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081857\Desktop\WORK\1. Oishi\Loading\Loading Oishi\2024\"/>
    </mc:Choice>
  </mc:AlternateContent>
  <xr:revisionPtr revIDLastSave="0" documentId="13_ncr:1_{778D9840-F265-4F9B-8F5C-9F7E20E72447}" xr6:coauthVersionLast="47" xr6:coauthVersionMax="47" xr10:uidLastSave="{00000000-0000-0000-0000-000000000000}"/>
  <bookViews>
    <workbookView xWindow="-120" yWindow="-120" windowWidth="29040" windowHeight="17520" tabRatio="883" xr2:uid="{38E029BA-DB42-4CC4-A09B-B63EA2BB3E7E}"/>
  </bookViews>
  <sheets>
    <sheet name="Loading FST VS Plan Load" sheetId="9" r:id="rId1"/>
    <sheet name="FST for CVD Report" sheetId="17" state="hidden" r:id="rId2"/>
    <sheet name="FST for Monitor" sheetId="16" r:id="rId3"/>
    <sheet name="Sheet1" sheetId="24" state="hidden" r:id="rId4"/>
    <sheet name="PV_Loading M+3" sheetId="26" r:id="rId5"/>
    <sheet name="Loading for Est.Inven" sheetId="21" r:id="rId6"/>
    <sheet name="Loading M+3" sheetId="14" r:id="rId7"/>
    <sheet name="Loading Apr" sheetId="3" r:id="rId8"/>
    <sheet name="Loading May" sheetId="10" r:id="rId9"/>
    <sheet name="Loading Jun" sheetId="12" r:id="rId10"/>
    <sheet name="FST M" sheetId="18" r:id="rId11"/>
    <sheet name="FST M+1" sheetId="19" r:id="rId12"/>
    <sheet name="FST M+2" sheetId="20" r:id="rId13"/>
    <sheet name="FSTAll" sheetId="8" r:id="rId14"/>
    <sheet name="Text_LoadSC" sheetId="2" r:id="rId15"/>
    <sheet name="FST TT" sheetId="7" r:id="rId16"/>
    <sheet name="FST OMT" sheetId="5" r:id="rId17"/>
    <sheet name="FST CV" sheetId="6" r:id="rId18"/>
    <sheet name="FST MT" sheetId="4" r:id="rId19"/>
    <sheet name="Master_Item" sheetId="1" r:id="rId20"/>
  </sheets>
  <externalReferences>
    <externalReference r:id="rId21"/>
  </externalReferences>
  <definedNames>
    <definedName name="_xlnm._FilterDatabase" localSheetId="17" hidden="1">'FST CV'!$A$2:$AH$90</definedName>
    <definedName name="_xlnm._FilterDatabase" localSheetId="1" hidden="1">'FST for CVD Report'!$A$3:$AJ$3</definedName>
    <definedName name="_xlnm._FilterDatabase" localSheetId="2" hidden="1">'FST for Monitor'!$A$4:$X$877</definedName>
    <definedName name="_xlnm._FilterDatabase" localSheetId="10" hidden="1">'FST M'!$T$4:$Z$954</definedName>
    <definedName name="_xlnm._FilterDatabase" localSheetId="11" hidden="1">'FST M+1'!$A$4:$Y$894</definedName>
    <definedName name="_xlnm._FilterDatabase" localSheetId="12" hidden="1">'FST M+2'!$A$4:$Y$894</definedName>
    <definedName name="_xlnm._FilterDatabase" localSheetId="18" hidden="1">'FST MT'!$A$6:$GU$6</definedName>
    <definedName name="_xlnm._FilterDatabase" localSheetId="16" hidden="1">'FST OMT'!$A$4:$AQ$4</definedName>
    <definedName name="_xlnm._FilterDatabase" localSheetId="15" hidden="1">'FST TT'!$A$2:$AH$55</definedName>
    <definedName name="_xlnm._FilterDatabase" localSheetId="13" hidden="1">FSTAll!$A$3:$BY$3</definedName>
    <definedName name="_xlnm._FilterDatabase" localSheetId="7" hidden="1">'Loading Apr'!$A$3:$X$80</definedName>
    <definedName name="_xlnm._FilterDatabase" localSheetId="5" hidden="1">'Loading for Est.Inven'!$A$3:$AH$123</definedName>
    <definedName name="_xlnm._FilterDatabase" localSheetId="0" hidden="1">'Loading FST VS Plan Load'!$A$4:$BM$69</definedName>
    <definedName name="_xlnm._FilterDatabase" localSheetId="9" hidden="1">'Loading Jun'!$B$3:$Q$70</definedName>
    <definedName name="_xlnm._FilterDatabase" localSheetId="6" hidden="1">'Loading M+3'!$A$2:$T$832</definedName>
    <definedName name="_xlnm._FilterDatabase" localSheetId="8" hidden="1">'Loading May'!$B$3:$AB$75</definedName>
    <definedName name="_xlnm._FilterDatabase" localSheetId="19" hidden="1">Master_Item!$A$3:$M$232</definedName>
    <definedName name="_xlnm._FilterDatabase" localSheetId="14" hidden="1">Text_LoadSC!$A$5:$JY$196</definedName>
  </definedNames>
  <calcPr calcId="191029"/>
  <pivotCaches>
    <pivotCache cacheId="585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P2" i="9" l="1"/>
  <c r="BO2" i="9"/>
  <c r="BN2" i="9"/>
  <c r="BM2" i="9"/>
  <c r="AB2" i="9"/>
  <c r="AA2" i="9"/>
  <c r="Z2" i="9"/>
  <c r="Y2" i="9"/>
  <c r="X2" i="9"/>
  <c r="W2" i="9"/>
  <c r="V2" i="9"/>
  <c r="U2" i="9"/>
  <c r="K2" i="9"/>
  <c r="L2" i="9"/>
  <c r="M2" i="9"/>
  <c r="N2" i="9"/>
  <c r="O2" i="9"/>
  <c r="P2" i="9"/>
  <c r="Q2" i="9"/>
  <c r="J2" i="9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67" i="18"/>
  <c r="Z268" i="18"/>
  <c r="Z269" i="18"/>
  <c r="Z270" i="18"/>
  <c r="Z271" i="18"/>
  <c r="Z272" i="18"/>
  <c r="Z273" i="18"/>
  <c r="Z274" i="18"/>
  <c r="Z275" i="18"/>
  <c r="Z276" i="18"/>
  <c r="Z277" i="18"/>
  <c r="Z278" i="18"/>
  <c r="Z279" i="18"/>
  <c r="Z280" i="18"/>
  <c r="Z281" i="18"/>
  <c r="Z282" i="18"/>
  <c r="Z283" i="18"/>
  <c r="Z284" i="18"/>
  <c r="Z285" i="18"/>
  <c r="Z286" i="18"/>
  <c r="Z287" i="18"/>
  <c r="Z288" i="18"/>
  <c r="Z289" i="18"/>
  <c r="Z290" i="18"/>
  <c r="Z291" i="18"/>
  <c r="Z292" i="18"/>
  <c r="Z293" i="18"/>
  <c r="Z294" i="18"/>
  <c r="Z295" i="18"/>
  <c r="Z296" i="18"/>
  <c r="Z297" i="18"/>
  <c r="Z298" i="18"/>
  <c r="Z299" i="18"/>
  <c r="Z300" i="18"/>
  <c r="Z301" i="18"/>
  <c r="Z302" i="18"/>
  <c r="Z303" i="18"/>
  <c r="Z304" i="18"/>
  <c r="Z305" i="18"/>
  <c r="Z306" i="18"/>
  <c r="Z307" i="18"/>
  <c r="Z308" i="18"/>
  <c r="Z309" i="18"/>
  <c r="Z310" i="18"/>
  <c r="Z311" i="18"/>
  <c r="Z312" i="18"/>
  <c r="Z313" i="18"/>
  <c r="Z314" i="18"/>
  <c r="Z315" i="18"/>
  <c r="Z316" i="18"/>
  <c r="Z317" i="18"/>
  <c r="Z318" i="18"/>
  <c r="Z319" i="18"/>
  <c r="Z320" i="18"/>
  <c r="Z321" i="18"/>
  <c r="Z322" i="18"/>
  <c r="Z323" i="18"/>
  <c r="Z324" i="18"/>
  <c r="Z325" i="18"/>
  <c r="Z326" i="18"/>
  <c r="Z327" i="18"/>
  <c r="Z328" i="18"/>
  <c r="Z329" i="18"/>
  <c r="Z330" i="18"/>
  <c r="Z331" i="18"/>
  <c r="Z332" i="18"/>
  <c r="Z333" i="18"/>
  <c r="Z334" i="18"/>
  <c r="Z335" i="18"/>
  <c r="Z336" i="18"/>
  <c r="Z337" i="18"/>
  <c r="Z338" i="18"/>
  <c r="Z339" i="18"/>
  <c r="Z340" i="18"/>
  <c r="Z341" i="18"/>
  <c r="Z342" i="18"/>
  <c r="Z343" i="18"/>
  <c r="Z344" i="18"/>
  <c r="Z345" i="18"/>
  <c r="Z346" i="18"/>
  <c r="Z347" i="18"/>
  <c r="Z348" i="18"/>
  <c r="Z349" i="18"/>
  <c r="Z350" i="18"/>
  <c r="Z351" i="18"/>
  <c r="Z352" i="18"/>
  <c r="Z353" i="18"/>
  <c r="Z354" i="18"/>
  <c r="Z355" i="18"/>
  <c r="Z356" i="18"/>
  <c r="Z357" i="18"/>
  <c r="Z358" i="18"/>
  <c r="Z359" i="18"/>
  <c r="Z360" i="18"/>
  <c r="Z361" i="18"/>
  <c r="Z362" i="18"/>
  <c r="Z363" i="18"/>
  <c r="Z364" i="18"/>
  <c r="Z365" i="18"/>
  <c r="Z366" i="18"/>
  <c r="Z367" i="18"/>
  <c r="Z368" i="18"/>
  <c r="Z369" i="18"/>
  <c r="Z370" i="18"/>
  <c r="Z371" i="18"/>
  <c r="Z372" i="18"/>
  <c r="Z373" i="18"/>
  <c r="Z374" i="18"/>
  <c r="Z375" i="18"/>
  <c r="Z376" i="18"/>
  <c r="Z377" i="18"/>
  <c r="Z378" i="18"/>
  <c r="Z379" i="18"/>
  <c r="Z380" i="18"/>
  <c r="Z381" i="18"/>
  <c r="Z382" i="18"/>
  <c r="Z383" i="18"/>
  <c r="Z384" i="18"/>
  <c r="Z385" i="18"/>
  <c r="Z386" i="18"/>
  <c r="Z387" i="18"/>
  <c r="Z388" i="18"/>
  <c r="Z389" i="18"/>
  <c r="Z390" i="18"/>
  <c r="Z391" i="18"/>
  <c r="Z392" i="18"/>
  <c r="Z393" i="18"/>
  <c r="Z394" i="18"/>
  <c r="Z395" i="18"/>
  <c r="Z396" i="18"/>
  <c r="Z397" i="18"/>
  <c r="Z398" i="18"/>
  <c r="Z399" i="18"/>
  <c r="Z400" i="18"/>
  <c r="Z401" i="18"/>
  <c r="Z402" i="18"/>
  <c r="Z403" i="18"/>
  <c r="Z404" i="18"/>
  <c r="Z405" i="18"/>
  <c r="Z406" i="18"/>
  <c r="Z407" i="18"/>
  <c r="Z408" i="18"/>
  <c r="Z409" i="18"/>
  <c r="Z410" i="18"/>
  <c r="Z411" i="18"/>
  <c r="Z412" i="18"/>
  <c r="Z413" i="18"/>
  <c r="Z414" i="18"/>
  <c r="Z415" i="18"/>
  <c r="Z416" i="18"/>
  <c r="Z417" i="18"/>
  <c r="Z418" i="18"/>
  <c r="Z419" i="18"/>
  <c r="Z420" i="18"/>
  <c r="Z421" i="18"/>
  <c r="Z422" i="18"/>
  <c r="Z423" i="18"/>
  <c r="Z424" i="18"/>
  <c r="Z425" i="18"/>
  <c r="Z426" i="18"/>
  <c r="Z427" i="18"/>
  <c r="Z428" i="18"/>
  <c r="Z429" i="18"/>
  <c r="Z430" i="18"/>
  <c r="Z431" i="18"/>
  <c r="Z432" i="18"/>
  <c r="Z433" i="18"/>
  <c r="Z434" i="18"/>
  <c r="Z435" i="18"/>
  <c r="Z436" i="18"/>
  <c r="Z437" i="18"/>
  <c r="Z438" i="18"/>
  <c r="Z439" i="18"/>
  <c r="Z440" i="18"/>
  <c r="Z441" i="18"/>
  <c r="Z442" i="18"/>
  <c r="Z443" i="18"/>
  <c r="Z444" i="18"/>
  <c r="Z445" i="18"/>
  <c r="Z446" i="18"/>
  <c r="Z447" i="18"/>
  <c r="Z448" i="18"/>
  <c r="Z449" i="18"/>
  <c r="Z450" i="18"/>
  <c r="Z451" i="18"/>
  <c r="Z452" i="18"/>
  <c r="Z453" i="18"/>
  <c r="Z454" i="18"/>
  <c r="Z455" i="18"/>
  <c r="Z456" i="18"/>
  <c r="Z457" i="18"/>
  <c r="Z458" i="18"/>
  <c r="Z459" i="18"/>
  <c r="Z460" i="18"/>
  <c r="Z461" i="18"/>
  <c r="Z462" i="18"/>
  <c r="Z463" i="18"/>
  <c r="Z464" i="18"/>
  <c r="Z465" i="18"/>
  <c r="Z466" i="18"/>
  <c r="Z467" i="18"/>
  <c r="Z468" i="18"/>
  <c r="Z469" i="18"/>
  <c r="Z470" i="18"/>
  <c r="Z471" i="18"/>
  <c r="Z472" i="18"/>
  <c r="Z473" i="18"/>
  <c r="Z474" i="18"/>
  <c r="Z475" i="18"/>
  <c r="Z476" i="18"/>
  <c r="Z477" i="18"/>
  <c r="Z478" i="18"/>
  <c r="Z479" i="18"/>
  <c r="Z480" i="18"/>
  <c r="Z481" i="18"/>
  <c r="Z482" i="18"/>
  <c r="Z483" i="18"/>
  <c r="Z484" i="18"/>
  <c r="Z485" i="18"/>
  <c r="Z486" i="18"/>
  <c r="Z487" i="18"/>
  <c r="Z488" i="18"/>
  <c r="Z489" i="18"/>
  <c r="Z490" i="18"/>
  <c r="Z491" i="18"/>
  <c r="Z492" i="18"/>
  <c r="Z493" i="18"/>
  <c r="Z494" i="18"/>
  <c r="Z495" i="18"/>
  <c r="Z496" i="18"/>
  <c r="Z497" i="18"/>
  <c r="Z498" i="18"/>
  <c r="Z499" i="18"/>
  <c r="Z500" i="18"/>
  <c r="Z501" i="18"/>
  <c r="Z502" i="18"/>
  <c r="Z503" i="18"/>
  <c r="Z504" i="18"/>
  <c r="Z505" i="18"/>
  <c r="Z506" i="18"/>
  <c r="Z507" i="18"/>
  <c r="Z508" i="18"/>
  <c r="Z509" i="18"/>
  <c r="Z510" i="18"/>
  <c r="Z511" i="18"/>
  <c r="Z512" i="18"/>
  <c r="Z513" i="18"/>
  <c r="Z514" i="18"/>
  <c r="Z515" i="18"/>
  <c r="Z516" i="18"/>
  <c r="Z517" i="18"/>
  <c r="Z518" i="18"/>
  <c r="Z519" i="18"/>
  <c r="Z520" i="18"/>
  <c r="Z521" i="18"/>
  <c r="Z522" i="18"/>
  <c r="Z523" i="18"/>
  <c r="Z524" i="18"/>
  <c r="Z525" i="18"/>
  <c r="Z526" i="18"/>
  <c r="Z527" i="18"/>
  <c r="Z528" i="18"/>
  <c r="Z529" i="18"/>
  <c r="Z530" i="18"/>
  <c r="Z531" i="18"/>
  <c r="Z532" i="18"/>
  <c r="Z533" i="18"/>
  <c r="Z534" i="18"/>
  <c r="Z535" i="18"/>
  <c r="Z536" i="18"/>
  <c r="Z537" i="18"/>
  <c r="Z538" i="18"/>
  <c r="Z539" i="18"/>
  <c r="Z540" i="18"/>
  <c r="Z541" i="18"/>
  <c r="Z542" i="18"/>
  <c r="Z543" i="18"/>
  <c r="Z544" i="18"/>
  <c r="Z545" i="18"/>
  <c r="Z546" i="18"/>
  <c r="Z547" i="18"/>
  <c r="Z548" i="18"/>
  <c r="Z549" i="18"/>
  <c r="Z550" i="18"/>
  <c r="Z551" i="18"/>
  <c r="Z552" i="18"/>
  <c r="Z553" i="18"/>
  <c r="Z554" i="18"/>
  <c r="Z555" i="18"/>
  <c r="Z556" i="18"/>
  <c r="Z557" i="18"/>
  <c r="Z558" i="18"/>
  <c r="Z559" i="18"/>
  <c r="Z560" i="18"/>
  <c r="Z561" i="18"/>
  <c r="Z562" i="18"/>
  <c r="Z563" i="18"/>
  <c r="Z564" i="18"/>
  <c r="Z565" i="18"/>
  <c r="Z566" i="18"/>
  <c r="Z567" i="18"/>
  <c r="Z568" i="18"/>
  <c r="Z569" i="18"/>
  <c r="Z570" i="18"/>
  <c r="Z571" i="18"/>
  <c r="Z572" i="18"/>
  <c r="Z573" i="18"/>
  <c r="Z574" i="18"/>
  <c r="Z575" i="18"/>
  <c r="Z576" i="18"/>
  <c r="Z577" i="18"/>
  <c r="Z578" i="18"/>
  <c r="Z579" i="18"/>
  <c r="Z580" i="18"/>
  <c r="Z581" i="18"/>
  <c r="Z582" i="18"/>
  <c r="Z583" i="18"/>
  <c r="Z584" i="18"/>
  <c r="Z585" i="18"/>
  <c r="Z586" i="18"/>
  <c r="Z587" i="18"/>
  <c r="Z588" i="18"/>
  <c r="Z589" i="18"/>
  <c r="Z590" i="18"/>
  <c r="Z591" i="18"/>
  <c r="Z592" i="18"/>
  <c r="Z593" i="18"/>
  <c r="Z594" i="18"/>
  <c r="Z595" i="18"/>
  <c r="Z596" i="18"/>
  <c r="Z597" i="18"/>
  <c r="Z598" i="18"/>
  <c r="Z599" i="18"/>
  <c r="Z600" i="18"/>
  <c r="Z601" i="18"/>
  <c r="Z602" i="18"/>
  <c r="Z603" i="18"/>
  <c r="Z604" i="18"/>
  <c r="Z605" i="18"/>
  <c r="Z606" i="18"/>
  <c r="Z607" i="18"/>
  <c r="Z608" i="18"/>
  <c r="Z609" i="18"/>
  <c r="Z610" i="18"/>
  <c r="Z611" i="18"/>
  <c r="Z612" i="18"/>
  <c r="Z613" i="18"/>
  <c r="Z614" i="18"/>
  <c r="Z615" i="18"/>
  <c r="Z616" i="18"/>
  <c r="Z617" i="18"/>
  <c r="Z618" i="18"/>
  <c r="Z619" i="18"/>
  <c r="Z620" i="18"/>
  <c r="Z621" i="18"/>
  <c r="Z622" i="18"/>
  <c r="Z623" i="18"/>
  <c r="Z624" i="18"/>
  <c r="Z625" i="18"/>
  <c r="Z626" i="18"/>
  <c r="Z627" i="18"/>
  <c r="Z628" i="18"/>
  <c r="Z629" i="18"/>
  <c r="Z630" i="18"/>
  <c r="Z631" i="18"/>
  <c r="Z632" i="18"/>
  <c r="Z633" i="18"/>
  <c r="Z634" i="18"/>
  <c r="Z635" i="18"/>
  <c r="Z636" i="18"/>
  <c r="Z637" i="18"/>
  <c r="Z638" i="18"/>
  <c r="Z639" i="18"/>
  <c r="Z640" i="18"/>
  <c r="Z641" i="18"/>
  <c r="Z642" i="18"/>
  <c r="Z643" i="18"/>
  <c r="Z644" i="18"/>
  <c r="Z645" i="18"/>
  <c r="Z646" i="18"/>
  <c r="Z647" i="18"/>
  <c r="Z648" i="18"/>
  <c r="Z649" i="18"/>
  <c r="Z650" i="18"/>
  <c r="Z651" i="18"/>
  <c r="Z652" i="18"/>
  <c r="Z653" i="18"/>
  <c r="Z654" i="18"/>
  <c r="Z655" i="18"/>
  <c r="Z656" i="18"/>
  <c r="Z657" i="18"/>
  <c r="Z658" i="18"/>
  <c r="Z659" i="18"/>
  <c r="Z660" i="18"/>
  <c r="Z661" i="18"/>
  <c r="Z662" i="18"/>
  <c r="Z663" i="18"/>
  <c r="Z664" i="18"/>
  <c r="Z665" i="18"/>
  <c r="Z666" i="18"/>
  <c r="Z667" i="18"/>
  <c r="Z668" i="18"/>
  <c r="Z669" i="18"/>
  <c r="Z670" i="18"/>
  <c r="Z671" i="18"/>
  <c r="Z672" i="18"/>
  <c r="Z673" i="18"/>
  <c r="Z674" i="18"/>
  <c r="Z675" i="18"/>
  <c r="Z676" i="18"/>
  <c r="Z677" i="18"/>
  <c r="Z678" i="18"/>
  <c r="Z679" i="18"/>
  <c r="Z680" i="18"/>
  <c r="Z681" i="18"/>
  <c r="Z682" i="18"/>
  <c r="Z683" i="18"/>
  <c r="Z684" i="18"/>
  <c r="Z685" i="18"/>
  <c r="Z686" i="18"/>
  <c r="Z687" i="18"/>
  <c r="Z688" i="18"/>
  <c r="Z689" i="18"/>
  <c r="Z690" i="18"/>
  <c r="Z691" i="18"/>
  <c r="Z692" i="18"/>
  <c r="Z693" i="18"/>
  <c r="Z694" i="18"/>
  <c r="Z695" i="18"/>
  <c r="Z696" i="18"/>
  <c r="Z697" i="18"/>
  <c r="Z698" i="18"/>
  <c r="Z699" i="18"/>
  <c r="Z700" i="18"/>
  <c r="Z701" i="18"/>
  <c r="Z702" i="18"/>
  <c r="Z703" i="18"/>
  <c r="Z704" i="18"/>
  <c r="Z705" i="18"/>
  <c r="Z706" i="18"/>
  <c r="Z707" i="18"/>
  <c r="Z708" i="18"/>
  <c r="Z709" i="18"/>
  <c r="Z710" i="18"/>
  <c r="Z711" i="18"/>
  <c r="Z712" i="18"/>
  <c r="Z713" i="18"/>
  <c r="Z714" i="18"/>
  <c r="Z715" i="18"/>
  <c r="Z716" i="18"/>
  <c r="Z717" i="18"/>
  <c r="Z718" i="18"/>
  <c r="Z719" i="18"/>
  <c r="Z720" i="18"/>
  <c r="Z721" i="18"/>
  <c r="Z722" i="18"/>
  <c r="Z723" i="18"/>
  <c r="Z724" i="18"/>
  <c r="Z725" i="18"/>
  <c r="Z726" i="18"/>
  <c r="Z727" i="18"/>
  <c r="Z728" i="18"/>
  <c r="Z729" i="18"/>
  <c r="Z730" i="18"/>
  <c r="Z731" i="18"/>
  <c r="Z732" i="18"/>
  <c r="Z733" i="18"/>
  <c r="Z734" i="18"/>
  <c r="Z735" i="18"/>
  <c r="Z736" i="18"/>
  <c r="Z737" i="18"/>
  <c r="Z738" i="18"/>
  <c r="Z739" i="18"/>
  <c r="Z740" i="18"/>
  <c r="Z741" i="18"/>
  <c r="Z742" i="18"/>
  <c r="Z743" i="18"/>
  <c r="Z744" i="18"/>
  <c r="Z745" i="18"/>
  <c r="Z746" i="18"/>
  <c r="Z747" i="18"/>
  <c r="Z748" i="18"/>
  <c r="Z749" i="18"/>
  <c r="Z750" i="18"/>
  <c r="Z751" i="18"/>
  <c r="Z752" i="18"/>
  <c r="Z753" i="18"/>
  <c r="Z754" i="18"/>
  <c r="Z755" i="18"/>
  <c r="Z756" i="18"/>
  <c r="Z757" i="18"/>
  <c r="Z758" i="18"/>
  <c r="Z759" i="18"/>
  <c r="Z760" i="18"/>
  <c r="Z761" i="18"/>
  <c r="Z762" i="18"/>
  <c r="Z763" i="18"/>
  <c r="Z764" i="18"/>
  <c r="Z765" i="18"/>
  <c r="Z766" i="18"/>
  <c r="Z767" i="18"/>
  <c r="Z768" i="18"/>
  <c r="Z769" i="18"/>
  <c r="Z770" i="18"/>
  <c r="Z771" i="18"/>
  <c r="Z772" i="18"/>
  <c r="Z773" i="18"/>
  <c r="Z774" i="18"/>
  <c r="Z775" i="18"/>
  <c r="Z776" i="18"/>
  <c r="Z777" i="18"/>
  <c r="Z778" i="18"/>
  <c r="Z779" i="18"/>
  <c r="Z780" i="18"/>
  <c r="Z781" i="18"/>
  <c r="Z782" i="18"/>
  <c r="Z783" i="18"/>
  <c r="Z784" i="18"/>
  <c r="Z785" i="18"/>
  <c r="Z786" i="18"/>
  <c r="Z787" i="18"/>
  <c r="Z788" i="18"/>
  <c r="Z789" i="18"/>
  <c r="Z790" i="18"/>
  <c r="Z791" i="18"/>
  <c r="Z792" i="18"/>
  <c r="Z793" i="18"/>
  <c r="Z794" i="18"/>
  <c r="Z795" i="18"/>
  <c r="Z796" i="18"/>
  <c r="Z797" i="18"/>
  <c r="Z798" i="18"/>
  <c r="Z799" i="18"/>
  <c r="Z800" i="18"/>
  <c r="Z801" i="18"/>
  <c r="Z802" i="18"/>
  <c r="Z803" i="18"/>
  <c r="Z804" i="18"/>
  <c r="Z805" i="18"/>
  <c r="Z806" i="18"/>
  <c r="Z807" i="18"/>
  <c r="Z808" i="18"/>
  <c r="Z809" i="18"/>
  <c r="Z810" i="18"/>
  <c r="Z811" i="18"/>
  <c r="Z812" i="18"/>
  <c r="Z813" i="18"/>
  <c r="Z814" i="18"/>
  <c r="Z815" i="18"/>
  <c r="Z816" i="18"/>
  <c r="Z817" i="18"/>
  <c r="Z818" i="18"/>
  <c r="Z819" i="18"/>
  <c r="Z820" i="18"/>
  <c r="Z821" i="18"/>
  <c r="Z822" i="18"/>
  <c r="Z823" i="18"/>
  <c r="Z824" i="18"/>
  <c r="Z825" i="18"/>
  <c r="Z826" i="18"/>
  <c r="Z827" i="18"/>
  <c r="Z828" i="18"/>
  <c r="Z829" i="18"/>
  <c r="Z830" i="18"/>
  <c r="Z831" i="18"/>
  <c r="Z832" i="18"/>
  <c r="Z833" i="18"/>
  <c r="Z834" i="18"/>
  <c r="Z835" i="18"/>
  <c r="Z836" i="18"/>
  <c r="Z837" i="18"/>
  <c r="Z838" i="18"/>
  <c r="Z839" i="18"/>
  <c r="Z840" i="18"/>
  <c r="Z841" i="18"/>
  <c r="Z842" i="18"/>
  <c r="Z843" i="18"/>
  <c r="Z844" i="18"/>
  <c r="Z845" i="18"/>
  <c r="Z846" i="18"/>
  <c r="Z847" i="18"/>
  <c r="Z848" i="18"/>
  <c r="Z849" i="18"/>
  <c r="Z850" i="18"/>
  <c r="Z851" i="18"/>
  <c r="Z852" i="18"/>
  <c r="Z853" i="18"/>
  <c r="Z854" i="18"/>
  <c r="Z855" i="18"/>
  <c r="Z856" i="18"/>
  <c r="Z857" i="18"/>
  <c r="Z858" i="18"/>
  <c r="Z859" i="18"/>
  <c r="Z860" i="18"/>
  <c r="Z861" i="18"/>
  <c r="Z862" i="18"/>
  <c r="Z863" i="18"/>
  <c r="Z864" i="18"/>
  <c r="Z865" i="18"/>
  <c r="Z866" i="18"/>
  <c r="Z867" i="18"/>
  <c r="Z868" i="18"/>
  <c r="Z869" i="18"/>
  <c r="Z870" i="18"/>
  <c r="Z871" i="18"/>
  <c r="Z872" i="18"/>
  <c r="Z873" i="18"/>
  <c r="Z874" i="18"/>
  <c r="Z875" i="18"/>
  <c r="Z876" i="18"/>
  <c r="Z877" i="18"/>
  <c r="Z878" i="18"/>
  <c r="Z879" i="18"/>
  <c r="Z880" i="18"/>
  <c r="Z881" i="18"/>
  <c r="Z882" i="18"/>
  <c r="Z883" i="18"/>
  <c r="Z884" i="18"/>
  <c r="Z885" i="18"/>
  <c r="Z886" i="18"/>
  <c r="Z887" i="18"/>
  <c r="Z888" i="18"/>
  <c r="Z889" i="18"/>
  <c r="Z890" i="18"/>
  <c r="Z891" i="18"/>
  <c r="Z892" i="18"/>
  <c r="Z893" i="18"/>
  <c r="Z894" i="18"/>
  <c r="Z895" i="18"/>
  <c r="Z896" i="18"/>
  <c r="Z897" i="18"/>
  <c r="Z898" i="18"/>
  <c r="Z899" i="18"/>
  <c r="Z900" i="18"/>
  <c r="Z901" i="18"/>
  <c r="Z902" i="18"/>
  <c r="Z903" i="18"/>
  <c r="Z904" i="18"/>
  <c r="Z905" i="18"/>
  <c r="Z906" i="18"/>
  <c r="Z907" i="18"/>
  <c r="Z908" i="18"/>
  <c r="Z909" i="18"/>
  <c r="Z910" i="18"/>
  <c r="Z911" i="18"/>
  <c r="Z912" i="18"/>
  <c r="Z913" i="18"/>
  <c r="Z914" i="18"/>
  <c r="Z915" i="18"/>
  <c r="Z916" i="18"/>
  <c r="Z917" i="18"/>
  <c r="Z918" i="18"/>
  <c r="Z919" i="18"/>
  <c r="Z920" i="18"/>
  <c r="Z921" i="18"/>
  <c r="Z922" i="18"/>
  <c r="Z923" i="18"/>
  <c r="Z924" i="18"/>
  <c r="Z925" i="18"/>
  <c r="Z926" i="18"/>
  <c r="Z927" i="18"/>
  <c r="Z928" i="18"/>
  <c r="Z929" i="18"/>
  <c r="Z930" i="18"/>
  <c r="Z931" i="18"/>
  <c r="Z932" i="18"/>
  <c r="Z933" i="18"/>
  <c r="Z934" i="18"/>
  <c r="Z935" i="18"/>
  <c r="Z936" i="18"/>
  <c r="Z937" i="18"/>
  <c r="Z938" i="18"/>
  <c r="Z939" i="18"/>
  <c r="Z940" i="18"/>
  <c r="Z941" i="18"/>
  <c r="Z942" i="18"/>
  <c r="Z943" i="18"/>
  <c r="Z944" i="18"/>
  <c r="Z945" i="18"/>
  <c r="Z946" i="18"/>
  <c r="Z947" i="18"/>
  <c r="Z948" i="18"/>
  <c r="Z949" i="18"/>
  <c r="Z950" i="18"/>
  <c r="Z951" i="18"/>
  <c r="Z952" i="18"/>
  <c r="Z953" i="18"/>
  <c r="Z954" i="18"/>
  <c r="Z5" i="1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41" i="8"/>
  <c r="F5" i="3"/>
  <c r="H5" i="3" s="1"/>
  <c r="G5" i="3"/>
  <c r="I5" i="3" s="1"/>
  <c r="J5" i="3"/>
  <c r="L5" i="3" s="1"/>
  <c r="K5" i="3"/>
  <c r="M5" i="3" s="1"/>
  <c r="F6" i="3"/>
  <c r="H6" i="3" s="1"/>
  <c r="G6" i="3"/>
  <c r="I6" i="3" s="1"/>
  <c r="J6" i="3"/>
  <c r="L6" i="3" s="1"/>
  <c r="K6" i="3"/>
  <c r="M6" i="3"/>
  <c r="F7" i="3"/>
  <c r="H7" i="3" s="1"/>
  <c r="G7" i="3"/>
  <c r="I7" i="3" s="1"/>
  <c r="J7" i="3"/>
  <c r="K7" i="3"/>
  <c r="F8" i="3"/>
  <c r="H8" i="3" s="1"/>
  <c r="G8" i="3"/>
  <c r="I8" i="3" s="1"/>
  <c r="J8" i="3"/>
  <c r="L8" i="3" s="1"/>
  <c r="K8" i="3"/>
  <c r="M8" i="3" s="1"/>
  <c r="F9" i="3"/>
  <c r="H9" i="3" s="1"/>
  <c r="G9" i="3"/>
  <c r="I9" i="3" s="1"/>
  <c r="J9" i="3"/>
  <c r="L9" i="3" s="1"/>
  <c r="K9" i="3"/>
  <c r="M9" i="3" s="1"/>
  <c r="F10" i="3"/>
  <c r="H10" i="3" s="1"/>
  <c r="G10" i="3"/>
  <c r="I10" i="3" s="1"/>
  <c r="J10" i="3"/>
  <c r="K10" i="3"/>
  <c r="M10" i="3" s="1"/>
  <c r="F11" i="3"/>
  <c r="H11" i="3" s="1"/>
  <c r="G11" i="3"/>
  <c r="I11" i="3" s="1"/>
  <c r="J11" i="3"/>
  <c r="L11" i="3" s="1"/>
  <c r="K11" i="3"/>
  <c r="M11" i="3"/>
  <c r="F12" i="3"/>
  <c r="H12" i="3" s="1"/>
  <c r="G12" i="3"/>
  <c r="I12" i="3" s="1"/>
  <c r="J12" i="3"/>
  <c r="L12" i="3" s="1"/>
  <c r="K12" i="3"/>
  <c r="M12" i="3" s="1"/>
  <c r="F13" i="3"/>
  <c r="H13" i="3" s="1"/>
  <c r="G13" i="3"/>
  <c r="I13" i="3" s="1"/>
  <c r="J13" i="3"/>
  <c r="L13" i="3" s="1"/>
  <c r="K13" i="3"/>
  <c r="M13" i="3" s="1"/>
  <c r="F14" i="3"/>
  <c r="H14" i="3" s="1"/>
  <c r="G14" i="3"/>
  <c r="I14" i="3" s="1"/>
  <c r="J14" i="3"/>
  <c r="K14" i="3"/>
  <c r="M14" i="3" s="1"/>
  <c r="F15" i="3"/>
  <c r="H15" i="3" s="1"/>
  <c r="G15" i="3"/>
  <c r="I15" i="3" s="1"/>
  <c r="J15" i="3"/>
  <c r="K15" i="3"/>
  <c r="F16" i="3"/>
  <c r="H16" i="3" s="1"/>
  <c r="G16" i="3"/>
  <c r="I16" i="3" s="1"/>
  <c r="J16" i="3"/>
  <c r="L16" i="3" s="1"/>
  <c r="K16" i="3"/>
  <c r="F17" i="3"/>
  <c r="H17" i="3" s="1"/>
  <c r="G17" i="3"/>
  <c r="I17" i="3" s="1"/>
  <c r="J17" i="3"/>
  <c r="K17" i="3"/>
  <c r="F18" i="3"/>
  <c r="H18" i="3" s="1"/>
  <c r="G18" i="3"/>
  <c r="I18" i="3" s="1"/>
  <c r="J18" i="3"/>
  <c r="L18" i="3" s="1"/>
  <c r="K18" i="3"/>
  <c r="F19" i="3"/>
  <c r="H19" i="3" s="1"/>
  <c r="G19" i="3"/>
  <c r="I19" i="3" s="1"/>
  <c r="J19" i="3"/>
  <c r="L19" i="3" s="1"/>
  <c r="K19" i="3"/>
  <c r="M19" i="3"/>
  <c r="F20" i="3"/>
  <c r="H20" i="3" s="1"/>
  <c r="G20" i="3"/>
  <c r="I20" i="3" s="1"/>
  <c r="J20" i="3"/>
  <c r="L20" i="3" s="1"/>
  <c r="K20" i="3"/>
  <c r="M20" i="3" s="1"/>
  <c r="F21" i="3"/>
  <c r="H21" i="3" s="1"/>
  <c r="G21" i="3"/>
  <c r="I21" i="3" s="1"/>
  <c r="J21" i="3"/>
  <c r="K21" i="3"/>
  <c r="F22" i="3"/>
  <c r="H22" i="3" s="1"/>
  <c r="G22" i="3"/>
  <c r="I22" i="3" s="1"/>
  <c r="J22" i="3"/>
  <c r="K22" i="3"/>
  <c r="M22" i="3" s="1"/>
  <c r="F23" i="3"/>
  <c r="H23" i="3" s="1"/>
  <c r="G23" i="3"/>
  <c r="I23" i="3" s="1"/>
  <c r="J23" i="3"/>
  <c r="K23" i="3"/>
  <c r="M23" i="3" s="1"/>
  <c r="F24" i="3"/>
  <c r="H24" i="3" s="1"/>
  <c r="G24" i="3"/>
  <c r="I24" i="3" s="1"/>
  <c r="J24" i="3"/>
  <c r="K24" i="3"/>
  <c r="M24" i="3" s="1"/>
  <c r="F25" i="3"/>
  <c r="H25" i="3" s="1"/>
  <c r="G25" i="3"/>
  <c r="I25" i="3" s="1"/>
  <c r="J25" i="3"/>
  <c r="K25" i="3"/>
  <c r="F26" i="3"/>
  <c r="H26" i="3" s="1"/>
  <c r="G26" i="3"/>
  <c r="I26" i="3" s="1"/>
  <c r="J26" i="3"/>
  <c r="L26" i="3" s="1"/>
  <c r="K26" i="3"/>
  <c r="F27" i="3"/>
  <c r="H27" i="3" s="1"/>
  <c r="G27" i="3"/>
  <c r="I27" i="3" s="1"/>
  <c r="J27" i="3"/>
  <c r="K27" i="3"/>
  <c r="M27" i="3" s="1"/>
  <c r="F28" i="3"/>
  <c r="H28" i="3" s="1"/>
  <c r="G28" i="3"/>
  <c r="I28" i="3" s="1"/>
  <c r="J28" i="3"/>
  <c r="L28" i="3" s="1"/>
  <c r="K28" i="3"/>
  <c r="M28" i="3" s="1"/>
  <c r="F29" i="3"/>
  <c r="H29" i="3" s="1"/>
  <c r="G29" i="3"/>
  <c r="I29" i="3" s="1"/>
  <c r="J29" i="3"/>
  <c r="L29" i="3" s="1"/>
  <c r="K29" i="3"/>
  <c r="M29" i="3" s="1"/>
  <c r="F30" i="3"/>
  <c r="H30" i="3" s="1"/>
  <c r="G30" i="3"/>
  <c r="I30" i="3" s="1"/>
  <c r="J30" i="3"/>
  <c r="K30" i="3"/>
  <c r="F31" i="3"/>
  <c r="H31" i="3" s="1"/>
  <c r="G31" i="3"/>
  <c r="I31" i="3" s="1"/>
  <c r="J31" i="3"/>
  <c r="L31" i="3" s="1"/>
  <c r="K31" i="3"/>
  <c r="M31" i="3" s="1"/>
  <c r="F32" i="3"/>
  <c r="H32" i="3" s="1"/>
  <c r="G32" i="3"/>
  <c r="I32" i="3" s="1"/>
  <c r="J32" i="3"/>
  <c r="K32" i="3"/>
  <c r="F33" i="3"/>
  <c r="H33" i="3" s="1"/>
  <c r="G33" i="3"/>
  <c r="I33" i="3" s="1"/>
  <c r="J33" i="3"/>
  <c r="K33" i="3"/>
  <c r="M33" i="3"/>
  <c r="F34" i="3"/>
  <c r="H34" i="3" s="1"/>
  <c r="G34" i="3"/>
  <c r="I34" i="3" s="1"/>
  <c r="J34" i="3"/>
  <c r="L34" i="3" s="1"/>
  <c r="K34" i="3"/>
  <c r="M34" i="3" s="1"/>
  <c r="F35" i="3"/>
  <c r="H35" i="3" s="1"/>
  <c r="G35" i="3"/>
  <c r="I35" i="3" s="1"/>
  <c r="J35" i="3"/>
  <c r="K35" i="3"/>
  <c r="M35" i="3" s="1"/>
  <c r="F36" i="3"/>
  <c r="H36" i="3" s="1"/>
  <c r="G36" i="3"/>
  <c r="I36" i="3" s="1"/>
  <c r="J36" i="3"/>
  <c r="K36" i="3"/>
  <c r="F37" i="3"/>
  <c r="H37" i="3" s="1"/>
  <c r="G37" i="3"/>
  <c r="I37" i="3" s="1"/>
  <c r="J37" i="3"/>
  <c r="L37" i="3" s="1"/>
  <c r="K37" i="3"/>
  <c r="M37" i="3"/>
  <c r="F38" i="3"/>
  <c r="H38" i="3" s="1"/>
  <c r="G38" i="3"/>
  <c r="I38" i="3" s="1"/>
  <c r="J38" i="3"/>
  <c r="L38" i="3" s="1"/>
  <c r="K38" i="3"/>
  <c r="F39" i="3"/>
  <c r="H39" i="3" s="1"/>
  <c r="G39" i="3"/>
  <c r="I39" i="3" s="1"/>
  <c r="J39" i="3"/>
  <c r="L39" i="3" s="1"/>
  <c r="K39" i="3"/>
  <c r="M39" i="3" s="1"/>
  <c r="F40" i="3"/>
  <c r="H40" i="3" s="1"/>
  <c r="G40" i="3"/>
  <c r="I40" i="3" s="1"/>
  <c r="J40" i="3"/>
  <c r="K40" i="3"/>
  <c r="M40" i="3" s="1"/>
  <c r="F41" i="3"/>
  <c r="H41" i="3" s="1"/>
  <c r="G41" i="3"/>
  <c r="I41" i="3" s="1"/>
  <c r="J41" i="3"/>
  <c r="K41" i="3"/>
  <c r="F42" i="3"/>
  <c r="H42" i="3" s="1"/>
  <c r="G42" i="3"/>
  <c r="I42" i="3" s="1"/>
  <c r="J42" i="3"/>
  <c r="L42" i="3" s="1"/>
  <c r="K42" i="3"/>
  <c r="M42" i="3"/>
  <c r="F43" i="3"/>
  <c r="H43" i="3" s="1"/>
  <c r="G43" i="3"/>
  <c r="I43" i="3" s="1"/>
  <c r="J43" i="3"/>
  <c r="K43" i="3"/>
  <c r="M43" i="3" s="1"/>
  <c r="F44" i="3"/>
  <c r="H44" i="3" s="1"/>
  <c r="G44" i="3"/>
  <c r="I44" i="3" s="1"/>
  <c r="J44" i="3"/>
  <c r="L44" i="3" s="1"/>
  <c r="K44" i="3"/>
  <c r="M44" i="3" s="1"/>
  <c r="F45" i="3"/>
  <c r="H45" i="3" s="1"/>
  <c r="G45" i="3"/>
  <c r="I45" i="3" s="1"/>
  <c r="J45" i="3"/>
  <c r="L45" i="3" s="1"/>
  <c r="K45" i="3"/>
  <c r="F46" i="3"/>
  <c r="H46" i="3" s="1"/>
  <c r="G46" i="3"/>
  <c r="I46" i="3" s="1"/>
  <c r="J46" i="3"/>
  <c r="K46" i="3"/>
  <c r="F47" i="3"/>
  <c r="H47" i="3" s="1"/>
  <c r="G47" i="3"/>
  <c r="I47" i="3" s="1"/>
  <c r="J47" i="3"/>
  <c r="L47" i="3" s="1"/>
  <c r="K47" i="3"/>
  <c r="M47" i="3" s="1"/>
  <c r="F48" i="3"/>
  <c r="H48" i="3" s="1"/>
  <c r="G48" i="3"/>
  <c r="I48" i="3" s="1"/>
  <c r="J48" i="3"/>
  <c r="L48" i="3" s="1"/>
  <c r="K48" i="3"/>
  <c r="M48" i="3" s="1"/>
  <c r="F49" i="3"/>
  <c r="H49" i="3" s="1"/>
  <c r="G49" i="3"/>
  <c r="I49" i="3" s="1"/>
  <c r="J49" i="3"/>
  <c r="L49" i="3" s="1"/>
  <c r="K49" i="3"/>
  <c r="F50" i="3"/>
  <c r="H50" i="3" s="1"/>
  <c r="G50" i="3"/>
  <c r="I50" i="3" s="1"/>
  <c r="J50" i="3"/>
  <c r="L50" i="3" s="1"/>
  <c r="K50" i="3"/>
  <c r="M50" i="3"/>
  <c r="F51" i="3"/>
  <c r="H51" i="3" s="1"/>
  <c r="G51" i="3"/>
  <c r="I51" i="3" s="1"/>
  <c r="J51" i="3"/>
  <c r="K51" i="3"/>
  <c r="M51" i="3" s="1"/>
  <c r="F52" i="3"/>
  <c r="H52" i="3" s="1"/>
  <c r="G52" i="3"/>
  <c r="I52" i="3" s="1"/>
  <c r="J52" i="3"/>
  <c r="L52" i="3" s="1"/>
  <c r="K52" i="3"/>
  <c r="F53" i="3"/>
  <c r="H53" i="3" s="1"/>
  <c r="G53" i="3"/>
  <c r="I53" i="3" s="1"/>
  <c r="J53" i="3"/>
  <c r="L53" i="3" s="1"/>
  <c r="K53" i="3"/>
  <c r="M53" i="3"/>
  <c r="F54" i="3"/>
  <c r="H54" i="3" s="1"/>
  <c r="G54" i="3"/>
  <c r="I54" i="3" s="1"/>
  <c r="J54" i="3"/>
  <c r="K54" i="3"/>
  <c r="F55" i="3"/>
  <c r="H55" i="3" s="1"/>
  <c r="G55" i="3"/>
  <c r="I55" i="3" s="1"/>
  <c r="J55" i="3"/>
  <c r="L55" i="3" s="1"/>
  <c r="K55" i="3"/>
  <c r="M55" i="3"/>
  <c r="F56" i="3"/>
  <c r="H56" i="3" s="1"/>
  <c r="G56" i="3"/>
  <c r="I56" i="3" s="1"/>
  <c r="J56" i="3"/>
  <c r="L56" i="3" s="1"/>
  <c r="K56" i="3"/>
  <c r="F57" i="3"/>
  <c r="H57" i="3" s="1"/>
  <c r="G57" i="3"/>
  <c r="I57" i="3" s="1"/>
  <c r="J57" i="3"/>
  <c r="L57" i="3" s="1"/>
  <c r="K57" i="3"/>
  <c r="F58" i="3"/>
  <c r="H58" i="3" s="1"/>
  <c r="G58" i="3"/>
  <c r="I58" i="3" s="1"/>
  <c r="J58" i="3"/>
  <c r="L58" i="3" s="1"/>
  <c r="K58" i="3"/>
  <c r="M58" i="3"/>
  <c r="F59" i="3"/>
  <c r="H59" i="3" s="1"/>
  <c r="G59" i="3"/>
  <c r="I59" i="3" s="1"/>
  <c r="J59" i="3"/>
  <c r="K59" i="3"/>
  <c r="M59" i="3" s="1"/>
  <c r="F60" i="3"/>
  <c r="H60" i="3" s="1"/>
  <c r="G60" i="3"/>
  <c r="I60" i="3" s="1"/>
  <c r="J60" i="3"/>
  <c r="L60" i="3" s="1"/>
  <c r="K60" i="3"/>
  <c r="M60" i="3" s="1"/>
  <c r="F61" i="3"/>
  <c r="H61" i="3" s="1"/>
  <c r="G61" i="3"/>
  <c r="I61" i="3" s="1"/>
  <c r="J61" i="3"/>
  <c r="L61" i="3" s="1"/>
  <c r="K61" i="3"/>
  <c r="M61" i="3" s="1"/>
  <c r="F62" i="3"/>
  <c r="H62" i="3" s="1"/>
  <c r="G62" i="3"/>
  <c r="I62" i="3" s="1"/>
  <c r="J62" i="3"/>
  <c r="K62" i="3"/>
  <c r="F63" i="3"/>
  <c r="H63" i="3" s="1"/>
  <c r="G63" i="3"/>
  <c r="I63" i="3" s="1"/>
  <c r="J63" i="3"/>
  <c r="L63" i="3" s="1"/>
  <c r="K63" i="3"/>
  <c r="M63" i="3"/>
  <c r="F64" i="3"/>
  <c r="H64" i="3" s="1"/>
  <c r="G64" i="3"/>
  <c r="I64" i="3" s="1"/>
  <c r="J64" i="3"/>
  <c r="K64" i="3"/>
  <c r="F65" i="3"/>
  <c r="H65" i="3" s="1"/>
  <c r="G65" i="3"/>
  <c r="I65" i="3" s="1"/>
  <c r="J65" i="3"/>
  <c r="L65" i="3" s="1"/>
  <c r="K65" i="3"/>
  <c r="F66" i="3"/>
  <c r="H66" i="3" s="1"/>
  <c r="G66" i="3"/>
  <c r="I66" i="3" s="1"/>
  <c r="J66" i="3"/>
  <c r="L66" i="3" s="1"/>
  <c r="K66" i="3"/>
  <c r="M66" i="3"/>
  <c r="F67" i="3"/>
  <c r="H67" i="3" s="1"/>
  <c r="G67" i="3"/>
  <c r="I67" i="3" s="1"/>
  <c r="J67" i="3"/>
  <c r="K67" i="3"/>
  <c r="M67" i="3"/>
  <c r="F68" i="3"/>
  <c r="H68" i="3" s="1"/>
  <c r="G68" i="3"/>
  <c r="I68" i="3" s="1"/>
  <c r="J68" i="3"/>
  <c r="L68" i="3" s="1"/>
  <c r="K68" i="3"/>
  <c r="M68" i="3" s="1"/>
  <c r="F69" i="3"/>
  <c r="H69" i="3" s="1"/>
  <c r="G69" i="3"/>
  <c r="I69" i="3" s="1"/>
  <c r="J69" i="3"/>
  <c r="L69" i="3" s="1"/>
  <c r="K69" i="3"/>
  <c r="F70" i="3"/>
  <c r="H70" i="3" s="1"/>
  <c r="G70" i="3"/>
  <c r="I70" i="3" s="1"/>
  <c r="J70" i="3"/>
  <c r="K70" i="3"/>
  <c r="F71" i="3"/>
  <c r="H71" i="3" s="1"/>
  <c r="G71" i="3"/>
  <c r="I71" i="3" s="1"/>
  <c r="J71" i="3"/>
  <c r="L71" i="3" s="1"/>
  <c r="K71" i="3"/>
  <c r="M71" i="3"/>
  <c r="F72" i="3"/>
  <c r="H72" i="3" s="1"/>
  <c r="G72" i="3"/>
  <c r="I72" i="3" s="1"/>
  <c r="J72" i="3"/>
  <c r="K72" i="3"/>
  <c r="M72" i="3"/>
  <c r="F73" i="3"/>
  <c r="H73" i="3" s="1"/>
  <c r="G73" i="3"/>
  <c r="I73" i="3" s="1"/>
  <c r="J73" i="3"/>
  <c r="L73" i="3" s="1"/>
  <c r="K73" i="3"/>
  <c r="F74" i="3"/>
  <c r="H74" i="3" s="1"/>
  <c r="G74" i="3"/>
  <c r="I74" i="3" s="1"/>
  <c r="J74" i="3"/>
  <c r="L74" i="3" s="1"/>
  <c r="K74" i="3"/>
  <c r="M74" i="3" s="1"/>
  <c r="F75" i="3"/>
  <c r="H75" i="3" s="1"/>
  <c r="G75" i="3"/>
  <c r="I75" i="3" s="1"/>
  <c r="J75" i="3"/>
  <c r="K75" i="3"/>
  <c r="M75" i="3"/>
  <c r="F76" i="3"/>
  <c r="H76" i="3" s="1"/>
  <c r="G76" i="3"/>
  <c r="I76" i="3" s="1"/>
  <c r="J76" i="3"/>
  <c r="L76" i="3" s="1"/>
  <c r="K76" i="3"/>
  <c r="M76" i="3" s="1"/>
  <c r="F77" i="3"/>
  <c r="H77" i="3" s="1"/>
  <c r="G77" i="3"/>
  <c r="I77" i="3" s="1"/>
  <c r="J77" i="3"/>
  <c r="K77" i="3"/>
  <c r="F78" i="3"/>
  <c r="H78" i="3" s="1"/>
  <c r="G78" i="3"/>
  <c r="I78" i="3" s="1"/>
  <c r="J78" i="3"/>
  <c r="K78" i="3"/>
  <c r="F79" i="3"/>
  <c r="H79" i="3" s="1"/>
  <c r="G79" i="3"/>
  <c r="I79" i="3" s="1"/>
  <c r="J79" i="3"/>
  <c r="L79" i="3" s="1"/>
  <c r="K79" i="3"/>
  <c r="M79" i="3"/>
  <c r="F80" i="3"/>
  <c r="H80" i="3" s="1"/>
  <c r="G80" i="3"/>
  <c r="I80" i="3" s="1"/>
  <c r="J80" i="3"/>
  <c r="L80" i="3" s="1"/>
  <c r="K80" i="3"/>
  <c r="M80" i="3"/>
  <c r="F81" i="3"/>
  <c r="H81" i="3" s="1"/>
  <c r="G81" i="3"/>
  <c r="I81" i="3" s="1"/>
  <c r="J81" i="3"/>
  <c r="L81" i="3" s="1"/>
  <c r="K81" i="3"/>
  <c r="F82" i="3"/>
  <c r="H82" i="3" s="1"/>
  <c r="G82" i="3"/>
  <c r="I82" i="3" s="1"/>
  <c r="J82" i="3"/>
  <c r="L82" i="3" s="1"/>
  <c r="K82" i="3"/>
  <c r="F83" i="3"/>
  <c r="H83" i="3" s="1"/>
  <c r="G83" i="3"/>
  <c r="I83" i="3" s="1"/>
  <c r="J83" i="3"/>
  <c r="K83" i="3"/>
  <c r="M83" i="3"/>
  <c r="F84" i="3"/>
  <c r="H84" i="3" s="1"/>
  <c r="G84" i="3"/>
  <c r="I84" i="3" s="1"/>
  <c r="J84" i="3"/>
  <c r="L84" i="3" s="1"/>
  <c r="K84" i="3"/>
  <c r="M84" i="3" s="1"/>
  <c r="F85" i="3"/>
  <c r="H85" i="3" s="1"/>
  <c r="G85" i="3"/>
  <c r="I85" i="3" s="1"/>
  <c r="J85" i="3"/>
  <c r="K85" i="3"/>
  <c r="M85" i="3"/>
  <c r="F86" i="3"/>
  <c r="H86" i="3" s="1"/>
  <c r="G86" i="3"/>
  <c r="I86" i="3" s="1"/>
  <c r="J86" i="3"/>
  <c r="K86" i="3"/>
  <c r="K4" i="3"/>
  <c r="J4" i="3"/>
  <c r="G4" i="3"/>
  <c r="I4" i="3" s="1"/>
  <c r="F4" i="3"/>
  <c r="H4" i="3" s="1"/>
  <c r="M30" i="3" l="1"/>
  <c r="M16" i="3"/>
  <c r="L41" i="3"/>
  <c r="M38" i="3"/>
  <c r="L30" i="3"/>
  <c r="M21" i="3"/>
  <c r="M7" i="3"/>
  <c r="L27" i="3"/>
  <c r="M52" i="3"/>
  <c r="M77" i="3"/>
  <c r="M64" i="3"/>
  <c r="L85" i="3"/>
  <c r="M82" i="3"/>
  <c r="L72" i="3"/>
  <c r="M69" i="3"/>
  <c r="M56" i="3"/>
  <c r="L77" i="3"/>
  <c r="L64" i="3"/>
  <c r="L35" i="3"/>
  <c r="M32" i="3"/>
  <c r="L21" i="3"/>
  <c r="M15" i="3"/>
  <c r="L7" i="3"/>
  <c r="L40" i="3"/>
  <c r="L32" i="3"/>
  <c r="L24" i="3"/>
  <c r="M25" i="3"/>
  <c r="M17" i="3"/>
  <c r="M45" i="3"/>
  <c r="M86" i="3"/>
  <c r="M78" i="3"/>
  <c r="M70" i="3"/>
  <c r="M62" i="3"/>
  <c r="M54" i="3"/>
  <c r="M46" i="3"/>
  <c r="L83" i="3"/>
  <c r="M81" i="3"/>
  <c r="L75" i="3"/>
  <c r="M73" i="3"/>
  <c r="L67" i="3"/>
  <c r="M65" i="3"/>
  <c r="L59" i="3"/>
  <c r="M57" i="3"/>
  <c r="L51" i="3"/>
  <c r="M49" i="3"/>
  <c r="L43" i="3"/>
  <c r="M41" i="3"/>
  <c r="L86" i="3"/>
  <c r="L78" i="3"/>
  <c r="L70" i="3"/>
  <c r="L62" i="3"/>
  <c r="L54" i="3"/>
  <c r="L46" i="3"/>
  <c r="M36" i="3"/>
  <c r="L22" i="3"/>
  <c r="L14" i="3"/>
  <c r="L33" i="3"/>
  <c r="L25" i="3"/>
  <c r="L17" i="3"/>
  <c r="L36" i="3"/>
  <c r="M26" i="3"/>
  <c r="M18" i="3"/>
  <c r="L23" i="3"/>
  <c r="L15" i="3"/>
  <c r="L10" i="3"/>
  <c r="M4" i="3"/>
  <c r="L4" i="3"/>
  <c r="E66" i="17" l="1"/>
  <c r="F66" i="17"/>
  <c r="G66" i="17"/>
  <c r="H66" i="17"/>
  <c r="I66" i="17"/>
  <c r="J66" i="17"/>
  <c r="AH66" i="17" s="1"/>
  <c r="K66" i="17"/>
  <c r="L66" i="17"/>
  <c r="AJ66" i="17" s="1"/>
  <c r="M66" i="17"/>
  <c r="AC66" i="17" s="1"/>
  <c r="N66" i="17"/>
  <c r="AD66" i="17" s="1"/>
  <c r="O66" i="17"/>
  <c r="AE66" i="17" s="1"/>
  <c r="P66" i="17"/>
  <c r="Q66" i="17"/>
  <c r="R66" i="17"/>
  <c r="S66" i="17"/>
  <c r="T66" i="17"/>
  <c r="U66" i="17"/>
  <c r="V66" i="17"/>
  <c r="W66" i="17"/>
  <c r="X66" i="17"/>
  <c r="AF66" i="17" s="1"/>
  <c r="Y66" i="17"/>
  <c r="AG66" i="17" s="1"/>
  <c r="Z66" i="17"/>
  <c r="AA66" i="17"/>
  <c r="AB66" i="17"/>
  <c r="AI66" i="17"/>
  <c r="E67" i="17"/>
  <c r="AC67" i="17" s="1"/>
  <c r="F67" i="17"/>
  <c r="AD67" i="17" s="1"/>
  <c r="G67" i="17"/>
  <c r="AE67" i="17" s="1"/>
  <c r="H67" i="17"/>
  <c r="I67" i="17"/>
  <c r="J67" i="17"/>
  <c r="K67" i="17"/>
  <c r="L67" i="17"/>
  <c r="M67" i="17"/>
  <c r="N67" i="17"/>
  <c r="O67" i="17"/>
  <c r="P67" i="17"/>
  <c r="AF67" i="17" s="1"/>
  <c r="Q67" i="17"/>
  <c r="AG67" i="17" s="1"/>
  <c r="R67" i="17"/>
  <c r="AH67" i="17" s="1"/>
  <c r="S67" i="17"/>
  <c r="AI67" i="17" s="1"/>
  <c r="T67" i="17"/>
  <c r="U67" i="17"/>
  <c r="V67" i="17"/>
  <c r="W67" i="17"/>
  <c r="X67" i="17"/>
  <c r="Y67" i="17"/>
  <c r="Z67" i="17"/>
  <c r="AA67" i="17"/>
  <c r="AB67" i="17"/>
  <c r="E68" i="17"/>
  <c r="F68" i="17"/>
  <c r="AD68" i="17" s="1"/>
  <c r="G68" i="17"/>
  <c r="H68" i="17"/>
  <c r="AF68" i="17" s="1"/>
  <c r="I68" i="17"/>
  <c r="AG68" i="17" s="1"/>
  <c r="J68" i="17"/>
  <c r="AH68" i="17" s="1"/>
  <c r="K68" i="17"/>
  <c r="AI68" i="17" s="1"/>
  <c r="L68" i="17"/>
  <c r="AJ68" i="17" s="1"/>
  <c r="M68" i="17"/>
  <c r="AC68" i="17" s="1"/>
  <c r="N68" i="17"/>
  <c r="O68" i="17"/>
  <c r="P68" i="17"/>
  <c r="Q68" i="17"/>
  <c r="R68" i="17"/>
  <c r="S68" i="17"/>
  <c r="T68" i="17"/>
  <c r="U68" i="17"/>
  <c r="V68" i="17"/>
  <c r="W68" i="17"/>
  <c r="AE68" i="17" s="1"/>
  <c r="X68" i="17"/>
  <c r="Y68" i="17"/>
  <c r="Z68" i="17"/>
  <c r="AA68" i="17"/>
  <c r="AB68" i="17"/>
  <c r="E69" i="17"/>
  <c r="AC69" i="17" s="1"/>
  <c r="F69" i="17"/>
  <c r="G69" i="17"/>
  <c r="H69" i="17"/>
  <c r="I69" i="17"/>
  <c r="J69" i="17"/>
  <c r="K69" i="17"/>
  <c r="L69" i="17"/>
  <c r="M69" i="17"/>
  <c r="N69" i="17"/>
  <c r="O69" i="17"/>
  <c r="AE69" i="17" s="1"/>
  <c r="P69" i="17"/>
  <c r="AF69" i="17" s="1"/>
  <c r="Q69" i="17"/>
  <c r="AG69" i="17" s="1"/>
  <c r="R69" i="17"/>
  <c r="AH69" i="17" s="1"/>
  <c r="S69" i="17"/>
  <c r="AI69" i="17" s="1"/>
  <c r="T69" i="17"/>
  <c r="U69" i="17"/>
  <c r="V69" i="17"/>
  <c r="W69" i="17"/>
  <c r="X69" i="17"/>
  <c r="Y69" i="17"/>
  <c r="Z69" i="17"/>
  <c r="AA69" i="17"/>
  <c r="AB69" i="17"/>
  <c r="AD69" i="17"/>
  <c r="E70" i="17"/>
  <c r="AC70" i="17" s="1"/>
  <c r="F70" i="17"/>
  <c r="AD70" i="17" s="1"/>
  <c r="G70" i="17"/>
  <c r="AE70" i="17" s="1"/>
  <c r="H70" i="17"/>
  <c r="AF70" i="17" s="1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G70" i="17"/>
  <c r="AH70" i="17"/>
  <c r="AI70" i="17"/>
  <c r="E71" i="17"/>
  <c r="F71" i="17"/>
  <c r="G71" i="17"/>
  <c r="H71" i="17"/>
  <c r="AF71" i="17" s="1"/>
  <c r="I71" i="17"/>
  <c r="J71" i="17"/>
  <c r="AH71" i="17" s="1"/>
  <c r="K71" i="17"/>
  <c r="AI71" i="17" s="1"/>
  <c r="L71" i="17"/>
  <c r="M71" i="17"/>
  <c r="AC71" i="17" s="1"/>
  <c r="N71" i="17"/>
  <c r="AD71" i="17" s="1"/>
  <c r="O71" i="17"/>
  <c r="AE71" i="17" s="1"/>
  <c r="P71" i="17"/>
  <c r="Q71" i="17"/>
  <c r="R71" i="17"/>
  <c r="S71" i="17"/>
  <c r="T71" i="17"/>
  <c r="U71" i="17"/>
  <c r="V71" i="17"/>
  <c r="W71" i="17"/>
  <c r="X71" i="17"/>
  <c r="Y71" i="17"/>
  <c r="AG71" i="17" s="1"/>
  <c r="Z71" i="17"/>
  <c r="AA71" i="17"/>
  <c r="AB71" i="17"/>
  <c r="AJ70" i="17" l="1"/>
  <c r="AJ67" i="17"/>
  <c r="AJ71" i="17"/>
  <c r="AJ69" i="17"/>
  <c r="F93" i="8"/>
  <c r="G93" i="8"/>
  <c r="H93" i="8"/>
  <c r="I93" i="8"/>
  <c r="J93" i="8"/>
  <c r="K93" i="8"/>
  <c r="L93" i="8"/>
  <c r="P93" i="8" s="1"/>
  <c r="M93" i="8"/>
  <c r="N93" i="8"/>
  <c r="R93" i="8"/>
  <c r="S93" i="8"/>
  <c r="T93" i="8"/>
  <c r="U93" i="8"/>
  <c r="V93" i="8"/>
  <c r="W93" i="8"/>
  <c r="X93" i="8"/>
  <c r="AB93" i="8" s="1"/>
  <c r="Y93" i="8"/>
  <c r="Z93" i="8"/>
  <c r="AD93" i="8"/>
  <c r="AE93" i="8"/>
  <c r="AF93" i="8"/>
  <c r="AG93" i="8"/>
  <c r="AH93" i="8"/>
  <c r="AI93" i="8"/>
  <c r="AJ93" i="8"/>
  <c r="AN93" i="8" s="1"/>
  <c r="AK93" i="8"/>
  <c r="AL93" i="8"/>
  <c r="F94" i="8"/>
  <c r="G94" i="8"/>
  <c r="H94" i="8"/>
  <c r="I94" i="8"/>
  <c r="J94" i="8"/>
  <c r="K94" i="8"/>
  <c r="L94" i="8"/>
  <c r="P94" i="8" s="1"/>
  <c r="M94" i="8"/>
  <c r="N94" i="8"/>
  <c r="R94" i="8"/>
  <c r="S94" i="8"/>
  <c r="T94" i="8"/>
  <c r="U94" i="8"/>
  <c r="V94" i="8"/>
  <c r="W94" i="8"/>
  <c r="X94" i="8"/>
  <c r="Y94" i="8"/>
  <c r="Z94" i="8"/>
  <c r="AD94" i="8"/>
  <c r="AE94" i="8"/>
  <c r="AF94" i="8"/>
  <c r="AG94" i="8"/>
  <c r="AH94" i="8"/>
  <c r="AI94" i="8"/>
  <c r="AJ94" i="8"/>
  <c r="AN94" i="8" s="1"/>
  <c r="AK94" i="8"/>
  <c r="AL94" i="8"/>
  <c r="F95" i="8"/>
  <c r="G95" i="8"/>
  <c r="H95" i="8"/>
  <c r="I95" i="8"/>
  <c r="J95" i="8"/>
  <c r="K95" i="8"/>
  <c r="L95" i="8"/>
  <c r="P95" i="8" s="1"/>
  <c r="M95" i="8"/>
  <c r="N95" i="8"/>
  <c r="R95" i="8"/>
  <c r="S95" i="8"/>
  <c r="T95" i="8"/>
  <c r="U95" i="8"/>
  <c r="V95" i="8"/>
  <c r="W95" i="8"/>
  <c r="X95" i="8"/>
  <c r="AB95" i="8" s="1"/>
  <c r="Y95" i="8"/>
  <c r="Z95" i="8"/>
  <c r="AD95" i="8"/>
  <c r="AE95" i="8"/>
  <c r="AF95" i="8"/>
  <c r="AG95" i="8"/>
  <c r="AH95" i="8"/>
  <c r="AI95" i="8"/>
  <c r="AJ95" i="8"/>
  <c r="AK95" i="8"/>
  <c r="AL95" i="8"/>
  <c r="F96" i="8"/>
  <c r="G96" i="8"/>
  <c r="H96" i="8"/>
  <c r="I96" i="8"/>
  <c r="J96" i="8"/>
  <c r="K96" i="8"/>
  <c r="L96" i="8"/>
  <c r="P96" i="8" s="1"/>
  <c r="M96" i="8"/>
  <c r="N96" i="8"/>
  <c r="R96" i="8"/>
  <c r="S96" i="8"/>
  <c r="T96" i="8"/>
  <c r="U96" i="8"/>
  <c r="V96" i="8"/>
  <c r="W96" i="8"/>
  <c r="X96" i="8"/>
  <c r="AB96" i="8" s="1"/>
  <c r="Y96" i="8"/>
  <c r="Z96" i="8"/>
  <c r="AD96" i="8"/>
  <c r="AE96" i="8"/>
  <c r="AF96" i="8"/>
  <c r="AG96" i="8"/>
  <c r="AH96" i="8"/>
  <c r="AI96" i="8"/>
  <c r="AJ96" i="8"/>
  <c r="AN96" i="8" s="1"/>
  <c r="AK96" i="8"/>
  <c r="AL96" i="8"/>
  <c r="F97" i="8"/>
  <c r="G97" i="8"/>
  <c r="H97" i="8"/>
  <c r="I97" i="8"/>
  <c r="J97" i="8"/>
  <c r="K97" i="8"/>
  <c r="L97" i="8"/>
  <c r="M97" i="8"/>
  <c r="N97" i="8"/>
  <c r="R97" i="8"/>
  <c r="S97" i="8"/>
  <c r="T97" i="8"/>
  <c r="U97" i="8"/>
  <c r="V97" i="8"/>
  <c r="W97" i="8"/>
  <c r="X97" i="8"/>
  <c r="AB97" i="8" s="1"/>
  <c r="Y97" i="8"/>
  <c r="Z97" i="8"/>
  <c r="AD97" i="8"/>
  <c r="AE97" i="8"/>
  <c r="AF97" i="8"/>
  <c r="AG97" i="8"/>
  <c r="AH97" i="8"/>
  <c r="AI97" i="8"/>
  <c r="AJ97" i="8"/>
  <c r="AN97" i="8" s="1"/>
  <c r="AK97" i="8"/>
  <c r="AL97" i="8"/>
  <c r="F98" i="8"/>
  <c r="G98" i="8"/>
  <c r="H98" i="8"/>
  <c r="I98" i="8"/>
  <c r="J98" i="8"/>
  <c r="K98" i="8"/>
  <c r="L98" i="8"/>
  <c r="P98" i="8" s="1"/>
  <c r="M98" i="8"/>
  <c r="N98" i="8"/>
  <c r="R98" i="8"/>
  <c r="S98" i="8"/>
  <c r="T98" i="8"/>
  <c r="U98" i="8"/>
  <c r="V98" i="8"/>
  <c r="W98" i="8"/>
  <c r="X98" i="8"/>
  <c r="AC98" i="8" s="1"/>
  <c r="Y98" i="8"/>
  <c r="Z98" i="8"/>
  <c r="AD98" i="8"/>
  <c r="AE98" i="8"/>
  <c r="AF98" i="8"/>
  <c r="AG98" i="8"/>
  <c r="AH98" i="8"/>
  <c r="AI98" i="8"/>
  <c r="AJ98" i="8"/>
  <c r="AN98" i="8" s="1"/>
  <c r="AK98" i="8"/>
  <c r="AL98" i="8"/>
  <c r="K895" i="20"/>
  <c r="L895" i="20"/>
  <c r="M895" i="20" s="1"/>
  <c r="K896" i="20"/>
  <c r="L896" i="20"/>
  <c r="M896" i="20" s="1"/>
  <c r="K897" i="20"/>
  <c r="L897" i="20"/>
  <c r="M897" i="20" s="1"/>
  <c r="Q897" i="20"/>
  <c r="K898" i="20"/>
  <c r="Q898" i="20" s="1"/>
  <c r="L898" i="20"/>
  <c r="M898" i="20" s="1"/>
  <c r="K899" i="20"/>
  <c r="L899" i="20"/>
  <c r="M899" i="20" s="1"/>
  <c r="Q899" i="20"/>
  <c r="K900" i="20"/>
  <c r="L900" i="20"/>
  <c r="M900" i="20" s="1"/>
  <c r="K901" i="20"/>
  <c r="Q901" i="20" s="1"/>
  <c r="L901" i="20"/>
  <c r="M901" i="20" s="1"/>
  <c r="K902" i="20"/>
  <c r="Q902" i="20" s="1"/>
  <c r="L902" i="20"/>
  <c r="M902" i="20"/>
  <c r="K903" i="20"/>
  <c r="Q903" i="20" s="1"/>
  <c r="L903" i="20"/>
  <c r="M903" i="20" s="1"/>
  <c r="K904" i="20"/>
  <c r="N904" i="20" s="1"/>
  <c r="L904" i="20"/>
  <c r="M904" i="20" s="1"/>
  <c r="O904" i="20"/>
  <c r="K905" i="20"/>
  <c r="Q905" i="20" s="1"/>
  <c r="L905" i="20"/>
  <c r="M905" i="20" s="1"/>
  <c r="K906" i="20"/>
  <c r="Q906" i="20" s="1"/>
  <c r="L906" i="20"/>
  <c r="M906" i="20" s="1"/>
  <c r="K907" i="20"/>
  <c r="L907" i="20"/>
  <c r="M907" i="20" s="1"/>
  <c r="Q907" i="20"/>
  <c r="K908" i="20"/>
  <c r="L908" i="20"/>
  <c r="M908" i="20" s="1"/>
  <c r="K909" i="20"/>
  <c r="Q909" i="20" s="1"/>
  <c r="L909" i="20"/>
  <c r="M909" i="20" s="1"/>
  <c r="K910" i="20"/>
  <c r="Q910" i="20" s="1"/>
  <c r="L910" i="20"/>
  <c r="M910" i="20" s="1"/>
  <c r="K911" i="20"/>
  <c r="Q911" i="20" s="1"/>
  <c r="L911" i="20"/>
  <c r="M911" i="20" s="1"/>
  <c r="K912" i="20"/>
  <c r="L912" i="20"/>
  <c r="M912" i="20" s="1"/>
  <c r="K913" i="20"/>
  <c r="L913" i="20"/>
  <c r="M913" i="20" s="1"/>
  <c r="Q913" i="20"/>
  <c r="K914" i="20"/>
  <c r="P914" i="20" s="1"/>
  <c r="L914" i="20"/>
  <c r="M914" i="20" s="1"/>
  <c r="K915" i="20"/>
  <c r="Q915" i="20" s="1"/>
  <c r="L915" i="20"/>
  <c r="M915" i="20" s="1"/>
  <c r="T915" i="20"/>
  <c r="X915" i="20" s="1"/>
  <c r="K916" i="20"/>
  <c r="L916" i="20"/>
  <c r="M916" i="20" s="1"/>
  <c r="T916" i="20"/>
  <c r="K917" i="20"/>
  <c r="L917" i="20"/>
  <c r="M917" i="20" s="1"/>
  <c r="T917" i="20"/>
  <c r="X917" i="20" s="1"/>
  <c r="K918" i="20"/>
  <c r="Q918" i="20" s="1"/>
  <c r="L918" i="20"/>
  <c r="M918" i="20" s="1"/>
  <c r="T918" i="20"/>
  <c r="K919" i="20"/>
  <c r="Q919" i="20" s="1"/>
  <c r="L919" i="20"/>
  <c r="M919" i="20" s="1"/>
  <c r="T919" i="20"/>
  <c r="X919" i="20"/>
  <c r="K920" i="20"/>
  <c r="L920" i="20"/>
  <c r="M920" i="20" s="1"/>
  <c r="T920" i="20"/>
  <c r="K921" i="20"/>
  <c r="L921" i="20"/>
  <c r="M921" i="20"/>
  <c r="T921" i="20"/>
  <c r="X921" i="20" s="1"/>
  <c r="K922" i="20"/>
  <c r="Q922" i="20" s="1"/>
  <c r="L922" i="20"/>
  <c r="M922" i="20" s="1"/>
  <c r="T922" i="20"/>
  <c r="K923" i="20"/>
  <c r="Q923" i="20" s="1"/>
  <c r="L923" i="20"/>
  <c r="M923" i="20"/>
  <c r="T923" i="20"/>
  <c r="K924" i="20"/>
  <c r="N924" i="20" s="1"/>
  <c r="L924" i="20"/>
  <c r="M924" i="20" s="1"/>
  <c r="T924" i="20"/>
  <c r="W924" i="20" s="1"/>
  <c r="K925" i="20"/>
  <c r="L925" i="20"/>
  <c r="M925" i="20"/>
  <c r="T925" i="20"/>
  <c r="K926" i="20"/>
  <c r="Q926" i="20" s="1"/>
  <c r="L926" i="20"/>
  <c r="M926" i="20" s="1"/>
  <c r="T926" i="20"/>
  <c r="X926" i="20"/>
  <c r="K927" i="20"/>
  <c r="L927" i="20"/>
  <c r="M927" i="20" s="1"/>
  <c r="T927" i="20"/>
  <c r="K928" i="20"/>
  <c r="L928" i="20"/>
  <c r="M928" i="20" s="1"/>
  <c r="T928" i="20"/>
  <c r="K929" i="20"/>
  <c r="L929" i="20"/>
  <c r="M929" i="20" s="1"/>
  <c r="T929" i="20"/>
  <c r="K930" i="20"/>
  <c r="Q930" i="20" s="1"/>
  <c r="L930" i="20"/>
  <c r="M930" i="20" s="1"/>
  <c r="T930" i="20"/>
  <c r="K931" i="20"/>
  <c r="L931" i="20"/>
  <c r="M931" i="20" s="1"/>
  <c r="T931" i="20"/>
  <c r="K932" i="20"/>
  <c r="Q932" i="20" s="1"/>
  <c r="L932" i="20"/>
  <c r="M932" i="20" s="1"/>
  <c r="T932" i="20"/>
  <c r="K933" i="20"/>
  <c r="L933" i="20"/>
  <c r="M933" i="20" s="1"/>
  <c r="T933" i="20"/>
  <c r="V933" i="20" s="1"/>
  <c r="K934" i="20"/>
  <c r="P934" i="20" s="1"/>
  <c r="L934" i="20"/>
  <c r="M934" i="20" s="1"/>
  <c r="T934" i="20"/>
  <c r="K935" i="20"/>
  <c r="L935" i="20"/>
  <c r="M935" i="20" s="1"/>
  <c r="T935" i="20"/>
  <c r="X935" i="20"/>
  <c r="K936" i="20"/>
  <c r="Q936" i="20" s="1"/>
  <c r="L936" i="20"/>
  <c r="M936" i="20" s="1"/>
  <c r="T936" i="20"/>
  <c r="K937" i="20"/>
  <c r="L937" i="20"/>
  <c r="M937" i="20" s="1"/>
  <c r="T937" i="20"/>
  <c r="K938" i="20"/>
  <c r="L938" i="20"/>
  <c r="M938" i="20" s="1"/>
  <c r="T938" i="20"/>
  <c r="K939" i="20"/>
  <c r="L939" i="20"/>
  <c r="M939" i="20" s="1"/>
  <c r="Q939" i="20"/>
  <c r="T939" i="20"/>
  <c r="X939" i="20" s="1"/>
  <c r="K940" i="20"/>
  <c r="Q940" i="20" s="1"/>
  <c r="L940" i="20"/>
  <c r="M940" i="20" s="1"/>
  <c r="T940" i="20"/>
  <c r="K941" i="20"/>
  <c r="L941" i="20"/>
  <c r="M941" i="20"/>
  <c r="T941" i="20"/>
  <c r="K942" i="20"/>
  <c r="L942" i="20"/>
  <c r="M942" i="20"/>
  <c r="T942" i="20"/>
  <c r="X942" i="20" s="1"/>
  <c r="K943" i="20"/>
  <c r="Q943" i="20" s="1"/>
  <c r="L943" i="20"/>
  <c r="M943" i="20" s="1"/>
  <c r="T943" i="20"/>
  <c r="K944" i="20"/>
  <c r="O944" i="20" s="1"/>
  <c r="L944" i="20"/>
  <c r="M944" i="20" s="1"/>
  <c r="T944" i="20"/>
  <c r="U944" i="20" s="1"/>
  <c r="K945" i="20"/>
  <c r="L945" i="20"/>
  <c r="M945" i="20" s="1"/>
  <c r="T945" i="20"/>
  <c r="K946" i="20"/>
  <c r="L946" i="20"/>
  <c r="M946" i="20" s="1"/>
  <c r="T946" i="20"/>
  <c r="X946" i="20" s="1"/>
  <c r="K947" i="20"/>
  <c r="Q947" i="20" s="1"/>
  <c r="L947" i="20"/>
  <c r="M947" i="20" s="1"/>
  <c r="T947" i="20"/>
  <c r="X947" i="20" s="1"/>
  <c r="K948" i="20"/>
  <c r="Q948" i="20" s="1"/>
  <c r="L948" i="20"/>
  <c r="M948" i="20" s="1"/>
  <c r="T948" i="20"/>
  <c r="K949" i="20"/>
  <c r="L949" i="20"/>
  <c r="M949" i="20"/>
  <c r="T949" i="20"/>
  <c r="X949" i="20" s="1"/>
  <c r="K950" i="20"/>
  <c r="Q950" i="20" s="1"/>
  <c r="L950" i="20"/>
  <c r="M950" i="20" s="1"/>
  <c r="T950" i="20"/>
  <c r="X950" i="20" s="1"/>
  <c r="K951" i="20"/>
  <c r="L951" i="20"/>
  <c r="M951" i="20" s="1"/>
  <c r="T951" i="20"/>
  <c r="X951" i="20" s="1"/>
  <c r="K952" i="20"/>
  <c r="Q952" i="20" s="1"/>
  <c r="L952" i="20"/>
  <c r="M952" i="20" s="1"/>
  <c r="T952" i="20"/>
  <c r="X952" i="20" s="1"/>
  <c r="K953" i="20"/>
  <c r="Q953" i="20" s="1"/>
  <c r="L953" i="20"/>
  <c r="M953" i="20" s="1"/>
  <c r="T953" i="20"/>
  <c r="K954" i="20"/>
  <c r="L954" i="20"/>
  <c r="M954" i="20" s="1"/>
  <c r="T954" i="20"/>
  <c r="U954" i="20" s="1"/>
  <c r="H954" i="20"/>
  <c r="G953" i="20"/>
  <c r="F953" i="20"/>
  <c r="E953" i="20"/>
  <c r="G952" i="20"/>
  <c r="F952" i="20"/>
  <c r="O952" i="20" s="1"/>
  <c r="E952" i="20"/>
  <c r="U952" i="20" s="1"/>
  <c r="G951" i="20"/>
  <c r="P951" i="20" s="1"/>
  <c r="F951" i="20"/>
  <c r="E951" i="20"/>
  <c r="G950" i="20"/>
  <c r="F950" i="20"/>
  <c r="E950" i="20"/>
  <c r="G949" i="20"/>
  <c r="W949" i="20" s="1"/>
  <c r="F949" i="20"/>
  <c r="V949" i="20" s="1"/>
  <c r="E949" i="20"/>
  <c r="U949" i="20" s="1"/>
  <c r="G948" i="20"/>
  <c r="F948" i="20"/>
  <c r="V948" i="20" s="1"/>
  <c r="E948" i="20"/>
  <c r="G947" i="20"/>
  <c r="F947" i="20"/>
  <c r="O947" i="20" s="1"/>
  <c r="E947" i="20"/>
  <c r="U947" i="20" s="1"/>
  <c r="G946" i="20"/>
  <c r="F946" i="20"/>
  <c r="E946" i="20"/>
  <c r="G945" i="20"/>
  <c r="F945" i="20"/>
  <c r="E945" i="20"/>
  <c r="H944" i="20"/>
  <c r="G943" i="20"/>
  <c r="F943" i="20"/>
  <c r="E943" i="20"/>
  <c r="G942" i="20"/>
  <c r="F942" i="20"/>
  <c r="E942" i="20"/>
  <c r="G941" i="20"/>
  <c r="W941" i="20" s="1"/>
  <c r="F941" i="20"/>
  <c r="E941" i="20"/>
  <c r="G940" i="20"/>
  <c r="F940" i="20"/>
  <c r="O940" i="20" s="1"/>
  <c r="E940" i="20"/>
  <c r="G939" i="20"/>
  <c r="F939" i="20"/>
  <c r="E939" i="20"/>
  <c r="G938" i="20"/>
  <c r="P938" i="20" s="1"/>
  <c r="F938" i="20"/>
  <c r="E938" i="20"/>
  <c r="G937" i="20"/>
  <c r="F937" i="20"/>
  <c r="E937" i="20"/>
  <c r="G936" i="20"/>
  <c r="F936" i="20"/>
  <c r="E936" i="20"/>
  <c r="G935" i="20"/>
  <c r="F935" i="20"/>
  <c r="E935" i="20"/>
  <c r="H934" i="20"/>
  <c r="X934" i="20" s="1"/>
  <c r="G933" i="20"/>
  <c r="F933" i="20"/>
  <c r="E933" i="20"/>
  <c r="G932" i="20"/>
  <c r="F932" i="20"/>
  <c r="E932" i="20"/>
  <c r="G931" i="20"/>
  <c r="F931" i="20"/>
  <c r="E931" i="20"/>
  <c r="G930" i="20"/>
  <c r="F930" i="20"/>
  <c r="E930" i="20"/>
  <c r="G929" i="20"/>
  <c r="F929" i="20"/>
  <c r="E929" i="20"/>
  <c r="G928" i="20"/>
  <c r="F928" i="20"/>
  <c r="E928" i="20"/>
  <c r="G927" i="20"/>
  <c r="F927" i="20"/>
  <c r="E927" i="20"/>
  <c r="G926" i="20"/>
  <c r="P926" i="20" s="1"/>
  <c r="F926" i="20"/>
  <c r="V926" i="20" s="1"/>
  <c r="E926" i="20"/>
  <c r="G925" i="20"/>
  <c r="F925" i="20"/>
  <c r="E925" i="20"/>
  <c r="N925" i="20" s="1"/>
  <c r="H924" i="20"/>
  <c r="G923" i="20"/>
  <c r="F923" i="20"/>
  <c r="E923" i="20"/>
  <c r="G922" i="20"/>
  <c r="F922" i="20"/>
  <c r="O922" i="20" s="1"/>
  <c r="E922" i="20"/>
  <c r="G921" i="20"/>
  <c r="W921" i="20" s="1"/>
  <c r="F921" i="20"/>
  <c r="E921" i="20"/>
  <c r="N921" i="20" s="1"/>
  <c r="G920" i="20"/>
  <c r="F920" i="20"/>
  <c r="E920" i="20"/>
  <c r="G919" i="20"/>
  <c r="F919" i="20"/>
  <c r="V919" i="20" s="1"/>
  <c r="E919" i="20"/>
  <c r="G918" i="20"/>
  <c r="F918" i="20"/>
  <c r="E918" i="20"/>
  <c r="G917" i="20"/>
  <c r="W917" i="20" s="1"/>
  <c r="F917" i="20"/>
  <c r="E917" i="20"/>
  <c r="N917" i="20" s="1"/>
  <c r="G916" i="20"/>
  <c r="F916" i="20"/>
  <c r="E916" i="20"/>
  <c r="G915" i="20"/>
  <c r="F915" i="20"/>
  <c r="E915" i="20"/>
  <c r="U915" i="20" s="1"/>
  <c r="H914" i="20"/>
  <c r="G913" i="20"/>
  <c r="F913" i="20"/>
  <c r="E913" i="20"/>
  <c r="N913" i="20" s="1"/>
  <c r="G912" i="20"/>
  <c r="F912" i="20"/>
  <c r="O912" i="20" s="1"/>
  <c r="E912" i="20"/>
  <c r="G911" i="20"/>
  <c r="F911" i="20"/>
  <c r="E911" i="20"/>
  <c r="G910" i="20"/>
  <c r="F910" i="20"/>
  <c r="E910" i="20"/>
  <c r="G909" i="20"/>
  <c r="F909" i="20"/>
  <c r="E909" i="20"/>
  <c r="G908" i="20"/>
  <c r="F908" i="20"/>
  <c r="E908" i="20"/>
  <c r="G907" i="20"/>
  <c r="F907" i="20"/>
  <c r="E907" i="20"/>
  <c r="G906" i="20"/>
  <c r="F906" i="20"/>
  <c r="E906" i="20"/>
  <c r="G905" i="20"/>
  <c r="F905" i="20"/>
  <c r="E905" i="20"/>
  <c r="H904" i="20"/>
  <c r="G903" i="20"/>
  <c r="F903" i="20"/>
  <c r="E903" i="20"/>
  <c r="G902" i="20"/>
  <c r="P902" i="20" s="1"/>
  <c r="F902" i="20"/>
  <c r="E902" i="20"/>
  <c r="G901" i="20"/>
  <c r="F901" i="20"/>
  <c r="E901" i="20"/>
  <c r="G900" i="20"/>
  <c r="F900" i="20"/>
  <c r="O900" i="20" s="1"/>
  <c r="E900" i="20"/>
  <c r="N900" i="20" s="1"/>
  <c r="G899" i="20"/>
  <c r="F899" i="20"/>
  <c r="O899" i="20" s="1"/>
  <c r="E899" i="20"/>
  <c r="G898" i="20"/>
  <c r="F898" i="20"/>
  <c r="E898" i="20"/>
  <c r="G897" i="20"/>
  <c r="P897" i="20" s="1"/>
  <c r="F897" i="20"/>
  <c r="E897" i="20"/>
  <c r="N897" i="20" s="1"/>
  <c r="G896" i="20"/>
  <c r="F896" i="20"/>
  <c r="O896" i="20" s="1"/>
  <c r="E896" i="20"/>
  <c r="G895" i="20"/>
  <c r="F895" i="20"/>
  <c r="E895" i="20"/>
  <c r="E885" i="20"/>
  <c r="K895" i="19"/>
  <c r="L895" i="19"/>
  <c r="M895" i="19" s="1"/>
  <c r="K896" i="19"/>
  <c r="L896" i="19"/>
  <c r="M896" i="19" s="1"/>
  <c r="K897" i="19"/>
  <c r="L897" i="19"/>
  <c r="M897" i="19" s="1"/>
  <c r="Q897" i="19"/>
  <c r="K898" i="19"/>
  <c r="Q898" i="19" s="1"/>
  <c r="L898" i="19"/>
  <c r="M898" i="19" s="1"/>
  <c r="K899" i="19"/>
  <c r="L899" i="19"/>
  <c r="M899" i="19" s="1"/>
  <c r="K900" i="19"/>
  <c r="L900" i="19"/>
  <c r="M900" i="19" s="1"/>
  <c r="K901" i="19"/>
  <c r="L901" i="19"/>
  <c r="M901" i="19"/>
  <c r="K902" i="19"/>
  <c r="Q902" i="19" s="1"/>
  <c r="L902" i="19"/>
  <c r="M902" i="19"/>
  <c r="K903" i="19"/>
  <c r="L903" i="19"/>
  <c r="M903" i="19" s="1"/>
  <c r="K904" i="19"/>
  <c r="P904" i="19" s="1"/>
  <c r="L904" i="19"/>
  <c r="M904" i="19" s="1"/>
  <c r="K905" i="19"/>
  <c r="Q905" i="19" s="1"/>
  <c r="L905" i="19"/>
  <c r="M905" i="19" s="1"/>
  <c r="K906" i="19"/>
  <c r="Q906" i="19" s="1"/>
  <c r="L906" i="19"/>
  <c r="M906" i="19" s="1"/>
  <c r="K907" i="19"/>
  <c r="L907" i="19"/>
  <c r="M907" i="19" s="1"/>
  <c r="K908" i="19"/>
  <c r="L908" i="19"/>
  <c r="M908" i="19" s="1"/>
  <c r="K909" i="19"/>
  <c r="Q909" i="19" s="1"/>
  <c r="L909" i="19"/>
  <c r="M909" i="19" s="1"/>
  <c r="K910" i="19"/>
  <c r="Q910" i="19" s="1"/>
  <c r="L910" i="19"/>
  <c r="M910" i="19" s="1"/>
  <c r="K911" i="19"/>
  <c r="L911" i="19"/>
  <c r="M911" i="19"/>
  <c r="K912" i="19"/>
  <c r="L912" i="19"/>
  <c r="M912" i="19" s="1"/>
  <c r="K913" i="19"/>
  <c r="L913" i="19"/>
  <c r="M913" i="19" s="1"/>
  <c r="K914" i="19"/>
  <c r="P914" i="19" s="1"/>
  <c r="L914" i="19"/>
  <c r="M914" i="19" s="1"/>
  <c r="K915" i="19"/>
  <c r="L915" i="19"/>
  <c r="M915" i="19" s="1"/>
  <c r="T915" i="19"/>
  <c r="K916" i="19"/>
  <c r="O916" i="19" s="1"/>
  <c r="L916" i="19"/>
  <c r="M916" i="19" s="1"/>
  <c r="T916" i="19"/>
  <c r="K917" i="19"/>
  <c r="Q917" i="19" s="1"/>
  <c r="L917" i="19"/>
  <c r="M917" i="19"/>
  <c r="T917" i="19"/>
  <c r="X917" i="19" s="1"/>
  <c r="K918" i="19"/>
  <c r="Q918" i="19" s="1"/>
  <c r="L918" i="19"/>
  <c r="M918" i="19" s="1"/>
  <c r="T918" i="19"/>
  <c r="K919" i="19"/>
  <c r="L919" i="19"/>
  <c r="M919" i="19" s="1"/>
  <c r="T919" i="19"/>
  <c r="K920" i="19"/>
  <c r="L920" i="19"/>
  <c r="M920" i="19" s="1"/>
  <c r="T920" i="19"/>
  <c r="X920" i="19" s="1"/>
  <c r="K921" i="19"/>
  <c r="Q921" i="19" s="1"/>
  <c r="L921" i="19"/>
  <c r="M921" i="19" s="1"/>
  <c r="T921" i="19"/>
  <c r="X921" i="19" s="1"/>
  <c r="K922" i="19"/>
  <c r="Q922" i="19" s="1"/>
  <c r="L922" i="19"/>
  <c r="M922" i="19" s="1"/>
  <c r="T922" i="19"/>
  <c r="K923" i="19"/>
  <c r="L923" i="19"/>
  <c r="M923" i="19" s="1"/>
  <c r="T923" i="19"/>
  <c r="K924" i="19"/>
  <c r="N924" i="19" s="1"/>
  <c r="L924" i="19"/>
  <c r="M924" i="19" s="1"/>
  <c r="T924" i="19"/>
  <c r="W924" i="19" s="1"/>
  <c r="K925" i="19"/>
  <c r="Q925" i="19" s="1"/>
  <c r="L925" i="19"/>
  <c r="M925" i="19"/>
  <c r="T925" i="19"/>
  <c r="K926" i="19"/>
  <c r="L926" i="19"/>
  <c r="M926" i="19"/>
  <c r="Q926" i="19"/>
  <c r="T926" i="19"/>
  <c r="X926" i="19" s="1"/>
  <c r="K927" i="19"/>
  <c r="L927" i="19"/>
  <c r="M927" i="19" s="1"/>
  <c r="T927" i="19"/>
  <c r="V927" i="19" s="1"/>
  <c r="K928" i="19"/>
  <c r="L928" i="19"/>
  <c r="M928" i="19" s="1"/>
  <c r="T928" i="19"/>
  <c r="K929" i="19"/>
  <c r="L929" i="19"/>
  <c r="M929" i="19" s="1"/>
  <c r="Q929" i="19"/>
  <c r="T929" i="19"/>
  <c r="K930" i="19"/>
  <c r="L930" i="19"/>
  <c r="M930" i="19" s="1"/>
  <c r="T930" i="19"/>
  <c r="K931" i="19"/>
  <c r="L931" i="19"/>
  <c r="M931" i="19"/>
  <c r="T931" i="19"/>
  <c r="K932" i="19"/>
  <c r="L932" i="19"/>
  <c r="M932" i="19" s="1"/>
  <c r="T932" i="19"/>
  <c r="K933" i="19"/>
  <c r="L933" i="19"/>
  <c r="M933" i="19"/>
  <c r="T933" i="19"/>
  <c r="K934" i="19"/>
  <c r="L934" i="19"/>
  <c r="M934" i="19" s="1"/>
  <c r="T934" i="19"/>
  <c r="K935" i="19"/>
  <c r="L935" i="19"/>
  <c r="M935" i="19"/>
  <c r="T935" i="19"/>
  <c r="X935" i="19" s="1"/>
  <c r="K936" i="19"/>
  <c r="O936" i="19" s="1"/>
  <c r="L936" i="19"/>
  <c r="M936" i="19" s="1"/>
  <c r="T936" i="19"/>
  <c r="K937" i="19"/>
  <c r="L937" i="19"/>
  <c r="M937" i="19" s="1"/>
  <c r="T937" i="19"/>
  <c r="K938" i="19"/>
  <c r="L938" i="19"/>
  <c r="M938" i="19" s="1"/>
  <c r="T938" i="19"/>
  <c r="K939" i="19"/>
  <c r="L939" i="19"/>
  <c r="M939" i="19" s="1"/>
  <c r="Q939" i="19"/>
  <c r="T939" i="19"/>
  <c r="K940" i="19"/>
  <c r="L940" i="19"/>
  <c r="M940" i="19" s="1"/>
  <c r="Q940" i="19"/>
  <c r="T940" i="19"/>
  <c r="K941" i="19"/>
  <c r="L941" i="19"/>
  <c r="M941" i="19"/>
  <c r="T941" i="19"/>
  <c r="V941" i="19" s="1"/>
  <c r="K942" i="19"/>
  <c r="L942" i="19"/>
  <c r="M942" i="19"/>
  <c r="T942" i="19"/>
  <c r="K943" i="19"/>
  <c r="Q943" i="19" s="1"/>
  <c r="L943" i="19"/>
  <c r="M943" i="19"/>
  <c r="T943" i="19"/>
  <c r="K944" i="19"/>
  <c r="L944" i="19"/>
  <c r="M944" i="19" s="1"/>
  <c r="O944" i="19"/>
  <c r="T944" i="19"/>
  <c r="U944" i="19" s="1"/>
  <c r="K945" i="19"/>
  <c r="L945" i="19"/>
  <c r="M945" i="19" s="1"/>
  <c r="Q945" i="19"/>
  <c r="T945" i="19"/>
  <c r="V945" i="19"/>
  <c r="X945" i="19"/>
  <c r="K946" i="19"/>
  <c r="L946" i="19"/>
  <c r="M946" i="19"/>
  <c r="T946" i="19"/>
  <c r="X946" i="19" s="1"/>
  <c r="K947" i="19"/>
  <c r="Q947" i="19" s="1"/>
  <c r="L947" i="19"/>
  <c r="M947" i="19" s="1"/>
  <c r="T947" i="19"/>
  <c r="X947" i="19" s="1"/>
  <c r="K948" i="19"/>
  <c r="Q948" i="19" s="1"/>
  <c r="L948" i="19"/>
  <c r="M948" i="19" s="1"/>
  <c r="T948" i="19"/>
  <c r="K949" i="19"/>
  <c r="Q949" i="19" s="1"/>
  <c r="L949" i="19"/>
  <c r="M949" i="19" s="1"/>
  <c r="T949" i="19"/>
  <c r="X949" i="19" s="1"/>
  <c r="K950" i="19"/>
  <c r="Q950" i="19" s="1"/>
  <c r="L950" i="19"/>
  <c r="M950" i="19"/>
  <c r="T950" i="19"/>
  <c r="X950" i="19" s="1"/>
  <c r="K951" i="19"/>
  <c r="L951" i="19"/>
  <c r="M951" i="19" s="1"/>
  <c r="T951" i="19"/>
  <c r="X951" i="19"/>
  <c r="K952" i="19"/>
  <c r="Q952" i="19" s="1"/>
  <c r="L952" i="19"/>
  <c r="M952" i="19" s="1"/>
  <c r="T952" i="19"/>
  <c r="K953" i="19"/>
  <c r="Q953" i="19" s="1"/>
  <c r="L953" i="19"/>
  <c r="M953" i="19" s="1"/>
  <c r="T953" i="19"/>
  <c r="V953" i="19" s="1"/>
  <c r="K954" i="19"/>
  <c r="O954" i="19" s="1"/>
  <c r="L954" i="19"/>
  <c r="M954" i="19" s="1"/>
  <c r="N954" i="19"/>
  <c r="P954" i="19"/>
  <c r="T954" i="19"/>
  <c r="W954" i="19" s="1"/>
  <c r="U954" i="19"/>
  <c r="V954" i="19"/>
  <c r="H954" i="19"/>
  <c r="I954" i="19" s="1"/>
  <c r="R954" i="19" s="1"/>
  <c r="G953" i="19"/>
  <c r="F953" i="19"/>
  <c r="E953" i="19"/>
  <c r="G952" i="19"/>
  <c r="F952" i="19"/>
  <c r="E952" i="19"/>
  <c r="I952" i="19" s="1"/>
  <c r="G951" i="19"/>
  <c r="W951" i="19" s="1"/>
  <c r="F951" i="19"/>
  <c r="E951" i="19"/>
  <c r="U951" i="19" s="1"/>
  <c r="G950" i="19"/>
  <c r="P950" i="19" s="1"/>
  <c r="F950" i="19"/>
  <c r="E950" i="19"/>
  <c r="G949" i="19"/>
  <c r="F949" i="19"/>
  <c r="E949" i="19"/>
  <c r="G948" i="19"/>
  <c r="F948" i="19"/>
  <c r="E948" i="19"/>
  <c r="G947" i="19"/>
  <c r="F947" i="19"/>
  <c r="O947" i="19" s="1"/>
  <c r="E947" i="19"/>
  <c r="U947" i="19" s="1"/>
  <c r="G946" i="19"/>
  <c r="F946" i="19"/>
  <c r="V946" i="19" s="1"/>
  <c r="E946" i="19"/>
  <c r="G945" i="19"/>
  <c r="F945" i="19"/>
  <c r="E945" i="19"/>
  <c r="H944" i="19"/>
  <c r="I944" i="19" s="1"/>
  <c r="G943" i="19"/>
  <c r="F943" i="19"/>
  <c r="E943" i="19"/>
  <c r="G942" i="19"/>
  <c r="F942" i="19"/>
  <c r="E942" i="19"/>
  <c r="G941" i="19"/>
  <c r="F941" i="19"/>
  <c r="E941" i="19"/>
  <c r="G940" i="19"/>
  <c r="F940" i="19"/>
  <c r="E940" i="19"/>
  <c r="G939" i="19"/>
  <c r="F939" i="19"/>
  <c r="E939" i="19"/>
  <c r="G938" i="19"/>
  <c r="P938" i="19" s="1"/>
  <c r="F938" i="19"/>
  <c r="E938" i="19"/>
  <c r="I938" i="19" s="1"/>
  <c r="G937" i="19"/>
  <c r="F937" i="19"/>
  <c r="E937" i="19"/>
  <c r="G936" i="19"/>
  <c r="F936" i="19"/>
  <c r="E936" i="19"/>
  <c r="G935" i="19"/>
  <c r="F935" i="19"/>
  <c r="E935" i="19"/>
  <c r="H934" i="19"/>
  <c r="I934" i="19" s="1"/>
  <c r="G933" i="19"/>
  <c r="F933" i="19"/>
  <c r="O933" i="19" s="1"/>
  <c r="E933" i="19"/>
  <c r="G932" i="19"/>
  <c r="F932" i="19"/>
  <c r="E932" i="19"/>
  <c r="G931" i="19"/>
  <c r="F931" i="19"/>
  <c r="E931" i="19"/>
  <c r="G930" i="19"/>
  <c r="F930" i="19"/>
  <c r="E930" i="19"/>
  <c r="G929" i="19"/>
  <c r="F929" i="19"/>
  <c r="E929" i="19"/>
  <c r="G928" i="19"/>
  <c r="F928" i="19"/>
  <c r="E928" i="19"/>
  <c r="G927" i="19"/>
  <c r="F927" i="19"/>
  <c r="E927" i="19"/>
  <c r="G926" i="19"/>
  <c r="F926" i="19"/>
  <c r="E926" i="19"/>
  <c r="G925" i="19"/>
  <c r="W925" i="19" s="1"/>
  <c r="F925" i="19"/>
  <c r="O925" i="19" s="1"/>
  <c r="E925" i="19"/>
  <c r="N925" i="19" s="1"/>
  <c r="H924" i="19"/>
  <c r="I924" i="19" s="1"/>
  <c r="G923" i="19"/>
  <c r="F923" i="19"/>
  <c r="E923" i="19"/>
  <c r="G922" i="19"/>
  <c r="F922" i="19"/>
  <c r="E922" i="19"/>
  <c r="G921" i="19"/>
  <c r="W921" i="19" s="1"/>
  <c r="F921" i="19"/>
  <c r="E921" i="19"/>
  <c r="G920" i="19"/>
  <c r="F920" i="19"/>
  <c r="O920" i="19" s="1"/>
  <c r="E920" i="19"/>
  <c r="G919" i="19"/>
  <c r="F919" i="19"/>
  <c r="E919" i="19"/>
  <c r="G918" i="19"/>
  <c r="F918" i="19"/>
  <c r="E918" i="19"/>
  <c r="I918" i="19" s="1"/>
  <c r="Y918" i="19" s="1"/>
  <c r="G917" i="19"/>
  <c r="W917" i="19" s="1"/>
  <c r="F917" i="19"/>
  <c r="O917" i="19" s="1"/>
  <c r="E917" i="19"/>
  <c r="N917" i="19" s="1"/>
  <c r="G916" i="19"/>
  <c r="F916" i="19"/>
  <c r="E916" i="19"/>
  <c r="G915" i="19"/>
  <c r="F915" i="19"/>
  <c r="E915" i="19"/>
  <c r="H914" i="19"/>
  <c r="I914" i="19" s="1"/>
  <c r="G913" i="19"/>
  <c r="F913" i="19"/>
  <c r="E913" i="19"/>
  <c r="G912" i="19"/>
  <c r="F912" i="19"/>
  <c r="O912" i="19" s="1"/>
  <c r="E912" i="19"/>
  <c r="G911" i="19"/>
  <c r="F911" i="19"/>
  <c r="E911" i="19"/>
  <c r="G910" i="19"/>
  <c r="F910" i="19"/>
  <c r="E910" i="19"/>
  <c r="G909" i="19"/>
  <c r="F909" i="19"/>
  <c r="O909" i="19" s="1"/>
  <c r="E909" i="19"/>
  <c r="N909" i="19" s="1"/>
  <c r="G908" i="19"/>
  <c r="F908" i="19"/>
  <c r="O908" i="19" s="1"/>
  <c r="E908" i="19"/>
  <c r="G907" i="19"/>
  <c r="F907" i="19"/>
  <c r="E907" i="19"/>
  <c r="G906" i="19"/>
  <c r="F906" i="19"/>
  <c r="E906" i="19"/>
  <c r="G905" i="19"/>
  <c r="P905" i="19" s="1"/>
  <c r="F905" i="19"/>
  <c r="O905" i="19" s="1"/>
  <c r="E905" i="19"/>
  <c r="N905" i="19" s="1"/>
  <c r="H904" i="19"/>
  <c r="I904" i="19" s="1"/>
  <c r="G903" i="19"/>
  <c r="F903" i="19"/>
  <c r="E903" i="19"/>
  <c r="G902" i="19"/>
  <c r="F902" i="19"/>
  <c r="E902" i="19"/>
  <c r="G901" i="19"/>
  <c r="F901" i="19"/>
  <c r="E901" i="19"/>
  <c r="G900" i="19"/>
  <c r="F900" i="19"/>
  <c r="O900" i="19" s="1"/>
  <c r="E900" i="19"/>
  <c r="G899" i="19"/>
  <c r="F899" i="19"/>
  <c r="E899" i="19"/>
  <c r="G898" i="19"/>
  <c r="F898" i="19"/>
  <c r="E898" i="19"/>
  <c r="I898" i="19" s="1"/>
  <c r="G897" i="19"/>
  <c r="F897" i="19"/>
  <c r="E897" i="19"/>
  <c r="G896" i="19"/>
  <c r="F896" i="19"/>
  <c r="O896" i="19" s="1"/>
  <c r="E896" i="19"/>
  <c r="G895" i="19"/>
  <c r="F895" i="19"/>
  <c r="E895" i="19"/>
  <c r="K895" i="18"/>
  <c r="L895" i="18"/>
  <c r="M895" i="18" s="1"/>
  <c r="K896" i="18"/>
  <c r="L896" i="18"/>
  <c r="M896" i="18" s="1"/>
  <c r="K897" i="18"/>
  <c r="Q897" i="18" s="1"/>
  <c r="L897" i="18"/>
  <c r="M897" i="18" s="1"/>
  <c r="K898" i="18"/>
  <c r="Q898" i="18" s="1"/>
  <c r="L898" i="18"/>
  <c r="M898" i="18" s="1"/>
  <c r="K899" i="18"/>
  <c r="L899" i="18"/>
  <c r="M899" i="18" s="1"/>
  <c r="K900" i="18"/>
  <c r="L900" i="18"/>
  <c r="M900" i="18" s="1"/>
  <c r="K901" i="18"/>
  <c r="Q901" i="18" s="1"/>
  <c r="L901" i="18"/>
  <c r="M901" i="18" s="1"/>
  <c r="K902" i="18"/>
  <c r="Q902" i="18" s="1"/>
  <c r="L902" i="18"/>
  <c r="M902" i="18" s="1"/>
  <c r="K903" i="18"/>
  <c r="L903" i="18"/>
  <c r="M903" i="18" s="1"/>
  <c r="K904" i="18"/>
  <c r="N904" i="18" s="1"/>
  <c r="L904" i="18"/>
  <c r="M904" i="18" s="1"/>
  <c r="K905" i="18"/>
  <c r="Q905" i="18" s="1"/>
  <c r="L905" i="18"/>
  <c r="M905" i="18" s="1"/>
  <c r="K906" i="18"/>
  <c r="Q906" i="18" s="1"/>
  <c r="L906" i="18"/>
  <c r="M906" i="18" s="1"/>
  <c r="K907" i="18"/>
  <c r="L907" i="18"/>
  <c r="M907" i="18"/>
  <c r="K908" i="18"/>
  <c r="L908" i="18"/>
  <c r="M908" i="18" s="1"/>
  <c r="K909" i="18"/>
  <c r="Q909" i="18" s="1"/>
  <c r="L909" i="18"/>
  <c r="M909" i="18" s="1"/>
  <c r="K910" i="18"/>
  <c r="Q910" i="18" s="1"/>
  <c r="L910" i="18"/>
  <c r="M910" i="18" s="1"/>
  <c r="K911" i="18"/>
  <c r="Q911" i="18" s="1"/>
  <c r="L911" i="18"/>
  <c r="M911" i="18" s="1"/>
  <c r="K912" i="18"/>
  <c r="L912" i="18"/>
  <c r="M912" i="18" s="1"/>
  <c r="K913" i="18"/>
  <c r="Q913" i="18" s="1"/>
  <c r="L913" i="18"/>
  <c r="M913" i="18" s="1"/>
  <c r="K914" i="18"/>
  <c r="P914" i="18" s="1"/>
  <c r="L914" i="18"/>
  <c r="M914" i="18" s="1"/>
  <c r="K915" i="18"/>
  <c r="L915" i="18"/>
  <c r="M915" i="18" s="1"/>
  <c r="T915" i="18"/>
  <c r="K916" i="18"/>
  <c r="L916" i="18"/>
  <c r="M916" i="18" s="1"/>
  <c r="T916" i="18"/>
  <c r="K917" i="18"/>
  <c r="L917" i="18"/>
  <c r="M917" i="18" s="1"/>
  <c r="T917" i="18"/>
  <c r="X917" i="18" s="1"/>
  <c r="K918" i="18"/>
  <c r="Q918" i="18" s="1"/>
  <c r="L918" i="18"/>
  <c r="M918" i="18" s="1"/>
  <c r="T918" i="18"/>
  <c r="K919" i="18"/>
  <c r="Q919" i="18" s="1"/>
  <c r="L919" i="18"/>
  <c r="M919" i="18" s="1"/>
  <c r="T919" i="18"/>
  <c r="K920" i="18"/>
  <c r="L920" i="18"/>
  <c r="M920" i="18" s="1"/>
  <c r="T920" i="18"/>
  <c r="K921" i="18"/>
  <c r="L921" i="18"/>
  <c r="M921" i="18" s="1"/>
  <c r="T921" i="18"/>
  <c r="X921" i="18" s="1"/>
  <c r="K922" i="18"/>
  <c r="Q922" i="18" s="1"/>
  <c r="L922" i="18"/>
  <c r="M922" i="18" s="1"/>
  <c r="T922" i="18"/>
  <c r="K923" i="18"/>
  <c r="Q923" i="18" s="1"/>
  <c r="L923" i="18"/>
  <c r="M923" i="18" s="1"/>
  <c r="T923" i="18"/>
  <c r="K924" i="18"/>
  <c r="N924" i="18" s="1"/>
  <c r="L924" i="18"/>
  <c r="M924" i="18" s="1"/>
  <c r="T924" i="18"/>
  <c r="W924" i="18" s="1"/>
  <c r="K925" i="18"/>
  <c r="L925" i="18"/>
  <c r="M925" i="18" s="1"/>
  <c r="T925" i="18"/>
  <c r="X925" i="18" s="1"/>
  <c r="K926" i="18"/>
  <c r="Q926" i="18" s="1"/>
  <c r="L926" i="18"/>
  <c r="M926" i="18" s="1"/>
  <c r="T926" i="18"/>
  <c r="X926" i="18" s="1"/>
  <c r="K927" i="18"/>
  <c r="L927" i="18"/>
  <c r="M927" i="18" s="1"/>
  <c r="T927" i="18"/>
  <c r="X927" i="18" s="1"/>
  <c r="K928" i="18"/>
  <c r="Q928" i="18" s="1"/>
  <c r="L928" i="18"/>
  <c r="M928" i="18" s="1"/>
  <c r="T928" i="18"/>
  <c r="X928" i="18" s="1"/>
  <c r="K929" i="18"/>
  <c r="Q929" i="18" s="1"/>
  <c r="L929" i="18"/>
  <c r="M929" i="18" s="1"/>
  <c r="T929" i="18"/>
  <c r="K930" i="18"/>
  <c r="L930" i="18"/>
  <c r="M930" i="18" s="1"/>
  <c r="T930" i="18"/>
  <c r="K931" i="18"/>
  <c r="L931" i="18"/>
  <c r="M931" i="18" s="1"/>
  <c r="T931" i="18"/>
  <c r="X931" i="18" s="1"/>
  <c r="K932" i="18"/>
  <c r="L932" i="18"/>
  <c r="M932" i="18" s="1"/>
  <c r="T932" i="18"/>
  <c r="X932" i="18" s="1"/>
  <c r="K933" i="18"/>
  <c r="Q933" i="18" s="1"/>
  <c r="L933" i="18"/>
  <c r="M933" i="18" s="1"/>
  <c r="T933" i="18"/>
  <c r="X933" i="18" s="1"/>
  <c r="K934" i="18"/>
  <c r="O934" i="18" s="1"/>
  <c r="L934" i="18"/>
  <c r="M934" i="18" s="1"/>
  <c r="T934" i="18"/>
  <c r="V934" i="18" s="1"/>
  <c r="K935" i="18"/>
  <c r="Q935" i="18" s="1"/>
  <c r="L935" i="18"/>
  <c r="M935" i="18" s="1"/>
  <c r="T935" i="18"/>
  <c r="K936" i="18"/>
  <c r="L936" i="18"/>
  <c r="M936" i="18" s="1"/>
  <c r="T936" i="18"/>
  <c r="X936" i="18" s="1"/>
  <c r="K937" i="18"/>
  <c r="L937" i="18"/>
  <c r="M937" i="18" s="1"/>
  <c r="T937" i="18"/>
  <c r="X937" i="18" s="1"/>
  <c r="K938" i="18"/>
  <c r="Q938" i="18" s="1"/>
  <c r="L938" i="18"/>
  <c r="M938" i="18" s="1"/>
  <c r="T938" i="18"/>
  <c r="X938" i="18" s="1"/>
  <c r="K939" i="18"/>
  <c r="Q939" i="18" s="1"/>
  <c r="L939" i="18"/>
  <c r="M939" i="18" s="1"/>
  <c r="T939" i="18"/>
  <c r="K940" i="18"/>
  <c r="L940" i="18"/>
  <c r="M940" i="18" s="1"/>
  <c r="T940" i="18"/>
  <c r="X940" i="18" s="1"/>
  <c r="K941" i="18"/>
  <c r="L941" i="18"/>
  <c r="M941" i="18" s="1"/>
  <c r="T941" i="18"/>
  <c r="X941" i="18" s="1"/>
  <c r="K942" i="18"/>
  <c r="Q942" i="18" s="1"/>
  <c r="L942" i="18"/>
  <c r="M942" i="18" s="1"/>
  <c r="T942" i="18"/>
  <c r="X942" i="18" s="1"/>
  <c r="K943" i="18"/>
  <c r="Q943" i="18" s="1"/>
  <c r="L943" i="18"/>
  <c r="M943" i="18" s="1"/>
  <c r="T943" i="18"/>
  <c r="X943" i="18" s="1"/>
  <c r="K944" i="18"/>
  <c r="O944" i="18" s="1"/>
  <c r="L944" i="18"/>
  <c r="M944" i="18" s="1"/>
  <c r="T944" i="18"/>
  <c r="U944" i="18" s="1"/>
  <c r="K945" i="18"/>
  <c r="Q945" i="18" s="1"/>
  <c r="L945" i="18"/>
  <c r="M945" i="18" s="1"/>
  <c r="T945" i="18"/>
  <c r="X945" i="18" s="1"/>
  <c r="K946" i="18"/>
  <c r="Q946" i="18" s="1"/>
  <c r="L946" i="18"/>
  <c r="M946" i="18" s="1"/>
  <c r="T946" i="18"/>
  <c r="X946" i="18" s="1"/>
  <c r="K947" i="18"/>
  <c r="Q947" i="18" s="1"/>
  <c r="L947" i="18"/>
  <c r="M947" i="18" s="1"/>
  <c r="T947" i="18"/>
  <c r="X947" i="18" s="1"/>
  <c r="K948" i="18"/>
  <c r="L948" i="18"/>
  <c r="M948" i="18" s="1"/>
  <c r="T948" i="18"/>
  <c r="X948" i="18" s="1"/>
  <c r="K949" i="18"/>
  <c r="Q949" i="18" s="1"/>
  <c r="L949" i="18"/>
  <c r="M949" i="18" s="1"/>
  <c r="T949" i="18"/>
  <c r="X949" i="18" s="1"/>
  <c r="K950" i="18"/>
  <c r="Q950" i="18" s="1"/>
  <c r="L950" i="18"/>
  <c r="M950" i="18" s="1"/>
  <c r="T950" i="18"/>
  <c r="X950" i="18" s="1"/>
  <c r="K951" i="18"/>
  <c r="L951" i="18"/>
  <c r="M951" i="18" s="1"/>
  <c r="T951" i="18"/>
  <c r="K952" i="18"/>
  <c r="Q952" i="18" s="1"/>
  <c r="L952" i="18"/>
  <c r="M952" i="18" s="1"/>
  <c r="T952" i="18"/>
  <c r="X952" i="18" s="1"/>
  <c r="K953" i="18"/>
  <c r="Q953" i="18" s="1"/>
  <c r="L953" i="18"/>
  <c r="M953" i="18" s="1"/>
  <c r="T953" i="18"/>
  <c r="X953" i="18" s="1"/>
  <c r="K954" i="18"/>
  <c r="O954" i="18" s="1"/>
  <c r="L954" i="18"/>
  <c r="M954" i="18" s="1"/>
  <c r="T954" i="18"/>
  <c r="U954" i="18" s="1"/>
  <c r="H954" i="18"/>
  <c r="I954" i="18" s="1"/>
  <c r="G953" i="18"/>
  <c r="F953" i="18"/>
  <c r="O953" i="18" s="1"/>
  <c r="E953" i="18"/>
  <c r="G952" i="18"/>
  <c r="F952" i="18"/>
  <c r="E952" i="18"/>
  <c r="G951" i="18"/>
  <c r="F951" i="18"/>
  <c r="E951" i="18"/>
  <c r="G950" i="18"/>
  <c r="F950" i="18"/>
  <c r="E950" i="18"/>
  <c r="G949" i="18"/>
  <c r="F949" i="18"/>
  <c r="E949" i="18"/>
  <c r="G948" i="18"/>
  <c r="F948" i="18"/>
  <c r="E948" i="18"/>
  <c r="U948" i="18" s="1"/>
  <c r="G947" i="18"/>
  <c r="F947" i="18"/>
  <c r="E947" i="18"/>
  <c r="G946" i="18"/>
  <c r="F946" i="18"/>
  <c r="E946" i="18"/>
  <c r="G945" i="18"/>
  <c r="F945" i="18"/>
  <c r="O945" i="18" s="1"/>
  <c r="E945" i="18"/>
  <c r="H944" i="18"/>
  <c r="I944" i="18" s="1"/>
  <c r="G943" i="18"/>
  <c r="F943" i="18"/>
  <c r="O943" i="18" s="1"/>
  <c r="E943" i="18"/>
  <c r="G942" i="18"/>
  <c r="F942" i="18"/>
  <c r="E942" i="18"/>
  <c r="G941" i="18"/>
  <c r="F941" i="18"/>
  <c r="E941" i="18"/>
  <c r="G940" i="18"/>
  <c r="F940" i="18"/>
  <c r="E940" i="18"/>
  <c r="G939" i="18"/>
  <c r="F939" i="18"/>
  <c r="E939" i="18"/>
  <c r="G938" i="18"/>
  <c r="F938" i="18"/>
  <c r="V938" i="18" s="1"/>
  <c r="E938" i="18"/>
  <c r="G937" i="18"/>
  <c r="F937" i="18"/>
  <c r="E937" i="18"/>
  <c r="G936" i="18"/>
  <c r="F936" i="18"/>
  <c r="E936" i="18"/>
  <c r="G935" i="18"/>
  <c r="F935" i="18"/>
  <c r="E935" i="18"/>
  <c r="H934" i="18"/>
  <c r="I934" i="18" s="1"/>
  <c r="G933" i="18"/>
  <c r="W933" i="18" s="1"/>
  <c r="F933" i="18"/>
  <c r="E933" i="18"/>
  <c r="G932" i="18"/>
  <c r="F932" i="18"/>
  <c r="V932" i="18" s="1"/>
  <c r="E932" i="18"/>
  <c r="U932" i="18" s="1"/>
  <c r="G931" i="18"/>
  <c r="F931" i="18"/>
  <c r="E931" i="18"/>
  <c r="G930" i="18"/>
  <c r="F930" i="18"/>
  <c r="E930" i="18"/>
  <c r="G929" i="18"/>
  <c r="F929" i="18"/>
  <c r="E929" i="18"/>
  <c r="G928" i="18"/>
  <c r="F928" i="18"/>
  <c r="O928" i="18" s="1"/>
  <c r="E928" i="18"/>
  <c r="G927" i="18"/>
  <c r="F927" i="18"/>
  <c r="E927" i="18"/>
  <c r="G926" i="18"/>
  <c r="F926" i="18"/>
  <c r="V926" i="18" s="1"/>
  <c r="E926" i="18"/>
  <c r="G925" i="18"/>
  <c r="F925" i="18"/>
  <c r="E925" i="18"/>
  <c r="H924" i="18"/>
  <c r="I924" i="18" s="1"/>
  <c r="G923" i="18"/>
  <c r="F923" i="18"/>
  <c r="O923" i="18" s="1"/>
  <c r="E923" i="18"/>
  <c r="G922" i="18"/>
  <c r="F922" i="18"/>
  <c r="E922" i="18"/>
  <c r="G921" i="18"/>
  <c r="W921" i="18" s="1"/>
  <c r="F921" i="18"/>
  <c r="E921" i="18"/>
  <c r="G920" i="18"/>
  <c r="F920" i="18"/>
  <c r="E920" i="18"/>
  <c r="G919" i="18"/>
  <c r="F919" i="18"/>
  <c r="E919" i="18"/>
  <c r="G918" i="18"/>
  <c r="F918" i="18"/>
  <c r="E918" i="18"/>
  <c r="G917" i="18"/>
  <c r="W917" i="18" s="1"/>
  <c r="F917" i="18"/>
  <c r="E917" i="18"/>
  <c r="G916" i="18"/>
  <c r="F916" i="18"/>
  <c r="E916" i="18"/>
  <c r="G915" i="18"/>
  <c r="F915" i="18"/>
  <c r="E915" i="18"/>
  <c r="H914" i="18"/>
  <c r="I914" i="18" s="1"/>
  <c r="G913" i="18"/>
  <c r="F913" i="18"/>
  <c r="E913" i="18"/>
  <c r="G912" i="18"/>
  <c r="F912" i="18"/>
  <c r="O912" i="18" s="1"/>
  <c r="E912" i="18"/>
  <c r="G911" i="18"/>
  <c r="F911" i="18"/>
  <c r="E911" i="18"/>
  <c r="G910" i="18"/>
  <c r="F910" i="18"/>
  <c r="E910" i="18"/>
  <c r="G909" i="18"/>
  <c r="F909" i="18"/>
  <c r="E909" i="18"/>
  <c r="G908" i="18"/>
  <c r="F908" i="18"/>
  <c r="O908" i="18" s="1"/>
  <c r="E908" i="18"/>
  <c r="G907" i="18"/>
  <c r="F907" i="18"/>
  <c r="E907" i="18"/>
  <c r="G906" i="18"/>
  <c r="F906" i="18"/>
  <c r="E906" i="18"/>
  <c r="G905" i="18"/>
  <c r="F905" i="18"/>
  <c r="E905" i="18"/>
  <c r="H904" i="18"/>
  <c r="I904" i="18" s="1"/>
  <c r="G903" i="18"/>
  <c r="F903" i="18"/>
  <c r="E903" i="18"/>
  <c r="G902" i="18"/>
  <c r="F902" i="18"/>
  <c r="E902" i="18"/>
  <c r="G901" i="18"/>
  <c r="F901" i="18"/>
  <c r="E901" i="18"/>
  <c r="G900" i="18"/>
  <c r="F900" i="18"/>
  <c r="E900" i="18"/>
  <c r="G899" i="18"/>
  <c r="F899" i="18"/>
  <c r="E899" i="18"/>
  <c r="G898" i="18"/>
  <c r="F898" i="18"/>
  <c r="E898" i="18"/>
  <c r="G897" i="18"/>
  <c r="F897" i="18"/>
  <c r="E897" i="18"/>
  <c r="G896" i="18"/>
  <c r="F896" i="18"/>
  <c r="E896" i="18"/>
  <c r="N896" i="18" s="1"/>
  <c r="G895" i="18"/>
  <c r="F895" i="18"/>
  <c r="E895" i="18"/>
  <c r="F81" i="12"/>
  <c r="G81" i="12"/>
  <c r="H81" i="12"/>
  <c r="I81" i="12"/>
  <c r="K81" i="12"/>
  <c r="L81" i="12"/>
  <c r="M81" i="12"/>
  <c r="N81" i="12"/>
  <c r="F82" i="12"/>
  <c r="G82" i="12"/>
  <c r="H82" i="12"/>
  <c r="I82" i="12"/>
  <c r="K82" i="12"/>
  <c r="L82" i="12"/>
  <c r="M82" i="12"/>
  <c r="N82" i="12"/>
  <c r="F83" i="12"/>
  <c r="G83" i="12"/>
  <c r="H83" i="12"/>
  <c r="I83" i="12"/>
  <c r="K83" i="12"/>
  <c r="L83" i="12"/>
  <c r="M83" i="12"/>
  <c r="N83" i="12"/>
  <c r="F84" i="12"/>
  <c r="G84" i="12"/>
  <c r="H84" i="12"/>
  <c r="I84" i="12"/>
  <c r="K84" i="12"/>
  <c r="L84" i="12"/>
  <c r="M84" i="12"/>
  <c r="N84" i="12"/>
  <c r="F85" i="12"/>
  <c r="G85" i="12"/>
  <c r="H85" i="12"/>
  <c r="I85" i="12"/>
  <c r="K85" i="12"/>
  <c r="L85" i="12"/>
  <c r="M85" i="12"/>
  <c r="N85" i="12"/>
  <c r="F86" i="12"/>
  <c r="G86" i="12"/>
  <c r="H86" i="12"/>
  <c r="I86" i="12"/>
  <c r="K86" i="12"/>
  <c r="L86" i="12"/>
  <c r="M86" i="12"/>
  <c r="N86" i="12"/>
  <c r="F81" i="10"/>
  <c r="G81" i="10"/>
  <c r="H81" i="10"/>
  <c r="I81" i="10"/>
  <c r="K81" i="10"/>
  <c r="L81" i="10"/>
  <c r="M81" i="10"/>
  <c r="N81" i="10"/>
  <c r="F82" i="10"/>
  <c r="G82" i="10"/>
  <c r="H82" i="10"/>
  <c r="I82" i="10"/>
  <c r="K82" i="10"/>
  <c r="L82" i="10"/>
  <c r="M82" i="10"/>
  <c r="N82" i="10"/>
  <c r="F83" i="10"/>
  <c r="G83" i="10"/>
  <c r="H83" i="10"/>
  <c r="I83" i="10"/>
  <c r="K83" i="10"/>
  <c r="L83" i="10"/>
  <c r="M83" i="10"/>
  <c r="N83" i="10"/>
  <c r="F84" i="10"/>
  <c r="G84" i="10"/>
  <c r="H84" i="10"/>
  <c r="I84" i="10"/>
  <c r="K84" i="10"/>
  <c r="L84" i="10"/>
  <c r="M84" i="10"/>
  <c r="N84" i="10"/>
  <c r="F85" i="10"/>
  <c r="G85" i="10"/>
  <c r="H85" i="10"/>
  <c r="I85" i="10"/>
  <c r="K85" i="10"/>
  <c r="L85" i="10"/>
  <c r="M85" i="10"/>
  <c r="N85" i="10"/>
  <c r="F86" i="10"/>
  <c r="G86" i="10"/>
  <c r="H86" i="10"/>
  <c r="I86" i="10"/>
  <c r="K86" i="10"/>
  <c r="L86" i="10"/>
  <c r="M86" i="10"/>
  <c r="N86" i="10"/>
  <c r="R931" i="16"/>
  <c r="Q931" i="16"/>
  <c r="N931" i="16"/>
  <c r="P931" i="16" s="1"/>
  <c r="L931" i="16"/>
  <c r="H931" i="16"/>
  <c r="N930" i="16"/>
  <c r="K930" i="16"/>
  <c r="J930" i="16"/>
  <c r="I930" i="16"/>
  <c r="G930" i="16"/>
  <c r="F930" i="16"/>
  <c r="E930" i="16"/>
  <c r="W929" i="16"/>
  <c r="R929" i="16"/>
  <c r="N929" i="16"/>
  <c r="K929" i="16"/>
  <c r="J929" i="16"/>
  <c r="I929" i="16"/>
  <c r="G929" i="16"/>
  <c r="F929" i="16"/>
  <c r="E929" i="16"/>
  <c r="N928" i="16"/>
  <c r="W928" i="16" s="1"/>
  <c r="K928" i="16"/>
  <c r="J928" i="16"/>
  <c r="I928" i="16"/>
  <c r="T928" i="16" s="1"/>
  <c r="G928" i="16"/>
  <c r="F928" i="16"/>
  <c r="E928" i="16"/>
  <c r="N927" i="16"/>
  <c r="R927" i="16" s="1"/>
  <c r="K927" i="16"/>
  <c r="J927" i="16"/>
  <c r="I927" i="16"/>
  <c r="G927" i="16"/>
  <c r="F927" i="16"/>
  <c r="E927" i="16"/>
  <c r="N926" i="16"/>
  <c r="K926" i="16"/>
  <c r="J926" i="16"/>
  <c r="I926" i="16"/>
  <c r="G926" i="16"/>
  <c r="F926" i="16"/>
  <c r="E926" i="16"/>
  <c r="N925" i="16"/>
  <c r="R925" i="16" s="1"/>
  <c r="K925" i="16"/>
  <c r="J925" i="16"/>
  <c r="I925" i="16"/>
  <c r="G925" i="16"/>
  <c r="F925" i="16"/>
  <c r="E925" i="16"/>
  <c r="N924" i="16"/>
  <c r="K924" i="16"/>
  <c r="J924" i="16"/>
  <c r="I924" i="16"/>
  <c r="G924" i="16"/>
  <c r="F924" i="16"/>
  <c r="E924" i="16"/>
  <c r="N923" i="16"/>
  <c r="K923" i="16"/>
  <c r="J923" i="16"/>
  <c r="U923" i="16" s="1"/>
  <c r="I923" i="16"/>
  <c r="G923" i="16"/>
  <c r="F923" i="16"/>
  <c r="E923" i="16"/>
  <c r="N922" i="16"/>
  <c r="P922" i="16" s="1"/>
  <c r="L922" i="16"/>
  <c r="H922" i="16"/>
  <c r="N921" i="16"/>
  <c r="K921" i="16"/>
  <c r="J921" i="16"/>
  <c r="I921" i="16"/>
  <c r="G921" i="16"/>
  <c r="F921" i="16"/>
  <c r="E921" i="16"/>
  <c r="N920" i="16"/>
  <c r="W920" i="16" s="1"/>
  <c r="K920" i="16"/>
  <c r="J920" i="16"/>
  <c r="I920" i="16"/>
  <c r="T920" i="16" s="1"/>
  <c r="G920" i="16"/>
  <c r="F920" i="16"/>
  <c r="E920" i="16"/>
  <c r="O920" i="16" s="1"/>
  <c r="R919" i="16"/>
  <c r="P919" i="16"/>
  <c r="N919" i="16"/>
  <c r="W919" i="16" s="1"/>
  <c r="K919" i="16"/>
  <c r="J919" i="16"/>
  <c r="I919" i="16"/>
  <c r="G919" i="16"/>
  <c r="F919" i="16"/>
  <c r="E919" i="16"/>
  <c r="N918" i="16"/>
  <c r="R918" i="16" s="1"/>
  <c r="K918" i="16"/>
  <c r="J918" i="16"/>
  <c r="U918" i="16" s="1"/>
  <c r="I918" i="16"/>
  <c r="T918" i="16" s="1"/>
  <c r="G918" i="16"/>
  <c r="Q918" i="16" s="1"/>
  <c r="F918" i="16"/>
  <c r="E918" i="16"/>
  <c r="N917" i="16"/>
  <c r="R917" i="16" s="1"/>
  <c r="K917" i="16"/>
  <c r="J917" i="16"/>
  <c r="I917" i="16"/>
  <c r="G917" i="16"/>
  <c r="F917" i="16"/>
  <c r="E917" i="16"/>
  <c r="N916" i="16"/>
  <c r="R916" i="16" s="1"/>
  <c r="K916" i="16"/>
  <c r="J916" i="16"/>
  <c r="I916" i="16"/>
  <c r="G916" i="16"/>
  <c r="F916" i="16"/>
  <c r="E916" i="16"/>
  <c r="N915" i="16"/>
  <c r="W915" i="16" s="1"/>
  <c r="K915" i="16"/>
  <c r="J915" i="16"/>
  <c r="I915" i="16"/>
  <c r="T915" i="16" s="1"/>
  <c r="G915" i="16"/>
  <c r="F915" i="16"/>
  <c r="E915" i="16"/>
  <c r="N914" i="16"/>
  <c r="K914" i="16"/>
  <c r="J914" i="16"/>
  <c r="I914" i="16"/>
  <c r="G914" i="16"/>
  <c r="F914" i="16"/>
  <c r="E914" i="16"/>
  <c r="N913" i="16"/>
  <c r="P913" i="16" s="1"/>
  <c r="L913" i="16"/>
  <c r="H913" i="16"/>
  <c r="N912" i="16"/>
  <c r="K912" i="16"/>
  <c r="J912" i="16"/>
  <c r="I912" i="16"/>
  <c r="G912" i="16"/>
  <c r="F912" i="16"/>
  <c r="E912" i="16"/>
  <c r="N911" i="16"/>
  <c r="W911" i="16" s="1"/>
  <c r="K911" i="16"/>
  <c r="J911" i="16"/>
  <c r="I911" i="16"/>
  <c r="G911" i="16"/>
  <c r="F911" i="16"/>
  <c r="E911" i="16"/>
  <c r="N910" i="16"/>
  <c r="W910" i="16" s="1"/>
  <c r="K910" i="16"/>
  <c r="J910" i="16"/>
  <c r="I910" i="16"/>
  <c r="G910" i="16"/>
  <c r="F910" i="16"/>
  <c r="E910" i="16"/>
  <c r="N909" i="16"/>
  <c r="W909" i="16" s="1"/>
  <c r="K909" i="16"/>
  <c r="J909" i="16"/>
  <c r="U909" i="16" s="1"/>
  <c r="I909" i="16"/>
  <c r="G909" i="16"/>
  <c r="F909" i="16"/>
  <c r="E909" i="16"/>
  <c r="N908" i="16"/>
  <c r="R908" i="16" s="1"/>
  <c r="K908" i="16"/>
  <c r="J908" i="16"/>
  <c r="I908" i="16"/>
  <c r="G908" i="16"/>
  <c r="F908" i="16"/>
  <c r="E908" i="16"/>
  <c r="N907" i="16"/>
  <c r="R907" i="16" s="1"/>
  <c r="K907" i="16"/>
  <c r="J907" i="16"/>
  <c r="I907" i="16"/>
  <c r="G907" i="16"/>
  <c r="F907" i="16"/>
  <c r="E907" i="16"/>
  <c r="N906" i="16"/>
  <c r="R906" i="16" s="1"/>
  <c r="K906" i="16"/>
  <c r="J906" i="16"/>
  <c r="I906" i="16"/>
  <c r="G906" i="16"/>
  <c r="F906" i="16"/>
  <c r="E906" i="16"/>
  <c r="W905" i="16"/>
  <c r="N905" i="16"/>
  <c r="R905" i="16" s="1"/>
  <c r="K905" i="16"/>
  <c r="J905" i="16"/>
  <c r="I905" i="16"/>
  <c r="G905" i="16"/>
  <c r="F905" i="16"/>
  <c r="E905" i="16"/>
  <c r="N904" i="16"/>
  <c r="P904" i="16" s="1"/>
  <c r="L904" i="16"/>
  <c r="H904" i="16"/>
  <c r="N903" i="16"/>
  <c r="U903" i="16" s="1"/>
  <c r="K903" i="16"/>
  <c r="J903" i="16"/>
  <c r="I903" i="16"/>
  <c r="G903" i="16"/>
  <c r="F903" i="16"/>
  <c r="E903" i="16"/>
  <c r="N902" i="16"/>
  <c r="W902" i="16" s="1"/>
  <c r="K902" i="16"/>
  <c r="J902" i="16"/>
  <c r="I902" i="16"/>
  <c r="T902" i="16" s="1"/>
  <c r="G902" i="16"/>
  <c r="F902" i="16"/>
  <c r="E902" i="16"/>
  <c r="N901" i="16"/>
  <c r="W901" i="16" s="1"/>
  <c r="K901" i="16"/>
  <c r="J901" i="16"/>
  <c r="I901" i="16"/>
  <c r="G901" i="16"/>
  <c r="Q901" i="16" s="1"/>
  <c r="F901" i="16"/>
  <c r="E901" i="16"/>
  <c r="N900" i="16"/>
  <c r="R900" i="16" s="1"/>
  <c r="K900" i="16"/>
  <c r="J900" i="16"/>
  <c r="I900" i="16"/>
  <c r="G900" i="16"/>
  <c r="F900" i="16"/>
  <c r="E900" i="16"/>
  <c r="N899" i="16"/>
  <c r="R899" i="16" s="1"/>
  <c r="K899" i="16"/>
  <c r="J899" i="16"/>
  <c r="I899" i="16"/>
  <c r="G899" i="16"/>
  <c r="F899" i="16"/>
  <c r="E899" i="16"/>
  <c r="N898" i="16"/>
  <c r="R898" i="16" s="1"/>
  <c r="K898" i="16"/>
  <c r="J898" i="16"/>
  <c r="I898" i="16"/>
  <c r="G898" i="16"/>
  <c r="F898" i="16"/>
  <c r="E898" i="16"/>
  <c r="N897" i="16"/>
  <c r="R897" i="16" s="1"/>
  <c r="K897" i="16"/>
  <c r="J897" i="16"/>
  <c r="I897" i="16"/>
  <c r="G897" i="16"/>
  <c r="Q897" i="16" s="1"/>
  <c r="F897" i="16"/>
  <c r="E897" i="16"/>
  <c r="N896" i="16"/>
  <c r="K896" i="16"/>
  <c r="J896" i="16"/>
  <c r="U896" i="16" s="1"/>
  <c r="I896" i="16"/>
  <c r="G896" i="16"/>
  <c r="F896" i="16"/>
  <c r="E896" i="16"/>
  <c r="L895" i="16"/>
  <c r="H895" i="16"/>
  <c r="K894" i="16"/>
  <c r="J894" i="16"/>
  <c r="I894" i="16"/>
  <c r="G894" i="16"/>
  <c r="F894" i="16"/>
  <c r="E894" i="16"/>
  <c r="K893" i="16"/>
  <c r="J893" i="16"/>
  <c r="I893" i="16"/>
  <c r="G893" i="16"/>
  <c r="F893" i="16"/>
  <c r="E893" i="16"/>
  <c r="K892" i="16"/>
  <c r="J892" i="16"/>
  <c r="I892" i="16"/>
  <c r="G892" i="16"/>
  <c r="F892" i="16"/>
  <c r="E892" i="16"/>
  <c r="K891" i="16"/>
  <c r="J891" i="16"/>
  <c r="I891" i="16"/>
  <c r="G891" i="16"/>
  <c r="F891" i="16"/>
  <c r="E891" i="16"/>
  <c r="K890" i="16"/>
  <c r="J890" i="16"/>
  <c r="I890" i="16"/>
  <c r="G890" i="16"/>
  <c r="F890" i="16"/>
  <c r="E890" i="16"/>
  <c r="K889" i="16"/>
  <c r="J889" i="16"/>
  <c r="I889" i="16"/>
  <c r="G889" i="16"/>
  <c r="F889" i="16"/>
  <c r="E889" i="16"/>
  <c r="K888" i="16"/>
  <c r="J888" i="16"/>
  <c r="I888" i="16"/>
  <c r="G888" i="16"/>
  <c r="F888" i="16"/>
  <c r="E888" i="16"/>
  <c r="K887" i="16"/>
  <c r="J887" i="16"/>
  <c r="I887" i="16"/>
  <c r="G887" i="16"/>
  <c r="F887" i="16"/>
  <c r="E887" i="16"/>
  <c r="L886" i="16"/>
  <c r="H886" i="16"/>
  <c r="K885" i="16"/>
  <c r="J885" i="16"/>
  <c r="I885" i="16"/>
  <c r="G885" i="16"/>
  <c r="F885" i="16"/>
  <c r="E885" i="16"/>
  <c r="K884" i="16"/>
  <c r="J884" i="16"/>
  <c r="I884" i="16"/>
  <c r="G884" i="16"/>
  <c r="F884" i="16"/>
  <c r="E884" i="16"/>
  <c r="K883" i="16"/>
  <c r="J883" i="16"/>
  <c r="I883" i="16"/>
  <c r="G883" i="16"/>
  <c r="F883" i="16"/>
  <c r="E883" i="16"/>
  <c r="K882" i="16"/>
  <c r="J882" i="16"/>
  <c r="I882" i="16"/>
  <c r="G882" i="16"/>
  <c r="F882" i="16"/>
  <c r="E882" i="16"/>
  <c r="K881" i="16"/>
  <c r="J881" i="16"/>
  <c r="I881" i="16"/>
  <c r="G881" i="16"/>
  <c r="F881" i="16"/>
  <c r="E881" i="16"/>
  <c r="K880" i="16"/>
  <c r="J880" i="16"/>
  <c r="I880" i="16"/>
  <c r="G880" i="16"/>
  <c r="F880" i="16"/>
  <c r="E880" i="16"/>
  <c r="K879" i="16"/>
  <c r="J879" i="16"/>
  <c r="I879" i="16"/>
  <c r="G879" i="16"/>
  <c r="F879" i="16"/>
  <c r="E879" i="16"/>
  <c r="K878" i="16"/>
  <c r="J878" i="16"/>
  <c r="I878" i="16"/>
  <c r="G878" i="16"/>
  <c r="F878" i="16"/>
  <c r="E878" i="16"/>
  <c r="AA73" i="9"/>
  <c r="BK73" i="9" s="1"/>
  <c r="Y73" i="9"/>
  <c r="BJ73" i="9" s="1"/>
  <c r="W73" i="9"/>
  <c r="X73" i="9" s="1"/>
  <c r="U73" i="9"/>
  <c r="V73" i="9" s="1"/>
  <c r="P73" i="9"/>
  <c r="BE73" i="9" s="1"/>
  <c r="N73" i="9"/>
  <c r="O73" i="9" s="1"/>
  <c r="L73" i="9"/>
  <c r="BC73" i="9" s="1"/>
  <c r="J73" i="9"/>
  <c r="BB73" i="9" s="1"/>
  <c r="AA72" i="9"/>
  <c r="AB72" i="9" s="1"/>
  <c r="Y72" i="9"/>
  <c r="BJ72" i="9" s="1"/>
  <c r="W72" i="9"/>
  <c r="BI72" i="9" s="1"/>
  <c r="U72" i="9"/>
  <c r="V72" i="9" s="1"/>
  <c r="P72" i="9"/>
  <c r="BE72" i="9" s="1"/>
  <c r="N72" i="9"/>
  <c r="BD72" i="9" s="1"/>
  <c r="L72" i="9"/>
  <c r="M72" i="9" s="1"/>
  <c r="J72" i="9"/>
  <c r="K72" i="9" s="1"/>
  <c r="AA71" i="9"/>
  <c r="AB71" i="9" s="1"/>
  <c r="Y71" i="9"/>
  <c r="Z71" i="9" s="1"/>
  <c r="W71" i="9"/>
  <c r="X71" i="9" s="1"/>
  <c r="U71" i="9"/>
  <c r="BH71" i="9" s="1"/>
  <c r="P71" i="9"/>
  <c r="BE71" i="9" s="1"/>
  <c r="N71" i="9"/>
  <c r="BD71" i="9" s="1"/>
  <c r="L71" i="9"/>
  <c r="BC71" i="9" s="1"/>
  <c r="J71" i="9"/>
  <c r="K71" i="9" s="1"/>
  <c r="AA70" i="9"/>
  <c r="BK70" i="9" s="1"/>
  <c r="Y70" i="9"/>
  <c r="Z70" i="9" s="1"/>
  <c r="W70" i="9"/>
  <c r="X70" i="9" s="1"/>
  <c r="U70" i="9"/>
  <c r="V70" i="9" s="1"/>
  <c r="P70" i="9"/>
  <c r="BE70" i="9" s="1"/>
  <c r="N70" i="9"/>
  <c r="BD70" i="9" s="1"/>
  <c r="L70" i="9"/>
  <c r="BC70" i="9" s="1"/>
  <c r="J70" i="9"/>
  <c r="BB70" i="9" s="1"/>
  <c r="AA69" i="9"/>
  <c r="BK69" i="9" s="1"/>
  <c r="Y69" i="9"/>
  <c r="BJ69" i="9" s="1"/>
  <c r="W69" i="9"/>
  <c r="X69" i="9" s="1"/>
  <c r="U69" i="9"/>
  <c r="V69" i="9" s="1"/>
  <c r="P69" i="9"/>
  <c r="BE69" i="9" s="1"/>
  <c r="N69" i="9"/>
  <c r="O69" i="9" s="1"/>
  <c r="L69" i="9"/>
  <c r="BC69" i="9" s="1"/>
  <c r="J69" i="9"/>
  <c r="BB69" i="9" s="1"/>
  <c r="AA68" i="9"/>
  <c r="AB68" i="9" s="1"/>
  <c r="Y68" i="9"/>
  <c r="BJ68" i="9" s="1"/>
  <c r="W68" i="9"/>
  <c r="BI68" i="9" s="1"/>
  <c r="U68" i="9"/>
  <c r="V68" i="9" s="1"/>
  <c r="P68" i="9"/>
  <c r="BE68" i="9" s="1"/>
  <c r="N68" i="9"/>
  <c r="BD68" i="9" s="1"/>
  <c r="L68" i="9"/>
  <c r="M68" i="9" s="1"/>
  <c r="J68" i="9"/>
  <c r="K68" i="9" s="1"/>
  <c r="J67" i="9"/>
  <c r="K67" i="9" s="1"/>
  <c r="L67" i="9"/>
  <c r="M67" i="9" s="1"/>
  <c r="N67" i="9"/>
  <c r="O67" i="9" s="1"/>
  <c r="P67" i="9"/>
  <c r="Q67" i="9" s="1"/>
  <c r="U67" i="9"/>
  <c r="V67" i="9" s="1"/>
  <c r="W67" i="9"/>
  <c r="X67" i="9" s="1"/>
  <c r="Y67" i="9"/>
  <c r="Z67" i="9" s="1"/>
  <c r="AA67" i="9"/>
  <c r="AB67" i="9" s="1"/>
  <c r="O7" i="24"/>
  <c r="O6" i="24"/>
  <c r="N8" i="24"/>
  <c r="V919" i="18" l="1"/>
  <c r="V933" i="19"/>
  <c r="V916" i="19"/>
  <c r="V947" i="20"/>
  <c r="V950" i="20"/>
  <c r="O954" i="20"/>
  <c r="R954" i="20"/>
  <c r="J85" i="12"/>
  <c r="R822" i="14" s="1"/>
  <c r="S822" i="14" s="1"/>
  <c r="P910" i="16"/>
  <c r="N901" i="20"/>
  <c r="O918" i="20"/>
  <c r="U945" i="20"/>
  <c r="X945" i="20"/>
  <c r="O85" i="12"/>
  <c r="N901" i="19"/>
  <c r="Q901" i="19"/>
  <c r="W926" i="16"/>
  <c r="R926" i="16"/>
  <c r="J82" i="12"/>
  <c r="R792" i="14" s="1"/>
  <c r="S792" i="14" s="1"/>
  <c r="V925" i="19"/>
  <c r="O897" i="19"/>
  <c r="Q919" i="16"/>
  <c r="Q929" i="16"/>
  <c r="O940" i="19"/>
  <c r="U930" i="16"/>
  <c r="U919" i="16"/>
  <c r="P920" i="16"/>
  <c r="S920" i="16" s="1"/>
  <c r="Q922" i="16"/>
  <c r="T924" i="16"/>
  <c r="J83" i="12"/>
  <c r="R802" i="14" s="1"/>
  <c r="S802" i="14" s="1"/>
  <c r="O897" i="18"/>
  <c r="V927" i="18"/>
  <c r="V931" i="18"/>
  <c r="W952" i="18"/>
  <c r="O913" i="19"/>
  <c r="Q904" i="16"/>
  <c r="V926" i="19"/>
  <c r="U948" i="19"/>
  <c r="O929" i="16"/>
  <c r="N897" i="19"/>
  <c r="V948" i="19"/>
  <c r="O921" i="20"/>
  <c r="O901" i="19"/>
  <c r="O909" i="18"/>
  <c r="P926" i="18"/>
  <c r="P897" i="19"/>
  <c r="V936" i="19"/>
  <c r="O935" i="19"/>
  <c r="T910" i="16"/>
  <c r="T919" i="16"/>
  <c r="T929" i="16"/>
  <c r="Q900" i="16"/>
  <c r="O909" i="16"/>
  <c r="T916" i="16"/>
  <c r="R920" i="16"/>
  <c r="U924" i="16"/>
  <c r="P897" i="18"/>
  <c r="O934" i="19"/>
  <c r="P934" i="19"/>
  <c r="V930" i="19"/>
  <c r="X916" i="19"/>
  <c r="O925" i="20"/>
  <c r="O933" i="20"/>
  <c r="P918" i="19"/>
  <c r="P922" i="19"/>
  <c r="O939" i="19"/>
  <c r="O929" i="19"/>
  <c r="U915" i="19"/>
  <c r="P918" i="20"/>
  <c r="P922" i="20"/>
  <c r="W948" i="20"/>
  <c r="P952" i="20"/>
  <c r="V932" i="20"/>
  <c r="V925" i="20"/>
  <c r="V936" i="20"/>
  <c r="N953" i="20"/>
  <c r="V952" i="20"/>
  <c r="J84" i="12"/>
  <c r="R812" i="14" s="1"/>
  <c r="T812" i="14" s="1"/>
  <c r="J81" i="12"/>
  <c r="R782" i="14" s="1"/>
  <c r="S782" i="14" s="1"/>
  <c r="P898" i="18"/>
  <c r="P902" i="18"/>
  <c r="V937" i="18"/>
  <c r="O941" i="18"/>
  <c r="V919" i="19"/>
  <c r="O945" i="19"/>
  <c r="N915" i="19"/>
  <c r="P906" i="20"/>
  <c r="P910" i="20"/>
  <c r="O923" i="20"/>
  <c r="O908" i="20"/>
  <c r="N905" i="20"/>
  <c r="Q905" i="16"/>
  <c r="U928" i="16"/>
  <c r="O916" i="18"/>
  <c r="N925" i="18"/>
  <c r="N929" i="18"/>
  <c r="W937" i="18"/>
  <c r="O946" i="18"/>
  <c r="O932" i="19"/>
  <c r="W945" i="19"/>
  <c r="W953" i="19"/>
  <c r="W945" i="20"/>
  <c r="O932" i="20"/>
  <c r="T905" i="16"/>
  <c r="T906" i="16"/>
  <c r="Q920" i="16"/>
  <c r="T925" i="16"/>
  <c r="V933" i="18"/>
  <c r="P946" i="18"/>
  <c r="P898" i="19"/>
  <c r="P902" i="19"/>
  <c r="N916" i="19"/>
  <c r="U920" i="19"/>
  <c r="N950" i="19"/>
  <c r="V952" i="19"/>
  <c r="N911" i="19"/>
  <c r="P898" i="20"/>
  <c r="O907" i="20"/>
  <c r="O911" i="20"/>
  <c r="U920" i="20"/>
  <c r="N913" i="18"/>
  <c r="O939" i="18"/>
  <c r="U951" i="18"/>
  <c r="N900" i="18"/>
  <c r="V944" i="18"/>
  <c r="N949" i="18"/>
  <c r="W951" i="18"/>
  <c r="I906" i="18"/>
  <c r="V915" i="18"/>
  <c r="I920" i="18"/>
  <c r="N954" i="18"/>
  <c r="AC93" i="8"/>
  <c r="O947" i="18"/>
  <c r="U928" i="18"/>
  <c r="P934" i="18"/>
  <c r="V942" i="18"/>
  <c r="O904" i="18"/>
  <c r="O931" i="18"/>
  <c r="O901" i="18"/>
  <c r="U916" i="18"/>
  <c r="N950" i="18"/>
  <c r="O925" i="18"/>
  <c r="V920" i="18"/>
  <c r="N905" i="18"/>
  <c r="O905" i="18"/>
  <c r="P950" i="18"/>
  <c r="O900" i="18"/>
  <c r="I911" i="18"/>
  <c r="R911" i="18" s="1"/>
  <c r="I917" i="18"/>
  <c r="I931" i="18"/>
  <c r="Y931" i="18" s="1"/>
  <c r="I937" i="18"/>
  <c r="R937" i="18" s="1"/>
  <c r="W953" i="18"/>
  <c r="O926" i="18"/>
  <c r="O924" i="18"/>
  <c r="O920" i="18"/>
  <c r="O911" i="18"/>
  <c r="N909" i="18"/>
  <c r="N917" i="18"/>
  <c r="T897" i="16"/>
  <c r="T898" i="16"/>
  <c r="T901" i="16"/>
  <c r="O905" i="16"/>
  <c r="O906" i="16"/>
  <c r="W906" i="16"/>
  <c r="O907" i="16"/>
  <c r="O911" i="16"/>
  <c r="U915" i="16"/>
  <c r="X915" i="16" s="1"/>
  <c r="P928" i="16"/>
  <c r="P929" i="16"/>
  <c r="S929" i="16" s="1"/>
  <c r="O930" i="18"/>
  <c r="N945" i="18"/>
  <c r="V950" i="18"/>
  <c r="U953" i="18"/>
  <c r="P954" i="18"/>
  <c r="W948" i="19"/>
  <c r="O924" i="19"/>
  <c r="U951" i="20"/>
  <c r="P953" i="20"/>
  <c r="P954" i="20"/>
  <c r="O945" i="20"/>
  <c r="P950" i="20"/>
  <c r="U897" i="16"/>
  <c r="U901" i="16"/>
  <c r="P905" i="16"/>
  <c r="P906" i="16"/>
  <c r="W907" i="16"/>
  <c r="U914" i="16"/>
  <c r="T926" i="16"/>
  <c r="Q927" i="16"/>
  <c r="Q928" i="16"/>
  <c r="V925" i="18"/>
  <c r="P930" i="18"/>
  <c r="U949" i="19"/>
  <c r="V951" i="20"/>
  <c r="N954" i="20"/>
  <c r="W925" i="18"/>
  <c r="V915" i="19"/>
  <c r="V949" i="19"/>
  <c r="Y952" i="19"/>
  <c r="N909" i="20"/>
  <c r="W937" i="20"/>
  <c r="V946" i="20"/>
  <c r="Y954" i="20"/>
  <c r="U925" i="16"/>
  <c r="U920" i="18"/>
  <c r="R954" i="18"/>
  <c r="O950" i="18"/>
  <c r="N921" i="19"/>
  <c r="W949" i="19"/>
  <c r="O952" i="19"/>
  <c r="Q913" i="19"/>
  <c r="O904" i="19"/>
  <c r="O915" i="20"/>
  <c r="W954" i="20"/>
  <c r="R902" i="16"/>
  <c r="W897" i="16"/>
  <c r="W898" i="16"/>
  <c r="O902" i="16"/>
  <c r="R904" i="16"/>
  <c r="U905" i="16"/>
  <c r="Q909" i="16"/>
  <c r="Q913" i="16"/>
  <c r="R922" i="16"/>
  <c r="W954" i="18"/>
  <c r="V924" i="18"/>
  <c r="O921" i="19"/>
  <c r="P952" i="19"/>
  <c r="X952" i="19"/>
  <c r="Q936" i="19"/>
  <c r="N904" i="19"/>
  <c r="V954" i="20"/>
  <c r="V924" i="20"/>
  <c r="O897" i="16"/>
  <c r="O898" i="16"/>
  <c r="P902" i="16"/>
  <c r="O935" i="18"/>
  <c r="V949" i="18"/>
  <c r="U952" i="18"/>
  <c r="V954" i="18"/>
  <c r="U924" i="18"/>
  <c r="Q917" i="18"/>
  <c r="N913" i="19"/>
  <c r="W941" i="19"/>
  <c r="V950" i="19"/>
  <c r="N953" i="19"/>
  <c r="W952" i="19"/>
  <c r="X925" i="19"/>
  <c r="V924" i="19"/>
  <c r="U916" i="20"/>
  <c r="N950" i="20"/>
  <c r="X925" i="20"/>
  <c r="U924" i="20"/>
  <c r="P897" i="16"/>
  <c r="P901" i="16"/>
  <c r="O926" i="16"/>
  <c r="R928" i="16"/>
  <c r="W949" i="18"/>
  <c r="V952" i="18"/>
  <c r="V946" i="18"/>
  <c r="U924" i="19"/>
  <c r="Y954" i="18"/>
  <c r="Q914" i="18"/>
  <c r="Y954" i="19"/>
  <c r="Q944" i="20"/>
  <c r="Q954" i="18"/>
  <c r="Q914" i="19"/>
  <c r="X954" i="18"/>
  <c r="X954" i="19"/>
  <c r="X954" i="20"/>
  <c r="Q914" i="20"/>
  <c r="X944" i="18"/>
  <c r="Q934" i="18"/>
  <c r="Q954" i="19"/>
  <c r="Q944" i="19"/>
  <c r="V930" i="18"/>
  <c r="O935" i="20"/>
  <c r="O901" i="20"/>
  <c r="V941" i="18"/>
  <c r="O919" i="18"/>
  <c r="O913" i="18"/>
  <c r="V927" i="20"/>
  <c r="O926" i="20"/>
  <c r="O897" i="20"/>
  <c r="P900" i="16"/>
  <c r="V935" i="19"/>
  <c r="I922" i="20"/>
  <c r="Y922" i="20" s="1"/>
  <c r="I948" i="20"/>
  <c r="Y948" i="20" s="1"/>
  <c r="P918" i="16"/>
  <c r="I907" i="18"/>
  <c r="R907" i="18" s="1"/>
  <c r="I921" i="18"/>
  <c r="I927" i="18"/>
  <c r="I941" i="18"/>
  <c r="Y941" i="18" s="1"/>
  <c r="I947" i="18"/>
  <c r="R947" i="18" s="1"/>
  <c r="V939" i="18"/>
  <c r="O926" i="19"/>
  <c r="O903" i="20"/>
  <c r="V920" i="20"/>
  <c r="V953" i="18"/>
  <c r="V945" i="18"/>
  <c r="V916" i="18"/>
  <c r="V917" i="19"/>
  <c r="V943" i="18"/>
  <c r="O932" i="18"/>
  <c r="V937" i="19"/>
  <c r="O936" i="20"/>
  <c r="O948" i="18"/>
  <c r="V928" i="18"/>
  <c r="V921" i="19"/>
  <c r="V920" i="19"/>
  <c r="V937" i="20"/>
  <c r="V931" i="20"/>
  <c r="O930" i="20"/>
  <c r="V915" i="20"/>
  <c r="V951" i="19"/>
  <c r="I933" i="20"/>
  <c r="Y933" i="20" s="1"/>
  <c r="O928" i="20"/>
  <c r="O919" i="20"/>
  <c r="U921" i="16"/>
  <c r="V935" i="18"/>
  <c r="V942" i="19"/>
  <c r="V945" i="20"/>
  <c r="V942" i="20"/>
  <c r="V940" i="20"/>
  <c r="O928" i="19"/>
  <c r="I930" i="20"/>
  <c r="O921" i="18"/>
  <c r="O952" i="18"/>
  <c r="O909" i="20"/>
  <c r="V951" i="18"/>
  <c r="O949" i="18"/>
  <c r="V938" i="19"/>
  <c r="O930" i="19"/>
  <c r="V953" i="20"/>
  <c r="O948" i="20"/>
  <c r="V943" i="20"/>
  <c r="O939" i="20"/>
  <c r="O917" i="20"/>
  <c r="O913" i="20"/>
  <c r="P909" i="16"/>
  <c r="V947" i="18"/>
  <c r="O905" i="20"/>
  <c r="P927" i="16"/>
  <c r="O942" i="18"/>
  <c r="V929" i="18"/>
  <c r="O896" i="18"/>
  <c r="U912" i="16"/>
  <c r="O938" i="18"/>
  <c r="O927" i="18"/>
  <c r="O917" i="18"/>
  <c r="O948" i="19"/>
  <c r="V943" i="19"/>
  <c r="V931" i="19"/>
  <c r="V938" i="20"/>
  <c r="V916" i="20"/>
  <c r="U923" i="19"/>
  <c r="N929" i="20"/>
  <c r="N920" i="18"/>
  <c r="U919" i="20"/>
  <c r="N899" i="20"/>
  <c r="N896" i="20"/>
  <c r="N900" i="19"/>
  <c r="N941" i="20"/>
  <c r="U950" i="18"/>
  <c r="N952" i="19"/>
  <c r="U918" i="19"/>
  <c r="N912" i="19"/>
  <c r="U918" i="20"/>
  <c r="T896" i="16"/>
  <c r="N923" i="19"/>
  <c r="N895" i="19"/>
  <c r="U953" i="20"/>
  <c r="U928" i="20"/>
  <c r="U952" i="19"/>
  <c r="N953" i="18"/>
  <c r="N933" i="18"/>
  <c r="N916" i="18"/>
  <c r="U926" i="19"/>
  <c r="U948" i="20"/>
  <c r="N919" i="18"/>
  <c r="N952" i="20"/>
  <c r="N951" i="20"/>
  <c r="N908" i="20"/>
  <c r="I916" i="18"/>
  <c r="R916" i="18" s="1"/>
  <c r="U919" i="18"/>
  <c r="I912" i="19"/>
  <c r="R912" i="19" s="1"/>
  <c r="I932" i="19"/>
  <c r="Y932" i="19" s="1"/>
  <c r="N941" i="19"/>
  <c r="U932" i="19"/>
  <c r="I928" i="20"/>
  <c r="R928" i="20" s="1"/>
  <c r="U950" i="20"/>
  <c r="U926" i="18"/>
  <c r="N899" i="18"/>
  <c r="N929" i="19"/>
  <c r="N907" i="19"/>
  <c r="I931" i="20"/>
  <c r="Y931" i="20" s="1"/>
  <c r="N919" i="20"/>
  <c r="I908" i="18"/>
  <c r="R908" i="18" s="1"/>
  <c r="I922" i="18"/>
  <c r="Y922" i="18" s="1"/>
  <c r="U949" i="18"/>
  <c r="U950" i="19"/>
  <c r="N920" i="20"/>
  <c r="N912" i="20"/>
  <c r="N911" i="20"/>
  <c r="N895" i="20"/>
  <c r="N952" i="18"/>
  <c r="U923" i="18"/>
  <c r="U953" i="19"/>
  <c r="U936" i="19"/>
  <c r="N896" i="19"/>
  <c r="N908" i="19"/>
  <c r="I901" i="18"/>
  <c r="N901" i="18"/>
  <c r="U918" i="18"/>
  <c r="U915" i="18"/>
  <c r="I930" i="19"/>
  <c r="U919" i="19"/>
  <c r="U926" i="20"/>
  <c r="N923" i="20"/>
  <c r="N941" i="18"/>
  <c r="N921" i="18"/>
  <c r="U916" i="19"/>
  <c r="N946" i="20"/>
  <c r="U922" i="20"/>
  <c r="N895" i="18"/>
  <c r="N948" i="20"/>
  <c r="N919" i="19"/>
  <c r="N899" i="19"/>
  <c r="I897" i="18"/>
  <c r="N897" i="18"/>
  <c r="N951" i="18"/>
  <c r="N937" i="18"/>
  <c r="N912" i="18"/>
  <c r="N908" i="18"/>
  <c r="N948" i="19"/>
  <c r="U945" i="19"/>
  <c r="U928" i="19"/>
  <c r="N923" i="18"/>
  <c r="N903" i="18"/>
  <c r="I908" i="19"/>
  <c r="I928" i="19"/>
  <c r="R928" i="19" s="1"/>
  <c r="N951" i="19"/>
  <c r="U922" i="19"/>
  <c r="I923" i="20"/>
  <c r="I929" i="20"/>
  <c r="U923" i="20"/>
  <c r="N907" i="20"/>
  <c r="T914" i="16"/>
  <c r="I912" i="18"/>
  <c r="I918" i="18"/>
  <c r="Y918" i="18" s="1"/>
  <c r="U940" i="18"/>
  <c r="U936" i="18"/>
  <c r="U922" i="18"/>
  <c r="N915" i="18"/>
  <c r="N907" i="18"/>
  <c r="N920" i="19"/>
  <c r="N903" i="19"/>
  <c r="I932" i="20"/>
  <c r="N916" i="20"/>
  <c r="T923" i="16"/>
  <c r="N911" i="18"/>
  <c r="I906" i="19"/>
  <c r="I926" i="19"/>
  <c r="Y926" i="19" s="1"/>
  <c r="N946" i="19"/>
  <c r="I927" i="20"/>
  <c r="Y927" i="20" s="1"/>
  <c r="U932" i="20"/>
  <c r="N915" i="20"/>
  <c r="N903" i="20"/>
  <c r="I951" i="18"/>
  <c r="R951" i="18" s="1"/>
  <c r="I911" i="20"/>
  <c r="R911" i="20" s="1"/>
  <c r="I917" i="20"/>
  <c r="I937" i="20"/>
  <c r="R937" i="20" s="1"/>
  <c r="I951" i="20"/>
  <c r="Y951" i="20" s="1"/>
  <c r="AO96" i="8"/>
  <c r="BW96" i="8" s="1"/>
  <c r="I902" i="20"/>
  <c r="I942" i="20"/>
  <c r="R942" i="20" s="1"/>
  <c r="P901" i="18"/>
  <c r="I902" i="18"/>
  <c r="I928" i="18"/>
  <c r="I942" i="18"/>
  <c r="Y942" i="18" s="1"/>
  <c r="I948" i="18"/>
  <c r="R948" i="18" s="1"/>
  <c r="I896" i="20"/>
  <c r="I901" i="20"/>
  <c r="I910" i="20"/>
  <c r="I916" i="20"/>
  <c r="Y916" i="20" s="1"/>
  <c r="AA93" i="8"/>
  <c r="BJ93" i="8" s="1"/>
  <c r="V929" i="16"/>
  <c r="BL98" i="8"/>
  <c r="AZ94" i="8"/>
  <c r="P896" i="20"/>
  <c r="P953" i="18"/>
  <c r="P901" i="20"/>
  <c r="P900" i="19"/>
  <c r="Q899" i="16"/>
  <c r="Q924" i="16"/>
  <c r="I895" i="19"/>
  <c r="R895" i="19" s="1"/>
  <c r="I903" i="19"/>
  <c r="R903" i="19" s="1"/>
  <c r="I909" i="19"/>
  <c r="I915" i="19"/>
  <c r="R915" i="19" s="1"/>
  <c r="I923" i="19"/>
  <c r="R923" i="19" s="1"/>
  <c r="I929" i="19"/>
  <c r="Y929" i="19" s="1"/>
  <c r="I907" i="20"/>
  <c r="R907" i="20" s="1"/>
  <c r="I941" i="20"/>
  <c r="Y941" i="20" s="1"/>
  <c r="I947" i="20"/>
  <c r="R947" i="20" s="1"/>
  <c r="O98" i="8"/>
  <c r="AA96" i="8"/>
  <c r="BJ96" i="8" s="1"/>
  <c r="AM94" i="8"/>
  <c r="BU94" i="8" s="1"/>
  <c r="AM97" i="8"/>
  <c r="BU97" i="8" s="1"/>
  <c r="BK95" i="8"/>
  <c r="U83" i="12" s="1"/>
  <c r="R798" i="14" s="1"/>
  <c r="S798" i="14" s="1"/>
  <c r="AO94" i="8"/>
  <c r="BW94" i="8" s="1"/>
  <c r="O96" i="8"/>
  <c r="AA97" i="8"/>
  <c r="BJ97" i="8" s="1"/>
  <c r="P930" i="20"/>
  <c r="P922" i="18"/>
  <c r="W953" i="20"/>
  <c r="BS98" i="8"/>
  <c r="BB98" i="8"/>
  <c r="AR98" i="8"/>
  <c r="O86" i="3" s="1"/>
  <c r="L824" i="14" s="1"/>
  <c r="BF97" i="8"/>
  <c r="T85" i="12" s="1"/>
  <c r="R817" i="14" s="1"/>
  <c r="BM96" i="8"/>
  <c r="BC96" i="8"/>
  <c r="Q84" i="10" s="1"/>
  <c r="O804" i="14" s="1"/>
  <c r="P804" i="14" s="1"/>
  <c r="AT96" i="8"/>
  <c r="BQ95" i="8"/>
  <c r="BI95" i="8"/>
  <c r="AQ95" i="8"/>
  <c r="N83" i="3" s="1"/>
  <c r="BP94" i="8"/>
  <c r="BF94" i="8"/>
  <c r="AX94" i="8"/>
  <c r="BM93" i="8"/>
  <c r="BE93" i="8"/>
  <c r="AU93" i="8"/>
  <c r="R81" i="3" s="1"/>
  <c r="L777" i="14" s="1"/>
  <c r="M777" i="14" s="1"/>
  <c r="AQ98" i="8"/>
  <c r="BN97" i="8"/>
  <c r="AY96" i="8"/>
  <c r="BP95" i="8"/>
  <c r="BH95" i="8"/>
  <c r="AX95" i="8"/>
  <c r="BE94" i="8"/>
  <c r="AW94" i="8"/>
  <c r="BT93" i="8"/>
  <c r="AT93" i="8"/>
  <c r="Q81" i="3" s="1"/>
  <c r="L776" i="14" s="1"/>
  <c r="I936" i="20"/>
  <c r="Y936" i="20" s="1"/>
  <c r="I950" i="20"/>
  <c r="BI98" i="8"/>
  <c r="P917" i="19"/>
  <c r="AR93" i="8"/>
  <c r="O81" i="3" s="1"/>
  <c r="L774" i="14" s="1"/>
  <c r="M774" i="14" s="1"/>
  <c r="AX96" i="8"/>
  <c r="BM95" i="8"/>
  <c r="BE95" i="8"/>
  <c r="S83" i="12" s="1"/>
  <c r="R796" i="14" s="1"/>
  <c r="AU95" i="8"/>
  <c r="BT94" i="8"/>
  <c r="BB94" i="8"/>
  <c r="AT94" i="8"/>
  <c r="BQ93" i="8"/>
  <c r="BI93" i="8"/>
  <c r="AQ93" i="8"/>
  <c r="I930" i="18"/>
  <c r="Y930" i="18" s="1"/>
  <c r="I950" i="18"/>
  <c r="I937" i="19"/>
  <c r="Y937" i="19" s="1"/>
  <c r="I951" i="19"/>
  <c r="R951" i="19" s="1"/>
  <c r="P900" i="20"/>
  <c r="AX93" i="8"/>
  <c r="V81" i="3" s="1"/>
  <c r="L781" i="14" s="1"/>
  <c r="M781" i="14" s="1"/>
  <c r="V920" i="16"/>
  <c r="I896" i="18"/>
  <c r="I936" i="18"/>
  <c r="I897" i="19"/>
  <c r="I911" i="19"/>
  <c r="R911" i="19" s="1"/>
  <c r="I917" i="19"/>
  <c r="Y917" i="19" s="1"/>
  <c r="P951" i="19"/>
  <c r="V902" i="16"/>
  <c r="V911" i="16"/>
  <c r="I899" i="18"/>
  <c r="R899" i="18" s="1"/>
  <c r="I905" i="18"/>
  <c r="R905" i="18" s="1"/>
  <c r="I913" i="18"/>
  <c r="I919" i="18"/>
  <c r="R919" i="18" s="1"/>
  <c r="I925" i="18"/>
  <c r="R925" i="18" s="1"/>
  <c r="I933" i="18"/>
  <c r="I939" i="18"/>
  <c r="R939" i="18" s="1"/>
  <c r="I945" i="18"/>
  <c r="Y945" i="18" s="1"/>
  <c r="I953" i="18"/>
  <c r="I900" i="19"/>
  <c r="I920" i="19"/>
  <c r="R920" i="19" s="1"/>
  <c r="I940" i="19"/>
  <c r="R940" i="19" s="1"/>
  <c r="I946" i="19"/>
  <c r="Y946" i="19" s="1"/>
  <c r="I908" i="20"/>
  <c r="I921" i="20"/>
  <c r="I940" i="20"/>
  <c r="Y940" i="20" s="1"/>
  <c r="P905" i="20"/>
  <c r="AC95" i="8"/>
  <c r="Q94" i="8"/>
  <c r="BA94" i="8" s="1"/>
  <c r="T82" i="3" s="1"/>
  <c r="L789" i="14" s="1"/>
  <c r="M789" i="14" s="1"/>
  <c r="AM93" i="8"/>
  <c r="BU93" i="8" s="1"/>
  <c r="AW93" i="8"/>
  <c r="U81" i="3" s="1"/>
  <c r="L780" i="14" s="1"/>
  <c r="M780" i="14" s="1"/>
  <c r="AU96" i="8"/>
  <c r="BB95" i="8"/>
  <c r="P83" i="12" s="1"/>
  <c r="AR95" i="8"/>
  <c r="BQ94" i="8"/>
  <c r="AQ94" i="8"/>
  <c r="BN93" i="8"/>
  <c r="BF93" i="8"/>
  <c r="AZ93" i="8"/>
  <c r="I935" i="19"/>
  <c r="R935" i="19" s="1"/>
  <c r="I943" i="19"/>
  <c r="R943" i="19" s="1"/>
  <c r="I949" i="19"/>
  <c r="Y949" i="19" s="1"/>
  <c r="P921" i="19"/>
  <c r="I905" i="20"/>
  <c r="R905" i="20" s="1"/>
  <c r="I913" i="20"/>
  <c r="I919" i="20"/>
  <c r="R919" i="20" s="1"/>
  <c r="I926" i="20"/>
  <c r="Y926" i="20" s="1"/>
  <c r="I939" i="20"/>
  <c r="R939" i="20" s="1"/>
  <c r="I945" i="20"/>
  <c r="I953" i="20"/>
  <c r="W952" i="20"/>
  <c r="W929" i="20"/>
  <c r="BQ98" i="8"/>
  <c r="BH98" i="8"/>
  <c r="W86" i="10" s="1"/>
  <c r="O830" i="14" s="1"/>
  <c r="AX98" i="8"/>
  <c r="BM97" i="8"/>
  <c r="AT97" i="8"/>
  <c r="Q85" i="3" s="1"/>
  <c r="L816" i="14" s="1"/>
  <c r="BS96" i="8"/>
  <c r="BI96" i="8"/>
  <c r="AR96" i="8"/>
  <c r="BG95" i="8"/>
  <c r="AW95" i="8"/>
  <c r="U83" i="3" s="1"/>
  <c r="L800" i="14" s="1"/>
  <c r="BN94" i="8"/>
  <c r="AV94" i="8"/>
  <c r="BS93" i="8"/>
  <c r="BC93" i="8"/>
  <c r="P913" i="19"/>
  <c r="P953" i="19"/>
  <c r="P901" i="19"/>
  <c r="BB96" i="8"/>
  <c r="Q908" i="16"/>
  <c r="Q917" i="16"/>
  <c r="I910" i="18"/>
  <c r="P910" i="18"/>
  <c r="P906" i="18"/>
  <c r="P905" i="18"/>
  <c r="R952" i="19"/>
  <c r="R909" i="19"/>
  <c r="P908" i="19"/>
  <c r="I899" i="20"/>
  <c r="R899" i="20" s="1"/>
  <c r="BP98" i="8"/>
  <c r="AB98" i="8"/>
  <c r="BK98" i="8" s="1"/>
  <c r="U86" i="10" s="1"/>
  <c r="O828" i="14" s="1"/>
  <c r="BG98" i="8"/>
  <c r="AW98" i="8"/>
  <c r="U86" i="3" s="1"/>
  <c r="L830" i="14" s="1"/>
  <c r="M830" i="14" s="1"/>
  <c r="BT97" i="8"/>
  <c r="BC97" i="8"/>
  <c r="BR96" i="8"/>
  <c r="BH96" i="8"/>
  <c r="W84" i="10" s="1"/>
  <c r="O810" i="14" s="1"/>
  <c r="P810" i="14" s="1"/>
  <c r="AZ96" i="8"/>
  <c r="AQ96" i="8"/>
  <c r="BN95" i="8"/>
  <c r="BF95" i="8"/>
  <c r="T83" i="12" s="1"/>
  <c r="R797" i="14" s="1"/>
  <c r="AZ95" i="8"/>
  <c r="S83" i="3" s="1"/>
  <c r="L798" i="14" s="1"/>
  <c r="M798" i="14" s="1"/>
  <c r="BV94" i="8"/>
  <c r="BM94" i="8"/>
  <c r="BC94" i="8"/>
  <c r="AU94" i="8"/>
  <c r="R82" i="3" s="1"/>
  <c r="L787" i="14" s="1"/>
  <c r="BV93" i="8"/>
  <c r="BK93" i="8"/>
  <c r="BB93" i="8"/>
  <c r="BV96" i="8"/>
  <c r="AU97" i="8"/>
  <c r="R85" i="3" s="1"/>
  <c r="L817" i="14" s="1"/>
  <c r="P952" i="18"/>
  <c r="P909" i="18"/>
  <c r="I907" i="19"/>
  <c r="R907" i="19" s="1"/>
  <c r="I921" i="19"/>
  <c r="R921" i="19" s="1"/>
  <c r="I927" i="19"/>
  <c r="Y927" i="19" s="1"/>
  <c r="I941" i="19"/>
  <c r="R941" i="19" s="1"/>
  <c r="I947" i="19"/>
  <c r="R947" i="19" s="1"/>
  <c r="AM98" i="8"/>
  <c r="BU98" i="8" s="1"/>
  <c r="BO98" i="8"/>
  <c r="BF98" i="8"/>
  <c r="AZ98" i="8"/>
  <c r="S86" i="3" s="1"/>
  <c r="L828" i="14" s="1"/>
  <c r="M828" i="14" s="1"/>
  <c r="BS97" i="8"/>
  <c r="BK97" i="8"/>
  <c r="U85" i="12" s="1"/>
  <c r="R818" i="14" s="1"/>
  <c r="BB97" i="8"/>
  <c r="P85" i="12" s="1"/>
  <c r="AR97" i="8"/>
  <c r="O85" i="3" s="1"/>
  <c r="L814" i="14" s="1"/>
  <c r="M814" i="14" s="1"/>
  <c r="BQ96" i="8"/>
  <c r="BK96" i="8"/>
  <c r="BV98" i="8"/>
  <c r="BE97" i="8"/>
  <c r="I901" i="19"/>
  <c r="I900" i="18"/>
  <c r="R900" i="18" s="1"/>
  <c r="I926" i="18"/>
  <c r="Y926" i="18" s="1"/>
  <c r="I940" i="18"/>
  <c r="R940" i="18" s="1"/>
  <c r="I946" i="18"/>
  <c r="Y946" i="18" s="1"/>
  <c r="W945" i="18"/>
  <c r="W941" i="18"/>
  <c r="P900" i="18"/>
  <c r="P926" i="19"/>
  <c r="P906" i="19"/>
  <c r="BN98" i="8"/>
  <c r="BE98" i="8"/>
  <c r="S86" i="10" s="1"/>
  <c r="O826" i="14" s="1"/>
  <c r="AU98" i="8"/>
  <c r="R86" i="3" s="1"/>
  <c r="L827" i="14" s="1"/>
  <c r="BV97" i="8"/>
  <c r="BI97" i="8"/>
  <c r="X85" i="12" s="1"/>
  <c r="R821" i="14" s="1"/>
  <c r="T821" i="14" s="1"/>
  <c r="AQ97" i="8"/>
  <c r="N85" i="3" s="1"/>
  <c r="L813" i="14" s="1"/>
  <c r="M813" i="14" s="1"/>
  <c r="BP96" i="8"/>
  <c r="BF96" i="8"/>
  <c r="AW96" i="8"/>
  <c r="BT95" i="8"/>
  <c r="BI94" i="8"/>
  <c r="AS94" i="8"/>
  <c r="BP93" i="8"/>
  <c r="BH93" i="8"/>
  <c r="I905" i="19"/>
  <c r="I913" i="19"/>
  <c r="I919" i="19"/>
  <c r="R919" i="19" s="1"/>
  <c r="I925" i="19"/>
  <c r="Y925" i="19" s="1"/>
  <c r="I933" i="19"/>
  <c r="R933" i="19" s="1"/>
  <c r="I939" i="19"/>
  <c r="R939" i="19" s="1"/>
  <c r="I945" i="19"/>
  <c r="R945" i="19" s="1"/>
  <c r="I953" i="19"/>
  <c r="P909" i="19"/>
  <c r="I895" i="20"/>
  <c r="R895" i="20" s="1"/>
  <c r="I909" i="20"/>
  <c r="I915" i="20"/>
  <c r="R915" i="20" s="1"/>
  <c r="I925" i="20"/>
  <c r="Y925" i="20" s="1"/>
  <c r="W925" i="20"/>
  <c r="I935" i="20"/>
  <c r="Y935" i="20" s="1"/>
  <c r="I949" i="20"/>
  <c r="Y949" i="20" s="1"/>
  <c r="W951" i="20"/>
  <c r="P925" i="20"/>
  <c r="BM98" i="8"/>
  <c r="AA98" i="8"/>
  <c r="BJ98" i="8" s="1"/>
  <c r="BD98" i="8"/>
  <c r="AT98" i="8"/>
  <c r="Q86" i="3" s="1"/>
  <c r="L826" i="14" s="1"/>
  <c r="M826" i="14" s="1"/>
  <c r="BQ97" i="8"/>
  <c r="AX97" i="8"/>
  <c r="V85" i="3" s="1"/>
  <c r="L821" i="14" s="1"/>
  <c r="M821" i="14" s="1"/>
  <c r="BO96" i="8"/>
  <c r="BE96" i="8"/>
  <c r="S84" i="12" s="1"/>
  <c r="R806" i="14" s="1"/>
  <c r="S806" i="14" s="1"/>
  <c r="AV96" i="8"/>
  <c r="BS95" i="8"/>
  <c r="BL95" i="8"/>
  <c r="BC95" i="8"/>
  <c r="AS95" i="8"/>
  <c r="BR94" i="8"/>
  <c r="BH94" i="8"/>
  <c r="AR94" i="8"/>
  <c r="O82" i="3" s="1"/>
  <c r="L784" i="14" s="1"/>
  <c r="BG93" i="8"/>
  <c r="I931" i="19"/>
  <c r="Y931" i="19" s="1"/>
  <c r="P97" i="8"/>
  <c r="AZ97" i="8" s="1"/>
  <c r="S85" i="3" s="1"/>
  <c r="L818" i="14" s="1"/>
  <c r="M818" i="14" s="1"/>
  <c r="AV97" i="8"/>
  <c r="BT96" i="8"/>
  <c r="Q926" i="16"/>
  <c r="I899" i="19"/>
  <c r="R899" i="19" s="1"/>
  <c r="I898" i="18"/>
  <c r="I932" i="18"/>
  <c r="Y932" i="18" s="1"/>
  <c r="I938" i="18"/>
  <c r="Y938" i="18" s="1"/>
  <c r="I952" i="18"/>
  <c r="P925" i="18"/>
  <c r="P918" i="18"/>
  <c r="I902" i="19"/>
  <c r="I910" i="19"/>
  <c r="P910" i="19"/>
  <c r="I922" i="19"/>
  <c r="Y922" i="19" s="1"/>
  <c r="I942" i="19"/>
  <c r="R942" i="19" s="1"/>
  <c r="I948" i="19"/>
  <c r="R948" i="19" s="1"/>
  <c r="R897" i="19"/>
  <c r="P896" i="19"/>
  <c r="BT98" i="8"/>
  <c r="BC98" i="8"/>
  <c r="Q86" i="10" s="1"/>
  <c r="O824" i="14" s="1"/>
  <c r="AY98" i="8"/>
  <c r="BG97" i="8"/>
  <c r="AW97" i="8"/>
  <c r="U85" i="3" s="1"/>
  <c r="L820" i="14" s="1"/>
  <c r="M820" i="14" s="1"/>
  <c r="BN96" i="8"/>
  <c r="AN95" i="8"/>
  <c r="BV95" i="8" s="1"/>
  <c r="BR95" i="8"/>
  <c r="AB94" i="8"/>
  <c r="BK94" i="8" s="1"/>
  <c r="BG94" i="8"/>
  <c r="BP97" i="8"/>
  <c r="BH97" i="8"/>
  <c r="AS96" i="8"/>
  <c r="AT95" i="8"/>
  <c r="BS94" i="8"/>
  <c r="BL93" i="8"/>
  <c r="BD93" i="8"/>
  <c r="AV93" i="8"/>
  <c r="W915" i="20"/>
  <c r="AC97" i="8"/>
  <c r="BL97" i="8" s="1"/>
  <c r="O97" i="8"/>
  <c r="AY97" i="8" s="1"/>
  <c r="Q96" i="8"/>
  <c r="BA96" i="8" s="1"/>
  <c r="AM95" i="8"/>
  <c r="BU95" i="8" s="1"/>
  <c r="AA94" i="8"/>
  <c r="BJ94" i="8" s="1"/>
  <c r="O93" i="8"/>
  <c r="AY93" i="8" s="1"/>
  <c r="BO97" i="8"/>
  <c r="BG96" i="8"/>
  <c r="BR93" i="8"/>
  <c r="AV98" i="8"/>
  <c r="BO95" i="8"/>
  <c r="AS93" i="8"/>
  <c r="P81" i="3" s="1"/>
  <c r="L775" i="14" s="1"/>
  <c r="M775" i="14" s="1"/>
  <c r="AM96" i="8"/>
  <c r="BU96" i="8" s="1"/>
  <c r="AA95" i="8"/>
  <c r="BJ95" i="8" s="1"/>
  <c r="O94" i="8"/>
  <c r="AY94" i="8" s="1"/>
  <c r="BD97" i="8"/>
  <c r="BO94" i="8"/>
  <c r="I895" i="18"/>
  <c r="R895" i="18" s="1"/>
  <c r="I903" i="18"/>
  <c r="R903" i="18" s="1"/>
  <c r="I909" i="18"/>
  <c r="I915" i="18"/>
  <c r="R915" i="18" s="1"/>
  <c r="I923" i="18"/>
  <c r="R923" i="18" s="1"/>
  <c r="I929" i="18"/>
  <c r="Y929" i="18" s="1"/>
  <c r="I935" i="18"/>
  <c r="Y935" i="18" s="1"/>
  <c r="I943" i="18"/>
  <c r="R943" i="18" s="1"/>
  <c r="I949" i="18"/>
  <c r="Y949" i="18" s="1"/>
  <c r="I896" i="19"/>
  <c r="I916" i="19"/>
  <c r="R916" i="19" s="1"/>
  <c r="I936" i="19"/>
  <c r="R936" i="19" s="1"/>
  <c r="I950" i="19"/>
  <c r="R950" i="19" s="1"/>
  <c r="R926" i="19"/>
  <c r="P916" i="19"/>
  <c r="P912" i="19"/>
  <c r="I897" i="20"/>
  <c r="I900" i="20"/>
  <c r="R900" i="20" s="1"/>
  <c r="I906" i="20"/>
  <c r="I920" i="20"/>
  <c r="R920" i="20" s="1"/>
  <c r="I946" i="20"/>
  <c r="Y946" i="20" s="1"/>
  <c r="O95" i="8"/>
  <c r="AY95" i="8" s="1"/>
  <c r="BR98" i="8"/>
  <c r="BD96" i="8"/>
  <c r="BO93" i="8"/>
  <c r="AS98" i="8"/>
  <c r="BR97" i="8"/>
  <c r="BD95" i="8"/>
  <c r="R83" i="12" s="1"/>
  <c r="R795" i="14" s="1"/>
  <c r="AV95" i="8"/>
  <c r="P925" i="19"/>
  <c r="I898" i="20"/>
  <c r="I903" i="20"/>
  <c r="R903" i="20" s="1"/>
  <c r="I912" i="20"/>
  <c r="I918" i="20"/>
  <c r="Y918" i="20" s="1"/>
  <c r="I938" i="20"/>
  <c r="R938" i="20" s="1"/>
  <c r="I943" i="20"/>
  <c r="R943" i="20" s="1"/>
  <c r="I952" i="20"/>
  <c r="AS97" i="8"/>
  <c r="P85" i="3" s="1"/>
  <c r="L815" i="14" s="1"/>
  <c r="M815" i="14" s="1"/>
  <c r="BD94" i="8"/>
  <c r="R82" i="10" s="1"/>
  <c r="O785" i="14" s="1"/>
  <c r="P785" i="14" s="1"/>
  <c r="L782" i="14"/>
  <c r="M782" i="14" s="1"/>
  <c r="L812" i="14"/>
  <c r="M812" i="14" s="1"/>
  <c r="O83" i="10"/>
  <c r="L792" i="14"/>
  <c r="M792" i="14" s="1"/>
  <c r="O86" i="10"/>
  <c r="O84" i="10"/>
  <c r="S84" i="10" s="1"/>
  <c r="O806" i="14" s="1"/>
  <c r="L832" i="14"/>
  <c r="M832" i="14" s="1"/>
  <c r="J86" i="10"/>
  <c r="O832" i="14" s="1"/>
  <c r="Q832" i="14" s="1"/>
  <c r="J84" i="10"/>
  <c r="O812" i="14" s="1"/>
  <c r="Q812" i="14" s="1"/>
  <c r="J83" i="10"/>
  <c r="O802" i="14" s="1"/>
  <c r="P802" i="14" s="1"/>
  <c r="J82" i="10"/>
  <c r="O792" i="14" s="1"/>
  <c r="Q792" i="14" s="1"/>
  <c r="J81" i="10"/>
  <c r="O782" i="14" s="1"/>
  <c r="P782" i="14" s="1"/>
  <c r="O85" i="10"/>
  <c r="Q85" i="10" s="1"/>
  <c r="O814" i="14" s="1"/>
  <c r="P814" i="14" s="1"/>
  <c r="O86" i="12"/>
  <c r="L802" i="14"/>
  <c r="M802" i="14" s="1"/>
  <c r="O81" i="12"/>
  <c r="R67" i="9"/>
  <c r="J86" i="12"/>
  <c r="R832" i="14" s="1"/>
  <c r="S832" i="14" s="1"/>
  <c r="AC67" i="9"/>
  <c r="L822" i="14"/>
  <c r="M822" i="14" s="1"/>
  <c r="P85" i="10"/>
  <c r="O813" i="14" s="1"/>
  <c r="P813" i="14" s="1"/>
  <c r="J85" i="10"/>
  <c r="O822" i="14" s="1"/>
  <c r="P822" i="14" s="1"/>
  <c r="O82" i="10"/>
  <c r="O81" i="10"/>
  <c r="O84" i="12"/>
  <c r="O83" i="12"/>
  <c r="O82" i="12"/>
  <c r="P82" i="12" s="1"/>
  <c r="AO98" i="8"/>
  <c r="BW98" i="8" s="1"/>
  <c r="Q98" i="8"/>
  <c r="BA98" i="8" s="1"/>
  <c r="T86" i="3" s="1"/>
  <c r="L829" i="14" s="1"/>
  <c r="M829" i="14" s="1"/>
  <c r="AO97" i="8"/>
  <c r="BW97" i="8" s="1"/>
  <c r="Q97" i="8"/>
  <c r="BA97" i="8" s="1"/>
  <c r="AC96" i="8"/>
  <c r="BL96" i="8" s="1"/>
  <c r="V84" i="10" s="1"/>
  <c r="O809" i="14" s="1"/>
  <c r="P809" i="14" s="1"/>
  <c r="AO95" i="8"/>
  <c r="BW95" i="8" s="1"/>
  <c r="Q95" i="8"/>
  <c r="BA95" i="8" s="1"/>
  <c r="T83" i="3" s="1"/>
  <c r="L799" i="14" s="1"/>
  <c r="M799" i="14" s="1"/>
  <c r="AC94" i="8"/>
  <c r="BL94" i="8" s="1"/>
  <c r="AO93" i="8"/>
  <c r="BW93" i="8" s="1"/>
  <c r="Q93" i="8"/>
  <c r="BA93" i="8" s="1"/>
  <c r="T81" i="3" s="1"/>
  <c r="L779" i="14" s="1"/>
  <c r="N779" i="14" s="1"/>
  <c r="O949" i="20"/>
  <c r="P946" i="20"/>
  <c r="U941" i="20"/>
  <c r="U935" i="20"/>
  <c r="W935" i="20"/>
  <c r="R934" i="20"/>
  <c r="N934" i="20"/>
  <c r="U930" i="20"/>
  <c r="W930" i="20"/>
  <c r="W940" i="20"/>
  <c r="X938" i="20"/>
  <c r="U934" i="20"/>
  <c r="W934" i="20"/>
  <c r="W933" i="20"/>
  <c r="P933" i="20"/>
  <c r="R933" i="20"/>
  <c r="Y929" i="20"/>
  <c r="U929" i="20"/>
  <c r="X927" i="20"/>
  <c r="N927" i="20"/>
  <c r="P927" i="20"/>
  <c r="W936" i="20"/>
  <c r="Q945" i="20"/>
  <c r="V944" i="20"/>
  <c r="X943" i="20"/>
  <c r="N943" i="20"/>
  <c r="P943" i="20"/>
  <c r="O941" i="20"/>
  <c r="U939" i="20"/>
  <c r="W939" i="20"/>
  <c r="Y939" i="20"/>
  <c r="N938" i="20"/>
  <c r="Q935" i="20"/>
  <c r="V928" i="20"/>
  <c r="Q954" i="20"/>
  <c r="X953" i="20"/>
  <c r="O953" i="20"/>
  <c r="O950" i="20"/>
  <c r="W947" i="20"/>
  <c r="P945" i="20"/>
  <c r="Y942" i="20"/>
  <c r="X937" i="20"/>
  <c r="Q934" i="20"/>
  <c r="X932" i="20"/>
  <c r="N932" i="20"/>
  <c r="P932" i="20"/>
  <c r="R932" i="20"/>
  <c r="Q929" i="20"/>
  <c r="U927" i="20"/>
  <c r="W927" i="20"/>
  <c r="W944" i="20"/>
  <c r="Y944" i="20"/>
  <c r="U943" i="20"/>
  <c r="W943" i="20"/>
  <c r="N942" i="20"/>
  <c r="U938" i="20"/>
  <c r="W938" i="20"/>
  <c r="P937" i="20"/>
  <c r="U933" i="20"/>
  <c r="X931" i="20"/>
  <c r="N931" i="20"/>
  <c r="P931" i="20"/>
  <c r="O929" i="20"/>
  <c r="W928" i="20"/>
  <c r="Q951" i="20"/>
  <c r="W950" i="20"/>
  <c r="X948" i="20"/>
  <c r="U946" i="20"/>
  <c r="W946" i="20"/>
  <c r="N945" i="20"/>
  <c r="X941" i="20"/>
  <c r="Q938" i="20"/>
  <c r="X936" i="20"/>
  <c r="N936" i="20"/>
  <c r="P936" i="20"/>
  <c r="R936" i="20"/>
  <c r="O934" i="20"/>
  <c r="Q933" i="20"/>
  <c r="Y930" i="20"/>
  <c r="Q928" i="20"/>
  <c r="U931" i="20"/>
  <c r="W931" i="20"/>
  <c r="X930" i="20"/>
  <c r="R930" i="20"/>
  <c r="N930" i="20"/>
  <c r="Q927" i="20"/>
  <c r="Q949" i="20"/>
  <c r="U942" i="20"/>
  <c r="W942" i="20"/>
  <c r="P941" i="20"/>
  <c r="R941" i="20"/>
  <c r="U937" i="20"/>
  <c r="N935" i="20"/>
  <c r="P935" i="20"/>
  <c r="W932" i="20"/>
  <c r="Y932" i="20"/>
  <c r="O951" i="20"/>
  <c r="P949" i="20"/>
  <c r="P948" i="20"/>
  <c r="R948" i="20"/>
  <c r="Q946" i="20"/>
  <c r="O943" i="20"/>
  <c r="Q942" i="20"/>
  <c r="V941" i="20"/>
  <c r="X940" i="20"/>
  <c r="N940" i="20"/>
  <c r="P940" i="20"/>
  <c r="R940" i="20"/>
  <c r="O938" i="20"/>
  <c r="Q937" i="20"/>
  <c r="U936" i="20"/>
  <c r="V935" i="20"/>
  <c r="Y934" i="20"/>
  <c r="N933" i="20"/>
  <c r="V930" i="20"/>
  <c r="X929" i="20"/>
  <c r="O927" i="20"/>
  <c r="P929" i="20"/>
  <c r="R929" i="20"/>
  <c r="P942" i="20"/>
  <c r="N939" i="20"/>
  <c r="P939" i="20"/>
  <c r="O937" i="20"/>
  <c r="Q931" i="20"/>
  <c r="N949" i="20"/>
  <c r="N947" i="20"/>
  <c r="P947" i="20"/>
  <c r="O946" i="20"/>
  <c r="X944" i="20"/>
  <c r="N944" i="20"/>
  <c r="P944" i="20"/>
  <c r="R944" i="20"/>
  <c r="O942" i="20"/>
  <c r="Q941" i="20"/>
  <c r="U940" i="20"/>
  <c r="V939" i="20"/>
  <c r="N937" i="20"/>
  <c r="V934" i="20"/>
  <c r="X933" i="20"/>
  <c r="O931" i="20"/>
  <c r="V929" i="20"/>
  <c r="X928" i="20"/>
  <c r="N928" i="20"/>
  <c r="P928" i="20"/>
  <c r="X922" i="20"/>
  <c r="V921" i="20"/>
  <c r="X918" i="20"/>
  <c r="V917" i="20"/>
  <c r="O914" i="20"/>
  <c r="O910" i="20"/>
  <c r="O906" i="20"/>
  <c r="O902" i="20"/>
  <c r="O898" i="20"/>
  <c r="Q895" i="20"/>
  <c r="W926" i="20"/>
  <c r="N926" i="20"/>
  <c r="U925" i="20"/>
  <c r="R924" i="20"/>
  <c r="P923" i="20"/>
  <c r="W922" i="20"/>
  <c r="N922" i="20"/>
  <c r="U921" i="20"/>
  <c r="P919" i="20"/>
  <c r="W918" i="20"/>
  <c r="N918" i="20"/>
  <c r="U917" i="20"/>
  <c r="R916" i="20"/>
  <c r="P915" i="20"/>
  <c r="N914" i="20"/>
  <c r="P911" i="20"/>
  <c r="N910" i="20"/>
  <c r="R908" i="20"/>
  <c r="P907" i="20"/>
  <c r="N906" i="20"/>
  <c r="R904" i="20"/>
  <c r="P903" i="20"/>
  <c r="N902" i="20"/>
  <c r="P899" i="20"/>
  <c r="N898" i="20"/>
  <c r="R896" i="20"/>
  <c r="P895" i="20"/>
  <c r="Q924" i="20"/>
  <c r="X923" i="20"/>
  <c r="V922" i="20"/>
  <c r="Q920" i="20"/>
  <c r="V918" i="20"/>
  <c r="Q916" i="20"/>
  <c r="Q912" i="20"/>
  <c r="Q908" i="20"/>
  <c r="Q904" i="20"/>
  <c r="Q900" i="20"/>
  <c r="Q896" i="20"/>
  <c r="O895" i="20"/>
  <c r="Y924" i="20"/>
  <c r="P924" i="20"/>
  <c r="W923" i="20"/>
  <c r="R921" i="20"/>
  <c r="P920" i="20"/>
  <c r="W919" i="20"/>
  <c r="P916" i="20"/>
  <c r="P912" i="20"/>
  <c r="P908" i="20"/>
  <c r="P904" i="20"/>
  <c r="Q925" i="20"/>
  <c r="X924" i="20"/>
  <c r="O924" i="20"/>
  <c r="V923" i="20"/>
  <c r="Q921" i="20"/>
  <c r="X920" i="20"/>
  <c r="O920" i="20"/>
  <c r="Q917" i="20"/>
  <c r="X916" i="20"/>
  <c r="O916" i="20"/>
  <c r="R922" i="20"/>
  <c r="Y921" i="20"/>
  <c r="P921" i="20"/>
  <c r="W920" i="20"/>
  <c r="P917" i="20"/>
  <c r="W916" i="20"/>
  <c r="R914" i="20"/>
  <c r="P913" i="20"/>
  <c r="R910" i="20"/>
  <c r="P909" i="20"/>
  <c r="R902" i="20"/>
  <c r="W940" i="19"/>
  <c r="R938" i="19"/>
  <c r="N938" i="19"/>
  <c r="U934" i="19"/>
  <c r="W934" i="19"/>
  <c r="W933" i="19"/>
  <c r="P933" i="19"/>
  <c r="P930" i="19"/>
  <c r="U929" i="19"/>
  <c r="V928" i="19"/>
  <c r="X927" i="19"/>
  <c r="N927" i="19"/>
  <c r="P927" i="19"/>
  <c r="V944" i="19"/>
  <c r="X943" i="19"/>
  <c r="N943" i="19"/>
  <c r="P943" i="19"/>
  <c r="O941" i="19"/>
  <c r="U939" i="19"/>
  <c r="W939" i="19"/>
  <c r="X938" i="19"/>
  <c r="Q935" i="19"/>
  <c r="X953" i="19"/>
  <c r="O953" i="19"/>
  <c r="O950" i="19"/>
  <c r="W947" i="19"/>
  <c r="Y947" i="19"/>
  <c r="P945" i="19"/>
  <c r="X937" i="19"/>
  <c r="Q934" i="19"/>
  <c r="X932" i="19"/>
  <c r="N932" i="19"/>
  <c r="P932" i="19"/>
  <c r="R932" i="19"/>
  <c r="W944" i="19"/>
  <c r="Y944" i="19"/>
  <c r="U943" i="19"/>
  <c r="W943" i="19"/>
  <c r="X942" i="19"/>
  <c r="N942" i="19"/>
  <c r="U938" i="19"/>
  <c r="W938" i="19"/>
  <c r="W937" i="19"/>
  <c r="P937" i="19"/>
  <c r="R937" i="19"/>
  <c r="U933" i="19"/>
  <c r="V932" i="19"/>
  <c r="X931" i="19"/>
  <c r="N931" i="19"/>
  <c r="P931" i="19"/>
  <c r="W928" i="19"/>
  <c r="U927" i="19"/>
  <c r="W927" i="19"/>
  <c r="Q951" i="19"/>
  <c r="W950" i="19"/>
  <c r="X948" i="19"/>
  <c r="U946" i="19"/>
  <c r="W946" i="19"/>
  <c r="Y945" i="19"/>
  <c r="N945" i="19"/>
  <c r="X941" i="19"/>
  <c r="Q938" i="19"/>
  <c r="X936" i="19"/>
  <c r="N936" i="19"/>
  <c r="P936" i="19"/>
  <c r="Q933" i="19"/>
  <c r="Y930" i="19"/>
  <c r="Q928" i="19"/>
  <c r="R930" i="19"/>
  <c r="N930" i="19"/>
  <c r="Q927" i="19"/>
  <c r="U942" i="19"/>
  <c r="W942" i="19"/>
  <c r="P941" i="19"/>
  <c r="U937" i="19"/>
  <c r="N935" i="19"/>
  <c r="P935" i="19"/>
  <c r="W932" i="19"/>
  <c r="U931" i="19"/>
  <c r="W931" i="19"/>
  <c r="X930" i="19"/>
  <c r="O951" i="19"/>
  <c r="P949" i="19"/>
  <c r="P948" i="19"/>
  <c r="Q946" i="19"/>
  <c r="O943" i="19"/>
  <c r="Q942" i="19"/>
  <c r="X940" i="19"/>
  <c r="N940" i="19"/>
  <c r="P940" i="19"/>
  <c r="O938" i="19"/>
  <c r="Q937" i="19"/>
  <c r="Y934" i="19"/>
  <c r="N933" i="19"/>
  <c r="Q932" i="19"/>
  <c r="X929" i="19"/>
  <c r="O927" i="19"/>
  <c r="U930" i="19"/>
  <c r="W930" i="19"/>
  <c r="W929" i="19"/>
  <c r="P929" i="19"/>
  <c r="O949" i="19"/>
  <c r="P946" i="19"/>
  <c r="P942" i="19"/>
  <c r="U941" i="19"/>
  <c r="V940" i="19"/>
  <c r="X939" i="19"/>
  <c r="N939" i="19"/>
  <c r="P939" i="19"/>
  <c r="O937" i="19"/>
  <c r="W936" i="19"/>
  <c r="U935" i="19"/>
  <c r="W935" i="19"/>
  <c r="X934" i="19"/>
  <c r="R934" i="19"/>
  <c r="N934" i="19"/>
  <c r="Q931" i="19"/>
  <c r="N949" i="19"/>
  <c r="V947" i="19"/>
  <c r="N947" i="19"/>
  <c r="P947" i="19"/>
  <c r="O946" i="19"/>
  <c r="X944" i="19"/>
  <c r="N944" i="19"/>
  <c r="P944" i="19"/>
  <c r="R944" i="19"/>
  <c r="O942" i="19"/>
  <c r="Q941" i="19"/>
  <c r="U940" i="19"/>
  <c r="V939" i="19"/>
  <c r="Y938" i="19"/>
  <c r="N937" i="19"/>
  <c r="V934" i="19"/>
  <c r="X933" i="19"/>
  <c r="O931" i="19"/>
  <c r="Q930" i="19"/>
  <c r="V929" i="19"/>
  <c r="X928" i="19"/>
  <c r="N928" i="19"/>
  <c r="P928" i="19"/>
  <c r="Q923" i="19"/>
  <c r="X922" i="19"/>
  <c r="O922" i="19"/>
  <c r="Q919" i="19"/>
  <c r="X918" i="19"/>
  <c r="O918" i="19"/>
  <c r="Q915" i="19"/>
  <c r="O914" i="19"/>
  <c r="Q911" i="19"/>
  <c r="O910" i="19"/>
  <c r="Q907" i="19"/>
  <c r="O906" i="19"/>
  <c r="Q903" i="19"/>
  <c r="O902" i="19"/>
  <c r="Q899" i="19"/>
  <c r="O898" i="19"/>
  <c r="Q895" i="19"/>
  <c r="W926" i="19"/>
  <c r="N926" i="19"/>
  <c r="U925" i="19"/>
  <c r="R924" i="19"/>
  <c r="P923" i="19"/>
  <c r="W922" i="19"/>
  <c r="N922" i="19"/>
  <c r="U921" i="19"/>
  <c r="P919" i="19"/>
  <c r="W918" i="19"/>
  <c r="N918" i="19"/>
  <c r="U917" i="19"/>
  <c r="Y915" i="19"/>
  <c r="P915" i="19"/>
  <c r="N914" i="19"/>
  <c r="P911" i="19"/>
  <c r="N910" i="19"/>
  <c r="R908" i="19"/>
  <c r="P907" i="19"/>
  <c r="N906" i="19"/>
  <c r="R904" i="19"/>
  <c r="P903" i="19"/>
  <c r="N902" i="19"/>
  <c r="R900" i="19"/>
  <c r="P899" i="19"/>
  <c r="N898" i="19"/>
  <c r="P895" i="19"/>
  <c r="Q924" i="19"/>
  <c r="X923" i="19"/>
  <c r="O923" i="19"/>
  <c r="V922" i="19"/>
  <c r="Q920" i="19"/>
  <c r="X919" i="19"/>
  <c r="O919" i="19"/>
  <c r="V918" i="19"/>
  <c r="Q916" i="19"/>
  <c r="X915" i="19"/>
  <c r="O915" i="19"/>
  <c r="Q912" i="19"/>
  <c r="O911" i="19"/>
  <c r="Q908" i="19"/>
  <c r="O907" i="19"/>
  <c r="Q904" i="19"/>
  <c r="O903" i="19"/>
  <c r="Q900" i="19"/>
  <c r="O899" i="19"/>
  <c r="Q896" i="19"/>
  <c r="O895" i="19"/>
  <c r="Y924" i="19"/>
  <c r="P924" i="19"/>
  <c r="W923" i="19"/>
  <c r="P920" i="19"/>
  <c r="W919" i="19"/>
  <c r="W915" i="19"/>
  <c r="X924" i="19"/>
  <c r="V923" i="19"/>
  <c r="W920" i="19"/>
  <c r="R918" i="19"/>
  <c r="W916" i="19"/>
  <c r="R914" i="19"/>
  <c r="R906" i="19"/>
  <c r="R898" i="19"/>
  <c r="P951" i="18"/>
  <c r="Q944" i="18"/>
  <c r="N936" i="18"/>
  <c r="P936" i="18"/>
  <c r="X951" i="18"/>
  <c r="O951" i="18"/>
  <c r="W948" i="18"/>
  <c r="U947" i="18"/>
  <c r="W947" i="18"/>
  <c r="Y947" i="18"/>
  <c r="N946" i="18"/>
  <c r="U942" i="18"/>
  <c r="W942" i="18"/>
  <c r="P941" i="18"/>
  <c r="P938" i="18"/>
  <c r="U937" i="18"/>
  <c r="V936" i="18"/>
  <c r="X935" i="18"/>
  <c r="N935" i="18"/>
  <c r="P935" i="18"/>
  <c r="O933" i="18"/>
  <c r="W932" i="18"/>
  <c r="U931" i="18"/>
  <c r="W931" i="18"/>
  <c r="X930" i="18"/>
  <c r="N930" i="18"/>
  <c r="Q927" i="18"/>
  <c r="N940" i="18"/>
  <c r="P940" i="18"/>
  <c r="Q937" i="18"/>
  <c r="Y934" i="18"/>
  <c r="Q932" i="18"/>
  <c r="X929" i="18"/>
  <c r="Q948" i="18"/>
  <c r="U946" i="18"/>
  <c r="W946" i="18"/>
  <c r="P945" i="18"/>
  <c r="P942" i="18"/>
  <c r="U941" i="18"/>
  <c r="V940" i="18"/>
  <c r="X939" i="18"/>
  <c r="N939" i="18"/>
  <c r="P939" i="18"/>
  <c r="O937" i="18"/>
  <c r="W936" i="18"/>
  <c r="U935" i="18"/>
  <c r="W935" i="18"/>
  <c r="X934" i="18"/>
  <c r="R934" i="18"/>
  <c r="N934" i="18"/>
  <c r="Q931" i="18"/>
  <c r="U930" i="18"/>
  <c r="W930" i="18"/>
  <c r="W929" i="18"/>
  <c r="P929" i="18"/>
  <c r="N944" i="18"/>
  <c r="P944" i="18"/>
  <c r="R944" i="18"/>
  <c r="Q941" i="18"/>
  <c r="Q936" i="18"/>
  <c r="Q930" i="18"/>
  <c r="N928" i="18"/>
  <c r="P928" i="18"/>
  <c r="R928" i="18"/>
  <c r="P949" i="18"/>
  <c r="U945" i="18"/>
  <c r="N943" i="18"/>
  <c r="P943" i="18"/>
  <c r="W940" i="18"/>
  <c r="U939" i="18"/>
  <c r="W939" i="18"/>
  <c r="N938" i="18"/>
  <c r="O936" i="18"/>
  <c r="U934" i="18"/>
  <c r="W934" i="18"/>
  <c r="P933" i="18"/>
  <c r="R933" i="18"/>
  <c r="U929" i="18"/>
  <c r="N927" i="18"/>
  <c r="P927" i="18"/>
  <c r="N948" i="18"/>
  <c r="P948" i="18"/>
  <c r="Q940" i="18"/>
  <c r="N932" i="18"/>
  <c r="P932" i="18"/>
  <c r="Q951" i="18"/>
  <c r="W950" i="18"/>
  <c r="V948" i="18"/>
  <c r="N947" i="18"/>
  <c r="P947" i="18"/>
  <c r="W944" i="18"/>
  <c r="Y944" i="18"/>
  <c r="U943" i="18"/>
  <c r="W943" i="18"/>
  <c r="N942" i="18"/>
  <c r="O940" i="18"/>
  <c r="U938" i="18"/>
  <c r="W938" i="18"/>
  <c r="P937" i="18"/>
  <c r="Y933" i="18"/>
  <c r="U933" i="18"/>
  <c r="N931" i="18"/>
  <c r="P931" i="18"/>
  <c r="O929" i="18"/>
  <c r="W928" i="18"/>
  <c r="Y928" i="18"/>
  <c r="U927" i="18"/>
  <c r="W927" i="18"/>
  <c r="X922" i="18"/>
  <c r="O922" i="18"/>
  <c r="V921" i="18"/>
  <c r="X918" i="18"/>
  <c r="O918" i="18"/>
  <c r="V917" i="18"/>
  <c r="Q915" i="18"/>
  <c r="O914" i="18"/>
  <c r="O910" i="18"/>
  <c r="Q907" i="18"/>
  <c r="O906" i="18"/>
  <c r="Q903" i="18"/>
  <c r="O902" i="18"/>
  <c r="Q899" i="18"/>
  <c r="O898" i="18"/>
  <c r="Q895" i="18"/>
  <c r="W926" i="18"/>
  <c r="N926" i="18"/>
  <c r="U925" i="18"/>
  <c r="R924" i="18"/>
  <c r="P923" i="18"/>
  <c r="W922" i="18"/>
  <c r="N922" i="18"/>
  <c r="U921" i="18"/>
  <c r="R920" i="18"/>
  <c r="P919" i="18"/>
  <c r="W918" i="18"/>
  <c r="N918" i="18"/>
  <c r="U917" i="18"/>
  <c r="P915" i="18"/>
  <c r="N914" i="18"/>
  <c r="P911" i="18"/>
  <c r="N910" i="18"/>
  <c r="P907" i="18"/>
  <c r="N906" i="18"/>
  <c r="R904" i="18"/>
  <c r="P903" i="18"/>
  <c r="N902" i="18"/>
  <c r="P899" i="18"/>
  <c r="N898" i="18"/>
  <c r="P895" i="18"/>
  <c r="Q924" i="18"/>
  <c r="X923" i="18"/>
  <c r="V922" i="18"/>
  <c r="Q920" i="18"/>
  <c r="X919" i="18"/>
  <c r="V918" i="18"/>
  <c r="Q916" i="18"/>
  <c r="X915" i="18"/>
  <c r="O915" i="18"/>
  <c r="Q912" i="18"/>
  <c r="Q908" i="18"/>
  <c r="O907" i="18"/>
  <c r="Q904" i="18"/>
  <c r="O903" i="18"/>
  <c r="Q900" i="18"/>
  <c r="O899" i="18"/>
  <c r="Q896" i="18"/>
  <c r="O895" i="18"/>
  <c r="Y924" i="18"/>
  <c r="P924" i="18"/>
  <c r="W923" i="18"/>
  <c r="R921" i="18"/>
  <c r="Y920" i="18"/>
  <c r="P920" i="18"/>
  <c r="W919" i="18"/>
  <c r="R917" i="18"/>
  <c r="P916" i="18"/>
  <c r="W915" i="18"/>
  <c r="P912" i="18"/>
  <c r="P908" i="18"/>
  <c r="P904" i="18"/>
  <c r="P896" i="18"/>
  <c r="Q925" i="18"/>
  <c r="X924" i="18"/>
  <c r="V923" i="18"/>
  <c r="Q921" i="18"/>
  <c r="X920" i="18"/>
  <c r="X916" i="18"/>
  <c r="Y921" i="18"/>
  <c r="P921" i="18"/>
  <c r="W920" i="18"/>
  <c r="Y917" i="18"/>
  <c r="P917" i="18"/>
  <c r="W916" i="18"/>
  <c r="R914" i="18"/>
  <c r="P913" i="18"/>
  <c r="R906" i="18"/>
  <c r="R902" i="18"/>
  <c r="X83" i="12"/>
  <c r="R801" i="14" s="1"/>
  <c r="W83" i="12"/>
  <c r="R800" i="14" s="1"/>
  <c r="S800" i="14" s="1"/>
  <c r="Q85" i="12"/>
  <c r="R814" i="14" s="1"/>
  <c r="S814" i="14" s="1"/>
  <c r="W85" i="12"/>
  <c r="R820" i="14" s="1"/>
  <c r="P82" i="10"/>
  <c r="S82" i="10"/>
  <c r="O786" i="14" s="1"/>
  <c r="P786" i="14" s="1"/>
  <c r="U83" i="10"/>
  <c r="O798" i="14" s="1"/>
  <c r="T83" i="10"/>
  <c r="O797" i="14" s="1"/>
  <c r="X83" i="10"/>
  <c r="O801" i="14" s="1"/>
  <c r="P801" i="14" s="1"/>
  <c r="R83" i="3"/>
  <c r="L797" i="14" s="1"/>
  <c r="M797" i="14" s="1"/>
  <c r="O83" i="3"/>
  <c r="L794" i="14" s="1"/>
  <c r="M794" i="14" s="1"/>
  <c r="V83" i="3"/>
  <c r="L801" i="14" s="1"/>
  <c r="P83" i="3"/>
  <c r="L795" i="14" s="1"/>
  <c r="Q83" i="3"/>
  <c r="L796" i="14" s="1"/>
  <c r="M796" i="14" s="1"/>
  <c r="N86" i="3"/>
  <c r="V86" i="3"/>
  <c r="L831" i="14" s="1"/>
  <c r="M831" i="14" s="1"/>
  <c r="P86" i="3"/>
  <c r="L825" i="14" s="1"/>
  <c r="N81" i="3"/>
  <c r="S81" i="3"/>
  <c r="L778" i="14" s="1"/>
  <c r="U82" i="3"/>
  <c r="L790" i="14" s="1"/>
  <c r="M790" i="14" s="1"/>
  <c r="Q82" i="3"/>
  <c r="L786" i="14" s="1"/>
  <c r="N82" i="3"/>
  <c r="V82" i="3"/>
  <c r="L791" i="14" s="1"/>
  <c r="M791" i="14" s="1"/>
  <c r="P82" i="3"/>
  <c r="L785" i="14" s="1"/>
  <c r="M785" i="14" s="1"/>
  <c r="S82" i="3"/>
  <c r="L788" i="14" s="1"/>
  <c r="M788" i="14" s="1"/>
  <c r="T85" i="3"/>
  <c r="L819" i="14" s="1"/>
  <c r="Q802" i="14"/>
  <c r="O930" i="16"/>
  <c r="P923" i="16"/>
  <c r="O924" i="16"/>
  <c r="W924" i="16"/>
  <c r="V925" i="16"/>
  <c r="X925" i="16" s="1"/>
  <c r="U926" i="16"/>
  <c r="T927" i="16"/>
  <c r="Q930" i="16"/>
  <c r="T931" i="16"/>
  <c r="Q923" i="16"/>
  <c r="P924" i="16"/>
  <c r="O925" i="16"/>
  <c r="W925" i="16"/>
  <c r="V926" i="16"/>
  <c r="U927" i="16"/>
  <c r="R930" i="16"/>
  <c r="U931" i="16"/>
  <c r="V930" i="16"/>
  <c r="O923" i="16"/>
  <c r="V924" i="16"/>
  <c r="P925" i="16"/>
  <c r="V927" i="16"/>
  <c r="V931" i="16"/>
  <c r="W930" i="16"/>
  <c r="P930" i="16"/>
  <c r="R924" i="16"/>
  <c r="Q925" i="16"/>
  <c r="P926" i="16"/>
  <c r="O927" i="16"/>
  <c r="S927" i="16" s="1"/>
  <c r="W927" i="16"/>
  <c r="V928" i="16"/>
  <c r="U929" i="16"/>
  <c r="T930" i="16"/>
  <c r="O931" i="16"/>
  <c r="S931" i="16" s="1"/>
  <c r="W931" i="16"/>
  <c r="V923" i="16"/>
  <c r="W923" i="16"/>
  <c r="R923" i="16"/>
  <c r="O928" i="16"/>
  <c r="V921" i="16"/>
  <c r="V914" i="16"/>
  <c r="V915" i="16"/>
  <c r="U916" i="16"/>
  <c r="T917" i="16"/>
  <c r="P921" i="16"/>
  <c r="V916" i="16"/>
  <c r="U917" i="16"/>
  <c r="Q921" i="16"/>
  <c r="T922" i="16"/>
  <c r="Q914" i="16"/>
  <c r="O916" i="16"/>
  <c r="S916" i="16" s="1"/>
  <c r="R921" i="16"/>
  <c r="U922" i="16"/>
  <c r="O921" i="16"/>
  <c r="W914" i="16"/>
  <c r="V917" i="16"/>
  <c r="Q915" i="16"/>
  <c r="P916" i="16"/>
  <c r="V922" i="16"/>
  <c r="W921" i="16"/>
  <c r="O914" i="16"/>
  <c r="P914" i="16"/>
  <c r="P915" i="16"/>
  <c r="W916" i="16"/>
  <c r="R914" i="16"/>
  <c r="O917" i="16"/>
  <c r="W917" i="16"/>
  <c r="V918" i="16"/>
  <c r="R915" i="16"/>
  <c r="Q916" i="16"/>
  <c r="P917" i="16"/>
  <c r="O918" i="16"/>
  <c r="W918" i="16"/>
  <c r="V919" i="16"/>
  <c r="X919" i="16" s="1"/>
  <c r="U920" i="16"/>
  <c r="X920" i="16" s="1"/>
  <c r="T921" i="16"/>
  <c r="X921" i="16" s="1"/>
  <c r="O922" i="16"/>
  <c r="S922" i="16" s="1"/>
  <c r="W922" i="16"/>
  <c r="O915" i="16"/>
  <c r="O919" i="16"/>
  <c r="S919" i="16" s="1"/>
  <c r="V912" i="16"/>
  <c r="V905" i="16"/>
  <c r="U906" i="16"/>
  <c r="X906" i="16" s="1"/>
  <c r="T907" i="16"/>
  <c r="R909" i="16"/>
  <c r="Q910" i="16"/>
  <c r="P911" i="16"/>
  <c r="O912" i="16"/>
  <c r="W912" i="16"/>
  <c r="R913" i="16"/>
  <c r="V906" i="16"/>
  <c r="U907" i="16"/>
  <c r="T908" i="16"/>
  <c r="X908" i="16" s="1"/>
  <c r="R910" i="16"/>
  <c r="Q911" i="16"/>
  <c r="P912" i="16"/>
  <c r="V907" i="16"/>
  <c r="U908" i="16"/>
  <c r="T909" i="16"/>
  <c r="X909" i="16" s="1"/>
  <c r="R911" i="16"/>
  <c r="Q912" i="16"/>
  <c r="T913" i="16"/>
  <c r="V908" i="16"/>
  <c r="R912" i="16"/>
  <c r="U913" i="16"/>
  <c r="Q906" i="16"/>
  <c r="P907" i="16"/>
  <c r="O908" i="16"/>
  <c r="W908" i="16"/>
  <c r="V909" i="16"/>
  <c r="U910" i="16"/>
  <c r="X910" i="16" s="1"/>
  <c r="T911" i="16"/>
  <c r="V913" i="16"/>
  <c r="Q907" i="16"/>
  <c r="P908" i="16"/>
  <c r="V910" i="16"/>
  <c r="U911" i="16"/>
  <c r="T912" i="16"/>
  <c r="O913" i="16"/>
  <c r="W913" i="16"/>
  <c r="O910" i="16"/>
  <c r="V903" i="16"/>
  <c r="V896" i="16"/>
  <c r="O896" i="16"/>
  <c r="S896" i="16" s="1"/>
  <c r="W896" i="16"/>
  <c r="V897" i="16"/>
  <c r="U898" i="16"/>
  <c r="T899" i="16"/>
  <c r="R901" i="16"/>
  <c r="Q902" i="16"/>
  <c r="P903" i="16"/>
  <c r="O903" i="16"/>
  <c r="W903" i="16"/>
  <c r="P896" i="16"/>
  <c r="V898" i="16"/>
  <c r="U899" i="16"/>
  <c r="T900" i="16"/>
  <c r="Q903" i="16"/>
  <c r="T904" i="16"/>
  <c r="V899" i="16"/>
  <c r="U900" i="16"/>
  <c r="R903" i="16"/>
  <c r="U904" i="16"/>
  <c r="R896" i="16"/>
  <c r="P898" i="16"/>
  <c r="O899" i="16"/>
  <c r="S899" i="16" s="1"/>
  <c r="W899" i="16"/>
  <c r="V900" i="16"/>
  <c r="V904" i="16"/>
  <c r="Q898" i="16"/>
  <c r="P899" i="16"/>
  <c r="O900" i="16"/>
  <c r="S900" i="16" s="1"/>
  <c r="W900" i="16"/>
  <c r="V901" i="16"/>
  <c r="U902" i="16"/>
  <c r="T903" i="16"/>
  <c r="O904" i="16"/>
  <c r="W904" i="16"/>
  <c r="Q896" i="16"/>
  <c r="O901" i="16"/>
  <c r="S67" i="9"/>
  <c r="AD67" i="9"/>
  <c r="BK68" i="9"/>
  <c r="BD69" i="9"/>
  <c r="BI71" i="9"/>
  <c r="BB72" i="9"/>
  <c r="BB68" i="9"/>
  <c r="BF68" i="9" s="1"/>
  <c r="BK72" i="9"/>
  <c r="BF69" i="9"/>
  <c r="BF70" i="9"/>
  <c r="R70" i="9"/>
  <c r="AC71" i="9"/>
  <c r="BD73" i="9"/>
  <c r="BF73" i="9" s="1"/>
  <c r="O68" i="9"/>
  <c r="X68" i="9"/>
  <c r="BC68" i="9"/>
  <c r="Q69" i="9"/>
  <c r="Z69" i="9"/>
  <c r="K70" i="9"/>
  <c r="AB70" i="9"/>
  <c r="AD70" i="9" s="1"/>
  <c r="BH70" i="9"/>
  <c r="M71" i="9"/>
  <c r="V71" i="9"/>
  <c r="AD71" i="9" s="1"/>
  <c r="BJ71" i="9"/>
  <c r="O72" i="9"/>
  <c r="X72" i="9"/>
  <c r="BC72" i="9"/>
  <c r="Q73" i="9"/>
  <c r="Z73" i="9"/>
  <c r="R69" i="9"/>
  <c r="AC70" i="9"/>
  <c r="BI70" i="9"/>
  <c r="BK71" i="9"/>
  <c r="BB71" i="9"/>
  <c r="BF71" i="9" s="1"/>
  <c r="R73" i="9"/>
  <c r="Q68" i="9"/>
  <c r="Z68" i="9"/>
  <c r="K69" i="9"/>
  <c r="AB69" i="9"/>
  <c r="BH69" i="9"/>
  <c r="M70" i="9"/>
  <c r="BJ70" i="9"/>
  <c r="O71" i="9"/>
  <c r="Q72" i="9"/>
  <c r="Z72" i="9"/>
  <c r="K73" i="9"/>
  <c r="AB73" i="9"/>
  <c r="BH73" i="9"/>
  <c r="R68" i="9"/>
  <c r="AC69" i="9"/>
  <c r="BI69" i="9"/>
  <c r="R72" i="9"/>
  <c r="AC73" i="9"/>
  <c r="BI73" i="9"/>
  <c r="BH68" i="9"/>
  <c r="BL68" i="9" s="1"/>
  <c r="M69" i="9"/>
  <c r="O70" i="9"/>
  <c r="Q71" i="9"/>
  <c r="BH72" i="9"/>
  <c r="BL72" i="9" s="1"/>
  <c r="M73" i="9"/>
  <c r="R71" i="9"/>
  <c r="AC72" i="9"/>
  <c r="AC68" i="9"/>
  <c r="Q70" i="9"/>
  <c r="M8" i="24"/>
  <c r="L8" i="24"/>
  <c r="T782" i="14" l="1"/>
  <c r="T802" i="14"/>
  <c r="T792" i="14"/>
  <c r="T822" i="14"/>
  <c r="P84" i="10"/>
  <c r="O803" i="14" s="1"/>
  <c r="Q803" i="14" s="1"/>
  <c r="R935" i="20"/>
  <c r="R901" i="18"/>
  <c r="R927" i="18"/>
  <c r="Y927" i="18"/>
  <c r="R923" i="20"/>
  <c r="Y923" i="20"/>
  <c r="S902" i="16"/>
  <c r="Y917" i="20"/>
  <c r="R917" i="20"/>
  <c r="S910" i="16"/>
  <c r="S914" i="16"/>
  <c r="R86" i="10"/>
  <c r="O825" i="14" s="1"/>
  <c r="P825" i="14" s="1"/>
  <c r="Y936" i="18"/>
  <c r="R936" i="18"/>
  <c r="S909" i="16"/>
  <c r="S918" i="16"/>
  <c r="R931" i="18"/>
  <c r="X85" i="10"/>
  <c r="O821" i="14" s="1"/>
  <c r="P821" i="14" s="1"/>
  <c r="R926" i="20"/>
  <c r="R85" i="10"/>
  <c r="O815" i="14" s="1"/>
  <c r="P815" i="14" s="1"/>
  <c r="R945" i="20"/>
  <c r="Y945" i="20"/>
  <c r="Y920" i="19"/>
  <c r="X81" i="10"/>
  <c r="O781" i="14" s="1"/>
  <c r="P781" i="14" s="1"/>
  <c r="R950" i="20"/>
  <c r="Y950" i="20"/>
  <c r="S904" i="16"/>
  <c r="T86" i="10"/>
  <c r="O827" i="14" s="1"/>
  <c r="P827" i="14" s="1"/>
  <c r="X86" i="10"/>
  <c r="O831" i="14" s="1"/>
  <c r="P831" i="14" s="1"/>
  <c r="W85" i="10"/>
  <c r="O820" i="14" s="1"/>
  <c r="Q820" i="14" s="1"/>
  <c r="W82" i="12"/>
  <c r="R790" i="14" s="1"/>
  <c r="S790" i="14" s="1"/>
  <c r="S903" i="16"/>
  <c r="X902" i="16"/>
  <c r="S83" i="10"/>
  <c r="O796" i="14" s="1"/>
  <c r="P796" i="14" s="1"/>
  <c r="P83" i="10"/>
  <c r="O793" i="14" s="1"/>
  <c r="Q793" i="14" s="1"/>
  <c r="R83" i="10"/>
  <c r="O795" i="14" s="1"/>
  <c r="P795" i="14" s="1"/>
  <c r="Q83" i="10"/>
  <c r="O794" i="14" s="1"/>
  <c r="P794" i="14" s="1"/>
  <c r="U84" i="12"/>
  <c r="R808" i="14" s="1"/>
  <c r="S808" i="14" s="1"/>
  <c r="V82" i="10"/>
  <c r="O789" i="14" s="1"/>
  <c r="P789" i="14" s="1"/>
  <c r="X86" i="12"/>
  <c r="R831" i="14" s="1"/>
  <c r="S831" i="14" s="1"/>
  <c r="U82" i="10"/>
  <c r="O788" i="14" s="1"/>
  <c r="P788" i="14" s="1"/>
  <c r="X84" i="10"/>
  <c r="O811" i="14" s="1"/>
  <c r="Q811" i="14" s="1"/>
  <c r="T82" i="10"/>
  <c r="O787" i="14" s="1"/>
  <c r="P787" i="14" s="1"/>
  <c r="S905" i="16"/>
  <c r="X905" i="16"/>
  <c r="P86" i="10"/>
  <c r="O823" i="14" s="1"/>
  <c r="P823" i="14" s="1"/>
  <c r="X926" i="16"/>
  <c r="V85" i="10"/>
  <c r="O819" i="14" s="1"/>
  <c r="P819" i="14" s="1"/>
  <c r="X82" i="10"/>
  <c r="O791" i="14" s="1"/>
  <c r="Q791" i="14" s="1"/>
  <c r="S85" i="10"/>
  <c r="O816" i="14" s="1"/>
  <c r="Q816" i="14" s="1"/>
  <c r="AD69" i="9"/>
  <c r="BF72" i="9"/>
  <c r="AD68" i="9"/>
  <c r="X916" i="16"/>
  <c r="X928" i="16"/>
  <c r="S923" i="16"/>
  <c r="S812" i="14"/>
  <c r="Y923" i="19"/>
  <c r="Y943" i="19"/>
  <c r="Q83" i="12"/>
  <c r="R794" i="14" s="1"/>
  <c r="S794" i="14" s="1"/>
  <c r="X918" i="16"/>
  <c r="X929" i="16"/>
  <c r="X924" i="16"/>
  <c r="W83" i="10"/>
  <c r="O800" i="14" s="1"/>
  <c r="P800" i="14" s="1"/>
  <c r="Y937" i="20"/>
  <c r="R84" i="10"/>
  <c r="O805" i="14" s="1"/>
  <c r="P805" i="14" s="1"/>
  <c r="V83" i="12"/>
  <c r="R799" i="14" s="1"/>
  <c r="S799" i="14" s="1"/>
  <c r="T84" i="10"/>
  <c r="O807" i="14" s="1"/>
  <c r="P807" i="14" s="1"/>
  <c r="R949" i="19"/>
  <c r="Q82" i="10"/>
  <c r="O784" i="14" s="1"/>
  <c r="Q784" i="14" s="1"/>
  <c r="V86" i="12"/>
  <c r="R829" i="14" s="1"/>
  <c r="T829" i="14" s="1"/>
  <c r="S906" i="16"/>
  <c r="R910" i="18"/>
  <c r="R935" i="18"/>
  <c r="R913" i="18"/>
  <c r="R918" i="18"/>
  <c r="R946" i="18"/>
  <c r="R922" i="18"/>
  <c r="S68" i="9"/>
  <c r="S72" i="9"/>
  <c r="BL71" i="9"/>
  <c r="R896" i="18"/>
  <c r="R945" i="18"/>
  <c r="R912" i="18"/>
  <c r="Y916" i="18"/>
  <c r="R930" i="18"/>
  <c r="Y939" i="18"/>
  <c r="Y937" i="18"/>
  <c r="R897" i="18"/>
  <c r="N802" i="14"/>
  <c r="S908" i="16"/>
  <c r="X907" i="16"/>
  <c r="X917" i="16"/>
  <c r="S925" i="16"/>
  <c r="X914" i="16"/>
  <c r="S926" i="16"/>
  <c r="X896" i="16"/>
  <c r="X904" i="16"/>
  <c r="X901" i="16"/>
  <c r="X923" i="16"/>
  <c r="X898" i="16"/>
  <c r="X922" i="16"/>
  <c r="X930" i="16"/>
  <c r="X931" i="16"/>
  <c r="S930" i="16"/>
  <c r="X897" i="16"/>
  <c r="X903" i="16"/>
  <c r="S917" i="16"/>
  <c r="Q804" i="14"/>
  <c r="X900" i="16"/>
  <c r="S901" i="16"/>
  <c r="X899" i="16"/>
  <c r="X911" i="16"/>
  <c r="S912" i="16"/>
  <c r="S898" i="16"/>
  <c r="S911" i="16"/>
  <c r="S915" i="16"/>
  <c r="X927" i="16"/>
  <c r="N812" i="14"/>
  <c r="S897" i="16"/>
  <c r="S907" i="16"/>
  <c r="S924" i="16"/>
  <c r="S913" i="16"/>
  <c r="S928" i="16"/>
  <c r="X912" i="16"/>
  <c r="X913" i="16"/>
  <c r="S921" i="16"/>
  <c r="P812" i="14"/>
  <c r="N782" i="14"/>
  <c r="R942" i="18"/>
  <c r="R941" i="18"/>
  <c r="Y928" i="19"/>
  <c r="Y942" i="19"/>
  <c r="Y920" i="20"/>
  <c r="Y943" i="18"/>
  <c r="R938" i="18"/>
  <c r="Y916" i="19"/>
  <c r="R927" i="20"/>
  <c r="Y915" i="18"/>
  <c r="R912" i="20"/>
  <c r="Y928" i="20"/>
  <c r="R931" i="20"/>
  <c r="P832" i="14"/>
  <c r="R927" i="19"/>
  <c r="Y951" i="18"/>
  <c r="Q786" i="14"/>
  <c r="P830" i="14"/>
  <c r="Q830" i="14"/>
  <c r="Q823" i="14"/>
  <c r="R909" i="20"/>
  <c r="Y943" i="20"/>
  <c r="V83" i="10"/>
  <c r="O799" i="14" s="1"/>
  <c r="P799" i="14" s="1"/>
  <c r="Y948" i="18"/>
  <c r="Y921" i="19"/>
  <c r="Y935" i="19"/>
  <c r="Y939" i="19"/>
  <c r="R949" i="18"/>
  <c r="R910" i="19"/>
  <c r="R951" i="20"/>
  <c r="Q782" i="14"/>
  <c r="R925" i="20"/>
  <c r="V86" i="10"/>
  <c r="O829" i="14" s="1"/>
  <c r="P829" i="14" s="1"/>
  <c r="R929" i="19"/>
  <c r="Y940" i="19"/>
  <c r="P792" i="14"/>
  <c r="V85" i="12"/>
  <c r="R819" i="14" s="1"/>
  <c r="S819" i="14" s="1"/>
  <c r="R902" i="19"/>
  <c r="Q814" i="14"/>
  <c r="Y919" i="19"/>
  <c r="T832" i="14"/>
  <c r="R918" i="20"/>
  <c r="R898" i="20"/>
  <c r="Y947" i="20"/>
  <c r="R905" i="19"/>
  <c r="Y948" i="19"/>
  <c r="U84" i="10"/>
  <c r="O808" i="14" s="1"/>
  <c r="P808" i="14" s="1"/>
  <c r="Y936" i="19"/>
  <c r="W84" i="12"/>
  <c r="R810" i="14" s="1"/>
  <c r="S810" i="14" s="1"/>
  <c r="Y915" i="20"/>
  <c r="Y923" i="18"/>
  <c r="Y940" i="18"/>
  <c r="Q801" i="14"/>
  <c r="N832" i="14"/>
  <c r="R901" i="20"/>
  <c r="R85" i="12"/>
  <c r="R815" i="14" s="1"/>
  <c r="S815" i="14" s="1"/>
  <c r="Q788" i="14"/>
  <c r="R946" i="20"/>
  <c r="R949" i="20"/>
  <c r="P826" i="14"/>
  <c r="Q826" i="14"/>
  <c r="Q824" i="14"/>
  <c r="P824" i="14"/>
  <c r="R932" i="18"/>
  <c r="Y938" i="20"/>
  <c r="V81" i="12"/>
  <c r="R779" i="14" s="1"/>
  <c r="S779" i="14" s="1"/>
  <c r="T85" i="10"/>
  <c r="O817" i="14" s="1"/>
  <c r="P817" i="14" s="1"/>
  <c r="R913" i="20"/>
  <c r="Y951" i="19"/>
  <c r="R901" i="19"/>
  <c r="Y925" i="18"/>
  <c r="N792" i="14"/>
  <c r="S85" i="12"/>
  <c r="R816" i="14" s="1"/>
  <c r="S816" i="14" s="1"/>
  <c r="Y933" i="19"/>
  <c r="R917" i="19"/>
  <c r="Y953" i="18"/>
  <c r="R953" i="18"/>
  <c r="R950" i="18"/>
  <c r="Y950" i="18"/>
  <c r="R925" i="19"/>
  <c r="U85" i="10"/>
  <c r="O818" i="14" s="1"/>
  <c r="P818" i="14" s="1"/>
  <c r="W82" i="10"/>
  <c r="O790" i="14" s="1"/>
  <c r="P790" i="14" s="1"/>
  <c r="R909" i="18"/>
  <c r="Y919" i="18"/>
  <c r="R922" i="19"/>
  <c r="Y941" i="19"/>
  <c r="R896" i="19"/>
  <c r="R946" i="19"/>
  <c r="R929" i="18"/>
  <c r="R952" i="20"/>
  <c r="Y952" i="20"/>
  <c r="Y952" i="18"/>
  <c r="R952" i="18"/>
  <c r="R897" i="20"/>
  <c r="Y953" i="19"/>
  <c r="R953" i="19"/>
  <c r="R931" i="19"/>
  <c r="Y950" i="19"/>
  <c r="R906" i="20"/>
  <c r="R898" i="18"/>
  <c r="R953" i="20"/>
  <c r="Y953" i="20"/>
  <c r="Q822" i="14"/>
  <c r="R913" i="19"/>
  <c r="Y919" i="20"/>
  <c r="Q81" i="10"/>
  <c r="O774" i="14" s="1"/>
  <c r="P774" i="14" s="1"/>
  <c r="R926" i="18"/>
  <c r="P81" i="10"/>
  <c r="O773" i="14" s="1"/>
  <c r="W81" i="10"/>
  <c r="O780" i="14" s="1"/>
  <c r="P780" i="14" s="1"/>
  <c r="U81" i="10"/>
  <c r="O778" i="14" s="1"/>
  <c r="V81" i="10"/>
  <c r="O779" i="14" s="1"/>
  <c r="T81" i="10"/>
  <c r="O777" i="14" s="1"/>
  <c r="S81" i="10"/>
  <c r="O776" i="14" s="1"/>
  <c r="R81" i="10"/>
  <c r="O775" i="14" s="1"/>
  <c r="P775" i="14" s="1"/>
  <c r="W86" i="12"/>
  <c r="R830" i="14" s="1"/>
  <c r="S830" i="14" s="1"/>
  <c r="P86" i="12"/>
  <c r="R823" i="14" s="1"/>
  <c r="S823" i="14" s="1"/>
  <c r="Q86" i="12"/>
  <c r="R824" i="14" s="1"/>
  <c r="S824" i="14" s="1"/>
  <c r="S86" i="12"/>
  <c r="R826" i="14" s="1"/>
  <c r="T81" i="12"/>
  <c r="R777" i="14" s="1"/>
  <c r="S777" i="14" s="1"/>
  <c r="U86" i="12"/>
  <c r="R828" i="14" s="1"/>
  <c r="T828" i="14" s="1"/>
  <c r="R86" i="12"/>
  <c r="R825" i="14" s="1"/>
  <c r="S825" i="14" s="1"/>
  <c r="V82" i="12"/>
  <c r="R789" i="14" s="1"/>
  <c r="T789" i="14" s="1"/>
  <c r="N826" i="14"/>
  <c r="T86" i="12"/>
  <c r="R827" i="14" s="1"/>
  <c r="S827" i="14" s="1"/>
  <c r="S82" i="12"/>
  <c r="R786" i="14" s="1"/>
  <c r="S786" i="14" s="1"/>
  <c r="T84" i="12"/>
  <c r="R807" i="14" s="1"/>
  <c r="S807" i="14" s="1"/>
  <c r="R81" i="12"/>
  <c r="R775" i="14" s="1"/>
  <c r="S775" i="14" s="1"/>
  <c r="U82" i="12"/>
  <c r="R788" i="14" s="1"/>
  <c r="T788" i="14" s="1"/>
  <c r="R84" i="12"/>
  <c r="R805" i="14" s="1"/>
  <c r="T805" i="14" s="1"/>
  <c r="X81" i="12"/>
  <c r="R781" i="14" s="1"/>
  <c r="R82" i="12"/>
  <c r="R785" i="14" s="1"/>
  <c r="X84" i="12"/>
  <c r="R811" i="14" s="1"/>
  <c r="S811" i="14" s="1"/>
  <c r="Q84" i="12"/>
  <c r="R804" i="14" s="1"/>
  <c r="T804" i="14" s="1"/>
  <c r="P81" i="12"/>
  <c r="R773" i="14" s="1"/>
  <c r="T82" i="12"/>
  <c r="R787" i="14" s="1"/>
  <c r="T787" i="14" s="1"/>
  <c r="N829" i="14"/>
  <c r="Q813" i="14"/>
  <c r="P84" i="12"/>
  <c r="R803" i="14" s="1"/>
  <c r="S81" i="12"/>
  <c r="R776" i="14" s="1"/>
  <c r="Q82" i="12"/>
  <c r="R784" i="14" s="1"/>
  <c r="Q81" i="12"/>
  <c r="R774" i="14" s="1"/>
  <c r="S774" i="14" s="1"/>
  <c r="N822" i="14"/>
  <c r="V84" i="12"/>
  <c r="R809" i="14" s="1"/>
  <c r="S809" i="14" s="1"/>
  <c r="W81" i="12"/>
  <c r="R780" i="14" s="1"/>
  <c r="S780" i="14" s="1"/>
  <c r="X82" i="12"/>
  <c r="R791" i="14" s="1"/>
  <c r="S791" i="14" s="1"/>
  <c r="U81" i="12"/>
  <c r="R778" i="14" s="1"/>
  <c r="S778" i="14" s="1"/>
  <c r="Q781" i="14"/>
  <c r="Q819" i="14"/>
  <c r="N830" i="14"/>
  <c r="T798" i="14"/>
  <c r="N798" i="14"/>
  <c r="Q809" i="14"/>
  <c r="N789" i="14"/>
  <c r="N799" i="14"/>
  <c r="T800" i="14"/>
  <c r="N831" i="14"/>
  <c r="S821" i="14"/>
  <c r="W85" i="3"/>
  <c r="Q810" i="14"/>
  <c r="N781" i="14"/>
  <c r="P784" i="14"/>
  <c r="Y83" i="10"/>
  <c r="Z83" i="10" s="1"/>
  <c r="T806" i="14"/>
  <c r="R813" i="14"/>
  <c r="T820" i="14"/>
  <c r="S820" i="14"/>
  <c r="T797" i="14"/>
  <c r="S797" i="14"/>
  <c r="R783" i="14"/>
  <c r="T795" i="14"/>
  <c r="S795" i="14"/>
  <c r="T818" i="14"/>
  <c r="S818" i="14"/>
  <c r="S796" i="14"/>
  <c r="T796" i="14"/>
  <c r="T814" i="14"/>
  <c r="S801" i="14"/>
  <c r="T801" i="14"/>
  <c r="S817" i="14"/>
  <c r="T817" i="14"/>
  <c r="Y83" i="12"/>
  <c r="Z83" i="12" s="1"/>
  <c r="R793" i="14"/>
  <c r="N780" i="14"/>
  <c r="N794" i="14"/>
  <c r="N813" i="14"/>
  <c r="N774" i="14"/>
  <c r="N815" i="14"/>
  <c r="N820" i="14"/>
  <c r="N788" i="14"/>
  <c r="N785" i="14"/>
  <c r="N775" i="14"/>
  <c r="N797" i="14"/>
  <c r="N791" i="14"/>
  <c r="N796" i="14"/>
  <c r="M779" i="14"/>
  <c r="N777" i="14"/>
  <c r="P828" i="14"/>
  <c r="Q828" i="14"/>
  <c r="Q798" i="14"/>
  <c r="P798" i="14"/>
  <c r="P791" i="14"/>
  <c r="O783" i="14"/>
  <c r="Q785" i="14"/>
  <c r="Q806" i="14"/>
  <c r="P806" i="14"/>
  <c r="Q799" i="14"/>
  <c r="Q797" i="14"/>
  <c r="P797" i="14"/>
  <c r="M801" i="14"/>
  <c r="N801" i="14"/>
  <c r="N828" i="14"/>
  <c r="N790" i="14"/>
  <c r="P84" i="3"/>
  <c r="L805" i="14" s="1"/>
  <c r="Q84" i="3"/>
  <c r="L806" i="14" s="1"/>
  <c r="U84" i="3"/>
  <c r="L810" i="14" s="1"/>
  <c r="R84" i="3"/>
  <c r="L807" i="14" s="1"/>
  <c r="S84" i="3"/>
  <c r="L808" i="14" s="1"/>
  <c r="T84" i="3"/>
  <c r="L809" i="14" s="1"/>
  <c r="N84" i="3"/>
  <c r="V84" i="3"/>
  <c r="L811" i="14" s="1"/>
  <c r="O84" i="3"/>
  <c r="L804" i="14" s="1"/>
  <c r="W83" i="3"/>
  <c r="L793" i="14"/>
  <c r="N787" i="14"/>
  <c r="M787" i="14"/>
  <c r="M800" i="14"/>
  <c r="N800" i="14"/>
  <c r="N819" i="14"/>
  <c r="M819" i="14"/>
  <c r="N814" i="14"/>
  <c r="L823" i="14"/>
  <c r="W86" i="3"/>
  <c r="M786" i="14"/>
  <c r="N786" i="14"/>
  <c r="M776" i="14"/>
  <c r="N776" i="14"/>
  <c r="M784" i="14"/>
  <c r="N784" i="14"/>
  <c r="W81" i="3"/>
  <c r="L773" i="14"/>
  <c r="N795" i="14"/>
  <c r="M795" i="14"/>
  <c r="M824" i="14"/>
  <c r="N824" i="14"/>
  <c r="N821" i="14"/>
  <c r="N818" i="14"/>
  <c r="M816" i="14"/>
  <c r="N816" i="14"/>
  <c r="N827" i="14"/>
  <c r="M827" i="14"/>
  <c r="N778" i="14"/>
  <c r="M778" i="14"/>
  <c r="M817" i="14"/>
  <c r="N817" i="14"/>
  <c r="W82" i="3"/>
  <c r="L783" i="14"/>
  <c r="M825" i="14"/>
  <c r="N825" i="14"/>
  <c r="S71" i="9"/>
  <c r="S69" i="9"/>
  <c r="AD72" i="9"/>
  <c r="BL70" i="9"/>
  <c r="S73" i="9"/>
  <c r="AD73" i="9"/>
  <c r="S70" i="9"/>
  <c r="BL73" i="9"/>
  <c r="BL69" i="9"/>
  <c r="K8" i="24"/>
  <c r="P811" i="14" l="1"/>
  <c r="S829" i="14"/>
  <c r="Q795" i="14"/>
  <c r="Q794" i="14"/>
  <c r="P803" i="14"/>
  <c r="Q807" i="14"/>
  <c r="Q787" i="14"/>
  <c r="T808" i="14"/>
  <c r="AA84" i="10"/>
  <c r="AA82" i="12"/>
  <c r="Q821" i="14"/>
  <c r="AA85" i="12"/>
  <c r="Q800" i="14"/>
  <c r="P816" i="14"/>
  <c r="AA86" i="12"/>
  <c r="T794" i="14"/>
  <c r="Q815" i="14"/>
  <c r="T831" i="14"/>
  <c r="T799" i="14"/>
  <c r="AA84" i="12"/>
  <c r="Q825" i="14"/>
  <c r="Q805" i="14"/>
  <c r="AA86" i="10"/>
  <c r="AB86" i="10" s="1"/>
  <c r="Q827" i="14"/>
  <c r="AA83" i="12"/>
  <c r="AB83" i="12" s="1"/>
  <c r="S789" i="14"/>
  <c r="Q796" i="14"/>
  <c r="AA83" i="10"/>
  <c r="AB83" i="10" s="1"/>
  <c r="T790" i="14"/>
  <c r="Q831" i="14"/>
  <c r="Q817" i="14"/>
  <c r="P793" i="14"/>
  <c r="P820" i="14"/>
  <c r="Q789" i="14"/>
  <c r="Q808" i="14"/>
  <c r="Y86" i="10"/>
  <c r="Z86" i="10" s="1"/>
  <c r="Y82" i="10"/>
  <c r="Z82" i="10" s="1"/>
  <c r="Y85" i="10"/>
  <c r="Z85" i="10" s="1"/>
  <c r="Q790" i="14"/>
  <c r="Q775" i="14"/>
  <c r="T819" i="14"/>
  <c r="Q829" i="14"/>
  <c r="T827" i="14"/>
  <c r="AA85" i="10"/>
  <c r="AB85" i="10" s="1"/>
  <c r="T823" i="14"/>
  <c r="T780" i="14"/>
  <c r="T825" i="14"/>
  <c r="S788" i="14"/>
  <c r="S828" i="14"/>
  <c r="Y84" i="10"/>
  <c r="Z84" i="10" s="1"/>
  <c r="S804" i="14"/>
  <c r="T786" i="14"/>
  <c r="Q774" i="14"/>
  <c r="AA81" i="12"/>
  <c r="T774" i="14"/>
  <c r="T810" i="14"/>
  <c r="T777" i="14"/>
  <c r="T809" i="14"/>
  <c r="T824" i="14"/>
  <c r="Q818" i="14"/>
  <c r="T815" i="14"/>
  <c r="Y85" i="12"/>
  <c r="Z85" i="12" s="1"/>
  <c r="T779" i="14"/>
  <c r="Y81" i="10"/>
  <c r="Z81" i="10" s="1"/>
  <c r="Q780" i="14"/>
  <c r="T816" i="14"/>
  <c r="S805" i="14"/>
  <c r="T791" i="14"/>
  <c r="T830" i="14"/>
  <c r="Q776" i="14"/>
  <c r="P776" i="14"/>
  <c r="P777" i="14"/>
  <c r="Q777" i="14"/>
  <c r="P779" i="14"/>
  <c r="Q779" i="14"/>
  <c r="P778" i="14"/>
  <c r="Q778" i="14"/>
  <c r="Y81" i="12"/>
  <c r="Z81" i="12" s="1"/>
  <c r="S826" i="14"/>
  <c r="T826" i="14"/>
  <c r="S787" i="14"/>
  <c r="T778" i="14"/>
  <c r="T775" i="14"/>
  <c r="Y86" i="12"/>
  <c r="Z86" i="12" s="1"/>
  <c r="T807" i="14"/>
  <c r="S776" i="14"/>
  <c r="T776" i="14"/>
  <c r="S785" i="14"/>
  <c r="T785" i="14"/>
  <c r="S784" i="14"/>
  <c r="T784" i="14"/>
  <c r="Y82" i="12"/>
  <c r="Z82" i="12" s="1"/>
  <c r="T781" i="14"/>
  <c r="S781" i="14"/>
  <c r="T811" i="14"/>
  <c r="Y84" i="12"/>
  <c r="Z84" i="12" s="1"/>
  <c r="AB84" i="12" s="1"/>
  <c r="T813" i="14"/>
  <c r="S813" i="14"/>
  <c r="T803" i="14"/>
  <c r="S803" i="14"/>
  <c r="S793" i="14"/>
  <c r="T793" i="14"/>
  <c r="T773" i="14"/>
  <c r="S773" i="14"/>
  <c r="S783" i="14"/>
  <c r="T783" i="14"/>
  <c r="P773" i="14"/>
  <c r="AA81" i="10"/>
  <c r="AB81" i="10" s="1"/>
  <c r="Q773" i="14"/>
  <c r="P783" i="14"/>
  <c r="AA82" i="10"/>
  <c r="AB82" i="10" s="1"/>
  <c r="Q783" i="14"/>
  <c r="M806" i="14"/>
  <c r="N806" i="14"/>
  <c r="M773" i="14"/>
  <c r="N773" i="14"/>
  <c r="M793" i="14"/>
  <c r="N793" i="14"/>
  <c r="M805" i="14"/>
  <c r="N805" i="14"/>
  <c r="M807" i="14"/>
  <c r="N807" i="14"/>
  <c r="N811" i="14"/>
  <c r="M811" i="14"/>
  <c r="M804" i="14"/>
  <c r="N804" i="14"/>
  <c r="L803" i="14"/>
  <c r="W84" i="3"/>
  <c r="M810" i="14"/>
  <c r="N810" i="14"/>
  <c r="M809" i="14"/>
  <c r="N809" i="14"/>
  <c r="M783" i="14"/>
  <c r="N783" i="14"/>
  <c r="M823" i="14"/>
  <c r="N823" i="14"/>
  <c r="M808" i="14"/>
  <c r="N808" i="14"/>
  <c r="J8" i="24"/>
  <c r="I8" i="24"/>
  <c r="AB85" i="12" l="1"/>
  <c r="AB84" i="10"/>
  <c r="AB86" i="12"/>
  <c r="AB82" i="12"/>
  <c r="AB81" i="12"/>
  <c r="N803" i="14"/>
  <c r="M803" i="14"/>
  <c r="H8" i="24"/>
  <c r="G8" i="24"/>
  <c r="F8" i="24" l="1"/>
  <c r="G4" i="8"/>
  <c r="H10" i="8"/>
  <c r="K2" i="3" l="1"/>
  <c r="E8" i="24"/>
  <c r="J5" i="9"/>
  <c r="BB5" i="9" s="1"/>
  <c r="E5" i="16"/>
  <c r="I6" i="16"/>
  <c r="J8" i="9"/>
  <c r="BB8" i="9" s="1"/>
  <c r="AA66" i="9"/>
  <c r="BK66" i="9" s="1"/>
  <c r="Y66" i="9"/>
  <c r="BJ66" i="9" s="1"/>
  <c r="W66" i="9"/>
  <c r="BI66" i="9" s="1"/>
  <c r="U66" i="9"/>
  <c r="BH66" i="9" s="1"/>
  <c r="AA65" i="9"/>
  <c r="BK65" i="9" s="1"/>
  <c r="Y65" i="9"/>
  <c r="BJ65" i="9" s="1"/>
  <c r="W65" i="9"/>
  <c r="BI65" i="9" s="1"/>
  <c r="U65" i="9"/>
  <c r="BH65" i="9" s="1"/>
  <c r="AA64" i="9"/>
  <c r="BK64" i="9" s="1"/>
  <c r="Y64" i="9"/>
  <c r="BJ64" i="9" s="1"/>
  <c r="W64" i="9"/>
  <c r="BI64" i="9" s="1"/>
  <c r="U64" i="9"/>
  <c r="BH64" i="9" s="1"/>
  <c r="AA63" i="9"/>
  <c r="BK63" i="9" s="1"/>
  <c r="Y63" i="9"/>
  <c r="BJ63" i="9" s="1"/>
  <c r="W63" i="9"/>
  <c r="BI63" i="9" s="1"/>
  <c r="U63" i="9"/>
  <c r="BH63" i="9" s="1"/>
  <c r="AA62" i="9"/>
  <c r="BK62" i="9" s="1"/>
  <c r="Y62" i="9"/>
  <c r="BJ62" i="9" s="1"/>
  <c r="W62" i="9"/>
  <c r="BI62" i="9" s="1"/>
  <c r="U62" i="9"/>
  <c r="BH62" i="9" s="1"/>
  <c r="AA61" i="9"/>
  <c r="BK61" i="9" s="1"/>
  <c r="Y61" i="9"/>
  <c r="BJ61" i="9" s="1"/>
  <c r="W61" i="9"/>
  <c r="BI61" i="9" s="1"/>
  <c r="U61" i="9"/>
  <c r="BH61" i="9" s="1"/>
  <c r="AA60" i="9"/>
  <c r="BK60" i="9" s="1"/>
  <c r="Y60" i="9"/>
  <c r="BJ60" i="9" s="1"/>
  <c r="W60" i="9"/>
  <c r="BI60" i="9" s="1"/>
  <c r="U60" i="9"/>
  <c r="BH60" i="9" s="1"/>
  <c r="AA59" i="9"/>
  <c r="BK59" i="9" s="1"/>
  <c r="Y59" i="9"/>
  <c r="BJ59" i="9" s="1"/>
  <c r="W59" i="9"/>
  <c r="BI59" i="9" s="1"/>
  <c r="U59" i="9"/>
  <c r="BH59" i="9" s="1"/>
  <c r="AA58" i="9"/>
  <c r="BK58" i="9" s="1"/>
  <c r="Y58" i="9"/>
  <c r="BJ58" i="9" s="1"/>
  <c r="W58" i="9"/>
  <c r="BI58" i="9" s="1"/>
  <c r="U58" i="9"/>
  <c r="BH58" i="9" s="1"/>
  <c r="AA57" i="9"/>
  <c r="BK57" i="9" s="1"/>
  <c r="Y57" i="9"/>
  <c r="BJ57" i="9" s="1"/>
  <c r="W57" i="9"/>
  <c r="BI57" i="9" s="1"/>
  <c r="U57" i="9"/>
  <c r="BH57" i="9" s="1"/>
  <c r="AA56" i="9"/>
  <c r="BK56" i="9" s="1"/>
  <c r="Y56" i="9"/>
  <c r="BJ56" i="9" s="1"/>
  <c r="W56" i="9"/>
  <c r="BI56" i="9" s="1"/>
  <c r="U56" i="9"/>
  <c r="BH56" i="9" s="1"/>
  <c r="AA55" i="9"/>
  <c r="BK55" i="9" s="1"/>
  <c r="Y55" i="9"/>
  <c r="BJ55" i="9" s="1"/>
  <c r="W55" i="9"/>
  <c r="BI55" i="9" s="1"/>
  <c r="U55" i="9"/>
  <c r="BH55" i="9" s="1"/>
  <c r="AA54" i="9"/>
  <c r="BK54" i="9" s="1"/>
  <c r="Y54" i="9"/>
  <c r="BJ54" i="9" s="1"/>
  <c r="W54" i="9"/>
  <c r="BI54" i="9" s="1"/>
  <c r="U54" i="9"/>
  <c r="BH54" i="9" s="1"/>
  <c r="AA53" i="9"/>
  <c r="BK53" i="9" s="1"/>
  <c r="Y53" i="9"/>
  <c r="BJ53" i="9" s="1"/>
  <c r="W53" i="9"/>
  <c r="BI53" i="9" s="1"/>
  <c r="U53" i="9"/>
  <c r="BH53" i="9" s="1"/>
  <c r="AA52" i="9"/>
  <c r="BK52" i="9" s="1"/>
  <c r="Y52" i="9"/>
  <c r="BJ52" i="9" s="1"/>
  <c r="W52" i="9"/>
  <c r="BI52" i="9" s="1"/>
  <c r="U52" i="9"/>
  <c r="BH52" i="9" s="1"/>
  <c r="AA51" i="9"/>
  <c r="BK51" i="9" s="1"/>
  <c r="Y51" i="9"/>
  <c r="BJ51" i="9" s="1"/>
  <c r="W51" i="9"/>
  <c r="BI51" i="9" s="1"/>
  <c r="U51" i="9"/>
  <c r="BH51" i="9" s="1"/>
  <c r="AA50" i="9"/>
  <c r="BK50" i="9" s="1"/>
  <c r="Y50" i="9"/>
  <c r="BJ50" i="9" s="1"/>
  <c r="W50" i="9"/>
  <c r="BI50" i="9" s="1"/>
  <c r="U50" i="9"/>
  <c r="BH50" i="9" s="1"/>
  <c r="AA49" i="9"/>
  <c r="BK49" i="9" s="1"/>
  <c r="Y49" i="9"/>
  <c r="BJ49" i="9" s="1"/>
  <c r="W49" i="9"/>
  <c r="BI49" i="9" s="1"/>
  <c r="U49" i="9"/>
  <c r="BH49" i="9" s="1"/>
  <c r="P66" i="9"/>
  <c r="BE66" i="9" s="1"/>
  <c r="N66" i="9"/>
  <c r="BD66" i="9" s="1"/>
  <c r="L66" i="9"/>
  <c r="BC66" i="9" s="1"/>
  <c r="J66" i="9"/>
  <c r="BB66" i="9" s="1"/>
  <c r="P65" i="9"/>
  <c r="BE65" i="9" s="1"/>
  <c r="N65" i="9"/>
  <c r="BD65" i="9" s="1"/>
  <c r="L65" i="9"/>
  <c r="BC65" i="9" s="1"/>
  <c r="J65" i="9"/>
  <c r="BB65" i="9" s="1"/>
  <c r="P64" i="9"/>
  <c r="BE64" i="9" s="1"/>
  <c r="N64" i="9"/>
  <c r="BD64" i="9" s="1"/>
  <c r="L64" i="9"/>
  <c r="BC64" i="9" s="1"/>
  <c r="J64" i="9"/>
  <c r="BB64" i="9" s="1"/>
  <c r="P63" i="9"/>
  <c r="BE63" i="9" s="1"/>
  <c r="N63" i="9"/>
  <c r="BD63" i="9" s="1"/>
  <c r="L63" i="9"/>
  <c r="BC63" i="9" s="1"/>
  <c r="J63" i="9"/>
  <c r="BB63" i="9" s="1"/>
  <c r="P62" i="9"/>
  <c r="BE62" i="9" s="1"/>
  <c r="N62" i="9"/>
  <c r="BD62" i="9" s="1"/>
  <c r="L62" i="9"/>
  <c r="BC62" i="9" s="1"/>
  <c r="J62" i="9"/>
  <c r="BB62" i="9" s="1"/>
  <c r="P61" i="9"/>
  <c r="BE61" i="9" s="1"/>
  <c r="N61" i="9"/>
  <c r="BD61" i="9" s="1"/>
  <c r="L61" i="9"/>
  <c r="BC61" i="9" s="1"/>
  <c r="J61" i="9"/>
  <c r="BB61" i="9" s="1"/>
  <c r="P60" i="9"/>
  <c r="BE60" i="9" s="1"/>
  <c r="N60" i="9"/>
  <c r="BD60" i="9" s="1"/>
  <c r="L60" i="9"/>
  <c r="BC60" i="9" s="1"/>
  <c r="J60" i="9"/>
  <c r="BB60" i="9" s="1"/>
  <c r="P59" i="9"/>
  <c r="BE59" i="9" s="1"/>
  <c r="N59" i="9"/>
  <c r="BD59" i="9" s="1"/>
  <c r="L59" i="9"/>
  <c r="BC59" i="9" s="1"/>
  <c r="J59" i="9"/>
  <c r="BB59" i="9" s="1"/>
  <c r="P58" i="9"/>
  <c r="BE58" i="9" s="1"/>
  <c r="N58" i="9"/>
  <c r="BD58" i="9" s="1"/>
  <c r="L58" i="9"/>
  <c r="BC58" i="9" s="1"/>
  <c r="J58" i="9"/>
  <c r="BB58" i="9" s="1"/>
  <c r="P57" i="9"/>
  <c r="BE57" i="9" s="1"/>
  <c r="N57" i="9"/>
  <c r="BD57" i="9" s="1"/>
  <c r="L57" i="9"/>
  <c r="BC57" i="9" s="1"/>
  <c r="J57" i="9"/>
  <c r="BB57" i="9" s="1"/>
  <c r="P56" i="9"/>
  <c r="BE56" i="9" s="1"/>
  <c r="N56" i="9"/>
  <c r="BD56" i="9" s="1"/>
  <c r="L56" i="9"/>
  <c r="BC56" i="9" s="1"/>
  <c r="J56" i="9"/>
  <c r="BB56" i="9" s="1"/>
  <c r="P55" i="9"/>
  <c r="BE55" i="9" s="1"/>
  <c r="N55" i="9"/>
  <c r="BD55" i="9" s="1"/>
  <c r="L55" i="9"/>
  <c r="BC55" i="9" s="1"/>
  <c r="J55" i="9"/>
  <c r="BB55" i="9" s="1"/>
  <c r="P54" i="9"/>
  <c r="BE54" i="9" s="1"/>
  <c r="N54" i="9"/>
  <c r="BD54" i="9" s="1"/>
  <c r="L54" i="9"/>
  <c r="BC54" i="9" s="1"/>
  <c r="J54" i="9"/>
  <c r="BB54" i="9" s="1"/>
  <c r="U48" i="9"/>
  <c r="BH48" i="9" s="1"/>
  <c r="U47" i="9"/>
  <c r="BH47" i="9" s="1"/>
  <c r="U46" i="9"/>
  <c r="BH46" i="9" s="1"/>
  <c r="U45" i="9"/>
  <c r="BH45" i="9" s="1"/>
  <c r="U44" i="9"/>
  <c r="BH44" i="9" s="1"/>
  <c r="U43" i="9"/>
  <c r="BH43" i="9" s="1"/>
  <c r="U42" i="9"/>
  <c r="BH42" i="9" s="1"/>
  <c r="U41" i="9"/>
  <c r="BH41" i="9" s="1"/>
  <c r="U40" i="9"/>
  <c r="BH40" i="9" s="1"/>
  <c r="U39" i="9"/>
  <c r="BH39" i="9" s="1"/>
  <c r="U38" i="9"/>
  <c r="BH38" i="9" s="1"/>
  <c r="U37" i="9"/>
  <c r="BH37" i="9" s="1"/>
  <c r="U36" i="9"/>
  <c r="BH36" i="9" s="1"/>
  <c r="U35" i="9"/>
  <c r="BH35" i="9" s="1"/>
  <c r="U34" i="9"/>
  <c r="BH34" i="9" s="1"/>
  <c r="U33" i="9"/>
  <c r="BH33" i="9" s="1"/>
  <c r="U32" i="9"/>
  <c r="BH32" i="9" s="1"/>
  <c r="U31" i="9"/>
  <c r="BH31" i="9" s="1"/>
  <c r="U30" i="9"/>
  <c r="BH30" i="9" s="1"/>
  <c r="U29" i="9"/>
  <c r="BH29" i="9" s="1"/>
  <c r="U28" i="9"/>
  <c r="BH28" i="9" s="1"/>
  <c r="U27" i="9"/>
  <c r="BH27" i="9" s="1"/>
  <c r="U26" i="9"/>
  <c r="BH26" i="9" s="1"/>
  <c r="U25" i="9"/>
  <c r="BH25" i="9" s="1"/>
  <c r="U24" i="9"/>
  <c r="BH24" i="9" s="1"/>
  <c r="U23" i="9"/>
  <c r="BH23" i="9" s="1"/>
  <c r="U22" i="9"/>
  <c r="BH22" i="9" s="1"/>
  <c r="U21" i="9"/>
  <c r="BH21" i="9" s="1"/>
  <c r="U20" i="9"/>
  <c r="BH20" i="9" s="1"/>
  <c r="U19" i="9"/>
  <c r="BH19" i="9" s="1"/>
  <c r="U18" i="9"/>
  <c r="BH18" i="9" s="1"/>
  <c r="U17" i="9"/>
  <c r="BH17" i="9" s="1"/>
  <c r="U16" i="9"/>
  <c r="BH16" i="9" s="1"/>
  <c r="U15" i="9"/>
  <c r="BH15" i="9" s="1"/>
  <c r="U14" i="9"/>
  <c r="BH14" i="9" s="1"/>
  <c r="U13" i="9"/>
  <c r="BH13" i="9" s="1"/>
  <c r="U12" i="9"/>
  <c r="BH12" i="9" s="1"/>
  <c r="U11" i="9"/>
  <c r="BH11" i="9" s="1"/>
  <c r="U10" i="9"/>
  <c r="BH10" i="9" s="1"/>
  <c r="U9" i="9"/>
  <c r="BH9" i="9" s="1"/>
  <c r="U8" i="9"/>
  <c r="BH8" i="9" s="1"/>
  <c r="U7" i="9"/>
  <c r="BH7" i="9" s="1"/>
  <c r="U6" i="9"/>
  <c r="BH6" i="9" s="1"/>
  <c r="W48" i="9"/>
  <c r="BI48" i="9" s="1"/>
  <c r="W47" i="9"/>
  <c r="BI47" i="9" s="1"/>
  <c r="W46" i="9"/>
  <c r="BI46" i="9" s="1"/>
  <c r="W45" i="9"/>
  <c r="BI45" i="9" s="1"/>
  <c r="W44" i="9"/>
  <c r="BI44" i="9" s="1"/>
  <c r="W43" i="9"/>
  <c r="BI43" i="9" s="1"/>
  <c r="W42" i="9"/>
  <c r="BI42" i="9" s="1"/>
  <c r="W41" i="9"/>
  <c r="BI41" i="9" s="1"/>
  <c r="W40" i="9"/>
  <c r="BI40" i="9" s="1"/>
  <c r="W39" i="9"/>
  <c r="BI39" i="9" s="1"/>
  <c r="W38" i="9"/>
  <c r="BI38" i="9" s="1"/>
  <c r="W37" i="9"/>
  <c r="BI37" i="9" s="1"/>
  <c r="W36" i="9"/>
  <c r="BI36" i="9" s="1"/>
  <c r="W35" i="9"/>
  <c r="BI35" i="9" s="1"/>
  <c r="W34" i="9"/>
  <c r="BI34" i="9" s="1"/>
  <c r="W33" i="9"/>
  <c r="BI33" i="9" s="1"/>
  <c r="W32" i="9"/>
  <c r="BI32" i="9" s="1"/>
  <c r="W31" i="9"/>
  <c r="BI31" i="9" s="1"/>
  <c r="W30" i="9"/>
  <c r="BI30" i="9" s="1"/>
  <c r="W29" i="9"/>
  <c r="BI29" i="9" s="1"/>
  <c r="W28" i="9"/>
  <c r="BI28" i="9" s="1"/>
  <c r="W27" i="9"/>
  <c r="BI27" i="9" s="1"/>
  <c r="W26" i="9"/>
  <c r="BI26" i="9" s="1"/>
  <c r="W25" i="9"/>
  <c r="BI25" i="9" s="1"/>
  <c r="W24" i="9"/>
  <c r="BI24" i="9" s="1"/>
  <c r="W23" i="9"/>
  <c r="BI23" i="9" s="1"/>
  <c r="W22" i="9"/>
  <c r="BI22" i="9" s="1"/>
  <c r="W21" i="9"/>
  <c r="BI21" i="9" s="1"/>
  <c r="W20" i="9"/>
  <c r="BI20" i="9" s="1"/>
  <c r="W19" i="9"/>
  <c r="BI19" i="9" s="1"/>
  <c r="W18" i="9"/>
  <c r="BI18" i="9" s="1"/>
  <c r="W17" i="9"/>
  <c r="BI17" i="9" s="1"/>
  <c r="W16" i="9"/>
  <c r="BI16" i="9" s="1"/>
  <c r="W15" i="9"/>
  <c r="BI15" i="9" s="1"/>
  <c r="W14" i="9"/>
  <c r="BI14" i="9" s="1"/>
  <c r="W13" i="9"/>
  <c r="BI13" i="9" s="1"/>
  <c r="W12" i="9"/>
  <c r="BI12" i="9" s="1"/>
  <c r="W11" i="9"/>
  <c r="BI11" i="9" s="1"/>
  <c r="W10" i="9"/>
  <c r="BI10" i="9" s="1"/>
  <c r="W9" i="9"/>
  <c r="BI9" i="9" s="1"/>
  <c r="W8" i="9"/>
  <c r="BI8" i="9" s="1"/>
  <c r="W7" i="9"/>
  <c r="BI7" i="9" s="1"/>
  <c r="W6" i="9"/>
  <c r="BI6" i="9" s="1"/>
  <c r="Y48" i="9"/>
  <c r="BJ48" i="9" s="1"/>
  <c r="Y47" i="9"/>
  <c r="BJ47" i="9" s="1"/>
  <c r="Y46" i="9"/>
  <c r="BJ46" i="9" s="1"/>
  <c r="Y45" i="9"/>
  <c r="BJ45" i="9" s="1"/>
  <c r="Y44" i="9"/>
  <c r="BJ44" i="9" s="1"/>
  <c r="Y43" i="9"/>
  <c r="BJ43" i="9" s="1"/>
  <c r="Y42" i="9"/>
  <c r="BJ42" i="9" s="1"/>
  <c r="Y41" i="9"/>
  <c r="BJ41" i="9" s="1"/>
  <c r="Y40" i="9"/>
  <c r="BJ40" i="9" s="1"/>
  <c r="Y39" i="9"/>
  <c r="BJ39" i="9" s="1"/>
  <c r="Y38" i="9"/>
  <c r="BJ38" i="9" s="1"/>
  <c r="Y37" i="9"/>
  <c r="BJ37" i="9" s="1"/>
  <c r="Y36" i="9"/>
  <c r="BJ36" i="9" s="1"/>
  <c r="Y35" i="9"/>
  <c r="BJ35" i="9" s="1"/>
  <c r="Y34" i="9"/>
  <c r="BJ34" i="9" s="1"/>
  <c r="Y33" i="9"/>
  <c r="BJ33" i="9" s="1"/>
  <c r="Y32" i="9"/>
  <c r="BJ32" i="9" s="1"/>
  <c r="Y31" i="9"/>
  <c r="BJ31" i="9" s="1"/>
  <c r="Y30" i="9"/>
  <c r="BJ30" i="9" s="1"/>
  <c r="Y29" i="9"/>
  <c r="BJ29" i="9" s="1"/>
  <c r="Y28" i="9"/>
  <c r="BJ28" i="9" s="1"/>
  <c r="Y27" i="9"/>
  <c r="BJ27" i="9" s="1"/>
  <c r="Y26" i="9"/>
  <c r="BJ26" i="9" s="1"/>
  <c r="Y25" i="9"/>
  <c r="BJ25" i="9" s="1"/>
  <c r="Y24" i="9"/>
  <c r="BJ24" i="9" s="1"/>
  <c r="Y23" i="9"/>
  <c r="BJ23" i="9" s="1"/>
  <c r="Y22" i="9"/>
  <c r="BJ22" i="9" s="1"/>
  <c r="Y21" i="9"/>
  <c r="BJ21" i="9" s="1"/>
  <c r="Y20" i="9"/>
  <c r="BJ20" i="9" s="1"/>
  <c r="Y19" i="9"/>
  <c r="BJ19" i="9" s="1"/>
  <c r="Y18" i="9"/>
  <c r="BJ18" i="9" s="1"/>
  <c r="Y17" i="9"/>
  <c r="BJ17" i="9" s="1"/>
  <c r="Y16" i="9"/>
  <c r="BJ16" i="9" s="1"/>
  <c r="Y15" i="9"/>
  <c r="BJ15" i="9" s="1"/>
  <c r="Y14" i="9"/>
  <c r="BJ14" i="9" s="1"/>
  <c r="Y13" i="9"/>
  <c r="BJ13" i="9" s="1"/>
  <c r="Y12" i="9"/>
  <c r="BJ12" i="9" s="1"/>
  <c r="Y11" i="9"/>
  <c r="BJ11" i="9" s="1"/>
  <c r="Y10" i="9"/>
  <c r="BJ10" i="9" s="1"/>
  <c r="Y9" i="9"/>
  <c r="BJ9" i="9" s="1"/>
  <c r="Y8" i="9"/>
  <c r="BJ8" i="9" s="1"/>
  <c r="Y7" i="9"/>
  <c r="BJ7" i="9" s="1"/>
  <c r="Y6" i="9"/>
  <c r="BJ6" i="9" s="1"/>
  <c r="AA48" i="9"/>
  <c r="BK48" i="9" s="1"/>
  <c r="AA47" i="9"/>
  <c r="BK47" i="9" s="1"/>
  <c r="AA46" i="9"/>
  <c r="BK46" i="9" s="1"/>
  <c r="AA45" i="9"/>
  <c r="BK45" i="9" s="1"/>
  <c r="AA44" i="9"/>
  <c r="BK44" i="9" s="1"/>
  <c r="AA43" i="9"/>
  <c r="BK43" i="9" s="1"/>
  <c r="AA42" i="9"/>
  <c r="BK42" i="9" s="1"/>
  <c r="AA41" i="9"/>
  <c r="BK41" i="9" s="1"/>
  <c r="AA40" i="9"/>
  <c r="BK40" i="9" s="1"/>
  <c r="AA39" i="9"/>
  <c r="BK39" i="9" s="1"/>
  <c r="AA38" i="9"/>
  <c r="BK38" i="9" s="1"/>
  <c r="AA37" i="9"/>
  <c r="BK37" i="9" s="1"/>
  <c r="AA36" i="9"/>
  <c r="BK36" i="9" s="1"/>
  <c r="AA35" i="9"/>
  <c r="BK35" i="9" s="1"/>
  <c r="AA34" i="9"/>
  <c r="BK34" i="9" s="1"/>
  <c r="AA33" i="9"/>
  <c r="BK33" i="9" s="1"/>
  <c r="AA32" i="9"/>
  <c r="BK32" i="9" s="1"/>
  <c r="AA31" i="9"/>
  <c r="BK31" i="9" s="1"/>
  <c r="AA30" i="9"/>
  <c r="BK30" i="9" s="1"/>
  <c r="AA29" i="9"/>
  <c r="BK29" i="9" s="1"/>
  <c r="AA28" i="9"/>
  <c r="BK28" i="9" s="1"/>
  <c r="AA27" i="9"/>
  <c r="BK27" i="9" s="1"/>
  <c r="AA26" i="9"/>
  <c r="BK26" i="9" s="1"/>
  <c r="AA25" i="9"/>
  <c r="BK25" i="9" s="1"/>
  <c r="AA24" i="9"/>
  <c r="BK24" i="9" s="1"/>
  <c r="AA23" i="9"/>
  <c r="BK23" i="9" s="1"/>
  <c r="AA22" i="9"/>
  <c r="BK22" i="9" s="1"/>
  <c r="AA21" i="9"/>
  <c r="BK21" i="9" s="1"/>
  <c r="AA20" i="9"/>
  <c r="BK20" i="9" s="1"/>
  <c r="AA19" i="9"/>
  <c r="BK19" i="9" s="1"/>
  <c r="AA18" i="9"/>
  <c r="BK18" i="9" s="1"/>
  <c r="AA17" i="9"/>
  <c r="BK17" i="9" s="1"/>
  <c r="AA16" i="9"/>
  <c r="BK16" i="9" s="1"/>
  <c r="AA15" i="9"/>
  <c r="BK15" i="9" s="1"/>
  <c r="AA14" i="9"/>
  <c r="BK14" i="9" s="1"/>
  <c r="AA13" i="9"/>
  <c r="BK13" i="9" s="1"/>
  <c r="AA12" i="9"/>
  <c r="BK12" i="9" s="1"/>
  <c r="AA11" i="9"/>
  <c r="BK11" i="9" s="1"/>
  <c r="AA10" i="9"/>
  <c r="BK10" i="9" s="1"/>
  <c r="AA9" i="9"/>
  <c r="BK9" i="9" s="1"/>
  <c r="AA8" i="9"/>
  <c r="BK8" i="9" s="1"/>
  <c r="AA7" i="9"/>
  <c r="BK7" i="9" s="1"/>
  <c r="AA6" i="9"/>
  <c r="BK6" i="9" s="1"/>
  <c r="AA5" i="9"/>
  <c r="BK5" i="9" s="1"/>
  <c r="Y5" i="9"/>
  <c r="BJ5" i="9" s="1"/>
  <c r="W5" i="9"/>
  <c r="BI5" i="9" s="1"/>
  <c r="U5" i="9"/>
  <c r="BH5" i="9" s="1"/>
  <c r="P53" i="9"/>
  <c r="BE53" i="9" s="1"/>
  <c r="P52" i="9"/>
  <c r="BE52" i="9" s="1"/>
  <c r="P51" i="9"/>
  <c r="BE51" i="9" s="1"/>
  <c r="P50" i="9"/>
  <c r="BE50" i="9" s="1"/>
  <c r="P49" i="9"/>
  <c r="BE49" i="9" s="1"/>
  <c r="P48" i="9"/>
  <c r="BE48" i="9" s="1"/>
  <c r="P47" i="9"/>
  <c r="BE47" i="9" s="1"/>
  <c r="P46" i="9"/>
  <c r="BE46" i="9" s="1"/>
  <c r="P45" i="9"/>
  <c r="BE45" i="9" s="1"/>
  <c r="P44" i="9"/>
  <c r="BE44" i="9" s="1"/>
  <c r="P43" i="9"/>
  <c r="BE43" i="9" s="1"/>
  <c r="P42" i="9"/>
  <c r="BE42" i="9" s="1"/>
  <c r="P41" i="9"/>
  <c r="BE41" i="9" s="1"/>
  <c r="P40" i="9"/>
  <c r="BE40" i="9" s="1"/>
  <c r="P39" i="9"/>
  <c r="BE39" i="9" s="1"/>
  <c r="P38" i="9"/>
  <c r="BE38" i="9" s="1"/>
  <c r="P37" i="9"/>
  <c r="BE37" i="9" s="1"/>
  <c r="P36" i="9"/>
  <c r="BE36" i="9" s="1"/>
  <c r="P35" i="9"/>
  <c r="BE35" i="9" s="1"/>
  <c r="P34" i="9"/>
  <c r="BE34" i="9" s="1"/>
  <c r="P33" i="9"/>
  <c r="BE33" i="9" s="1"/>
  <c r="P32" i="9"/>
  <c r="BE32" i="9" s="1"/>
  <c r="P31" i="9"/>
  <c r="BE31" i="9" s="1"/>
  <c r="P30" i="9"/>
  <c r="BE30" i="9" s="1"/>
  <c r="P29" i="9"/>
  <c r="BE29" i="9" s="1"/>
  <c r="P28" i="9"/>
  <c r="BE28" i="9" s="1"/>
  <c r="P27" i="9"/>
  <c r="BE27" i="9" s="1"/>
  <c r="P26" i="9"/>
  <c r="BE26" i="9" s="1"/>
  <c r="P25" i="9"/>
  <c r="BE25" i="9" s="1"/>
  <c r="P24" i="9"/>
  <c r="BE24" i="9" s="1"/>
  <c r="P23" i="9"/>
  <c r="BE23" i="9" s="1"/>
  <c r="P22" i="9"/>
  <c r="BE22" i="9" s="1"/>
  <c r="P21" i="9"/>
  <c r="BE21" i="9" s="1"/>
  <c r="P20" i="9"/>
  <c r="BE20" i="9" s="1"/>
  <c r="P19" i="9"/>
  <c r="BE19" i="9" s="1"/>
  <c r="P18" i="9"/>
  <c r="BE18" i="9" s="1"/>
  <c r="P17" i="9"/>
  <c r="BE17" i="9" s="1"/>
  <c r="P16" i="9"/>
  <c r="BE16" i="9" s="1"/>
  <c r="P15" i="9"/>
  <c r="BE15" i="9" s="1"/>
  <c r="P14" i="9"/>
  <c r="BE14" i="9" s="1"/>
  <c r="P13" i="9"/>
  <c r="BE13" i="9" s="1"/>
  <c r="P12" i="9"/>
  <c r="BE12" i="9" s="1"/>
  <c r="P11" i="9"/>
  <c r="BE11" i="9" s="1"/>
  <c r="P10" i="9"/>
  <c r="BE10" i="9" s="1"/>
  <c r="P9" i="9"/>
  <c r="BE9" i="9" s="1"/>
  <c r="P8" i="9"/>
  <c r="BE8" i="9" s="1"/>
  <c r="P7" i="9"/>
  <c r="BE7" i="9" s="1"/>
  <c r="P6" i="9"/>
  <c r="BE6" i="9" s="1"/>
  <c r="N53" i="9"/>
  <c r="BD53" i="9" s="1"/>
  <c r="N52" i="9"/>
  <c r="BD52" i="9" s="1"/>
  <c r="N51" i="9"/>
  <c r="BD51" i="9" s="1"/>
  <c r="N50" i="9"/>
  <c r="BD50" i="9" s="1"/>
  <c r="N49" i="9"/>
  <c r="BD49" i="9" s="1"/>
  <c r="N48" i="9"/>
  <c r="BD48" i="9" s="1"/>
  <c r="N47" i="9"/>
  <c r="BD47" i="9" s="1"/>
  <c r="N46" i="9"/>
  <c r="BD46" i="9" s="1"/>
  <c r="N45" i="9"/>
  <c r="BD45" i="9" s="1"/>
  <c r="N44" i="9"/>
  <c r="BD44" i="9" s="1"/>
  <c r="N43" i="9"/>
  <c r="BD43" i="9" s="1"/>
  <c r="N42" i="9"/>
  <c r="BD42" i="9" s="1"/>
  <c r="N41" i="9"/>
  <c r="BD41" i="9" s="1"/>
  <c r="N40" i="9"/>
  <c r="BD40" i="9" s="1"/>
  <c r="N39" i="9"/>
  <c r="BD39" i="9" s="1"/>
  <c r="N38" i="9"/>
  <c r="BD38" i="9" s="1"/>
  <c r="N37" i="9"/>
  <c r="BD37" i="9" s="1"/>
  <c r="N36" i="9"/>
  <c r="BD36" i="9" s="1"/>
  <c r="N35" i="9"/>
  <c r="BD35" i="9" s="1"/>
  <c r="N34" i="9"/>
  <c r="BD34" i="9" s="1"/>
  <c r="N33" i="9"/>
  <c r="BD33" i="9" s="1"/>
  <c r="N32" i="9"/>
  <c r="BD32" i="9" s="1"/>
  <c r="N31" i="9"/>
  <c r="BD31" i="9" s="1"/>
  <c r="N30" i="9"/>
  <c r="BD30" i="9" s="1"/>
  <c r="N29" i="9"/>
  <c r="BD29" i="9" s="1"/>
  <c r="N28" i="9"/>
  <c r="BD28" i="9" s="1"/>
  <c r="N27" i="9"/>
  <c r="BD27" i="9" s="1"/>
  <c r="N26" i="9"/>
  <c r="BD26" i="9" s="1"/>
  <c r="N25" i="9"/>
  <c r="BD25" i="9" s="1"/>
  <c r="N24" i="9"/>
  <c r="BD24" i="9" s="1"/>
  <c r="N23" i="9"/>
  <c r="BD23" i="9" s="1"/>
  <c r="N22" i="9"/>
  <c r="BD22" i="9" s="1"/>
  <c r="N21" i="9"/>
  <c r="BD21" i="9" s="1"/>
  <c r="N20" i="9"/>
  <c r="BD20" i="9" s="1"/>
  <c r="N19" i="9"/>
  <c r="BD19" i="9" s="1"/>
  <c r="N18" i="9"/>
  <c r="BD18" i="9" s="1"/>
  <c r="N17" i="9"/>
  <c r="BD17" i="9" s="1"/>
  <c r="N16" i="9"/>
  <c r="BD16" i="9" s="1"/>
  <c r="N15" i="9"/>
  <c r="BD15" i="9" s="1"/>
  <c r="N14" i="9"/>
  <c r="BD14" i="9" s="1"/>
  <c r="N13" i="9"/>
  <c r="BD13" i="9" s="1"/>
  <c r="N12" i="9"/>
  <c r="BD12" i="9" s="1"/>
  <c r="N11" i="9"/>
  <c r="BD11" i="9" s="1"/>
  <c r="N10" i="9"/>
  <c r="BD10" i="9" s="1"/>
  <c r="N9" i="9"/>
  <c r="BD9" i="9" s="1"/>
  <c r="N8" i="9"/>
  <c r="BD8" i="9" s="1"/>
  <c r="N7" i="9"/>
  <c r="BD7" i="9" s="1"/>
  <c r="N6" i="9"/>
  <c r="BD6" i="9" s="1"/>
  <c r="L53" i="9"/>
  <c r="BC53" i="9" s="1"/>
  <c r="L52" i="9"/>
  <c r="BC52" i="9" s="1"/>
  <c r="L51" i="9"/>
  <c r="BC51" i="9" s="1"/>
  <c r="L50" i="9"/>
  <c r="BC50" i="9" s="1"/>
  <c r="L49" i="9"/>
  <c r="BC49" i="9" s="1"/>
  <c r="L48" i="9"/>
  <c r="BC48" i="9" s="1"/>
  <c r="L47" i="9"/>
  <c r="BC47" i="9" s="1"/>
  <c r="L46" i="9"/>
  <c r="BC46" i="9" s="1"/>
  <c r="L45" i="9"/>
  <c r="BC45" i="9" s="1"/>
  <c r="L44" i="9"/>
  <c r="BC44" i="9" s="1"/>
  <c r="L43" i="9"/>
  <c r="BC43" i="9" s="1"/>
  <c r="L42" i="9"/>
  <c r="BC42" i="9" s="1"/>
  <c r="L41" i="9"/>
  <c r="BC41" i="9" s="1"/>
  <c r="L40" i="9"/>
  <c r="BC40" i="9" s="1"/>
  <c r="L39" i="9"/>
  <c r="BC39" i="9" s="1"/>
  <c r="L38" i="9"/>
  <c r="BC38" i="9" s="1"/>
  <c r="L37" i="9"/>
  <c r="BC37" i="9" s="1"/>
  <c r="L36" i="9"/>
  <c r="BC36" i="9" s="1"/>
  <c r="L35" i="9"/>
  <c r="BC35" i="9" s="1"/>
  <c r="L34" i="9"/>
  <c r="BC34" i="9" s="1"/>
  <c r="L33" i="9"/>
  <c r="BC33" i="9" s="1"/>
  <c r="L32" i="9"/>
  <c r="BC32" i="9" s="1"/>
  <c r="L31" i="9"/>
  <c r="BC31" i="9" s="1"/>
  <c r="L30" i="9"/>
  <c r="BC30" i="9" s="1"/>
  <c r="L29" i="9"/>
  <c r="BC29" i="9" s="1"/>
  <c r="L28" i="9"/>
  <c r="BC28" i="9" s="1"/>
  <c r="L27" i="9"/>
  <c r="BC27" i="9" s="1"/>
  <c r="L26" i="9"/>
  <c r="BC26" i="9" s="1"/>
  <c r="L25" i="9"/>
  <c r="BC25" i="9" s="1"/>
  <c r="L24" i="9"/>
  <c r="BC24" i="9" s="1"/>
  <c r="L23" i="9"/>
  <c r="BC23" i="9" s="1"/>
  <c r="L22" i="9"/>
  <c r="BC22" i="9" s="1"/>
  <c r="L21" i="9"/>
  <c r="BC21" i="9" s="1"/>
  <c r="L20" i="9"/>
  <c r="BC20" i="9" s="1"/>
  <c r="L19" i="9"/>
  <c r="BC19" i="9" s="1"/>
  <c r="L18" i="9"/>
  <c r="BC18" i="9" s="1"/>
  <c r="L17" i="9"/>
  <c r="BC17" i="9" s="1"/>
  <c r="L16" i="9"/>
  <c r="BC16" i="9" s="1"/>
  <c r="L15" i="9"/>
  <c r="BC15" i="9" s="1"/>
  <c r="L14" i="9"/>
  <c r="BC14" i="9" s="1"/>
  <c r="L13" i="9"/>
  <c r="BC13" i="9" s="1"/>
  <c r="L12" i="9"/>
  <c r="BC12" i="9" s="1"/>
  <c r="L11" i="9"/>
  <c r="BC11" i="9" s="1"/>
  <c r="L10" i="9"/>
  <c r="BC10" i="9" s="1"/>
  <c r="L9" i="9"/>
  <c r="BC9" i="9" s="1"/>
  <c r="L8" i="9"/>
  <c r="BC8" i="9" s="1"/>
  <c r="L7" i="9"/>
  <c r="BC7" i="9" s="1"/>
  <c r="L6" i="9"/>
  <c r="BC6" i="9" s="1"/>
  <c r="P5" i="9"/>
  <c r="BE5" i="9" s="1"/>
  <c r="N5" i="9"/>
  <c r="BD5" i="9" s="1"/>
  <c r="L5" i="9"/>
  <c r="BC5" i="9" s="1"/>
  <c r="J53" i="9"/>
  <c r="BB53" i="9" s="1"/>
  <c r="J52" i="9"/>
  <c r="BB52" i="9" s="1"/>
  <c r="J51" i="9"/>
  <c r="BB51" i="9" s="1"/>
  <c r="J50" i="9"/>
  <c r="BB50" i="9" s="1"/>
  <c r="J49" i="9"/>
  <c r="BB49" i="9" s="1"/>
  <c r="J48" i="9"/>
  <c r="BB48" i="9" s="1"/>
  <c r="J47" i="9"/>
  <c r="BB47" i="9" s="1"/>
  <c r="J46" i="9"/>
  <c r="BB46" i="9" s="1"/>
  <c r="J45" i="9"/>
  <c r="BB45" i="9" s="1"/>
  <c r="J44" i="9"/>
  <c r="BB44" i="9" s="1"/>
  <c r="J43" i="9"/>
  <c r="BB43" i="9" s="1"/>
  <c r="J42" i="9"/>
  <c r="BB42" i="9" s="1"/>
  <c r="J41" i="9"/>
  <c r="BB41" i="9" s="1"/>
  <c r="J40" i="9"/>
  <c r="BB40" i="9" s="1"/>
  <c r="J39" i="9"/>
  <c r="BB39" i="9" s="1"/>
  <c r="J38" i="9"/>
  <c r="BB38" i="9" s="1"/>
  <c r="J37" i="9"/>
  <c r="BB37" i="9" s="1"/>
  <c r="J36" i="9"/>
  <c r="BB36" i="9" s="1"/>
  <c r="J35" i="9"/>
  <c r="BB35" i="9" s="1"/>
  <c r="J34" i="9"/>
  <c r="BB34" i="9" s="1"/>
  <c r="J33" i="9"/>
  <c r="BB33" i="9" s="1"/>
  <c r="J32" i="9"/>
  <c r="BB32" i="9" s="1"/>
  <c r="J31" i="9"/>
  <c r="BB31" i="9" s="1"/>
  <c r="J30" i="9"/>
  <c r="BB30" i="9" s="1"/>
  <c r="J29" i="9"/>
  <c r="BB29" i="9" s="1"/>
  <c r="J28" i="9"/>
  <c r="BB28" i="9" s="1"/>
  <c r="J27" i="9"/>
  <c r="BB27" i="9" s="1"/>
  <c r="J26" i="9"/>
  <c r="BB26" i="9" s="1"/>
  <c r="J25" i="9"/>
  <c r="BB25" i="9" s="1"/>
  <c r="J24" i="9"/>
  <c r="BB24" i="9" s="1"/>
  <c r="J23" i="9"/>
  <c r="BB23" i="9" s="1"/>
  <c r="J22" i="9"/>
  <c r="BB22" i="9" s="1"/>
  <c r="J21" i="9"/>
  <c r="BB21" i="9" s="1"/>
  <c r="J20" i="9"/>
  <c r="BB20" i="9" s="1"/>
  <c r="J19" i="9"/>
  <c r="BB19" i="9" s="1"/>
  <c r="J18" i="9"/>
  <c r="BB18" i="9" s="1"/>
  <c r="J17" i="9"/>
  <c r="BB17" i="9" s="1"/>
  <c r="J16" i="9"/>
  <c r="BB16" i="9" s="1"/>
  <c r="J15" i="9"/>
  <c r="BB15" i="9" s="1"/>
  <c r="J14" i="9"/>
  <c r="BB14" i="9" s="1"/>
  <c r="J13" i="9"/>
  <c r="BB13" i="9" s="1"/>
  <c r="J12" i="9"/>
  <c r="BB12" i="9" s="1"/>
  <c r="J11" i="9"/>
  <c r="BB11" i="9" s="1"/>
  <c r="J10" i="9"/>
  <c r="BB10" i="9" s="1"/>
  <c r="J9" i="9"/>
  <c r="BB9" i="9" s="1"/>
  <c r="J7" i="9"/>
  <c r="BB7" i="9" s="1"/>
  <c r="J6" i="9"/>
  <c r="BB6" i="9" s="1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4" i="12"/>
  <c r="F4" i="10"/>
  <c r="H844" i="18"/>
  <c r="H874" i="20"/>
  <c r="H894" i="20"/>
  <c r="H884" i="20"/>
  <c r="H14" i="19"/>
  <c r="H864" i="20"/>
  <c r="H854" i="20"/>
  <c r="H844" i="20"/>
  <c r="H834" i="20"/>
  <c r="H824" i="20"/>
  <c r="H814" i="20"/>
  <c r="H804" i="20"/>
  <c r="H794" i="20"/>
  <c r="H784" i="20"/>
  <c r="H774" i="20"/>
  <c r="H764" i="20"/>
  <c r="H754" i="20"/>
  <c r="H744" i="20"/>
  <c r="H734" i="20"/>
  <c r="H724" i="20"/>
  <c r="H714" i="20"/>
  <c r="H704" i="20"/>
  <c r="H694" i="20"/>
  <c r="H684" i="20"/>
  <c r="H674" i="20"/>
  <c r="H664" i="20"/>
  <c r="H654" i="20"/>
  <c r="H644" i="20"/>
  <c r="H634" i="20"/>
  <c r="H624" i="20"/>
  <c r="H614" i="20"/>
  <c r="H604" i="20"/>
  <c r="H594" i="20"/>
  <c r="H584" i="20"/>
  <c r="H574" i="20"/>
  <c r="H564" i="20"/>
  <c r="H554" i="20"/>
  <c r="H544" i="20"/>
  <c r="H534" i="20"/>
  <c r="H524" i="20"/>
  <c r="H514" i="20"/>
  <c r="H504" i="20"/>
  <c r="H494" i="20"/>
  <c r="H484" i="20"/>
  <c r="H474" i="20"/>
  <c r="H464" i="20"/>
  <c r="H454" i="20"/>
  <c r="H444" i="20"/>
  <c r="H434" i="20"/>
  <c r="H424" i="20"/>
  <c r="H414" i="20"/>
  <c r="H404" i="20"/>
  <c r="I404" i="20" s="1"/>
  <c r="H394" i="20"/>
  <c r="H384" i="20"/>
  <c r="H374" i="20"/>
  <c r="H364" i="20"/>
  <c r="H354" i="20"/>
  <c r="H344" i="20"/>
  <c r="H334" i="20"/>
  <c r="H324" i="20"/>
  <c r="H314" i="20"/>
  <c r="H304" i="20"/>
  <c r="H294" i="20"/>
  <c r="H284" i="20"/>
  <c r="H274" i="20"/>
  <c r="H264" i="20"/>
  <c r="H254" i="20"/>
  <c r="H244" i="20"/>
  <c r="I244" i="20" s="1"/>
  <c r="H234" i="20"/>
  <c r="H224" i="20"/>
  <c r="H214" i="20"/>
  <c r="H204" i="20"/>
  <c r="H194" i="20"/>
  <c r="H184" i="20"/>
  <c r="H174" i="20"/>
  <c r="H164" i="20"/>
  <c r="H154" i="20"/>
  <c r="H144" i="20"/>
  <c r="H134" i="20"/>
  <c r="H124" i="20"/>
  <c r="H114" i="20"/>
  <c r="H104" i="20"/>
  <c r="I104" i="20" s="1"/>
  <c r="H94" i="20"/>
  <c r="H84" i="20"/>
  <c r="H74" i="20"/>
  <c r="H64" i="20"/>
  <c r="H54" i="20"/>
  <c r="H44" i="20"/>
  <c r="H34" i="20"/>
  <c r="H24" i="20"/>
  <c r="H14" i="20"/>
  <c r="H894" i="19"/>
  <c r="H884" i="19"/>
  <c r="H874" i="19"/>
  <c r="H864" i="19"/>
  <c r="H854" i="19"/>
  <c r="H844" i="19"/>
  <c r="H834" i="19"/>
  <c r="I834" i="19" s="1"/>
  <c r="H824" i="19"/>
  <c r="H814" i="19"/>
  <c r="I814" i="19" s="1"/>
  <c r="H804" i="19"/>
  <c r="I804" i="19" s="1"/>
  <c r="H794" i="19"/>
  <c r="H784" i="19"/>
  <c r="H774" i="19"/>
  <c r="H764" i="19"/>
  <c r="H754" i="19"/>
  <c r="H744" i="19"/>
  <c r="H734" i="19"/>
  <c r="I734" i="19" s="1"/>
  <c r="H724" i="19"/>
  <c r="H714" i="19"/>
  <c r="H704" i="19"/>
  <c r="I704" i="19" s="1"/>
  <c r="H694" i="19"/>
  <c r="H684" i="19"/>
  <c r="H674" i="19"/>
  <c r="H664" i="19"/>
  <c r="I664" i="19" s="1"/>
  <c r="H654" i="19"/>
  <c r="I654" i="19" s="1"/>
  <c r="H644" i="19"/>
  <c r="H634" i="19"/>
  <c r="H624" i="19"/>
  <c r="H614" i="19"/>
  <c r="H604" i="19"/>
  <c r="H594" i="19"/>
  <c r="I594" i="19" s="1"/>
  <c r="H584" i="19"/>
  <c r="I584" i="19" s="1"/>
  <c r="H574" i="19"/>
  <c r="H564" i="19"/>
  <c r="H554" i="19"/>
  <c r="H544" i="19"/>
  <c r="H534" i="19"/>
  <c r="I534" i="19" s="1"/>
  <c r="H524" i="19"/>
  <c r="H514" i="19"/>
  <c r="H504" i="19"/>
  <c r="H494" i="19"/>
  <c r="H484" i="19"/>
  <c r="I484" i="19" s="1"/>
  <c r="H474" i="19"/>
  <c r="H464" i="19"/>
  <c r="I464" i="19" s="1"/>
  <c r="H454" i="19"/>
  <c r="I454" i="19" s="1"/>
  <c r="H444" i="19"/>
  <c r="H434" i="19"/>
  <c r="I434" i="19" s="1"/>
  <c r="H424" i="19"/>
  <c r="H414" i="19"/>
  <c r="H404" i="19"/>
  <c r="I404" i="19" s="1"/>
  <c r="H394" i="19"/>
  <c r="H384" i="19"/>
  <c r="I384" i="19" s="1"/>
  <c r="H374" i="19"/>
  <c r="H364" i="19"/>
  <c r="H354" i="19"/>
  <c r="I354" i="19" s="1"/>
  <c r="H344" i="19"/>
  <c r="I344" i="19" s="1"/>
  <c r="H334" i="19"/>
  <c r="I334" i="19" s="1"/>
  <c r="H324" i="19"/>
  <c r="H314" i="19"/>
  <c r="H304" i="19"/>
  <c r="H294" i="19"/>
  <c r="H284" i="19"/>
  <c r="I284" i="19" s="1"/>
  <c r="H274" i="19"/>
  <c r="H264" i="19"/>
  <c r="H254" i="19"/>
  <c r="H244" i="19"/>
  <c r="H234" i="19"/>
  <c r="I234" i="19" s="1"/>
  <c r="H224" i="19"/>
  <c r="H214" i="19"/>
  <c r="H204" i="19"/>
  <c r="I204" i="19" s="1"/>
  <c r="H194" i="19"/>
  <c r="H184" i="19"/>
  <c r="H174" i="19"/>
  <c r="H164" i="19"/>
  <c r="H154" i="19"/>
  <c r="H144" i="19"/>
  <c r="H134" i="19"/>
  <c r="I134" i="19" s="1"/>
  <c r="H124" i="19"/>
  <c r="I124" i="19" s="1"/>
  <c r="H114" i="19"/>
  <c r="I114" i="19" s="1"/>
  <c r="H104" i="19"/>
  <c r="H94" i="19"/>
  <c r="I94" i="19" s="1"/>
  <c r="H84" i="19"/>
  <c r="H74" i="19"/>
  <c r="H64" i="19"/>
  <c r="H54" i="19"/>
  <c r="H44" i="19"/>
  <c r="H34" i="19"/>
  <c r="I34" i="19" s="1"/>
  <c r="H24" i="19"/>
  <c r="F91" i="8"/>
  <c r="G91" i="8"/>
  <c r="H91" i="8"/>
  <c r="I91" i="8"/>
  <c r="J91" i="8"/>
  <c r="K91" i="8"/>
  <c r="L91" i="8"/>
  <c r="P91" i="8" s="1"/>
  <c r="M91" i="8"/>
  <c r="N91" i="8"/>
  <c r="R91" i="8"/>
  <c r="S91" i="8"/>
  <c r="T91" i="8"/>
  <c r="U91" i="8"/>
  <c r="V91" i="8"/>
  <c r="W91" i="8"/>
  <c r="X91" i="8"/>
  <c r="AB91" i="8" s="1"/>
  <c r="Y91" i="8"/>
  <c r="Z91" i="8"/>
  <c r="AD91" i="8"/>
  <c r="AE91" i="8"/>
  <c r="AF91" i="8"/>
  <c r="AG91" i="8"/>
  <c r="AH91" i="8"/>
  <c r="AI91" i="8"/>
  <c r="AJ91" i="8"/>
  <c r="AO91" i="8" s="1"/>
  <c r="AK91" i="8"/>
  <c r="AL91" i="8"/>
  <c r="F92" i="8"/>
  <c r="G92" i="8"/>
  <c r="H92" i="8"/>
  <c r="I92" i="8"/>
  <c r="J92" i="8"/>
  <c r="K92" i="8"/>
  <c r="L92" i="8"/>
  <c r="Q92" i="8" s="1"/>
  <c r="M92" i="8"/>
  <c r="N92" i="8"/>
  <c r="R92" i="8"/>
  <c r="S92" i="8"/>
  <c r="T92" i="8"/>
  <c r="U92" i="8"/>
  <c r="V92" i="8"/>
  <c r="W92" i="8"/>
  <c r="X92" i="8"/>
  <c r="AB92" i="8" s="1"/>
  <c r="Y92" i="8"/>
  <c r="Z92" i="8"/>
  <c r="AD92" i="8"/>
  <c r="AE92" i="8"/>
  <c r="AF92" i="8"/>
  <c r="AG92" i="8"/>
  <c r="AH92" i="8"/>
  <c r="AI92" i="8"/>
  <c r="AJ92" i="8"/>
  <c r="AO92" i="8" s="1"/>
  <c r="AK92" i="8"/>
  <c r="AL92" i="8"/>
  <c r="T894" i="18"/>
  <c r="L894" i="18"/>
  <c r="M894" i="18" s="1"/>
  <c r="K894" i="18"/>
  <c r="H894" i="18"/>
  <c r="I894" i="18" s="1"/>
  <c r="T893" i="18"/>
  <c r="X893" i="18" s="1"/>
  <c r="L893" i="18"/>
  <c r="M893" i="18" s="1"/>
  <c r="K893" i="18"/>
  <c r="Q893" i="18" s="1"/>
  <c r="G893" i="18"/>
  <c r="F893" i="18"/>
  <c r="E893" i="18"/>
  <c r="T892" i="18"/>
  <c r="L892" i="18"/>
  <c r="M892" i="18" s="1"/>
  <c r="K892" i="18"/>
  <c r="Q892" i="18" s="1"/>
  <c r="G892" i="18"/>
  <c r="F892" i="18"/>
  <c r="V892" i="18" s="1"/>
  <c r="E892" i="18"/>
  <c r="T891" i="18"/>
  <c r="V891" i="18" s="1"/>
  <c r="X891" i="18"/>
  <c r="L891" i="18"/>
  <c r="M891" i="18" s="1"/>
  <c r="K891" i="18"/>
  <c r="Q891" i="18" s="1"/>
  <c r="G891" i="18"/>
  <c r="F891" i="18"/>
  <c r="E891" i="18"/>
  <c r="T890" i="18"/>
  <c r="L890" i="18"/>
  <c r="M890" i="18" s="1"/>
  <c r="K890" i="18"/>
  <c r="Q890" i="18" s="1"/>
  <c r="G890" i="18"/>
  <c r="F890" i="18"/>
  <c r="E890" i="18"/>
  <c r="T889" i="18"/>
  <c r="X889" i="18" s="1"/>
  <c r="L889" i="18"/>
  <c r="M889" i="18" s="1"/>
  <c r="K889" i="18"/>
  <c r="Q889" i="18" s="1"/>
  <c r="G889" i="18"/>
  <c r="F889" i="18"/>
  <c r="E889" i="18"/>
  <c r="T888" i="18"/>
  <c r="X888" i="18" s="1"/>
  <c r="L888" i="18"/>
  <c r="M888" i="18" s="1"/>
  <c r="K888" i="18"/>
  <c r="Q888" i="18" s="1"/>
  <c r="G888" i="18"/>
  <c r="F888" i="18"/>
  <c r="E888" i="18"/>
  <c r="T887" i="18"/>
  <c r="X887" i="18" s="1"/>
  <c r="L887" i="18"/>
  <c r="M887" i="18" s="1"/>
  <c r="K887" i="18"/>
  <c r="Q887" i="18" s="1"/>
  <c r="G887" i="18"/>
  <c r="F887" i="18"/>
  <c r="E887" i="18"/>
  <c r="T886" i="18"/>
  <c r="L886" i="18"/>
  <c r="M886" i="18" s="1"/>
  <c r="K886" i="18"/>
  <c r="Q886" i="18" s="1"/>
  <c r="G886" i="18"/>
  <c r="F886" i="18"/>
  <c r="E886" i="18"/>
  <c r="T885" i="18"/>
  <c r="L885" i="18"/>
  <c r="M885" i="18" s="1"/>
  <c r="K885" i="18"/>
  <c r="G885" i="18"/>
  <c r="F885" i="18"/>
  <c r="E885" i="18"/>
  <c r="T884" i="18"/>
  <c r="L884" i="18"/>
  <c r="M884" i="18" s="1"/>
  <c r="K884" i="18"/>
  <c r="H884" i="18"/>
  <c r="X884" i="18" s="1"/>
  <c r="T883" i="18"/>
  <c r="X883" i="18" s="1"/>
  <c r="L883" i="18"/>
  <c r="M883" i="18" s="1"/>
  <c r="K883" i="18"/>
  <c r="G883" i="18"/>
  <c r="F883" i="18"/>
  <c r="E883" i="18"/>
  <c r="T882" i="18"/>
  <c r="L882" i="18"/>
  <c r="M882" i="18" s="1"/>
  <c r="K882" i="18"/>
  <c r="G882" i="18"/>
  <c r="F882" i="18"/>
  <c r="V882" i="18" s="1"/>
  <c r="E882" i="18"/>
  <c r="T881" i="18"/>
  <c r="L881" i="18"/>
  <c r="M881" i="18" s="1"/>
  <c r="K881" i="18"/>
  <c r="Q881" i="18" s="1"/>
  <c r="G881" i="18"/>
  <c r="F881" i="18"/>
  <c r="E881" i="18"/>
  <c r="T880" i="18"/>
  <c r="X880" i="18" s="1"/>
  <c r="L880" i="18"/>
  <c r="M880" i="18" s="1"/>
  <c r="K880" i="18"/>
  <c r="Q880" i="18" s="1"/>
  <c r="G880" i="18"/>
  <c r="F880" i="18"/>
  <c r="E880" i="18"/>
  <c r="N880" i="18" s="1"/>
  <c r="T879" i="18"/>
  <c r="L879" i="18"/>
  <c r="M879" i="18" s="1"/>
  <c r="K879" i="18"/>
  <c r="G879" i="18"/>
  <c r="F879" i="18"/>
  <c r="E879" i="18"/>
  <c r="T878" i="18"/>
  <c r="L878" i="18"/>
  <c r="M878" i="18" s="1"/>
  <c r="K878" i="18"/>
  <c r="Q878" i="18" s="1"/>
  <c r="G878" i="18"/>
  <c r="F878" i="18"/>
  <c r="V878" i="18" s="1"/>
  <c r="E878" i="18"/>
  <c r="T877" i="18"/>
  <c r="L877" i="18"/>
  <c r="M877" i="18" s="1"/>
  <c r="K877" i="18"/>
  <c r="Q877" i="18" s="1"/>
  <c r="G877" i="18"/>
  <c r="F877" i="18"/>
  <c r="E877" i="18"/>
  <c r="T876" i="18"/>
  <c r="X876" i="18" s="1"/>
  <c r="L876" i="18"/>
  <c r="M876" i="18" s="1"/>
  <c r="K876" i="18"/>
  <c r="G876" i="18"/>
  <c r="F876" i="18"/>
  <c r="E876" i="18"/>
  <c r="T875" i="18"/>
  <c r="X875" i="18" s="1"/>
  <c r="L875" i="18"/>
  <c r="M875" i="18" s="1"/>
  <c r="K875" i="18"/>
  <c r="G875" i="18"/>
  <c r="F875" i="18"/>
  <c r="E875" i="18"/>
  <c r="T894" i="19"/>
  <c r="W894" i="19" s="1"/>
  <c r="L894" i="19"/>
  <c r="M894" i="19" s="1"/>
  <c r="K894" i="19"/>
  <c r="P894" i="19" s="1"/>
  <c r="T893" i="19"/>
  <c r="V893" i="19" s="1"/>
  <c r="L893" i="19"/>
  <c r="M893" i="19" s="1"/>
  <c r="K893" i="19"/>
  <c r="G893" i="19"/>
  <c r="F893" i="19"/>
  <c r="E893" i="19"/>
  <c r="T892" i="19"/>
  <c r="L892" i="19"/>
  <c r="M892" i="19" s="1"/>
  <c r="K892" i="19"/>
  <c r="Q892" i="19" s="1"/>
  <c r="G892" i="19"/>
  <c r="F892" i="19"/>
  <c r="E892" i="19"/>
  <c r="U892" i="19" s="1"/>
  <c r="T891" i="19"/>
  <c r="X891" i="19" s="1"/>
  <c r="L891" i="19"/>
  <c r="M891" i="19" s="1"/>
  <c r="K891" i="19"/>
  <c r="G891" i="19"/>
  <c r="W891" i="19" s="1"/>
  <c r="F891" i="19"/>
  <c r="E891" i="19"/>
  <c r="T890" i="19"/>
  <c r="L890" i="19"/>
  <c r="M890" i="19" s="1"/>
  <c r="K890" i="19"/>
  <c r="Q890" i="19" s="1"/>
  <c r="G890" i="19"/>
  <c r="F890" i="19"/>
  <c r="O890" i="19" s="1"/>
  <c r="E890" i="19"/>
  <c r="N890" i="19" s="1"/>
  <c r="T889" i="19"/>
  <c r="X889" i="19" s="1"/>
  <c r="L889" i="19"/>
  <c r="M889" i="19" s="1"/>
  <c r="K889" i="19"/>
  <c r="G889" i="19"/>
  <c r="F889" i="19"/>
  <c r="E889" i="19"/>
  <c r="U889" i="19" s="1"/>
  <c r="T888" i="19"/>
  <c r="L888" i="19"/>
  <c r="M888" i="19" s="1"/>
  <c r="K888" i="19"/>
  <c r="Q888" i="19" s="1"/>
  <c r="G888" i="19"/>
  <c r="F888" i="19"/>
  <c r="E888" i="19"/>
  <c r="T887" i="19"/>
  <c r="X887" i="19" s="1"/>
  <c r="L887" i="19"/>
  <c r="M887" i="19" s="1"/>
  <c r="K887" i="19"/>
  <c r="Q887" i="19"/>
  <c r="G887" i="19"/>
  <c r="F887" i="19"/>
  <c r="E887" i="19"/>
  <c r="T886" i="19"/>
  <c r="L886" i="19"/>
  <c r="M886" i="19" s="1"/>
  <c r="K886" i="19"/>
  <c r="Q886" i="19" s="1"/>
  <c r="G886" i="19"/>
  <c r="F886" i="19"/>
  <c r="E886" i="19"/>
  <c r="T885" i="19"/>
  <c r="L885" i="19"/>
  <c r="M885" i="19"/>
  <c r="K885" i="19"/>
  <c r="G885" i="19"/>
  <c r="F885" i="19"/>
  <c r="E885" i="19"/>
  <c r="T884" i="19"/>
  <c r="W884" i="19" s="1"/>
  <c r="L884" i="19"/>
  <c r="M884" i="19" s="1"/>
  <c r="K884" i="19"/>
  <c r="T883" i="19"/>
  <c r="L883" i="19"/>
  <c r="M883" i="19" s="1"/>
  <c r="K883" i="19"/>
  <c r="Q883" i="19" s="1"/>
  <c r="G883" i="19"/>
  <c r="F883" i="19"/>
  <c r="E883" i="19"/>
  <c r="T882" i="19"/>
  <c r="L882" i="19"/>
  <c r="M882" i="19" s="1"/>
  <c r="K882" i="19"/>
  <c r="Q882" i="19" s="1"/>
  <c r="G882" i="19"/>
  <c r="F882" i="19"/>
  <c r="E882" i="19"/>
  <c r="T881" i="19"/>
  <c r="X881" i="19" s="1"/>
  <c r="L881" i="19"/>
  <c r="M881" i="19" s="1"/>
  <c r="K881" i="19"/>
  <c r="Q881" i="19" s="1"/>
  <c r="G881" i="19"/>
  <c r="W881" i="19" s="1"/>
  <c r="F881" i="19"/>
  <c r="E881" i="19"/>
  <c r="T880" i="19"/>
  <c r="X880" i="19" s="1"/>
  <c r="L880" i="19"/>
  <c r="M880" i="19" s="1"/>
  <c r="K880" i="19"/>
  <c r="G880" i="19"/>
  <c r="W880" i="19" s="1"/>
  <c r="F880" i="19"/>
  <c r="E880" i="19"/>
  <c r="T879" i="19"/>
  <c r="L879" i="19"/>
  <c r="M879" i="19" s="1"/>
  <c r="K879" i="19"/>
  <c r="G879" i="19"/>
  <c r="W879" i="19" s="1"/>
  <c r="F879" i="19"/>
  <c r="E879" i="19"/>
  <c r="T878" i="19"/>
  <c r="L878" i="19"/>
  <c r="M878" i="19" s="1"/>
  <c r="K878" i="19"/>
  <c r="G878" i="19"/>
  <c r="F878" i="19"/>
  <c r="E878" i="19"/>
  <c r="U878" i="19" s="1"/>
  <c r="T877" i="19"/>
  <c r="X877" i="19" s="1"/>
  <c r="L877" i="19"/>
  <c r="M877" i="19" s="1"/>
  <c r="K877" i="19"/>
  <c r="Q877" i="19" s="1"/>
  <c r="G877" i="19"/>
  <c r="F877" i="19"/>
  <c r="E877" i="19"/>
  <c r="T876" i="19"/>
  <c r="X876" i="19" s="1"/>
  <c r="L876" i="19"/>
  <c r="M876" i="19" s="1"/>
  <c r="K876" i="19"/>
  <c r="G876" i="19"/>
  <c r="F876" i="19"/>
  <c r="E876" i="19"/>
  <c r="T875" i="19"/>
  <c r="L875" i="19"/>
  <c r="M875" i="19" s="1"/>
  <c r="K875" i="19"/>
  <c r="Q875" i="19" s="1"/>
  <c r="G875" i="19"/>
  <c r="P875" i="19" s="1"/>
  <c r="F875" i="19"/>
  <c r="E875" i="19"/>
  <c r="I874" i="20"/>
  <c r="K874" i="20"/>
  <c r="L874" i="20"/>
  <c r="M874" i="20" s="1"/>
  <c r="T874" i="20"/>
  <c r="E875" i="20"/>
  <c r="F875" i="20"/>
  <c r="G875" i="20"/>
  <c r="K875" i="20"/>
  <c r="L875" i="20"/>
  <c r="M875" i="20" s="1"/>
  <c r="T875" i="20"/>
  <c r="E876" i="20"/>
  <c r="F876" i="20"/>
  <c r="O876" i="20" s="1"/>
  <c r="G876" i="20"/>
  <c r="K876" i="20"/>
  <c r="Q876" i="20" s="1"/>
  <c r="L876" i="20"/>
  <c r="M876" i="20" s="1"/>
  <c r="T876" i="20"/>
  <c r="X876" i="20" s="1"/>
  <c r="E877" i="20"/>
  <c r="F877" i="20"/>
  <c r="G877" i="20"/>
  <c r="K877" i="20"/>
  <c r="L877" i="20"/>
  <c r="M877" i="20" s="1"/>
  <c r="T877" i="20"/>
  <c r="X877" i="20" s="1"/>
  <c r="E878" i="20"/>
  <c r="F878" i="20"/>
  <c r="G878" i="20"/>
  <c r="K878" i="20"/>
  <c r="L878" i="20"/>
  <c r="M878" i="20" s="1"/>
  <c r="T878" i="20"/>
  <c r="X878" i="20" s="1"/>
  <c r="E879" i="20"/>
  <c r="F879" i="20"/>
  <c r="G879" i="20"/>
  <c r="K879" i="20"/>
  <c r="L879" i="20"/>
  <c r="M879" i="20" s="1"/>
  <c r="T879" i="20"/>
  <c r="X879" i="20" s="1"/>
  <c r="E880" i="20"/>
  <c r="F880" i="20"/>
  <c r="G880" i="20"/>
  <c r="K880" i="20"/>
  <c r="Q880" i="20" s="1"/>
  <c r="L880" i="20"/>
  <c r="M880" i="20" s="1"/>
  <c r="T880" i="20"/>
  <c r="E881" i="20"/>
  <c r="F881" i="20"/>
  <c r="G881" i="20"/>
  <c r="K881" i="20"/>
  <c r="Q881" i="20" s="1"/>
  <c r="L881" i="20"/>
  <c r="M881" i="20" s="1"/>
  <c r="T881" i="20"/>
  <c r="X881" i="20" s="1"/>
  <c r="E882" i="20"/>
  <c r="F882" i="20"/>
  <c r="G882" i="20"/>
  <c r="K882" i="20"/>
  <c r="Q882" i="20" s="1"/>
  <c r="L882" i="20"/>
  <c r="M882" i="20" s="1"/>
  <c r="T882" i="20"/>
  <c r="X882" i="20" s="1"/>
  <c r="E883" i="20"/>
  <c r="F883" i="20"/>
  <c r="G883" i="20"/>
  <c r="K883" i="20"/>
  <c r="Q883" i="20" s="1"/>
  <c r="L883" i="20"/>
  <c r="M883" i="20" s="1"/>
  <c r="T883" i="20"/>
  <c r="K884" i="20"/>
  <c r="L884" i="20"/>
  <c r="M884" i="20" s="1"/>
  <c r="T884" i="20"/>
  <c r="F885" i="20"/>
  <c r="G885" i="20"/>
  <c r="K885" i="20"/>
  <c r="L885" i="20"/>
  <c r="M885" i="20" s="1"/>
  <c r="T885" i="20"/>
  <c r="E886" i="20"/>
  <c r="F886" i="20"/>
  <c r="G886" i="20"/>
  <c r="K886" i="20"/>
  <c r="Q886" i="20" s="1"/>
  <c r="L886" i="20"/>
  <c r="M886" i="20"/>
  <c r="T886" i="20"/>
  <c r="E887" i="20"/>
  <c r="F887" i="20"/>
  <c r="G887" i="20"/>
  <c r="P887" i="20" s="1"/>
  <c r="K887" i="20"/>
  <c r="L887" i="20"/>
  <c r="M887" i="20" s="1"/>
  <c r="T887" i="20"/>
  <c r="E888" i="20"/>
  <c r="U888" i="20" s="1"/>
  <c r="F888" i="20"/>
  <c r="V888" i="20" s="1"/>
  <c r="G888" i="20"/>
  <c r="W888" i="20" s="1"/>
  <c r="K888" i="20"/>
  <c r="L888" i="20"/>
  <c r="M888" i="20" s="1"/>
  <c r="T888" i="20"/>
  <c r="E889" i="20"/>
  <c r="F889" i="20"/>
  <c r="G889" i="20"/>
  <c r="K889" i="20"/>
  <c r="L889" i="20"/>
  <c r="M889" i="20" s="1"/>
  <c r="T889" i="20"/>
  <c r="X889" i="20" s="1"/>
  <c r="E890" i="20"/>
  <c r="U890" i="20" s="1"/>
  <c r="F890" i="20"/>
  <c r="G890" i="20"/>
  <c r="K890" i="20"/>
  <c r="L890" i="20"/>
  <c r="M890" i="20" s="1"/>
  <c r="T890" i="20"/>
  <c r="X890" i="20" s="1"/>
  <c r="E891" i="20"/>
  <c r="F891" i="20"/>
  <c r="G891" i="20"/>
  <c r="K891" i="20"/>
  <c r="L891" i="20"/>
  <c r="M891" i="20" s="1"/>
  <c r="T891" i="20"/>
  <c r="E892" i="20"/>
  <c r="F892" i="20"/>
  <c r="V892" i="20" s="1"/>
  <c r="G892" i="20"/>
  <c r="W892" i="20" s="1"/>
  <c r="K892" i="20"/>
  <c r="L892" i="20"/>
  <c r="M892" i="20" s="1"/>
  <c r="T892" i="20"/>
  <c r="E893" i="20"/>
  <c r="F893" i="20"/>
  <c r="G893" i="20"/>
  <c r="K893" i="20"/>
  <c r="L893" i="20"/>
  <c r="M893" i="20" s="1"/>
  <c r="T893" i="20"/>
  <c r="X893" i="20" s="1"/>
  <c r="K894" i="20"/>
  <c r="L894" i="20"/>
  <c r="M894" i="20"/>
  <c r="T894" i="20"/>
  <c r="V894" i="20" s="1"/>
  <c r="V874" i="20"/>
  <c r="X874" i="20"/>
  <c r="V878" i="20"/>
  <c r="O878" i="20"/>
  <c r="W874" i="20"/>
  <c r="Q889" i="20"/>
  <c r="AN91" i="8"/>
  <c r="W886" i="19"/>
  <c r="R884" i="20"/>
  <c r="O892" i="18"/>
  <c r="O891" i="18"/>
  <c r="U884" i="18"/>
  <c r="X882" i="18"/>
  <c r="V884" i="18"/>
  <c r="W884" i="18"/>
  <c r="X892" i="18"/>
  <c r="X890" i="19"/>
  <c r="V891" i="19"/>
  <c r="X886" i="19"/>
  <c r="U884" i="19"/>
  <c r="X878" i="19"/>
  <c r="X882" i="19"/>
  <c r="V884" i="19"/>
  <c r="V892" i="19"/>
  <c r="W892" i="19"/>
  <c r="U894" i="19"/>
  <c r="X875" i="19"/>
  <c r="X888" i="19"/>
  <c r="O892" i="19"/>
  <c r="X892" i="19"/>
  <c r="V894" i="19"/>
  <c r="U878" i="20"/>
  <c r="U874" i="20"/>
  <c r="X892" i="20"/>
  <c r="X888" i="20"/>
  <c r="Q887" i="20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I772" i="14"/>
  <c r="H772" i="14"/>
  <c r="G772" i="14"/>
  <c r="I771" i="14"/>
  <c r="H771" i="14"/>
  <c r="G771" i="14"/>
  <c r="I770" i="14"/>
  <c r="H770" i="14"/>
  <c r="G770" i="14"/>
  <c r="I769" i="14"/>
  <c r="H769" i="14"/>
  <c r="G769" i="14"/>
  <c r="I768" i="14"/>
  <c r="H768" i="14"/>
  <c r="G768" i="14"/>
  <c r="I767" i="14"/>
  <c r="H767" i="14"/>
  <c r="G767" i="14"/>
  <c r="I766" i="14"/>
  <c r="H766" i="14"/>
  <c r="G766" i="14"/>
  <c r="I765" i="14"/>
  <c r="H765" i="14"/>
  <c r="G765" i="14"/>
  <c r="I764" i="14"/>
  <c r="H764" i="14"/>
  <c r="G764" i="14"/>
  <c r="I763" i="14"/>
  <c r="H763" i="14"/>
  <c r="G763" i="14"/>
  <c r="I762" i="14"/>
  <c r="H762" i="14"/>
  <c r="G762" i="14"/>
  <c r="I761" i="14"/>
  <c r="H761" i="14"/>
  <c r="G761" i="14"/>
  <c r="I760" i="14"/>
  <c r="H760" i="14"/>
  <c r="G760" i="14"/>
  <c r="I759" i="14"/>
  <c r="H759" i="14"/>
  <c r="G759" i="14"/>
  <c r="I758" i="14"/>
  <c r="H758" i="14"/>
  <c r="G758" i="14"/>
  <c r="I757" i="14"/>
  <c r="H757" i="14"/>
  <c r="G757" i="14"/>
  <c r="I756" i="14"/>
  <c r="H756" i="14"/>
  <c r="G756" i="14"/>
  <c r="I755" i="14"/>
  <c r="H755" i="14"/>
  <c r="G755" i="14"/>
  <c r="I754" i="14"/>
  <c r="H754" i="14"/>
  <c r="G754" i="14"/>
  <c r="I753" i="14"/>
  <c r="H753" i="14"/>
  <c r="G753" i="14"/>
  <c r="F79" i="10"/>
  <c r="G79" i="10"/>
  <c r="H79" i="10"/>
  <c r="I79" i="10"/>
  <c r="K79" i="10"/>
  <c r="L79" i="10"/>
  <c r="M79" i="10"/>
  <c r="N79" i="10"/>
  <c r="F80" i="10"/>
  <c r="G80" i="10"/>
  <c r="H80" i="10"/>
  <c r="I80" i="10"/>
  <c r="K80" i="10"/>
  <c r="L80" i="10"/>
  <c r="M80" i="10"/>
  <c r="N80" i="10"/>
  <c r="H877" i="16"/>
  <c r="H868" i="16"/>
  <c r="H859" i="16"/>
  <c r="H850" i="16"/>
  <c r="H841" i="16"/>
  <c r="H832" i="16"/>
  <c r="H823" i="16"/>
  <c r="H814" i="16"/>
  <c r="H805" i="16"/>
  <c r="H796" i="16"/>
  <c r="H787" i="16"/>
  <c r="H778" i="16"/>
  <c r="H769" i="16"/>
  <c r="H760" i="16"/>
  <c r="H751" i="16"/>
  <c r="H742" i="16"/>
  <c r="H733" i="16"/>
  <c r="H724" i="16"/>
  <c r="H715" i="16"/>
  <c r="H706" i="16"/>
  <c r="H697" i="16"/>
  <c r="H688" i="16"/>
  <c r="H679" i="16"/>
  <c r="H670" i="16"/>
  <c r="H661" i="16"/>
  <c r="H652" i="16"/>
  <c r="H643" i="16"/>
  <c r="H634" i="16"/>
  <c r="H625" i="16"/>
  <c r="H616" i="16"/>
  <c r="H607" i="16"/>
  <c r="H598" i="16"/>
  <c r="H589" i="16"/>
  <c r="H580" i="16"/>
  <c r="H571" i="16"/>
  <c r="H562" i="16"/>
  <c r="H553" i="16"/>
  <c r="H544" i="16"/>
  <c r="H535" i="16"/>
  <c r="H526" i="16"/>
  <c r="H517" i="16"/>
  <c r="H508" i="16"/>
  <c r="H499" i="16"/>
  <c r="H490" i="16"/>
  <c r="H481" i="16"/>
  <c r="H472" i="16"/>
  <c r="H463" i="16"/>
  <c r="H454" i="16"/>
  <c r="H445" i="16"/>
  <c r="H436" i="16"/>
  <c r="H427" i="16"/>
  <c r="H418" i="16"/>
  <c r="H409" i="16"/>
  <c r="H400" i="16"/>
  <c r="H391" i="16"/>
  <c r="H382" i="16"/>
  <c r="H373" i="16"/>
  <c r="H364" i="16"/>
  <c r="H355" i="16"/>
  <c r="H346" i="16"/>
  <c r="H337" i="16"/>
  <c r="H328" i="16"/>
  <c r="H319" i="16"/>
  <c r="H310" i="16"/>
  <c r="H301" i="16"/>
  <c r="H292" i="16"/>
  <c r="H283" i="16"/>
  <c r="H274" i="16"/>
  <c r="H265" i="16"/>
  <c r="H256" i="16"/>
  <c r="H247" i="16"/>
  <c r="H238" i="16"/>
  <c r="H229" i="16"/>
  <c r="H220" i="16"/>
  <c r="H211" i="16"/>
  <c r="H202" i="16"/>
  <c r="H193" i="16"/>
  <c r="H184" i="16"/>
  <c r="H175" i="16"/>
  <c r="H166" i="16"/>
  <c r="H157" i="16"/>
  <c r="H148" i="16"/>
  <c r="H139" i="16"/>
  <c r="H130" i="16"/>
  <c r="H121" i="16"/>
  <c r="H112" i="16"/>
  <c r="H103" i="16"/>
  <c r="H94" i="16"/>
  <c r="H85" i="16"/>
  <c r="H76" i="16"/>
  <c r="H67" i="16"/>
  <c r="H58" i="16"/>
  <c r="H49" i="16"/>
  <c r="H40" i="16"/>
  <c r="H31" i="16"/>
  <c r="H22" i="16"/>
  <c r="H13" i="16"/>
  <c r="H874" i="18"/>
  <c r="H864" i="18"/>
  <c r="H854" i="18"/>
  <c r="H834" i="18"/>
  <c r="H824" i="18"/>
  <c r="I824" i="18" s="1"/>
  <c r="H814" i="18"/>
  <c r="H804" i="18"/>
  <c r="I804" i="18" s="1"/>
  <c r="H794" i="18"/>
  <c r="I794" i="18" s="1"/>
  <c r="H784" i="18"/>
  <c r="I784" i="18" s="1"/>
  <c r="H774" i="18"/>
  <c r="H764" i="18"/>
  <c r="I764" i="18" s="1"/>
  <c r="H754" i="18"/>
  <c r="H744" i="18"/>
  <c r="I744" i="18" s="1"/>
  <c r="H734" i="18"/>
  <c r="I734" i="18" s="1"/>
  <c r="H724" i="18"/>
  <c r="H714" i="18"/>
  <c r="I714" i="18" s="1"/>
  <c r="H704" i="18"/>
  <c r="H694" i="18"/>
  <c r="H684" i="18"/>
  <c r="I684" i="18" s="1"/>
  <c r="H674" i="18"/>
  <c r="I674" i="18" s="1"/>
  <c r="H664" i="18"/>
  <c r="H654" i="18"/>
  <c r="I654" i="18" s="1"/>
  <c r="H644" i="18"/>
  <c r="I644" i="18" s="1"/>
  <c r="H634" i="18"/>
  <c r="I634" i="18" s="1"/>
  <c r="H624" i="18"/>
  <c r="I624" i="18" s="1"/>
  <c r="H614" i="18"/>
  <c r="H604" i="18"/>
  <c r="I604" i="18" s="1"/>
  <c r="H594" i="18"/>
  <c r="I594" i="18" s="1"/>
  <c r="H584" i="18"/>
  <c r="H574" i="18"/>
  <c r="H564" i="18"/>
  <c r="H554" i="18"/>
  <c r="I554" i="18" s="1"/>
  <c r="H544" i="18"/>
  <c r="I544" i="18" s="1"/>
  <c r="H534" i="18"/>
  <c r="I534" i="18" s="1"/>
  <c r="H524" i="18"/>
  <c r="I524" i="18" s="1"/>
  <c r="H514" i="18"/>
  <c r="I514" i="18" s="1"/>
  <c r="H504" i="18"/>
  <c r="I504" i="18" s="1"/>
  <c r="H494" i="18"/>
  <c r="I494" i="18" s="1"/>
  <c r="H484" i="18"/>
  <c r="I484" i="18" s="1"/>
  <c r="H474" i="18"/>
  <c r="H464" i="18"/>
  <c r="H454" i="18"/>
  <c r="I454" i="18" s="1"/>
  <c r="H444" i="18"/>
  <c r="I444" i="18" s="1"/>
  <c r="H434" i="18"/>
  <c r="I434" i="18" s="1"/>
  <c r="H424" i="18"/>
  <c r="H414" i="18"/>
  <c r="I414" i="18" s="1"/>
  <c r="H404" i="18"/>
  <c r="I404" i="18" s="1"/>
  <c r="H394" i="18"/>
  <c r="H384" i="18"/>
  <c r="H374" i="18"/>
  <c r="I374" i="18" s="1"/>
  <c r="H364" i="18"/>
  <c r="H354" i="18"/>
  <c r="I354" i="18" s="1"/>
  <c r="H344" i="18"/>
  <c r="H334" i="18"/>
  <c r="H324" i="18"/>
  <c r="H314" i="18"/>
  <c r="I314" i="18" s="1"/>
  <c r="H304" i="18"/>
  <c r="I304" i="18" s="1"/>
  <c r="H294" i="18"/>
  <c r="I294" i="18" s="1"/>
  <c r="H284" i="18"/>
  <c r="I284" i="18" s="1"/>
  <c r="H274" i="18"/>
  <c r="I274" i="18" s="1"/>
  <c r="H264" i="18"/>
  <c r="I264" i="18" s="1"/>
  <c r="H254" i="18"/>
  <c r="I254" i="18" s="1"/>
  <c r="H244" i="18"/>
  <c r="H234" i="18"/>
  <c r="I234" i="18" s="1"/>
  <c r="H224" i="18"/>
  <c r="H214" i="18"/>
  <c r="I214" i="18" s="1"/>
  <c r="H204" i="18"/>
  <c r="I204" i="18" s="1"/>
  <c r="H194" i="18"/>
  <c r="I194" i="18" s="1"/>
  <c r="H184" i="18"/>
  <c r="I184" i="18" s="1"/>
  <c r="H174" i="18"/>
  <c r="I174" i="18" s="1"/>
  <c r="H164" i="18"/>
  <c r="I164" i="18" s="1"/>
  <c r="H154" i="18"/>
  <c r="H144" i="18"/>
  <c r="H134" i="18"/>
  <c r="I134" i="18" s="1"/>
  <c r="H124" i="18"/>
  <c r="H114" i="18"/>
  <c r="H104" i="18"/>
  <c r="I104" i="18" s="1"/>
  <c r="H94" i="18"/>
  <c r="I94" i="18" s="1"/>
  <c r="H84" i="18"/>
  <c r="H74" i="18"/>
  <c r="I74" i="18" s="1"/>
  <c r="H64" i="18"/>
  <c r="I64" i="18" s="1"/>
  <c r="H54" i="18"/>
  <c r="H44" i="18"/>
  <c r="I44" i="18" s="1"/>
  <c r="H34" i="18"/>
  <c r="I34" i="18" s="1"/>
  <c r="H24" i="18"/>
  <c r="I24" i="18" s="1"/>
  <c r="H14" i="1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4" i="8"/>
  <c r="E5" i="18"/>
  <c r="F5" i="18"/>
  <c r="O5" i="18" s="1"/>
  <c r="G5" i="18"/>
  <c r="K5" i="18"/>
  <c r="Q5" i="18" s="1"/>
  <c r="L5" i="18"/>
  <c r="M5" i="18" s="1"/>
  <c r="E6" i="18"/>
  <c r="F6" i="18"/>
  <c r="G6" i="18"/>
  <c r="K6" i="18"/>
  <c r="L6" i="18"/>
  <c r="M6" i="18" s="1"/>
  <c r="E7" i="18"/>
  <c r="F7" i="18"/>
  <c r="G7" i="18"/>
  <c r="K7" i="18"/>
  <c r="L7" i="18"/>
  <c r="M7" i="18" s="1"/>
  <c r="E8" i="18"/>
  <c r="F8" i="18"/>
  <c r="G8" i="18"/>
  <c r="K8" i="18"/>
  <c r="Q8" i="18" s="1"/>
  <c r="L8" i="18"/>
  <c r="M8" i="18" s="1"/>
  <c r="E9" i="18"/>
  <c r="F9" i="18"/>
  <c r="G9" i="18"/>
  <c r="K9" i="18"/>
  <c r="L9" i="18"/>
  <c r="M9" i="18" s="1"/>
  <c r="E10" i="18"/>
  <c r="N10" i="18" s="1"/>
  <c r="F10" i="18"/>
  <c r="G10" i="18"/>
  <c r="K10" i="18"/>
  <c r="Q10" i="18" s="1"/>
  <c r="L10" i="18"/>
  <c r="M10" i="18" s="1"/>
  <c r="E11" i="18"/>
  <c r="F11" i="18"/>
  <c r="G11" i="18"/>
  <c r="K11" i="18"/>
  <c r="L11" i="18"/>
  <c r="M11" i="18" s="1"/>
  <c r="E12" i="18"/>
  <c r="N12" i="18" s="1"/>
  <c r="F12" i="18"/>
  <c r="G12" i="18"/>
  <c r="K12" i="18"/>
  <c r="Q12" i="18" s="1"/>
  <c r="L12" i="18"/>
  <c r="M12" i="18" s="1"/>
  <c r="E13" i="18"/>
  <c r="F13" i="18"/>
  <c r="G13" i="18"/>
  <c r="K13" i="18"/>
  <c r="L13" i="18"/>
  <c r="M13" i="18" s="1"/>
  <c r="K14" i="18"/>
  <c r="P14" i="18" s="1"/>
  <c r="L14" i="18"/>
  <c r="M14" i="18" s="1"/>
  <c r="E15" i="18"/>
  <c r="F15" i="18"/>
  <c r="G15" i="18"/>
  <c r="P15" i="18" s="1"/>
  <c r="K15" i="18"/>
  <c r="Q15" i="18" s="1"/>
  <c r="L15" i="18"/>
  <c r="M15" i="18" s="1"/>
  <c r="E16" i="18"/>
  <c r="F16" i="18"/>
  <c r="G16" i="18"/>
  <c r="K16" i="18"/>
  <c r="L16" i="18"/>
  <c r="M16" i="18" s="1"/>
  <c r="E17" i="18"/>
  <c r="F17" i="18"/>
  <c r="G17" i="18"/>
  <c r="K17" i="18"/>
  <c r="Q17" i="18" s="1"/>
  <c r="L17" i="18"/>
  <c r="M17" i="18" s="1"/>
  <c r="E18" i="18"/>
  <c r="F18" i="18"/>
  <c r="G18" i="18"/>
  <c r="K18" i="18"/>
  <c r="Q18" i="18" s="1"/>
  <c r="L18" i="18"/>
  <c r="M18" i="18" s="1"/>
  <c r="E19" i="18"/>
  <c r="F19" i="18"/>
  <c r="G19" i="18"/>
  <c r="K19" i="18"/>
  <c r="Q19" i="18" s="1"/>
  <c r="L19" i="18"/>
  <c r="M19" i="18" s="1"/>
  <c r="E20" i="18"/>
  <c r="F20" i="18"/>
  <c r="G20" i="18"/>
  <c r="K20" i="18"/>
  <c r="L20" i="18"/>
  <c r="M20" i="18" s="1"/>
  <c r="E21" i="18"/>
  <c r="F21" i="18"/>
  <c r="G21" i="18"/>
  <c r="P21" i="18" s="1"/>
  <c r="K21" i="18"/>
  <c r="Q21" i="18" s="1"/>
  <c r="L21" i="18"/>
  <c r="M21" i="18" s="1"/>
  <c r="E22" i="18"/>
  <c r="F22" i="18"/>
  <c r="G22" i="18"/>
  <c r="K22" i="18"/>
  <c r="L22" i="18"/>
  <c r="M22" i="18" s="1"/>
  <c r="E23" i="18"/>
  <c r="F23" i="18"/>
  <c r="G23" i="18"/>
  <c r="K23" i="18"/>
  <c r="Q23" i="18" s="1"/>
  <c r="L23" i="18"/>
  <c r="M23" i="18" s="1"/>
  <c r="K24" i="18"/>
  <c r="L24" i="18"/>
  <c r="M24" i="18" s="1"/>
  <c r="E25" i="18"/>
  <c r="F25" i="18"/>
  <c r="G25" i="18"/>
  <c r="K25" i="18"/>
  <c r="P25" i="18" s="1"/>
  <c r="L25" i="18"/>
  <c r="M25" i="18" s="1"/>
  <c r="E26" i="18"/>
  <c r="N26" i="18" s="1"/>
  <c r="F26" i="18"/>
  <c r="G26" i="18"/>
  <c r="K26" i="18"/>
  <c r="Q26" i="18" s="1"/>
  <c r="L26" i="18"/>
  <c r="M26" i="18" s="1"/>
  <c r="E27" i="18"/>
  <c r="F27" i="18"/>
  <c r="G27" i="18"/>
  <c r="K27" i="18"/>
  <c r="Q27" i="18" s="1"/>
  <c r="L27" i="18"/>
  <c r="M27" i="18" s="1"/>
  <c r="E28" i="18"/>
  <c r="F28" i="18"/>
  <c r="G28" i="18"/>
  <c r="K28" i="18"/>
  <c r="Q28" i="18" s="1"/>
  <c r="L28" i="18"/>
  <c r="M28" i="18" s="1"/>
  <c r="E29" i="18"/>
  <c r="F29" i="18"/>
  <c r="O29" i="18" s="1"/>
  <c r="G29" i="18"/>
  <c r="K29" i="18"/>
  <c r="L29" i="18"/>
  <c r="M29" i="18" s="1"/>
  <c r="E30" i="18"/>
  <c r="N30" i="18" s="1"/>
  <c r="F30" i="18"/>
  <c r="G30" i="18"/>
  <c r="K30" i="18"/>
  <c r="Q30" i="18" s="1"/>
  <c r="L30" i="18"/>
  <c r="M30" i="18" s="1"/>
  <c r="E31" i="18"/>
  <c r="F31" i="18"/>
  <c r="G31" i="18"/>
  <c r="K31" i="18"/>
  <c r="Q31" i="18" s="1"/>
  <c r="L31" i="18"/>
  <c r="M31" i="18" s="1"/>
  <c r="E32" i="18"/>
  <c r="F32" i="18"/>
  <c r="G32" i="18"/>
  <c r="K32" i="18"/>
  <c r="Q32" i="18" s="1"/>
  <c r="L32" i="18"/>
  <c r="M32" i="18" s="1"/>
  <c r="E33" i="18"/>
  <c r="F33" i="18"/>
  <c r="G33" i="18"/>
  <c r="K33" i="18"/>
  <c r="Q33" i="18" s="1"/>
  <c r="L33" i="18"/>
  <c r="M33" i="18" s="1"/>
  <c r="K34" i="18"/>
  <c r="O34" i="18" s="1"/>
  <c r="L34" i="18"/>
  <c r="M34" i="18" s="1"/>
  <c r="E35" i="18"/>
  <c r="F35" i="18"/>
  <c r="G35" i="18"/>
  <c r="K35" i="18"/>
  <c r="L35" i="18"/>
  <c r="M35" i="18" s="1"/>
  <c r="E36" i="18"/>
  <c r="F36" i="18"/>
  <c r="G36" i="18"/>
  <c r="K36" i="18"/>
  <c r="L36" i="18"/>
  <c r="M36" i="18" s="1"/>
  <c r="E37" i="18"/>
  <c r="F37" i="18"/>
  <c r="G37" i="18"/>
  <c r="K37" i="18"/>
  <c r="Q37" i="18" s="1"/>
  <c r="L37" i="18"/>
  <c r="M37" i="18" s="1"/>
  <c r="E38" i="18"/>
  <c r="F38" i="18"/>
  <c r="G38" i="18"/>
  <c r="K38" i="18"/>
  <c r="Q38" i="18" s="1"/>
  <c r="L38" i="18"/>
  <c r="M38" i="18" s="1"/>
  <c r="E39" i="18"/>
  <c r="F39" i="18"/>
  <c r="G39" i="18"/>
  <c r="K39" i="18"/>
  <c r="Q39" i="18" s="1"/>
  <c r="L39" i="18"/>
  <c r="M39" i="18" s="1"/>
  <c r="E40" i="18"/>
  <c r="F40" i="18"/>
  <c r="G40" i="18"/>
  <c r="K40" i="18"/>
  <c r="Q40" i="18" s="1"/>
  <c r="L40" i="18"/>
  <c r="M40" i="18" s="1"/>
  <c r="E41" i="18"/>
  <c r="F41" i="18"/>
  <c r="G41" i="18"/>
  <c r="P41" i="18" s="1"/>
  <c r="K41" i="18"/>
  <c r="Q41" i="18" s="1"/>
  <c r="L41" i="18"/>
  <c r="M41" i="18" s="1"/>
  <c r="E42" i="18"/>
  <c r="F42" i="18"/>
  <c r="G42" i="18"/>
  <c r="K42" i="18"/>
  <c r="L42" i="18"/>
  <c r="M42" i="18" s="1"/>
  <c r="E43" i="18"/>
  <c r="N43" i="18" s="1"/>
  <c r="F43" i="18"/>
  <c r="G43" i="18"/>
  <c r="K43" i="18"/>
  <c r="L43" i="18"/>
  <c r="M43" i="18" s="1"/>
  <c r="K44" i="18"/>
  <c r="O44" i="18" s="1"/>
  <c r="L44" i="18"/>
  <c r="M44" i="18" s="1"/>
  <c r="E45" i="18"/>
  <c r="F45" i="18"/>
  <c r="G45" i="18"/>
  <c r="K45" i="18"/>
  <c r="L45" i="18"/>
  <c r="M45" i="18" s="1"/>
  <c r="E46" i="18"/>
  <c r="F46" i="18"/>
  <c r="O46" i="18" s="1"/>
  <c r="G46" i="18"/>
  <c r="K46" i="18"/>
  <c r="Q46" i="18" s="1"/>
  <c r="L46" i="18"/>
  <c r="M46" i="18" s="1"/>
  <c r="E47" i="18"/>
  <c r="F47" i="18"/>
  <c r="G47" i="18"/>
  <c r="K47" i="18"/>
  <c r="Q47" i="18" s="1"/>
  <c r="L47" i="18"/>
  <c r="M47" i="18" s="1"/>
  <c r="E48" i="18"/>
  <c r="F48" i="18"/>
  <c r="G48" i="18"/>
  <c r="K48" i="18"/>
  <c r="Q48" i="18" s="1"/>
  <c r="L48" i="18"/>
  <c r="M48" i="18" s="1"/>
  <c r="E49" i="18"/>
  <c r="F49" i="18"/>
  <c r="G49" i="18"/>
  <c r="K49" i="18"/>
  <c r="Q49" i="18" s="1"/>
  <c r="L49" i="18"/>
  <c r="M49" i="18" s="1"/>
  <c r="E50" i="18"/>
  <c r="F50" i="18"/>
  <c r="G50" i="18"/>
  <c r="P50" i="18" s="1"/>
  <c r="K50" i="18"/>
  <c r="Q50" i="18" s="1"/>
  <c r="L50" i="18"/>
  <c r="M50" i="18" s="1"/>
  <c r="E51" i="18"/>
  <c r="F51" i="18"/>
  <c r="G51" i="18"/>
  <c r="K51" i="18"/>
  <c r="Q51" i="18" s="1"/>
  <c r="L51" i="18"/>
  <c r="M51" i="18" s="1"/>
  <c r="E52" i="18"/>
  <c r="F52" i="18"/>
  <c r="G52" i="18"/>
  <c r="K52" i="18"/>
  <c r="Q52" i="18" s="1"/>
  <c r="L52" i="18"/>
  <c r="M52" i="18" s="1"/>
  <c r="E53" i="18"/>
  <c r="F53" i="18"/>
  <c r="G53" i="18"/>
  <c r="K53" i="18"/>
  <c r="L53" i="18"/>
  <c r="M53" i="18" s="1"/>
  <c r="K54" i="18"/>
  <c r="P54" i="18" s="1"/>
  <c r="L54" i="18"/>
  <c r="M54" i="18" s="1"/>
  <c r="E55" i="18"/>
  <c r="F55" i="18"/>
  <c r="G55" i="18"/>
  <c r="K55" i="18"/>
  <c r="Q55" i="18" s="1"/>
  <c r="L55" i="18"/>
  <c r="M55" i="18" s="1"/>
  <c r="E56" i="18"/>
  <c r="F56" i="18"/>
  <c r="O56" i="18" s="1"/>
  <c r="G56" i="18"/>
  <c r="K56" i="18"/>
  <c r="L56" i="18"/>
  <c r="M56" i="18" s="1"/>
  <c r="E57" i="18"/>
  <c r="F57" i="18"/>
  <c r="G57" i="18"/>
  <c r="K57" i="18"/>
  <c r="Q57" i="18" s="1"/>
  <c r="L57" i="18"/>
  <c r="M57" i="18"/>
  <c r="E58" i="18"/>
  <c r="F58" i="18"/>
  <c r="G58" i="18"/>
  <c r="K58" i="18"/>
  <c r="Q58" i="18" s="1"/>
  <c r="L58" i="18"/>
  <c r="M58" i="18" s="1"/>
  <c r="E59" i="18"/>
  <c r="F59" i="18"/>
  <c r="G59" i="18"/>
  <c r="K59" i="18"/>
  <c r="Q59" i="18" s="1"/>
  <c r="L59" i="18"/>
  <c r="M59" i="18" s="1"/>
  <c r="E60" i="18"/>
  <c r="N60" i="18" s="1"/>
  <c r="F60" i="18"/>
  <c r="G60" i="18"/>
  <c r="K60" i="18"/>
  <c r="L60" i="18"/>
  <c r="M60" i="18" s="1"/>
  <c r="E61" i="18"/>
  <c r="F61" i="18"/>
  <c r="G61" i="18"/>
  <c r="K61" i="18"/>
  <c r="Q61" i="18" s="1"/>
  <c r="L61" i="18"/>
  <c r="M61" i="18" s="1"/>
  <c r="E62" i="18"/>
  <c r="F62" i="18"/>
  <c r="G62" i="18"/>
  <c r="K62" i="18"/>
  <c r="Q62" i="18" s="1"/>
  <c r="L62" i="18"/>
  <c r="M62" i="18" s="1"/>
  <c r="E63" i="18"/>
  <c r="F63" i="18"/>
  <c r="G63" i="18"/>
  <c r="K63" i="18"/>
  <c r="Q63" i="18" s="1"/>
  <c r="L63" i="18"/>
  <c r="M63" i="18" s="1"/>
  <c r="K64" i="18"/>
  <c r="N64" i="18" s="1"/>
  <c r="L64" i="18"/>
  <c r="M64" i="18" s="1"/>
  <c r="E65" i="18"/>
  <c r="F65" i="18"/>
  <c r="G65" i="18"/>
  <c r="K65" i="18"/>
  <c r="L65" i="18"/>
  <c r="M65" i="18" s="1"/>
  <c r="E66" i="18"/>
  <c r="F66" i="18"/>
  <c r="G66" i="18"/>
  <c r="K66" i="18"/>
  <c r="Q66" i="18" s="1"/>
  <c r="L66" i="18"/>
  <c r="M66" i="18" s="1"/>
  <c r="E67" i="18"/>
  <c r="F67" i="18"/>
  <c r="G67" i="18"/>
  <c r="K67" i="18"/>
  <c r="Q67" i="18" s="1"/>
  <c r="L67" i="18"/>
  <c r="M67" i="18" s="1"/>
  <c r="E68" i="18"/>
  <c r="F68" i="18"/>
  <c r="G68" i="18"/>
  <c r="K68" i="18"/>
  <c r="Q68" i="18" s="1"/>
  <c r="L68" i="18"/>
  <c r="M68" i="18" s="1"/>
  <c r="E69" i="18"/>
  <c r="F69" i="18"/>
  <c r="G69" i="18"/>
  <c r="K69" i="18"/>
  <c r="L69" i="18"/>
  <c r="M69" i="18" s="1"/>
  <c r="E70" i="18"/>
  <c r="F70" i="18"/>
  <c r="G70" i="18"/>
  <c r="K70" i="18"/>
  <c r="Q70" i="18" s="1"/>
  <c r="L70" i="18"/>
  <c r="M70" i="18" s="1"/>
  <c r="E71" i="18"/>
  <c r="F71" i="18"/>
  <c r="G71" i="18"/>
  <c r="K71" i="18"/>
  <c r="Q71" i="18" s="1"/>
  <c r="L71" i="18"/>
  <c r="M71" i="18" s="1"/>
  <c r="E72" i="18"/>
  <c r="F72" i="18"/>
  <c r="G72" i="18"/>
  <c r="K72" i="18"/>
  <c r="Q72" i="18" s="1"/>
  <c r="L72" i="18"/>
  <c r="M72" i="18" s="1"/>
  <c r="E73" i="18"/>
  <c r="F73" i="18"/>
  <c r="G73" i="18"/>
  <c r="K73" i="18"/>
  <c r="Q73" i="18" s="1"/>
  <c r="L73" i="18"/>
  <c r="M73" i="18" s="1"/>
  <c r="K74" i="18"/>
  <c r="O74" i="18" s="1"/>
  <c r="L74" i="18"/>
  <c r="M74" i="18" s="1"/>
  <c r="E75" i="18"/>
  <c r="F75" i="18"/>
  <c r="G75" i="18"/>
  <c r="K75" i="18"/>
  <c r="Q75" i="18" s="1"/>
  <c r="L75" i="18"/>
  <c r="M75" i="18" s="1"/>
  <c r="E76" i="18"/>
  <c r="F76" i="18"/>
  <c r="G76" i="18"/>
  <c r="K76" i="18"/>
  <c r="Q76" i="18" s="1"/>
  <c r="L76" i="18"/>
  <c r="M76" i="18" s="1"/>
  <c r="E77" i="18"/>
  <c r="F77" i="18"/>
  <c r="G77" i="18"/>
  <c r="K77" i="18"/>
  <c r="Q77" i="18" s="1"/>
  <c r="L77" i="18"/>
  <c r="M77" i="18" s="1"/>
  <c r="E78" i="18"/>
  <c r="F78" i="18"/>
  <c r="G78" i="18"/>
  <c r="K78" i="18"/>
  <c r="Q78" i="18" s="1"/>
  <c r="L78" i="18"/>
  <c r="M78" i="18" s="1"/>
  <c r="E79" i="18"/>
  <c r="F79" i="18"/>
  <c r="G79" i="18"/>
  <c r="K79" i="18"/>
  <c r="Q79" i="18" s="1"/>
  <c r="L79" i="18"/>
  <c r="M79" i="18" s="1"/>
  <c r="E80" i="18"/>
  <c r="F80" i="18"/>
  <c r="G80" i="18"/>
  <c r="K80" i="18"/>
  <c r="Q80" i="18" s="1"/>
  <c r="L80" i="18"/>
  <c r="M80" i="18" s="1"/>
  <c r="E81" i="18"/>
  <c r="F81" i="18"/>
  <c r="G81" i="18"/>
  <c r="K81" i="18"/>
  <c r="Q81" i="18" s="1"/>
  <c r="L81" i="18"/>
  <c r="M81" i="18" s="1"/>
  <c r="E82" i="18"/>
  <c r="F82" i="18"/>
  <c r="G82" i="18"/>
  <c r="K82" i="18"/>
  <c r="Q82" i="18" s="1"/>
  <c r="L82" i="18"/>
  <c r="M82" i="18" s="1"/>
  <c r="E83" i="18"/>
  <c r="F83" i="18"/>
  <c r="G83" i="18"/>
  <c r="K83" i="18"/>
  <c r="Q83" i="18" s="1"/>
  <c r="L83" i="18"/>
  <c r="M83" i="18" s="1"/>
  <c r="K84" i="18"/>
  <c r="N84" i="18" s="1"/>
  <c r="L84" i="18"/>
  <c r="M84" i="18" s="1"/>
  <c r="E85" i="18"/>
  <c r="F85" i="18"/>
  <c r="G85" i="18"/>
  <c r="K85" i="18"/>
  <c r="L85" i="18"/>
  <c r="M85" i="18" s="1"/>
  <c r="E86" i="18"/>
  <c r="F86" i="18"/>
  <c r="G86" i="18"/>
  <c r="K86" i="18"/>
  <c r="L86" i="18"/>
  <c r="M86" i="18" s="1"/>
  <c r="E87" i="18"/>
  <c r="F87" i="18"/>
  <c r="O87" i="18" s="1"/>
  <c r="G87" i="18"/>
  <c r="K87" i="18"/>
  <c r="Q87" i="18" s="1"/>
  <c r="L87" i="18"/>
  <c r="M87" i="18" s="1"/>
  <c r="E88" i="18"/>
  <c r="F88" i="18"/>
  <c r="G88" i="18"/>
  <c r="K88" i="18"/>
  <c r="Q88" i="18" s="1"/>
  <c r="L88" i="18"/>
  <c r="M88" i="18" s="1"/>
  <c r="E89" i="18"/>
  <c r="F89" i="18"/>
  <c r="G89" i="18"/>
  <c r="K89" i="18"/>
  <c r="Q89" i="18"/>
  <c r="L89" i="18"/>
  <c r="M89" i="18" s="1"/>
  <c r="E90" i="18"/>
  <c r="F90" i="18"/>
  <c r="G90" i="18"/>
  <c r="K90" i="18"/>
  <c r="Q90" i="18" s="1"/>
  <c r="L90" i="18"/>
  <c r="M90" i="18" s="1"/>
  <c r="E91" i="18"/>
  <c r="F91" i="18"/>
  <c r="G91" i="18"/>
  <c r="K91" i="18"/>
  <c r="Q91" i="18" s="1"/>
  <c r="L91" i="18"/>
  <c r="M91" i="18" s="1"/>
  <c r="E92" i="18"/>
  <c r="F92" i="18"/>
  <c r="G92" i="18"/>
  <c r="K92" i="18"/>
  <c r="L92" i="18"/>
  <c r="M92" i="18" s="1"/>
  <c r="E93" i="18"/>
  <c r="F93" i="18"/>
  <c r="G93" i="18"/>
  <c r="K93" i="18"/>
  <c r="Q93" i="18" s="1"/>
  <c r="L93" i="18"/>
  <c r="M93" i="18" s="1"/>
  <c r="K94" i="18"/>
  <c r="L94" i="18"/>
  <c r="M94" i="18" s="1"/>
  <c r="E95" i="18"/>
  <c r="F95" i="18"/>
  <c r="G95" i="18"/>
  <c r="K95" i="18"/>
  <c r="Q95" i="18" s="1"/>
  <c r="L95" i="18"/>
  <c r="M95" i="18" s="1"/>
  <c r="E96" i="18"/>
  <c r="F96" i="18"/>
  <c r="G96" i="18"/>
  <c r="K96" i="18"/>
  <c r="Q96" i="18" s="1"/>
  <c r="L96" i="18"/>
  <c r="M96" i="18" s="1"/>
  <c r="E97" i="18"/>
  <c r="F97" i="18"/>
  <c r="G97" i="18"/>
  <c r="K97" i="18"/>
  <c r="L97" i="18"/>
  <c r="M97" i="18" s="1"/>
  <c r="E98" i="18"/>
  <c r="F98" i="18"/>
  <c r="G98" i="18"/>
  <c r="K98" i="18"/>
  <c r="Q98" i="18" s="1"/>
  <c r="L98" i="18"/>
  <c r="M98" i="18" s="1"/>
  <c r="E99" i="18"/>
  <c r="F99" i="18"/>
  <c r="G99" i="18"/>
  <c r="K99" i="18"/>
  <c r="Q99" i="18" s="1"/>
  <c r="L99" i="18"/>
  <c r="M99" i="18" s="1"/>
  <c r="E100" i="18"/>
  <c r="F100" i="18"/>
  <c r="G100" i="18"/>
  <c r="K100" i="18"/>
  <c r="Q100" i="18" s="1"/>
  <c r="L100" i="18"/>
  <c r="M100" i="18" s="1"/>
  <c r="E101" i="18"/>
  <c r="F101" i="18"/>
  <c r="G101" i="18"/>
  <c r="K101" i="18"/>
  <c r="L101" i="18"/>
  <c r="M101" i="18" s="1"/>
  <c r="E102" i="18"/>
  <c r="F102" i="18"/>
  <c r="G102" i="18"/>
  <c r="K102" i="18"/>
  <c r="Q102" i="18" s="1"/>
  <c r="L102" i="18"/>
  <c r="M102" i="18" s="1"/>
  <c r="E103" i="18"/>
  <c r="F103" i="18"/>
  <c r="G103" i="18"/>
  <c r="K103" i="18"/>
  <c r="Q103" i="18" s="1"/>
  <c r="L103" i="18"/>
  <c r="M103" i="18" s="1"/>
  <c r="K104" i="18"/>
  <c r="O104" i="18" s="1"/>
  <c r="L104" i="18"/>
  <c r="M104" i="18" s="1"/>
  <c r="E105" i="18"/>
  <c r="F105" i="18"/>
  <c r="G105" i="18"/>
  <c r="K105" i="18"/>
  <c r="Q105" i="18" s="1"/>
  <c r="L105" i="18"/>
  <c r="M105" i="18" s="1"/>
  <c r="E106" i="18"/>
  <c r="F106" i="18"/>
  <c r="G106" i="18"/>
  <c r="P106" i="18" s="1"/>
  <c r="K106" i="18"/>
  <c r="Q106" i="18" s="1"/>
  <c r="L106" i="18"/>
  <c r="M106" i="18" s="1"/>
  <c r="E107" i="18"/>
  <c r="F107" i="18"/>
  <c r="G107" i="18"/>
  <c r="K107" i="18"/>
  <c r="Q107" i="18" s="1"/>
  <c r="L107" i="18"/>
  <c r="M107" i="18" s="1"/>
  <c r="E108" i="18"/>
  <c r="F108" i="18"/>
  <c r="G108" i="18"/>
  <c r="K108" i="18"/>
  <c r="L108" i="18"/>
  <c r="M108" i="18" s="1"/>
  <c r="E109" i="18"/>
  <c r="F109" i="18"/>
  <c r="G109" i="18"/>
  <c r="K109" i="18"/>
  <c r="Q109" i="18" s="1"/>
  <c r="L109" i="18"/>
  <c r="M109" i="18" s="1"/>
  <c r="E110" i="18"/>
  <c r="F110" i="18"/>
  <c r="G110" i="18"/>
  <c r="K110" i="18"/>
  <c r="Q110" i="18" s="1"/>
  <c r="L110" i="18"/>
  <c r="M110" i="18" s="1"/>
  <c r="E111" i="18"/>
  <c r="F111" i="18"/>
  <c r="G111" i="18"/>
  <c r="K111" i="18"/>
  <c r="L111" i="18"/>
  <c r="M111" i="18" s="1"/>
  <c r="E112" i="18"/>
  <c r="F112" i="18"/>
  <c r="G112" i="18"/>
  <c r="K112" i="18"/>
  <c r="Q112" i="18" s="1"/>
  <c r="L112" i="18"/>
  <c r="M112" i="18" s="1"/>
  <c r="E113" i="18"/>
  <c r="F113" i="18"/>
  <c r="G113" i="18"/>
  <c r="K113" i="18"/>
  <c r="Q113" i="18" s="1"/>
  <c r="L113" i="18"/>
  <c r="M113" i="18" s="1"/>
  <c r="K114" i="18"/>
  <c r="L114" i="18"/>
  <c r="M114" i="18" s="1"/>
  <c r="E115" i="18"/>
  <c r="F115" i="18"/>
  <c r="G115" i="18"/>
  <c r="K115" i="18"/>
  <c r="Q115" i="18" s="1"/>
  <c r="L115" i="18"/>
  <c r="M115" i="18" s="1"/>
  <c r="E116" i="18"/>
  <c r="F116" i="18"/>
  <c r="G116" i="18"/>
  <c r="K116" i="18"/>
  <c r="Q116" i="18" s="1"/>
  <c r="L116" i="18"/>
  <c r="M116" i="18" s="1"/>
  <c r="E117" i="18"/>
  <c r="N117" i="18" s="1"/>
  <c r="F117" i="18"/>
  <c r="G117" i="18"/>
  <c r="K117" i="18"/>
  <c r="Q117" i="18" s="1"/>
  <c r="L117" i="18"/>
  <c r="M117" i="18" s="1"/>
  <c r="E118" i="18"/>
  <c r="F118" i="18"/>
  <c r="G118" i="18"/>
  <c r="K118" i="18"/>
  <c r="Q118" i="18" s="1"/>
  <c r="L118" i="18"/>
  <c r="M118" i="18" s="1"/>
  <c r="E119" i="18"/>
  <c r="F119" i="18"/>
  <c r="G119" i="18"/>
  <c r="P119" i="18" s="1"/>
  <c r="K119" i="18"/>
  <c r="Q119" i="18" s="1"/>
  <c r="L119" i="18"/>
  <c r="M119" i="18" s="1"/>
  <c r="E120" i="18"/>
  <c r="F120" i="18"/>
  <c r="G120" i="18"/>
  <c r="K120" i="18"/>
  <c r="Q120" i="18" s="1"/>
  <c r="L120" i="18"/>
  <c r="M120" i="18" s="1"/>
  <c r="E121" i="18"/>
  <c r="F121" i="18"/>
  <c r="G121" i="18"/>
  <c r="K121" i="18"/>
  <c r="Q121" i="18" s="1"/>
  <c r="L121" i="18"/>
  <c r="M121" i="18" s="1"/>
  <c r="E122" i="18"/>
  <c r="F122" i="18"/>
  <c r="G122" i="18"/>
  <c r="K122" i="18"/>
  <c r="Q122" i="18" s="1"/>
  <c r="L122" i="18"/>
  <c r="M122" i="18" s="1"/>
  <c r="E123" i="18"/>
  <c r="F123" i="18"/>
  <c r="G123" i="18"/>
  <c r="K123" i="18"/>
  <c r="Q123" i="18" s="1"/>
  <c r="L123" i="18"/>
  <c r="M123" i="18" s="1"/>
  <c r="K124" i="18"/>
  <c r="O124" i="18" s="1"/>
  <c r="L124" i="18"/>
  <c r="M124" i="18" s="1"/>
  <c r="E125" i="18"/>
  <c r="F125" i="18"/>
  <c r="G125" i="18"/>
  <c r="K125" i="18"/>
  <c r="Q125" i="18" s="1"/>
  <c r="L125" i="18"/>
  <c r="M125" i="18"/>
  <c r="E126" i="18"/>
  <c r="F126" i="18"/>
  <c r="G126" i="18"/>
  <c r="K126" i="18"/>
  <c r="Q126" i="18" s="1"/>
  <c r="L126" i="18"/>
  <c r="M126" i="18" s="1"/>
  <c r="E127" i="18"/>
  <c r="F127" i="18"/>
  <c r="G127" i="18"/>
  <c r="K127" i="18"/>
  <c r="L127" i="18"/>
  <c r="M127" i="18" s="1"/>
  <c r="E128" i="18"/>
  <c r="F128" i="18"/>
  <c r="G128" i="18"/>
  <c r="K128" i="18"/>
  <c r="L128" i="18"/>
  <c r="M128" i="18" s="1"/>
  <c r="E129" i="18"/>
  <c r="F129" i="18"/>
  <c r="G129" i="18"/>
  <c r="P129" i="18" s="1"/>
  <c r="K129" i="18"/>
  <c r="Q129" i="18" s="1"/>
  <c r="L129" i="18"/>
  <c r="M129" i="18" s="1"/>
  <c r="E130" i="18"/>
  <c r="F130" i="18"/>
  <c r="G130" i="18"/>
  <c r="K130" i="18"/>
  <c r="Q130" i="18" s="1"/>
  <c r="L130" i="18"/>
  <c r="M130" i="18" s="1"/>
  <c r="E131" i="18"/>
  <c r="F131" i="18"/>
  <c r="G131" i="18"/>
  <c r="K131" i="18"/>
  <c r="L131" i="18"/>
  <c r="M131" i="18" s="1"/>
  <c r="E132" i="18"/>
  <c r="F132" i="18"/>
  <c r="G132" i="18"/>
  <c r="K132" i="18"/>
  <c r="L132" i="18"/>
  <c r="M132" i="18" s="1"/>
  <c r="E133" i="18"/>
  <c r="F133" i="18"/>
  <c r="G133" i="18"/>
  <c r="K133" i="18"/>
  <c r="Q133" i="18" s="1"/>
  <c r="L133" i="18"/>
  <c r="M133" i="18" s="1"/>
  <c r="K134" i="18"/>
  <c r="L134" i="18"/>
  <c r="M134" i="18" s="1"/>
  <c r="E135" i="18"/>
  <c r="F135" i="18"/>
  <c r="G135" i="18"/>
  <c r="K135" i="18"/>
  <c r="L135" i="18"/>
  <c r="M135" i="18" s="1"/>
  <c r="E136" i="18"/>
  <c r="F136" i="18"/>
  <c r="G136" i="18"/>
  <c r="K136" i="18"/>
  <c r="Q136" i="18" s="1"/>
  <c r="L136" i="18"/>
  <c r="M136" i="18" s="1"/>
  <c r="E137" i="18"/>
  <c r="F137" i="18"/>
  <c r="G137" i="18"/>
  <c r="P137" i="18" s="1"/>
  <c r="K137" i="18"/>
  <c r="L137" i="18"/>
  <c r="M137" i="18" s="1"/>
  <c r="E138" i="18"/>
  <c r="F138" i="18"/>
  <c r="G138" i="18"/>
  <c r="K138" i="18"/>
  <c r="L138" i="18"/>
  <c r="M138" i="18" s="1"/>
  <c r="E139" i="18"/>
  <c r="F139" i="18"/>
  <c r="G139" i="18"/>
  <c r="K139" i="18"/>
  <c r="Q139" i="18" s="1"/>
  <c r="L139" i="18"/>
  <c r="M139" i="18" s="1"/>
  <c r="E140" i="18"/>
  <c r="F140" i="18"/>
  <c r="G140" i="18"/>
  <c r="K140" i="18"/>
  <c r="Q140" i="18" s="1"/>
  <c r="L140" i="18"/>
  <c r="M140" i="18" s="1"/>
  <c r="E141" i="18"/>
  <c r="F141" i="18"/>
  <c r="G141" i="18"/>
  <c r="K141" i="18"/>
  <c r="Q141" i="18" s="1"/>
  <c r="L141" i="18"/>
  <c r="M141" i="18" s="1"/>
  <c r="E142" i="18"/>
  <c r="F142" i="18"/>
  <c r="G142" i="18"/>
  <c r="K142" i="18"/>
  <c r="L142" i="18"/>
  <c r="M142" i="18" s="1"/>
  <c r="E143" i="18"/>
  <c r="F143" i="18"/>
  <c r="G143" i="18"/>
  <c r="K143" i="18"/>
  <c r="L143" i="18"/>
  <c r="M143" i="18" s="1"/>
  <c r="K144" i="18"/>
  <c r="L144" i="18"/>
  <c r="M144" i="18" s="1"/>
  <c r="E145" i="18"/>
  <c r="F145" i="18"/>
  <c r="G145" i="18"/>
  <c r="K145" i="18"/>
  <c r="Q145" i="18" s="1"/>
  <c r="L145" i="18"/>
  <c r="M145" i="18" s="1"/>
  <c r="E146" i="18"/>
  <c r="F146" i="18"/>
  <c r="O146" i="18" s="1"/>
  <c r="G146" i="18"/>
  <c r="P146" i="18" s="1"/>
  <c r="K146" i="18"/>
  <c r="L146" i="18"/>
  <c r="M146" i="18" s="1"/>
  <c r="E147" i="18"/>
  <c r="F147" i="18"/>
  <c r="G147" i="18"/>
  <c r="K147" i="18"/>
  <c r="L147" i="18"/>
  <c r="M147" i="18" s="1"/>
  <c r="E148" i="18"/>
  <c r="F148" i="18"/>
  <c r="G148" i="18"/>
  <c r="K148" i="18"/>
  <c r="Q148" i="18" s="1"/>
  <c r="L148" i="18"/>
  <c r="M148" i="18" s="1"/>
  <c r="E149" i="18"/>
  <c r="F149" i="18"/>
  <c r="G149" i="18"/>
  <c r="K149" i="18"/>
  <c r="L149" i="18"/>
  <c r="M149" i="18" s="1"/>
  <c r="E150" i="18"/>
  <c r="F150" i="18"/>
  <c r="G150" i="18"/>
  <c r="K150" i="18"/>
  <c r="L150" i="18"/>
  <c r="M150" i="18" s="1"/>
  <c r="E151" i="18"/>
  <c r="F151" i="18"/>
  <c r="G151" i="18"/>
  <c r="K151" i="18"/>
  <c r="L151" i="18"/>
  <c r="M151" i="18" s="1"/>
  <c r="E152" i="18"/>
  <c r="F152" i="18"/>
  <c r="G152" i="18"/>
  <c r="K152" i="18"/>
  <c r="L152" i="18"/>
  <c r="M152" i="18" s="1"/>
  <c r="E153" i="18"/>
  <c r="F153" i="18"/>
  <c r="G153" i="18"/>
  <c r="K153" i="18"/>
  <c r="Q153" i="18" s="1"/>
  <c r="L153" i="18"/>
  <c r="M153" i="18" s="1"/>
  <c r="K154" i="18"/>
  <c r="N154" i="18" s="1"/>
  <c r="L154" i="18"/>
  <c r="M154" i="18" s="1"/>
  <c r="E155" i="18"/>
  <c r="F155" i="18"/>
  <c r="O155" i="18" s="1"/>
  <c r="G155" i="18"/>
  <c r="K155" i="18"/>
  <c r="Q155" i="18" s="1"/>
  <c r="L155" i="18"/>
  <c r="M155" i="18" s="1"/>
  <c r="E156" i="18"/>
  <c r="F156" i="18"/>
  <c r="G156" i="18"/>
  <c r="K156" i="18"/>
  <c r="Q156" i="18" s="1"/>
  <c r="L156" i="18"/>
  <c r="M156" i="18" s="1"/>
  <c r="E157" i="18"/>
  <c r="F157" i="18"/>
  <c r="G157" i="18"/>
  <c r="K157" i="18"/>
  <c r="Q157" i="18" s="1"/>
  <c r="L157" i="18"/>
  <c r="M157" i="18" s="1"/>
  <c r="E158" i="18"/>
  <c r="F158" i="18"/>
  <c r="G158" i="18"/>
  <c r="K158" i="18"/>
  <c r="L158" i="18"/>
  <c r="M158" i="18" s="1"/>
  <c r="E159" i="18"/>
  <c r="F159" i="18"/>
  <c r="G159" i="18"/>
  <c r="K159" i="18"/>
  <c r="Q159" i="18" s="1"/>
  <c r="L159" i="18"/>
  <c r="M159" i="18" s="1"/>
  <c r="E160" i="18"/>
  <c r="F160" i="18"/>
  <c r="G160" i="18"/>
  <c r="K160" i="18"/>
  <c r="Q160" i="18" s="1"/>
  <c r="L160" i="18"/>
  <c r="M160" i="18" s="1"/>
  <c r="E161" i="18"/>
  <c r="F161" i="18"/>
  <c r="G161" i="18"/>
  <c r="K161" i="18"/>
  <c r="Q161" i="18" s="1"/>
  <c r="L161" i="18"/>
  <c r="M161" i="18" s="1"/>
  <c r="E162" i="18"/>
  <c r="F162" i="18"/>
  <c r="G162" i="18"/>
  <c r="P162" i="18" s="1"/>
  <c r="K162" i="18"/>
  <c r="Q162" i="18" s="1"/>
  <c r="L162" i="18"/>
  <c r="M162" i="18" s="1"/>
  <c r="E163" i="18"/>
  <c r="F163" i="18"/>
  <c r="G163" i="18"/>
  <c r="K163" i="18"/>
  <c r="L163" i="18"/>
  <c r="M163" i="18" s="1"/>
  <c r="K164" i="18"/>
  <c r="N164" i="18" s="1"/>
  <c r="L164" i="18"/>
  <c r="M164" i="18" s="1"/>
  <c r="E165" i="18"/>
  <c r="F165" i="18"/>
  <c r="G165" i="18"/>
  <c r="K165" i="18"/>
  <c r="Q165" i="18" s="1"/>
  <c r="L165" i="18"/>
  <c r="M165" i="18" s="1"/>
  <c r="E166" i="18"/>
  <c r="F166" i="18"/>
  <c r="G166" i="18"/>
  <c r="K166" i="18"/>
  <c r="Q166" i="18" s="1"/>
  <c r="L166" i="18"/>
  <c r="M166" i="18" s="1"/>
  <c r="E167" i="18"/>
  <c r="F167" i="18"/>
  <c r="G167" i="18"/>
  <c r="K167" i="18"/>
  <c r="Q167" i="18" s="1"/>
  <c r="L167" i="18"/>
  <c r="M167" i="18" s="1"/>
  <c r="E168" i="18"/>
  <c r="F168" i="18"/>
  <c r="G168" i="18"/>
  <c r="K168" i="18"/>
  <c r="Q168" i="18" s="1"/>
  <c r="L168" i="18"/>
  <c r="M168" i="18" s="1"/>
  <c r="E169" i="18"/>
  <c r="F169" i="18"/>
  <c r="G169" i="18"/>
  <c r="K169" i="18"/>
  <c r="Q169" i="18" s="1"/>
  <c r="L169" i="18"/>
  <c r="M169" i="18" s="1"/>
  <c r="E170" i="18"/>
  <c r="F170" i="18"/>
  <c r="G170" i="18"/>
  <c r="P170" i="18" s="1"/>
  <c r="K170" i="18"/>
  <c r="Q170" i="18" s="1"/>
  <c r="L170" i="18"/>
  <c r="M170" i="18" s="1"/>
  <c r="E171" i="18"/>
  <c r="F171" i="18"/>
  <c r="G171" i="18"/>
  <c r="K171" i="18"/>
  <c r="Q171" i="18" s="1"/>
  <c r="L171" i="18"/>
  <c r="M171" i="18" s="1"/>
  <c r="E172" i="18"/>
  <c r="F172" i="18"/>
  <c r="G172" i="18"/>
  <c r="K172" i="18"/>
  <c r="L172" i="18"/>
  <c r="M172" i="18" s="1"/>
  <c r="E173" i="18"/>
  <c r="F173" i="18"/>
  <c r="G173" i="18"/>
  <c r="K173" i="18"/>
  <c r="L173" i="18"/>
  <c r="M173" i="18" s="1"/>
  <c r="K174" i="18"/>
  <c r="L174" i="18"/>
  <c r="M174" i="18" s="1"/>
  <c r="E175" i="18"/>
  <c r="F175" i="18"/>
  <c r="O175" i="18" s="1"/>
  <c r="G175" i="18"/>
  <c r="K175" i="18"/>
  <c r="Q175" i="18" s="1"/>
  <c r="L175" i="18"/>
  <c r="M175" i="18" s="1"/>
  <c r="E176" i="18"/>
  <c r="F176" i="18"/>
  <c r="G176" i="18"/>
  <c r="K176" i="18"/>
  <c r="Q176" i="18" s="1"/>
  <c r="L176" i="18"/>
  <c r="M176" i="18" s="1"/>
  <c r="E177" i="18"/>
  <c r="F177" i="18"/>
  <c r="G177" i="18"/>
  <c r="K177" i="18"/>
  <c r="Q177" i="18" s="1"/>
  <c r="L177" i="18"/>
  <c r="M177" i="18" s="1"/>
  <c r="E178" i="18"/>
  <c r="F178" i="18"/>
  <c r="G178" i="18"/>
  <c r="K178" i="18"/>
  <c r="L178" i="18"/>
  <c r="M178" i="18" s="1"/>
  <c r="E179" i="18"/>
  <c r="F179" i="18"/>
  <c r="G179" i="18"/>
  <c r="K179" i="18"/>
  <c r="Q179" i="18" s="1"/>
  <c r="L179" i="18"/>
  <c r="M179" i="18" s="1"/>
  <c r="E180" i="18"/>
  <c r="F180" i="18"/>
  <c r="G180" i="18"/>
  <c r="P180" i="18" s="1"/>
  <c r="K180" i="18"/>
  <c r="L180" i="18"/>
  <c r="M180" i="18" s="1"/>
  <c r="E181" i="18"/>
  <c r="F181" i="18"/>
  <c r="G181" i="18"/>
  <c r="K181" i="18"/>
  <c r="L181" i="18"/>
  <c r="M181" i="18" s="1"/>
  <c r="E182" i="18"/>
  <c r="F182" i="18"/>
  <c r="O182" i="18" s="1"/>
  <c r="G182" i="18"/>
  <c r="K182" i="18"/>
  <c r="Q182" i="18" s="1"/>
  <c r="L182" i="18"/>
  <c r="M182" i="18" s="1"/>
  <c r="E183" i="18"/>
  <c r="F183" i="18"/>
  <c r="G183" i="18"/>
  <c r="K183" i="18"/>
  <c r="Q183" i="18" s="1"/>
  <c r="L183" i="18"/>
  <c r="M183" i="18" s="1"/>
  <c r="K184" i="18"/>
  <c r="L184" i="18"/>
  <c r="M184" i="18" s="1"/>
  <c r="E185" i="18"/>
  <c r="N185" i="18" s="1"/>
  <c r="F185" i="18"/>
  <c r="G185" i="18"/>
  <c r="K185" i="18"/>
  <c r="Q185" i="18" s="1"/>
  <c r="L185" i="18"/>
  <c r="M185" i="18" s="1"/>
  <c r="E186" i="18"/>
  <c r="F186" i="18"/>
  <c r="G186" i="18"/>
  <c r="K186" i="18"/>
  <c r="L186" i="18"/>
  <c r="M186" i="18" s="1"/>
  <c r="E187" i="18"/>
  <c r="F187" i="18"/>
  <c r="G187" i="18"/>
  <c r="K187" i="18"/>
  <c r="Q187" i="18" s="1"/>
  <c r="L187" i="18"/>
  <c r="M187" i="18" s="1"/>
  <c r="E188" i="18"/>
  <c r="N188" i="18" s="1"/>
  <c r="F188" i="18"/>
  <c r="G188" i="18"/>
  <c r="K188" i="18"/>
  <c r="Q188" i="18" s="1"/>
  <c r="L188" i="18"/>
  <c r="M188" i="18" s="1"/>
  <c r="E189" i="18"/>
  <c r="F189" i="18"/>
  <c r="G189" i="18"/>
  <c r="K189" i="18"/>
  <c r="Q189" i="18" s="1"/>
  <c r="L189" i="18"/>
  <c r="M189" i="18" s="1"/>
  <c r="E190" i="18"/>
  <c r="F190" i="18"/>
  <c r="G190" i="18"/>
  <c r="K190" i="18"/>
  <c r="Q190" i="18" s="1"/>
  <c r="L190" i="18"/>
  <c r="M190" i="18" s="1"/>
  <c r="E191" i="18"/>
  <c r="F191" i="18"/>
  <c r="G191" i="18"/>
  <c r="P191" i="18" s="1"/>
  <c r="K191" i="18"/>
  <c r="Q191" i="18" s="1"/>
  <c r="L191" i="18"/>
  <c r="M191" i="18" s="1"/>
  <c r="E192" i="18"/>
  <c r="F192" i="18"/>
  <c r="G192" i="18"/>
  <c r="K192" i="18"/>
  <c r="Q192" i="18" s="1"/>
  <c r="L192" i="18"/>
  <c r="M192" i="18" s="1"/>
  <c r="E193" i="18"/>
  <c r="F193" i="18"/>
  <c r="G193" i="18"/>
  <c r="K193" i="18"/>
  <c r="L193" i="18"/>
  <c r="M193" i="18" s="1"/>
  <c r="K194" i="18"/>
  <c r="O194" i="18" s="1"/>
  <c r="L194" i="18"/>
  <c r="M194" i="18" s="1"/>
  <c r="E195" i="18"/>
  <c r="F195" i="18"/>
  <c r="G195" i="18"/>
  <c r="K195" i="18"/>
  <c r="Q195" i="18" s="1"/>
  <c r="L195" i="18"/>
  <c r="M195" i="18" s="1"/>
  <c r="E196" i="18"/>
  <c r="F196" i="18"/>
  <c r="G196" i="18"/>
  <c r="K196" i="18"/>
  <c r="L196" i="18"/>
  <c r="M196" i="18" s="1"/>
  <c r="E197" i="18"/>
  <c r="F197" i="18"/>
  <c r="G197" i="18"/>
  <c r="K197" i="18"/>
  <c r="Q197" i="18" s="1"/>
  <c r="L197" i="18"/>
  <c r="M197" i="18" s="1"/>
  <c r="E198" i="18"/>
  <c r="F198" i="18"/>
  <c r="G198" i="18"/>
  <c r="K198" i="18"/>
  <c r="Q198" i="18" s="1"/>
  <c r="L198" i="18"/>
  <c r="M198" i="18" s="1"/>
  <c r="E199" i="18"/>
  <c r="F199" i="18"/>
  <c r="G199" i="18"/>
  <c r="K199" i="18"/>
  <c r="Q199" i="18" s="1"/>
  <c r="L199" i="18"/>
  <c r="M199" i="18" s="1"/>
  <c r="E200" i="18"/>
  <c r="F200" i="18"/>
  <c r="G200" i="18"/>
  <c r="K200" i="18"/>
  <c r="Q200" i="18" s="1"/>
  <c r="L200" i="18"/>
  <c r="M200" i="18" s="1"/>
  <c r="E201" i="18"/>
  <c r="F201" i="18"/>
  <c r="G201" i="18"/>
  <c r="K201" i="18"/>
  <c r="Q201" i="18" s="1"/>
  <c r="L201" i="18"/>
  <c r="M201" i="18" s="1"/>
  <c r="E202" i="18"/>
  <c r="F202" i="18"/>
  <c r="G202" i="18"/>
  <c r="K202" i="18"/>
  <c r="Q202" i="18" s="1"/>
  <c r="L202" i="18"/>
  <c r="M202" i="18" s="1"/>
  <c r="E203" i="18"/>
  <c r="F203" i="18"/>
  <c r="G203" i="18"/>
  <c r="K203" i="18"/>
  <c r="Q203" i="18" s="1"/>
  <c r="L203" i="18"/>
  <c r="M203" i="18" s="1"/>
  <c r="K204" i="18"/>
  <c r="L204" i="18"/>
  <c r="M204" i="18" s="1"/>
  <c r="E205" i="18"/>
  <c r="F205" i="18"/>
  <c r="G205" i="18"/>
  <c r="K205" i="18"/>
  <c r="L205" i="18"/>
  <c r="M205" i="18" s="1"/>
  <c r="E206" i="18"/>
  <c r="F206" i="18"/>
  <c r="G206" i="18"/>
  <c r="K206" i="18"/>
  <c r="Q206" i="18" s="1"/>
  <c r="L206" i="18"/>
  <c r="M206" i="18" s="1"/>
  <c r="E207" i="18"/>
  <c r="F207" i="18"/>
  <c r="G207" i="18"/>
  <c r="K207" i="18"/>
  <c r="L207" i="18"/>
  <c r="M207" i="18" s="1"/>
  <c r="E208" i="18"/>
  <c r="F208" i="18"/>
  <c r="G208" i="18"/>
  <c r="K208" i="18"/>
  <c r="Q208" i="18" s="1"/>
  <c r="L208" i="18"/>
  <c r="M208" i="18" s="1"/>
  <c r="E209" i="18"/>
  <c r="F209" i="18"/>
  <c r="G209" i="18"/>
  <c r="K209" i="18"/>
  <c r="Q209" i="18" s="1"/>
  <c r="L209" i="18"/>
  <c r="M209" i="18" s="1"/>
  <c r="E210" i="18"/>
  <c r="F210" i="18"/>
  <c r="G210" i="18"/>
  <c r="K210" i="18"/>
  <c r="Q210" i="18" s="1"/>
  <c r="L210" i="18"/>
  <c r="M210" i="18" s="1"/>
  <c r="E211" i="18"/>
  <c r="F211" i="18"/>
  <c r="G211" i="18"/>
  <c r="K211" i="18"/>
  <c r="L211" i="18"/>
  <c r="M211" i="18" s="1"/>
  <c r="E212" i="18"/>
  <c r="F212" i="18"/>
  <c r="G212" i="18"/>
  <c r="K212" i="18"/>
  <c r="Q212" i="18" s="1"/>
  <c r="L212" i="18"/>
  <c r="M212" i="18" s="1"/>
  <c r="E213" i="18"/>
  <c r="F213" i="18"/>
  <c r="G213" i="18"/>
  <c r="K213" i="18"/>
  <c r="Q213" i="18" s="1"/>
  <c r="L213" i="18"/>
  <c r="M213" i="18" s="1"/>
  <c r="K214" i="18"/>
  <c r="N214" i="18" s="1"/>
  <c r="L214" i="18"/>
  <c r="M214" i="18" s="1"/>
  <c r="E215" i="18"/>
  <c r="F215" i="18"/>
  <c r="G215" i="18"/>
  <c r="K215" i="18"/>
  <c r="Q215" i="18" s="1"/>
  <c r="L215" i="18"/>
  <c r="M215" i="18" s="1"/>
  <c r="E216" i="18"/>
  <c r="F216" i="18"/>
  <c r="G216" i="18"/>
  <c r="K216" i="18"/>
  <c r="Q216" i="18" s="1"/>
  <c r="L216" i="18"/>
  <c r="M216" i="18" s="1"/>
  <c r="E217" i="18"/>
  <c r="F217" i="18"/>
  <c r="G217" i="18"/>
  <c r="K217" i="18"/>
  <c r="Q217" i="18" s="1"/>
  <c r="L217" i="18"/>
  <c r="M217" i="18" s="1"/>
  <c r="E218" i="18"/>
  <c r="F218" i="18"/>
  <c r="G218" i="18"/>
  <c r="K218" i="18"/>
  <c r="Q218" i="18" s="1"/>
  <c r="L218" i="18"/>
  <c r="M218" i="18" s="1"/>
  <c r="E219" i="18"/>
  <c r="F219" i="18"/>
  <c r="G219" i="18"/>
  <c r="K219" i="18"/>
  <c r="Q219" i="18" s="1"/>
  <c r="L219" i="18"/>
  <c r="M219" i="18" s="1"/>
  <c r="E220" i="18"/>
  <c r="F220" i="18"/>
  <c r="G220" i="18"/>
  <c r="K220" i="18"/>
  <c r="Q220" i="18" s="1"/>
  <c r="L220" i="18"/>
  <c r="M220" i="18" s="1"/>
  <c r="E221" i="18"/>
  <c r="F221" i="18"/>
  <c r="G221" i="18"/>
  <c r="K221" i="18"/>
  <c r="Q221" i="18" s="1"/>
  <c r="L221" i="18"/>
  <c r="M221" i="18" s="1"/>
  <c r="E222" i="18"/>
  <c r="F222" i="18"/>
  <c r="G222" i="18"/>
  <c r="K222" i="18"/>
  <c r="Q222" i="18" s="1"/>
  <c r="L222" i="18"/>
  <c r="M222" i="18" s="1"/>
  <c r="E223" i="18"/>
  <c r="F223" i="18"/>
  <c r="G223" i="18"/>
  <c r="K223" i="18"/>
  <c r="Q223" i="18" s="1"/>
  <c r="L223" i="18"/>
  <c r="M223" i="18" s="1"/>
  <c r="K224" i="18"/>
  <c r="P224" i="18" s="1"/>
  <c r="L224" i="18"/>
  <c r="M224" i="18" s="1"/>
  <c r="E225" i="18"/>
  <c r="F225" i="18"/>
  <c r="G225" i="18"/>
  <c r="K225" i="18"/>
  <c r="Q225" i="18" s="1"/>
  <c r="L225" i="18"/>
  <c r="M225" i="18" s="1"/>
  <c r="E226" i="18"/>
  <c r="F226" i="18"/>
  <c r="G226" i="18"/>
  <c r="K226" i="18"/>
  <c r="Q226" i="18" s="1"/>
  <c r="L226" i="18"/>
  <c r="M226" i="18" s="1"/>
  <c r="E227" i="18"/>
  <c r="F227" i="18"/>
  <c r="G227" i="18"/>
  <c r="K227" i="18"/>
  <c r="L227" i="18"/>
  <c r="M227" i="18"/>
  <c r="E228" i="18"/>
  <c r="F228" i="18"/>
  <c r="G228" i="18"/>
  <c r="K228" i="18"/>
  <c r="Q228" i="18" s="1"/>
  <c r="L228" i="18"/>
  <c r="M228" i="18" s="1"/>
  <c r="E229" i="18"/>
  <c r="F229" i="18"/>
  <c r="G229" i="18"/>
  <c r="K229" i="18"/>
  <c r="Q229" i="18" s="1"/>
  <c r="L229" i="18"/>
  <c r="M229" i="18" s="1"/>
  <c r="E230" i="18"/>
  <c r="F230" i="18"/>
  <c r="G230" i="18"/>
  <c r="K230" i="18"/>
  <c r="Q230" i="18" s="1"/>
  <c r="L230" i="18"/>
  <c r="M230" i="18" s="1"/>
  <c r="E231" i="18"/>
  <c r="F231" i="18"/>
  <c r="G231" i="18"/>
  <c r="K231" i="18"/>
  <c r="L231" i="18"/>
  <c r="M231" i="18" s="1"/>
  <c r="E232" i="18"/>
  <c r="F232" i="18"/>
  <c r="G232" i="18"/>
  <c r="K232" i="18"/>
  <c r="Q232" i="18" s="1"/>
  <c r="L232" i="18"/>
  <c r="M232" i="18" s="1"/>
  <c r="E233" i="18"/>
  <c r="F233" i="18"/>
  <c r="G233" i="18"/>
  <c r="K233" i="18"/>
  <c r="Q233" i="18" s="1"/>
  <c r="L233" i="18"/>
  <c r="M233" i="18" s="1"/>
  <c r="K234" i="18"/>
  <c r="O234" i="18" s="1"/>
  <c r="L234" i="18"/>
  <c r="M234" i="18" s="1"/>
  <c r="E235" i="18"/>
  <c r="F235" i="18"/>
  <c r="G235" i="18"/>
  <c r="K235" i="18"/>
  <c r="Q235" i="18" s="1"/>
  <c r="L235" i="18"/>
  <c r="M235" i="18" s="1"/>
  <c r="E236" i="18"/>
  <c r="N236" i="18" s="1"/>
  <c r="F236" i="18"/>
  <c r="G236" i="18"/>
  <c r="K236" i="18"/>
  <c r="L236" i="18"/>
  <c r="M236" i="18" s="1"/>
  <c r="E237" i="18"/>
  <c r="F237" i="18"/>
  <c r="G237" i="18"/>
  <c r="K237" i="18"/>
  <c r="Q237" i="18" s="1"/>
  <c r="L237" i="18"/>
  <c r="M237" i="18" s="1"/>
  <c r="E238" i="18"/>
  <c r="F238" i="18"/>
  <c r="G238" i="18"/>
  <c r="K238" i="18"/>
  <c r="Q238" i="18" s="1"/>
  <c r="L238" i="18"/>
  <c r="M238" i="18" s="1"/>
  <c r="E239" i="18"/>
  <c r="F239" i="18"/>
  <c r="G239" i="18"/>
  <c r="K239" i="18"/>
  <c r="Q239" i="18" s="1"/>
  <c r="L239" i="18"/>
  <c r="M239" i="18" s="1"/>
  <c r="E240" i="18"/>
  <c r="F240" i="18"/>
  <c r="G240" i="18"/>
  <c r="K240" i="18"/>
  <c r="L240" i="18"/>
  <c r="M240" i="18" s="1"/>
  <c r="E241" i="18"/>
  <c r="F241" i="18"/>
  <c r="G241" i="18"/>
  <c r="K241" i="18"/>
  <c r="Q241" i="18" s="1"/>
  <c r="L241" i="18"/>
  <c r="M241" i="18" s="1"/>
  <c r="E242" i="18"/>
  <c r="F242" i="18"/>
  <c r="G242" i="18"/>
  <c r="K242" i="18"/>
  <c r="Q242" i="18" s="1"/>
  <c r="L242" i="18"/>
  <c r="M242" i="18" s="1"/>
  <c r="E243" i="18"/>
  <c r="F243" i="18"/>
  <c r="G243" i="18"/>
  <c r="K243" i="18"/>
  <c r="Q243" i="18" s="1"/>
  <c r="L243" i="18"/>
  <c r="M243" i="18" s="1"/>
  <c r="K244" i="18"/>
  <c r="P244" i="18" s="1"/>
  <c r="L244" i="18"/>
  <c r="M244" i="18" s="1"/>
  <c r="E245" i="18"/>
  <c r="F245" i="18"/>
  <c r="G245" i="18"/>
  <c r="K245" i="18"/>
  <c r="L245" i="18"/>
  <c r="M245" i="18" s="1"/>
  <c r="E246" i="18"/>
  <c r="F246" i="18"/>
  <c r="G246" i="18"/>
  <c r="K246" i="18"/>
  <c r="Q246" i="18" s="1"/>
  <c r="L246" i="18"/>
  <c r="M246" i="18" s="1"/>
  <c r="E247" i="18"/>
  <c r="F247" i="18"/>
  <c r="G247" i="18"/>
  <c r="K247" i="18"/>
  <c r="Q247" i="18" s="1"/>
  <c r="L247" i="18"/>
  <c r="M247" i="18" s="1"/>
  <c r="E248" i="18"/>
  <c r="F248" i="18"/>
  <c r="G248" i="18"/>
  <c r="K248" i="18"/>
  <c r="Q248" i="18" s="1"/>
  <c r="L248" i="18"/>
  <c r="M248" i="18" s="1"/>
  <c r="E249" i="18"/>
  <c r="F249" i="18"/>
  <c r="G249" i="18"/>
  <c r="K249" i="18"/>
  <c r="L249" i="18"/>
  <c r="M249" i="18" s="1"/>
  <c r="E250" i="18"/>
  <c r="F250" i="18"/>
  <c r="G250" i="18"/>
  <c r="K250" i="18"/>
  <c r="Q250" i="18" s="1"/>
  <c r="L250" i="18"/>
  <c r="M250" i="18" s="1"/>
  <c r="E251" i="18"/>
  <c r="F251" i="18"/>
  <c r="G251" i="18"/>
  <c r="K251" i="18"/>
  <c r="L251" i="18"/>
  <c r="M251" i="18" s="1"/>
  <c r="E252" i="18"/>
  <c r="F252" i="18"/>
  <c r="G252" i="18"/>
  <c r="K252" i="18"/>
  <c r="L252" i="18"/>
  <c r="M252" i="18" s="1"/>
  <c r="E253" i="18"/>
  <c r="F253" i="18"/>
  <c r="G253" i="18"/>
  <c r="K253" i="18"/>
  <c r="L253" i="18"/>
  <c r="M253" i="18" s="1"/>
  <c r="K254" i="18"/>
  <c r="L254" i="18"/>
  <c r="M254" i="18" s="1"/>
  <c r="E255" i="18"/>
  <c r="F255" i="18"/>
  <c r="G255" i="18"/>
  <c r="K255" i="18"/>
  <c r="Q255" i="18" s="1"/>
  <c r="L255" i="18"/>
  <c r="M255" i="18" s="1"/>
  <c r="E256" i="18"/>
  <c r="F256" i="18"/>
  <c r="G256" i="18"/>
  <c r="P256" i="18" s="1"/>
  <c r="K256" i="18"/>
  <c r="Q256" i="18" s="1"/>
  <c r="L256" i="18"/>
  <c r="M256" i="18" s="1"/>
  <c r="E257" i="18"/>
  <c r="F257" i="18"/>
  <c r="G257" i="18"/>
  <c r="K257" i="18"/>
  <c r="L257" i="18"/>
  <c r="M257" i="18" s="1"/>
  <c r="E258" i="18"/>
  <c r="F258" i="18"/>
  <c r="G258" i="18"/>
  <c r="K258" i="18"/>
  <c r="L258" i="18"/>
  <c r="M258" i="18" s="1"/>
  <c r="E259" i="18"/>
  <c r="F259" i="18"/>
  <c r="G259" i="18"/>
  <c r="K259" i="18"/>
  <c r="Q259" i="18" s="1"/>
  <c r="L259" i="18"/>
  <c r="M259" i="18" s="1"/>
  <c r="E260" i="18"/>
  <c r="F260" i="18"/>
  <c r="G260" i="18"/>
  <c r="K260" i="18"/>
  <c r="Q260" i="18" s="1"/>
  <c r="L260" i="18"/>
  <c r="M260" i="18" s="1"/>
  <c r="E261" i="18"/>
  <c r="F261" i="18"/>
  <c r="G261" i="18"/>
  <c r="K261" i="18"/>
  <c r="Q261" i="18" s="1"/>
  <c r="L261" i="18"/>
  <c r="M261" i="18" s="1"/>
  <c r="E262" i="18"/>
  <c r="F262" i="18"/>
  <c r="G262" i="18"/>
  <c r="K262" i="18"/>
  <c r="Q262" i="18" s="1"/>
  <c r="L262" i="18"/>
  <c r="M262" i="18" s="1"/>
  <c r="E263" i="18"/>
  <c r="F263" i="18"/>
  <c r="G263" i="18"/>
  <c r="K263" i="18"/>
  <c r="L263" i="18"/>
  <c r="M263" i="18" s="1"/>
  <c r="K264" i="18"/>
  <c r="O264" i="18" s="1"/>
  <c r="L264" i="18"/>
  <c r="M264" i="18" s="1"/>
  <c r="E265" i="18"/>
  <c r="F265" i="18"/>
  <c r="G265" i="18"/>
  <c r="K265" i="18"/>
  <c r="P265" i="18" s="1"/>
  <c r="L265" i="18"/>
  <c r="M265" i="18" s="1"/>
  <c r="E266" i="18"/>
  <c r="F266" i="18"/>
  <c r="G266" i="18"/>
  <c r="K266" i="18"/>
  <c r="Q266" i="18" s="1"/>
  <c r="L266" i="18"/>
  <c r="M266" i="18" s="1"/>
  <c r="E267" i="18"/>
  <c r="F267" i="18"/>
  <c r="G267" i="18"/>
  <c r="K267" i="18"/>
  <c r="Q267" i="18" s="1"/>
  <c r="L267" i="18"/>
  <c r="M267" i="18" s="1"/>
  <c r="E268" i="18"/>
  <c r="F268" i="18"/>
  <c r="G268" i="18"/>
  <c r="K268" i="18"/>
  <c r="L268" i="18"/>
  <c r="M268" i="18" s="1"/>
  <c r="E269" i="18"/>
  <c r="F269" i="18"/>
  <c r="G269" i="18"/>
  <c r="K269" i="18"/>
  <c r="Q269" i="18" s="1"/>
  <c r="L269" i="18"/>
  <c r="M269" i="18" s="1"/>
  <c r="E270" i="18"/>
  <c r="F270" i="18"/>
  <c r="G270" i="18"/>
  <c r="K270" i="18"/>
  <c r="L270" i="18"/>
  <c r="M270" i="18" s="1"/>
  <c r="E271" i="18"/>
  <c r="F271" i="18"/>
  <c r="G271" i="18"/>
  <c r="K271" i="18"/>
  <c r="Q271" i="18" s="1"/>
  <c r="L271" i="18"/>
  <c r="M271" i="18" s="1"/>
  <c r="E272" i="18"/>
  <c r="F272" i="18"/>
  <c r="G272" i="18"/>
  <c r="K272" i="18"/>
  <c r="L272" i="18"/>
  <c r="M272" i="18" s="1"/>
  <c r="E273" i="18"/>
  <c r="F273" i="18"/>
  <c r="G273" i="18"/>
  <c r="K273" i="18"/>
  <c r="Q273" i="18" s="1"/>
  <c r="L273" i="18"/>
  <c r="M273" i="18" s="1"/>
  <c r="K274" i="18"/>
  <c r="P274" i="18" s="1"/>
  <c r="L274" i="18"/>
  <c r="M274" i="18" s="1"/>
  <c r="E275" i="18"/>
  <c r="F275" i="18"/>
  <c r="G275" i="18"/>
  <c r="K275" i="18"/>
  <c r="Q275" i="18" s="1"/>
  <c r="L275" i="18"/>
  <c r="M275" i="18" s="1"/>
  <c r="E276" i="18"/>
  <c r="F276" i="18"/>
  <c r="G276" i="18"/>
  <c r="K276" i="18"/>
  <c r="Q276" i="18" s="1"/>
  <c r="L276" i="18"/>
  <c r="M276" i="18" s="1"/>
  <c r="E277" i="18"/>
  <c r="F277" i="18"/>
  <c r="G277" i="18"/>
  <c r="K277" i="18"/>
  <c r="Q277" i="18" s="1"/>
  <c r="L277" i="18"/>
  <c r="M277" i="18" s="1"/>
  <c r="E278" i="18"/>
  <c r="F278" i="18"/>
  <c r="G278" i="18"/>
  <c r="K278" i="18"/>
  <c r="Q278" i="18" s="1"/>
  <c r="L278" i="18"/>
  <c r="M278" i="18" s="1"/>
  <c r="E279" i="18"/>
  <c r="F279" i="18"/>
  <c r="G279" i="18"/>
  <c r="K279" i="18"/>
  <c r="Q279" i="18" s="1"/>
  <c r="L279" i="18"/>
  <c r="M279" i="18" s="1"/>
  <c r="E280" i="18"/>
  <c r="F280" i="18"/>
  <c r="G280" i="18"/>
  <c r="K280" i="18"/>
  <c r="Q280" i="18" s="1"/>
  <c r="L280" i="18"/>
  <c r="M280" i="18" s="1"/>
  <c r="E281" i="18"/>
  <c r="F281" i="18"/>
  <c r="G281" i="18"/>
  <c r="K281" i="18"/>
  <c r="L281" i="18"/>
  <c r="M281" i="18" s="1"/>
  <c r="E282" i="18"/>
  <c r="F282" i="18"/>
  <c r="G282" i="18"/>
  <c r="K282" i="18"/>
  <c r="Q282" i="18" s="1"/>
  <c r="L282" i="18"/>
  <c r="M282" i="18" s="1"/>
  <c r="E283" i="18"/>
  <c r="F283" i="18"/>
  <c r="G283" i="18"/>
  <c r="K283" i="18"/>
  <c r="L283" i="18"/>
  <c r="M283" i="18" s="1"/>
  <c r="K284" i="18"/>
  <c r="P284" i="18" s="1"/>
  <c r="L284" i="18"/>
  <c r="M284" i="18" s="1"/>
  <c r="E285" i="18"/>
  <c r="F285" i="18"/>
  <c r="G285" i="18"/>
  <c r="K285" i="18"/>
  <c r="Q285" i="18" s="1"/>
  <c r="L285" i="18"/>
  <c r="M285" i="18" s="1"/>
  <c r="E286" i="18"/>
  <c r="F286" i="18"/>
  <c r="G286" i="18"/>
  <c r="K286" i="18"/>
  <c r="L286" i="18"/>
  <c r="M286" i="18" s="1"/>
  <c r="E287" i="18"/>
  <c r="F287" i="18"/>
  <c r="G287" i="18"/>
  <c r="K287" i="18"/>
  <c r="Q287" i="18" s="1"/>
  <c r="L287" i="18"/>
  <c r="M287" i="18" s="1"/>
  <c r="E288" i="18"/>
  <c r="F288" i="18"/>
  <c r="G288" i="18"/>
  <c r="K288" i="18"/>
  <c r="Q288" i="18" s="1"/>
  <c r="L288" i="18"/>
  <c r="M288" i="18" s="1"/>
  <c r="E289" i="18"/>
  <c r="F289" i="18"/>
  <c r="G289" i="18"/>
  <c r="K289" i="18"/>
  <c r="Q289" i="18" s="1"/>
  <c r="L289" i="18"/>
  <c r="M289" i="18" s="1"/>
  <c r="E290" i="18"/>
  <c r="F290" i="18"/>
  <c r="G290" i="18"/>
  <c r="K290" i="18"/>
  <c r="Q290" i="18" s="1"/>
  <c r="L290" i="18"/>
  <c r="M290" i="18" s="1"/>
  <c r="E291" i="18"/>
  <c r="F291" i="18"/>
  <c r="G291" i="18"/>
  <c r="K291" i="18"/>
  <c r="Q291" i="18" s="1"/>
  <c r="L291" i="18"/>
  <c r="M291" i="18" s="1"/>
  <c r="E292" i="18"/>
  <c r="F292" i="18"/>
  <c r="G292" i="18"/>
  <c r="K292" i="18"/>
  <c r="L292" i="18"/>
  <c r="M292" i="18" s="1"/>
  <c r="E293" i="18"/>
  <c r="F293" i="18"/>
  <c r="G293" i="18"/>
  <c r="K293" i="18"/>
  <c r="Q293" i="18" s="1"/>
  <c r="L293" i="18"/>
  <c r="M293" i="18" s="1"/>
  <c r="K294" i="18"/>
  <c r="L294" i="18"/>
  <c r="M294" i="18" s="1"/>
  <c r="E295" i="18"/>
  <c r="F295" i="18"/>
  <c r="G295" i="18"/>
  <c r="K295" i="18"/>
  <c r="Q295" i="18" s="1"/>
  <c r="L295" i="18"/>
  <c r="M295" i="18" s="1"/>
  <c r="E296" i="18"/>
  <c r="F296" i="18"/>
  <c r="G296" i="18"/>
  <c r="K296" i="18"/>
  <c r="Q296" i="18" s="1"/>
  <c r="L296" i="18"/>
  <c r="M296" i="18" s="1"/>
  <c r="E297" i="18"/>
  <c r="F297" i="18"/>
  <c r="G297" i="18"/>
  <c r="K297" i="18"/>
  <c r="Q297" i="18" s="1"/>
  <c r="L297" i="18"/>
  <c r="M297" i="18" s="1"/>
  <c r="E298" i="18"/>
  <c r="F298" i="18"/>
  <c r="G298" i="18"/>
  <c r="K298" i="18"/>
  <c r="L298" i="18"/>
  <c r="M298" i="18" s="1"/>
  <c r="E299" i="18"/>
  <c r="F299" i="18"/>
  <c r="G299" i="18"/>
  <c r="P299" i="18" s="1"/>
  <c r="K299" i="18"/>
  <c r="Q299" i="18" s="1"/>
  <c r="L299" i="18"/>
  <c r="M299" i="18" s="1"/>
  <c r="E300" i="18"/>
  <c r="F300" i="18"/>
  <c r="G300" i="18"/>
  <c r="K300" i="18"/>
  <c r="L300" i="18"/>
  <c r="M300" i="18" s="1"/>
  <c r="E301" i="18"/>
  <c r="F301" i="18"/>
  <c r="G301" i="18"/>
  <c r="K301" i="18"/>
  <c r="Q301" i="18" s="1"/>
  <c r="L301" i="18"/>
  <c r="M301" i="18" s="1"/>
  <c r="E302" i="18"/>
  <c r="F302" i="18"/>
  <c r="G302" i="18"/>
  <c r="K302" i="18"/>
  <c r="Q302" i="18" s="1"/>
  <c r="L302" i="18"/>
  <c r="M302" i="18" s="1"/>
  <c r="E303" i="18"/>
  <c r="F303" i="18"/>
  <c r="G303" i="18"/>
  <c r="K303" i="18"/>
  <c r="Q303" i="18" s="1"/>
  <c r="L303" i="18"/>
  <c r="M303" i="18" s="1"/>
  <c r="K304" i="18"/>
  <c r="P304" i="18" s="1"/>
  <c r="L304" i="18"/>
  <c r="M304" i="18" s="1"/>
  <c r="E305" i="18"/>
  <c r="F305" i="18"/>
  <c r="G305" i="18"/>
  <c r="K305" i="18"/>
  <c r="Q305" i="18" s="1"/>
  <c r="L305" i="18"/>
  <c r="M305" i="18" s="1"/>
  <c r="E306" i="18"/>
  <c r="F306" i="18"/>
  <c r="G306" i="18"/>
  <c r="K306" i="18"/>
  <c r="Q306" i="18" s="1"/>
  <c r="L306" i="18"/>
  <c r="M306" i="18" s="1"/>
  <c r="E307" i="18"/>
  <c r="F307" i="18"/>
  <c r="G307" i="18"/>
  <c r="K307" i="18"/>
  <c r="Q307" i="18" s="1"/>
  <c r="L307" i="18"/>
  <c r="M307" i="18" s="1"/>
  <c r="E308" i="18"/>
  <c r="F308" i="18"/>
  <c r="G308" i="18"/>
  <c r="K308" i="18"/>
  <c r="Q308" i="18" s="1"/>
  <c r="L308" i="18"/>
  <c r="M308" i="18" s="1"/>
  <c r="E309" i="18"/>
  <c r="F309" i="18"/>
  <c r="G309" i="18"/>
  <c r="K309" i="18"/>
  <c r="Q309" i="18" s="1"/>
  <c r="L309" i="18"/>
  <c r="M309" i="18" s="1"/>
  <c r="E310" i="18"/>
  <c r="F310" i="18"/>
  <c r="G310" i="18"/>
  <c r="K310" i="18"/>
  <c r="Q310" i="18" s="1"/>
  <c r="L310" i="18"/>
  <c r="M310" i="18" s="1"/>
  <c r="E311" i="18"/>
  <c r="F311" i="18"/>
  <c r="G311" i="18"/>
  <c r="K311" i="18"/>
  <c r="Q311" i="18" s="1"/>
  <c r="L311" i="18"/>
  <c r="M311" i="18" s="1"/>
  <c r="E312" i="18"/>
  <c r="F312" i="18"/>
  <c r="G312" i="18"/>
  <c r="K312" i="18"/>
  <c r="Q312" i="18" s="1"/>
  <c r="L312" i="18"/>
  <c r="M312" i="18" s="1"/>
  <c r="E313" i="18"/>
  <c r="F313" i="18"/>
  <c r="G313" i="18"/>
  <c r="K313" i="18"/>
  <c r="Q313" i="18" s="1"/>
  <c r="L313" i="18"/>
  <c r="M313" i="18" s="1"/>
  <c r="K314" i="18"/>
  <c r="N314" i="18" s="1"/>
  <c r="L314" i="18"/>
  <c r="M314" i="18" s="1"/>
  <c r="E315" i="18"/>
  <c r="F315" i="18"/>
  <c r="G315" i="18"/>
  <c r="P315" i="18" s="1"/>
  <c r="K315" i="18"/>
  <c r="L315" i="18"/>
  <c r="M315" i="18" s="1"/>
  <c r="E316" i="18"/>
  <c r="F316" i="18"/>
  <c r="G316" i="18"/>
  <c r="K316" i="18"/>
  <c r="Q316" i="18" s="1"/>
  <c r="L316" i="18"/>
  <c r="M316" i="18" s="1"/>
  <c r="E317" i="18"/>
  <c r="F317" i="18"/>
  <c r="G317" i="18"/>
  <c r="K317" i="18"/>
  <c r="Q317" i="18" s="1"/>
  <c r="L317" i="18"/>
  <c r="M317" i="18" s="1"/>
  <c r="E318" i="18"/>
  <c r="N318" i="18" s="1"/>
  <c r="F318" i="18"/>
  <c r="G318" i="18"/>
  <c r="K318" i="18"/>
  <c r="Q318" i="18" s="1"/>
  <c r="L318" i="18"/>
  <c r="M318" i="18" s="1"/>
  <c r="E319" i="18"/>
  <c r="F319" i="18"/>
  <c r="G319" i="18"/>
  <c r="K319" i="18"/>
  <c r="Q319" i="18" s="1"/>
  <c r="L319" i="18"/>
  <c r="M319" i="18" s="1"/>
  <c r="E320" i="18"/>
  <c r="F320" i="18"/>
  <c r="G320" i="18"/>
  <c r="K320" i="18"/>
  <c r="Q320" i="18" s="1"/>
  <c r="L320" i="18"/>
  <c r="M320" i="18" s="1"/>
  <c r="E321" i="18"/>
  <c r="F321" i="18"/>
  <c r="G321" i="18"/>
  <c r="K321" i="18"/>
  <c r="L321" i="18"/>
  <c r="M321" i="18" s="1"/>
  <c r="E322" i="18"/>
  <c r="F322" i="18"/>
  <c r="G322" i="18"/>
  <c r="K322" i="18"/>
  <c r="L322" i="18"/>
  <c r="M322" i="18" s="1"/>
  <c r="E323" i="18"/>
  <c r="F323" i="18"/>
  <c r="G323" i="18"/>
  <c r="K323" i="18"/>
  <c r="Q323" i="18" s="1"/>
  <c r="L323" i="18"/>
  <c r="M323" i="18" s="1"/>
  <c r="K324" i="18"/>
  <c r="N324" i="18" s="1"/>
  <c r="L324" i="18"/>
  <c r="M324" i="18" s="1"/>
  <c r="E325" i="18"/>
  <c r="F325" i="18"/>
  <c r="G325" i="18"/>
  <c r="K325" i="18"/>
  <c r="Q325" i="18" s="1"/>
  <c r="L325" i="18"/>
  <c r="M325" i="18" s="1"/>
  <c r="E326" i="18"/>
  <c r="F326" i="18"/>
  <c r="G326" i="18"/>
  <c r="K326" i="18"/>
  <c r="Q326" i="18" s="1"/>
  <c r="L326" i="18"/>
  <c r="M326" i="18" s="1"/>
  <c r="E327" i="18"/>
  <c r="F327" i="18"/>
  <c r="G327" i="18"/>
  <c r="K327" i="18"/>
  <c r="L327" i="18"/>
  <c r="M327" i="18" s="1"/>
  <c r="E328" i="18"/>
  <c r="F328" i="18"/>
  <c r="G328" i="18"/>
  <c r="K328" i="18"/>
  <c r="Q328" i="18"/>
  <c r="L328" i="18"/>
  <c r="M328" i="18" s="1"/>
  <c r="E329" i="18"/>
  <c r="F329" i="18"/>
  <c r="G329" i="18"/>
  <c r="K329" i="18"/>
  <c r="Q329" i="18" s="1"/>
  <c r="L329" i="18"/>
  <c r="M329" i="18" s="1"/>
  <c r="E330" i="18"/>
  <c r="F330" i="18"/>
  <c r="G330" i="18"/>
  <c r="K330" i="18"/>
  <c r="Q330" i="18" s="1"/>
  <c r="L330" i="18"/>
  <c r="M330" i="18" s="1"/>
  <c r="E331" i="18"/>
  <c r="F331" i="18"/>
  <c r="G331" i="18"/>
  <c r="K331" i="18"/>
  <c r="Q331" i="18" s="1"/>
  <c r="L331" i="18"/>
  <c r="M331" i="18" s="1"/>
  <c r="E332" i="18"/>
  <c r="F332" i="18"/>
  <c r="G332" i="18"/>
  <c r="K332" i="18"/>
  <c r="Q332" i="18" s="1"/>
  <c r="L332" i="18"/>
  <c r="M332" i="18" s="1"/>
  <c r="E333" i="18"/>
  <c r="F333" i="18"/>
  <c r="G333" i="18"/>
  <c r="K333" i="18"/>
  <c r="Q333" i="18" s="1"/>
  <c r="L333" i="18"/>
  <c r="M333" i="18" s="1"/>
  <c r="K334" i="18"/>
  <c r="L334" i="18"/>
  <c r="M334" i="18" s="1"/>
  <c r="E335" i="18"/>
  <c r="F335" i="18"/>
  <c r="G335" i="18"/>
  <c r="K335" i="18"/>
  <c r="L335" i="18"/>
  <c r="M335" i="18" s="1"/>
  <c r="E336" i="18"/>
  <c r="F336" i="18"/>
  <c r="G336" i="18"/>
  <c r="K336" i="18"/>
  <c r="Q336" i="18" s="1"/>
  <c r="L336" i="18"/>
  <c r="M336" i="18" s="1"/>
  <c r="E337" i="18"/>
  <c r="F337" i="18"/>
  <c r="O337" i="18" s="1"/>
  <c r="G337" i="18"/>
  <c r="K337" i="18"/>
  <c r="Q337" i="18" s="1"/>
  <c r="L337" i="18"/>
  <c r="M337" i="18" s="1"/>
  <c r="E338" i="18"/>
  <c r="N338" i="18" s="1"/>
  <c r="F338" i="18"/>
  <c r="G338" i="18"/>
  <c r="K338" i="18"/>
  <c r="L338" i="18"/>
  <c r="M338" i="18" s="1"/>
  <c r="E339" i="18"/>
  <c r="F339" i="18"/>
  <c r="G339" i="18"/>
  <c r="K339" i="18"/>
  <c r="Q339" i="18" s="1"/>
  <c r="L339" i="18"/>
  <c r="M339" i="18" s="1"/>
  <c r="E340" i="18"/>
  <c r="F340" i="18"/>
  <c r="G340" i="18"/>
  <c r="P340" i="18" s="1"/>
  <c r="K340" i="18"/>
  <c r="Q340" i="18" s="1"/>
  <c r="L340" i="18"/>
  <c r="M340" i="18" s="1"/>
  <c r="E341" i="18"/>
  <c r="F341" i="18"/>
  <c r="G341" i="18"/>
  <c r="K341" i="18"/>
  <c r="Q341" i="18" s="1"/>
  <c r="L341" i="18"/>
  <c r="M341" i="18" s="1"/>
  <c r="E342" i="18"/>
  <c r="F342" i="18"/>
  <c r="G342" i="18"/>
  <c r="K342" i="18"/>
  <c r="L342" i="18"/>
  <c r="M342" i="18" s="1"/>
  <c r="E343" i="18"/>
  <c r="F343" i="18"/>
  <c r="G343" i="18"/>
  <c r="K343" i="18"/>
  <c r="P343" i="18" s="1"/>
  <c r="L343" i="18"/>
  <c r="M343" i="18" s="1"/>
  <c r="K344" i="18"/>
  <c r="L344" i="18"/>
  <c r="M344" i="18" s="1"/>
  <c r="E345" i="18"/>
  <c r="F345" i="18"/>
  <c r="G345" i="18"/>
  <c r="K345" i="18"/>
  <c r="Q345" i="18" s="1"/>
  <c r="L345" i="18"/>
  <c r="M345" i="18" s="1"/>
  <c r="E346" i="18"/>
  <c r="F346" i="18"/>
  <c r="G346" i="18"/>
  <c r="K346" i="18"/>
  <c r="Q346" i="18" s="1"/>
  <c r="L346" i="18"/>
  <c r="M346" i="18" s="1"/>
  <c r="E347" i="18"/>
  <c r="F347" i="18"/>
  <c r="G347" i="18"/>
  <c r="K347" i="18"/>
  <c r="Q347" i="18" s="1"/>
  <c r="L347" i="18"/>
  <c r="M347" i="18" s="1"/>
  <c r="E348" i="18"/>
  <c r="F348" i="18"/>
  <c r="G348" i="18"/>
  <c r="K348" i="18"/>
  <c r="L348" i="18"/>
  <c r="M348" i="18" s="1"/>
  <c r="E349" i="18"/>
  <c r="N349" i="18" s="1"/>
  <c r="F349" i="18"/>
  <c r="G349" i="18"/>
  <c r="P349" i="18" s="1"/>
  <c r="K349" i="18"/>
  <c r="Q349" i="18" s="1"/>
  <c r="L349" i="18"/>
  <c r="M349" i="18" s="1"/>
  <c r="E350" i="18"/>
  <c r="F350" i="18"/>
  <c r="G350" i="18"/>
  <c r="K350" i="18"/>
  <c r="Q350" i="18" s="1"/>
  <c r="L350" i="18"/>
  <c r="M350" i="18" s="1"/>
  <c r="E351" i="18"/>
  <c r="F351" i="18"/>
  <c r="G351" i="18"/>
  <c r="K351" i="18"/>
  <c r="L351" i="18"/>
  <c r="M351" i="18" s="1"/>
  <c r="E352" i="18"/>
  <c r="F352" i="18"/>
  <c r="G352" i="18"/>
  <c r="K352" i="18"/>
  <c r="Q352" i="18" s="1"/>
  <c r="L352" i="18"/>
  <c r="M352" i="18" s="1"/>
  <c r="E353" i="18"/>
  <c r="F353" i="18"/>
  <c r="G353" i="18"/>
  <c r="K353" i="18"/>
  <c r="Q353" i="18" s="1"/>
  <c r="L353" i="18"/>
  <c r="M353" i="18" s="1"/>
  <c r="K354" i="18"/>
  <c r="L354" i="18"/>
  <c r="M354" i="18" s="1"/>
  <c r="E355" i="18"/>
  <c r="F355" i="18"/>
  <c r="G355" i="18"/>
  <c r="K355" i="18"/>
  <c r="Q355" i="18" s="1"/>
  <c r="L355" i="18"/>
  <c r="M355" i="18" s="1"/>
  <c r="E356" i="18"/>
  <c r="F356" i="18"/>
  <c r="G356" i="18"/>
  <c r="K356" i="18"/>
  <c r="L356" i="18"/>
  <c r="M356" i="18" s="1"/>
  <c r="E357" i="18"/>
  <c r="F357" i="18"/>
  <c r="G357" i="18"/>
  <c r="K357" i="18"/>
  <c r="Q357" i="18" s="1"/>
  <c r="L357" i="18"/>
  <c r="M357" i="18" s="1"/>
  <c r="E358" i="18"/>
  <c r="N358" i="18" s="1"/>
  <c r="F358" i="18"/>
  <c r="G358" i="18"/>
  <c r="K358" i="18"/>
  <c r="Q358" i="18" s="1"/>
  <c r="L358" i="18"/>
  <c r="M358" i="18" s="1"/>
  <c r="E359" i="18"/>
  <c r="F359" i="18"/>
  <c r="G359" i="18"/>
  <c r="K359" i="18"/>
  <c r="Q359" i="18" s="1"/>
  <c r="L359" i="18"/>
  <c r="M359" i="18" s="1"/>
  <c r="E360" i="18"/>
  <c r="F360" i="18"/>
  <c r="G360" i="18"/>
  <c r="K360" i="18"/>
  <c r="L360" i="18"/>
  <c r="M360" i="18" s="1"/>
  <c r="E361" i="18"/>
  <c r="F361" i="18"/>
  <c r="G361" i="18"/>
  <c r="K361" i="18"/>
  <c r="Q361" i="18" s="1"/>
  <c r="L361" i="18"/>
  <c r="M361" i="18" s="1"/>
  <c r="E362" i="18"/>
  <c r="F362" i="18"/>
  <c r="G362" i="18"/>
  <c r="K362" i="18"/>
  <c r="Q362" i="18" s="1"/>
  <c r="L362" i="18"/>
  <c r="M362" i="18" s="1"/>
  <c r="E363" i="18"/>
  <c r="F363" i="18"/>
  <c r="G363" i="18"/>
  <c r="K363" i="18"/>
  <c r="Q363" i="18" s="1"/>
  <c r="L363" i="18"/>
  <c r="M363" i="18" s="1"/>
  <c r="K364" i="18"/>
  <c r="N364" i="18" s="1"/>
  <c r="L364" i="18"/>
  <c r="M364" i="18" s="1"/>
  <c r="E365" i="18"/>
  <c r="F365" i="18"/>
  <c r="G365" i="18"/>
  <c r="K365" i="18"/>
  <c r="L365" i="18"/>
  <c r="M365" i="18" s="1"/>
  <c r="E366" i="18"/>
  <c r="F366" i="18"/>
  <c r="O366" i="18" s="1"/>
  <c r="G366" i="18"/>
  <c r="K366" i="18"/>
  <c r="L366" i="18"/>
  <c r="M366" i="18" s="1"/>
  <c r="E367" i="18"/>
  <c r="F367" i="18"/>
  <c r="G367" i="18"/>
  <c r="K367" i="18"/>
  <c r="Q367" i="18" s="1"/>
  <c r="L367" i="18"/>
  <c r="M367" i="18" s="1"/>
  <c r="E368" i="18"/>
  <c r="F368" i="18"/>
  <c r="G368" i="18"/>
  <c r="K368" i="18"/>
  <c r="Q368" i="18" s="1"/>
  <c r="L368" i="18"/>
  <c r="M368" i="18" s="1"/>
  <c r="E369" i="18"/>
  <c r="F369" i="18"/>
  <c r="G369" i="18"/>
  <c r="K369" i="18"/>
  <c r="Q369" i="18" s="1"/>
  <c r="L369" i="18"/>
  <c r="M369" i="18" s="1"/>
  <c r="E370" i="18"/>
  <c r="F370" i="18"/>
  <c r="G370" i="18"/>
  <c r="K370" i="18"/>
  <c r="Q370" i="18" s="1"/>
  <c r="L370" i="18"/>
  <c r="M370" i="18" s="1"/>
  <c r="E371" i="18"/>
  <c r="F371" i="18"/>
  <c r="G371" i="18"/>
  <c r="K371" i="18"/>
  <c r="L371" i="18"/>
  <c r="M371" i="18" s="1"/>
  <c r="E372" i="18"/>
  <c r="F372" i="18"/>
  <c r="G372" i="18"/>
  <c r="K372" i="18"/>
  <c r="Q372" i="18" s="1"/>
  <c r="L372" i="18"/>
  <c r="M372" i="18" s="1"/>
  <c r="E373" i="18"/>
  <c r="F373" i="18"/>
  <c r="G373" i="18"/>
  <c r="P373" i="18" s="1"/>
  <c r="K373" i="18"/>
  <c r="Q373" i="18" s="1"/>
  <c r="L373" i="18"/>
  <c r="M373" i="18" s="1"/>
  <c r="K374" i="18"/>
  <c r="L374" i="18"/>
  <c r="M374" i="18" s="1"/>
  <c r="E375" i="18"/>
  <c r="F375" i="18"/>
  <c r="G375" i="18"/>
  <c r="K375" i="18"/>
  <c r="Q375" i="18" s="1"/>
  <c r="L375" i="18"/>
  <c r="M375" i="18" s="1"/>
  <c r="E376" i="18"/>
  <c r="F376" i="18"/>
  <c r="G376" i="18"/>
  <c r="P376" i="18" s="1"/>
  <c r="K376" i="18"/>
  <c r="Q376" i="18" s="1"/>
  <c r="L376" i="18"/>
  <c r="M376" i="18" s="1"/>
  <c r="E377" i="18"/>
  <c r="F377" i="18"/>
  <c r="G377" i="18"/>
  <c r="K377" i="18"/>
  <c r="Q377" i="18" s="1"/>
  <c r="L377" i="18"/>
  <c r="M377" i="18" s="1"/>
  <c r="E378" i="18"/>
  <c r="F378" i="18"/>
  <c r="G378" i="18"/>
  <c r="K378" i="18"/>
  <c r="Q378" i="18" s="1"/>
  <c r="L378" i="18"/>
  <c r="M378" i="18" s="1"/>
  <c r="E379" i="18"/>
  <c r="F379" i="18"/>
  <c r="G379" i="18"/>
  <c r="K379" i="18"/>
  <c r="Q379" i="18" s="1"/>
  <c r="L379" i="18"/>
  <c r="M379" i="18" s="1"/>
  <c r="E380" i="18"/>
  <c r="F380" i="18"/>
  <c r="G380" i="18"/>
  <c r="K380" i="18"/>
  <c r="Q380" i="18" s="1"/>
  <c r="L380" i="18"/>
  <c r="M380" i="18" s="1"/>
  <c r="E381" i="18"/>
  <c r="F381" i="18"/>
  <c r="G381" i="18"/>
  <c r="K381" i="18"/>
  <c r="Q381" i="18" s="1"/>
  <c r="L381" i="18"/>
  <c r="M381" i="18" s="1"/>
  <c r="E382" i="18"/>
  <c r="F382" i="18"/>
  <c r="G382" i="18"/>
  <c r="K382" i="18"/>
  <c r="Q382" i="18" s="1"/>
  <c r="L382" i="18"/>
  <c r="M382" i="18" s="1"/>
  <c r="E383" i="18"/>
  <c r="F383" i="18"/>
  <c r="G383" i="18"/>
  <c r="K383" i="18"/>
  <c r="Q383" i="18" s="1"/>
  <c r="L383" i="18"/>
  <c r="M383" i="18" s="1"/>
  <c r="K384" i="18"/>
  <c r="L384" i="18"/>
  <c r="M384" i="18" s="1"/>
  <c r="E385" i="18"/>
  <c r="F385" i="18"/>
  <c r="G385" i="18"/>
  <c r="K385" i="18"/>
  <c r="L385" i="18"/>
  <c r="M385" i="18" s="1"/>
  <c r="E386" i="18"/>
  <c r="F386" i="18"/>
  <c r="G386" i="18"/>
  <c r="K386" i="18"/>
  <c r="Q386" i="18" s="1"/>
  <c r="L386" i="18"/>
  <c r="M386" i="18" s="1"/>
  <c r="E387" i="18"/>
  <c r="F387" i="18"/>
  <c r="G387" i="18"/>
  <c r="K387" i="18"/>
  <c r="L387" i="18"/>
  <c r="M387" i="18" s="1"/>
  <c r="E388" i="18"/>
  <c r="F388" i="18"/>
  <c r="G388" i="18"/>
  <c r="K388" i="18"/>
  <c r="Q388" i="18" s="1"/>
  <c r="L388" i="18"/>
  <c r="M388" i="18" s="1"/>
  <c r="E389" i="18"/>
  <c r="F389" i="18"/>
  <c r="G389" i="18"/>
  <c r="K389" i="18"/>
  <c r="Q389" i="18" s="1"/>
  <c r="L389" i="18"/>
  <c r="M389" i="18" s="1"/>
  <c r="E390" i="18"/>
  <c r="F390" i="18"/>
  <c r="G390" i="18"/>
  <c r="K390" i="18"/>
  <c r="Q390" i="18" s="1"/>
  <c r="L390" i="18"/>
  <c r="M390" i="18" s="1"/>
  <c r="E391" i="18"/>
  <c r="F391" i="18"/>
  <c r="G391" i="18"/>
  <c r="P391" i="18" s="1"/>
  <c r="K391" i="18"/>
  <c r="Q391" i="18" s="1"/>
  <c r="L391" i="18"/>
  <c r="M391" i="18" s="1"/>
  <c r="E392" i="18"/>
  <c r="F392" i="18"/>
  <c r="G392" i="18"/>
  <c r="K392" i="18"/>
  <c r="L392" i="18"/>
  <c r="M392" i="18" s="1"/>
  <c r="E393" i="18"/>
  <c r="F393" i="18"/>
  <c r="G393" i="18"/>
  <c r="K393" i="18"/>
  <c r="Q393" i="18" s="1"/>
  <c r="L393" i="18"/>
  <c r="M393" i="18" s="1"/>
  <c r="K394" i="18"/>
  <c r="L394" i="18"/>
  <c r="M394" i="18" s="1"/>
  <c r="E395" i="18"/>
  <c r="F395" i="18"/>
  <c r="G395" i="18"/>
  <c r="K395" i="18"/>
  <c r="Q395" i="18" s="1"/>
  <c r="L395" i="18"/>
  <c r="M395" i="18" s="1"/>
  <c r="E396" i="18"/>
  <c r="F396" i="18"/>
  <c r="G396" i="18"/>
  <c r="K396" i="18"/>
  <c r="L396" i="18"/>
  <c r="M396" i="18" s="1"/>
  <c r="E397" i="18"/>
  <c r="F397" i="18"/>
  <c r="G397" i="18"/>
  <c r="K397" i="18"/>
  <c r="Q397" i="18" s="1"/>
  <c r="L397" i="18"/>
  <c r="M397" i="18" s="1"/>
  <c r="E398" i="18"/>
  <c r="F398" i="18"/>
  <c r="G398" i="18"/>
  <c r="K398" i="18"/>
  <c r="Q398" i="18" s="1"/>
  <c r="L398" i="18"/>
  <c r="M398" i="18" s="1"/>
  <c r="E399" i="18"/>
  <c r="F399" i="18"/>
  <c r="G399" i="18"/>
  <c r="K399" i="18"/>
  <c r="P399" i="18" s="1"/>
  <c r="L399" i="18"/>
  <c r="M399" i="18" s="1"/>
  <c r="E400" i="18"/>
  <c r="F400" i="18"/>
  <c r="G400" i="18"/>
  <c r="K400" i="18"/>
  <c r="Q400" i="18" s="1"/>
  <c r="L400" i="18"/>
  <c r="M400" i="18" s="1"/>
  <c r="E401" i="18"/>
  <c r="F401" i="18"/>
  <c r="G401" i="18"/>
  <c r="K401" i="18"/>
  <c r="Q401" i="18" s="1"/>
  <c r="L401" i="18"/>
  <c r="M401" i="18" s="1"/>
  <c r="E402" i="18"/>
  <c r="F402" i="18"/>
  <c r="G402" i="18"/>
  <c r="K402" i="18"/>
  <c r="Q402" i="18" s="1"/>
  <c r="L402" i="18"/>
  <c r="M402" i="18" s="1"/>
  <c r="E403" i="18"/>
  <c r="F403" i="18"/>
  <c r="G403" i="18"/>
  <c r="K403" i="18"/>
  <c r="Q403" i="18" s="1"/>
  <c r="L403" i="18"/>
  <c r="M403" i="18" s="1"/>
  <c r="K404" i="18"/>
  <c r="O404" i="18" s="1"/>
  <c r="L404" i="18"/>
  <c r="M404" i="18" s="1"/>
  <c r="E405" i="18"/>
  <c r="F405" i="18"/>
  <c r="G405" i="18"/>
  <c r="K405" i="18"/>
  <c r="Q405" i="18" s="1"/>
  <c r="L405" i="18"/>
  <c r="M405" i="18" s="1"/>
  <c r="E406" i="18"/>
  <c r="F406" i="18"/>
  <c r="G406" i="18"/>
  <c r="K406" i="18"/>
  <c r="Q406" i="18" s="1"/>
  <c r="L406" i="18"/>
  <c r="M406" i="18" s="1"/>
  <c r="E407" i="18"/>
  <c r="F407" i="18"/>
  <c r="G407" i="18"/>
  <c r="K407" i="18"/>
  <c r="Q407" i="18" s="1"/>
  <c r="L407" i="18"/>
  <c r="M407" i="18" s="1"/>
  <c r="E408" i="18"/>
  <c r="F408" i="18"/>
  <c r="G408" i="18"/>
  <c r="K408" i="18"/>
  <c r="Q408" i="18" s="1"/>
  <c r="L408" i="18"/>
  <c r="M408" i="18" s="1"/>
  <c r="E409" i="18"/>
  <c r="F409" i="18"/>
  <c r="G409" i="18"/>
  <c r="K409" i="18"/>
  <c r="Q409" i="18" s="1"/>
  <c r="L409" i="18"/>
  <c r="M409" i="18" s="1"/>
  <c r="E410" i="18"/>
  <c r="F410" i="18"/>
  <c r="G410" i="18"/>
  <c r="K410" i="18"/>
  <c r="L410" i="18"/>
  <c r="M410" i="18" s="1"/>
  <c r="E411" i="18"/>
  <c r="F411" i="18"/>
  <c r="G411" i="18"/>
  <c r="K411" i="18"/>
  <c r="L411" i="18"/>
  <c r="M411" i="18" s="1"/>
  <c r="E412" i="18"/>
  <c r="F412" i="18"/>
  <c r="G412" i="18"/>
  <c r="K412" i="18"/>
  <c r="L412" i="18"/>
  <c r="M412" i="18" s="1"/>
  <c r="E413" i="18"/>
  <c r="F413" i="18"/>
  <c r="G413" i="18"/>
  <c r="K413" i="18"/>
  <c r="Q413" i="18" s="1"/>
  <c r="L413" i="18"/>
  <c r="M413" i="18" s="1"/>
  <c r="K414" i="18"/>
  <c r="L414" i="18"/>
  <c r="M414" i="18" s="1"/>
  <c r="E415" i="18"/>
  <c r="F415" i="18"/>
  <c r="G415" i="18"/>
  <c r="K415" i="18"/>
  <c r="Q415" i="18" s="1"/>
  <c r="L415" i="18"/>
  <c r="M415" i="18" s="1"/>
  <c r="T415" i="18"/>
  <c r="E416" i="18"/>
  <c r="F416" i="18"/>
  <c r="G416" i="18"/>
  <c r="K416" i="18"/>
  <c r="Q416" i="18" s="1"/>
  <c r="L416" i="18"/>
  <c r="M416" i="18" s="1"/>
  <c r="T416" i="18"/>
  <c r="E417" i="18"/>
  <c r="F417" i="18"/>
  <c r="G417" i="18"/>
  <c r="K417" i="18"/>
  <c r="Q417" i="18" s="1"/>
  <c r="L417" i="18"/>
  <c r="M417" i="18" s="1"/>
  <c r="T417" i="18"/>
  <c r="E418" i="18"/>
  <c r="F418" i="18"/>
  <c r="G418" i="18"/>
  <c r="K418" i="18"/>
  <c r="Q418" i="18" s="1"/>
  <c r="L418" i="18"/>
  <c r="M418" i="18" s="1"/>
  <c r="T418" i="18"/>
  <c r="E419" i="18"/>
  <c r="F419" i="18"/>
  <c r="G419" i="18"/>
  <c r="K419" i="18"/>
  <c r="Q419" i="18" s="1"/>
  <c r="L419" i="18"/>
  <c r="M419" i="18" s="1"/>
  <c r="T419" i="18"/>
  <c r="E420" i="18"/>
  <c r="F420" i="18"/>
  <c r="O420" i="18" s="1"/>
  <c r="G420" i="18"/>
  <c r="K420" i="18"/>
  <c r="Q420" i="18" s="1"/>
  <c r="L420" i="18"/>
  <c r="M420" i="18" s="1"/>
  <c r="T420" i="18"/>
  <c r="X420" i="18" s="1"/>
  <c r="E421" i="18"/>
  <c r="F421" i="18"/>
  <c r="G421" i="18"/>
  <c r="K421" i="18"/>
  <c r="Q421" i="18" s="1"/>
  <c r="L421" i="18"/>
  <c r="M421" i="18" s="1"/>
  <c r="T421" i="18"/>
  <c r="X421" i="18" s="1"/>
  <c r="E422" i="18"/>
  <c r="F422" i="18"/>
  <c r="G422" i="18"/>
  <c r="K422" i="18"/>
  <c r="L422" i="18"/>
  <c r="M422" i="18" s="1"/>
  <c r="T422" i="18"/>
  <c r="E423" i="18"/>
  <c r="F423" i="18"/>
  <c r="G423" i="18"/>
  <c r="K423" i="18"/>
  <c r="Q423" i="18" s="1"/>
  <c r="L423" i="18"/>
  <c r="M423" i="18" s="1"/>
  <c r="T423" i="18"/>
  <c r="K424" i="18"/>
  <c r="N424" i="18" s="1"/>
  <c r="L424" i="18"/>
  <c r="M424" i="18" s="1"/>
  <c r="T424" i="18"/>
  <c r="U424" i="18" s="1"/>
  <c r="E425" i="18"/>
  <c r="F425" i="18"/>
  <c r="G425" i="18"/>
  <c r="K425" i="18"/>
  <c r="Q425" i="18" s="1"/>
  <c r="L425" i="18"/>
  <c r="M425" i="18" s="1"/>
  <c r="T425" i="18"/>
  <c r="X425" i="18" s="1"/>
  <c r="E426" i="18"/>
  <c r="F426" i="18"/>
  <c r="G426" i="18"/>
  <c r="K426" i="18"/>
  <c r="Q426" i="18" s="1"/>
  <c r="L426" i="18"/>
  <c r="M426" i="18" s="1"/>
  <c r="T426" i="18"/>
  <c r="X426" i="18" s="1"/>
  <c r="E427" i="18"/>
  <c r="F427" i="18"/>
  <c r="G427" i="18"/>
  <c r="K427" i="18"/>
  <c r="L427" i="18"/>
  <c r="M427" i="18" s="1"/>
  <c r="T427" i="18"/>
  <c r="E428" i="18"/>
  <c r="F428" i="18"/>
  <c r="G428" i="18"/>
  <c r="K428" i="18"/>
  <c r="Q428" i="18" s="1"/>
  <c r="L428" i="18"/>
  <c r="M428" i="18" s="1"/>
  <c r="T428" i="18"/>
  <c r="E429" i="18"/>
  <c r="F429" i="18"/>
  <c r="G429" i="18"/>
  <c r="K429" i="18"/>
  <c r="Q429" i="18" s="1"/>
  <c r="L429" i="18"/>
  <c r="M429" i="18" s="1"/>
  <c r="T429" i="18"/>
  <c r="X429" i="18" s="1"/>
  <c r="E430" i="18"/>
  <c r="F430" i="18"/>
  <c r="G430" i="18"/>
  <c r="K430" i="18"/>
  <c r="L430" i="18"/>
  <c r="M430" i="18" s="1"/>
  <c r="T430" i="18"/>
  <c r="X430" i="18" s="1"/>
  <c r="E431" i="18"/>
  <c r="F431" i="18"/>
  <c r="G431" i="18"/>
  <c r="K431" i="18"/>
  <c r="L431" i="18"/>
  <c r="M431" i="18" s="1"/>
  <c r="T431" i="18"/>
  <c r="E432" i="18"/>
  <c r="F432" i="18"/>
  <c r="G432" i="18"/>
  <c r="K432" i="18"/>
  <c r="Q432" i="18" s="1"/>
  <c r="L432" i="18"/>
  <c r="M432" i="18" s="1"/>
  <c r="T432" i="18"/>
  <c r="E433" i="18"/>
  <c r="F433" i="18"/>
  <c r="G433" i="18"/>
  <c r="K433" i="18"/>
  <c r="Q433" i="18" s="1"/>
  <c r="L433" i="18"/>
  <c r="M433" i="18" s="1"/>
  <c r="T433" i="18"/>
  <c r="X433" i="18" s="1"/>
  <c r="K434" i="18"/>
  <c r="N434" i="18" s="1"/>
  <c r="L434" i="18"/>
  <c r="M434" i="18" s="1"/>
  <c r="T434" i="18"/>
  <c r="E435" i="18"/>
  <c r="F435" i="18"/>
  <c r="G435" i="18"/>
  <c r="K435" i="18"/>
  <c r="Q435" i="18" s="1"/>
  <c r="L435" i="18"/>
  <c r="M435" i="18" s="1"/>
  <c r="T435" i="18"/>
  <c r="E436" i="18"/>
  <c r="F436" i="18"/>
  <c r="G436" i="18"/>
  <c r="K436" i="18"/>
  <c r="Q436" i="18" s="1"/>
  <c r="L436" i="18"/>
  <c r="M436" i="18" s="1"/>
  <c r="T436" i="18"/>
  <c r="E437" i="18"/>
  <c r="F437" i="18"/>
  <c r="G437" i="18"/>
  <c r="K437" i="18"/>
  <c r="Q437" i="18" s="1"/>
  <c r="L437" i="18"/>
  <c r="M437" i="18" s="1"/>
  <c r="T437" i="18"/>
  <c r="X437" i="18" s="1"/>
  <c r="E438" i="18"/>
  <c r="F438" i="18"/>
  <c r="G438" i="18"/>
  <c r="K438" i="18"/>
  <c r="Q438" i="18" s="1"/>
  <c r="L438" i="18"/>
  <c r="M438" i="18" s="1"/>
  <c r="T438" i="18"/>
  <c r="X438" i="18" s="1"/>
  <c r="E439" i="18"/>
  <c r="F439" i="18"/>
  <c r="G439" i="18"/>
  <c r="K439" i="18"/>
  <c r="Q439" i="18" s="1"/>
  <c r="L439" i="18"/>
  <c r="M439" i="18" s="1"/>
  <c r="T439" i="18"/>
  <c r="E440" i="18"/>
  <c r="F440" i="18"/>
  <c r="G440" i="18"/>
  <c r="K440" i="18"/>
  <c r="L440" i="18"/>
  <c r="M440" i="18" s="1"/>
  <c r="T440" i="18"/>
  <c r="E441" i="18"/>
  <c r="F441" i="18"/>
  <c r="G441" i="18"/>
  <c r="K441" i="18"/>
  <c r="Q441" i="18" s="1"/>
  <c r="L441" i="18"/>
  <c r="M441" i="18" s="1"/>
  <c r="T441" i="18"/>
  <c r="E442" i="18"/>
  <c r="F442" i="18"/>
  <c r="G442" i="18"/>
  <c r="K442" i="18"/>
  <c r="L442" i="18"/>
  <c r="M442" i="18" s="1"/>
  <c r="T442" i="18"/>
  <c r="X442" i="18" s="1"/>
  <c r="E443" i="18"/>
  <c r="F443" i="18"/>
  <c r="G443" i="18"/>
  <c r="K443" i="18"/>
  <c r="Q443" i="18" s="1"/>
  <c r="L443" i="18"/>
  <c r="M443" i="18" s="1"/>
  <c r="T443" i="18"/>
  <c r="X443" i="18" s="1"/>
  <c r="K444" i="18"/>
  <c r="P444" i="18" s="1"/>
  <c r="L444" i="18"/>
  <c r="M444" i="18" s="1"/>
  <c r="T444" i="18"/>
  <c r="V444" i="18" s="1"/>
  <c r="E445" i="18"/>
  <c r="F445" i="18"/>
  <c r="G445" i="18"/>
  <c r="K445" i="18"/>
  <c r="L445" i="18"/>
  <c r="M445" i="18" s="1"/>
  <c r="E446" i="18"/>
  <c r="F446" i="18"/>
  <c r="G446" i="18"/>
  <c r="K446" i="18"/>
  <c r="Q446" i="18" s="1"/>
  <c r="L446" i="18"/>
  <c r="M446" i="18" s="1"/>
  <c r="E447" i="18"/>
  <c r="F447" i="18"/>
  <c r="G447" i="18"/>
  <c r="K447" i="18"/>
  <c r="Q447" i="18" s="1"/>
  <c r="L447" i="18"/>
  <c r="M447" i="18"/>
  <c r="E448" i="18"/>
  <c r="F448" i="18"/>
  <c r="O448" i="18" s="1"/>
  <c r="G448" i="18"/>
  <c r="K448" i="18"/>
  <c r="Q448" i="18" s="1"/>
  <c r="L448" i="18"/>
  <c r="M448" i="18" s="1"/>
  <c r="E449" i="18"/>
  <c r="F449" i="18"/>
  <c r="G449" i="18"/>
  <c r="K449" i="18"/>
  <c r="L449" i="18"/>
  <c r="M449" i="18" s="1"/>
  <c r="E450" i="18"/>
  <c r="F450" i="18"/>
  <c r="G450" i="18"/>
  <c r="K450" i="18"/>
  <c r="Q450" i="18" s="1"/>
  <c r="L450" i="18"/>
  <c r="M450" i="18" s="1"/>
  <c r="E451" i="18"/>
  <c r="F451" i="18"/>
  <c r="G451" i="18"/>
  <c r="K451" i="18"/>
  <c r="Q451" i="18" s="1"/>
  <c r="L451" i="18"/>
  <c r="M451" i="18" s="1"/>
  <c r="E452" i="18"/>
  <c r="F452" i="18"/>
  <c r="G452" i="18"/>
  <c r="K452" i="18"/>
  <c r="Q452" i="18" s="1"/>
  <c r="L452" i="18"/>
  <c r="M452" i="18" s="1"/>
  <c r="E453" i="18"/>
  <c r="F453" i="18"/>
  <c r="G453" i="18"/>
  <c r="K453" i="18"/>
  <c r="L453" i="18"/>
  <c r="M453" i="18" s="1"/>
  <c r="K454" i="18"/>
  <c r="O454" i="18" s="1"/>
  <c r="L454" i="18"/>
  <c r="M454" i="18" s="1"/>
  <c r="E455" i="18"/>
  <c r="F455" i="18"/>
  <c r="G455" i="18"/>
  <c r="K455" i="18"/>
  <c r="P455" i="18" s="1"/>
  <c r="L455" i="18"/>
  <c r="M455" i="18" s="1"/>
  <c r="E456" i="18"/>
  <c r="F456" i="18"/>
  <c r="G456" i="18"/>
  <c r="K456" i="18"/>
  <c r="Q456" i="18" s="1"/>
  <c r="L456" i="18"/>
  <c r="M456" i="18" s="1"/>
  <c r="E457" i="18"/>
  <c r="F457" i="18"/>
  <c r="G457" i="18"/>
  <c r="K457" i="18"/>
  <c r="Q457" i="18"/>
  <c r="L457" i="18"/>
  <c r="M457" i="18" s="1"/>
  <c r="E458" i="18"/>
  <c r="F458" i="18"/>
  <c r="G458" i="18"/>
  <c r="K458" i="18"/>
  <c r="Q458" i="18" s="1"/>
  <c r="L458" i="18"/>
  <c r="M458" i="18" s="1"/>
  <c r="E459" i="18"/>
  <c r="F459" i="18"/>
  <c r="G459" i="18"/>
  <c r="K459" i="18"/>
  <c r="Q459" i="18" s="1"/>
  <c r="L459" i="18"/>
  <c r="M459" i="18" s="1"/>
  <c r="E460" i="18"/>
  <c r="F460" i="18"/>
  <c r="O460" i="18" s="1"/>
  <c r="G460" i="18"/>
  <c r="K460" i="18"/>
  <c r="Q460" i="18" s="1"/>
  <c r="L460" i="18"/>
  <c r="M460" i="18" s="1"/>
  <c r="E461" i="18"/>
  <c r="F461" i="18"/>
  <c r="G461" i="18"/>
  <c r="K461" i="18"/>
  <c r="Q461" i="18" s="1"/>
  <c r="L461" i="18"/>
  <c r="M461" i="18" s="1"/>
  <c r="E462" i="18"/>
  <c r="F462" i="18"/>
  <c r="G462" i="18"/>
  <c r="K462" i="18"/>
  <c r="L462" i="18"/>
  <c r="M462" i="18" s="1"/>
  <c r="E463" i="18"/>
  <c r="F463" i="18"/>
  <c r="G463" i="18"/>
  <c r="K463" i="18"/>
  <c r="L463" i="18"/>
  <c r="M463" i="18" s="1"/>
  <c r="K464" i="18"/>
  <c r="O464" i="18" s="1"/>
  <c r="L464" i="18"/>
  <c r="M464" i="18" s="1"/>
  <c r="E465" i="18"/>
  <c r="F465" i="18"/>
  <c r="G465" i="18"/>
  <c r="K465" i="18"/>
  <c r="Q465" i="18" s="1"/>
  <c r="L465" i="18"/>
  <c r="M465" i="18" s="1"/>
  <c r="E466" i="18"/>
  <c r="F466" i="18"/>
  <c r="G466" i="18"/>
  <c r="K466" i="18"/>
  <c r="Q466" i="18" s="1"/>
  <c r="L466" i="18"/>
  <c r="M466" i="18" s="1"/>
  <c r="E467" i="18"/>
  <c r="F467" i="18"/>
  <c r="G467" i="18"/>
  <c r="K467" i="18"/>
  <c r="Q467" i="18" s="1"/>
  <c r="L467" i="18"/>
  <c r="M467" i="18" s="1"/>
  <c r="E468" i="18"/>
  <c r="F468" i="18"/>
  <c r="G468" i="18"/>
  <c r="K468" i="18"/>
  <c r="Q468" i="18" s="1"/>
  <c r="L468" i="18"/>
  <c r="M468" i="18" s="1"/>
  <c r="E469" i="18"/>
  <c r="F469" i="18"/>
  <c r="G469" i="18"/>
  <c r="K469" i="18"/>
  <c r="L469" i="18"/>
  <c r="M469" i="18" s="1"/>
  <c r="E470" i="18"/>
  <c r="F470" i="18"/>
  <c r="G470" i="18"/>
  <c r="P470" i="18" s="1"/>
  <c r="K470" i="18"/>
  <c r="Q470" i="18" s="1"/>
  <c r="L470" i="18"/>
  <c r="M470" i="18" s="1"/>
  <c r="E471" i="18"/>
  <c r="F471" i="18"/>
  <c r="G471" i="18"/>
  <c r="K471" i="18"/>
  <c r="Q471" i="18" s="1"/>
  <c r="L471" i="18"/>
  <c r="M471" i="18" s="1"/>
  <c r="E472" i="18"/>
  <c r="F472" i="18"/>
  <c r="G472" i="18"/>
  <c r="K472" i="18"/>
  <c r="Q472" i="18" s="1"/>
  <c r="L472" i="18"/>
  <c r="M472" i="18" s="1"/>
  <c r="E473" i="18"/>
  <c r="F473" i="18"/>
  <c r="G473" i="18"/>
  <c r="K473" i="18"/>
  <c r="Q473" i="18" s="1"/>
  <c r="L473" i="18"/>
  <c r="M473" i="18" s="1"/>
  <c r="K474" i="18"/>
  <c r="L474" i="18"/>
  <c r="M474" i="18" s="1"/>
  <c r="E475" i="18"/>
  <c r="F475" i="18"/>
  <c r="G475" i="18"/>
  <c r="K475" i="18"/>
  <c r="Q475" i="18" s="1"/>
  <c r="L475" i="18"/>
  <c r="M475" i="18" s="1"/>
  <c r="E476" i="18"/>
  <c r="F476" i="18"/>
  <c r="G476" i="18"/>
  <c r="K476" i="18"/>
  <c r="Q476" i="18" s="1"/>
  <c r="L476" i="18"/>
  <c r="M476" i="18" s="1"/>
  <c r="E477" i="18"/>
  <c r="F477" i="18"/>
  <c r="G477" i="18"/>
  <c r="K477" i="18"/>
  <c r="Q477" i="18" s="1"/>
  <c r="L477" i="18"/>
  <c r="M477" i="18" s="1"/>
  <c r="E478" i="18"/>
  <c r="F478" i="18"/>
  <c r="G478" i="18"/>
  <c r="K478" i="18"/>
  <c r="Q478" i="18" s="1"/>
  <c r="L478" i="18"/>
  <c r="M478" i="18" s="1"/>
  <c r="E479" i="18"/>
  <c r="F479" i="18"/>
  <c r="G479" i="18"/>
  <c r="K479" i="18"/>
  <c r="L479" i="18"/>
  <c r="M479" i="18" s="1"/>
  <c r="E480" i="18"/>
  <c r="F480" i="18"/>
  <c r="G480" i="18"/>
  <c r="K480" i="18"/>
  <c r="L480" i="18"/>
  <c r="M480" i="18" s="1"/>
  <c r="E481" i="18"/>
  <c r="N481" i="18" s="1"/>
  <c r="F481" i="18"/>
  <c r="G481" i="18"/>
  <c r="K481" i="18"/>
  <c r="Q481" i="18" s="1"/>
  <c r="L481" i="18"/>
  <c r="M481" i="18" s="1"/>
  <c r="E482" i="18"/>
  <c r="F482" i="18"/>
  <c r="G482" i="18"/>
  <c r="K482" i="18"/>
  <c r="L482" i="18"/>
  <c r="M482" i="18" s="1"/>
  <c r="E483" i="18"/>
  <c r="F483" i="18"/>
  <c r="G483" i="18"/>
  <c r="K483" i="18"/>
  <c r="L483" i="18"/>
  <c r="M483" i="18" s="1"/>
  <c r="K484" i="18"/>
  <c r="N484" i="18" s="1"/>
  <c r="L484" i="18"/>
  <c r="M484" i="18" s="1"/>
  <c r="E485" i="18"/>
  <c r="F485" i="18"/>
  <c r="G485" i="18"/>
  <c r="K485" i="18"/>
  <c r="Q485" i="18" s="1"/>
  <c r="L485" i="18"/>
  <c r="M485" i="18" s="1"/>
  <c r="E486" i="18"/>
  <c r="F486" i="18"/>
  <c r="G486" i="18"/>
  <c r="K486" i="18"/>
  <c r="Q486" i="18" s="1"/>
  <c r="L486" i="18"/>
  <c r="M486" i="18" s="1"/>
  <c r="E487" i="18"/>
  <c r="F487" i="18"/>
  <c r="G487" i="18"/>
  <c r="K487" i="18"/>
  <c r="Q487" i="18" s="1"/>
  <c r="L487" i="18"/>
  <c r="M487" i="18" s="1"/>
  <c r="E488" i="18"/>
  <c r="F488" i="18"/>
  <c r="G488" i="18"/>
  <c r="K488" i="18"/>
  <c r="L488" i="18"/>
  <c r="M488" i="18" s="1"/>
  <c r="E489" i="18"/>
  <c r="F489" i="18"/>
  <c r="G489" i="18"/>
  <c r="K489" i="18"/>
  <c r="L489" i="18"/>
  <c r="M489" i="18" s="1"/>
  <c r="E490" i="18"/>
  <c r="F490" i="18"/>
  <c r="G490" i="18"/>
  <c r="K490" i="18"/>
  <c r="Q490" i="18" s="1"/>
  <c r="L490" i="18"/>
  <c r="M490" i="18" s="1"/>
  <c r="E491" i="18"/>
  <c r="F491" i="18"/>
  <c r="G491" i="18"/>
  <c r="K491" i="18"/>
  <c r="Q491" i="18" s="1"/>
  <c r="L491" i="18"/>
  <c r="M491" i="18"/>
  <c r="E492" i="18"/>
  <c r="F492" i="18"/>
  <c r="G492" i="18"/>
  <c r="K492" i="18"/>
  <c r="L492" i="18"/>
  <c r="M492" i="18" s="1"/>
  <c r="E493" i="18"/>
  <c r="F493" i="18"/>
  <c r="G493" i="18"/>
  <c r="K493" i="18"/>
  <c r="L493" i="18"/>
  <c r="M493" i="18" s="1"/>
  <c r="K494" i="18"/>
  <c r="N494" i="18" s="1"/>
  <c r="L494" i="18"/>
  <c r="M494" i="18" s="1"/>
  <c r="E495" i="18"/>
  <c r="F495" i="18"/>
  <c r="G495" i="18"/>
  <c r="K495" i="18"/>
  <c r="Q495" i="18" s="1"/>
  <c r="L495" i="18"/>
  <c r="M495" i="18" s="1"/>
  <c r="E496" i="18"/>
  <c r="F496" i="18"/>
  <c r="G496" i="18"/>
  <c r="P496" i="18" s="1"/>
  <c r="K496" i="18"/>
  <c r="Q496" i="18" s="1"/>
  <c r="L496" i="18"/>
  <c r="M496" i="18" s="1"/>
  <c r="E497" i="18"/>
  <c r="F497" i="18"/>
  <c r="G497" i="18"/>
  <c r="K497" i="18"/>
  <c r="Q497" i="18" s="1"/>
  <c r="L497" i="18"/>
  <c r="M497" i="18" s="1"/>
  <c r="E498" i="18"/>
  <c r="F498" i="18"/>
  <c r="G498" i="18"/>
  <c r="K498" i="18"/>
  <c r="L498" i="18"/>
  <c r="M498" i="18" s="1"/>
  <c r="E499" i="18"/>
  <c r="F499" i="18"/>
  <c r="G499" i="18"/>
  <c r="K499" i="18"/>
  <c r="Q499" i="18" s="1"/>
  <c r="L499" i="18"/>
  <c r="M499" i="18" s="1"/>
  <c r="E500" i="18"/>
  <c r="F500" i="18"/>
  <c r="G500" i="18"/>
  <c r="K500" i="18"/>
  <c r="Q500" i="18" s="1"/>
  <c r="L500" i="18"/>
  <c r="M500" i="18" s="1"/>
  <c r="E501" i="18"/>
  <c r="F501" i="18"/>
  <c r="G501" i="18"/>
  <c r="K501" i="18"/>
  <c r="Q501" i="18" s="1"/>
  <c r="L501" i="18"/>
  <c r="M501" i="18" s="1"/>
  <c r="E502" i="18"/>
  <c r="F502" i="18"/>
  <c r="G502" i="18"/>
  <c r="K502" i="18"/>
  <c r="L502" i="18"/>
  <c r="M502" i="18" s="1"/>
  <c r="E503" i="18"/>
  <c r="F503" i="18"/>
  <c r="G503" i="18"/>
  <c r="K503" i="18"/>
  <c r="Q503" i="18" s="1"/>
  <c r="L503" i="18"/>
  <c r="M503" i="18" s="1"/>
  <c r="K504" i="18"/>
  <c r="L504" i="18"/>
  <c r="M504" i="18" s="1"/>
  <c r="E505" i="18"/>
  <c r="F505" i="18"/>
  <c r="G505" i="18"/>
  <c r="K505" i="18"/>
  <c r="Q505" i="18" s="1"/>
  <c r="L505" i="18"/>
  <c r="M505" i="18" s="1"/>
  <c r="E506" i="18"/>
  <c r="F506" i="18"/>
  <c r="G506" i="18"/>
  <c r="K506" i="18"/>
  <c r="L506" i="18"/>
  <c r="M506" i="18" s="1"/>
  <c r="E507" i="18"/>
  <c r="F507" i="18"/>
  <c r="G507" i="18"/>
  <c r="K507" i="18"/>
  <c r="L507" i="18"/>
  <c r="M507" i="18" s="1"/>
  <c r="E508" i="18"/>
  <c r="F508" i="18"/>
  <c r="G508" i="18"/>
  <c r="K508" i="18"/>
  <c r="Q508" i="18" s="1"/>
  <c r="L508" i="18"/>
  <c r="M508" i="18" s="1"/>
  <c r="E509" i="18"/>
  <c r="F509" i="18"/>
  <c r="G509" i="18"/>
  <c r="K509" i="18"/>
  <c r="Q509" i="18" s="1"/>
  <c r="L509" i="18"/>
  <c r="M509" i="18" s="1"/>
  <c r="E510" i="18"/>
  <c r="F510" i="18"/>
  <c r="G510" i="18"/>
  <c r="K510" i="18"/>
  <c r="Q510" i="18" s="1"/>
  <c r="L510" i="18"/>
  <c r="M510" i="18" s="1"/>
  <c r="E511" i="18"/>
  <c r="F511" i="18"/>
  <c r="G511" i="18"/>
  <c r="K511" i="18"/>
  <c r="L511" i="18"/>
  <c r="M511" i="18" s="1"/>
  <c r="E512" i="18"/>
  <c r="F512" i="18"/>
  <c r="G512" i="18"/>
  <c r="K512" i="18"/>
  <c r="Q512" i="18" s="1"/>
  <c r="L512" i="18"/>
  <c r="M512" i="18" s="1"/>
  <c r="E513" i="18"/>
  <c r="F513" i="18"/>
  <c r="G513" i="18"/>
  <c r="P513" i="18" s="1"/>
  <c r="K513" i="18"/>
  <c r="Q513" i="18" s="1"/>
  <c r="L513" i="18"/>
  <c r="M513" i="18" s="1"/>
  <c r="K514" i="18"/>
  <c r="P514" i="18" s="1"/>
  <c r="L514" i="18"/>
  <c r="M514" i="18" s="1"/>
  <c r="E515" i="18"/>
  <c r="F515" i="18"/>
  <c r="G515" i="18"/>
  <c r="K515" i="18"/>
  <c r="P515" i="18" s="1"/>
  <c r="L515" i="18"/>
  <c r="M515" i="18" s="1"/>
  <c r="E516" i="18"/>
  <c r="F516" i="18"/>
  <c r="G516" i="18"/>
  <c r="K516" i="18"/>
  <c r="L516" i="18"/>
  <c r="M516" i="18" s="1"/>
  <c r="E517" i="18"/>
  <c r="F517" i="18"/>
  <c r="G517" i="18"/>
  <c r="K517" i="18"/>
  <c r="Q517" i="18" s="1"/>
  <c r="L517" i="18"/>
  <c r="M517" i="18" s="1"/>
  <c r="E518" i="18"/>
  <c r="F518" i="18"/>
  <c r="G518" i="18"/>
  <c r="K518" i="18"/>
  <c r="Q518" i="18"/>
  <c r="L518" i="18"/>
  <c r="M518" i="18"/>
  <c r="E519" i="18"/>
  <c r="F519" i="18"/>
  <c r="G519" i="18"/>
  <c r="K519" i="18"/>
  <c r="Q519" i="18" s="1"/>
  <c r="L519" i="18"/>
  <c r="M519" i="18" s="1"/>
  <c r="E520" i="18"/>
  <c r="F520" i="18"/>
  <c r="G520" i="18"/>
  <c r="K520" i="18"/>
  <c r="L520" i="18"/>
  <c r="M520" i="18" s="1"/>
  <c r="E521" i="18"/>
  <c r="F521" i="18"/>
  <c r="G521" i="18"/>
  <c r="K521" i="18"/>
  <c r="L521" i="18"/>
  <c r="M521" i="18" s="1"/>
  <c r="E522" i="18"/>
  <c r="F522" i="18"/>
  <c r="G522" i="18"/>
  <c r="K522" i="18"/>
  <c r="Q522" i="18" s="1"/>
  <c r="L522" i="18"/>
  <c r="M522" i="18" s="1"/>
  <c r="E523" i="18"/>
  <c r="F523" i="18"/>
  <c r="G523" i="18"/>
  <c r="K523" i="18"/>
  <c r="Q523" i="18" s="1"/>
  <c r="L523" i="18"/>
  <c r="M523" i="18" s="1"/>
  <c r="K524" i="18"/>
  <c r="L524" i="18"/>
  <c r="M524" i="18" s="1"/>
  <c r="E525" i="18"/>
  <c r="F525" i="18"/>
  <c r="G525" i="18"/>
  <c r="K525" i="18"/>
  <c r="Q525" i="18" s="1"/>
  <c r="L525" i="18"/>
  <c r="M525" i="18" s="1"/>
  <c r="E526" i="18"/>
  <c r="F526" i="18"/>
  <c r="G526" i="18"/>
  <c r="K526" i="18"/>
  <c r="Q526" i="18" s="1"/>
  <c r="L526" i="18"/>
  <c r="M526" i="18" s="1"/>
  <c r="E527" i="18"/>
  <c r="F527" i="18"/>
  <c r="G527" i="18"/>
  <c r="K527" i="18"/>
  <c r="Q527" i="18" s="1"/>
  <c r="L527" i="18"/>
  <c r="M527" i="18" s="1"/>
  <c r="E528" i="18"/>
  <c r="F528" i="18"/>
  <c r="G528" i="18"/>
  <c r="K528" i="18"/>
  <c r="Q528" i="18" s="1"/>
  <c r="L528" i="18"/>
  <c r="M528" i="18" s="1"/>
  <c r="E529" i="18"/>
  <c r="F529" i="18"/>
  <c r="G529" i="18"/>
  <c r="K529" i="18"/>
  <c r="Q529" i="18" s="1"/>
  <c r="L529" i="18"/>
  <c r="M529" i="18" s="1"/>
  <c r="E530" i="18"/>
  <c r="F530" i="18"/>
  <c r="G530" i="18"/>
  <c r="K530" i="18"/>
  <c r="Q530" i="18" s="1"/>
  <c r="L530" i="18"/>
  <c r="M530" i="18" s="1"/>
  <c r="E531" i="18"/>
  <c r="F531" i="18"/>
  <c r="G531" i="18"/>
  <c r="K531" i="18"/>
  <c r="L531" i="18"/>
  <c r="M531" i="18" s="1"/>
  <c r="E532" i="18"/>
  <c r="F532" i="18"/>
  <c r="G532" i="18"/>
  <c r="K532" i="18"/>
  <c r="L532" i="18"/>
  <c r="M532" i="18" s="1"/>
  <c r="E533" i="18"/>
  <c r="F533" i="18"/>
  <c r="G533" i="18"/>
  <c r="P533" i="18" s="1"/>
  <c r="K533" i="18"/>
  <c r="L533" i="18"/>
  <c r="M533" i="18" s="1"/>
  <c r="K534" i="18"/>
  <c r="O534" i="18" s="1"/>
  <c r="L534" i="18"/>
  <c r="M534" i="18" s="1"/>
  <c r="E535" i="18"/>
  <c r="F535" i="18"/>
  <c r="G535" i="18"/>
  <c r="K535" i="18"/>
  <c r="Q535" i="18" s="1"/>
  <c r="L535" i="18"/>
  <c r="M535" i="18" s="1"/>
  <c r="T535" i="18"/>
  <c r="E536" i="18"/>
  <c r="F536" i="18"/>
  <c r="G536" i="18"/>
  <c r="K536" i="18"/>
  <c r="L536" i="18"/>
  <c r="M536" i="18" s="1"/>
  <c r="T536" i="18"/>
  <c r="E537" i="18"/>
  <c r="F537" i="18"/>
  <c r="G537" i="18"/>
  <c r="K537" i="18"/>
  <c r="Q537" i="18" s="1"/>
  <c r="L537" i="18"/>
  <c r="M537" i="18" s="1"/>
  <c r="T537" i="18"/>
  <c r="X537" i="18" s="1"/>
  <c r="E538" i="18"/>
  <c r="F538" i="18"/>
  <c r="G538" i="18"/>
  <c r="K538" i="18"/>
  <c r="L538" i="18"/>
  <c r="M538" i="18" s="1"/>
  <c r="T538" i="18"/>
  <c r="X538" i="18" s="1"/>
  <c r="E539" i="18"/>
  <c r="F539" i="18"/>
  <c r="G539" i="18"/>
  <c r="K539" i="18"/>
  <c r="L539" i="18"/>
  <c r="M539" i="18" s="1"/>
  <c r="T539" i="18"/>
  <c r="E540" i="18"/>
  <c r="F540" i="18"/>
  <c r="G540" i="18"/>
  <c r="K540" i="18"/>
  <c r="Q540" i="18" s="1"/>
  <c r="L540" i="18"/>
  <c r="M540" i="18" s="1"/>
  <c r="T540" i="18"/>
  <c r="E541" i="18"/>
  <c r="F541" i="18"/>
  <c r="G541" i="18"/>
  <c r="K541" i="18"/>
  <c r="Q541" i="18" s="1"/>
  <c r="L541" i="18"/>
  <c r="M541" i="18" s="1"/>
  <c r="T541" i="18"/>
  <c r="E542" i="18"/>
  <c r="F542" i="18"/>
  <c r="G542" i="18"/>
  <c r="K542" i="18"/>
  <c r="Q542" i="18" s="1"/>
  <c r="L542" i="18"/>
  <c r="M542" i="18" s="1"/>
  <c r="T542" i="18"/>
  <c r="X542" i="18" s="1"/>
  <c r="E543" i="18"/>
  <c r="F543" i="18"/>
  <c r="G543" i="18"/>
  <c r="K543" i="18"/>
  <c r="Q543" i="18" s="1"/>
  <c r="L543" i="18"/>
  <c r="M543" i="18" s="1"/>
  <c r="T543" i="18"/>
  <c r="X543" i="18" s="1"/>
  <c r="K544" i="18"/>
  <c r="L544" i="18"/>
  <c r="M544" i="18" s="1"/>
  <c r="T544" i="18"/>
  <c r="V544" i="18" s="1"/>
  <c r="E545" i="18"/>
  <c r="N545" i="18" s="1"/>
  <c r="F545" i="18"/>
  <c r="G545" i="18"/>
  <c r="K545" i="18"/>
  <c r="L545" i="18"/>
  <c r="M545" i="18" s="1"/>
  <c r="E546" i="18"/>
  <c r="F546" i="18"/>
  <c r="G546" i="18"/>
  <c r="K546" i="18"/>
  <c r="L546" i="18"/>
  <c r="M546" i="18" s="1"/>
  <c r="E547" i="18"/>
  <c r="F547" i="18"/>
  <c r="G547" i="18"/>
  <c r="K547" i="18"/>
  <c r="Q547" i="18" s="1"/>
  <c r="L547" i="18"/>
  <c r="M547" i="18" s="1"/>
  <c r="E548" i="18"/>
  <c r="F548" i="18"/>
  <c r="G548" i="18"/>
  <c r="K548" i="18"/>
  <c r="Q548" i="18" s="1"/>
  <c r="L548" i="18"/>
  <c r="M548" i="18" s="1"/>
  <c r="E549" i="18"/>
  <c r="F549" i="18"/>
  <c r="G549" i="18"/>
  <c r="K549" i="18"/>
  <c r="Q549" i="18" s="1"/>
  <c r="L549" i="18"/>
  <c r="M549" i="18" s="1"/>
  <c r="E550" i="18"/>
  <c r="F550" i="18"/>
  <c r="G550" i="18"/>
  <c r="K550" i="18"/>
  <c r="Q550" i="18" s="1"/>
  <c r="L550" i="18"/>
  <c r="M550" i="18" s="1"/>
  <c r="E551" i="18"/>
  <c r="F551" i="18"/>
  <c r="G551" i="18"/>
  <c r="K551" i="18"/>
  <c r="Q551" i="18" s="1"/>
  <c r="L551" i="18"/>
  <c r="M551" i="18" s="1"/>
  <c r="E552" i="18"/>
  <c r="F552" i="18"/>
  <c r="G552" i="18"/>
  <c r="K552" i="18"/>
  <c r="Q552" i="18" s="1"/>
  <c r="L552" i="18"/>
  <c r="M552" i="18" s="1"/>
  <c r="E553" i="18"/>
  <c r="F553" i="18"/>
  <c r="G553" i="18"/>
  <c r="K553" i="18"/>
  <c r="Q553" i="18" s="1"/>
  <c r="L553" i="18"/>
  <c r="M553" i="18" s="1"/>
  <c r="K554" i="18"/>
  <c r="L554" i="18"/>
  <c r="M554" i="18" s="1"/>
  <c r="E555" i="18"/>
  <c r="F555" i="18"/>
  <c r="G555" i="18"/>
  <c r="K555" i="18"/>
  <c r="L555" i="18"/>
  <c r="M555" i="18" s="1"/>
  <c r="E556" i="18"/>
  <c r="F556" i="18"/>
  <c r="G556" i="18"/>
  <c r="K556" i="18"/>
  <c r="Q556" i="18" s="1"/>
  <c r="L556" i="18"/>
  <c r="M556" i="18" s="1"/>
  <c r="E557" i="18"/>
  <c r="F557" i="18"/>
  <c r="G557" i="18"/>
  <c r="K557" i="18"/>
  <c r="Q557" i="18" s="1"/>
  <c r="L557" i="18"/>
  <c r="M557" i="18" s="1"/>
  <c r="E558" i="18"/>
  <c r="F558" i="18"/>
  <c r="G558" i="18"/>
  <c r="K558" i="18"/>
  <c r="L558" i="18"/>
  <c r="M558" i="18" s="1"/>
  <c r="E559" i="18"/>
  <c r="F559" i="18"/>
  <c r="G559" i="18"/>
  <c r="K559" i="18"/>
  <c r="Q559" i="18" s="1"/>
  <c r="L559" i="18"/>
  <c r="M559" i="18" s="1"/>
  <c r="E560" i="18"/>
  <c r="F560" i="18"/>
  <c r="G560" i="18"/>
  <c r="K560" i="18"/>
  <c r="Q560" i="18" s="1"/>
  <c r="L560" i="18"/>
  <c r="M560" i="18" s="1"/>
  <c r="E561" i="18"/>
  <c r="F561" i="18"/>
  <c r="G561" i="18"/>
  <c r="K561" i="18"/>
  <c r="Q561" i="18" s="1"/>
  <c r="L561" i="18"/>
  <c r="M561" i="18" s="1"/>
  <c r="E562" i="18"/>
  <c r="F562" i="18"/>
  <c r="G562" i="18"/>
  <c r="K562" i="18"/>
  <c r="L562" i="18"/>
  <c r="M562" i="18" s="1"/>
  <c r="E563" i="18"/>
  <c r="F563" i="18"/>
  <c r="G563" i="18"/>
  <c r="K563" i="18"/>
  <c r="Q563" i="18" s="1"/>
  <c r="L563" i="18"/>
  <c r="M563" i="18" s="1"/>
  <c r="K564" i="18"/>
  <c r="L564" i="18"/>
  <c r="M564" i="18" s="1"/>
  <c r="E565" i="18"/>
  <c r="F565" i="18"/>
  <c r="G565" i="18"/>
  <c r="K565" i="18"/>
  <c r="Q565" i="18" s="1"/>
  <c r="L565" i="18"/>
  <c r="M565" i="18" s="1"/>
  <c r="E566" i="18"/>
  <c r="F566" i="18"/>
  <c r="G566" i="18"/>
  <c r="K566" i="18"/>
  <c r="Q566" i="18" s="1"/>
  <c r="L566" i="18"/>
  <c r="M566" i="18" s="1"/>
  <c r="E567" i="18"/>
  <c r="F567" i="18"/>
  <c r="G567" i="18"/>
  <c r="K567" i="18"/>
  <c r="Q567" i="18" s="1"/>
  <c r="L567" i="18"/>
  <c r="M567" i="18" s="1"/>
  <c r="E568" i="18"/>
  <c r="F568" i="18"/>
  <c r="G568" i="18"/>
  <c r="K568" i="18"/>
  <c r="Q568" i="18" s="1"/>
  <c r="L568" i="18"/>
  <c r="M568" i="18" s="1"/>
  <c r="E569" i="18"/>
  <c r="F569" i="18"/>
  <c r="G569" i="18"/>
  <c r="K569" i="18"/>
  <c r="Q569" i="18" s="1"/>
  <c r="L569" i="18"/>
  <c r="M569" i="18" s="1"/>
  <c r="E570" i="18"/>
  <c r="F570" i="18"/>
  <c r="G570" i="18"/>
  <c r="K570" i="18"/>
  <c r="Q570" i="18" s="1"/>
  <c r="L570" i="18"/>
  <c r="M570" i="18" s="1"/>
  <c r="E571" i="18"/>
  <c r="F571" i="18"/>
  <c r="G571" i="18"/>
  <c r="K571" i="18"/>
  <c r="Q571" i="18" s="1"/>
  <c r="L571" i="18"/>
  <c r="M571" i="18" s="1"/>
  <c r="E572" i="18"/>
  <c r="F572" i="18"/>
  <c r="G572" i="18"/>
  <c r="K572" i="18"/>
  <c r="L572" i="18"/>
  <c r="M572" i="18" s="1"/>
  <c r="E573" i="18"/>
  <c r="F573" i="18"/>
  <c r="G573" i="18"/>
  <c r="K573" i="18"/>
  <c r="Q573" i="18" s="1"/>
  <c r="L573" i="18"/>
  <c r="M573" i="18" s="1"/>
  <c r="K574" i="18"/>
  <c r="N574" i="18" s="1"/>
  <c r="L574" i="18"/>
  <c r="M574" i="18" s="1"/>
  <c r="E575" i="18"/>
  <c r="F575" i="18"/>
  <c r="G575" i="18"/>
  <c r="K575" i="18"/>
  <c r="Q575" i="18" s="1"/>
  <c r="L575" i="18"/>
  <c r="M575" i="18" s="1"/>
  <c r="T575" i="18"/>
  <c r="X575" i="18" s="1"/>
  <c r="E576" i="18"/>
  <c r="F576" i="18"/>
  <c r="G576" i="18"/>
  <c r="W576" i="18" s="1"/>
  <c r="K576" i="18"/>
  <c r="Q576" i="18" s="1"/>
  <c r="L576" i="18"/>
  <c r="M576" i="18" s="1"/>
  <c r="T576" i="18"/>
  <c r="E577" i="18"/>
  <c r="F577" i="18"/>
  <c r="G577" i="18"/>
  <c r="K577" i="18"/>
  <c r="Q577" i="18" s="1"/>
  <c r="L577" i="18"/>
  <c r="M577" i="18" s="1"/>
  <c r="T577" i="18"/>
  <c r="E578" i="18"/>
  <c r="F578" i="18"/>
  <c r="G578" i="18"/>
  <c r="K578" i="18"/>
  <c r="Q578" i="18" s="1"/>
  <c r="L578" i="18"/>
  <c r="M578" i="18" s="1"/>
  <c r="T578" i="18"/>
  <c r="E579" i="18"/>
  <c r="F579" i="18"/>
  <c r="G579" i="18"/>
  <c r="K579" i="18"/>
  <c r="L579" i="18"/>
  <c r="M579" i="18" s="1"/>
  <c r="T579" i="18"/>
  <c r="X579" i="18" s="1"/>
  <c r="E580" i="18"/>
  <c r="F580" i="18"/>
  <c r="G580" i="18"/>
  <c r="K580" i="18"/>
  <c r="L580" i="18"/>
  <c r="M580" i="18" s="1"/>
  <c r="T580" i="18"/>
  <c r="E581" i="18"/>
  <c r="F581" i="18"/>
  <c r="G581" i="18"/>
  <c r="K581" i="18"/>
  <c r="L581" i="18"/>
  <c r="M581" i="18" s="1"/>
  <c r="T581" i="18"/>
  <c r="E582" i="18"/>
  <c r="F582" i="18"/>
  <c r="G582" i="18"/>
  <c r="K582" i="18"/>
  <c r="Q582" i="18" s="1"/>
  <c r="L582" i="18"/>
  <c r="M582" i="18" s="1"/>
  <c r="T582" i="18"/>
  <c r="X582" i="18" s="1"/>
  <c r="E583" i="18"/>
  <c r="F583" i="18"/>
  <c r="G583" i="18"/>
  <c r="K583" i="18"/>
  <c r="Q583" i="18" s="1"/>
  <c r="L583" i="18"/>
  <c r="M583" i="18" s="1"/>
  <c r="T583" i="18"/>
  <c r="X583" i="18" s="1"/>
  <c r="K584" i="18"/>
  <c r="L584" i="18"/>
  <c r="M584" i="18" s="1"/>
  <c r="T584" i="18"/>
  <c r="E585" i="18"/>
  <c r="F585" i="18"/>
  <c r="G585" i="18"/>
  <c r="K585" i="18"/>
  <c r="Q585" i="18" s="1"/>
  <c r="L585" i="18"/>
  <c r="M585" i="18" s="1"/>
  <c r="T585" i="18"/>
  <c r="X585" i="18" s="1"/>
  <c r="E586" i="18"/>
  <c r="F586" i="18"/>
  <c r="G586" i="18"/>
  <c r="K586" i="18"/>
  <c r="Q586" i="18" s="1"/>
  <c r="L586" i="18"/>
  <c r="M586" i="18"/>
  <c r="T586" i="18"/>
  <c r="E587" i="18"/>
  <c r="F587" i="18"/>
  <c r="G587" i="18"/>
  <c r="K587" i="18"/>
  <c r="Q587" i="18" s="1"/>
  <c r="L587" i="18"/>
  <c r="M587" i="18" s="1"/>
  <c r="T587" i="18"/>
  <c r="E588" i="18"/>
  <c r="F588" i="18"/>
  <c r="G588" i="18"/>
  <c r="P588" i="18" s="1"/>
  <c r="K588" i="18"/>
  <c r="Q588" i="18" s="1"/>
  <c r="L588" i="18"/>
  <c r="M588" i="18" s="1"/>
  <c r="T588" i="18"/>
  <c r="X588" i="18" s="1"/>
  <c r="E589" i="18"/>
  <c r="F589" i="18"/>
  <c r="G589" i="18"/>
  <c r="K589" i="18"/>
  <c r="Q589" i="18" s="1"/>
  <c r="L589" i="18"/>
  <c r="M589" i="18" s="1"/>
  <c r="T589" i="18"/>
  <c r="E590" i="18"/>
  <c r="F590" i="18"/>
  <c r="G590" i="18"/>
  <c r="K590" i="18"/>
  <c r="Q590" i="18" s="1"/>
  <c r="L590" i="18"/>
  <c r="M590" i="18" s="1"/>
  <c r="T590" i="18"/>
  <c r="E591" i="18"/>
  <c r="F591" i="18"/>
  <c r="G591" i="18"/>
  <c r="K591" i="18"/>
  <c r="L591" i="18"/>
  <c r="M591" i="18" s="1"/>
  <c r="T591" i="18"/>
  <c r="X591" i="18" s="1"/>
  <c r="E592" i="18"/>
  <c r="F592" i="18"/>
  <c r="G592" i="18"/>
  <c r="P592" i="18" s="1"/>
  <c r="K592" i="18"/>
  <c r="Q592" i="18" s="1"/>
  <c r="L592" i="18"/>
  <c r="M592" i="18" s="1"/>
  <c r="T592" i="18"/>
  <c r="X592" i="18" s="1"/>
  <c r="E593" i="18"/>
  <c r="F593" i="18"/>
  <c r="G593" i="18"/>
  <c r="K593" i="18"/>
  <c r="Q593" i="18" s="1"/>
  <c r="L593" i="18"/>
  <c r="M593" i="18" s="1"/>
  <c r="T593" i="18"/>
  <c r="X593" i="18" s="1"/>
  <c r="K594" i="18"/>
  <c r="N594" i="18" s="1"/>
  <c r="L594" i="18"/>
  <c r="M594" i="18" s="1"/>
  <c r="T594" i="18"/>
  <c r="E595" i="18"/>
  <c r="F595" i="18"/>
  <c r="G595" i="18"/>
  <c r="K595" i="18"/>
  <c r="L595" i="18"/>
  <c r="M595" i="18" s="1"/>
  <c r="T595" i="18"/>
  <c r="E596" i="18"/>
  <c r="F596" i="18"/>
  <c r="G596" i="18"/>
  <c r="K596" i="18"/>
  <c r="Q596" i="18" s="1"/>
  <c r="L596" i="18"/>
  <c r="M596" i="18" s="1"/>
  <c r="T596" i="18"/>
  <c r="X596" i="18" s="1"/>
  <c r="E597" i="18"/>
  <c r="F597" i="18"/>
  <c r="G597" i="18"/>
  <c r="K597" i="18"/>
  <c r="Q597" i="18" s="1"/>
  <c r="L597" i="18"/>
  <c r="M597" i="18" s="1"/>
  <c r="T597" i="18"/>
  <c r="X597" i="18" s="1"/>
  <c r="E598" i="18"/>
  <c r="F598" i="18"/>
  <c r="G598" i="18"/>
  <c r="K598" i="18"/>
  <c r="Q598" i="18" s="1"/>
  <c r="L598" i="18"/>
  <c r="M598" i="18"/>
  <c r="T598" i="18"/>
  <c r="E599" i="18"/>
  <c r="F599" i="18"/>
  <c r="G599" i="18"/>
  <c r="P599" i="18" s="1"/>
  <c r="K599" i="18"/>
  <c r="L599" i="18"/>
  <c r="M599" i="18" s="1"/>
  <c r="T599" i="18"/>
  <c r="E600" i="18"/>
  <c r="F600" i="18"/>
  <c r="G600" i="18"/>
  <c r="K600" i="18"/>
  <c r="Q600" i="18" s="1"/>
  <c r="L600" i="18"/>
  <c r="M600" i="18" s="1"/>
  <c r="T600" i="18"/>
  <c r="E601" i="18"/>
  <c r="F601" i="18"/>
  <c r="G601" i="18"/>
  <c r="P601" i="18" s="1"/>
  <c r="K601" i="18"/>
  <c r="Q601" i="18" s="1"/>
  <c r="L601" i="18"/>
  <c r="M601" i="18" s="1"/>
  <c r="T601" i="18"/>
  <c r="X601" i="18" s="1"/>
  <c r="E602" i="18"/>
  <c r="F602" i="18"/>
  <c r="G602" i="18"/>
  <c r="K602" i="18"/>
  <c r="L602" i="18"/>
  <c r="M602" i="18" s="1"/>
  <c r="T602" i="18"/>
  <c r="E603" i="18"/>
  <c r="F603" i="18"/>
  <c r="G603" i="18"/>
  <c r="K603" i="18"/>
  <c r="L603" i="18"/>
  <c r="M603" i="18" s="1"/>
  <c r="T603" i="18"/>
  <c r="K604" i="18"/>
  <c r="L604" i="18"/>
  <c r="M604" i="18" s="1"/>
  <c r="T604" i="18"/>
  <c r="U604" i="18" s="1"/>
  <c r="E605" i="18"/>
  <c r="F605" i="18"/>
  <c r="G605" i="18"/>
  <c r="K605" i="18"/>
  <c r="Q605" i="18" s="1"/>
  <c r="L605" i="18"/>
  <c r="M605" i="18" s="1"/>
  <c r="T605" i="18"/>
  <c r="X605" i="18" s="1"/>
  <c r="E606" i="18"/>
  <c r="F606" i="18"/>
  <c r="G606" i="18"/>
  <c r="W606" i="18" s="1"/>
  <c r="K606" i="18"/>
  <c r="Q606" i="18" s="1"/>
  <c r="L606" i="18"/>
  <c r="M606" i="18" s="1"/>
  <c r="T606" i="18"/>
  <c r="X606" i="18" s="1"/>
  <c r="E607" i="18"/>
  <c r="F607" i="18"/>
  <c r="G607" i="18"/>
  <c r="K607" i="18"/>
  <c r="Q607" i="18" s="1"/>
  <c r="L607" i="18"/>
  <c r="M607" i="18" s="1"/>
  <c r="T607" i="18"/>
  <c r="E608" i="18"/>
  <c r="F608" i="18"/>
  <c r="G608" i="18"/>
  <c r="K608" i="18"/>
  <c r="Q608" i="18" s="1"/>
  <c r="L608" i="18"/>
  <c r="M608" i="18" s="1"/>
  <c r="T608" i="18"/>
  <c r="X608" i="18" s="1"/>
  <c r="E609" i="18"/>
  <c r="F609" i="18"/>
  <c r="G609" i="18"/>
  <c r="K609" i="18"/>
  <c r="Q609" i="18" s="1"/>
  <c r="L609" i="18"/>
  <c r="M609" i="18" s="1"/>
  <c r="T609" i="18"/>
  <c r="E610" i="18"/>
  <c r="F610" i="18"/>
  <c r="G610" i="18"/>
  <c r="K610" i="18"/>
  <c r="Q610" i="18" s="1"/>
  <c r="L610" i="18"/>
  <c r="M610" i="18" s="1"/>
  <c r="T610" i="18"/>
  <c r="E611" i="18"/>
  <c r="F611" i="18"/>
  <c r="G611" i="18"/>
  <c r="K611" i="18"/>
  <c r="Q611" i="18" s="1"/>
  <c r="L611" i="18"/>
  <c r="M611" i="18" s="1"/>
  <c r="T611" i="18"/>
  <c r="X611" i="18" s="1"/>
  <c r="E612" i="18"/>
  <c r="F612" i="18"/>
  <c r="G612" i="18"/>
  <c r="K612" i="18"/>
  <c r="L612" i="18"/>
  <c r="M612" i="18" s="1"/>
  <c r="T612" i="18"/>
  <c r="X612" i="18" s="1"/>
  <c r="E613" i="18"/>
  <c r="F613" i="18"/>
  <c r="G613" i="18"/>
  <c r="K613" i="18"/>
  <c r="Q613" i="18" s="1"/>
  <c r="L613" i="18"/>
  <c r="M613" i="18" s="1"/>
  <c r="T613" i="18"/>
  <c r="X613" i="18" s="1"/>
  <c r="K614" i="18"/>
  <c r="N614" i="18" s="1"/>
  <c r="L614" i="18"/>
  <c r="M614" i="18" s="1"/>
  <c r="T614" i="18"/>
  <c r="E615" i="18"/>
  <c r="F615" i="18"/>
  <c r="G615" i="18"/>
  <c r="K615" i="18"/>
  <c r="Q615" i="18" s="1"/>
  <c r="L615" i="18"/>
  <c r="M615" i="18" s="1"/>
  <c r="E616" i="18"/>
  <c r="F616" i="18"/>
  <c r="G616" i="18"/>
  <c r="K616" i="18"/>
  <c r="Q616" i="18" s="1"/>
  <c r="L616" i="18"/>
  <c r="M616" i="18" s="1"/>
  <c r="E617" i="18"/>
  <c r="F617" i="18"/>
  <c r="G617" i="18"/>
  <c r="K617" i="18"/>
  <c r="Q617" i="18" s="1"/>
  <c r="L617" i="18"/>
  <c r="M617" i="18" s="1"/>
  <c r="E618" i="18"/>
  <c r="F618" i="18"/>
  <c r="G618" i="18"/>
  <c r="K618" i="18"/>
  <c r="Q618" i="18" s="1"/>
  <c r="L618" i="18"/>
  <c r="M618" i="18" s="1"/>
  <c r="E619" i="18"/>
  <c r="F619" i="18"/>
  <c r="G619" i="18"/>
  <c r="K619" i="18"/>
  <c r="Q619" i="18" s="1"/>
  <c r="L619" i="18"/>
  <c r="M619" i="18" s="1"/>
  <c r="E620" i="18"/>
  <c r="N620" i="18" s="1"/>
  <c r="F620" i="18"/>
  <c r="G620" i="18"/>
  <c r="K620" i="18"/>
  <c r="Q620" i="18"/>
  <c r="L620" i="18"/>
  <c r="M620" i="18" s="1"/>
  <c r="E621" i="18"/>
  <c r="F621" i="18"/>
  <c r="G621" i="18"/>
  <c r="K621" i="18"/>
  <c r="Q621" i="18" s="1"/>
  <c r="L621" i="18"/>
  <c r="M621" i="18" s="1"/>
  <c r="E622" i="18"/>
  <c r="F622" i="18"/>
  <c r="G622" i="18"/>
  <c r="K622" i="18"/>
  <c r="L622" i="18"/>
  <c r="M622" i="18" s="1"/>
  <c r="E623" i="18"/>
  <c r="F623" i="18"/>
  <c r="G623" i="18"/>
  <c r="K623" i="18"/>
  <c r="L623" i="18"/>
  <c r="M623" i="18" s="1"/>
  <c r="K624" i="18"/>
  <c r="L624" i="18"/>
  <c r="M624" i="18" s="1"/>
  <c r="E625" i="18"/>
  <c r="F625" i="18"/>
  <c r="G625" i="18"/>
  <c r="K625" i="18"/>
  <c r="Q625" i="18" s="1"/>
  <c r="L625" i="18"/>
  <c r="M625" i="18" s="1"/>
  <c r="T625" i="18"/>
  <c r="X625" i="18" s="1"/>
  <c r="E626" i="18"/>
  <c r="F626" i="18"/>
  <c r="G626" i="18"/>
  <c r="K626" i="18"/>
  <c r="Q626" i="18" s="1"/>
  <c r="L626" i="18"/>
  <c r="M626" i="18" s="1"/>
  <c r="T626" i="18"/>
  <c r="X626" i="18" s="1"/>
  <c r="E627" i="18"/>
  <c r="F627" i="18"/>
  <c r="G627" i="18"/>
  <c r="K627" i="18"/>
  <c r="Q627" i="18" s="1"/>
  <c r="L627" i="18"/>
  <c r="M627" i="18" s="1"/>
  <c r="T627" i="18"/>
  <c r="X627" i="18" s="1"/>
  <c r="E628" i="18"/>
  <c r="F628" i="18"/>
  <c r="G628" i="18"/>
  <c r="K628" i="18"/>
  <c r="L628" i="18"/>
  <c r="M628" i="18" s="1"/>
  <c r="T628" i="18"/>
  <c r="X628" i="18" s="1"/>
  <c r="E629" i="18"/>
  <c r="F629" i="18"/>
  <c r="G629" i="18"/>
  <c r="K629" i="18"/>
  <c r="Q629" i="18" s="1"/>
  <c r="L629" i="18"/>
  <c r="M629" i="18" s="1"/>
  <c r="T629" i="18"/>
  <c r="X629" i="18" s="1"/>
  <c r="E630" i="18"/>
  <c r="F630" i="18"/>
  <c r="G630" i="18"/>
  <c r="K630" i="18"/>
  <c r="Q630" i="18" s="1"/>
  <c r="L630" i="18"/>
  <c r="M630" i="18" s="1"/>
  <c r="T630" i="18"/>
  <c r="E631" i="18"/>
  <c r="F631" i="18"/>
  <c r="G631" i="18"/>
  <c r="K631" i="18"/>
  <c r="Q631" i="18" s="1"/>
  <c r="L631" i="18"/>
  <c r="M631" i="18" s="1"/>
  <c r="T631" i="18"/>
  <c r="X631" i="18" s="1"/>
  <c r="E632" i="18"/>
  <c r="F632" i="18"/>
  <c r="G632" i="18"/>
  <c r="K632" i="18"/>
  <c r="Q632" i="18" s="1"/>
  <c r="L632" i="18"/>
  <c r="M632" i="18" s="1"/>
  <c r="T632" i="18"/>
  <c r="X632" i="18" s="1"/>
  <c r="E633" i="18"/>
  <c r="F633" i="18"/>
  <c r="G633" i="18"/>
  <c r="K633" i="18"/>
  <c r="Q633" i="18" s="1"/>
  <c r="L633" i="18"/>
  <c r="M633" i="18" s="1"/>
  <c r="T633" i="18"/>
  <c r="K634" i="18"/>
  <c r="P634" i="18" s="1"/>
  <c r="L634" i="18"/>
  <c r="M634" i="18" s="1"/>
  <c r="T634" i="18"/>
  <c r="V634" i="18" s="1"/>
  <c r="E635" i="18"/>
  <c r="F635" i="18"/>
  <c r="G635" i="18"/>
  <c r="K635" i="18"/>
  <c r="Q635" i="18" s="1"/>
  <c r="L635" i="18"/>
  <c r="M635" i="18" s="1"/>
  <c r="T635" i="18"/>
  <c r="E636" i="18"/>
  <c r="U636" i="18" s="1"/>
  <c r="F636" i="18"/>
  <c r="G636" i="18"/>
  <c r="K636" i="18"/>
  <c r="Q636" i="18" s="1"/>
  <c r="L636" i="18"/>
  <c r="M636" i="18" s="1"/>
  <c r="T636" i="18"/>
  <c r="E637" i="18"/>
  <c r="F637" i="18"/>
  <c r="G637" i="18"/>
  <c r="K637" i="18"/>
  <c r="Q637" i="18" s="1"/>
  <c r="L637" i="18"/>
  <c r="M637" i="18" s="1"/>
  <c r="T637" i="18"/>
  <c r="X637" i="18" s="1"/>
  <c r="E638" i="18"/>
  <c r="F638" i="18"/>
  <c r="G638" i="18"/>
  <c r="K638" i="18"/>
  <c r="Q638" i="18" s="1"/>
  <c r="L638" i="18"/>
  <c r="M638" i="18" s="1"/>
  <c r="T638" i="18"/>
  <c r="X638" i="18" s="1"/>
  <c r="E639" i="18"/>
  <c r="F639" i="18"/>
  <c r="G639" i="18"/>
  <c r="P639" i="18" s="1"/>
  <c r="K639" i="18"/>
  <c r="Q639" i="18" s="1"/>
  <c r="L639" i="18"/>
  <c r="M639" i="18" s="1"/>
  <c r="T639" i="18"/>
  <c r="E640" i="18"/>
  <c r="F640" i="18"/>
  <c r="G640" i="18"/>
  <c r="K640" i="18"/>
  <c r="L640" i="18"/>
  <c r="M640" i="18" s="1"/>
  <c r="T640" i="18"/>
  <c r="E641" i="18"/>
  <c r="F641" i="18"/>
  <c r="G641" i="18"/>
  <c r="P641" i="18" s="1"/>
  <c r="K641" i="18"/>
  <c r="Q641" i="18" s="1"/>
  <c r="L641" i="18"/>
  <c r="M641" i="18" s="1"/>
  <c r="T641" i="18"/>
  <c r="E642" i="18"/>
  <c r="F642" i="18"/>
  <c r="G642" i="18"/>
  <c r="W642" i="18" s="1"/>
  <c r="K642" i="18"/>
  <c r="L642" i="18"/>
  <c r="M642" i="18" s="1"/>
  <c r="T642" i="18"/>
  <c r="X642" i="18" s="1"/>
  <c r="E643" i="18"/>
  <c r="F643" i="18"/>
  <c r="G643" i="18"/>
  <c r="K643" i="18"/>
  <c r="L643" i="18"/>
  <c r="M643" i="18" s="1"/>
  <c r="T643" i="18"/>
  <c r="K644" i="18"/>
  <c r="L644" i="18"/>
  <c r="M644" i="18" s="1"/>
  <c r="T644" i="18"/>
  <c r="U644" i="18" s="1"/>
  <c r="E645" i="18"/>
  <c r="F645" i="18"/>
  <c r="G645" i="18"/>
  <c r="K645" i="18"/>
  <c r="Q645" i="18" s="1"/>
  <c r="L645" i="18"/>
  <c r="M645" i="18" s="1"/>
  <c r="T645" i="18"/>
  <c r="X645" i="18" s="1"/>
  <c r="E646" i="18"/>
  <c r="U646" i="18" s="1"/>
  <c r="F646" i="18"/>
  <c r="G646" i="18"/>
  <c r="K646" i="18"/>
  <c r="L646" i="18"/>
  <c r="M646" i="18" s="1"/>
  <c r="T646" i="18"/>
  <c r="E647" i="18"/>
  <c r="F647" i="18"/>
  <c r="G647" i="18"/>
  <c r="K647" i="18"/>
  <c r="Q647" i="18" s="1"/>
  <c r="L647" i="18"/>
  <c r="M647" i="18" s="1"/>
  <c r="T647" i="18"/>
  <c r="X647" i="18" s="1"/>
  <c r="E648" i="18"/>
  <c r="F648" i="18"/>
  <c r="G648" i="18"/>
  <c r="K648" i="18"/>
  <c r="Q648" i="18" s="1"/>
  <c r="L648" i="18"/>
  <c r="M648" i="18" s="1"/>
  <c r="T648" i="18"/>
  <c r="X648" i="18" s="1"/>
  <c r="E649" i="18"/>
  <c r="F649" i="18"/>
  <c r="G649" i="18"/>
  <c r="K649" i="18"/>
  <c r="L649" i="18"/>
  <c r="M649" i="18" s="1"/>
  <c r="T649" i="18"/>
  <c r="X649" i="18" s="1"/>
  <c r="E650" i="18"/>
  <c r="F650" i="18"/>
  <c r="G650" i="18"/>
  <c r="K650" i="18"/>
  <c r="Q650" i="18" s="1"/>
  <c r="L650" i="18"/>
  <c r="M650" i="18" s="1"/>
  <c r="T650" i="18"/>
  <c r="E651" i="18"/>
  <c r="F651" i="18"/>
  <c r="G651" i="18"/>
  <c r="K651" i="18"/>
  <c r="Q651" i="18" s="1"/>
  <c r="L651" i="18"/>
  <c r="M651" i="18" s="1"/>
  <c r="T651" i="18"/>
  <c r="X651" i="18" s="1"/>
  <c r="E652" i="18"/>
  <c r="F652" i="18"/>
  <c r="G652" i="18"/>
  <c r="K652" i="18"/>
  <c r="L652" i="18"/>
  <c r="M652" i="18" s="1"/>
  <c r="T652" i="18"/>
  <c r="X652" i="18" s="1"/>
  <c r="E653" i="18"/>
  <c r="F653" i="18"/>
  <c r="G653" i="18"/>
  <c r="K653" i="18"/>
  <c r="Q653" i="18" s="1"/>
  <c r="L653" i="18"/>
  <c r="M653" i="18" s="1"/>
  <c r="T653" i="18"/>
  <c r="K654" i="18"/>
  <c r="P654" i="18" s="1"/>
  <c r="L654" i="18"/>
  <c r="M654" i="18" s="1"/>
  <c r="T654" i="18"/>
  <c r="V654" i="18" s="1"/>
  <c r="E655" i="18"/>
  <c r="U655" i="18" s="1"/>
  <c r="F655" i="18"/>
  <c r="G655" i="18"/>
  <c r="K655" i="18"/>
  <c r="L655" i="18"/>
  <c r="M655" i="18" s="1"/>
  <c r="T655" i="18"/>
  <c r="E656" i="18"/>
  <c r="F656" i="18"/>
  <c r="G656" i="18"/>
  <c r="K656" i="18"/>
  <c r="L656" i="18"/>
  <c r="M656" i="18" s="1"/>
  <c r="T656" i="18"/>
  <c r="X656" i="18" s="1"/>
  <c r="E657" i="18"/>
  <c r="N657" i="18" s="1"/>
  <c r="F657" i="18"/>
  <c r="G657" i="18"/>
  <c r="K657" i="18"/>
  <c r="Q657" i="18" s="1"/>
  <c r="L657" i="18"/>
  <c r="M657" i="18" s="1"/>
  <c r="T657" i="18"/>
  <c r="X657" i="18" s="1"/>
  <c r="E658" i="18"/>
  <c r="F658" i="18"/>
  <c r="G658" i="18"/>
  <c r="W658" i="18" s="1"/>
  <c r="K658" i="18"/>
  <c r="Q658" i="18" s="1"/>
  <c r="L658" i="18"/>
  <c r="M658" i="18" s="1"/>
  <c r="T658" i="18"/>
  <c r="X658" i="18" s="1"/>
  <c r="E659" i="18"/>
  <c r="F659" i="18"/>
  <c r="G659" i="18"/>
  <c r="W659" i="18" s="1"/>
  <c r="K659" i="18"/>
  <c r="Q659" i="18" s="1"/>
  <c r="L659" i="18"/>
  <c r="M659" i="18" s="1"/>
  <c r="T659" i="18"/>
  <c r="E660" i="18"/>
  <c r="F660" i="18"/>
  <c r="G660" i="18"/>
  <c r="K660" i="18"/>
  <c r="L660" i="18"/>
  <c r="M660" i="18" s="1"/>
  <c r="T660" i="18"/>
  <c r="X660" i="18" s="1"/>
  <c r="E661" i="18"/>
  <c r="F661" i="18"/>
  <c r="G661" i="18"/>
  <c r="K661" i="18"/>
  <c r="Q661" i="18" s="1"/>
  <c r="L661" i="18"/>
  <c r="M661" i="18" s="1"/>
  <c r="T661" i="18"/>
  <c r="E662" i="18"/>
  <c r="F662" i="18"/>
  <c r="V662" i="18" s="1"/>
  <c r="G662" i="18"/>
  <c r="K662" i="18"/>
  <c r="Q662" i="18" s="1"/>
  <c r="L662" i="18"/>
  <c r="M662" i="18" s="1"/>
  <c r="T662" i="18"/>
  <c r="X662" i="18" s="1"/>
  <c r="E663" i="18"/>
  <c r="F663" i="18"/>
  <c r="G663" i="18"/>
  <c r="K663" i="18"/>
  <c r="Q663" i="18" s="1"/>
  <c r="L663" i="18"/>
  <c r="M663" i="18" s="1"/>
  <c r="T663" i="18"/>
  <c r="X663" i="18" s="1"/>
  <c r="K664" i="18"/>
  <c r="L664" i="18"/>
  <c r="M664" i="18" s="1"/>
  <c r="T664" i="18"/>
  <c r="V664" i="18" s="1"/>
  <c r="E665" i="18"/>
  <c r="U665" i="18" s="1"/>
  <c r="F665" i="18"/>
  <c r="V665" i="18" s="1"/>
  <c r="G665" i="18"/>
  <c r="K665" i="18"/>
  <c r="L665" i="18"/>
  <c r="M665" i="18" s="1"/>
  <c r="T665" i="18"/>
  <c r="E666" i="18"/>
  <c r="F666" i="18"/>
  <c r="G666" i="18"/>
  <c r="K666" i="18"/>
  <c r="L666" i="18"/>
  <c r="M666" i="18" s="1"/>
  <c r="T666" i="18"/>
  <c r="X666" i="18" s="1"/>
  <c r="E667" i="18"/>
  <c r="F667" i="18"/>
  <c r="G667" i="18"/>
  <c r="K667" i="18"/>
  <c r="Q667" i="18" s="1"/>
  <c r="L667" i="18"/>
  <c r="M667" i="18" s="1"/>
  <c r="T667" i="18"/>
  <c r="E668" i="18"/>
  <c r="F668" i="18"/>
  <c r="G668" i="18"/>
  <c r="K668" i="18"/>
  <c r="Q668" i="18" s="1"/>
  <c r="L668" i="18"/>
  <c r="M668" i="18" s="1"/>
  <c r="T668" i="18"/>
  <c r="X668" i="18" s="1"/>
  <c r="E669" i="18"/>
  <c r="F669" i="18"/>
  <c r="G669" i="18"/>
  <c r="K669" i="18"/>
  <c r="Q669" i="18" s="1"/>
  <c r="L669" i="18"/>
  <c r="M669" i="18" s="1"/>
  <c r="T669" i="18"/>
  <c r="E670" i="18"/>
  <c r="F670" i="18"/>
  <c r="G670" i="18"/>
  <c r="K670" i="18"/>
  <c r="L670" i="18"/>
  <c r="M670" i="18" s="1"/>
  <c r="T670" i="18"/>
  <c r="W670" i="18" s="1"/>
  <c r="E671" i="18"/>
  <c r="F671" i="18"/>
  <c r="G671" i="18"/>
  <c r="K671" i="18"/>
  <c r="Q671" i="18" s="1"/>
  <c r="L671" i="18"/>
  <c r="M671" i="18" s="1"/>
  <c r="T671" i="18"/>
  <c r="E672" i="18"/>
  <c r="N672" i="18" s="1"/>
  <c r="F672" i="18"/>
  <c r="O672" i="18" s="1"/>
  <c r="G672" i="18"/>
  <c r="K672" i="18"/>
  <c r="Q672" i="18" s="1"/>
  <c r="L672" i="18"/>
  <c r="M672" i="18" s="1"/>
  <c r="T672" i="18"/>
  <c r="E673" i="18"/>
  <c r="F673" i="18"/>
  <c r="G673" i="18"/>
  <c r="K673" i="18"/>
  <c r="Q673" i="18" s="1"/>
  <c r="L673" i="18"/>
  <c r="M673" i="18" s="1"/>
  <c r="T673" i="18"/>
  <c r="K674" i="18"/>
  <c r="N674" i="18" s="1"/>
  <c r="L674" i="18"/>
  <c r="M674" i="18" s="1"/>
  <c r="T674" i="18"/>
  <c r="V674" i="18" s="1"/>
  <c r="E675" i="18"/>
  <c r="F675" i="18"/>
  <c r="G675" i="18"/>
  <c r="P675" i="18" s="1"/>
  <c r="K675" i="18"/>
  <c r="L675" i="18"/>
  <c r="M675" i="18" s="1"/>
  <c r="T675" i="18"/>
  <c r="X675" i="18" s="1"/>
  <c r="E676" i="18"/>
  <c r="U676" i="18" s="1"/>
  <c r="F676" i="18"/>
  <c r="G676" i="18"/>
  <c r="K676" i="18"/>
  <c r="Q676" i="18" s="1"/>
  <c r="L676" i="18"/>
  <c r="M676" i="18" s="1"/>
  <c r="T676" i="18"/>
  <c r="X676" i="18" s="1"/>
  <c r="E677" i="18"/>
  <c r="F677" i="18"/>
  <c r="G677" i="18"/>
  <c r="K677" i="18"/>
  <c r="Q677" i="18" s="1"/>
  <c r="L677" i="18"/>
  <c r="M677" i="18" s="1"/>
  <c r="T677" i="18"/>
  <c r="E678" i="18"/>
  <c r="F678" i="18"/>
  <c r="G678" i="18"/>
  <c r="K678" i="18"/>
  <c r="L678" i="18"/>
  <c r="M678" i="18" s="1"/>
  <c r="T678" i="18"/>
  <c r="X678" i="18" s="1"/>
  <c r="E679" i="18"/>
  <c r="F679" i="18"/>
  <c r="G679" i="18"/>
  <c r="K679" i="18"/>
  <c r="L679" i="18"/>
  <c r="M679" i="18" s="1"/>
  <c r="T679" i="18"/>
  <c r="X679" i="18" s="1"/>
  <c r="E680" i="18"/>
  <c r="F680" i="18"/>
  <c r="G680" i="18"/>
  <c r="K680" i="18"/>
  <c r="L680" i="18"/>
  <c r="M680" i="18" s="1"/>
  <c r="T680" i="18"/>
  <c r="X680" i="18" s="1"/>
  <c r="E681" i="18"/>
  <c r="F681" i="18"/>
  <c r="G681" i="18"/>
  <c r="K681" i="18"/>
  <c r="L681" i="18"/>
  <c r="M681" i="18" s="1"/>
  <c r="T681" i="18"/>
  <c r="X681" i="18" s="1"/>
  <c r="E682" i="18"/>
  <c r="F682" i="18"/>
  <c r="G682" i="18"/>
  <c r="K682" i="18"/>
  <c r="Q682" i="18" s="1"/>
  <c r="L682" i="18"/>
  <c r="M682" i="18" s="1"/>
  <c r="T682" i="18"/>
  <c r="X682" i="18" s="1"/>
  <c r="E683" i="18"/>
  <c r="F683" i="18"/>
  <c r="G683" i="18"/>
  <c r="K683" i="18"/>
  <c r="L683" i="18"/>
  <c r="M683" i="18" s="1"/>
  <c r="T683" i="18"/>
  <c r="X683" i="18" s="1"/>
  <c r="K684" i="18"/>
  <c r="L684" i="18"/>
  <c r="M684" i="18" s="1"/>
  <c r="T684" i="18"/>
  <c r="W684" i="18" s="1"/>
  <c r="E685" i="18"/>
  <c r="N685" i="18" s="1"/>
  <c r="F685" i="18"/>
  <c r="G685" i="18"/>
  <c r="K685" i="18"/>
  <c r="L685" i="18"/>
  <c r="M685" i="18" s="1"/>
  <c r="T685" i="18"/>
  <c r="X685" i="18" s="1"/>
  <c r="E686" i="18"/>
  <c r="F686" i="18"/>
  <c r="G686" i="18"/>
  <c r="K686" i="18"/>
  <c r="L686" i="18"/>
  <c r="M686" i="18" s="1"/>
  <c r="T686" i="18"/>
  <c r="E687" i="18"/>
  <c r="F687" i="18"/>
  <c r="G687" i="18"/>
  <c r="K687" i="18"/>
  <c r="Q687" i="18" s="1"/>
  <c r="L687" i="18"/>
  <c r="M687" i="18" s="1"/>
  <c r="T687" i="18"/>
  <c r="X687" i="18" s="1"/>
  <c r="E688" i="18"/>
  <c r="F688" i="18"/>
  <c r="G688" i="18"/>
  <c r="K688" i="18"/>
  <c r="Q688" i="18" s="1"/>
  <c r="L688" i="18"/>
  <c r="M688" i="18" s="1"/>
  <c r="T688" i="18"/>
  <c r="X688" i="18" s="1"/>
  <c r="E689" i="18"/>
  <c r="F689" i="18"/>
  <c r="G689" i="18"/>
  <c r="K689" i="18"/>
  <c r="Q689" i="18" s="1"/>
  <c r="L689" i="18"/>
  <c r="M689" i="18" s="1"/>
  <c r="T689" i="18"/>
  <c r="W689" i="18" s="1"/>
  <c r="E690" i="18"/>
  <c r="F690" i="18"/>
  <c r="G690" i="18"/>
  <c r="K690" i="18"/>
  <c r="Q690" i="18" s="1"/>
  <c r="L690" i="18"/>
  <c r="M690" i="18" s="1"/>
  <c r="T690" i="18"/>
  <c r="X690" i="18"/>
  <c r="E691" i="18"/>
  <c r="F691" i="18"/>
  <c r="G691" i="18"/>
  <c r="K691" i="18"/>
  <c r="P691" i="18" s="1"/>
  <c r="L691" i="18"/>
  <c r="M691" i="18" s="1"/>
  <c r="T691" i="18"/>
  <c r="X691" i="18" s="1"/>
  <c r="E692" i="18"/>
  <c r="F692" i="18"/>
  <c r="G692" i="18"/>
  <c r="K692" i="18"/>
  <c r="L692" i="18"/>
  <c r="M692" i="18" s="1"/>
  <c r="T692" i="18"/>
  <c r="X692" i="18" s="1"/>
  <c r="E693" i="18"/>
  <c r="F693" i="18"/>
  <c r="G693" i="18"/>
  <c r="K693" i="18"/>
  <c r="Q693" i="18" s="1"/>
  <c r="L693" i="18"/>
  <c r="M693" i="18" s="1"/>
  <c r="T693" i="18"/>
  <c r="X693" i="18" s="1"/>
  <c r="K694" i="18"/>
  <c r="L694" i="18"/>
  <c r="M694" i="18" s="1"/>
  <c r="T694" i="18"/>
  <c r="E695" i="18"/>
  <c r="F695" i="18"/>
  <c r="G695" i="18"/>
  <c r="K695" i="18"/>
  <c r="L695" i="18"/>
  <c r="M695" i="18" s="1"/>
  <c r="E696" i="18"/>
  <c r="F696" i="18"/>
  <c r="G696" i="18"/>
  <c r="K696" i="18"/>
  <c r="Q696" i="18" s="1"/>
  <c r="L696" i="18"/>
  <c r="M696" i="18" s="1"/>
  <c r="E697" i="18"/>
  <c r="F697" i="18"/>
  <c r="G697" i="18"/>
  <c r="K697" i="18"/>
  <c r="L697" i="18"/>
  <c r="M697" i="18" s="1"/>
  <c r="E698" i="18"/>
  <c r="F698" i="18"/>
  <c r="G698" i="18"/>
  <c r="K698" i="18"/>
  <c r="Q698" i="18" s="1"/>
  <c r="L698" i="18"/>
  <c r="M698" i="18" s="1"/>
  <c r="E699" i="18"/>
  <c r="F699" i="18"/>
  <c r="G699" i="18"/>
  <c r="K699" i="18"/>
  <c r="Q699" i="18" s="1"/>
  <c r="L699" i="18"/>
  <c r="M699" i="18" s="1"/>
  <c r="E700" i="18"/>
  <c r="F700" i="18"/>
  <c r="G700" i="18"/>
  <c r="K700" i="18"/>
  <c r="Q700" i="18" s="1"/>
  <c r="L700" i="18"/>
  <c r="M700" i="18" s="1"/>
  <c r="E701" i="18"/>
  <c r="F701" i="18"/>
  <c r="G701" i="18"/>
  <c r="K701" i="18"/>
  <c r="Q701" i="18" s="1"/>
  <c r="L701" i="18"/>
  <c r="M701" i="18" s="1"/>
  <c r="E702" i="18"/>
  <c r="F702" i="18"/>
  <c r="G702" i="18"/>
  <c r="K702" i="18"/>
  <c r="Q702" i="18" s="1"/>
  <c r="L702" i="18"/>
  <c r="M702" i="18" s="1"/>
  <c r="E703" i="18"/>
  <c r="F703" i="18"/>
  <c r="G703" i="18"/>
  <c r="K703" i="18"/>
  <c r="L703" i="18"/>
  <c r="M703" i="18" s="1"/>
  <c r="K704" i="18"/>
  <c r="L704" i="18"/>
  <c r="M704" i="18" s="1"/>
  <c r="E705" i="18"/>
  <c r="F705" i="18"/>
  <c r="G705" i="18"/>
  <c r="K705" i="18"/>
  <c r="Q705" i="18" s="1"/>
  <c r="L705" i="18"/>
  <c r="M705" i="18" s="1"/>
  <c r="T705" i="18"/>
  <c r="X705" i="18" s="1"/>
  <c r="E706" i="18"/>
  <c r="F706" i="18"/>
  <c r="G706" i="18"/>
  <c r="K706" i="18"/>
  <c r="Q706" i="18" s="1"/>
  <c r="L706" i="18"/>
  <c r="M706" i="18" s="1"/>
  <c r="T706" i="18"/>
  <c r="X706" i="18" s="1"/>
  <c r="E707" i="18"/>
  <c r="F707" i="18"/>
  <c r="G707" i="18"/>
  <c r="K707" i="18"/>
  <c r="Q707" i="18" s="1"/>
  <c r="L707" i="18"/>
  <c r="M707" i="18" s="1"/>
  <c r="T707" i="18"/>
  <c r="X707" i="18" s="1"/>
  <c r="E708" i="18"/>
  <c r="F708" i="18"/>
  <c r="G708" i="18"/>
  <c r="P708" i="18" s="1"/>
  <c r="K708" i="18"/>
  <c r="Q708" i="18" s="1"/>
  <c r="L708" i="18"/>
  <c r="M708" i="18" s="1"/>
  <c r="T708" i="18"/>
  <c r="E709" i="18"/>
  <c r="F709" i="18"/>
  <c r="G709" i="18"/>
  <c r="K709" i="18"/>
  <c r="Q709" i="18" s="1"/>
  <c r="L709" i="18"/>
  <c r="M709" i="18" s="1"/>
  <c r="T709" i="18"/>
  <c r="X709" i="18" s="1"/>
  <c r="E710" i="18"/>
  <c r="F710" i="18"/>
  <c r="G710" i="18"/>
  <c r="K710" i="18"/>
  <c r="L710" i="18"/>
  <c r="M710" i="18" s="1"/>
  <c r="T710" i="18"/>
  <c r="E711" i="18"/>
  <c r="F711" i="18"/>
  <c r="G711" i="18"/>
  <c r="K711" i="18"/>
  <c r="Q711" i="18" s="1"/>
  <c r="L711" i="18"/>
  <c r="M711" i="18" s="1"/>
  <c r="T711" i="18"/>
  <c r="X711" i="18" s="1"/>
  <c r="E712" i="18"/>
  <c r="F712" i="18"/>
  <c r="G712" i="18"/>
  <c r="K712" i="18"/>
  <c r="L712" i="18"/>
  <c r="M712" i="18" s="1"/>
  <c r="T712" i="18"/>
  <c r="E713" i="18"/>
  <c r="F713" i="18"/>
  <c r="G713" i="18"/>
  <c r="K713" i="18"/>
  <c r="Q713" i="18" s="1"/>
  <c r="L713" i="18"/>
  <c r="M713" i="18" s="1"/>
  <c r="T713" i="18"/>
  <c r="X713" i="18" s="1"/>
  <c r="K714" i="18"/>
  <c r="L714" i="18"/>
  <c r="M714" i="18" s="1"/>
  <c r="T714" i="18"/>
  <c r="E715" i="18"/>
  <c r="F715" i="18"/>
  <c r="G715" i="18"/>
  <c r="K715" i="18"/>
  <c r="Q715" i="18" s="1"/>
  <c r="L715" i="18"/>
  <c r="M715" i="18" s="1"/>
  <c r="T715" i="18"/>
  <c r="X715" i="18" s="1"/>
  <c r="E716" i="18"/>
  <c r="F716" i="18"/>
  <c r="G716" i="18"/>
  <c r="K716" i="18"/>
  <c r="Q716" i="18" s="1"/>
  <c r="L716" i="18"/>
  <c r="M716" i="18" s="1"/>
  <c r="T716" i="18"/>
  <c r="E717" i="18"/>
  <c r="F717" i="18"/>
  <c r="G717" i="18"/>
  <c r="K717" i="18"/>
  <c r="L717" i="18"/>
  <c r="M717" i="18" s="1"/>
  <c r="T717" i="18"/>
  <c r="E718" i="18"/>
  <c r="F718" i="18"/>
  <c r="G718" i="18"/>
  <c r="K718" i="18"/>
  <c r="L718" i="18"/>
  <c r="M718" i="18" s="1"/>
  <c r="T718" i="18"/>
  <c r="E719" i="18"/>
  <c r="F719" i="18"/>
  <c r="G719" i="18"/>
  <c r="K719" i="18"/>
  <c r="Q719" i="18" s="1"/>
  <c r="L719" i="18"/>
  <c r="M719" i="18" s="1"/>
  <c r="T719" i="18"/>
  <c r="X719" i="18" s="1"/>
  <c r="E720" i="18"/>
  <c r="F720" i="18"/>
  <c r="G720" i="18"/>
  <c r="K720" i="18"/>
  <c r="Q720" i="18" s="1"/>
  <c r="L720" i="18"/>
  <c r="M720" i="18" s="1"/>
  <c r="T720" i="18"/>
  <c r="E721" i="18"/>
  <c r="F721" i="18"/>
  <c r="G721" i="18"/>
  <c r="K721" i="18"/>
  <c r="L721" i="18"/>
  <c r="M721" i="18" s="1"/>
  <c r="T721" i="18"/>
  <c r="E722" i="18"/>
  <c r="F722" i="18"/>
  <c r="G722" i="18"/>
  <c r="K722" i="18"/>
  <c r="L722" i="18"/>
  <c r="M722" i="18" s="1"/>
  <c r="T722" i="18"/>
  <c r="E723" i="18"/>
  <c r="F723" i="18"/>
  <c r="G723" i="18"/>
  <c r="K723" i="18"/>
  <c r="L723" i="18"/>
  <c r="M723" i="18" s="1"/>
  <c r="T723" i="18"/>
  <c r="X723" i="18" s="1"/>
  <c r="K724" i="18"/>
  <c r="L724" i="18"/>
  <c r="M724" i="18" s="1"/>
  <c r="T724" i="18"/>
  <c r="E725" i="18"/>
  <c r="F725" i="18"/>
  <c r="G725" i="18"/>
  <c r="K725" i="18"/>
  <c r="Q725" i="18" s="1"/>
  <c r="L725" i="18"/>
  <c r="M725" i="18" s="1"/>
  <c r="T725" i="18"/>
  <c r="E726" i="18"/>
  <c r="F726" i="18"/>
  <c r="G726" i="18"/>
  <c r="K726" i="18"/>
  <c r="Q726" i="18" s="1"/>
  <c r="L726" i="18"/>
  <c r="M726" i="18" s="1"/>
  <c r="T726" i="18"/>
  <c r="X726" i="18" s="1"/>
  <c r="E727" i="18"/>
  <c r="F727" i="18"/>
  <c r="G727" i="18"/>
  <c r="K727" i="18"/>
  <c r="L727" i="18"/>
  <c r="M727" i="18" s="1"/>
  <c r="T727" i="18"/>
  <c r="X727" i="18" s="1"/>
  <c r="E728" i="18"/>
  <c r="F728" i="18"/>
  <c r="G728" i="18"/>
  <c r="K728" i="18"/>
  <c r="L728" i="18"/>
  <c r="M728" i="18" s="1"/>
  <c r="T728" i="18"/>
  <c r="X728" i="18" s="1"/>
  <c r="E729" i="18"/>
  <c r="F729" i="18"/>
  <c r="V729" i="18" s="1"/>
  <c r="G729" i="18"/>
  <c r="K729" i="18"/>
  <c r="L729" i="18"/>
  <c r="M729" i="18" s="1"/>
  <c r="T729" i="18"/>
  <c r="X729" i="18" s="1"/>
  <c r="E730" i="18"/>
  <c r="F730" i="18"/>
  <c r="G730" i="18"/>
  <c r="K730" i="18"/>
  <c r="Q730" i="18" s="1"/>
  <c r="L730" i="18"/>
  <c r="M730" i="18" s="1"/>
  <c r="T730" i="18"/>
  <c r="E731" i="18"/>
  <c r="F731" i="18"/>
  <c r="G731" i="18"/>
  <c r="K731" i="18"/>
  <c r="Q731" i="18" s="1"/>
  <c r="L731" i="18"/>
  <c r="M731" i="18" s="1"/>
  <c r="T731" i="18"/>
  <c r="X731" i="18" s="1"/>
  <c r="E732" i="18"/>
  <c r="F732" i="18"/>
  <c r="G732" i="18"/>
  <c r="K732" i="18"/>
  <c r="Q732" i="18" s="1"/>
  <c r="L732" i="18"/>
  <c r="M732" i="18" s="1"/>
  <c r="T732" i="18"/>
  <c r="E733" i="18"/>
  <c r="F733" i="18"/>
  <c r="G733" i="18"/>
  <c r="K733" i="18"/>
  <c r="Q733" i="18" s="1"/>
  <c r="L733" i="18"/>
  <c r="M733" i="18" s="1"/>
  <c r="T733" i="18"/>
  <c r="X733" i="18" s="1"/>
  <c r="K734" i="18"/>
  <c r="L734" i="18"/>
  <c r="M734" i="18" s="1"/>
  <c r="T734" i="18"/>
  <c r="E735" i="18"/>
  <c r="F735" i="18"/>
  <c r="G735" i="18"/>
  <c r="K735" i="18"/>
  <c r="Q735" i="18" s="1"/>
  <c r="L735" i="18"/>
  <c r="M735" i="18" s="1"/>
  <c r="T735" i="18"/>
  <c r="E736" i="18"/>
  <c r="F736" i="18"/>
  <c r="G736" i="18"/>
  <c r="K736" i="18"/>
  <c r="Q736" i="18" s="1"/>
  <c r="L736" i="18"/>
  <c r="M736" i="18" s="1"/>
  <c r="T736" i="18"/>
  <c r="X736" i="18" s="1"/>
  <c r="E737" i="18"/>
  <c r="F737" i="18"/>
  <c r="G737" i="18"/>
  <c r="K737" i="18"/>
  <c r="L737" i="18"/>
  <c r="M737" i="18" s="1"/>
  <c r="T737" i="18"/>
  <c r="E738" i="18"/>
  <c r="F738" i="18"/>
  <c r="G738" i="18"/>
  <c r="K738" i="18"/>
  <c r="L738" i="18"/>
  <c r="M738" i="18" s="1"/>
  <c r="T738" i="18"/>
  <c r="E739" i="18"/>
  <c r="F739" i="18"/>
  <c r="G739" i="18"/>
  <c r="K739" i="18"/>
  <c r="L739" i="18"/>
  <c r="M739" i="18" s="1"/>
  <c r="T739" i="18"/>
  <c r="X739" i="18" s="1"/>
  <c r="E740" i="18"/>
  <c r="F740" i="18"/>
  <c r="G740" i="18"/>
  <c r="K740" i="18"/>
  <c r="Q740" i="18" s="1"/>
  <c r="L740" i="18"/>
  <c r="M740" i="18" s="1"/>
  <c r="T740" i="18"/>
  <c r="X740" i="18" s="1"/>
  <c r="E741" i="18"/>
  <c r="F741" i="18"/>
  <c r="G741" i="18"/>
  <c r="K741" i="18"/>
  <c r="Q741" i="18" s="1"/>
  <c r="L741" i="18"/>
  <c r="M741" i="18" s="1"/>
  <c r="T741" i="18"/>
  <c r="E742" i="18"/>
  <c r="F742" i="18"/>
  <c r="G742" i="18"/>
  <c r="K742" i="18"/>
  <c r="L742" i="18"/>
  <c r="M742" i="18" s="1"/>
  <c r="T742" i="18"/>
  <c r="E743" i="18"/>
  <c r="F743" i="18"/>
  <c r="G743" i="18"/>
  <c r="K743" i="18"/>
  <c r="Q743" i="18" s="1"/>
  <c r="L743" i="18"/>
  <c r="M743" i="18" s="1"/>
  <c r="T743" i="18"/>
  <c r="X743" i="18" s="1"/>
  <c r="K744" i="18"/>
  <c r="L744" i="18"/>
  <c r="M744" i="18" s="1"/>
  <c r="T744" i="18"/>
  <c r="V744" i="18" s="1"/>
  <c r="E745" i="18"/>
  <c r="F745" i="18"/>
  <c r="G745" i="18"/>
  <c r="K745" i="18"/>
  <c r="L745" i="18"/>
  <c r="M745" i="18" s="1"/>
  <c r="T745" i="18"/>
  <c r="X745" i="18" s="1"/>
  <c r="E746" i="18"/>
  <c r="F746" i="18"/>
  <c r="G746" i="18"/>
  <c r="K746" i="18"/>
  <c r="Q746" i="18" s="1"/>
  <c r="L746" i="18"/>
  <c r="M746" i="18"/>
  <c r="T746" i="18"/>
  <c r="X746" i="18" s="1"/>
  <c r="E747" i="18"/>
  <c r="F747" i="18"/>
  <c r="G747" i="18"/>
  <c r="K747" i="18"/>
  <c r="Q747" i="18" s="1"/>
  <c r="L747" i="18"/>
  <c r="M747" i="18" s="1"/>
  <c r="T747" i="18"/>
  <c r="E748" i="18"/>
  <c r="F748" i="18"/>
  <c r="G748" i="18"/>
  <c r="K748" i="18"/>
  <c r="L748" i="18"/>
  <c r="M748" i="18" s="1"/>
  <c r="T748" i="18"/>
  <c r="E749" i="18"/>
  <c r="F749" i="18"/>
  <c r="G749" i="18"/>
  <c r="K749" i="18"/>
  <c r="Q749" i="18" s="1"/>
  <c r="L749" i="18"/>
  <c r="M749" i="18" s="1"/>
  <c r="T749" i="18"/>
  <c r="X749" i="18" s="1"/>
  <c r="E750" i="18"/>
  <c r="F750" i="18"/>
  <c r="G750" i="18"/>
  <c r="K750" i="18"/>
  <c r="L750" i="18"/>
  <c r="M750" i="18" s="1"/>
  <c r="T750" i="18"/>
  <c r="X750" i="18" s="1"/>
  <c r="E751" i="18"/>
  <c r="F751" i="18"/>
  <c r="G751" i="18"/>
  <c r="K751" i="18"/>
  <c r="L751" i="18"/>
  <c r="M751" i="18" s="1"/>
  <c r="T751" i="18"/>
  <c r="X751" i="18" s="1"/>
  <c r="E752" i="18"/>
  <c r="F752" i="18"/>
  <c r="O752" i="18" s="1"/>
  <c r="G752" i="18"/>
  <c r="K752" i="18"/>
  <c r="L752" i="18"/>
  <c r="M752" i="18" s="1"/>
  <c r="T752" i="18"/>
  <c r="E753" i="18"/>
  <c r="F753" i="18"/>
  <c r="G753" i="18"/>
  <c r="K753" i="18"/>
  <c r="L753" i="18"/>
  <c r="M753" i="18" s="1"/>
  <c r="T753" i="18"/>
  <c r="X753" i="18" s="1"/>
  <c r="K754" i="18"/>
  <c r="N754" i="18" s="1"/>
  <c r="L754" i="18"/>
  <c r="M754" i="18" s="1"/>
  <c r="T754" i="18"/>
  <c r="U754" i="18" s="1"/>
  <c r="E755" i="18"/>
  <c r="F755" i="18"/>
  <c r="G755" i="18"/>
  <c r="K755" i="18"/>
  <c r="Q755" i="18" s="1"/>
  <c r="L755" i="18"/>
  <c r="M755" i="18" s="1"/>
  <c r="T755" i="18"/>
  <c r="X755" i="18" s="1"/>
  <c r="E756" i="18"/>
  <c r="F756" i="18"/>
  <c r="G756" i="18"/>
  <c r="K756" i="18"/>
  <c r="L756" i="18"/>
  <c r="M756" i="18" s="1"/>
  <c r="T756" i="18"/>
  <c r="X756" i="18" s="1"/>
  <c r="E757" i="18"/>
  <c r="F757" i="18"/>
  <c r="G757" i="18"/>
  <c r="K757" i="18"/>
  <c r="L757" i="18"/>
  <c r="M757" i="18" s="1"/>
  <c r="T757" i="18"/>
  <c r="X757" i="18" s="1"/>
  <c r="E758" i="18"/>
  <c r="F758" i="18"/>
  <c r="G758" i="18"/>
  <c r="K758" i="18"/>
  <c r="Q758" i="18" s="1"/>
  <c r="L758" i="18"/>
  <c r="M758" i="18" s="1"/>
  <c r="T758" i="18"/>
  <c r="E759" i="18"/>
  <c r="F759" i="18"/>
  <c r="G759" i="18"/>
  <c r="K759" i="18"/>
  <c r="Q759" i="18" s="1"/>
  <c r="L759" i="18"/>
  <c r="M759" i="18" s="1"/>
  <c r="T759" i="18"/>
  <c r="E760" i="18"/>
  <c r="F760" i="18"/>
  <c r="G760" i="18"/>
  <c r="P760" i="18" s="1"/>
  <c r="K760" i="18"/>
  <c r="Q760" i="18" s="1"/>
  <c r="L760" i="18"/>
  <c r="M760" i="18" s="1"/>
  <c r="T760" i="18"/>
  <c r="X760" i="18" s="1"/>
  <c r="E761" i="18"/>
  <c r="F761" i="18"/>
  <c r="G761" i="18"/>
  <c r="K761" i="18"/>
  <c r="Q761" i="18" s="1"/>
  <c r="L761" i="18"/>
  <c r="M761" i="18" s="1"/>
  <c r="T761" i="18"/>
  <c r="E762" i="18"/>
  <c r="F762" i="18"/>
  <c r="G762" i="18"/>
  <c r="K762" i="18"/>
  <c r="L762" i="18"/>
  <c r="M762" i="18" s="1"/>
  <c r="T762" i="18"/>
  <c r="X762" i="18" s="1"/>
  <c r="E763" i="18"/>
  <c r="F763" i="18"/>
  <c r="G763" i="18"/>
  <c r="K763" i="18"/>
  <c r="L763" i="18"/>
  <c r="M763" i="18" s="1"/>
  <c r="T763" i="18"/>
  <c r="K764" i="18"/>
  <c r="O764" i="18" s="1"/>
  <c r="L764" i="18"/>
  <c r="M764" i="18" s="1"/>
  <c r="T764" i="18"/>
  <c r="E765" i="18"/>
  <c r="F765" i="18"/>
  <c r="G765" i="18"/>
  <c r="K765" i="18"/>
  <c r="Q765" i="18" s="1"/>
  <c r="L765" i="18"/>
  <c r="M765" i="18" s="1"/>
  <c r="T765" i="18"/>
  <c r="E766" i="18"/>
  <c r="F766" i="18"/>
  <c r="G766" i="18"/>
  <c r="K766" i="18"/>
  <c r="Q766" i="18" s="1"/>
  <c r="L766" i="18"/>
  <c r="M766" i="18" s="1"/>
  <c r="T766" i="18"/>
  <c r="X766" i="18" s="1"/>
  <c r="E767" i="18"/>
  <c r="F767" i="18"/>
  <c r="G767" i="18"/>
  <c r="W767" i="18" s="1"/>
  <c r="K767" i="18"/>
  <c r="L767" i="18"/>
  <c r="M767" i="18" s="1"/>
  <c r="T767" i="18"/>
  <c r="E768" i="18"/>
  <c r="F768" i="18"/>
  <c r="G768" i="18"/>
  <c r="K768" i="18"/>
  <c r="Q768" i="18" s="1"/>
  <c r="L768" i="18"/>
  <c r="M768" i="18" s="1"/>
  <c r="T768" i="18"/>
  <c r="X768" i="18" s="1"/>
  <c r="E769" i="18"/>
  <c r="F769" i="18"/>
  <c r="G769" i="18"/>
  <c r="K769" i="18"/>
  <c r="Q769" i="18" s="1"/>
  <c r="L769" i="18"/>
  <c r="M769" i="18" s="1"/>
  <c r="T769" i="18"/>
  <c r="E770" i="18"/>
  <c r="F770" i="18"/>
  <c r="G770" i="18"/>
  <c r="K770" i="18"/>
  <c r="Q770" i="18" s="1"/>
  <c r="L770" i="18"/>
  <c r="M770" i="18" s="1"/>
  <c r="T770" i="18"/>
  <c r="X770" i="18" s="1"/>
  <c r="E771" i="18"/>
  <c r="F771" i="18"/>
  <c r="V771" i="18" s="1"/>
  <c r="G771" i="18"/>
  <c r="W771" i="18" s="1"/>
  <c r="K771" i="18"/>
  <c r="Q771" i="18" s="1"/>
  <c r="L771" i="18"/>
  <c r="M771" i="18" s="1"/>
  <c r="T771" i="18"/>
  <c r="E772" i="18"/>
  <c r="F772" i="18"/>
  <c r="G772" i="18"/>
  <c r="K772" i="18"/>
  <c r="L772" i="18"/>
  <c r="M772" i="18" s="1"/>
  <c r="T772" i="18"/>
  <c r="E773" i="18"/>
  <c r="F773" i="18"/>
  <c r="G773" i="18"/>
  <c r="K773" i="18"/>
  <c r="L773" i="18"/>
  <c r="M773" i="18" s="1"/>
  <c r="T773" i="18"/>
  <c r="X773" i="18" s="1"/>
  <c r="K774" i="18"/>
  <c r="P774" i="18" s="1"/>
  <c r="L774" i="18"/>
  <c r="M774" i="18" s="1"/>
  <c r="T774" i="18"/>
  <c r="E775" i="18"/>
  <c r="F775" i="18"/>
  <c r="G775" i="18"/>
  <c r="K775" i="18"/>
  <c r="L775" i="18"/>
  <c r="M775" i="18" s="1"/>
  <c r="E776" i="18"/>
  <c r="F776" i="18"/>
  <c r="G776" i="18"/>
  <c r="K776" i="18"/>
  <c r="L776" i="18"/>
  <c r="M776" i="18" s="1"/>
  <c r="E777" i="18"/>
  <c r="F777" i="18"/>
  <c r="G777" i="18"/>
  <c r="K777" i="18"/>
  <c r="Q777" i="18" s="1"/>
  <c r="L777" i="18"/>
  <c r="M777" i="18" s="1"/>
  <c r="E778" i="18"/>
  <c r="F778" i="18"/>
  <c r="G778" i="18"/>
  <c r="K778" i="18"/>
  <c r="L778" i="18"/>
  <c r="M778" i="18" s="1"/>
  <c r="E779" i="18"/>
  <c r="F779" i="18"/>
  <c r="G779" i="18"/>
  <c r="K779" i="18"/>
  <c r="Q779" i="18" s="1"/>
  <c r="L779" i="18"/>
  <c r="M779" i="18" s="1"/>
  <c r="E780" i="18"/>
  <c r="F780" i="18"/>
  <c r="G780" i="18"/>
  <c r="K780" i="18"/>
  <c r="L780" i="18"/>
  <c r="M780" i="18" s="1"/>
  <c r="E781" i="18"/>
  <c r="F781" i="18"/>
  <c r="G781" i="18"/>
  <c r="K781" i="18"/>
  <c r="L781" i="18"/>
  <c r="M781" i="18" s="1"/>
  <c r="E782" i="18"/>
  <c r="F782" i="18"/>
  <c r="G782" i="18"/>
  <c r="K782" i="18"/>
  <c r="L782" i="18"/>
  <c r="M782" i="18" s="1"/>
  <c r="E783" i="18"/>
  <c r="F783" i="18"/>
  <c r="G783" i="18"/>
  <c r="K783" i="18"/>
  <c r="Q783" i="18" s="1"/>
  <c r="L783" i="18"/>
  <c r="M783" i="18" s="1"/>
  <c r="K784" i="18"/>
  <c r="L784" i="18"/>
  <c r="M784" i="18" s="1"/>
  <c r="E785" i="18"/>
  <c r="F785" i="18"/>
  <c r="G785" i="18"/>
  <c r="K785" i="18"/>
  <c r="Q785" i="18" s="1"/>
  <c r="L785" i="18"/>
  <c r="M785" i="18" s="1"/>
  <c r="E786" i="18"/>
  <c r="F786" i="18"/>
  <c r="G786" i="18"/>
  <c r="K786" i="18"/>
  <c r="Q786" i="18" s="1"/>
  <c r="L786" i="18"/>
  <c r="M786" i="18" s="1"/>
  <c r="E787" i="18"/>
  <c r="F787" i="18"/>
  <c r="G787" i="18"/>
  <c r="K787" i="18"/>
  <c r="L787" i="18"/>
  <c r="M787" i="18" s="1"/>
  <c r="E788" i="18"/>
  <c r="F788" i="18"/>
  <c r="G788" i="18"/>
  <c r="K788" i="18"/>
  <c r="Q788" i="18" s="1"/>
  <c r="L788" i="18"/>
  <c r="M788" i="18" s="1"/>
  <c r="E789" i="18"/>
  <c r="F789" i="18"/>
  <c r="G789" i="18"/>
  <c r="K789" i="18"/>
  <c r="L789" i="18"/>
  <c r="M789" i="18" s="1"/>
  <c r="E790" i="18"/>
  <c r="F790" i="18"/>
  <c r="G790" i="18"/>
  <c r="K790" i="18"/>
  <c r="Q790" i="18" s="1"/>
  <c r="L790" i="18"/>
  <c r="M790" i="18" s="1"/>
  <c r="E791" i="18"/>
  <c r="F791" i="18"/>
  <c r="G791" i="18"/>
  <c r="K791" i="18"/>
  <c r="Q791" i="18" s="1"/>
  <c r="L791" i="18"/>
  <c r="M791" i="18" s="1"/>
  <c r="E792" i="18"/>
  <c r="F792" i="18"/>
  <c r="G792" i="18"/>
  <c r="K792" i="18"/>
  <c r="Q792" i="18" s="1"/>
  <c r="L792" i="18"/>
  <c r="M792" i="18" s="1"/>
  <c r="E793" i="18"/>
  <c r="F793" i="18"/>
  <c r="G793" i="18"/>
  <c r="K793" i="18"/>
  <c r="Q793" i="18" s="1"/>
  <c r="L793" i="18"/>
  <c r="M793" i="18" s="1"/>
  <c r="K794" i="18"/>
  <c r="L794" i="18"/>
  <c r="M794" i="18" s="1"/>
  <c r="E795" i="18"/>
  <c r="F795" i="18"/>
  <c r="G795" i="18"/>
  <c r="K795" i="18"/>
  <c r="Q795" i="18" s="1"/>
  <c r="L795" i="18"/>
  <c r="M795" i="18" s="1"/>
  <c r="T795" i="18"/>
  <c r="E796" i="18"/>
  <c r="F796" i="18"/>
  <c r="G796" i="18"/>
  <c r="K796" i="18"/>
  <c r="Q796" i="18" s="1"/>
  <c r="L796" i="18"/>
  <c r="M796" i="18" s="1"/>
  <c r="T796" i="18"/>
  <c r="X796" i="18" s="1"/>
  <c r="E797" i="18"/>
  <c r="F797" i="18"/>
  <c r="G797" i="18"/>
  <c r="K797" i="18"/>
  <c r="Q797" i="18" s="1"/>
  <c r="L797" i="18"/>
  <c r="M797" i="18" s="1"/>
  <c r="T797" i="18"/>
  <c r="X797" i="18" s="1"/>
  <c r="E798" i="18"/>
  <c r="F798" i="18"/>
  <c r="G798" i="18"/>
  <c r="K798" i="18"/>
  <c r="P798" i="18" s="1"/>
  <c r="L798" i="18"/>
  <c r="M798" i="18" s="1"/>
  <c r="T798" i="18"/>
  <c r="E799" i="18"/>
  <c r="F799" i="18"/>
  <c r="G799" i="18"/>
  <c r="K799" i="18"/>
  <c r="Q799" i="18" s="1"/>
  <c r="L799" i="18"/>
  <c r="M799" i="18" s="1"/>
  <c r="T799" i="18"/>
  <c r="X799" i="18" s="1"/>
  <c r="E800" i="18"/>
  <c r="F800" i="18"/>
  <c r="G800" i="18"/>
  <c r="K800" i="18"/>
  <c r="Q800" i="18" s="1"/>
  <c r="L800" i="18"/>
  <c r="M800" i="18" s="1"/>
  <c r="T800" i="18"/>
  <c r="X800" i="18" s="1"/>
  <c r="E801" i="18"/>
  <c r="F801" i="18"/>
  <c r="G801" i="18"/>
  <c r="K801" i="18"/>
  <c r="Q801" i="18"/>
  <c r="L801" i="18"/>
  <c r="M801" i="18" s="1"/>
  <c r="T801" i="18"/>
  <c r="X801" i="18" s="1"/>
  <c r="E802" i="18"/>
  <c r="F802" i="18"/>
  <c r="G802" i="18"/>
  <c r="W802" i="18" s="1"/>
  <c r="K802" i="18"/>
  <c r="Q802" i="18" s="1"/>
  <c r="L802" i="18"/>
  <c r="M802" i="18" s="1"/>
  <c r="T802" i="18"/>
  <c r="X802" i="18" s="1"/>
  <c r="E803" i="18"/>
  <c r="F803" i="18"/>
  <c r="G803" i="18"/>
  <c r="K803" i="18"/>
  <c r="Q803" i="18" s="1"/>
  <c r="L803" i="18"/>
  <c r="M803" i="18" s="1"/>
  <c r="T803" i="18"/>
  <c r="X803" i="18" s="1"/>
  <c r="K804" i="18"/>
  <c r="N804" i="18" s="1"/>
  <c r="L804" i="18"/>
  <c r="M804" i="18" s="1"/>
  <c r="T804" i="18"/>
  <c r="U804" i="18" s="1"/>
  <c r="E805" i="18"/>
  <c r="F805" i="18"/>
  <c r="G805" i="18"/>
  <c r="K805" i="18"/>
  <c r="Q805" i="18" s="1"/>
  <c r="L805" i="18"/>
  <c r="M805" i="18" s="1"/>
  <c r="T805" i="18"/>
  <c r="X805" i="18" s="1"/>
  <c r="E806" i="18"/>
  <c r="F806" i="18"/>
  <c r="G806" i="18"/>
  <c r="K806" i="18"/>
  <c r="Q806" i="18" s="1"/>
  <c r="L806" i="18"/>
  <c r="M806" i="18" s="1"/>
  <c r="T806" i="18"/>
  <c r="X806" i="18" s="1"/>
  <c r="E807" i="18"/>
  <c r="F807" i="18"/>
  <c r="G807" i="18"/>
  <c r="K807" i="18"/>
  <c r="L807" i="18"/>
  <c r="M807" i="18" s="1"/>
  <c r="T807" i="18"/>
  <c r="E808" i="18"/>
  <c r="F808" i="18"/>
  <c r="O808" i="18" s="1"/>
  <c r="G808" i="18"/>
  <c r="K808" i="18"/>
  <c r="Q808" i="18" s="1"/>
  <c r="L808" i="18"/>
  <c r="M808" i="18" s="1"/>
  <c r="T808" i="18"/>
  <c r="X808" i="18" s="1"/>
  <c r="E809" i="18"/>
  <c r="F809" i="18"/>
  <c r="G809" i="18"/>
  <c r="W809" i="18" s="1"/>
  <c r="K809" i="18"/>
  <c r="Q809" i="18" s="1"/>
  <c r="L809" i="18"/>
  <c r="M809" i="18" s="1"/>
  <c r="T809" i="18"/>
  <c r="X809" i="18" s="1"/>
  <c r="E810" i="18"/>
  <c r="F810" i="18"/>
  <c r="G810" i="18"/>
  <c r="K810" i="18"/>
  <c r="Q810" i="18" s="1"/>
  <c r="L810" i="18"/>
  <c r="M810" i="18" s="1"/>
  <c r="T810" i="18"/>
  <c r="X810" i="18" s="1"/>
  <c r="E811" i="18"/>
  <c r="F811" i="18"/>
  <c r="G811" i="18"/>
  <c r="W811" i="18" s="1"/>
  <c r="K811" i="18"/>
  <c r="L811" i="18"/>
  <c r="M811" i="18" s="1"/>
  <c r="T811" i="18"/>
  <c r="E812" i="18"/>
  <c r="F812" i="18"/>
  <c r="O812" i="18" s="1"/>
  <c r="G812" i="18"/>
  <c r="K812" i="18"/>
  <c r="Q812" i="18" s="1"/>
  <c r="L812" i="18"/>
  <c r="M812" i="18" s="1"/>
  <c r="T812" i="18"/>
  <c r="X812" i="18" s="1"/>
  <c r="E813" i="18"/>
  <c r="F813" i="18"/>
  <c r="G813" i="18"/>
  <c r="K813" i="18"/>
  <c r="L813" i="18"/>
  <c r="M813" i="18" s="1"/>
  <c r="T813" i="18"/>
  <c r="X813" i="18" s="1"/>
  <c r="K814" i="18"/>
  <c r="O814" i="18" s="1"/>
  <c r="L814" i="18"/>
  <c r="M814" i="18" s="1"/>
  <c r="T814" i="18"/>
  <c r="U814" i="18" s="1"/>
  <c r="E815" i="18"/>
  <c r="F815" i="18"/>
  <c r="G815" i="18"/>
  <c r="K815" i="18"/>
  <c r="L815" i="18"/>
  <c r="M815" i="18" s="1"/>
  <c r="T815" i="18"/>
  <c r="X815" i="18" s="1"/>
  <c r="E816" i="18"/>
  <c r="F816" i="18"/>
  <c r="G816" i="18"/>
  <c r="K816" i="18"/>
  <c r="L816" i="18"/>
  <c r="M816" i="18" s="1"/>
  <c r="T816" i="18"/>
  <c r="X816" i="18" s="1"/>
  <c r="E817" i="18"/>
  <c r="F817" i="18"/>
  <c r="G817" i="18"/>
  <c r="K817" i="18"/>
  <c r="Q817" i="18" s="1"/>
  <c r="L817" i="18"/>
  <c r="M817" i="18" s="1"/>
  <c r="T817" i="18"/>
  <c r="E818" i="18"/>
  <c r="F818" i="18"/>
  <c r="G818" i="18"/>
  <c r="K818" i="18"/>
  <c r="L818" i="18"/>
  <c r="M818" i="18" s="1"/>
  <c r="T818" i="18"/>
  <c r="E819" i="18"/>
  <c r="F819" i="18"/>
  <c r="O819" i="18" s="1"/>
  <c r="G819" i="18"/>
  <c r="K819" i="18"/>
  <c r="Q819" i="18" s="1"/>
  <c r="L819" i="18"/>
  <c r="M819" i="18" s="1"/>
  <c r="T819" i="18"/>
  <c r="E820" i="18"/>
  <c r="F820" i="18"/>
  <c r="G820" i="18"/>
  <c r="K820" i="18"/>
  <c r="Q820" i="18" s="1"/>
  <c r="L820" i="18"/>
  <c r="M820" i="18" s="1"/>
  <c r="T820" i="18"/>
  <c r="E821" i="18"/>
  <c r="F821" i="18"/>
  <c r="G821" i="18"/>
  <c r="K821" i="18"/>
  <c r="Q821" i="18" s="1"/>
  <c r="L821" i="18"/>
  <c r="M821" i="18" s="1"/>
  <c r="T821" i="18"/>
  <c r="X821" i="18" s="1"/>
  <c r="E822" i="18"/>
  <c r="F822" i="18"/>
  <c r="G822" i="18"/>
  <c r="K822" i="18"/>
  <c r="Q822" i="18" s="1"/>
  <c r="L822" i="18"/>
  <c r="M822" i="18" s="1"/>
  <c r="T822" i="18"/>
  <c r="X822" i="18" s="1"/>
  <c r="E823" i="18"/>
  <c r="F823" i="18"/>
  <c r="G823" i="18"/>
  <c r="K823" i="18"/>
  <c r="L823" i="18"/>
  <c r="M823" i="18" s="1"/>
  <c r="T823" i="18"/>
  <c r="K824" i="18"/>
  <c r="N824" i="18" s="1"/>
  <c r="L824" i="18"/>
  <c r="M824" i="18" s="1"/>
  <c r="T824" i="18"/>
  <c r="E825" i="18"/>
  <c r="F825" i="18"/>
  <c r="G825" i="18"/>
  <c r="K825" i="18"/>
  <c r="L825" i="18"/>
  <c r="M825" i="18" s="1"/>
  <c r="T825" i="18"/>
  <c r="E826" i="18"/>
  <c r="F826" i="18"/>
  <c r="G826" i="18"/>
  <c r="K826" i="18"/>
  <c r="Q826" i="18" s="1"/>
  <c r="L826" i="18"/>
  <c r="M826" i="18" s="1"/>
  <c r="T826" i="18"/>
  <c r="E827" i="18"/>
  <c r="F827" i="18"/>
  <c r="G827" i="18"/>
  <c r="K827" i="18"/>
  <c r="Q827" i="18" s="1"/>
  <c r="L827" i="18"/>
  <c r="M827" i="18" s="1"/>
  <c r="T827" i="18"/>
  <c r="E828" i="18"/>
  <c r="F828" i="18"/>
  <c r="G828" i="18"/>
  <c r="P828" i="18" s="1"/>
  <c r="K828" i="18"/>
  <c r="Q828" i="18" s="1"/>
  <c r="L828" i="18"/>
  <c r="M828" i="18" s="1"/>
  <c r="T828" i="18"/>
  <c r="E829" i="18"/>
  <c r="F829" i="18"/>
  <c r="G829" i="18"/>
  <c r="K829" i="18"/>
  <c r="L829" i="18"/>
  <c r="M829" i="18" s="1"/>
  <c r="T829" i="18"/>
  <c r="E830" i="18"/>
  <c r="F830" i="18"/>
  <c r="G830" i="18"/>
  <c r="K830" i="18"/>
  <c r="Q830" i="18" s="1"/>
  <c r="L830" i="18"/>
  <c r="M830" i="18" s="1"/>
  <c r="T830" i="18"/>
  <c r="X830" i="18" s="1"/>
  <c r="E831" i="18"/>
  <c r="F831" i="18"/>
  <c r="G831" i="18"/>
  <c r="K831" i="18"/>
  <c r="Q831" i="18" s="1"/>
  <c r="L831" i="18"/>
  <c r="M831" i="18" s="1"/>
  <c r="T831" i="18"/>
  <c r="X831" i="18" s="1"/>
  <c r="E832" i="18"/>
  <c r="F832" i="18"/>
  <c r="G832" i="18"/>
  <c r="K832" i="18"/>
  <c r="Q832" i="18" s="1"/>
  <c r="L832" i="18"/>
  <c r="M832" i="18" s="1"/>
  <c r="T832" i="18"/>
  <c r="X832" i="18" s="1"/>
  <c r="E833" i="18"/>
  <c r="F833" i="18"/>
  <c r="G833" i="18"/>
  <c r="K833" i="18"/>
  <c r="Q833" i="18" s="1"/>
  <c r="L833" i="18"/>
  <c r="M833" i="18" s="1"/>
  <c r="T833" i="18"/>
  <c r="K834" i="18"/>
  <c r="L834" i="18"/>
  <c r="M834" i="18" s="1"/>
  <c r="T834" i="18"/>
  <c r="U834" i="18" s="1"/>
  <c r="E835" i="18"/>
  <c r="F835" i="18"/>
  <c r="G835" i="18"/>
  <c r="K835" i="18"/>
  <c r="L835" i="18"/>
  <c r="M835" i="18" s="1"/>
  <c r="T835" i="18"/>
  <c r="E836" i="18"/>
  <c r="F836" i="18"/>
  <c r="G836" i="18"/>
  <c r="K836" i="18"/>
  <c r="Q836" i="18" s="1"/>
  <c r="L836" i="18"/>
  <c r="M836" i="18" s="1"/>
  <c r="T836" i="18"/>
  <c r="X836" i="18" s="1"/>
  <c r="E837" i="18"/>
  <c r="F837" i="18"/>
  <c r="G837" i="18"/>
  <c r="K837" i="18"/>
  <c r="Q837" i="18" s="1"/>
  <c r="L837" i="18"/>
  <c r="M837" i="18" s="1"/>
  <c r="T837" i="18"/>
  <c r="X837" i="18" s="1"/>
  <c r="E838" i="18"/>
  <c r="F838" i="18"/>
  <c r="G838" i="18"/>
  <c r="K838" i="18"/>
  <c r="L838" i="18"/>
  <c r="M838" i="18" s="1"/>
  <c r="T838" i="18"/>
  <c r="X838" i="18" s="1"/>
  <c r="E839" i="18"/>
  <c r="F839" i="18"/>
  <c r="G839" i="18"/>
  <c r="K839" i="18"/>
  <c r="L839" i="18"/>
  <c r="M839" i="18" s="1"/>
  <c r="T839" i="18"/>
  <c r="X839" i="18" s="1"/>
  <c r="E840" i="18"/>
  <c r="F840" i="18"/>
  <c r="G840" i="18"/>
  <c r="K840" i="18"/>
  <c r="L840" i="18"/>
  <c r="M840" i="18" s="1"/>
  <c r="T840" i="18"/>
  <c r="E841" i="18"/>
  <c r="F841" i="18"/>
  <c r="G841" i="18"/>
  <c r="K841" i="18"/>
  <c r="Q841" i="18" s="1"/>
  <c r="L841" i="18"/>
  <c r="M841" i="18" s="1"/>
  <c r="T841" i="18"/>
  <c r="X841" i="18" s="1"/>
  <c r="E842" i="18"/>
  <c r="F842" i="18"/>
  <c r="G842" i="18"/>
  <c r="K842" i="18"/>
  <c r="Q842" i="18" s="1"/>
  <c r="L842" i="18"/>
  <c r="M842" i="18" s="1"/>
  <c r="T842" i="18"/>
  <c r="X842" i="18" s="1"/>
  <c r="E843" i="18"/>
  <c r="F843" i="18"/>
  <c r="G843" i="18"/>
  <c r="K843" i="18"/>
  <c r="L843" i="18"/>
  <c r="M843" i="18" s="1"/>
  <c r="T843" i="18"/>
  <c r="X843" i="18" s="1"/>
  <c r="I844" i="18"/>
  <c r="K844" i="18"/>
  <c r="O844" i="18" s="1"/>
  <c r="L844" i="18"/>
  <c r="M844" i="18" s="1"/>
  <c r="T844" i="18"/>
  <c r="E845" i="18"/>
  <c r="F845" i="18"/>
  <c r="G845" i="18"/>
  <c r="K845" i="18"/>
  <c r="Q845" i="18" s="1"/>
  <c r="L845" i="18"/>
  <c r="M845" i="18" s="1"/>
  <c r="T845" i="18"/>
  <c r="E846" i="18"/>
  <c r="F846" i="18"/>
  <c r="G846" i="18"/>
  <c r="K846" i="18"/>
  <c r="Q846" i="18" s="1"/>
  <c r="L846" i="18"/>
  <c r="M846" i="18" s="1"/>
  <c r="T846" i="18"/>
  <c r="X846" i="18" s="1"/>
  <c r="E847" i="18"/>
  <c r="F847" i="18"/>
  <c r="O847" i="18" s="1"/>
  <c r="G847" i="18"/>
  <c r="K847" i="18"/>
  <c r="L847" i="18"/>
  <c r="M847" i="18" s="1"/>
  <c r="T847" i="18"/>
  <c r="X847" i="18" s="1"/>
  <c r="E848" i="18"/>
  <c r="F848" i="18"/>
  <c r="G848" i="18"/>
  <c r="K848" i="18"/>
  <c r="Q848" i="18" s="1"/>
  <c r="L848" i="18"/>
  <c r="M848" i="18" s="1"/>
  <c r="T848" i="18"/>
  <c r="E849" i="18"/>
  <c r="F849" i="18"/>
  <c r="G849" i="18"/>
  <c r="K849" i="18"/>
  <c r="Q849" i="18" s="1"/>
  <c r="L849" i="18"/>
  <c r="M849" i="18" s="1"/>
  <c r="T849" i="18"/>
  <c r="X849" i="18" s="1"/>
  <c r="E850" i="18"/>
  <c r="F850" i="18"/>
  <c r="G850" i="18"/>
  <c r="K850" i="18"/>
  <c r="Q850" i="18" s="1"/>
  <c r="L850" i="18"/>
  <c r="M850" i="18" s="1"/>
  <c r="T850" i="18"/>
  <c r="E851" i="18"/>
  <c r="F851" i="18"/>
  <c r="G851" i="18"/>
  <c r="K851" i="18"/>
  <c r="L851" i="18"/>
  <c r="M851" i="18" s="1"/>
  <c r="T851" i="18"/>
  <c r="U851" i="18" s="1"/>
  <c r="E852" i="18"/>
  <c r="F852" i="18"/>
  <c r="G852" i="18"/>
  <c r="K852" i="18"/>
  <c r="Q852" i="18" s="1"/>
  <c r="L852" i="18"/>
  <c r="M852" i="18" s="1"/>
  <c r="T852" i="18"/>
  <c r="E853" i="18"/>
  <c r="F853" i="18"/>
  <c r="G853" i="18"/>
  <c r="K853" i="18"/>
  <c r="Q853" i="18" s="1"/>
  <c r="L853" i="18"/>
  <c r="M853" i="18" s="1"/>
  <c r="T853" i="18"/>
  <c r="X853" i="18" s="1"/>
  <c r="K854" i="18"/>
  <c r="O854" i="18" s="1"/>
  <c r="P854" i="18"/>
  <c r="L854" i="18"/>
  <c r="M854" i="18" s="1"/>
  <c r="T854" i="18"/>
  <c r="V854" i="18" s="1"/>
  <c r="E855" i="18"/>
  <c r="F855" i="18"/>
  <c r="G855" i="18"/>
  <c r="K855" i="18"/>
  <c r="Q855" i="18" s="1"/>
  <c r="L855" i="18"/>
  <c r="M855" i="18" s="1"/>
  <c r="T855" i="18"/>
  <c r="X855" i="18" s="1"/>
  <c r="E856" i="18"/>
  <c r="F856" i="18"/>
  <c r="G856" i="18"/>
  <c r="K856" i="18"/>
  <c r="Q856" i="18" s="1"/>
  <c r="L856" i="18"/>
  <c r="M856" i="18" s="1"/>
  <c r="T856" i="18"/>
  <c r="E857" i="18"/>
  <c r="F857" i="18"/>
  <c r="G857" i="18"/>
  <c r="K857" i="18"/>
  <c r="L857" i="18"/>
  <c r="M857" i="18" s="1"/>
  <c r="T857" i="18"/>
  <c r="E858" i="18"/>
  <c r="F858" i="18"/>
  <c r="G858" i="18"/>
  <c r="K858" i="18"/>
  <c r="L858" i="18"/>
  <c r="M858" i="18" s="1"/>
  <c r="T858" i="18"/>
  <c r="E859" i="18"/>
  <c r="F859" i="18"/>
  <c r="G859" i="18"/>
  <c r="K859" i="18"/>
  <c r="L859" i="18"/>
  <c r="M859" i="18" s="1"/>
  <c r="T859" i="18"/>
  <c r="X859" i="18" s="1"/>
  <c r="E860" i="18"/>
  <c r="F860" i="18"/>
  <c r="G860" i="18"/>
  <c r="K860" i="18"/>
  <c r="Q860" i="18" s="1"/>
  <c r="L860" i="18"/>
  <c r="M860" i="18" s="1"/>
  <c r="T860" i="18"/>
  <c r="X860" i="18" s="1"/>
  <c r="E861" i="18"/>
  <c r="F861" i="18"/>
  <c r="G861" i="18"/>
  <c r="K861" i="18"/>
  <c r="L861" i="18"/>
  <c r="M861" i="18" s="1"/>
  <c r="T861" i="18"/>
  <c r="E862" i="18"/>
  <c r="F862" i="18"/>
  <c r="G862" i="18"/>
  <c r="K862" i="18"/>
  <c r="L862" i="18"/>
  <c r="M862" i="18" s="1"/>
  <c r="T862" i="18"/>
  <c r="X862" i="18" s="1"/>
  <c r="E863" i="18"/>
  <c r="F863" i="18"/>
  <c r="G863" i="18"/>
  <c r="K863" i="18"/>
  <c r="Q863" i="18" s="1"/>
  <c r="L863" i="18"/>
  <c r="M863" i="18" s="1"/>
  <c r="T863" i="18"/>
  <c r="K864" i="18"/>
  <c r="L864" i="18"/>
  <c r="M864" i="18" s="1"/>
  <c r="T864" i="18"/>
  <c r="W864" i="18" s="1"/>
  <c r="E865" i="18"/>
  <c r="F865" i="18"/>
  <c r="G865" i="18"/>
  <c r="K865" i="18"/>
  <c r="Q865" i="18" s="1"/>
  <c r="L865" i="18"/>
  <c r="M865" i="18" s="1"/>
  <c r="T865" i="18"/>
  <c r="E866" i="18"/>
  <c r="F866" i="18"/>
  <c r="G866" i="18"/>
  <c r="K866" i="18"/>
  <c r="Q866" i="18" s="1"/>
  <c r="L866" i="18"/>
  <c r="M866" i="18" s="1"/>
  <c r="T866" i="18"/>
  <c r="E867" i="18"/>
  <c r="F867" i="18"/>
  <c r="G867" i="18"/>
  <c r="K867" i="18"/>
  <c r="Q867" i="18" s="1"/>
  <c r="L867" i="18"/>
  <c r="M867" i="18" s="1"/>
  <c r="T867" i="18"/>
  <c r="E868" i="18"/>
  <c r="F868" i="18"/>
  <c r="G868" i="18"/>
  <c r="K868" i="18"/>
  <c r="Q868" i="18" s="1"/>
  <c r="L868" i="18"/>
  <c r="M868" i="18" s="1"/>
  <c r="T868" i="18"/>
  <c r="X868" i="18" s="1"/>
  <c r="E869" i="18"/>
  <c r="F869" i="18"/>
  <c r="G869" i="18"/>
  <c r="K869" i="18"/>
  <c r="Q869" i="18" s="1"/>
  <c r="L869" i="18"/>
  <c r="M869" i="18" s="1"/>
  <c r="T869" i="18"/>
  <c r="X869" i="18" s="1"/>
  <c r="E870" i="18"/>
  <c r="F870" i="18"/>
  <c r="G870" i="18"/>
  <c r="K870" i="18"/>
  <c r="L870" i="18"/>
  <c r="M870" i="18" s="1"/>
  <c r="T870" i="18"/>
  <c r="X870" i="18" s="1"/>
  <c r="E871" i="18"/>
  <c r="F871" i="18"/>
  <c r="G871" i="18"/>
  <c r="K871" i="18"/>
  <c r="Q871" i="18" s="1"/>
  <c r="L871" i="18"/>
  <c r="M871" i="18" s="1"/>
  <c r="T871" i="18"/>
  <c r="X871" i="18" s="1"/>
  <c r="E872" i="18"/>
  <c r="F872" i="18"/>
  <c r="G872" i="18"/>
  <c r="K872" i="18"/>
  <c r="L872" i="18"/>
  <c r="M872" i="18" s="1"/>
  <c r="T872" i="18"/>
  <c r="X872" i="18" s="1"/>
  <c r="E873" i="18"/>
  <c r="F873" i="18"/>
  <c r="G873" i="18"/>
  <c r="K873" i="18"/>
  <c r="L873" i="18"/>
  <c r="M873" i="18" s="1"/>
  <c r="T873" i="18"/>
  <c r="K874" i="18"/>
  <c r="O874" i="18" s="1"/>
  <c r="L874" i="18"/>
  <c r="M874" i="18" s="1"/>
  <c r="T874" i="18"/>
  <c r="N78" i="10"/>
  <c r="M78" i="10"/>
  <c r="L78" i="10"/>
  <c r="K78" i="10"/>
  <c r="I78" i="10"/>
  <c r="H78" i="10"/>
  <c r="G78" i="10"/>
  <c r="F78" i="10"/>
  <c r="N77" i="10"/>
  <c r="M77" i="10"/>
  <c r="L77" i="10"/>
  <c r="K77" i="10"/>
  <c r="I77" i="10"/>
  <c r="H77" i="10"/>
  <c r="G77" i="10"/>
  <c r="F77" i="10"/>
  <c r="N76" i="10"/>
  <c r="M76" i="10"/>
  <c r="L76" i="10"/>
  <c r="K76" i="10"/>
  <c r="I76" i="10"/>
  <c r="H76" i="10"/>
  <c r="G76" i="10"/>
  <c r="F76" i="10"/>
  <c r="AL90" i="8"/>
  <c r="AK90" i="8"/>
  <c r="AJ90" i="8"/>
  <c r="AO90" i="8" s="1"/>
  <c r="AI90" i="8"/>
  <c r="AH90" i="8"/>
  <c r="AG90" i="8"/>
  <c r="AF90" i="8"/>
  <c r="AE90" i="8"/>
  <c r="AD90" i="8"/>
  <c r="Z90" i="8"/>
  <c r="Y90" i="8"/>
  <c r="X90" i="8"/>
  <c r="AC90" i="8" s="1"/>
  <c r="W90" i="8"/>
  <c r="V90" i="8"/>
  <c r="U90" i="8"/>
  <c r="T90" i="8"/>
  <c r="S90" i="8"/>
  <c r="R90" i="8"/>
  <c r="N90" i="8"/>
  <c r="M90" i="8"/>
  <c r="L90" i="8"/>
  <c r="K90" i="8"/>
  <c r="J90" i="8"/>
  <c r="I90" i="8"/>
  <c r="H90" i="8"/>
  <c r="G90" i="8"/>
  <c r="AL89" i="8"/>
  <c r="AK89" i="8"/>
  <c r="AJ89" i="8"/>
  <c r="AN89" i="8" s="1"/>
  <c r="AI89" i="8"/>
  <c r="AH89" i="8"/>
  <c r="AG89" i="8"/>
  <c r="AF89" i="8"/>
  <c r="AE89" i="8"/>
  <c r="AD89" i="8"/>
  <c r="Z89" i="8"/>
  <c r="Y89" i="8"/>
  <c r="X89" i="8"/>
  <c r="AC89" i="8" s="1"/>
  <c r="W89" i="8"/>
  <c r="V89" i="8"/>
  <c r="U89" i="8"/>
  <c r="T89" i="8"/>
  <c r="S89" i="8"/>
  <c r="R89" i="8"/>
  <c r="N89" i="8"/>
  <c r="M89" i="8"/>
  <c r="L89" i="8"/>
  <c r="P89" i="8" s="1"/>
  <c r="K89" i="8"/>
  <c r="J89" i="8"/>
  <c r="I89" i="8"/>
  <c r="H89" i="8"/>
  <c r="G89" i="8"/>
  <c r="AL88" i="8"/>
  <c r="AK88" i="8"/>
  <c r="AJ88" i="8"/>
  <c r="AO88" i="8" s="1"/>
  <c r="AI88" i="8"/>
  <c r="AH88" i="8"/>
  <c r="AG88" i="8"/>
  <c r="AF88" i="8"/>
  <c r="AE88" i="8"/>
  <c r="AD88" i="8"/>
  <c r="Z88" i="8"/>
  <c r="Y88" i="8"/>
  <c r="X88" i="8"/>
  <c r="AB88" i="8" s="1"/>
  <c r="W88" i="8"/>
  <c r="V88" i="8"/>
  <c r="U88" i="8"/>
  <c r="T88" i="8"/>
  <c r="S88" i="8"/>
  <c r="R88" i="8"/>
  <c r="N88" i="8"/>
  <c r="M88" i="8"/>
  <c r="L88" i="8"/>
  <c r="P88" i="8" s="1"/>
  <c r="K88" i="8"/>
  <c r="J88" i="8"/>
  <c r="I88" i="8"/>
  <c r="H88" i="8"/>
  <c r="G88" i="8"/>
  <c r="A78" i="3"/>
  <c r="A77" i="3"/>
  <c r="A76" i="3"/>
  <c r="I752" i="14"/>
  <c r="H752" i="14"/>
  <c r="G752" i="14"/>
  <c r="D752" i="14"/>
  <c r="I751" i="14"/>
  <c r="H751" i="14"/>
  <c r="G751" i="14"/>
  <c r="D751" i="14"/>
  <c r="I750" i="14"/>
  <c r="H750" i="14"/>
  <c r="G750" i="14"/>
  <c r="D750" i="14"/>
  <c r="I749" i="14"/>
  <c r="H749" i="14"/>
  <c r="G749" i="14"/>
  <c r="D749" i="14"/>
  <c r="I748" i="14"/>
  <c r="H748" i="14"/>
  <c r="G748" i="14"/>
  <c r="D748" i="14"/>
  <c r="I747" i="14"/>
  <c r="H747" i="14"/>
  <c r="G747" i="14"/>
  <c r="D747" i="14"/>
  <c r="I746" i="14"/>
  <c r="H746" i="14"/>
  <c r="G746" i="14"/>
  <c r="D746" i="14"/>
  <c r="I745" i="14"/>
  <c r="H745" i="14"/>
  <c r="G745" i="14"/>
  <c r="D745" i="14"/>
  <c r="I744" i="14"/>
  <c r="H744" i="14"/>
  <c r="G744" i="14"/>
  <c r="D744" i="14"/>
  <c r="I743" i="14"/>
  <c r="H743" i="14"/>
  <c r="G743" i="14"/>
  <c r="D743" i="14"/>
  <c r="I742" i="14"/>
  <c r="H742" i="14"/>
  <c r="G742" i="14"/>
  <c r="D742" i="14"/>
  <c r="I741" i="14"/>
  <c r="H741" i="14"/>
  <c r="G741" i="14"/>
  <c r="D741" i="14"/>
  <c r="I740" i="14"/>
  <c r="H740" i="14"/>
  <c r="G740" i="14"/>
  <c r="D740" i="14"/>
  <c r="I739" i="14"/>
  <c r="H739" i="14"/>
  <c r="G739" i="14"/>
  <c r="D739" i="14"/>
  <c r="I738" i="14"/>
  <c r="H738" i="14"/>
  <c r="G738" i="14"/>
  <c r="D738" i="14"/>
  <c r="I737" i="14"/>
  <c r="H737" i="14"/>
  <c r="G737" i="14"/>
  <c r="D737" i="14"/>
  <c r="I736" i="14"/>
  <c r="H736" i="14"/>
  <c r="G736" i="14"/>
  <c r="D736" i="14"/>
  <c r="I735" i="14"/>
  <c r="H735" i="14"/>
  <c r="G735" i="14"/>
  <c r="D735" i="14"/>
  <c r="I734" i="14"/>
  <c r="H734" i="14"/>
  <c r="G734" i="14"/>
  <c r="D734" i="14"/>
  <c r="I733" i="14"/>
  <c r="H733" i="14"/>
  <c r="G733" i="14"/>
  <c r="D733" i="14"/>
  <c r="T874" i="19"/>
  <c r="W874" i="19" s="1"/>
  <c r="L874" i="19"/>
  <c r="M874" i="19" s="1"/>
  <c r="K874" i="19"/>
  <c r="P874" i="19" s="1"/>
  <c r="I874" i="19"/>
  <c r="T873" i="19"/>
  <c r="L873" i="19"/>
  <c r="M873" i="19" s="1"/>
  <c r="K873" i="19"/>
  <c r="Q873" i="19" s="1"/>
  <c r="G873" i="19"/>
  <c r="F873" i="19"/>
  <c r="E873" i="19"/>
  <c r="T872" i="19"/>
  <c r="L872" i="19"/>
  <c r="M872" i="19" s="1"/>
  <c r="K872" i="19"/>
  <c r="G872" i="19"/>
  <c r="F872" i="19"/>
  <c r="E872" i="19"/>
  <c r="T871" i="19"/>
  <c r="X871" i="19" s="1"/>
  <c r="L871" i="19"/>
  <c r="M871" i="19" s="1"/>
  <c r="K871" i="19"/>
  <c r="G871" i="19"/>
  <c r="F871" i="19"/>
  <c r="E871" i="19"/>
  <c r="T870" i="19"/>
  <c r="L870" i="19"/>
  <c r="M870" i="19" s="1"/>
  <c r="K870" i="19"/>
  <c r="Q870" i="19" s="1"/>
  <c r="G870" i="19"/>
  <c r="F870" i="19"/>
  <c r="E870" i="19"/>
  <c r="T869" i="19"/>
  <c r="L869" i="19"/>
  <c r="M869" i="19" s="1"/>
  <c r="K869" i="19"/>
  <c r="G869" i="19"/>
  <c r="F869" i="19"/>
  <c r="E869" i="19"/>
  <c r="T868" i="19"/>
  <c r="X868" i="19" s="1"/>
  <c r="L868" i="19"/>
  <c r="M868" i="19" s="1"/>
  <c r="K868" i="19"/>
  <c r="Q868" i="19" s="1"/>
  <c r="G868" i="19"/>
  <c r="F868" i="19"/>
  <c r="E868" i="19"/>
  <c r="T867" i="19"/>
  <c r="X867" i="19" s="1"/>
  <c r="L867" i="19"/>
  <c r="M867" i="19" s="1"/>
  <c r="K867" i="19"/>
  <c r="Q867" i="19" s="1"/>
  <c r="G867" i="19"/>
  <c r="P867" i="19" s="1"/>
  <c r="F867" i="19"/>
  <c r="E867" i="19"/>
  <c r="T866" i="19"/>
  <c r="X866" i="19" s="1"/>
  <c r="L866" i="19"/>
  <c r="M866" i="19" s="1"/>
  <c r="K866" i="19"/>
  <c r="Q866" i="19" s="1"/>
  <c r="G866" i="19"/>
  <c r="F866" i="19"/>
  <c r="E866" i="19"/>
  <c r="T865" i="19"/>
  <c r="X865" i="19" s="1"/>
  <c r="L865" i="19"/>
  <c r="M865" i="19" s="1"/>
  <c r="K865" i="19"/>
  <c r="G865" i="19"/>
  <c r="F865" i="19"/>
  <c r="V865" i="19" s="1"/>
  <c r="E865" i="19"/>
  <c r="U865" i="19" s="1"/>
  <c r="T864" i="19"/>
  <c r="U864" i="19" s="1"/>
  <c r="L864" i="19"/>
  <c r="M864" i="19" s="1"/>
  <c r="K864" i="19"/>
  <c r="I864" i="19"/>
  <c r="T863" i="19"/>
  <c r="X863" i="19" s="1"/>
  <c r="L863" i="19"/>
  <c r="M863" i="19" s="1"/>
  <c r="K863" i="19"/>
  <c r="G863" i="19"/>
  <c r="F863" i="19"/>
  <c r="E863" i="19"/>
  <c r="T862" i="19"/>
  <c r="L862" i="19"/>
  <c r="M862" i="19" s="1"/>
  <c r="K862" i="19"/>
  <c r="Q862" i="19" s="1"/>
  <c r="G862" i="19"/>
  <c r="F862" i="19"/>
  <c r="E862" i="19"/>
  <c r="T861" i="19"/>
  <c r="L861" i="19"/>
  <c r="M861" i="19" s="1"/>
  <c r="K861" i="19"/>
  <c r="Q861" i="19" s="1"/>
  <c r="G861" i="19"/>
  <c r="F861" i="19"/>
  <c r="E861" i="19"/>
  <c r="U861" i="19" s="1"/>
  <c r="T860" i="19"/>
  <c r="L860" i="19"/>
  <c r="M860" i="19" s="1"/>
  <c r="K860" i="19"/>
  <c r="Q860" i="19"/>
  <c r="G860" i="19"/>
  <c r="F860" i="19"/>
  <c r="E860" i="19"/>
  <c r="T859" i="19"/>
  <c r="X859" i="19" s="1"/>
  <c r="L859" i="19"/>
  <c r="M859" i="19" s="1"/>
  <c r="K859" i="19"/>
  <c r="O859" i="19" s="1"/>
  <c r="Q859" i="19"/>
  <c r="G859" i="19"/>
  <c r="W859" i="19" s="1"/>
  <c r="F859" i="19"/>
  <c r="E859" i="19"/>
  <c r="T858" i="19"/>
  <c r="L858" i="19"/>
  <c r="M858" i="19" s="1"/>
  <c r="K858" i="19"/>
  <c r="G858" i="19"/>
  <c r="F858" i="19"/>
  <c r="E858" i="19"/>
  <c r="T857" i="19"/>
  <c r="X857" i="19" s="1"/>
  <c r="L857" i="19"/>
  <c r="M857" i="19" s="1"/>
  <c r="K857" i="19"/>
  <c r="Q857" i="19" s="1"/>
  <c r="G857" i="19"/>
  <c r="F857" i="19"/>
  <c r="E857" i="19"/>
  <c r="T856" i="19"/>
  <c r="L856" i="19"/>
  <c r="M856" i="19" s="1"/>
  <c r="K856" i="19"/>
  <c r="Q856" i="19"/>
  <c r="G856" i="19"/>
  <c r="F856" i="19"/>
  <c r="E856" i="19"/>
  <c r="T855" i="19"/>
  <c r="X855" i="19" s="1"/>
  <c r="L855" i="19"/>
  <c r="M855" i="19" s="1"/>
  <c r="K855" i="19"/>
  <c r="Q855" i="19" s="1"/>
  <c r="G855" i="19"/>
  <c r="F855" i="19"/>
  <c r="E855" i="19"/>
  <c r="T854" i="19"/>
  <c r="U854" i="19" s="1"/>
  <c r="L854" i="19"/>
  <c r="M854" i="19" s="1"/>
  <c r="K854" i="19"/>
  <c r="T853" i="19"/>
  <c r="X853" i="19" s="1"/>
  <c r="L853" i="19"/>
  <c r="M853" i="19" s="1"/>
  <c r="K853" i="19"/>
  <c r="G853" i="19"/>
  <c r="F853" i="19"/>
  <c r="V853" i="19" s="1"/>
  <c r="E853" i="19"/>
  <c r="T852" i="19"/>
  <c r="L852" i="19"/>
  <c r="M852" i="19" s="1"/>
  <c r="K852" i="19"/>
  <c r="Q852" i="19" s="1"/>
  <c r="G852" i="19"/>
  <c r="F852" i="19"/>
  <c r="O852" i="19" s="1"/>
  <c r="E852" i="19"/>
  <c r="T851" i="19"/>
  <c r="L851" i="19"/>
  <c r="M851" i="19" s="1"/>
  <c r="K851" i="19"/>
  <c r="Q851" i="19" s="1"/>
  <c r="G851" i="19"/>
  <c r="F851" i="19"/>
  <c r="E851" i="19"/>
  <c r="T850" i="19"/>
  <c r="X850" i="19" s="1"/>
  <c r="L850" i="19"/>
  <c r="M850" i="19" s="1"/>
  <c r="K850" i="19"/>
  <c r="Q850" i="19"/>
  <c r="G850" i="19"/>
  <c r="F850" i="19"/>
  <c r="E850" i="19"/>
  <c r="T849" i="19"/>
  <c r="L849" i="19"/>
  <c r="M849" i="19" s="1"/>
  <c r="K849" i="19"/>
  <c r="Q849" i="19" s="1"/>
  <c r="G849" i="19"/>
  <c r="P849" i="19" s="1"/>
  <c r="F849" i="19"/>
  <c r="E849" i="19"/>
  <c r="T848" i="19"/>
  <c r="L848" i="19"/>
  <c r="M848" i="19" s="1"/>
  <c r="K848" i="19"/>
  <c r="Q848" i="19" s="1"/>
  <c r="G848" i="19"/>
  <c r="F848" i="19"/>
  <c r="E848" i="19"/>
  <c r="T847" i="19"/>
  <c r="X847" i="19" s="1"/>
  <c r="L847" i="19"/>
  <c r="M847" i="19" s="1"/>
  <c r="K847" i="19"/>
  <c r="Q847" i="19" s="1"/>
  <c r="G847" i="19"/>
  <c r="F847" i="19"/>
  <c r="E847" i="19"/>
  <c r="T846" i="19"/>
  <c r="X846" i="19" s="1"/>
  <c r="L846" i="19"/>
  <c r="M846" i="19" s="1"/>
  <c r="K846" i="19"/>
  <c r="G846" i="19"/>
  <c r="F846" i="19"/>
  <c r="E846" i="19"/>
  <c r="T845" i="19"/>
  <c r="X845" i="19" s="1"/>
  <c r="L845" i="19"/>
  <c r="M845" i="19" s="1"/>
  <c r="K845" i="19"/>
  <c r="Q845" i="19" s="1"/>
  <c r="G845" i="19"/>
  <c r="F845" i="19"/>
  <c r="E845" i="19"/>
  <c r="T873" i="20"/>
  <c r="L873" i="20"/>
  <c r="M873" i="20" s="1"/>
  <c r="K873" i="20"/>
  <c r="Q873" i="20" s="1"/>
  <c r="G873" i="20"/>
  <c r="F873" i="20"/>
  <c r="E873" i="20"/>
  <c r="T872" i="20"/>
  <c r="X872" i="20" s="1"/>
  <c r="L872" i="20"/>
  <c r="M872" i="20" s="1"/>
  <c r="K872" i="20"/>
  <c r="G872" i="20"/>
  <c r="F872" i="20"/>
  <c r="E872" i="20"/>
  <c r="T871" i="20"/>
  <c r="X871" i="20" s="1"/>
  <c r="L871" i="20"/>
  <c r="M871" i="20" s="1"/>
  <c r="K871" i="20"/>
  <c r="Q871" i="20" s="1"/>
  <c r="G871" i="20"/>
  <c r="F871" i="20"/>
  <c r="V871" i="20" s="1"/>
  <c r="E871" i="20"/>
  <c r="T870" i="20"/>
  <c r="L870" i="20"/>
  <c r="M870" i="20" s="1"/>
  <c r="K870" i="20"/>
  <c r="Q870" i="20" s="1"/>
  <c r="G870" i="20"/>
  <c r="F870" i="20"/>
  <c r="E870" i="20"/>
  <c r="T869" i="20"/>
  <c r="X869" i="20" s="1"/>
  <c r="L869" i="20"/>
  <c r="M869" i="20" s="1"/>
  <c r="K869" i="20"/>
  <c r="G869" i="20"/>
  <c r="P869" i="20" s="1"/>
  <c r="F869" i="20"/>
  <c r="O869" i="20" s="1"/>
  <c r="E869" i="20"/>
  <c r="T868" i="20"/>
  <c r="X868" i="20" s="1"/>
  <c r="L868" i="20"/>
  <c r="M868" i="20"/>
  <c r="K868" i="20"/>
  <c r="Q868" i="20" s="1"/>
  <c r="G868" i="20"/>
  <c r="F868" i="20"/>
  <c r="E868" i="20"/>
  <c r="T867" i="20"/>
  <c r="X867" i="20" s="1"/>
  <c r="L867" i="20"/>
  <c r="M867" i="20" s="1"/>
  <c r="K867" i="20"/>
  <c r="Q867" i="20" s="1"/>
  <c r="G867" i="20"/>
  <c r="F867" i="20"/>
  <c r="O867" i="20" s="1"/>
  <c r="E867" i="20"/>
  <c r="T866" i="20"/>
  <c r="X866" i="20" s="1"/>
  <c r="L866" i="20"/>
  <c r="M866" i="20" s="1"/>
  <c r="K866" i="20"/>
  <c r="G866" i="20"/>
  <c r="F866" i="20"/>
  <c r="E866" i="20"/>
  <c r="N866" i="20" s="1"/>
  <c r="T865" i="20"/>
  <c r="L865" i="20"/>
  <c r="M865" i="20" s="1"/>
  <c r="K865" i="20"/>
  <c r="G865" i="20"/>
  <c r="F865" i="20"/>
  <c r="E865" i="20"/>
  <c r="T864" i="20"/>
  <c r="X864" i="20" s="1"/>
  <c r="W864" i="20"/>
  <c r="L864" i="20"/>
  <c r="M864" i="20" s="1"/>
  <c r="K864" i="20"/>
  <c r="P864" i="20" s="1"/>
  <c r="I864" i="20"/>
  <c r="R864" i="20" s="1"/>
  <c r="T863" i="20"/>
  <c r="X863" i="20" s="1"/>
  <c r="L863" i="20"/>
  <c r="M863" i="20" s="1"/>
  <c r="K863" i="20"/>
  <c r="G863" i="20"/>
  <c r="F863" i="20"/>
  <c r="E863" i="20"/>
  <c r="T862" i="20"/>
  <c r="X862" i="20" s="1"/>
  <c r="L862" i="20"/>
  <c r="M862" i="20" s="1"/>
  <c r="K862" i="20"/>
  <c r="Q862" i="20" s="1"/>
  <c r="G862" i="20"/>
  <c r="F862" i="20"/>
  <c r="E862" i="20"/>
  <c r="T861" i="20"/>
  <c r="L861" i="20"/>
  <c r="M861" i="20" s="1"/>
  <c r="K861" i="20"/>
  <c r="Q861" i="20" s="1"/>
  <c r="G861" i="20"/>
  <c r="P861" i="20" s="1"/>
  <c r="F861" i="20"/>
  <c r="O861" i="20" s="1"/>
  <c r="E861" i="20"/>
  <c r="T860" i="20"/>
  <c r="X860" i="20" s="1"/>
  <c r="L860" i="20"/>
  <c r="M860" i="20" s="1"/>
  <c r="K860" i="20"/>
  <c r="G860" i="20"/>
  <c r="F860" i="20"/>
  <c r="E860" i="20"/>
  <c r="T859" i="20"/>
  <c r="X859" i="20" s="1"/>
  <c r="L859" i="20"/>
  <c r="M859" i="20" s="1"/>
  <c r="K859" i="20"/>
  <c r="G859" i="20"/>
  <c r="F859" i="20"/>
  <c r="E859" i="20"/>
  <c r="T858" i="20"/>
  <c r="X858" i="20" s="1"/>
  <c r="L858" i="20"/>
  <c r="M858" i="20" s="1"/>
  <c r="K858" i="20"/>
  <c r="Q858" i="20" s="1"/>
  <c r="G858" i="20"/>
  <c r="F858" i="20"/>
  <c r="E858" i="20"/>
  <c r="T857" i="20"/>
  <c r="X857" i="20" s="1"/>
  <c r="L857" i="20"/>
  <c r="M857" i="20" s="1"/>
  <c r="K857" i="20"/>
  <c r="Q857" i="20" s="1"/>
  <c r="G857" i="20"/>
  <c r="W857" i="20" s="1"/>
  <c r="F857" i="20"/>
  <c r="E857" i="20"/>
  <c r="T856" i="20"/>
  <c r="L856" i="20"/>
  <c r="M856" i="20" s="1"/>
  <c r="K856" i="20"/>
  <c r="Q856" i="20" s="1"/>
  <c r="G856" i="20"/>
  <c r="F856" i="20"/>
  <c r="E856" i="20"/>
  <c r="T855" i="20"/>
  <c r="X855" i="20" s="1"/>
  <c r="L855" i="20"/>
  <c r="M855" i="20" s="1"/>
  <c r="K855" i="20"/>
  <c r="Q855" i="20" s="1"/>
  <c r="G855" i="20"/>
  <c r="F855" i="20"/>
  <c r="E855" i="20"/>
  <c r="N855" i="20" s="1"/>
  <c r="T854" i="20"/>
  <c r="X854" i="20" s="1"/>
  <c r="L854" i="20"/>
  <c r="M854" i="20" s="1"/>
  <c r="K854" i="20"/>
  <c r="P854" i="20" s="1"/>
  <c r="I854" i="20"/>
  <c r="T853" i="20"/>
  <c r="L853" i="20"/>
  <c r="M853" i="20" s="1"/>
  <c r="K853" i="20"/>
  <c r="Q853" i="20" s="1"/>
  <c r="G853" i="20"/>
  <c r="F853" i="20"/>
  <c r="E853" i="20"/>
  <c r="T852" i="20"/>
  <c r="X852" i="20" s="1"/>
  <c r="L852" i="20"/>
  <c r="M852" i="20" s="1"/>
  <c r="K852" i="20"/>
  <c r="Q852" i="20" s="1"/>
  <c r="G852" i="20"/>
  <c r="F852" i="20"/>
  <c r="E852" i="20"/>
  <c r="T851" i="20"/>
  <c r="L851" i="20"/>
  <c r="M851" i="20" s="1"/>
  <c r="K851" i="20"/>
  <c r="Q851" i="20" s="1"/>
  <c r="G851" i="20"/>
  <c r="F851" i="20"/>
  <c r="E851" i="20"/>
  <c r="N851" i="20" s="1"/>
  <c r="T850" i="20"/>
  <c r="L850" i="20"/>
  <c r="M850" i="20" s="1"/>
  <c r="K850" i="20"/>
  <c r="Q850" i="20" s="1"/>
  <c r="G850" i="20"/>
  <c r="F850" i="20"/>
  <c r="E850" i="20"/>
  <c r="T849" i="20"/>
  <c r="L849" i="20"/>
  <c r="M849" i="20" s="1"/>
  <c r="K849" i="20"/>
  <c r="G849" i="20"/>
  <c r="F849" i="20"/>
  <c r="E849" i="20"/>
  <c r="T848" i="20"/>
  <c r="X848" i="20" s="1"/>
  <c r="L848" i="20"/>
  <c r="M848" i="20" s="1"/>
  <c r="K848" i="20"/>
  <c r="G848" i="20"/>
  <c r="F848" i="20"/>
  <c r="E848" i="20"/>
  <c r="T847" i="20"/>
  <c r="X847" i="20" s="1"/>
  <c r="L847" i="20"/>
  <c r="M847" i="20" s="1"/>
  <c r="K847" i="20"/>
  <c r="Q847" i="20" s="1"/>
  <c r="G847" i="20"/>
  <c r="P847" i="20" s="1"/>
  <c r="F847" i="20"/>
  <c r="E847" i="20"/>
  <c r="N847" i="20" s="1"/>
  <c r="T846" i="20"/>
  <c r="L846" i="20"/>
  <c r="M846" i="20" s="1"/>
  <c r="K846" i="20"/>
  <c r="Q846" i="20" s="1"/>
  <c r="G846" i="20"/>
  <c r="F846" i="20"/>
  <c r="E846" i="20"/>
  <c r="T845" i="20"/>
  <c r="L845" i="20"/>
  <c r="M845" i="20" s="1"/>
  <c r="K845" i="20"/>
  <c r="Q845" i="20" s="1"/>
  <c r="G845" i="20"/>
  <c r="F845" i="20"/>
  <c r="E845" i="20"/>
  <c r="N877" i="16"/>
  <c r="L877" i="16"/>
  <c r="W877" i="16" s="1"/>
  <c r="N876" i="16"/>
  <c r="R876" i="16" s="1"/>
  <c r="K876" i="16"/>
  <c r="J876" i="16"/>
  <c r="I876" i="16"/>
  <c r="G876" i="16"/>
  <c r="Q876" i="16" s="1"/>
  <c r="F876" i="16"/>
  <c r="E876" i="16"/>
  <c r="N875" i="16"/>
  <c r="V875" i="16" s="1"/>
  <c r="K875" i="16"/>
  <c r="J875" i="16"/>
  <c r="I875" i="16"/>
  <c r="G875" i="16"/>
  <c r="F875" i="16"/>
  <c r="E875" i="16"/>
  <c r="N874" i="16"/>
  <c r="K874" i="16"/>
  <c r="V874" i="16" s="1"/>
  <c r="J874" i="16"/>
  <c r="I874" i="16"/>
  <c r="G874" i="16"/>
  <c r="F874" i="16"/>
  <c r="E874" i="16"/>
  <c r="O874" i="16" s="1"/>
  <c r="N873" i="16"/>
  <c r="K873" i="16"/>
  <c r="J873" i="16"/>
  <c r="U873" i="16" s="1"/>
  <c r="I873" i="16"/>
  <c r="G873" i="16"/>
  <c r="F873" i="16"/>
  <c r="E873" i="16"/>
  <c r="N872" i="16"/>
  <c r="K872" i="16"/>
  <c r="J872" i="16"/>
  <c r="I872" i="16"/>
  <c r="T872" i="16" s="1"/>
  <c r="G872" i="16"/>
  <c r="F872" i="16"/>
  <c r="E872" i="16"/>
  <c r="N871" i="16"/>
  <c r="K871" i="16"/>
  <c r="J871" i="16"/>
  <c r="I871" i="16"/>
  <c r="G871" i="16"/>
  <c r="F871" i="16"/>
  <c r="E871" i="16"/>
  <c r="N870" i="16"/>
  <c r="T870" i="16" s="1"/>
  <c r="K870" i="16"/>
  <c r="J870" i="16"/>
  <c r="I870" i="16"/>
  <c r="G870" i="16"/>
  <c r="F870" i="16"/>
  <c r="E870" i="16"/>
  <c r="N869" i="16"/>
  <c r="K869" i="16"/>
  <c r="J869" i="16"/>
  <c r="I869" i="16"/>
  <c r="G869" i="16"/>
  <c r="F869" i="16"/>
  <c r="P869" i="16" s="1"/>
  <c r="E869" i="16"/>
  <c r="O869" i="16" s="1"/>
  <c r="N868" i="16"/>
  <c r="L868" i="16"/>
  <c r="N867" i="16"/>
  <c r="K867" i="16"/>
  <c r="V867" i="16" s="1"/>
  <c r="J867" i="16"/>
  <c r="I867" i="16"/>
  <c r="G867" i="16"/>
  <c r="F867" i="16"/>
  <c r="E867" i="16"/>
  <c r="N866" i="16"/>
  <c r="W866" i="16" s="1"/>
  <c r="K866" i="16"/>
  <c r="V866" i="16" s="1"/>
  <c r="J866" i="16"/>
  <c r="U866" i="16" s="1"/>
  <c r="I866" i="16"/>
  <c r="T866" i="16" s="1"/>
  <c r="G866" i="16"/>
  <c r="Q866" i="16" s="1"/>
  <c r="F866" i="16"/>
  <c r="P866" i="16" s="1"/>
  <c r="E866" i="16"/>
  <c r="O866" i="16" s="1"/>
  <c r="N865" i="16"/>
  <c r="K865" i="16"/>
  <c r="J865" i="16"/>
  <c r="U865" i="16" s="1"/>
  <c r="I865" i="16"/>
  <c r="G865" i="16"/>
  <c r="Q865" i="16" s="1"/>
  <c r="F865" i="16"/>
  <c r="E865" i="16"/>
  <c r="N864" i="16"/>
  <c r="R864" i="16" s="1"/>
  <c r="K864" i="16"/>
  <c r="J864" i="16"/>
  <c r="I864" i="16"/>
  <c r="G864" i="16"/>
  <c r="Q864" i="16" s="1"/>
  <c r="F864" i="16"/>
  <c r="E864" i="16"/>
  <c r="N863" i="16"/>
  <c r="K863" i="16"/>
  <c r="J863" i="16"/>
  <c r="I863" i="16"/>
  <c r="G863" i="16"/>
  <c r="F863" i="16"/>
  <c r="E863" i="16"/>
  <c r="N862" i="16"/>
  <c r="K862" i="16"/>
  <c r="V862" i="16" s="1"/>
  <c r="J862" i="16"/>
  <c r="I862" i="16"/>
  <c r="G862" i="16"/>
  <c r="F862" i="16"/>
  <c r="E862" i="16"/>
  <c r="N861" i="16"/>
  <c r="K861" i="16"/>
  <c r="V861" i="16" s="1"/>
  <c r="J861" i="16"/>
  <c r="U861" i="16" s="1"/>
  <c r="I861" i="16"/>
  <c r="T861" i="16" s="1"/>
  <c r="G861" i="16"/>
  <c r="F861" i="16"/>
  <c r="P861" i="16" s="1"/>
  <c r="E861" i="16"/>
  <c r="N860" i="16"/>
  <c r="W860" i="16" s="1"/>
  <c r="K860" i="16"/>
  <c r="J860" i="16"/>
  <c r="U860" i="16" s="1"/>
  <c r="I860" i="16"/>
  <c r="G860" i="16"/>
  <c r="F860" i="16"/>
  <c r="E860" i="16"/>
  <c r="N859" i="16"/>
  <c r="V859" i="16" s="1"/>
  <c r="L859" i="16"/>
  <c r="N858" i="16"/>
  <c r="W858" i="16" s="1"/>
  <c r="K858" i="16"/>
  <c r="J858" i="16"/>
  <c r="I858" i="16"/>
  <c r="G858" i="16"/>
  <c r="F858" i="16"/>
  <c r="E858" i="16"/>
  <c r="N857" i="16"/>
  <c r="W857" i="16" s="1"/>
  <c r="K857" i="16"/>
  <c r="J857" i="16"/>
  <c r="U857" i="16" s="1"/>
  <c r="I857" i="16"/>
  <c r="G857" i="16"/>
  <c r="Q857" i="16" s="1"/>
  <c r="F857" i="16"/>
  <c r="E857" i="16"/>
  <c r="N856" i="16"/>
  <c r="R856" i="16" s="1"/>
  <c r="K856" i="16"/>
  <c r="J856" i="16"/>
  <c r="I856" i="16"/>
  <c r="G856" i="16"/>
  <c r="F856" i="16"/>
  <c r="E856" i="16"/>
  <c r="N855" i="16"/>
  <c r="R855" i="16" s="1"/>
  <c r="K855" i="16"/>
  <c r="J855" i="16"/>
  <c r="I855" i="16"/>
  <c r="T855" i="16" s="1"/>
  <c r="G855" i="16"/>
  <c r="F855" i="16"/>
  <c r="E855" i="16"/>
  <c r="N854" i="16"/>
  <c r="K854" i="16"/>
  <c r="J854" i="16"/>
  <c r="U854" i="16" s="1"/>
  <c r="I854" i="16"/>
  <c r="G854" i="16"/>
  <c r="F854" i="16"/>
  <c r="P854" i="16" s="1"/>
  <c r="E854" i="16"/>
  <c r="N853" i="16"/>
  <c r="W853" i="16" s="1"/>
  <c r="K853" i="16"/>
  <c r="J853" i="16"/>
  <c r="I853" i="16"/>
  <c r="G853" i="16"/>
  <c r="F853" i="16"/>
  <c r="E853" i="16"/>
  <c r="N852" i="16"/>
  <c r="K852" i="16"/>
  <c r="J852" i="16"/>
  <c r="I852" i="16"/>
  <c r="T852" i="16" s="1"/>
  <c r="G852" i="16"/>
  <c r="Q852" i="16" s="1"/>
  <c r="F852" i="16"/>
  <c r="P852" i="16" s="1"/>
  <c r="E852" i="16"/>
  <c r="O852" i="16" s="1"/>
  <c r="N851" i="16"/>
  <c r="K851" i="16"/>
  <c r="J851" i="16"/>
  <c r="I851" i="16"/>
  <c r="G851" i="16"/>
  <c r="Q851" i="16" s="1"/>
  <c r="F851" i="16"/>
  <c r="E851" i="16"/>
  <c r="N850" i="16"/>
  <c r="L850" i="16"/>
  <c r="N849" i="16"/>
  <c r="K849" i="16"/>
  <c r="J849" i="16"/>
  <c r="I849" i="16"/>
  <c r="G849" i="16"/>
  <c r="Q849" i="16" s="1"/>
  <c r="F849" i="16"/>
  <c r="E849" i="16"/>
  <c r="N848" i="16"/>
  <c r="W848" i="16" s="1"/>
  <c r="K848" i="16"/>
  <c r="J848" i="16"/>
  <c r="I848" i="16"/>
  <c r="G848" i="16"/>
  <c r="Q848" i="16" s="1"/>
  <c r="F848" i="16"/>
  <c r="E848" i="16"/>
  <c r="N847" i="16"/>
  <c r="K847" i="16"/>
  <c r="J847" i="16"/>
  <c r="I847" i="16"/>
  <c r="G847" i="16"/>
  <c r="F847" i="16"/>
  <c r="E847" i="16"/>
  <c r="N846" i="16"/>
  <c r="K846" i="16"/>
  <c r="J846" i="16"/>
  <c r="U846" i="16" s="1"/>
  <c r="I846" i="16"/>
  <c r="G846" i="16"/>
  <c r="Q846" i="16" s="1"/>
  <c r="F846" i="16"/>
  <c r="E846" i="16"/>
  <c r="N845" i="16"/>
  <c r="K845" i="16"/>
  <c r="J845" i="16"/>
  <c r="I845" i="16"/>
  <c r="G845" i="16"/>
  <c r="F845" i="16"/>
  <c r="E845" i="16"/>
  <c r="N844" i="16"/>
  <c r="K844" i="16"/>
  <c r="J844" i="16"/>
  <c r="I844" i="16"/>
  <c r="G844" i="16"/>
  <c r="F844" i="16"/>
  <c r="E844" i="16"/>
  <c r="N843" i="16"/>
  <c r="R843" i="16" s="1"/>
  <c r="K843" i="16"/>
  <c r="J843" i="16"/>
  <c r="I843" i="16"/>
  <c r="G843" i="16"/>
  <c r="F843" i="16"/>
  <c r="E843" i="16"/>
  <c r="O843" i="16" s="1"/>
  <c r="N842" i="16"/>
  <c r="K842" i="16"/>
  <c r="J842" i="16"/>
  <c r="I842" i="16"/>
  <c r="G842" i="16"/>
  <c r="F842" i="16"/>
  <c r="E842" i="16"/>
  <c r="L841" i="16"/>
  <c r="K840" i="16"/>
  <c r="J840" i="16"/>
  <c r="I840" i="16"/>
  <c r="G840" i="16"/>
  <c r="F840" i="16"/>
  <c r="E840" i="16"/>
  <c r="K839" i="16"/>
  <c r="J839" i="16"/>
  <c r="I839" i="16"/>
  <c r="G839" i="16"/>
  <c r="F839" i="16"/>
  <c r="E839" i="16"/>
  <c r="K838" i="16"/>
  <c r="J838" i="16"/>
  <c r="I838" i="16"/>
  <c r="G838" i="16"/>
  <c r="F838" i="16"/>
  <c r="E838" i="16"/>
  <c r="K837" i="16"/>
  <c r="J837" i="16"/>
  <c r="I837" i="16"/>
  <c r="G837" i="16"/>
  <c r="F837" i="16"/>
  <c r="E837" i="16"/>
  <c r="K836" i="16"/>
  <c r="J836" i="16"/>
  <c r="I836" i="16"/>
  <c r="G836" i="16"/>
  <c r="F836" i="16"/>
  <c r="E836" i="16"/>
  <c r="K835" i="16"/>
  <c r="J835" i="16"/>
  <c r="I835" i="16"/>
  <c r="G835" i="16"/>
  <c r="F835" i="16"/>
  <c r="E835" i="16"/>
  <c r="K834" i="16"/>
  <c r="J834" i="16"/>
  <c r="I834" i="16"/>
  <c r="G834" i="16"/>
  <c r="F834" i="16"/>
  <c r="E834" i="16"/>
  <c r="K833" i="16"/>
  <c r="J833" i="16"/>
  <c r="I833" i="16"/>
  <c r="G833" i="16"/>
  <c r="F833" i="16"/>
  <c r="E833" i="16"/>
  <c r="L832" i="16"/>
  <c r="K831" i="16"/>
  <c r="J831" i="16"/>
  <c r="I831" i="16"/>
  <c r="G831" i="16"/>
  <c r="F831" i="16"/>
  <c r="E831" i="16"/>
  <c r="K830" i="16"/>
  <c r="J830" i="16"/>
  <c r="I830" i="16"/>
  <c r="G830" i="16"/>
  <c r="F830" i="16"/>
  <c r="E830" i="16"/>
  <c r="K829" i="16"/>
  <c r="J829" i="16"/>
  <c r="I829" i="16"/>
  <c r="G829" i="16"/>
  <c r="F829" i="16"/>
  <c r="E829" i="16"/>
  <c r="K828" i="16"/>
  <c r="J828" i="16"/>
  <c r="I828" i="16"/>
  <c r="G828" i="16"/>
  <c r="F828" i="16"/>
  <c r="E828" i="16"/>
  <c r="K827" i="16"/>
  <c r="J827" i="16"/>
  <c r="I827" i="16"/>
  <c r="G827" i="16"/>
  <c r="F827" i="16"/>
  <c r="E827" i="16"/>
  <c r="K826" i="16"/>
  <c r="J826" i="16"/>
  <c r="I826" i="16"/>
  <c r="G826" i="16"/>
  <c r="F826" i="16"/>
  <c r="E826" i="16"/>
  <c r="K825" i="16"/>
  <c r="J825" i="16"/>
  <c r="I825" i="16"/>
  <c r="G825" i="16"/>
  <c r="F825" i="16"/>
  <c r="E825" i="16"/>
  <c r="K824" i="16"/>
  <c r="J824" i="16"/>
  <c r="I824" i="16"/>
  <c r="G824" i="16"/>
  <c r="F824" i="16"/>
  <c r="E824" i="16"/>
  <c r="N823" i="16"/>
  <c r="V823" i="16" s="1"/>
  <c r="L823" i="16"/>
  <c r="N822" i="16"/>
  <c r="K822" i="16"/>
  <c r="J822" i="16"/>
  <c r="I822" i="16"/>
  <c r="G822" i="16"/>
  <c r="F822" i="16"/>
  <c r="E822" i="16"/>
  <c r="N821" i="16"/>
  <c r="W821" i="16" s="1"/>
  <c r="K821" i="16"/>
  <c r="J821" i="16"/>
  <c r="I821" i="16"/>
  <c r="T821" i="16" s="1"/>
  <c r="G821" i="16"/>
  <c r="F821" i="16"/>
  <c r="P821" i="16" s="1"/>
  <c r="E821" i="16"/>
  <c r="N820" i="16"/>
  <c r="W820" i="16" s="1"/>
  <c r="K820" i="16"/>
  <c r="J820" i="16"/>
  <c r="I820" i="16"/>
  <c r="G820" i="16"/>
  <c r="F820" i="16"/>
  <c r="E820" i="16"/>
  <c r="O820" i="16" s="1"/>
  <c r="N819" i="16"/>
  <c r="K819" i="16"/>
  <c r="J819" i="16"/>
  <c r="U819" i="16" s="1"/>
  <c r="I819" i="16"/>
  <c r="T819" i="16" s="1"/>
  <c r="G819" i="16"/>
  <c r="Q819" i="16" s="1"/>
  <c r="F819" i="16"/>
  <c r="E819" i="16"/>
  <c r="N818" i="16"/>
  <c r="W818" i="16" s="1"/>
  <c r="K818" i="16"/>
  <c r="J818" i="16"/>
  <c r="I818" i="16"/>
  <c r="G818" i="16"/>
  <c r="F818" i="16"/>
  <c r="E818" i="16"/>
  <c r="N817" i="16"/>
  <c r="W817" i="16" s="1"/>
  <c r="K817" i="16"/>
  <c r="V817" i="16" s="1"/>
  <c r="J817" i="16"/>
  <c r="I817" i="16"/>
  <c r="G817" i="16"/>
  <c r="F817" i="16"/>
  <c r="E817" i="16"/>
  <c r="N816" i="16"/>
  <c r="K816" i="16"/>
  <c r="J816" i="16"/>
  <c r="I816" i="16"/>
  <c r="G816" i="16"/>
  <c r="Q816" i="16" s="1"/>
  <c r="F816" i="16"/>
  <c r="E816" i="16"/>
  <c r="N815" i="16"/>
  <c r="W815" i="16" s="1"/>
  <c r="K815" i="16"/>
  <c r="J815" i="16"/>
  <c r="I815" i="16"/>
  <c r="G815" i="16"/>
  <c r="F815" i="16"/>
  <c r="E815" i="16"/>
  <c r="N814" i="16"/>
  <c r="U814" i="16" s="1"/>
  <c r="L814" i="16"/>
  <c r="N813" i="16"/>
  <c r="W813" i="16" s="1"/>
  <c r="K813" i="16"/>
  <c r="J813" i="16"/>
  <c r="I813" i="16"/>
  <c r="G813" i="16"/>
  <c r="F813" i="16"/>
  <c r="E813" i="16"/>
  <c r="N812" i="16"/>
  <c r="K812" i="16"/>
  <c r="J812" i="16"/>
  <c r="I812" i="16"/>
  <c r="G812" i="16"/>
  <c r="F812" i="16"/>
  <c r="E812" i="16"/>
  <c r="N811" i="16"/>
  <c r="W811" i="16" s="1"/>
  <c r="K811" i="16"/>
  <c r="J811" i="16"/>
  <c r="I811" i="16"/>
  <c r="G811" i="16"/>
  <c r="F811" i="16"/>
  <c r="E811" i="16"/>
  <c r="N810" i="16"/>
  <c r="W810" i="16" s="1"/>
  <c r="K810" i="16"/>
  <c r="J810" i="16"/>
  <c r="I810" i="16"/>
  <c r="T810" i="16" s="1"/>
  <c r="G810" i="16"/>
  <c r="F810" i="16"/>
  <c r="P810" i="16" s="1"/>
  <c r="E810" i="16"/>
  <c r="N809" i="16"/>
  <c r="W809" i="16" s="1"/>
  <c r="K809" i="16"/>
  <c r="J809" i="16"/>
  <c r="I809" i="16"/>
  <c r="T809" i="16" s="1"/>
  <c r="G809" i="16"/>
  <c r="F809" i="16"/>
  <c r="E809" i="16"/>
  <c r="O809" i="16" s="1"/>
  <c r="N808" i="16"/>
  <c r="K808" i="16"/>
  <c r="J808" i="16"/>
  <c r="I808" i="16"/>
  <c r="G808" i="16"/>
  <c r="Q808" i="16" s="1"/>
  <c r="F808" i="16"/>
  <c r="E808" i="16"/>
  <c r="N807" i="16"/>
  <c r="K807" i="16"/>
  <c r="J807" i="16"/>
  <c r="I807" i="16"/>
  <c r="G807" i="16"/>
  <c r="F807" i="16"/>
  <c r="E807" i="16"/>
  <c r="N806" i="16"/>
  <c r="R806" i="16" s="1"/>
  <c r="K806" i="16"/>
  <c r="V806" i="16" s="1"/>
  <c r="J806" i="16"/>
  <c r="I806" i="16"/>
  <c r="G806" i="16"/>
  <c r="F806" i="16"/>
  <c r="E806" i="16"/>
  <c r="N805" i="16"/>
  <c r="U805" i="16" s="1"/>
  <c r="L805" i="16"/>
  <c r="N804" i="16"/>
  <c r="K804" i="16"/>
  <c r="J804" i="16"/>
  <c r="I804" i="16"/>
  <c r="G804" i="16"/>
  <c r="F804" i="16"/>
  <c r="E804" i="16"/>
  <c r="N803" i="16"/>
  <c r="W803" i="16" s="1"/>
  <c r="K803" i="16"/>
  <c r="J803" i="16"/>
  <c r="I803" i="16"/>
  <c r="G803" i="16"/>
  <c r="F803" i="16"/>
  <c r="E803" i="16"/>
  <c r="N802" i="16"/>
  <c r="W802" i="16" s="1"/>
  <c r="K802" i="16"/>
  <c r="J802" i="16"/>
  <c r="U802" i="16" s="1"/>
  <c r="I802" i="16"/>
  <c r="G802" i="16"/>
  <c r="F802" i="16"/>
  <c r="E802" i="16"/>
  <c r="N801" i="16"/>
  <c r="R801" i="16" s="1"/>
  <c r="K801" i="16"/>
  <c r="J801" i="16"/>
  <c r="I801" i="16"/>
  <c r="G801" i="16"/>
  <c r="F801" i="16"/>
  <c r="E801" i="16"/>
  <c r="N800" i="16"/>
  <c r="Q800" i="16" s="1"/>
  <c r="K800" i="16"/>
  <c r="J800" i="16"/>
  <c r="I800" i="16"/>
  <c r="G800" i="16"/>
  <c r="F800" i="16"/>
  <c r="E800" i="16"/>
  <c r="N799" i="16"/>
  <c r="K799" i="16"/>
  <c r="J799" i="16"/>
  <c r="U799" i="16" s="1"/>
  <c r="I799" i="16"/>
  <c r="G799" i="16"/>
  <c r="Q799" i="16" s="1"/>
  <c r="F799" i="16"/>
  <c r="E799" i="16"/>
  <c r="N798" i="16"/>
  <c r="W798" i="16" s="1"/>
  <c r="K798" i="16"/>
  <c r="J798" i="16"/>
  <c r="I798" i="16"/>
  <c r="G798" i="16"/>
  <c r="F798" i="16"/>
  <c r="E798" i="16"/>
  <c r="N797" i="16"/>
  <c r="R797" i="16" s="1"/>
  <c r="K797" i="16"/>
  <c r="V797" i="16" s="1"/>
  <c r="J797" i="16"/>
  <c r="U797" i="16" s="1"/>
  <c r="I797" i="16"/>
  <c r="G797" i="16"/>
  <c r="F797" i="16"/>
  <c r="E797" i="16"/>
  <c r="N796" i="16"/>
  <c r="P796" i="16" s="1"/>
  <c r="L796" i="16"/>
  <c r="N795" i="16"/>
  <c r="K795" i="16"/>
  <c r="J795" i="16"/>
  <c r="U795" i="16" s="1"/>
  <c r="I795" i="16"/>
  <c r="G795" i="16"/>
  <c r="Q795" i="16" s="1"/>
  <c r="F795" i="16"/>
  <c r="E795" i="16"/>
  <c r="N794" i="16"/>
  <c r="W794" i="16" s="1"/>
  <c r="K794" i="16"/>
  <c r="J794" i="16"/>
  <c r="I794" i="16"/>
  <c r="G794" i="16"/>
  <c r="F794" i="16"/>
  <c r="E794" i="16"/>
  <c r="N793" i="16"/>
  <c r="W793" i="16" s="1"/>
  <c r="K793" i="16"/>
  <c r="J793" i="16"/>
  <c r="U793" i="16" s="1"/>
  <c r="I793" i="16"/>
  <c r="G793" i="16"/>
  <c r="F793" i="16"/>
  <c r="P793" i="16" s="1"/>
  <c r="E793" i="16"/>
  <c r="N792" i="16"/>
  <c r="K792" i="16"/>
  <c r="J792" i="16"/>
  <c r="I792" i="16"/>
  <c r="G792" i="16"/>
  <c r="F792" i="16"/>
  <c r="E792" i="16"/>
  <c r="O792" i="16" s="1"/>
  <c r="N791" i="16"/>
  <c r="K791" i="16"/>
  <c r="V791" i="16" s="1"/>
  <c r="J791" i="16"/>
  <c r="I791" i="16"/>
  <c r="G791" i="16"/>
  <c r="F791" i="16"/>
  <c r="E791" i="16"/>
  <c r="N790" i="16"/>
  <c r="K790" i="16"/>
  <c r="J790" i="16"/>
  <c r="I790" i="16"/>
  <c r="G790" i="16"/>
  <c r="F790" i="16"/>
  <c r="E790" i="16"/>
  <c r="N789" i="16"/>
  <c r="W789" i="16"/>
  <c r="K789" i="16"/>
  <c r="J789" i="16"/>
  <c r="I789" i="16"/>
  <c r="T789" i="16" s="1"/>
  <c r="G789" i="16"/>
  <c r="Q789" i="16" s="1"/>
  <c r="F789" i="16"/>
  <c r="P789" i="16" s="1"/>
  <c r="E789" i="16"/>
  <c r="N788" i="16"/>
  <c r="K788" i="16"/>
  <c r="V788" i="16" s="1"/>
  <c r="J788" i="16"/>
  <c r="I788" i="16"/>
  <c r="T788" i="16" s="1"/>
  <c r="G788" i="16"/>
  <c r="F788" i="16"/>
  <c r="P788" i="16" s="1"/>
  <c r="E788" i="16"/>
  <c r="N787" i="16"/>
  <c r="P787" i="16" s="1"/>
  <c r="L787" i="16"/>
  <c r="W787" i="16" s="1"/>
  <c r="N786" i="16"/>
  <c r="K786" i="16"/>
  <c r="J786" i="16"/>
  <c r="I786" i="16"/>
  <c r="G786" i="16"/>
  <c r="F786" i="16"/>
  <c r="E786" i="16"/>
  <c r="N785" i="16"/>
  <c r="K785" i="16"/>
  <c r="J785" i="16"/>
  <c r="I785" i="16"/>
  <c r="G785" i="16"/>
  <c r="F785" i="16"/>
  <c r="E785" i="16"/>
  <c r="N784" i="16"/>
  <c r="K784" i="16"/>
  <c r="J784" i="16"/>
  <c r="I784" i="16"/>
  <c r="T784" i="16" s="1"/>
  <c r="G784" i="16"/>
  <c r="Q784" i="16" s="1"/>
  <c r="F784" i="16"/>
  <c r="P784" i="16" s="1"/>
  <c r="E784" i="16"/>
  <c r="N783" i="16"/>
  <c r="K783" i="16"/>
  <c r="J783" i="16"/>
  <c r="U783" i="16" s="1"/>
  <c r="I783" i="16"/>
  <c r="G783" i="16"/>
  <c r="Q783" i="16" s="1"/>
  <c r="F783" i="16"/>
  <c r="E783" i="16"/>
  <c r="N782" i="16"/>
  <c r="W782" i="16" s="1"/>
  <c r="K782" i="16"/>
  <c r="J782" i="16"/>
  <c r="I782" i="16"/>
  <c r="G782" i="16"/>
  <c r="F782" i="16"/>
  <c r="E782" i="16"/>
  <c r="N781" i="16"/>
  <c r="K781" i="16"/>
  <c r="V781" i="16" s="1"/>
  <c r="J781" i="16"/>
  <c r="I781" i="16"/>
  <c r="G781" i="16"/>
  <c r="Q781" i="16" s="1"/>
  <c r="F781" i="16"/>
  <c r="E781" i="16"/>
  <c r="O781" i="16" s="1"/>
  <c r="N780" i="16"/>
  <c r="W780" i="16" s="1"/>
  <c r="K780" i="16"/>
  <c r="J780" i="16"/>
  <c r="I780" i="16"/>
  <c r="G780" i="16"/>
  <c r="F780" i="16"/>
  <c r="E780" i="16"/>
  <c r="N779" i="16"/>
  <c r="W779" i="16" s="1"/>
  <c r="K779" i="16"/>
  <c r="J779" i="16"/>
  <c r="I779" i="16"/>
  <c r="G779" i="16"/>
  <c r="F779" i="16"/>
  <c r="E779" i="16"/>
  <c r="N778" i="16"/>
  <c r="O778" i="16" s="1"/>
  <c r="L778" i="16"/>
  <c r="N777" i="16"/>
  <c r="W777" i="16" s="1"/>
  <c r="K777" i="16"/>
  <c r="V777" i="16" s="1"/>
  <c r="J777" i="16"/>
  <c r="U777" i="16" s="1"/>
  <c r="I777" i="16"/>
  <c r="G777" i="16"/>
  <c r="F777" i="16"/>
  <c r="E777" i="16"/>
  <c r="O777" i="16" s="1"/>
  <c r="N776" i="16"/>
  <c r="W776" i="16" s="1"/>
  <c r="K776" i="16"/>
  <c r="J776" i="16"/>
  <c r="I776" i="16"/>
  <c r="G776" i="16"/>
  <c r="F776" i="16"/>
  <c r="E776" i="16"/>
  <c r="N775" i="16"/>
  <c r="K775" i="16"/>
  <c r="J775" i="16"/>
  <c r="I775" i="16"/>
  <c r="G775" i="16"/>
  <c r="F775" i="16"/>
  <c r="E775" i="16"/>
  <c r="N774" i="16"/>
  <c r="W774" i="16" s="1"/>
  <c r="K774" i="16"/>
  <c r="J774" i="16"/>
  <c r="I774" i="16"/>
  <c r="G774" i="16"/>
  <c r="F774" i="16"/>
  <c r="P774" i="16" s="1"/>
  <c r="E774" i="16"/>
  <c r="N773" i="16"/>
  <c r="W773" i="16" s="1"/>
  <c r="K773" i="16"/>
  <c r="J773" i="16"/>
  <c r="I773" i="16"/>
  <c r="G773" i="16"/>
  <c r="F773" i="16"/>
  <c r="P773" i="16" s="1"/>
  <c r="E773" i="16"/>
  <c r="N772" i="16"/>
  <c r="K772" i="16"/>
  <c r="J772" i="16"/>
  <c r="I772" i="16"/>
  <c r="G772" i="16"/>
  <c r="F772" i="16"/>
  <c r="E772" i="16"/>
  <c r="O772" i="16" s="1"/>
  <c r="N771" i="16"/>
  <c r="R771" i="16" s="1"/>
  <c r="K771" i="16"/>
  <c r="V771" i="16" s="1"/>
  <c r="J771" i="16"/>
  <c r="U771" i="16" s="1"/>
  <c r="I771" i="16"/>
  <c r="G771" i="16"/>
  <c r="Q771" i="16" s="1"/>
  <c r="F771" i="16"/>
  <c r="E771" i="16"/>
  <c r="N770" i="16"/>
  <c r="K770" i="16"/>
  <c r="J770" i="16"/>
  <c r="I770" i="16"/>
  <c r="G770" i="16"/>
  <c r="F770" i="16"/>
  <c r="E770" i="16"/>
  <c r="N769" i="16"/>
  <c r="O769" i="16" s="1"/>
  <c r="L769" i="16"/>
  <c r="N768" i="16"/>
  <c r="K768" i="16"/>
  <c r="J768" i="16"/>
  <c r="I768" i="16"/>
  <c r="T768" i="16" s="1"/>
  <c r="G768" i="16"/>
  <c r="Q768" i="16" s="1"/>
  <c r="F768" i="16"/>
  <c r="E768" i="16"/>
  <c r="N767" i="16"/>
  <c r="R767" i="16" s="1"/>
  <c r="K767" i="16"/>
  <c r="J767" i="16"/>
  <c r="I767" i="16"/>
  <c r="G767" i="16"/>
  <c r="F767" i="16"/>
  <c r="E767" i="16"/>
  <c r="N766" i="16"/>
  <c r="K766" i="16"/>
  <c r="V766" i="16" s="1"/>
  <c r="J766" i="16"/>
  <c r="U766" i="16" s="1"/>
  <c r="I766" i="16"/>
  <c r="G766" i="16"/>
  <c r="F766" i="16"/>
  <c r="P766" i="16" s="1"/>
  <c r="E766" i="16"/>
  <c r="O766" i="16" s="1"/>
  <c r="N765" i="16"/>
  <c r="K765" i="16"/>
  <c r="J765" i="16"/>
  <c r="I765" i="16"/>
  <c r="G765" i="16"/>
  <c r="F765" i="16"/>
  <c r="E765" i="16"/>
  <c r="N764" i="16"/>
  <c r="W764" i="16" s="1"/>
  <c r="K764" i="16"/>
  <c r="J764" i="16"/>
  <c r="I764" i="16"/>
  <c r="G764" i="16"/>
  <c r="F764" i="16"/>
  <c r="E764" i="16"/>
  <c r="N763" i="16"/>
  <c r="W763" i="16" s="1"/>
  <c r="K763" i="16"/>
  <c r="V763" i="16" s="1"/>
  <c r="J763" i="16"/>
  <c r="I763" i="16"/>
  <c r="G763" i="16"/>
  <c r="Q763" i="16" s="1"/>
  <c r="F763" i="16"/>
  <c r="E763" i="16"/>
  <c r="O763" i="16" s="1"/>
  <c r="N762" i="16"/>
  <c r="K762" i="16"/>
  <c r="J762" i="16"/>
  <c r="U762" i="16" s="1"/>
  <c r="I762" i="16"/>
  <c r="G762" i="16"/>
  <c r="F762" i="16"/>
  <c r="P762" i="16" s="1"/>
  <c r="E762" i="16"/>
  <c r="N761" i="16"/>
  <c r="K761" i="16"/>
  <c r="J761" i="16"/>
  <c r="I761" i="16"/>
  <c r="G761" i="16"/>
  <c r="F761" i="16"/>
  <c r="E761" i="16"/>
  <c r="O761" i="16" s="1"/>
  <c r="L760" i="16"/>
  <c r="K759" i="16"/>
  <c r="J759" i="16"/>
  <c r="I759" i="16"/>
  <c r="G759" i="16"/>
  <c r="F759" i="16"/>
  <c r="E759" i="16"/>
  <c r="K758" i="16"/>
  <c r="J758" i="16"/>
  <c r="I758" i="16"/>
  <c r="G758" i="16"/>
  <c r="F758" i="16"/>
  <c r="E758" i="16"/>
  <c r="K757" i="16"/>
  <c r="J757" i="16"/>
  <c r="I757" i="16"/>
  <c r="G757" i="16"/>
  <c r="F757" i="16"/>
  <c r="E757" i="16"/>
  <c r="K756" i="16"/>
  <c r="J756" i="16"/>
  <c r="I756" i="16"/>
  <c r="G756" i="16"/>
  <c r="F756" i="16"/>
  <c r="E756" i="16"/>
  <c r="K755" i="16"/>
  <c r="J755" i="16"/>
  <c r="I755" i="16"/>
  <c r="G755" i="16"/>
  <c r="F755" i="16"/>
  <c r="E755" i="16"/>
  <c r="K754" i="16"/>
  <c r="J754" i="16"/>
  <c r="I754" i="16"/>
  <c r="G754" i="16"/>
  <c r="F754" i="16"/>
  <c r="E754" i="16"/>
  <c r="K753" i="16"/>
  <c r="J753" i="16"/>
  <c r="I753" i="16"/>
  <c r="G753" i="16"/>
  <c r="F753" i="16"/>
  <c r="E753" i="16"/>
  <c r="K752" i="16"/>
  <c r="J752" i="16"/>
  <c r="I752" i="16"/>
  <c r="G752" i="16"/>
  <c r="F752" i="16"/>
  <c r="E752" i="16"/>
  <c r="N751" i="16"/>
  <c r="V751" i="16" s="1"/>
  <c r="L751" i="16"/>
  <c r="N750" i="16"/>
  <c r="K750" i="16"/>
  <c r="V750" i="16" s="1"/>
  <c r="J750" i="16"/>
  <c r="I750" i="16"/>
  <c r="G750" i="16"/>
  <c r="Q750" i="16" s="1"/>
  <c r="F750" i="16"/>
  <c r="E750" i="16"/>
  <c r="O750" i="16" s="1"/>
  <c r="N749" i="16"/>
  <c r="R749" i="16" s="1"/>
  <c r="K749" i="16"/>
  <c r="J749" i="16"/>
  <c r="U749" i="16" s="1"/>
  <c r="I749" i="16"/>
  <c r="G749" i="16"/>
  <c r="F749" i="16"/>
  <c r="P749" i="16" s="1"/>
  <c r="E749" i="16"/>
  <c r="N748" i="16"/>
  <c r="K748" i="16"/>
  <c r="J748" i="16"/>
  <c r="I748" i="16"/>
  <c r="G748" i="16"/>
  <c r="F748" i="16"/>
  <c r="E748" i="16"/>
  <c r="O748" i="16" s="1"/>
  <c r="N747" i="16"/>
  <c r="K747" i="16"/>
  <c r="V747" i="16" s="1"/>
  <c r="J747" i="16"/>
  <c r="I747" i="16"/>
  <c r="G747" i="16"/>
  <c r="F747" i="16"/>
  <c r="E747" i="16"/>
  <c r="N746" i="16"/>
  <c r="K746" i="16"/>
  <c r="J746" i="16"/>
  <c r="I746" i="16"/>
  <c r="G746" i="16"/>
  <c r="F746" i="16"/>
  <c r="E746" i="16"/>
  <c r="N745" i="16"/>
  <c r="W745" i="16" s="1"/>
  <c r="K745" i="16"/>
  <c r="J745" i="16"/>
  <c r="I745" i="16"/>
  <c r="G745" i="16"/>
  <c r="F745" i="16"/>
  <c r="P745" i="16" s="1"/>
  <c r="E745" i="16"/>
  <c r="O745" i="16" s="1"/>
  <c r="N744" i="16"/>
  <c r="K744" i="16"/>
  <c r="J744" i="16"/>
  <c r="U744" i="16" s="1"/>
  <c r="I744" i="16"/>
  <c r="G744" i="16"/>
  <c r="Q744" i="16" s="1"/>
  <c r="F744" i="16"/>
  <c r="P744" i="16" s="1"/>
  <c r="E744" i="16"/>
  <c r="N743" i="16"/>
  <c r="R743" i="16" s="1"/>
  <c r="K743" i="16"/>
  <c r="J743" i="16"/>
  <c r="I743" i="16"/>
  <c r="T743" i="16" s="1"/>
  <c r="G743" i="16"/>
  <c r="Q743" i="16" s="1"/>
  <c r="F743" i="16"/>
  <c r="E743" i="16"/>
  <c r="N742" i="16"/>
  <c r="P742" i="16" s="1"/>
  <c r="L742" i="16"/>
  <c r="W742" i="16" s="1"/>
  <c r="N741" i="16"/>
  <c r="R741" i="16" s="1"/>
  <c r="K741" i="16"/>
  <c r="J741" i="16"/>
  <c r="I741" i="16"/>
  <c r="G741" i="16"/>
  <c r="F741" i="16"/>
  <c r="E741" i="16"/>
  <c r="N740" i="16"/>
  <c r="K740" i="16"/>
  <c r="J740" i="16"/>
  <c r="I740" i="16"/>
  <c r="G740" i="16"/>
  <c r="F740" i="16"/>
  <c r="E740" i="16"/>
  <c r="N739" i="16"/>
  <c r="K739" i="16"/>
  <c r="V739" i="16" s="1"/>
  <c r="J739" i="16"/>
  <c r="I739" i="16"/>
  <c r="G739" i="16"/>
  <c r="Q739" i="16" s="1"/>
  <c r="F739" i="16"/>
  <c r="E739" i="16"/>
  <c r="O739" i="16" s="1"/>
  <c r="N738" i="16"/>
  <c r="K738" i="16"/>
  <c r="J738" i="16"/>
  <c r="U738" i="16" s="1"/>
  <c r="I738" i="16"/>
  <c r="G738" i="16"/>
  <c r="F738" i="16"/>
  <c r="P738" i="16" s="1"/>
  <c r="E738" i="16"/>
  <c r="N737" i="16"/>
  <c r="R737" i="16" s="1"/>
  <c r="K737" i="16"/>
  <c r="J737" i="16"/>
  <c r="I737" i="16"/>
  <c r="G737" i="16"/>
  <c r="F737" i="16"/>
  <c r="E737" i="16"/>
  <c r="O737" i="16" s="1"/>
  <c r="N736" i="16"/>
  <c r="K736" i="16"/>
  <c r="J736" i="16"/>
  <c r="I736" i="16"/>
  <c r="G736" i="16"/>
  <c r="F736" i="16"/>
  <c r="E736" i="16"/>
  <c r="N735" i="16"/>
  <c r="K735" i="16"/>
  <c r="J735" i="16"/>
  <c r="I735" i="16"/>
  <c r="G735" i="16"/>
  <c r="F735" i="16"/>
  <c r="E735" i="16"/>
  <c r="N734" i="16"/>
  <c r="K734" i="16"/>
  <c r="J734" i="16"/>
  <c r="I734" i="16"/>
  <c r="G734" i="16"/>
  <c r="F734" i="16"/>
  <c r="P734" i="16" s="1"/>
  <c r="E734" i="16"/>
  <c r="N733" i="16"/>
  <c r="U733" i="16" s="1"/>
  <c r="L733" i="16"/>
  <c r="N732" i="16"/>
  <c r="R732" i="16" s="1"/>
  <c r="K732" i="16"/>
  <c r="J732" i="16"/>
  <c r="I732" i="16"/>
  <c r="G732" i="16"/>
  <c r="F732" i="16"/>
  <c r="E732" i="16"/>
  <c r="N731" i="16"/>
  <c r="W731" i="16" s="1"/>
  <c r="K731" i="16"/>
  <c r="J731" i="16"/>
  <c r="I731" i="16"/>
  <c r="G731" i="16"/>
  <c r="F731" i="16"/>
  <c r="E731" i="16"/>
  <c r="N730" i="16"/>
  <c r="K730" i="16"/>
  <c r="J730" i="16"/>
  <c r="I730" i="16"/>
  <c r="G730" i="16"/>
  <c r="F730" i="16"/>
  <c r="E730" i="16"/>
  <c r="N729" i="16"/>
  <c r="K729" i="16"/>
  <c r="J729" i="16"/>
  <c r="I729" i="16"/>
  <c r="G729" i="16"/>
  <c r="F729" i="16"/>
  <c r="E729" i="16"/>
  <c r="N728" i="16"/>
  <c r="K728" i="16"/>
  <c r="J728" i="16"/>
  <c r="I728" i="16"/>
  <c r="G728" i="16"/>
  <c r="Q728" i="16" s="1"/>
  <c r="F728" i="16"/>
  <c r="E728" i="16"/>
  <c r="O728" i="16" s="1"/>
  <c r="N727" i="16"/>
  <c r="K727" i="16"/>
  <c r="J727" i="16"/>
  <c r="U727" i="16" s="1"/>
  <c r="I727" i="16"/>
  <c r="T727" i="16" s="1"/>
  <c r="G727" i="16"/>
  <c r="F727" i="16"/>
  <c r="P727" i="16" s="1"/>
  <c r="E727" i="16"/>
  <c r="N726" i="16"/>
  <c r="R726" i="16" s="1"/>
  <c r="K726" i="16"/>
  <c r="J726" i="16"/>
  <c r="I726" i="16"/>
  <c r="G726" i="16"/>
  <c r="F726" i="16"/>
  <c r="E726" i="16"/>
  <c r="N725" i="16"/>
  <c r="W725" i="16" s="1"/>
  <c r="K725" i="16"/>
  <c r="J725" i="16"/>
  <c r="I725" i="16"/>
  <c r="G725" i="16"/>
  <c r="F725" i="16"/>
  <c r="E725" i="16"/>
  <c r="N724" i="16"/>
  <c r="L724" i="16"/>
  <c r="N723" i="16"/>
  <c r="W723" i="16" s="1"/>
  <c r="K723" i="16"/>
  <c r="J723" i="16"/>
  <c r="I723" i="16"/>
  <c r="T723" i="16" s="1"/>
  <c r="G723" i="16"/>
  <c r="F723" i="16"/>
  <c r="P723" i="16" s="1"/>
  <c r="E723" i="16"/>
  <c r="N722" i="16"/>
  <c r="W722" i="16" s="1"/>
  <c r="K722" i="16"/>
  <c r="J722" i="16"/>
  <c r="I722" i="16"/>
  <c r="G722" i="16"/>
  <c r="F722" i="16"/>
  <c r="E722" i="16"/>
  <c r="N721" i="16"/>
  <c r="W721" i="16" s="1"/>
  <c r="K721" i="16"/>
  <c r="J721" i="16"/>
  <c r="U721" i="16" s="1"/>
  <c r="I721" i="16"/>
  <c r="G721" i="16"/>
  <c r="F721" i="16"/>
  <c r="P721" i="16" s="1"/>
  <c r="E721" i="16"/>
  <c r="N720" i="16"/>
  <c r="R720" i="16" s="1"/>
  <c r="K720" i="16"/>
  <c r="J720" i="16"/>
  <c r="I720" i="16"/>
  <c r="G720" i="16"/>
  <c r="F720" i="16"/>
  <c r="P720" i="16" s="1"/>
  <c r="E720" i="16"/>
  <c r="N719" i="16"/>
  <c r="W719" i="16" s="1"/>
  <c r="K719" i="16"/>
  <c r="J719" i="16"/>
  <c r="I719" i="16"/>
  <c r="G719" i="16"/>
  <c r="F719" i="16"/>
  <c r="E719" i="16"/>
  <c r="N718" i="16"/>
  <c r="W718" i="16" s="1"/>
  <c r="K718" i="16"/>
  <c r="J718" i="16"/>
  <c r="I718" i="16"/>
  <c r="G718" i="16"/>
  <c r="F718" i="16"/>
  <c r="E718" i="16"/>
  <c r="N717" i="16"/>
  <c r="K717" i="16"/>
  <c r="J717" i="16"/>
  <c r="I717" i="16"/>
  <c r="G717" i="16"/>
  <c r="F717" i="16"/>
  <c r="E717" i="16"/>
  <c r="N716" i="16"/>
  <c r="K716" i="16"/>
  <c r="J716" i="16"/>
  <c r="I716" i="16"/>
  <c r="T716" i="16" s="1"/>
  <c r="G716" i="16"/>
  <c r="Q716" i="16" s="1"/>
  <c r="F716" i="16"/>
  <c r="E716" i="16"/>
  <c r="N715" i="16"/>
  <c r="L715" i="16"/>
  <c r="N714" i="16"/>
  <c r="K714" i="16"/>
  <c r="J714" i="16"/>
  <c r="I714" i="16"/>
  <c r="G714" i="16"/>
  <c r="F714" i="16"/>
  <c r="E714" i="16"/>
  <c r="N713" i="16"/>
  <c r="R713" i="16" s="1"/>
  <c r="K713" i="16"/>
  <c r="J713" i="16"/>
  <c r="I713" i="16"/>
  <c r="G713" i="16"/>
  <c r="F713" i="16"/>
  <c r="P713" i="16" s="1"/>
  <c r="E713" i="16"/>
  <c r="O713" i="16" s="1"/>
  <c r="N712" i="16"/>
  <c r="R712" i="16" s="1"/>
  <c r="K712" i="16"/>
  <c r="J712" i="16"/>
  <c r="U712" i="16" s="1"/>
  <c r="I712" i="16"/>
  <c r="G712" i="16"/>
  <c r="Q712" i="16" s="1"/>
  <c r="F712" i="16"/>
  <c r="E712" i="16"/>
  <c r="N711" i="16"/>
  <c r="W711" i="16" s="1"/>
  <c r="K711" i="16"/>
  <c r="J711" i="16"/>
  <c r="I711" i="16"/>
  <c r="G711" i="16"/>
  <c r="F711" i="16"/>
  <c r="E711" i="16"/>
  <c r="N710" i="16"/>
  <c r="K710" i="16"/>
  <c r="J710" i="16"/>
  <c r="U710" i="16" s="1"/>
  <c r="I710" i="16"/>
  <c r="G710" i="16"/>
  <c r="F710" i="16"/>
  <c r="E710" i="16"/>
  <c r="N709" i="16"/>
  <c r="W709" i="16" s="1"/>
  <c r="K709" i="16"/>
  <c r="J709" i="16"/>
  <c r="U709" i="16" s="1"/>
  <c r="I709" i="16"/>
  <c r="G709" i="16"/>
  <c r="F709" i="16"/>
  <c r="E709" i="16"/>
  <c r="N708" i="16"/>
  <c r="K708" i="16"/>
  <c r="J708" i="16"/>
  <c r="I708" i="16"/>
  <c r="G708" i="16"/>
  <c r="F708" i="16"/>
  <c r="E708" i="16"/>
  <c r="N707" i="16"/>
  <c r="K707" i="16"/>
  <c r="J707" i="16"/>
  <c r="I707" i="16"/>
  <c r="G707" i="16"/>
  <c r="F707" i="16"/>
  <c r="E707" i="16"/>
  <c r="N706" i="16"/>
  <c r="L706" i="16"/>
  <c r="N705" i="16"/>
  <c r="W705" i="16" s="1"/>
  <c r="K705" i="16"/>
  <c r="J705" i="16"/>
  <c r="I705" i="16"/>
  <c r="G705" i="16"/>
  <c r="F705" i="16"/>
  <c r="E705" i="16"/>
  <c r="N704" i="16"/>
  <c r="R704" i="16" s="1"/>
  <c r="K704" i="16"/>
  <c r="V704" i="16" s="1"/>
  <c r="J704" i="16"/>
  <c r="U704" i="16" s="1"/>
  <c r="I704" i="16"/>
  <c r="G704" i="16"/>
  <c r="Q704" i="16" s="1"/>
  <c r="F704" i="16"/>
  <c r="E704" i="16"/>
  <c r="N703" i="16"/>
  <c r="K703" i="16"/>
  <c r="J703" i="16"/>
  <c r="I703" i="16"/>
  <c r="G703" i="16"/>
  <c r="F703" i="16"/>
  <c r="E703" i="16"/>
  <c r="N702" i="16"/>
  <c r="R702" i="16" s="1"/>
  <c r="K702" i="16"/>
  <c r="J702" i="16"/>
  <c r="I702" i="16"/>
  <c r="G702" i="16"/>
  <c r="Q702" i="16" s="1"/>
  <c r="F702" i="16"/>
  <c r="P702" i="16" s="1"/>
  <c r="E702" i="16"/>
  <c r="O702" i="16" s="1"/>
  <c r="N701" i="16"/>
  <c r="R701" i="16" s="1"/>
  <c r="K701" i="16"/>
  <c r="J701" i="16"/>
  <c r="U701" i="16" s="1"/>
  <c r="I701" i="16"/>
  <c r="G701" i="16"/>
  <c r="Q701" i="16" s="1"/>
  <c r="F701" i="16"/>
  <c r="E701" i="16"/>
  <c r="N700" i="16"/>
  <c r="W700" i="16" s="1"/>
  <c r="K700" i="16"/>
  <c r="J700" i="16"/>
  <c r="I700" i="16"/>
  <c r="G700" i="16"/>
  <c r="F700" i="16"/>
  <c r="E700" i="16"/>
  <c r="N699" i="16"/>
  <c r="K699" i="16"/>
  <c r="J699" i="16"/>
  <c r="I699" i="16"/>
  <c r="G699" i="16"/>
  <c r="F699" i="16"/>
  <c r="E699" i="16"/>
  <c r="N698" i="16"/>
  <c r="K698" i="16"/>
  <c r="J698" i="16"/>
  <c r="U698" i="16" s="1"/>
  <c r="I698" i="16"/>
  <c r="G698" i="16"/>
  <c r="F698" i="16"/>
  <c r="E698" i="16"/>
  <c r="N697" i="16"/>
  <c r="U697" i="16" s="1"/>
  <c r="L697" i="16"/>
  <c r="N696" i="16"/>
  <c r="K696" i="16"/>
  <c r="J696" i="16"/>
  <c r="I696" i="16"/>
  <c r="G696" i="16"/>
  <c r="Q696" i="16" s="1"/>
  <c r="F696" i="16"/>
  <c r="E696" i="16"/>
  <c r="N695" i="16"/>
  <c r="K695" i="16"/>
  <c r="J695" i="16"/>
  <c r="U695" i="16" s="1"/>
  <c r="I695" i="16"/>
  <c r="G695" i="16"/>
  <c r="F695" i="16"/>
  <c r="P695" i="16" s="1"/>
  <c r="E695" i="16"/>
  <c r="N694" i="16"/>
  <c r="R694" i="16" s="1"/>
  <c r="K694" i="16"/>
  <c r="J694" i="16"/>
  <c r="I694" i="16"/>
  <c r="G694" i="16"/>
  <c r="F694" i="16"/>
  <c r="E694" i="16"/>
  <c r="N693" i="16"/>
  <c r="W693" i="16" s="1"/>
  <c r="K693" i="16"/>
  <c r="J693" i="16"/>
  <c r="I693" i="16"/>
  <c r="G693" i="16"/>
  <c r="F693" i="16"/>
  <c r="E693" i="16"/>
  <c r="N692" i="16"/>
  <c r="R692" i="16" s="1"/>
  <c r="K692" i="16"/>
  <c r="J692" i="16"/>
  <c r="I692" i="16"/>
  <c r="G692" i="16"/>
  <c r="F692" i="16"/>
  <c r="E692" i="16"/>
  <c r="N691" i="16"/>
  <c r="W691" i="16" s="1"/>
  <c r="K691" i="16"/>
  <c r="J691" i="16"/>
  <c r="I691" i="16"/>
  <c r="G691" i="16"/>
  <c r="F691" i="16"/>
  <c r="E691" i="16"/>
  <c r="N690" i="16"/>
  <c r="K690" i="16"/>
  <c r="J690" i="16"/>
  <c r="U690" i="16" s="1"/>
  <c r="I690" i="16"/>
  <c r="T690" i="16" s="1"/>
  <c r="G690" i="16"/>
  <c r="Q690" i="16" s="1"/>
  <c r="F690" i="16"/>
  <c r="P690" i="16" s="1"/>
  <c r="E690" i="16"/>
  <c r="N689" i="16"/>
  <c r="W689" i="16" s="1"/>
  <c r="K689" i="16"/>
  <c r="J689" i="16"/>
  <c r="I689" i="16"/>
  <c r="G689" i="16"/>
  <c r="F689" i="16"/>
  <c r="E689" i="16"/>
  <c r="L688" i="16"/>
  <c r="K687" i="16"/>
  <c r="J687" i="16"/>
  <c r="I687" i="16"/>
  <c r="G687" i="16"/>
  <c r="F687" i="16"/>
  <c r="E687" i="16"/>
  <c r="K686" i="16"/>
  <c r="J686" i="16"/>
  <c r="I686" i="16"/>
  <c r="G686" i="16"/>
  <c r="F686" i="16"/>
  <c r="E686" i="16"/>
  <c r="K685" i="16"/>
  <c r="J685" i="16"/>
  <c r="I685" i="16"/>
  <c r="G685" i="16"/>
  <c r="F685" i="16"/>
  <c r="E685" i="16"/>
  <c r="K684" i="16"/>
  <c r="J684" i="16"/>
  <c r="I684" i="16"/>
  <c r="G684" i="16"/>
  <c r="F684" i="16"/>
  <c r="E684" i="16"/>
  <c r="K683" i="16"/>
  <c r="J683" i="16"/>
  <c r="I683" i="16"/>
  <c r="G683" i="16"/>
  <c r="F683" i="16"/>
  <c r="E683" i="16"/>
  <c r="K682" i="16"/>
  <c r="J682" i="16"/>
  <c r="I682" i="16"/>
  <c r="G682" i="16"/>
  <c r="F682" i="16"/>
  <c r="E682" i="16"/>
  <c r="K681" i="16"/>
  <c r="J681" i="16"/>
  <c r="I681" i="16"/>
  <c r="G681" i="16"/>
  <c r="F681" i="16"/>
  <c r="E681" i="16"/>
  <c r="K680" i="16"/>
  <c r="J680" i="16"/>
  <c r="I680" i="16"/>
  <c r="G680" i="16"/>
  <c r="F680" i="16"/>
  <c r="E680" i="16"/>
  <c r="N679" i="16"/>
  <c r="T679" i="16" s="1"/>
  <c r="L679" i="16"/>
  <c r="N678" i="16"/>
  <c r="W678" i="16" s="1"/>
  <c r="K678" i="16"/>
  <c r="J678" i="16"/>
  <c r="I678" i="16"/>
  <c r="G678" i="16"/>
  <c r="F678" i="16"/>
  <c r="E678" i="16"/>
  <c r="O678" i="16" s="1"/>
  <c r="N677" i="16"/>
  <c r="K677" i="16"/>
  <c r="J677" i="16"/>
  <c r="U677" i="16" s="1"/>
  <c r="I677" i="16"/>
  <c r="T677" i="16" s="1"/>
  <c r="G677" i="16"/>
  <c r="Q677" i="16" s="1"/>
  <c r="F677" i="16"/>
  <c r="P677" i="16" s="1"/>
  <c r="E677" i="16"/>
  <c r="N676" i="16"/>
  <c r="K676" i="16"/>
  <c r="J676" i="16"/>
  <c r="I676" i="16"/>
  <c r="G676" i="16"/>
  <c r="F676" i="16"/>
  <c r="E676" i="16"/>
  <c r="N675" i="16"/>
  <c r="K675" i="16"/>
  <c r="V675" i="16" s="1"/>
  <c r="J675" i="16"/>
  <c r="U675" i="16" s="1"/>
  <c r="I675" i="16"/>
  <c r="T675" i="16" s="1"/>
  <c r="G675" i="16"/>
  <c r="F675" i="16"/>
  <c r="P675" i="16" s="1"/>
  <c r="E675" i="16"/>
  <c r="N674" i="16"/>
  <c r="K674" i="16"/>
  <c r="J674" i="16"/>
  <c r="U674" i="16" s="1"/>
  <c r="I674" i="16"/>
  <c r="G674" i="16"/>
  <c r="F674" i="16"/>
  <c r="E674" i="16"/>
  <c r="N673" i="16"/>
  <c r="K673" i="16"/>
  <c r="J673" i="16"/>
  <c r="I673" i="16"/>
  <c r="G673" i="16"/>
  <c r="F673" i="16"/>
  <c r="E673" i="16"/>
  <c r="N672" i="16"/>
  <c r="K672" i="16"/>
  <c r="J672" i="16"/>
  <c r="I672" i="16"/>
  <c r="G672" i="16"/>
  <c r="F672" i="16"/>
  <c r="E672" i="16"/>
  <c r="N671" i="16"/>
  <c r="W671" i="16" s="1"/>
  <c r="K671" i="16"/>
  <c r="J671" i="16"/>
  <c r="I671" i="16"/>
  <c r="G671" i="16"/>
  <c r="F671" i="16"/>
  <c r="P671" i="16" s="1"/>
  <c r="E671" i="16"/>
  <c r="N670" i="16"/>
  <c r="L670" i="16"/>
  <c r="N669" i="16"/>
  <c r="K669" i="16"/>
  <c r="J669" i="16"/>
  <c r="I669" i="16"/>
  <c r="G669" i="16"/>
  <c r="F669" i="16"/>
  <c r="E669" i="16"/>
  <c r="O669" i="16" s="1"/>
  <c r="N668" i="16"/>
  <c r="K668" i="16"/>
  <c r="J668" i="16"/>
  <c r="I668" i="16"/>
  <c r="G668" i="16"/>
  <c r="F668" i="16"/>
  <c r="E668" i="16"/>
  <c r="N667" i="16"/>
  <c r="R667" i="16" s="1"/>
  <c r="K667" i="16"/>
  <c r="J667" i="16"/>
  <c r="I667" i="16"/>
  <c r="G667" i="16"/>
  <c r="F667" i="16"/>
  <c r="E667" i="16"/>
  <c r="N666" i="16"/>
  <c r="R666" i="16" s="1"/>
  <c r="K666" i="16"/>
  <c r="J666" i="16"/>
  <c r="U666" i="16" s="1"/>
  <c r="I666" i="16"/>
  <c r="T666" i="16" s="1"/>
  <c r="G666" i="16"/>
  <c r="Q666" i="16" s="1"/>
  <c r="F666" i="16"/>
  <c r="P666" i="16" s="1"/>
  <c r="E666" i="16"/>
  <c r="N665" i="16"/>
  <c r="R665" i="16" s="1"/>
  <c r="K665" i="16"/>
  <c r="J665" i="16"/>
  <c r="U665" i="16" s="1"/>
  <c r="I665" i="16"/>
  <c r="T665" i="16" s="1"/>
  <c r="G665" i="16"/>
  <c r="F665" i="16"/>
  <c r="E665" i="16"/>
  <c r="N664" i="16"/>
  <c r="W664" i="16" s="1"/>
  <c r="K664" i="16"/>
  <c r="V664" i="16" s="1"/>
  <c r="J664" i="16"/>
  <c r="U664" i="16" s="1"/>
  <c r="I664" i="16"/>
  <c r="T664" i="16" s="1"/>
  <c r="G664" i="16"/>
  <c r="F664" i="16"/>
  <c r="P664" i="16" s="1"/>
  <c r="E664" i="16"/>
  <c r="N663" i="16"/>
  <c r="K663" i="16"/>
  <c r="J663" i="16"/>
  <c r="U663" i="16" s="1"/>
  <c r="I663" i="16"/>
  <c r="G663" i="16"/>
  <c r="F663" i="16"/>
  <c r="E663" i="16"/>
  <c r="N662" i="16"/>
  <c r="R662" i="16" s="1"/>
  <c r="K662" i="16"/>
  <c r="J662" i="16"/>
  <c r="I662" i="16"/>
  <c r="G662" i="16"/>
  <c r="F662" i="16"/>
  <c r="E662" i="16"/>
  <c r="L661" i="16"/>
  <c r="K660" i="16"/>
  <c r="J660" i="16"/>
  <c r="I660" i="16"/>
  <c r="G660" i="16"/>
  <c r="F660" i="16"/>
  <c r="E660" i="16"/>
  <c r="K659" i="16"/>
  <c r="J659" i="16"/>
  <c r="I659" i="16"/>
  <c r="G659" i="16"/>
  <c r="F659" i="16"/>
  <c r="E659" i="16"/>
  <c r="K658" i="16"/>
  <c r="J658" i="16"/>
  <c r="I658" i="16"/>
  <c r="G658" i="16"/>
  <c r="F658" i="16"/>
  <c r="E658" i="16"/>
  <c r="K657" i="16"/>
  <c r="J657" i="16"/>
  <c r="I657" i="16"/>
  <c r="G657" i="16"/>
  <c r="F657" i="16"/>
  <c r="E657" i="16"/>
  <c r="K656" i="16"/>
  <c r="J656" i="16"/>
  <c r="I656" i="16"/>
  <c r="G656" i="16"/>
  <c r="F656" i="16"/>
  <c r="E656" i="16"/>
  <c r="K655" i="16"/>
  <c r="J655" i="16"/>
  <c r="I655" i="16"/>
  <c r="G655" i="16"/>
  <c r="F655" i="16"/>
  <c r="E655" i="16"/>
  <c r="K654" i="16"/>
  <c r="J654" i="16"/>
  <c r="I654" i="16"/>
  <c r="G654" i="16"/>
  <c r="F654" i="16"/>
  <c r="E654" i="16"/>
  <c r="K653" i="16"/>
  <c r="J653" i="16"/>
  <c r="I653" i="16"/>
  <c r="G653" i="16"/>
  <c r="F653" i="16"/>
  <c r="E653" i="16"/>
  <c r="L652" i="16"/>
  <c r="K651" i="16"/>
  <c r="J651" i="16"/>
  <c r="I651" i="16"/>
  <c r="G651" i="16"/>
  <c r="F651" i="16"/>
  <c r="E651" i="16"/>
  <c r="K650" i="16"/>
  <c r="J650" i="16"/>
  <c r="I650" i="16"/>
  <c r="G650" i="16"/>
  <c r="F650" i="16"/>
  <c r="E650" i="16"/>
  <c r="K649" i="16"/>
  <c r="J649" i="16"/>
  <c r="I649" i="16"/>
  <c r="G649" i="16"/>
  <c r="F649" i="16"/>
  <c r="E649" i="16"/>
  <c r="K648" i="16"/>
  <c r="J648" i="16"/>
  <c r="I648" i="16"/>
  <c r="G648" i="16"/>
  <c r="F648" i="16"/>
  <c r="E648" i="16"/>
  <c r="K647" i="16"/>
  <c r="J647" i="16"/>
  <c r="I647" i="16"/>
  <c r="G647" i="16"/>
  <c r="F647" i="16"/>
  <c r="E647" i="16"/>
  <c r="K646" i="16"/>
  <c r="J646" i="16"/>
  <c r="I646" i="16"/>
  <c r="G646" i="16"/>
  <c r="F646" i="16"/>
  <c r="E646" i="16"/>
  <c r="K645" i="16"/>
  <c r="J645" i="16"/>
  <c r="I645" i="16"/>
  <c r="G645" i="16"/>
  <c r="F645" i="16"/>
  <c r="E645" i="16"/>
  <c r="K644" i="16"/>
  <c r="J644" i="16"/>
  <c r="I644" i="16"/>
  <c r="G644" i="16"/>
  <c r="F644" i="16"/>
  <c r="E644" i="16"/>
  <c r="L643" i="16"/>
  <c r="K642" i="16"/>
  <c r="J642" i="16"/>
  <c r="I642" i="16"/>
  <c r="G642" i="16"/>
  <c r="F642" i="16"/>
  <c r="E642" i="16"/>
  <c r="K641" i="16"/>
  <c r="J641" i="16"/>
  <c r="I641" i="16"/>
  <c r="G641" i="16"/>
  <c r="F641" i="16"/>
  <c r="E641" i="16"/>
  <c r="K640" i="16"/>
  <c r="J640" i="16"/>
  <c r="I640" i="16"/>
  <c r="G640" i="16"/>
  <c r="F640" i="16"/>
  <c r="E640" i="16"/>
  <c r="K639" i="16"/>
  <c r="J639" i="16"/>
  <c r="I639" i="16"/>
  <c r="G639" i="16"/>
  <c r="F639" i="16"/>
  <c r="E639" i="16"/>
  <c r="K638" i="16"/>
  <c r="J638" i="16"/>
  <c r="I638" i="16"/>
  <c r="G638" i="16"/>
  <c r="F638" i="16"/>
  <c r="E638" i="16"/>
  <c r="K637" i="16"/>
  <c r="J637" i="16"/>
  <c r="I637" i="16"/>
  <c r="G637" i="16"/>
  <c r="F637" i="16"/>
  <c r="E637" i="16"/>
  <c r="K636" i="16"/>
  <c r="J636" i="16"/>
  <c r="I636" i="16"/>
  <c r="G636" i="16"/>
  <c r="F636" i="16"/>
  <c r="E636" i="16"/>
  <c r="K635" i="16"/>
  <c r="J635" i="16"/>
  <c r="I635" i="16"/>
  <c r="G635" i="16"/>
  <c r="F635" i="16"/>
  <c r="E635" i="16"/>
  <c r="L634" i="16"/>
  <c r="K633" i="16"/>
  <c r="J633" i="16"/>
  <c r="I633" i="16"/>
  <c r="G633" i="16"/>
  <c r="F633" i="16"/>
  <c r="E633" i="16"/>
  <c r="K632" i="16"/>
  <c r="J632" i="16"/>
  <c r="I632" i="16"/>
  <c r="G632" i="16"/>
  <c r="F632" i="16"/>
  <c r="E632" i="16"/>
  <c r="K631" i="16"/>
  <c r="J631" i="16"/>
  <c r="I631" i="16"/>
  <c r="G631" i="16"/>
  <c r="F631" i="16"/>
  <c r="E631" i="16"/>
  <c r="K630" i="16"/>
  <c r="J630" i="16"/>
  <c r="I630" i="16"/>
  <c r="G630" i="16"/>
  <c r="F630" i="16"/>
  <c r="E630" i="16"/>
  <c r="K629" i="16"/>
  <c r="J629" i="16"/>
  <c r="I629" i="16"/>
  <c r="G629" i="16"/>
  <c r="F629" i="16"/>
  <c r="E629" i="16"/>
  <c r="K628" i="16"/>
  <c r="J628" i="16"/>
  <c r="I628" i="16"/>
  <c r="G628" i="16"/>
  <c r="F628" i="16"/>
  <c r="E628" i="16"/>
  <c r="K627" i="16"/>
  <c r="J627" i="16"/>
  <c r="I627" i="16"/>
  <c r="G627" i="16"/>
  <c r="F627" i="16"/>
  <c r="E627" i="16"/>
  <c r="K626" i="16"/>
  <c r="J626" i="16"/>
  <c r="I626" i="16"/>
  <c r="G626" i="16"/>
  <c r="F626" i="16"/>
  <c r="E626" i="16"/>
  <c r="L625" i="16"/>
  <c r="K624" i="16"/>
  <c r="J624" i="16"/>
  <c r="I624" i="16"/>
  <c r="G624" i="16"/>
  <c r="F624" i="16"/>
  <c r="E624" i="16"/>
  <c r="K623" i="16"/>
  <c r="J623" i="16"/>
  <c r="I623" i="16"/>
  <c r="G623" i="16"/>
  <c r="F623" i="16"/>
  <c r="E623" i="16"/>
  <c r="K622" i="16"/>
  <c r="J622" i="16"/>
  <c r="I622" i="16"/>
  <c r="G622" i="16"/>
  <c r="F622" i="16"/>
  <c r="E622" i="16"/>
  <c r="K621" i="16"/>
  <c r="J621" i="16"/>
  <c r="I621" i="16"/>
  <c r="G621" i="16"/>
  <c r="F621" i="16"/>
  <c r="E621" i="16"/>
  <c r="K620" i="16"/>
  <c r="J620" i="16"/>
  <c r="I620" i="16"/>
  <c r="G620" i="16"/>
  <c r="F620" i="16"/>
  <c r="E620" i="16"/>
  <c r="K619" i="16"/>
  <c r="J619" i="16"/>
  <c r="I619" i="16"/>
  <c r="G619" i="16"/>
  <c r="F619" i="16"/>
  <c r="E619" i="16"/>
  <c r="K618" i="16"/>
  <c r="J618" i="16"/>
  <c r="I618" i="16"/>
  <c r="G618" i="16"/>
  <c r="F618" i="16"/>
  <c r="E618" i="16"/>
  <c r="K617" i="16"/>
  <c r="J617" i="16"/>
  <c r="I617" i="16"/>
  <c r="G617" i="16"/>
  <c r="F617" i="16"/>
  <c r="E617" i="16"/>
  <c r="L616" i="16"/>
  <c r="K615" i="16"/>
  <c r="J615" i="16"/>
  <c r="I615" i="16"/>
  <c r="G615" i="16"/>
  <c r="F615" i="16"/>
  <c r="E615" i="16"/>
  <c r="K614" i="16"/>
  <c r="J614" i="16"/>
  <c r="I614" i="16"/>
  <c r="G614" i="16"/>
  <c r="F614" i="16"/>
  <c r="E614" i="16"/>
  <c r="K613" i="16"/>
  <c r="J613" i="16"/>
  <c r="I613" i="16"/>
  <c r="G613" i="16"/>
  <c r="F613" i="16"/>
  <c r="E613" i="16"/>
  <c r="K612" i="16"/>
  <c r="J612" i="16"/>
  <c r="I612" i="16"/>
  <c r="G612" i="16"/>
  <c r="F612" i="16"/>
  <c r="E612" i="16"/>
  <c r="K611" i="16"/>
  <c r="J611" i="16"/>
  <c r="I611" i="16"/>
  <c r="G611" i="16"/>
  <c r="F611" i="16"/>
  <c r="E611" i="16"/>
  <c r="K610" i="16"/>
  <c r="J610" i="16"/>
  <c r="I610" i="16"/>
  <c r="G610" i="16"/>
  <c r="F610" i="16"/>
  <c r="E610" i="16"/>
  <c r="K609" i="16"/>
  <c r="J609" i="16"/>
  <c r="I609" i="16"/>
  <c r="G609" i="16"/>
  <c r="F609" i="16"/>
  <c r="E609" i="16"/>
  <c r="K608" i="16"/>
  <c r="J608" i="16"/>
  <c r="I608" i="16"/>
  <c r="G608" i="16"/>
  <c r="F608" i="16"/>
  <c r="E608" i="16"/>
  <c r="L607" i="16"/>
  <c r="K606" i="16"/>
  <c r="J606" i="16"/>
  <c r="I606" i="16"/>
  <c r="G606" i="16"/>
  <c r="F606" i="16"/>
  <c r="E606" i="16"/>
  <c r="K605" i="16"/>
  <c r="J605" i="16"/>
  <c r="I605" i="16"/>
  <c r="G605" i="16"/>
  <c r="F605" i="16"/>
  <c r="E605" i="16"/>
  <c r="K604" i="16"/>
  <c r="J604" i="16"/>
  <c r="I604" i="16"/>
  <c r="G604" i="16"/>
  <c r="F604" i="16"/>
  <c r="E604" i="16"/>
  <c r="K603" i="16"/>
  <c r="J603" i="16"/>
  <c r="I603" i="16"/>
  <c r="G603" i="16"/>
  <c r="F603" i="16"/>
  <c r="E603" i="16"/>
  <c r="K602" i="16"/>
  <c r="J602" i="16"/>
  <c r="I602" i="16"/>
  <c r="G602" i="16"/>
  <c r="F602" i="16"/>
  <c r="E602" i="16"/>
  <c r="K601" i="16"/>
  <c r="J601" i="16"/>
  <c r="I601" i="16"/>
  <c r="G601" i="16"/>
  <c r="F601" i="16"/>
  <c r="E601" i="16"/>
  <c r="K600" i="16"/>
  <c r="J600" i="16"/>
  <c r="I600" i="16"/>
  <c r="G600" i="16"/>
  <c r="F600" i="16"/>
  <c r="E600" i="16"/>
  <c r="K599" i="16"/>
  <c r="J599" i="16"/>
  <c r="I599" i="16"/>
  <c r="G599" i="16"/>
  <c r="F599" i="16"/>
  <c r="E599" i="16"/>
  <c r="L598" i="16"/>
  <c r="K597" i="16"/>
  <c r="J597" i="16"/>
  <c r="I597" i="16"/>
  <c r="G597" i="16"/>
  <c r="F597" i="16"/>
  <c r="E597" i="16"/>
  <c r="K596" i="16"/>
  <c r="J596" i="16"/>
  <c r="I596" i="16"/>
  <c r="G596" i="16"/>
  <c r="F596" i="16"/>
  <c r="E596" i="16"/>
  <c r="K595" i="16"/>
  <c r="J595" i="16"/>
  <c r="I595" i="16"/>
  <c r="G595" i="16"/>
  <c r="F595" i="16"/>
  <c r="E595" i="16"/>
  <c r="K594" i="16"/>
  <c r="J594" i="16"/>
  <c r="I594" i="16"/>
  <c r="G594" i="16"/>
  <c r="F594" i="16"/>
  <c r="E594" i="16"/>
  <c r="K593" i="16"/>
  <c r="J593" i="16"/>
  <c r="I593" i="16"/>
  <c r="G593" i="16"/>
  <c r="F593" i="16"/>
  <c r="E593" i="16"/>
  <c r="K592" i="16"/>
  <c r="J592" i="16"/>
  <c r="I592" i="16"/>
  <c r="G592" i="16"/>
  <c r="F592" i="16"/>
  <c r="E592" i="16"/>
  <c r="K591" i="16"/>
  <c r="J591" i="16"/>
  <c r="I591" i="16"/>
  <c r="G591" i="16"/>
  <c r="F591" i="16"/>
  <c r="E591" i="16"/>
  <c r="K590" i="16"/>
  <c r="J590" i="16"/>
  <c r="I590" i="16"/>
  <c r="G590" i="16"/>
  <c r="F590" i="16"/>
  <c r="E590" i="16"/>
  <c r="L589" i="16"/>
  <c r="K588" i="16"/>
  <c r="J588" i="16"/>
  <c r="I588" i="16"/>
  <c r="G588" i="16"/>
  <c r="F588" i="16"/>
  <c r="E588" i="16"/>
  <c r="K587" i="16"/>
  <c r="J587" i="16"/>
  <c r="I587" i="16"/>
  <c r="G587" i="16"/>
  <c r="F587" i="16"/>
  <c r="E587" i="16"/>
  <c r="K586" i="16"/>
  <c r="J586" i="16"/>
  <c r="I586" i="16"/>
  <c r="G586" i="16"/>
  <c r="F586" i="16"/>
  <c r="E586" i="16"/>
  <c r="K585" i="16"/>
  <c r="J585" i="16"/>
  <c r="I585" i="16"/>
  <c r="G585" i="16"/>
  <c r="F585" i="16"/>
  <c r="E585" i="16"/>
  <c r="K584" i="16"/>
  <c r="J584" i="16"/>
  <c r="I584" i="16"/>
  <c r="G584" i="16"/>
  <c r="F584" i="16"/>
  <c r="E584" i="16"/>
  <c r="K583" i="16"/>
  <c r="J583" i="16"/>
  <c r="I583" i="16"/>
  <c r="G583" i="16"/>
  <c r="F583" i="16"/>
  <c r="E583" i="16"/>
  <c r="K582" i="16"/>
  <c r="J582" i="16"/>
  <c r="I582" i="16"/>
  <c r="G582" i="16"/>
  <c r="F582" i="16"/>
  <c r="E582" i="16"/>
  <c r="K581" i="16"/>
  <c r="J581" i="16"/>
  <c r="I581" i="16"/>
  <c r="G581" i="16"/>
  <c r="F581" i="16"/>
  <c r="E581" i="16"/>
  <c r="N580" i="16"/>
  <c r="P580" i="16" s="1"/>
  <c r="L580" i="16"/>
  <c r="N579" i="16"/>
  <c r="K579" i="16"/>
  <c r="J579" i="16"/>
  <c r="I579" i="16"/>
  <c r="G579" i="16"/>
  <c r="F579" i="16"/>
  <c r="E579" i="16"/>
  <c r="N578" i="16"/>
  <c r="K578" i="16"/>
  <c r="J578" i="16"/>
  <c r="I578" i="16"/>
  <c r="G578" i="16"/>
  <c r="F578" i="16"/>
  <c r="E578" i="16"/>
  <c r="N577" i="16"/>
  <c r="W577" i="16" s="1"/>
  <c r="K577" i="16"/>
  <c r="J577" i="16"/>
  <c r="U577" i="16" s="1"/>
  <c r="I577" i="16"/>
  <c r="G577" i="16"/>
  <c r="Q577" i="16" s="1"/>
  <c r="F577" i="16"/>
  <c r="P577" i="16" s="1"/>
  <c r="E577" i="16"/>
  <c r="N576" i="16"/>
  <c r="R576" i="16" s="1"/>
  <c r="K576" i="16"/>
  <c r="J576" i="16"/>
  <c r="I576" i="16"/>
  <c r="G576" i="16"/>
  <c r="Q576" i="16" s="1"/>
  <c r="F576" i="16"/>
  <c r="E576" i="16"/>
  <c r="N575" i="16"/>
  <c r="R575" i="16" s="1"/>
  <c r="K575" i="16"/>
  <c r="V575" i="16" s="1"/>
  <c r="J575" i="16"/>
  <c r="I575" i="16"/>
  <c r="T575" i="16" s="1"/>
  <c r="G575" i="16"/>
  <c r="F575" i="16"/>
  <c r="E575" i="16"/>
  <c r="N574" i="16"/>
  <c r="K574" i="16"/>
  <c r="J574" i="16"/>
  <c r="U574" i="16" s="1"/>
  <c r="I574" i="16"/>
  <c r="G574" i="16"/>
  <c r="F574" i="16"/>
  <c r="E574" i="16"/>
  <c r="N573" i="16"/>
  <c r="R573" i="16" s="1"/>
  <c r="K573" i="16"/>
  <c r="V573" i="16" s="1"/>
  <c r="J573" i="16"/>
  <c r="I573" i="16"/>
  <c r="G573" i="16"/>
  <c r="F573" i="16"/>
  <c r="P573" i="16" s="1"/>
  <c r="E573" i="16"/>
  <c r="O573" i="16" s="1"/>
  <c r="N572" i="16"/>
  <c r="K572" i="16"/>
  <c r="J572" i="16"/>
  <c r="I572" i="16"/>
  <c r="G572" i="16"/>
  <c r="F572" i="16"/>
  <c r="E572" i="16"/>
  <c r="N571" i="16"/>
  <c r="L571" i="16"/>
  <c r="N570" i="16"/>
  <c r="K570" i="16"/>
  <c r="V570" i="16" s="1"/>
  <c r="J570" i="16"/>
  <c r="I570" i="16"/>
  <c r="T570" i="16" s="1"/>
  <c r="G570" i="16"/>
  <c r="F570" i="16"/>
  <c r="E570" i="16"/>
  <c r="O570" i="16" s="1"/>
  <c r="N569" i="16"/>
  <c r="R569" i="16" s="1"/>
  <c r="K569" i="16"/>
  <c r="V569" i="16" s="1"/>
  <c r="J569" i="16"/>
  <c r="U569" i="16" s="1"/>
  <c r="I569" i="16"/>
  <c r="G569" i="16"/>
  <c r="Q569" i="16" s="1"/>
  <c r="F569" i="16"/>
  <c r="E569" i="16"/>
  <c r="O569" i="16" s="1"/>
  <c r="N568" i="16"/>
  <c r="R568" i="16" s="1"/>
  <c r="K568" i="16"/>
  <c r="J568" i="16"/>
  <c r="I568" i="16"/>
  <c r="G568" i="16"/>
  <c r="F568" i="16"/>
  <c r="E568" i="16"/>
  <c r="N567" i="16"/>
  <c r="K567" i="16"/>
  <c r="J567" i="16"/>
  <c r="I567" i="16"/>
  <c r="G567" i="16"/>
  <c r="F567" i="16"/>
  <c r="E567" i="16"/>
  <c r="N566" i="16"/>
  <c r="W566" i="16" s="1"/>
  <c r="K566" i="16"/>
  <c r="J566" i="16"/>
  <c r="U566" i="16" s="1"/>
  <c r="I566" i="16"/>
  <c r="G566" i="16"/>
  <c r="Q566" i="16" s="1"/>
  <c r="F566" i="16"/>
  <c r="E566" i="16"/>
  <c r="N565" i="16"/>
  <c r="R565" i="16" s="1"/>
  <c r="K565" i="16"/>
  <c r="J565" i="16"/>
  <c r="I565" i="16"/>
  <c r="G565" i="16"/>
  <c r="F565" i="16"/>
  <c r="E565" i="16"/>
  <c r="N564" i="16"/>
  <c r="R564" i="16" s="1"/>
  <c r="K564" i="16"/>
  <c r="V564" i="16" s="1"/>
  <c r="J564" i="16"/>
  <c r="I564" i="16"/>
  <c r="T564" i="16" s="1"/>
  <c r="G564" i="16"/>
  <c r="F564" i="16"/>
  <c r="E564" i="16"/>
  <c r="N563" i="16"/>
  <c r="K563" i="16"/>
  <c r="J563" i="16"/>
  <c r="U563" i="16" s="1"/>
  <c r="I563" i="16"/>
  <c r="G563" i="16"/>
  <c r="F563" i="16"/>
  <c r="E563" i="16"/>
  <c r="N562" i="16"/>
  <c r="O562" i="16" s="1"/>
  <c r="P562" i="16"/>
  <c r="L562" i="16"/>
  <c r="N561" i="16"/>
  <c r="K561" i="16"/>
  <c r="J561" i="16"/>
  <c r="I561" i="16"/>
  <c r="G561" i="16"/>
  <c r="F561" i="16"/>
  <c r="E561" i="16"/>
  <c r="N560" i="16"/>
  <c r="W560" i="16" s="1"/>
  <c r="K560" i="16"/>
  <c r="V560" i="16" s="1"/>
  <c r="J560" i="16"/>
  <c r="I560" i="16"/>
  <c r="T560" i="16" s="1"/>
  <c r="G560" i="16"/>
  <c r="F560" i="16"/>
  <c r="E560" i="16"/>
  <c r="N559" i="16"/>
  <c r="W559" i="16" s="1"/>
  <c r="K559" i="16"/>
  <c r="J559" i="16"/>
  <c r="U559" i="16" s="1"/>
  <c r="I559" i="16"/>
  <c r="G559" i="16"/>
  <c r="F559" i="16"/>
  <c r="E559" i="16"/>
  <c r="N558" i="16"/>
  <c r="R558" i="16" s="1"/>
  <c r="K558" i="16"/>
  <c r="V558" i="16" s="1"/>
  <c r="J558" i="16"/>
  <c r="I558" i="16"/>
  <c r="G558" i="16"/>
  <c r="F558" i="16"/>
  <c r="P558" i="16" s="1"/>
  <c r="E558" i="16"/>
  <c r="N557" i="16"/>
  <c r="K557" i="16"/>
  <c r="J557" i="16"/>
  <c r="I557" i="16"/>
  <c r="G557" i="16"/>
  <c r="F557" i="16"/>
  <c r="E557" i="16"/>
  <c r="N556" i="16"/>
  <c r="K556" i="16"/>
  <c r="J556" i="16"/>
  <c r="I556" i="16"/>
  <c r="T556" i="16" s="1"/>
  <c r="G556" i="16"/>
  <c r="F556" i="16"/>
  <c r="P556" i="16" s="1"/>
  <c r="E556" i="16"/>
  <c r="N555" i="16"/>
  <c r="K555" i="16"/>
  <c r="J555" i="16"/>
  <c r="I555" i="16"/>
  <c r="G555" i="16"/>
  <c r="F555" i="16"/>
  <c r="E555" i="16"/>
  <c r="O555" i="16" s="1"/>
  <c r="N554" i="16"/>
  <c r="K554" i="16"/>
  <c r="J554" i="16"/>
  <c r="I554" i="16"/>
  <c r="G554" i="16"/>
  <c r="F554" i="16"/>
  <c r="E554" i="16"/>
  <c r="O574" i="18"/>
  <c r="O26" i="18"/>
  <c r="P31" i="18"/>
  <c r="P415" i="18"/>
  <c r="O714" i="18"/>
  <c r="O244" i="18"/>
  <c r="N408" i="18"/>
  <c r="O64" i="18"/>
  <c r="P519" i="18"/>
  <c r="O818" i="18"/>
  <c r="N801" i="18"/>
  <c r="P492" i="18"/>
  <c r="P64" i="18"/>
  <c r="V642" i="18"/>
  <c r="O48" i="18"/>
  <c r="P17" i="18"/>
  <c r="P712" i="18"/>
  <c r="O314" i="18"/>
  <c r="P208" i="18"/>
  <c r="O618" i="18"/>
  <c r="P324" i="18"/>
  <c r="O259" i="18"/>
  <c r="P770" i="18"/>
  <c r="P697" i="18"/>
  <c r="P491" i="18"/>
  <c r="P199" i="18"/>
  <c r="P167" i="18"/>
  <c r="O772" i="18"/>
  <c r="O824" i="18"/>
  <c r="V684" i="18"/>
  <c r="O787" i="18"/>
  <c r="V746" i="18"/>
  <c r="O674" i="18"/>
  <c r="V855" i="18"/>
  <c r="W804" i="18"/>
  <c r="Q778" i="18"/>
  <c r="N797" i="18"/>
  <c r="Q772" i="18"/>
  <c r="P466" i="18"/>
  <c r="P329" i="18"/>
  <c r="O282" i="18"/>
  <c r="P241" i="18"/>
  <c r="O238" i="18"/>
  <c r="P210" i="18"/>
  <c r="P334" i="18"/>
  <c r="P279" i="18"/>
  <c r="Q196" i="18"/>
  <c r="N284" i="18"/>
  <c r="P155" i="18"/>
  <c r="P37" i="18"/>
  <c r="O129" i="18"/>
  <c r="O78" i="18"/>
  <c r="P75" i="18"/>
  <c r="N32" i="18"/>
  <c r="O15" i="18"/>
  <c r="O38" i="18"/>
  <c r="P28" i="18"/>
  <c r="P18" i="18"/>
  <c r="P5" i="18"/>
  <c r="N258" i="18"/>
  <c r="P236" i="18"/>
  <c r="P161" i="18"/>
  <c r="O28" i="18"/>
  <c r="O14" i="18"/>
  <c r="P818" i="18"/>
  <c r="N764" i="18"/>
  <c r="P753" i="18"/>
  <c r="Q739" i="18"/>
  <c r="O800" i="18"/>
  <c r="W764" i="18"/>
  <c r="U684" i="18"/>
  <c r="P434" i="18"/>
  <c r="O659" i="18"/>
  <c r="O575" i="18"/>
  <c r="O564" i="18"/>
  <c r="X600" i="18"/>
  <c r="P678" i="18"/>
  <c r="Q602" i="18"/>
  <c r="O513" i="18"/>
  <c r="O677" i="18"/>
  <c r="O531" i="18"/>
  <c r="P651" i="18"/>
  <c r="O514" i="18"/>
  <c r="N304" i="18"/>
  <c r="O304" i="18"/>
  <c r="P441" i="18"/>
  <c r="P370" i="18"/>
  <c r="P318" i="18"/>
  <c r="P234" i="18"/>
  <c r="N234" i="18"/>
  <c r="W444" i="18"/>
  <c r="X439" i="18"/>
  <c r="O367" i="18"/>
  <c r="P359" i="18"/>
  <c r="Q251" i="18"/>
  <c r="O451" i="18"/>
  <c r="P435" i="18"/>
  <c r="P430" i="18"/>
  <c r="P310" i="18"/>
  <c r="O296" i="18"/>
  <c r="N211" i="18"/>
  <c r="P251" i="18"/>
  <c r="N209" i="18"/>
  <c r="P87" i="18"/>
  <c r="P66" i="18"/>
  <c r="O54" i="18"/>
  <c r="N15" i="18"/>
  <c r="N231" i="18"/>
  <c r="P169" i="18"/>
  <c r="P23" i="18"/>
  <c r="P20" i="18"/>
  <c r="N80" i="18"/>
  <c r="P74" i="18"/>
  <c r="N23" i="18"/>
  <c r="P19" i="18"/>
  <c r="P13" i="18"/>
  <c r="P10" i="18"/>
  <c r="P8" i="18"/>
  <c r="N74" i="18"/>
  <c r="O10" i="18"/>
  <c r="U605" i="18"/>
  <c r="O815" i="18"/>
  <c r="O51" i="18"/>
  <c r="W589" i="18"/>
  <c r="P268" i="18"/>
  <c r="W430" i="18"/>
  <c r="W580" i="18"/>
  <c r="P81" i="18"/>
  <c r="V652" i="18"/>
  <c r="O525" i="18"/>
  <c r="O279" i="18"/>
  <c r="O546" i="18"/>
  <c r="V421" i="18"/>
  <c r="O637" i="18"/>
  <c r="O607" i="18"/>
  <c r="V543" i="18"/>
  <c r="O203" i="18"/>
  <c r="O636" i="18"/>
  <c r="O635" i="18"/>
  <c r="V438" i="18"/>
  <c r="O403" i="18"/>
  <c r="V576" i="18"/>
  <c r="V535" i="18"/>
  <c r="O327" i="18"/>
  <c r="O253" i="18"/>
  <c r="O135" i="18"/>
  <c r="O47" i="18"/>
  <c r="O290" i="18"/>
  <c r="O269" i="18"/>
  <c r="O33" i="18"/>
  <c r="O72" i="18"/>
  <c r="O120" i="18"/>
  <c r="O90" i="18"/>
  <c r="N327" i="18"/>
  <c r="X721" i="18"/>
  <c r="Q463" i="18"/>
  <c r="U864" i="18"/>
  <c r="W854" i="18"/>
  <c r="N836" i="18"/>
  <c r="W774" i="18"/>
  <c r="N774" i="18"/>
  <c r="P764" i="18"/>
  <c r="P754" i="18"/>
  <c r="Q748" i="18"/>
  <c r="U744" i="18"/>
  <c r="W740" i="18"/>
  <c r="Q721" i="18"/>
  <c r="X717" i="18"/>
  <c r="X852" i="18"/>
  <c r="Q851" i="18"/>
  <c r="X848" i="18"/>
  <c r="Q847" i="18"/>
  <c r="X835" i="18"/>
  <c r="Q829" i="18"/>
  <c r="X826" i="18"/>
  <c r="Q825" i="18"/>
  <c r="Q816" i="18"/>
  <c r="V814" i="18"/>
  <c r="Q807" i="18"/>
  <c r="V800" i="18"/>
  <c r="Q789" i="18"/>
  <c r="Q776" i="18"/>
  <c r="X772" i="18"/>
  <c r="Q767" i="18"/>
  <c r="Q762" i="18"/>
  <c r="X759" i="18"/>
  <c r="X752" i="18"/>
  <c r="X730" i="18"/>
  <c r="Q683" i="18"/>
  <c r="N634" i="18"/>
  <c r="O634" i="18"/>
  <c r="Q623" i="18"/>
  <c r="X738" i="18"/>
  <c r="Q642" i="18"/>
  <c r="Q612" i="18"/>
  <c r="N604" i="18"/>
  <c r="O604" i="18"/>
  <c r="P604" i="18"/>
  <c r="X820" i="18"/>
  <c r="X807" i="18"/>
  <c r="V804" i="18"/>
  <c r="V799" i="18"/>
  <c r="X798" i="18"/>
  <c r="X771" i="18"/>
  <c r="X767" i="18"/>
  <c r="X758" i="18"/>
  <c r="X716" i="18"/>
  <c r="Q695" i="18"/>
  <c r="X673" i="18"/>
  <c r="N654" i="18"/>
  <c r="O654" i="18"/>
  <c r="O834" i="18"/>
  <c r="X833" i="18"/>
  <c r="X825" i="18"/>
  <c r="W874" i="18"/>
  <c r="P824" i="18"/>
  <c r="Q751" i="18"/>
  <c r="Q742" i="18"/>
  <c r="Q703" i="18"/>
  <c r="X635" i="18"/>
  <c r="X873" i="18"/>
  <c r="X865" i="18"/>
  <c r="P664" i="18"/>
  <c r="N664" i="18"/>
  <c r="O664" i="18"/>
  <c r="X643" i="18"/>
  <c r="V874" i="18"/>
  <c r="W744" i="18"/>
  <c r="V734" i="18"/>
  <c r="Q678" i="18"/>
  <c r="X655" i="18"/>
  <c r="U691" i="18"/>
  <c r="Q675" i="18"/>
  <c r="X669" i="18"/>
  <c r="P624" i="18"/>
  <c r="P612" i="18"/>
  <c r="V608" i="18"/>
  <c r="Q599" i="18"/>
  <c r="X586" i="18"/>
  <c r="X577" i="18"/>
  <c r="Q572" i="18"/>
  <c r="N544" i="18"/>
  <c r="P544" i="18"/>
  <c r="O544" i="18"/>
  <c r="Q516" i="18"/>
  <c r="Q507" i="18"/>
  <c r="O493" i="18"/>
  <c r="Q493" i="18"/>
  <c r="W724" i="18"/>
  <c r="W715" i="18"/>
  <c r="U664" i="18"/>
  <c r="Q660" i="18"/>
  <c r="X659" i="18"/>
  <c r="X653" i="18"/>
  <c r="Q640" i="18"/>
  <c r="X639" i="18"/>
  <c r="X603" i="18"/>
  <c r="Q712" i="18"/>
  <c r="U654" i="18"/>
  <c r="W654" i="18"/>
  <c r="X650" i="18"/>
  <c r="X636" i="18"/>
  <c r="W634" i="18"/>
  <c r="U634" i="18"/>
  <c r="Q697" i="18"/>
  <c r="Q692" i="18"/>
  <c r="X677" i="18"/>
  <c r="X665" i="18"/>
  <c r="X661" i="18"/>
  <c r="X641" i="18"/>
  <c r="W639" i="18"/>
  <c r="W612" i="18"/>
  <c r="Q532" i="18"/>
  <c r="W674" i="18"/>
  <c r="U674" i="18"/>
  <c r="W650" i="18"/>
  <c r="W604" i="18"/>
  <c r="Q603" i="18"/>
  <c r="Q595" i="18"/>
  <c r="X590" i="18"/>
  <c r="U581" i="18"/>
  <c r="X581" i="18"/>
  <c r="N694" i="18"/>
  <c r="U677" i="18"/>
  <c r="W641" i="18"/>
  <c r="X599" i="18"/>
  <c r="P595" i="18"/>
  <c r="X686" i="18"/>
  <c r="P674" i="18"/>
  <c r="X646" i="18"/>
  <c r="Q558" i="18"/>
  <c r="P614" i="18"/>
  <c r="W601" i="18"/>
  <c r="W584" i="18"/>
  <c r="U580" i="18"/>
  <c r="N550" i="18"/>
  <c r="Q545" i="18"/>
  <c r="Q533" i="18"/>
  <c r="P507" i="18"/>
  <c r="Q489" i="18"/>
  <c r="Q482" i="18"/>
  <c r="Q480" i="18"/>
  <c r="X587" i="18"/>
  <c r="V584" i="18"/>
  <c r="X578" i="18"/>
  <c r="X535" i="18"/>
  <c r="P483" i="18"/>
  <c r="Q483" i="18"/>
  <c r="N474" i="18"/>
  <c r="O474" i="18"/>
  <c r="P474" i="18"/>
  <c r="U584" i="18"/>
  <c r="U544" i="18"/>
  <c r="W544" i="18"/>
  <c r="X540" i="18"/>
  <c r="W538" i="18"/>
  <c r="Q502" i="18"/>
  <c r="O494" i="18"/>
  <c r="P494" i="18"/>
  <c r="O489" i="18"/>
  <c r="P554" i="18"/>
  <c r="N534" i="18"/>
  <c r="P534" i="18"/>
  <c r="Q511" i="18"/>
  <c r="W540" i="18"/>
  <c r="N526" i="18"/>
  <c r="Q520" i="18"/>
  <c r="X607" i="18"/>
  <c r="X602" i="18"/>
  <c r="X598" i="18"/>
  <c r="X589" i="18"/>
  <c r="X580" i="18"/>
  <c r="X576" i="18"/>
  <c r="Q562" i="18"/>
  <c r="Q546" i="18"/>
  <c r="P545" i="18"/>
  <c r="Q498" i="18"/>
  <c r="N514" i="18"/>
  <c r="P472" i="18"/>
  <c r="Q469" i="18"/>
  <c r="Q462" i="18"/>
  <c r="Q453" i="18"/>
  <c r="X440" i="18"/>
  <c r="Q449" i="18"/>
  <c r="N454" i="18"/>
  <c r="P454" i="18"/>
  <c r="Q440" i="18"/>
  <c r="Q515" i="18"/>
  <c r="Q506" i="18"/>
  <c r="Q492" i="18"/>
  <c r="Q488" i="18"/>
  <c r="O484" i="18"/>
  <c r="N459" i="18"/>
  <c r="Q365" i="18"/>
  <c r="N357" i="18"/>
  <c r="Q283" i="18"/>
  <c r="U444" i="18"/>
  <c r="W425" i="18"/>
  <c r="P424" i="18"/>
  <c r="Q342" i="18"/>
  <c r="X441" i="18"/>
  <c r="X432" i="18"/>
  <c r="Q431" i="18"/>
  <c r="X428" i="18"/>
  <c r="Q427" i="18"/>
  <c r="O424" i="18"/>
  <c r="X423" i="18"/>
  <c r="Q422" i="18"/>
  <c r="Q410" i="18"/>
  <c r="N365" i="18"/>
  <c r="W424" i="18"/>
  <c r="X418" i="18"/>
  <c r="X417" i="18"/>
  <c r="O414" i="18"/>
  <c r="Q396" i="18"/>
  <c r="Q387" i="18"/>
  <c r="Q371" i="18"/>
  <c r="N352" i="18"/>
  <c r="P351" i="18"/>
  <c r="Q351" i="18"/>
  <c r="N344" i="18"/>
  <c r="O344" i="18"/>
  <c r="P344" i="18"/>
  <c r="X436" i="18"/>
  <c r="X431" i="18"/>
  <c r="X427" i="18"/>
  <c r="V424" i="18"/>
  <c r="V423" i="18"/>
  <c r="X422" i="18"/>
  <c r="X416" i="18"/>
  <c r="Q411" i="18"/>
  <c r="P402" i="18"/>
  <c r="P381" i="18"/>
  <c r="Q366" i="18"/>
  <c r="Q360" i="18"/>
  <c r="Q348" i="18"/>
  <c r="N331" i="18"/>
  <c r="Q412" i="18"/>
  <c r="Q385" i="18"/>
  <c r="N379" i="18"/>
  <c r="P338" i="18"/>
  <c r="Q338" i="18"/>
  <c r="P378" i="18"/>
  <c r="O324" i="18"/>
  <c r="Q321" i="18"/>
  <c r="Q315" i="18"/>
  <c r="Q263" i="18"/>
  <c r="O263" i="18"/>
  <c r="N264" i="18"/>
  <c r="P264" i="18"/>
  <c r="N254" i="18"/>
  <c r="O254" i="18"/>
  <c r="P254" i="18"/>
  <c r="Q281" i="18"/>
  <c r="Q270" i="18"/>
  <c r="Q327" i="18"/>
  <c r="P321" i="18"/>
  <c r="Q286" i="18"/>
  <c r="P286" i="18"/>
  <c r="Q298" i="18"/>
  <c r="Q257" i="18"/>
  <c r="O257" i="18"/>
  <c r="P302" i="18"/>
  <c r="Q292" i="18"/>
  <c r="P314" i="18"/>
  <c r="O284" i="18"/>
  <c r="Q268" i="18"/>
  <c r="Q265" i="18"/>
  <c r="N257" i="18"/>
  <c r="Q252" i="18"/>
  <c r="Q205" i="18"/>
  <c r="P288" i="18"/>
  <c r="O274" i="18"/>
  <c r="Q258" i="18"/>
  <c r="P257" i="18"/>
  <c r="Q253" i="18"/>
  <c r="N194" i="18"/>
  <c r="P194" i="18"/>
  <c r="N274" i="18"/>
  <c r="O179" i="18"/>
  <c r="Q180" i="18"/>
  <c r="N235" i="18"/>
  <c r="Q186" i="18"/>
  <c r="Q207" i="18"/>
  <c r="N224" i="18"/>
  <c r="N244" i="18"/>
  <c r="P178" i="18"/>
  <c r="Q178" i="18"/>
  <c r="O173" i="18"/>
  <c r="Q173" i="18"/>
  <c r="N190" i="18"/>
  <c r="P184" i="18"/>
  <c r="N184" i="18"/>
  <c r="O184" i="18"/>
  <c r="P173" i="18"/>
  <c r="Q249" i="18"/>
  <c r="Q245" i="18"/>
  <c r="Q240" i="18"/>
  <c r="Q236" i="18"/>
  <c r="Q231" i="18"/>
  <c r="Q227" i="18"/>
  <c r="Q211" i="18"/>
  <c r="P214" i="18"/>
  <c r="Q163" i="18"/>
  <c r="O214" i="18"/>
  <c r="N204" i="18"/>
  <c r="O199" i="18"/>
  <c r="Q181" i="18"/>
  <c r="N174" i="18"/>
  <c r="Q151" i="18"/>
  <c r="Q108" i="18"/>
  <c r="P164" i="18"/>
  <c r="N138" i="18"/>
  <c r="Q138" i="18"/>
  <c r="P126" i="18"/>
  <c r="N158" i="18"/>
  <c r="Q143" i="18"/>
  <c r="Q135" i="18"/>
  <c r="O101" i="18"/>
  <c r="Q101" i="18"/>
  <c r="Q147" i="18"/>
  <c r="N125" i="18"/>
  <c r="Q97" i="18"/>
  <c r="P97" i="18"/>
  <c r="Q142" i="18"/>
  <c r="N134" i="18"/>
  <c r="O134" i="18"/>
  <c r="P134" i="18"/>
  <c r="Q131" i="18"/>
  <c r="N166" i="18"/>
  <c r="O164" i="18"/>
  <c r="Q152" i="18"/>
  <c r="Q127" i="18"/>
  <c r="P154" i="18"/>
  <c r="P101" i="18"/>
  <c r="N102" i="18"/>
  <c r="P124" i="18"/>
  <c r="N124" i="18"/>
  <c r="P110" i="18"/>
  <c r="N104" i="18"/>
  <c r="P104" i="18"/>
  <c r="P94" i="18"/>
  <c r="O94" i="18"/>
  <c r="N94" i="18"/>
  <c r="Q92" i="18"/>
  <c r="P86" i="18"/>
  <c r="Q86" i="18"/>
  <c r="Q85" i="18"/>
  <c r="O84" i="18"/>
  <c r="P84" i="18"/>
  <c r="Q150" i="18"/>
  <c r="Q146" i="18"/>
  <c r="Q137" i="18"/>
  <c r="N107" i="18"/>
  <c r="N112" i="18"/>
  <c r="O79" i="18"/>
  <c r="I22" i="18"/>
  <c r="R22" i="18" s="1"/>
  <c r="Q16" i="18"/>
  <c r="N54" i="18"/>
  <c r="Q36" i="18"/>
  <c r="P16" i="18"/>
  <c r="O75" i="18"/>
  <c r="Q69" i="18"/>
  <c r="Q65" i="18"/>
  <c r="Q60" i="18"/>
  <c r="Q56" i="18"/>
  <c r="P46" i="18"/>
  <c r="P40" i="18"/>
  <c r="Q29" i="18"/>
  <c r="P65" i="18"/>
  <c r="P56" i="18"/>
  <c r="N34" i="18"/>
  <c r="P34" i="18"/>
  <c r="N16" i="18"/>
  <c r="Q43" i="18"/>
  <c r="N40" i="18"/>
  <c r="Q35" i="18"/>
  <c r="Q20" i="18"/>
  <c r="N18" i="18"/>
  <c r="O11" i="18"/>
  <c r="Q11" i="18"/>
  <c r="P55" i="18"/>
  <c r="N37" i="18"/>
  <c r="I37" i="18"/>
  <c r="Q53" i="18"/>
  <c r="N5" i="18"/>
  <c r="N44" i="18"/>
  <c r="P44" i="18"/>
  <c r="Q25" i="18"/>
  <c r="N20" i="18"/>
  <c r="N11" i="18"/>
  <c r="I16" i="18"/>
  <c r="R16" i="18" s="1"/>
  <c r="N14" i="18"/>
  <c r="I23" i="18"/>
  <c r="R23" i="18" s="1"/>
  <c r="N21" i="18"/>
  <c r="N17" i="18"/>
  <c r="I10" i="18"/>
  <c r="R10" i="18" s="1"/>
  <c r="N8" i="18"/>
  <c r="P24" i="18"/>
  <c r="X856" i="19"/>
  <c r="X854" i="19"/>
  <c r="Q869" i="19"/>
  <c r="N874" i="19"/>
  <c r="Q874" i="19"/>
  <c r="U874" i="19"/>
  <c r="X872" i="19"/>
  <c r="X873" i="19"/>
  <c r="X874" i="19"/>
  <c r="Q864" i="19"/>
  <c r="X861" i="19"/>
  <c r="X858" i="19"/>
  <c r="X862" i="19"/>
  <c r="V864" i="19"/>
  <c r="W864" i="19"/>
  <c r="O864" i="19"/>
  <c r="X864" i="19"/>
  <c r="Q854" i="19"/>
  <c r="I854" i="19"/>
  <c r="R854" i="19" s="1"/>
  <c r="X848" i="19"/>
  <c r="X852" i="19"/>
  <c r="V854" i="19"/>
  <c r="N854" i="19"/>
  <c r="W854" i="19"/>
  <c r="Q865" i="20"/>
  <c r="Q869" i="20"/>
  <c r="P873" i="20"/>
  <c r="N864" i="20"/>
  <c r="X873" i="20"/>
  <c r="Q859" i="20"/>
  <c r="Q863" i="20"/>
  <c r="Q864" i="20"/>
  <c r="U864" i="20"/>
  <c r="V864" i="20"/>
  <c r="O864" i="20"/>
  <c r="X846" i="20"/>
  <c r="Q854" i="20"/>
  <c r="U854" i="20"/>
  <c r="V854" i="20"/>
  <c r="N854" i="20"/>
  <c r="W854" i="20"/>
  <c r="X845" i="20"/>
  <c r="X849" i="20"/>
  <c r="O854" i="20"/>
  <c r="V787" i="16"/>
  <c r="R566" i="16"/>
  <c r="R818" i="16"/>
  <c r="W573" i="16"/>
  <c r="Q787" i="16"/>
  <c r="R789" i="16"/>
  <c r="W712" i="16"/>
  <c r="U787" i="16"/>
  <c r="W843" i="16"/>
  <c r="R772" i="16"/>
  <c r="W772" i="16"/>
  <c r="U796" i="16"/>
  <c r="W781" i="16"/>
  <c r="W807" i="16"/>
  <c r="W873" i="16"/>
  <c r="U706" i="16"/>
  <c r="R664" i="16"/>
  <c r="R721" i="16"/>
  <c r="P743" i="16"/>
  <c r="T787" i="16"/>
  <c r="T796" i="16"/>
  <c r="R866" i="16"/>
  <c r="W750" i="16"/>
  <c r="R762" i="16"/>
  <c r="R766" i="16"/>
  <c r="R773" i="16"/>
  <c r="W743" i="16"/>
  <c r="R763" i="16"/>
  <c r="W768" i="16"/>
  <c r="T778" i="16"/>
  <c r="V796" i="16"/>
  <c r="W801" i="16"/>
  <c r="P812" i="16"/>
  <c r="R671" i="16"/>
  <c r="R774" i="16"/>
  <c r="V805" i="16"/>
  <c r="R813" i="16"/>
  <c r="R817" i="16"/>
  <c r="R750" i="16"/>
  <c r="R768" i="16"/>
  <c r="O805" i="16"/>
  <c r="R719" i="16"/>
  <c r="P805" i="16"/>
  <c r="Q805" i="16"/>
  <c r="W761" i="16"/>
  <c r="R761" i="16"/>
  <c r="R792" i="16"/>
  <c r="T805" i="16"/>
  <c r="R848" i="16"/>
  <c r="R853" i="16"/>
  <c r="W874" i="16"/>
  <c r="R854" i="16"/>
  <c r="W861" i="16"/>
  <c r="R867" i="16"/>
  <c r="W867" i="16"/>
  <c r="U789" i="16"/>
  <c r="R865" i="16"/>
  <c r="R852" i="16"/>
  <c r="W788" i="16"/>
  <c r="R788" i="16"/>
  <c r="T751" i="16"/>
  <c r="Q751" i="16"/>
  <c r="P751" i="16"/>
  <c r="R747" i="16"/>
  <c r="Q814" i="16"/>
  <c r="V814" i="16"/>
  <c r="O814" i="16"/>
  <c r="P814" i="16"/>
  <c r="T814" i="16"/>
  <c r="W795" i="16"/>
  <c r="R795" i="16"/>
  <c r="W806" i="16"/>
  <c r="Q823" i="16"/>
  <c r="U823" i="16"/>
  <c r="R748" i="16"/>
  <c r="Q748" i="16"/>
  <c r="W748" i="16"/>
  <c r="R811" i="16"/>
  <c r="W749" i="16"/>
  <c r="W762" i="16"/>
  <c r="U774" i="16"/>
  <c r="R776" i="16"/>
  <c r="R779" i="16"/>
  <c r="R781" i="16"/>
  <c r="Q792" i="16"/>
  <c r="R799" i="16"/>
  <c r="P815" i="16"/>
  <c r="Q815" i="16"/>
  <c r="R820" i="16"/>
  <c r="W783" i="16"/>
  <c r="R777" i="16"/>
  <c r="U778" i="16"/>
  <c r="Q778" i="16"/>
  <c r="P778" i="16"/>
  <c r="R846" i="16"/>
  <c r="W846" i="16"/>
  <c r="Q769" i="16"/>
  <c r="P769" i="16"/>
  <c r="R783" i="16"/>
  <c r="W816" i="16"/>
  <c r="W766" i="16"/>
  <c r="R816" i="16"/>
  <c r="R784" i="16"/>
  <c r="W799" i="16"/>
  <c r="R803" i="16"/>
  <c r="W819" i="16"/>
  <c r="W792" i="16"/>
  <c r="O796" i="16"/>
  <c r="R798" i="16"/>
  <c r="R807" i="16"/>
  <c r="R812" i="16"/>
  <c r="U850" i="16"/>
  <c r="T850" i="16"/>
  <c r="Q850" i="16"/>
  <c r="P850" i="16"/>
  <c r="V850" i="16"/>
  <c r="O850" i="16"/>
  <c r="O787" i="16"/>
  <c r="P800" i="16"/>
  <c r="R802" i="16"/>
  <c r="R810" i="16"/>
  <c r="W812" i="16"/>
  <c r="R793" i="16"/>
  <c r="R809" i="16"/>
  <c r="R821" i="16"/>
  <c r="Q847" i="16"/>
  <c r="R875" i="16"/>
  <c r="W875" i="16"/>
  <c r="R851" i="16"/>
  <c r="W851" i="16"/>
  <c r="W844" i="16"/>
  <c r="R844" i="16"/>
  <c r="R860" i="16"/>
  <c r="W852" i="16"/>
  <c r="V853" i="16"/>
  <c r="R857" i="16"/>
  <c r="R861" i="16"/>
  <c r="W864" i="16"/>
  <c r="R873" i="16"/>
  <c r="W876" i="16"/>
  <c r="W865" i="16"/>
  <c r="U867" i="16"/>
  <c r="R874" i="16"/>
  <c r="T714" i="16"/>
  <c r="R676" i="16"/>
  <c r="W727" i="16"/>
  <c r="W737" i="16"/>
  <c r="R738" i="16"/>
  <c r="O697" i="16"/>
  <c r="R725" i="16"/>
  <c r="Q697" i="16"/>
  <c r="Q715" i="16"/>
  <c r="Q742" i="16"/>
  <c r="R678" i="16"/>
  <c r="U689" i="16"/>
  <c r="R705" i="16"/>
  <c r="U717" i="16"/>
  <c r="W662" i="16"/>
  <c r="W676" i="16"/>
  <c r="P670" i="16"/>
  <c r="R677" i="16"/>
  <c r="W695" i="16"/>
  <c r="R709" i="16"/>
  <c r="Q670" i="16"/>
  <c r="R693" i="16"/>
  <c r="R696" i="16"/>
  <c r="R728" i="16"/>
  <c r="W677" i="16"/>
  <c r="W739" i="16"/>
  <c r="V733" i="16"/>
  <c r="W713" i="16"/>
  <c r="W717" i="16"/>
  <c r="O733" i="16"/>
  <c r="W741" i="16"/>
  <c r="W690" i="16"/>
  <c r="R695" i="16"/>
  <c r="R699" i="16"/>
  <c r="O706" i="16"/>
  <c r="W714" i="16"/>
  <c r="R723" i="16"/>
  <c r="R727" i="16"/>
  <c r="P733" i="16"/>
  <c r="R739" i="16"/>
  <c r="Q733" i="16"/>
  <c r="T742" i="16"/>
  <c r="R689" i="16"/>
  <c r="W692" i="16"/>
  <c r="Q706" i="16"/>
  <c r="R717" i="16"/>
  <c r="W720" i="16"/>
  <c r="U742" i="16"/>
  <c r="W701" i="16"/>
  <c r="V706" i="16"/>
  <c r="R690" i="16"/>
  <c r="V742" i="16"/>
  <c r="W694" i="16"/>
  <c r="W710" i="16"/>
  <c r="Q724" i="16"/>
  <c r="W726" i="16"/>
  <c r="W738" i="16"/>
  <c r="T670" i="16"/>
  <c r="W675" i="16"/>
  <c r="O679" i="16"/>
  <c r="U670" i="16"/>
  <c r="W665" i="16"/>
  <c r="V670" i="16"/>
  <c r="W666" i="16"/>
  <c r="O670" i="16"/>
  <c r="R675" i="16"/>
  <c r="W575" i="16"/>
  <c r="R578" i="16"/>
  <c r="W578" i="16"/>
  <c r="Q580" i="16"/>
  <c r="R577" i="16"/>
  <c r="T580" i="16"/>
  <c r="U580" i="16"/>
  <c r="V580" i="16"/>
  <c r="W576" i="16"/>
  <c r="O580" i="16"/>
  <c r="W564" i="16"/>
  <c r="W570" i="16"/>
  <c r="T571" i="16"/>
  <c r="W565" i="16"/>
  <c r="R570" i="16"/>
  <c r="U571" i="16"/>
  <c r="P566" i="16"/>
  <c r="R559" i="16"/>
  <c r="R554" i="16"/>
  <c r="Q562" i="16"/>
  <c r="W561" i="16"/>
  <c r="R560" i="16"/>
  <c r="W556" i="16"/>
  <c r="R561" i="16"/>
  <c r="U562" i="16"/>
  <c r="I732" i="14"/>
  <c r="H732" i="14"/>
  <c r="G732" i="14"/>
  <c r="D732" i="14"/>
  <c r="I731" i="14"/>
  <c r="H731" i="14"/>
  <c r="G731" i="14"/>
  <c r="D731" i="14"/>
  <c r="I730" i="14"/>
  <c r="H730" i="14"/>
  <c r="G730" i="14"/>
  <c r="D730" i="14"/>
  <c r="I729" i="14"/>
  <c r="H729" i="14"/>
  <c r="G729" i="14"/>
  <c r="D729" i="14"/>
  <c r="I728" i="14"/>
  <c r="H728" i="14"/>
  <c r="G728" i="14"/>
  <c r="D728" i="14"/>
  <c r="I727" i="14"/>
  <c r="H727" i="14"/>
  <c r="G727" i="14"/>
  <c r="D727" i="14"/>
  <c r="I726" i="14"/>
  <c r="H726" i="14"/>
  <c r="G726" i="14"/>
  <c r="D726" i="14"/>
  <c r="I725" i="14"/>
  <c r="H725" i="14"/>
  <c r="G725" i="14"/>
  <c r="D725" i="14"/>
  <c r="I724" i="14"/>
  <c r="H724" i="14"/>
  <c r="G724" i="14"/>
  <c r="D724" i="14"/>
  <c r="I723" i="14"/>
  <c r="H723" i="14"/>
  <c r="G723" i="14"/>
  <c r="D723" i="14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4" i="8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AJ65" i="17" s="1"/>
  <c r="K65" i="17"/>
  <c r="J65" i="17"/>
  <c r="I65" i="17"/>
  <c r="H65" i="17"/>
  <c r="G65" i="17"/>
  <c r="F65" i="17"/>
  <c r="E65" i="17"/>
  <c r="N553" i="16"/>
  <c r="Q553" i="16" s="1"/>
  <c r="L553" i="16"/>
  <c r="N552" i="16"/>
  <c r="K552" i="16"/>
  <c r="J552" i="16"/>
  <c r="I552" i="16"/>
  <c r="G552" i="16"/>
  <c r="F552" i="16"/>
  <c r="E552" i="16"/>
  <c r="N551" i="16"/>
  <c r="R551" i="16" s="1"/>
  <c r="K551" i="16"/>
  <c r="J551" i="16"/>
  <c r="I551" i="16"/>
  <c r="G551" i="16"/>
  <c r="F551" i="16"/>
  <c r="E551" i="16"/>
  <c r="O551" i="16" s="1"/>
  <c r="N550" i="16"/>
  <c r="K550" i="16"/>
  <c r="J550" i="16"/>
  <c r="I550" i="16"/>
  <c r="G550" i="16"/>
  <c r="F550" i="16"/>
  <c r="E550" i="16"/>
  <c r="N549" i="16"/>
  <c r="W549" i="16" s="1"/>
  <c r="K549" i="16"/>
  <c r="J549" i="16"/>
  <c r="I549" i="16"/>
  <c r="G549" i="16"/>
  <c r="F549" i="16"/>
  <c r="E549" i="16"/>
  <c r="N548" i="16"/>
  <c r="K548" i="16"/>
  <c r="J548" i="16"/>
  <c r="I548" i="16"/>
  <c r="G548" i="16"/>
  <c r="F548" i="16"/>
  <c r="E548" i="16"/>
  <c r="N547" i="16"/>
  <c r="R547" i="16" s="1"/>
  <c r="K547" i="16"/>
  <c r="J547" i="16"/>
  <c r="I547" i="16"/>
  <c r="G547" i="16"/>
  <c r="F547" i="16"/>
  <c r="E547" i="16"/>
  <c r="N546" i="16"/>
  <c r="R546" i="16" s="1"/>
  <c r="K546" i="16"/>
  <c r="J546" i="16"/>
  <c r="I546" i="16"/>
  <c r="G546" i="16"/>
  <c r="F546" i="16"/>
  <c r="E546" i="16"/>
  <c r="N545" i="16"/>
  <c r="R545" i="16" s="1"/>
  <c r="K545" i="16"/>
  <c r="J545" i="16"/>
  <c r="I545" i="16"/>
  <c r="G545" i="16"/>
  <c r="F545" i="16"/>
  <c r="E545" i="16"/>
  <c r="I722" i="14"/>
  <c r="H722" i="14"/>
  <c r="G722" i="14"/>
  <c r="D722" i="14"/>
  <c r="I721" i="14"/>
  <c r="H721" i="14"/>
  <c r="G721" i="14"/>
  <c r="D721" i="14"/>
  <c r="I720" i="14"/>
  <c r="H720" i="14"/>
  <c r="G720" i="14"/>
  <c r="D720" i="14"/>
  <c r="I719" i="14"/>
  <c r="H719" i="14"/>
  <c r="G719" i="14"/>
  <c r="D719" i="14"/>
  <c r="I718" i="14"/>
  <c r="H718" i="14"/>
  <c r="G718" i="14"/>
  <c r="D718" i="14"/>
  <c r="I717" i="14"/>
  <c r="H717" i="14"/>
  <c r="G717" i="14"/>
  <c r="D717" i="14"/>
  <c r="I716" i="14"/>
  <c r="H716" i="14"/>
  <c r="G716" i="14"/>
  <c r="D716" i="14"/>
  <c r="I715" i="14"/>
  <c r="H715" i="14"/>
  <c r="G715" i="14"/>
  <c r="D715" i="14"/>
  <c r="I714" i="14"/>
  <c r="H714" i="14"/>
  <c r="G714" i="14"/>
  <c r="D714" i="14"/>
  <c r="I713" i="14"/>
  <c r="H713" i="14"/>
  <c r="G713" i="14"/>
  <c r="D713" i="14"/>
  <c r="A75" i="3"/>
  <c r="N75" i="10"/>
  <c r="M75" i="10"/>
  <c r="L75" i="10"/>
  <c r="K75" i="10"/>
  <c r="I75" i="10"/>
  <c r="H75" i="10"/>
  <c r="G75" i="10"/>
  <c r="F75" i="10"/>
  <c r="T844" i="19"/>
  <c r="L844" i="19"/>
  <c r="M844" i="19" s="1"/>
  <c r="K844" i="19"/>
  <c r="P844" i="19" s="1"/>
  <c r="I844" i="19"/>
  <c r="T843" i="19"/>
  <c r="X843" i="19" s="1"/>
  <c r="L843" i="19"/>
  <c r="M843" i="19" s="1"/>
  <c r="K843" i="19"/>
  <c r="G843" i="19"/>
  <c r="F843" i="19"/>
  <c r="E843" i="19"/>
  <c r="T842" i="19"/>
  <c r="L842" i="19"/>
  <c r="M842" i="19" s="1"/>
  <c r="K842" i="19"/>
  <c r="G842" i="19"/>
  <c r="F842" i="19"/>
  <c r="O842" i="19" s="1"/>
  <c r="E842" i="19"/>
  <c r="T841" i="19"/>
  <c r="X841" i="19" s="1"/>
  <c r="L841" i="19"/>
  <c r="M841" i="19" s="1"/>
  <c r="K841" i="19"/>
  <c r="Q841" i="19" s="1"/>
  <c r="G841" i="19"/>
  <c r="F841" i="19"/>
  <c r="E841" i="19"/>
  <c r="T840" i="19"/>
  <c r="X840" i="19" s="1"/>
  <c r="L840" i="19"/>
  <c r="M840" i="19" s="1"/>
  <c r="K840" i="19"/>
  <c r="Q840" i="19" s="1"/>
  <c r="G840" i="19"/>
  <c r="F840" i="19"/>
  <c r="V840" i="19" s="1"/>
  <c r="E840" i="19"/>
  <c r="T839" i="19"/>
  <c r="L839" i="19"/>
  <c r="M839" i="19" s="1"/>
  <c r="K839" i="19"/>
  <c r="G839" i="19"/>
  <c r="F839" i="19"/>
  <c r="E839" i="19"/>
  <c r="T838" i="19"/>
  <c r="X838" i="19" s="1"/>
  <c r="L838" i="19"/>
  <c r="M838" i="19" s="1"/>
  <c r="K838" i="19"/>
  <c r="G838" i="19"/>
  <c r="F838" i="19"/>
  <c r="E838" i="19"/>
  <c r="T837" i="19"/>
  <c r="X837" i="19" s="1"/>
  <c r="L837" i="19"/>
  <c r="M837" i="19" s="1"/>
  <c r="K837" i="19"/>
  <c r="Q837" i="19" s="1"/>
  <c r="G837" i="19"/>
  <c r="F837" i="19"/>
  <c r="E837" i="19"/>
  <c r="T836" i="19"/>
  <c r="X836" i="19" s="1"/>
  <c r="L836" i="19"/>
  <c r="M836" i="19" s="1"/>
  <c r="K836" i="19"/>
  <c r="G836" i="19"/>
  <c r="F836" i="19"/>
  <c r="E836" i="19"/>
  <c r="T835" i="19"/>
  <c r="L835" i="19"/>
  <c r="M835" i="19" s="1"/>
  <c r="K835" i="19"/>
  <c r="G835" i="19"/>
  <c r="F835" i="19"/>
  <c r="E835" i="19"/>
  <c r="N835" i="19" s="1"/>
  <c r="T844" i="20"/>
  <c r="L844" i="20"/>
  <c r="M844" i="20" s="1"/>
  <c r="K844" i="20"/>
  <c r="Q844" i="20" s="1"/>
  <c r="I844" i="20"/>
  <c r="T843" i="20"/>
  <c r="L843" i="20"/>
  <c r="M843" i="20" s="1"/>
  <c r="K843" i="20"/>
  <c r="Q843" i="20" s="1"/>
  <c r="G843" i="20"/>
  <c r="F843" i="20"/>
  <c r="E843" i="20"/>
  <c r="T842" i="20"/>
  <c r="L842" i="20"/>
  <c r="M842" i="20" s="1"/>
  <c r="K842" i="20"/>
  <c r="Q842" i="20" s="1"/>
  <c r="G842" i="20"/>
  <c r="F842" i="20"/>
  <c r="V842" i="20" s="1"/>
  <c r="E842" i="20"/>
  <c r="T841" i="20"/>
  <c r="X841" i="20" s="1"/>
  <c r="L841" i="20"/>
  <c r="M841" i="20" s="1"/>
  <c r="K841" i="20"/>
  <c r="G841" i="20"/>
  <c r="P841" i="20" s="1"/>
  <c r="F841" i="20"/>
  <c r="E841" i="20"/>
  <c r="T840" i="20"/>
  <c r="L840" i="20"/>
  <c r="M840" i="20" s="1"/>
  <c r="K840" i="20"/>
  <c r="Q840" i="20" s="1"/>
  <c r="G840" i="20"/>
  <c r="F840" i="20"/>
  <c r="E840" i="20"/>
  <c r="T839" i="20"/>
  <c r="X839" i="20" s="1"/>
  <c r="L839" i="20"/>
  <c r="M839" i="20" s="1"/>
  <c r="K839" i="20"/>
  <c r="G839" i="20"/>
  <c r="F839" i="20"/>
  <c r="E839" i="20"/>
  <c r="T838" i="20"/>
  <c r="L838" i="20"/>
  <c r="M838" i="20" s="1"/>
  <c r="K838" i="20"/>
  <c r="G838" i="20"/>
  <c r="F838" i="20"/>
  <c r="E838" i="20"/>
  <c r="N838" i="20" s="1"/>
  <c r="T837" i="20"/>
  <c r="L837" i="20"/>
  <c r="M837" i="20" s="1"/>
  <c r="K837" i="20"/>
  <c r="Q837" i="20" s="1"/>
  <c r="G837" i="20"/>
  <c r="W837" i="20" s="1"/>
  <c r="F837" i="20"/>
  <c r="E837" i="20"/>
  <c r="T836" i="20"/>
  <c r="X836" i="20" s="1"/>
  <c r="L836" i="20"/>
  <c r="M836" i="20" s="1"/>
  <c r="K836" i="20"/>
  <c r="G836" i="20"/>
  <c r="F836" i="20"/>
  <c r="E836" i="20"/>
  <c r="T835" i="20"/>
  <c r="X835" i="20" s="1"/>
  <c r="L835" i="20"/>
  <c r="M835" i="20" s="1"/>
  <c r="K835" i="20"/>
  <c r="Q835" i="20"/>
  <c r="G835" i="20"/>
  <c r="F835" i="20"/>
  <c r="E835" i="20"/>
  <c r="AL87" i="8"/>
  <c r="AK87" i="8"/>
  <c r="AJ87" i="8"/>
  <c r="AO87" i="8" s="1"/>
  <c r="AI87" i="8"/>
  <c r="AH87" i="8"/>
  <c r="AG87" i="8"/>
  <c r="AF87" i="8"/>
  <c r="AE87" i="8"/>
  <c r="Z87" i="8"/>
  <c r="Y87" i="8"/>
  <c r="X87" i="8"/>
  <c r="AC87" i="8" s="1"/>
  <c r="W87" i="8"/>
  <c r="V87" i="8"/>
  <c r="U87" i="8"/>
  <c r="T87" i="8"/>
  <c r="S87" i="8"/>
  <c r="N87" i="8"/>
  <c r="M87" i="8"/>
  <c r="L87" i="8"/>
  <c r="Q87" i="8" s="1"/>
  <c r="K87" i="8"/>
  <c r="J87" i="8"/>
  <c r="I87" i="8"/>
  <c r="H87" i="8"/>
  <c r="G87" i="8"/>
  <c r="AF65" i="17"/>
  <c r="W546" i="16"/>
  <c r="T547" i="16"/>
  <c r="Q551" i="16"/>
  <c r="P552" i="16"/>
  <c r="W548" i="16"/>
  <c r="V837" i="19"/>
  <c r="Q835" i="19"/>
  <c r="W837" i="19"/>
  <c r="X842" i="19"/>
  <c r="X837" i="20"/>
  <c r="O843" i="20"/>
  <c r="X842" i="20"/>
  <c r="K12" i="10"/>
  <c r="L12" i="10"/>
  <c r="M12" i="10"/>
  <c r="N12" i="10"/>
  <c r="F12" i="10"/>
  <c r="G12" i="10"/>
  <c r="H12" i="10"/>
  <c r="I12" i="10"/>
  <c r="K13" i="10"/>
  <c r="L13" i="10"/>
  <c r="M13" i="10"/>
  <c r="N13" i="10"/>
  <c r="F13" i="10"/>
  <c r="G13" i="10"/>
  <c r="H13" i="10"/>
  <c r="I13" i="10"/>
  <c r="K43" i="10"/>
  <c r="L43" i="10"/>
  <c r="M43" i="10"/>
  <c r="N43" i="10"/>
  <c r="F43" i="10"/>
  <c r="G43" i="10"/>
  <c r="H43" i="10"/>
  <c r="I43" i="10"/>
  <c r="K24" i="10"/>
  <c r="L24" i="10"/>
  <c r="M24" i="10"/>
  <c r="N24" i="10"/>
  <c r="F24" i="10"/>
  <c r="G24" i="10"/>
  <c r="H24" i="10"/>
  <c r="I24" i="10"/>
  <c r="K25" i="10"/>
  <c r="L25" i="10"/>
  <c r="M25" i="10"/>
  <c r="N25" i="10"/>
  <c r="F25" i="10"/>
  <c r="G25" i="10"/>
  <c r="H25" i="10"/>
  <c r="I25" i="10"/>
  <c r="K41" i="10"/>
  <c r="L41" i="10"/>
  <c r="M41" i="10"/>
  <c r="N41" i="10"/>
  <c r="F41" i="10"/>
  <c r="G41" i="10"/>
  <c r="H41" i="10"/>
  <c r="I41" i="10"/>
  <c r="K40" i="10"/>
  <c r="L40" i="10"/>
  <c r="M40" i="10"/>
  <c r="N40" i="10"/>
  <c r="F40" i="10"/>
  <c r="G40" i="10"/>
  <c r="H40" i="10"/>
  <c r="I40" i="10"/>
  <c r="K46" i="10"/>
  <c r="L46" i="10"/>
  <c r="M46" i="10"/>
  <c r="N46" i="10"/>
  <c r="F46" i="10"/>
  <c r="G46" i="10"/>
  <c r="H46" i="10"/>
  <c r="I46" i="10"/>
  <c r="K47" i="10"/>
  <c r="L47" i="10"/>
  <c r="M47" i="10"/>
  <c r="N47" i="10"/>
  <c r="F47" i="10"/>
  <c r="G47" i="10"/>
  <c r="H47" i="10"/>
  <c r="I47" i="10"/>
  <c r="K20" i="10"/>
  <c r="L20" i="10"/>
  <c r="M20" i="10"/>
  <c r="N20" i="10"/>
  <c r="F20" i="10"/>
  <c r="G20" i="10"/>
  <c r="H20" i="10"/>
  <c r="I20" i="10"/>
  <c r="K21" i="10"/>
  <c r="L21" i="10"/>
  <c r="M21" i="10"/>
  <c r="N21" i="10"/>
  <c r="F21" i="10"/>
  <c r="G21" i="10"/>
  <c r="H21" i="10"/>
  <c r="I21" i="10"/>
  <c r="K38" i="10"/>
  <c r="L38" i="10"/>
  <c r="M38" i="10"/>
  <c r="N38" i="10"/>
  <c r="F38" i="10"/>
  <c r="G38" i="10"/>
  <c r="H38" i="10"/>
  <c r="I38" i="10"/>
  <c r="K39" i="10"/>
  <c r="L39" i="10"/>
  <c r="M39" i="10"/>
  <c r="N39" i="10"/>
  <c r="F39" i="10"/>
  <c r="G39" i="10"/>
  <c r="H39" i="10"/>
  <c r="I39" i="10"/>
  <c r="K44" i="10"/>
  <c r="L44" i="10"/>
  <c r="M44" i="10"/>
  <c r="N44" i="10"/>
  <c r="F44" i="10"/>
  <c r="G44" i="10"/>
  <c r="H44" i="10"/>
  <c r="I44" i="10"/>
  <c r="K45" i="10"/>
  <c r="L45" i="10"/>
  <c r="M45" i="10"/>
  <c r="N45" i="10"/>
  <c r="F45" i="10"/>
  <c r="G45" i="10"/>
  <c r="H45" i="10"/>
  <c r="I45" i="10"/>
  <c r="K22" i="10"/>
  <c r="L22" i="10"/>
  <c r="M22" i="10"/>
  <c r="N22" i="10"/>
  <c r="F22" i="10"/>
  <c r="G22" i="10"/>
  <c r="H22" i="10"/>
  <c r="I22" i="10"/>
  <c r="K23" i="10"/>
  <c r="L23" i="10"/>
  <c r="M23" i="10"/>
  <c r="N23" i="10"/>
  <c r="F23" i="10"/>
  <c r="G23" i="10"/>
  <c r="H23" i="10"/>
  <c r="I23" i="10"/>
  <c r="K36" i="10"/>
  <c r="L36" i="10"/>
  <c r="M36" i="10"/>
  <c r="N36" i="10"/>
  <c r="F36" i="10"/>
  <c r="G36" i="10"/>
  <c r="H36" i="10"/>
  <c r="I36" i="10"/>
  <c r="K37" i="10"/>
  <c r="L37" i="10"/>
  <c r="M37" i="10"/>
  <c r="N37" i="10"/>
  <c r="F37" i="10"/>
  <c r="G37" i="10"/>
  <c r="H37" i="10"/>
  <c r="I37" i="10"/>
  <c r="K42" i="10"/>
  <c r="L42" i="10"/>
  <c r="M42" i="10"/>
  <c r="N42" i="10"/>
  <c r="F42" i="10"/>
  <c r="G42" i="10"/>
  <c r="H42" i="10"/>
  <c r="I42" i="10"/>
  <c r="K26" i="10"/>
  <c r="L26" i="10"/>
  <c r="M26" i="10"/>
  <c r="N26" i="10"/>
  <c r="F26" i="10"/>
  <c r="G26" i="10"/>
  <c r="H26" i="10"/>
  <c r="I26" i="10"/>
  <c r="K27" i="10"/>
  <c r="L27" i="10"/>
  <c r="M27" i="10"/>
  <c r="N27" i="10"/>
  <c r="F27" i="10"/>
  <c r="G27" i="10"/>
  <c r="H27" i="10"/>
  <c r="I27" i="10"/>
  <c r="K35" i="10"/>
  <c r="L35" i="10"/>
  <c r="M35" i="10"/>
  <c r="N35" i="10"/>
  <c r="F35" i="10"/>
  <c r="G35" i="10"/>
  <c r="H35" i="10"/>
  <c r="I35" i="10"/>
  <c r="K33" i="10"/>
  <c r="L33" i="10"/>
  <c r="M33" i="10"/>
  <c r="N33" i="10"/>
  <c r="F33" i="10"/>
  <c r="G33" i="10"/>
  <c r="H33" i="10"/>
  <c r="I33" i="10"/>
  <c r="K34" i="10"/>
  <c r="L34" i="10"/>
  <c r="M34" i="10"/>
  <c r="N34" i="10"/>
  <c r="F34" i="10"/>
  <c r="G34" i="10"/>
  <c r="H34" i="10"/>
  <c r="I34" i="10"/>
  <c r="K14" i="10"/>
  <c r="L14" i="10"/>
  <c r="M14" i="10"/>
  <c r="N14" i="10"/>
  <c r="F14" i="10"/>
  <c r="G14" i="10"/>
  <c r="H14" i="10"/>
  <c r="I14" i="10"/>
  <c r="K15" i="10"/>
  <c r="L15" i="10"/>
  <c r="M15" i="10"/>
  <c r="N15" i="10"/>
  <c r="F15" i="10"/>
  <c r="G15" i="10"/>
  <c r="H15" i="10"/>
  <c r="I15" i="10"/>
  <c r="K18" i="10"/>
  <c r="L18" i="10"/>
  <c r="M18" i="10"/>
  <c r="N18" i="10"/>
  <c r="F18" i="10"/>
  <c r="G18" i="10"/>
  <c r="H18" i="10"/>
  <c r="I18" i="10"/>
  <c r="K19" i="10"/>
  <c r="L19" i="10"/>
  <c r="M19" i="10"/>
  <c r="N19" i="10"/>
  <c r="F19" i="10"/>
  <c r="G19" i="10"/>
  <c r="H19" i="10"/>
  <c r="I19" i="10"/>
  <c r="K16" i="10"/>
  <c r="L16" i="10"/>
  <c r="M16" i="10"/>
  <c r="N16" i="10"/>
  <c r="F16" i="10"/>
  <c r="G16" i="10"/>
  <c r="H16" i="10"/>
  <c r="I16" i="10"/>
  <c r="K17" i="10"/>
  <c r="L17" i="10"/>
  <c r="M17" i="10"/>
  <c r="N17" i="10"/>
  <c r="F17" i="10"/>
  <c r="G17" i="10"/>
  <c r="H17" i="10"/>
  <c r="I17" i="10"/>
  <c r="K28" i="10"/>
  <c r="L28" i="10"/>
  <c r="M28" i="10"/>
  <c r="N28" i="10"/>
  <c r="F28" i="10"/>
  <c r="G28" i="10"/>
  <c r="H28" i="10"/>
  <c r="I28" i="10"/>
  <c r="K30" i="10"/>
  <c r="L30" i="10"/>
  <c r="M30" i="10"/>
  <c r="N30" i="10"/>
  <c r="F30" i="10"/>
  <c r="G30" i="10"/>
  <c r="H30" i="10"/>
  <c r="I30" i="10"/>
  <c r="K29" i="10"/>
  <c r="L29" i="10"/>
  <c r="M29" i="10"/>
  <c r="N29" i="10"/>
  <c r="F29" i="10"/>
  <c r="G29" i="10"/>
  <c r="H29" i="10"/>
  <c r="I29" i="10"/>
  <c r="K31" i="10"/>
  <c r="L31" i="10"/>
  <c r="M31" i="10"/>
  <c r="N31" i="10"/>
  <c r="F31" i="10"/>
  <c r="G31" i="10"/>
  <c r="H31" i="10"/>
  <c r="I31" i="10"/>
  <c r="K4" i="10"/>
  <c r="L4" i="10"/>
  <c r="M4" i="10"/>
  <c r="N4" i="10"/>
  <c r="G4" i="10"/>
  <c r="H4" i="10"/>
  <c r="I4" i="10"/>
  <c r="K5" i="10"/>
  <c r="L5" i="10"/>
  <c r="M5" i="10"/>
  <c r="N5" i="10"/>
  <c r="F5" i="10"/>
  <c r="G5" i="10"/>
  <c r="H5" i="10"/>
  <c r="I5" i="10"/>
  <c r="K8" i="10"/>
  <c r="L8" i="10"/>
  <c r="M8" i="10"/>
  <c r="N8" i="10"/>
  <c r="F8" i="10"/>
  <c r="G8" i="10"/>
  <c r="H8" i="10"/>
  <c r="I8" i="10"/>
  <c r="K9" i="10"/>
  <c r="L9" i="10"/>
  <c r="M9" i="10"/>
  <c r="N9" i="10"/>
  <c r="F9" i="10"/>
  <c r="G9" i="10"/>
  <c r="H9" i="10"/>
  <c r="I9" i="10"/>
  <c r="K6" i="10"/>
  <c r="L6" i="10"/>
  <c r="M6" i="10"/>
  <c r="N6" i="10"/>
  <c r="F6" i="10"/>
  <c r="G6" i="10"/>
  <c r="H6" i="10"/>
  <c r="I6" i="10"/>
  <c r="K7" i="10"/>
  <c r="L7" i="10"/>
  <c r="M7" i="10"/>
  <c r="N7" i="10"/>
  <c r="F7" i="10"/>
  <c r="G7" i="10"/>
  <c r="H7" i="10"/>
  <c r="I7" i="10"/>
  <c r="K32" i="10"/>
  <c r="L32" i="10"/>
  <c r="M32" i="10"/>
  <c r="N32" i="10"/>
  <c r="F32" i="10"/>
  <c r="G32" i="10"/>
  <c r="H32" i="10"/>
  <c r="I32" i="10"/>
  <c r="K10" i="10"/>
  <c r="L10" i="10"/>
  <c r="M10" i="10"/>
  <c r="N10" i="10"/>
  <c r="F10" i="10"/>
  <c r="G10" i="10"/>
  <c r="H10" i="10"/>
  <c r="I10" i="10"/>
  <c r="K11" i="10"/>
  <c r="L11" i="10"/>
  <c r="M11" i="10"/>
  <c r="N11" i="10"/>
  <c r="F11" i="10"/>
  <c r="G11" i="10"/>
  <c r="H11" i="10"/>
  <c r="I11" i="10"/>
  <c r="K48" i="10"/>
  <c r="L48" i="10"/>
  <c r="M48" i="10"/>
  <c r="N48" i="10"/>
  <c r="F48" i="10"/>
  <c r="G48" i="10"/>
  <c r="H48" i="10"/>
  <c r="I48" i="10"/>
  <c r="K49" i="10"/>
  <c r="L49" i="10"/>
  <c r="M49" i="10"/>
  <c r="N49" i="10"/>
  <c r="F49" i="10"/>
  <c r="G49" i="10"/>
  <c r="H49" i="10"/>
  <c r="I49" i="10"/>
  <c r="K50" i="10"/>
  <c r="L50" i="10"/>
  <c r="M50" i="10"/>
  <c r="N50" i="10"/>
  <c r="F50" i="10"/>
  <c r="G50" i="10"/>
  <c r="H50" i="10"/>
  <c r="I50" i="10"/>
  <c r="K51" i="10"/>
  <c r="L51" i="10"/>
  <c r="M51" i="10"/>
  <c r="N51" i="10"/>
  <c r="F51" i="10"/>
  <c r="G51" i="10"/>
  <c r="H51" i="10"/>
  <c r="I51" i="10"/>
  <c r="K52" i="10"/>
  <c r="L52" i="10"/>
  <c r="M52" i="10"/>
  <c r="N52" i="10"/>
  <c r="F52" i="10"/>
  <c r="G52" i="10"/>
  <c r="H52" i="10"/>
  <c r="I52" i="10"/>
  <c r="K53" i="10"/>
  <c r="L53" i="10"/>
  <c r="M53" i="10"/>
  <c r="N53" i="10"/>
  <c r="F53" i="10"/>
  <c r="G53" i="10"/>
  <c r="H53" i="10"/>
  <c r="I53" i="10"/>
  <c r="K54" i="10"/>
  <c r="L54" i="10"/>
  <c r="M54" i="10"/>
  <c r="N54" i="10"/>
  <c r="F54" i="10"/>
  <c r="G54" i="10"/>
  <c r="H54" i="10"/>
  <c r="I54" i="10"/>
  <c r="K55" i="10"/>
  <c r="L55" i="10"/>
  <c r="M55" i="10"/>
  <c r="N55" i="10"/>
  <c r="F55" i="10"/>
  <c r="G55" i="10"/>
  <c r="H55" i="10"/>
  <c r="I55" i="10"/>
  <c r="K56" i="10"/>
  <c r="L56" i="10"/>
  <c r="M56" i="10"/>
  <c r="N56" i="10"/>
  <c r="F56" i="10"/>
  <c r="G56" i="10"/>
  <c r="H56" i="10"/>
  <c r="I56" i="10"/>
  <c r="K57" i="10"/>
  <c r="L57" i="10"/>
  <c r="M57" i="10"/>
  <c r="N57" i="10"/>
  <c r="F57" i="10"/>
  <c r="G57" i="10"/>
  <c r="H57" i="10"/>
  <c r="I57" i="10"/>
  <c r="K58" i="10"/>
  <c r="L58" i="10"/>
  <c r="M58" i="10"/>
  <c r="N58" i="10"/>
  <c r="F58" i="10"/>
  <c r="G58" i="10"/>
  <c r="H58" i="10"/>
  <c r="I58" i="10"/>
  <c r="K59" i="10"/>
  <c r="L59" i="10"/>
  <c r="M59" i="10"/>
  <c r="N59" i="10"/>
  <c r="F59" i="10"/>
  <c r="G59" i="10"/>
  <c r="H59" i="10"/>
  <c r="I59" i="10"/>
  <c r="K60" i="10"/>
  <c r="L60" i="10"/>
  <c r="M60" i="10"/>
  <c r="N60" i="10"/>
  <c r="F60" i="10"/>
  <c r="G60" i="10"/>
  <c r="H60" i="10"/>
  <c r="I60" i="10"/>
  <c r="K61" i="10"/>
  <c r="L61" i="10"/>
  <c r="M61" i="10"/>
  <c r="N61" i="10"/>
  <c r="F61" i="10"/>
  <c r="G61" i="10"/>
  <c r="H61" i="10"/>
  <c r="I61" i="10"/>
  <c r="K62" i="10"/>
  <c r="L62" i="10"/>
  <c r="M62" i="10"/>
  <c r="N62" i="10"/>
  <c r="F62" i="10"/>
  <c r="G62" i="10"/>
  <c r="H62" i="10"/>
  <c r="I62" i="10"/>
  <c r="K63" i="10"/>
  <c r="L63" i="10"/>
  <c r="M63" i="10"/>
  <c r="N63" i="10"/>
  <c r="F63" i="10"/>
  <c r="G63" i="10"/>
  <c r="H63" i="10"/>
  <c r="I63" i="10"/>
  <c r="K64" i="10"/>
  <c r="L64" i="10"/>
  <c r="M64" i="10"/>
  <c r="N64" i="10"/>
  <c r="F64" i="10"/>
  <c r="G64" i="10"/>
  <c r="H64" i="10"/>
  <c r="I64" i="10"/>
  <c r="K65" i="10"/>
  <c r="L65" i="10"/>
  <c r="M65" i="10"/>
  <c r="N65" i="10"/>
  <c r="F65" i="10"/>
  <c r="G65" i="10"/>
  <c r="H65" i="10"/>
  <c r="I65" i="10"/>
  <c r="K66" i="10"/>
  <c r="L66" i="10"/>
  <c r="M66" i="10"/>
  <c r="N66" i="10"/>
  <c r="F66" i="10"/>
  <c r="G66" i="10"/>
  <c r="H66" i="10"/>
  <c r="I66" i="10"/>
  <c r="K67" i="10"/>
  <c r="L67" i="10"/>
  <c r="M67" i="10"/>
  <c r="N67" i="10"/>
  <c r="F67" i="10"/>
  <c r="G67" i="10"/>
  <c r="H67" i="10"/>
  <c r="I67" i="10"/>
  <c r="K68" i="10"/>
  <c r="L68" i="10"/>
  <c r="M68" i="10"/>
  <c r="N68" i="10"/>
  <c r="F68" i="10"/>
  <c r="G68" i="10"/>
  <c r="H68" i="10"/>
  <c r="I68" i="10"/>
  <c r="K69" i="10"/>
  <c r="L69" i="10"/>
  <c r="M69" i="10"/>
  <c r="N69" i="10"/>
  <c r="F69" i="10"/>
  <c r="G69" i="10"/>
  <c r="H69" i="10"/>
  <c r="I69" i="10"/>
  <c r="K70" i="10"/>
  <c r="L70" i="10"/>
  <c r="M70" i="10"/>
  <c r="N70" i="10"/>
  <c r="F70" i="10"/>
  <c r="G70" i="10"/>
  <c r="H70" i="10"/>
  <c r="I70" i="10"/>
  <c r="K71" i="10"/>
  <c r="L71" i="10"/>
  <c r="M71" i="10"/>
  <c r="N71" i="10"/>
  <c r="F71" i="10"/>
  <c r="G71" i="10"/>
  <c r="H71" i="10"/>
  <c r="I71" i="10"/>
  <c r="K72" i="10"/>
  <c r="L72" i="10"/>
  <c r="M72" i="10"/>
  <c r="N72" i="10"/>
  <c r="F72" i="10"/>
  <c r="G72" i="10"/>
  <c r="H72" i="10"/>
  <c r="I72" i="10"/>
  <c r="K73" i="10"/>
  <c r="L73" i="10"/>
  <c r="M73" i="10"/>
  <c r="N73" i="10"/>
  <c r="F73" i="10"/>
  <c r="G73" i="10"/>
  <c r="H73" i="10"/>
  <c r="I73" i="10"/>
  <c r="K74" i="10"/>
  <c r="L74" i="10"/>
  <c r="M74" i="10"/>
  <c r="N74" i="10"/>
  <c r="F74" i="10"/>
  <c r="G74" i="10"/>
  <c r="H74" i="10"/>
  <c r="I74" i="10"/>
  <c r="I712" i="14"/>
  <c r="H712" i="14"/>
  <c r="G712" i="14"/>
  <c r="D712" i="14"/>
  <c r="I711" i="14"/>
  <c r="H711" i="14"/>
  <c r="G711" i="14"/>
  <c r="D711" i="14"/>
  <c r="I710" i="14"/>
  <c r="H710" i="14"/>
  <c r="G710" i="14"/>
  <c r="D710" i="14"/>
  <c r="I709" i="14"/>
  <c r="H709" i="14"/>
  <c r="G709" i="14"/>
  <c r="D709" i="14"/>
  <c r="I708" i="14"/>
  <c r="H708" i="14"/>
  <c r="G708" i="14"/>
  <c r="D708" i="14"/>
  <c r="I707" i="14"/>
  <c r="H707" i="14"/>
  <c r="G707" i="14"/>
  <c r="D707" i="14"/>
  <c r="I706" i="14"/>
  <c r="H706" i="14"/>
  <c r="G706" i="14"/>
  <c r="D706" i="14"/>
  <c r="I705" i="14"/>
  <c r="H705" i="14"/>
  <c r="G705" i="14"/>
  <c r="D705" i="14"/>
  <c r="I704" i="14"/>
  <c r="H704" i="14"/>
  <c r="G704" i="14"/>
  <c r="D704" i="14"/>
  <c r="I703" i="14"/>
  <c r="H703" i="14"/>
  <c r="G703" i="14"/>
  <c r="D703" i="14"/>
  <c r="I702" i="14"/>
  <c r="H702" i="14"/>
  <c r="G702" i="14"/>
  <c r="D702" i="14"/>
  <c r="I701" i="14"/>
  <c r="H701" i="14"/>
  <c r="G701" i="14"/>
  <c r="D701" i="14"/>
  <c r="I700" i="14"/>
  <c r="H700" i="14"/>
  <c r="G700" i="14"/>
  <c r="D700" i="14"/>
  <c r="I699" i="14"/>
  <c r="H699" i="14"/>
  <c r="G699" i="14"/>
  <c r="D699" i="14"/>
  <c r="I698" i="14"/>
  <c r="H698" i="14"/>
  <c r="G698" i="14"/>
  <c r="D698" i="14"/>
  <c r="I697" i="14"/>
  <c r="H697" i="14"/>
  <c r="G697" i="14"/>
  <c r="D697" i="14"/>
  <c r="I696" i="14"/>
  <c r="H696" i="14"/>
  <c r="G696" i="14"/>
  <c r="D696" i="14"/>
  <c r="I695" i="14"/>
  <c r="H695" i="14"/>
  <c r="G695" i="14"/>
  <c r="D695" i="14"/>
  <c r="I694" i="14"/>
  <c r="H694" i="14"/>
  <c r="G694" i="14"/>
  <c r="D694" i="14"/>
  <c r="I693" i="14"/>
  <c r="H693" i="14"/>
  <c r="G693" i="14"/>
  <c r="D693" i="14"/>
  <c r="A74" i="3"/>
  <c r="A73" i="3"/>
  <c r="T834" i="19"/>
  <c r="L834" i="19"/>
  <c r="M834" i="19" s="1"/>
  <c r="K834" i="19"/>
  <c r="T833" i="19"/>
  <c r="L833" i="19"/>
  <c r="M833" i="19" s="1"/>
  <c r="K833" i="19"/>
  <c r="G833" i="19"/>
  <c r="F833" i="19"/>
  <c r="V833" i="19" s="1"/>
  <c r="E833" i="19"/>
  <c r="T832" i="19"/>
  <c r="L832" i="19"/>
  <c r="M832" i="19" s="1"/>
  <c r="K832" i="19"/>
  <c r="G832" i="19"/>
  <c r="F832" i="19"/>
  <c r="E832" i="19"/>
  <c r="T831" i="19"/>
  <c r="X831" i="19" s="1"/>
  <c r="L831" i="19"/>
  <c r="M831" i="19" s="1"/>
  <c r="K831" i="19"/>
  <c r="G831" i="19"/>
  <c r="F831" i="19"/>
  <c r="E831" i="19"/>
  <c r="T830" i="19"/>
  <c r="X830" i="19" s="1"/>
  <c r="L830" i="19"/>
  <c r="M830" i="19" s="1"/>
  <c r="K830" i="19"/>
  <c r="Q830" i="19" s="1"/>
  <c r="G830" i="19"/>
  <c r="F830" i="19"/>
  <c r="E830" i="19"/>
  <c r="T829" i="19"/>
  <c r="L829" i="19"/>
  <c r="M829" i="19" s="1"/>
  <c r="K829" i="19"/>
  <c r="G829" i="19"/>
  <c r="F829" i="19"/>
  <c r="O829" i="19" s="1"/>
  <c r="E829" i="19"/>
  <c r="T828" i="19"/>
  <c r="L828" i="19"/>
  <c r="M828" i="19" s="1"/>
  <c r="K828" i="19"/>
  <c r="G828" i="19"/>
  <c r="F828" i="19"/>
  <c r="E828" i="19"/>
  <c r="T827" i="19"/>
  <c r="L827" i="19"/>
  <c r="M827" i="19" s="1"/>
  <c r="K827" i="19"/>
  <c r="G827" i="19"/>
  <c r="F827" i="19"/>
  <c r="E827" i="19"/>
  <c r="T826" i="19"/>
  <c r="L826" i="19"/>
  <c r="M826" i="19" s="1"/>
  <c r="K826" i="19"/>
  <c r="G826" i="19"/>
  <c r="F826" i="19"/>
  <c r="E826" i="19"/>
  <c r="T825" i="19"/>
  <c r="X825" i="19" s="1"/>
  <c r="L825" i="19"/>
  <c r="M825" i="19"/>
  <c r="K825" i="19"/>
  <c r="G825" i="19"/>
  <c r="F825" i="19"/>
  <c r="E825" i="19"/>
  <c r="T824" i="19"/>
  <c r="L824" i="19"/>
  <c r="M824" i="19" s="1"/>
  <c r="K824" i="19"/>
  <c r="N824" i="19" s="1"/>
  <c r="I824" i="19"/>
  <c r="Y824" i="19" s="1"/>
  <c r="T823" i="19"/>
  <c r="L823" i="19"/>
  <c r="M823" i="19" s="1"/>
  <c r="K823" i="19"/>
  <c r="Q823" i="19"/>
  <c r="G823" i="19"/>
  <c r="F823" i="19"/>
  <c r="O823" i="19" s="1"/>
  <c r="E823" i="19"/>
  <c r="T822" i="19"/>
  <c r="L822" i="19"/>
  <c r="M822" i="19" s="1"/>
  <c r="K822" i="19"/>
  <c r="Q822" i="19" s="1"/>
  <c r="G822" i="19"/>
  <c r="F822" i="19"/>
  <c r="E822" i="19"/>
  <c r="N822" i="19" s="1"/>
  <c r="T821" i="19"/>
  <c r="L821" i="19"/>
  <c r="M821" i="19" s="1"/>
  <c r="K821" i="19"/>
  <c r="Q821" i="19" s="1"/>
  <c r="G821" i="19"/>
  <c r="P821" i="19" s="1"/>
  <c r="F821" i="19"/>
  <c r="E821" i="19"/>
  <c r="U821" i="19" s="1"/>
  <c r="T820" i="19"/>
  <c r="L820" i="19"/>
  <c r="M820" i="19" s="1"/>
  <c r="K820" i="19"/>
  <c r="Q820" i="19" s="1"/>
  <c r="G820" i="19"/>
  <c r="F820" i="19"/>
  <c r="E820" i="19"/>
  <c r="N820" i="19" s="1"/>
  <c r="T819" i="19"/>
  <c r="L819" i="19"/>
  <c r="M819" i="19" s="1"/>
  <c r="K819" i="19"/>
  <c r="G819" i="19"/>
  <c r="F819" i="19"/>
  <c r="O819" i="19" s="1"/>
  <c r="E819" i="19"/>
  <c r="T818" i="19"/>
  <c r="X818" i="19" s="1"/>
  <c r="L818" i="19"/>
  <c r="M818" i="19" s="1"/>
  <c r="K818" i="19"/>
  <c r="G818" i="19"/>
  <c r="F818" i="19"/>
  <c r="E818" i="19"/>
  <c r="T817" i="19"/>
  <c r="X817" i="19" s="1"/>
  <c r="L817" i="19"/>
  <c r="M817" i="19" s="1"/>
  <c r="K817" i="19"/>
  <c r="Q817" i="19" s="1"/>
  <c r="G817" i="19"/>
  <c r="F817" i="19"/>
  <c r="E817" i="19"/>
  <c r="T816" i="19"/>
  <c r="X816" i="19" s="1"/>
  <c r="L816" i="19"/>
  <c r="M816" i="19" s="1"/>
  <c r="K816" i="19"/>
  <c r="Q816" i="19" s="1"/>
  <c r="G816" i="19"/>
  <c r="W816" i="19" s="1"/>
  <c r="F816" i="19"/>
  <c r="V816" i="19" s="1"/>
  <c r="E816" i="19"/>
  <c r="U816" i="19" s="1"/>
  <c r="T815" i="19"/>
  <c r="L815" i="19"/>
  <c r="M815" i="19" s="1"/>
  <c r="K815" i="19"/>
  <c r="G815" i="19"/>
  <c r="F815" i="19"/>
  <c r="E815" i="19"/>
  <c r="T834" i="20"/>
  <c r="X834" i="20" s="1"/>
  <c r="L834" i="20"/>
  <c r="M834" i="20" s="1"/>
  <c r="K834" i="20"/>
  <c r="P834" i="20" s="1"/>
  <c r="I834" i="20"/>
  <c r="T833" i="20"/>
  <c r="L833" i="20"/>
  <c r="M833" i="20" s="1"/>
  <c r="K833" i="20"/>
  <c r="G833" i="20"/>
  <c r="F833" i="20"/>
  <c r="E833" i="20"/>
  <c r="T832" i="20"/>
  <c r="L832" i="20"/>
  <c r="M832" i="20" s="1"/>
  <c r="K832" i="20"/>
  <c r="G832" i="20"/>
  <c r="F832" i="20"/>
  <c r="E832" i="20"/>
  <c r="T831" i="20"/>
  <c r="X831" i="20" s="1"/>
  <c r="L831" i="20"/>
  <c r="M831" i="20" s="1"/>
  <c r="K831" i="20"/>
  <c r="Q831" i="20" s="1"/>
  <c r="G831" i="20"/>
  <c r="F831" i="20"/>
  <c r="E831" i="20"/>
  <c r="T830" i="20"/>
  <c r="L830" i="20"/>
  <c r="M830" i="20" s="1"/>
  <c r="K830" i="20"/>
  <c r="G830" i="20"/>
  <c r="F830" i="20"/>
  <c r="E830" i="20"/>
  <c r="T829" i="20"/>
  <c r="L829" i="20"/>
  <c r="M829" i="20" s="1"/>
  <c r="K829" i="20"/>
  <c r="G829" i="20"/>
  <c r="F829" i="20"/>
  <c r="E829" i="20"/>
  <c r="T828" i="20"/>
  <c r="L828" i="20"/>
  <c r="M828" i="20" s="1"/>
  <c r="K828" i="20"/>
  <c r="Q828" i="20" s="1"/>
  <c r="G828" i="20"/>
  <c r="F828" i="20"/>
  <c r="E828" i="20"/>
  <c r="T827" i="20"/>
  <c r="X827" i="20" s="1"/>
  <c r="L827" i="20"/>
  <c r="M827" i="20" s="1"/>
  <c r="K827" i="20"/>
  <c r="G827" i="20"/>
  <c r="F827" i="20"/>
  <c r="E827" i="20"/>
  <c r="T826" i="20"/>
  <c r="X826" i="20" s="1"/>
  <c r="L826" i="20"/>
  <c r="M826" i="20" s="1"/>
  <c r="K826" i="20"/>
  <c r="Q826" i="20" s="1"/>
  <c r="G826" i="20"/>
  <c r="F826" i="20"/>
  <c r="E826" i="20"/>
  <c r="T825" i="20"/>
  <c r="L825" i="20"/>
  <c r="M825" i="20" s="1"/>
  <c r="K825" i="20"/>
  <c r="G825" i="20"/>
  <c r="F825" i="20"/>
  <c r="E825" i="20"/>
  <c r="T824" i="20"/>
  <c r="W824" i="20" s="1"/>
  <c r="L824" i="20"/>
  <c r="M824" i="20" s="1"/>
  <c r="K824" i="20"/>
  <c r="T823" i="20"/>
  <c r="L823" i="20"/>
  <c r="M823" i="20" s="1"/>
  <c r="K823" i="20"/>
  <c r="G823" i="20"/>
  <c r="F823" i="20"/>
  <c r="E823" i="20"/>
  <c r="T822" i="20"/>
  <c r="X822" i="20" s="1"/>
  <c r="L822" i="20"/>
  <c r="M822" i="20" s="1"/>
  <c r="K822" i="20"/>
  <c r="Q822" i="20" s="1"/>
  <c r="G822" i="20"/>
  <c r="F822" i="20"/>
  <c r="E822" i="20"/>
  <c r="T821" i="20"/>
  <c r="L821" i="20"/>
  <c r="M821" i="20" s="1"/>
  <c r="K821" i="20"/>
  <c r="Q821" i="20" s="1"/>
  <c r="G821" i="20"/>
  <c r="F821" i="20"/>
  <c r="E821" i="20"/>
  <c r="T820" i="20"/>
  <c r="L820" i="20"/>
  <c r="M820" i="20" s="1"/>
  <c r="K820" i="20"/>
  <c r="G820" i="20"/>
  <c r="W820" i="20" s="1"/>
  <c r="F820" i="20"/>
  <c r="E820" i="20"/>
  <c r="T819" i="20"/>
  <c r="L819" i="20"/>
  <c r="M819" i="20" s="1"/>
  <c r="K819" i="20"/>
  <c r="G819" i="20"/>
  <c r="F819" i="20"/>
  <c r="E819" i="20"/>
  <c r="T818" i="20"/>
  <c r="X818" i="20" s="1"/>
  <c r="L818" i="20"/>
  <c r="M818" i="20" s="1"/>
  <c r="K818" i="20"/>
  <c r="G818" i="20"/>
  <c r="F818" i="20"/>
  <c r="E818" i="20"/>
  <c r="T817" i="20"/>
  <c r="L817" i="20"/>
  <c r="M817" i="20" s="1"/>
  <c r="K817" i="20"/>
  <c r="Q817" i="20" s="1"/>
  <c r="G817" i="20"/>
  <c r="F817" i="20"/>
  <c r="E817" i="20"/>
  <c r="T816" i="20"/>
  <c r="L816" i="20"/>
  <c r="M816" i="20" s="1"/>
  <c r="K816" i="20"/>
  <c r="O816" i="20" s="1"/>
  <c r="G816" i="20"/>
  <c r="F816" i="20"/>
  <c r="E816" i="20"/>
  <c r="T815" i="20"/>
  <c r="X815" i="20" s="1"/>
  <c r="L815" i="20"/>
  <c r="M815" i="20" s="1"/>
  <c r="K815" i="20"/>
  <c r="G815" i="20"/>
  <c r="F815" i="20"/>
  <c r="E815" i="20"/>
  <c r="AL86" i="8"/>
  <c r="AK86" i="8"/>
  <c r="AJ86" i="8"/>
  <c r="AI86" i="8"/>
  <c r="AH86" i="8"/>
  <c r="AG86" i="8"/>
  <c r="AF86" i="8"/>
  <c r="AE86" i="8"/>
  <c r="Z86" i="8"/>
  <c r="Y86" i="8"/>
  <c r="X86" i="8"/>
  <c r="AB86" i="8" s="1"/>
  <c r="W86" i="8"/>
  <c r="V86" i="8"/>
  <c r="U86" i="8"/>
  <c r="T86" i="8"/>
  <c r="S86" i="8"/>
  <c r="N86" i="8"/>
  <c r="M86" i="8"/>
  <c r="L86" i="8"/>
  <c r="Q86" i="8" s="1"/>
  <c r="K86" i="8"/>
  <c r="J86" i="8"/>
  <c r="I86" i="8"/>
  <c r="H86" i="8"/>
  <c r="G86" i="8"/>
  <c r="AL85" i="8"/>
  <c r="AK85" i="8"/>
  <c r="AJ85" i="8"/>
  <c r="AO85" i="8" s="1"/>
  <c r="AI85" i="8"/>
  <c r="AH85" i="8"/>
  <c r="AG85" i="8"/>
  <c r="AF85" i="8"/>
  <c r="AE85" i="8"/>
  <c r="Z85" i="8"/>
  <c r="Y85" i="8"/>
  <c r="X85" i="8"/>
  <c r="W85" i="8"/>
  <c r="V85" i="8"/>
  <c r="U85" i="8"/>
  <c r="T85" i="8"/>
  <c r="S85" i="8"/>
  <c r="N85" i="8"/>
  <c r="M85" i="8"/>
  <c r="L85" i="8"/>
  <c r="K85" i="8"/>
  <c r="J85" i="8"/>
  <c r="I85" i="8"/>
  <c r="H85" i="8"/>
  <c r="G85" i="8"/>
  <c r="Q815" i="19"/>
  <c r="X827" i="19"/>
  <c r="X821" i="19"/>
  <c r="Q819" i="19"/>
  <c r="X826" i="19"/>
  <c r="Q829" i="19"/>
  <c r="X828" i="19"/>
  <c r="N834" i="19"/>
  <c r="X833" i="19"/>
  <c r="X819" i="19"/>
  <c r="Q830" i="20"/>
  <c r="Q825" i="20"/>
  <c r="U834" i="20"/>
  <c r="X828" i="20"/>
  <c r="V834" i="20"/>
  <c r="W834" i="20"/>
  <c r="Q824" i="20"/>
  <c r="U824" i="20"/>
  <c r="V824" i="20"/>
  <c r="I824" i="20"/>
  <c r="O824" i="20"/>
  <c r="X824" i="20"/>
  <c r="T814" i="20"/>
  <c r="L814" i="20"/>
  <c r="M814" i="20" s="1"/>
  <c r="K814" i="20"/>
  <c r="T813" i="20"/>
  <c r="L813" i="20"/>
  <c r="M813" i="20" s="1"/>
  <c r="K813" i="20"/>
  <c r="Q813" i="20" s="1"/>
  <c r="G813" i="20"/>
  <c r="F813" i="20"/>
  <c r="E813" i="20"/>
  <c r="T812" i="20"/>
  <c r="X812" i="20" s="1"/>
  <c r="L812" i="20"/>
  <c r="M812" i="20"/>
  <c r="K812" i="20"/>
  <c r="G812" i="20"/>
  <c r="W812" i="20" s="1"/>
  <c r="F812" i="20"/>
  <c r="E812" i="20"/>
  <c r="T811" i="20"/>
  <c r="L811" i="20"/>
  <c r="M811" i="20" s="1"/>
  <c r="K811" i="20"/>
  <c r="G811" i="20"/>
  <c r="F811" i="20"/>
  <c r="E811" i="20"/>
  <c r="T810" i="20"/>
  <c r="L810" i="20"/>
  <c r="M810" i="20" s="1"/>
  <c r="K810" i="20"/>
  <c r="G810" i="20"/>
  <c r="F810" i="20"/>
  <c r="E810" i="20"/>
  <c r="T809" i="20"/>
  <c r="L809" i="20"/>
  <c r="M809" i="20" s="1"/>
  <c r="K809" i="20"/>
  <c r="G809" i="20"/>
  <c r="P809" i="20" s="1"/>
  <c r="F809" i="20"/>
  <c r="E809" i="20"/>
  <c r="T808" i="20"/>
  <c r="L808" i="20"/>
  <c r="M808" i="20" s="1"/>
  <c r="K808" i="20"/>
  <c r="G808" i="20"/>
  <c r="F808" i="20"/>
  <c r="E808" i="20"/>
  <c r="T807" i="20"/>
  <c r="L807" i="20"/>
  <c r="M807" i="20"/>
  <c r="K807" i="20"/>
  <c r="Q807" i="20" s="1"/>
  <c r="G807" i="20"/>
  <c r="F807" i="20"/>
  <c r="E807" i="20"/>
  <c r="T806" i="20"/>
  <c r="L806" i="20"/>
  <c r="M806" i="20" s="1"/>
  <c r="K806" i="20"/>
  <c r="G806" i="20"/>
  <c r="F806" i="20"/>
  <c r="E806" i="20"/>
  <c r="T805" i="20"/>
  <c r="X805" i="20" s="1"/>
  <c r="L805" i="20"/>
  <c r="M805" i="20" s="1"/>
  <c r="K805" i="20"/>
  <c r="G805" i="20"/>
  <c r="F805" i="20"/>
  <c r="E805" i="20"/>
  <c r="T814" i="19"/>
  <c r="V814" i="19" s="1"/>
  <c r="L814" i="19"/>
  <c r="M814" i="19" s="1"/>
  <c r="K814" i="19"/>
  <c r="P814" i="19" s="1"/>
  <c r="T813" i="19"/>
  <c r="L813" i="19"/>
  <c r="M813" i="19" s="1"/>
  <c r="K813" i="19"/>
  <c r="G813" i="19"/>
  <c r="F813" i="19"/>
  <c r="E813" i="19"/>
  <c r="T812" i="19"/>
  <c r="X812" i="19" s="1"/>
  <c r="L812" i="19"/>
  <c r="M812" i="19" s="1"/>
  <c r="K812" i="19"/>
  <c r="G812" i="19"/>
  <c r="F812" i="19"/>
  <c r="E812" i="19"/>
  <c r="T811" i="19"/>
  <c r="L811" i="19"/>
  <c r="M811" i="19" s="1"/>
  <c r="K811" i="19"/>
  <c r="G811" i="19"/>
  <c r="F811" i="19"/>
  <c r="E811" i="19"/>
  <c r="T810" i="19"/>
  <c r="X810" i="19" s="1"/>
  <c r="L810" i="19"/>
  <c r="M810" i="19"/>
  <c r="K810" i="19"/>
  <c r="G810" i="19"/>
  <c r="F810" i="19"/>
  <c r="E810" i="19"/>
  <c r="T809" i="19"/>
  <c r="X809" i="19" s="1"/>
  <c r="L809" i="19"/>
  <c r="M809" i="19" s="1"/>
  <c r="K809" i="19"/>
  <c r="Q809" i="19" s="1"/>
  <c r="G809" i="19"/>
  <c r="F809" i="19"/>
  <c r="E809" i="19"/>
  <c r="T808" i="19"/>
  <c r="X808" i="19" s="1"/>
  <c r="L808" i="19"/>
  <c r="M808" i="19" s="1"/>
  <c r="K808" i="19"/>
  <c r="Q808" i="19" s="1"/>
  <c r="G808" i="19"/>
  <c r="F808" i="19"/>
  <c r="E808" i="19"/>
  <c r="U808" i="19" s="1"/>
  <c r="T807" i="19"/>
  <c r="X807" i="19" s="1"/>
  <c r="L807" i="19"/>
  <c r="M807" i="19" s="1"/>
  <c r="K807" i="19"/>
  <c r="Q807" i="19" s="1"/>
  <c r="G807" i="19"/>
  <c r="F807" i="19"/>
  <c r="E807" i="19"/>
  <c r="T806" i="19"/>
  <c r="L806" i="19"/>
  <c r="M806" i="19" s="1"/>
  <c r="K806" i="19"/>
  <c r="G806" i="19"/>
  <c r="F806" i="19"/>
  <c r="E806" i="19"/>
  <c r="T805" i="19"/>
  <c r="X805" i="19" s="1"/>
  <c r="L805" i="19"/>
  <c r="M805" i="19" s="1"/>
  <c r="K805" i="19"/>
  <c r="Q805" i="19" s="1"/>
  <c r="G805" i="19"/>
  <c r="W805" i="19" s="1"/>
  <c r="F805" i="19"/>
  <c r="E805" i="19"/>
  <c r="I814" i="20"/>
  <c r="Y814" i="20" s="1"/>
  <c r="V814" i="20"/>
  <c r="N814" i="20"/>
  <c r="W814" i="20"/>
  <c r="X809" i="20"/>
  <c r="X811" i="19"/>
  <c r="X813" i="19"/>
  <c r="I692" i="14"/>
  <c r="H692" i="14"/>
  <c r="G692" i="14"/>
  <c r="D692" i="14"/>
  <c r="I691" i="14"/>
  <c r="H691" i="14"/>
  <c r="G691" i="14"/>
  <c r="D691" i="14"/>
  <c r="I690" i="14"/>
  <c r="H690" i="14"/>
  <c r="G690" i="14"/>
  <c r="D690" i="14"/>
  <c r="I689" i="14"/>
  <c r="H689" i="14"/>
  <c r="G689" i="14"/>
  <c r="D689" i="14"/>
  <c r="I688" i="14"/>
  <c r="H688" i="14"/>
  <c r="G688" i="14"/>
  <c r="D688" i="14"/>
  <c r="I687" i="14"/>
  <c r="H687" i="14"/>
  <c r="G687" i="14"/>
  <c r="D687" i="14"/>
  <c r="I686" i="14"/>
  <c r="H686" i="14"/>
  <c r="G686" i="14"/>
  <c r="D686" i="14"/>
  <c r="I685" i="14"/>
  <c r="H685" i="14"/>
  <c r="G685" i="14"/>
  <c r="D685" i="14"/>
  <c r="I684" i="14"/>
  <c r="H684" i="14"/>
  <c r="G684" i="14"/>
  <c r="D684" i="14"/>
  <c r="I683" i="14"/>
  <c r="H683" i="14"/>
  <c r="G683" i="14"/>
  <c r="D683" i="14"/>
  <c r="I682" i="14"/>
  <c r="H682" i="14"/>
  <c r="G682" i="14"/>
  <c r="D682" i="14"/>
  <c r="I681" i="14"/>
  <c r="H681" i="14"/>
  <c r="G681" i="14"/>
  <c r="D681" i="14"/>
  <c r="I680" i="14"/>
  <c r="H680" i="14"/>
  <c r="G680" i="14"/>
  <c r="D680" i="14"/>
  <c r="I679" i="14"/>
  <c r="H679" i="14"/>
  <c r="G679" i="14"/>
  <c r="D679" i="14"/>
  <c r="I678" i="14"/>
  <c r="H678" i="14"/>
  <c r="G678" i="14"/>
  <c r="D678" i="14"/>
  <c r="I677" i="14"/>
  <c r="H677" i="14"/>
  <c r="G677" i="14"/>
  <c r="D677" i="14"/>
  <c r="I676" i="14"/>
  <c r="H676" i="14"/>
  <c r="G676" i="14"/>
  <c r="D676" i="14"/>
  <c r="I675" i="14"/>
  <c r="H675" i="14"/>
  <c r="G675" i="14"/>
  <c r="D675" i="14"/>
  <c r="I674" i="14"/>
  <c r="H674" i="14"/>
  <c r="G674" i="14"/>
  <c r="D674" i="14"/>
  <c r="I673" i="14"/>
  <c r="H673" i="14"/>
  <c r="G673" i="14"/>
  <c r="D673" i="14"/>
  <c r="A72" i="3"/>
  <c r="A71" i="3"/>
  <c r="T804" i="19"/>
  <c r="V804" i="19" s="1"/>
  <c r="L804" i="19"/>
  <c r="M804" i="19" s="1"/>
  <c r="K804" i="19"/>
  <c r="P804" i="19" s="1"/>
  <c r="T803" i="19"/>
  <c r="L803" i="19"/>
  <c r="M803" i="19"/>
  <c r="K803" i="19"/>
  <c r="Q803" i="19" s="1"/>
  <c r="G803" i="19"/>
  <c r="F803" i="19"/>
  <c r="E803" i="19"/>
  <c r="T802" i="19"/>
  <c r="L802" i="19"/>
  <c r="M802" i="19"/>
  <c r="K802" i="19"/>
  <c r="Q802" i="19" s="1"/>
  <c r="G802" i="19"/>
  <c r="F802" i="19"/>
  <c r="V802" i="19" s="1"/>
  <c r="E802" i="19"/>
  <c r="T801" i="19"/>
  <c r="L801" i="19"/>
  <c r="M801" i="19" s="1"/>
  <c r="K801" i="19"/>
  <c r="G801" i="19"/>
  <c r="F801" i="19"/>
  <c r="E801" i="19"/>
  <c r="T800" i="19"/>
  <c r="X800" i="19" s="1"/>
  <c r="L800" i="19"/>
  <c r="M800" i="19" s="1"/>
  <c r="K800" i="19"/>
  <c r="G800" i="19"/>
  <c r="F800" i="19"/>
  <c r="E800" i="19"/>
  <c r="T799" i="19"/>
  <c r="X799" i="19" s="1"/>
  <c r="L799" i="19"/>
  <c r="M799" i="19" s="1"/>
  <c r="K799" i="19"/>
  <c r="Q799" i="19" s="1"/>
  <c r="G799" i="19"/>
  <c r="F799" i="19"/>
  <c r="E799" i="19"/>
  <c r="T798" i="19"/>
  <c r="L798" i="19"/>
  <c r="M798" i="19" s="1"/>
  <c r="K798" i="19"/>
  <c r="G798" i="19"/>
  <c r="F798" i="19"/>
  <c r="E798" i="19"/>
  <c r="T797" i="19"/>
  <c r="X797" i="19" s="1"/>
  <c r="L797" i="19"/>
  <c r="M797" i="19" s="1"/>
  <c r="K797" i="19"/>
  <c r="Q797" i="19" s="1"/>
  <c r="G797" i="19"/>
  <c r="F797" i="19"/>
  <c r="E797" i="19"/>
  <c r="T796" i="19"/>
  <c r="L796" i="19"/>
  <c r="M796" i="19" s="1"/>
  <c r="K796" i="19"/>
  <c r="G796" i="19"/>
  <c r="F796" i="19"/>
  <c r="E796" i="19"/>
  <c r="N796" i="19" s="1"/>
  <c r="T795" i="19"/>
  <c r="L795" i="19"/>
  <c r="M795" i="19" s="1"/>
  <c r="K795" i="19"/>
  <c r="G795" i="19"/>
  <c r="F795" i="19"/>
  <c r="E795" i="19"/>
  <c r="T804" i="20"/>
  <c r="L804" i="20"/>
  <c r="M804" i="20" s="1"/>
  <c r="K804" i="20"/>
  <c r="P804" i="20" s="1"/>
  <c r="I804" i="20"/>
  <c r="T803" i="20"/>
  <c r="L803" i="20"/>
  <c r="M803" i="20" s="1"/>
  <c r="K803" i="20"/>
  <c r="Q803" i="20" s="1"/>
  <c r="G803" i="20"/>
  <c r="F803" i="20"/>
  <c r="E803" i="20"/>
  <c r="T802" i="20"/>
  <c r="X802" i="20" s="1"/>
  <c r="L802" i="20"/>
  <c r="M802" i="20" s="1"/>
  <c r="K802" i="20"/>
  <c r="Q802" i="20" s="1"/>
  <c r="G802" i="20"/>
  <c r="F802" i="20"/>
  <c r="E802" i="20"/>
  <c r="T801" i="20"/>
  <c r="L801" i="20"/>
  <c r="M801" i="20" s="1"/>
  <c r="K801" i="20"/>
  <c r="Q801" i="20" s="1"/>
  <c r="G801" i="20"/>
  <c r="F801" i="20"/>
  <c r="E801" i="20"/>
  <c r="T800" i="20"/>
  <c r="L800" i="20"/>
  <c r="M800" i="20" s="1"/>
  <c r="K800" i="20"/>
  <c r="Q800" i="20" s="1"/>
  <c r="G800" i="20"/>
  <c r="F800" i="20"/>
  <c r="E800" i="20"/>
  <c r="T799" i="20"/>
  <c r="L799" i="20"/>
  <c r="M799" i="20" s="1"/>
  <c r="K799" i="20"/>
  <c r="Q799" i="20" s="1"/>
  <c r="G799" i="20"/>
  <c r="F799" i="20"/>
  <c r="E799" i="20"/>
  <c r="T798" i="20"/>
  <c r="X798" i="20" s="1"/>
  <c r="L798" i="20"/>
  <c r="M798" i="20" s="1"/>
  <c r="K798" i="20"/>
  <c r="Q798" i="20" s="1"/>
  <c r="G798" i="20"/>
  <c r="F798" i="20"/>
  <c r="E798" i="20"/>
  <c r="T797" i="20"/>
  <c r="X797" i="20" s="1"/>
  <c r="L797" i="20"/>
  <c r="M797" i="20" s="1"/>
  <c r="K797" i="20"/>
  <c r="Q797" i="20" s="1"/>
  <c r="G797" i="20"/>
  <c r="F797" i="20"/>
  <c r="E797" i="20"/>
  <c r="T796" i="20"/>
  <c r="X796" i="20" s="1"/>
  <c r="L796" i="20"/>
  <c r="M796" i="20" s="1"/>
  <c r="K796" i="20"/>
  <c r="G796" i="20"/>
  <c r="F796" i="20"/>
  <c r="E796" i="20"/>
  <c r="T795" i="20"/>
  <c r="L795" i="20"/>
  <c r="M795" i="20" s="1"/>
  <c r="K795" i="20"/>
  <c r="G795" i="20"/>
  <c r="F795" i="20"/>
  <c r="E795" i="20"/>
  <c r="AL84" i="8"/>
  <c r="AK84" i="8"/>
  <c r="AJ84" i="8"/>
  <c r="AI84" i="8"/>
  <c r="AH84" i="8"/>
  <c r="AG84" i="8"/>
  <c r="AF84" i="8"/>
  <c r="AE84" i="8"/>
  <c r="Z84" i="8"/>
  <c r="Y84" i="8"/>
  <c r="X84" i="8"/>
  <c r="AC84" i="8" s="1"/>
  <c r="W84" i="8"/>
  <c r="V84" i="8"/>
  <c r="U84" i="8"/>
  <c r="T84" i="8"/>
  <c r="S84" i="8"/>
  <c r="N84" i="8"/>
  <c r="M84" i="8"/>
  <c r="L84" i="8"/>
  <c r="Q84" i="8" s="1"/>
  <c r="K84" i="8"/>
  <c r="J84" i="8"/>
  <c r="I84" i="8"/>
  <c r="H84" i="8"/>
  <c r="G84" i="8"/>
  <c r="AL83" i="8"/>
  <c r="AK83" i="8"/>
  <c r="AJ83" i="8"/>
  <c r="AI83" i="8"/>
  <c r="AH83" i="8"/>
  <c r="AG83" i="8"/>
  <c r="AF83" i="8"/>
  <c r="AE83" i="8"/>
  <c r="Z83" i="8"/>
  <c r="Y83" i="8"/>
  <c r="X83" i="8"/>
  <c r="AB83" i="8" s="1"/>
  <c r="W83" i="8"/>
  <c r="V83" i="8"/>
  <c r="U83" i="8"/>
  <c r="T83" i="8"/>
  <c r="S83" i="8"/>
  <c r="N83" i="8"/>
  <c r="M83" i="8"/>
  <c r="L83" i="8"/>
  <c r="K83" i="8"/>
  <c r="J83" i="8"/>
  <c r="I83" i="8"/>
  <c r="H83" i="8"/>
  <c r="G83" i="8"/>
  <c r="U804" i="19"/>
  <c r="Q795" i="20"/>
  <c r="X795" i="20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L794" i="20"/>
  <c r="M794" i="20" s="1"/>
  <c r="K794" i="20"/>
  <c r="P794" i="20" s="1"/>
  <c r="I794" i="20"/>
  <c r="L793" i="20"/>
  <c r="M793" i="20" s="1"/>
  <c r="K793" i="20"/>
  <c r="G793" i="20"/>
  <c r="F793" i="20"/>
  <c r="E793" i="20"/>
  <c r="L792" i="20"/>
  <c r="M792" i="20" s="1"/>
  <c r="K792" i="20"/>
  <c r="Q792" i="20" s="1"/>
  <c r="G792" i="20"/>
  <c r="F792" i="20"/>
  <c r="O792" i="20" s="1"/>
  <c r="E792" i="20"/>
  <c r="L791" i="20"/>
  <c r="M791" i="20" s="1"/>
  <c r="K791" i="20"/>
  <c r="Q791" i="20" s="1"/>
  <c r="G791" i="20"/>
  <c r="F791" i="20"/>
  <c r="E791" i="20"/>
  <c r="L790" i="20"/>
  <c r="M790" i="20" s="1"/>
  <c r="K790" i="20"/>
  <c r="Q790" i="20" s="1"/>
  <c r="G790" i="20"/>
  <c r="F790" i="20"/>
  <c r="E790" i="20"/>
  <c r="L789" i="20"/>
  <c r="M789" i="20" s="1"/>
  <c r="K789" i="20"/>
  <c r="G789" i="20"/>
  <c r="F789" i="20"/>
  <c r="E789" i="20"/>
  <c r="L788" i="20"/>
  <c r="M788" i="20" s="1"/>
  <c r="K788" i="20"/>
  <c r="G788" i="20"/>
  <c r="F788" i="20"/>
  <c r="E788" i="20"/>
  <c r="L787" i="20"/>
  <c r="M787" i="20" s="1"/>
  <c r="K787" i="20"/>
  <c r="G787" i="20"/>
  <c r="F787" i="20"/>
  <c r="E787" i="20"/>
  <c r="L786" i="20"/>
  <c r="M786" i="20"/>
  <c r="K786" i="20"/>
  <c r="G786" i="20"/>
  <c r="F786" i="20"/>
  <c r="E786" i="20"/>
  <c r="L785" i="20"/>
  <c r="M785" i="20" s="1"/>
  <c r="K785" i="20"/>
  <c r="G785" i="20"/>
  <c r="F785" i="20"/>
  <c r="E785" i="20"/>
  <c r="L794" i="19"/>
  <c r="M794" i="19" s="1"/>
  <c r="K794" i="19"/>
  <c r="N794" i="19" s="1"/>
  <c r="I794" i="19"/>
  <c r="R794" i="19" s="1"/>
  <c r="L793" i="19"/>
  <c r="M793" i="19" s="1"/>
  <c r="K793" i="19"/>
  <c r="Q793" i="19" s="1"/>
  <c r="G793" i="19"/>
  <c r="F793" i="19"/>
  <c r="E793" i="19"/>
  <c r="L792" i="19"/>
  <c r="M792" i="19" s="1"/>
  <c r="K792" i="19"/>
  <c r="G792" i="19"/>
  <c r="F792" i="19"/>
  <c r="E792" i="19"/>
  <c r="L791" i="19"/>
  <c r="M791" i="19" s="1"/>
  <c r="K791" i="19"/>
  <c r="Q791" i="19" s="1"/>
  <c r="G791" i="19"/>
  <c r="F791" i="19"/>
  <c r="E791" i="19"/>
  <c r="L790" i="19"/>
  <c r="M790" i="19" s="1"/>
  <c r="K790" i="19"/>
  <c r="Q790" i="19" s="1"/>
  <c r="G790" i="19"/>
  <c r="F790" i="19"/>
  <c r="E790" i="19"/>
  <c r="L789" i="19"/>
  <c r="M789" i="19" s="1"/>
  <c r="K789" i="19"/>
  <c r="G789" i="19"/>
  <c r="F789" i="19"/>
  <c r="E789" i="19"/>
  <c r="L788" i="19"/>
  <c r="M788" i="19" s="1"/>
  <c r="K788" i="19"/>
  <c r="Q788" i="19" s="1"/>
  <c r="G788" i="19"/>
  <c r="F788" i="19"/>
  <c r="O788" i="19" s="1"/>
  <c r="E788" i="19"/>
  <c r="N788" i="19" s="1"/>
  <c r="L787" i="19"/>
  <c r="M787" i="19" s="1"/>
  <c r="K787" i="19"/>
  <c r="Q787" i="19" s="1"/>
  <c r="G787" i="19"/>
  <c r="F787" i="19"/>
  <c r="E787" i="19"/>
  <c r="N787" i="19" s="1"/>
  <c r="L786" i="19"/>
  <c r="M786" i="19" s="1"/>
  <c r="K786" i="19"/>
  <c r="Q786" i="19" s="1"/>
  <c r="G786" i="19"/>
  <c r="F786" i="19"/>
  <c r="E786" i="19"/>
  <c r="L785" i="19"/>
  <c r="M785" i="19" s="1"/>
  <c r="K785" i="19"/>
  <c r="G785" i="19"/>
  <c r="F785" i="19"/>
  <c r="E785" i="19"/>
  <c r="AE5" i="8"/>
  <c r="AF5" i="8"/>
  <c r="AG5" i="8"/>
  <c r="AH5" i="8"/>
  <c r="AI5" i="8"/>
  <c r="AJ5" i="8"/>
  <c r="AK5" i="8"/>
  <c r="AL5" i="8"/>
  <c r="AE6" i="8"/>
  <c r="AF6" i="8"/>
  <c r="AG6" i="8"/>
  <c r="AH6" i="8"/>
  <c r="AI6" i="8"/>
  <c r="AJ6" i="8"/>
  <c r="AK6" i="8"/>
  <c r="AL6" i="8"/>
  <c r="AE7" i="8"/>
  <c r="AF7" i="8"/>
  <c r="AG7" i="8"/>
  <c r="AH7" i="8"/>
  <c r="AI7" i="8"/>
  <c r="AJ7" i="8"/>
  <c r="AO7" i="8" s="1"/>
  <c r="AK7" i="8"/>
  <c r="AL7" i="8"/>
  <c r="AE8" i="8"/>
  <c r="AF8" i="8"/>
  <c r="AG8" i="8"/>
  <c r="AH8" i="8"/>
  <c r="AI8" i="8"/>
  <c r="AJ8" i="8"/>
  <c r="AK8" i="8"/>
  <c r="AL8" i="8"/>
  <c r="AE9" i="8"/>
  <c r="AF9" i="8"/>
  <c r="AG9" i="8"/>
  <c r="AH9" i="8"/>
  <c r="AI9" i="8"/>
  <c r="AJ9" i="8"/>
  <c r="AK9" i="8"/>
  <c r="AL9" i="8"/>
  <c r="AE10" i="8"/>
  <c r="AF10" i="8"/>
  <c r="AG10" i="8"/>
  <c r="AH10" i="8"/>
  <c r="AI10" i="8"/>
  <c r="AJ10" i="8"/>
  <c r="AK10" i="8"/>
  <c r="AL10" i="8"/>
  <c r="AE11" i="8"/>
  <c r="AF11" i="8"/>
  <c r="AG11" i="8"/>
  <c r="AH11" i="8"/>
  <c r="AI11" i="8"/>
  <c r="AJ11" i="8"/>
  <c r="AO11" i="8" s="1"/>
  <c r="AK11" i="8"/>
  <c r="AL11" i="8"/>
  <c r="AE12" i="8"/>
  <c r="AF12" i="8"/>
  <c r="AG12" i="8"/>
  <c r="AH12" i="8"/>
  <c r="AI12" i="8"/>
  <c r="AJ12" i="8"/>
  <c r="AK12" i="8"/>
  <c r="AL12" i="8"/>
  <c r="AE13" i="8"/>
  <c r="AF13" i="8"/>
  <c r="AG13" i="8"/>
  <c r="AH13" i="8"/>
  <c r="AI13" i="8"/>
  <c r="AJ13" i="8"/>
  <c r="AK13" i="8"/>
  <c r="AL13" i="8"/>
  <c r="AE14" i="8"/>
  <c r="AF14" i="8"/>
  <c r="AG14" i="8"/>
  <c r="AH14" i="8"/>
  <c r="AI14" i="8"/>
  <c r="AJ14" i="8"/>
  <c r="AK14" i="8"/>
  <c r="AL14" i="8"/>
  <c r="AE15" i="8"/>
  <c r="AF15" i="8"/>
  <c r="AG15" i="8"/>
  <c r="AH15" i="8"/>
  <c r="AI15" i="8"/>
  <c r="AJ15" i="8"/>
  <c r="AO15" i="8" s="1"/>
  <c r="AK15" i="8"/>
  <c r="AL15" i="8"/>
  <c r="AE16" i="8"/>
  <c r="AF16" i="8"/>
  <c r="AG16" i="8"/>
  <c r="AH16" i="8"/>
  <c r="AI16" i="8"/>
  <c r="AJ16" i="8"/>
  <c r="AK16" i="8"/>
  <c r="AL16" i="8"/>
  <c r="AE17" i="8"/>
  <c r="AF17" i="8"/>
  <c r="AG17" i="8"/>
  <c r="AH17" i="8"/>
  <c r="AI17" i="8"/>
  <c r="AJ17" i="8"/>
  <c r="AN17" i="8" s="1"/>
  <c r="AK17" i="8"/>
  <c r="AL17" i="8"/>
  <c r="AE18" i="8"/>
  <c r="AF18" i="8"/>
  <c r="AG18" i="8"/>
  <c r="AH18" i="8"/>
  <c r="AI18" i="8"/>
  <c r="AJ18" i="8"/>
  <c r="AK18" i="8"/>
  <c r="AL18" i="8"/>
  <c r="AE19" i="8"/>
  <c r="AF19" i="8"/>
  <c r="AG19" i="8"/>
  <c r="AH19" i="8"/>
  <c r="AI19" i="8"/>
  <c r="AJ19" i="8"/>
  <c r="AK19" i="8"/>
  <c r="AL19" i="8"/>
  <c r="AE20" i="8"/>
  <c r="AF20" i="8"/>
  <c r="AG20" i="8"/>
  <c r="AH20" i="8"/>
  <c r="AI20" i="8"/>
  <c r="AJ20" i="8"/>
  <c r="AK20" i="8"/>
  <c r="AL20" i="8"/>
  <c r="AE21" i="8"/>
  <c r="AF21" i="8"/>
  <c r="AG21" i="8"/>
  <c r="AH21" i="8"/>
  <c r="AI21" i="8"/>
  <c r="AJ21" i="8"/>
  <c r="AO21" i="8" s="1"/>
  <c r="AK21" i="8"/>
  <c r="AL21" i="8"/>
  <c r="AE22" i="8"/>
  <c r="AF22" i="8"/>
  <c r="AG22" i="8"/>
  <c r="AH22" i="8"/>
  <c r="AI22" i="8"/>
  <c r="AJ22" i="8"/>
  <c r="AN22" i="8" s="1"/>
  <c r="AK22" i="8"/>
  <c r="AL22" i="8"/>
  <c r="AE23" i="8"/>
  <c r="AF23" i="8"/>
  <c r="AG23" i="8"/>
  <c r="AH23" i="8"/>
  <c r="AI23" i="8"/>
  <c r="AJ23" i="8"/>
  <c r="AK23" i="8"/>
  <c r="AL23" i="8"/>
  <c r="AE24" i="8"/>
  <c r="AF24" i="8"/>
  <c r="AG24" i="8"/>
  <c r="AH24" i="8"/>
  <c r="AI24" i="8"/>
  <c r="AJ24" i="8"/>
  <c r="AN24" i="8" s="1"/>
  <c r="AK24" i="8"/>
  <c r="AL24" i="8"/>
  <c r="AE25" i="8"/>
  <c r="AF25" i="8"/>
  <c r="AG25" i="8"/>
  <c r="AH25" i="8"/>
  <c r="AI25" i="8"/>
  <c r="AJ25" i="8"/>
  <c r="AK25" i="8"/>
  <c r="AL25" i="8"/>
  <c r="AE26" i="8"/>
  <c r="AF26" i="8"/>
  <c r="AG26" i="8"/>
  <c r="AH26" i="8"/>
  <c r="AI26" i="8"/>
  <c r="AJ26" i="8"/>
  <c r="AO26" i="8" s="1"/>
  <c r="AK26" i="8"/>
  <c r="AL26" i="8"/>
  <c r="AE27" i="8"/>
  <c r="AF27" i="8"/>
  <c r="AG27" i="8"/>
  <c r="AH27" i="8"/>
  <c r="AI27" i="8"/>
  <c r="AJ27" i="8"/>
  <c r="AK27" i="8"/>
  <c r="AL27" i="8"/>
  <c r="AE28" i="8"/>
  <c r="AF28" i="8"/>
  <c r="AG28" i="8"/>
  <c r="AH28" i="8"/>
  <c r="AI28" i="8"/>
  <c r="AJ28" i="8"/>
  <c r="AK28" i="8"/>
  <c r="AL28" i="8"/>
  <c r="AE29" i="8"/>
  <c r="AF29" i="8"/>
  <c r="AG29" i="8"/>
  <c r="AH29" i="8"/>
  <c r="AI29" i="8"/>
  <c r="AJ29" i="8"/>
  <c r="AK29" i="8"/>
  <c r="AL29" i="8"/>
  <c r="AE30" i="8"/>
  <c r="AF30" i="8"/>
  <c r="AG30" i="8"/>
  <c r="AH30" i="8"/>
  <c r="AI30" i="8"/>
  <c r="AJ30" i="8"/>
  <c r="AO30" i="8" s="1"/>
  <c r="AK30" i="8"/>
  <c r="AL30" i="8"/>
  <c r="AE31" i="8"/>
  <c r="AF31" i="8"/>
  <c r="AG31" i="8"/>
  <c r="AH31" i="8"/>
  <c r="AI31" i="8"/>
  <c r="AJ31" i="8"/>
  <c r="AK31" i="8"/>
  <c r="AL31" i="8"/>
  <c r="AE32" i="8"/>
  <c r="AF32" i="8"/>
  <c r="AG32" i="8"/>
  <c r="AH32" i="8"/>
  <c r="AI32" i="8"/>
  <c r="AJ32" i="8"/>
  <c r="AK32" i="8"/>
  <c r="AL32" i="8"/>
  <c r="AE33" i="8"/>
  <c r="AF33" i="8"/>
  <c r="AG33" i="8"/>
  <c r="AH33" i="8"/>
  <c r="AI33" i="8"/>
  <c r="AJ33" i="8"/>
  <c r="AK33" i="8"/>
  <c r="AL33" i="8"/>
  <c r="AE34" i="8"/>
  <c r="AF34" i="8"/>
  <c r="AG34" i="8"/>
  <c r="AH34" i="8"/>
  <c r="AI34" i="8"/>
  <c r="AJ34" i="8"/>
  <c r="AK34" i="8"/>
  <c r="AL34" i="8"/>
  <c r="AE35" i="8"/>
  <c r="AF35" i="8"/>
  <c r="AG35" i="8"/>
  <c r="AH35" i="8"/>
  <c r="AI35" i="8"/>
  <c r="AJ35" i="8"/>
  <c r="AK35" i="8"/>
  <c r="AL35" i="8"/>
  <c r="AE36" i="8"/>
  <c r="AF36" i="8"/>
  <c r="AG36" i="8"/>
  <c r="AH36" i="8"/>
  <c r="AI36" i="8"/>
  <c r="AJ36" i="8"/>
  <c r="AK36" i="8"/>
  <c r="AL36" i="8"/>
  <c r="AE37" i="8"/>
  <c r="AF37" i="8"/>
  <c r="AG37" i="8"/>
  <c r="AH37" i="8"/>
  <c r="AI37" i="8"/>
  <c r="AJ37" i="8"/>
  <c r="AK37" i="8"/>
  <c r="AL37" i="8"/>
  <c r="AE38" i="8"/>
  <c r="AF38" i="8"/>
  <c r="AG38" i="8"/>
  <c r="AH38" i="8"/>
  <c r="AI38" i="8"/>
  <c r="AJ38" i="8"/>
  <c r="AK38" i="8"/>
  <c r="AL38" i="8"/>
  <c r="AE39" i="8"/>
  <c r="AF39" i="8"/>
  <c r="AG39" i="8"/>
  <c r="AH39" i="8"/>
  <c r="AI39" i="8"/>
  <c r="AJ39" i="8"/>
  <c r="AK39" i="8"/>
  <c r="AL39" i="8"/>
  <c r="AE40" i="8"/>
  <c r="AF40" i="8"/>
  <c r="AG40" i="8"/>
  <c r="AH40" i="8"/>
  <c r="AI40" i="8"/>
  <c r="AJ40" i="8"/>
  <c r="AK40" i="8"/>
  <c r="AL40" i="8"/>
  <c r="AE41" i="8"/>
  <c r="AF41" i="8"/>
  <c r="AG41" i="8"/>
  <c r="AH41" i="8"/>
  <c r="AI41" i="8"/>
  <c r="AJ41" i="8"/>
  <c r="AN41" i="8" s="1"/>
  <c r="AK41" i="8"/>
  <c r="AL41" i="8"/>
  <c r="AE42" i="8"/>
  <c r="AF42" i="8"/>
  <c r="AG42" i="8"/>
  <c r="AH42" i="8"/>
  <c r="AI42" i="8"/>
  <c r="AJ42" i="8"/>
  <c r="AN42" i="8" s="1"/>
  <c r="AK42" i="8"/>
  <c r="AL42" i="8"/>
  <c r="AE43" i="8"/>
  <c r="AF43" i="8"/>
  <c r="AG43" i="8"/>
  <c r="AH43" i="8"/>
  <c r="AI43" i="8"/>
  <c r="AJ43" i="8"/>
  <c r="AK43" i="8"/>
  <c r="AL43" i="8"/>
  <c r="AE44" i="8"/>
  <c r="AF44" i="8"/>
  <c r="AG44" i="8"/>
  <c r="AH44" i="8"/>
  <c r="AI44" i="8"/>
  <c r="AJ44" i="8"/>
  <c r="AK44" i="8"/>
  <c r="AL44" i="8"/>
  <c r="AE45" i="8"/>
  <c r="AF45" i="8"/>
  <c r="AG45" i="8"/>
  <c r="AH45" i="8"/>
  <c r="AI45" i="8"/>
  <c r="AJ45" i="8"/>
  <c r="AK45" i="8"/>
  <c r="AL45" i="8"/>
  <c r="AE46" i="8"/>
  <c r="AF46" i="8"/>
  <c r="AG46" i="8"/>
  <c r="AH46" i="8"/>
  <c r="AI46" i="8"/>
  <c r="AJ46" i="8"/>
  <c r="AK46" i="8"/>
  <c r="AL46" i="8"/>
  <c r="AE47" i="8"/>
  <c r="AF47" i="8"/>
  <c r="AG47" i="8"/>
  <c r="AH47" i="8"/>
  <c r="AI47" i="8"/>
  <c r="AJ47" i="8"/>
  <c r="AK47" i="8"/>
  <c r="AL47" i="8"/>
  <c r="AE48" i="8"/>
  <c r="AF48" i="8"/>
  <c r="AG48" i="8"/>
  <c r="AH48" i="8"/>
  <c r="AI48" i="8"/>
  <c r="AJ48" i="8"/>
  <c r="AO48" i="8" s="1"/>
  <c r="AK48" i="8"/>
  <c r="AL48" i="8"/>
  <c r="AE49" i="8"/>
  <c r="AF49" i="8"/>
  <c r="AG49" i="8"/>
  <c r="AH49" i="8"/>
  <c r="AI49" i="8"/>
  <c r="AJ49" i="8"/>
  <c r="AO49" i="8" s="1"/>
  <c r="AK49" i="8"/>
  <c r="AL49" i="8"/>
  <c r="AE50" i="8"/>
  <c r="AF50" i="8"/>
  <c r="AG50" i="8"/>
  <c r="AH50" i="8"/>
  <c r="AI50" i="8"/>
  <c r="AJ50" i="8"/>
  <c r="AO50" i="8" s="1"/>
  <c r="AK50" i="8"/>
  <c r="AL50" i="8"/>
  <c r="AE51" i="8"/>
  <c r="AF51" i="8"/>
  <c r="AG51" i="8"/>
  <c r="AH51" i="8"/>
  <c r="AI51" i="8"/>
  <c r="AJ51" i="8"/>
  <c r="AO51" i="8" s="1"/>
  <c r="AK51" i="8"/>
  <c r="AL51" i="8"/>
  <c r="AE52" i="8"/>
  <c r="AF52" i="8"/>
  <c r="AG52" i="8"/>
  <c r="AH52" i="8"/>
  <c r="AI52" i="8"/>
  <c r="AJ52" i="8"/>
  <c r="AO52" i="8" s="1"/>
  <c r="AK52" i="8"/>
  <c r="AL52" i="8"/>
  <c r="AE53" i="8"/>
  <c r="AF53" i="8"/>
  <c r="AG53" i="8"/>
  <c r="AH53" i="8"/>
  <c r="AI53" i="8"/>
  <c r="AJ53" i="8"/>
  <c r="AO53" i="8" s="1"/>
  <c r="AK53" i="8"/>
  <c r="AL53" i="8"/>
  <c r="AE54" i="8"/>
  <c r="AF54" i="8"/>
  <c r="AG54" i="8"/>
  <c r="AH54" i="8"/>
  <c r="AI54" i="8"/>
  <c r="AJ54" i="8"/>
  <c r="AK54" i="8"/>
  <c r="AL54" i="8"/>
  <c r="AE55" i="8"/>
  <c r="AF55" i="8"/>
  <c r="AG55" i="8"/>
  <c r="AH55" i="8"/>
  <c r="AI55" i="8"/>
  <c r="AJ55" i="8"/>
  <c r="AO55" i="8" s="1"/>
  <c r="AK55" i="8"/>
  <c r="AL55" i="8"/>
  <c r="AE56" i="8"/>
  <c r="AF56" i="8"/>
  <c r="AG56" i="8"/>
  <c r="AH56" i="8"/>
  <c r="AI56" i="8"/>
  <c r="AJ56" i="8"/>
  <c r="AO56" i="8" s="1"/>
  <c r="AK56" i="8"/>
  <c r="AL56" i="8"/>
  <c r="AE57" i="8"/>
  <c r="AF57" i="8"/>
  <c r="AG57" i="8"/>
  <c r="AH57" i="8"/>
  <c r="AI57" i="8"/>
  <c r="AJ57" i="8"/>
  <c r="AO57" i="8" s="1"/>
  <c r="AK57" i="8"/>
  <c r="AL57" i="8"/>
  <c r="AE58" i="8"/>
  <c r="AF58" i="8"/>
  <c r="AG58" i="8"/>
  <c r="AH58" i="8"/>
  <c r="AI58" i="8"/>
  <c r="AJ58" i="8"/>
  <c r="AN58" i="8" s="1"/>
  <c r="AK58" i="8"/>
  <c r="AL58" i="8"/>
  <c r="AE59" i="8"/>
  <c r="AF59" i="8"/>
  <c r="AG59" i="8"/>
  <c r="AH59" i="8"/>
  <c r="AI59" i="8"/>
  <c r="AJ59" i="8"/>
  <c r="AN59" i="8" s="1"/>
  <c r="AK59" i="8"/>
  <c r="AL59" i="8"/>
  <c r="AE60" i="8"/>
  <c r="AF60" i="8"/>
  <c r="AG60" i="8"/>
  <c r="AH60" i="8"/>
  <c r="AI60" i="8"/>
  <c r="AJ60" i="8"/>
  <c r="AO60" i="8" s="1"/>
  <c r="AK60" i="8"/>
  <c r="AL60" i="8"/>
  <c r="AE61" i="8"/>
  <c r="AF61" i="8"/>
  <c r="AG61" i="8"/>
  <c r="AH61" i="8"/>
  <c r="AI61" i="8"/>
  <c r="AJ61" i="8"/>
  <c r="AO61" i="8" s="1"/>
  <c r="AK61" i="8"/>
  <c r="AL61" i="8"/>
  <c r="AE62" i="8"/>
  <c r="AF62" i="8"/>
  <c r="AG62" i="8"/>
  <c r="AH62" i="8"/>
  <c r="AI62" i="8"/>
  <c r="AJ62" i="8"/>
  <c r="AN62" i="8" s="1"/>
  <c r="AK62" i="8"/>
  <c r="AL62" i="8"/>
  <c r="AE63" i="8"/>
  <c r="AF63" i="8"/>
  <c r="AG63" i="8"/>
  <c r="AH63" i="8"/>
  <c r="AI63" i="8"/>
  <c r="AJ63" i="8"/>
  <c r="AO63" i="8" s="1"/>
  <c r="AK63" i="8"/>
  <c r="AL63" i="8"/>
  <c r="AE64" i="8"/>
  <c r="AF64" i="8"/>
  <c r="AG64" i="8"/>
  <c r="AH64" i="8"/>
  <c r="AI64" i="8"/>
  <c r="AJ64" i="8"/>
  <c r="AO64" i="8" s="1"/>
  <c r="AK64" i="8"/>
  <c r="AL64" i="8"/>
  <c r="AE65" i="8"/>
  <c r="AF65" i="8"/>
  <c r="AG65" i="8"/>
  <c r="AH65" i="8"/>
  <c r="AI65" i="8"/>
  <c r="AJ65" i="8"/>
  <c r="AO65" i="8" s="1"/>
  <c r="AK65" i="8"/>
  <c r="AL65" i="8"/>
  <c r="AE66" i="8"/>
  <c r="AF66" i="8"/>
  <c r="AG66" i="8"/>
  <c r="AH66" i="8"/>
  <c r="AI66" i="8"/>
  <c r="AJ66" i="8"/>
  <c r="AK66" i="8"/>
  <c r="AL66" i="8"/>
  <c r="AE67" i="8"/>
  <c r="AF67" i="8"/>
  <c r="AG67" i="8"/>
  <c r="AH67" i="8"/>
  <c r="AI67" i="8"/>
  <c r="AJ67" i="8"/>
  <c r="AO67" i="8" s="1"/>
  <c r="AK67" i="8"/>
  <c r="AL67" i="8"/>
  <c r="AE68" i="8"/>
  <c r="AF68" i="8"/>
  <c r="AG68" i="8"/>
  <c r="AH68" i="8"/>
  <c r="AI68" i="8"/>
  <c r="AJ68" i="8"/>
  <c r="AO68" i="8" s="1"/>
  <c r="AK68" i="8"/>
  <c r="AL68" i="8"/>
  <c r="AE69" i="8"/>
  <c r="AF69" i="8"/>
  <c r="AG69" i="8"/>
  <c r="AH69" i="8"/>
  <c r="AI69" i="8"/>
  <c r="AJ69" i="8"/>
  <c r="AK69" i="8"/>
  <c r="AL69" i="8"/>
  <c r="AE70" i="8"/>
  <c r="AF70" i="8"/>
  <c r="AG70" i="8"/>
  <c r="AH70" i="8"/>
  <c r="AI70" i="8"/>
  <c r="AJ70" i="8"/>
  <c r="AN70" i="8" s="1"/>
  <c r="AK70" i="8"/>
  <c r="AL70" i="8"/>
  <c r="AE71" i="8"/>
  <c r="AF71" i="8"/>
  <c r="AG71" i="8"/>
  <c r="AH71" i="8"/>
  <c r="AI71" i="8"/>
  <c r="AJ71" i="8"/>
  <c r="AO71" i="8" s="1"/>
  <c r="AK71" i="8"/>
  <c r="AL71" i="8"/>
  <c r="AE72" i="8"/>
  <c r="AF72" i="8"/>
  <c r="AG72" i="8"/>
  <c r="AH72" i="8"/>
  <c r="AI72" i="8"/>
  <c r="AJ72" i="8"/>
  <c r="AO72" i="8" s="1"/>
  <c r="AK72" i="8"/>
  <c r="AL72" i="8"/>
  <c r="AE73" i="8"/>
  <c r="AF73" i="8"/>
  <c r="AG73" i="8"/>
  <c r="AH73" i="8"/>
  <c r="AI73" i="8"/>
  <c r="AJ73" i="8"/>
  <c r="AO73" i="8" s="1"/>
  <c r="AK73" i="8"/>
  <c r="AL73" i="8"/>
  <c r="AE74" i="8"/>
  <c r="AF74" i="8"/>
  <c r="AG74" i="8"/>
  <c r="AH74" i="8"/>
  <c r="AI74" i="8"/>
  <c r="AJ74" i="8"/>
  <c r="AO74" i="8" s="1"/>
  <c r="AK74" i="8"/>
  <c r="AL74" i="8"/>
  <c r="AE75" i="8"/>
  <c r="AF75" i="8"/>
  <c r="AG75" i="8"/>
  <c r="AH75" i="8"/>
  <c r="AI75" i="8"/>
  <c r="AJ75" i="8"/>
  <c r="AO75" i="8" s="1"/>
  <c r="AK75" i="8"/>
  <c r="AL75" i="8"/>
  <c r="AE76" i="8"/>
  <c r="AF76" i="8"/>
  <c r="AG76" i="8"/>
  <c r="AH76" i="8"/>
  <c r="AI76" i="8"/>
  <c r="AJ76" i="8"/>
  <c r="AN76" i="8" s="1"/>
  <c r="AK76" i="8"/>
  <c r="AL76" i="8"/>
  <c r="AE77" i="8"/>
  <c r="AF77" i="8"/>
  <c r="AG77" i="8"/>
  <c r="AH77" i="8"/>
  <c r="AI77" i="8"/>
  <c r="AJ77" i="8"/>
  <c r="AN77" i="8" s="1"/>
  <c r="AK77" i="8"/>
  <c r="AL77" i="8"/>
  <c r="AE78" i="8"/>
  <c r="AF78" i="8"/>
  <c r="AG78" i="8"/>
  <c r="AH78" i="8"/>
  <c r="AI78" i="8"/>
  <c r="AJ78" i="8"/>
  <c r="AO78" i="8" s="1"/>
  <c r="AK78" i="8"/>
  <c r="AL78" i="8"/>
  <c r="AE79" i="8"/>
  <c r="AF79" i="8"/>
  <c r="AG79" i="8"/>
  <c r="AH79" i="8"/>
  <c r="AI79" i="8"/>
  <c r="AJ79" i="8"/>
  <c r="AO79" i="8" s="1"/>
  <c r="AK79" i="8"/>
  <c r="AL79" i="8"/>
  <c r="AE80" i="8"/>
  <c r="AF80" i="8"/>
  <c r="AG80" i="8"/>
  <c r="AH80" i="8"/>
  <c r="AI80" i="8"/>
  <c r="AJ80" i="8"/>
  <c r="AK80" i="8"/>
  <c r="AL80" i="8"/>
  <c r="AE81" i="8"/>
  <c r="AF81" i="8"/>
  <c r="AG81" i="8"/>
  <c r="AH81" i="8"/>
  <c r="AI81" i="8"/>
  <c r="AJ81" i="8"/>
  <c r="AN81" i="8" s="1"/>
  <c r="AK81" i="8"/>
  <c r="AL81" i="8"/>
  <c r="AE82" i="8"/>
  <c r="AF82" i="8"/>
  <c r="AG82" i="8"/>
  <c r="AH82" i="8"/>
  <c r="AI82" i="8"/>
  <c r="AJ82" i="8"/>
  <c r="AK82" i="8"/>
  <c r="AL82" i="8"/>
  <c r="AL4" i="8"/>
  <c r="AK4" i="8"/>
  <c r="AJ4" i="8"/>
  <c r="AO4" i="8" s="1"/>
  <c r="AI4" i="8"/>
  <c r="AH4" i="8"/>
  <c r="AG4" i="8"/>
  <c r="AF4" i="8"/>
  <c r="AE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4" i="8"/>
  <c r="X5" i="8"/>
  <c r="X6" i="8"/>
  <c r="X7" i="8"/>
  <c r="X8" i="8"/>
  <c r="X9" i="8"/>
  <c r="X10" i="8"/>
  <c r="X11" i="8"/>
  <c r="X12" i="8"/>
  <c r="X13" i="8"/>
  <c r="AB13" i="8" s="1"/>
  <c r="X14" i="8"/>
  <c r="X15" i="8"/>
  <c r="X16" i="8"/>
  <c r="X17" i="8"/>
  <c r="X18" i="8"/>
  <c r="X19" i="8"/>
  <c r="X20" i="8"/>
  <c r="X21" i="8"/>
  <c r="X22" i="8"/>
  <c r="X23" i="8"/>
  <c r="X24" i="8"/>
  <c r="AC24" i="8" s="1"/>
  <c r="X25" i="8"/>
  <c r="X26" i="8"/>
  <c r="X27" i="8"/>
  <c r="X28" i="8"/>
  <c r="X29" i="8"/>
  <c r="X30" i="8"/>
  <c r="X31" i="8"/>
  <c r="X32" i="8"/>
  <c r="X33" i="8"/>
  <c r="X34" i="8"/>
  <c r="X35" i="8"/>
  <c r="X36" i="8"/>
  <c r="AC36" i="8" s="1"/>
  <c r="X37" i="8"/>
  <c r="X38" i="8"/>
  <c r="X39" i="8"/>
  <c r="AC39" i="8" s="1"/>
  <c r="X40" i="8"/>
  <c r="AB40" i="8" s="1"/>
  <c r="X41" i="8"/>
  <c r="X42" i="8"/>
  <c r="X43" i="8"/>
  <c r="X44" i="8"/>
  <c r="AB44" i="8" s="1"/>
  <c r="X45" i="8"/>
  <c r="X46" i="8"/>
  <c r="X47" i="8"/>
  <c r="X48" i="8"/>
  <c r="X49" i="8"/>
  <c r="X50" i="8"/>
  <c r="X51" i="8"/>
  <c r="AC51" i="8" s="1"/>
  <c r="X52" i="8"/>
  <c r="AB52" i="8" s="1"/>
  <c r="X53" i="8"/>
  <c r="X54" i="8"/>
  <c r="X55" i="8"/>
  <c r="X56" i="8"/>
  <c r="X57" i="8"/>
  <c r="X58" i="8"/>
  <c r="X59" i="8"/>
  <c r="AB59" i="8" s="1"/>
  <c r="X60" i="8"/>
  <c r="AB60" i="8" s="1"/>
  <c r="X61" i="8"/>
  <c r="X62" i="8"/>
  <c r="X63" i="8"/>
  <c r="X64" i="8"/>
  <c r="AC64" i="8" s="1"/>
  <c r="X65" i="8"/>
  <c r="X66" i="8"/>
  <c r="X67" i="8"/>
  <c r="AC67" i="8" s="1"/>
  <c r="X68" i="8"/>
  <c r="AC68" i="8" s="1"/>
  <c r="X69" i="8"/>
  <c r="X70" i="8"/>
  <c r="X71" i="8"/>
  <c r="X72" i="8"/>
  <c r="AB72" i="8" s="1"/>
  <c r="X73" i="8"/>
  <c r="AB73" i="8" s="1"/>
  <c r="X74" i="8"/>
  <c r="X75" i="8"/>
  <c r="AC75" i="8" s="1"/>
  <c r="X76" i="8"/>
  <c r="AB76" i="8" s="1"/>
  <c r="X77" i="8"/>
  <c r="AC77" i="8" s="1"/>
  <c r="X78" i="8"/>
  <c r="X79" i="8"/>
  <c r="AB79" i="8" s="1"/>
  <c r="X80" i="8"/>
  <c r="X81" i="8"/>
  <c r="X82" i="8"/>
  <c r="AB82" i="8" s="1"/>
  <c r="X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4" i="8"/>
  <c r="N49" i="8"/>
  <c r="M49" i="8"/>
  <c r="L49" i="8"/>
  <c r="K49" i="8"/>
  <c r="J49" i="8"/>
  <c r="I49" i="8"/>
  <c r="H49" i="8"/>
  <c r="G49" i="8"/>
  <c r="N54" i="8"/>
  <c r="M54" i="8"/>
  <c r="L54" i="8"/>
  <c r="K54" i="8"/>
  <c r="J54" i="8"/>
  <c r="I54" i="8"/>
  <c r="H54" i="8"/>
  <c r="G54" i="8"/>
  <c r="N48" i="8"/>
  <c r="M48" i="8"/>
  <c r="L48" i="8"/>
  <c r="K48" i="8"/>
  <c r="J48" i="8"/>
  <c r="I48" i="8"/>
  <c r="H48" i="8"/>
  <c r="G48" i="8"/>
  <c r="O789" i="20"/>
  <c r="Q789" i="20"/>
  <c r="P788" i="19"/>
  <c r="P794" i="19"/>
  <c r="Q794" i="19"/>
  <c r="I662" i="14"/>
  <c r="H662" i="14"/>
  <c r="G662" i="14"/>
  <c r="D662" i="14"/>
  <c r="I661" i="14"/>
  <c r="H661" i="14"/>
  <c r="G661" i="14"/>
  <c r="D661" i="14"/>
  <c r="I660" i="14"/>
  <c r="H660" i="14"/>
  <c r="G660" i="14"/>
  <c r="D660" i="14"/>
  <c r="I659" i="14"/>
  <c r="H659" i="14"/>
  <c r="G659" i="14"/>
  <c r="D659" i="14"/>
  <c r="I658" i="14"/>
  <c r="H658" i="14"/>
  <c r="G658" i="14"/>
  <c r="D658" i="14"/>
  <c r="I657" i="14"/>
  <c r="H657" i="14"/>
  <c r="G657" i="14"/>
  <c r="D657" i="14"/>
  <c r="I656" i="14"/>
  <c r="H656" i="14"/>
  <c r="G656" i="14"/>
  <c r="D656" i="14"/>
  <c r="I655" i="14"/>
  <c r="H655" i="14"/>
  <c r="G655" i="14"/>
  <c r="D655" i="14"/>
  <c r="I654" i="14"/>
  <c r="H654" i="14"/>
  <c r="G654" i="14"/>
  <c r="D654" i="14"/>
  <c r="I653" i="14"/>
  <c r="H653" i="14"/>
  <c r="G653" i="14"/>
  <c r="D653" i="14"/>
  <c r="A69" i="3"/>
  <c r="N77" i="8"/>
  <c r="M77" i="8"/>
  <c r="L77" i="8"/>
  <c r="K77" i="8"/>
  <c r="J77" i="8"/>
  <c r="I77" i="8"/>
  <c r="H77" i="8"/>
  <c r="G77" i="8"/>
  <c r="N81" i="8"/>
  <c r="M81" i="8"/>
  <c r="L81" i="8"/>
  <c r="K81" i="8"/>
  <c r="J81" i="8"/>
  <c r="I81" i="8"/>
  <c r="H81" i="8"/>
  <c r="G81" i="8"/>
  <c r="G80" i="8"/>
  <c r="H80" i="8"/>
  <c r="I80" i="8"/>
  <c r="J80" i="8"/>
  <c r="K80" i="8"/>
  <c r="L80" i="8"/>
  <c r="P80" i="8" s="1"/>
  <c r="M80" i="8"/>
  <c r="N80" i="8"/>
  <c r="T774" i="19"/>
  <c r="L774" i="19"/>
  <c r="M774" i="19" s="1"/>
  <c r="K774" i="19"/>
  <c r="P774" i="19" s="1"/>
  <c r="I774" i="19"/>
  <c r="T773" i="19"/>
  <c r="L773" i="19"/>
  <c r="M773" i="19" s="1"/>
  <c r="K773" i="19"/>
  <c r="Q773" i="19" s="1"/>
  <c r="G773" i="19"/>
  <c r="F773" i="19"/>
  <c r="E773" i="19"/>
  <c r="T772" i="19"/>
  <c r="X772" i="19" s="1"/>
  <c r="L772" i="19"/>
  <c r="M772" i="19" s="1"/>
  <c r="K772" i="19"/>
  <c r="Q772" i="19" s="1"/>
  <c r="G772" i="19"/>
  <c r="F772" i="19"/>
  <c r="E772" i="19"/>
  <c r="T771" i="19"/>
  <c r="X771" i="19" s="1"/>
  <c r="L771" i="19"/>
  <c r="M771" i="19" s="1"/>
  <c r="K771" i="19"/>
  <c r="Q771" i="19" s="1"/>
  <c r="G771" i="19"/>
  <c r="F771" i="19"/>
  <c r="O771" i="19" s="1"/>
  <c r="E771" i="19"/>
  <c r="N771" i="19" s="1"/>
  <c r="T770" i="19"/>
  <c r="L770" i="19"/>
  <c r="M770" i="19" s="1"/>
  <c r="K770" i="19"/>
  <c r="Q770" i="19" s="1"/>
  <c r="G770" i="19"/>
  <c r="F770" i="19"/>
  <c r="E770" i="19"/>
  <c r="T769" i="19"/>
  <c r="X769" i="19" s="1"/>
  <c r="L769" i="19"/>
  <c r="M769" i="19" s="1"/>
  <c r="K769" i="19"/>
  <c r="G769" i="19"/>
  <c r="F769" i="19"/>
  <c r="E769" i="19"/>
  <c r="T768" i="19"/>
  <c r="X768" i="19" s="1"/>
  <c r="L768" i="19"/>
  <c r="M768" i="19" s="1"/>
  <c r="K768" i="19"/>
  <c r="Q768" i="19"/>
  <c r="G768" i="19"/>
  <c r="F768" i="19"/>
  <c r="E768" i="19"/>
  <c r="T767" i="19"/>
  <c r="X767" i="19" s="1"/>
  <c r="L767" i="19"/>
  <c r="M767" i="19" s="1"/>
  <c r="K767" i="19"/>
  <c r="Q767" i="19" s="1"/>
  <c r="G767" i="19"/>
  <c r="F767" i="19"/>
  <c r="E767" i="19"/>
  <c r="U767" i="19" s="1"/>
  <c r="T766" i="19"/>
  <c r="X766" i="19" s="1"/>
  <c r="L766" i="19"/>
  <c r="M766" i="19" s="1"/>
  <c r="K766" i="19"/>
  <c r="Q766" i="19" s="1"/>
  <c r="G766" i="19"/>
  <c r="F766" i="19"/>
  <c r="E766" i="19"/>
  <c r="T765" i="19"/>
  <c r="X765" i="19" s="1"/>
  <c r="L765" i="19"/>
  <c r="M765" i="19" s="1"/>
  <c r="K765" i="19"/>
  <c r="G765" i="19"/>
  <c r="F765" i="19"/>
  <c r="O765" i="19" s="1"/>
  <c r="E765" i="19"/>
  <c r="N765" i="19" s="1"/>
  <c r="T774" i="20"/>
  <c r="L774" i="20"/>
  <c r="M774" i="20" s="1"/>
  <c r="K774" i="20"/>
  <c r="P774" i="20" s="1"/>
  <c r="I774" i="20"/>
  <c r="T773" i="20"/>
  <c r="L773" i="20"/>
  <c r="M773" i="20" s="1"/>
  <c r="K773" i="20"/>
  <c r="Q773" i="20" s="1"/>
  <c r="G773" i="20"/>
  <c r="F773" i="20"/>
  <c r="E773" i="20"/>
  <c r="T772" i="20"/>
  <c r="X772" i="20" s="1"/>
  <c r="L772" i="20"/>
  <c r="M772" i="20" s="1"/>
  <c r="K772" i="20"/>
  <c r="Q772" i="20" s="1"/>
  <c r="G772" i="20"/>
  <c r="F772" i="20"/>
  <c r="V772" i="20" s="1"/>
  <c r="E772" i="20"/>
  <c r="U772" i="20" s="1"/>
  <c r="T771" i="20"/>
  <c r="L771" i="20"/>
  <c r="M771" i="20" s="1"/>
  <c r="K771" i="20"/>
  <c r="Q771" i="20" s="1"/>
  <c r="G771" i="20"/>
  <c r="F771" i="20"/>
  <c r="E771" i="20"/>
  <c r="T770" i="20"/>
  <c r="L770" i="20"/>
  <c r="M770" i="20" s="1"/>
  <c r="K770" i="20"/>
  <c r="Q770" i="20" s="1"/>
  <c r="G770" i="20"/>
  <c r="F770" i="20"/>
  <c r="V770" i="20" s="1"/>
  <c r="E770" i="20"/>
  <c r="T769" i="20"/>
  <c r="L769" i="20"/>
  <c r="M769" i="20" s="1"/>
  <c r="K769" i="20"/>
  <c r="G769" i="20"/>
  <c r="F769" i="20"/>
  <c r="E769" i="20"/>
  <c r="T768" i="20"/>
  <c r="L768" i="20"/>
  <c r="M768" i="20" s="1"/>
  <c r="K768" i="20"/>
  <c r="Q768" i="20" s="1"/>
  <c r="G768" i="20"/>
  <c r="F768" i="20"/>
  <c r="V768" i="20" s="1"/>
  <c r="E768" i="20"/>
  <c r="T767" i="20"/>
  <c r="X767" i="20" s="1"/>
  <c r="L767" i="20"/>
  <c r="M767" i="20" s="1"/>
  <c r="K767" i="20"/>
  <c r="G767" i="20"/>
  <c r="F767" i="20"/>
  <c r="E767" i="20"/>
  <c r="T766" i="20"/>
  <c r="X766" i="20" s="1"/>
  <c r="L766" i="20"/>
  <c r="M766" i="20" s="1"/>
  <c r="K766" i="20"/>
  <c r="G766" i="20"/>
  <c r="F766" i="20"/>
  <c r="E766" i="20"/>
  <c r="T765" i="20"/>
  <c r="X765" i="20" s="1"/>
  <c r="L765" i="20"/>
  <c r="M765" i="20" s="1"/>
  <c r="K765" i="20"/>
  <c r="Q765" i="20" s="1"/>
  <c r="G765" i="20"/>
  <c r="F765" i="20"/>
  <c r="E765" i="20"/>
  <c r="I672" i="14"/>
  <c r="G672" i="14"/>
  <c r="D672" i="14"/>
  <c r="I671" i="14"/>
  <c r="G671" i="14"/>
  <c r="D671" i="14"/>
  <c r="I670" i="14"/>
  <c r="G670" i="14"/>
  <c r="D670" i="14"/>
  <c r="I669" i="14"/>
  <c r="G669" i="14"/>
  <c r="D669" i="14"/>
  <c r="I668" i="14"/>
  <c r="G668" i="14"/>
  <c r="D668" i="14"/>
  <c r="I667" i="14"/>
  <c r="G667" i="14"/>
  <c r="D667" i="14"/>
  <c r="I666" i="14"/>
  <c r="G666" i="14"/>
  <c r="D666" i="14"/>
  <c r="I665" i="14"/>
  <c r="G665" i="14"/>
  <c r="D665" i="14"/>
  <c r="I664" i="14"/>
  <c r="G664" i="14"/>
  <c r="D664" i="14"/>
  <c r="I663" i="14"/>
  <c r="G663" i="14"/>
  <c r="D663" i="14"/>
  <c r="I652" i="14"/>
  <c r="H652" i="14"/>
  <c r="G652" i="14"/>
  <c r="D652" i="14"/>
  <c r="I651" i="14"/>
  <c r="H651" i="14"/>
  <c r="G651" i="14"/>
  <c r="D651" i="14"/>
  <c r="I650" i="14"/>
  <c r="H650" i="14"/>
  <c r="G650" i="14"/>
  <c r="D650" i="14"/>
  <c r="I649" i="14"/>
  <c r="H649" i="14"/>
  <c r="G649" i="14"/>
  <c r="D649" i="14"/>
  <c r="I648" i="14"/>
  <c r="H648" i="14"/>
  <c r="G648" i="14"/>
  <c r="D648" i="14"/>
  <c r="I647" i="14"/>
  <c r="H647" i="14"/>
  <c r="G647" i="14"/>
  <c r="D647" i="14"/>
  <c r="I646" i="14"/>
  <c r="H646" i="14"/>
  <c r="G646" i="14"/>
  <c r="D646" i="14"/>
  <c r="I645" i="14"/>
  <c r="H645" i="14"/>
  <c r="G645" i="14"/>
  <c r="D645" i="14"/>
  <c r="I644" i="14"/>
  <c r="H644" i="14"/>
  <c r="G644" i="14"/>
  <c r="D644" i="14"/>
  <c r="I643" i="14"/>
  <c r="H643" i="14"/>
  <c r="G643" i="14"/>
  <c r="D643" i="14"/>
  <c r="I642" i="14"/>
  <c r="H642" i="14"/>
  <c r="G642" i="14"/>
  <c r="D642" i="14"/>
  <c r="I641" i="14"/>
  <c r="H641" i="14"/>
  <c r="G641" i="14"/>
  <c r="D641" i="14"/>
  <c r="I640" i="14"/>
  <c r="H640" i="14"/>
  <c r="G640" i="14"/>
  <c r="D640" i="14"/>
  <c r="I639" i="14"/>
  <c r="H639" i="14"/>
  <c r="G639" i="14"/>
  <c r="D639" i="14"/>
  <c r="I638" i="14"/>
  <c r="H638" i="14"/>
  <c r="G638" i="14"/>
  <c r="D638" i="14"/>
  <c r="I637" i="14"/>
  <c r="H637" i="14"/>
  <c r="G637" i="14"/>
  <c r="D637" i="14"/>
  <c r="I636" i="14"/>
  <c r="H636" i="14"/>
  <c r="G636" i="14"/>
  <c r="D636" i="14"/>
  <c r="I635" i="14"/>
  <c r="H635" i="14"/>
  <c r="G635" i="14"/>
  <c r="D635" i="14"/>
  <c r="I634" i="14"/>
  <c r="H634" i="14"/>
  <c r="G634" i="14"/>
  <c r="D634" i="14"/>
  <c r="I633" i="14"/>
  <c r="H633" i="14"/>
  <c r="G633" i="14"/>
  <c r="D633" i="14"/>
  <c r="I632" i="14"/>
  <c r="H632" i="14"/>
  <c r="G632" i="14"/>
  <c r="D632" i="14"/>
  <c r="I631" i="14"/>
  <c r="H631" i="14"/>
  <c r="G631" i="14"/>
  <c r="D631" i="14"/>
  <c r="I630" i="14"/>
  <c r="H630" i="14"/>
  <c r="G630" i="14"/>
  <c r="D630" i="14"/>
  <c r="I629" i="14"/>
  <c r="H629" i="14"/>
  <c r="G629" i="14"/>
  <c r="D629" i="14"/>
  <c r="I628" i="14"/>
  <c r="H628" i="14"/>
  <c r="G628" i="14"/>
  <c r="D628" i="14"/>
  <c r="I627" i="14"/>
  <c r="H627" i="14"/>
  <c r="G627" i="14"/>
  <c r="D627" i="14"/>
  <c r="I626" i="14"/>
  <c r="H626" i="14"/>
  <c r="G626" i="14"/>
  <c r="D626" i="14"/>
  <c r="I625" i="14"/>
  <c r="H625" i="14"/>
  <c r="G625" i="14"/>
  <c r="D625" i="14"/>
  <c r="I624" i="14"/>
  <c r="H624" i="14"/>
  <c r="G624" i="14"/>
  <c r="D624" i="14"/>
  <c r="I623" i="14"/>
  <c r="H623" i="14"/>
  <c r="G623" i="14"/>
  <c r="D623" i="14"/>
  <c r="I622" i="14"/>
  <c r="H622" i="14"/>
  <c r="G622" i="14"/>
  <c r="D622" i="14"/>
  <c r="I621" i="14"/>
  <c r="H621" i="14"/>
  <c r="G621" i="14"/>
  <c r="D621" i="14"/>
  <c r="I620" i="14"/>
  <c r="H620" i="14"/>
  <c r="G620" i="14"/>
  <c r="D620" i="14"/>
  <c r="I619" i="14"/>
  <c r="H619" i="14"/>
  <c r="G619" i="14"/>
  <c r="D619" i="14"/>
  <c r="I618" i="14"/>
  <c r="H618" i="14"/>
  <c r="G618" i="14"/>
  <c r="D618" i="14"/>
  <c r="I617" i="14"/>
  <c r="H617" i="14"/>
  <c r="G617" i="14"/>
  <c r="D617" i="14"/>
  <c r="I616" i="14"/>
  <c r="H616" i="14"/>
  <c r="G616" i="14"/>
  <c r="D616" i="14"/>
  <c r="I615" i="14"/>
  <c r="H615" i="14"/>
  <c r="G615" i="14"/>
  <c r="D615" i="14"/>
  <c r="I614" i="14"/>
  <c r="H614" i="14"/>
  <c r="G614" i="14"/>
  <c r="D614" i="14"/>
  <c r="I613" i="14"/>
  <c r="H613" i="14"/>
  <c r="G613" i="14"/>
  <c r="D613" i="14"/>
  <c r="A70" i="3"/>
  <c r="A68" i="3"/>
  <c r="A67" i="3"/>
  <c r="A66" i="3"/>
  <c r="A65" i="3"/>
  <c r="L784" i="19"/>
  <c r="M784" i="19" s="1"/>
  <c r="K784" i="19"/>
  <c r="Q784" i="19" s="1"/>
  <c r="I784" i="19"/>
  <c r="L783" i="19"/>
  <c r="M783" i="19" s="1"/>
  <c r="K783" i="19"/>
  <c r="Q783" i="19" s="1"/>
  <c r="G783" i="19"/>
  <c r="F783" i="19"/>
  <c r="E783" i="19"/>
  <c r="L782" i="19"/>
  <c r="M782" i="19" s="1"/>
  <c r="K782" i="19"/>
  <c r="Q782" i="19" s="1"/>
  <c r="G782" i="19"/>
  <c r="F782" i="19"/>
  <c r="E782" i="19"/>
  <c r="L781" i="19"/>
  <c r="M781" i="19" s="1"/>
  <c r="K781" i="19"/>
  <c r="G781" i="19"/>
  <c r="F781" i="19"/>
  <c r="E781" i="19"/>
  <c r="L780" i="19"/>
  <c r="M780" i="19" s="1"/>
  <c r="K780" i="19"/>
  <c r="Q780" i="19" s="1"/>
  <c r="G780" i="19"/>
  <c r="P780" i="19" s="1"/>
  <c r="F780" i="19"/>
  <c r="E780" i="19"/>
  <c r="L779" i="19"/>
  <c r="M779" i="19" s="1"/>
  <c r="K779" i="19"/>
  <c r="Q779" i="19" s="1"/>
  <c r="G779" i="19"/>
  <c r="F779" i="19"/>
  <c r="E779" i="19"/>
  <c r="L778" i="19"/>
  <c r="M778" i="19" s="1"/>
  <c r="K778" i="19"/>
  <c r="G778" i="19"/>
  <c r="F778" i="19"/>
  <c r="E778" i="19"/>
  <c r="L777" i="19"/>
  <c r="M777" i="19" s="1"/>
  <c r="K777" i="19"/>
  <c r="Q777" i="19" s="1"/>
  <c r="G777" i="19"/>
  <c r="F777" i="19"/>
  <c r="E777" i="19"/>
  <c r="L776" i="19"/>
  <c r="M776" i="19" s="1"/>
  <c r="K776" i="19"/>
  <c r="Q776" i="19" s="1"/>
  <c r="G776" i="19"/>
  <c r="F776" i="19"/>
  <c r="O776" i="19" s="1"/>
  <c r="E776" i="19"/>
  <c r="L775" i="19"/>
  <c r="M775" i="19" s="1"/>
  <c r="K775" i="19"/>
  <c r="G775" i="19"/>
  <c r="F775" i="19"/>
  <c r="E775" i="19"/>
  <c r="T764" i="19"/>
  <c r="U764" i="19" s="1"/>
  <c r="L764" i="19"/>
  <c r="M764" i="19" s="1"/>
  <c r="K764" i="19"/>
  <c r="P764" i="19" s="1"/>
  <c r="I764" i="19"/>
  <c r="T763" i="19"/>
  <c r="L763" i="19"/>
  <c r="M763" i="19" s="1"/>
  <c r="K763" i="19"/>
  <c r="Q763" i="19" s="1"/>
  <c r="G763" i="19"/>
  <c r="F763" i="19"/>
  <c r="E763" i="19"/>
  <c r="T762" i="19"/>
  <c r="X762" i="19" s="1"/>
  <c r="L762" i="19"/>
  <c r="M762" i="19" s="1"/>
  <c r="K762" i="19"/>
  <c r="Q762" i="19" s="1"/>
  <c r="G762" i="19"/>
  <c r="F762" i="19"/>
  <c r="E762" i="19"/>
  <c r="T761" i="19"/>
  <c r="X761" i="19" s="1"/>
  <c r="L761" i="19"/>
  <c r="M761" i="19" s="1"/>
  <c r="K761" i="19"/>
  <c r="Q761" i="19" s="1"/>
  <c r="G761" i="19"/>
  <c r="F761" i="19"/>
  <c r="E761" i="19"/>
  <c r="T760" i="19"/>
  <c r="X760" i="19" s="1"/>
  <c r="L760" i="19"/>
  <c r="M760" i="19" s="1"/>
  <c r="K760" i="19"/>
  <c r="G760" i="19"/>
  <c r="F760" i="19"/>
  <c r="E760" i="19"/>
  <c r="T759" i="19"/>
  <c r="L759" i="19"/>
  <c r="M759" i="19" s="1"/>
  <c r="K759" i="19"/>
  <c r="Q759" i="19" s="1"/>
  <c r="G759" i="19"/>
  <c r="F759" i="19"/>
  <c r="E759" i="19"/>
  <c r="T758" i="19"/>
  <c r="X758" i="19" s="1"/>
  <c r="L758" i="19"/>
  <c r="M758" i="19" s="1"/>
  <c r="K758" i="19"/>
  <c r="Q758" i="19" s="1"/>
  <c r="G758" i="19"/>
  <c r="F758" i="19"/>
  <c r="E758" i="19"/>
  <c r="T757" i="19"/>
  <c r="X757" i="19" s="1"/>
  <c r="L757" i="19"/>
  <c r="M757" i="19"/>
  <c r="K757" i="19"/>
  <c r="G757" i="19"/>
  <c r="F757" i="19"/>
  <c r="E757" i="19"/>
  <c r="T756" i="19"/>
  <c r="L756" i="19"/>
  <c r="M756" i="19" s="1"/>
  <c r="K756" i="19"/>
  <c r="G756" i="19"/>
  <c r="F756" i="19"/>
  <c r="E756" i="19"/>
  <c r="U756" i="19" s="1"/>
  <c r="T755" i="19"/>
  <c r="X755" i="19" s="1"/>
  <c r="L755" i="19"/>
  <c r="M755" i="19" s="1"/>
  <c r="K755" i="19"/>
  <c r="G755" i="19"/>
  <c r="W755" i="19" s="1"/>
  <c r="F755" i="19"/>
  <c r="E755" i="19"/>
  <c r="U755" i="19" s="1"/>
  <c r="T754" i="19"/>
  <c r="U754" i="19" s="1"/>
  <c r="L754" i="19"/>
  <c r="M754" i="19" s="1"/>
  <c r="K754" i="19"/>
  <c r="T753" i="19"/>
  <c r="L753" i="19"/>
  <c r="M753" i="19" s="1"/>
  <c r="K753" i="19"/>
  <c r="Q753" i="19" s="1"/>
  <c r="G753" i="19"/>
  <c r="F753" i="19"/>
  <c r="E753" i="19"/>
  <c r="T752" i="19"/>
  <c r="X752" i="19" s="1"/>
  <c r="L752" i="19"/>
  <c r="M752" i="19" s="1"/>
  <c r="K752" i="19"/>
  <c r="Q752" i="19" s="1"/>
  <c r="G752" i="19"/>
  <c r="F752" i="19"/>
  <c r="E752" i="19"/>
  <c r="T751" i="19"/>
  <c r="X751" i="19" s="1"/>
  <c r="L751" i="19"/>
  <c r="M751" i="19" s="1"/>
  <c r="K751" i="19"/>
  <c r="Q751" i="19" s="1"/>
  <c r="G751" i="19"/>
  <c r="W751" i="19" s="1"/>
  <c r="F751" i="19"/>
  <c r="E751" i="19"/>
  <c r="T750" i="19"/>
  <c r="L750" i="19"/>
  <c r="M750" i="19" s="1"/>
  <c r="K750" i="19"/>
  <c r="Q750" i="19" s="1"/>
  <c r="G750" i="19"/>
  <c r="P750" i="19" s="1"/>
  <c r="F750" i="19"/>
  <c r="E750" i="19"/>
  <c r="T749" i="19"/>
  <c r="X749" i="19" s="1"/>
  <c r="L749" i="19"/>
  <c r="M749" i="19" s="1"/>
  <c r="K749" i="19"/>
  <c r="Q749" i="19" s="1"/>
  <c r="G749" i="19"/>
  <c r="F749" i="19"/>
  <c r="E749" i="19"/>
  <c r="T748" i="19"/>
  <c r="L748" i="19"/>
  <c r="M748" i="19" s="1"/>
  <c r="K748" i="19"/>
  <c r="Q748" i="19" s="1"/>
  <c r="G748" i="19"/>
  <c r="F748" i="19"/>
  <c r="E748" i="19"/>
  <c r="T747" i="19"/>
  <c r="L747" i="19"/>
  <c r="M747" i="19" s="1"/>
  <c r="K747" i="19"/>
  <c r="Q747" i="19" s="1"/>
  <c r="G747" i="19"/>
  <c r="P747" i="19" s="1"/>
  <c r="F747" i="19"/>
  <c r="E747" i="19"/>
  <c r="T746" i="19"/>
  <c r="X746" i="19" s="1"/>
  <c r="L746" i="19"/>
  <c r="M746" i="19" s="1"/>
  <c r="K746" i="19"/>
  <c r="G746" i="19"/>
  <c r="F746" i="19"/>
  <c r="E746" i="19"/>
  <c r="T745" i="19"/>
  <c r="L745" i="19"/>
  <c r="M745" i="19" s="1"/>
  <c r="K745" i="19"/>
  <c r="G745" i="19"/>
  <c r="F745" i="19"/>
  <c r="E745" i="19"/>
  <c r="T744" i="19"/>
  <c r="L744" i="19"/>
  <c r="M744" i="19" s="1"/>
  <c r="K744" i="19"/>
  <c r="I744" i="19"/>
  <c r="T743" i="19"/>
  <c r="L743" i="19"/>
  <c r="M743" i="19" s="1"/>
  <c r="K743" i="19"/>
  <c r="Q743" i="19" s="1"/>
  <c r="G743" i="19"/>
  <c r="F743" i="19"/>
  <c r="O743" i="19" s="1"/>
  <c r="E743" i="19"/>
  <c r="T742" i="19"/>
  <c r="L742" i="19"/>
  <c r="M742" i="19" s="1"/>
  <c r="K742" i="19"/>
  <c r="Q742" i="19" s="1"/>
  <c r="G742" i="19"/>
  <c r="F742" i="19"/>
  <c r="E742" i="19"/>
  <c r="T741" i="19"/>
  <c r="X741" i="19" s="1"/>
  <c r="L741" i="19"/>
  <c r="M741" i="19" s="1"/>
  <c r="K741" i="19"/>
  <c r="G741" i="19"/>
  <c r="F741" i="19"/>
  <c r="E741" i="19"/>
  <c r="T740" i="19"/>
  <c r="L740" i="19"/>
  <c r="M740" i="19" s="1"/>
  <c r="K740" i="19"/>
  <c r="G740" i="19"/>
  <c r="F740" i="19"/>
  <c r="E740" i="19"/>
  <c r="U740" i="19" s="1"/>
  <c r="T739" i="19"/>
  <c r="L739" i="19"/>
  <c r="M739" i="19" s="1"/>
  <c r="K739" i="19"/>
  <c r="G739" i="19"/>
  <c r="F739" i="19"/>
  <c r="V739" i="19" s="1"/>
  <c r="E739" i="19"/>
  <c r="T738" i="19"/>
  <c r="L738" i="19"/>
  <c r="M738" i="19" s="1"/>
  <c r="K738" i="19"/>
  <c r="G738" i="19"/>
  <c r="F738" i="19"/>
  <c r="E738" i="19"/>
  <c r="T737" i="19"/>
  <c r="X737" i="19" s="1"/>
  <c r="L737" i="19"/>
  <c r="M737" i="19" s="1"/>
  <c r="K737" i="19"/>
  <c r="Q737" i="19" s="1"/>
  <c r="G737" i="19"/>
  <c r="F737" i="19"/>
  <c r="E737" i="19"/>
  <c r="T736" i="19"/>
  <c r="X736" i="19" s="1"/>
  <c r="L736" i="19"/>
  <c r="M736" i="19" s="1"/>
  <c r="K736" i="19"/>
  <c r="Q736" i="19" s="1"/>
  <c r="G736" i="19"/>
  <c r="F736" i="19"/>
  <c r="E736" i="19"/>
  <c r="U736" i="19" s="1"/>
  <c r="T735" i="19"/>
  <c r="L735" i="19"/>
  <c r="M735" i="19"/>
  <c r="K735" i="19"/>
  <c r="Q735" i="19" s="1"/>
  <c r="G735" i="19"/>
  <c r="W735" i="19" s="1"/>
  <c r="F735" i="19"/>
  <c r="E735" i="19"/>
  <c r="T734" i="19"/>
  <c r="W734" i="19" s="1"/>
  <c r="L734" i="19"/>
  <c r="M734" i="19" s="1"/>
  <c r="K734" i="19"/>
  <c r="T733" i="19"/>
  <c r="X733" i="19" s="1"/>
  <c r="L733" i="19"/>
  <c r="M733" i="19" s="1"/>
  <c r="K733" i="19"/>
  <c r="Q733" i="19" s="1"/>
  <c r="G733" i="19"/>
  <c r="F733" i="19"/>
  <c r="E733" i="19"/>
  <c r="T732" i="19"/>
  <c r="L732" i="19"/>
  <c r="M732" i="19" s="1"/>
  <c r="K732" i="19"/>
  <c r="G732" i="19"/>
  <c r="W732" i="19" s="1"/>
  <c r="F732" i="19"/>
  <c r="E732" i="19"/>
  <c r="T731" i="19"/>
  <c r="X731" i="19" s="1"/>
  <c r="L731" i="19"/>
  <c r="M731" i="19" s="1"/>
  <c r="K731" i="19"/>
  <c r="G731" i="19"/>
  <c r="F731" i="19"/>
  <c r="E731" i="19"/>
  <c r="T730" i="19"/>
  <c r="X730" i="19" s="1"/>
  <c r="L730" i="19"/>
  <c r="M730" i="19" s="1"/>
  <c r="K730" i="19"/>
  <c r="Q730" i="19" s="1"/>
  <c r="G730" i="19"/>
  <c r="F730" i="19"/>
  <c r="V730" i="19" s="1"/>
  <c r="E730" i="19"/>
  <c r="T729" i="19"/>
  <c r="X729" i="19" s="1"/>
  <c r="L729" i="19"/>
  <c r="M729" i="19" s="1"/>
  <c r="K729" i="19"/>
  <c r="G729" i="19"/>
  <c r="F729" i="19"/>
  <c r="E729" i="19"/>
  <c r="T728" i="19"/>
  <c r="L728" i="19"/>
  <c r="M728" i="19" s="1"/>
  <c r="K728" i="19"/>
  <c r="Q728" i="19" s="1"/>
  <c r="G728" i="19"/>
  <c r="F728" i="19"/>
  <c r="E728" i="19"/>
  <c r="T727" i="19"/>
  <c r="X727" i="19" s="1"/>
  <c r="L727" i="19"/>
  <c r="M727" i="19" s="1"/>
  <c r="K727" i="19"/>
  <c r="Q727" i="19" s="1"/>
  <c r="G727" i="19"/>
  <c r="F727" i="19"/>
  <c r="E727" i="19"/>
  <c r="T726" i="19"/>
  <c r="X726" i="19" s="1"/>
  <c r="L726" i="19"/>
  <c r="M726" i="19" s="1"/>
  <c r="K726" i="19"/>
  <c r="G726" i="19"/>
  <c r="P726" i="19" s="1"/>
  <c r="F726" i="19"/>
  <c r="O726" i="19" s="1"/>
  <c r="E726" i="19"/>
  <c r="U726" i="19" s="1"/>
  <c r="T725" i="19"/>
  <c r="L725" i="19"/>
  <c r="M725" i="19" s="1"/>
  <c r="K725" i="19"/>
  <c r="G725" i="19"/>
  <c r="F725" i="19"/>
  <c r="E725" i="19"/>
  <c r="U725" i="19" s="1"/>
  <c r="L784" i="20"/>
  <c r="M784" i="20"/>
  <c r="K784" i="20"/>
  <c r="I784" i="20"/>
  <c r="R784" i="20" s="1"/>
  <c r="L783" i="20"/>
  <c r="M783" i="20" s="1"/>
  <c r="K783" i="20"/>
  <c r="Q783" i="20" s="1"/>
  <c r="G783" i="20"/>
  <c r="F783" i="20"/>
  <c r="E783" i="20"/>
  <c r="L782" i="20"/>
  <c r="M782" i="20" s="1"/>
  <c r="K782" i="20"/>
  <c r="G782" i="20"/>
  <c r="F782" i="20"/>
  <c r="O782" i="20" s="1"/>
  <c r="E782" i="20"/>
  <c r="N782" i="20" s="1"/>
  <c r="L781" i="20"/>
  <c r="M781" i="20"/>
  <c r="K781" i="20"/>
  <c r="Q781" i="20" s="1"/>
  <c r="G781" i="20"/>
  <c r="P781" i="20" s="1"/>
  <c r="F781" i="20"/>
  <c r="E781" i="20"/>
  <c r="L780" i="20"/>
  <c r="M780" i="20" s="1"/>
  <c r="K780" i="20"/>
  <c r="Q780" i="20" s="1"/>
  <c r="G780" i="20"/>
  <c r="F780" i="20"/>
  <c r="E780" i="20"/>
  <c r="N780" i="20" s="1"/>
  <c r="L779" i="20"/>
  <c r="M779" i="20" s="1"/>
  <c r="K779" i="20"/>
  <c r="Q779" i="20" s="1"/>
  <c r="G779" i="20"/>
  <c r="P779" i="20" s="1"/>
  <c r="F779" i="20"/>
  <c r="O779" i="20" s="1"/>
  <c r="E779" i="20"/>
  <c r="L778" i="20"/>
  <c r="M778" i="20"/>
  <c r="K778" i="20"/>
  <c r="G778" i="20"/>
  <c r="F778" i="20"/>
  <c r="E778" i="20"/>
  <c r="L777" i="20"/>
  <c r="M777" i="20" s="1"/>
  <c r="K777" i="20"/>
  <c r="Q777" i="20" s="1"/>
  <c r="G777" i="20"/>
  <c r="F777" i="20"/>
  <c r="E777" i="20"/>
  <c r="L776" i="20"/>
  <c r="M776" i="20" s="1"/>
  <c r="K776" i="20"/>
  <c r="Q776" i="20" s="1"/>
  <c r="G776" i="20"/>
  <c r="F776" i="20"/>
  <c r="E776" i="20"/>
  <c r="L775" i="20"/>
  <c r="M775" i="20" s="1"/>
  <c r="K775" i="20"/>
  <c r="G775" i="20"/>
  <c r="F775" i="20"/>
  <c r="E775" i="20"/>
  <c r="T764" i="20"/>
  <c r="L764" i="20"/>
  <c r="M764" i="20" s="1"/>
  <c r="K764" i="20"/>
  <c r="I764" i="20"/>
  <c r="T763" i="20"/>
  <c r="L763" i="20"/>
  <c r="M763" i="20" s="1"/>
  <c r="K763" i="20"/>
  <c r="Q763" i="20" s="1"/>
  <c r="G763" i="20"/>
  <c r="F763" i="20"/>
  <c r="E763" i="20"/>
  <c r="T762" i="20"/>
  <c r="L762" i="20"/>
  <c r="M762" i="20" s="1"/>
  <c r="K762" i="20"/>
  <c r="Q762" i="20" s="1"/>
  <c r="G762" i="20"/>
  <c r="F762" i="20"/>
  <c r="E762" i="20"/>
  <c r="T761" i="20"/>
  <c r="X761" i="20" s="1"/>
  <c r="L761" i="20"/>
  <c r="M761" i="20" s="1"/>
  <c r="K761" i="20"/>
  <c r="Q761" i="20" s="1"/>
  <c r="G761" i="20"/>
  <c r="F761" i="20"/>
  <c r="E761" i="20"/>
  <c r="T760" i="20"/>
  <c r="X760" i="20" s="1"/>
  <c r="L760" i="20"/>
  <c r="M760" i="20" s="1"/>
  <c r="K760" i="20"/>
  <c r="G760" i="20"/>
  <c r="F760" i="20"/>
  <c r="E760" i="20"/>
  <c r="T759" i="20"/>
  <c r="X759" i="20" s="1"/>
  <c r="L759" i="20"/>
  <c r="M759" i="20" s="1"/>
  <c r="K759" i="20"/>
  <c r="Q759" i="20" s="1"/>
  <c r="G759" i="20"/>
  <c r="F759" i="20"/>
  <c r="E759" i="20"/>
  <c r="T758" i="20"/>
  <c r="X758" i="20" s="1"/>
  <c r="L758" i="20"/>
  <c r="M758" i="20" s="1"/>
  <c r="K758" i="20"/>
  <c r="G758" i="20"/>
  <c r="F758" i="20"/>
  <c r="E758" i="20"/>
  <c r="T757" i="20"/>
  <c r="X757" i="20" s="1"/>
  <c r="L757" i="20"/>
  <c r="M757" i="20" s="1"/>
  <c r="K757" i="20"/>
  <c r="G757" i="20"/>
  <c r="F757" i="20"/>
  <c r="E757" i="20"/>
  <c r="T756" i="20"/>
  <c r="X756" i="20" s="1"/>
  <c r="L756" i="20"/>
  <c r="M756" i="20" s="1"/>
  <c r="K756" i="20"/>
  <c r="Q756" i="20" s="1"/>
  <c r="G756" i="20"/>
  <c r="F756" i="20"/>
  <c r="E756" i="20"/>
  <c r="T755" i="20"/>
  <c r="X755" i="20" s="1"/>
  <c r="L755" i="20"/>
  <c r="M755" i="20" s="1"/>
  <c r="K755" i="20"/>
  <c r="Q755" i="20" s="1"/>
  <c r="G755" i="20"/>
  <c r="F755" i="20"/>
  <c r="E755" i="20"/>
  <c r="T754" i="20"/>
  <c r="L754" i="20"/>
  <c r="M754" i="20" s="1"/>
  <c r="K754" i="20"/>
  <c r="P754" i="20" s="1"/>
  <c r="I754" i="20"/>
  <c r="T753" i="20"/>
  <c r="X753" i="20" s="1"/>
  <c r="L753" i="20"/>
  <c r="M753" i="20" s="1"/>
  <c r="K753" i="20"/>
  <c r="G753" i="20"/>
  <c r="F753" i="20"/>
  <c r="E753" i="20"/>
  <c r="T752" i="20"/>
  <c r="L752" i="20"/>
  <c r="M752" i="20" s="1"/>
  <c r="K752" i="20"/>
  <c r="Q752" i="20" s="1"/>
  <c r="G752" i="20"/>
  <c r="W752" i="20" s="1"/>
  <c r="F752" i="20"/>
  <c r="E752" i="20"/>
  <c r="T751" i="20"/>
  <c r="X751" i="20"/>
  <c r="L751" i="20"/>
  <c r="M751" i="20" s="1"/>
  <c r="K751" i="20"/>
  <c r="G751" i="20"/>
  <c r="F751" i="20"/>
  <c r="E751" i="20"/>
  <c r="T750" i="20"/>
  <c r="X750" i="20" s="1"/>
  <c r="L750" i="20"/>
  <c r="M750" i="20" s="1"/>
  <c r="K750" i="20"/>
  <c r="G750" i="20"/>
  <c r="F750" i="20"/>
  <c r="E750" i="20"/>
  <c r="T749" i="20"/>
  <c r="L749" i="20"/>
  <c r="M749" i="20" s="1"/>
  <c r="K749" i="20"/>
  <c r="Q749" i="20" s="1"/>
  <c r="G749" i="20"/>
  <c r="F749" i="20"/>
  <c r="E749" i="20"/>
  <c r="N749" i="20" s="1"/>
  <c r="T748" i="20"/>
  <c r="X748" i="20" s="1"/>
  <c r="L748" i="20"/>
  <c r="M748" i="20" s="1"/>
  <c r="K748" i="20"/>
  <c r="Q748" i="20" s="1"/>
  <c r="G748" i="20"/>
  <c r="F748" i="20"/>
  <c r="E748" i="20"/>
  <c r="U748" i="20" s="1"/>
  <c r="T747" i="20"/>
  <c r="L747" i="20"/>
  <c r="M747" i="20" s="1"/>
  <c r="K747" i="20"/>
  <c r="Q747" i="20" s="1"/>
  <c r="G747" i="20"/>
  <c r="F747" i="20"/>
  <c r="E747" i="20"/>
  <c r="T746" i="20"/>
  <c r="L746" i="20"/>
  <c r="M746" i="20" s="1"/>
  <c r="K746" i="20"/>
  <c r="G746" i="20"/>
  <c r="F746" i="20"/>
  <c r="E746" i="20"/>
  <c r="T745" i="20"/>
  <c r="L745" i="20"/>
  <c r="M745" i="20" s="1"/>
  <c r="K745" i="20"/>
  <c r="G745" i="20"/>
  <c r="F745" i="20"/>
  <c r="E745" i="20"/>
  <c r="T744" i="20"/>
  <c r="W744" i="20" s="1"/>
  <c r="L744" i="20"/>
  <c r="M744" i="20" s="1"/>
  <c r="K744" i="20"/>
  <c r="P744" i="20" s="1"/>
  <c r="I744" i="20"/>
  <c r="R744" i="20" s="1"/>
  <c r="T743" i="20"/>
  <c r="X743" i="20" s="1"/>
  <c r="L743" i="20"/>
  <c r="M743" i="20" s="1"/>
  <c r="K743" i="20"/>
  <c r="Q743" i="20"/>
  <c r="G743" i="20"/>
  <c r="F743" i="20"/>
  <c r="E743" i="20"/>
  <c r="N743" i="20" s="1"/>
  <c r="T742" i="20"/>
  <c r="X742" i="20" s="1"/>
  <c r="L742" i="20"/>
  <c r="M742" i="20" s="1"/>
  <c r="K742" i="20"/>
  <c r="Q742" i="20" s="1"/>
  <c r="G742" i="20"/>
  <c r="F742" i="20"/>
  <c r="E742" i="20"/>
  <c r="N742" i="20" s="1"/>
  <c r="T741" i="20"/>
  <c r="X741" i="20" s="1"/>
  <c r="L741" i="20"/>
  <c r="M741" i="20" s="1"/>
  <c r="K741" i="20"/>
  <c r="Q741" i="20" s="1"/>
  <c r="G741" i="20"/>
  <c r="F741" i="20"/>
  <c r="O741" i="20" s="1"/>
  <c r="E741" i="20"/>
  <c r="T740" i="20"/>
  <c r="L740" i="20"/>
  <c r="M740" i="20" s="1"/>
  <c r="K740" i="20"/>
  <c r="Q740" i="20" s="1"/>
  <c r="G740" i="20"/>
  <c r="P740" i="20" s="1"/>
  <c r="F740" i="20"/>
  <c r="E740" i="20"/>
  <c r="N740" i="20" s="1"/>
  <c r="T739" i="20"/>
  <c r="X739" i="20" s="1"/>
  <c r="L739" i="20"/>
  <c r="M739" i="20" s="1"/>
  <c r="K739" i="20"/>
  <c r="Q739" i="20" s="1"/>
  <c r="G739" i="20"/>
  <c r="F739" i="20"/>
  <c r="E739" i="20"/>
  <c r="T738" i="20"/>
  <c r="L738" i="20"/>
  <c r="M738" i="20"/>
  <c r="K738" i="20"/>
  <c r="Q738" i="20" s="1"/>
  <c r="G738" i="20"/>
  <c r="F738" i="20"/>
  <c r="E738" i="20"/>
  <c r="T737" i="20"/>
  <c r="X737" i="20" s="1"/>
  <c r="L737" i="20"/>
  <c r="M737" i="20" s="1"/>
  <c r="K737" i="20"/>
  <c r="Q737" i="20" s="1"/>
  <c r="G737" i="20"/>
  <c r="F737" i="20"/>
  <c r="E737" i="20"/>
  <c r="T736" i="20"/>
  <c r="L736" i="20"/>
  <c r="M736" i="20" s="1"/>
  <c r="K736" i="20"/>
  <c r="Q736" i="20" s="1"/>
  <c r="G736" i="20"/>
  <c r="F736" i="20"/>
  <c r="E736" i="20"/>
  <c r="N736" i="20" s="1"/>
  <c r="T735" i="20"/>
  <c r="X735" i="20" s="1"/>
  <c r="L735" i="20"/>
  <c r="M735" i="20" s="1"/>
  <c r="K735" i="20"/>
  <c r="Q735" i="20" s="1"/>
  <c r="G735" i="20"/>
  <c r="F735" i="20"/>
  <c r="E735" i="20"/>
  <c r="T734" i="20"/>
  <c r="U734" i="20" s="1"/>
  <c r="L734" i="20"/>
  <c r="M734" i="20" s="1"/>
  <c r="K734" i="20"/>
  <c r="O734" i="20" s="1"/>
  <c r="I734" i="20"/>
  <c r="T733" i="20"/>
  <c r="X733" i="20" s="1"/>
  <c r="L733" i="20"/>
  <c r="M733" i="20" s="1"/>
  <c r="K733" i="20"/>
  <c r="G733" i="20"/>
  <c r="F733" i="20"/>
  <c r="E733" i="20"/>
  <c r="U733" i="20" s="1"/>
  <c r="T732" i="20"/>
  <c r="L732" i="20"/>
  <c r="M732" i="20" s="1"/>
  <c r="K732" i="20"/>
  <c r="Q732" i="20" s="1"/>
  <c r="G732" i="20"/>
  <c r="W732" i="20" s="1"/>
  <c r="F732" i="20"/>
  <c r="E732" i="20"/>
  <c r="T731" i="20"/>
  <c r="L731" i="20"/>
  <c r="M731" i="20" s="1"/>
  <c r="K731" i="20"/>
  <c r="Q731" i="20" s="1"/>
  <c r="G731" i="20"/>
  <c r="F731" i="20"/>
  <c r="E731" i="20"/>
  <c r="T730" i="20"/>
  <c r="L730" i="20"/>
  <c r="M730" i="20" s="1"/>
  <c r="K730" i="20"/>
  <c r="G730" i="20"/>
  <c r="W730" i="20" s="1"/>
  <c r="F730" i="20"/>
  <c r="V730" i="20" s="1"/>
  <c r="E730" i="20"/>
  <c r="U730" i="20" s="1"/>
  <c r="T729" i="20"/>
  <c r="X729" i="20" s="1"/>
  <c r="L729" i="20"/>
  <c r="M729" i="20" s="1"/>
  <c r="K729" i="20"/>
  <c r="G729" i="20"/>
  <c r="F729" i="20"/>
  <c r="O729" i="20" s="1"/>
  <c r="E729" i="20"/>
  <c r="T728" i="20"/>
  <c r="L728" i="20"/>
  <c r="M728" i="20" s="1"/>
  <c r="K728" i="20"/>
  <c r="Q728" i="20" s="1"/>
  <c r="G728" i="20"/>
  <c r="F728" i="20"/>
  <c r="E728" i="20"/>
  <c r="T727" i="20"/>
  <c r="X727" i="20" s="1"/>
  <c r="L727" i="20"/>
  <c r="M727" i="20" s="1"/>
  <c r="K727" i="20"/>
  <c r="Q727" i="20" s="1"/>
  <c r="G727" i="20"/>
  <c r="F727" i="20"/>
  <c r="E727" i="20"/>
  <c r="T726" i="20"/>
  <c r="X726" i="20" s="1"/>
  <c r="L726" i="20"/>
  <c r="M726" i="20" s="1"/>
  <c r="K726" i="20"/>
  <c r="Q726" i="20" s="1"/>
  <c r="G726" i="20"/>
  <c r="W726" i="20" s="1"/>
  <c r="F726" i="20"/>
  <c r="E726" i="20"/>
  <c r="T725" i="20"/>
  <c r="L725" i="20"/>
  <c r="M725" i="20" s="1"/>
  <c r="K725" i="20"/>
  <c r="G725" i="20"/>
  <c r="W725" i="20" s="1"/>
  <c r="F725" i="20"/>
  <c r="V725" i="20" s="1"/>
  <c r="E725" i="20"/>
  <c r="N82" i="8"/>
  <c r="M82" i="8"/>
  <c r="L82" i="8"/>
  <c r="K82" i="8"/>
  <c r="J82" i="8"/>
  <c r="I82" i="8"/>
  <c r="H82" i="8"/>
  <c r="G82" i="8"/>
  <c r="N79" i="8"/>
  <c r="M79" i="8"/>
  <c r="L79" i="8"/>
  <c r="Q79" i="8" s="1"/>
  <c r="K79" i="8"/>
  <c r="J79" i="8"/>
  <c r="I79" i="8"/>
  <c r="H79" i="8"/>
  <c r="G79" i="8"/>
  <c r="N78" i="8"/>
  <c r="M78" i="8"/>
  <c r="L78" i="8"/>
  <c r="P78" i="8" s="1"/>
  <c r="K78" i="8"/>
  <c r="J78" i="8"/>
  <c r="I78" i="8"/>
  <c r="H78" i="8"/>
  <c r="G78" i="8"/>
  <c r="I223" i="1"/>
  <c r="T779" i="18" s="1"/>
  <c r="X779" i="18" s="1"/>
  <c r="N832" i="16"/>
  <c r="T832" i="16" s="1"/>
  <c r="Q767" i="20"/>
  <c r="Q765" i="19"/>
  <c r="Q766" i="20"/>
  <c r="X768" i="20"/>
  <c r="X771" i="20"/>
  <c r="Q769" i="19"/>
  <c r="U774" i="20"/>
  <c r="V774" i="20"/>
  <c r="U774" i="19"/>
  <c r="X769" i="20"/>
  <c r="X773" i="20"/>
  <c r="O774" i="20"/>
  <c r="V774" i="19"/>
  <c r="N774" i="19"/>
  <c r="W774" i="19"/>
  <c r="X770" i="20"/>
  <c r="X773" i="19"/>
  <c r="O774" i="19"/>
  <c r="X774" i="19"/>
  <c r="T781" i="19"/>
  <c r="Q726" i="19"/>
  <c r="X756" i="19"/>
  <c r="X740" i="19"/>
  <c r="X747" i="19"/>
  <c r="Q745" i="19"/>
  <c r="N784" i="19"/>
  <c r="Q764" i="19"/>
  <c r="V764" i="19"/>
  <c r="N764" i="19"/>
  <c r="W764" i="19"/>
  <c r="X759" i="19"/>
  <c r="X763" i="19"/>
  <c r="O764" i="19"/>
  <c r="X764" i="19"/>
  <c r="W754" i="19"/>
  <c r="X745" i="19"/>
  <c r="X753" i="19"/>
  <c r="O754" i="19"/>
  <c r="Q744" i="19"/>
  <c r="X738" i="19"/>
  <c r="X742" i="19"/>
  <c r="X739" i="19"/>
  <c r="O744" i="19"/>
  <c r="X744" i="19"/>
  <c r="X735" i="19"/>
  <c r="X732" i="19"/>
  <c r="X725" i="19"/>
  <c r="Q775" i="20"/>
  <c r="Q784" i="20"/>
  <c r="X762" i="20"/>
  <c r="X752" i="20"/>
  <c r="X747" i="20"/>
  <c r="X749" i="20"/>
  <c r="U744" i="20"/>
  <c r="X738" i="20"/>
  <c r="V744" i="20"/>
  <c r="X730" i="20"/>
  <c r="X731" i="20"/>
  <c r="Q725" i="20"/>
  <c r="X732" i="20"/>
  <c r="V734" i="20"/>
  <c r="W734" i="20"/>
  <c r="X725" i="20"/>
  <c r="I612" i="14"/>
  <c r="H612" i="14"/>
  <c r="G612" i="14"/>
  <c r="D612" i="14"/>
  <c r="I611" i="14"/>
  <c r="H611" i="14"/>
  <c r="G611" i="14"/>
  <c r="D611" i="14"/>
  <c r="I610" i="14"/>
  <c r="H610" i="14"/>
  <c r="G610" i="14"/>
  <c r="D610" i="14"/>
  <c r="I609" i="14"/>
  <c r="H609" i="14"/>
  <c r="G609" i="14"/>
  <c r="D609" i="14"/>
  <c r="I608" i="14"/>
  <c r="H608" i="14"/>
  <c r="G608" i="14"/>
  <c r="D608" i="14"/>
  <c r="I607" i="14"/>
  <c r="H607" i="14"/>
  <c r="G607" i="14"/>
  <c r="D607" i="14"/>
  <c r="I606" i="14"/>
  <c r="H606" i="14"/>
  <c r="G606" i="14"/>
  <c r="D606" i="14"/>
  <c r="I605" i="14"/>
  <c r="H605" i="14"/>
  <c r="G605" i="14"/>
  <c r="D605" i="14"/>
  <c r="I604" i="14"/>
  <c r="H604" i="14"/>
  <c r="G604" i="14"/>
  <c r="D604" i="14"/>
  <c r="I603" i="14"/>
  <c r="H603" i="14"/>
  <c r="G603" i="14"/>
  <c r="D603" i="14"/>
  <c r="I602" i="14"/>
  <c r="H602" i="14"/>
  <c r="G602" i="14"/>
  <c r="D602" i="14"/>
  <c r="I601" i="14"/>
  <c r="H601" i="14"/>
  <c r="G601" i="14"/>
  <c r="D601" i="14"/>
  <c r="I600" i="14"/>
  <c r="H600" i="14"/>
  <c r="G600" i="14"/>
  <c r="D600" i="14"/>
  <c r="I599" i="14"/>
  <c r="H599" i="14"/>
  <c r="G599" i="14"/>
  <c r="D599" i="14"/>
  <c r="I598" i="14"/>
  <c r="H598" i="14"/>
  <c r="G598" i="14"/>
  <c r="D598" i="14"/>
  <c r="I597" i="14"/>
  <c r="H597" i="14"/>
  <c r="G597" i="14"/>
  <c r="D597" i="14"/>
  <c r="I596" i="14"/>
  <c r="H596" i="14"/>
  <c r="G596" i="14"/>
  <c r="D596" i="14"/>
  <c r="I595" i="14"/>
  <c r="H595" i="14"/>
  <c r="G595" i="14"/>
  <c r="D595" i="14"/>
  <c r="I594" i="14"/>
  <c r="H594" i="14"/>
  <c r="G594" i="14"/>
  <c r="D594" i="14"/>
  <c r="I593" i="14"/>
  <c r="H593" i="14"/>
  <c r="G593" i="14"/>
  <c r="D593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A64" i="3"/>
  <c r="A63" i="3"/>
  <c r="T724" i="20"/>
  <c r="L724" i="20"/>
  <c r="M724" i="20" s="1"/>
  <c r="K724" i="20"/>
  <c r="O724" i="20" s="1"/>
  <c r="T723" i="20"/>
  <c r="X723" i="20" s="1"/>
  <c r="L723" i="20"/>
  <c r="M723" i="20"/>
  <c r="K723" i="20"/>
  <c r="Q723" i="20" s="1"/>
  <c r="G723" i="20"/>
  <c r="F723" i="20"/>
  <c r="E723" i="20"/>
  <c r="T722" i="20"/>
  <c r="L722" i="20"/>
  <c r="M722" i="20"/>
  <c r="K722" i="20"/>
  <c r="Q722" i="20" s="1"/>
  <c r="G722" i="20"/>
  <c r="F722" i="20"/>
  <c r="E722" i="20"/>
  <c r="T721" i="20"/>
  <c r="L721" i="20"/>
  <c r="M721" i="20" s="1"/>
  <c r="K721" i="20"/>
  <c r="Q721" i="20" s="1"/>
  <c r="G721" i="20"/>
  <c r="F721" i="20"/>
  <c r="E721" i="20"/>
  <c r="T720" i="20"/>
  <c r="L720" i="20"/>
  <c r="M720" i="20" s="1"/>
  <c r="K720" i="20"/>
  <c r="G720" i="20"/>
  <c r="F720" i="20"/>
  <c r="E720" i="20"/>
  <c r="T719" i="20"/>
  <c r="X719" i="20" s="1"/>
  <c r="L719" i="20"/>
  <c r="M719" i="20" s="1"/>
  <c r="K719" i="20"/>
  <c r="Q719" i="20" s="1"/>
  <c r="G719" i="20"/>
  <c r="F719" i="20"/>
  <c r="E719" i="20"/>
  <c r="T718" i="20"/>
  <c r="X718" i="20" s="1"/>
  <c r="L718" i="20"/>
  <c r="M718" i="20" s="1"/>
  <c r="K718" i="20"/>
  <c r="G718" i="20"/>
  <c r="F718" i="20"/>
  <c r="V718" i="20" s="1"/>
  <c r="E718" i="20"/>
  <c r="N718" i="20" s="1"/>
  <c r="T717" i="20"/>
  <c r="X717" i="20" s="1"/>
  <c r="L717" i="20"/>
  <c r="M717" i="20" s="1"/>
  <c r="K717" i="20"/>
  <c r="Q717" i="20"/>
  <c r="G717" i="20"/>
  <c r="F717" i="20"/>
  <c r="E717" i="20"/>
  <c r="T716" i="20"/>
  <c r="L716" i="20"/>
  <c r="M716" i="20" s="1"/>
  <c r="K716" i="20"/>
  <c r="G716" i="20"/>
  <c r="F716" i="20"/>
  <c r="E716" i="20"/>
  <c r="T715" i="20"/>
  <c r="L715" i="20"/>
  <c r="M715" i="20" s="1"/>
  <c r="K715" i="20"/>
  <c r="G715" i="20"/>
  <c r="F715" i="20"/>
  <c r="V715" i="20" s="1"/>
  <c r="E715" i="20"/>
  <c r="T714" i="20"/>
  <c r="U714" i="20" s="1"/>
  <c r="L714" i="20"/>
  <c r="M714" i="20" s="1"/>
  <c r="K714" i="20"/>
  <c r="Q714" i="20" s="1"/>
  <c r="I714" i="20"/>
  <c r="T713" i="20"/>
  <c r="L713" i="20"/>
  <c r="M713" i="20" s="1"/>
  <c r="K713" i="20"/>
  <c r="Q713" i="20" s="1"/>
  <c r="G713" i="20"/>
  <c r="F713" i="20"/>
  <c r="E713" i="20"/>
  <c r="T712" i="20"/>
  <c r="L712" i="20"/>
  <c r="M712" i="20" s="1"/>
  <c r="K712" i="20"/>
  <c r="Q712" i="20" s="1"/>
  <c r="G712" i="20"/>
  <c r="P712" i="20" s="1"/>
  <c r="F712" i="20"/>
  <c r="E712" i="20"/>
  <c r="T711" i="20"/>
  <c r="L711" i="20"/>
  <c r="M711" i="20" s="1"/>
  <c r="K711" i="20"/>
  <c r="G711" i="20"/>
  <c r="F711" i="20"/>
  <c r="E711" i="20"/>
  <c r="T710" i="20"/>
  <c r="L710" i="20"/>
  <c r="M710" i="20" s="1"/>
  <c r="K710" i="20"/>
  <c r="G710" i="20"/>
  <c r="F710" i="20"/>
  <c r="E710" i="20"/>
  <c r="T709" i="20"/>
  <c r="X709" i="20" s="1"/>
  <c r="L709" i="20"/>
  <c r="M709" i="20" s="1"/>
  <c r="K709" i="20"/>
  <c r="G709" i="20"/>
  <c r="F709" i="20"/>
  <c r="E709" i="20"/>
  <c r="U709" i="20" s="1"/>
  <c r="T708" i="20"/>
  <c r="L708" i="20"/>
  <c r="M708" i="20" s="1"/>
  <c r="K708" i="20"/>
  <c r="G708" i="20"/>
  <c r="F708" i="20"/>
  <c r="E708" i="20"/>
  <c r="T707" i="20"/>
  <c r="X707" i="20" s="1"/>
  <c r="L707" i="20"/>
  <c r="M707" i="20" s="1"/>
  <c r="K707" i="20"/>
  <c r="G707" i="20"/>
  <c r="F707" i="20"/>
  <c r="E707" i="20"/>
  <c r="U707" i="20" s="1"/>
  <c r="T706" i="20"/>
  <c r="L706" i="20"/>
  <c r="M706" i="20" s="1"/>
  <c r="K706" i="20"/>
  <c r="G706" i="20"/>
  <c r="F706" i="20"/>
  <c r="E706" i="20"/>
  <c r="U706" i="20" s="1"/>
  <c r="T705" i="20"/>
  <c r="X705" i="20" s="1"/>
  <c r="L705" i="20"/>
  <c r="M705" i="20" s="1"/>
  <c r="K705" i="20"/>
  <c r="G705" i="20"/>
  <c r="F705" i="20"/>
  <c r="E705" i="20"/>
  <c r="T724" i="19"/>
  <c r="W724" i="19" s="1"/>
  <c r="L724" i="19"/>
  <c r="M724" i="19" s="1"/>
  <c r="K724" i="19"/>
  <c r="N724" i="19" s="1"/>
  <c r="T723" i="19"/>
  <c r="X723" i="19" s="1"/>
  <c r="L723" i="19"/>
  <c r="M723" i="19" s="1"/>
  <c r="K723" i="19"/>
  <c r="Q723" i="19" s="1"/>
  <c r="G723" i="19"/>
  <c r="F723" i="19"/>
  <c r="E723" i="19"/>
  <c r="T722" i="19"/>
  <c r="X722" i="19" s="1"/>
  <c r="L722" i="19"/>
  <c r="M722" i="19" s="1"/>
  <c r="K722" i="19"/>
  <c r="G722" i="19"/>
  <c r="F722" i="19"/>
  <c r="E722" i="19"/>
  <c r="T721" i="19"/>
  <c r="X721" i="19" s="1"/>
  <c r="L721" i="19"/>
  <c r="M721" i="19" s="1"/>
  <c r="K721" i="19"/>
  <c r="G721" i="19"/>
  <c r="F721" i="19"/>
  <c r="E721" i="19"/>
  <c r="T720" i="19"/>
  <c r="L720" i="19"/>
  <c r="M720" i="19" s="1"/>
  <c r="K720" i="19"/>
  <c r="G720" i="19"/>
  <c r="F720" i="19"/>
  <c r="E720" i="19"/>
  <c r="T719" i="19"/>
  <c r="L719" i="19"/>
  <c r="M719" i="19" s="1"/>
  <c r="K719" i="19"/>
  <c r="Q719" i="19" s="1"/>
  <c r="G719" i="19"/>
  <c r="F719" i="19"/>
  <c r="E719" i="19"/>
  <c r="T718" i="19"/>
  <c r="L718" i="19"/>
  <c r="M718" i="19" s="1"/>
  <c r="K718" i="19"/>
  <c r="G718" i="19"/>
  <c r="F718" i="19"/>
  <c r="E718" i="19"/>
  <c r="T717" i="19"/>
  <c r="L717" i="19"/>
  <c r="M717" i="19" s="1"/>
  <c r="K717" i="19"/>
  <c r="G717" i="19"/>
  <c r="F717" i="19"/>
  <c r="E717" i="19"/>
  <c r="T716" i="19"/>
  <c r="L716" i="19"/>
  <c r="M716" i="19" s="1"/>
  <c r="K716" i="19"/>
  <c r="Q716" i="19" s="1"/>
  <c r="G716" i="19"/>
  <c r="F716" i="19"/>
  <c r="E716" i="19"/>
  <c r="T715" i="19"/>
  <c r="X715" i="19" s="1"/>
  <c r="L715" i="19"/>
  <c r="M715" i="19" s="1"/>
  <c r="K715" i="19"/>
  <c r="Q715" i="19" s="1"/>
  <c r="G715" i="19"/>
  <c r="F715" i="19"/>
  <c r="E715" i="19"/>
  <c r="T714" i="19"/>
  <c r="L714" i="19"/>
  <c r="M714" i="19" s="1"/>
  <c r="K714" i="19"/>
  <c r="P714" i="19" s="1"/>
  <c r="I714" i="19"/>
  <c r="T713" i="19"/>
  <c r="L713" i="19"/>
  <c r="M713" i="19"/>
  <c r="K713" i="19"/>
  <c r="Q713" i="19" s="1"/>
  <c r="G713" i="19"/>
  <c r="F713" i="19"/>
  <c r="E713" i="19"/>
  <c r="T712" i="19"/>
  <c r="X712" i="19" s="1"/>
  <c r="L712" i="19"/>
  <c r="M712" i="19" s="1"/>
  <c r="K712" i="19"/>
  <c r="Q712" i="19" s="1"/>
  <c r="G712" i="19"/>
  <c r="P712" i="19" s="1"/>
  <c r="F712" i="19"/>
  <c r="E712" i="19"/>
  <c r="T711" i="19"/>
  <c r="L711" i="19"/>
  <c r="M711" i="19" s="1"/>
  <c r="K711" i="19"/>
  <c r="G711" i="19"/>
  <c r="F711" i="19"/>
  <c r="V711" i="19" s="1"/>
  <c r="E711" i="19"/>
  <c r="T710" i="19"/>
  <c r="L710" i="19"/>
  <c r="M710" i="19" s="1"/>
  <c r="K710" i="19"/>
  <c r="G710" i="19"/>
  <c r="F710" i="19"/>
  <c r="E710" i="19"/>
  <c r="T709" i="19"/>
  <c r="L709" i="19"/>
  <c r="M709" i="19" s="1"/>
  <c r="K709" i="19"/>
  <c r="G709" i="19"/>
  <c r="F709" i="19"/>
  <c r="E709" i="19"/>
  <c r="T708" i="19"/>
  <c r="L708" i="19"/>
  <c r="M708" i="19" s="1"/>
  <c r="K708" i="19"/>
  <c r="G708" i="19"/>
  <c r="W708" i="19" s="1"/>
  <c r="F708" i="19"/>
  <c r="E708" i="19"/>
  <c r="T707" i="19"/>
  <c r="L707" i="19"/>
  <c r="M707" i="19" s="1"/>
  <c r="K707" i="19"/>
  <c r="G707" i="19"/>
  <c r="F707" i="19"/>
  <c r="V707" i="19" s="1"/>
  <c r="E707" i="19"/>
  <c r="T706" i="19"/>
  <c r="L706" i="19"/>
  <c r="M706" i="19" s="1"/>
  <c r="K706" i="19"/>
  <c r="G706" i="19"/>
  <c r="F706" i="19"/>
  <c r="E706" i="19"/>
  <c r="T705" i="19"/>
  <c r="X705" i="19" s="1"/>
  <c r="L705" i="19"/>
  <c r="M705" i="19" s="1"/>
  <c r="K705" i="19"/>
  <c r="G705" i="19"/>
  <c r="F705" i="19"/>
  <c r="E705" i="19"/>
  <c r="Q715" i="20"/>
  <c r="X721" i="20"/>
  <c r="U724" i="20"/>
  <c r="X722" i="20"/>
  <c r="V724" i="20"/>
  <c r="W724" i="20"/>
  <c r="X715" i="20"/>
  <c r="I724" i="19"/>
  <c r="V724" i="19"/>
  <c r="N76" i="8"/>
  <c r="M76" i="8"/>
  <c r="L76" i="8"/>
  <c r="K76" i="8"/>
  <c r="J76" i="8"/>
  <c r="I76" i="8"/>
  <c r="H76" i="8"/>
  <c r="G76" i="8"/>
  <c r="N75" i="8"/>
  <c r="M75" i="8"/>
  <c r="L75" i="8"/>
  <c r="Q75" i="8" s="1"/>
  <c r="K75" i="8"/>
  <c r="J75" i="8"/>
  <c r="I75" i="8"/>
  <c r="H75" i="8"/>
  <c r="G75" i="8"/>
  <c r="BB2" i="8"/>
  <c r="AQ2" i="8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4" i="3"/>
  <c r="E686" i="20"/>
  <c r="E690" i="20"/>
  <c r="L704" i="20"/>
  <c r="M704" i="20" s="1"/>
  <c r="K704" i="20"/>
  <c r="I704" i="20"/>
  <c r="L703" i="20"/>
  <c r="M703" i="20" s="1"/>
  <c r="K703" i="20"/>
  <c r="G703" i="20"/>
  <c r="F703" i="20"/>
  <c r="E703" i="20"/>
  <c r="L702" i="20"/>
  <c r="M702" i="20" s="1"/>
  <c r="K702" i="20"/>
  <c r="Q702" i="20" s="1"/>
  <c r="G702" i="20"/>
  <c r="F702" i="20"/>
  <c r="E702" i="20"/>
  <c r="N702" i="20" s="1"/>
  <c r="L701" i="20"/>
  <c r="M701" i="20" s="1"/>
  <c r="K701" i="20"/>
  <c r="G701" i="20"/>
  <c r="F701" i="20"/>
  <c r="E701" i="20"/>
  <c r="L700" i="20"/>
  <c r="M700" i="20" s="1"/>
  <c r="K700" i="20"/>
  <c r="Q700" i="20" s="1"/>
  <c r="G700" i="20"/>
  <c r="F700" i="20"/>
  <c r="E700" i="20"/>
  <c r="L699" i="20"/>
  <c r="M699" i="20" s="1"/>
  <c r="K699" i="20"/>
  <c r="G699" i="20"/>
  <c r="F699" i="20"/>
  <c r="E699" i="20"/>
  <c r="L698" i="20"/>
  <c r="M698" i="20" s="1"/>
  <c r="K698" i="20"/>
  <c r="G698" i="20"/>
  <c r="F698" i="20"/>
  <c r="E698" i="20"/>
  <c r="L697" i="20"/>
  <c r="M697" i="20" s="1"/>
  <c r="K697" i="20"/>
  <c r="G697" i="20"/>
  <c r="F697" i="20"/>
  <c r="E697" i="20"/>
  <c r="L696" i="20"/>
  <c r="M696" i="20" s="1"/>
  <c r="K696" i="20"/>
  <c r="G696" i="20"/>
  <c r="F696" i="20"/>
  <c r="E696" i="20"/>
  <c r="L695" i="20"/>
  <c r="M695" i="20" s="1"/>
  <c r="K695" i="20"/>
  <c r="G695" i="20"/>
  <c r="F695" i="20"/>
  <c r="E695" i="20"/>
  <c r="L704" i="19"/>
  <c r="M704" i="19" s="1"/>
  <c r="K704" i="19"/>
  <c r="L703" i="19"/>
  <c r="M703" i="19" s="1"/>
  <c r="K703" i="19"/>
  <c r="Q703" i="19" s="1"/>
  <c r="G703" i="19"/>
  <c r="F703" i="19"/>
  <c r="E703" i="19"/>
  <c r="L702" i="19"/>
  <c r="M702" i="19" s="1"/>
  <c r="K702" i="19"/>
  <c r="Q702" i="19" s="1"/>
  <c r="G702" i="19"/>
  <c r="F702" i="19"/>
  <c r="E702" i="19"/>
  <c r="L701" i="19"/>
  <c r="M701" i="19" s="1"/>
  <c r="K701" i="19"/>
  <c r="Q701" i="19" s="1"/>
  <c r="G701" i="19"/>
  <c r="F701" i="19"/>
  <c r="E701" i="19"/>
  <c r="L700" i="19"/>
  <c r="M700" i="19" s="1"/>
  <c r="K700" i="19"/>
  <c r="G700" i="19"/>
  <c r="F700" i="19"/>
  <c r="E700" i="19"/>
  <c r="L699" i="19"/>
  <c r="M699" i="19" s="1"/>
  <c r="K699" i="19"/>
  <c r="G699" i="19"/>
  <c r="F699" i="19"/>
  <c r="E699" i="19"/>
  <c r="L698" i="19"/>
  <c r="M698" i="19" s="1"/>
  <c r="K698" i="19"/>
  <c r="G698" i="19"/>
  <c r="F698" i="19"/>
  <c r="E698" i="19"/>
  <c r="L697" i="19"/>
  <c r="M697" i="19" s="1"/>
  <c r="K697" i="19"/>
  <c r="Q697" i="19" s="1"/>
  <c r="G697" i="19"/>
  <c r="F697" i="19"/>
  <c r="E697" i="19"/>
  <c r="L696" i="19"/>
  <c r="M696" i="19" s="1"/>
  <c r="K696" i="19"/>
  <c r="G696" i="19"/>
  <c r="P696" i="19" s="1"/>
  <c r="F696" i="19"/>
  <c r="E696" i="19"/>
  <c r="L695" i="19"/>
  <c r="M695" i="19" s="1"/>
  <c r="K695" i="19"/>
  <c r="G695" i="19"/>
  <c r="F695" i="19"/>
  <c r="E695" i="19"/>
  <c r="N704" i="20"/>
  <c r="T694" i="19"/>
  <c r="V694" i="19" s="1"/>
  <c r="L694" i="19"/>
  <c r="M694" i="19" s="1"/>
  <c r="K694" i="19"/>
  <c r="O694" i="19" s="1"/>
  <c r="I694" i="19"/>
  <c r="T693" i="19"/>
  <c r="L693" i="19"/>
  <c r="M693" i="19" s="1"/>
  <c r="K693" i="19"/>
  <c r="Q693" i="19" s="1"/>
  <c r="G693" i="19"/>
  <c r="F693" i="19"/>
  <c r="E693" i="19"/>
  <c r="T692" i="19"/>
  <c r="X692" i="19" s="1"/>
  <c r="L692" i="19"/>
  <c r="M692" i="19" s="1"/>
  <c r="K692" i="19"/>
  <c r="Q692" i="19" s="1"/>
  <c r="G692" i="19"/>
  <c r="F692" i="19"/>
  <c r="E692" i="19"/>
  <c r="T691" i="19"/>
  <c r="L691" i="19"/>
  <c r="M691" i="19" s="1"/>
  <c r="K691" i="19"/>
  <c r="Q691" i="19" s="1"/>
  <c r="G691" i="19"/>
  <c r="W691" i="19" s="1"/>
  <c r="F691" i="19"/>
  <c r="E691" i="19"/>
  <c r="T690" i="19"/>
  <c r="X690" i="19" s="1"/>
  <c r="L690" i="19"/>
  <c r="M690" i="19" s="1"/>
  <c r="K690" i="19"/>
  <c r="Q690" i="19" s="1"/>
  <c r="G690" i="19"/>
  <c r="F690" i="19"/>
  <c r="E690" i="19"/>
  <c r="T689" i="19"/>
  <c r="L689" i="19"/>
  <c r="M689" i="19" s="1"/>
  <c r="K689" i="19"/>
  <c r="G689" i="19"/>
  <c r="W689" i="19" s="1"/>
  <c r="F689" i="19"/>
  <c r="E689" i="19"/>
  <c r="T688" i="19"/>
  <c r="X688" i="19" s="1"/>
  <c r="L688" i="19"/>
  <c r="M688" i="19" s="1"/>
  <c r="K688" i="19"/>
  <c r="Q688" i="19" s="1"/>
  <c r="G688" i="19"/>
  <c r="F688" i="19"/>
  <c r="E688" i="19"/>
  <c r="T687" i="19"/>
  <c r="L687" i="19"/>
  <c r="M687" i="19" s="1"/>
  <c r="K687" i="19"/>
  <c r="Q687" i="19" s="1"/>
  <c r="G687" i="19"/>
  <c r="W687" i="19" s="1"/>
  <c r="F687" i="19"/>
  <c r="E687" i="19"/>
  <c r="T686" i="19"/>
  <c r="X686" i="19" s="1"/>
  <c r="L686" i="19"/>
  <c r="M686" i="19" s="1"/>
  <c r="K686" i="19"/>
  <c r="Q686" i="19" s="1"/>
  <c r="G686" i="19"/>
  <c r="F686" i="19"/>
  <c r="E686" i="19"/>
  <c r="T685" i="19"/>
  <c r="L685" i="19"/>
  <c r="M685" i="19" s="1"/>
  <c r="K685" i="19"/>
  <c r="Q685" i="19" s="1"/>
  <c r="G685" i="19"/>
  <c r="W685" i="19" s="1"/>
  <c r="F685" i="19"/>
  <c r="E685" i="19"/>
  <c r="T694" i="20"/>
  <c r="W694" i="20" s="1"/>
  <c r="L694" i="20"/>
  <c r="M694" i="20" s="1"/>
  <c r="K694" i="20"/>
  <c r="I694" i="20"/>
  <c r="T693" i="20"/>
  <c r="X693" i="20" s="1"/>
  <c r="L693" i="20"/>
  <c r="M693" i="20" s="1"/>
  <c r="K693" i="20"/>
  <c r="Q693" i="20"/>
  <c r="G693" i="20"/>
  <c r="W693" i="20" s="1"/>
  <c r="F693" i="20"/>
  <c r="E693" i="20"/>
  <c r="T692" i="20"/>
  <c r="X692" i="20" s="1"/>
  <c r="L692" i="20"/>
  <c r="M692" i="20" s="1"/>
  <c r="K692" i="20"/>
  <c r="Q692" i="20" s="1"/>
  <c r="G692" i="20"/>
  <c r="F692" i="20"/>
  <c r="E692" i="20"/>
  <c r="U692" i="20" s="1"/>
  <c r="T691" i="20"/>
  <c r="L691" i="20"/>
  <c r="M691" i="20" s="1"/>
  <c r="K691" i="20"/>
  <c r="Q691" i="20" s="1"/>
  <c r="G691" i="20"/>
  <c r="F691" i="20"/>
  <c r="O691" i="20" s="1"/>
  <c r="E691" i="20"/>
  <c r="T690" i="20"/>
  <c r="L690" i="20"/>
  <c r="M690" i="20" s="1"/>
  <c r="K690" i="20"/>
  <c r="Q690" i="20" s="1"/>
  <c r="G690" i="20"/>
  <c r="F690" i="20"/>
  <c r="T689" i="20"/>
  <c r="X689" i="20" s="1"/>
  <c r="L689" i="20"/>
  <c r="M689" i="20" s="1"/>
  <c r="K689" i="20"/>
  <c r="Q689" i="20"/>
  <c r="G689" i="20"/>
  <c r="P689" i="20" s="1"/>
  <c r="F689" i="20"/>
  <c r="E689" i="20"/>
  <c r="T688" i="20"/>
  <c r="L688" i="20"/>
  <c r="M688" i="20" s="1"/>
  <c r="K688" i="20"/>
  <c r="Q688" i="20" s="1"/>
  <c r="G688" i="20"/>
  <c r="F688" i="20"/>
  <c r="E688" i="20"/>
  <c r="T687" i="20"/>
  <c r="L687" i="20"/>
  <c r="M687" i="20" s="1"/>
  <c r="K687" i="20"/>
  <c r="Q687" i="20"/>
  <c r="G687" i="20"/>
  <c r="F687" i="20"/>
  <c r="E687" i="20"/>
  <c r="T686" i="20"/>
  <c r="X686" i="20" s="1"/>
  <c r="L686" i="20"/>
  <c r="M686" i="20" s="1"/>
  <c r="K686" i="20"/>
  <c r="Q686" i="20" s="1"/>
  <c r="G686" i="20"/>
  <c r="F686" i="20"/>
  <c r="T685" i="20"/>
  <c r="L685" i="20"/>
  <c r="M685" i="20" s="1"/>
  <c r="K685" i="20"/>
  <c r="Q685" i="20" s="1"/>
  <c r="G685" i="20"/>
  <c r="F685" i="20"/>
  <c r="E685" i="20"/>
  <c r="U685" i="20" s="1"/>
  <c r="T684" i="19"/>
  <c r="U684" i="19" s="1"/>
  <c r="L684" i="19"/>
  <c r="M684" i="19" s="1"/>
  <c r="K684" i="19"/>
  <c r="I684" i="19"/>
  <c r="T683" i="19"/>
  <c r="L683" i="19"/>
  <c r="M683" i="19" s="1"/>
  <c r="K683" i="19"/>
  <c r="Q683" i="19" s="1"/>
  <c r="G683" i="19"/>
  <c r="F683" i="19"/>
  <c r="E683" i="19"/>
  <c r="T682" i="19"/>
  <c r="L682" i="19"/>
  <c r="M682" i="19" s="1"/>
  <c r="K682" i="19"/>
  <c r="Q682" i="19" s="1"/>
  <c r="G682" i="19"/>
  <c r="F682" i="19"/>
  <c r="V682" i="19" s="1"/>
  <c r="E682" i="19"/>
  <c r="T681" i="19"/>
  <c r="X681" i="19" s="1"/>
  <c r="L681" i="19"/>
  <c r="M681" i="19" s="1"/>
  <c r="K681" i="19"/>
  <c r="Q681" i="19" s="1"/>
  <c r="G681" i="19"/>
  <c r="P681" i="19" s="1"/>
  <c r="F681" i="19"/>
  <c r="O681" i="19" s="1"/>
  <c r="E681" i="19"/>
  <c r="T680" i="19"/>
  <c r="L680" i="19"/>
  <c r="M680" i="19" s="1"/>
  <c r="K680" i="19"/>
  <c r="Q680" i="19" s="1"/>
  <c r="G680" i="19"/>
  <c r="F680" i="19"/>
  <c r="E680" i="19"/>
  <c r="T679" i="19"/>
  <c r="X679" i="19" s="1"/>
  <c r="L679" i="19"/>
  <c r="M679" i="19" s="1"/>
  <c r="K679" i="19"/>
  <c r="Q679" i="19" s="1"/>
  <c r="G679" i="19"/>
  <c r="F679" i="19"/>
  <c r="V679" i="19" s="1"/>
  <c r="E679" i="19"/>
  <c r="T678" i="19"/>
  <c r="X678" i="19" s="1"/>
  <c r="L678" i="19"/>
  <c r="M678" i="19" s="1"/>
  <c r="K678" i="19"/>
  <c r="Q678" i="19" s="1"/>
  <c r="G678" i="19"/>
  <c r="F678" i="19"/>
  <c r="E678" i="19"/>
  <c r="T677" i="19"/>
  <c r="L677" i="19"/>
  <c r="M677" i="19" s="1"/>
  <c r="K677" i="19"/>
  <c r="Q677" i="19" s="1"/>
  <c r="G677" i="19"/>
  <c r="F677" i="19"/>
  <c r="O677" i="19" s="1"/>
  <c r="E677" i="19"/>
  <c r="T676" i="19"/>
  <c r="L676" i="19"/>
  <c r="M676" i="19" s="1"/>
  <c r="K676" i="19"/>
  <c r="Q676" i="19" s="1"/>
  <c r="G676" i="19"/>
  <c r="F676" i="19"/>
  <c r="E676" i="19"/>
  <c r="T675" i="19"/>
  <c r="L675" i="19"/>
  <c r="M675" i="19" s="1"/>
  <c r="K675" i="19"/>
  <c r="Q675" i="19" s="1"/>
  <c r="G675" i="19"/>
  <c r="F675" i="19"/>
  <c r="E675" i="19"/>
  <c r="U675" i="19" s="1"/>
  <c r="T684" i="20"/>
  <c r="U684" i="20"/>
  <c r="L684" i="20"/>
  <c r="M684" i="20" s="1"/>
  <c r="K684" i="20"/>
  <c r="P684" i="20" s="1"/>
  <c r="I684" i="20"/>
  <c r="T683" i="20"/>
  <c r="L683" i="20"/>
  <c r="M683" i="20" s="1"/>
  <c r="K683" i="20"/>
  <c r="Q683" i="20" s="1"/>
  <c r="G683" i="20"/>
  <c r="F683" i="20"/>
  <c r="O683" i="20" s="1"/>
  <c r="E683" i="20"/>
  <c r="N683" i="20" s="1"/>
  <c r="T682" i="20"/>
  <c r="X682" i="20" s="1"/>
  <c r="L682" i="20"/>
  <c r="M682" i="20" s="1"/>
  <c r="K682" i="20"/>
  <c r="Q682" i="20" s="1"/>
  <c r="G682" i="20"/>
  <c r="F682" i="20"/>
  <c r="E682" i="20"/>
  <c r="T681" i="20"/>
  <c r="X681" i="20" s="1"/>
  <c r="L681" i="20"/>
  <c r="M681" i="20" s="1"/>
  <c r="K681" i="20"/>
  <c r="G681" i="20"/>
  <c r="F681" i="20"/>
  <c r="E681" i="20"/>
  <c r="T680" i="20"/>
  <c r="X680" i="20" s="1"/>
  <c r="L680" i="20"/>
  <c r="M680" i="20" s="1"/>
  <c r="K680" i="20"/>
  <c r="Q680" i="20" s="1"/>
  <c r="G680" i="20"/>
  <c r="W680" i="20" s="1"/>
  <c r="F680" i="20"/>
  <c r="O680" i="20" s="1"/>
  <c r="E680" i="20"/>
  <c r="T679" i="20"/>
  <c r="L679" i="20"/>
  <c r="M679" i="20" s="1"/>
  <c r="K679" i="20"/>
  <c r="Q679" i="20" s="1"/>
  <c r="G679" i="20"/>
  <c r="F679" i="20"/>
  <c r="E679" i="20"/>
  <c r="T678" i="20"/>
  <c r="X678" i="20" s="1"/>
  <c r="L678" i="20"/>
  <c r="M678" i="20" s="1"/>
  <c r="K678" i="20"/>
  <c r="Q678" i="20" s="1"/>
  <c r="G678" i="20"/>
  <c r="F678" i="20"/>
  <c r="E678" i="20"/>
  <c r="T677" i="20"/>
  <c r="X677" i="20" s="1"/>
  <c r="L677" i="20"/>
  <c r="M677" i="20" s="1"/>
  <c r="K677" i="20"/>
  <c r="Q677" i="20" s="1"/>
  <c r="G677" i="20"/>
  <c r="F677" i="20"/>
  <c r="E677" i="20"/>
  <c r="T676" i="20"/>
  <c r="L676" i="20"/>
  <c r="M676" i="20" s="1"/>
  <c r="K676" i="20"/>
  <c r="Q676" i="20" s="1"/>
  <c r="G676" i="20"/>
  <c r="P676" i="20" s="1"/>
  <c r="F676" i="20"/>
  <c r="O676" i="20" s="1"/>
  <c r="E676" i="20"/>
  <c r="T675" i="20"/>
  <c r="L675" i="20"/>
  <c r="M675" i="20" s="1"/>
  <c r="K675" i="20"/>
  <c r="Q675" i="20" s="1"/>
  <c r="G675" i="20"/>
  <c r="W675" i="20" s="1"/>
  <c r="F675" i="20"/>
  <c r="E675" i="20"/>
  <c r="T674" i="19"/>
  <c r="W674" i="19" s="1"/>
  <c r="L674" i="19"/>
  <c r="M674" i="19" s="1"/>
  <c r="K674" i="19"/>
  <c r="P674" i="19" s="1"/>
  <c r="T673" i="19"/>
  <c r="X673" i="19" s="1"/>
  <c r="L673" i="19"/>
  <c r="M673" i="19" s="1"/>
  <c r="K673" i="19"/>
  <c r="Q673" i="19" s="1"/>
  <c r="G673" i="19"/>
  <c r="F673" i="19"/>
  <c r="E673" i="19"/>
  <c r="T672" i="19"/>
  <c r="L672" i="19"/>
  <c r="M672" i="19" s="1"/>
  <c r="K672" i="19"/>
  <c r="Q672" i="19" s="1"/>
  <c r="G672" i="19"/>
  <c r="F672" i="19"/>
  <c r="E672" i="19"/>
  <c r="T671" i="19"/>
  <c r="X671" i="19" s="1"/>
  <c r="L671" i="19"/>
  <c r="M671" i="19" s="1"/>
  <c r="K671" i="19"/>
  <c r="Q671" i="19" s="1"/>
  <c r="G671" i="19"/>
  <c r="F671" i="19"/>
  <c r="E671" i="19"/>
  <c r="T670" i="19"/>
  <c r="L670" i="19"/>
  <c r="M670" i="19" s="1"/>
  <c r="K670" i="19"/>
  <c r="G670" i="19"/>
  <c r="F670" i="19"/>
  <c r="E670" i="19"/>
  <c r="T669" i="19"/>
  <c r="X669" i="19" s="1"/>
  <c r="L669" i="19"/>
  <c r="M669" i="19" s="1"/>
  <c r="K669" i="19"/>
  <c r="Q669" i="19" s="1"/>
  <c r="G669" i="19"/>
  <c r="F669" i="19"/>
  <c r="E669" i="19"/>
  <c r="T668" i="19"/>
  <c r="X668" i="19" s="1"/>
  <c r="L668" i="19"/>
  <c r="M668" i="19" s="1"/>
  <c r="K668" i="19"/>
  <c r="Q668" i="19" s="1"/>
  <c r="G668" i="19"/>
  <c r="F668" i="19"/>
  <c r="E668" i="19"/>
  <c r="T667" i="19"/>
  <c r="X667" i="19" s="1"/>
  <c r="L667" i="19"/>
  <c r="M667" i="19" s="1"/>
  <c r="K667" i="19"/>
  <c r="Q667" i="19" s="1"/>
  <c r="G667" i="19"/>
  <c r="F667" i="19"/>
  <c r="E667" i="19"/>
  <c r="T666" i="19"/>
  <c r="X666" i="19" s="1"/>
  <c r="L666" i="19"/>
  <c r="M666" i="19" s="1"/>
  <c r="K666" i="19"/>
  <c r="G666" i="19"/>
  <c r="F666" i="19"/>
  <c r="E666" i="19"/>
  <c r="T665" i="19"/>
  <c r="X665" i="19" s="1"/>
  <c r="L665" i="19"/>
  <c r="M665" i="19" s="1"/>
  <c r="K665" i="19"/>
  <c r="Q665" i="19" s="1"/>
  <c r="G665" i="19"/>
  <c r="F665" i="19"/>
  <c r="E665" i="19"/>
  <c r="U665" i="19" s="1"/>
  <c r="T674" i="20"/>
  <c r="U674" i="20" s="1"/>
  <c r="L674" i="20"/>
  <c r="M674" i="20" s="1"/>
  <c r="K674" i="20"/>
  <c r="P674" i="20" s="1"/>
  <c r="I674" i="20"/>
  <c r="T673" i="20"/>
  <c r="X673" i="20" s="1"/>
  <c r="L673" i="20"/>
  <c r="M673" i="20" s="1"/>
  <c r="K673" i="20"/>
  <c r="Q673" i="20" s="1"/>
  <c r="G673" i="20"/>
  <c r="W673" i="20" s="1"/>
  <c r="F673" i="20"/>
  <c r="E673" i="20"/>
  <c r="T672" i="20"/>
  <c r="L672" i="20"/>
  <c r="M672" i="20" s="1"/>
  <c r="K672" i="20"/>
  <c r="Q672" i="20" s="1"/>
  <c r="G672" i="20"/>
  <c r="F672" i="20"/>
  <c r="E672" i="20"/>
  <c r="U672" i="20" s="1"/>
  <c r="T671" i="20"/>
  <c r="L671" i="20"/>
  <c r="M671" i="20" s="1"/>
  <c r="K671" i="20"/>
  <c r="Q671" i="20" s="1"/>
  <c r="G671" i="20"/>
  <c r="W671" i="20" s="1"/>
  <c r="F671" i="20"/>
  <c r="V671" i="20" s="1"/>
  <c r="E671" i="20"/>
  <c r="T670" i="20"/>
  <c r="L670" i="20"/>
  <c r="M670" i="20" s="1"/>
  <c r="K670" i="20"/>
  <c r="Q670" i="20" s="1"/>
  <c r="G670" i="20"/>
  <c r="F670" i="20"/>
  <c r="E670" i="20"/>
  <c r="T669" i="20"/>
  <c r="X669" i="20" s="1"/>
  <c r="L669" i="20"/>
  <c r="M669" i="20" s="1"/>
  <c r="K669" i="20"/>
  <c r="Q669" i="20" s="1"/>
  <c r="G669" i="20"/>
  <c r="W669" i="20" s="1"/>
  <c r="F669" i="20"/>
  <c r="E669" i="20"/>
  <c r="T668" i="20"/>
  <c r="L668" i="20"/>
  <c r="M668" i="20" s="1"/>
  <c r="K668" i="20"/>
  <c r="Q668" i="20" s="1"/>
  <c r="G668" i="20"/>
  <c r="F668" i="20"/>
  <c r="E668" i="20"/>
  <c r="T667" i="20"/>
  <c r="L667" i="20"/>
  <c r="M667" i="20" s="1"/>
  <c r="K667" i="20"/>
  <c r="G667" i="20"/>
  <c r="F667" i="20"/>
  <c r="E667" i="20"/>
  <c r="T666" i="20"/>
  <c r="L666" i="20"/>
  <c r="M666" i="20" s="1"/>
  <c r="K666" i="20"/>
  <c r="Q666" i="20" s="1"/>
  <c r="G666" i="20"/>
  <c r="F666" i="20"/>
  <c r="E666" i="20"/>
  <c r="T665" i="20"/>
  <c r="X665" i="20" s="1"/>
  <c r="L665" i="20"/>
  <c r="M665" i="20" s="1"/>
  <c r="K665" i="20"/>
  <c r="Q665" i="20" s="1"/>
  <c r="G665" i="20"/>
  <c r="F665" i="20"/>
  <c r="E665" i="20"/>
  <c r="T664" i="19"/>
  <c r="L664" i="19"/>
  <c r="M664" i="19" s="1"/>
  <c r="K664" i="19"/>
  <c r="P664" i="19" s="1"/>
  <c r="T663" i="19"/>
  <c r="X663" i="19" s="1"/>
  <c r="L663" i="19"/>
  <c r="M663" i="19" s="1"/>
  <c r="K663" i="19"/>
  <c r="Q663" i="19" s="1"/>
  <c r="G663" i="19"/>
  <c r="P663" i="19" s="1"/>
  <c r="F663" i="19"/>
  <c r="O663" i="19" s="1"/>
  <c r="E663" i="19"/>
  <c r="U663" i="19" s="1"/>
  <c r="T662" i="19"/>
  <c r="X662" i="19" s="1"/>
  <c r="L662" i="19"/>
  <c r="M662" i="19" s="1"/>
  <c r="K662" i="19"/>
  <c r="Q662" i="19" s="1"/>
  <c r="G662" i="19"/>
  <c r="F662" i="19"/>
  <c r="E662" i="19"/>
  <c r="T661" i="19"/>
  <c r="L661" i="19"/>
  <c r="M661" i="19" s="1"/>
  <c r="K661" i="19"/>
  <c r="Q661" i="19" s="1"/>
  <c r="G661" i="19"/>
  <c r="F661" i="19"/>
  <c r="O661" i="19" s="1"/>
  <c r="E661" i="19"/>
  <c r="T660" i="19"/>
  <c r="X660" i="19" s="1"/>
  <c r="L660" i="19"/>
  <c r="M660" i="19" s="1"/>
  <c r="K660" i="19"/>
  <c r="G660" i="19"/>
  <c r="F660" i="19"/>
  <c r="E660" i="19"/>
  <c r="T659" i="19"/>
  <c r="X659" i="19" s="1"/>
  <c r="L659" i="19"/>
  <c r="M659" i="19" s="1"/>
  <c r="K659" i="19"/>
  <c r="Q659" i="19" s="1"/>
  <c r="G659" i="19"/>
  <c r="F659" i="19"/>
  <c r="E659" i="19"/>
  <c r="T658" i="19"/>
  <c r="X658" i="19" s="1"/>
  <c r="L658" i="19"/>
  <c r="M658" i="19" s="1"/>
  <c r="K658" i="19"/>
  <c r="Q658" i="19" s="1"/>
  <c r="G658" i="19"/>
  <c r="F658" i="19"/>
  <c r="E658" i="19"/>
  <c r="T657" i="19"/>
  <c r="L657" i="19"/>
  <c r="M657" i="19" s="1"/>
  <c r="K657" i="19"/>
  <c r="Q657" i="19" s="1"/>
  <c r="G657" i="19"/>
  <c r="F657" i="19"/>
  <c r="E657" i="19"/>
  <c r="T656" i="19"/>
  <c r="X656" i="19" s="1"/>
  <c r="L656" i="19"/>
  <c r="M656" i="19" s="1"/>
  <c r="K656" i="19"/>
  <c r="G656" i="19"/>
  <c r="F656" i="19"/>
  <c r="O656" i="19" s="1"/>
  <c r="E656" i="19"/>
  <c r="N656" i="19" s="1"/>
  <c r="T655" i="19"/>
  <c r="X655" i="19" s="1"/>
  <c r="L655" i="19"/>
  <c r="M655" i="19" s="1"/>
  <c r="K655" i="19"/>
  <c r="Q655" i="19" s="1"/>
  <c r="G655" i="19"/>
  <c r="F655" i="19"/>
  <c r="E655" i="19"/>
  <c r="T664" i="20"/>
  <c r="V664" i="20" s="1"/>
  <c r="L664" i="20"/>
  <c r="M664" i="20" s="1"/>
  <c r="K664" i="20"/>
  <c r="P664" i="20" s="1"/>
  <c r="I664" i="20"/>
  <c r="T663" i="20"/>
  <c r="L663" i="20"/>
  <c r="M663" i="20" s="1"/>
  <c r="K663" i="20"/>
  <c r="Q663" i="20" s="1"/>
  <c r="G663" i="20"/>
  <c r="P663" i="20" s="1"/>
  <c r="F663" i="20"/>
  <c r="E663" i="20"/>
  <c r="T662" i="20"/>
  <c r="X662" i="20" s="1"/>
  <c r="L662" i="20"/>
  <c r="M662" i="20" s="1"/>
  <c r="K662" i="20"/>
  <c r="Q662" i="20" s="1"/>
  <c r="G662" i="20"/>
  <c r="F662" i="20"/>
  <c r="E662" i="20"/>
  <c r="T661" i="20"/>
  <c r="X661" i="20" s="1"/>
  <c r="L661" i="20"/>
  <c r="M661" i="20" s="1"/>
  <c r="K661" i="20"/>
  <c r="Q661" i="20" s="1"/>
  <c r="G661" i="20"/>
  <c r="F661" i="20"/>
  <c r="E661" i="20"/>
  <c r="N661" i="20" s="1"/>
  <c r="T660" i="20"/>
  <c r="L660" i="20"/>
  <c r="M660" i="20" s="1"/>
  <c r="K660" i="20"/>
  <c r="Q660" i="20" s="1"/>
  <c r="G660" i="20"/>
  <c r="F660" i="20"/>
  <c r="E660" i="20"/>
  <c r="T659" i="20"/>
  <c r="X659" i="20" s="1"/>
  <c r="L659" i="20"/>
  <c r="M659" i="20" s="1"/>
  <c r="K659" i="20"/>
  <c r="Q659" i="20" s="1"/>
  <c r="G659" i="20"/>
  <c r="F659" i="20"/>
  <c r="E659" i="20"/>
  <c r="T658" i="20"/>
  <c r="X658" i="20" s="1"/>
  <c r="L658" i="20"/>
  <c r="M658" i="20" s="1"/>
  <c r="K658" i="20"/>
  <c r="Q658" i="20" s="1"/>
  <c r="G658" i="20"/>
  <c r="F658" i="20"/>
  <c r="E658" i="20"/>
  <c r="T657" i="20"/>
  <c r="L657" i="20"/>
  <c r="M657" i="20" s="1"/>
  <c r="K657" i="20"/>
  <c r="G657" i="20"/>
  <c r="F657" i="20"/>
  <c r="E657" i="20"/>
  <c r="T656" i="20"/>
  <c r="X656" i="20" s="1"/>
  <c r="L656" i="20"/>
  <c r="M656" i="20" s="1"/>
  <c r="K656" i="20"/>
  <c r="Q656" i="20" s="1"/>
  <c r="G656" i="20"/>
  <c r="F656" i="20"/>
  <c r="E656" i="20"/>
  <c r="T655" i="20"/>
  <c r="L655" i="20"/>
  <c r="M655" i="20" s="1"/>
  <c r="K655" i="20"/>
  <c r="Q655" i="20" s="1"/>
  <c r="G655" i="20"/>
  <c r="P655" i="20" s="1"/>
  <c r="F655" i="20"/>
  <c r="E655" i="20"/>
  <c r="T654" i="19"/>
  <c r="U654" i="19" s="1"/>
  <c r="L654" i="19"/>
  <c r="M654" i="19" s="1"/>
  <c r="K654" i="19"/>
  <c r="P654" i="19" s="1"/>
  <c r="T653" i="19"/>
  <c r="L653" i="19"/>
  <c r="M653" i="19" s="1"/>
  <c r="K653" i="19"/>
  <c r="Q653" i="19"/>
  <c r="G653" i="19"/>
  <c r="F653" i="19"/>
  <c r="E653" i="19"/>
  <c r="T652" i="19"/>
  <c r="L652" i="19"/>
  <c r="M652" i="19" s="1"/>
  <c r="K652" i="19"/>
  <c r="G652" i="19"/>
  <c r="F652" i="19"/>
  <c r="E652" i="19"/>
  <c r="T651" i="19"/>
  <c r="L651" i="19"/>
  <c r="M651" i="19" s="1"/>
  <c r="K651" i="19"/>
  <c r="Q651" i="19" s="1"/>
  <c r="G651" i="19"/>
  <c r="F651" i="19"/>
  <c r="E651" i="19"/>
  <c r="T650" i="19"/>
  <c r="L650" i="19"/>
  <c r="M650" i="19" s="1"/>
  <c r="K650" i="19"/>
  <c r="G650" i="19"/>
  <c r="F650" i="19"/>
  <c r="O650" i="19" s="1"/>
  <c r="E650" i="19"/>
  <c r="T649" i="19"/>
  <c r="L649" i="19"/>
  <c r="M649" i="19" s="1"/>
  <c r="K649" i="19"/>
  <c r="Q649" i="19" s="1"/>
  <c r="G649" i="19"/>
  <c r="P649" i="19" s="1"/>
  <c r="F649" i="19"/>
  <c r="O649" i="19" s="1"/>
  <c r="E649" i="19"/>
  <c r="T648" i="19"/>
  <c r="X648" i="19" s="1"/>
  <c r="L648" i="19"/>
  <c r="M648" i="19" s="1"/>
  <c r="K648" i="19"/>
  <c r="Q648" i="19" s="1"/>
  <c r="G648" i="19"/>
  <c r="F648" i="19"/>
  <c r="E648" i="19"/>
  <c r="T647" i="19"/>
  <c r="L647" i="19"/>
  <c r="M647" i="19" s="1"/>
  <c r="K647" i="19"/>
  <c r="Q647" i="19" s="1"/>
  <c r="G647" i="19"/>
  <c r="F647" i="19"/>
  <c r="O647" i="19" s="1"/>
  <c r="E647" i="19"/>
  <c r="T646" i="19"/>
  <c r="L646" i="19"/>
  <c r="M646" i="19" s="1"/>
  <c r="K646" i="19"/>
  <c r="Q646" i="19" s="1"/>
  <c r="G646" i="19"/>
  <c r="F646" i="19"/>
  <c r="E646" i="19"/>
  <c r="T645" i="19"/>
  <c r="X645" i="19" s="1"/>
  <c r="L645" i="19"/>
  <c r="M645" i="19" s="1"/>
  <c r="K645" i="19"/>
  <c r="Q645" i="19" s="1"/>
  <c r="G645" i="19"/>
  <c r="W645" i="19" s="1"/>
  <c r="F645" i="19"/>
  <c r="E645" i="19"/>
  <c r="U645" i="19" s="1"/>
  <c r="T654" i="20"/>
  <c r="L654" i="20"/>
  <c r="M654" i="20" s="1"/>
  <c r="K654" i="20"/>
  <c r="P654" i="20" s="1"/>
  <c r="I654" i="20"/>
  <c r="T653" i="20"/>
  <c r="X653" i="20" s="1"/>
  <c r="L653" i="20"/>
  <c r="M653" i="20" s="1"/>
  <c r="K653" i="20"/>
  <c r="Q653" i="20" s="1"/>
  <c r="G653" i="20"/>
  <c r="F653" i="20"/>
  <c r="E653" i="20"/>
  <c r="T652" i="20"/>
  <c r="X652" i="20" s="1"/>
  <c r="L652" i="20"/>
  <c r="M652" i="20" s="1"/>
  <c r="K652" i="20"/>
  <c r="Q652" i="20" s="1"/>
  <c r="G652" i="20"/>
  <c r="W652" i="20" s="1"/>
  <c r="F652" i="20"/>
  <c r="E652" i="20"/>
  <c r="T651" i="20"/>
  <c r="L651" i="20"/>
  <c r="M651" i="20" s="1"/>
  <c r="K651" i="20"/>
  <c r="G651" i="20"/>
  <c r="F651" i="20"/>
  <c r="E651" i="20"/>
  <c r="U651" i="20" s="1"/>
  <c r="T650" i="20"/>
  <c r="L650" i="20"/>
  <c r="M650" i="20" s="1"/>
  <c r="K650" i="20"/>
  <c r="Q650" i="20" s="1"/>
  <c r="G650" i="20"/>
  <c r="F650" i="20"/>
  <c r="E650" i="20"/>
  <c r="T649" i="20"/>
  <c r="L649" i="20"/>
  <c r="M649" i="20" s="1"/>
  <c r="K649" i="20"/>
  <c r="Q649" i="20"/>
  <c r="G649" i="20"/>
  <c r="F649" i="20"/>
  <c r="E649" i="20"/>
  <c r="T648" i="20"/>
  <c r="L648" i="20"/>
  <c r="M648" i="20"/>
  <c r="K648" i="20"/>
  <c r="Q648" i="20" s="1"/>
  <c r="G648" i="20"/>
  <c r="W648" i="20" s="1"/>
  <c r="F648" i="20"/>
  <c r="E648" i="20"/>
  <c r="U648" i="20" s="1"/>
  <c r="T647" i="20"/>
  <c r="X647" i="20" s="1"/>
  <c r="L647" i="20"/>
  <c r="M647" i="20" s="1"/>
  <c r="K647" i="20"/>
  <c r="Q647" i="20" s="1"/>
  <c r="G647" i="20"/>
  <c r="F647" i="20"/>
  <c r="E647" i="20"/>
  <c r="T646" i="20"/>
  <c r="X646" i="20" s="1"/>
  <c r="L646" i="20"/>
  <c r="M646" i="20" s="1"/>
  <c r="K646" i="20"/>
  <c r="Q646" i="20" s="1"/>
  <c r="G646" i="20"/>
  <c r="F646" i="20"/>
  <c r="E646" i="20"/>
  <c r="T645" i="20"/>
  <c r="X645" i="20" s="1"/>
  <c r="L645" i="20"/>
  <c r="M645" i="20"/>
  <c r="K645" i="20"/>
  <c r="Q645" i="20" s="1"/>
  <c r="G645" i="20"/>
  <c r="F645" i="20"/>
  <c r="E645" i="20"/>
  <c r="U645" i="20" s="1"/>
  <c r="T644" i="19"/>
  <c r="V644" i="19" s="1"/>
  <c r="L644" i="19"/>
  <c r="M644" i="19" s="1"/>
  <c r="K644" i="19"/>
  <c r="P644" i="19" s="1"/>
  <c r="I644" i="19"/>
  <c r="T643" i="19"/>
  <c r="X643" i="19" s="1"/>
  <c r="L643" i="19"/>
  <c r="M643" i="19" s="1"/>
  <c r="K643" i="19"/>
  <c r="Q643" i="19" s="1"/>
  <c r="G643" i="19"/>
  <c r="F643" i="19"/>
  <c r="E643" i="19"/>
  <c r="T642" i="19"/>
  <c r="X642" i="19" s="1"/>
  <c r="L642" i="19"/>
  <c r="M642" i="19" s="1"/>
  <c r="K642" i="19"/>
  <c r="Q642" i="19" s="1"/>
  <c r="G642" i="19"/>
  <c r="P642" i="19" s="1"/>
  <c r="F642" i="19"/>
  <c r="E642" i="19"/>
  <c r="T641" i="19"/>
  <c r="L641" i="19"/>
  <c r="M641" i="19" s="1"/>
  <c r="K641" i="19"/>
  <c r="Q641" i="19" s="1"/>
  <c r="G641" i="19"/>
  <c r="W641" i="19" s="1"/>
  <c r="F641" i="19"/>
  <c r="E641" i="19"/>
  <c r="N641" i="19" s="1"/>
  <c r="T640" i="19"/>
  <c r="X640" i="19" s="1"/>
  <c r="L640" i="19"/>
  <c r="M640" i="19" s="1"/>
  <c r="K640" i="19"/>
  <c r="Q640" i="19" s="1"/>
  <c r="G640" i="19"/>
  <c r="F640" i="19"/>
  <c r="E640" i="19"/>
  <c r="T639" i="19"/>
  <c r="X639" i="19" s="1"/>
  <c r="L639" i="19"/>
  <c r="M639" i="19" s="1"/>
  <c r="K639" i="19"/>
  <c r="Q639" i="19"/>
  <c r="G639" i="19"/>
  <c r="P639" i="19" s="1"/>
  <c r="F639" i="19"/>
  <c r="E639" i="19"/>
  <c r="T638" i="19"/>
  <c r="X638" i="19" s="1"/>
  <c r="L638" i="19"/>
  <c r="M638" i="19" s="1"/>
  <c r="K638" i="19"/>
  <c r="Q638" i="19" s="1"/>
  <c r="G638" i="19"/>
  <c r="F638" i="19"/>
  <c r="O638" i="19" s="1"/>
  <c r="E638" i="19"/>
  <c r="T637" i="19"/>
  <c r="L637" i="19"/>
  <c r="M637" i="19" s="1"/>
  <c r="K637" i="19"/>
  <c r="Q637" i="19" s="1"/>
  <c r="G637" i="19"/>
  <c r="W637" i="19" s="1"/>
  <c r="F637" i="19"/>
  <c r="E637" i="19"/>
  <c r="T636" i="19"/>
  <c r="X636" i="19" s="1"/>
  <c r="L636" i="19"/>
  <c r="M636" i="19" s="1"/>
  <c r="K636" i="19"/>
  <c r="G636" i="19"/>
  <c r="F636" i="19"/>
  <c r="E636" i="19"/>
  <c r="N636" i="19" s="1"/>
  <c r="T635" i="19"/>
  <c r="L635" i="19"/>
  <c r="M635" i="19"/>
  <c r="K635" i="19"/>
  <c r="Q635" i="19"/>
  <c r="G635" i="19"/>
  <c r="W635" i="19" s="1"/>
  <c r="F635" i="19"/>
  <c r="E635" i="19"/>
  <c r="T644" i="20"/>
  <c r="L644" i="20"/>
  <c r="M644" i="20" s="1"/>
  <c r="K644" i="20"/>
  <c r="P644" i="20" s="1"/>
  <c r="T643" i="20"/>
  <c r="L643" i="20"/>
  <c r="M643" i="20" s="1"/>
  <c r="K643" i="20"/>
  <c r="Q643" i="20" s="1"/>
  <c r="G643" i="20"/>
  <c r="P643" i="20" s="1"/>
  <c r="F643" i="20"/>
  <c r="O643" i="20" s="1"/>
  <c r="E643" i="20"/>
  <c r="T642" i="20"/>
  <c r="X642" i="20" s="1"/>
  <c r="L642" i="20"/>
  <c r="M642" i="20" s="1"/>
  <c r="K642" i="20"/>
  <c r="Q642" i="20" s="1"/>
  <c r="G642" i="20"/>
  <c r="F642" i="20"/>
  <c r="O642" i="20" s="1"/>
  <c r="E642" i="20"/>
  <c r="U642" i="20" s="1"/>
  <c r="T641" i="20"/>
  <c r="L641" i="20"/>
  <c r="M641" i="20" s="1"/>
  <c r="K641" i="20"/>
  <c r="Q641" i="20" s="1"/>
  <c r="G641" i="20"/>
  <c r="F641" i="20"/>
  <c r="E641" i="20"/>
  <c r="T640" i="20"/>
  <c r="V640" i="20" s="1"/>
  <c r="L640" i="20"/>
  <c r="M640" i="20" s="1"/>
  <c r="K640" i="20"/>
  <c r="Q640" i="20" s="1"/>
  <c r="G640" i="20"/>
  <c r="P640" i="20" s="1"/>
  <c r="F640" i="20"/>
  <c r="O640" i="20" s="1"/>
  <c r="E640" i="20"/>
  <c r="T639" i="20"/>
  <c r="X639" i="20" s="1"/>
  <c r="L639" i="20"/>
  <c r="M639" i="20" s="1"/>
  <c r="K639" i="20"/>
  <c r="Q639" i="20" s="1"/>
  <c r="G639" i="20"/>
  <c r="P639" i="20" s="1"/>
  <c r="F639" i="20"/>
  <c r="E639" i="20"/>
  <c r="T638" i="20"/>
  <c r="L638" i="20"/>
  <c r="M638" i="20" s="1"/>
  <c r="K638" i="20"/>
  <c r="Q638" i="20" s="1"/>
  <c r="G638" i="20"/>
  <c r="F638" i="20"/>
  <c r="E638" i="20"/>
  <c r="T637" i="20"/>
  <c r="X637" i="20" s="1"/>
  <c r="L637" i="20"/>
  <c r="M637" i="20" s="1"/>
  <c r="K637" i="20"/>
  <c r="Q637" i="20" s="1"/>
  <c r="G637" i="20"/>
  <c r="W637" i="20" s="1"/>
  <c r="F637" i="20"/>
  <c r="E637" i="20"/>
  <c r="T636" i="20"/>
  <c r="L636" i="20"/>
  <c r="M636" i="20"/>
  <c r="K636" i="20"/>
  <c r="Q636" i="20" s="1"/>
  <c r="G636" i="20"/>
  <c r="F636" i="20"/>
  <c r="O636" i="20" s="1"/>
  <c r="E636" i="20"/>
  <c r="U636" i="20" s="1"/>
  <c r="T635" i="20"/>
  <c r="L635" i="20"/>
  <c r="M635" i="20" s="1"/>
  <c r="K635" i="20"/>
  <c r="Q635" i="20" s="1"/>
  <c r="G635" i="20"/>
  <c r="F635" i="20"/>
  <c r="E635" i="20"/>
  <c r="T634" i="19"/>
  <c r="L634" i="19"/>
  <c r="M634" i="19"/>
  <c r="K634" i="19"/>
  <c r="P634" i="19" s="1"/>
  <c r="T633" i="19"/>
  <c r="L633" i="19"/>
  <c r="M633" i="19" s="1"/>
  <c r="K633" i="19"/>
  <c r="Q633" i="19" s="1"/>
  <c r="G633" i="19"/>
  <c r="P633" i="19" s="1"/>
  <c r="F633" i="19"/>
  <c r="O633" i="19" s="1"/>
  <c r="E633" i="19"/>
  <c r="T632" i="19"/>
  <c r="X632" i="19" s="1"/>
  <c r="L632" i="19"/>
  <c r="M632" i="19" s="1"/>
  <c r="K632" i="19"/>
  <c r="Q632" i="19" s="1"/>
  <c r="G632" i="19"/>
  <c r="F632" i="19"/>
  <c r="E632" i="19"/>
  <c r="T631" i="19"/>
  <c r="X631" i="19" s="1"/>
  <c r="L631" i="19"/>
  <c r="M631" i="19" s="1"/>
  <c r="K631" i="19"/>
  <c r="Q631" i="19" s="1"/>
  <c r="G631" i="19"/>
  <c r="F631" i="19"/>
  <c r="E631" i="19"/>
  <c r="T630" i="19"/>
  <c r="X630" i="19" s="1"/>
  <c r="L630" i="19"/>
  <c r="M630" i="19" s="1"/>
  <c r="K630" i="19"/>
  <c r="Q630" i="19" s="1"/>
  <c r="G630" i="19"/>
  <c r="F630" i="19"/>
  <c r="E630" i="19"/>
  <c r="T629" i="19"/>
  <c r="X629" i="19" s="1"/>
  <c r="L629" i="19"/>
  <c r="M629" i="19" s="1"/>
  <c r="K629" i="19"/>
  <c r="G629" i="19"/>
  <c r="F629" i="19"/>
  <c r="E629" i="19"/>
  <c r="T628" i="19"/>
  <c r="X628" i="19" s="1"/>
  <c r="L628" i="19"/>
  <c r="M628" i="19" s="1"/>
  <c r="K628" i="19"/>
  <c r="G628" i="19"/>
  <c r="F628" i="19"/>
  <c r="E628" i="19"/>
  <c r="T627" i="19"/>
  <c r="X627" i="19" s="1"/>
  <c r="L627" i="19"/>
  <c r="M627" i="19" s="1"/>
  <c r="K627" i="19"/>
  <c r="G627" i="19"/>
  <c r="F627" i="19"/>
  <c r="E627" i="19"/>
  <c r="T626" i="19"/>
  <c r="L626" i="19"/>
  <c r="M626" i="19" s="1"/>
  <c r="K626" i="19"/>
  <c r="Q626" i="19" s="1"/>
  <c r="G626" i="19"/>
  <c r="F626" i="19"/>
  <c r="E626" i="19"/>
  <c r="T625" i="19"/>
  <c r="X625" i="19" s="1"/>
  <c r="L625" i="19"/>
  <c r="M625" i="19" s="1"/>
  <c r="K625" i="19"/>
  <c r="Q625" i="19" s="1"/>
  <c r="G625" i="19"/>
  <c r="F625" i="19"/>
  <c r="E625" i="19"/>
  <c r="T634" i="20"/>
  <c r="L634" i="20"/>
  <c r="M634" i="20" s="1"/>
  <c r="K634" i="20"/>
  <c r="P634" i="20" s="1"/>
  <c r="I634" i="20"/>
  <c r="T633" i="20"/>
  <c r="X633" i="20" s="1"/>
  <c r="L633" i="20"/>
  <c r="M633" i="20" s="1"/>
  <c r="K633" i="20"/>
  <c r="Q633" i="20" s="1"/>
  <c r="G633" i="20"/>
  <c r="F633" i="20"/>
  <c r="E633" i="20"/>
  <c r="T632" i="20"/>
  <c r="L632" i="20"/>
  <c r="M632" i="20" s="1"/>
  <c r="K632" i="20"/>
  <c r="Q632" i="20" s="1"/>
  <c r="G632" i="20"/>
  <c r="F632" i="20"/>
  <c r="E632" i="20"/>
  <c r="T631" i="20"/>
  <c r="X631" i="20" s="1"/>
  <c r="L631" i="20"/>
  <c r="M631" i="20" s="1"/>
  <c r="K631" i="20"/>
  <c r="Q631" i="20" s="1"/>
  <c r="G631" i="20"/>
  <c r="F631" i="20"/>
  <c r="E631" i="20"/>
  <c r="T630" i="20"/>
  <c r="X630" i="20" s="1"/>
  <c r="L630" i="20"/>
  <c r="M630" i="20" s="1"/>
  <c r="K630" i="20"/>
  <c r="Q630" i="20" s="1"/>
  <c r="G630" i="20"/>
  <c r="F630" i="20"/>
  <c r="E630" i="20"/>
  <c r="T629" i="20"/>
  <c r="X629" i="20" s="1"/>
  <c r="L629" i="20"/>
  <c r="M629" i="20" s="1"/>
  <c r="K629" i="20"/>
  <c r="Q629" i="20" s="1"/>
  <c r="G629" i="20"/>
  <c r="W629" i="20" s="1"/>
  <c r="F629" i="20"/>
  <c r="E629" i="20"/>
  <c r="N629" i="20" s="1"/>
  <c r="T628" i="20"/>
  <c r="L628" i="20"/>
  <c r="M628" i="20" s="1"/>
  <c r="K628" i="20"/>
  <c r="Q628" i="20" s="1"/>
  <c r="G628" i="20"/>
  <c r="F628" i="20"/>
  <c r="E628" i="20"/>
  <c r="T627" i="20"/>
  <c r="L627" i="20"/>
  <c r="M627" i="20" s="1"/>
  <c r="K627" i="20"/>
  <c r="Q627" i="20" s="1"/>
  <c r="G627" i="20"/>
  <c r="F627" i="20"/>
  <c r="E627" i="20"/>
  <c r="U627" i="20" s="1"/>
  <c r="T626" i="20"/>
  <c r="X626" i="20" s="1"/>
  <c r="L626" i="20"/>
  <c r="M626" i="20" s="1"/>
  <c r="K626" i="20"/>
  <c r="Q626" i="20" s="1"/>
  <c r="G626" i="20"/>
  <c r="F626" i="20"/>
  <c r="E626" i="20"/>
  <c r="T625" i="20"/>
  <c r="L625" i="20"/>
  <c r="M625" i="20" s="1"/>
  <c r="K625" i="20"/>
  <c r="Q625" i="20"/>
  <c r="G625" i="20"/>
  <c r="F625" i="20"/>
  <c r="E625" i="20"/>
  <c r="I592" i="14"/>
  <c r="H592" i="14"/>
  <c r="G592" i="14"/>
  <c r="I591" i="14"/>
  <c r="H591" i="14"/>
  <c r="G591" i="14"/>
  <c r="I590" i="14"/>
  <c r="H590" i="14"/>
  <c r="G590" i="14"/>
  <c r="I589" i="14"/>
  <c r="H589" i="14"/>
  <c r="G589" i="14"/>
  <c r="I588" i="14"/>
  <c r="H588" i="14"/>
  <c r="G588" i="14"/>
  <c r="I587" i="14"/>
  <c r="H587" i="14"/>
  <c r="G587" i="14"/>
  <c r="I586" i="14"/>
  <c r="H586" i="14"/>
  <c r="G586" i="14"/>
  <c r="I585" i="14"/>
  <c r="H585" i="14"/>
  <c r="G585" i="14"/>
  <c r="I584" i="14"/>
  <c r="H584" i="14"/>
  <c r="G584" i="14"/>
  <c r="I583" i="14"/>
  <c r="H583" i="14"/>
  <c r="G583" i="14"/>
  <c r="I582" i="14"/>
  <c r="H582" i="14"/>
  <c r="G582" i="14"/>
  <c r="I581" i="14"/>
  <c r="H581" i="14"/>
  <c r="G581" i="14"/>
  <c r="I580" i="14"/>
  <c r="H580" i="14"/>
  <c r="G580" i="14"/>
  <c r="I579" i="14"/>
  <c r="H579" i="14"/>
  <c r="G579" i="14"/>
  <c r="I578" i="14"/>
  <c r="H578" i="14"/>
  <c r="G578" i="14"/>
  <c r="I577" i="14"/>
  <c r="H577" i="14"/>
  <c r="G577" i="14"/>
  <c r="I576" i="14"/>
  <c r="H576" i="14"/>
  <c r="G576" i="14"/>
  <c r="I575" i="14"/>
  <c r="H575" i="14"/>
  <c r="G575" i="14"/>
  <c r="I574" i="14"/>
  <c r="H574" i="14"/>
  <c r="G574" i="14"/>
  <c r="I573" i="14"/>
  <c r="H573" i="14"/>
  <c r="G573" i="14"/>
  <c r="I572" i="14"/>
  <c r="H572" i="14"/>
  <c r="G572" i="14"/>
  <c r="I571" i="14"/>
  <c r="H571" i="14"/>
  <c r="G571" i="14"/>
  <c r="I570" i="14"/>
  <c r="H570" i="14"/>
  <c r="G570" i="14"/>
  <c r="I569" i="14"/>
  <c r="H569" i="14"/>
  <c r="G569" i="14"/>
  <c r="I568" i="14"/>
  <c r="H568" i="14"/>
  <c r="G568" i="14"/>
  <c r="I567" i="14"/>
  <c r="H567" i="14"/>
  <c r="G567" i="14"/>
  <c r="I566" i="14"/>
  <c r="H566" i="14"/>
  <c r="G566" i="14"/>
  <c r="I565" i="14"/>
  <c r="H565" i="14"/>
  <c r="G565" i="14"/>
  <c r="I564" i="14"/>
  <c r="H564" i="14"/>
  <c r="G564" i="14"/>
  <c r="I563" i="14"/>
  <c r="H563" i="14"/>
  <c r="G563" i="14"/>
  <c r="I562" i="14"/>
  <c r="H562" i="14"/>
  <c r="G562" i="14"/>
  <c r="I561" i="14"/>
  <c r="H561" i="14"/>
  <c r="G561" i="14"/>
  <c r="I560" i="14"/>
  <c r="H560" i="14"/>
  <c r="G560" i="14"/>
  <c r="I559" i="14"/>
  <c r="H559" i="14"/>
  <c r="G559" i="14"/>
  <c r="I558" i="14"/>
  <c r="H558" i="14"/>
  <c r="G558" i="14"/>
  <c r="I557" i="14"/>
  <c r="H557" i="14"/>
  <c r="G557" i="14"/>
  <c r="I556" i="14"/>
  <c r="H556" i="14"/>
  <c r="G556" i="14"/>
  <c r="I555" i="14"/>
  <c r="H555" i="14"/>
  <c r="G555" i="14"/>
  <c r="I554" i="14"/>
  <c r="H554" i="14"/>
  <c r="G554" i="14"/>
  <c r="I553" i="14"/>
  <c r="H553" i="14"/>
  <c r="G553" i="14"/>
  <c r="I552" i="14"/>
  <c r="H552" i="14"/>
  <c r="G552" i="14"/>
  <c r="I551" i="14"/>
  <c r="H551" i="14"/>
  <c r="G551" i="14"/>
  <c r="I550" i="14"/>
  <c r="H550" i="14"/>
  <c r="G550" i="14"/>
  <c r="I549" i="14"/>
  <c r="H549" i="14"/>
  <c r="G549" i="14"/>
  <c r="I548" i="14"/>
  <c r="H548" i="14"/>
  <c r="G548" i="14"/>
  <c r="I547" i="14"/>
  <c r="H547" i="14"/>
  <c r="G547" i="14"/>
  <c r="I546" i="14"/>
  <c r="H546" i="14"/>
  <c r="G546" i="14"/>
  <c r="I545" i="14"/>
  <c r="H545" i="14"/>
  <c r="G545" i="14"/>
  <c r="I544" i="14"/>
  <c r="H544" i="14"/>
  <c r="G544" i="14"/>
  <c r="I543" i="14"/>
  <c r="H543" i="14"/>
  <c r="G543" i="14"/>
  <c r="I542" i="14"/>
  <c r="H542" i="14"/>
  <c r="G542" i="14"/>
  <c r="I541" i="14"/>
  <c r="H541" i="14"/>
  <c r="G541" i="14"/>
  <c r="I540" i="14"/>
  <c r="H540" i="14"/>
  <c r="G540" i="14"/>
  <c r="I539" i="14"/>
  <c r="H539" i="14"/>
  <c r="G539" i="14"/>
  <c r="I538" i="14"/>
  <c r="H538" i="14"/>
  <c r="G538" i="14"/>
  <c r="I537" i="14"/>
  <c r="H537" i="14"/>
  <c r="G537" i="14"/>
  <c r="I536" i="14"/>
  <c r="H536" i="14"/>
  <c r="G536" i="14"/>
  <c r="I535" i="14"/>
  <c r="H535" i="14"/>
  <c r="G535" i="14"/>
  <c r="I534" i="14"/>
  <c r="H534" i="14"/>
  <c r="G534" i="14"/>
  <c r="I533" i="14"/>
  <c r="H533" i="14"/>
  <c r="G533" i="14"/>
  <c r="I532" i="14"/>
  <c r="H532" i="14"/>
  <c r="G532" i="14"/>
  <c r="I531" i="14"/>
  <c r="H531" i="14"/>
  <c r="G531" i="14"/>
  <c r="I530" i="14"/>
  <c r="H530" i="14"/>
  <c r="G530" i="14"/>
  <c r="I529" i="14"/>
  <c r="H529" i="14"/>
  <c r="G529" i="14"/>
  <c r="I528" i="14"/>
  <c r="H528" i="14"/>
  <c r="G528" i="14"/>
  <c r="I527" i="14"/>
  <c r="H527" i="14"/>
  <c r="G527" i="14"/>
  <c r="I526" i="14"/>
  <c r="H526" i="14"/>
  <c r="G526" i="14"/>
  <c r="I525" i="14"/>
  <c r="H525" i="14"/>
  <c r="G525" i="14"/>
  <c r="I524" i="14"/>
  <c r="H524" i="14"/>
  <c r="G524" i="14"/>
  <c r="I523" i="14"/>
  <c r="H523" i="14"/>
  <c r="G523" i="14"/>
  <c r="G68" i="8"/>
  <c r="H68" i="8"/>
  <c r="I68" i="8"/>
  <c r="J68" i="8"/>
  <c r="K68" i="8"/>
  <c r="L68" i="8"/>
  <c r="Q68" i="8" s="1"/>
  <c r="M68" i="8"/>
  <c r="N68" i="8"/>
  <c r="G69" i="8"/>
  <c r="H69" i="8"/>
  <c r="I69" i="8"/>
  <c r="J69" i="8"/>
  <c r="K69" i="8"/>
  <c r="L69" i="8"/>
  <c r="P69" i="8" s="1"/>
  <c r="M69" i="8"/>
  <c r="N69" i="8"/>
  <c r="G70" i="8"/>
  <c r="H70" i="8"/>
  <c r="I70" i="8"/>
  <c r="J70" i="8"/>
  <c r="K70" i="8"/>
  <c r="L70" i="8"/>
  <c r="P70" i="8" s="1"/>
  <c r="M70" i="8"/>
  <c r="N70" i="8"/>
  <c r="G71" i="8"/>
  <c r="H71" i="8"/>
  <c r="I71" i="8"/>
  <c r="J71" i="8"/>
  <c r="K71" i="8"/>
  <c r="L71" i="8"/>
  <c r="P71" i="8" s="1"/>
  <c r="M71" i="8"/>
  <c r="N71" i="8"/>
  <c r="G72" i="8"/>
  <c r="H72" i="8"/>
  <c r="I72" i="8"/>
  <c r="J72" i="8"/>
  <c r="K72" i="8"/>
  <c r="L72" i="8"/>
  <c r="P72" i="8" s="1"/>
  <c r="M72" i="8"/>
  <c r="N72" i="8"/>
  <c r="G73" i="8"/>
  <c r="H73" i="8"/>
  <c r="I73" i="8"/>
  <c r="J73" i="8"/>
  <c r="K73" i="8"/>
  <c r="L73" i="8"/>
  <c r="Q73" i="8" s="1"/>
  <c r="M73" i="8"/>
  <c r="N73" i="8"/>
  <c r="G74" i="8"/>
  <c r="H74" i="8"/>
  <c r="I74" i="8"/>
  <c r="J74" i="8"/>
  <c r="K74" i="8"/>
  <c r="L74" i="8"/>
  <c r="Q74" i="8" s="1"/>
  <c r="M74" i="8"/>
  <c r="N74" i="8"/>
  <c r="O668" i="19"/>
  <c r="W684" i="20"/>
  <c r="V643" i="20"/>
  <c r="N684" i="20"/>
  <c r="Q681" i="20"/>
  <c r="O654" i="20"/>
  <c r="Q657" i="20"/>
  <c r="V684" i="20"/>
  <c r="X684" i="20"/>
  <c r="X654" i="20"/>
  <c r="X672" i="19"/>
  <c r="X677" i="19"/>
  <c r="X682" i="19"/>
  <c r="X687" i="20"/>
  <c r="X687" i="19"/>
  <c r="X688" i="20"/>
  <c r="X691" i="19"/>
  <c r="X691" i="20"/>
  <c r="Q689" i="19"/>
  <c r="P685" i="19"/>
  <c r="U694" i="19"/>
  <c r="X685" i="20"/>
  <c r="O693" i="20"/>
  <c r="W694" i="19"/>
  <c r="X690" i="20"/>
  <c r="X685" i="19"/>
  <c r="X689" i="19"/>
  <c r="X693" i="19"/>
  <c r="X694" i="19"/>
  <c r="V667" i="19"/>
  <c r="X668" i="20"/>
  <c r="Q670" i="19"/>
  <c r="O674" i="20"/>
  <c r="Q667" i="20"/>
  <c r="X672" i="20"/>
  <c r="Q666" i="19"/>
  <c r="X657" i="19"/>
  <c r="Q660" i="19"/>
  <c r="O664" i="20"/>
  <c r="X661" i="19"/>
  <c r="Q656" i="19"/>
  <c r="X648" i="20"/>
  <c r="Q651" i="20"/>
  <c r="V654" i="20"/>
  <c r="X651" i="19"/>
  <c r="X649" i="20"/>
  <c r="X647" i="19"/>
  <c r="Q650" i="19"/>
  <c r="X652" i="19"/>
  <c r="N654" i="20"/>
  <c r="X637" i="19"/>
  <c r="X641" i="19"/>
  <c r="X638" i="20"/>
  <c r="Q636" i="19"/>
  <c r="X675" i="20"/>
  <c r="X679" i="20"/>
  <c r="X683" i="20"/>
  <c r="V684" i="19"/>
  <c r="W684" i="19"/>
  <c r="X676" i="20"/>
  <c r="Q684" i="20"/>
  <c r="X675" i="19"/>
  <c r="X683" i="19"/>
  <c r="X684" i="19"/>
  <c r="X676" i="19"/>
  <c r="N674" i="20"/>
  <c r="U674" i="19"/>
  <c r="N674" i="19"/>
  <c r="X666" i="20"/>
  <c r="X670" i="20"/>
  <c r="Q674" i="20"/>
  <c r="O674" i="19"/>
  <c r="X667" i="20"/>
  <c r="X670" i="19"/>
  <c r="X671" i="20"/>
  <c r="N664" i="20"/>
  <c r="U664" i="19"/>
  <c r="X663" i="20"/>
  <c r="V664" i="19"/>
  <c r="W664" i="19"/>
  <c r="X655" i="20"/>
  <c r="O660" i="20"/>
  <c r="X660" i="20"/>
  <c r="Q664" i="20"/>
  <c r="O664" i="19"/>
  <c r="X664" i="19"/>
  <c r="X657" i="20"/>
  <c r="V654" i="19"/>
  <c r="N654" i="19"/>
  <c r="X650" i="20"/>
  <c r="X649" i="19"/>
  <c r="X653" i="19"/>
  <c r="O654" i="19"/>
  <c r="X651" i="20"/>
  <c r="X646" i="19"/>
  <c r="X650" i="19"/>
  <c r="W644" i="20"/>
  <c r="U644" i="19"/>
  <c r="X643" i="20"/>
  <c r="X635" i="20"/>
  <c r="N644" i="19"/>
  <c r="W644" i="19"/>
  <c r="O644" i="19"/>
  <c r="X636" i="20"/>
  <c r="X635" i="19"/>
  <c r="Q644" i="19"/>
  <c r="X641" i="20"/>
  <c r="I634" i="19"/>
  <c r="X628" i="20"/>
  <c r="X632" i="20"/>
  <c r="U634" i="19"/>
  <c r="V634" i="19"/>
  <c r="N634" i="19"/>
  <c r="W634" i="19"/>
  <c r="X625" i="20"/>
  <c r="X633" i="19"/>
  <c r="X634" i="19"/>
  <c r="X627" i="20"/>
  <c r="N67" i="8"/>
  <c r="M67" i="8"/>
  <c r="L67" i="8"/>
  <c r="K67" i="8"/>
  <c r="J67" i="8"/>
  <c r="I67" i="8"/>
  <c r="H67" i="8"/>
  <c r="G67" i="8"/>
  <c r="N66" i="8"/>
  <c r="M66" i="8"/>
  <c r="L66" i="8"/>
  <c r="K66" i="8"/>
  <c r="J66" i="8"/>
  <c r="I66" i="8"/>
  <c r="H66" i="8"/>
  <c r="G66" i="8"/>
  <c r="I522" i="14"/>
  <c r="H522" i="14"/>
  <c r="G522" i="14"/>
  <c r="I521" i="14"/>
  <c r="H521" i="14"/>
  <c r="G521" i="14"/>
  <c r="I520" i="14"/>
  <c r="H520" i="14"/>
  <c r="G520" i="14"/>
  <c r="I519" i="14"/>
  <c r="H519" i="14"/>
  <c r="G519" i="14"/>
  <c r="I518" i="14"/>
  <c r="H518" i="14"/>
  <c r="G518" i="14"/>
  <c r="I517" i="14"/>
  <c r="H517" i="14"/>
  <c r="G517" i="14"/>
  <c r="I516" i="14"/>
  <c r="H516" i="14"/>
  <c r="G516" i="14"/>
  <c r="I515" i="14"/>
  <c r="H515" i="14"/>
  <c r="G515" i="14"/>
  <c r="I514" i="14"/>
  <c r="H514" i="14"/>
  <c r="G514" i="14"/>
  <c r="I513" i="14"/>
  <c r="H513" i="14"/>
  <c r="G513" i="14"/>
  <c r="I512" i="14"/>
  <c r="H512" i="14"/>
  <c r="G512" i="14"/>
  <c r="I511" i="14"/>
  <c r="H511" i="14"/>
  <c r="G511" i="14"/>
  <c r="I510" i="14"/>
  <c r="H510" i="14"/>
  <c r="G510" i="14"/>
  <c r="I509" i="14"/>
  <c r="H509" i="14"/>
  <c r="G509" i="14"/>
  <c r="I508" i="14"/>
  <c r="H508" i="14"/>
  <c r="G508" i="14"/>
  <c r="I507" i="14"/>
  <c r="H507" i="14"/>
  <c r="G507" i="14"/>
  <c r="I506" i="14"/>
  <c r="H506" i="14"/>
  <c r="G506" i="14"/>
  <c r="I505" i="14"/>
  <c r="H505" i="14"/>
  <c r="G505" i="14"/>
  <c r="I504" i="14"/>
  <c r="H504" i="14"/>
  <c r="G504" i="14"/>
  <c r="I503" i="14"/>
  <c r="H503" i="14"/>
  <c r="G503" i="14"/>
  <c r="T614" i="20"/>
  <c r="V614" i="20" s="1"/>
  <c r="L614" i="20"/>
  <c r="M614" i="20" s="1"/>
  <c r="K614" i="20"/>
  <c r="N614" i="20" s="1"/>
  <c r="I614" i="20"/>
  <c r="T613" i="20"/>
  <c r="X613" i="20"/>
  <c r="L613" i="20"/>
  <c r="M613" i="20" s="1"/>
  <c r="K613" i="20"/>
  <c r="Q613" i="20" s="1"/>
  <c r="G613" i="20"/>
  <c r="F613" i="20"/>
  <c r="E613" i="20"/>
  <c r="T612" i="20"/>
  <c r="L612" i="20"/>
  <c r="M612" i="20" s="1"/>
  <c r="K612" i="20"/>
  <c r="Q612" i="20" s="1"/>
  <c r="G612" i="20"/>
  <c r="F612" i="20"/>
  <c r="V612" i="20" s="1"/>
  <c r="E612" i="20"/>
  <c r="T611" i="20"/>
  <c r="X611" i="20" s="1"/>
  <c r="L611" i="20"/>
  <c r="M611" i="20"/>
  <c r="K611" i="20"/>
  <c r="Q611" i="20" s="1"/>
  <c r="G611" i="20"/>
  <c r="F611" i="20"/>
  <c r="E611" i="20"/>
  <c r="T610" i="20"/>
  <c r="X610" i="20" s="1"/>
  <c r="L610" i="20"/>
  <c r="M610" i="20" s="1"/>
  <c r="K610" i="20"/>
  <c r="Q610" i="20" s="1"/>
  <c r="G610" i="20"/>
  <c r="F610" i="20"/>
  <c r="E610" i="20"/>
  <c r="T609" i="20"/>
  <c r="X609" i="20" s="1"/>
  <c r="L609" i="20"/>
  <c r="M609" i="20" s="1"/>
  <c r="K609" i="20"/>
  <c r="Q609" i="20" s="1"/>
  <c r="G609" i="20"/>
  <c r="P609" i="20" s="1"/>
  <c r="F609" i="20"/>
  <c r="E609" i="20"/>
  <c r="T608" i="20"/>
  <c r="X608" i="20" s="1"/>
  <c r="L608" i="20"/>
  <c r="M608" i="20" s="1"/>
  <c r="K608" i="20"/>
  <c r="G608" i="20"/>
  <c r="F608" i="20"/>
  <c r="E608" i="20"/>
  <c r="T607" i="20"/>
  <c r="L607" i="20"/>
  <c r="M607" i="20" s="1"/>
  <c r="K607" i="20"/>
  <c r="G607" i="20"/>
  <c r="F607" i="20"/>
  <c r="E607" i="20"/>
  <c r="N607" i="20" s="1"/>
  <c r="T606" i="20"/>
  <c r="X606" i="20"/>
  <c r="L606" i="20"/>
  <c r="M606" i="20" s="1"/>
  <c r="K606" i="20"/>
  <c r="G606" i="20"/>
  <c r="F606" i="20"/>
  <c r="E606" i="20"/>
  <c r="T605" i="20"/>
  <c r="X605" i="20" s="1"/>
  <c r="L605" i="20"/>
  <c r="M605" i="20" s="1"/>
  <c r="K605" i="20"/>
  <c r="Q605" i="20" s="1"/>
  <c r="G605" i="20"/>
  <c r="F605" i="20"/>
  <c r="E605" i="20"/>
  <c r="T604" i="20"/>
  <c r="W604" i="20" s="1"/>
  <c r="L604" i="20"/>
  <c r="M604" i="20" s="1"/>
  <c r="K604" i="20"/>
  <c r="P604" i="20" s="1"/>
  <c r="I604" i="20"/>
  <c r="T603" i="20"/>
  <c r="L603" i="20"/>
  <c r="M603" i="20" s="1"/>
  <c r="K603" i="20"/>
  <c r="Q603" i="20" s="1"/>
  <c r="G603" i="20"/>
  <c r="F603" i="20"/>
  <c r="E603" i="20"/>
  <c r="N603" i="20" s="1"/>
  <c r="T602" i="20"/>
  <c r="L602" i="20"/>
  <c r="M602" i="20" s="1"/>
  <c r="K602" i="20"/>
  <c r="Q602" i="20"/>
  <c r="G602" i="20"/>
  <c r="P602" i="20" s="1"/>
  <c r="F602" i="20"/>
  <c r="E602" i="20"/>
  <c r="T601" i="20"/>
  <c r="L601" i="20"/>
  <c r="M601" i="20" s="1"/>
  <c r="K601" i="20"/>
  <c r="G601" i="20"/>
  <c r="F601" i="20"/>
  <c r="E601" i="20"/>
  <c r="T600" i="20"/>
  <c r="X600" i="20" s="1"/>
  <c r="L600" i="20"/>
  <c r="M600" i="20" s="1"/>
  <c r="K600" i="20"/>
  <c r="G600" i="20"/>
  <c r="F600" i="20"/>
  <c r="E600" i="20"/>
  <c r="T599" i="20"/>
  <c r="X599" i="20" s="1"/>
  <c r="L599" i="20"/>
  <c r="M599" i="20" s="1"/>
  <c r="K599" i="20"/>
  <c r="Q599" i="20" s="1"/>
  <c r="G599" i="20"/>
  <c r="F599" i="20"/>
  <c r="E599" i="20"/>
  <c r="T598" i="20"/>
  <c r="X598" i="20" s="1"/>
  <c r="L598" i="20"/>
  <c r="M598" i="20" s="1"/>
  <c r="K598" i="20"/>
  <c r="Q598" i="20" s="1"/>
  <c r="G598" i="20"/>
  <c r="F598" i="20"/>
  <c r="E598" i="20"/>
  <c r="T597" i="20"/>
  <c r="L597" i="20"/>
  <c r="M597" i="20" s="1"/>
  <c r="K597" i="20"/>
  <c r="G597" i="20"/>
  <c r="P597" i="20" s="1"/>
  <c r="F597" i="20"/>
  <c r="E597" i="20"/>
  <c r="T596" i="20"/>
  <c r="L596" i="20"/>
  <c r="M596" i="20" s="1"/>
  <c r="K596" i="20"/>
  <c r="Q596" i="20" s="1"/>
  <c r="G596" i="20"/>
  <c r="F596" i="20"/>
  <c r="E596" i="20"/>
  <c r="T595" i="20"/>
  <c r="X595" i="20" s="1"/>
  <c r="L595" i="20"/>
  <c r="M595" i="20" s="1"/>
  <c r="K595" i="20"/>
  <c r="G595" i="20"/>
  <c r="F595" i="20"/>
  <c r="E595" i="20"/>
  <c r="T614" i="19"/>
  <c r="L614" i="19"/>
  <c r="M614" i="19" s="1"/>
  <c r="K614" i="19"/>
  <c r="P614" i="19" s="1"/>
  <c r="I614" i="19"/>
  <c r="T613" i="19"/>
  <c r="X613" i="19" s="1"/>
  <c r="L613" i="19"/>
  <c r="M613" i="19" s="1"/>
  <c r="K613" i="19"/>
  <c r="Q613" i="19" s="1"/>
  <c r="G613" i="19"/>
  <c r="F613" i="19"/>
  <c r="E613" i="19"/>
  <c r="T612" i="19"/>
  <c r="X612" i="19" s="1"/>
  <c r="L612" i="19"/>
  <c r="M612" i="19" s="1"/>
  <c r="K612" i="19"/>
  <c r="G612" i="19"/>
  <c r="F612" i="19"/>
  <c r="E612" i="19"/>
  <c r="T611" i="19"/>
  <c r="L611" i="19"/>
  <c r="M611" i="19"/>
  <c r="K611" i="19"/>
  <c r="Q611" i="19" s="1"/>
  <c r="G611" i="19"/>
  <c r="F611" i="19"/>
  <c r="E611" i="19"/>
  <c r="T610" i="19"/>
  <c r="X610" i="19" s="1"/>
  <c r="L610" i="19"/>
  <c r="M610" i="19" s="1"/>
  <c r="K610" i="19"/>
  <c r="Q610" i="19" s="1"/>
  <c r="G610" i="19"/>
  <c r="F610" i="19"/>
  <c r="E610" i="19"/>
  <c r="T609" i="19"/>
  <c r="X609" i="19" s="1"/>
  <c r="L609" i="19"/>
  <c r="M609" i="19" s="1"/>
  <c r="K609" i="19"/>
  <c r="Q609" i="19" s="1"/>
  <c r="G609" i="19"/>
  <c r="F609" i="19"/>
  <c r="E609" i="19"/>
  <c r="T608" i="19"/>
  <c r="L608" i="19"/>
  <c r="M608" i="19" s="1"/>
  <c r="K608" i="19"/>
  <c r="Q608" i="19" s="1"/>
  <c r="G608" i="19"/>
  <c r="F608" i="19"/>
  <c r="E608" i="19"/>
  <c r="T607" i="19"/>
  <c r="L607" i="19"/>
  <c r="M607" i="19" s="1"/>
  <c r="K607" i="19"/>
  <c r="Q607" i="19" s="1"/>
  <c r="G607" i="19"/>
  <c r="F607" i="19"/>
  <c r="E607" i="19"/>
  <c r="T606" i="19"/>
  <c r="L606" i="19"/>
  <c r="M606" i="19" s="1"/>
  <c r="K606" i="19"/>
  <c r="G606" i="19"/>
  <c r="F606" i="19"/>
  <c r="E606" i="19"/>
  <c r="T605" i="19"/>
  <c r="X605" i="19" s="1"/>
  <c r="L605" i="19"/>
  <c r="M605" i="19" s="1"/>
  <c r="K605" i="19"/>
  <c r="Q605" i="19" s="1"/>
  <c r="G605" i="19"/>
  <c r="F605" i="19"/>
  <c r="E605" i="19"/>
  <c r="T604" i="19"/>
  <c r="V604" i="19" s="1"/>
  <c r="L604" i="19"/>
  <c r="M604" i="19" s="1"/>
  <c r="K604" i="19"/>
  <c r="T603" i="19"/>
  <c r="X603" i="19" s="1"/>
  <c r="L603" i="19"/>
  <c r="M603" i="19" s="1"/>
  <c r="K603" i="19"/>
  <c r="G603" i="19"/>
  <c r="F603" i="19"/>
  <c r="E603" i="19"/>
  <c r="T602" i="19"/>
  <c r="X602" i="19" s="1"/>
  <c r="L602" i="19"/>
  <c r="M602" i="19" s="1"/>
  <c r="K602" i="19"/>
  <c r="G602" i="19"/>
  <c r="F602" i="19"/>
  <c r="E602" i="19"/>
  <c r="T601" i="19"/>
  <c r="L601" i="19"/>
  <c r="M601" i="19" s="1"/>
  <c r="K601" i="19"/>
  <c r="Q601" i="19" s="1"/>
  <c r="G601" i="19"/>
  <c r="P601" i="19" s="1"/>
  <c r="F601" i="19"/>
  <c r="E601" i="19"/>
  <c r="T600" i="19"/>
  <c r="X600" i="19" s="1"/>
  <c r="L600" i="19"/>
  <c r="M600" i="19"/>
  <c r="K600" i="19"/>
  <c r="G600" i="19"/>
  <c r="F600" i="19"/>
  <c r="E600" i="19"/>
  <c r="T599" i="19"/>
  <c r="X599" i="19" s="1"/>
  <c r="L599" i="19"/>
  <c r="M599" i="19"/>
  <c r="K599" i="19"/>
  <c r="G599" i="19"/>
  <c r="F599" i="19"/>
  <c r="E599" i="19"/>
  <c r="T598" i="19"/>
  <c r="L598" i="19"/>
  <c r="M598" i="19" s="1"/>
  <c r="K598" i="19"/>
  <c r="Q598" i="19" s="1"/>
  <c r="G598" i="19"/>
  <c r="F598" i="19"/>
  <c r="E598" i="19"/>
  <c r="T597" i="19"/>
  <c r="L597" i="19"/>
  <c r="M597" i="19" s="1"/>
  <c r="K597" i="19"/>
  <c r="Q597" i="19" s="1"/>
  <c r="G597" i="19"/>
  <c r="W597" i="19" s="1"/>
  <c r="F597" i="19"/>
  <c r="E597" i="19"/>
  <c r="T596" i="19"/>
  <c r="L596" i="19"/>
  <c r="M596" i="19"/>
  <c r="K596" i="19"/>
  <c r="Q596" i="19" s="1"/>
  <c r="G596" i="19"/>
  <c r="P596" i="19" s="1"/>
  <c r="F596" i="19"/>
  <c r="E596" i="19"/>
  <c r="T595" i="19"/>
  <c r="X595" i="19" s="1"/>
  <c r="L595" i="19"/>
  <c r="M595" i="19" s="1"/>
  <c r="K595" i="19"/>
  <c r="Q595" i="19" s="1"/>
  <c r="G595" i="19"/>
  <c r="W595" i="19" s="1"/>
  <c r="F595" i="19"/>
  <c r="E595" i="19"/>
  <c r="K6" i="19"/>
  <c r="Q6" i="19"/>
  <c r="K7" i="19"/>
  <c r="Q7" i="19" s="1"/>
  <c r="K8" i="19"/>
  <c r="K9" i="19"/>
  <c r="Q9" i="19" s="1"/>
  <c r="K10" i="19"/>
  <c r="Q10" i="19" s="1"/>
  <c r="K11" i="19"/>
  <c r="Q11" i="19" s="1"/>
  <c r="K12" i="19"/>
  <c r="Q12" i="19" s="1"/>
  <c r="K13" i="19"/>
  <c r="Q13" i="19"/>
  <c r="K14" i="19"/>
  <c r="O14" i="19"/>
  <c r="K15" i="19"/>
  <c r="Q15" i="19" s="1"/>
  <c r="K16" i="19"/>
  <c r="Q16" i="19" s="1"/>
  <c r="K17" i="19"/>
  <c r="K18" i="19"/>
  <c r="Q18" i="19" s="1"/>
  <c r="K19" i="19"/>
  <c r="Q19" i="19" s="1"/>
  <c r="K20" i="19"/>
  <c r="Q20" i="19" s="1"/>
  <c r="K21" i="19"/>
  <c r="Q21" i="19" s="1"/>
  <c r="K22" i="19"/>
  <c r="Q22" i="19" s="1"/>
  <c r="K23" i="19"/>
  <c r="Q23" i="19" s="1"/>
  <c r="K24" i="19"/>
  <c r="K25" i="19"/>
  <c r="Q25" i="19" s="1"/>
  <c r="K26" i="19"/>
  <c r="Q26" i="19"/>
  <c r="K27" i="19"/>
  <c r="Q27" i="19"/>
  <c r="K28" i="19"/>
  <c r="Q28" i="19" s="1"/>
  <c r="K29" i="19"/>
  <c r="Q29" i="19"/>
  <c r="K30" i="19"/>
  <c r="Q30" i="19" s="1"/>
  <c r="K31" i="19"/>
  <c r="Q31" i="19" s="1"/>
  <c r="K32" i="19"/>
  <c r="K33" i="19"/>
  <c r="K34" i="19"/>
  <c r="P34" i="19" s="1"/>
  <c r="K35" i="19"/>
  <c r="Q35" i="19" s="1"/>
  <c r="K36" i="19"/>
  <c r="Q36" i="19" s="1"/>
  <c r="K37" i="19"/>
  <c r="Q37" i="19" s="1"/>
  <c r="K38" i="19"/>
  <c r="Q38" i="19" s="1"/>
  <c r="K39" i="19"/>
  <c r="Q39" i="19" s="1"/>
  <c r="K40" i="19"/>
  <c r="Q40" i="19" s="1"/>
  <c r="K41" i="19"/>
  <c r="K42" i="19"/>
  <c r="Q42" i="19" s="1"/>
  <c r="K43" i="19"/>
  <c r="Q43" i="19" s="1"/>
  <c r="K44" i="19"/>
  <c r="P44" i="19" s="1"/>
  <c r="K45" i="19"/>
  <c r="Q45" i="19" s="1"/>
  <c r="K46" i="19"/>
  <c r="Q46" i="19" s="1"/>
  <c r="K47" i="19"/>
  <c r="Q47" i="19" s="1"/>
  <c r="K48" i="19"/>
  <c r="Q48" i="19" s="1"/>
  <c r="K49" i="19"/>
  <c r="K50" i="19"/>
  <c r="Q50" i="19" s="1"/>
  <c r="K51" i="19"/>
  <c r="Q51" i="19" s="1"/>
  <c r="K52" i="19"/>
  <c r="Q52" i="19" s="1"/>
  <c r="K53" i="19"/>
  <c r="Q53" i="19" s="1"/>
  <c r="K54" i="19"/>
  <c r="O54" i="19" s="1"/>
  <c r="K55" i="19"/>
  <c r="Q55" i="19" s="1"/>
  <c r="K56" i="19"/>
  <c r="Q56" i="19" s="1"/>
  <c r="K57" i="19"/>
  <c r="K58" i="19"/>
  <c r="Q58" i="19" s="1"/>
  <c r="K59" i="19"/>
  <c r="Q59" i="19" s="1"/>
  <c r="K60" i="19"/>
  <c r="Q60" i="19" s="1"/>
  <c r="K61" i="19"/>
  <c r="Q61" i="19" s="1"/>
  <c r="K62" i="19"/>
  <c r="Q62" i="19" s="1"/>
  <c r="K63" i="19"/>
  <c r="Q63" i="19" s="1"/>
  <c r="K64" i="19"/>
  <c r="K65" i="19"/>
  <c r="K66" i="19"/>
  <c r="Q66" i="19" s="1"/>
  <c r="K67" i="19"/>
  <c r="Q67" i="19" s="1"/>
  <c r="K68" i="19"/>
  <c r="Q68" i="19" s="1"/>
  <c r="K69" i="19"/>
  <c r="Q69" i="19" s="1"/>
  <c r="K70" i="19"/>
  <c r="Q70" i="19" s="1"/>
  <c r="K71" i="19"/>
  <c r="Q71" i="19" s="1"/>
  <c r="K72" i="19"/>
  <c r="K73" i="19"/>
  <c r="K74" i="19"/>
  <c r="P74" i="19" s="1"/>
  <c r="K75" i="19"/>
  <c r="Q75" i="19" s="1"/>
  <c r="K76" i="19"/>
  <c r="Q76" i="19" s="1"/>
  <c r="K77" i="19"/>
  <c r="Q77" i="19" s="1"/>
  <c r="K78" i="19"/>
  <c r="Q78" i="19" s="1"/>
  <c r="K79" i="19"/>
  <c r="Q79" i="19" s="1"/>
  <c r="K80" i="19"/>
  <c r="Q80" i="19" s="1"/>
  <c r="K81" i="19"/>
  <c r="Q81" i="19" s="1"/>
  <c r="K82" i="19"/>
  <c r="Q82" i="19" s="1"/>
  <c r="K83" i="19"/>
  <c r="Q83" i="19" s="1"/>
  <c r="K84" i="19"/>
  <c r="P84" i="19" s="1"/>
  <c r="K85" i="19"/>
  <c r="Q85" i="19" s="1"/>
  <c r="K86" i="19"/>
  <c r="Q86" i="19" s="1"/>
  <c r="K87" i="19"/>
  <c r="Q87" i="19" s="1"/>
  <c r="K88" i="19"/>
  <c r="Q88" i="19" s="1"/>
  <c r="K89" i="19"/>
  <c r="K90" i="19"/>
  <c r="Q90" i="19" s="1"/>
  <c r="K91" i="19"/>
  <c r="Q91" i="19" s="1"/>
  <c r="K92" i="19"/>
  <c r="Q92" i="19"/>
  <c r="K93" i="19"/>
  <c r="Q93" i="19" s="1"/>
  <c r="K94" i="19"/>
  <c r="P94" i="19"/>
  <c r="K95" i="19"/>
  <c r="Q95" i="19" s="1"/>
  <c r="K96" i="19"/>
  <c r="K97" i="19"/>
  <c r="K98" i="19"/>
  <c r="Q98" i="19" s="1"/>
  <c r="K99" i="19"/>
  <c r="Q99" i="19" s="1"/>
  <c r="K100" i="19"/>
  <c r="Q100" i="19" s="1"/>
  <c r="K101" i="19"/>
  <c r="Q101" i="19" s="1"/>
  <c r="K102" i="19"/>
  <c r="Q102" i="19" s="1"/>
  <c r="K103" i="19"/>
  <c r="Q103" i="19" s="1"/>
  <c r="K104" i="19"/>
  <c r="K105" i="19"/>
  <c r="K106" i="19"/>
  <c r="Q106" i="19" s="1"/>
  <c r="K107" i="19"/>
  <c r="Q107" i="19" s="1"/>
  <c r="K108" i="19"/>
  <c r="Q108" i="19" s="1"/>
  <c r="K109" i="19"/>
  <c r="Q109" i="19" s="1"/>
  <c r="K110" i="19"/>
  <c r="Q110" i="19" s="1"/>
  <c r="K111" i="19"/>
  <c r="Q111" i="19" s="1"/>
  <c r="K112" i="19"/>
  <c r="K113" i="19"/>
  <c r="K114" i="19"/>
  <c r="O114" i="19" s="1"/>
  <c r="K115" i="19"/>
  <c r="Q115" i="19" s="1"/>
  <c r="K116" i="19"/>
  <c r="Q116" i="19" s="1"/>
  <c r="K117" i="19"/>
  <c r="Q117" i="19" s="1"/>
  <c r="K118" i="19"/>
  <c r="Q118" i="19" s="1"/>
  <c r="K119" i="19"/>
  <c r="Q119" i="19" s="1"/>
  <c r="K120" i="19"/>
  <c r="Q120" i="19" s="1"/>
  <c r="K121" i="19"/>
  <c r="K122" i="19"/>
  <c r="Q122" i="19" s="1"/>
  <c r="K123" i="19"/>
  <c r="Q123" i="19" s="1"/>
  <c r="K124" i="19"/>
  <c r="N124" i="19" s="1"/>
  <c r="K125" i="19"/>
  <c r="Q125" i="19" s="1"/>
  <c r="K126" i="19"/>
  <c r="Q126" i="19" s="1"/>
  <c r="K127" i="19"/>
  <c r="Q127" i="19" s="1"/>
  <c r="K128" i="19"/>
  <c r="Q128" i="19" s="1"/>
  <c r="K129" i="19"/>
  <c r="K130" i="19"/>
  <c r="Q130" i="19" s="1"/>
  <c r="K131" i="19"/>
  <c r="Q131" i="19" s="1"/>
  <c r="K132" i="19"/>
  <c r="Q132" i="19" s="1"/>
  <c r="K133" i="19"/>
  <c r="Q133" i="19" s="1"/>
  <c r="K134" i="19"/>
  <c r="P134" i="19" s="1"/>
  <c r="K135" i="19"/>
  <c r="Q135" i="19" s="1"/>
  <c r="K136" i="19"/>
  <c r="Q136" i="19" s="1"/>
  <c r="K137" i="19"/>
  <c r="K138" i="19"/>
  <c r="Q138" i="19" s="1"/>
  <c r="K139" i="19"/>
  <c r="Q139" i="19"/>
  <c r="K140" i="19"/>
  <c r="Q140" i="19" s="1"/>
  <c r="K141" i="19"/>
  <c r="Q141" i="19" s="1"/>
  <c r="K142" i="19"/>
  <c r="Q142" i="19" s="1"/>
  <c r="K143" i="19"/>
  <c r="Q143" i="19" s="1"/>
  <c r="K144" i="19"/>
  <c r="K145" i="19"/>
  <c r="Q145" i="19" s="1"/>
  <c r="K146" i="19"/>
  <c r="Q146" i="19" s="1"/>
  <c r="K147" i="19"/>
  <c r="Q147" i="19" s="1"/>
  <c r="K148" i="19"/>
  <c r="Q148" i="19"/>
  <c r="K149" i="19"/>
  <c r="Q149" i="19" s="1"/>
  <c r="K150" i="19"/>
  <c r="Q150" i="19" s="1"/>
  <c r="K151" i="19"/>
  <c r="Q151" i="19" s="1"/>
  <c r="K152" i="19"/>
  <c r="Q152" i="19"/>
  <c r="K153" i="19"/>
  <c r="K154" i="19"/>
  <c r="N154" i="19" s="1"/>
  <c r="K155" i="19"/>
  <c r="Q155" i="19" s="1"/>
  <c r="K156" i="19"/>
  <c r="Q156" i="19" s="1"/>
  <c r="K157" i="19"/>
  <c r="Q157" i="19" s="1"/>
  <c r="K158" i="19"/>
  <c r="Q158" i="19" s="1"/>
  <c r="K159" i="19"/>
  <c r="Q159" i="19" s="1"/>
  <c r="K160" i="19"/>
  <c r="Q160" i="19" s="1"/>
  <c r="K161" i="19"/>
  <c r="K162" i="19"/>
  <c r="Q162" i="19" s="1"/>
  <c r="K163" i="19"/>
  <c r="Q163" i="19"/>
  <c r="K164" i="19"/>
  <c r="P164" i="19" s="1"/>
  <c r="K165" i="19"/>
  <c r="Q165" i="19" s="1"/>
  <c r="K166" i="19"/>
  <c r="Q166" i="19" s="1"/>
  <c r="K167" i="19"/>
  <c r="Q167" i="19" s="1"/>
  <c r="K168" i="19"/>
  <c r="K169" i="19"/>
  <c r="K170" i="19"/>
  <c r="Q170" i="19" s="1"/>
  <c r="K171" i="19"/>
  <c r="Q171" i="19" s="1"/>
  <c r="K172" i="19"/>
  <c r="Q172" i="19" s="1"/>
  <c r="K173" i="19"/>
  <c r="Q173" i="19" s="1"/>
  <c r="K174" i="19"/>
  <c r="N174" i="19" s="1"/>
  <c r="K175" i="19"/>
  <c r="Q175" i="19" s="1"/>
  <c r="K176" i="19"/>
  <c r="Q176" i="19" s="1"/>
  <c r="K177" i="19"/>
  <c r="K178" i="19"/>
  <c r="Q178" i="19" s="1"/>
  <c r="K179" i="19"/>
  <c r="Q179" i="19" s="1"/>
  <c r="K180" i="19"/>
  <c r="Q180" i="19" s="1"/>
  <c r="K181" i="19"/>
  <c r="Q181" i="19" s="1"/>
  <c r="K182" i="19"/>
  <c r="Q182" i="19" s="1"/>
  <c r="K183" i="19"/>
  <c r="Q183" i="19" s="1"/>
  <c r="K184" i="19"/>
  <c r="K185" i="19"/>
  <c r="Q185" i="19" s="1"/>
  <c r="K186" i="19"/>
  <c r="Q186" i="19" s="1"/>
  <c r="K187" i="19"/>
  <c r="Q187" i="19" s="1"/>
  <c r="K188" i="19"/>
  <c r="Q188" i="19" s="1"/>
  <c r="K189" i="19"/>
  <c r="Q189" i="19" s="1"/>
  <c r="K190" i="19"/>
  <c r="Q190" i="19" s="1"/>
  <c r="K191" i="19"/>
  <c r="Q191" i="19" s="1"/>
  <c r="K192" i="19"/>
  <c r="Q192" i="19" s="1"/>
  <c r="K193" i="19"/>
  <c r="K194" i="19"/>
  <c r="O194" i="19" s="1"/>
  <c r="K195" i="19"/>
  <c r="Q195" i="19" s="1"/>
  <c r="K196" i="19"/>
  <c r="K197" i="19"/>
  <c r="K198" i="19"/>
  <c r="Q198" i="19" s="1"/>
  <c r="K199" i="19"/>
  <c r="Q199" i="19" s="1"/>
  <c r="K200" i="19"/>
  <c r="Q200" i="19" s="1"/>
  <c r="K201" i="19"/>
  <c r="Q201" i="19" s="1"/>
  <c r="K202" i="19"/>
  <c r="Q202" i="19" s="1"/>
  <c r="K203" i="19"/>
  <c r="Q203" i="19" s="1"/>
  <c r="K204" i="19"/>
  <c r="K205" i="19"/>
  <c r="K206" i="19"/>
  <c r="Q206" i="19" s="1"/>
  <c r="K207" i="19"/>
  <c r="Q207" i="19" s="1"/>
  <c r="K208" i="19"/>
  <c r="Q208" i="19" s="1"/>
  <c r="K209" i="19"/>
  <c r="Q209" i="19" s="1"/>
  <c r="K210" i="19"/>
  <c r="Q210" i="19" s="1"/>
  <c r="K211" i="19"/>
  <c r="Q211" i="19" s="1"/>
  <c r="K212" i="19"/>
  <c r="K213" i="19"/>
  <c r="K214" i="19"/>
  <c r="N214" i="19" s="1"/>
  <c r="K215" i="19"/>
  <c r="Q215" i="19" s="1"/>
  <c r="K216" i="19"/>
  <c r="Q216" i="19" s="1"/>
  <c r="K217" i="19"/>
  <c r="Q217" i="19" s="1"/>
  <c r="K218" i="19"/>
  <c r="Q218" i="19" s="1"/>
  <c r="K219" i="19"/>
  <c r="Q219" i="19" s="1"/>
  <c r="K220" i="19"/>
  <c r="Q220" i="19" s="1"/>
  <c r="K221" i="19"/>
  <c r="Q221" i="19" s="1"/>
  <c r="K222" i="19"/>
  <c r="Q222" i="19" s="1"/>
  <c r="K223" i="19"/>
  <c r="Q223" i="19" s="1"/>
  <c r="K224" i="19"/>
  <c r="N224" i="19" s="1"/>
  <c r="K225" i="19"/>
  <c r="Q225" i="19" s="1"/>
  <c r="K226" i="19"/>
  <c r="Q226" i="19" s="1"/>
  <c r="K227" i="19"/>
  <c r="Q227" i="19" s="1"/>
  <c r="K228" i="19"/>
  <c r="Q228" i="19" s="1"/>
  <c r="K229" i="19"/>
  <c r="Q229" i="19" s="1"/>
  <c r="K230" i="19"/>
  <c r="Q230" i="19" s="1"/>
  <c r="K231" i="19"/>
  <c r="Q231" i="19" s="1"/>
  <c r="K232" i="19"/>
  <c r="Q232" i="19" s="1"/>
  <c r="K233" i="19"/>
  <c r="Q233" i="19" s="1"/>
  <c r="K234" i="19"/>
  <c r="N234" i="19" s="1"/>
  <c r="K235" i="19"/>
  <c r="Q235" i="19"/>
  <c r="K236" i="19"/>
  <c r="Q236" i="19" s="1"/>
  <c r="K237" i="19"/>
  <c r="Q237" i="19" s="1"/>
  <c r="K238" i="19"/>
  <c r="Q238" i="19" s="1"/>
  <c r="K239" i="19"/>
  <c r="Q239" i="19" s="1"/>
  <c r="K240" i="19"/>
  <c r="Q240" i="19" s="1"/>
  <c r="K241" i="19"/>
  <c r="K242" i="19"/>
  <c r="Q242" i="19" s="1"/>
  <c r="K243" i="19"/>
  <c r="Q243" i="19" s="1"/>
  <c r="K244" i="19"/>
  <c r="O244" i="19" s="1"/>
  <c r="K245" i="19"/>
  <c r="Q245" i="19" s="1"/>
  <c r="K246" i="19"/>
  <c r="Q246" i="19"/>
  <c r="K247" i="19"/>
  <c r="Q247" i="19" s="1"/>
  <c r="K248" i="19"/>
  <c r="Q248" i="19" s="1"/>
  <c r="K249" i="19"/>
  <c r="K250" i="19"/>
  <c r="Q250" i="19" s="1"/>
  <c r="K251" i="19"/>
  <c r="Q251" i="19" s="1"/>
  <c r="K252" i="19"/>
  <c r="Q252" i="19" s="1"/>
  <c r="K253" i="19"/>
  <c r="Q253" i="19" s="1"/>
  <c r="K254" i="19"/>
  <c r="P254" i="19" s="1"/>
  <c r="K255" i="19"/>
  <c r="Q255" i="19" s="1"/>
  <c r="K256" i="19"/>
  <c r="Q256" i="19"/>
  <c r="K257" i="19"/>
  <c r="K258" i="19"/>
  <c r="Q258" i="19" s="1"/>
  <c r="K259" i="19"/>
  <c r="K260" i="19"/>
  <c r="Q260" i="19" s="1"/>
  <c r="K261" i="19"/>
  <c r="Q261" i="19" s="1"/>
  <c r="K262" i="19"/>
  <c r="Q262" i="19" s="1"/>
  <c r="K263" i="19"/>
  <c r="Q263" i="19" s="1"/>
  <c r="K264" i="19"/>
  <c r="K265" i="19"/>
  <c r="Q265" i="19" s="1"/>
  <c r="K266" i="19"/>
  <c r="Q266" i="19" s="1"/>
  <c r="K267" i="19"/>
  <c r="Q267" i="19" s="1"/>
  <c r="K268" i="19"/>
  <c r="Q268" i="19" s="1"/>
  <c r="K269" i="19"/>
  <c r="Q269" i="19" s="1"/>
  <c r="K270" i="19"/>
  <c r="Q270" i="19" s="1"/>
  <c r="K271" i="19"/>
  <c r="Q271" i="19" s="1"/>
  <c r="K272" i="19"/>
  <c r="Q272" i="19" s="1"/>
  <c r="K273" i="19"/>
  <c r="Q273" i="19" s="1"/>
  <c r="K274" i="19"/>
  <c r="O274" i="19" s="1"/>
  <c r="K275" i="19"/>
  <c r="Q275" i="19" s="1"/>
  <c r="K276" i="19"/>
  <c r="Q276" i="19" s="1"/>
  <c r="K277" i="19"/>
  <c r="Q277" i="19" s="1"/>
  <c r="K278" i="19"/>
  <c r="Q278" i="19" s="1"/>
  <c r="K279" i="19"/>
  <c r="Q279" i="19" s="1"/>
  <c r="K280" i="19"/>
  <c r="Q280" i="19" s="1"/>
  <c r="K281" i="19"/>
  <c r="K282" i="19"/>
  <c r="Q282" i="19" s="1"/>
  <c r="K283" i="19"/>
  <c r="Q283" i="19" s="1"/>
  <c r="K284" i="19"/>
  <c r="N284" i="19" s="1"/>
  <c r="K285" i="19"/>
  <c r="Q285" i="19" s="1"/>
  <c r="K286" i="19"/>
  <c r="Q286" i="19" s="1"/>
  <c r="K287" i="19"/>
  <c r="Q287" i="19" s="1"/>
  <c r="K288" i="19"/>
  <c r="Q288" i="19" s="1"/>
  <c r="K289" i="19"/>
  <c r="K290" i="19"/>
  <c r="Q290" i="19" s="1"/>
  <c r="K291" i="19"/>
  <c r="Q291" i="19" s="1"/>
  <c r="K292" i="19"/>
  <c r="Q292" i="19" s="1"/>
  <c r="K293" i="19"/>
  <c r="Q293" i="19" s="1"/>
  <c r="K294" i="19"/>
  <c r="N294" i="19" s="1"/>
  <c r="K295" i="19"/>
  <c r="Q295" i="19" s="1"/>
  <c r="K296" i="19"/>
  <c r="Q296" i="19" s="1"/>
  <c r="K297" i="19"/>
  <c r="K298" i="19"/>
  <c r="Q298" i="19" s="1"/>
  <c r="K299" i="19"/>
  <c r="Q299" i="19" s="1"/>
  <c r="K300" i="19"/>
  <c r="Q300" i="19" s="1"/>
  <c r="K301" i="19"/>
  <c r="Q301" i="19" s="1"/>
  <c r="K302" i="19"/>
  <c r="Q302" i="19"/>
  <c r="K303" i="19"/>
  <c r="Q303" i="19" s="1"/>
  <c r="K304" i="19"/>
  <c r="K305" i="19"/>
  <c r="Q305" i="19" s="1"/>
  <c r="K306" i="19"/>
  <c r="Q306" i="19" s="1"/>
  <c r="K307" i="19"/>
  <c r="Q307" i="19" s="1"/>
  <c r="K308" i="19"/>
  <c r="Q308" i="19" s="1"/>
  <c r="K309" i="19"/>
  <c r="Q309" i="19" s="1"/>
  <c r="K310" i="19"/>
  <c r="Q310" i="19" s="1"/>
  <c r="K311" i="19"/>
  <c r="Q311" i="19" s="1"/>
  <c r="K312" i="19"/>
  <c r="Q312" i="19"/>
  <c r="K313" i="19"/>
  <c r="K314" i="19"/>
  <c r="P314" i="19" s="1"/>
  <c r="K315" i="19"/>
  <c r="Q315" i="19" s="1"/>
  <c r="K316" i="19"/>
  <c r="Q316" i="19" s="1"/>
  <c r="K317" i="19"/>
  <c r="Q317" i="19" s="1"/>
  <c r="K318" i="19"/>
  <c r="Q318" i="19" s="1"/>
  <c r="K319" i="19"/>
  <c r="Q319" i="19" s="1"/>
  <c r="K320" i="19"/>
  <c r="K321" i="19"/>
  <c r="K322" i="19"/>
  <c r="Q322" i="19" s="1"/>
  <c r="K323" i="19"/>
  <c r="Q323" i="19" s="1"/>
  <c r="K324" i="19"/>
  <c r="O324" i="19" s="1"/>
  <c r="K325" i="19"/>
  <c r="K326" i="19"/>
  <c r="Q326" i="19" s="1"/>
  <c r="K327" i="19"/>
  <c r="Q327" i="19" s="1"/>
  <c r="K328" i="19"/>
  <c r="Q328" i="19"/>
  <c r="K329" i="19"/>
  <c r="Q329" i="19" s="1"/>
  <c r="K330" i="19"/>
  <c r="Q330" i="19" s="1"/>
  <c r="K331" i="19"/>
  <c r="Q331" i="19"/>
  <c r="K332" i="19"/>
  <c r="Q332" i="19" s="1"/>
  <c r="K333" i="19"/>
  <c r="Q333" i="19" s="1"/>
  <c r="K334" i="19"/>
  <c r="N334" i="19"/>
  <c r="K335" i="19"/>
  <c r="Q335" i="19" s="1"/>
  <c r="K336" i="19"/>
  <c r="Q336" i="19" s="1"/>
  <c r="K337" i="19"/>
  <c r="Q337" i="19" s="1"/>
  <c r="K338" i="19"/>
  <c r="Q338" i="19" s="1"/>
  <c r="K339" i="19"/>
  <c r="Q339" i="19" s="1"/>
  <c r="K340" i="19"/>
  <c r="K341" i="19"/>
  <c r="Q341" i="19" s="1"/>
  <c r="K342" i="19"/>
  <c r="Q342" i="19" s="1"/>
  <c r="K343" i="19"/>
  <c r="Q343" i="19" s="1"/>
  <c r="K344" i="19"/>
  <c r="O344" i="19" s="1"/>
  <c r="K345" i="19"/>
  <c r="Q345" i="19" s="1"/>
  <c r="K346" i="19"/>
  <c r="Q346" i="19" s="1"/>
  <c r="K347" i="19"/>
  <c r="Q347" i="19" s="1"/>
  <c r="K348" i="19"/>
  <c r="K349" i="19"/>
  <c r="K350" i="19"/>
  <c r="Q350" i="19" s="1"/>
  <c r="K351" i="19"/>
  <c r="Q351" i="19" s="1"/>
  <c r="K352" i="19"/>
  <c r="Q352" i="19" s="1"/>
  <c r="K353" i="19"/>
  <c r="Q353" i="19" s="1"/>
  <c r="K354" i="19"/>
  <c r="P354" i="19" s="1"/>
  <c r="K355" i="19"/>
  <c r="Q355" i="19" s="1"/>
  <c r="K356" i="19"/>
  <c r="Q356" i="19" s="1"/>
  <c r="K357" i="19"/>
  <c r="K358" i="19"/>
  <c r="Q358" i="19" s="1"/>
  <c r="K359" i="19"/>
  <c r="Q359" i="19" s="1"/>
  <c r="K360" i="19"/>
  <c r="Q360" i="19" s="1"/>
  <c r="K361" i="19"/>
  <c r="Q361" i="19"/>
  <c r="K362" i="19"/>
  <c r="Q362" i="19" s="1"/>
  <c r="K363" i="19"/>
  <c r="Q363" i="19" s="1"/>
  <c r="K364" i="19"/>
  <c r="K365" i="19"/>
  <c r="K366" i="19"/>
  <c r="Q366" i="19" s="1"/>
  <c r="K367" i="19"/>
  <c r="Q367" i="19" s="1"/>
  <c r="K368" i="19"/>
  <c r="Q368" i="19" s="1"/>
  <c r="K369" i="19"/>
  <c r="Q369" i="19"/>
  <c r="K370" i="19"/>
  <c r="Q370" i="19" s="1"/>
  <c r="K371" i="19"/>
  <c r="Q371" i="19"/>
  <c r="K372" i="19"/>
  <c r="K373" i="19"/>
  <c r="K374" i="19"/>
  <c r="N374" i="19" s="1"/>
  <c r="K375" i="19"/>
  <c r="Q375" i="19" s="1"/>
  <c r="K376" i="19"/>
  <c r="Q376" i="19" s="1"/>
  <c r="K377" i="19"/>
  <c r="Q377" i="19" s="1"/>
  <c r="K378" i="19"/>
  <c r="Q378" i="19" s="1"/>
  <c r="K379" i="19"/>
  <c r="Q379" i="19" s="1"/>
  <c r="K380" i="19"/>
  <c r="Q380" i="19" s="1"/>
  <c r="K381" i="19"/>
  <c r="K382" i="19"/>
  <c r="Q382" i="19" s="1"/>
  <c r="K383" i="19"/>
  <c r="Q383" i="19" s="1"/>
  <c r="K384" i="19"/>
  <c r="N384" i="19" s="1"/>
  <c r="K385" i="19"/>
  <c r="Q385" i="19" s="1"/>
  <c r="K386" i="19"/>
  <c r="Q386" i="19" s="1"/>
  <c r="K387" i="19"/>
  <c r="Q387" i="19" s="1"/>
  <c r="K388" i="19"/>
  <c r="K389" i="19"/>
  <c r="K390" i="19"/>
  <c r="Q390" i="19" s="1"/>
  <c r="K391" i="19"/>
  <c r="Q391" i="19" s="1"/>
  <c r="K392" i="19"/>
  <c r="Q392" i="19" s="1"/>
  <c r="K393" i="19"/>
  <c r="Q393" i="19" s="1"/>
  <c r="K394" i="19"/>
  <c r="N394" i="19" s="1"/>
  <c r="K395" i="19"/>
  <c r="Q395" i="19" s="1"/>
  <c r="K396" i="19"/>
  <c r="Q396" i="19" s="1"/>
  <c r="K397" i="19"/>
  <c r="K398" i="19"/>
  <c r="Q398" i="19" s="1"/>
  <c r="K399" i="19"/>
  <c r="Q399" i="19" s="1"/>
  <c r="K400" i="19"/>
  <c r="Q400" i="19" s="1"/>
  <c r="K401" i="19"/>
  <c r="Q401" i="19" s="1"/>
  <c r="K402" i="19"/>
  <c r="Q402" i="19"/>
  <c r="K403" i="19"/>
  <c r="Q403" i="19" s="1"/>
  <c r="K404" i="19"/>
  <c r="K405" i="19"/>
  <c r="Q405" i="19" s="1"/>
  <c r="K406" i="19"/>
  <c r="Q406" i="19" s="1"/>
  <c r="K407" i="19"/>
  <c r="Q407" i="19"/>
  <c r="K408" i="19"/>
  <c r="Q408" i="19" s="1"/>
  <c r="K409" i="19"/>
  <c r="Q409" i="19" s="1"/>
  <c r="K410" i="19"/>
  <c r="Q410" i="19"/>
  <c r="K411" i="19"/>
  <c r="Q411" i="19" s="1"/>
  <c r="K412" i="19"/>
  <c r="Q412" i="19" s="1"/>
  <c r="K413" i="19"/>
  <c r="K414" i="19"/>
  <c r="N414" i="19" s="1"/>
  <c r="K415" i="19"/>
  <c r="Q415" i="19" s="1"/>
  <c r="K416" i="19"/>
  <c r="K417" i="19"/>
  <c r="K418" i="19"/>
  <c r="Q418" i="19" s="1"/>
  <c r="K419" i="19"/>
  <c r="Q419" i="19" s="1"/>
  <c r="K420" i="19"/>
  <c r="Q420" i="19" s="1"/>
  <c r="K421" i="19"/>
  <c r="Q421" i="19" s="1"/>
  <c r="K422" i="19"/>
  <c r="Q422" i="19" s="1"/>
  <c r="K423" i="19"/>
  <c r="Q423" i="19" s="1"/>
  <c r="K424" i="19"/>
  <c r="K425" i="19"/>
  <c r="K426" i="19"/>
  <c r="Q426" i="19" s="1"/>
  <c r="K427" i="19"/>
  <c r="Q427" i="19" s="1"/>
  <c r="K428" i="19"/>
  <c r="Q428" i="19" s="1"/>
  <c r="K429" i="19"/>
  <c r="Q429" i="19"/>
  <c r="K430" i="19"/>
  <c r="Q430" i="19" s="1"/>
  <c r="K431" i="19"/>
  <c r="Q431" i="19" s="1"/>
  <c r="K432" i="19"/>
  <c r="Q432" i="19" s="1"/>
  <c r="K433" i="19"/>
  <c r="K434" i="19"/>
  <c r="N434" i="19" s="1"/>
  <c r="K435" i="19"/>
  <c r="Q435" i="19" s="1"/>
  <c r="K436" i="19"/>
  <c r="Q436" i="19" s="1"/>
  <c r="K437" i="19"/>
  <c r="Q437" i="19" s="1"/>
  <c r="K438" i="19"/>
  <c r="Q438" i="19" s="1"/>
  <c r="K439" i="19"/>
  <c r="Q439" i="19" s="1"/>
  <c r="K440" i="19"/>
  <c r="K441" i="19"/>
  <c r="K442" i="19"/>
  <c r="Q442" i="19" s="1"/>
  <c r="K443" i="19"/>
  <c r="Q443" i="19" s="1"/>
  <c r="K444" i="19"/>
  <c r="N444" i="19"/>
  <c r="K445" i="19"/>
  <c r="Q445" i="19" s="1"/>
  <c r="K446" i="19"/>
  <c r="Q446" i="19" s="1"/>
  <c r="K447" i="19"/>
  <c r="Q447" i="19" s="1"/>
  <c r="K448" i="19"/>
  <c r="Q448" i="19" s="1"/>
  <c r="K449" i="19"/>
  <c r="K450" i="19"/>
  <c r="Q450" i="19" s="1"/>
  <c r="K451" i="19"/>
  <c r="Q451" i="19" s="1"/>
  <c r="K452" i="19"/>
  <c r="Q452" i="19" s="1"/>
  <c r="K453" i="19"/>
  <c r="Q453" i="19" s="1"/>
  <c r="K454" i="19"/>
  <c r="O454" i="19" s="1"/>
  <c r="K455" i="19"/>
  <c r="Q455" i="19" s="1"/>
  <c r="K456" i="19"/>
  <c r="Q456" i="19" s="1"/>
  <c r="K457" i="19"/>
  <c r="K458" i="19"/>
  <c r="Q458" i="19" s="1"/>
  <c r="K459" i="19"/>
  <c r="Q459" i="19" s="1"/>
  <c r="K460" i="19"/>
  <c r="Q460" i="19" s="1"/>
  <c r="K461" i="19"/>
  <c r="Q461" i="19" s="1"/>
  <c r="K462" i="19"/>
  <c r="Q462" i="19" s="1"/>
  <c r="K463" i="19"/>
  <c r="Q463" i="19" s="1"/>
  <c r="K464" i="19"/>
  <c r="K465" i="19"/>
  <c r="K466" i="19"/>
  <c r="Q466" i="19" s="1"/>
  <c r="K467" i="19"/>
  <c r="Q467" i="19"/>
  <c r="K468" i="19"/>
  <c r="Q468" i="19" s="1"/>
  <c r="K469" i="19"/>
  <c r="Q469" i="19" s="1"/>
  <c r="K470" i="19"/>
  <c r="Q470" i="19" s="1"/>
  <c r="K471" i="19"/>
  <c r="Q471" i="19" s="1"/>
  <c r="K472" i="19"/>
  <c r="Q472" i="19" s="1"/>
  <c r="K473" i="19"/>
  <c r="K474" i="19"/>
  <c r="O474" i="19" s="1"/>
  <c r="K475" i="19"/>
  <c r="Q475" i="19" s="1"/>
  <c r="K476" i="19"/>
  <c r="Q476" i="19" s="1"/>
  <c r="K477" i="19"/>
  <c r="Q477" i="19" s="1"/>
  <c r="K478" i="19"/>
  <c r="Q478" i="19" s="1"/>
  <c r="K479" i="19"/>
  <c r="Q479" i="19" s="1"/>
  <c r="K480" i="19"/>
  <c r="Q480" i="19" s="1"/>
  <c r="K481" i="19"/>
  <c r="K482" i="19"/>
  <c r="Q482" i="19" s="1"/>
  <c r="K483" i="19"/>
  <c r="Q483" i="19" s="1"/>
  <c r="K484" i="19"/>
  <c r="P484" i="19" s="1"/>
  <c r="K485" i="19"/>
  <c r="Q485" i="19" s="1"/>
  <c r="K486" i="19"/>
  <c r="Q486" i="19" s="1"/>
  <c r="K487" i="19"/>
  <c r="Q487" i="19" s="1"/>
  <c r="K488" i="19"/>
  <c r="Q488" i="19"/>
  <c r="K489" i="19"/>
  <c r="K490" i="19"/>
  <c r="Q490" i="19" s="1"/>
  <c r="K491" i="19"/>
  <c r="Q491" i="19" s="1"/>
  <c r="K492" i="19"/>
  <c r="Q492" i="19" s="1"/>
  <c r="K493" i="19"/>
  <c r="Q493" i="19" s="1"/>
  <c r="K494" i="19"/>
  <c r="P494" i="19"/>
  <c r="K495" i="19"/>
  <c r="Q495" i="19" s="1"/>
  <c r="K496" i="19"/>
  <c r="K497" i="19"/>
  <c r="K498" i="19"/>
  <c r="Q498" i="19" s="1"/>
  <c r="K499" i="19"/>
  <c r="Q499" i="19"/>
  <c r="K500" i="19"/>
  <c r="Q500" i="19" s="1"/>
  <c r="K501" i="19"/>
  <c r="Q501" i="19" s="1"/>
  <c r="K502" i="19"/>
  <c r="Q502" i="19" s="1"/>
  <c r="K503" i="19"/>
  <c r="Q503" i="19" s="1"/>
  <c r="K504" i="19"/>
  <c r="K505" i="19"/>
  <c r="Q505" i="19" s="1"/>
  <c r="K506" i="19"/>
  <c r="Q506" i="19" s="1"/>
  <c r="K507" i="19"/>
  <c r="Q507" i="19" s="1"/>
  <c r="K508" i="19"/>
  <c r="Q508" i="19" s="1"/>
  <c r="K509" i="19"/>
  <c r="Q509" i="19" s="1"/>
  <c r="K510" i="19"/>
  <c r="Q510" i="19" s="1"/>
  <c r="K511" i="19"/>
  <c r="Q511" i="19" s="1"/>
  <c r="K512" i="19"/>
  <c r="K513" i="19"/>
  <c r="Q513" i="19" s="1"/>
  <c r="K514" i="19"/>
  <c r="N514" i="19" s="1"/>
  <c r="K515" i="19"/>
  <c r="Q515" i="19" s="1"/>
  <c r="K516" i="19"/>
  <c r="Q516" i="19" s="1"/>
  <c r="K517" i="19"/>
  <c r="Q517" i="19" s="1"/>
  <c r="K518" i="19"/>
  <c r="K519" i="19"/>
  <c r="Q519" i="19" s="1"/>
  <c r="K520" i="19"/>
  <c r="K521" i="19"/>
  <c r="K522" i="19"/>
  <c r="Q522" i="19" s="1"/>
  <c r="K523" i="19"/>
  <c r="Q523" i="19" s="1"/>
  <c r="K524" i="19"/>
  <c r="P524" i="19" s="1"/>
  <c r="K525" i="19"/>
  <c r="Q525" i="19" s="1"/>
  <c r="K526" i="19"/>
  <c r="Q526" i="19" s="1"/>
  <c r="K527" i="19"/>
  <c r="K528" i="19"/>
  <c r="Q528" i="19" s="1"/>
  <c r="K529" i="19"/>
  <c r="Q529" i="19" s="1"/>
  <c r="K530" i="19"/>
  <c r="Q530" i="19" s="1"/>
  <c r="K531" i="19"/>
  <c r="Q531" i="19" s="1"/>
  <c r="K532" i="19"/>
  <c r="Q532" i="19" s="1"/>
  <c r="K533" i="19"/>
  <c r="Q533" i="19" s="1"/>
  <c r="K534" i="19"/>
  <c r="K535" i="19"/>
  <c r="Q535" i="19" s="1"/>
  <c r="K536" i="19"/>
  <c r="Q536" i="19" s="1"/>
  <c r="K537" i="19"/>
  <c r="Q537" i="19" s="1"/>
  <c r="K538" i="19"/>
  <c r="K539" i="19"/>
  <c r="Q539" i="19" s="1"/>
  <c r="K540" i="19"/>
  <c r="Q540" i="19" s="1"/>
  <c r="K541" i="19"/>
  <c r="Q541" i="19"/>
  <c r="K542" i="19"/>
  <c r="Q542" i="19" s="1"/>
  <c r="K543" i="19"/>
  <c r="Q543" i="19" s="1"/>
  <c r="K544" i="19"/>
  <c r="N544" i="19" s="1"/>
  <c r="K545" i="19"/>
  <c r="Q545" i="19" s="1"/>
  <c r="K546" i="19"/>
  <c r="Q546" i="19" s="1"/>
  <c r="K547" i="19"/>
  <c r="Q547" i="19" s="1"/>
  <c r="K548" i="19"/>
  <c r="Q548" i="19" s="1"/>
  <c r="K549" i="19"/>
  <c r="Q549" i="19" s="1"/>
  <c r="K550" i="19"/>
  <c r="K551" i="19"/>
  <c r="Q551" i="19" s="1"/>
  <c r="K552" i="19"/>
  <c r="Q552" i="19" s="1"/>
  <c r="K553" i="19"/>
  <c r="Q553" i="19" s="1"/>
  <c r="K554" i="19"/>
  <c r="P554" i="19" s="1"/>
  <c r="K555" i="19"/>
  <c r="Q555" i="19" s="1"/>
  <c r="K556" i="19"/>
  <c r="Q556" i="19" s="1"/>
  <c r="K557" i="19"/>
  <c r="Q557" i="19" s="1"/>
  <c r="K558" i="19"/>
  <c r="Q558" i="19" s="1"/>
  <c r="K559" i="19"/>
  <c r="K560" i="19"/>
  <c r="Q560" i="19" s="1"/>
  <c r="K561" i="19"/>
  <c r="Q561" i="19" s="1"/>
  <c r="K562" i="19"/>
  <c r="Q562" i="19" s="1"/>
  <c r="K563" i="19"/>
  <c r="Q563" i="19"/>
  <c r="K564" i="19"/>
  <c r="P564" i="19" s="1"/>
  <c r="K565" i="19"/>
  <c r="K566" i="19"/>
  <c r="K567" i="19"/>
  <c r="K568" i="19"/>
  <c r="Q568" i="19" s="1"/>
  <c r="K569" i="19"/>
  <c r="Q569" i="19" s="1"/>
  <c r="K570" i="19"/>
  <c r="Q570" i="19" s="1"/>
  <c r="K571" i="19"/>
  <c r="Q571" i="19" s="1"/>
  <c r="K572" i="19"/>
  <c r="Q572" i="19" s="1"/>
  <c r="K573" i="19"/>
  <c r="Q573" i="19" s="1"/>
  <c r="K574" i="19"/>
  <c r="K575" i="19"/>
  <c r="Q575" i="19" s="1"/>
  <c r="K576" i="19"/>
  <c r="K577" i="19"/>
  <c r="Q577" i="19" s="1"/>
  <c r="K578" i="19"/>
  <c r="Q578" i="19" s="1"/>
  <c r="K579" i="19"/>
  <c r="Q579" i="19"/>
  <c r="K580" i="19"/>
  <c r="K581" i="19"/>
  <c r="Q581" i="19" s="1"/>
  <c r="K582" i="19"/>
  <c r="Q582" i="19"/>
  <c r="K583" i="19"/>
  <c r="Q583" i="19" s="1"/>
  <c r="K584" i="19"/>
  <c r="P584" i="19" s="1"/>
  <c r="K585" i="19"/>
  <c r="Q585" i="19" s="1"/>
  <c r="K586" i="19"/>
  <c r="Q586" i="19" s="1"/>
  <c r="K587" i="19"/>
  <c r="Q587" i="19" s="1"/>
  <c r="K588" i="19"/>
  <c r="Q588" i="19" s="1"/>
  <c r="K589" i="19"/>
  <c r="Q589" i="19" s="1"/>
  <c r="K590" i="19"/>
  <c r="K591" i="19"/>
  <c r="Q591" i="19" s="1"/>
  <c r="K592" i="19"/>
  <c r="Q592" i="19" s="1"/>
  <c r="K593" i="19"/>
  <c r="Q593" i="19" s="1"/>
  <c r="K594" i="19"/>
  <c r="P594" i="19" s="1"/>
  <c r="K615" i="19"/>
  <c r="Q615" i="19" s="1"/>
  <c r="K616" i="19"/>
  <c r="Q616" i="19" s="1"/>
  <c r="K617" i="19"/>
  <c r="Q617" i="19" s="1"/>
  <c r="K618" i="19"/>
  <c r="Q618" i="19" s="1"/>
  <c r="K619" i="19"/>
  <c r="Q619" i="19" s="1"/>
  <c r="K620" i="19"/>
  <c r="Q620" i="19"/>
  <c r="K621" i="19"/>
  <c r="Q621" i="19" s="1"/>
  <c r="K622" i="19"/>
  <c r="Q622" i="19" s="1"/>
  <c r="K623" i="19"/>
  <c r="Q623" i="19" s="1"/>
  <c r="K624" i="19"/>
  <c r="O624" i="19" s="1"/>
  <c r="K6" i="20"/>
  <c r="Q6" i="20" s="1"/>
  <c r="K7" i="20"/>
  <c r="K8" i="20"/>
  <c r="K9" i="20"/>
  <c r="Q9" i="20" s="1"/>
  <c r="K10" i="20"/>
  <c r="Q10" i="20" s="1"/>
  <c r="K11" i="20"/>
  <c r="Q11" i="20" s="1"/>
  <c r="K12" i="20"/>
  <c r="Q12" i="20" s="1"/>
  <c r="K13" i="20"/>
  <c r="Q13" i="20" s="1"/>
  <c r="K14" i="20"/>
  <c r="N14" i="20" s="1"/>
  <c r="K15" i="20"/>
  <c r="K16" i="20"/>
  <c r="K17" i="20"/>
  <c r="Q17" i="20" s="1"/>
  <c r="K18" i="20"/>
  <c r="Q18" i="20" s="1"/>
  <c r="K19" i="20"/>
  <c r="Q19" i="20" s="1"/>
  <c r="K20" i="20"/>
  <c r="Q20" i="20"/>
  <c r="K21" i="20"/>
  <c r="Q21" i="20" s="1"/>
  <c r="K22" i="20"/>
  <c r="Q22" i="20" s="1"/>
  <c r="K23" i="20"/>
  <c r="Q23" i="20"/>
  <c r="K24" i="20"/>
  <c r="K25" i="20"/>
  <c r="Q25" i="20" s="1"/>
  <c r="K26" i="20"/>
  <c r="Q26" i="20" s="1"/>
  <c r="K27" i="20"/>
  <c r="Q27" i="20" s="1"/>
  <c r="K28" i="20"/>
  <c r="Q28" i="20" s="1"/>
  <c r="K29" i="20"/>
  <c r="Q29" i="20" s="1"/>
  <c r="K30" i="20"/>
  <c r="Q30" i="20" s="1"/>
  <c r="K31" i="20"/>
  <c r="Q31" i="20" s="1"/>
  <c r="K32" i="20"/>
  <c r="Q32" i="20" s="1"/>
  <c r="K33" i="20"/>
  <c r="Q33" i="20" s="1"/>
  <c r="K34" i="20"/>
  <c r="N34" i="20" s="1"/>
  <c r="K35" i="20"/>
  <c r="Q35" i="20" s="1"/>
  <c r="K36" i="20"/>
  <c r="Q36" i="20" s="1"/>
  <c r="K37" i="20"/>
  <c r="Q37" i="20" s="1"/>
  <c r="K38" i="20"/>
  <c r="Q38" i="20"/>
  <c r="K39" i="20"/>
  <c r="K40" i="20"/>
  <c r="K41" i="20"/>
  <c r="Q41" i="20" s="1"/>
  <c r="K42" i="20"/>
  <c r="Q42" i="20" s="1"/>
  <c r="K43" i="20"/>
  <c r="Q43" i="20" s="1"/>
  <c r="K44" i="20"/>
  <c r="N44" i="20" s="1"/>
  <c r="K45" i="20"/>
  <c r="Q45" i="20" s="1"/>
  <c r="K46" i="20"/>
  <c r="Q46" i="20" s="1"/>
  <c r="K47" i="20"/>
  <c r="K48" i="20"/>
  <c r="K49" i="20"/>
  <c r="Q49" i="20" s="1"/>
  <c r="K50" i="20"/>
  <c r="Q50" i="20" s="1"/>
  <c r="K51" i="20"/>
  <c r="Q51" i="20" s="1"/>
  <c r="K52" i="20"/>
  <c r="Q52" i="20" s="1"/>
  <c r="K53" i="20"/>
  <c r="Q53" i="20" s="1"/>
  <c r="K54" i="20"/>
  <c r="K55" i="20"/>
  <c r="Q55" i="20"/>
  <c r="K56" i="20"/>
  <c r="K57" i="20"/>
  <c r="Q57" i="20"/>
  <c r="K58" i="20"/>
  <c r="Q58" i="20" s="1"/>
  <c r="K59" i="20"/>
  <c r="Q59" i="20" s="1"/>
  <c r="K60" i="20"/>
  <c r="Q60" i="20" s="1"/>
  <c r="K61" i="20"/>
  <c r="Q61" i="20"/>
  <c r="K62" i="20"/>
  <c r="Q62" i="20" s="1"/>
  <c r="K63" i="20"/>
  <c r="Q63" i="20" s="1"/>
  <c r="K64" i="20"/>
  <c r="K65" i="20"/>
  <c r="Q65" i="20" s="1"/>
  <c r="K66" i="20"/>
  <c r="Q66" i="20" s="1"/>
  <c r="K67" i="20"/>
  <c r="Q67" i="20"/>
  <c r="K68" i="20"/>
  <c r="Q68" i="20" s="1"/>
  <c r="K69" i="20"/>
  <c r="Q69" i="20" s="1"/>
  <c r="K70" i="20"/>
  <c r="Q70" i="20" s="1"/>
  <c r="K71" i="20"/>
  <c r="Q71" i="20" s="1"/>
  <c r="K72" i="20"/>
  <c r="K73" i="20"/>
  <c r="Q73" i="20" s="1"/>
  <c r="K74" i="20"/>
  <c r="P74" i="20" s="1"/>
  <c r="K75" i="20"/>
  <c r="Q75" i="20" s="1"/>
  <c r="K76" i="20"/>
  <c r="Q76" i="20" s="1"/>
  <c r="K77" i="20"/>
  <c r="Q77" i="20" s="1"/>
  <c r="K78" i="20"/>
  <c r="Q78" i="20" s="1"/>
  <c r="K79" i="20"/>
  <c r="K80" i="20"/>
  <c r="K81" i="20"/>
  <c r="Q81" i="20" s="1"/>
  <c r="K82" i="20"/>
  <c r="Q82" i="20" s="1"/>
  <c r="K83" i="20"/>
  <c r="Q83" i="20" s="1"/>
  <c r="K84" i="20"/>
  <c r="O84" i="20" s="1"/>
  <c r="K85" i="20"/>
  <c r="Q85" i="20" s="1"/>
  <c r="K86" i="20"/>
  <c r="Q86" i="20" s="1"/>
  <c r="K87" i="20"/>
  <c r="K88" i="20"/>
  <c r="K89" i="20"/>
  <c r="Q89" i="20" s="1"/>
  <c r="K90" i="20"/>
  <c r="Q90" i="20" s="1"/>
  <c r="K91" i="20"/>
  <c r="Q91" i="20" s="1"/>
  <c r="K92" i="20"/>
  <c r="Q92" i="20" s="1"/>
  <c r="K93" i="20"/>
  <c r="Q93" i="20" s="1"/>
  <c r="K94" i="20"/>
  <c r="P94" i="20" s="1"/>
  <c r="K95" i="20"/>
  <c r="Q95" i="20" s="1"/>
  <c r="K96" i="20"/>
  <c r="K97" i="20"/>
  <c r="Q97" i="20" s="1"/>
  <c r="K98" i="20"/>
  <c r="Q98" i="20" s="1"/>
  <c r="K99" i="20"/>
  <c r="Q99" i="20" s="1"/>
  <c r="K100" i="20"/>
  <c r="Q100" i="20" s="1"/>
  <c r="K101" i="20"/>
  <c r="Q101" i="20" s="1"/>
  <c r="K102" i="20"/>
  <c r="Q102" i="20" s="1"/>
  <c r="K103" i="20"/>
  <c r="K104" i="20"/>
  <c r="K105" i="20"/>
  <c r="Q105" i="20"/>
  <c r="K106" i="20"/>
  <c r="Q106" i="20" s="1"/>
  <c r="K107" i="20"/>
  <c r="Q107" i="20" s="1"/>
  <c r="K108" i="20"/>
  <c r="Q108" i="20"/>
  <c r="K109" i="20"/>
  <c r="Q109" i="20" s="1"/>
  <c r="K110" i="20"/>
  <c r="Q110" i="20" s="1"/>
  <c r="K111" i="20"/>
  <c r="Q111" i="20" s="1"/>
  <c r="K112" i="20"/>
  <c r="K113" i="20"/>
  <c r="Q113" i="20" s="1"/>
  <c r="K114" i="20"/>
  <c r="N114" i="20" s="1"/>
  <c r="K115" i="20"/>
  <c r="Q115" i="20" s="1"/>
  <c r="K116" i="20"/>
  <c r="Q116" i="20" s="1"/>
  <c r="K117" i="20"/>
  <c r="Q117" i="20" s="1"/>
  <c r="K118" i="20"/>
  <c r="Q118" i="20"/>
  <c r="K119" i="20"/>
  <c r="K120" i="20"/>
  <c r="K121" i="20"/>
  <c r="Q121" i="20" s="1"/>
  <c r="K122" i="20"/>
  <c r="Q122" i="20" s="1"/>
  <c r="K123" i="20"/>
  <c r="Q123" i="20" s="1"/>
  <c r="K124" i="20"/>
  <c r="P124" i="20" s="1"/>
  <c r="K125" i="20"/>
  <c r="Q125" i="20" s="1"/>
  <c r="K126" i="20"/>
  <c r="Q126" i="20" s="1"/>
  <c r="K127" i="20"/>
  <c r="K128" i="20"/>
  <c r="K129" i="20"/>
  <c r="Q129" i="20" s="1"/>
  <c r="K130" i="20"/>
  <c r="Q130" i="20" s="1"/>
  <c r="K131" i="20"/>
  <c r="Q131" i="20" s="1"/>
  <c r="K132" i="20"/>
  <c r="Q132" i="20" s="1"/>
  <c r="K133" i="20"/>
  <c r="Q133" i="20" s="1"/>
  <c r="K134" i="20"/>
  <c r="Q134" i="20" s="1"/>
  <c r="K135" i="20"/>
  <c r="Q135" i="20" s="1"/>
  <c r="K136" i="20"/>
  <c r="K137" i="20"/>
  <c r="Q137" i="20" s="1"/>
  <c r="K138" i="20"/>
  <c r="Q138" i="20" s="1"/>
  <c r="K139" i="20"/>
  <c r="Q139" i="20" s="1"/>
  <c r="K140" i="20"/>
  <c r="Q140" i="20" s="1"/>
  <c r="K141" i="20"/>
  <c r="Q141" i="20" s="1"/>
  <c r="K142" i="20"/>
  <c r="Q142" i="20" s="1"/>
  <c r="K143" i="20"/>
  <c r="K144" i="20"/>
  <c r="K145" i="20"/>
  <c r="Q145" i="20" s="1"/>
  <c r="K146" i="20"/>
  <c r="Q146" i="20" s="1"/>
  <c r="K147" i="20"/>
  <c r="Q147" i="20" s="1"/>
  <c r="K148" i="20"/>
  <c r="Q148" i="20"/>
  <c r="K149" i="20"/>
  <c r="Q149" i="20" s="1"/>
  <c r="K150" i="20"/>
  <c r="Q150" i="20" s="1"/>
  <c r="K151" i="20"/>
  <c r="K152" i="20"/>
  <c r="K153" i="20"/>
  <c r="Q153" i="20" s="1"/>
  <c r="K154" i="20"/>
  <c r="P154" i="20" s="1"/>
  <c r="K155" i="20"/>
  <c r="Q155" i="20" s="1"/>
  <c r="K156" i="20"/>
  <c r="Q156" i="20" s="1"/>
  <c r="K157" i="20"/>
  <c r="Q157" i="20" s="1"/>
  <c r="K158" i="20"/>
  <c r="Q158" i="20"/>
  <c r="K159" i="20"/>
  <c r="K160" i="20"/>
  <c r="K161" i="20"/>
  <c r="Q161" i="20"/>
  <c r="K162" i="20"/>
  <c r="Q162" i="20" s="1"/>
  <c r="K163" i="20"/>
  <c r="Q163" i="20" s="1"/>
  <c r="K164" i="20"/>
  <c r="N164" i="20" s="1"/>
  <c r="K165" i="20"/>
  <c r="Q165" i="20" s="1"/>
  <c r="K166" i="20"/>
  <c r="Q166" i="20" s="1"/>
  <c r="K167" i="20"/>
  <c r="K168" i="20"/>
  <c r="K169" i="20"/>
  <c r="Q169" i="20" s="1"/>
  <c r="K170" i="20"/>
  <c r="Q170" i="20" s="1"/>
  <c r="K171" i="20"/>
  <c r="Q171" i="20"/>
  <c r="K172" i="20"/>
  <c r="Q172" i="20" s="1"/>
  <c r="K173" i="20"/>
  <c r="Q173" i="20" s="1"/>
  <c r="K174" i="20"/>
  <c r="K175" i="20"/>
  <c r="K176" i="20"/>
  <c r="K177" i="20"/>
  <c r="Q177" i="20" s="1"/>
  <c r="K178" i="20"/>
  <c r="Q178" i="20" s="1"/>
  <c r="K179" i="20"/>
  <c r="Q179" i="20" s="1"/>
  <c r="K180" i="20"/>
  <c r="Q180" i="20" s="1"/>
  <c r="K181" i="20"/>
  <c r="Q181" i="20" s="1"/>
  <c r="K182" i="20"/>
  <c r="Q182" i="20" s="1"/>
  <c r="K183" i="20"/>
  <c r="Q183" i="20" s="1"/>
  <c r="K184" i="20"/>
  <c r="K185" i="20"/>
  <c r="Q185" i="20"/>
  <c r="K186" i="20"/>
  <c r="Q186" i="20"/>
  <c r="K187" i="20"/>
  <c r="Q187" i="20" s="1"/>
  <c r="K188" i="20"/>
  <c r="Q188" i="20" s="1"/>
  <c r="K189" i="20"/>
  <c r="Q189" i="20" s="1"/>
  <c r="K190" i="20"/>
  <c r="Q190" i="20" s="1"/>
  <c r="K191" i="20"/>
  <c r="Q191" i="20" s="1"/>
  <c r="K192" i="20"/>
  <c r="K193" i="20"/>
  <c r="Q193" i="20" s="1"/>
  <c r="K194" i="20"/>
  <c r="N194" i="20" s="1"/>
  <c r="K195" i="20"/>
  <c r="Q195" i="20" s="1"/>
  <c r="K196" i="20"/>
  <c r="K197" i="20"/>
  <c r="Q197" i="20" s="1"/>
  <c r="K198" i="20"/>
  <c r="Q198" i="20" s="1"/>
  <c r="K199" i="20"/>
  <c r="Q199" i="20" s="1"/>
  <c r="K200" i="20"/>
  <c r="Q200" i="20" s="1"/>
  <c r="K201" i="20"/>
  <c r="Q201" i="20" s="1"/>
  <c r="K202" i="20"/>
  <c r="Q202" i="20"/>
  <c r="K203" i="20"/>
  <c r="K204" i="20"/>
  <c r="K205" i="20"/>
  <c r="Q205" i="20" s="1"/>
  <c r="K206" i="20"/>
  <c r="Q206" i="20" s="1"/>
  <c r="K207" i="20"/>
  <c r="Q207" i="20" s="1"/>
  <c r="K208" i="20"/>
  <c r="Q208" i="20" s="1"/>
  <c r="K209" i="20"/>
  <c r="K210" i="20"/>
  <c r="Q210" i="20" s="1"/>
  <c r="K211" i="20"/>
  <c r="Q211" i="20" s="1"/>
  <c r="K212" i="20"/>
  <c r="K213" i="20"/>
  <c r="Q213" i="20" s="1"/>
  <c r="K214" i="20"/>
  <c r="N214" i="20" s="1"/>
  <c r="K215" i="20"/>
  <c r="Q215" i="20" s="1"/>
  <c r="K216" i="20"/>
  <c r="Q216" i="20" s="1"/>
  <c r="K217" i="20"/>
  <c r="Q217" i="20" s="1"/>
  <c r="K218" i="20"/>
  <c r="Q218" i="20"/>
  <c r="K219" i="20"/>
  <c r="K220" i="20"/>
  <c r="K221" i="20"/>
  <c r="Q221" i="20" s="1"/>
  <c r="K222" i="20"/>
  <c r="Q222" i="20" s="1"/>
  <c r="K223" i="20"/>
  <c r="Q223" i="20" s="1"/>
  <c r="K224" i="20"/>
  <c r="N224" i="20" s="1"/>
  <c r="K225" i="20"/>
  <c r="Q225" i="20" s="1"/>
  <c r="K226" i="20"/>
  <c r="Q226" i="20" s="1"/>
  <c r="K227" i="20"/>
  <c r="K228" i="20"/>
  <c r="K229" i="20"/>
  <c r="Q229" i="20" s="1"/>
  <c r="K230" i="20"/>
  <c r="Q230" i="20" s="1"/>
  <c r="K231" i="20"/>
  <c r="Q231" i="20" s="1"/>
  <c r="K232" i="20"/>
  <c r="Q232" i="20" s="1"/>
  <c r="K233" i="20"/>
  <c r="Q233" i="20" s="1"/>
  <c r="K234" i="20"/>
  <c r="P234" i="20" s="1"/>
  <c r="K235" i="20"/>
  <c r="Q235" i="20"/>
  <c r="K236" i="20"/>
  <c r="Q236" i="20" s="1"/>
  <c r="K237" i="20"/>
  <c r="Q237" i="20" s="1"/>
  <c r="K238" i="20"/>
  <c r="Q238" i="20" s="1"/>
  <c r="K239" i="20"/>
  <c r="K240" i="20"/>
  <c r="K241" i="20"/>
  <c r="Q241" i="20"/>
  <c r="K242" i="20"/>
  <c r="Q242" i="20" s="1"/>
  <c r="K243" i="20"/>
  <c r="Q243" i="20" s="1"/>
  <c r="K244" i="20"/>
  <c r="N244" i="20" s="1"/>
  <c r="K245" i="20"/>
  <c r="Q245" i="20" s="1"/>
  <c r="K246" i="20"/>
  <c r="Q246" i="20" s="1"/>
  <c r="K247" i="20"/>
  <c r="Q247" i="20" s="1"/>
  <c r="K248" i="20"/>
  <c r="K249" i="20"/>
  <c r="Q249" i="20" s="1"/>
  <c r="K250" i="20"/>
  <c r="Q250" i="20" s="1"/>
  <c r="K251" i="20"/>
  <c r="Q251" i="20" s="1"/>
  <c r="K252" i="20"/>
  <c r="Q252" i="20" s="1"/>
  <c r="K253" i="20"/>
  <c r="Q253" i="20" s="1"/>
  <c r="K254" i="20"/>
  <c r="K255" i="20"/>
  <c r="K256" i="20"/>
  <c r="K257" i="20"/>
  <c r="Q257" i="20" s="1"/>
  <c r="K258" i="20"/>
  <c r="Q258" i="20" s="1"/>
  <c r="K259" i="20"/>
  <c r="Q259" i="20" s="1"/>
  <c r="K260" i="20"/>
  <c r="Q260" i="20" s="1"/>
  <c r="K261" i="20"/>
  <c r="Q261" i="20" s="1"/>
  <c r="K262" i="20"/>
  <c r="Q262" i="20" s="1"/>
  <c r="K263" i="20"/>
  <c r="K264" i="20"/>
  <c r="K265" i="20"/>
  <c r="Q265" i="20" s="1"/>
  <c r="K266" i="20"/>
  <c r="Q266" i="20" s="1"/>
  <c r="K267" i="20"/>
  <c r="Q267" i="20" s="1"/>
  <c r="K268" i="20"/>
  <c r="Q268" i="20" s="1"/>
  <c r="K269" i="20"/>
  <c r="Q269" i="20" s="1"/>
  <c r="K270" i="20"/>
  <c r="Q270" i="20" s="1"/>
  <c r="K271" i="20"/>
  <c r="K272" i="20"/>
  <c r="K273" i="20"/>
  <c r="Q273" i="20" s="1"/>
  <c r="K274" i="20"/>
  <c r="N274" i="20" s="1"/>
  <c r="K275" i="20"/>
  <c r="Q275" i="20" s="1"/>
  <c r="K276" i="20"/>
  <c r="Q276" i="20" s="1"/>
  <c r="K277" i="20"/>
  <c r="Q277" i="20" s="1"/>
  <c r="K278" i="20"/>
  <c r="Q278" i="20" s="1"/>
  <c r="K279" i="20"/>
  <c r="K280" i="20"/>
  <c r="K281" i="20"/>
  <c r="Q281" i="20" s="1"/>
  <c r="K282" i="20"/>
  <c r="Q282" i="20" s="1"/>
  <c r="K283" i="20"/>
  <c r="Q283" i="20" s="1"/>
  <c r="K284" i="20"/>
  <c r="K285" i="20"/>
  <c r="Q285" i="20" s="1"/>
  <c r="K286" i="20"/>
  <c r="Q286" i="20" s="1"/>
  <c r="K287" i="20"/>
  <c r="Q287" i="20" s="1"/>
  <c r="K288" i="20"/>
  <c r="K289" i="20"/>
  <c r="Q289" i="20" s="1"/>
  <c r="K290" i="20"/>
  <c r="Q290" i="20" s="1"/>
  <c r="K291" i="20"/>
  <c r="Q291" i="20" s="1"/>
  <c r="K292" i="20"/>
  <c r="Q292" i="20" s="1"/>
  <c r="K293" i="20"/>
  <c r="Q293" i="20" s="1"/>
  <c r="K294" i="20"/>
  <c r="N294" i="20" s="1"/>
  <c r="K295" i="20"/>
  <c r="Q295" i="20" s="1"/>
  <c r="K296" i="20"/>
  <c r="K297" i="20"/>
  <c r="Q297" i="20" s="1"/>
  <c r="K298" i="20"/>
  <c r="Q298" i="20" s="1"/>
  <c r="K299" i="20"/>
  <c r="Q299" i="20"/>
  <c r="K300" i="20"/>
  <c r="Q300" i="20" s="1"/>
  <c r="K301" i="20"/>
  <c r="Q301" i="20" s="1"/>
  <c r="K302" i="20"/>
  <c r="Q302" i="20" s="1"/>
  <c r="K303" i="20"/>
  <c r="K304" i="20"/>
  <c r="K305" i="20"/>
  <c r="Q305" i="20" s="1"/>
  <c r="K306" i="20"/>
  <c r="Q306" i="20"/>
  <c r="K307" i="20"/>
  <c r="Q307" i="20"/>
  <c r="K308" i="20"/>
  <c r="Q308" i="20" s="1"/>
  <c r="K309" i="20"/>
  <c r="Q309" i="20" s="1"/>
  <c r="K310" i="20"/>
  <c r="Q310" i="20"/>
  <c r="K311" i="20"/>
  <c r="K312" i="20"/>
  <c r="K313" i="20"/>
  <c r="Q313" i="20"/>
  <c r="K314" i="20"/>
  <c r="N314" i="20" s="1"/>
  <c r="K315" i="20"/>
  <c r="Q315" i="20" s="1"/>
  <c r="K316" i="20"/>
  <c r="Q316" i="20"/>
  <c r="K317" i="20"/>
  <c r="Q317" i="20" s="1"/>
  <c r="K318" i="20"/>
  <c r="Q318" i="20" s="1"/>
  <c r="K319" i="20"/>
  <c r="K320" i="20"/>
  <c r="K321" i="20"/>
  <c r="Q321" i="20" s="1"/>
  <c r="K322" i="20"/>
  <c r="Q322" i="20" s="1"/>
  <c r="K323" i="20"/>
  <c r="Q323" i="20" s="1"/>
  <c r="K324" i="20"/>
  <c r="P324" i="20" s="1"/>
  <c r="K325" i="20"/>
  <c r="Q325" i="20" s="1"/>
  <c r="K326" i="20"/>
  <c r="Q326" i="20" s="1"/>
  <c r="K327" i="20"/>
  <c r="Q327" i="20" s="1"/>
  <c r="K328" i="20"/>
  <c r="Q328" i="20" s="1"/>
  <c r="K329" i="20"/>
  <c r="Q329" i="20" s="1"/>
  <c r="K330" i="20"/>
  <c r="Q330" i="20" s="1"/>
  <c r="K331" i="20"/>
  <c r="K332" i="20"/>
  <c r="K333" i="20"/>
  <c r="Q333" i="20" s="1"/>
  <c r="K334" i="20"/>
  <c r="N334" i="20" s="1"/>
  <c r="K335" i="20"/>
  <c r="Q335" i="20"/>
  <c r="K336" i="20"/>
  <c r="Q336" i="20" s="1"/>
  <c r="K337" i="20"/>
  <c r="Q337" i="20" s="1"/>
  <c r="K338" i="20"/>
  <c r="Q338" i="20" s="1"/>
  <c r="K339" i="20"/>
  <c r="Q339" i="20" s="1"/>
  <c r="K340" i="20"/>
  <c r="K341" i="20"/>
  <c r="Q341" i="20" s="1"/>
  <c r="K342" i="20"/>
  <c r="Q342" i="20" s="1"/>
  <c r="K343" i="20"/>
  <c r="Q343" i="20" s="1"/>
  <c r="K344" i="20"/>
  <c r="N344" i="20" s="1"/>
  <c r="K345" i="20"/>
  <c r="Q345" i="20" s="1"/>
  <c r="K346" i="20"/>
  <c r="Q346" i="20" s="1"/>
  <c r="K347" i="20"/>
  <c r="K348" i="20"/>
  <c r="K349" i="20"/>
  <c r="Q349" i="20" s="1"/>
  <c r="K350" i="20"/>
  <c r="Q350" i="20" s="1"/>
  <c r="K351" i="20"/>
  <c r="Q351" i="20" s="1"/>
  <c r="K352" i="20"/>
  <c r="Q352" i="20" s="1"/>
  <c r="K353" i="20"/>
  <c r="Q353" i="20"/>
  <c r="K354" i="20"/>
  <c r="K355" i="20"/>
  <c r="K356" i="20"/>
  <c r="K357" i="20"/>
  <c r="Q357" i="20"/>
  <c r="K358" i="20"/>
  <c r="Q358" i="20" s="1"/>
  <c r="K359" i="20"/>
  <c r="Q359" i="20" s="1"/>
  <c r="K360" i="20"/>
  <c r="Q360" i="20" s="1"/>
  <c r="K361" i="20"/>
  <c r="Q361" i="20" s="1"/>
  <c r="K362" i="20"/>
  <c r="Q362" i="20" s="1"/>
  <c r="K363" i="20"/>
  <c r="K364" i="20"/>
  <c r="K365" i="20"/>
  <c r="Q365" i="20" s="1"/>
  <c r="K366" i="20"/>
  <c r="Q366" i="20" s="1"/>
  <c r="K367" i="20"/>
  <c r="Q367" i="20"/>
  <c r="K368" i="20"/>
  <c r="Q368" i="20" s="1"/>
  <c r="K369" i="20"/>
  <c r="Q369" i="20" s="1"/>
  <c r="K370" i="20"/>
  <c r="Q370" i="20" s="1"/>
  <c r="K371" i="20"/>
  <c r="K372" i="20"/>
  <c r="K373" i="20"/>
  <c r="Q373" i="20" s="1"/>
  <c r="K374" i="20"/>
  <c r="N374" i="20" s="1"/>
  <c r="K375" i="20"/>
  <c r="Q375" i="20" s="1"/>
  <c r="K376" i="20"/>
  <c r="Q376" i="20" s="1"/>
  <c r="K377" i="20"/>
  <c r="Q377" i="20" s="1"/>
  <c r="K378" i="20"/>
  <c r="Q378" i="20" s="1"/>
  <c r="K379" i="20"/>
  <c r="Q379" i="20"/>
  <c r="K380" i="20"/>
  <c r="K381" i="20"/>
  <c r="Q381" i="20" s="1"/>
  <c r="K382" i="20"/>
  <c r="Q382" i="20" s="1"/>
  <c r="K383" i="20"/>
  <c r="Q383" i="20" s="1"/>
  <c r="K384" i="20"/>
  <c r="O384" i="20" s="1"/>
  <c r="K385" i="20"/>
  <c r="Q385" i="20" s="1"/>
  <c r="K386" i="20"/>
  <c r="Q386" i="20" s="1"/>
  <c r="K387" i="20"/>
  <c r="Q387" i="20" s="1"/>
  <c r="K388" i="20"/>
  <c r="K389" i="20"/>
  <c r="Q389" i="20"/>
  <c r="K390" i="20"/>
  <c r="Q390" i="20" s="1"/>
  <c r="K391" i="20"/>
  <c r="Q391" i="20" s="1"/>
  <c r="K392" i="20"/>
  <c r="Q392" i="20" s="1"/>
  <c r="K393" i="20"/>
  <c r="Q393" i="20" s="1"/>
  <c r="K394" i="20"/>
  <c r="P394" i="20" s="1"/>
  <c r="K395" i="20"/>
  <c r="K396" i="20"/>
  <c r="K397" i="20"/>
  <c r="Q397" i="20" s="1"/>
  <c r="K398" i="20"/>
  <c r="Q398" i="20"/>
  <c r="K399" i="20"/>
  <c r="Q399" i="20" s="1"/>
  <c r="K400" i="20"/>
  <c r="Q400" i="20" s="1"/>
  <c r="K401" i="20"/>
  <c r="Q401" i="20" s="1"/>
  <c r="K402" i="20"/>
  <c r="Q402" i="20" s="1"/>
  <c r="K403" i="20"/>
  <c r="K404" i="20"/>
  <c r="K405" i="20"/>
  <c r="Q405" i="20" s="1"/>
  <c r="K406" i="20"/>
  <c r="Q406" i="20" s="1"/>
  <c r="K407" i="20"/>
  <c r="Q407" i="20" s="1"/>
  <c r="K408" i="20"/>
  <c r="Q408" i="20" s="1"/>
  <c r="K409" i="20"/>
  <c r="Q409" i="20" s="1"/>
  <c r="K410" i="20"/>
  <c r="Q410" i="20" s="1"/>
  <c r="K411" i="20"/>
  <c r="K412" i="20"/>
  <c r="K413" i="20"/>
  <c r="Q413" i="20" s="1"/>
  <c r="K414" i="20"/>
  <c r="O414" i="20" s="1"/>
  <c r="K415" i="20"/>
  <c r="K416" i="20"/>
  <c r="K417" i="20"/>
  <c r="Q417" i="20" s="1"/>
  <c r="K418" i="20"/>
  <c r="Q418" i="20" s="1"/>
  <c r="K419" i="20"/>
  <c r="Q419" i="20" s="1"/>
  <c r="K420" i="20"/>
  <c r="Q420" i="20" s="1"/>
  <c r="K421" i="20"/>
  <c r="Q421" i="20" s="1"/>
  <c r="K422" i="20"/>
  <c r="Q422" i="20" s="1"/>
  <c r="K423" i="20"/>
  <c r="K424" i="20"/>
  <c r="K425" i="20"/>
  <c r="Q425" i="20" s="1"/>
  <c r="K426" i="20"/>
  <c r="Q426" i="20" s="1"/>
  <c r="K427" i="20"/>
  <c r="Q427" i="20" s="1"/>
  <c r="K428" i="20"/>
  <c r="Q428" i="20" s="1"/>
  <c r="K429" i="20"/>
  <c r="Q429" i="20" s="1"/>
  <c r="K430" i="20"/>
  <c r="Q430" i="20" s="1"/>
  <c r="K431" i="20"/>
  <c r="K432" i="20"/>
  <c r="K433" i="20"/>
  <c r="Q433" i="20" s="1"/>
  <c r="K434" i="20"/>
  <c r="N434" i="20" s="1"/>
  <c r="K435" i="20"/>
  <c r="Q435" i="20" s="1"/>
  <c r="K436" i="20"/>
  <c r="Q436" i="20" s="1"/>
  <c r="K437" i="20"/>
  <c r="Q437" i="20" s="1"/>
  <c r="K438" i="20"/>
  <c r="Q438" i="20" s="1"/>
  <c r="K439" i="20"/>
  <c r="Q439" i="20" s="1"/>
  <c r="K440" i="20"/>
  <c r="K441" i="20"/>
  <c r="Q441" i="20" s="1"/>
  <c r="K442" i="20"/>
  <c r="Q442" i="20" s="1"/>
  <c r="K443" i="20"/>
  <c r="Q443" i="20" s="1"/>
  <c r="K444" i="20"/>
  <c r="N444" i="20" s="1"/>
  <c r="K445" i="20"/>
  <c r="Q445" i="20" s="1"/>
  <c r="K446" i="20"/>
  <c r="Q446" i="20" s="1"/>
  <c r="K447" i="20"/>
  <c r="K448" i="20"/>
  <c r="K449" i="20"/>
  <c r="Q449" i="20"/>
  <c r="K450" i="20"/>
  <c r="Q450" i="20" s="1"/>
  <c r="K451" i="20"/>
  <c r="Q451" i="20" s="1"/>
  <c r="K452" i="20"/>
  <c r="Q452" i="20" s="1"/>
  <c r="K453" i="20"/>
  <c r="Q453" i="20" s="1"/>
  <c r="K454" i="20"/>
  <c r="Q454" i="20" s="1"/>
  <c r="K455" i="20"/>
  <c r="Q455" i="20" s="1"/>
  <c r="K456" i="20"/>
  <c r="K457" i="20"/>
  <c r="Q457" i="20" s="1"/>
  <c r="K458" i="20"/>
  <c r="Q458" i="20" s="1"/>
  <c r="K459" i="20"/>
  <c r="Q459" i="20" s="1"/>
  <c r="K460" i="20"/>
  <c r="Q460" i="20" s="1"/>
  <c r="K461" i="20"/>
  <c r="Q461" i="20" s="1"/>
  <c r="K462" i="20"/>
  <c r="Q462" i="20" s="1"/>
  <c r="K463" i="20"/>
  <c r="K464" i="20"/>
  <c r="K465" i="20"/>
  <c r="Q465" i="20" s="1"/>
  <c r="K466" i="20"/>
  <c r="Q466" i="20" s="1"/>
  <c r="K467" i="20"/>
  <c r="Q467" i="20" s="1"/>
  <c r="K468" i="20"/>
  <c r="Q468" i="20" s="1"/>
  <c r="K469" i="20"/>
  <c r="Q469" i="20" s="1"/>
  <c r="K470" i="20"/>
  <c r="Q470" i="20" s="1"/>
  <c r="K471" i="20"/>
  <c r="Q471" i="20" s="1"/>
  <c r="K472" i="20"/>
  <c r="K473" i="20"/>
  <c r="Q473" i="20" s="1"/>
  <c r="K474" i="20"/>
  <c r="N474" i="20" s="1"/>
  <c r="K475" i="20"/>
  <c r="Q475" i="20" s="1"/>
  <c r="K476" i="20"/>
  <c r="Q476" i="20" s="1"/>
  <c r="K477" i="20"/>
  <c r="Q477" i="20" s="1"/>
  <c r="K478" i="20"/>
  <c r="Q478" i="20" s="1"/>
  <c r="K479" i="20"/>
  <c r="K480" i="20"/>
  <c r="K481" i="20"/>
  <c r="Q481" i="20" s="1"/>
  <c r="K482" i="20"/>
  <c r="Q482" i="20" s="1"/>
  <c r="K483" i="20"/>
  <c r="Q483" i="20" s="1"/>
  <c r="K484" i="20"/>
  <c r="N484" i="20" s="1"/>
  <c r="K485" i="20"/>
  <c r="Q485" i="20" s="1"/>
  <c r="K486" i="20"/>
  <c r="Q486" i="20" s="1"/>
  <c r="K487" i="20"/>
  <c r="Q487" i="20" s="1"/>
  <c r="K488" i="20"/>
  <c r="K489" i="20"/>
  <c r="Q489" i="20" s="1"/>
  <c r="K490" i="20"/>
  <c r="Q490" i="20" s="1"/>
  <c r="K491" i="20"/>
  <c r="Q491" i="20" s="1"/>
  <c r="K492" i="20"/>
  <c r="Q492" i="20" s="1"/>
  <c r="K493" i="20"/>
  <c r="Q493" i="20" s="1"/>
  <c r="K494" i="20"/>
  <c r="O494" i="20" s="1"/>
  <c r="K495" i="20"/>
  <c r="Q495" i="20" s="1"/>
  <c r="K496" i="20"/>
  <c r="K497" i="20"/>
  <c r="Q497" i="20" s="1"/>
  <c r="K498" i="20"/>
  <c r="Q498" i="20" s="1"/>
  <c r="K499" i="20"/>
  <c r="Q499" i="20" s="1"/>
  <c r="K500" i="20"/>
  <c r="Q500" i="20" s="1"/>
  <c r="K501" i="20"/>
  <c r="Q501" i="20" s="1"/>
  <c r="K502" i="20"/>
  <c r="Q502" i="20"/>
  <c r="K503" i="20"/>
  <c r="N503" i="20" s="1"/>
  <c r="K504" i="20"/>
  <c r="K505" i="20"/>
  <c r="Q505" i="20" s="1"/>
  <c r="K506" i="20"/>
  <c r="Q506" i="20" s="1"/>
  <c r="K507" i="20"/>
  <c r="Q507" i="20" s="1"/>
  <c r="K508" i="20"/>
  <c r="Q508" i="20" s="1"/>
  <c r="K509" i="20"/>
  <c r="Q509" i="20" s="1"/>
  <c r="K510" i="20"/>
  <c r="Q510" i="20" s="1"/>
  <c r="K511" i="20"/>
  <c r="K512" i="20"/>
  <c r="K513" i="20"/>
  <c r="Q513" i="20" s="1"/>
  <c r="K514" i="20"/>
  <c r="P514" i="20" s="1"/>
  <c r="K515" i="20"/>
  <c r="Q515" i="20" s="1"/>
  <c r="K516" i="20"/>
  <c r="Q516" i="20" s="1"/>
  <c r="K517" i="20"/>
  <c r="Q517" i="20" s="1"/>
  <c r="K518" i="20"/>
  <c r="Q518" i="20" s="1"/>
  <c r="K519" i="20"/>
  <c r="Q519" i="20" s="1"/>
  <c r="K520" i="20"/>
  <c r="K521" i="20"/>
  <c r="Q521" i="20"/>
  <c r="K522" i="20"/>
  <c r="Q522" i="20"/>
  <c r="K523" i="20"/>
  <c r="Q523" i="20" s="1"/>
  <c r="K524" i="20"/>
  <c r="O524" i="20" s="1"/>
  <c r="K525" i="20"/>
  <c r="Q525" i="20" s="1"/>
  <c r="K526" i="20"/>
  <c r="K527" i="20"/>
  <c r="Q527" i="20" s="1"/>
  <c r="K528" i="20"/>
  <c r="Q528" i="20" s="1"/>
  <c r="K529" i="20"/>
  <c r="Q529" i="20" s="1"/>
  <c r="K530" i="20"/>
  <c r="Q530" i="20" s="1"/>
  <c r="K531" i="20"/>
  <c r="Q531" i="20" s="1"/>
  <c r="K532" i="20"/>
  <c r="Q532" i="20" s="1"/>
  <c r="K533" i="20"/>
  <c r="K534" i="20"/>
  <c r="K535" i="20"/>
  <c r="Q535" i="20" s="1"/>
  <c r="K536" i="20"/>
  <c r="Q536" i="20" s="1"/>
  <c r="K537" i="20"/>
  <c r="K538" i="20"/>
  <c r="K539" i="20"/>
  <c r="Q539" i="20" s="1"/>
  <c r="K540" i="20"/>
  <c r="Q540" i="20"/>
  <c r="K541" i="20"/>
  <c r="Q541" i="20" s="1"/>
  <c r="K542" i="20"/>
  <c r="Q542" i="20" s="1"/>
  <c r="K543" i="20"/>
  <c r="Q543" i="20" s="1"/>
  <c r="K544" i="20"/>
  <c r="K545" i="20"/>
  <c r="Q545" i="20" s="1"/>
  <c r="K546" i="20"/>
  <c r="Q546" i="20" s="1"/>
  <c r="K547" i="20"/>
  <c r="Q547" i="20" s="1"/>
  <c r="K548" i="20"/>
  <c r="K549" i="20"/>
  <c r="K550" i="20"/>
  <c r="K551" i="20"/>
  <c r="Q551" i="20" s="1"/>
  <c r="K552" i="20"/>
  <c r="Q552" i="20" s="1"/>
  <c r="K553" i="20"/>
  <c r="Q553" i="20" s="1"/>
  <c r="K554" i="20"/>
  <c r="O554" i="20" s="1"/>
  <c r="K555" i="20"/>
  <c r="Q555" i="20" s="1"/>
  <c r="K556" i="20"/>
  <c r="Q556" i="20" s="1"/>
  <c r="K557" i="20"/>
  <c r="K558" i="20"/>
  <c r="K559" i="20"/>
  <c r="Q559" i="20" s="1"/>
  <c r="K560" i="20"/>
  <c r="Q560" i="20" s="1"/>
  <c r="K561" i="20"/>
  <c r="Q561" i="20" s="1"/>
  <c r="K562" i="20"/>
  <c r="Q562" i="20" s="1"/>
  <c r="K563" i="20"/>
  <c r="Q563" i="20" s="1"/>
  <c r="K564" i="20"/>
  <c r="K565" i="20"/>
  <c r="Q565" i="20" s="1"/>
  <c r="K566" i="20"/>
  <c r="K567" i="20"/>
  <c r="Q567" i="20" s="1"/>
  <c r="K568" i="20"/>
  <c r="Q568" i="20" s="1"/>
  <c r="K569" i="20"/>
  <c r="K570" i="20"/>
  <c r="Q570" i="20" s="1"/>
  <c r="K571" i="20"/>
  <c r="Q571" i="20" s="1"/>
  <c r="K572" i="20"/>
  <c r="Q572" i="20" s="1"/>
  <c r="K573" i="20"/>
  <c r="Q573" i="20" s="1"/>
  <c r="K574" i="20"/>
  <c r="K575" i="20"/>
  <c r="Q575" i="20" s="1"/>
  <c r="K576" i="20"/>
  <c r="K577" i="20"/>
  <c r="K578" i="20"/>
  <c r="Q578" i="20"/>
  <c r="K579" i="20"/>
  <c r="Q579" i="20" s="1"/>
  <c r="K580" i="20"/>
  <c r="Q580" i="20" s="1"/>
  <c r="K581" i="20"/>
  <c r="Q581" i="20" s="1"/>
  <c r="K582" i="20"/>
  <c r="Q582" i="20" s="1"/>
  <c r="K583" i="20"/>
  <c r="Q583" i="20" s="1"/>
  <c r="K584" i="20"/>
  <c r="O584" i="20" s="1"/>
  <c r="K585" i="20"/>
  <c r="Q585" i="20" s="1"/>
  <c r="K586" i="20"/>
  <c r="Q586" i="20" s="1"/>
  <c r="K587" i="20"/>
  <c r="Q587" i="20" s="1"/>
  <c r="K588" i="20"/>
  <c r="Q588" i="20" s="1"/>
  <c r="K589" i="20"/>
  <c r="Q589" i="20" s="1"/>
  <c r="K590" i="20"/>
  <c r="Q590" i="20" s="1"/>
  <c r="K591" i="20"/>
  <c r="Q591" i="20" s="1"/>
  <c r="K592" i="20"/>
  <c r="Q592" i="20"/>
  <c r="K593" i="20"/>
  <c r="Q593" i="20" s="1"/>
  <c r="K594" i="20"/>
  <c r="P594" i="20" s="1"/>
  <c r="K615" i="20"/>
  <c r="K616" i="20"/>
  <c r="K617" i="20"/>
  <c r="Q617" i="20" s="1"/>
  <c r="K618" i="20"/>
  <c r="K619" i="20"/>
  <c r="K620" i="20"/>
  <c r="K621" i="20"/>
  <c r="Q621" i="20" s="1"/>
  <c r="K622" i="20"/>
  <c r="Q622" i="20" s="1"/>
  <c r="K623" i="20"/>
  <c r="K624" i="20"/>
  <c r="P624" i="20" s="1"/>
  <c r="K5" i="19"/>
  <c r="K5" i="20"/>
  <c r="Q5" i="20" s="1"/>
  <c r="L624" i="20"/>
  <c r="M624" i="20" s="1"/>
  <c r="I624" i="20"/>
  <c r="R624" i="20" s="1"/>
  <c r="L623" i="20"/>
  <c r="M623" i="20" s="1"/>
  <c r="G623" i="20"/>
  <c r="F623" i="20"/>
  <c r="E623" i="20"/>
  <c r="N623" i="20" s="1"/>
  <c r="L622" i="20"/>
  <c r="M622" i="20" s="1"/>
  <c r="G622" i="20"/>
  <c r="F622" i="20"/>
  <c r="E622" i="20"/>
  <c r="L621" i="20"/>
  <c r="M621" i="20" s="1"/>
  <c r="G621" i="20"/>
  <c r="F621" i="20"/>
  <c r="E621" i="20"/>
  <c r="L620" i="20"/>
  <c r="M620" i="20" s="1"/>
  <c r="G620" i="20"/>
  <c r="F620" i="20"/>
  <c r="E620" i="20"/>
  <c r="L619" i="20"/>
  <c r="M619" i="20" s="1"/>
  <c r="G619" i="20"/>
  <c r="F619" i="20"/>
  <c r="E619" i="20"/>
  <c r="L618" i="20"/>
  <c r="M618" i="20" s="1"/>
  <c r="G618" i="20"/>
  <c r="F618" i="20"/>
  <c r="E618" i="20"/>
  <c r="L617" i="20"/>
  <c r="M617" i="20" s="1"/>
  <c r="G617" i="20"/>
  <c r="F617" i="20"/>
  <c r="E617" i="20"/>
  <c r="L616" i="20"/>
  <c r="M616" i="20" s="1"/>
  <c r="G616" i="20"/>
  <c r="F616" i="20"/>
  <c r="E616" i="20"/>
  <c r="L615" i="20"/>
  <c r="M615" i="20" s="1"/>
  <c r="G615" i="20"/>
  <c r="F615" i="20"/>
  <c r="E615" i="20"/>
  <c r="L624" i="19"/>
  <c r="M624" i="19" s="1"/>
  <c r="I624" i="19"/>
  <c r="R624" i="19" s="1"/>
  <c r="L623" i="19"/>
  <c r="M623" i="19" s="1"/>
  <c r="G623" i="19"/>
  <c r="F623" i="19"/>
  <c r="E623" i="19"/>
  <c r="L622" i="19"/>
  <c r="M622" i="19" s="1"/>
  <c r="G622" i="19"/>
  <c r="F622" i="19"/>
  <c r="E622" i="19"/>
  <c r="L621" i="19"/>
  <c r="M621" i="19"/>
  <c r="G621" i="19"/>
  <c r="F621" i="19"/>
  <c r="E621" i="19"/>
  <c r="L620" i="19"/>
  <c r="M620" i="19" s="1"/>
  <c r="G620" i="19"/>
  <c r="F620" i="19"/>
  <c r="E620" i="19"/>
  <c r="L619" i="19"/>
  <c r="M619" i="19" s="1"/>
  <c r="G619" i="19"/>
  <c r="P619" i="19" s="1"/>
  <c r="F619" i="19"/>
  <c r="E619" i="19"/>
  <c r="L618" i="19"/>
  <c r="M618" i="19" s="1"/>
  <c r="G618" i="19"/>
  <c r="F618" i="19"/>
  <c r="E618" i="19"/>
  <c r="L617" i="19"/>
  <c r="M617" i="19" s="1"/>
  <c r="G617" i="19"/>
  <c r="F617" i="19"/>
  <c r="E617" i="19"/>
  <c r="L616" i="19"/>
  <c r="M616" i="19" s="1"/>
  <c r="G616" i="19"/>
  <c r="F616" i="19"/>
  <c r="E616" i="19"/>
  <c r="L615" i="19"/>
  <c r="M615" i="19" s="1"/>
  <c r="G615" i="19"/>
  <c r="F615" i="19"/>
  <c r="E615" i="19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C64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C63" i="17"/>
  <c r="N544" i="16"/>
  <c r="P544" i="16" s="1"/>
  <c r="L544" i="16"/>
  <c r="N543" i="16"/>
  <c r="R543" i="16" s="1"/>
  <c r="K543" i="16"/>
  <c r="J543" i="16"/>
  <c r="I543" i="16"/>
  <c r="G543" i="16"/>
  <c r="F543" i="16"/>
  <c r="E543" i="16"/>
  <c r="N542" i="16"/>
  <c r="K542" i="16"/>
  <c r="J542" i="16"/>
  <c r="I542" i="16"/>
  <c r="G542" i="16"/>
  <c r="F542" i="16"/>
  <c r="E542" i="16"/>
  <c r="N541" i="16"/>
  <c r="W541" i="16" s="1"/>
  <c r="K541" i="16"/>
  <c r="J541" i="16"/>
  <c r="I541" i="16"/>
  <c r="G541" i="16"/>
  <c r="F541" i="16"/>
  <c r="E541" i="16"/>
  <c r="N540" i="16"/>
  <c r="K540" i="16"/>
  <c r="J540" i="16"/>
  <c r="I540" i="16"/>
  <c r="G540" i="16"/>
  <c r="F540" i="16"/>
  <c r="E540" i="16"/>
  <c r="N539" i="16"/>
  <c r="K539" i="16"/>
  <c r="J539" i="16"/>
  <c r="I539" i="16"/>
  <c r="T539" i="16" s="1"/>
  <c r="G539" i="16"/>
  <c r="F539" i="16"/>
  <c r="E539" i="16"/>
  <c r="N538" i="16"/>
  <c r="K538" i="16"/>
  <c r="V538" i="16" s="1"/>
  <c r="J538" i="16"/>
  <c r="I538" i="16"/>
  <c r="G538" i="16"/>
  <c r="F538" i="16"/>
  <c r="E538" i="16"/>
  <c r="N537" i="16"/>
  <c r="R537" i="16" s="1"/>
  <c r="K537" i="16"/>
  <c r="J537" i="16"/>
  <c r="I537" i="16"/>
  <c r="G537" i="16"/>
  <c r="F537" i="16"/>
  <c r="E537" i="16"/>
  <c r="N536" i="16"/>
  <c r="W536" i="16" s="1"/>
  <c r="K536" i="16"/>
  <c r="J536" i="16"/>
  <c r="I536" i="16"/>
  <c r="G536" i="16"/>
  <c r="F536" i="16"/>
  <c r="E536" i="16"/>
  <c r="N535" i="16"/>
  <c r="T535" i="16" s="1"/>
  <c r="L535" i="16"/>
  <c r="N534" i="16"/>
  <c r="W534" i="16"/>
  <c r="K534" i="16"/>
  <c r="V534" i="16" s="1"/>
  <c r="J534" i="16"/>
  <c r="I534" i="16"/>
  <c r="G534" i="16"/>
  <c r="F534" i="16"/>
  <c r="E534" i="16"/>
  <c r="O534" i="16" s="1"/>
  <c r="N533" i="16"/>
  <c r="K533" i="16"/>
  <c r="J533" i="16"/>
  <c r="I533" i="16"/>
  <c r="G533" i="16"/>
  <c r="F533" i="16"/>
  <c r="E533" i="16"/>
  <c r="N532" i="16"/>
  <c r="R532" i="16" s="1"/>
  <c r="K532" i="16"/>
  <c r="J532" i="16"/>
  <c r="I532" i="16"/>
  <c r="G532" i="16"/>
  <c r="F532" i="16"/>
  <c r="E532" i="16"/>
  <c r="N531" i="16"/>
  <c r="K531" i="16"/>
  <c r="J531" i="16"/>
  <c r="I531" i="16"/>
  <c r="G531" i="16"/>
  <c r="Q531" i="16" s="1"/>
  <c r="F531" i="16"/>
  <c r="E531" i="16"/>
  <c r="N530" i="16"/>
  <c r="R530" i="16" s="1"/>
  <c r="K530" i="16"/>
  <c r="J530" i="16"/>
  <c r="I530" i="16"/>
  <c r="G530" i="16"/>
  <c r="Q530" i="16" s="1"/>
  <c r="F530" i="16"/>
  <c r="E530" i="16"/>
  <c r="N529" i="16"/>
  <c r="R529" i="16" s="1"/>
  <c r="K529" i="16"/>
  <c r="V529" i="16" s="1"/>
  <c r="J529" i="16"/>
  <c r="I529" i="16"/>
  <c r="T529" i="16" s="1"/>
  <c r="G529" i="16"/>
  <c r="Q529" i="16" s="1"/>
  <c r="F529" i="16"/>
  <c r="E529" i="16"/>
  <c r="O529" i="16" s="1"/>
  <c r="N528" i="16"/>
  <c r="W528" i="16" s="1"/>
  <c r="K528" i="16"/>
  <c r="V528" i="16" s="1"/>
  <c r="J528" i="16"/>
  <c r="I528" i="16"/>
  <c r="G528" i="16"/>
  <c r="F528" i="16"/>
  <c r="E528" i="16"/>
  <c r="N527" i="16"/>
  <c r="K527" i="16"/>
  <c r="J527" i="16"/>
  <c r="I527" i="16"/>
  <c r="G527" i="16"/>
  <c r="F527" i="16"/>
  <c r="E527" i="16"/>
  <c r="T594" i="19"/>
  <c r="W594" i="19" s="1"/>
  <c r="L594" i="19"/>
  <c r="M594" i="19" s="1"/>
  <c r="T593" i="19"/>
  <c r="X593" i="19" s="1"/>
  <c r="L593" i="19"/>
  <c r="M593" i="19" s="1"/>
  <c r="G593" i="19"/>
  <c r="F593" i="19"/>
  <c r="E593" i="19"/>
  <c r="U593" i="19" s="1"/>
  <c r="T592" i="19"/>
  <c r="X592" i="19"/>
  <c r="L592" i="19"/>
  <c r="M592" i="19" s="1"/>
  <c r="G592" i="19"/>
  <c r="F592" i="19"/>
  <c r="E592" i="19"/>
  <c r="T591" i="19"/>
  <c r="X591" i="19" s="1"/>
  <c r="L591" i="19"/>
  <c r="M591" i="19" s="1"/>
  <c r="G591" i="19"/>
  <c r="F591" i="19"/>
  <c r="E591" i="19"/>
  <c r="T590" i="19"/>
  <c r="X590" i="19" s="1"/>
  <c r="L590" i="19"/>
  <c r="M590" i="19" s="1"/>
  <c r="G590" i="19"/>
  <c r="P590" i="19" s="1"/>
  <c r="F590" i="19"/>
  <c r="E590" i="19"/>
  <c r="T589" i="19"/>
  <c r="X589" i="19" s="1"/>
  <c r="L589" i="19"/>
  <c r="M589" i="19" s="1"/>
  <c r="G589" i="19"/>
  <c r="F589" i="19"/>
  <c r="E589" i="19"/>
  <c r="T588" i="19"/>
  <c r="X588" i="19"/>
  <c r="L588" i="19"/>
  <c r="M588" i="19" s="1"/>
  <c r="G588" i="19"/>
  <c r="F588" i="19"/>
  <c r="E588" i="19"/>
  <c r="N588" i="19" s="1"/>
  <c r="T587" i="19"/>
  <c r="X587" i="19" s="1"/>
  <c r="L587" i="19"/>
  <c r="M587" i="19" s="1"/>
  <c r="G587" i="19"/>
  <c r="F587" i="19"/>
  <c r="E587" i="19"/>
  <c r="T586" i="19"/>
  <c r="X586" i="19" s="1"/>
  <c r="L586" i="19"/>
  <c r="M586" i="19" s="1"/>
  <c r="G586" i="19"/>
  <c r="F586" i="19"/>
  <c r="E586" i="19"/>
  <c r="T585" i="19"/>
  <c r="X585" i="19" s="1"/>
  <c r="L585" i="19"/>
  <c r="M585" i="19" s="1"/>
  <c r="G585" i="19"/>
  <c r="F585" i="19"/>
  <c r="E585" i="19"/>
  <c r="T584" i="19"/>
  <c r="W584" i="19" s="1"/>
  <c r="L584" i="19"/>
  <c r="M584" i="19" s="1"/>
  <c r="T583" i="19"/>
  <c r="X583" i="19" s="1"/>
  <c r="L583" i="19"/>
  <c r="M583" i="19" s="1"/>
  <c r="G583" i="19"/>
  <c r="F583" i="19"/>
  <c r="E583" i="19"/>
  <c r="T582" i="19"/>
  <c r="X582" i="19" s="1"/>
  <c r="L582" i="19"/>
  <c r="M582" i="19" s="1"/>
  <c r="G582" i="19"/>
  <c r="F582" i="19"/>
  <c r="E582" i="19"/>
  <c r="T581" i="19"/>
  <c r="L581" i="19"/>
  <c r="M581" i="19" s="1"/>
  <c r="G581" i="19"/>
  <c r="P581" i="19" s="1"/>
  <c r="F581" i="19"/>
  <c r="E581" i="19"/>
  <c r="T580" i="19"/>
  <c r="L580" i="19"/>
  <c r="M580" i="19" s="1"/>
  <c r="G580" i="19"/>
  <c r="F580" i="19"/>
  <c r="E580" i="19"/>
  <c r="T579" i="19"/>
  <c r="X579" i="19" s="1"/>
  <c r="L579" i="19"/>
  <c r="M579" i="19"/>
  <c r="G579" i="19"/>
  <c r="F579" i="19"/>
  <c r="E579" i="19"/>
  <c r="T578" i="19"/>
  <c r="X578" i="19" s="1"/>
  <c r="L578" i="19"/>
  <c r="M578" i="19"/>
  <c r="G578" i="19"/>
  <c r="P578" i="19" s="1"/>
  <c r="F578" i="19"/>
  <c r="E578" i="19"/>
  <c r="T577" i="19"/>
  <c r="X577" i="19" s="1"/>
  <c r="L577" i="19"/>
  <c r="M577" i="19" s="1"/>
  <c r="G577" i="19"/>
  <c r="F577" i="19"/>
  <c r="E577" i="19"/>
  <c r="T576" i="19"/>
  <c r="X576" i="19" s="1"/>
  <c r="L576" i="19"/>
  <c r="M576" i="19" s="1"/>
  <c r="G576" i="19"/>
  <c r="F576" i="19"/>
  <c r="E576" i="19"/>
  <c r="T575" i="19"/>
  <c r="L575" i="19"/>
  <c r="M575" i="19" s="1"/>
  <c r="G575" i="19"/>
  <c r="F575" i="19"/>
  <c r="E575" i="19"/>
  <c r="T594" i="20"/>
  <c r="W594" i="20" s="1"/>
  <c r="L594" i="20"/>
  <c r="M594" i="20" s="1"/>
  <c r="T593" i="20"/>
  <c r="X593" i="20" s="1"/>
  <c r="L593" i="20"/>
  <c r="M593" i="20" s="1"/>
  <c r="G593" i="20"/>
  <c r="P593" i="20" s="1"/>
  <c r="F593" i="20"/>
  <c r="E593" i="20"/>
  <c r="T592" i="20"/>
  <c r="X592" i="20" s="1"/>
  <c r="L592" i="20"/>
  <c r="M592" i="20" s="1"/>
  <c r="G592" i="20"/>
  <c r="F592" i="20"/>
  <c r="E592" i="20"/>
  <c r="T591" i="20"/>
  <c r="L591" i="20"/>
  <c r="M591" i="20" s="1"/>
  <c r="G591" i="20"/>
  <c r="F591" i="20"/>
  <c r="E591" i="20"/>
  <c r="T590" i="20"/>
  <c r="X590" i="20" s="1"/>
  <c r="L590" i="20"/>
  <c r="M590" i="20" s="1"/>
  <c r="G590" i="20"/>
  <c r="W590" i="20" s="1"/>
  <c r="F590" i="20"/>
  <c r="E590" i="20"/>
  <c r="T589" i="20"/>
  <c r="X589" i="20" s="1"/>
  <c r="L589" i="20"/>
  <c r="M589" i="20" s="1"/>
  <c r="G589" i="20"/>
  <c r="F589" i="20"/>
  <c r="E589" i="20"/>
  <c r="T588" i="20"/>
  <c r="L588" i="20"/>
  <c r="M588" i="20" s="1"/>
  <c r="G588" i="20"/>
  <c r="F588" i="20"/>
  <c r="E588" i="20"/>
  <c r="U588" i="20" s="1"/>
  <c r="T587" i="20"/>
  <c r="X587" i="20" s="1"/>
  <c r="L587" i="20"/>
  <c r="M587" i="20" s="1"/>
  <c r="G587" i="20"/>
  <c r="F587" i="20"/>
  <c r="E587" i="20"/>
  <c r="T586" i="20"/>
  <c r="L586" i="20"/>
  <c r="M586" i="20" s="1"/>
  <c r="G586" i="20"/>
  <c r="F586" i="20"/>
  <c r="E586" i="20"/>
  <c r="T585" i="20"/>
  <c r="X585" i="20" s="1"/>
  <c r="L585" i="20"/>
  <c r="M585" i="20"/>
  <c r="G585" i="20"/>
  <c r="F585" i="20"/>
  <c r="E585" i="20"/>
  <c r="T584" i="20"/>
  <c r="U584" i="20" s="1"/>
  <c r="L584" i="20"/>
  <c r="M584" i="20" s="1"/>
  <c r="I584" i="20"/>
  <c r="T583" i="20"/>
  <c r="X583" i="20" s="1"/>
  <c r="L583" i="20"/>
  <c r="M583" i="20" s="1"/>
  <c r="G583" i="20"/>
  <c r="F583" i="20"/>
  <c r="E583" i="20"/>
  <c r="T582" i="20"/>
  <c r="X582" i="20" s="1"/>
  <c r="L582" i="20"/>
  <c r="M582" i="20" s="1"/>
  <c r="G582" i="20"/>
  <c r="F582" i="20"/>
  <c r="E582" i="20"/>
  <c r="T581" i="20"/>
  <c r="L581" i="20"/>
  <c r="M581" i="20" s="1"/>
  <c r="G581" i="20"/>
  <c r="F581" i="20"/>
  <c r="E581" i="20"/>
  <c r="T580" i="20"/>
  <c r="L580" i="20"/>
  <c r="M580" i="20" s="1"/>
  <c r="G580" i="20"/>
  <c r="F580" i="20"/>
  <c r="E580" i="20"/>
  <c r="T579" i="20"/>
  <c r="X579" i="20" s="1"/>
  <c r="L579" i="20"/>
  <c r="M579" i="20" s="1"/>
  <c r="G579" i="20"/>
  <c r="P579" i="20" s="1"/>
  <c r="F579" i="20"/>
  <c r="E579" i="20"/>
  <c r="T578" i="20"/>
  <c r="X578" i="20" s="1"/>
  <c r="L578" i="20"/>
  <c r="M578" i="20" s="1"/>
  <c r="G578" i="20"/>
  <c r="F578" i="20"/>
  <c r="E578" i="20"/>
  <c r="T577" i="20"/>
  <c r="X577" i="20" s="1"/>
  <c r="L577" i="20"/>
  <c r="M577" i="20" s="1"/>
  <c r="G577" i="20"/>
  <c r="F577" i="20"/>
  <c r="E577" i="20"/>
  <c r="N577" i="20" s="1"/>
  <c r="T576" i="20"/>
  <c r="X576" i="20"/>
  <c r="L576" i="20"/>
  <c r="M576" i="20" s="1"/>
  <c r="G576" i="20"/>
  <c r="W576" i="20" s="1"/>
  <c r="F576" i="20"/>
  <c r="E576" i="20"/>
  <c r="N576" i="20" s="1"/>
  <c r="T575" i="20"/>
  <c r="X575" i="20"/>
  <c r="L575" i="20"/>
  <c r="M575" i="20" s="1"/>
  <c r="G575" i="20"/>
  <c r="F575" i="20"/>
  <c r="E575" i="20"/>
  <c r="I502" i="14"/>
  <c r="H502" i="14"/>
  <c r="G502" i="14"/>
  <c r="I501" i="14"/>
  <c r="H501" i="14"/>
  <c r="G501" i="14"/>
  <c r="I500" i="14"/>
  <c r="H500" i="14"/>
  <c r="G500" i="14"/>
  <c r="I499" i="14"/>
  <c r="H499" i="14"/>
  <c r="G499" i="14"/>
  <c r="I498" i="14"/>
  <c r="H498" i="14"/>
  <c r="G498" i="14"/>
  <c r="I497" i="14"/>
  <c r="H497" i="14"/>
  <c r="G497" i="14"/>
  <c r="I496" i="14"/>
  <c r="H496" i="14"/>
  <c r="G496" i="14"/>
  <c r="I495" i="14"/>
  <c r="H495" i="14"/>
  <c r="G495" i="14"/>
  <c r="I494" i="14"/>
  <c r="H494" i="14"/>
  <c r="G494" i="14"/>
  <c r="I493" i="14"/>
  <c r="H493" i="14"/>
  <c r="G493" i="14"/>
  <c r="I492" i="14"/>
  <c r="H492" i="14"/>
  <c r="G492" i="14"/>
  <c r="I491" i="14"/>
  <c r="H491" i="14"/>
  <c r="G491" i="14"/>
  <c r="I490" i="14"/>
  <c r="H490" i="14"/>
  <c r="G490" i="14"/>
  <c r="I489" i="14"/>
  <c r="H489" i="14"/>
  <c r="G489" i="14"/>
  <c r="I488" i="14"/>
  <c r="H488" i="14"/>
  <c r="G488" i="14"/>
  <c r="I487" i="14"/>
  <c r="H487" i="14"/>
  <c r="G487" i="14"/>
  <c r="I486" i="14"/>
  <c r="H486" i="14"/>
  <c r="G486" i="14"/>
  <c r="I485" i="14"/>
  <c r="H485" i="14"/>
  <c r="G485" i="14"/>
  <c r="I484" i="14"/>
  <c r="H484" i="14"/>
  <c r="G484" i="14"/>
  <c r="I483" i="14"/>
  <c r="H483" i="14"/>
  <c r="G483" i="14"/>
  <c r="N65" i="8"/>
  <c r="M65" i="8"/>
  <c r="L65" i="8"/>
  <c r="K65" i="8"/>
  <c r="J65" i="8"/>
  <c r="I65" i="8"/>
  <c r="H65" i="8"/>
  <c r="G65" i="8"/>
  <c r="N64" i="8"/>
  <c r="M64" i="8"/>
  <c r="L64" i="8"/>
  <c r="P64" i="8" s="1"/>
  <c r="K64" i="8"/>
  <c r="J64" i="8"/>
  <c r="I64" i="8"/>
  <c r="H64" i="8"/>
  <c r="G64" i="8"/>
  <c r="H12" i="8"/>
  <c r="G12" i="8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T175" i="20" s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T309" i="20" s="1"/>
  <c r="I68" i="1"/>
  <c r="I69" i="1"/>
  <c r="I70" i="1"/>
  <c r="N7" i="16" s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N180" i="16" s="1"/>
  <c r="I116" i="1"/>
  <c r="N188" i="16" s="1"/>
  <c r="I117" i="1"/>
  <c r="I118" i="1"/>
  <c r="I119" i="1"/>
  <c r="I120" i="1"/>
  <c r="I121" i="1"/>
  <c r="N235" i="16" s="1"/>
  <c r="R235" i="16" s="1"/>
  <c r="I122" i="1"/>
  <c r="N245" i="16"/>
  <c r="W245" i="16" s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N333" i="16" s="1"/>
  <c r="I178" i="1"/>
  <c r="I179" i="1"/>
  <c r="N349" i="16" s="1"/>
  <c r="I180" i="1"/>
  <c r="I181" i="1"/>
  <c r="I182" i="1"/>
  <c r="I183" i="1"/>
  <c r="T372" i="19" s="1"/>
  <c r="X372" i="19" s="1"/>
  <c r="I184" i="1"/>
  <c r="I185" i="1"/>
  <c r="T393" i="20" s="1"/>
  <c r="X393" i="20" s="1"/>
  <c r="I186" i="1"/>
  <c r="T396" i="20" s="1"/>
  <c r="X396" i="20" s="1"/>
  <c r="I187" i="1"/>
  <c r="I194" i="1"/>
  <c r="N488" i="16"/>
  <c r="I195" i="1"/>
  <c r="I196" i="1"/>
  <c r="I197" i="1"/>
  <c r="I198" i="1"/>
  <c r="T558" i="20"/>
  <c r="T544" i="20"/>
  <c r="W544" i="20" s="1"/>
  <c r="T543" i="20"/>
  <c r="X543" i="20" s="1"/>
  <c r="T542" i="20"/>
  <c r="X542" i="20" s="1"/>
  <c r="T541" i="20"/>
  <c r="T540" i="20"/>
  <c r="X540" i="20" s="1"/>
  <c r="T539" i="20"/>
  <c r="X539" i="20" s="1"/>
  <c r="T538" i="20"/>
  <c r="X538" i="20" s="1"/>
  <c r="T537" i="20"/>
  <c r="X537" i="20" s="1"/>
  <c r="T536" i="20"/>
  <c r="X536" i="20" s="1"/>
  <c r="T535" i="20"/>
  <c r="X535" i="20" s="1"/>
  <c r="T444" i="20"/>
  <c r="X444" i="20" s="1"/>
  <c r="T443" i="20"/>
  <c r="X443" i="20" s="1"/>
  <c r="T442" i="20"/>
  <c r="X442" i="20" s="1"/>
  <c r="T441" i="20"/>
  <c r="X441" i="20" s="1"/>
  <c r="T440" i="20"/>
  <c r="X440" i="20" s="1"/>
  <c r="T439" i="20"/>
  <c r="X439" i="20" s="1"/>
  <c r="T438" i="20"/>
  <c r="X438" i="20" s="1"/>
  <c r="T437" i="20"/>
  <c r="X437" i="20" s="1"/>
  <c r="T436" i="20"/>
  <c r="T435" i="20"/>
  <c r="T434" i="20"/>
  <c r="U434" i="20" s="1"/>
  <c r="T433" i="20"/>
  <c r="T432" i="20"/>
  <c r="X432" i="20" s="1"/>
  <c r="T431" i="20"/>
  <c r="X431" i="20" s="1"/>
  <c r="T430" i="20"/>
  <c r="X430" i="20" s="1"/>
  <c r="T429" i="20"/>
  <c r="X429" i="20" s="1"/>
  <c r="T428" i="20"/>
  <c r="X428" i="20" s="1"/>
  <c r="T427" i="20"/>
  <c r="X427" i="20" s="1"/>
  <c r="T426" i="20"/>
  <c r="X426" i="20" s="1"/>
  <c r="T425" i="20"/>
  <c r="X425" i="20" s="1"/>
  <c r="T424" i="20"/>
  <c r="T423" i="20"/>
  <c r="X423" i="20" s="1"/>
  <c r="T422" i="20"/>
  <c r="T421" i="20"/>
  <c r="X421" i="20" s="1"/>
  <c r="T420" i="20"/>
  <c r="X420" i="20" s="1"/>
  <c r="T419" i="20"/>
  <c r="X419" i="20" s="1"/>
  <c r="T418" i="20"/>
  <c r="X418" i="20" s="1"/>
  <c r="T417" i="20"/>
  <c r="X417" i="20" s="1"/>
  <c r="T416" i="20"/>
  <c r="X416" i="20" s="1"/>
  <c r="T415" i="20"/>
  <c r="X415" i="20" s="1"/>
  <c r="T414" i="20"/>
  <c r="W414" i="20" s="1"/>
  <c r="T402" i="20"/>
  <c r="X402" i="20" s="1"/>
  <c r="T401" i="20"/>
  <c r="T399" i="20"/>
  <c r="X399" i="20" s="1"/>
  <c r="T398" i="20"/>
  <c r="X398" i="20" s="1"/>
  <c r="T394" i="20"/>
  <c r="U394" i="20" s="1"/>
  <c r="T392" i="20"/>
  <c r="X392" i="20" s="1"/>
  <c r="T391" i="20"/>
  <c r="X391" i="20"/>
  <c r="T390" i="20"/>
  <c r="X390" i="20" s="1"/>
  <c r="T389" i="20"/>
  <c r="X389" i="20" s="1"/>
  <c r="T387" i="20"/>
  <c r="X387" i="20" s="1"/>
  <c r="T386" i="20"/>
  <c r="T385" i="20"/>
  <c r="X385" i="20" s="1"/>
  <c r="T568" i="19"/>
  <c r="X568" i="19" s="1"/>
  <c r="T564" i="19"/>
  <c r="U564" i="19" s="1"/>
  <c r="T546" i="19"/>
  <c r="T544" i="19"/>
  <c r="W544" i="19" s="1"/>
  <c r="T543" i="19"/>
  <c r="X543" i="19" s="1"/>
  <c r="T542" i="19"/>
  <c r="X542" i="19" s="1"/>
  <c r="T541" i="19"/>
  <c r="X541" i="19" s="1"/>
  <c r="T540" i="19"/>
  <c r="X540" i="19" s="1"/>
  <c r="T539" i="19"/>
  <c r="X539" i="19" s="1"/>
  <c r="T538" i="19"/>
  <c r="X538" i="19" s="1"/>
  <c r="T537" i="19"/>
  <c r="X537" i="19" s="1"/>
  <c r="T536" i="19"/>
  <c r="X536" i="19" s="1"/>
  <c r="T535" i="19"/>
  <c r="X535" i="19"/>
  <c r="T444" i="19"/>
  <c r="U444" i="19" s="1"/>
  <c r="T443" i="19"/>
  <c r="X443" i="19" s="1"/>
  <c r="T442" i="19"/>
  <c r="X442" i="19" s="1"/>
  <c r="T441" i="19"/>
  <c r="X441" i="19" s="1"/>
  <c r="T440" i="19"/>
  <c r="X440" i="19"/>
  <c r="T439" i="19"/>
  <c r="X439" i="19" s="1"/>
  <c r="T438" i="19"/>
  <c r="X438" i="19" s="1"/>
  <c r="T437" i="19"/>
  <c r="T436" i="19"/>
  <c r="X436" i="19" s="1"/>
  <c r="T435" i="19"/>
  <c r="T434" i="19"/>
  <c r="T433" i="19"/>
  <c r="X433" i="19" s="1"/>
  <c r="T432" i="19"/>
  <c r="X432" i="19" s="1"/>
  <c r="T431" i="19"/>
  <c r="X431" i="19" s="1"/>
  <c r="T430" i="19"/>
  <c r="X430" i="19" s="1"/>
  <c r="T429" i="19"/>
  <c r="X429" i="19" s="1"/>
  <c r="T428" i="19"/>
  <c r="X428" i="19" s="1"/>
  <c r="T427" i="19"/>
  <c r="X427" i="19" s="1"/>
  <c r="T426" i="19"/>
  <c r="X426" i="19" s="1"/>
  <c r="T425" i="19"/>
  <c r="X425" i="19" s="1"/>
  <c r="T424" i="19"/>
  <c r="W424" i="19" s="1"/>
  <c r="T423" i="19"/>
  <c r="X423" i="19" s="1"/>
  <c r="T422" i="19"/>
  <c r="X422" i="19" s="1"/>
  <c r="T421" i="19"/>
  <c r="X421" i="19" s="1"/>
  <c r="T420" i="19"/>
  <c r="X420" i="19" s="1"/>
  <c r="T419" i="19"/>
  <c r="X419" i="19" s="1"/>
  <c r="T418" i="19"/>
  <c r="X418" i="19" s="1"/>
  <c r="T417" i="19"/>
  <c r="X417" i="19" s="1"/>
  <c r="T416" i="19"/>
  <c r="X416" i="19" s="1"/>
  <c r="T415" i="19"/>
  <c r="X415" i="19" s="1"/>
  <c r="T414" i="19"/>
  <c r="U414" i="19" s="1"/>
  <c r="T404" i="19"/>
  <c r="W404" i="19" s="1"/>
  <c r="T401" i="19"/>
  <c r="X401" i="19" s="1"/>
  <c r="T400" i="19"/>
  <c r="X400" i="19" s="1"/>
  <c r="T398" i="19"/>
  <c r="X398" i="19" s="1"/>
  <c r="T396" i="19"/>
  <c r="X396" i="19" s="1"/>
  <c r="T394" i="19"/>
  <c r="T393" i="19"/>
  <c r="X393" i="19" s="1"/>
  <c r="T392" i="19"/>
  <c r="X392" i="19" s="1"/>
  <c r="T391" i="19"/>
  <c r="X391" i="19" s="1"/>
  <c r="T390" i="19"/>
  <c r="X390" i="19" s="1"/>
  <c r="T388" i="19"/>
  <c r="X388" i="19" s="1"/>
  <c r="T387" i="19"/>
  <c r="X387" i="19" s="1"/>
  <c r="T386" i="19"/>
  <c r="X386" i="19" s="1"/>
  <c r="T385" i="19"/>
  <c r="X385" i="19" s="1"/>
  <c r="T382" i="19"/>
  <c r="X382" i="19" s="1"/>
  <c r="T379" i="19"/>
  <c r="X379" i="19" s="1"/>
  <c r="B26" i="21"/>
  <c r="B24" i="21"/>
  <c r="B104" i="21"/>
  <c r="L6" i="19"/>
  <c r="M6" i="19" s="1"/>
  <c r="L7" i="19"/>
  <c r="M7" i="19" s="1"/>
  <c r="L8" i="19"/>
  <c r="M8" i="19" s="1"/>
  <c r="L9" i="19"/>
  <c r="M9" i="19" s="1"/>
  <c r="L10" i="19"/>
  <c r="M10" i="19" s="1"/>
  <c r="L11" i="19"/>
  <c r="M11" i="19" s="1"/>
  <c r="L12" i="19"/>
  <c r="M12" i="19" s="1"/>
  <c r="L13" i="19"/>
  <c r="M13" i="19" s="1"/>
  <c r="L14" i="19"/>
  <c r="M14" i="19" s="1"/>
  <c r="L15" i="19"/>
  <c r="M15" i="19" s="1"/>
  <c r="L16" i="19"/>
  <c r="M16" i="19" s="1"/>
  <c r="L17" i="19"/>
  <c r="M17" i="19" s="1"/>
  <c r="L18" i="19"/>
  <c r="M18" i="19" s="1"/>
  <c r="L19" i="19"/>
  <c r="M19" i="19" s="1"/>
  <c r="L20" i="19"/>
  <c r="M20" i="19" s="1"/>
  <c r="L21" i="19"/>
  <c r="M21" i="19" s="1"/>
  <c r="L22" i="19"/>
  <c r="M22" i="19" s="1"/>
  <c r="L23" i="19"/>
  <c r="M23" i="19" s="1"/>
  <c r="L24" i="19"/>
  <c r="M24" i="19" s="1"/>
  <c r="L25" i="19"/>
  <c r="M25" i="19" s="1"/>
  <c r="L26" i="19"/>
  <c r="M26" i="19" s="1"/>
  <c r="L27" i="19"/>
  <c r="M27" i="19" s="1"/>
  <c r="L28" i="19"/>
  <c r="M28" i="19" s="1"/>
  <c r="L29" i="19"/>
  <c r="M29" i="19" s="1"/>
  <c r="L30" i="19"/>
  <c r="M30" i="19" s="1"/>
  <c r="L31" i="19"/>
  <c r="M31" i="19" s="1"/>
  <c r="L32" i="19"/>
  <c r="M32" i="19" s="1"/>
  <c r="L33" i="19"/>
  <c r="M33" i="19" s="1"/>
  <c r="L34" i="19"/>
  <c r="M34" i="19" s="1"/>
  <c r="L35" i="19"/>
  <c r="M35" i="19" s="1"/>
  <c r="L36" i="19"/>
  <c r="M36" i="19" s="1"/>
  <c r="L37" i="19"/>
  <c r="M37" i="19"/>
  <c r="L38" i="19"/>
  <c r="M38" i="19" s="1"/>
  <c r="L39" i="19"/>
  <c r="M39" i="19" s="1"/>
  <c r="L40" i="19"/>
  <c r="M40" i="19" s="1"/>
  <c r="L41" i="19"/>
  <c r="M41" i="19" s="1"/>
  <c r="L42" i="19"/>
  <c r="M42" i="19" s="1"/>
  <c r="L43" i="19"/>
  <c r="M43" i="19" s="1"/>
  <c r="L44" i="19"/>
  <c r="M44" i="19" s="1"/>
  <c r="L45" i="19"/>
  <c r="M45" i="19" s="1"/>
  <c r="L46" i="19"/>
  <c r="M46" i="19" s="1"/>
  <c r="L47" i="19"/>
  <c r="M47" i="19" s="1"/>
  <c r="L48" i="19"/>
  <c r="M48" i="19" s="1"/>
  <c r="L49" i="19"/>
  <c r="M49" i="19" s="1"/>
  <c r="L50" i="19"/>
  <c r="M50" i="19" s="1"/>
  <c r="L51" i="19"/>
  <c r="M51" i="19" s="1"/>
  <c r="L52" i="19"/>
  <c r="M52" i="19" s="1"/>
  <c r="L53" i="19"/>
  <c r="M53" i="19" s="1"/>
  <c r="L54" i="19"/>
  <c r="M54" i="19" s="1"/>
  <c r="L55" i="19"/>
  <c r="M55" i="19" s="1"/>
  <c r="L56" i="19"/>
  <c r="M56" i="19" s="1"/>
  <c r="L57" i="19"/>
  <c r="M57" i="19" s="1"/>
  <c r="L58" i="19"/>
  <c r="M58" i="19" s="1"/>
  <c r="L59" i="19"/>
  <c r="M59" i="19" s="1"/>
  <c r="L60" i="19"/>
  <c r="M60" i="19" s="1"/>
  <c r="L61" i="19"/>
  <c r="M61" i="19" s="1"/>
  <c r="L62" i="19"/>
  <c r="M62" i="19" s="1"/>
  <c r="L63" i="19"/>
  <c r="M63" i="19" s="1"/>
  <c r="L64" i="19"/>
  <c r="M64" i="19" s="1"/>
  <c r="L65" i="19"/>
  <c r="M65" i="19" s="1"/>
  <c r="L66" i="19"/>
  <c r="M66" i="19" s="1"/>
  <c r="L67" i="19"/>
  <c r="M67" i="19" s="1"/>
  <c r="L68" i="19"/>
  <c r="M68" i="19" s="1"/>
  <c r="L69" i="19"/>
  <c r="M69" i="19"/>
  <c r="L70" i="19"/>
  <c r="M70" i="19" s="1"/>
  <c r="L71" i="19"/>
  <c r="M71" i="19" s="1"/>
  <c r="L72" i="19"/>
  <c r="M72" i="19"/>
  <c r="L73" i="19"/>
  <c r="M73" i="19" s="1"/>
  <c r="L74" i="19"/>
  <c r="M74" i="19" s="1"/>
  <c r="L75" i="19"/>
  <c r="M75" i="19" s="1"/>
  <c r="L76" i="19"/>
  <c r="M76" i="19" s="1"/>
  <c r="L77" i="19"/>
  <c r="M77" i="19" s="1"/>
  <c r="L78" i="19"/>
  <c r="M78" i="19" s="1"/>
  <c r="L79" i="19"/>
  <c r="M79" i="19" s="1"/>
  <c r="L80" i="19"/>
  <c r="M80" i="19" s="1"/>
  <c r="L81" i="19"/>
  <c r="M81" i="19" s="1"/>
  <c r="L82" i="19"/>
  <c r="M82" i="19" s="1"/>
  <c r="L83" i="19"/>
  <c r="M83" i="19" s="1"/>
  <c r="L84" i="19"/>
  <c r="M84" i="19" s="1"/>
  <c r="L85" i="19"/>
  <c r="M85" i="19" s="1"/>
  <c r="L86" i="19"/>
  <c r="M86" i="19" s="1"/>
  <c r="L87" i="19"/>
  <c r="M87" i="19" s="1"/>
  <c r="L88" i="19"/>
  <c r="M88" i="19" s="1"/>
  <c r="L89" i="19"/>
  <c r="M89" i="19" s="1"/>
  <c r="L90" i="19"/>
  <c r="M90" i="19" s="1"/>
  <c r="L91" i="19"/>
  <c r="M91" i="19" s="1"/>
  <c r="L92" i="19"/>
  <c r="M92" i="19" s="1"/>
  <c r="L93" i="19"/>
  <c r="M93" i="19" s="1"/>
  <c r="L94" i="19"/>
  <c r="M94" i="19" s="1"/>
  <c r="L95" i="19"/>
  <c r="M95" i="19" s="1"/>
  <c r="L96" i="19"/>
  <c r="M96" i="19"/>
  <c r="L97" i="19"/>
  <c r="M97" i="19" s="1"/>
  <c r="L98" i="19"/>
  <c r="M98" i="19" s="1"/>
  <c r="L99" i="19"/>
  <c r="M99" i="19" s="1"/>
  <c r="L100" i="19"/>
  <c r="M100" i="19" s="1"/>
  <c r="L101" i="19"/>
  <c r="M101" i="19" s="1"/>
  <c r="L102" i="19"/>
  <c r="M102" i="19" s="1"/>
  <c r="L103" i="19"/>
  <c r="M103" i="19" s="1"/>
  <c r="L104" i="19"/>
  <c r="M104" i="19" s="1"/>
  <c r="L105" i="19"/>
  <c r="M105" i="19" s="1"/>
  <c r="L106" i="19"/>
  <c r="M106" i="19" s="1"/>
  <c r="L107" i="19"/>
  <c r="M107" i="19" s="1"/>
  <c r="L108" i="19"/>
  <c r="M108" i="19" s="1"/>
  <c r="L109" i="19"/>
  <c r="M109" i="19" s="1"/>
  <c r="L110" i="19"/>
  <c r="M110" i="19" s="1"/>
  <c r="L111" i="19"/>
  <c r="M111" i="19" s="1"/>
  <c r="L112" i="19"/>
  <c r="M112" i="19" s="1"/>
  <c r="L113" i="19"/>
  <c r="M113" i="19" s="1"/>
  <c r="L114" i="19"/>
  <c r="M114" i="19" s="1"/>
  <c r="L115" i="19"/>
  <c r="M115" i="19" s="1"/>
  <c r="L116" i="19"/>
  <c r="M116" i="19" s="1"/>
  <c r="L117" i="19"/>
  <c r="M117" i="19" s="1"/>
  <c r="L118" i="19"/>
  <c r="M118" i="19" s="1"/>
  <c r="L119" i="19"/>
  <c r="M119" i="19" s="1"/>
  <c r="L120" i="19"/>
  <c r="M120" i="19" s="1"/>
  <c r="L121" i="19"/>
  <c r="M121" i="19" s="1"/>
  <c r="L122" i="19"/>
  <c r="M122" i="19" s="1"/>
  <c r="L123" i="19"/>
  <c r="M123" i="19" s="1"/>
  <c r="L124" i="19"/>
  <c r="M124" i="19"/>
  <c r="L125" i="19"/>
  <c r="M125" i="19" s="1"/>
  <c r="L126" i="19"/>
  <c r="M126" i="19" s="1"/>
  <c r="L127" i="19"/>
  <c r="M127" i="19" s="1"/>
  <c r="L128" i="19"/>
  <c r="M128" i="19" s="1"/>
  <c r="L129" i="19"/>
  <c r="M129" i="19" s="1"/>
  <c r="L130" i="19"/>
  <c r="M130" i="19" s="1"/>
  <c r="L131" i="19"/>
  <c r="M131" i="19" s="1"/>
  <c r="L132" i="19"/>
  <c r="M132" i="19" s="1"/>
  <c r="L133" i="19"/>
  <c r="M133" i="19" s="1"/>
  <c r="L134" i="19"/>
  <c r="M134" i="19" s="1"/>
  <c r="L135" i="19"/>
  <c r="M135" i="19" s="1"/>
  <c r="L136" i="19"/>
  <c r="M136" i="19" s="1"/>
  <c r="L137" i="19"/>
  <c r="M137" i="19" s="1"/>
  <c r="L138" i="19"/>
  <c r="M138" i="19" s="1"/>
  <c r="L139" i="19"/>
  <c r="M139" i="19" s="1"/>
  <c r="L140" i="19"/>
  <c r="M140" i="19" s="1"/>
  <c r="L141" i="19"/>
  <c r="M141" i="19" s="1"/>
  <c r="L142" i="19"/>
  <c r="M142" i="19" s="1"/>
  <c r="L143" i="19"/>
  <c r="M143" i="19" s="1"/>
  <c r="L144" i="19"/>
  <c r="M144" i="19" s="1"/>
  <c r="L145" i="19"/>
  <c r="M145" i="19" s="1"/>
  <c r="L146" i="19"/>
  <c r="M146" i="19" s="1"/>
  <c r="L147" i="19"/>
  <c r="M147" i="19" s="1"/>
  <c r="L148" i="19"/>
  <c r="M148" i="19" s="1"/>
  <c r="L149" i="19"/>
  <c r="M149" i="19" s="1"/>
  <c r="L150" i="19"/>
  <c r="M150" i="19" s="1"/>
  <c r="L151" i="19"/>
  <c r="M151" i="19" s="1"/>
  <c r="L152" i="19"/>
  <c r="M152" i="19" s="1"/>
  <c r="L153" i="19"/>
  <c r="M153" i="19" s="1"/>
  <c r="L154" i="19"/>
  <c r="M154" i="19" s="1"/>
  <c r="L155" i="19"/>
  <c r="M155" i="19" s="1"/>
  <c r="L156" i="19"/>
  <c r="M156" i="19" s="1"/>
  <c r="L157" i="19"/>
  <c r="M157" i="19" s="1"/>
  <c r="L158" i="19"/>
  <c r="M158" i="19" s="1"/>
  <c r="L159" i="19"/>
  <c r="M159" i="19" s="1"/>
  <c r="L160" i="19"/>
  <c r="M160" i="19"/>
  <c r="L161" i="19"/>
  <c r="M161" i="19" s="1"/>
  <c r="L162" i="19"/>
  <c r="M162" i="19" s="1"/>
  <c r="L163" i="19"/>
  <c r="M163" i="19" s="1"/>
  <c r="L164" i="19"/>
  <c r="M164" i="19" s="1"/>
  <c r="L165" i="19"/>
  <c r="M165" i="19" s="1"/>
  <c r="L166" i="19"/>
  <c r="M166" i="19" s="1"/>
  <c r="L167" i="19"/>
  <c r="M167" i="19" s="1"/>
  <c r="L168" i="19"/>
  <c r="M168" i="19"/>
  <c r="L169" i="19"/>
  <c r="M169" i="19" s="1"/>
  <c r="L170" i="19"/>
  <c r="M170" i="19" s="1"/>
  <c r="L171" i="19"/>
  <c r="M171" i="19" s="1"/>
  <c r="L172" i="19"/>
  <c r="M172" i="19"/>
  <c r="L173" i="19"/>
  <c r="M173" i="19" s="1"/>
  <c r="L174" i="19"/>
  <c r="M174" i="19" s="1"/>
  <c r="L175" i="19"/>
  <c r="M175" i="19" s="1"/>
  <c r="L176" i="19"/>
  <c r="M176" i="19" s="1"/>
  <c r="L177" i="19"/>
  <c r="M177" i="19" s="1"/>
  <c r="L178" i="19"/>
  <c r="M178" i="19" s="1"/>
  <c r="L179" i="19"/>
  <c r="M179" i="19" s="1"/>
  <c r="L180" i="19"/>
  <c r="M180" i="19" s="1"/>
  <c r="L181" i="19"/>
  <c r="M181" i="19" s="1"/>
  <c r="L182" i="19"/>
  <c r="M182" i="19" s="1"/>
  <c r="L183" i="19"/>
  <c r="M183" i="19" s="1"/>
  <c r="L184" i="19"/>
  <c r="M184" i="19" s="1"/>
  <c r="L185" i="19"/>
  <c r="M185" i="19" s="1"/>
  <c r="L186" i="19"/>
  <c r="M186" i="19" s="1"/>
  <c r="L187" i="19"/>
  <c r="M187" i="19" s="1"/>
  <c r="L188" i="19"/>
  <c r="M188" i="19" s="1"/>
  <c r="L189" i="19"/>
  <c r="M189" i="19" s="1"/>
  <c r="L190" i="19"/>
  <c r="M190" i="19" s="1"/>
  <c r="L191" i="19"/>
  <c r="M191" i="19" s="1"/>
  <c r="L192" i="19"/>
  <c r="M192" i="19" s="1"/>
  <c r="L193" i="19"/>
  <c r="M193" i="19" s="1"/>
  <c r="L194" i="19"/>
  <c r="M194" i="19" s="1"/>
  <c r="L195" i="19"/>
  <c r="M195" i="19" s="1"/>
  <c r="L196" i="19"/>
  <c r="M196" i="19" s="1"/>
  <c r="L197" i="19"/>
  <c r="M197" i="19" s="1"/>
  <c r="L198" i="19"/>
  <c r="M198" i="19" s="1"/>
  <c r="L199" i="19"/>
  <c r="M199" i="19" s="1"/>
  <c r="L200" i="19"/>
  <c r="M200" i="19" s="1"/>
  <c r="L201" i="19"/>
  <c r="M201" i="19"/>
  <c r="L202" i="19"/>
  <c r="M202" i="19" s="1"/>
  <c r="L203" i="19"/>
  <c r="M203" i="19" s="1"/>
  <c r="L204" i="19"/>
  <c r="M204" i="19" s="1"/>
  <c r="L205" i="19"/>
  <c r="M205" i="19" s="1"/>
  <c r="L206" i="19"/>
  <c r="M206" i="19" s="1"/>
  <c r="L207" i="19"/>
  <c r="M207" i="19" s="1"/>
  <c r="L208" i="19"/>
  <c r="M208" i="19" s="1"/>
  <c r="L209" i="19"/>
  <c r="M209" i="19" s="1"/>
  <c r="L210" i="19"/>
  <c r="M210" i="19" s="1"/>
  <c r="L211" i="19"/>
  <c r="M211" i="19" s="1"/>
  <c r="L212" i="19"/>
  <c r="M212" i="19" s="1"/>
  <c r="L213" i="19"/>
  <c r="M213" i="19" s="1"/>
  <c r="L214" i="19"/>
  <c r="M214" i="19" s="1"/>
  <c r="L215" i="19"/>
  <c r="M215" i="19" s="1"/>
  <c r="L216" i="19"/>
  <c r="M216" i="19" s="1"/>
  <c r="L217" i="19"/>
  <c r="M217" i="19" s="1"/>
  <c r="L218" i="19"/>
  <c r="M218" i="19" s="1"/>
  <c r="L219" i="19"/>
  <c r="M219" i="19" s="1"/>
  <c r="L220" i="19"/>
  <c r="M220" i="19"/>
  <c r="L221" i="19"/>
  <c r="M221" i="19" s="1"/>
  <c r="L222" i="19"/>
  <c r="M222" i="19" s="1"/>
  <c r="L223" i="19"/>
  <c r="M223" i="19" s="1"/>
  <c r="L224" i="19"/>
  <c r="M224" i="19" s="1"/>
  <c r="L225" i="19"/>
  <c r="M225" i="19" s="1"/>
  <c r="L226" i="19"/>
  <c r="M226" i="19" s="1"/>
  <c r="L227" i="19"/>
  <c r="M227" i="19" s="1"/>
  <c r="L228" i="19"/>
  <c r="M228" i="19" s="1"/>
  <c r="L229" i="19"/>
  <c r="M229" i="19" s="1"/>
  <c r="L230" i="19"/>
  <c r="M230" i="19" s="1"/>
  <c r="L231" i="19"/>
  <c r="M231" i="19" s="1"/>
  <c r="L232" i="19"/>
  <c r="M232" i="19" s="1"/>
  <c r="L233" i="19"/>
  <c r="M233" i="19" s="1"/>
  <c r="L234" i="19"/>
  <c r="M234" i="19" s="1"/>
  <c r="L235" i="19"/>
  <c r="M235" i="19" s="1"/>
  <c r="L236" i="19"/>
  <c r="M236" i="19"/>
  <c r="L237" i="19"/>
  <c r="M237" i="19" s="1"/>
  <c r="L238" i="19"/>
  <c r="M238" i="19" s="1"/>
  <c r="L239" i="19"/>
  <c r="M239" i="19" s="1"/>
  <c r="L240" i="19"/>
  <c r="M240" i="19" s="1"/>
  <c r="L241" i="19"/>
  <c r="M241" i="19" s="1"/>
  <c r="L242" i="19"/>
  <c r="M242" i="19" s="1"/>
  <c r="L243" i="19"/>
  <c r="M243" i="19" s="1"/>
  <c r="L244" i="19"/>
  <c r="M244" i="19" s="1"/>
  <c r="L245" i="19"/>
  <c r="M245" i="19" s="1"/>
  <c r="L246" i="19"/>
  <c r="M246" i="19" s="1"/>
  <c r="L247" i="19"/>
  <c r="M247" i="19" s="1"/>
  <c r="L248" i="19"/>
  <c r="M248" i="19" s="1"/>
  <c r="L249" i="19"/>
  <c r="M249" i="19" s="1"/>
  <c r="L250" i="19"/>
  <c r="M250" i="19" s="1"/>
  <c r="L251" i="19"/>
  <c r="M251" i="19" s="1"/>
  <c r="L252" i="19"/>
  <c r="M252" i="19" s="1"/>
  <c r="L253" i="19"/>
  <c r="M253" i="19" s="1"/>
  <c r="L254" i="19"/>
  <c r="M254" i="19" s="1"/>
  <c r="L255" i="19"/>
  <c r="M255" i="19" s="1"/>
  <c r="L256" i="19"/>
  <c r="M256" i="19" s="1"/>
  <c r="L257" i="19"/>
  <c r="M257" i="19" s="1"/>
  <c r="L258" i="19"/>
  <c r="M258" i="19" s="1"/>
  <c r="L259" i="19"/>
  <c r="M259" i="19" s="1"/>
  <c r="L260" i="19"/>
  <c r="M260" i="19" s="1"/>
  <c r="L261" i="19"/>
  <c r="M261" i="19"/>
  <c r="L262" i="19"/>
  <c r="M262" i="19" s="1"/>
  <c r="L263" i="19"/>
  <c r="M263" i="19" s="1"/>
  <c r="L264" i="19"/>
  <c r="M264" i="19" s="1"/>
  <c r="L265" i="19"/>
  <c r="M265" i="19" s="1"/>
  <c r="L266" i="19"/>
  <c r="M266" i="19" s="1"/>
  <c r="L267" i="19"/>
  <c r="M267" i="19" s="1"/>
  <c r="L268" i="19"/>
  <c r="M268" i="19" s="1"/>
  <c r="L269" i="19"/>
  <c r="M269" i="19" s="1"/>
  <c r="L270" i="19"/>
  <c r="M270" i="19" s="1"/>
  <c r="L271" i="19"/>
  <c r="M271" i="19" s="1"/>
  <c r="L272" i="19"/>
  <c r="M272" i="19" s="1"/>
  <c r="L273" i="19"/>
  <c r="M273" i="19" s="1"/>
  <c r="L274" i="19"/>
  <c r="M274" i="19" s="1"/>
  <c r="L275" i="19"/>
  <c r="M275" i="19" s="1"/>
  <c r="L276" i="19"/>
  <c r="M276" i="19" s="1"/>
  <c r="L277" i="19"/>
  <c r="M277" i="19" s="1"/>
  <c r="L278" i="19"/>
  <c r="M278" i="19" s="1"/>
  <c r="L279" i="19"/>
  <c r="M279" i="19" s="1"/>
  <c r="L280" i="19"/>
  <c r="M280" i="19" s="1"/>
  <c r="L281" i="19"/>
  <c r="M281" i="19" s="1"/>
  <c r="L282" i="19"/>
  <c r="M282" i="19" s="1"/>
  <c r="L283" i="19"/>
  <c r="M283" i="19" s="1"/>
  <c r="L284" i="19"/>
  <c r="M284" i="19" s="1"/>
  <c r="L285" i="19"/>
  <c r="M285" i="19" s="1"/>
  <c r="L286" i="19"/>
  <c r="M286" i="19" s="1"/>
  <c r="L287" i="19"/>
  <c r="M287" i="19" s="1"/>
  <c r="L288" i="19"/>
  <c r="M288" i="19"/>
  <c r="L289" i="19"/>
  <c r="M289" i="19" s="1"/>
  <c r="L290" i="19"/>
  <c r="M290" i="19" s="1"/>
  <c r="L291" i="19"/>
  <c r="M291" i="19" s="1"/>
  <c r="L292" i="19"/>
  <c r="M292" i="19" s="1"/>
  <c r="L293" i="19"/>
  <c r="M293" i="19"/>
  <c r="L294" i="19"/>
  <c r="M294" i="19" s="1"/>
  <c r="L295" i="19"/>
  <c r="M295" i="19" s="1"/>
  <c r="L296" i="19"/>
  <c r="M296" i="19"/>
  <c r="L297" i="19"/>
  <c r="M297" i="19" s="1"/>
  <c r="L298" i="19"/>
  <c r="M298" i="19" s="1"/>
  <c r="L299" i="19"/>
  <c r="M299" i="19" s="1"/>
  <c r="L300" i="19"/>
  <c r="M300" i="19" s="1"/>
  <c r="L301" i="19"/>
  <c r="M301" i="19" s="1"/>
  <c r="L302" i="19"/>
  <c r="M302" i="19" s="1"/>
  <c r="L303" i="19"/>
  <c r="M303" i="19" s="1"/>
  <c r="L304" i="19"/>
  <c r="M304" i="19" s="1"/>
  <c r="L305" i="19"/>
  <c r="M305" i="19" s="1"/>
  <c r="L306" i="19"/>
  <c r="M306" i="19" s="1"/>
  <c r="L307" i="19"/>
  <c r="M307" i="19" s="1"/>
  <c r="L308" i="19"/>
  <c r="M308" i="19" s="1"/>
  <c r="L309" i="19"/>
  <c r="M309" i="19" s="1"/>
  <c r="L310" i="19"/>
  <c r="M310" i="19" s="1"/>
  <c r="L311" i="19"/>
  <c r="M311" i="19" s="1"/>
  <c r="L312" i="19"/>
  <c r="M312" i="19" s="1"/>
  <c r="L313" i="19"/>
  <c r="M313" i="19" s="1"/>
  <c r="L314" i="19"/>
  <c r="M314" i="19" s="1"/>
  <c r="L315" i="19"/>
  <c r="M315" i="19" s="1"/>
  <c r="L316" i="19"/>
  <c r="M316" i="19" s="1"/>
  <c r="L317" i="19"/>
  <c r="M317" i="19" s="1"/>
  <c r="L318" i="19"/>
  <c r="M318" i="19" s="1"/>
  <c r="L319" i="19"/>
  <c r="M319" i="19" s="1"/>
  <c r="L320" i="19"/>
  <c r="M320" i="19" s="1"/>
  <c r="L321" i="19"/>
  <c r="M321" i="19" s="1"/>
  <c r="L322" i="19"/>
  <c r="M322" i="19" s="1"/>
  <c r="L323" i="19"/>
  <c r="M323" i="19" s="1"/>
  <c r="L324" i="19"/>
  <c r="M324" i="19" s="1"/>
  <c r="L325" i="19"/>
  <c r="M325" i="19" s="1"/>
  <c r="L326" i="19"/>
  <c r="M326" i="19" s="1"/>
  <c r="L327" i="19"/>
  <c r="M327" i="19" s="1"/>
  <c r="L328" i="19"/>
  <c r="M328" i="19" s="1"/>
  <c r="L329" i="19"/>
  <c r="M329" i="19" s="1"/>
  <c r="L330" i="19"/>
  <c r="M330" i="19" s="1"/>
  <c r="L331" i="19"/>
  <c r="M331" i="19" s="1"/>
  <c r="L332" i="19"/>
  <c r="M332" i="19" s="1"/>
  <c r="L333" i="19"/>
  <c r="M333" i="19" s="1"/>
  <c r="L334" i="19"/>
  <c r="M334" i="19" s="1"/>
  <c r="L335" i="19"/>
  <c r="M335" i="19" s="1"/>
  <c r="L336" i="19"/>
  <c r="M336" i="19" s="1"/>
  <c r="L337" i="19"/>
  <c r="M337" i="19" s="1"/>
  <c r="L338" i="19"/>
  <c r="M338" i="19" s="1"/>
  <c r="L339" i="19"/>
  <c r="M339" i="19" s="1"/>
  <c r="L340" i="19"/>
  <c r="M340" i="19" s="1"/>
  <c r="L341" i="19"/>
  <c r="M341" i="19" s="1"/>
  <c r="L342" i="19"/>
  <c r="M342" i="19" s="1"/>
  <c r="L343" i="19"/>
  <c r="M343" i="19" s="1"/>
  <c r="L344" i="19"/>
  <c r="M344" i="19" s="1"/>
  <c r="L345" i="19"/>
  <c r="M345" i="19" s="1"/>
  <c r="L346" i="19"/>
  <c r="M346" i="19" s="1"/>
  <c r="L347" i="19"/>
  <c r="M347" i="19" s="1"/>
  <c r="L348" i="19"/>
  <c r="M348" i="19" s="1"/>
  <c r="L349" i="19"/>
  <c r="M349" i="19" s="1"/>
  <c r="L350" i="19"/>
  <c r="M350" i="19" s="1"/>
  <c r="L351" i="19"/>
  <c r="M351" i="19" s="1"/>
  <c r="L352" i="19"/>
  <c r="M352" i="19" s="1"/>
  <c r="L353" i="19"/>
  <c r="M353" i="19" s="1"/>
  <c r="L354" i="19"/>
  <c r="M354" i="19" s="1"/>
  <c r="L355" i="19"/>
  <c r="M355" i="19" s="1"/>
  <c r="L356" i="19"/>
  <c r="M356" i="19" s="1"/>
  <c r="L357" i="19"/>
  <c r="M357" i="19" s="1"/>
  <c r="L358" i="19"/>
  <c r="M358" i="19" s="1"/>
  <c r="L359" i="19"/>
  <c r="M359" i="19" s="1"/>
  <c r="L360" i="19"/>
  <c r="M360" i="19" s="1"/>
  <c r="L361" i="19"/>
  <c r="M361" i="19" s="1"/>
  <c r="L362" i="19"/>
  <c r="M362" i="19" s="1"/>
  <c r="L363" i="19"/>
  <c r="M363" i="19" s="1"/>
  <c r="L364" i="19"/>
  <c r="M364" i="19" s="1"/>
  <c r="L365" i="19"/>
  <c r="M365" i="19" s="1"/>
  <c r="L366" i="19"/>
  <c r="M366" i="19" s="1"/>
  <c r="L367" i="19"/>
  <c r="M367" i="19" s="1"/>
  <c r="L368" i="19"/>
  <c r="M368" i="19" s="1"/>
  <c r="L369" i="19"/>
  <c r="M369" i="19" s="1"/>
  <c r="L370" i="19"/>
  <c r="M370" i="19" s="1"/>
  <c r="L371" i="19"/>
  <c r="M371" i="19" s="1"/>
  <c r="L372" i="19"/>
  <c r="M372" i="19" s="1"/>
  <c r="L373" i="19"/>
  <c r="M373" i="19"/>
  <c r="L374" i="19"/>
  <c r="M374" i="19" s="1"/>
  <c r="L375" i="19"/>
  <c r="M375" i="19" s="1"/>
  <c r="L376" i="19"/>
  <c r="M376" i="19" s="1"/>
  <c r="L377" i="19"/>
  <c r="M377" i="19" s="1"/>
  <c r="L378" i="19"/>
  <c r="M378" i="19" s="1"/>
  <c r="L379" i="19"/>
  <c r="M379" i="19" s="1"/>
  <c r="L380" i="19"/>
  <c r="M380" i="19" s="1"/>
  <c r="L381" i="19"/>
  <c r="M381" i="19" s="1"/>
  <c r="L382" i="19"/>
  <c r="M382" i="19" s="1"/>
  <c r="L383" i="19"/>
  <c r="M383" i="19" s="1"/>
  <c r="L384" i="19"/>
  <c r="M384" i="19" s="1"/>
  <c r="L385" i="19"/>
  <c r="M385" i="19" s="1"/>
  <c r="L386" i="19"/>
  <c r="M386" i="19" s="1"/>
  <c r="L387" i="19"/>
  <c r="M387" i="19" s="1"/>
  <c r="L388" i="19"/>
  <c r="M388" i="19" s="1"/>
  <c r="L389" i="19"/>
  <c r="M389" i="19" s="1"/>
  <c r="L390" i="19"/>
  <c r="M390" i="19" s="1"/>
  <c r="L391" i="19"/>
  <c r="M391" i="19" s="1"/>
  <c r="L392" i="19"/>
  <c r="M392" i="19" s="1"/>
  <c r="L393" i="19"/>
  <c r="M393" i="19" s="1"/>
  <c r="L394" i="19"/>
  <c r="M394" i="19" s="1"/>
  <c r="L395" i="19"/>
  <c r="M395" i="19" s="1"/>
  <c r="L396" i="19"/>
  <c r="M396" i="19" s="1"/>
  <c r="L397" i="19"/>
  <c r="M397" i="19" s="1"/>
  <c r="L398" i="19"/>
  <c r="M398" i="19" s="1"/>
  <c r="L399" i="19"/>
  <c r="M399" i="19" s="1"/>
  <c r="L400" i="19"/>
  <c r="M400" i="19" s="1"/>
  <c r="L401" i="19"/>
  <c r="M401" i="19" s="1"/>
  <c r="L402" i="19"/>
  <c r="M402" i="19" s="1"/>
  <c r="L403" i="19"/>
  <c r="M403" i="19" s="1"/>
  <c r="L404" i="19"/>
  <c r="M404" i="19" s="1"/>
  <c r="L405" i="19"/>
  <c r="M405" i="19" s="1"/>
  <c r="L406" i="19"/>
  <c r="M406" i="19" s="1"/>
  <c r="L407" i="19"/>
  <c r="M407" i="19" s="1"/>
  <c r="L408" i="19"/>
  <c r="M408" i="19" s="1"/>
  <c r="L409" i="19"/>
  <c r="M409" i="19" s="1"/>
  <c r="L410" i="19"/>
  <c r="M410" i="19" s="1"/>
  <c r="L411" i="19"/>
  <c r="M411" i="19" s="1"/>
  <c r="L412" i="19"/>
  <c r="M412" i="19" s="1"/>
  <c r="L413" i="19"/>
  <c r="M413" i="19" s="1"/>
  <c r="L414" i="19"/>
  <c r="M414" i="19" s="1"/>
  <c r="L415" i="19"/>
  <c r="M415" i="19" s="1"/>
  <c r="L416" i="19"/>
  <c r="M416" i="19" s="1"/>
  <c r="L417" i="19"/>
  <c r="M417" i="19" s="1"/>
  <c r="L418" i="19"/>
  <c r="M418" i="19" s="1"/>
  <c r="L419" i="19"/>
  <c r="M419" i="19" s="1"/>
  <c r="L420" i="19"/>
  <c r="M420" i="19" s="1"/>
  <c r="L421" i="19"/>
  <c r="M421" i="19" s="1"/>
  <c r="L422" i="19"/>
  <c r="M422" i="19" s="1"/>
  <c r="L423" i="19"/>
  <c r="M423" i="19" s="1"/>
  <c r="L424" i="19"/>
  <c r="M424" i="19" s="1"/>
  <c r="L425" i="19"/>
  <c r="M425" i="19"/>
  <c r="L426" i="19"/>
  <c r="M426" i="19" s="1"/>
  <c r="L427" i="19"/>
  <c r="M427" i="19" s="1"/>
  <c r="L428" i="19"/>
  <c r="M428" i="19" s="1"/>
  <c r="L429" i="19"/>
  <c r="M429" i="19" s="1"/>
  <c r="L430" i="19"/>
  <c r="M430" i="19" s="1"/>
  <c r="L431" i="19"/>
  <c r="M431" i="19" s="1"/>
  <c r="L432" i="19"/>
  <c r="M432" i="19" s="1"/>
  <c r="L433" i="19"/>
  <c r="M433" i="19" s="1"/>
  <c r="L434" i="19"/>
  <c r="M434" i="19" s="1"/>
  <c r="L435" i="19"/>
  <c r="M435" i="19" s="1"/>
  <c r="L436" i="19"/>
  <c r="M436" i="19" s="1"/>
  <c r="L437" i="19"/>
  <c r="M437" i="19" s="1"/>
  <c r="L438" i="19"/>
  <c r="M438" i="19" s="1"/>
  <c r="L439" i="19"/>
  <c r="M439" i="19" s="1"/>
  <c r="L440" i="19"/>
  <c r="M440" i="19" s="1"/>
  <c r="L441" i="19"/>
  <c r="M441" i="19" s="1"/>
  <c r="L442" i="19"/>
  <c r="M442" i="19"/>
  <c r="L443" i="19"/>
  <c r="M443" i="19" s="1"/>
  <c r="L444" i="19"/>
  <c r="M444" i="19" s="1"/>
  <c r="L445" i="19"/>
  <c r="M445" i="19" s="1"/>
  <c r="L446" i="19"/>
  <c r="M446" i="19" s="1"/>
  <c r="L447" i="19"/>
  <c r="M447" i="19" s="1"/>
  <c r="L448" i="19"/>
  <c r="M448" i="19" s="1"/>
  <c r="L449" i="19"/>
  <c r="M449" i="19" s="1"/>
  <c r="L450" i="19"/>
  <c r="M450" i="19" s="1"/>
  <c r="L451" i="19"/>
  <c r="M451" i="19" s="1"/>
  <c r="L452" i="19"/>
  <c r="M452" i="19" s="1"/>
  <c r="L453" i="19"/>
  <c r="M453" i="19" s="1"/>
  <c r="L454" i="19"/>
  <c r="M454" i="19" s="1"/>
  <c r="L455" i="19"/>
  <c r="M455" i="19" s="1"/>
  <c r="L456" i="19"/>
  <c r="M456" i="19"/>
  <c r="L457" i="19"/>
  <c r="M457" i="19" s="1"/>
  <c r="L458" i="19"/>
  <c r="M458" i="19" s="1"/>
  <c r="L459" i="19"/>
  <c r="M459" i="19" s="1"/>
  <c r="L460" i="19"/>
  <c r="M460" i="19" s="1"/>
  <c r="L461" i="19"/>
  <c r="M461" i="19" s="1"/>
  <c r="L462" i="19"/>
  <c r="M462" i="19" s="1"/>
  <c r="L463" i="19"/>
  <c r="M463" i="19" s="1"/>
  <c r="L464" i="19"/>
  <c r="M464" i="19" s="1"/>
  <c r="L465" i="19"/>
  <c r="M465" i="19" s="1"/>
  <c r="L466" i="19"/>
  <c r="M466" i="19" s="1"/>
  <c r="L467" i="19"/>
  <c r="M467" i="19"/>
  <c r="L468" i="19"/>
  <c r="M468" i="19" s="1"/>
  <c r="L469" i="19"/>
  <c r="M469" i="19" s="1"/>
  <c r="L470" i="19"/>
  <c r="M470" i="19" s="1"/>
  <c r="L471" i="19"/>
  <c r="M471" i="19" s="1"/>
  <c r="L472" i="19"/>
  <c r="M472" i="19" s="1"/>
  <c r="L473" i="19"/>
  <c r="M473" i="19" s="1"/>
  <c r="L474" i="19"/>
  <c r="M474" i="19" s="1"/>
  <c r="L475" i="19"/>
  <c r="M475" i="19" s="1"/>
  <c r="L476" i="19"/>
  <c r="M476" i="19"/>
  <c r="L477" i="19"/>
  <c r="M477" i="19" s="1"/>
  <c r="L478" i="19"/>
  <c r="M478" i="19" s="1"/>
  <c r="L479" i="19"/>
  <c r="M479" i="19" s="1"/>
  <c r="L480" i="19"/>
  <c r="M480" i="19" s="1"/>
  <c r="L481" i="19"/>
  <c r="M481" i="19" s="1"/>
  <c r="L482" i="19"/>
  <c r="M482" i="19" s="1"/>
  <c r="L483" i="19"/>
  <c r="M483" i="19" s="1"/>
  <c r="L484" i="19"/>
  <c r="M484" i="19" s="1"/>
  <c r="L485" i="19"/>
  <c r="M485" i="19" s="1"/>
  <c r="L486" i="19"/>
  <c r="M486" i="19" s="1"/>
  <c r="L487" i="19"/>
  <c r="M487" i="19" s="1"/>
  <c r="L488" i="19"/>
  <c r="M488" i="19" s="1"/>
  <c r="L489" i="19"/>
  <c r="M489" i="19" s="1"/>
  <c r="L490" i="19"/>
  <c r="M490" i="19" s="1"/>
  <c r="L491" i="19"/>
  <c r="M491" i="19" s="1"/>
  <c r="L492" i="19"/>
  <c r="M492" i="19" s="1"/>
  <c r="L493" i="19"/>
  <c r="M493" i="19" s="1"/>
  <c r="L494" i="19"/>
  <c r="M494" i="19" s="1"/>
  <c r="L495" i="19"/>
  <c r="M495" i="19" s="1"/>
  <c r="L496" i="19"/>
  <c r="M496" i="19" s="1"/>
  <c r="L497" i="19"/>
  <c r="M497" i="19" s="1"/>
  <c r="L498" i="19"/>
  <c r="M498" i="19" s="1"/>
  <c r="L499" i="19"/>
  <c r="M499" i="19" s="1"/>
  <c r="L500" i="19"/>
  <c r="M500" i="19" s="1"/>
  <c r="L501" i="19"/>
  <c r="M501" i="19" s="1"/>
  <c r="L502" i="19"/>
  <c r="M502" i="19" s="1"/>
  <c r="L503" i="19"/>
  <c r="M503" i="19" s="1"/>
  <c r="L504" i="19"/>
  <c r="M504" i="19" s="1"/>
  <c r="L505" i="19"/>
  <c r="M505" i="19" s="1"/>
  <c r="L506" i="19"/>
  <c r="M506" i="19" s="1"/>
  <c r="L507" i="19"/>
  <c r="M507" i="19" s="1"/>
  <c r="L508" i="19"/>
  <c r="M508" i="19" s="1"/>
  <c r="L509" i="19"/>
  <c r="M509" i="19" s="1"/>
  <c r="L510" i="19"/>
  <c r="M510" i="19" s="1"/>
  <c r="L511" i="19"/>
  <c r="M511" i="19" s="1"/>
  <c r="L512" i="19"/>
  <c r="M512" i="19" s="1"/>
  <c r="L513" i="19"/>
  <c r="M513" i="19" s="1"/>
  <c r="L514" i="19"/>
  <c r="M514" i="19" s="1"/>
  <c r="L515" i="19"/>
  <c r="M515" i="19" s="1"/>
  <c r="L516" i="19"/>
  <c r="M516" i="19" s="1"/>
  <c r="L517" i="19"/>
  <c r="M517" i="19" s="1"/>
  <c r="L518" i="19"/>
  <c r="M518" i="19" s="1"/>
  <c r="L519" i="19"/>
  <c r="M519" i="19" s="1"/>
  <c r="L520" i="19"/>
  <c r="M520" i="19" s="1"/>
  <c r="L521" i="19"/>
  <c r="M521" i="19" s="1"/>
  <c r="L522" i="19"/>
  <c r="M522" i="19" s="1"/>
  <c r="L523" i="19"/>
  <c r="M523" i="19" s="1"/>
  <c r="L524" i="19"/>
  <c r="M524" i="19" s="1"/>
  <c r="L525" i="19"/>
  <c r="M525" i="19"/>
  <c r="L526" i="19"/>
  <c r="M526" i="19" s="1"/>
  <c r="L527" i="19"/>
  <c r="M527" i="19" s="1"/>
  <c r="L528" i="19"/>
  <c r="M528" i="19" s="1"/>
  <c r="L529" i="19"/>
  <c r="M529" i="19" s="1"/>
  <c r="L530" i="19"/>
  <c r="M530" i="19" s="1"/>
  <c r="L531" i="19"/>
  <c r="M531" i="19" s="1"/>
  <c r="L532" i="19"/>
  <c r="M532" i="19" s="1"/>
  <c r="L533" i="19"/>
  <c r="M533" i="19" s="1"/>
  <c r="L534" i="19"/>
  <c r="M534" i="19" s="1"/>
  <c r="L535" i="19"/>
  <c r="M535" i="19" s="1"/>
  <c r="L536" i="19"/>
  <c r="M536" i="19" s="1"/>
  <c r="L537" i="19"/>
  <c r="M537" i="19" s="1"/>
  <c r="L538" i="19"/>
  <c r="M538" i="19" s="1"/>
  <c r="L539" i="19"/>
  <c r="M539" i="19" s="1"/>
  <c r="L540" i="19"/>
  <c r="M540" i="19" s="1"/>
  <c r="L541" i="19"/>
  <c r="M541" i="19" s="1"/>
  <c r="L542" i="19"/>
  <c r="M542" i="19" s="1"/>
  <c r="L543" i="19"/>
  <c r="M543" i="19" s="1"/>
  <c r="L544" i="19"/>
  <c r="M544" i="19" s="1"/>
  <c r="L545" i="19"/>
  <c r="M545" i="19" s="1"/>
  <c r="L546" i="19"/>
  <c r="M546" i="19" s="1"/>
  <c r="L547" i="19"/>
  <c r="M547" i="19" s="1"/>
  <c r="L548" i="19"/>
  <c r="M548" i="19" s="1"/>
  <c r="L549" i="19"/>
  <c r="M549" i="19"/>
  <c r="L550" i="19"/>
  <c r="M550" i="19" s="1"/>
  <c r="L551" i="19"/>
  <c r="M551" i="19" s="1"/>
  <c r="L552" i="19"/>
  <c r="M552" i="19" s="1"/>
  <c r="L553" i="19"/>
  <c r="M553" i="19" s="1"/>
  <c r="L554" i="19"/>
  <c r="M554" i="19" s="1"/>
  <c r="L555" i="19"/>
  <c r="M555" i="19" s="1"/>
  <c r="L556" i="19"/>
  <c r="M556" i="19" s="1"/>
  <c r="L557" i="19"/>
  <c r="M557" i="19" s="1"/>
  <c r="L558" i="19"/>
  <c r="M558" i="19" s="1"/>
  <c r="L559" i="19"/>
  <c r="M559" i="19" s="1"/>
  <c r="L560" i="19"/>
  <c r="M560" i="19" s="1"/>
  <c r="L561" i="19"/>
  <c r="M561" i="19" s="1"/>
  <c r="L562" i="19"/>
  <c r="M562" i="19" s="1"/>
  <c r="L563" i="19"/>
  <c r="M563" i="19" s="1"/>
  <c r="L564" i="19"/>
  <c r="M564" i="19" s="1"/>
  <c r="L565" i="19"/>
  <c r="M565" i="19" s="1"/>
  <c r="L566" i="19"/>
  <c r="M566" i="19" s="1"/>
  <c r="L567" i="19"/>
  <c r="M567" i="19" s="1"/>
  <c r="L568" i="19"/>
  <c r="M568" i="19" s="1"/>
  <c r="L569" i="19"/>
  <c r="M569" i="19" s="1"/>
  <c r="L570" i="19"/>
  <c r="M570" i="19" s="1"/>
  <c r="L571" i="19"/>
  <c r="M571" i="19" s="1"/>
  <c r="L572" i="19"/>
  <c r="M572" i="19" s="1"/>
  <c r="L573" i="19"/>
  <c r="M573" i="19" s="1"/>
  <c r="L574" i="19"/>
  <c r="M574" i="19" s="1"/>
  <c r="L6" i="20"/>
  <c r="M6" i="20" s="1"/>
  <c r="L7" i="20"/>
  <c r="M7" i="20" s="1"/>
  <c r="L8" i="20"/>
  <c r="M8" i="20" s="1"/>
  <c r="L9" i="20"/>
  <c r="M9" i="20" s="1"/>
  <c r="L10" i="20"/>
  <c r="M10" i="20" s="1"/>
  <c r="L11" i="20"/>
  <c r="M11" i="20"/>
  <c r="L12" i="20"/>
  <c r="M12" i="20" s="1"/>
  <c r="L13" i="20"/>
  <c r="M13" i="20" s="1"/>
  <c r="L14" i="20"/>
  <c r="M14" i="20" s="1"/>
  <c r="L15" i="20"/>
  <c r="M15" i="20" s="1"/>
  <c r="L16" i="20"/>
  <c r="M16" i="20" s="1"/>
  <c r="L17" i="20"/>
  <c r="M17" i="20" s="1"/>
  <c r="L18" i="20"/>
  <c r="M18" i="20" s="1"/>
  <c r="L19" i="20"/>
  <c r="M19" i="20" s="1"/>
  <c r="L20" i="20"/>
  <c r="M20" i="20" s="1"/>
  <c r="L21" i="20"/>
  <c r="M21" i="20" s="1"/>
  <c r="L22" i="20"/>
  <c r="M22" i="20" s="1"/>
  <c r="L23" i="20"/>
  <c r="M23" i="20" s="1"/>
  <c r="L24" i="20"/>
  <c r="M24" i="20" s="1"/>
  <c r="L25" i="20"/>
  <c r="M25" i="20" s="1"/>
  <c r="L26" i="20"/>
  <c r="M26" i="20"/>
  <c r="L27" i="20"/>
  <c r="M27" i="20" s="1"/>
  <c r="L28" i="20"/>
  <c r="M28" i="20" s="1"/>
  <c r="L29" i="20"/>
  <c r="M29" i="20" s="1"/>
  <c r="L30" i="20"/>
  <c r="M30" i="20" s="1"/>
  <c r="L31" i="20"/>
  <c r="M31" i="20" s="1"/>
  <c r="L32" i="20"/>
  <c r="M32" i="20" s="1"/>
  <c r="L33" i="20"/>
  <c r="M33" i="20" s="1"/>
  <c r="L34" i="20"/>
  <c r="M34" i="20"/>
  <c r="L35" i="20"/>
  <c r="M35" i="20" s="1"/>
  <c r="L36" i="20"/>
  <c r="M36" i="20" s="1"/>
  <c r="L37" i="20"/>
  <c r="M37" i="20" s="1"/>
  <c r="L38" i="20"/>
  <c r="M38" i="20"/>
  <c r="L39" i="20"/>
  <c r="M39" i="20" s="1"/>
  <c r="L40" i="20"/>
  <c r="M40" i="20" s="1"/>
  <c r="L41" i="20"/>
  <c r="M41" i="20" s="1"/>
  <c r="L42" i="20"/>
  <c r="M42" i="20" s="1"/>
  <c r="L43" i="20"/>
  <c r="M43" i="20" s="1"/>
  <c r="L44" i="20"/>
  <c r="M44" i="20"/>
  <c r="L45" i="20"/>
  <c r="M45" i="20" s="1"/>
  <c r="L46" i="20"/>
  <c r="M46" i="20" s="1"/>
  <c r="L47" i="20"/>
  <c r="M47" i="20" s="1"/>
  <c r="L48" i="20"/>
  <c r="M48" i="20" s="1"/>
  <c r="L49" i="20"/>
  <c r="M49" i="20" s="1"/>
  <c r="L50" i="20"/>
  <c r="M50" i="20" s="1"/>
  <c r="L51" i="20"/>
  <c r="M51" i="20" s="1"/>
  <c r="L52" i="20"/>
  <c r="M52" i="20" s="1"/>
  <c r="L53" i="20"/>
  <c r="M53" i="20" s="1"/>
  <c r="L54" i="20"/>
  <c r="M54" i="20" s="1"/>
  <c r="L55" i="20"/>
  <c r="M55" i="20" s="1"/>
  <c r="L56" i="20"/>
  <c r="M56" i="20" s="1"/>
  <c r="L57" i="20"/>
  <c r="M57" i="20" s="1"/>
  <c r="L58" i="20"/>
  <c r="M58" i="20" s="1"/>
  <c r="L59" i="20"/>
  <c r="M59" i="20" s="1"/>
  <c r="L60" i="20"/>
  <c r="M60" i="20" s="1"/>
  <c r="L61" i="20"/>
  <c r="M61" i="20" s="1"/>
  <c r="L62" i="20"/>
  <c r="M62" i="20" s="1"/>
  <c r="L63" i="20"/>
  <c r="M63" i="20" s="1"/>
  <c r="L64" i="20"/>
  <c r="M64" i="20" s="1"/>
  <c r="L65" i="20"/>
  <c r="M65" i="20" s="1"/>
  <c r="L66" i="20"/>
  <c r="M66" i="20" s="1"/>
  <c r="L67" i="20"/>
  <c r="M67" i="20" s="1"/>
  <c r="L68" i="20"/>
  <c r="M68" i="20" s="1"/>
  <c r="L69" i="20"/>
  <c r="M69" i="20" s="1"/>
  <c r="L70" i="20"/>
  <c r="M70" i="20" s="1"/>
  <c r="L71" i="20"/>
  <c r="M71" i="20" s="1"/>
  <c r="L72" i="20"/>
  <c r="M72" i="20" s="1"/>
  <c r="L73" i="20"/>
  <c r="M73" i="20" s="1"/>
  <c r="L74" i="20"/>
  <c r="M74" i="20" s="1"/>
  <c r="L75" i="20"/>
  <c r="M75" i="20" s="1"/>
  <c r="L76" i="20"/>
  <c r="M76" i="20" s="1"/>
  <c r="L77" i="20"/>
  <c r="M77" i="20" s="1"/>
  <c r="L78" i="20"/>
  <c r="M78" i="20" s="1"/>
  <c r="L79" i="20"/>
  <c r="M79" i="20" s="1"/>
  <c r="L80" i="20"/>
  <c r="M80" i="20" s="1"/>
  <c r="L81" i="20"/>
  <c r="M81" i="20" s="1"/>
  <c r="L82" i="20"/>
  <c r="M82" i="20" s="1"/>
  <c r="L83" i="20"/>
  <c r="M83" i="20" s="1"/>
  <c r="L84" i="20"/>
  <c r="M84" i="20" s="1"/>
  <c r="L85" i="20"/>
  <c r="M85" i="20" s="1"/>
  <c r="L86" i="20"/>
  <c r="M86" i="20" s="1"/>
  <c r="L87" i="20"/>
  <c r="M87" i="20" s="1"/>
  <c r="L88" i="20"/>
  <c r="M88" i="20" s="1"/>
  <c r="L89" i="20"/>
  <c r="M89" i="20" s="1"/>
  <c r="L90" i="20"/>
  <c r="M90" i="20"/>
  <c r="L91" i="20"/>
  <c r="M91" i="20" s="1"/>
  <c r="L92" i="20"/>
  <c r="M92" i="20" s="1"/>
  <c r="L93" i="20"/>
  <c r="M93" i="20" s="1"/>
  <c r="L94" i="20"/>
  <c r="M94" i="20" s="1"/>
  <c r="L95" i="20"/>
  <c r="M95" i="20" s="1"/>
  <c r="L96" i="20"/>
  <c r="M96" i="20" s="1"/>
  <c r="L97" i="20"/>
  <c r="M97" i="20" s="1"/>
  <c r="L98" i="20"/>
  <c r="M98" i="20"/>
  <c r="L99" i="20"/>
  <c r="M99" i="20" s="1"/>
  <c r="L100" i="20"/>
  <c r="M100" i="20" s="1"/>
  <c r="L101" i="20"/>
  <c r="M101" i="20" s="1"/>
  <c r="L102" i="20"/>
  <c r="M102" i="20" s="1"/>
  <c r="L103" i="20"/>
  <c r="M103" i="20" s="1"/>
  <c r="L104" i="20"/>
  <c r="M104" i="20" s="1"/>
  <c r="L105" i="20"/>
  <c r="M105" i="20" s="1"/>
  <c r="L106" i="20"/>
  <c r="M106" i="20" s="1"/>
  <c r="L107" i="20"/>
  <c r="M107" i="20" s="1"/>
  <c r="L108" i="20"/>
  <c r="M108" i="20"/>
  <c r="L109" i="20"/>
  <c r="M109" i="20" s="1"/>
  <c r="L110" i="20"/>
  <c r="M110" i="20" s="1"/>
  <c r="L111" i="20"/>
  <c r="M111" i="20" s="1"/>
  <c r="L112" i="20"/>
  <c r="M112" i="20" s="1"/>
  <c r="L113" i="20"/>
  <c r="M113" i="20" s="1"/>
  <c r="L114" i="20"/>
  <c r="M114" i="20" s="1"/>
  <c r="L115" i="20"/>
  <c r="M115" i="20" s="1"/>
  <c r="L116" i="20"/>
  <c r="M116" i="20" s="1"/>
  <c r="L117" i="20"/>
  <c r="M117" i="20" s="1"/>
  <c r="L118" i="20"/>
  <c r="M118" i="20" s="1"/>
  <c r="L119" i="20"/>
  <c r="M119" i="20" s="1"/>
  <c r="L120" i="20"/>
  <c r="M120" i="20" s="1"/>
  <c r="L121" i="20"/>
  <c r="M121" i="20" s="1"/>
  <c r="L122" i="20"/>
  <c r="M122" i="20" s="1"/>
  <c r="L123" i="20"/>
  <c r="M123" i="20" s="1"/>
  <c r="L124" i="20"/>
  <c r="M124" i="20" s="1"/>
  <c r="L125" i="20"/>
  <c r="M125" i="20" s="1"/>
  <c r="L126" i="20"/>
  <c r="M126" i="20" s="1"/>
  <c r="L127" i="20"/>
  <c r="M127" i="20" s="1"/>
  <c r="L128" i="20"/>
  <c r="M128" i="20" s="1"/>
  <c r="L129" i="20"/>
  <c r="M129" i="20" s="1"/>
  <c r="L130" i="20"/>
  <c r="M130" i="20" s="1"/>
  <c r="L131" i="20"/>
  <c r="M131" i="20" s="1"/>
  <c r="L132" i="20"/>
  <c r="M132" i="20" s="1"/>
  <c r="L133" i="20"/>
  <c r="M133" i="20" s="1"/>
  <c r="L134" i="20"/>
  <c r="M134" i="20" s="1"/>
  <c r="L135" i="20"/>
  <c r="M135" i="20" s="1"/>
  <c r="L136" i="20"/>
  <c r="M136" i="20" s="1"/>
  <c r="L137" i="20"/>
  <c r="M137" i="20" s="1"/>
  <c r="L138" i="20"/>
  <c r="M138" i="20" s="1"/>
  <c r="L139" i="20"/>
  <c r="M139" i="20" s="1"/>
  <c r="L140" i="20"/>
  <c r="M140" i="20" s="1"/>
  <c r="L141" i="20"/>
  <c r="M141" i="20" s="1"/>
  <c r="L142" i="20"/>
  <c r="M142" i="20" s="1"/>
  <c r="L143" i="20"/>
  <c r="M143" i="20" s="1"/>
  <c r="L144" i="20"/>
  <c r="M144" i="20" s="1"/>
  <c r="L145" i="20"/>
  <c r="M145" i="20" s="1"/>
  <c r="L146" i="20"/>
  <c r="M146" i="20" s="1"/>
  <c r="L147" i="20"/>
  <c r="M147" i="20" s="1"/>
  <c r="L148" i="20"/>
  <c r="M148" i="20" s="1"/>
  <c r="L149" i="20"/>
  <c r="M149" i="20" s="1"/>
  <c r="L150" i="20"/>
  <c r="M150" i="20" s="1"/>
  <c r="L151" i="20"/>
  <c r="M151" i="20" s="1"/>
  <c r="L152" i="20"/>
  <c r="M152" i="20" s="1"/>
  <c r="L153" i="20"/>
  <c r="M153" i="20" s="1"/>
  <c r="L154" i="20"/>
  <c r="M154" i="20"/>
  <c r="L155" i="20"/>
  <c r="M155" i="20" s="1"/>
  <c r="L156" i="20"/>
  <c r="M156" i="20" s="1"/>
  <c r="L157" i="20"/>
  <c r="M157" i="20" s="1"/>
  <c r="L158" i="20"/>
  <c r="M158" i="20" s="1"/>
  <c r="L159" i="20"/>
  <c r="M159" i="20" s="1"/>
  <c r="L160" i="20"/>
  <c r="M160" i="20" s="1"/>
  <c r="L161" i="20"/>
  <c r="M161" i="20" s="1"/>
  <c r="L162" i="20"/>
  <c r="M162" i="20"/>
  <c r="L163" i="20"/>
  <c r="M163" i="20" s="1"/>
  <c r="L164" i="20"/>
  <c r="M164" i="20" s="1"/>
  <c r="L165" i="20"/>
  <c r="M165" i="20" s="1"/>
  <c r="L166" i="20"/>
  <c r="M166" i="20"/>
  <c r="L167" i="20"/>
  <c r="M167" i="20" s="1"/>
  <c r="L168" i="20"/>
  <c r="M168" i="20" s="1"/>
  <c r="L169" i="20"/>
  <c r="M169" i="20" s="1"/>
  <c r="L170" i="20"/>
  <c r="M170" i="20" s="1"/>
  <c r="L171" i="20"/>
  <c r="M171" i="20" s="1"/>
  <c r="L172" i="20"/>
  <c r="M172" i="20"/>
  <c r="L173" i="20"/>
  <c r="M173" i="20" s="1"/>
  <c r="L174" i="20"/>
  <c r="M174" i="20" s="1"/>
  <c r="L175" i="20"/>
  <c r="M175" i="20" s="1"/>
  <c r="L176" i="20"/>
  <c r="M176" i="20" s="1"/>
  <c r="L177" i="20"/>
  <c r="M177" i="20" s="1"/>
  <c r="L178" i="20"/>
  <c r="M178" i="20" s="1"/>
  <c r="L179" i="20"/>
  <c r="M179" i="20" s="1"/>
  <c r="L180" i="20"/>
  <c r="M180" i="20" s="1"/>
  <c r="L181" i="20"/>
  <c r="M181" i="20" s="1"/>
  <c r="L182" i="20"/>
  <c r="M182" i="20" s="1"/>
  <c r="L183" i="20"/>
  <c r="M183" i="20" s="1"/>
  <c r="L184" i="20"/>
  <c r="M184" i="20" s="1"/>
  <c r="L185" i="20"/>
  <c r="M185" i="20" s="1"/>
  <c r="L186" i="20"/>
  <c r="M186" i="20" s="1"/>
  <c r="L187" i="20"/>
  <c r="M187" i="20" s="1"/>
  <c r="L188" i="20"/>
  <c r="M188" i="20" s="1"/>
  <c r="L189" i="20"/>
  <c r="M189" i="20" s="1"/>
  <c r="L190" i="20"/>
  <c r="M190" i="20" s="1"/>
  <c r="L191" i="20"/>
  <c r="M191" i="20" s="1"/>
  <c r="L192" i="20"/>
  <c r="M192" i="20" s="1"/>
  <c r="L193" i="20"/>
  <c r="M193" i="20" s="1"/>
  <c r="L194" i="20"/>
  <c r="M194" i="20" s="1"/>
  <c r="L195" i="20"/>
  <c r="M195" i="20" s="1"/>
  <c r="L196" i="20"/>
  <c r="M196" i="20" s="1"/>
  <c r="L197" i="20"/>
  <c r="M197" i="20" s="1"/>
  <c r="L198" i="20"/>
  <c r="M198" i="20" s="1"/>
  <c r="L199" i="20"/>
  <c r="M199" i="20" s="1"/>
  <c r="L200" i="20"/>
  <c r="M200" i="20" s="1"/>
  <c r="L201" i="20"/>
  <c r="M201" i="20" s="1"/>
  <c r="L202" i="20"/>
  <c r="M202" i="20" s="1"/>
  <c r="L203" i="20"/>
  <c r="M203" i="20" s="1"/>
  <c r="L204" i="20"/>
  <c r="M204" i="20" s="1"/>
  <c r="L205" i="20"/>
  <c r="M205" i="20" s="1"/>
  <c r="L206" i="20"/>
  <c r="M206" i="20" s="1"/>
  <c r="L207" i="20"/>
  <c r="M207" i="20" s="1"/>
  <c r="L208" i="20"/>
  <c r="M208" i="20" s="1"/>
  <c r="L209" i="20"/>
  <c r="M209" i="20" s="1"/>
  <c r="L210" i="20"/>
  <c r="M210" i="20" s="1"/>
  <c r="L211" i="20"/>
  <c r="M211" i="20" s="1"/>
  <c r="L212" i="20"/>
  <c r="M212" i="20" s="1"/>
  <c r="L213" i="20"/>
  <c r="M213" i="20" s="1"/>
  <c r="L214" i="20"/>
  <c r="M214" i="20" s="1"/>
  <c r="L215" i="20"/>
  <c r="M215" i="20" s="1"/>
  <c r="L216" i="20"/>
  <c r="M216" i="20" s="1"/>
  <c r="L217" i="20"/>
  <c r="M217" i="20" s="1"/>
  <c r="L218" i="20"/>
  <c r="M218" i="20" s="1"/>
  <c r="L219" i="20"/>
  <c r="M219" i="20" s="1"/>
  <c r="L220" i="20"/>
  <c r="M220" i="20" s="1"/>
  <c r="L221" i="20"/>
  <c r="M221" i="20" s="1"/>
  <c r="L222" i="20"/>
  <c r="M222" i="20" s="1"/>
  <c r="L223" i="20"/>
  <c r="M223" i="20" s="1"/>
  <c r="L224" i="20"/>
  <c r="M224" i="20" s="1"/>
  <c r="L225" i="20"/>
  <c r="M225" i="20" s="1"/>
  <c r="L226" i="20"/>
  <c r="M226" i="20"/>
  <c r="L227" i="20"/>
  <c r="M227" i="20" s="1"/>
  <c r="L228" i="20"/>
  <c r="M228" i="20" s="1"/>
  <c r="L229" i="20"/>
  <c r="M229" i="20" s="1"/>
  <c r="L230" i="20"/>
  <c r="M230" i="20" s="1"/>
  <c r="L231" i="20"/>
  <c r="M231" i="20" s="1"/>
  <c r="L232" i="20"/>
  <c r="M232" i="20" s="1"/>
  <c r="L233" i="20"/>
  <c r="M233" i="20" s="1"/>
  <c r="L234" i="20"/>
  <c r="M234" i="20" s="1"/>
  <c r="L235" i="20"/>
  <c r="M235" i="20" s="1"/>
  <c r="L236" i="20"/>
  <c r="M236" i="20"/>
  <c r="L237" i="20"/>
  <c r="M237" i="20" s="1"/>
  <c r="L238" i="20"/>
  <c r="M238" i="20" s="1"/>
  <c r="L239" i="20"/>
  <c r="M239" i="20" s="1"/>
  <c r="L240" i="20"/>
  <c r="M240" i="20" s="1"/>
  <c r="L241" i="20"/>
  <c r="M241" i="20" s="1"/>
  <c r="L242" i="20"/>
  <c r="M242" i="20" s="1"/>
  <c r="L243" i="20"/>
  <c r="M243" i="20" s="1"/>
  <c r="L244" i="20"/>
  <c r="M244" i="20" s="1"/>
  <c r="L245" i="20"/>
  <c r="M245" i="20" s="1"/>
  <c r="L246" i="20"/>
  <c r="M246" i="20" s="1"/>
  <c r="L247" i="20"/>
  <c r="M247" i="20" s="1"/>
  <c r="L248" i="20"/>
  <c r="M248" i="20" s="1"/>
  <c r="L249" i="20"/>
  <c r="M249" i="20" s="1"/>
  <c r="L250" i="20"/>
  <c r="M250" i="20" s="1"/>
  <c r="L251" i="20"/>
  <c r="M251" i="20" s="1"/>
  <c r="L252" i="20"/>
  <c r="M252" i="20" s="1"/>
  <c r="L253" i="20"/>
  <c r="M253" i="20" s="1"/>
  <c r="L254" i="20"/>
  <c r="M254" i="20" s="1"/>
  <c r="L255" i="20"/>
  <c r="M255" i="20" s="1"/>
  <c r="L256" i="20"/>
  <c r="M256" i="20" s="1"/>
  <c r="L257" i="20"/>
  <c r="M257" i="20" s="1"/>
  <c r="L258" i="20"/>
  <c r="M258" i="20" s="1"/>
  <c r="L259" i="20"/>
  <c r="M259" i="20" s="1"/>
  <c r="L260" i="20"/>
  <c r="M260" i="20" s="1"/>
  <c r="L261" i="20"/>
  <c r="M261" i="20" s="1"/>
  <c r="L262" i="20"/>
  <c r="M262" i="20" s="1"/>
  <c r="L263" i="20"/>
  <c r="M263" i="20" s="1"/>
  <c r="L264" i="20"/>
  <c r="M264" i="20" s="1"/>
  <c r="L265" i="20"/>
  <c r="M265" i="20" s="1"/>
  <c r="L266" i="20"/>
  <c r="M266" i="20" s="1"/>
  <c r="L267" i="20"/>
  <c r="M267" i="20" s="1"/>
  <c r="L268" i="20"/>
  <c r="M268" i="20" s="1"/>
  <c r="L269" i="20"/>
  <c r="M269" i="20" s="1"/>
  <c r="L270" i="20"/>
  <c r="M270" i="20" s="1"/>
  <c r="L271" i="20"/>
  <c r="M271" i="20" s="1"/>
  <c r="L272" i="20"/>
  <c r="M272" i="20" s="1"/>
  <c r="L273" i="20"/>
  <c r="M273" i="20" s="1"/>
  <c r="L274" i="20"/>
  <c r="M274" i="20" s="1"/>
  <c r="L275" i="20"/>
  <c r="M275" i="20" s="1"/>
  <c r="L276" i="20"/>
  <c r="M276" i="20" s="1"/>
  <c r="L277" i="20"/>
  <c r="M277" i="20" s="1"/>
  <c r="L278" i="20"/>
  <c r="M278" i="20" s="1"/>
  <c r="L279" i="20"/>
  <c r="M279" i="20" s="1"/>
  <c r="L280" i="20"/>
  <c r="M280" i="20" s="1"/>
  <c r="L281" i="20"/>
  <c r="M281" i="20" s="1"/>
  <c r="L282" i="20"/>
  <c r="M282" i="20"/>
  <c r="L283" i="20"/>
  <c r="M283" i="20" s="1"/>
  <c r="L284" i="20"/>
  <c r="M284" i="20" s="1"/>
  <c r="L285" i="20"/>
  <c r="M285" i="20" s="1"/>
  <c r="L286" i="20"/>
  <c r="M286" i="20" s="1"/>
  <c r="L287" i="20"/>
  <c r="M287" i="20" s="1"/>
  <c r="L288" i="20"/>
  <c r="M288" i="20" s="1"/>
  <c r="L289" i="20"/>
  <c r="M289" i="20" s="1"/>
  <c r="L290" i="20"/>
  <c r="M290" i="20" s="1"/>
  <c r="L291" i="20"/>
  <c r="M291" i="20" s="1"/>
  <c r="L292" i="20"/>
  <c r="M292" i="20" s="1"/>
  <c r="L293" i="20"/>
  <c r="M293" i="20" s="1"/>
  <c r="L294" i="20"/>
  <c r="M294" i="20" s="1"/>
  <c r="L295" i="20"/>
  <c r="M295" i="20" s="1"/>
  <c r="L296" i="20"/>
  <c r="M296" i="20" s="1"/>
  <c r="L297" i="20"/>
  <c r="M297" i="20" s="1"/>
  <c r="L298" i="20"/>
  <c r="M298" i="20" s="1"/>
  <c r="L299" i="20"/>
  <c r="M299" i="20" s="1"/>
  <c r="L300" i="20"/>
  <c r="M300" i="20" s="1"/>
  <c r="L301" i="20"/>
  <c r="M301" i="20" s="1"/>
  <c r="L302" i="20"/>
  <c r="M302" i="20" s="1"/>
  <c r="L303" i="20"/>
  <c r="M303" i="20" s="1"/>
  <c r="L304" i="20"/>
  <c r="M304" i="20" s="1"/>
  <c r="L305" i="20"/>
  <c r="M305" i="20" s="1"/>
  <c r="L306" i="20"/>
  <c r="M306" i="20" s="1"/>
  <c r="L307" i="20"/>
  <c r="M307" i="20" s="1"/>
  <c r="L308" i="20"/>
  <c r="M308" i="20" s="1"/>
  <c r="L309" i="20"/>
  <c r="M309" i="20" s="1"/>
  <c r="L310" i="20"/>
  <c r="M310" i="20" s="1"/>
  <c r="L311" i="20"/>
  <c r="M311" i="20" s="1"/>
  <c r="L312" i="20"/>
  <c r="M312" i="20" s="1"/>
  <c r="L313" i="20"/>
  <c r="M313" i="20" s="1"/>
  <c r="L314" i="20"/>
  <c r="M314" i="20" s="1"/>
  <c r="L315" i="20"/>
  <c r="M315" i="20" s="1"/>
  <c r="L316" i="20"/>
  <c r="M316" i="20" s="1"/>
  <c r="L317" i="20"/>
  <c r="M317" i="20" s="1"/>
  <c r="L318" i="20"/>
  <c r="M318" i="20" s="1"/>
  <c r="L319" i="20"/>
  <c r="M319" i="20" s="1"/>
  <c r="L320" i="20"/>
  <c r="M320" i="20" s="1"/>
  <c r="L321" i="20"/>
  <c r="M321" i="20" s="1"/>
  <c r="L322" i="20"/>
  <c r="M322" i="20" s="1"/>
  <c r="L323" i="20"/>
  <c r="M323" i="20" s="1"/>
  <c r="L324" i="20"/>
  <c r="M324" i="20" s="1"/>
  <c r="L325" i="20"/>
  <c r="M325" i="20" s="1"/>
  <c r="L326" i="20"/>
  <c r="M326" i="20" s="1"/>
  <c r="L327" i="20"/>
  <c r="M327" i="20" s="1"/>
  <c r="L328" i="20"/>
  <c r="M328" i="20" s="1"/>
  <c r="L329" i="20"/>
  <c r="M329" i="20" s="1"/>
  <c r="L330" i="20"/>
  <c r="M330" i="20" s="1"/>
  <c r="L331" i="20"/>
  <c r="M331" i="20"/>
  <c r="L332" i="20"/>
  <c r="M332" i="20" s="1"/>
  <c r="L333" i="20"/>
  <c r="M333" i="20" s="1"/>
  <c r="L334" i="20"/>
  <c r="M334" i="20" s="1"/>
  <c r="L335" i="20"/>
  <c r="M335" i="20" s="1"/>
  <c r="L336" i="20"/>
  <c r="M336" i="20" s="1"/>
  <c r="L337" i="20"/>
  <c r="M337" i="20" s="1"/>
  <c r="L338" i="20"/>
  <c r="M338" i="20" s="1"/>
  <c r="L339" i="20"/>
  <c r="M339" i="20" s="1"/>
  <c r="L340" i="20"/>
  <c r="M340" i="20" s="1"/>
  <c r="L341" i="20"/>
  <c r="M341" i="20" s="1"/>
  <c r="L342" i="20"/>
  <c r="M342" i="20" s="1"/>
  <c r="L343" i="20"/>
  <c r="M343" i="20" s="1"/>
  <c r="L344" i="20"/>
  <c r="M344" i="20"/>
  <c r="L345" i="20"/>
  <c r="M345" i="20" s="1"/>
  <c r="L346" i="20"/>
  <c r="M346" i="20"/>
  <c r="L347" i="20"/>
  <c r="M347" i="20" s="1"/>
  <c r="L348" i="20"/>
  <c r="M348" i="20" s="1"/>
  <c r="L349" i="20"/>
  <c r="M349" i="20" s="1"/>
  <c r="L350" i="20"/>
  <c r="M350" i="20" s="1"/>
  <c r="L351" i="20"/>
  <c r="M351" i="20" s="1"/>
  <c r="L352" i="20"/>
  <c r="M352" i="20" s="1"/>
  <c r="L353" i="20"/>
  <c r="M353" i="20" s="1"/>
  <c r="L354" i="20"/>
  <c r="M354" i="20"/>
  <c r="L355" i="20"/>
  <c r="M355" i="20" s="1"/>
  <c r="L356" i="20"/>
  <c r="M356" i="20" s="1"/>
  <c r="L357" i="20"/>
  <c r="M357" i="20" s="1"/>
  <c r="L358" i="20"/>
  <c r="M358" i="20" s="1"/>
  <c r="L359" i="20"/>
  <c r="M359" i="20" s="1"/>
  <c r="L360" i="20"/>
  <c r="M360" i="20" s="1"/>
  <c r="L361" i="20"/>
  <c r="M361" i="20" s="1"/>
  <c r="L362" i="20"/>
  <c r="M362" i="20" s="1"/>
  <c r="L363" i="20"/>
  <c r="M363" i="20" s="1"/>
  <c r="L364" i="20"/>
  <c r="M364" i="20" s="1"/>
  <c r="L365" i="20"/>
  <c r="M365" i="20" s="1"/>
  <c r="L366" i="20"/>
  <c r="M366" i="20" s="1"/>
  <c r="L367" i="20"/>
  <c r="M367" i="20" s="1"/>
  <c r="L368" i="20"/>
  <c r="M368" i="20" s="1"/>
  <c r="L369" i="20"/>
  <c r="M369" i="20" s="1"/>
  <c r="L370" i="20"/>
  <c r="M370" i="20" s="1"/>
  <c r="L371" i="20"/>
  <c r="M371" i="20" s="1"/>
  <c r="L372" i="20"/>
  <c r="M372" i="20" s="1"/>
  <c r="L373" i="20"/>
  <c r="M373" i="20" s="1"/>
  <c r="L374" i="20"/>
  <c r="M374" i="20" s="1"/>
  <c r="L375" i="20"/>
  <c r="M375" i="20" s="1"/>
  <c r="L376" i="20"/>
  <c r="M376" i="20" s="1"/>
  <c r="L377" i="20"/>
  <c r="M377" i="20" s="1"/>
  <c r="L378" i="20"/>
  <c r="M378" i="20" s="1"/>
  <c r="L379" i="20"/>
  <c r="M379" i="20" s="1"/>
  <c r="L380" i="20"/>
  <c r="M380" i="20" s="1"/>
  <c r="L381" i="20"/>
  <c r="M381" i="20" s="1"/>
  <c r="L382" i="20"/>
  <c r="M382" i="20" s="1"/>
  <c r="L383" i="20"/>
  <c r="M383" i="20" s="1"/>
  <c r="L384" i="20"/>
  <c r="M384" i="20" s="1"/>
  <c r="L385" i="20"/>
  <c r="M385" i="20" s="1"/>
  <c r="L386" i="20"/>
  <c r="M386" i="20" s="1"/>
  <c r="L387" i="20"/>
  <c r="M387" i="20"/>
  <c r="L388" i="20"/>
  <c r="M388" i="20" s="1"/>
  <c r="L389" i="20"/>
  <c r="M389" i="20" s="1"/>
  <c r="L390" i="20"/>
  <c r="M390" i="20" s="1"/>
  <c r="L391" i="20"/>
  <c r="M391" i="20"/>
  <c r="L392" i="20"/>
  <c r="M392" i="20" s="1"/>
  <c r="L393" i="20"/>
  <c r="M393" i="20" s="1"/>
  <c r="L394" i="20"/>
  <c r="M394" i="20" s="1"/>
  <c r="L395" i="20"/>
  <c r="M395" i="20" s="1"/>
  <c r="L396" i="20"/>
  <c r="M396" i="20" s="1"/>
  <c r="L397" i="20"/>
  <c r="M397" i="20" s="1"/>
  <c r="L398" i="20"/>
  <c r="M398" i="20" s="1"/>
  <c r="L399" i="20"/>
  <c r="M399" i="20" s="1"/>
  <c r="L400" i="20"/>
  <c r="M400" i="20" s="1"/>
  <c r="L401" i="20"/>
  <c r="M401" i="20" s="1"/>
  <c r="L402" i="20"/>
  <c r="M402" i="20" s="1"/>
  <c r="L403" i="20"/>
  <c r="M403" i="20" s="1"/>
  <c r="L404" i="20"/>
  <c r="M404" i="20" s="1"/>
  <c r="L405" i="20"/>
  <c r="M405" i="20" s="1"/>
  <c r="L406" i="20"/>
  <c r="M406" i="20" s="1"/>
  <c r="L407" i="20"/>
  <c r="M407" i="20" s="1"/>
  <c r="L408" i="20"/>
  <c r="M408" i="20" s="1"/>
  <c r="L409" i="20"/>
  <c r="M409" i="20" s="1"/>
  <c r="L410" i="20"/>
  <c r="M410" i="20" s="1"/>
  <c r="L411" i="20"/>
  <c r="M411" i="20" s="1"/>
  <c r="L412" i="20"/>
  <c r="M412" i="20" s="1"/>
  <c r="L413" i="20"/>
  <c r="M413" i="20" s="1"/>
  <c r="L414" i="20"/>
  <c r="M414" i="20" s="1"/>
  <c r="L415" i="20"/>
  <c r="M415" i="20" s="1"/>
  <c r="L416" i="20"/>
  <c r="M416" i="20" s="1"/>
  <c r="L417" i="20"/>
  <c r="M417" i="20" s="1"/>
  <c r="L418" i="20"/>
  <c r="M418" i="20" s="1"/>
  <c r="L419" i="20"/>
  <c r="M419" i="20" s="1"/>
  <c r="L420" i="20"/>
  <c r="M420" i="20" s="1"/>
  <c r="L421" i="20"/>
  <c r="M421" i="20" s="1"/>
  <c r="L422" i="20"/>
  <c r="M422" i="20" s="1"/>
  <c r="L423" i="20"/>
  <c r="M423" i="20"/>
  <c r="L424" i="20"/>
  <c r="M424" i="20" s="1"/>
  <c r="L425" i="20"/>
  <c r="M425" i="20" s="1"/>
  <c r="L426" i="20"/>
  <c r="M426" i="20" s="1"/>
  <c r="L427" i="20"/>
  <c r="M427" i="20" s="1"/>
  <c r="L428" i="20"/>
  <c r="M428" i="20" s="1"/>
  <c r="L429" i="20"/>
  <c r="M429" i="20" s="1"/>
  <c r="L430" i="20"/>
  <c r="M430" i="20" s="1"/>
  <c r="L431" i="20"/>
  <c r="M431" i="20" s="1"/>
  <c r="L432" i="20"/>
  <c r="M432" i="20" s="1"/>
  <c r="L433" i="20"/>
  <c r="M433" i="20" s="1"/>
  <c r="L434" i="20"/>
  <c r="M434" i="20" s="1"/>
  <c r="L435" i="20"/>
  <c r="M435" i="20" s="1"/>
  <c r="L436" i="20"/>
  <c r="M436" i="20" s="1"/>
  <c r="L437" i="20"/>
  <c r="M437" i="20" s="1"/>
  <c r="L438" i="20"/>
  <c r="M438" i="20" s="1"/>
  <c r="L439" i="20"/>
  <c r="M439" i="20" s="1"/>
  <c r="L440" i="20"/>
  <c r="M440" i="20" s="1"/>
  <c r="L441" i="20"/>
  <c r="M441" i="20" s="1"/>
  <c r="L442" i="20"/>
  <c r="M442" i="20" s="1"/>
  <c r="L443" i="20"/>
  <c r="M443" i="20" s="1"/>
  <c r="L444" i="20"/>
  <c r="M444" i="20" s="1"/>
  <c r="L445" i="20"/>
  <c r="M445" i="20" s="1"/>
  <c r="L446" i="20"/>
  <c r="M446" i="20"/>
  <c r="L447" i="20"/>
  <c r="M447" i="20" s="1"/>
  <c r="L448" i="20"/>
  <c r="M448" i="20" s="1"/>
  <c r="L449" i="20"/>
  <c r="M449" i="20" s="1"/>
  <c r="L450" i="20"/>
  <c r="M450" i="20" s="1"/>
  <c r="L451" i="20"/>
  <c r="M451" i="20"/>
  <c r="L452" i="20"/>
  <c r="M452" i="20" s="1"/>
  <c r="L453" i="20"/>
  <c r="M453" i="20" s="1"/>
  <c r="L454" i="20"/>
  <c r="M454" i="20" s="1"/>
  <c r="L455" i="20"/>
  <c r="M455" i="20"/>
  <c r="L456" i="20"/>
  <c r="M456" i="20" s="1"/>
  <c r="L457" i="20"/>
  <c r="M457" i="20" s="1"/>
  <c r="L458" i="20"/>
  <c r="M458" i="20"/>
  <c r="L459" i="20"/>
  <c r="M459" i="20" s="1"/>
  <c r="L460" i="20"/>
  <c r="M460" i="20" s="1"/>
  <c r="L461" i="20"/>
  <c r="M461" i="20" s="1"/>
  <c r="L462" i="20"/>
  <c r="M462" i="20" s="1"/>
  <c r="L463" i="20"/>
  <c r="M463" i="20" s="1"/>
  <c r="L464" i="20"/>
  <c r="M464" i="20" s="1"/>
  <c r="L465" i="20"/>
  <c r="M465" i="20" s="1"/>
  <c r="L466" i="20"/>
  <c r="M466" i="20" s="1"/>
  <c r="L467" i="20"/>
  <c r="M467" i="20" s="1"/>
  <c r="L468" i="20"/>
  <c r="M468" i="20" s="1"/>
  <c r="L469" i="20"/>
  <c r="M469" i="20" s="1"/>
  <c r="L470" i="20"/>
  <c r="M470" i="20" s="1"/>
  <c r="L471" i="20"/>
  <c r="M471" i="20" s="1"/>
  <c r="L472" i="20"/>
  <c r="M472" i="20" s="1"/>
  <c r="L473" i="20"/>
  <c r="M473" i="20" s="1"/>
  <c r="L474" i="20"/>
  <c r="M474" i="20" s="1"/>
  <c r="L475" i="20"/>
  <c r="M475" i="20" s="1"/>
  <c r="L476" i="20"/>
  <c r="M476" i="20" s="1"/>
  <c r="L477" i="20"/>
  <c r="M477" i="20" s="1"/>
  <c r="L478" i="20"/>
  <c r="M478" i="20" s="1"/>
  <c r="L479" i="20"/>
  <c r="M479" i="20" s="1"/>
  <c r="L480" i="20"/>
  <c r="M480" i="20" s="1"/>
  <c r="L481" i="20"/>
  <c r="M481" i="20" s="1"/>
  <c r="L482" i="20"/>
  <c r="M482" i="20" s="1"/>
  <c r="L483" i="20"/>
  <c r="M483" i="20" s="1"/>
  <c r="L484" i="20"/>
  <c r="M484" i="20" s="1"/>
  <c r="L485" i="20"/>
  <c r="M485" i="20" s="1"/>
  <c r="L486" i="20"/>
  <c r="M486" i="20" s="1"/>
  <c r="L487" i="20"/>
  <c r="M487" i="20" s="1"/>
  <c r="L488" i="20"/>
  <c r="M488" i="20" s="1"/>
  <c r="L489" i="20"/>
  <c r="M489" i="20" s="1"/>
  <c r="L490" i="20"/>
  <c r="M490" i="20" s="1"/>
  <c r="L491" i="20"/>
  <c r="M491" i="20" s="1"/>
  <c r="L492" i="20"/>
  <c r="M492" i="20" s="1"/>
  <c r="L493" i="20"/>
  <c r="M493" i="20" s="1"/>
  <c r="L494" i="20"/>
  <c r="M494" i="20"/>
  <c r="L495" i="20"/>
  <c r="M495" i="20" s="1"/>
  <c r="L496" i="20"/>
  <c r="M496" i="20" s="1"/>
  <c r="L497" i="20"/>
  <c r="M497" i="20" s="1"/>
  <c r="L498" i="20"/>
  <c r="M498" i="20" s="1"/>
  <c r="L499" i="20"/>
  <c r="M499" i="20"/>
  <c r="L500" i="20"/>
  <c r="M500" i="20" s="1"/>
  <c r="L501" i="20"/>
  <c r="M501" i="20" s="1"/>
  <c r="L502" i="20"/>
  <c r="M502" i="20" s="1"/>
  <c r="L503" i="20"/>
  <c r="M503" i="20" s="1"/>
  <c r="L504" i="20"/>
  <c r="M504" i="20" s="1"/>
  <c r="L505" i="20"/>
  <c r="M505" i="20" s="1"/>
  <c r="L506" i="20"/>
  <c r="M506" i="20" s="1"/>
  <c r="L507" i="20"/>
  <c r="M507" i="20" s="1"/>
  <c r="L508" i="20"/>
  <c r="M508" i="20" s="1"/>
  <c r="L509" i="20"/>
  <c r="M509" i="20" s="1"/>
  <c r="L510" i="20"/>
  <c r="M510" i="20" s="1"/>
  <c r="L511" i="20"/>
  <c r="M511" i="20" s="1"/>
  <c r="L512" i="20"/>
  <c r="M512" i="20" s="1"/>
  <c r="L513" i="20"/>
  <c r="M513" i="20" s="1"/>
  <c r="L514" i="20"/>
  <c r="M514" i="20" s="1"/>
  <c r="L515" i="20"/>
  <c r="M515" i="20" s="1"/>
  <c r="L516" i="20"/>
  <c r="M516" i="20" s="1"/>
  <c r="L517" i="20"/>
  <c r="M517" i="20" s="1"/>
  <c r="L518" i="20"/>
  <c r="M518" i="20" s="1"/>
  <c r="L519" i="20"/>
  <c r="M519" i="20" s="1"/>
  <c r="L520" i="20"/>
  <c r="M520" i="20" s="1"/>
  <c r="L521" i="20"/>
  <c r="M521" i="20" s="1"/>
  <c r="L522" i="20"/>
  <c r="M522" i="20" s="1"/>
  <c r="L523" i="20"/>
  <c r="M523" i="20" s="1"/>
  <c r="L524" i="20"/>
  <c r="M524" i="20" s="1"/>
  <c r="L525" i="20"/>
  <c r="M525" i="20" s="1"/>
  <c r="L526" i="20"/>
  <c r="M526" i="20"/>
  <c r="L527" i="20"/>
  <c r="M527" i="20" s="1"/>
  <c r="L528" i="20"/>
  <c r="M528" i="20" s="1"/>
  <c r="L529" i="20"/>
  <c r="M529" i="20" s="1"/>
  <c r="L530" i="20"/>
  <c r="M530" i="20" s="1"/>
  <c r="L531" i="20"/>
  <c r="M531" i="20"/>
  <c r="L532" i="20"/>
  <c r="M532" i="20" s="1"/>
  <c r="L533" i="20"/>
  <c r="M533" i="20" s="1"/>
  <c r="L534" i="20"/>
  <c r="M534" i="20" s="1"/>
  <c r="L535" i="20"/>
  <c r="M535" i="20" s="1"/>
  <c r="L536" i="20"/>
  <c r="M536" i="20" s="1"/>
  <c r="L537" i="20"/>
  <c r="M537" i="20" s="1"/>
  <c r="L538" i="20"/>
  <c r="M538" i="20"/>
  <c r="L539" i="20"/>
  <c r="M539" i="20" s="1"/>
  <c r="L540" i="20"/>
  <c r="M540" i="20" s="1"/>
  <c r="L541" i="20"/>
  <c r="M541" i="20" s="1"/>
  <c r="L542" i="20"/>
  <c r="M542" i="20" s="1"/>
  <c r="L543" i="20"/>
  <c r="M543" i="20" s="1"/>
  <c r="L544" i="20"/>
  <c r="M544" i="20" s="1"/>
  <c r="L545" i="20"/>
  <c r="M545" i="20" s="1"/>
  <c r="L546" i="20"/>
  <c r="M546" i="20" s="1"/>
  <c r="L547" i="20"/>
  <c r="M547" i="20" s="1"/>
  <c r="L548" i="20"/>
  <c r="M548" i="20" s="1"/>
  <c r="L549" i="20"/>
  <c r="M549" i="20" s="1"/>
  <c r="L550" i="20"/>
  <c r="M550" i="20" s="1"/>
  <c r="L551" i="20"/>
  <c r="M551" i="20" s="1"/>
  <c r="L552" i="20"/>
  <c r="M552" i="20" s="1"/>
  <c r="L553" i="20"/>
  <c r="M553" i="20" s="1"/>
  <c r="L554" i="20"/>
  <c r="M554" i="20" s="1"/>
  <c r="L555" i="20"/>
  <c r="M555" i="20" s="1"/>
  <c r="L556" i="20"/>
  <c r="M556" i="20" s="1"/>
  <c r="L557" i="20"/>
  <c r="M557" i="20" s="1"/>
  <c r="L558" i="20"/>
  <c r="M558" i="20" s="1"/>
  <c r="L559" i="20"/>
  <c r="M559" i="20"/>
  <c r="L560" i="20"/>
  <c r="M560" i="20" s="1"/>
  <c r="L561" i="20"/>
  <c r="M561" i="20" s="1"/>
  <c r="L562" i="20"/>
  <c r="M562" i="20" s="1"/>
  <c r="L563" i="20"/>
  <c r="M563" i="20"/>
  <c r="L564" i="20"/>
  <c r="M564" i="20" s="1"/>
  <c r="L565" i="20"/>
  <c r="M565" i="20" s="1"/>
  <c r="L566" i="20"/>
  <c r="M566" i="20" s="1"/>
  <c r="L567" i="20"/>
  <c r="M567" i="20" s="1"/>
  <c r="L568" i="20"/>
  <c r="M568" i="20" s="1"/>
  <c r="L569" i="20"/>
  <c r="M569" i="20" s="1"/>
  <c r="L570" i="20"/>
  <c r="M570" i="20"/>
  <c r="L571" i="20"/>
  <c r="M571" i="20" s="1"/>
  <c r="L572" i="20"/>
  <c r="M572" i="20" s="1"/>
  <c r="L573" i="20"/>
  <c r="M573" i="20" s="1"/>
  <c r="L574" i="20"/>
  <c r="M574" i="20" s="1"/>
  <c r="L5" i="19"/>
  <c r="M5" i="19" s="1"/>
  <c r="L5" i="20"/>
  <c r="M5" i="20" s="1"/>
  <c r="E321" i="16"/>
  <c r="B113" i="21"/>
  <c r="B112" i="21"/>
  <c r="B111" i="21"/>
  <c r="B110" i="21"/>
  <c r="B109" i="21"/>
  <c r="B108" i="21"/>
  <c r="B107" i="21"/>
  <c r="B106" i="21"/>
  <c r="B105" i="21"/>
  <c r="B73" i="21"/>
  <c r="B72" i="21"/>
  <c r="B71" i="21"/>
  <c r="B70" i="21"/>
  <c r="B69" i="21"/>
  <c r="B68" i="21"/>
  <c r="B67" i="21"/>
  <c r="B66" i="21"/>
  <c r="B65" i="21"/>
  <c r="B64" i="21"/>
  <c r="B33" i="21"/>
  <c r="B32" i="21"/>
  <c r="B31" i="21"/>
  <c r="B30" i="21"/>
  <c r="B29" i="21"/>
  <c r="B28" i="21"/>
  <c r="B27" i="21"/>
  <c r="B25" i="21"/>
  <c r="O154" i="20"/>
  <c r="B123" i="21"/>
  <c r="B122" i="21"/>
  <c r="B121" i="21"/>
  <c r="B120" i="21"/>
  <c r="B119" i="21"/>
  <c r="B118" i="21"/>
  <c r="B117" i="21"/>
  <c r="B116" i="21"/>
  <c r="B115" i="21"/>
  <c r="B11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34" i="21"/>
  <c r="B35" i="21"/>
  <c r="B36" i="21"/>
  <c r="B37" i="21"/>
  <c r="B38" i="21"/>
  <c r="B39" i="21"/>
  <c r="B40" i="21"/>
  <c r="B41" i="21"/>
  <c r="B42" i="21"/>
  <c r="B43" i="21"/>
  <c r="B4" i="21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J58" i="17" s="1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J59" i="17" s="1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J60" i="17" s="1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J61" i="17" s="1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J62" i="17" s="1"/>
  <c r="C58" i="17"/>
  <c r="C59" i="17"/>
  <c r="C60" i="17"/>
  <c r="C61" i="17"/>
  <c r="C62" i="17"/>
  <c r="N526" i="16"/>
  <c r="V526" i="16" s="1"/>
  <c r="L526" i="16"/>
  <c r="W526" i="16" s="1"/>
  <c r="N525" i="16"/>
  <c r="K525" i="16"/>
  <c r="J525" i="16"/>
  <c r="I525" i="16"/>
  <c r="G525" i="16"/>
  <c r="Q525" i="16" s="1"/>
  <c r="F525" i="16"/>
  <c r="P525" i="16" s="1"/>
  <c r="E525" i="16"/>
  <c r="N524" i="16"/>
  <c r="K524" i="16"/>
  <c r="J524" i="16"/>
  <c r="I524" i="16"/>
  <c r="G524" i="16"/>
  <c r="F524" i="16"/>
  <c r="E524" i="16"/>
  <c r="N523" i="16"/>
  <c r="W523" i="16" s="1"/>
  <c r="K523" i="16"/>
  <c r="V523" i="16" s="1"/>
  <c r="J523" i="16"/>
  <c r="I523" i="16"/>
  <c r="T523" i="16" s="1"/>
  <c r="G523" i="16"/>
  <c r="Q523" i="16" s="1"/>
  <c r="F523" i="16"/>
  <c r="E523" i="16"/>
  <c r="O523" i="16" s="1"/>
  <c r="N522" i="16"/>
  <c r="K522" i="16"/>
  <c r="J522" i="16"/>
  <c r="I522" i="16"/>
  <c r="G522" i="16"/>
  <c r="F522" i="16"/>
  <c r="E522" i="16"/>
  <c r="N521" i="16"/>
  <c r="R521" i="16" s="1"/>
  <c r="K521" i="16"/>
  <c r="J521" i="16"/>
  <c r="I521" i="16"/>
  <c r="T521" i="16" s="1"/>
  <c r="G521" i="16"/>
  <c r="F521" i="16"/>
  <c r="E521" i="16"/>
  <c r="N520" i="16"/>
  <c r="K520" i="16"/>
  <c r="J520" i="16"/>
  <c r="I520" i="16"/>
  <c r="G520" i="16"/>
  <c r="F520" i="16"/>
  <c r="E520" i="16"/>
  <c r="N519" i="16"/>
  <c r="K519" i="16"/>
  <c r="V519" i="16" s="1"/>
  <c r="J519" i="16"/>
  <c r="I519" i="16"/>
  <c r="G519" i="16"/>
  <c r="F519" i="16"/>
  <c r="E519" i="16"/>
  <c r="N518" i="16"/>
  <c r="K518" i="16"/>
  <c r="J518" i="16"/>
  <c r="I518" i="16"/>
  <c r="G518" i="16"/>
  <c r="F518" i="16"/>
  <c r="E518" i="16"/>
  <c r="L517" i="16"/>
  <c r="N516" i="16"/>
  <c r="K516" i="16"/>
  <c r="V516" i="16" s="1"/>
  <c r="J516" i="16"/>
  <c r="I516" i="16"/>
  <c r="G516" i="16"/>
  <c r="F516" i="16"/>
  <c r="E516" i="16"/>
  <c r="N515" i="16"/>
  <c r="W515" i="16" s="1"/>
  <c r="K515" i="16"/>
  <c r="J515" i="16"/>
  <c r="I515" i="16"/>
  <c r="G515" i="16"/>
  <c r="F515" i="16"/>
  <c r="E515" i="16"/>
  <c r="N514" i="16"/>
  <c r="W514" i="16" s="1"/>
  <c r="K514" i="16"/>
  <c r="J514" i="16"/>
  <c r="I514" i="16"/>
  <c r="G514" i="16"/>
  <c r="Q514" i="16" s="1"/>
  <c r="F514" i="16"/>
  <c r="P514" i="16" s="1"/>
  <c r="E514" i="16"/>
  <c r="N513" i="16"/>
  <c r="R513" i="16" s="1"/>
  <c r="K513" i="16"/>
  <c r="J513" i="16"/>
  <c r="I513" i="16"/>
  <c r="G513" i="16"/>
  <c r="F513" i="16"/>
  <c r="E513" i="16"/>
  <c r="K512" i="16"/>
  <c r="J512" i="16"/>
  <c r="I512" i="16"/>
  <c r="G512" i="16"/>
  <c r="F512" i="16"/>
  <c r="E512" i="16"/>
  <c r="K511" i="16"/>
  <c r="J511" i="16"/>
  <c r="I511" i="16"/>
  <c r="G511" i="16"/>
  <c r="F511" i="16"/>
  <c r="E511" i="16"/>
  <c r="N510" i="16"/>
  <c r="W510" i="16" s="1"/>
  <c r="K510" i="16"/>
  <c r="J510" i="16"/>
  <c r="I510" i="16"/>
  <c r="T510" i="16" s="1"/>
  <c r="G510" i="16"/>
  <c r="F510" i="16"/>
  <c r="E510" i="16"/>
  <c r="N509" i="16"/>
  <c r="K509" i="16"/>
  <c r="J509" i="16"/>
  <c r="I509" i="16"/>
  <c r="G509" i="16"/>
  <c r="Q509" i="16" s="1"/>
  <c r="F509" i="16"/>
  <c r="E509" i="16"/>
  <c r="N508" i="16"/>
  <c r="L508" i="16"/>
  <c r="K507" i="16"/>
  <c r="J507" i="16"/>
  <c r="I507" i="16"/>
  <c r="G507" i="16"/>
  <c r="F507" i="16"/>
  <c r="E507" i="16"/>
  <c r="N506" i="16"/>
  <c r="R506" i="16" s="1"/>
  <c r="K506" i="16"/>
  <c r="V506" i="16" s="1"/>
  <c r="J506" i="16"/>
  <c r="I506" i="16"/>
  <c r="G506" i="16"/>
  <c r="F506" i="16"/>
  <c r="E506" i="16"/>
  <c r="K505" i="16"/>
  <c r="J505" i="16"/>
  <c r="I505" i="16"/>
  <c r="G505" i="16"/>
  <c r="F505" i="16"/>
  <c r="E505" i="16"/>
  <c r="N504" i="16"/>
  <c r="K504" i="16"/>
  <c r="J504" i="16"/>
  <c r="I504" i="16"/>
  <c r="G504" i="16"/>
  <c r="F504" i="16"/>
  <c r="E504" i="16"/>
  <c r="K503" i="16"/>
  <c r="J503" i="16"/>
  <c r="I503" i="16"/>
  <c r="G503" i="16"/>
  <c r="F503" i="16"/>
  <c r="E503" i="16"/>
  <c r="O503" i="16" s="1"/>
  <c r="N502" i="16"/>
  <c r="K502" i="16"/>
  <c r="J502" i="16"/>
  <c r="I502" i="16"/>
  <c r="G502" i="16"/>
  <c r="F502" i="16"/>
  <c r="E502" i="16"/>
  <c r="K501" i="16"/>
  <c r="J501" i="16"/>
  <c r="I501" i="16"/>
  <c r="G501" i="16"/>
  <c r="F501" i="16"/>
  <c r="E501" i="16"/>
  <c r="N500" i="16"/>
  <c r="K500" i="16"/>
  <c r="V500" i="16" s="1"/>
  <c r="J500" i="16"/>
  <c r="I500" i="16"/>
  <c r="G500" i="16"/>
  <c r="F500" i="16"/>
  <c r="E500" i="16"/>
  <c r="L499" i="16"/>
  <c r="K498" i="16"/>
  <c r="J498" i="16"/>
  <c r="I498" i="16"/>
  <c r="G498" i="16"/>
  <c r="F498" i="16"/>
  <c r="E498" i="16"/>
  <c r="K497" i="16"/>
  <c r="J497" i="16"/>
  <c r="I497" i="16"/>
  <c r="G497" i="16"/>
  <c r="F497" i="16"/>
  <c r="E497" i="16"/>
  <c r="N496" i="16"/>
  <c r="K496" i="16"/>
  <c r="J496" i="16"/>
  <c r="I496" i="16"/>
  <c r="G496" i="16"/>
  <c r="F496" i="16"/>
  <c r="E496" i="16"/>
  <c r="K495" i="16"/>
  <c r="J495" i="16"/>
  <c r="I495" i="16"/>
  <c r="G495" i="16"/>
  <c r="F495" i="16"/>
  <c r="E495" i="16"/>
  <c r="K494" i="16"/>
  <c r="J494" i="16"/>
  <c r="I494" i="16"/>
  <c r="G494" i="16"/>
  <c r="F494" i="16"/>
  <c r="E494" i="16"/>
  <c r="K493" i="16"/>
  <c r="J493" i="16"/>
  <c r="I493" i="16"/>
  <c r="G493" i="16"/>
  <c r="F493" i="16"/>
  <c r="E493" i="16"/>
  <c r="K492" i="16"/>
  <c r="J492" i="16"/>
  <c r="I492" i="16"/>
  <c r="G492" i="16"/>
  <c r="F492" i="16"/>
  <c r="E492" i="16"/>
  <c r="K491" i="16"/>
  <c r="J491" i="16"/>
  <c r="I491" i="16"/>
  <c r="G491" i="16"/>
  <c r="F491" i="16"/>
  <c r="E491" i="16"/>
  <c r="L490" i="16"/>
  <c r="K489" i="16"/>
  <c r="J489" i="16"/>
  <c r="I489" i="16"/>
  <c r="G489" i="16"/>
  <c r="F489" i="16"/>
  <c r="E489" i="16"/>
  <c r="K488" i="16"/>
  <c r="J488" i="16"/>
  <c r="I488" i="16"/>
  <c r="G488" i="16"/>
  <c r="Q488" i="16" s="1"/>
  <c r="F488" i="16"/>
  <c r="E488" i="16"/>
  <c r="O488" i="16" s="1"/>
  <c r="N487" i="16"/>
  <c r="R487" i="16" s="1"/>
  <c r="K487" i="16"/>
  <c r="J487" i="16"/>
  <c r="I487" i="16"/>
  <c r="G487" i="16"/>
  <c r="F487" i="16"/>
  <c r="E487" i="16"/>
  <c r="K486" i="16"/>
  <c r="J486" i="16"/>
  <c r="I486" i="16"/>
  <c r="G486" i="16"/>
  <c r="F486" i="16"/>
  <c r="E486" i="16"/>
  <c r="K485" i="16"/>
  <c r="J485" i="16"/>
  <c r="I485" i="16"/>
  <c r="G485" i="16"/>
  <c r="F485" i="16"/>
  <c r="E485" i="16"/>
  <c r="K484" i="16"/>
  <c r="J484" i="16"/>
  <c r="I484" i="16"/>
  <c r="G484" i="16"/>
  <c r="F484" i="16"/>
  <c r="E484" i="16"/>
  <c r="K483" i="16"/>
  <c r="J483" i="16"/>
  <c r="I483" i="16"/>
  <c r="G483" i="16"/>
  <c r="F483" i="16"/>
  <c r="E483" i="16"/>
  <c r="K482" i="16"/>
  <c r="J482" i="16"/>
  <c r="I482" i="16"/>
  <c r="G482" i="16"/>
  <c r="F482" i="16"/>
  <c r="E482" i="16"/>
  <c r="G573" i="19"/>
  <c r="P573" i="19" s="1"/>
  <c r="F573" i="19"/>
  <c r="E573" i="19"/>
  <c r="G572" i="19"/>
  <c r="F572" i="19"/>
  <c r="O572" i="19" s="1"/>
  <c r="E572" i="19"/>
  <c r="G571" i="19"/>
  <c r="F571" i="19"/>
  <c r="E571" i="19"/>
  <c r="G570" i="19"/>
  <c r="P570" i="19" s="1"/>
  <c r="F570" i="19"/>
  <c r="E570" i="19"/>
  <c r="G569" i="19"/>
  <c r="F569" i="19"/>
  <c r="E569" i="19"/>
  <c r="G568" i="19"/>
  <c r="P568" i="19" s="1"/>
  <c r="F568" i="19"/>
  <c r="E568" i="19"/>
  <c r="N568" i="19" s="1"/>
  <c r="G567" i="19"/>
  <c r="P567" i="19" s="1"/>
  <c r="F567" i="19"/>
  <c r="E567" i="19"/>
  <c r="G566" i="19"/>
  <c r="F566" i="19"/>
  <c r="E566" i="19"/>
  <c r="G565" i="19"/>
  <c r="P565" i="19" s="1"/>
  <c r="F565" i="19"/>
  <c r="O565" i="19" s="1"/>
  <c r="E565" i="19"/>
  <c r="G563" i="19"/>
  <c r="F563" i="19"/>
  <c r="E563" i="19"/>
  <c r="G562" i="19"/>
  <c r="F562" i="19"/>
  <c r="E562" i="19"/>
  <c r="G561" i="19"/>
  <c r="F561" i="19"/>
  <c r="E561" i="19"/>
  <c r="N561" i="19" s="1"/>
  <c r="G560" i="19"/>
  <c r="F560" i="19"/>
  <c r="O560" i="19" s="1"/>
  <c r="E560" i="19"/>
  <c r="G559" i="19"/>
  <c r="F559" i="19"/>
  <c r="O559" i="19" s="1"/>
  <c r="E559" i="19"/>
  <c r="N559" i="19" s="1"/>
  <c r="G558" i="19"/>
  <c r="F558" i="19"/>
  <c r="E558" i="19"/>
  <c r="G557" i="19"/>
  <c r="F557" i="19"/>
  <c r="E557" i="19"/>
  <c r="G556" i="19"/>
  <c r="F556" i="19"/>
  <c r="E556" i="19"/>
  <c r="N556" i="19" s="1"/>
  <c r="G555" i="19"/>
  <c r="F555" i="19"/>
  <c r="E555" i="19"/>
  <c r="G553" i="19"/>
  <c r="F553" i="19"/>
  <c r="O553" i="19" s="1"/>
  <c r="E553" i="19"/>
  <c r="G552" i="19"/>
  <c r="F552" i="19"/>
  <c r="E552" i="19"/>
  <c r="G551" i="19"/>
  <c r="F551" i="19"/>
  <c r="E551" i="19"/>
  <c r="G550" i="19"/>
  <c r="F550" i="19"/>
  <c r="E550" i="19"/>
  <c r="N550" i="19" s="1"/>
  <c r="G549" i="19"/>
  <c r="F549" i="19"/>
  <c r="E549" i="19"/>
  <c r="G548" i="19"/>
  <c r="P548" i="19" s="1"/>
  <c r="F548" i="19"/>
  <c r="E548" i="19"/>
  <c r="G547" i="19"/>
  <c r="F547" i="19"/>
  <c r="E547" i="19"/>
  <c r="G546" i="19"/>
  <c r="W546" i="19" s="1"/>
  <c r="F546" i="19"/>
  <c r="E546" i="19"/>
  <c r="N546" i="19" s="1"/>
  <c r="G545" i="19"/>
  <c r="F545" i="19"/>
  <c r="E545" i="19"/>
  <c r="I574" i="20"/>
  <c r="G573" i="20"/>
  <c r="P573" i="20" s="1"/>
  <c r="F573" i="20"/>
  <c r="E573" i="20"/>
  <c r="G572" i="20"/>
  <c r="P572" i="20" s="1"/>
  <c r="F572" i="20"/>
  <c r="E572" i="20"/>
  <c r="G571" i="20"/>
  <c r="P571" i="20" s="1"/>
  <c r="F571" i="20"/>
  <c r="E571" i="20"/>
  <c r="N571" i="20" s="1"/>
  <c r="G570" i="20"/>
  <c r="F570" i="20"/>
  <c r="E570" i="20"/>
  <c r="G569" i="20"/>
  <c r="F569" i="20"/>
  <c r="E569" i="20"/>
  <c r="G568" i="20"/>
  <c r="F568" i="20"/>
  <c r="E568" i="20"/>
  <c r="N568" i="20" s="1"/>
  <c r="G567" i="20"/>
  <c r="F567" i="20"/>
  <c r="E567" i="20"/>
  <c r="G566" i="20"/>
  <c r="F566" i="20"/>
  <c r="E566" i="20"/>
  <c r="G565" i="20"/>
  <c r="P565" i="20" s="1"/>
  <c r="F565" i="20"/>
  <c r="E565" i="20"/>
  <c r="G563" i="20"/>
  <c r="P563" i="20" s="1"/>
  <c r="F563" i="20"/>
  <c r="E563" i="20"/>
  <c r="G562" i="20"/>
  <c r="F562" i="20"/>
  <c r="E562" i="20"/>
  <c r="G561" i="20"/>
  <c r="F561" i="20"/>
  <c r="E561" i="20"/>
  <c r="G560" i="20"/>
  <c r="F560" i="20"/>
  <c r="O560" i="20" s="1"/>
  <c r="E560" i="20"/>
  <c r="G559" i="20"/>
  <c r="F559" i="20"/>
  <c r="E559" i="20"/>
  <c r="G558" i="20"/>
  <c r="P558" i="20" s="1"/>
  <c r="F558" i="20"/>
  <c r="E558" i="20"/>
  <c r="G557" i="20"/>
  <c r="F557" i="20"/>
  <c r="E557" i="20"/>
  <c r="G556" i="20"/>
  <c r="F556" i="20"/>
  <c r="E556" i="20"/>
  <c r="G555" i="20"/>
  <c r="P555" i="20" s="1"/>
  <c r="F555" i="20"/>
  <c r="E555" i="20"/>
  <c r="N555" i="20" s="1"/>
  <c r="G553" i="20"/>
  <c r="P553" i="20" s="1"/>
  <c r="F553" i="20"/>
  <c r="E553" i="20"/>
  <c r="N553" i="20" s="1"/>
  <c r="G552" i="20"/>
  <c r="F552" i="20"/>
  <c r="E552" i="20"/>
  <c r="G551" i="20"/>
  <c r="P551" i="20" s="1"/>
  <c r="F551" i="20"/>
  <c r="O551" i="20" s="1"/>
  <c r="E551" i="20"/>
  <c r="G550" i="20"/>
  <c r="F550" i="20"/>
  <c r="E550" i="20"/>
  <c r="G549" i="20"/>
  <c r="F549" i="20"/>
  <c r="E549" i="20"/>
  <c r="G548" i="20"/>
  <c r="F548" i="20"/>
  <c r="E548" i="20"/>
  <c r="G547" i="20"/>
  <c r="P547" i="20" s="1"/>
  <c r="F547" i="20"/>
  <c r="E547" i="20"/>
  <c r="G546" i="20"/>
  <c r="P546" i="20" s="1"/>
  <c r="F546" i="20"/>
  <c r="E546" i="20"/>
  <c r="G545" i="20"/>
  <c r="F545" i="20"/>
  <c r="E545" i="20"/>
  <c r="I482" i="14"/>
  <c r="H482" i="14"/>
  <c r="G482" i="14"/>
  <c r="I481" i="14"/>
  <c r="H481" i="14"/>
  <c r="G481" i="14"/>
  <c r="I480" i="14"/>
  <c r="H480" i="14"/>
  <c r="G480" i="14"/>
  <c r="I479" i="14"/>
  <c r="H479" i="14"/>
  <c r="G479" i="14"/>
  <c r="I478" i="14"/>
  <c r="H478" i="14"/>
  <c r="G478" i="14"/>
  <c r="I477" i="14"/>
  <c r="H477" i="14"/>
  <c r="G477" i="14"/>
  <c r="I476" i="14"/>
  <c r="H476" i="14"/>
  <c r="G476" i="14"/>
  <c r="I475" i="14"/>
  <c r="H475" i="14"/>
  <c r="G475" i="14"/>
  <c r="I474" i="14"/>
  <c r="H474" i="14"/>
  <c r="G474" i="14"/>
  <c r="I473" i="14"/>
  <c r="H473" i="14"/>
  <c r="G473" i="14"/>
  <c r="I472" i="14"/>
  <c r="H472" i="14"/>
  <c r="G472" i="14"/>
  <c r="I471" i="14"/>
  <c r="H471" i="14"/>
  <c r="G471" i="14"/>
  <c r="I470" i="14"/>
  <c r="H470" i="14"/>
  <c r="G470" i="14"/>
  <c r="I469" i="14"/>
  <c r="H469" i="14"/>
  <c r="G469" i="14"/>
  <c r="I468" i="14"/>
  <c r="H468" i="14"/>
  <c r="G468" i="14"/>
  <c r="I467" i="14"/>
  <c r="H467" i="14"/>
  <c r="G467" i="14"/>
  <c r="I466" i="14"/>
  <c r="H466" i="14"/>
  <c r="G466" i="14"/>
  <c r="I465" i="14"/>
  <c r="H465" i="14"/>
  <c r="G465" i="14"/>
  <c r="I464" i="14"/>
  <c r="H464" i="14"/>
  <c r="G464" i="14"/>
  <c r="I463" i="14"/>
  <c r="H463" i="14"/>
  <c r="G463" i="14"/>
  <c r="I462" i="14"/>
  <c r="H462" i="14"/>
  <c r="G462" i="14"/>
  <c r="I461" i="14"/>
  <c r="G461" i="14"/>
  <c r="I460" i="14"/>
  <c r="H460" i="14"/>
  <c r="G460" i="14"/>
  <c r="I459" i="14"/>
  <c r="G459" i="14"/>
  <c r="I458" i="14"/>
  <c r="H458" i="14"/>
  <c r="G458" i="14"/>
  <c r="I457" i="14"/>
  <c r="G457" i="14"/>
  <c r="I456" i="14"/>
  <c r="H456" i="14"/>
  <c r="G456" i="14"/>
  <c r="I455" i="14"/>
  <c r="G455" i="14"/>
  <c r="I454" i="14"/>
  <c r="H454" i="14"/>
  <c r="G454" i="14"/>
  <c r="I453" i="14"/>
  <c r="G453" i="14"/>
  <c r="G61" i="8"/>
  <c r="H61" i="8"/>
  <c r="I61" i="8"/>
  <c r="J61" i="8"/>
  <c r="K61" i="8"/>
  <c r="L61" i="8"/>
  <c r="Q61" i="8" s="1"/>
  <c r="M61" i="8"/>
  <c r="N61" i="8"/>
  <c r="G62" i="8"/>
  <c r="H62" i="8"/>
  <c r="I62" i="8"/>
  <c r="J62" i="8"/>
  <c r="K62" i="8"/>
  <c r="L62" i="8"/>
  <c r="Q62" i="8" s="1"/>
  <c r="M62" i="8"/>
  <c r="N62" i="8"/>
  <c r="G63" i="8"/>
  <c r="H63" i="8"/>
  <c r="I63" i="8"/>
  <c r="J63" i="8"/>
  <c r="K63" i="8"/>
  <c r="L63" i="8"/>
  <c r="Q63" i="8" s="1"/>
  <c r="M63" i="8"/>
  <c r="N63" i="8"/>
  <c r="T62" i="20"/>
  <c r="X62" i="20" s="1"/>
  <c r="T55" i="19"/>
  <c r="X55" i="19" s="1"/>
  <c r="T177" i="20"/>
  <c r="T182" i="20"/>
  <c r="X182" i="20" s="1"/>
  <c r="T175" i="19"/>
  <c r="X175" i="19" s="1"/>
  <c r="T201" i="20"/>
  <c r="X201" i="20" s="1"/>
  <c r="T197" i="20"/>
  <c r="T204" i="20"/>
  <c r="V204" i="20"/>
  <c r="T200" i="20"/>
  <c r="X200" i="20" s="1"/>
  <c r="T196" i="20"/>
  <c r="T203" i="20"/>
  <c r="T195" i="20"/>
  <c r="X195" i="20" s="1"/>
  <c r="T202" i="19"/>
  <c r="X202" i="19" s="1"/>
  <c r="T198" i="19"/>
  <c r="X198" i="19" s="1"/>
  <c r="T202" i="20"/>
  <c r="X202" i="20" s="1"/>
  <c r="T201" i="19"/>
  <c r="X201" i="19" s="1"/>
  <c r="T197" i="19"/>
  <c r="T199" i="20"/>
  <c r="X199" i="20" s="1"/>
  <c r="T204" i="19"/>
  <c r="T196" i="19"/>
  <c r="T203" i="19"/>
  <c r="X203" i="19" s="1"/>
  <c r="T195" i="19"/>
  <c r="T200" i="19"/>
  <c r="T198" i="20"/>
  <c r="T199" i="19"/>
  <c r="X199" i="19" s="1"/>
  <c r="T273" i="20"/>
  <c r="T269" i="20"/>
  <c r="X269" i="20" s="1"/>
  <c r="T265" i="20"/>
  <c r="X265" i="20" s="1"/>
  <c r="T272" i="20"/>
  <c r="T268" i="20"/>
  <c r="T271" i="20"/>
  <c r="X271" i="20" s="1"/>
  <c r="T274" i="19"/>
  <c r="T270" i="19"/>
  <c r="T266" i="19"/>
  <c r="X266" i="19" s="1"/>
  <c r="T270" i="20"/>
  <c r="X270" i="20" s="1"/>
  <c r="T273" i="19"/>
  <c r="X273" i="19" s="1"/>
  <c r="T269" i="19"/>
  <c r="X269" i="19" s="1"/>
  <c r="T265" i="19"/>
  <c r="X265" i="19" s="1"/>
  <c r="T267" i="20"/>
  <c r="T272" i="19"/>
  <c r="T268" i="19"/>
  <c r="T266" i="20"/>
  <c r="T267" i="19"/>
  <c r="X267" i="19" s="1"/>
  <c r="T274" i="20"/>
  <c r="W274" i="20" s="1"/>
  <c r="T271" i="19"/>
  <c r="X271" i="19" s="1"/>
  <c r="T311" i="20"/>
  <c r="T307" i="20"/>
  <c r="T18" i="20"/>
  <c r="X18" i="20" s="1"/>
  <c r="T103" i="20"/>
  <c r="T161" i="20"/>
  <c r="T157" i="20"/>
  <c r="X157" i="20" s="1"/>
  <c r="T164" i="20"/>
  <c r="T160" i="20"/>
  <c r="T156" i="20"/>
  <c r="T159" i="20"/>
  <c r="T162" i="19"/>
  <c r="X162" i="19" s="1"/>
  <c r="T158" i="19"/>
  <c r="X158" i="19" s="1"/>
  <c r="T158" i="20"/>
  <c r="T161" i="19"/>
  <c r="T157" i="19"/>
  <c r="X157" i="19" s="1"/>
  <c r="T163" i="20"/>
  <c r="X163" i="20" s="1"/>
  <c r="T155" i="20"/>
  <c r="T160" i="19"/>
  <c r="T159" i="19"/>
  <c r="X159" i="19" s="1"/>
  <c r="T162" i="20"/>
  <c r="T164" i="19"/>
  <c r="V164" i="19" s="1"/>
  <c r="T156" i="19"/>
  <c r="X156" i="19"/>
  <c r="T163" i="19"/>
  <c r="X163" i="19" s="1"/>
  <c r="T155" i="19"/>
  <c r="X155" i="19" s="1"/>
  <c r="T141" i="20"/>
  <c r="X141" i="20" s="1"/>
  <c r="T137" i="20"/>
  <c r="T144" i="20"/>
  <c r="U144" i="20" s="1"/>
  <c r="T140" i="20"/>
  <c r="T136" i="20"/>
  <c r="T143" i="20"/>
  <c r="T135" i="20"/>
  <c r="X135" i="20" s="1"/>
  <c r="T142" i="19"/>
  <c r="T138" i="19"/>
  <c r="X138" i="19" s="1"/>
  <c r="T142" i="20"/>
  <c r="X142" i="20" s="1"/>
  <c r="T141" i="19"/>
  <c r="X141" i="19" s="1"/>
  <c r="T137" i="19"/>
  <c r="T139" i="20"/>
  <c r="T144" i="19"/>
  <c r="T136" i="19"/>
  <c r="X136" i="19" s="1"/>
  <c r="T138" i="20"/>
  <c r="T143" i="19"/>
  <c r="X143" i="19" s="1"/>
  <c r="T135" i="19"/>
  <c r="X135" i="19" s="1"/>
  <c r="T140" i="19"/>
  <c r="T139" i="19"/>
  <c r="X139" i="19" s="1"/>
  <c r="T333" i="19"/>
  <c r="X333" i="19" s="1"/>
  <c r="T281" i="20"/>
  <c r="X281" i="20"/>
  <c r="T148" i="20"/>
  <c r="X148" i="20" s="1"/>
  <c r="T322" i="19"/>
  <c r="X322" i="19" s="1"/>
  <c r="T509" i="20"/>
  <c r="X509" i="20" s="1"/>
  <c r="T512" i="19"/>
  <c r="X512" i="19" s="1"/>
  <c r="T121" i="20"/>
  <c r="T116" i="20"/>
  <c r="T119" i="20"/>
  <c r="X119" i="20" s="1"/>
  <c r="T118" i="20"/>
  <c r="T123" i="20"/>
  <c r="X123" i="20" s="1"/>
  <c r="T122" i="19"/>
  <c r="X122" i="19" s="1"/>
  <c r="T117" i="19"/>
  <c r="X117" i="19" s="1"/>
  <c r="T120" i="19"/>
  <c r="X120" i="19" s="1"/>
  <c r="T124" i="19"/>
  <c r="V124" i="19" s="1"/>
  <c r="T245" i="19"/>
  <c r="T289" i="20"/>
  <c r="T287" i="20"/>
  <c r="T294" i="19"/>
  <c r="T290" i="19"/>
  <c r="X290" i="19" s="1"/>
  <c r="T294" i="20"/>
  <c r="U294" i="20" s="1"/>
  <c r="T285" i="19"/>
  <c r="X285" i="19" s="1"/>
  <c r="T291" i="20"/>
  <c r="T292" i="19"/>
  <c r="X292" i="19" s="1"/>
  <c r="T290" i="20"/>
  <c r="T41" i="20"/>
  <c r="X41" i="20"/>
  <c r="T37" i="20"/>
  <c r="T40" i="20"/>
  <c r="T43" i="20"/>
  <c r="X43" i="20" s="1"/>
  <c r="T35" i="20"/>
  <c r="X35" i="20" s="1"/>
  <c r="T42" i="19"/>
  <c r="X42" i="19" s="1"/>
  <c r="T41" i="19"/>
  <c r="T37" i="19"/>
  <c r="T44" i="19"/>
  <c r="T43" i="19"/>
  <c r="T39" i="19"/>
  <c r="T77" i="20"/>
  <c r="T72" i="20"/>
  <c r="X72" i="20" s="1"/>
  <c r="T71" i="19"/>
  <c r="X71" i="19" s="1"/>
  <c r="T240" i="20"/>
  <c r="T168" i="19"/>
  <c r="X168" i="19" s="1"/>
  <c r="T445" i="20"/>
  <c r="T453" i="19"/>
  <c r="T451" i="19"/>
  <c r="X451" i="19" s="1"/>
  <c r="T528" i="20"/>
  <c r="T521" i="20"/>
  <c r="T524" i="20"/>
  <c r="U524" i="20" s="1"/>
  <c r="T522" i="20"/>
  <c r="X522" i="20" s="1"/>
  <c r="T521" i="19"/>
  <c r="T517" i="19"/>
  <c r="X517" i="19" s="1"/>
  <c r="T520" i="19"/>
  <c r="X520" i="19" s="1"/>
  <c r="T523" i="19"/>
  <c r="T519" i="19"/>
  <c r="T34" i="19"/>
  <c r="T132" i="20"/>
  <c r="X132" i="20" s="1"/>
  <c r="T127" i="20"/>
  <c r="T134" i="19"/>
  <c r="W134" i="19" s="1"/>
  <c r="T130" i="19"/>
  <c r="T129" i="19"/>
  <c r="T131" i="20"/>
  <c r="T128" i="19"/>
  <c r="T127" i="19"/>
  <c r="X127" i="19" s="1"/>
  <c r="T131" i="19"/>
  <c r="T301" i="20"/>
  <c r="T296" i="20"/>
  <c r="X296" i="20" s="1"/>
  <c r="T295" i="20"/>
  <c r="T302" i="19"/>
  <c r="X302" i="19" s="1"/>
  <c r="T298" i="19"/>
  <c r="X298" i="19"/>
  <c r="T299" i="20"/>
  <c r="T300" i="19"/>
  <c r="X300" i="19" s="1"/>
  <c r="T296" i="19"/>
  <c r="T298" i="20"/>
  <c r="X298" i="20" s="1"/>
  <c r="T303" i="19"/>
  <c r="X303" i="19" s="1"/>
  <c r="T53" i="20"/>
  <c r="T45" i="20"/>
  <c r="X45" i="20" s="1"/>
  <c r="T52" i="20"/>
  <c r="X52" i="20" s="1"/>
  <c r="T48" i="20"/>
  <c r="X48" i="20" s="1"/>
  <c r="T51" i="20"/>
  <c r="X51" i="20" s="1"/>
  <c r="T54" i="19"/>
  <c r="W54" i="19" s="1"/>
  <c r="T50" i="19"/>
  <c r="T46" i="19"/>
  <c r="X46" i="19" s="1"/>
  <c r="T49" i="19"/>
  <c r="X49" i="19" s="1"/>
  <c r="T47" i="19"/>
  <c r="X47" i="19" s="1"/>
  <c r="T457" i="20"/>
  <c r="T458" i="20"/>
  <c r="T462" i="19"/>
  <c r="T458" i="19"/>
  <c r="X458" i="19" s="1"/>
  <c r="T455" i="20"/>
  <c r="T464" i="19"/>
  <c r="T460" i="19"/>
  <c r="T456" i="19"/>
  <c r="T455" i="19"/>
  <c r="T477" i="19"/>
  <c r="X477" i="19" s="1"/>
  <c r="T335" i="20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AC57" i="17" s="1"/>
  <c r="V57" i="17"/>
  <c r="W57" i="17"/>
  <c r="AE57" i="17" s="1"/>
  <c r="X57" i="17"/>
  <c r="Y57" i="17"/>
  <c r="Z57" i="17"/>
  <c r="AA57" i="17"/>
  <c r="AB57" i="17"/>
  <c r="C57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4" i="17"/>
  <c r="N481" i="16"/>
  <c r="Q481" i="16" s="1"/>
  <c r="L481" i="16"/>
  <c r="N480" i="16"/>
  <c r="K480" i="16"/>
  <c r="J480" i="16"/>
  <c r="I480" i="16"/>
  <c r="G480" i="16"/>
  <c r="F480" i="16"/>
  <c r="E480" i="16"/>
  <c r="N479" i="16"/>
  <c r="K479" i="16"/>
  <c r="V479" i="16" s="1"/>
  <c r="J479" i="16"/>
  <c r="I479" i="16"/>
  <c r="T479" i="16" s="1"/>
  <c r="G479" i="16"/>
  <c r="F479" i="16"/>
  <c r="E479" i="16"/>
  <c r="N478" i="16"/>
  <c r="K478" i="16"/>
  <c r="J478" i="16"/>
  <c r="I478" i="16"/>
  <c r="T478" i="16" s="1"/>
  <c r="G478" i="16"/>
  <c r="F478" i="16"/>
  <c r="E478" i="16"/>
  <c r="O478" i="16" s="1"/>
  <c r="N477" i="16"/>
  <c r="K477" i="16"/>
  <c r="J477" i="16"/>
  <c r="I477" i="16"/>
  <c r="G477" i="16"/>
  <c r="F477" i="16"/>
  <c r="E477" i="16"/>
  <c r="N476" i="16"/>
  <c r="R476" i="16" s="1"/>
  <c r="K476" i="16"/>
  <c r="J476" i="16"/>
  <c r="I476" i="16"/>
  <c r="G476" i="16"/>
  <c r="F476" i="16"/>
  <c r="E476" i="16"/>
  <c r="N475" i="16"/>
  <c r="K475" i="16"/>
  <c r="V475" i="16" s="1"/>
  <c r="J475" i="16"/>
  <c r="I475" i="16"/>
  <c r="G475" i="16"/>
  <c r="F475" i="16"/>
  <c r="E475" i="16"/>
  <c r="N474" i="16"/>
  <c r="K474" i="16"/>
  <c r="V474" i="16" s="1"/>
  <c r="J474" i="16"/>
  <c r="I474" i="16"/>
  <c r="G474" i="16"/>
  <c r="F474" i="16"/>
  <c r="E474" i="16"/>
  <c r="N473" i="16"/>
  <c r="K473" i="16"/>
  <c r="J473" i="16"/>
  <c r="I473" i="16"/>
  <c r="T473" i="16" s="1"/>
  <c r="G473" i="16"/>
  <c r="Q473" i="16" s="1"/>
  <c r="F473" i="16"/>
  <c r="E473" i="16"/>
  <c r="G543" i="19"/>
  <c r="W543" i="19" s="1"/>
  <c r="F543" i="19"/>
  <c r="E543" i="19"/>
  <c r="G542" i="19"/>
  <c r="W542" i="19" s="1"/>
  <c r="F542" i="19"/>
  <c r="E542" i="19"/>
  <c r="U542" i="19" s="1"/>
  <c r="G541" i="19"/>
  <c r="F541" i="19"/>
  <c r="O541" i="19" s="1"/>
  <c r="E541" i="19"/>
  <c r="N541" i="19" s="1"/>
  <c r="G540" i="19"/>
  <c r="F540" i="19"/>
  <c r="E540" i="19"/>
  <c r="G539" i="19"/>
  <c r="F539" i="19"/>
  <c r="V539" i="19" s="1"/>
  <c r="E539" i="19"/>
  <c r="G538" i="19"/>
  <c r="F538" i="19"/>
  <c r="E538" i="19"/>
  <c r="G537" i="19"/>
  <c r="F537" i="19"/>
  <c r="E537" i="19"/>
  <c r="G536" i="19"/>
  <c r="P536" i="19" s="1"/>
  <c r="F536" i="19"/>
  <c r="E536" i="19"/>
  <c r="G535" i="19"/>
  <c r="F535" i="19"/>
  <c r="E535" i="19"/>
  <c r="U535" i="19" s="1"/>
  <c r="E5" i="19"/>
  <c r="G5" i="19"/>
  <c r="F5" i="19"/>
  <c r="G543" i="20"/>
  <c r="F543" i="20"/>
  <c r="E543" i="20"/>
  <c r="G542" i="20"/>
  <c r="F542" i="20"/>
  <c r="E542" i="20"/>
  <c r="U542" i="20" s="1"/>
  <c r="G541" i="20"/>
  <c r="F541" i="20"/>
  <c r="E541" i="20"/>
  <c r="G540" i="20"/>
  <c r="P540" i="20" s="1"/>
  <c r="F540" i="20"/>
  <c r="O540" i="20" s="1"/>
  <c r="E540" i="20"/>
  <c r="G539" i="20"/>
  <c r="F539" i="20"/>
  <c r="E539" i="20"/>
  <c r="G538" i="20"/>
  <c r="W538" i="20" s="1"/>
  <c r="F538" i="20"/>
  <c r="E538" i="20"/>
  <c r="N538" i="20" s="1"/>
  <c r="G537" i="20"/>
  <c r="F537" i="20"/>
  <c r="E537" i="20"/>
  <c r="G536" i="20"/>
  <c r="P536" i="20" s="1"/>
  <c r="F536" i="20"/>
  <c r="V536" i="20" s="1"/>
  <c r="E536" i="20"/>
  <c r="N536" i="20" s="1"/>
  <c r="G535" i="20"/>
  <c r="F535" i="20"/>
  <c r="V535" i="20" s="1"/>
  <c r="E535" i="20"/>
  <c r="N535" i="20" s="1"/>
  <c r="G442" i="14"/>
  <c r="G443" i="14"/>
  <c r="G444" i="14"/>
  <c r="G445" i="14"/>
  <c r="G446" i="14"/>
  <c r="G447" i="14"/>
  <c r="G448" i="14"/>
  <c r="G449" i="14"/>
  <c r="G450" i="14"/>
  <c r="G451" i="14"/>
  <c r="G452" i="14"/>
  <c r="I452" i="14"/>
  <c r="H452" i="14"/>
  <c r="I451" i="14"/>
  <c r="H451" i="14"/>
  <c r="I450" i="14"/>
  <c r="H450" i="14"/>
  <c r="I449" i="14"/>
  <c r="H449" i="14"/>
  <c r="I448" i="14"/>
  <c r="H448" i="14"/>
  <c r="I447" i="14"/>
  <c r="H447" i="14"/>
  <c r="I446" i="14"/>
  <c r="H446" i="14"/>
  <c r="I445" i="14"/>
  <c r="H445" i="14"/>
  <c r="I444" i="14"/>
  <c r="H444" i="14"/>
  <c r="I443" i="14"/>
  <c r="H443" i="14"/>
  <c r="G60" i="8"/>
  <c r="H60" i="8"/>
  <c r="I60" i="8"/>
  <c r="J60" i="8"/>
  <c r="K60" i="8"/>
  <c r="L60" i="8"/>
  <c r="P60" i="8" s="1"/>
  <c r="M60" i="8"/>
  <c r="N60" i="8"/>
  <c r="I534" i="20"/>
  <c r="R534" i="20" s="1"/>
  <c r="G533" i="20"/>
  <c r="P533" i="20" s="1"/>
  <c r="F533" i="20"/>
  <c r="E533" i="20"/>
  <c r="G532" i="20"/>
  <c r="P532" i="20" s="1"/>
  <c r="F532" i="20"/>
  <c r="E532" i="20"/>
  <c r="G531" i="20"/>
  <c r="P531" i="20" s="1"/>
  <c r="F531" i="20"/>
  <c r="O531" i="20" s="1"/>
  <c r="E531" i="20"/>
  <c r="G530" i="20"/>
  <c r="P530" i="20" s="1"/>
  <c r="F530" i="20"/>
  <c r="E530" i="20"/>
  <c r="N530" i="20" s="1"/>
  <c r="G529" i="20"/>
  <c r="F529" i="20"/>
  <c r="E529" i="20"/>
  <c r="G528" i="20"/>
  <c r="P528" i="20" s="1"/>
  <c r="F528" i="20"/>
  <c r="E528" i="20"/>
  <c r="G527" i="20"/>
  <c r="P527" i="20" s="1"/>
  <c r="F527" i="20"/>
  <c r="E527" i="20"/>
  <c r="N527" i="20" s="1"/>
  <c r="G526" i="20"/>
  <c r="F526" i="20"/>
  <c r="E526" i="20"/>
  <c r="G525" i="20"/>
  <c r="P525" i="20" s="1"/>
  <c r="F525" i="20"/>
  <c r="E525" i="20"/>
  <c r="G523" i="20"/>
  <c r="P523" i="20" s="1"/>
  <c r="F523" i="20"/>
  <c r="O523" i="20" s="1"/>
  <c r="E523" i="20"/>
  <c r="G522" i="20"/>
  <c r="P522" i="20" s="1"/>
  <c r="F522" i="20"/>
  <c r="E522" i="20"/>
  <c r="G521" i="20"/>
  <c r="P521" i="20" s="1"/>
  <c r="F521" i="20"/>
  <c r="E521" i="20"/>
  <c r="G520" i="20"/>
  <c r="P520" i="20" s="1"/>
  <c r="F520" i="20"/>
  <c r="E520" i="20"/>
  <c r="G519" i="20"/>
  <c r="P519" i="20" s="1"/>
  <c r="F519" i="20"/>
  <c r="E519" i="20"/>
  <c r="G518" i="20"/>
  <c r="F518" i="20"/>
  <c r="E518" i="20"/>
  <c r="G517" i="20"/>
  <c r="P517" i="20" s="1"/>
  <c r="F517" i="20"/>
  <c r="O517" i="20" s="1"/>
  <c r="E517" i="20"/>
  <c r="G516" i="20"/>
  <c r="F516" i="20"/>
  <c r="O516" i="20" s="1"/>
  <c r="E516" i="20"/>
  <c r="G515" i="20"/>
  <c r="P515" i="20" s="1"/>
  <c r="F515" i="20"/>
  <c r="E515" i="20"/>
  <c r="N515" i="20" s="1"/>
  <c r="G513" i="20"/>
  <c r="P513" i="20" s="1"/>
  <c r="F513" i="20"/>
  <c r="E513" i="20"/>
  <c r="N513" i="20" s="1"/>
  <c r="G512" i="20"/>
  <c r="F512" i="20"/>
  <c r="E512" i="20"/>
  <c r="N512" i="20" s="1"/>
  <c r="G511" i="20"/>
  <c r="P511" i="20" s="1"/>
  <c r="F511" i="20"/>
  <c r="E511" i="20"/>
  <c r="G510" i="20"/>
  <c r="F510" i="20"/>
  <c r="E510" i="20"/>
  <c r="G509" i="20"/>
  <c r="P509" i="20" s="1"/>
  <c r="F509" i="20"/>
  <c r="O509" i="20" s="1"/>
  <c r="E509" i="20"/>
  <c r="N509" i="20" s="1"/>
  <c r="G508" i="20"/>
  <c r="F508" i="20"/>
  <c r="E508" i="20"/>
  <c r="G507" i="20"/>
  <c r="P507" i="20" s="1"/>
  <c r="F507" i="20"/>
  <c r="E507" i="20"/>
  <c r="N507" i="20" s="1"/>
  <c r="G506" i="20"/>
  <c r="P506" i="20" s="1"/>
  <c r="F506" i="20"/>
  <c r="O506" i="20" s="1"/>
  <c r="E506" i="20"/>
  <c r="G505" i="20"/>
  <c r="F505" i="20"/>
  <c r="E505" i="20"/>
  <c r="I504" i="20"/>
  <c r="R504" i="20" s="1"/>
  <c r="G503" i="20"/>
  <c r="F503" i="20"/>
  <c r="E503" i="20"/>
  <c r="G502" i="20"/>
  <c r="F502" i="20"/>
  <c r="O502" i="20" s="1"/>
  <c r="E502" i="20"/>
  <c r="N502" i="20" s="1"/>
  <c r="G501" i="20"/>
  <c r="F501" i="20"/>
  <c r="E501" i="20"/>
  <c r="N501" i="20" s="1"/>
  <c r="G500" i="20"/>
  <c r="P500" i="20" s="1"/>
  <c r="F500" i="20"/>
  <c r="O500" i="20" s="1"/>
  <c r="E500" i="20"/>
  <c r="G499" i="20"/>
  <c r="F499" i="20"/>
  <c r="O499" i="20" s="1"/>
  <c r="E499" i="20"/>
  <c r="G498" i="20"/>
  <c r="F498" i="20"/>
  <c r="E498" i="20"/>
  <c r="G497" i="20"/>
  <c r="F497" i="20"/>
  <c r="O497" i="20" s="1"/>
  <c r="E497" i="20"/>
  <c r="N497" i="20" s="1"/>
  <c r="G496" i="20"/>
  <c r="P496" i="20" s="1"/>
  <c r="F496" i="20"/>
  <c r="E496" i="20"/>
  <c r="G495" i="20"/>
  <c r="F495" i="20"/>
  <c r="E495" i="20"/>
  <c r="I494" i="20"/>
  <c r="R494" i="20" s="1"/>
  <c r="G493" i="20"/>
  <c r="F493" i="20"/>
  <c r="E493" i="20"/>
  <c r="G492" i="20"/>
  <c r="F492" i="20"/>
  <c r="E492" i="20"/>
  <c r="N492" i="20" s="1"/>
  <c r="G491" i="20"/>
  <c r="P491" i="20" s="1"/>
  <c r="F491" i="20"/>
  <c r="E491" i="20"/>
  <c r="N491" i="20" s="1"/>
  <c r="G490" i="20"/>
  <c r="F490" i="20"/>
  <c r="E490" i="20"/>
  <c r="G489" i="20"/>
  <c r="P489" i="20" s="1"/>
  <c r="F489" i="20"/>
  <c r="O489" i="20" s="1"/>
  <c r="E489" i="20"/>
  <c r="G488" i="20"/>
  <c r="F488" i="20"/>
  <c r="E488" i="20"/>
  <c r="N488" i="20" s="1"/>
  <c r="G487" i="20"/>
  <c r="F487" i="20"/>
  <c r="E487" i="20"/>
  <c r="G486" i="20"/>
  <c r="P486" i="20" s="1"/>
  <c r="F486" i="20"/>
  <c r="O486" i="20" s="1"/>
  <c r="E486" i="20"/>
  <c r="N486" i="20" s="1"/>
  <c r="G485" i="20"/>
  <c r="F485" i="20"/>
  <c r="E485" i="20"/>
  <c r="G483" i="20"/>
  <c r="P483" i="20" s="1"/>
  <c r="F483" i="20"/>
  <c r="E483" i="20"/>
  <c r="G482" i="20"/>
  <c r="P482" i="20" s="1"/>
  <c r="F482" i="20"/>
  <c r="O482" i="20" s="1"/>
  <c r="E482" i="20"/>
  <c r="N482" i="20" s="1"/>
  <c r="G481" i="20"/>
  <c r="F481" i="20"/>
  <c r="E481" i="20"/>
  <c r="G480" i="20"/>
  <c r="P480" i="20" s="1"/>
  <c r="F480" i="20"/>
  <c r="E480" i="20"/>
  <c r="G479" i="20"/>
  <c r="P479" i="20" s="1"/>
  <c r="F479" i="20"/>
  <c r="E479" i="20"/>
  <c r="N479" i="20" s="1"/>
  <c r="G478" i="20"/>
  <c r="F478" i="20"/>
  <c r="E478" i="20"/>
  <c r="G477" i="20"/>
  <c r="F477" i="20"/>
  <c r="E477" i="20"/>
  <c r="N477" i="20" s="1"/>
  <c r="G476" i="20"/>
  <c r="P476" i="20" s="1"/>
  <c r="F476" i="20"/>
  <c r="E476" i="20"/>
  <c r="G475" i="20"/>
  <c r="P475" i="20" s="1"/>
  <c r="F475" i="20"/>
  <c r="E475" i="20"/>
  <c r="I474" i="20"/>
  <c r="R474" i="20" s="1"/>
  <c r="G473" i="20"/>
  <c r="F473" i="20"/>
  <c r="E473" i="20"/>
  <c r="N473" i="20" s="1"/>
  <c r="G472" i="20"/>
  <c r="P472" i="20" s="1"/>
  <c r="F472" i="20"/>
  <c r="E472" i="20"/>
  <c r="N472" i="20" s="1"/>
  <c r="G471" i="20"/>
  <c r="F471" i="20"/>
  <c r="E471" i="20"/>
  <c r="G470" i="20"/>
  <c r="F470" i="20"/>
  <c r="E470" i="20"/>
  <c r="G469" i="20"/>
  <c r="F469" i="20"/>
  <c r="E469" i="20"/>
  <c r="G468" i="20"/>
  <c r="P468" i="20" s="1"/>
  <c r="F468" i="20"/>
  <c r="O468" i="20" s="1"/>
  <c r="E468" i="20"/>
  <c r="G467" i="20"/>
  <c r="P467" i="20" s="1"/>
  <c r="F467" i="20"/>
  <c r="E467" i="20"/>
  <c r="G466" i="20"/>
  <c r="P466" i="20" s="1"/>
  <c r="F466" i="20"/>
  <c r="O466" i="20" s="1"/>
  <c r="E466" i="20"/>
  <c r="N466" i="20" s="1"/>
  <c r="G465" i="20"/>
  <c r="F465" i="20"/>
  <c r="E465" i="20"/>
  <c r="N465" i="20" s="1"/>
  <c r="I464" i="20"/>
  <c r="G463" i="20"/>
  <c r="F463" i="20"/>
  <c r="E463" i="20"/>
  <c r="N463" i="20" s="1"/>
  <c r="G462" i="20"/>
  <c r="P462" i="20" s="1"/>
  <c r="F462" i="20"/>
  <c r="E462" i="20"/>
  <c r="N462" i="20" s="1"/>
  <c r="G461" i="20"/>
  <c r="P461" i="20" s="1"/>
  <c r="F461" i="20"/>
  <c r="E461" i="20"/>
  <c r="G460" i="20"/>
  <c r="P460" i="20" s="1"/>
  <c r="F460" i="20"/>
  <c r="O460" i="20" s="1"/>
  <c r="E460" i="20"/>
  <c r="G459" i="20"/>
  <c r="F459" i="20"/>
  <c r="O459" i="20" s="1"/>
  <c r="E459" i="20"/>
  <c r="G458" i="20"/>
  <c r="F458" i="20"/>
  <c r="E458" i="20"/>
  <c r="G457" i="20"/>
  <c r="P457" i="20" s="1"/>
  <c r="F457" i="20"/>
  <c r="O457" i="20" s="1"/>
  <c r="E457" i="20"/>
  <c r="N457" i="20" s="1"/>
  <c r="G456" i="20"/>
  <c r="F456" i="20"/>
  <c r="E456" i="20"/>
  <c r="G455" i="20"/>
  <c r="F455" i="20"/>
  <c r="E455" i="20"/>
  <c r="G453" i="20"/>
  <c r="P453" i="20" s="1"/>
  <c r="F453" i="20"/>
  <c r="O453" i="20" s="1"/>
  <c r="E453" i="20"/>
  <c r="N453" i="20" s="1"/>
  <c r="G452" i="20"/>
  <c r="F452" i="20"/>
  <c r="E452" i="20"/>
  <c r="G451" i="20"/>
  <c r="P451" i="20" s="1"/>
  <c r="F451" i="20"/>
  <c r="E451" i="20"/>
  <c r="N451" i="20" s="1"/>
  <c r="G450" i="20"/>
  <c r="F450" i="20"/>
  <c r="E450" i="20"/>
  <c r="G449" i="20"/>
  <c r="F449" i="20"/>
  <c r="O449" i="20" s="1"/>
  <c r="E449" i="20"/>
  <c r="N449" i="20" s="1"/>
  <c r="G448" i="20"/>
  <c r="P448" i="20" s="1"/>
  <c r="F448" i="20"/>
  <c r="O448" i="20" s="1"/>
  <c r="E448" i="20"/>
  <c r="G447" i="20"/>
  <c r="P447" i="20" s="1"/>
  <c r="F447" i="20"/>
  <c r="E447" i="20"/>
  <c r="N447" i="20" s="1"/>
  <c r="G446" i="20"/>
  <c r="P446" i="20" s="1"/>
  <c r="F446" i="20"/>
  <c r="E446" i="20"/>
  <c r="N446" i="20" s="1"/>
  <c r="G445" i="20"/>
  <c r="F445" i="20"/>
  <c r="E445" i="20"/>
  <c r="G443" i="20"/>
  <c r="W443" i="20" s="1"/>
  <c r="F443" i="20"/>
  <c r="O443" i="20" s="1"/>
  <c r="E443" i="20"/>
  <c r="N443" i="20" s="1"/>
  <c r="G442" i="20"/>
  <c r="P442" i="20" s="1"/>
  <c r="F442" i="20"/>
  <c r="E442" i="20"/>
  <c r="U442" i="20" s="1"/>
  <c r="G441" i="20"/>
  <c r="F441" i="20"/>
  <c r="E441" i="20"/>
  <c r="G440" i="20"/>
  <c r="F440" i="20"/>
  <c r="E440" i="20"/>
  <c r="G439" i="20"/>
  <c r="W439" i="20" s="1"/>
  <c r="F439" i="20"/>
  <c r="E439" i="20"/>
  <c r="U439" i="20" s="1"/>
  <c r="G438" i="20"/>
  <c r="P438" i="20" s="1"/>
  <c r="F438" i="20"/>
  <c r="E438" i="20"/>
  <c r="G437" i="20"/>
  <c r="W437" i="20" s="1"/>
  <c r="F437" i="20"/>
  <c r="E437" i="20"/>
  <c r="N437" i="20" s="1"/>
  <c r="G436" i="20"/>
  <c r="W436" i="20" s="1"/>
  <c r="F436" i="20"/>
  <c r="E436" i="20"/>
  <c r="U436" i="20" s="1"/>
  <c r="G435" i="20"/>
  <c r="W435" i="20" s="1"/>
  <c r="F435" i="20"/>
  <c r="E435" i="20"/>
  <c r="G433" i="20"/>
  <c r="F433" i="20"/>
  <c r="E433" i="20"/>
  <c r="G432" i="20"/>
  <c r="P432" i="20" s="1"/>
  <c r="F432" i="20"/>
  <c r="V432" i="20" s="1"/>
  <c r="E432" i="20"/>
  <c r="U432" i="20" s="1"/>
  <c r="G431" i="20"/>
  <c r="F431" i="20"/>
  <c r="E431" i="20"/>
  <c r="N431" i="20" s="1"/>
  <c r="G430" i="20"/>
  <c r="F430" i="20"/>
  <c r="E430" i="20"/>
  <c r="N430" i="20" s="1"/>
  <c r="G429" i="20"/>
  <c r="F429" i="20"/>
  <c r="E429" i="20"/>
  <c r="N429" i="20" s="1"/>
  <c r="G428" i="20"/>
  <c r="W428" i="20" s="1"/>
  <c r="F428" i="20"/>
  <c r="E428" i="20"/>
  <c r="G427" i="20"/>
  <c r="P427" i="20" s="1"/>
  <c r="F427" i="20"/>
  <c r="E427" i="20"/>
  <c r="N427" i="20" s="1"/>
  <c r="G426" i="20"/>
  <c r="F426" i="20"/>
  <c r="O426" i="20" s="1"/>
  <c r="E426" i="20"/>
  <c r="G425" i="20"/>
  <c r="W425" i="20" s="1"/>
  <c r="F425" i="20"/>
  <c r="V425" i="20" s="1"/>
  <c r="E425" i="20"/>
  <c r="U425" i="20" s="1"/>
  <c r="I424" i="20"/>
  <c r="Y424" i="20" s="1"/>
  <c r="G423" i="20"/>
  <c r="F423" i="20"/>
  <c r="E423" i="20"/>
  <c r="G422" i="20"/>
  <c r="P422" i="20" s="1"/>
  <c r="F422" i="20"/>
  <c r="E422" i="20"/>
  <c r="G421" i="20"/>
  <c r="W421" i="20" s="1"/>
  <c r="F421" i="20"/>
  <c r="E421" i="20"/>
  <c r="G420" i="20"/>
  <c r="W420" i="20" s="1"/>
  <c r="F420" i="20"/>
  <c r="E420" i="20"/>
  <c r="G419" i="20"/>
  <c r="P419" i="20" s="1"/>
  <c r="F419" i="20"/>
  <c r="E419" i="20"/>
  <c r="G418" i="20"/>
  <c r="F418" i="20"/>
  <c r="E418" i="20"/>
  <c r="G417" i="20"/>
  <c r="F417" i="20"/>
  <c r="E417" i="20"/>
  <c r="G416" i="20"/>
  <c r="F416" i="20"/>
  <c r="V416" i="20" s="1"/>
  <c r="E416" i="20"/>
  <c r="G415" i="20"/>
  <c r="F415" i="20"/>
  <c r="E415" i="20"/>
  <c r="G413" i="20"/>
  <c r="P413" i="20" s="1"/>
  <c r="F413" i="20"/>
  <c r="E413" i="20"/>
  <c r="N413" i="20" s="1"/>
  <c r="G412" i="20"/>
  <c r="F412" i="20"/>
  <c r="E412" i="20"/>
  <c r="N412" i="20" s="1"/>
  <c r="G411" i="20"/>
  <c r="F411" i="20"/>
  <c r="E411" i="20"/>
  <c r="G410" i="20"/>
  <c r="F410" i="20"/>
  <c r="E410" i="20"/>
  <c r="G409" i="20"/>
  <c r="F409" i="20"/>
  <c r="E409" i="20"/>
  <c r="G408" i="20"/>
  <c r="F408" i="20"/>
  <c r="O408" i="20" s="1"/>
  <c r="E408" i="20"/>
  <c r="N408" i="20" s="1"/>
  <c r="G407" i="20"/>
  <c r="P407" i="20" s="1"/>
  <c r="F407" i="20"/>
  <c r="E407" i="20"/>
  <c r="G406" i="20"/>
  <c r="F406" i="20"/>
  <c r="E406" i="20"/>
  <c r="G405" i="20"/>
  <c r="P405" i="20" s="1"/>
  <c r="F405" i="20"/>
  <c r="E405" i="20"/>
  <c r="G403" i="20"/>
  <c r="P403" i="20" s="1"/>
  <c r="F403" i="20"/>
  <c r="E403" i="20"/>
  <c r="G402" i="20"/>
  <c r="F402" i="20"/>
  <c r="O402" i="20" s="1"/>
  <c r="E402" i="20"/>
  <c r="G401" i="20"/>
  <c r="P401" i="20" s="1"/>
  <c r="F401" i="20"/>
  <c r="E401" i="20"/>
  <c r="G400" i="20"/>
  <c r="P400" i="20" s="1"/>
  <c r="F400" i="20"/>
  <c r="E400" i="20"/>
  <c r="G399" i="20"/>
  <c r="P399" i="20" s="1"/>
  <c r="F399" i="20"/>
  <c r="E399" i="20"/>
  <c r="N399" i="20" s="1"/>
  <c r="G398" i="20"/>
  <c r="P398" i="20" s="1"/>
  <c r="F398" i="20"/>
  <c r="O398" i="20" s="1"/>
  <c r="E398" i="20"/>
  <c r="G397" i="20"/>
  <c r="F397" i="20"/>
  <c r="E397" i="20"/>
  <c r="G396" i="20"/>
  <c r="F396" i="20"/>
  <c r="V396" i="20" s="1"/>
  <c r="E396" i="20"/>
  <c r="G395" i="20"/>
  <c r="P395" i="20" s="1"/>
  <c r="F395" i="20"/>
  <c r="E395" i="20"/>
  <c r="G393" i="20"/>
  <c r="F393" i="20"/>
  <c r="E393" i="20"/>
  <c r="G392" i="20"/>
  <c r="P392" i="20" s="1"/>
  <c r="F392" i="20"/>
  <c r="V392" i="20" s="1"/>
  <c r="E392" i="20"/>
  <c r="N392" i="20" s="1"/>
  <c r="G391" i="20"/>
  <c r="F391" i="20"/>
  <c r="E391" i="20"/>
  <c r="G390" i="20"/>
  <c r="F390" i="20"/>
  <c r="E390" i="20"/>
  <c r="G389" i="20"/>
  <c r="F389" i="20"/>
  <c r="E389" i="20"/>
  <c r="G388" i="20"/>
  <c r="F388" i="20"/>
  <c r="E388" i="20"/>
  <c r="N388" i="20" s="1"/>
  <c r="G387" i="20"/>
  <c r="F387" i="20"/>
  <c r="E387" i="20"/>
  <c r="G386" i="20"/>
  <c r="F386" i="20"/>
  <c r="E386" i="20"/>
  <c r="G385" i="20"/>
  <c r="F385" i="20"/>
  <c r="E385" i="20"/>
  <c r="N385" i="20" s="1"/>
  <c r="I384" i="20"/>
  <c r="R384" i="20" s="1"/>
  <c r="G383" i="20"/>
  <c r="P383" i="20" s="1"/>
  <c r="F383" i="20"/>
  <c r="E383" i="20"/>
  <c r="N383" i="20" s="1"/>
  <c r="G382" i="20"/>
  <c r="P382" i="20" s="1"/>
  <c r="F382" i="20"/>
  <c r="E382" i="20"/>
  <c r="G381" i="20"/>
  <c r="P381" i="20" s="1"/>
  <c r="F381" i="20"/>
  <c r="E381" i="20"/>
  <c r="G380" i="20"/>
  <c r="F380" i="20"/>
  <c r="E380" i="20"/>
  <c r="G379" i="20"/>
  <c r="P379" i="20" s="1"/>
  <c r="F379" i="20"/>
  <c r="E379" i="20"/>
  <c r="G378" i="20"/>
  <c r="F378" i="20"/>
  <c r="E378" i="20"/>
  <c r="G377" i="20"/>
  <c r="P377" i="20" s="1"/>
  <c r="F377" i="20"/>
  <c r="E377" i="20"/>
  <c r="G376" i="20"/>
  <c r="P376" i="20" s="1"/>
  <c r="F376" i="20"/>
  <c r="E376" i="20"/>
  <c r="G375" i="20"/>
  <c r="F375" i="20"/>
  <c r="O375" i="20" s="1"/>
  <c r="E375" i="20"/>
  <c r="I374" i="20"/>
  <c r="G373" i="20"/>
  <c r="F373" i="20"/>
  <c r="O373" i="20" s="1"/>
  <c r="E373" i="20"/>
  <c r="N373" i="20" s="1"/>
  <c r="G372" i="20"/>
  <c r="F372" i="20"/>
  <c r="O372" i="20" s="1"/>
  <c r="E372" i="20"/>
  <c r="N372" i="20" s="1"/>
  <c r="G371" i="20"/>
  <c r="F371" i="20"/>
  <c r="E371" i="20"/>
  <c r="G370" i="20"/>
  <c r="P370" i="20" s="1"/>
  <c r="F370" i="20"/>
  <c r="E370" i="20"/>
  <c r="G369" i="20"/>
  <c r="F369" i="20"/>
  <c r="E369" i="20"/>
  <c r="N369" i="20" s="1"/>
  <c r="G368" i="20"/>
  <c r="F368" i="20"/>
  <c r="E368" i="20"/>
  <c r="G367" i="20"/>
  <c r="F367" i="20"/>
  <c r="E367" i="20"/>
  <c r="G366" i="20"/>
  <c r="F366" i="20"/>
  <c r="E366" i="20"/>
  <c r="N366" i="20" s="1"/>
  <c r="G365" i="20"/>
  <c r="F365" i="20"/>
  <c r="O365" i="20" s="1"/>
  <c r="E365" i="20"/>
  <c r="N365" i="20" s="1"/>
  <c r="I364" i="20"/>
  <c r="G363" i="20"/>
  <c r="F363" i="20"/>
  <c r="O363" i="20" s="1"/>
  <c r="E363" i="20"/>
  <c r="G362" i="20"/>
  <c r="F362" i="20"/>
  <c r="E362" i="20"/>
  <c r="G361" i="20"/>
  <c r="P361" i="20" s="1"/>
  <c r="F361" i="20"/>
  <c r="E361" i="20"/>
  <c r="N361" i="20" s="1"/>
  <c r="G360" i="20"/>
  <c r="F360" i="20"/>
  <c r="E360" i="20"/>
  <c r="N360" i="20" s="1"/>
  <c r="G359" i="20"/>
  <c r="P359" i="20" s="1"/>
  <c r="F359" i="20"/>
  <c r="E359" i="20"/>
  <c r="N359" i="20" s="1"/>
  <c r="G358" i="20"/>
  <c r="F358" i="20"/>
  <c r="E358" i="20"/>
  <c r="G357" i="20"/>
  <c r="F357" i="20"/>
  <c r="E357" i="20"/>
  <c r="G356" i="20"/>
  <c r="P356" i="20" s="1"/>
  <c r="F356" i="20"/>
  <c r="E356" i="20"/>
  <c r="G355" i="20"/>
  <c r="P355" i="20" s="1"/>
  <c r="F355" i="20"/>
  <c r="O355" i="20" s="1"/>
  <c r="E355" i="20"/>
  <c r="N355" i="20" s="1"/>
  <c r="G353" i="20"/>
  <c r="P353" i="20" s="1"/>
  <c r="F353" i="20"/>
  <c r="E353" i="20"/>
  <c r="N353" i="20" s="1"/>
  <c r="G352" i="20"/>
  <c r="F352" i="20"/>
  <c r="O352" i="20" s="1"/>
  <c r="E352" i="20"/>
  <c r="N352" i="20" s="1"/>
  <c r="G351" i="20"/>
  <c r="F351" i="20"/>
  <c r="E351" i="20"/>
  <c r="N351" i="20" s="1"/>
  <c r="G350" i="20"/>
  <c r="F350" i="20"/>
  <c r="O350" i="20" s="1"/>
  <c r="E350" i="20"/>
  <c r="G349" i="20"/>
  <c r="P349" i="20" s="1"/>
  <c r="F349" i="20"/>
  <c r="O349" i="20" s="1"/>
  <c r="E349" i="20"/>
  <c r="G348" i="20"/>
  <c r="P348" i="20" s="1"/>
  <c r="F348" i="20"/>
  <c r="E348" i="20"/>
  <c r="N348" i="20" s="1"/>
  <c r="G347" i="20"/>
  <c r="P347" i="20" s="1"/>
  <c r="F347" i="20"/>
  <c r="E347" i="20"/>
  <c r="G346" i="20"/>
  <c r="P346" i="20" s="1"/>
  <c r="F346" i="20"/>
  <c r="E346" i="20"/>
  <c r="G345" i="20"/>
  <c r="F345" i="20"/>
  <c r="E345" i="20"/>
  <c r="G343" i="20"/>
  <c r="F343" i="20"/>
  <c r="E343" i="20"/>
  <c r="N343" i="20" s="1"/>
  <c r="G342" i="20"/>
  <c r="F342" i="20"/>
  <c r="E342" i="20"/>
  <c r="N342" i="20" s="1"/>
  <c r="G341" i="20"/>
  <c r="P341" i="20" s="1"/>
  <c r="F341" i="20"/>
  <c r="E341" i="20"/>
  <c r="G340" i="20"/>
  <c r="P340" i="20" s="1"/>
  <c r="F340" i="20"/>
  <c r="O340" i="20" s="1"/>
  <c r="E340" i="20"/>
  <c r="G339" i="20"/>
  <c r="F339" i="20"/>
  <c r="E339" i="20"/>
  <c r="G338" i="20"/>
  <c r="F338" i="20"/>
  <c r="E338" i="20"/>
  <c r="G337" i="20"/>
  <c r="P337" i="20" s="1"/>
  <c r="F337" i="20"/>
  <c r="E337" i="20"/>
  <c r="G336" i="20"/>
  <c r="P336" i="20" s="1"/>
  <c r="F336" i="20"/>
  <c r="E336" i="20"/>
  <c r="N336" i="20" s="1"/>
  <c r="G335" i="20"/>
  <c r="P335" i="20" s="1"/>
  <c r="F335" i="20"/>
  <c r="E335" i="20"/>
  <c r="G333" i="20"/>
  <c r="F333" i="20"/>
  <c r="E333" i="20"/>
  <c r="N333" i="20" s="1"/>
  <c r="G332" i="20"/>
  <c r="F332" i="20"/>
  <c r="E332" i="20"/>
  <c r="G331" i="20"/>
  <c r="P331" i="20" s="1"/>
  <c r="F331" i="20"/>
  <c r="E331" i="20"/>
  <c r="G330" i="20"/>
  <c r="P330" i="20" s="1"/>
  <c r="F330" i="20"/>
  <c r="E330" i="20"/>
  <c r="G329" i="20"/>
  <c r="P329" i="20" s="1"/>
  <c r="F329" i="20"/>
  <c r="E329" i="20"/>
  <c r="G328" i="20"/>
  <c r="P328" i="20" s="1"/>
  <c r="F328" i="20"/>
  <c r="O328" i="20" s="1"/>
  <c r="E328" i="20"/>
  <c r="G327" i="20"/>
  <c r="P327" i="20" s="1"/>
  <c r="F327" i="20"/>
  <c r="E327" i="20"/>
  <c r="N327" i="20" s="1"/>
  <c r="G326" i="20"/>
  <c r="F326" i="20"/>
  <c r="O326" i="20" s="1"/>
  <c r="E326" i="20"/>
  <c r="G325" i="20"/>
  <c r="F325" i="20"/>
  <c r="E325" i="20"/>
  <c r="G323" i="20"/>
  <c r="F323" i="20"/>
  <c r="E323" i="20"/>
  <c r="N323" i="20" s="1"/>
  <c r="G322" i="20"/>
  <c r="P322" i="20" s="1"/>
  <c r="F322" i="20"/>
  <c r="O322" i="20" s="1"/>
  <c r="E322" i="20"/>
  <c r="G321" i="20"/>
  <c r="P321" i="20" s="1"/>
  <c r="F321" i="20"/>
  <c r="E321" i="20"/>
  <c r="G320" i="20"/>
  <c r="F320" i="20"/>
  <c r="E320" i="20"/>
  <c r="G319" i="20"/>
  <c r="F319" i="20"/>
  <c r="E319" i="20"/>
  <c r="N319" i="20" s="1"/>
  <c r="G318" i="20"/>
  <c r="F318" i="20"/>
  <c r="E318" i="20"/>
  <c r="N318" i="20" s="1"/>
  <c r="G317" i="20"/>
  <c r="P317" i="20" s="1"/>
  <c r="F317" i="20"/>
  <c r="E317" i="20"/>
  <c r="N317" i="20" s="1"/>
  <c r="G316" i="20"/>
  <c r="F316" i="20"/>
  <c r="O316" i="20" s="1"/>
  <c r="E316" i="20"/>
  <c r="N316" i="20" s="1"/>
  <c r="G315" i="20"/>
  <c r="P315" i="20" s="1"/>
  <c r="F315" i="20"/>
  <c r="E315" i="20"/>
  <c r="N315" i="20" s="1"/>
  <c r="G313" i="20"/>
  <c r="P313" i="20" s="1"/>
  <c r="F313" i="20"/>
  <c r="E313" i="20"/>
  <c r="G312" i="20"/>
  <c r="F312" i="20"/>
  <c r="E312" i="20"/>
  <c r="N312" i="20" s="1"/>
  <c r="G311" i="20"/>
  <c r="F311" i="20"/>
  <c r="E311" i="20"/>
  <c r="G310" i="20"/>
  <c r="F310" i="20"/>
  <c r="O310" i="20" s="1"/>
  <c r="E310" i="20"/>
  <c r="G309" i="20"/>
  <c r="P309" i="20" s="1"/>
  <c r="F309" i="20"/>
  <c r="E309" i="20"/>
  <c r="G308" i="20"/>
  <c r="P308" i="20" s="1"/>
  <c r="F308" i="20"/>
  <c r="O308" i="20" s="1"/>
  <c r="E308" i="20"/>
  <c r="G307" i="20"/>
  <c r="P307" i="20" s="1"/>
  <c r="F307" i="20"/>
  <c r="E307" i="20"/>
  <c r="G306" i="20"/>
  <c r="F306" i="20"/>
  <c r="E306" i="20"/>
  <c r="G305" i="20"/>
  <c r="P305" i="20" s="1"/>
  <c r="F305" i="20"/>
  <c r="O305" i="20" s="1"/>
  <c r="E305" i="20"/>
  <c r="I304" i="20"/>
  <c r="G303" i="20"/>
  <c r="P303" i="20" s="1"/>
  <c r="F303" i="20"/>
  <c r="O303" i="20" s="1"/>
  <c r="E303" i="20"/>
  <c r="G302" i="20"/>
  <c r="P302" i="20" s="1"/>
  <c r="F302" i="20"/>
  <c r="O302" i="20" s="1"/>
  <c r="E302" i="20"/>
  <c r="G301" i="20"/>
  <c r="W301" i="20" s="1"/>
  <c r="F301" i="20"/>
  <c r="E301" i="20"/>
  <c r="G300" i="20"/>
  <c r="F300" i="20"/>
  <c r="E300" i="20"/>
  <c r="G299" i="20"/>
  <c r="P299" i="20" s="1"/>
  <c r="F299" i="20"/>
  <c r="E299" i="20"/>
  <c r="G298" i="20"/>
  <c r="W298" i="20" s="1"/>
  <c r="F298" i="20"/>
  <c r="E298" i="20"/>
  <c r="G297" i="20"/>
  <c r="P297" i="20" s="1"/>
  <c r="F297" i="20"/>
  <c r="E297" i="20"/>
  <c r="N297" i="20" s="1"/>
  <c r="G296" i="20"/>
  <c r="F296" i="20"/>
  <c r="E296" i="20"/>
  <c r="G295" i="20"/>
  <c r="P295" i="20" s="1"/>
  <c r="F295" i="20"/>
  <c r="E295" i="20"/>
  <c r="G293" i="20"/>
  <c r="P293" i="20" s="1"/>
  <c r="F293" i="20"/>
  <c r="O293" i="20" s="1"/>
  <c r="E293" i="20"/>
  <c r="G292" i="20"/>
  <c r="F292" i="20"/>
  <c r="O292" i="20" s="1"/>
  <c r="E292" i="20"/>
  <c r="G291" i="20"/>
  <c r="F291" i="20"/>
  <c r="E291" i="20"/>
  <c r="G290" i="20"/>
  <c r="W290" i="20" s="1"/>
  <c r="F290" i="20"/>
  <c r="E290" i="20"/>
  <c r="G289" i="20"/>
  <c r="F289" i="20"/>
  <c r="E289" i="20"/>
  <c r="G288" i="20"/>
  <c r="F288" i="20"/>
  <c r="E288" i="20"/>
  <c r="G287" i="20"/>
  <c r="F287" i="20"/>
  <c r="E287" i="20"/>
  <c r="N287" i="20" s="1"/>
  <c r="G286" i="20"/>
  <c r="P286" i="20" s="1"/>
  <c r="F286" i="20"/>
  <c r="E286" i="20"/>
  <c r="G285" i="20"/>
  <c r="P285" i="20" s="1"/>
  <c r="F285" i="20"/>
  <c r="E285" i="20"/>
  <c r="G283" i="20"/>
  <c r="F283" i="20"/>
  <c r="E283" i="20"/>
  <c r="G282" i="20"/>
  <c r="P282" i="20" s="1"/>
  <c r="F282" i="20"/>
  <c r="E282" i="20"/>
  <c r="G281" i="20"/>
  <c r="W281" i="20" s="1"/>
  <c r="F281" i="20"/>
  <c r="E281" i="20"/>
  <c r="G280" i="20"/>
  <c r="P280" i="20" s="1"/>
  <c r="F280" i="20"/>
  <c r="E280" i="20"/>
  <c r="G279" i="20"/>
  <c r="P279" i="20" s="1"/>
  <c r="F279" i="20"/>
  <c r="E279" i="20"/>
  <c r="N279" i="20" s="1"/>
  <c r="G278" i="20"/>
  <c r="F278" i="20"/>
  <c r="E278" i="20"/>
  <c r="G277" i="20"/>
  <c r="F277" i="20"/>
  <c r="E277" i="20"/>
  <c r="G276" i="20"/>
  <c r="P276" i="20" s="1"/>
  <c r="F276" i="20"/>
  <c r="O276" i="20" s="1"/>
  <c r="E276" i="20"/>
  <c r="G275" i="20"/>
  <c r="F275" i="20"/>
  <c r="O275" i="20" s="1"/>
  <c r="E275" i="20"/>
  <c r="G273" i="20"/>
  <c r="F273" i="20"/>
  <c r="E273" i="20"/>
  <c r="N273" i="20" s="1"/>
  <c r="G272" i="20"/>
  <c r="W272" i="20" s="1"/>
  <c r="F272" i="20"/>
  <c r="V272" i="20" s="1"/>
  <c r="E272" i="20"/>
  <c r="G271" i="20"/>
  <c r="F271" i="20"/>
  <c r="E271" i="20"/>
  <c r="G270" i="20"/>
  <c r="F270" i="20"/>
  <c r="O270" i="20" s="1"/>
  <c r="E270" i="20"/>
  <c r="G269" i="20"/>
  <c r="F269" i="20"/>
  <c r="E269" i="20"/>
  <c r="G268" i="20"/>
  <c r="F268" i="20"/>
  <c r="O268" i="20" s="1"/>
  <c r="E268" i="20"/>
  <c r="G267" i="20"/>
  <c r="P267" i="20" s="1"/>
  <c r="F267" i="20"/>
  <c r="E267" i="20"/>
  <c r="N267" i="20" s="1"/>
  <c r="G266" i="20"/>
  <c r="P266" i="20" s="1"/>
  <c r="F266" i="20"/>
  <c r="E266" i="20"/>
  <c r="G265" i="20"/>
  <c r="P265" i="20" s="1"/>
  <c r="F265" i="20"/>
  <c r="E265" i="20"/>
  <c r="U265" i="20" s="1"/>
  <c r="I264" i="20"/>
  <c r="R264" i="20" s="1"/>
  <c r="G263" i="20"/>
  <c r="F263" i="20"/>
  <c r="E263" i="20"/>
  <c r="N263" i="20" s="1"/>
  <c r="G262" i="20"/>
  <c r="P262" i="20" s="1"/>
  <c r="F262" i="20"/>
  <c r="O262" i="20" s="1"/>
  <c r="E262" i="20"/>
  <c r="N262" i="20" s="1"/>
  <c r="G261" i="20"/>
  <c r="P261" i="20" s="1"/>
  <c r="F261" i="20"/>
  <c r="E261" i="20"/>
  <c r="G260" i="20"/>
  <c r="F260" i="20"/>
  <c r="E260" i="20"/>
  <c r="G259" i="20"/>
  <c r="F259" i="20"/>
  <c r="E259" i="20"/>
  <c r="G258" i="20"/>
  <c r="F258" i="20"/>
  <c r="E258" i="20"/>
  <c r="N258" i="20" s="1"/>
  <c r="G257" i="20"/>
  <c r="F257" i="20"/>
  <c r="E257" i="20"/>
  <c r="N257" i="20" s="1"/>
  <c r="G256" i="20"/>
  <c r="F256" i="20"/>
  <c r="E256" i="20"/>
  <c r="G255" i="20"/>
  <c r="F255" i="20"/>
  <c r="E255" i="20"/>
  <c r="N255" i="20" s="1"/>
  <c r="G253" i="20"/>
  <c r="P253" i="20" s="1"/>
  <c r="F253" i="20"/>
  <c r="E253" i="20"/>
  <c r="N253" i="20" s="1"/>
  <c r="G252" i="20"/>
  <c r="F252" i="20"/>
  <c r="O252" i="20" s="1"/>
  <c r="E252" i="20"/>
  <c r="G251" i="20"/>
  <c r="P251" i="20" s="1"/>
  <c r="F251" i="20"/>
  <c r="O251" i="20" s="1"/>
  <c r="E251" i="20"/>
  <c r="G250" i="20"/>
  <c r="P250" i="20" s="1"/>
  <c r="F250" i="20"/>
  <c r="E250" i="20"/>
  <c r="N250" i="20" s="1"/>
  <c r="G249" i="20"/>
  <c r="P249" i="20" s="1"/>
  <c r="F249" i="20"/>
  <c r="E249" i="20"/>
  <c r="G248" i="20"/>
  <c r="P248" i="20" s="1"/>
  <c r="F248" i="20"/>
  <c r="E248" i="20"/>
  <c r="G247" i="20"/>
  <c r="P247" i="20" s="1"/>
  <c r="F247" i="20"/>
  <c r="E247" i="20"/>
  <c r="N247" i="20" s="1"/>
  <c r="G246" i="20"/>
  <c r="F246" i="20"/>
  <c r="O246" i="20" s="1"/>
  <c r="E246" i="20"/>
  <c r="N246" i="20" s="1"/>
  <c r="G245" i="20"/>
  <c r="F245" i="20"/>
  <c r="O245" i="20" s="1"/>
  <c r="E245" i="20"/>
  <c r="N245" i="20" s="1"/>
  <c r="G243" i="20"/>
  <c r="F243" i="20"/>
  <c r="E243" i="20"/>
  <c r="N243" i="20" s="1"/>
  <c r="G242" i="20"/>
  <c r="P242" i="20" s="1"/>
  <c r="F242" i="20"/>
  <c r="O242" i="20" s="1"/>
  <c r="E242" i="20"/>
  <c r="G241" i="20"/>
  <c r="P241" i="20" s="1"/>
  <c r="F241" i="20"/>
  <c r="E241" i="20"/>
  <c r="N241" i="20" s="1"/>
  <c r="G240" i="20"/>
  <c r="F240" i="20"/>
  <c r="E240" i="20"/>
  <c r="G239" i="20"/>
  <c r="F239" i="20"/>
  <c r="E239" i="20"/>
  <c r="G238" i="20"/>
  <c r="P238" i="20" s="1"/>
  <c r="F238" i="20"/>
  <c r="E238" i="20"/>
  <c r="G237" i="20"/>
  <c r="P237" i="20" s="1"/>
  <c r="F237" i="20"/>
  <c r="E237" i="20"/>
  <c r="N237" i="20" s="1"/>
  <c r="G236" i="20"/>
  <c r="F236" i="20"/>
  <c r="E236" i="20"/>
  <c r="G235" i="20"/>
  <c r="F235" i="20"/>
  <c r="E235" i="20"/>
  <c r="N235" i="20" s="1"/>
  <c r="G233" i="20"/>
  <c r="P233" i="20" s="1"/>
  <c r="F233" i="20"/>
  <c r="E233" i="20"/>
  <c r="G232" i="20"/>
  <c r="F232" i="20"/>
  <c r="E232" i="20"/>
  <c r="N232" i="20" s="1"/>
  <c r="G231" i="20"/>
  <c r="P231" i="20" s="1"/>
  <c r="F231" i="20"/>
  <c r="E231" i="20"/>
  <c r="G230" i="20"/>
  <c r="P230" i="20" s="1"/>
  <c r="F230" i="20"/>
  <c r="O230" i="20" s="1"/>
  <c r="E230" i="20"/>
  <c r="G229" i="20"/>
  <c r="P229" i="20" s="1"/>
  <c r="F229" i="20"/>
  <c r="E229" i="20"/>
  <c r="G228" i="20"/>
  <c r="P228" i="20" s="1"/>
  <c r="F228" i="20"/>
  <c r="E228" i="20"/>
  <c r="G227" i="20"/>
  <c r="P227" i="20" s="1"/>
  <c r="F227" i="20"/>
  <c r="E227" i="20"/>
  <c r="G226" i="20"/>
  <c r="P226" i="20" s="1"/>
  <c r="F226" i="20"/>
  <c r="O226" i="20" s="1"/>
  <c r="E226" i="20"/>
  <c r="N226" i="20" s="1"/>
  <c r="G225" i="20"/>
  <c r="P225" i="20" s="1"/>
  <c r="F225" i="20"/>
  <c r="O225" i="20" s="1"/>
  <c r="E225" i="20"/>
  <c r="I224" i="20"/>
  <c r="R224" i="20" s="1"/>
  <c r="G223" i="20"/>
  <c r="F223" i="20"/>
  <c r="O223" i="20" s="1"/>
  <c r="E223" i="20"/>
  <c r="N223" i="20" s="1"/>
  <c r="G222" i="20"/>
  <c r="F222" i="20"/>
  <c r="O222" i="20" s="1"/>
  <c r="E222" i="20"/>
  <c r="N222" i="20" s="1"/>
  <c r="G221" i="20"/>
  <c r="P221" i="20" s="1"/>
  <c r="F221" i="20"/>
  <c r="E221" i="20"/>
  <c r="G220" i="20"/>
  <c r="F220" i="20"/>
  <c r="E220" i="20"/>
  <c r="N220" i="20" s="1"/>
  <c r="G219" i="20"/>
  <c r="P219" i="20" s="1"/>
  <c r="F219" i="20"/>
  <c r="O219" i="20" s="1"/>
  <c r="E219" i="20"/>
  <c r="G218" i="20"/>
  <c r="F218" i="20"/>
  <c r="O218" i="20" s="1"/>
  <c r="E218" i="20"/>
  <c r="G217" i="20"/>
  <c r="P217" i="20" s="1"/>
  <c r="F217" i="20"/>
  <c r="E217" i="20"/>
  <c r="G216" i="20"/>
  <c r="F216" i="20"/>
  <c r="E216" i="20"/>
  <c r="G215" i="20"/>
  <c r="P215" i="20" s="1"/>
  <c r="F215" i="20"/>
  <c r="O215" i="20" s="1"/>
  <c r="E215" i="20"/>
  <c r="N215" i="20" s="1"/>
  <c r="I214" i="20"/>
  <c r="R214" i="20" s="1"/>
  <c r="G213" i="20"/>
  <c r="F213" i="20"/>
  <c r="E213" i="20"/>
  <c r="N213" i="20" s="1"/>
  <c r="G212" i="20"/>
  <c r="F212" i="20"/>
  <c r="E212" i="20"/>
  <c r="N212" i="20" s="1"/>
  <c r="G211" i="20"/>
  <c r="P211" i="20" s="1"/>
  <c r="F211" i="20"/>
  <c r="E211" i="20"/>
  <c r="G210" i="20"/>
  <c r="P210" i="20" s="1"/>
  <c r="F210" i="20"/>
  <c r="O210" i="20" s="1"/>
  <c r="E210" i="20"/>
  <c r="G209" i="20"/>
  <c r="F209" i="20"/>
  <c r="E209" i="20"/>
  <c r="G208" i="20"/>
  <c r="P208" i="20" s="1"/>
  <c r="F208" i="20"/>
  <c r="O208" i="20" s="1"/>
  <c r="E208" i="20"/>
  <c r="G207" i="20"/>
  <c r="F207" i="20"/>
  <c r="E207" i="20"/>
  <c r="N207" i="20" s="1"/>
  <c r="G206" i="20"/>
  <c r="P206" i="20" s="1"/>
  <c r="F206" i="20"/>
  <c r="E206" i="20"/>
  <c r="N206" i="20" s="1"/>
  <c r="G205" i="20"/>
  <c r="P205" i="20" s="1"/>
  <c r="F205" i="20"/>
  <c r="E205" i="20"/>
  <c r="I204" i="20"/>
  <c r="R204" i="20" s="1"/>
  <c r="G203" i="20"/>
  <c r="F203" i="20"/>
  <c r="E203" i="20"/>
  <c r="G202" i="20"/>
  <c r="F202" i="20"/>
  <c r="O202" i="20" s="1"/>
  <c r="E202" i="20"/>
  <c r="U202" i="20" s="1"/>
  <c r="G201" i="20"/>
  <c r="P201" i="20" s="1"/>
  <c r="F201" i="20"/>
  <c r="E201" i="20"/>
  <c r="G200" i="20"/>
  <c r="F200" i="20"/>
  <c r="O200" i="20" s="1"/>
  <c r="E200" i="20"/>
  <c r="G199" i="20"/>
  <c r="F199" i="20"/>
  <c r="O199" i="20" s="1"/>
  <c r="E199" i="20"/>
  <c r="G198" i="20"/>
  <c r="W198" i="20" s="1"/>
  <c r="F198" i="20"/>
  <c r="E198" i="20"/>
  <c r="N198" i="20" s="1"/>
  <c r="G197" i="20"/>
  <c r="P197" i="20" s="1"/>
  <c r="F197" i="20"/>
  <c r="E197" i="20"/>
  <c r="G196" i="20"/>
  <c r="F196" i="20"/>
  <c r="E196" i="20"/>
  <c r="G195" i="20"/>
  <c r="F195" i="20"/>
  <c r="O195" i="20" s="1"/>
  <c r="E195" i="20"/>
  <c r="N195" i="20" s="1"/>
  <c r="G193" i="20"/>
  <c r="P193" i="20" s="1"/>
  <c r="F193" i="20"/>
  <c r="O193" i="20" s="1"/>
  <c r="E193" i="20"/>
  <c r="N193" i="20" s="1"/>
  <c r="G192" i="20"/>
  <c r="F192" i="20"/>
  <c r="E192" i="20"/>
  <c r="G191" i="20"/>
  <c r="P191" i="20" s="1"/>
  <c r="F191" i="20"/>
  <c r="E191" i="20"/>
  <c r="N191" i="20" s="1"/>
  <c r="G190" i="20"/>
  <c r="P190" i="20" s="1"/>
  <c r="F190" i="20"/>
  <c r="E190" i="20"/>
  <c r="N190" i="20" s="1"/>
  <c r="G189" i="20"/>
  <c r="F189" i="20"/>
  <c r="O189" i="20" s="1"/>
  <c r="E189" i="20"/>
  <c r="G188" i="20"/>
  <c r="F188" i="20"/>
  <c r="O188" i="20" s="1"/>
  <c r="E188" i="20"/>
  <c r="G187" i="20"/>
  <c r="P187" i="20" s="1"/>
  <c r="F187" i="20"/>
  <c r="E187" i="20"/>
  <c r="G186" i="20"/>
  <c r="P186" i="20" s="1"/>
  <c r="F186" i="20"/>
  <c r="O186" i="20" s="1"/>
  <c r="E186" i="20"/>
  <c r="G185" i="20"/>
  <c r="F185" i="20"/>
  <c r="E185" i="20"/>
  <c r="N185" i="20" s="1"/>
  <c r="G183" i="20"/>
  <c r="F183" i="20"/>
  <c r="O183" i="20" s="1"/>
  <c r="E183" i="20"/>
  <c r="N183" i="20" s="1"/>
  <c r="G182" i="20"/>
  <c r="F182" i="20"/>
  <c r="E182" i="20"/>
  <c r="G181" i="20"/>
  <c r="F181" i="20"/>
  <c r="E181" i="20"/>
  <c r="G180" i="20"/>
  <c r="P180" i="20" s="1"/>
  <c r="F180" i="20"/>
  <c r="E180" i="20"/>
  <c r="G179" i="20"/>
  <c r="P179" i="20" s="1"/>
  <c r="F179" i="20"/>
  <c r="E179" i="20"/>
  <c r="N179" i="20" s="1"/>
  <c r="G178" i="20"/>
  <c r="F178" i="20"/>
  <c r="O178" i="20" s="1"/>
  <c r="E178" i="20"/>
  <c r="G177" i="20"/>
  <c r="F177" i="20"/>
  <c r="E177" i="20"/>
  <c r="G176" i="20"/>
  <c r="F176" i="20"/>
  <c r="O176" i="20" s="1"/>
  <c r="E176" i="20"/>
  <c r="G175" i="20"/>
  <c r="F175" i="20"/>
  <c r="O175" i="20" s="1"/>
  <c r="E175" i="20"/>
  <c r="I174" i="20"/>
  <c r="R174" i="20" s="1"/>
  <c r="G173" i="20"/>
  <c r="F173" i="20"/>
  <c r="E173" i="20"/>
  <c r="N173" i="20" s="1"/>
  <c r="G172" i="20"/>
  <c r="F172" i="20"/>
  <c r="O172" i="20" s="1"/>
  <c r="E172" i="20"/>
  <c r="G171" i="20"/>
  <c r="P171" i="20" s="1"/>
  <c r="F171" i="20"/>
  <c r="O171" i="20" s="1"/>
  <c r="E171" i="20"/>
  <c r="G170" i="20"/>
  <c r="F170" i="20"/>
  <c r="O170" i="20" s="1"/>
  <c r="E170" i="20"/>
  <c r="N170" i="20" s="1"/>
  <c r="G169" i="20"/>
  <c r="P169" i="20" s="1"/>
  <c r="F169" i="20"/>
  <c r="E169" i="20"/>
  <c r="G168" i="20"/>
  <c r="F168" i="20"/>
  <c r="E168" i="20"/>
  <c r="N168" i="20" s="1"/>
  <c r="G167" i="20"/>
  <c r="F167" i="20"/>
  <c r="E167" i="20"/>
  <c r="G166" i="20"/>
  <c r="P166" i="20" s="1"/>
  <c r="F166" i="20"/>
  <c r="E166" i="20"/>
  <c r="G165" i="20"/>
  <c r="P165" i="20" s="1"/>
  <c r="F165" i="20"/>
  <c r="O165" i="20" s="1"/>
  <c r="E165" i="20"/>
  <c r="G163" i="20"/>
  <c r="F163" i="20"/>
  <c r="E163" i="20"/>
  <c r="N163" i="20" s="1"/>
  <c r="G162" i="20"/>
  <c r="P162" i="20" s="1"/>
  <c r="F162" i="20"/>
  <c r="E162" i="20"/>
  <c r="N162" i="20" s="1"/>
  <c r="G161" i="20"/>
  <c r="P161" i="20" s="1"/>
  <c r="F161" i="20"/>
  <c r="V161" i="20" s="1"/>
  <c r="E161" i="20"/>
  <c r="N161" i="20" s="1"/>
  <c r="G160" i="20"/>
  <c r="F160" i="20"/>
  <c r="E160" i="20"/>
  <c r="G159" i="20"/>
  <c r="P159" i="20" s="1"/>
  <c r="F159" i="20"/>
  <c r="E159" i="20"/>
  <c r="U159" i="20" s="1"/>
  <c r="G158" i="20"/>
  <c r="W158" i="20" s="1"/>
  <c r="F158" i="20"/>
  <c r="E158" i="20"/>
  <c r="G157" i="20"/>
  <c r="P157" i="20" s="1"/>
  <c r="F157" i="20"/>
  <c r="E157" i="20"/>
  <c r="N157" i="20" s="1"/>
  <c r="G156" i="20"/>
  <c r="F156" i="20"/>
  <c r="E156" i="20"/>
  <c r="G155" i="20"/>
  <c r="F155" i="20"/>
  <c r="E155" i="20"/>
  <c r="G153" i="20"/>
  <c r="P153" i="20" s="1"/>
  <c r="F153" i="20"/>
  <c r="E153" i="20"/>
  <c r="G152" i="20"/>
  <c r="F152" i="20"/>
  <c r="O152" i="20" s="1"/>
  <c r="E152" i="20"/>
  <c r="N152" i="20" s="1"/>
  <c r="G151" i="20"/>
  <c r="F151" i="20"/>
  <c r="E151" i="20"/>
  <c r="G150" i="20"/>
  <c r="P150" i="20" s="1"/>
  <c r="F150" i="20"/>
  <c r="O150" i="20" s="1"/>
  <c r="E150" i="20"/>
  <c r="G149" i="20"/>
  <c r="F149" i="20"/>
  <c r="O149" i="20" s="1"/>
  <c r="E149" i="20"/>
  <c r="N149" i="20" s="1"/>
  <c r="G148" i="20"/>
  <c r="P148" i="20" s="1"/>
  <c r="F148" i="20"/>
  <c r="E148" i="20"/>
  <c r="U148" i="20" s="1"/>
  <c r="G147" i="20"/>
  <c r="P147" i="20" s="1"/>
  <c r="F147" i="20"/>
  <c r="E147" i="20"/>
  <c r="G146" i="20"/>
  <c r="F146" i="20"/>
  <c r="O146" i="20" s="1"/>
  <c r="E146" i="20"/>
  <c r="N146" i="20" s="1"/>
  <c r="G145" i="20"/>
  <c r="P145" i="20" s="1"/>
  <c r="F145" i="20"/>
  <c r="O145" i="20" s="1"/>
  <c r="E145" i="20"/>
  <c r="I144" i="20"/>
  <c r="Y144" i="20" s="1"/>
  <c r="G143" i="20"/>
  <c r="F143" i="20"/>
  <c r="E143" i="20"/>
  <c r="N143" i="20" s="1"/>
  <c r="G142" i="20"/>
  <c r="F142" i="20"/>
  <c r="E142" i="20"/>
  <c r="N142" i="20" s="1"/>
  <c r="G141" i="20"/>
  <c r="F141" i="20"/>
  <c r="E141" i="20"/>
  <c r="G140" i="20"/>
  <c r="F140" i="20"/>
  <c r="O140" i="20" s="1"/>
  <c r="E140" i="20"/>
  <c r="G139" i="20"/>
  <c r="F139" i="20"/>
  <c r="O139" i="20" s="1"/>
  <c r="E139" i="20"/>
  <c r="G138" i="20"/>
  <c r="P138" i="20" s="1"/>
  <c r="F138" i="20"/>
  <c r="O138" i="20" s="1"/>
  <c r="E138" i="20"/>
  <c r="U138" i="20" s="1"/>
  <c r="G137" i="20"/>
  <c r="F137" i="20"/>
  <c r="E137" i="20"/>
  <c r="G136" i="20"/>
  <c r="F136" i="20"/>
  <c r="E136" i="20"/>
  <c r="G135" i="20"/>
  <c r="F135" i="20"/>
  <c r="O135" i="20" s="1"/>
  <c r="E135" i="20"/>
  <c r="G133" i="20"/>
  <c r="P133" i="20" s="1"/>
  <c r="F133" i="20"/>
  <c r="O133" i="20" s="1"/>
  <c r="E133" i="20"/>
  <c r="N133" i="20" s="1"/>
  <c r="G132" i="20"/>
  <c r="F132" i="20"/>
  <c r="E132" i="20"/>
  <c r="G131" i="20"/>
  <c r="F131" i="20"/>
  <c r="E131" i="20"/>
  <c r="G130" i="20"/>
  <c r="F130" i="20"/>
  <c r="O130" i="20" s="1"/>
  <c r="E130" i="20"/>
  <c r="G129" i="20"/>
  <c r="F129" i="20"/>
  <c r="O129" i="20" s="1"/>
  <c r="E129" i="20"/>
  <c r="N129" i="20" s="1"/>
  <c r="G128" i="20"/>
  <c r="F128" i="20"/>
  <c r="E128" i="20"/>
  <c r="G127" i="20"/>
  <c r="W127" i="20" s="1"/>
  <c r="F127" i="20"/>
  <c r="E127" i="20"/>
  <c r="U127" i="20" s="1"/>
  <c r="G126" i="20"/>
  <c r="P126" i="20" s="1"/>
  <c r="F126" i="20"/>
  <c r="E126" i="20"/>
  <c r="N126" i="20" s="1"/>
  <c r="G125" i="20"/>
  <c r="P125" i="20" s="1"/>
  <c r="F125" i="20"/>
  <c r="E125" i="20"/>
  <c r="I124" i="20"/>
  <c r="G123" i="20"/>
  <c r="F123" i="20"/>
  <c r="V123" i="20" s="1"/>
  <c r="E123" i="20"/>
  <c r="G122" i="20"/>
  <c r="P122" i="20" s="1"/>
  <c r="F122" i="20"/>
  <c r="E122" i="20"/>
  <c r="G121" i="20"/>
  <c r="W121" i="20" s="1"/>
  <c r="F121" i="20"/>
  <c r="E121" i="20"/>
  <c r="N121" i="20" s="1"/>
  <c r="G120" i="20"/>
  <c r="F120" i="20"/>
  <c r="E120" i="20"/>
  <c r="N120" i="20" s="1"/>
  <c r="G119" i="20"/>
  <c r="F119" i="20"/>
  <c r="O119" i="20" s="1"/>
  <c r="E119" i="20"/>
  <c r="G118" i="20"/>
  <c r="W118" i="20" s="1"/>
  <c r="F118" i="20"/>
  <c r="E118" i="20"/>
  <c r="G117" i="20"/>
  <c r="P117" i="20" s="1"/>
  <c r="F117" i="20"/>
  <c r="E117" i="20"/>
  <c r="G116" i="20"/>
  <c r="P116" i="20" s="1"/>
  <c r="F116" i="20"/>
  <c r="E116" i="20"/>
  <c r="G115" i="20"/>
  <c r="F115" i="20"/>
  <c r="O115" i="20" s="1"/>
  <c r="E115" i="20"/>
  <c r="N115" i="20" s="1"/>
  <c r="G113" i="20"/>
  <c r="P113" i="20" s="1"/>
  <c r="F113" i="20"/>
  <c r="O113" i="20" s="1"/>
  <c r="E113" i="20"/>
  <c r="N113" i="20" s="1"/>
  <c r="G112" i="20"/>
  <c r="F112" i="20"/>
  <c r="E112" i="20"/>
  <c r="N112" i="20" s="1"/>
  <c r="G111" i="20"/>
  <c r="P111" i="20" s="1"/>
  <c r="F111" i="20"/>
  <c r="E111" i="20"/>
  <c r="G110" i="20"/>
  <c r="F110" i="20"/>
  <c r="O110" i="20" s="1"/>
  <c r="E110" i="20"/>
  <c r="G109" i="20"/>
  <c r="P109" i="20" s="1"/>
  <c r="F109" i="20"/>
  <c r="E109" i="20"/>
  <c r="G108" i="20"/>
  <c r="P108" i="20" s="1"/>
  <c r="F108" i="20"/>
  <c r="O108" i="20" s="1"/>
  <c r="E108" i="20"/>
  <c r="N108" i="20" s="1"/>
  <c r="G107" i="20"/>
  <c r="F107" i="20"/>
  <c r="E107" i="20"/>
  <c r="G106" i="20"/>
  <c r="F106" i="20"/>
  <c r="O106" i="20" s="1"/>
  <c r="E106" i="20"/>
  <c r="N106" i="20" s="1"/>
  <c r="G105" i="20"/>
  <c r="P105" i="20" s="1"/>
  <c r="F105" i="20"/>
  <c r="O105" i="20" s="1"/>
  <c r="E105" i="20"/>
  <c r="G103" i="20"/>
  <c r="F103" i="20"/>
  <c r="E103" i="20"/>
  <c r="G102" i="20"/>
  <c r="F102" i="20"/>
  <c r="O102" i="20" s="1"/>
  <c r="E102" i="20"/>
  <c r="G101" i="20"/>
  <c r="F101" i="20"/>
  <c r="E101" i="20"/>
  <c r="G100" i="20"/>
  <c r="F100" i="20"/>
  <c r="O100" i="20" s="1"/>
  <c r="E100" i="20"/>
  <c r="G99" i="20"/>
  <c r="F99" i="20"/>
  <c r="O99" i="20" s="1"/>
  <c r="E99" i="20"/>
  <c r="G98" i="20"/>
  <c r="F98" i="20"/>
  <c r="E98" i="20"/>
  <c r="G97" i="20"/>
  <c r="F97" i="20"/>
  <c r="E97" i="20"/>
  <c r="G96" i="20"/>
  <c r="F96" i="20"/>
  <c r="E96" i="20"/>
  <c r="G95" i="20"/>
  <c r="F95" i="20"/>
  <c r="O95" i="20" s="1"/>
  <c r="E95" i="20"/>
  <c r="I94" i="20"/>
  <c r="R94" i="20" s="1"/>
  <c r="G93" i="20"/>
  <c r="F93" i="20"/>
  <c r="E93" i="20"/>
  <c r="N93" i="20" s="1"/>
  <c r="G92" i="20"/>
  <c r="F92" i="20"/>
  <c r="O92" i="20" s="1"/>
  <c r="E92" i="20"/>
  <c r="N92" i="20" s="1"/>
  <c r="G91" i="20"/>
  <c r="F91" i="20"/>
  <c r="E91" i="20"/>
  <c r="N91" i="20" s="1"/>
  <c r="G90" i="20"/>
  <c r="P90" i="20" s="1"/>
  <c r="F90" i="20"/>
  <c r="O90" i="20" s="1"/>
  <c r="E90" i="20"/>
  <c r="G89" i="20"/>
  <c r="F89" i="20"/>
  <c r="E89" i="20"/>
  <c r="N89" i="20" s="1"/>
  <c r="G88" i="20"/>
  <c r="F88" i="20"/>
  <c r="E88" i="20"/>
  <c r="G87" i="20"/>
  <c r="F87" i="20"/>
  <c r="E87" i="20"/>
  <c r="N87" i="20" s="1"/>
  <c r="G86" i="20"/>
  <c r="F86" i="20"/>
  <c r="E86" i="20"/>
  <c r="N86" i="20" s="1"/>
  <c r="G85" i="20"/>
  <c r="P85" i="20" s="1"/>
  <c r="F85" i="20"/>
  <c r="E85" i="20"/>
  <c r="N85" i="20" s="1"/>
  <c r="G83" i="20"/>
  <c r="F83" i="20"/>
  <c r="O83" i="20" s="1"/>
  <c r="E83" i="20"/>
  <c r="G82" i="20"/>
  <c r="P82" i="20" s="1"/>
  <c r="F82" i="20"/>
  <c r="O82" i="20" s="1"/>
  <c r="E82" i="20"/>
  <c r="G81" i="20"/>
  <c r="P81" i="20" s="1"/>
  <c r="F81" i="20"/>
  <c r="E81" i="20"/>
  <c r="G80" i="20"/>
  <c r="P80" i="20" s="1"/>
  <c r="F80" i="20"/>
  <c r="E80" i="20"/>
  <c r="G79" i="20"/>
  <c r="P79" i="20" s="1"/>
  <c r="F79" i="20"/>
  <c r="E79" i="20"/>
  <c r="N79" i="20" s="1"/>
  <c r="G78" i="20"/>
  <c r="F78" i="20"/>
  <c r="O78" i="20" s="1"/>
  <c r="E78" i="20"/>
  <c r="G77" i="20"/>
  <c r="F77" i="20"/>
  <c r="O77" i="20" s="1"/>
  <c r="E77" i="20"/>
  <c r="G76" i="20"/>
  <c r="P76" i="20" s="1"/>
  <c r="F76" i="20"/>
  <c r="E76" i="20"/>
  <c r="G75" i="20"/>
  <c r="P75" i="20" s="1"/>
  <c r="F75" i="20"/>
  <c r="E75" i="20"/>
  <c r="G73" i="20"/>
  <c r="P73" i="20" s="1"/>
  <c r="F73" i="20"/>
  <c r="E73" i="20"/>
  <c r="G72" i="20"/>
  <c r="F72" i="20"/>
  <c r="E72" i="20"/>
  <c r="G71" i="20"/>
  <c r="P71" i="20" s="1"/>
  <c r="F71" i="20"/>
  <c r="E71" i="20"/>
  <c r="G70" i="20"/>
  <c r="P70" i="20" s="1"/>
  <c r="F70" i="20"/>
  <c r="O70" i="20" s="1"/>
  <c r="E70" i="20"/>
  <c r="G69" i="20"/>
  <c r="F69" i="20"/>
  <c r="E69" i="20"/>
  <c r="N69" i="20" s="1"/>
  <c r="G68" i="20"/>
  <c r="F68" i="20"/>
  <c r="O68" i="20" s="1"/>
  <c r="E68" i="20"/>
  <c r="N68" i="20" s="1"/>
  <c r="G67" i="20"/>
  <c r="P67" i="20" s="1"/>
  <c r="F67" i="20"/>
  <c r="E67" i="20"/>
  <c r="N67" i="20" s="1"/>
  <c r="G66" i="20"/>
  <c r="P66" i="20" s="1"/>
  <c r="F66" i="20"/>
  <c r="O66" i="20" s="1"/>
  <c r="E66" i="20"/>
  <c r="G65" i="20"/>
  <c r="P65" i="20" s="1"/>
  <c r="F65" i="20"/>
  <c r="E65" i="20"/>
  <c r="N65" i="20" s="1"/>
  <c r="I64" i="20"/>
  <c r="R64" i="20" s="1"/>
  <c r="G63" i="20"/>
  <c r="P63" i="20" s="1"/>
  <c r="F63" i="20"/>
  <c r="E63" i="20"/>
  <c r="G62" i="20"/>
  <c r="F62" i="20"/>
  <c r="V62" i="20" s="1"/>
  <c r="E62" i="20"/>
  <c r="U62" i="20" s="1"/>
  <c r="G61" i="20"/>
  <c r="P61" i="20" s="1"/>
  <c r="F61" i="20"/>
  <c r="E61" i="20"/>
  <c r="G60" i="20"/>
  <c r="P60" i="20" s="1"/>
  <c r="F60" i="20"/>
  <c r="E60" i="20"/>
  <c r="G59" i="20"/>
  <c r="F59" i="20"/>
  <c r="E59" i="20"/>
  <c r="G58" i="20"/>
  <c r="F58" i="20"/>
  <c r="E58" i="20"/>
  <c r="G57" i="20"/>
  <c r="F57" i="20"/>
  <c r="E57" i="20"/>
  <c r="G56" i="20"/>
  <c r="F56" i="20"/>
  <c r="E56" i="20"/>
  <c r="N56" i="20" s="1"/>
  <c r="G55" i="20"/>
  <c r="F55" i="20"/>
  <c r="O55" i="20" s="1"/>
  <c r="E55" i="20"/>
  <c r="G53" i="20"/>
  <c r="F53" i="20"/>
  <c r="O53" i="20" s="1"/>
  <c r="E53" i="20"/>
  <c r="G52" i="20"/>
  <c r="P52" i="20" s="1"/>
  <c r="F52" i="20"/>
  <c r="E52" i="20"/>
  <c r="N52" i="20" s="1"/>
  <c r="G51" i="20"/>
  <c r="W51" i="20" s="1"/>
  <c r="F51" i="20"/>
  <c r="E51" i="20"/>
  <c r="N51" i="20" s="1"/>
  <c r="G50" i="20"/>
  <c r="P50" i="20" s="1"/>
  <c r="F50" i="20"/>
  <c r="O50" i="20" s="1"/>
  <c r="E50" i="20"/>
  <c r="G49" i="20"/>
  <c r="F49" i="20"/>
  <c r="E49" i="20"/>
  <c r="N49" i="20" s="1"/>
  <c r="G48" i="20"/>
  <c r="F48" i="20"/>
  <c r="E48" i="20"/>
  <c r="G47" i="20"/>
  <c r="P47" i="20" s="1"/>
  <c r="F47" i="20"/>
  <c r="E47" i="20"/>
  <c r="G46" i="20"/>
  <c r="F46" i="20"/>
  <c r="E46" i="20"/>
  <c r="G45" i="20"/>
  <c r="F45" i="20"/>
  <c r="O45" i="20" s="1"/>
  <c r="E45" i="20"/>
  <c r="G43" i="20"/>
  <c r="F43" i="20"/>
  <c r="O43" i="20" s="1"/>
  <c r="E43" i="20"/>
  <c r="U43" i="20" s="1"/>
  <c r="G42" i="20"/>
  <c r="P42" i="20" s="1"/>
  <c r="F42" i="20"/>
  <c r="E42" i="20"/>
  <c r="G41" i="20"/>
  <c r="P41" i="20" s="1"/>
  <c r="F41" i="20"/>
  <c r="E41" i="20"/>
  <c r="G40" i="20"/>
  <c r="F40" i="20"/>
  <c r="V40" i="20" s="1"/>
  <c r="E40" i="20"/>
  <c r="G39" i="20"/>
  <c r="P39" i="20" s="1"/>
  <c r="F39" i="20"/>
  <c r="O39" i="20" s="1"/>
  <c r="E39" i="20"/>
  <c r="G38" i="20"/>
  <c r="F38" i="20"/>
  <c r="O38" i="20" s="1"/>
  <c r="E38" i="20"/>
  <c r="G37" i="20"/>
  <c r="F37" i="20"/>
  <c r="E37" i="20"/>
  <c r="N37" i="20" s="1"/>
  <c r="G36" i="20"/>
  <c r="F36" i="20"/>
  <c r="O36" i="20" s="1"/>
  <c r="E36" i="20"/>
  <c r="N36" i="20" s="1"/>
  <c r="G35" i="20"/>
  <c r="P35" i="20" s="1"/>
  <c r="F35" i="20"/>
  <c r="O35" i="20" s="1"/>
  <c r="E35" i="20"/>
  <c r="G33" i="20"/>
  <c r="P33" i="20" s="1"/>
  <c r="F33" i="20"/>
  <c r="E33" i="20"/>
  <c r="G32" i="20"/>
  <c r="P32" i="20" s="1"/>
  <c r="F32" i="20"/>
  <c r="E32" i="20"/>
  <c r="G31" i="20"/>
  <c r="P31" i="20" s="1"/>
  <c r="F31" i="20"/>
  <c r="E31" i="20"/>
  <c r="N31" i="20" s="1"/>
  <c r="G30" i="20"/>
  <c r="F30" i="20"/>
  <c r="E30" i="20"/>
  <c r="G29" i="20"/>
  <c r="F29" i="20"/>
  <c r="E29" i="20"/>
  <c r="G28" i="20"/>
  <c r="F28" i="20"/>
  <c r="O28" i="20" s="1"/>
  <c r="E28" i="20"/>
  <c r="G27" i="20"/>
  <c r="F27" i="20"/>
  <c r="E27" i="20"/>
  <c r="G26" i="20"/>
  <c r="F26" i="20"/>
  <c r="E26" i="20"/>
  <c r="G25" i="20"/>
  <c r="P25" i="20" s="1"/>
  <c r="F25" i="20"/>
  <c r="E25" i="20"/>
  <c r="N25" i="20" s="1"/>
  <c r="G23" i="20"/>
  <c r="F23" i="20"/>
  <c r="E23" i="20"/>
  <c r="G22" i="20"/>
  <c r="F22" i="20"/>
  <c r="O22" i="20" s="1"/>
  <c r="E22" i="20"/>
  <c r="G21" i="20"/>
  <c r="F21" i="20"/>
  <c r="E21" i="20"/>
  <c r="G20" i="20"/>
  <c r="P20" i="20" s="1"/>
  <c r="F20" i="20"/>
  <c r="O20" i="20" s="1"/>
  <c r="E20" i="20"/>
  <c r="G19" i="20"/>
  <c r="F19" i="20"/>
  <c r="O19" i="20" s="1"/>
  <c r="E19" i="20"/>
  <c r="G18" i="20"/>
  <c r="P18" i="20" s="1"/>
  <c r="F18" i="20"/>
  <c r="V18" i="20" s="1"/>
  <c r="E18" i="20"/>
  <c r="U18" i="20" s="1"/>
  <c r="G17" i="20"/>
  <c r="F17" i="20"/>
  <c r="E17" i="20"/>
  <c r="G16" i="20"/>
  <c r="P16" i="20" s="1"/>
  <c r="F16" i="20"/>
  <c r="E16" i="20"/>
  <c r="G15" i="20"/>
  <c r="P15" i="20" s="1"/>
  <c r="F15" i="20"/>
  <c r="O15" i="20" s="1"/>
  <c r="E15" i="20"/>
  <c r="I14" i="20"/>
  <c r="R14" i="20" s="1"/>
  <c r="G13" i="20"/>
  <c r="F13" i="20"/>
  <c r="E13" i="20"/>
  <c r="G12" i="20"/>
  <c r="F12" i="20"/>
  <c r="O12" i="20" s="1"/>
  <c r="E12" i="20"/>
  <c r="N12" i="20" s="1"/>
  <c r="G11" i="20"/>
  <c r="P11" i="20" s="1"/>
  <c r="F11" i="20"/>
  <c r="E11" i="20"/>
  <c r="N11" i="20" s="1"/>
  <c r="G10" i="20"/>
  <c r="P10" i="20" s="1"/>
  <c r="F10" i="20"/>
  <c r="E10" i="20"/>
  <c r="G9" i="20"/>
  <c r="P9" i="20" s="1"/>
  <c r="F9" i="20"/>
  <c r="O9" i="20" s="1"/>
  <c r="E9" i="20"/>
  <c r="N9" i="20" s="1"/>
  <c r="G8" i="20"/>
  <c r="P8" i="20" s="1"/>
  <c r="F8" i="20"/>
  <c r="E8" i="20"/>
  <c r="N8" i="20" s="1"/>
  <c r="G7" i="20"/>
  <c r="F7" i="20"/>
  <c r="E7" i="20"/>
  <c r="G6" i="20"/>
  <c r="F6" i="20"/>
  <c r="E6" i="20"/>
  <c r="G5" i="20"/>
  <c r="P5" i="20" s="1"/>
  <c r="F5" i="20"/>
  <c r="E5" i="20"/>
  <c r="I64" i="19"/>
  <c r="G531" i="19"/>
  <c r="P531" i="19" s="1"/>
  <c r="F531" i="19"/>
  <c r="E531" i="19"/>
  <c r="G521" i="19"/>
  <c r="F521" i="19"/>
  <c r="E521" i="19"/>
  <c r="N521" i="19" s="1"/>
  <c r="G511" i="19"/>
  <c r="F511" i="19"/>
  <c r="E511" i="19"/>
  <c r="G501" i="19"/>
  <c r="P501" i="19" s="1"/>
  <c r="F501" i="19"/>
  <c r="E501" i="19"/>
  <c r="G491" i="19"/>
  <c r="P491" i="19" s="1"/>
  <c r="F491" i="19"/>
  <c r="O491" i="19" s="1"/>
  <c r="E491" i="19"/>
  <c r="N491" i="19" s="1"/>
  <c r="G481" i="19"/>
  <c r="P481" i="19" s="1"/>
  <c r="F481" i="19"/>
  <c r="O481" i="19" s="1"/>
  <c r="E481" i="19"/>
  <c r="G471" i="19"/>
  <c r="P471" i="19" s="1"/>
  <c r="F471" i="19"/>
  <c r="E471" i="19"/>
  <c r="G461" i="19"/>
  <c r="P461" i="19" s="1"/>
  <c r="F461" i="19"/>
  <c r="O461" i="19" s="1"/>
  <c r="E461" i="19"/>
  <c r="N461" i="19" s="1"/>
  <c r="G451" i="19"/>
  <c r="F451" i="19"/>
  <c r="E451" i="19"/>
  <c r="G441" i="19"/>
  <c r="F441" i="19"/>
  <c r="V441" i="19" s="1"/>
  <c r="E441" i="19"/>
  <c r="U441" i="19" s="1"/>
  <c r="G431" i="19"/>
  <c r="P431" i="19" s="1"/>
  <c r="F431" i="19"/>
  <c r="E431" i="19"/>
  <c r="G421" i="19"/>
  <c r="F421" i="19"/>
  <c r="E421" i="19"/>
  <c r="U421" i="19" s="1"/>
  <c r="G411" i="19"/>
  <c r="F411" i="19"/>
  <c r="E411" i="19"/>
  <c r="G401" i="19"/>
  <c r="P401" i="19" s="1"/>
  <c r="F401" i="19"/>
  <c r="O401" i="19" s="1"/>
  <c r="E401" i="19"/>
  <c r="N401" i="19" s="1"/>
  <c r="G391" i="19"/>
  <c r="W391" i="19" s="1"/>
  <c r="F391" i="19"/>
  <c r="E391" i="19"/>
  <c r="G381" i="19"/>
  <c r="P381" i="19" s="1"/>
  <c r="F381" i="19"/>
  <c r="O381" i="19" s="1"/>
  <c r="E381" i="19"/>
  <c r="G371" i="19"/>
  <c r="P371" i="19" s="1"/>
  <c r="F371" i="19"/>
  <c r="E371" i="19"/>
  <c r="G361" i="19"/>
  <c r="F361" i="19"/>
  <c r="O361" i="19" s="1"/>
  <c r="E361" i="19"/>
  <c r="N361" i="19" s="1"/>
  <c r="G351" i="19"/>
  <c r="P351" i="19" s="1"/>
  <c r="F351" i="19"/>
  <c r="E351" i="19"/>
  <c r="G341" i="19"/>
  <c r="F341" i="19"/>
  <c r="O341" i="19" s="1"/>
  <c r="E341" i="19"/>
  <c r="G331" i="19"/>
  <c r="P331" i="19" s="1"/>
  <c r="F331" i="19"/>
  <c r="E331" i="19"/>
  <c r="N331" i="19" s="1"/>
  <c r="G321" i="19"/>
  <c r="F321" i="19"/>
  <c r="E321" i="19"/>
  <c r="N321" i="19" s="1"/>
  <c r="G311" i="19"/>
  <c r="F311" i="19"/>
  <c r="E311" i="19"/>
  <c r="G301" i="19"/>
  <c r="P301" i="19" s="1"/>
  <c r="F301" i="19"/>
  <c r="O301" i="19" s="1"/>
  <c r="E301" i="19"/>
  <c r="G291" i="19"/>
  <c r="F291" i="19"/>
  <c r="E291" i="19"/>
  <c r="N291" i="19" s="1"/>
  <c r="G281" i="19"/>
  <c r="F281" i="19"/>
  <c r="E281" i="19"/>
  <c r="G271" i="19"/>
  <c r="F271" i="19"/>
  <c r="E271" i="19"/>
  <c r="G261" i="19"/>
  <c r="F261" i="19"/>
  <c r="O261" i="19" s="1"/>
  <c r="E261" i="19"/>
  <c r="G251" i="19"/>
  <c r="F251" i="19"/>
  <c r="E251" i="19"/>
  <c r="G241" i="19"/>
  <c r="P241" i="19" s="1"/>
  <c r="F241" i="19"/>
  <c r="O241" i="19" s="1"/>
  <c r="E241" i="19"/>
  <c r="G231" i="19"/>
  <c r="P231" i="19" s="1"/>
  <c r="F231" i="19"/>
  <c r="E231" i="19"/>
  <c r="N231" i="19" s="1"/>
  <c r="G221" i="19"/>
  <c r="P221" i="19" s="1"/>
  <c r="F221" i="19"/>
  <c r="E221" i="19"/>
  <c r="G211" i="19"/>
  <c r="P211" i="19" s="1"/>
  <c r="F211" i="19"/>
  <c r="E211" i="19"/>
  <c r="N211" i="19" s="1"/>
  <c r="G201" i="19"/>
  <c r="F201" i="19"/>
  <c r="E201" i="19"/>
  <c r="G191" i="19"/>
  <c r="F191" i="19"/>
  <c r="E191" i="19"/>
  <c r="N191" i="19" s="1"/>
  <c r="G181" i="19"/>
  <c r="F181" i="19"/>
  <c r="O181" i="19" s="1"/>
  <c r="E181" i="19"/>
  <c r="G171" i="19"/>
  <c r="P171" i="19" s="1"/>
  <c r="F171" i="19"/>
  <c r="O171" i="19" s="1"/>
  <c r="E171" i="19"/>
  <c r="G161" i="19"/>
  <c r="W161" i="19" s="1"/>
  <c r="F161" i="19"/>
  <c r="V161" i="19" s="1"/>
  <c r="E161" i="19"/>
  <c r="N161" i="19" s="1"/>
  <c r="G151" i="19"/>
  <c r="P151" i="19" s="1"/>
  <c r="F151" i="19"/>
  <c r="E151" i="19"/>
  <c r="G141" i="19"/>
  <c r="P141" i="19" s="1"/>
  <c r="F141" i="19"/>
  <c r="E141" i="19"/>
  <c r="G131" i="19"/>
  <c r="F131" i="19"/>
  <c r="E131" i="19"/>
  <c r="G121" i="19"/>
  <c r="F121" i="19"/>
  <c r="O121" i="19" s="1"/>
  <c r="E121" i="19"/>
  <c r="N121" i="19" s="1"/>
  <c r="G111" i="19"/>
  <c r="F111" i="19"/>
  <c r="E111" i="19"/>
  <c r="N111" i="19" s="1"/>
  <c r="G101" i="19"/>
  <c r="F101" i="19"/>
  <c r="O101" i="19" s="1"/>
  <c r="E101" i="19"/>
  <c r="G91" i="19"/>
  <c r="P91" i="19" s="1"/>
  <c r="F91" i="19"/>
  <c r="E91" i="19"/>
  <c r="G81" i="19"/>
  <c r="F81" i="19"/>
  <c r="O81" i="19" s="1"/>
  <c r="E81" i="19"/>
  <c r="N81" i="19" s="1"/>
  <c r="G71" i="19"/>
  <c r="F71" i="19"/>
  <c r="E71" i="19"/>
  <c r="G61" i="19"/>
  <c r="P61" i="19" s="1"/>
  <c r="F61" i="19"/>
  <c r="E61" i="19"/>
  <c r="N61" i="19" s="1"/>
  <c r="G51" i="19"/>
  <c r="F51" i="19"/>
  <c r="E51" i="19"/>
  <c r="N51" i="19" s="1"/>
  <c r="G41" i="19"/>
  <c r="F41" i="19"/>
  <c r="V41" i="19" s="1"/>
  <c r="E41" i="19"/>
  <c r="U41" i="19" s="1"/>
  <c r="G31" i="19"/>
  <c r="P31" i="19" s="1"/>
  <c r="F31" i="19"/>
  <c r="E31" i="19"/>
  <c r="G21" i="19"/>
  <c r="F21" i="19"/>
  <c r="O21" i="19" s="1"/>
  <c r="E21" i="19"/>
  <c r="G11" i="19"/>
  <c r="P11" i="19" s="1"/>
  <c r="F11" i="19"/>
  <c r="O11" i="19" s="1"/>
  <c r="E11" i="19"/>
  <c r="N11" i="19" s="1"/>
  <c r="G530" i="19"/>
  <c r="F530" i="19"/>
  <c r="E530" i="19"/>
  <c r="G520" i="19"/>
  <c r="W520" i="19" s="1"/>
  <c r="F520" i="19"/>
  <c r="E520" i="19"/>
  <c r="G510" i="19"/>
  <c r="F510" i="19"/>
  <c r="E510" i="19"/>
  <c r="N510" i="19" s="1"/>
  <c r="G500" i="19"/>
  <c r="F500" i="19"/>
  <c r="E500" i="19"/>
  <c r="N500" i="19" s="1"/>
  <c r="G490" i="19"/>
  <c r="P490" i="19" s="1"/>
  <c r="F490" i="19"/>
  <c r="O490" i="19" s="1"/>
  <c r="E490" i="19"/>
  <c r="N490" i="19" s="1"/>
  <c r="G480" i="19"/>
  <c r="P480" i="19" s="1"/>
  <c r="F480" i="19"/>
  <c r="E480" i="19"/>
  <c r="G470" i="19"/>
  <c r="F470" i="19"/>
  <c r="E470" i="19"/>
  <c r="G460" i="19"/>
  <c r="P460" i="19" s="1"/>
  <c r="F460" i="19"/>
  <c r="E460" i="19"/>
  <c r="G450" i="19"/>
  <c r="F450" i="19"/>
  <c r="E450" i="19"/>
  <c r="G440" i="19"/>
  <c r="W440" i="19" s="1"/>
  <c r="F440" i="19"/>
  <c r="V440" i="19" s="1"/>
  <c r="E440" i="19"/>
  <c r="G430" i="19"/>
  <c r="F430" i="19"/>
  <c r="E430" i="19"/>
  <c r="U430" i="19" s="1"/>
  <c r="G420" i="19"/>
  <c r="F420" i="19"/>
  <c r="E420" i="19"/>
  <c r="G410" i="19"/>
  <c r="P410" i="19" s="1"/>
  <c r="F410" i="19"/>
  <c r="E410" i="19"/>
  <c r="N410" i="19" s="1"/>
  <c r="G400" i="19"/>
  <c r="W400" i="19" s="1"/>
  <c r="F400" i="19"/>
  <c r="E400" i="19"/>
  <c r="G390" i="19"/>
  <c r="F390" i="19"/>
  <c r="E390" i="19"/>
  <c r="G380" i="19"/>
  <c r="P380" i="19" s="1"/>
  <c r="F380" i="19"/>
  <c r="O380" i="19" s="1"/>
  <c r="E380" i="19"/>
  <c r="G370" i="19"/>
  <c r="P370" i="19" s="1"/>
  <c r="F370" i="19"/>
  <c r="O370" i="19" s="1"/>
  <c r="E370" i="19"/>
  <c r="N370" i="19" s="1"/>
  <c r="G360" i="19"/>
  <c r="F360" i="19"/>
  <c r="E360" i="19"/>
  <c r="N360" i="19" s="1"/>
  <c r="G350" i="19"/>
  <c r="F350" i="19"/>
  <c r="E350" i="19"/>
  <c r="G340" i="19"/>
  <c r="P340" i="19" s="1"/>
  <c r="F340" i="19"/>
  <c r="E340" i="19"/>
  <c r="G330" i="19"/>
  <c r="P330" i="19" s="1"/>
  <c r="F330" i="19"/>
  <c r="E330" i="19"/>
  <c r="N330" i="19" s="1"/>
  <c r="G320" i="19"/>
  <c r="P320" i="19" s="1"/>
  <c r="F320" i="19"/>
  <c r="E320" i="19"/>
  <c r="G310" i="19"/>
  <c r="F310" i="19"/>
  <c r="E310" i="19"/>
  <c r="N310" i="19" s="1"/>
  <c r="G300" i="19"/>
  <c r="F300" i="19"/>
  <c r="E300" i="19"/>
  <c r="G290" i="19"/>
  <c r="F290" i="19"/>
  <c r="O290" i="19" s="1"/>
  <c r="E290" i="19"/>
  <c r="G280" i="19"/>
  <c r="F280" i="19"/>
  <c r="E280" i="19"/>
  <c r="N280" i="19" s="1"/>
  <c r="G270" i="19"/>
  <c r="W270" i="19" s="1"/>
  <c r="F270" i="19"/>
  <c r="E270" i="19"/>
  <c r="N270" i="19" s="1"/>
  <c r="G260" i="19"/>
  <c r="F260" i="19"/>
  <c r="E260" i="19"/>
  <c r="G250" i="19"/>
  <c r="P250" i="19" s="1"/>
  <c r="F250" i="19"/>
  <c r="E250" i="19"/>
  <c r="G240" i="19"/>
  <c r="P240" i="19" s="1"/>
  <c r="F240" i="19"/>
  <c r="E240" i="19"/>
  <c r="G230" i="19"/>
  <c r="F230" i="19"/>
  <c r="E230" i="19"/>
  <c r="G220" i="19"/>
  <c r="F220" i="19"/>
  <c r="O220" i="19" s="1"/>
  <c r="E220" i="19"/>
  <c r="G210" i="19"/>
  <c r="P210" i="19" s="1"/>
  <c r="F210" i="19"/>
  <c r="E210" i="19"/>
  <c r="N210" i="19" s="1"/>
  <c r="G200" i="19"/>
  <c r="P200" i="19" s="1"/>
  <c r="F200" i="19"/>
  <c r="O200" i="19" s="1"/>
  <c r="E200" i="19"/>
  <c r="N200" i="19" s="1"/>
  <c r="G190" i="19"/>
  <c r="F190" i="19"/>
  <c r="E190" i="19"/>
  <c r="N190" i="19" s="1"/>
  <c r="G180" i="19"/>
  <c r="F180" i="19"/>
  <c r="E180" i="19"/>
  <c r="G170" i="19"/>
  <c r="P170" i="19" s="1"/>
  <c r="F170" i="19"/>
  <c r="O170" i="19" s="1"/>
  <c r="E170" i="19"/>
  <c r="G160" i="19"/>
  <c r="W160" i="19" s="1"/>
  <c r="F160" i="19"/>
  <c r="E160" i="19"/>
  <c r="G150" i="19"/>
  <c r="F150" i="19"/>
  <c r="E150" i="19"/>
  <c r="N150" i="19" s="1"/>
  <c r="G140" i="19"/>
  <c r="W140" i="19" s="1"/>
  <c r="F140" i="19"/>
  <c r="V140" i="19" s="1"/>
  <c r="E140" i="19"/>
  <c r="G130" i="19"/>
  <c r="F130" i="19"/>
  <c r="O130" i="19" s="1"/>
  <c r="E130" i="19"/>
  <c r="G120" i="19"/>
  <c r="F120" i="19"/>
  <c r="V120" i="19" s="1"/>
  <c r="E120" i="19"/>
  <c r="G110" i="19"/>
  <c r="F110" i="19"/>
  <c r="E110" i="19"/>
  <c r="G100" i="19"/>
  <c r="F100" i="19"/>
  <c r="E100" i="19"/>
  <c r="N100" i="19" s="1"/>
  <c r="G90" i="19"/>
  <c r="F90" i="19"/>
  <c r="E90" i="19"/>
  <c r="G80" i="19"/>
  <c r="F80" i="19"/>
  <c r="E80" i="19"/>
  <c r="G70" i="19"/>
  <c r="F70" i="19"/>
  <c r="E70" i="19"/>
  <c r="N70" i="19" s="1"/>
  <c r="G60" i="19"/>
  <c r="P60" i="19" s="1"/>
  <c r="F60" i="19"/>
  <c r="E60" i="19"/>
  <c r="N60" i="19" s="1"/>
  <c r="G50" i="19"/>
  <c r="P50" i="19" s="1"/>
  <c r="F50" i="19"/>
  <c r="O50" i="19" s="1"/>
  <c r="E50" i="19"/>
  <c r="N50" i="19" s="1"/>
  <c r="G40" i="19"/>
  <c r="P40" i="19" s="1"/>
  <c r="F40" i="19"/>
  <c r="E40" i="19"/>
  <c r="G30" i="19"/>
  <c r="P30" i="19" s="1"/>
  <c r="F30" i="19"/>
  <c r="E30" i="19"/>
  <c r="G20" i="19"/>
  <c r="F20" i="19"/>
  <c r="E20" i="19"/>
  <c r="G10" i="19"/>
  <c r="F10" i="19"/>
  <c r="O10" i="19" s="1"/>
  <c r="E10" i="19"/>
  <c r="N10" i="19" s="1"/>
  <c r="G533" i="19"/>
  <c r="G532" i="19"/>
  <c r="P532" i="19" s="1"/>
  <c r="G529" i="19"/>
  <c r="G528" i="19"/>
  <c r="P528" i="19" s="1"/>
  <c r="G527" i="19"/>
  <c r="G526" i="19"/>
  <c r="G525" i="19"/>
  <c r="G523" i="19"/>
  <c r="P523" i="19" s="1"/>
  <c r="G522" i="19"/>
  <c r="G519" i="19"/>
  <c r="P519" i="19" s="1"/>
  <c r="G518" i="19"/>
  <c r="G517" i="19"/>
  <c r="P517" i="19" s="1"/>
  <c r="G516" i="19"/>
  <c r="P516" i="19" s="1"/>
  <c r="G515" i="19"/>
  <c r="P515" i="19" s="1"/>
  <c r="G513" i="19"/>
  <c r="G512" i="19"/>
  <c r="G509" i="19"/>
  <c r="G508" i="19"/>
  <c r="G507" i="19"/>
  <c r="G506" i="19"/>
  <c r="G505" i="19"/>
  <c r="P505" i="19" s="1"/>
  <c r="G503" i="19"/>
  <c r="P503" i="19" s="1"/>
  <c r="G502" i="19"/>
  <c r="P502" i="19" s="1"/>
  <c r="G499" i="19"/>
  <c r="G498" i="19"/>
  <c r="G497" i="19"/>
  <c r="G496" i="19"/>
  <c r="P496" i="19" s="1"/>
  <c r="G495" i="19"/>
  <c r="G493" i="19"/>
  <c r="G492" i="19"/>
  <c r="P492" i="19" s="1"/>
  <c r="G489" i="19"/>
  <c r="G488" i="19"/>
  <c r="G487" i="19"/>
  <c r="G486" i="19"/>
  <c r="P486" i="19" s="1"/>
  <c r="G485" i="19"/>
  <c r="P485" i="19" s="1"/>
  <c r="G483" i="19"/>
  <c r="G482" i="19"/>
  <c r="P482" i="19" s="1"/>
  <c r="G479" i="19"/>
  <c r="G478" i="19"/>
  <c r="P478" i="19" s="1"/>
  <c r="G477" i="19"/>
  <c r="G476" i="19"/>
  <c r="G475" i="19"/>
  <c r="P475" i="19" s="1"/>
  <c r="G473" i="19"/>
  <c r="P473" i="19" s="1"/>
  <c r="G472" i="19"/>
  <c r="G469" i="19"/>
  <c r="P469" i="19" s="1"/>
  <c r="G468" i="19"/>
  <c r="P468" i="19" s="1"/>
  <c r="G467" i="19"/>
  <c r="P467" i="19" s="1"/>
  <c r="G466" i="19"/>
  <c r="G465" i="19"/>
  <c r="P465" i="19" s="1"/>
  <c r="G463" i="19"/>
  <c r="G462" i="19"/>
  <c r="G459" i="19"/>
  <c r="G458" i="19"/>
  <c r="G457" i="19"/>
  <c r="G456" i="19"/>
  <c r="P456" i="19" s="1"/>
  <c r="G455" i="19"/>
  <c r="G453" i="19"/>
  <c r="G452" i="19"/>
  <c r="P452" i="19" s="1"/>
  <c r="G449" i="19"/>
  <c r="P449" i="19" s="1"/>
  <c r="G448" i="19"/>
  <c r="P448" i="19" s="1"/>
  <c r="G447" i="19"/>
  <c r="G446" i="19"/>
  <c r="P446" i="19" s="1"/>
  <c r="G445" i="19"/>
  <c r="P445" i="19" s="1"/>
  <c r="G443" i="19"/>
  <c r="W443" i="19" s="1"/>
  <c r="G442" i="19"/>
  <c r="G439" i="19"/>
  <c r="G438" i="19"/>
  <c r="W438" i="19" s="1"/>
  <c r="G437" i="19"/>
  <c r="G436" i="19"/>
  <c r="G435" i="19"/>
  <c r="G433" i="19"/>
  <c r="G432" i="19"/>
  <c r="G429" i="19"/>
  <c r="G428" i="19"/>
  <c r="G427" i="19"/>
  <c r="G426" i="19"/>
  <c r="G425" i="19"/>
  <c r="G423" i="19"/>
  <c r="G422" i="19"/>
  <c r="P422" i="19" s="1"/>
  <c r="G419" i="19"/>
  <c r="W419" i="19" s="1"/>
  <c r="G418" i="19"/>
  <c r="G417" i="19"/>
  <c r="P417" i="19" s="1"/>
  <c r="G416" i="19"/>
  <c r="G415" i="19"/>
  <c r="G413" i="19"/>
  <c r="G412" i="19"/>
  <c r="G409" i="19"/>
  <c r="G408" i="19"/>
  <c r="P408" i="19" s="1"/>
  <c r="G407" i="19"/>
  <c r="P407" i="19" s="1"/>
  <c r="G406" i="19"/>
  <c r="G405" i="19"/>
  <c r="P405" i="19" s="1"/>
  <c r="G403" i="19"/>
  <c r="G402" i="19"/>
  <c r="P402" i="19" s="1"/>
  <c r="G399" i="19"/>
  <c r="G398" i="19"/>
  <c r="P398" i="19" s="1"/>
  <c r="G397" i="19"/>
  <c r="G396" i="19"/>
  <c r="W396" i="19" s="1"/>
  <c r="G395" i="19"/>
  <c r="P395" i="19" s="1"/>
  <c r="G393" i="19"/>
  <c r="G392" i="19"/>
  <c r="W392" i="19" s="1"/>
  <c r="G389" i="19"/>
  <c r="G388" i="19"/>
  <c r="G387" i="19"/>
  <c r="P387" i="19" s="1"/>
  <c r="G386" i="19"/>
  <c r="W386" i="19" s="1"/>
  <c r="G385" i="19"/>
  <c r="G383" i="19"/>
  <c r="P383" i="19" s="1"/>
  <c r="G382" i="19"/>
  <c r="W382" i="19" s="1"/>
  <c r="G379" i="19"/>
  <c r="W379" i="19" s="1"/>
  <c r="G378" i="19"/>
  <c r="P378" i="19" s="1"/>
  <c r="G377" i="19"/>
  <c r="P377" i="19" s="1"/>
  <c r="G376" i="19"/>
  <c r="G375" i="19"/>
  <c r="P375" i="19" s="1"/>
  <c r="G373" i="19"/>
  <c r="G372" i="19"/>
  <c r="G369" i="19"/>
  <c r="G368" i="19"/>
  <c r="P368" i="19" s="1"/>
  <c r="G367" i="19"/>
  <c r="G366" i="19"/>
  <c r="G365" i="19"/>
  <c r="G363" i="19"/>
  <c r="G362" i="19"/>
  <c r="G359" i="19"/>
  <c r="P359" i="19" s="1"/>
  <c r="G358" i="19"/>
  <c r="P358" i="19" s="1"/>
  <c r="G357" i="19"/>
  <c r="G356" i="19"/>
  <c r="P356" i="19" s="1"/>
  <c r="G355" i="19"/>
  <c r="G353" i="19"/>
  <c r="P353" i="19" s="1"/>
  <c r="G352" i="19"/>
  <c r="G349" i="19"/>
  <c r="G348" i="19"/>
  <c r="G347" i="19"/>
  <c r="G346" i="19"/>
  <c r="P346" i="19" s="1"/>
  <c r="G345" i="19"/>
  <c r="P345" i="19" s="1"/>
  <c r="G343" i="19"/>
  <c r="G342" i="19"/>
  <c r="G339" i="19"/>
  <c r="G338" i="19"/>
  <c r="G337" i="19"/>
  <c r="G336" i="19"/>
  <c r="P336" i="19" s="1"/>
  <c r="G335" i="19"/>
  <c r="P335" i="19" s="1"/>
  <c r="G333" i="19"/>
  <c r="G332" i="19"/>
  <c r="G329" i="19"/>
  <c r="G328" i="19"/>
  <c r="P328" i="19" s="1"/>
  <c r="G327" i="19"/>
  <c r="P327" i="19" s="1"/>
  <c r="G326" i="19"/>
  <c r="G325" i="19"/>
  <c r="P325" i="19" s="1"/>
  <c r="G323" i="19"/>
  <c r="P323" i="19" s="1"/>
  <c r="G322" i="19"/>
  <c r="W322" i="19" s="1"/>
  <c r="G319" i="19"/>
  <c r="G318" i="19"/>
  <c r="P318" i="19" s="1"/>
  <c r="G317" i="19"/>
  <c r="G316" i="19"/>
  <c r="P316" i="19" s="1"/>
  <c r="G315" i="19"/>
  <c r="G313" i="19"/>
  <c r="G312" i="19"/>
  <c r="P312" i="19" s="1"/>
  <c r="G309" i="19"/>
  <c r="G308" i="19"/>
  <c r="G307" i="19"/>
  <c r="P307" i="19" s="1"/>
  <c r="G306" i="19"/>
  <c r="P306" i="19" s="1"/>
  <c r="G305" i="19"/>
  <c r="G303" i="19"/>
  <c r="P303" i="19" s="1"/>
  <c r="G302" i="19"/>
  <c r="P302" i="19" s="1"/>
  <c r="G299" i="19"/>
  <c r="P299" i="19" s="1"/>
  <c r="G298" i="19"/>
  <c r="G297" i="19"/>
  <c r="G296" i="19"/>
  <c r="G295" i="19"/>
  <c r="G293" i="19"/>
  <c r="G292" i="19"/>
  <c r="W292" i="19" s="1"/>
  <c r="G289" i="19"/>
  <c r="G288" i="19"/>
  <c r="G287" i="19"/>
  <c r="P287" i="19" s="1"/>
  <c r="G286" i="19"/>
  <c r="P286" i="19" s="1"/>
  <c r="G285" i="19"/>
  <c r="G283" i="19"/>
  <c r="G282" i="19"/>
  <c r="P282" i="19" s="1"/>
  <c r="G279" i="19"/>
  <c r="G278" i="19"/>
  <c r="P278" i="19" s="1"/>
  <c r="G277" i="19"/>
  <c r="G276" i="19"/>
  <c r="P276" i="19" s="1"/>
  <c r="G275" i="19"/>
  <c r="P275" i="19" s="1"/>
  <c r="G273" i="19"/>
  <c r="G272" i="19"/>
  <c r="W272" i="19" s="1"/>
  <c r="G269" i="19"/>
  <c r="G268" i="19"/>
  <c r="P268" i="19" s="1"/>
  <c r="G267" i="19"/>
  <c r="G266" i="19"/>
  <c r="G265" i="19"/>
  <c r="G263" i="19"/>
  <c r="P263" i="19" s="1"/>
  <c r="G262" i="19"/>
  <c r="P262" i="19" s="1"/>
  <c r="G259" i="19"/>
  <c r="G258" i="19"/>
  <c r="G257" i="19"/>
  <c r="P257" i="19" s="1"/>
  <c r="G256" i="19"/>
  <c r="P256" i="19" s="1"/>
  <c r="G255" i="19"/>
  <c r="G253" i="19"/>
  <c r="P253" i="19" s="1"/>
  <c r="G252" i="19"/>
  <c r="P252" i="19" s="1"/>
  <c r="G249" i="19"/>
  <c r="P249" i="19" s="1"/>
  <c r="G248" i="19"/>
  <c r="G247" i="19"/>
  <c r="P247" i="19" s="1"/>
  <c r="G246" i="19"/>
  <c r="G245" i="19"/>
  <c r="G243" i="19"/>
  <c r="G242" i="19"/>
  <c r="G239" i="19"/>
  <c r="P239" i="19" s="1"/>
  <c r="G238" i="19"/>
  <c r="P238" i="19" s="1"/>
  <c r="G237" i="19"/>
  <c r="P237" i="19" s="1"/>
  <c r="G236" i="19"/>
  <c r="P236" i="19" s="1"/>
  <c r="G235" i="19"/>
  <c r="P235" i="19" s="1"/>
  <c r="G233" i="19"/>
  <c r="G232" i="19"/>
  <c r="G229" i="19"/>
  <c r="G228" i="19"/>
  <c r="G227" i="19"/>
  <c r="G226" i="19"/>
  <c r="G225" i="19"/>
  <c r="P225" i="19" s="1"/>
  <c r="G223" i="19"/>
  <c r="P223" i="19" s="1"/>
  <c r="G222" i="19"/>
  <c r="G219" i="19"/>
  <c r="P219" i="19" s="1"/>
  <c r="G218" i="19"/>
  <c r="G217" i="19"/>
  <c r="G216" i="19"/>
  <c r="P216" i="19" s="1"/>
  <c r="G215" i="19"/>
  <c r="P215" i="19" s="1"/>
  <c r="G213" i="19"/>
  <c r="P213" i="19" s="1"/>
  <c r="G212" i="19"/>
  <c r="G209" i="19"/>
  <c r="P209" i="19" s="1"/>
  <c r="G208" i="19"/>
  <c r="P208" i="19" s="1"/>
  <c r="G207" i="19"/>
  <c r="P207" i="19" s="1"/>
  <c r="G206" i="19"/>
  <c r="G205" i="19"/>
  <c r="G203" i="19"/>
  <c r="G202" i="19"/>
  <c r="G199" i="19"/>
  <c r="W199" i="19" s="1"/>
  <c r="G198" i="19"/>
  <c r="G197" i="19"/>
  <c r="G196" i="19"/>
  <c r="G195" i="19"/>
  <c r="P195" i="19" s="1"/>
  <c r="G193" i="19"/>
  <c r="G192" i="19"/>
  <c r="P192" i="19" s="1"/>
  <c r="G189" i="19"/>
  <c r="G188" i="19"/>
  <c r="P188" i="19" s="1"/>
  <c r="G187" i="19"/>
  <c r="P187" i="19" s="1"/>
  <c r="G186" i="19"/>
  <c r="P186" i="19" s="1"/>
  <c r="G185" i="19"/>
  <c r="G183" i="19"/>
  <c r="G182" i="19"/>
  <c r="G179" i="19"/>
  <c r="G178" i="19"/>
  <c r="G177" i="19"/>
  <c r="G176" i="19"/>
  <c r="G175" i="19"/>
  <c r="G173" i="19"/>
  <c r="P173" i="19" s="1"/>
  <c r="G172" i="19"/>
  <c r="P172" i="19" s="1"/>
  <c r="G169" i="19"/>
  <c r="P169" i="19" s="1"/>
  <c r="G168" i="19"/>
  <c r="P168" i="19" s="1"/>
  <c r="G167" i="19"/>
  <c r="P167" i="19" s="1"/>
  <c r="G166" i="19"/>
  <c r="G165" i="19"/>
  <c r="P165" i="19" s="1"/>
  <c r="G163" i="19"/>
  <c r="P163" i="19" s="1"/>
  <c r="G162" i="19"/>
  <c r="G159" i="19"/>
  <c r="G158" i="19"/>
  <c r="G157" i="19"/>
  <c r="P157" i="19" s="1"/>
  <c r="G156" i="19"/>
  <c r="G155" i="19"/>
  <c r="P155" i="19" s="1"/>
  <c r="G153" i="19"/>
  <c r="P153" i="19" s="1"/>
  <c r="G152" i="19"/>
  <c r="G149" i="19"/>
  <c r="G148" i="19"/>
  <c r="P148" i="19" s="1"/>
  <c r="G147" i="19"/>
  <c r="P147" i="19" s="1"/>
  <c r="G146" i="19"/>
  <c r="P146" i="19" s="1"/>
  <c r="G145" i="19"/>
  <c r="P145" i="19" s="1"/>
  <c r="G143" i="19"/>
  <c r="P143" i="19" s="1"/>
  <c r="G142" i="19"/>
  <c r="W142" i="19" s="1"/>
  <c r="G139" i="19"/>
  <c r="P139" i="19" s="1"/>
  <c r="G138" i="19"/>
  <c r="G137" i="19"/>
  <c r="G136" i="19"/>
  <c r="P136" i="19" s="1"/>
  <c r="G135" i="19"/>
  <c r="W135" i="19" s="1"/>
  <c r="G133" i="19"/>
  <c r="G132" i="19"/>
  <c r="P132" i="19" s="1"/>
  <c r="G129" i="19"/>
  <c r="G128" i="19"/>
  <c r="G127" i="19"/>
  <c r="G126" i="19"/>
  <c r="G125" i="19"/>
  <c r="P125" i="19" s="1"/>
  <c r="G123" i="19"/>
  <c r="P123" i="19" s="1"/>
  <c r="G122" i="19"/>
  <c r="G119" i="19"/>
  <c r="P119" i="19" s="1"/>
  <c r="G118" i="19"/>
  <c r="G117" i="19"/>
  <c r="P117" i="19" s="1"/>
  <c r="G116" i="19"/>
  <c r="P116" i="19" s="1"/>
  <c r="G115" i="19"/>
  <c r="G113" i="19"/>
  <c r="P113" i="19" s="1"/>
  <c r="G112" i="19"/>
  <c r="G109" i="19"/>
  <c r="P109" i="19" s="1"/>
  <c r="G108" i="19"/>
  <c r="P108" i="19" s="1"/>
  <c r="G107" i="19"/>
  <c r="P107" i="19" s="1"/>
  <c r="G106" i="19"/>
  <c r="G105" i="19"/>
  <c r="P105" i="19" s="1"/>
  <c r="G103" i="19"/>
  <c r="G102" i="19"/>
  <c r="G99" i="19"/>
  <c r="G98" i="19"/>
  <c r="G97" i="19"/>
  <c r="P97" i="19" s="1"/>
  <c r="G96" i="19"/>
  <c r="P96" i="19" s="1"/>
  <c r="G95" i="19"/>
  <c r="P95" i="19" s="1"/>
  <c r="G93" i="19"/>
  <c r="G92" i="19"/>
  <c r="G89" i="19"/>
  <c r="G88" i="19"/>
  <c r="G87" i="19"/>
  <c r="G86" i="19"/>
  <c r="G85" i="19"/>
  <c r="P85" i="19" s="1"/>
  <c r="G83" i="19"/>
  <c r="G82" i="19"/>
  <c r="G79" i="19"/>
  <c r="G78" i="19"/>
  <c r="G77" i="19"/>
  <c r="P77" i="19" s="1"/>
  <c r="G76" i="19"/>
  <c r="G75" i="19"/>
  <c r="G73" i="19"/>
  <c r="G72" i="19"/>
  <c r="G69" i="19"/>
  <c r="G68" i="19"/>
  <c r="G67" i="19"/>
  <c r="P67" i="19" s="1"/>
  <c r="G66" i="19"/>
  <c r="P66" i="19" s="1"/>
  <c r="G65" i="19"/>
  <c r="P65" i="19" s="1"/>
  <c r="G63" i="19"/>
  <c r="G62" i="19"/>
  <c r="G59" i="19"/>
  <c r="G58" i="19"/>
  <c r="G57" i="19"/>
  <c r="G56" i="19"/>
  <c r="P56" i="19" s="1"/>
  <c r="G55" i="19"/>
  <c r="P55" i="19" s="1"/>
  <c r="G53" i="19"/>
  <c r="G52" i="19"/>
  <c r="P52" i="19" s="1"/>
  <c r="G49" i="19"/>
  <c r="P49" i="19" s="1"/>
  <c r="G48" i="19"/>
  <c r="P48" i="19" s="1"/>
  <c r="G47" i="19"/>
  <c r="G46" i="19"/>
  <c r="P46" i="19" s="1"/>
  <c r="G45" i="19"/>
  <c r="P45" i="19" s="1"/>
  <c r="G43" i="19"/>
  <c r="P43" i="19" s="1"/>
  <c r="G42" i="19"/>
  <c r="G39" i="19"/>
  <c r="P39" i="19" s="1"/>
  <c r="G38" i="19"/>
  <c r="G37" i="19"/>
  <c r="G36" i="19"/>
  <c r="G35" i="19"/>
  <c r="G33" i="19"/>
  <c r="G32" i="19"/>
  <c r="G29" i="19"/>
  <c r="G28" i="19"/>
  <c r="P28" i="19" s="1"/>
  <c r="G27" i="19"/>
  <c r="P27" i="19" s="1"/>
  <c r="G26" i="19"/>
  <c r="P26" i="19" s="1"/>
  <c r="G25" i="19"/>
  <c r="G23" i="19"/>
  <c r="G22" i="19"/>
  <c r="G19" i="19"/>
  <c r="P19" i="19" s="1"/>
  <c r="G18" i="19"/>
  <c r="G17" i="19"/>
  <c r="G16" i="19"/>
  <c r="P16" i="19" s="1"/>
  <c r="G15" i="19"/>
  <c r="G13" i="19"/>
  <c r="G12" i="19"/>
  <c r="G9" i="19"/>
  <c r="G8" i="19"/>
  <c r="G7" i="19"/>
  <c r="P7" i="19" s="1"/>
  <c r="G6" i="19"/>
  <c r="P6" i="19" s="1"/>
  <c r="F533" i="19"/>
  <c r="O533" i="19" s="1"/>
  <c r="F532" i="19"/>
  <c r="O532" i="19" s="1"/>
  <c r="F529" i="19"/>
  <c r="O529" i="19" s="1"/>
  <c r="F528" i="19"/>
  <c r="O528" i="19" s="1"/>
  <c r="F527" i="19"/>
  <c r="O527" i="19" s="1"/>
  <c r="F526" i="19"/>
  <c r="O526" i="19" s="1"/>
  <c r="F525" i="19"/>
  <c r="F523" i="19"/>
  <c r="F522" i="19"/>
  <c r="F519" i="19"/>
  <c r="O519" i="19" s="1"/>
  <c r="F518" i="19"/>
  <c r="F517" i="19"/>
  <c r="O517" i="19" s="1"/>
  <c r="F516" i="19"/>
  <c r="F515" i="19"/>
  <c r="O515" i="19" s="1"/>
  <c r="F513" i="19"/>
  <c r="F512" i="19"/>
  <c r="F509" i="19"/>
  <c r="O509" i="19" s="1"/>
  <c r="F508" i="19"/>
  <c r="F507" i="19"/>
  <c r="F506" i="19"/>
  <c r="F505" i="19"/>
  <c r="F503" i="19"/>
  <c r="O503" i="19" s="1"/>
  <c r="F502" i="19"/>
  <c r="F499" i="19"/>
  <c r="F498" i="19"/>
  <c r="O498" i="19" s="1"/>
  <c r="F497" i="19"/>
  <c r="F496" i="19"/>
  <c r="F495" i="19"/>
  <c r="F493" i="19"/>
  <c r="O493" i="19" s="1"/>
  <c r="F492" i="19"/>
  <c r="O492" i="19" s="1"/>
  <c r="F489" i="19"/>
  <c r="F488" i="19"/>
  <c r="F487" i="19"/>
  <c r="F486" i="19"/>
  <c r="F485" i="19"/>
  <c r="F483" i="19"/>
  <c r="F482" i="19"/>
  <c r="F479" i="19"/>
  <c r="O479" i="19" s="1"/>
  <c r="F478" i="19"/>
  <c r="F477" i="19"/>
  <c r="F476" i="19"/>
  <c r="F475" i="19"/>
  <c r="O475" i="19" s="1"/>
  <c r="F473" i="19"/>
  <c r="O473" i="19" s="1"/>
  <c r="F472" i="19"/>
  <c r="F469" i="19"/>
  <c r="O469" i="19" s="1"/>
  <c r="F468" i="19"/>
  <c r="F467" i="19"/>
  <c r="F466" i="19"/>
  <c r="F465" i="19"/>
  <c r="F463" i="19"/>
  <c r="F462" i="19"/>
  <c r="F459" i="19"/>
  <c r="O459" i="19" s="1"/>
  <c r="F458" i="19"/>
  <c r="F457" i="19"/>
  <c r="F456" i="19"/>
  <c r="F455" i="19"/>
  <c r="F453" i="19"/>
  <c r="O453" i="19" s="1"/>
  <c r="F452" i="19"/>
  <c r="F449" i="19"/>
  <c r="F448" i="19"/>
  <c r="F447" i="19"/>
  <c r="F446" i="19"/>
  <c r="O446" i="19" s="1"/>
  <c r="F445" i="19"/>
  <c r="O445" i="19" s="1"/>
  <c r="F443" i="19"/>
  <c r="V443" i="19" s="1"/>
  <c r="F442" i="19"/>
  <c r="V442" i="19" s="1"/>
  <c r="F439" i="19"/>
  <c r="O439" i="19" s="1"/>
  <c r="F438" i="19"/>
  <c r="F437" i="19"/>
  <c r="O437" i="19" s="1"/>
  <c r="F436" i="19"/>
  <c r="O436" i="19" s="1"/>
  <c r="F435" i="19"/>
  <c r="O435" i="19" s="1"/>
  <c r="F433" i="19"/>
  <c r="F432" i="19"/>
  <c r="O432" i="19" s="1"/>
  <c r="F429" i="19"/>
  <c r="O429" i="19" s="1"/>
  <c r="F428" i="19"/>
  <c r="F427" i="19"/>
  <c r="F426" i="19"/>
  <c r="F425" i="19"/>
  <c r="O425" i="19" s="1"/>
  <c r="F423" i="19"/>
  <c r="F422" i="19"/>
  <c r="F419" i="19"/>
  <c r="V419" i="19" s="1"/>
  <c r="F418" i="19"/>
  <c r="V418" i="19" s="1"/>
  <c r="F417" i="19"/>
  <c r="O417" i="19" s="1"/>
  <c r="F416" i="19"/>
  <c r="F415" i="19"/>
  <c r="O415" i="19" s="1"/>
  <c r="F413" i="19"/>
  <c r="F412" i="19"/>
  <c r="F409" i="19"/>
  <c r="F408" i="19"/>
  <c r="O408" i="19" s="1"/>
  <c r="F407" i="19"/>
  <c r="F406" i="19"/>
  <c r="F405" i="19"/>
  <c r="F403" i="19"/>
  <c r="O403" i="19" s="1"/>
  <c r="F402" i="19"/>
  <c r="O402" i="19" s="1"/>
  <c r="F399" i="19"/>
  <c r="O399" i="19" s="1"/>
  <c r="F398" i="19"/>
  <c r="F397" i="19"/>
  <c r="F396" i="19"/>
  <c r="O396" i="19" s="1"/>
  <c r="F395" i="19"/>
  <c r="O395" i="19" s="1"/>
  <c r="F393" i="19"/>
  <c r="F392" i="19"/>
  <c r="V392" i="19" s="1"/>
  <c r="F389" i="19"/>
  <c r="F388" i="19"/>
  <c r="V388" i="19" s="1"/>
  <c r="F387" i="19"/>
  <c r="F386" i="19"/>
  <c r="O386" i="19" s="1"/>
  <c r="F385" i="19"/>
  <c r="O385" i="19" s="1"/>
  <c r="F383" i="19"/>
  <c r="F382" i="19"/>
  <c r="O382" i="19" s="1"/>
  <c r="F379" i="19"/>
  <c r="O379" i="19" s="1"/>
  <c r="F378" i="19"/>
  <c r="O378" i="19" s="1"/>
  <c r="F377" i="19"/>
  <c r="O377" i="19" s="1"/>
  <c r="F376" i="19"/>
  <c r="F375" i="19"/>
  <c r="F373" i="19"/>
  <c r="I373" i="19" s="1"/>
  <c r="F372" i="19"/>
  <c r="V372" i="19" s="1"/>
  <c r="F369" i="19"/>
  <c r="O369" i="19" s="1"/>
  <c r="F368" i="19"/>
  <c r="F367" i="19"/>
  <c r="F366" i="19"/>
  <c r="F365" i="19"/>
  <c r="F363" i="19"/>
  <c r="F362" i="19"/>
  <c r="O362" i="19" s="1"/>
  <c r="F359" i="19"/>
  <c r="O359" i="19" s="1"/>
  <c r="F358" i="19"/>
  <c r="O358" i="19" s="1"/>
  <c r="F357" i="19"/>
  <c r="F356" i="19"/>
  <c r="O356" i="19" s="1"/>
  <c r="F355" i="19"/>
  <c r="O355" i="19" s="1"/>
  <c r="F353" i="19"/>
  <c r="F352" i="19"/>
  <c r="F349" i="19"/>
  <c r="O349" i="19" s="1"/>
  <c r="F348" i="19"/>
  <c r="F347" i="19"/>
  <c r="O347" i="19" s="1"/>
  <c r="F346" i="19"/>
  <c r="O346" i="19" s="1"/>
  <c r="F345" i="19"/>
  <c r="O345" i="19" s="1"/>
  <c r="F343" i="19"/>
  <c r="O343" i="19" s="1"/>
  <c r="F342" i="19"/>
  <c r="F339" i="19"/>
  <c r="F338" i="19"/>
  <c r="O338" i="19" s="1"/>
  <c r="F337" i="19"/>
  <c r="O337" i="19" s="1"/>
  <c r="F336" i="19"/>
  <c r="O336" i="19" s="1"/>
  <c r="F335" i="19"/>
  <c r="O335" i="19" s="1"/>
  <c r="F333" i="19"/>
  <c r="O333" i="19" s="1"/>
  <c r="F332" i="19"/>
  <c r="O332" i="19" s="1"/>
  <c r="F329" i="19"/>
  <c r="F328" i="19"/>
  <c r="O328" i="19" s="1"/>
  <c r="F327" i="19"/>
  <c r="O327" i="19" s="1"/>
  <c r="F326" i="19"/>
  <c r="F325" i="19"/>
  <c r="F323" i="19"/>
  <c r="F322" i="19"/>
  <c r="F319" i="19"/>
  <c r="O319" i="19" s="1"/>
  <c r="F318" i="19"/>
  <c r="F317" i="19"/>
  <c r="O317" i="19" s="1"/>
  <c r="F316" i="19"/>
  <c r="F315" i="19"/>
  <c r="F313" i="19"/>
  <c r="F312" i="19"/>
  <c r="O312" i="19" s="1"/>
  <c r="F309" i="19"/>
  <c r="O309" i="19" s="1"/>
  <c r="F308" i="19"/>
  <c r="F307" i="19"/>
  <c r="F306" i="19"/>
  <c r="F305" i="19"/>
  <c r="F303" i="19"/>
  <c r="F302" i="19"/>
  <c r="O302" i="19" s="1"/>
  <c r="F299" i="19"/>
  <c r="O299" i="19" s="1"/>
  <c r="F298" i="19"/>
  <c r="F297" i="19"/>
  <c r="F296" i="19"/>
  <c r="F295" i="19"/>
  <c r="F293" i="19"/>
  <c r="O293" i="19" s="1"/>
  <c r="F292" i="19"/>
  <c r="O292" i="19" s="1"/>
  <c r="F289" i="19"/>
  <c r="O289" i="19" s="1"/>
  <c r="F288" i="19"/>
  <c r="F287" i="19"/>
  <c r="F286" i="19"/>
  <c r="O286" i="19" s="1"/>
  <c r="F285" i="19"/>
  <c r="F283" i="19"/>
  <c r="F282" i="19"/>
  <c r="F279" i="19"/>
  <c r="O279" i="19" s="1"/>
  <c r="F278" i="19"/>
  <c r="F277" i="19"/>
  <c r="O277" i="19" s="1"/>
  <c r="F276" i="19"/>
  <c r="O276" i="19" s="1"/>
  <c r="F275" i="19"/>
  <c r="F273" i="19"/>
  <c r="F272" i="19"/>
  <c r="O272" i="19" s="1"/>
  <c r="F269" i="19"/>
  <c r="O269" i="19" s="1"/>
  <c r="F268" i="19"/>
  <c r="O268" i="19" s="1"/>
  <c r="F267" i="19"/>
  <c r="F266" i="19"/>
  <c r="F265" i="19"/>
  <c r="V265" i="19" s="1"/>
  <c r="F263" i="19"/>
  <c r="O263" i="19" s="1"/>
  <c r="F262" i="19"/>
  <c r="F259" i="19"/>
  <c r="F258" i="19"/>
  <c r="O258" i="19" s="1"/>
  <c r="F257" i="19"/>
  <c r="F256" i="19"/>
  <c r="O256" i="19" s="1"/>
  <c r="F255" i="19"/>
  <c r="O255" i="19" s="1"/>
  <c r="F253" i="19"/>
  <c r="F252" i="19"/>
  <c r="F249" i="19"/>
  <c r="F248" i="19"/>
  <c r="O248" i="19" s="1"/>
  <c r="F247" i="19"/>
  <c r="O247" i="19" s="1"/>
  <c r="F246" i="19"/>
  <c r="O246" i="19" s="1"/>
  <c r="F245" i="19"/>
  <c r="O245" i="19" s="1"/>
  <c r="F243" i="19"/>
  <c r="F242" i="19"/>
  <c r="F239" i="19"/>
  <c r="O239" i="19" s="1"/>
  <c r="F238" i="19"/>
  <c r="F237" i="19"/>
  <c r="O237" i="19" s="1"/>
  <c r="F236" i="19"/>
  <c r="I236" i="19" s="1"/>
  <c r="R236" i="19" s="1"/>
  <c r="F235" i="19"/>
  <c r="F233" i="19"/>
  <c r="F232" i="19"/>
  <c r="O232" i="19" s="1"/>
  <c r="F229" i="19"/>
  <c r="F228" i="19"/>
  <c r="O228" i="19" s="1"/>
  <c r="F227" i="19"/>
  <c r="F226" i="19"/>
  <c r="O226" i="19" s="1"/>
  <c r="F225" i="19"/>
  <c r="O225" i="19" s="1"/>
  <c r="F223" i="19"/>
  <c r="F222" i="19"/>
  <c r="F219" i="19"/>
  <c r="O219" i="19" s="1"/>
  <c r="F218" i="19"/>
  <c r="O218" i="19" s="1"/>
  <c r="F217" i="19"/>
  <c r="O217" i="19" s="1"/>
  <c r="F216" i="19"/>
  <c r="F215" i="19"/>
  <c r="F213" i="19"/>
  <c r="O213" i="19" s="1"/>
  <c r="F212" i="19"/>
  <c r="F209" i="19"/>
  <c r="F208" i="19"/>
  <c r="F207" i="19"/>
  <c r="F206" i="19"/>
  <c r="F205" i="19"/>
  <c r="F203" i="19"/>
  <c r="O203" i="19" s="1"/>
  <c r="F202" i="19"/>
  <c r="O202" i="19" s="1"/>
  <c r="F199" i="19"/>
  <c r="F198" i="19"/>
  <c r="O198" i="19" s="1"/>
  <c r="F197" i="19"/>
  <c r="O197" i="19" s="1"/>
  <c r="F196" i="19"/>
  <c r="F195" i="19"/>
  <c r="O195" i="19" s="1"/>
  <c r="F193" i="19"/>
  <c r="F192" i="19"/>
  <c r="F189" i="19"/>
  <c r="O189" i="19" s="1"/>
  <c r="F188" i="19"/>
  <c r="O188" i="19" s="1"/>
  <c r="F187" i="19"/>
  <c r="F186" i="19"/>
  <c r="O186" i="19" s="1"/>
  <c r="F185" i="19"/>
  <c r="F183" i="19"/>
  <c r="F182" i="19"/>
  <c r="F179" i="19"/>
  <c r="O179" i="19" s="1"/>
  <c r="F178" i="19"/>
  <c r="F177" i="19"/>
  <c r="F176" i="19"/>
  <c r="F175" i="19"/>
  <c r="O175" i="19" s="1"/>
  <c r="F173" i="19"/>
  <c r="O173" i="19" s="1"/>
  <c r="F172" i="19"/>
  <c r="O172" i="19" s="1"/>
  <c r="F169" i="19"/>
  <c r="F168" i="19"/>
  <c r="F167" i="19"/>
  <c r="O167" i="19" s="1"/>
  <c r="F166" i="19"/>
  <c r="O166" i="19" s="1"/>
  <c r="F165" i="19"/>
  <c r="O165" i="19" s="1"/>
  <c r="F163" i="19"/>
  <c r="V163" i="19" s="1"/>
  <c r="F162" i="19"/>
  <c r="F159" i="19"/>
  <c r="F158" i="19"/>
  <c r="F157" i="19"/>
  <c r="F156" i="19"/>
  <c r="F155" i="19"/>
  <c r="O155" i="19" s="1"/>
  <c r="F153" i="19"/>
  <c r="O153" i="19" s="1"/>
  <c r="F152" i="19"/>
  <c r="F149" i="19"/>
  <c r="O149" i="19" s="1"/>
  <c r="F148" i="19"/>
  <c r="O148" i="19" s="1"/>
  <c r="F147" i="19"/>
  <c r="F146" i="19"/>
  <c r="O146" i="19" s="1"/>
  <c r="F145" i="19"/>
  <c r="F143" i="19"/>
  <c r="F142" i="19"/>
  <c r="F139" i="19"/>
  <c r="O139" i="19" s="1"/>
  <c r="F138" i="19"/>
  <c r="F137" i="19"/>
  <c r="F136" i="19"/>
  <c r="O136" i="19" s="1"/>
  <c r="F135" i="19"/>
  <c r="O135" i="19" s="1"/>
  <c r="F133" i="19"/>
  <c r="O133" i="19" s="1"/>
  <c r="F132" i="19"/>
  <c r="F129" i="19"/>
  <c r="V129" i="19" s="1"/>
  <c r="F128" i="19"/>
  <c r="F127" i="19"/>
  <c r="F126" i="19"/>
  <c r="F125" i="19"/>
  <c r="F123" i="19"/>
  <c r="O123" i="19" s="1"/>
  <c r="F122" i="19"/>
  <c r="V122" i="19" s="1"/>
  <c r="F119" i="19"/>
  <c r="O119" i="19" s="1"/>
  <c r="F118" i="19"/>
  <c r="O118" i="19" s="1"/>
  <c r="F117" i="19"/>
  <c r="F116" i="19"/>
  <c r="F115" i="19"/>
  <c r="O115" i="19" s="1"/>
  <c r="F113" i="19"/>
  <c r="F112" i="19"/>
  <c r="F109" i="19"/>
  <c r="O109" i="19" s="1"/>
  <c r="F108" i="19"/>
  <c r="F107" i="19"/>
  <c r="F106" i="19"/>
  <c r="F105" i="19"/>
  <c r="O105" i="19" s="1"/>
  <c r="F103" i="19"/>
  <c r="F102" i="19"/>
  <c r="F99" i="19"/>
  <c r="F98" i="19"/>
  <c r="F97" i="19"/>
  <c r="O97" i="19" s="1"/>
  <c r="F96" i="19"/>
  <c r="F95" i="19"/>
  <c r="O95" i="19" s="1"/>
  <c r="F93" i="19"/>
  <c r="F92" i="19"/>
  <c r="O92" i="19" s="1"/>
  <c r="F89" i="19"/>
  <c r="F88" i="19"/>
  <c r="O88" i="19" s="1"/>
  <c r="F87" i="19"/>
  <c r="F86" i="19"/>
  <c r="F85" i="19"/>
  <c r="O85" i="19" s="1"/>
  <c r="F83" i="19"/>
  <c r="F82" i="19"/>
  <c r="F79" i="19"/>
  <c r="F78" i="19"/>
  <c r="F77" i="19"/>
  <c r="O77" i="19" s="1"/>
  <c r="F76" i="19"/>
  <c r="F75" i="19"/>
  <c r="O75" i="19" s="1"/>
  <c r="F73" i="19"/>
  <c r="O73" i="19" s="1"/>
  <c r="F72" i="19"/>
  <c r="O72" i="19" s="1"/>
  <c r="F69" i="19"/>
  <c r="F68" i="19"/>
  <c r="O68" i="19" s="1"/>
  <c r="F67" i="19"/>
  <c r="F66" i="19"/>
  <c r="O66" i="19" s="1"/>
  <c r="F65" i="19"/>
  <c r="I65" i="19" s="1"/>
  <c r="F63" i="19"/>
  <c r="O63" i="19" s="1"/>
  <c r="F62" i="19"/>
  <c r="F59" i="19"/>
  <c r="F58" i="19"/>
  <c r="O58" i="19" s="1"/>
  <c r="F57" i="19"/>
  <c r="F56" i="19"/>
  <c r="F55" i="19"/>
  <c r="F53" i="19"/>
  <c r="O53" i="19" s="1"/>
  <c r="F52" i="19"/>
  <c r="O52" i="19" s="1"/>
  <c r="F49" i="19"/>
  <c r="F48" i="19"/>
  <c r="F47" i="19"/>
  <c r="F46" i="19"/>
  <c r="O46" i="19" s="1"/>
  <c r="F45" i="19"/>
  <c r="O45" i="19" s="1"/>
  <c r="F43" i="19"/>
  <c r="F42" i="19"/>
  <c r="O42" i="19" s="1"/>
  <c r="F39" i="19"/>
  <c r="F38" i="19"/>
  <c r="O38" i="19" s="1"/>
  <c r="F37" i="19"/>
  <c r="O37" i="19" s="1"/>
  <c r="F36" i="19"/>
  <c r="F35" i="19"/>
  <c r="O35" i="19" s="1"/>
  <c r="F33" i="19"/>
  <c r="F32" i="19"/>
  <c r="O32" i="19" s="1"/>
  <c r="F29" i="19"/>
  <c r="F28" i="19"/>
  <c r="F27" i="19"/>
  <c r="O27" i="19" s="1"/>
  <c r="F26" i="19"/>
  <c r="F25" i="19"/>
  <c r="F23" i="19"/>
  <c r="O23" i="19" s="1"/>
  <c r="F22" i="19"/>
  <c r="F19" i="19"/>
  <c r="F18" i="19"/>
  <c r="F17" i="19"/>
  <c r="F16" i="19"/>
  <c r="F15" i="19"/>
  <c r="F13" i="19"/>
  <c r="O13" i="19" s="1"/>
  <c r="F12" i="19"/>
  <c r="O12" i="19" s="1"/>
  <c r="F9" i="19"/>
  <c r="F8" i="19"/>
  <c r="F7" i="19"/>
  <c r="O7" i="19" s="1"/>
  <c r="F6" i="19"/>
  <c r="O6" i="19" s="1"/>
  <c r="E533" i="19"/>
  <c r="E532" i="19"/>
  <c r="E529" i="19"/>
  <c r="N529" i="19" s="1"/>
  <c r="E528" i="19"/>
  <c r="N528" i="19" s="1"/>
  <c r="E527" i="19"/>
  <c r="E526" i="19"/>
  <c r="E525" i="19"/>
  <c r="E523" i="19"/>
  <c r="I523" i="19" s="1"/>
  <c r="R523" i="19" s="1"/>
  <c r="E522" i="19"/>
  <c r="E519" i="19"/>
  <c r="N519" i="19" s="1"/>
  <c r="E518" i="19"/>
  <c r="E517" i="19"/>
  <c r="E516" i="19"/>
  <c r="E515" i="19"/>
  <c r="E513" i="19"/>
  <c r="E512" i="19"/>
  <c r="N512" i="19" s="1"/>
  <c r="E509" i="19"/>
  <c r="E508" i="19"/>
  <c r="N508" i="19" s="1"/>
  <c r="E507" i="19"/>
  <c r="N507" i="19" s="1"/>
  <c r="E506" i="19"/>
  <c r="E505" i="19"/>
  <c r="E503" i="19"/>
  <c r="E502" i="19"/>
  <c r="E499" i="19"/>
  <c r="E498" i="19"/>
  <c r="E497" i="19"/>
  <c r="E496" i="19"/>
  <c r="N496" i="19" s="1"/>
  <c r="E495" i="19"/>
  <c r="N495" i="19" s="1"/>
  <c r="E493" i="19"/>
  <c r="E492" i="19"/>
  <c r="E489" i="19"/>
  <c r="N489" i="19" s="1"/>
  <c r="E488" i="19"/>
  <c r="E487" i="19"/>
  <c r="N487" i="19" s="1"/>
  <c r="E486" i="19"/>
  <c r="N486" i="19" s="1"/>
  <c r="E485" i="19"/>
  <c r="E483" i="19"/>
  <c r="N483" i="19" s="1"/>
  <c r="E482" i="19"/>
  <c r="E479" i="19"/>
  <c r="E478" i="19"/>
  <c r="N478" i="19" s="1"/>
  <c r="E477" i="19"/>
  <c r="N477" i="19" s="1"/>
  <c r="E476" i="19"/>
  <c r="E475" i="19"/>
  <c r="N475" i="19" s="1"/>
  <c r="E473" i="19"/>
  <c r="N473" i="19" s="1"/>
  <c r="E472" i="19"/>
  <c r="N472" i="19" s="1"/>
  <c r="E469" i="19"/>
  <c r="E468" i="19"/>
  <c r="E467" i="19"/>
  <c r="E466" i="19"/>
  <c r="N466" i="19" s="1"/>
  <c r="E465" i="19"/>
  <c r="E463" i="19"/>
  <c r="E462" i="19"/>
  <c r="E459" i="19"/>
  <c r="E458" i="19"/>
  <c r="E457" i="19"/>
  <c r="E456" i="19"/>
  <c r="E455" i="19"/>
  <c r="N455" i="19" s="1"/>
  <c r="E453" i="19"/>
  <c r="E452" i="19"/>
  <c r="N452" i="19" s="1"/>
  <c r="E449" i="19"/>
  <c r="N449" i="19" s="1"/>
  <c r="E448" i="19"/>
  <c r="N448" i="19" s="1"/>
  <c r="E447" i="19"/>
  <c r="E446" i="19"/>
  <c r="E445" i="19"/>
  <c r="E443" i="19"/>
  <c r="U443" i="19" s="1"/>
  <c r="E442" i="19"/>
  <c r="N442" i="19" s="1"/>
  <c r="E439" i="19"/>
  <c r="U439" i="19" s="1"/>
  <c r="E438" i="19"/>
  <c r="N438" i="19" s="1"/>
  <c r="E437" i="19"/>
  <c r="N437" i="19" s="1"/>
  <c r="E436" i="19"/>
  <c r="E435" i="19"/>
  <c r="U435" i="19" s="1"/>
  <c r="E433" i="19"/>
  <c r="E432" i="19"/>
  <c r="U432" i="19" s="1"/>
  <c r="E429" i="19"/>
  <c r="N429" i="19" s="1"/>
  <c r="E428" i="19"/>
  <c r="E427" i="19"/>
  <c r="N427" i="19" s="1"/>
  <c r="E426" i="19"/>
  <c r="U426" i="19" s="1"/>
  <c r="E425" i="19"/>
  <c r="E423" i="19"/>
  <c r="U423" i="19" s="1"/>
  <c r="E422" i="19"/>
  <c r="E419" i="19"/>
  <c r="U419" i="19" s="1"/>
  <c r="E418" i="19"/>
  <c r="E417" i="19"/>
  <c r="E416" i="19"/>
  <c r="E415" i="19"/>
  <c r="E413" i="19"/>
  <c r="E412" i="19"/>
  <c r="E409" i="19"/>
  <c r="E408" i="19"/>
  <c r="E407" i="19"/>
  <c r="E406" i="19"/>
  <c r="E405" i="19"/>
  <c r="E403" i="19"/>
  <c r="E402" i="19"/>
  <c r="E399" i="19"/>
  <c r="N399" i="19" s="1"/>
  <c r="E398" i="19"/>
  <c r="E397" i="19"/>
  <c r="E396" i="19"/>
  <c r="N396" i="19" s="1"/>
  <c r="E395" i="19"/>
  <c r="E393" i="19"/>
  <c r="N393" i="19" s="1"/>
  <c r="E392" i="19"/>
  <c r="N392" i="19" s="1"/>
  <c r="E389" i="19"/>
  <c r="N389" i="19" s="1"/>
  <c r="E388" i="19"/>
  <c r="E387" i="19"/>
  <c r="E386" i="19"/>
  <c r="E385" i="19"/>
  <c r="E383" i="19"/>
  <c r="N383" i="19" s="1"/>
  <c r="E382" i="19"/>
  <c r="E379" i="19"/>
  <c r="N379" i="19" s="1"/>
  <c r="E378" i="19"/>
  <c r="E377" i="19"/>
  <c r="N377" i="19" s="1"/>
  <c r="E376" i="19"/>
  <c r="E375" i="19"/>
  <c r="E373" i="19"/>
  <c r="E372" i="19"/>
  <c r="E369" i="19"/>
  <c r="E368" i="19"/>
  <c r="N368" i="19" s="1"/>
  <c r="E367" i="19"/>
  <c r="E366" i="19"/>
  <c r="E365" i="19"/>
  <c r="E363" i="19"/>
  <c r="N363" i="19" s="1"/>
  <c r="E362" i="19"/>
  <c r="E359" i="19"/>
  <c r="N359" i="19" s="1"/>
  <c r="E358" i="19"/>
  <c r="E357" i="19"/>
  <c r="N357" i="19" s="1"/>
  <c r="E356" i="19"/>
  <c r="E355" i="19"/>
  <c r="N355" i="19" s="1"/>
  <c r="E353" i="19"/>
  <c r="E352" i="19"/>
  <c r="E349" i="19"/>
  <c r="E348" i="19"/>
  <c r="E347" i="19"/>
  <c r="E346" i="19"/>
  <c r="N346" i="19" s="1"/>
  <c r="E345" i="19"/>
  <c r="E343" i="19"/>
  <c r="N343" i="19" s="1"/>
  <c r="E342" i="19"/>
  <c r="E339" i="19"/>
  <c r="E338" i="19"/>
  <c r="E337" i="19"/>
  <c r="N337" i="19" s="1"/>
  <c r="E336" i="19"/>
  <c r="E335" i="19"/>
  <c r="N335" i="19" s="1"/>
  <c r="E333" i="19"/>
  <c r="U333" i="19" s="1"/>
  <c r="E332" i="19"/>
  <c r="N332" i="19" s="1"/>
  <c r="E329" i="19"/>
  <c r="E328" i="19"/>
  <c r="N328" i="19" s="1"/>
  <c r="E327" i="19"/>
  <c r="N327" i="19" s="1"/>
  <c r="E326" i="19"/>
  <c r="N326" i="19" s="1"/>
  <c r="E325" i="19"/>
  <c r="N325" i="19" s="1"/>
  <c r="E323" i="19"/>
  <c r="N323" i="19" s="1"/>
  <c r="E322" i="19"/>
  <c r="E319" i="19"/>
  <c r="E318" i="19"/>
  <c r="E317" i="19"/>
  <c r="N317" i="19" s="1"/>
  <c r="E316" i="19"/>
  <c r="N316" i="19" s="1"/>
  <c r="E315" i="19"/>
  <c r="N315" i="19" s="1"/>
  <c r="E313" i="19"/>
  <c r="E312" i="19"/>
  <c r="E309" i="19"/>
  <c r="E308" i="19"/>
  <c r="E307" i="19"/>
  <c r="E306" i="19"/>
  <c r="N306" i="19" s="1"/>
  <c r="E305" i="19"/>
  <c r="N305" i="19" s="1"/>
  <c r="E303" i="19"/>
  <c r="E302" i="19"/>
  <c r="E299" i="19"/>
  <c r="E298" i="19"/>
  <c r="E297" i="19"/>
  <c r="N297" i="19" s="1"/>
  <c r="E296" i="19"/>
  <c r="U296" i="19" s="1"/>
  <c r="E295" i="19"/>
  <c r="E293" i="19"/>
  <c r="E292" i="19"/>
  <c r="E289" i="19"/>
  <c r="N289" i="19" s="1"/>
  <c r="E288" i="19"/>
  <c r="E287" i="19"/>
  <c r="N287" i="19" s="1"/>
  <c r="E286" i="19"/>
  <c r="E285" i="19"/>
  <c r="E283" i="19"/>
  <c r="E282" i="19"/>
  <c r="N282" i="19" s="1"/>
  <c r="E279" i="19"/>
  <c r="N279" i="19" s="1"/>
  <c r="E278" i="19"/>
  <c r="N278" i="19" s="1"/>
  <c r="E277" i="19"/>
  <c r="E276" i="19"/>
  <c r="E275" i="19"/>
  <c r="E273" i="19"/>
  <c r="U273" i="19" s="1"/>
  <c r="E272" i="19"/>
  <c r="E269" i="19"/>
  <c r="N269" i="19" s="1"/>
  <c r="E268" i="19"/>
  <c r="E267" i="19"/>
  <c r="E266" i="19"/>
  <c r="E265" i="19"/>
  <c r="E263" i="19"/>
  <c r="E262" i="19"/>
  <c r="N262" i="19" s="1"/>
  <c r="E259" i="19"/>
  <c r="I259" i="19" s="1"/>
  <c r="E258" i="19"/>
  <c r="N258" i="19" s="1"/>
  <c r="E257" i="19"/>
  <c r="E256" i="19"/>
  <c r="N256" i="19" s="1"/>
  <c r="E255" i="19"/>
  <c r="E253" i="19"/>
  <c r="E252" i="19"/>
  <c r="E249" i="19"/>
  <c r="E248" i="19"/>
  <c r="N248" i="19" s="1"/>
  <c r="E247" i="19"/>
  <c r="E246" i="19"/>
  <c r="E245" i="19"/>
  <c r="E243" i="19"/>
  <c r="N243" i="19" s="1"/>
  <c r="E242" i="19"/>
  <c r="N242" i="19" s="1"/>
  <c r="E239" i="19"/>
  <c r="E238" i="19"/>
  <c r="N238" i="19" s="1"/>
  <c r="E237" i="19"/>
  <c r="N237" i="19" s="1"/>
  <c r="E236" i="19"/>
  <c r="N236" i="19" s="1"/>
  <c r="E235" i="19"/>
  <c r="E233" i="19"/>
  <c r="E232" i="19"/>
  <c r="E229" i="19"/>
  <c r="E228" i="19"/>
  <c r="E227" i="19"/>
  <c r="E226" i="19"/>
  <c r="E225" i="19"/>
  <c r="N225" i="19" s="1"/>
  <c r="E223" i="19"/>
  <c r="E222" i="19"/>
  <c r="E219" i="19"/>
  <c r="N219" i="19" s="1"/>
  <c r="E218" i="19"/>
  <c r="E217" i="19"/>
  <c r="E216" i="19"/>
  <c r="N216" i="19" s="1"/>
  <c r="E215" i="19"/>
  <c r="E213" i="19"/>
  <c r="E212" i="19"/>
  <c r="E209" i="19"/>
  <c r="E208" i="19"/>
  <c r="N208" i="19" s="1"/>
  <c r="E207" i="19"/>
  <c r="E206" i="19"/>
  <c r="N206" i="19" s="1"/>
  <c r="E205" i="19"/>
  <c r="N205" i="19" s="1"/>
  <c r="E203" i="19"/>
  <c r="U203" i="19" s="1"/>
  <c r="E202" i="19"/>
  <c r="U202" i="19" s="1"/>
  <c r="E199" i="19"/>
  <c r="E198" i="19"/>
  <c r="E197" i="19"/>
  <c r="E196" i="19"/>
  <c r="E195" i="19"/>
  <c r="E193" i="19"/>
  <c r="N193" i="19" s="1"/>
  <c r="E192" i="19"/>
  <c r="N192" i="19" s="1"/>
  <c r="E189" i="19"/>
  <c r="N189" i="19" s="1"/>
  <c r="E188" i="19"/>
  <c r="E187" i="19"/>
  <c r="N187" i="19" s="1"/>
  <c r="E186" i="19"/>
  <c r="N186" i="19" s="1"/>
  <c r="E185" i="19"/>
  <c r="N185" i="19" s="1"/>
  <c r="E183" i="19"/>
  <c r="N183" i="19" s="1"/>
  <c r="E182" i="19"/>
  <c r="N182" i="19" s="1"/>
  <c r="E179" i="19"/>
  <c r="E178" i="19"/>
  <c r="E177" i="19"/>
  <c r="E176" i="19"/>
  <c r="E175" i="19"/>
  <c r="N175" i="19" s="1"/>
  <c r="E173" i="19"/>
  <c r="N173" i="19" s="1"/>
  <c r="E172" i="19"/>
  <c r="N172" i="19" s="1"/>
  <c r="E169" i="19"/>
  <c r="E168" i="19"/>
  <c r="N168" i="19" s="1"/>
  <c r="E167" i="19"/>
  <c r="N167" i="19" s="1"/>
  <c r="E166" i="19"/>
  <c r="E165" i="19"/>
  <c r="E163" i="19"/>
  <c r="E162" i="19"/>
  <c r="E159" i="19"/>
  <c r="E158" i="19"/>
  <c r="E157" i="19"/>
  <c r="E156" i="19"/>
  <c r="E155" i="19"/>
  <c r="E153" i="19"/>
  <c r="N153" i="19" s="1"/>
  <c r="E152" i="19"/>
  <c r="N152" i="19" s="1"/>
  <c r="E149" i="19"/>
  <c r="N149" i="19" s="1"/>
  <c r="E148" i="19"/>
  <c r="E147" i="19"/>
  <c r="E146" i="19"/>
  <c r="E145" i="19"/>
  <c r="N145" i="19" s="1"/>
  <c r="E143" i="19"/>
  <c r="U143" i="19" s="1"/>
  <c r="E142" i="19"/>
  <c r="E139" i="19"/>
  <c r="N139" i="19" s="1"/>
  <c r="E138" i="19"/>
  <c r="E137" i="19"/>
  <c r="U137" i="19" s="1"/>
  <c r="E136" i="19"/>
  <c r="E135" i="19"/>
  <c r="E133" i="19"/>
  <c r="E132" i="19"/>
  <c r="N132" i="19" s="1"/>
  <c r="E129" i="19"/>
  <c r="U129" i="19" s="1"/>
  <c r="E128" i="19"/>
  <c r="E127" i="19"/>
  <c r="E126" i="19"/>
  <c r="E125" i="19"/>
  <c r="E123" i="19"/>
  <c r="E122" i="19"/>
  <c r="U122" i="19" s="1"/>
  <c r="E119" i="19"/>
  <c r="E118" i="19"/>
  <c r="E117" i="19"/>
  <c r="E116" i="19"/>
  <c r="N116" i="19" s="1"/>
  <c r="E115" i="19"/>
  <c r="E113" i="19"/>
  <c r="N113" i="19" s="1"/>
  <c r="E112" i="19"/>
  <c r="N112" i="19" s="1"/>
  <c r="E109" i="19"/>
  <c r="E108" i="19"/>
  <c r="E107" i="19"/>
  <c r="E106" i="19"/>
  <c r="E105" i="19"/>
  <c r="E103" i="19"/>
  <c r="N103" i="19" s="1"/>
  <c r="E102" i="19"/>
  <c r="E99" i="19"/>
  <c r="E98" i="19"/>
  <c r="E97" i="19"/>
  <c r="N97" i="19" s="1"/>
  <c r="E96" i="19"/>
  <c r="N96" i="19" s="1"/>
  <c r="E95" i="19"/>
  <c r="N95" i="19" s="1"/>
  <c r="E93" i="19"/>
  <c r="N93" i="19" s="1"/>
  <c r="E92" i="19"/>
  <c r="E89" i="19"/>
  <c r="N89" i="19" s="1"/>
  <c r="E88" i="19"/>
  <c r="N88" i="19" s="1"/>
  <c r="E87" i="19"/>
  <c r="E86" i="19"/>
  <c r="N86" i="19" s="1"/>
  <c r="E85" i="19"/>
  <c r="N85" i="19" s="1"/>
  <c r="E83" i="19"/>
  <c r="N83" i="19" s="1"/>
  <c r="E82" i="19"/>
  <c r="E79" i="19"/>
  <c r="E78" i="19"/>
  <c r="E77" i="19"/>
  <c r="E76" i="19"/>
  <c r="E75" i="19"/>
  <c r="N75" i="19" s="1"/>
  <c r="E73" i="19"/>
  <c r="N73" i="19" s="1"/>
  <c r="E72" i="19"/>
  <c r="N72" i="19" s="1"/>
  <c r="E69" i="19"/>
  <c r="E68" i="19"/>
  <c r="N68" i="19" s="1"/>
  <c r="E67" i="19"/>
  <c r="E66" i="19"/>
  <c r="N66" i="19" s="1"/>
  <c r="E65" i="19"/>
  <c r="N65" i="19" s="1"/>
  <c r="E63" i="19"/>
  <c r="E62" i="19"/>
  <c r="E59" i="19"/>
  <c r="N59" i="19" s="1"/>
  <c r="E58" i="19"/>
  <c r="N58" i="19" s="1"/>
  <c r="E57" i="19"/>
  <c r="E56" i="19"/>
  <c r="E55" i="19"/>
  <c r="E53" i="19"/>
  <c r="N53" i="19" s="1"/>
  <c r="E52" i="19"/>
  <c r="E49" i="19"/>
  <c r="E48" i="19"/>
  <c r="N48" i="19" s="1"/>
  <c r="E47" i="19"/>
  <c r="E46" i="19"/>
  <c r="E45" i="19"/>
  <c r="E43" i="19"/>
  <c r="N43" i="19" s="1"/>
  <c r="E42" i="19"/>
  <c r="N42" i="19" s="1"/>
  <c r="E39" i="19"/>
  <c r="E38" i="19"/>
  <c r="E37" i="19"/>
  <c r="E36" i="19"/>
  <c r="E35" i="19"/>
  <c r="E33" i="19"/>
  <c r="N33" i="19" s="1"/>
  <c r="E32" i="19"/>
  <c r="E29" i="19"/>
  <c r="E28" i="19"/>
  <c r="E27" i="19"/>
  <c r="E26" i="19"/>
  <c r="N26" i="19" s="1"/>
  <c r="E25" i="19"/>
  <c r="N25" i="19" s="1"/>
  <c r="E23" i="19"/>
  <c r="E22" i="19"/>
  <c r="N22" i="19" s="1"/>
  <c r="E19" i="19"/>
  <c r="E18" i="19"/>
  <c r="N18" i="19" s="1"/>
  <c r="E17" i="19"/>
  <c r="E16" i="19"/>
  <c r="E15" i="19"/>
  <c r="E13" i="19"/>
  <c r="E12" i="19"/>
  <c r="E9" i="19"/>
  <c r="N9" i="19" s="1"/>
  <c r="E8" i="19"/>
  <c r="N8" i="19" s="1"/>
  <c r="E7" i="19"/>
  <c r="N7" i="19" s="1"/>
  <c r="E6" i="19"/>
  <c r="N59" i="8"/>
  <c r="M59" i="8"/>
  <c r="L59" i="8"/>
  <c r="Q59" i="8" s="1"/>
  <c r="K59" i="8"/>
  <c r="J59" i="8"/>
  <c r="I59" i="8"/>
  <c r="H59" i="8"/>
  <c r="G59" i="8"/>
  <c r="N58" i="8"/>
  <c r="M58" i="8"/>
  <c r="L58" i="8"/>
  <c r="K58" i="8"/>
  <c r="J58" i="8"/>
  <c r="I58" i="8"/>
  <c r="H58" i="8"/>
  <c r="G58" i="8"/>
  <c r="N57" i="8"/>
  <c r="M57" i="8"/>
  <c r="L57" i="8"/>
  <c r="Q57" i="8" s="1"/>
  <c r="K57" i="8"/>
  <c r="J57" i="8"/>
  <c r="I57" i="8"/>
  <c r="H57" i="8"/>
  <c r="G57" i="8"/>
  <c r="N56" i="8"/>
  <c r="M56" i="8"/>
  <c r="L56" i="8"/>
  <c r="K56" i="8"/>
  <c r="J56" i="8"/>
  <c r="I56" i="8"/>
  <c r="H56" i="8"/>
  <c r="G56" i="8"/>
  <c r="N55" i="8"/>
  <c r="M55" i="8"/>
  <c r="L55" i="8"/>
  <c r="Q55" i="8" s="1"/>
  <c r="K55" i="8"/>
  <c r="J55" i="8"/>
  <c r="I55" i="8"/>
  <c r="H55" i="8"/>
  <c r="G55" i="8"/>
  <c r="N53" i="8"/>
  <c r="M53" i="8"/>
  <c r="L53" i="8"/>
  <c r="P53" i="8" s="1"/>
  <c r="K53" i="8"/>
  <c r="J53" i="8"/>
  <c r="I53" i="8"/>
  <c r="H53" i="8"/>
  <c r="G53" i="8"/>
  <c r="N52" i="8"/>
  <c r="M52" i="8"/>
  <c r="L52" i="8"/>
  <c r="P52" i="8" s="1"/>
  <c r="K52" i="8"/>
  <c r="J52" i="8"/>
  <c r="I52" i="8"/>
  <c r="H52" i="8"/>
  <c r="G52" i="8"/>
  <c r="N51" i="8"/>
  <c r="M51" i="8"/>
  <c r="L51" i="8"/>
  <c r="P51" i="8" s="1"/>
  <c r="K51" i="8"/>
  <c r="J51" i="8"/>
  <c r="I51" i="8"/>
  <c r="H51" i="8"/>
  <c r="G51" i="8"/>
  <c r="G50" i="8"/>
  <c r="H50" i="8"/>
  <c r="I50" i="8"/>
  <c r="J50" i="8"/>
  <c r="K50" i="8"/>
  <c r="L50" i="8"/>
  <c r="M50" i="8"/>
  <c r="N50" i="8"/>
  <c r="K471" i="16"/>
  <c r="K470" i="16"/>
  <c r="K469" i="16"/>
  <c r="K468" i="16"/>
  <c r="K467" i="16"/>
  <c r="K466" i="16"/>
  <c r="K465" i="16"/>
  <c r="K464" i="16"/>
  <c r="K462" i="16"/>
  <c r="K461" i="16"/>
  <c r="K460" i="16"/>
  <c r="K459" i="16"/>
  <c r="K458" i="16"/>
  <c r="K457" i="16"/>
  <c r="K456" i="16"/>
  <c r="K455" i="16"/>
  <c r="K453" i="16"/>
  <c r="K452" i="16"/>
  <c r="K451" i="16"/>
  <c r="K450" i="16"/>
  <c r="K449" i="16"/>
  <c r="K448" i="16"/>
  <c r="K447" i="16"/>
  <c r="K446" i="16"/>
  <c r="K444" i="16"/>
  <c r="K443" i="16"/>
  <c r="K442" i="16"/>
  <c r="K441" i="16"/>
  <c r="K440" i="16"/>
  <c r="K439" i="16"/>
  <c r="K438" i="16"/>
  <c r="K437" i="16"/>
  <c r="K435" i="16"/>
  <c r="K434" i="16"/>
  <c r="K433" i="16"/>
  <c r="K432" i="16"/>
  <c r="K431" i="16"/>
  <c r="K430" i="16"/>
  <c r="K429" i="16"/>
  <c r="K428" i="16"/>
  <c r="K426" i="16"/>
  <c r="K425" i="16"/>
  <c r="K424" i="16"/>
  <c r="K423" i="16"/>
  <c r="K422" i="16"/>
  <c r="K421" i="16"/>
  <c r="K420" i="16"/>
  <c r="K419" i="16"/>
  <c r="K417" i="16"/>
  <c r="K416" i="16"/>
  <c r="K415" i="16"/>
  <c r="K414" i="16"/>
  <c r="K413" i="16"/>
  <c r="K412" i="16"/>
  <c r="K411" i="16"/>
  <c r="K410" i="16"/>
  <c r="K408" i="16"/>
  <c r="K407" i="16"/>
  <c r="K406" i="16"/>
  <c r="K405" i="16"/>
  <c r="K404" i="16"/>
  <c r="K403" i="16"/>
  <c r="K402" i="16"/>
  <c r="K401" i="16"/>
  <c r="K399" i="16"/>
  <c r="K398" i="16"/>
  <c r="K397" i="16"/>
  <c r="K396" i="16"/>
  <c r="K395" i="16"/>
  <c r="K394" i="16"/>
  <c r="K393" i="16"/>
  <c r="K392" i="16"/>
  <c r="K390" i="16"/>
  <c r="K389" i="16"/>
  <c r="K388" i="16"/>
  <c r="K387" i="16"/>
  <c r="K386" i="16"/>
  <c r="K385" i="16"/>
  <c r="K384" i="16"/>
  <c r="K383" i="16"/>
  <c r="K381" i="16"/>
  <c r="K380" i="16"/>
  <c r="K379" i="16"/>
  <c r="K378" i="16"/>
  <c r="K377" i="16"/>
  <c r="K376" i="16"/>
  <c r="K375" i="16"/>
  <c r="K374" i="16"/>
  <c r="K372" i="16"/>
  <c r="K371" i="16"/>
  <c r="K370" i="16"/>
  <c r="K369" i="16"/>
  <c r="K368" i="16"/>
  <c r="K367" i="16"/>
  <c r="K366" i="16"/>
  <c r="K365" i="16"/>
  <c r="K363" i="16"/>
  <c r="K362" i="16"/>
  <c r="K361" i="16"/>
  <c r="K360" i="16"/>
  <c r="K359" i="16"/>
  <c r="K358" i="16"/>
  <c r="K357" i="16"/>
  <c r="K356" i="16"/>
  <c r="K354" i="16"/>
  <c r="K353" i="16"/>
  <c r="K352" i="16"/>
  <c r="K351" i="16"/>
  <c r="K350" i="16"/>
  <c r="K349" i="16"/>
  <c r="V349" i="16" s="1"/>
  <c r="K348" i="16"/>
  <c r="K347" i="16"/>
  <c r="K345" i="16"/>
  <c r="K344" i="16"/>
  <c r="K343" i="16"/>
  <c r="K342" i="16"/>
  <c r="K341" i="16"/>
  <c r="K340" i="16"/>
  <c r="K339" i="16"/>
  <c r="K338" i="16"/>
  <c r="K336" i="16"/>
  <c r="K335" i="16"/>
  <c r="K334" i="16"/>
  <c r="K333" i="16"/>
  <c r="V333" i="16" s="1"/>
  <c r="K332" i="16"/>
  <c r="K331" i="16"/>
  <c r="K330" i="16"/>
  <c r="K329" i="16"/>
  <c r="K327" i="16"/>
  <c r="K326" i="16"/>
  <c r="K325" i="16"/>
  <c r="K324" i="16"/>
  <c r="K323" i="16"/>
  <c r="K322" i="16"/>
  <c r="K321" i="16"/>
  <c r="K320" i="16"/>
  <c r="K318" i="16"/>
  <c r="K317" i="16"/>
  <c r="K316" i="16"/>
  <c r="K315" i="16"/>
  <c r="K314" i="16"/>
  <c r="K313" i="16"/>
  <c r="K312" i="16"/>
  <c r="K311" i="16"/>
  <c r="K309" i="16"/>
  <c r="K308" i="16"/>
  <c r="K307" i="16"/>
  <c r="K306" i="16"/>
  <c r="K305" i="16"/>
  <c r="K304" i="16"/>
  <c r="K303" i="16"/>
  <c r="K302" i="16"/>
  <c r="K300" i="16"/>
  <c r="K299" i="16"/>
  <c r="K298" i="16"/>
  <c r="K297" i="16"/>
  <c r="K296" i="16"/>
  <c r="K295" i="16"/>
  <c r="K294" i="16"/>
  <c r="K293" i="16"/>
  <c r="K291" i="16"/>
  <c r="K290" i="16"/>
  <c r="K289" i="16"/>
  <c r="K288" i="16"/>
  <c r="K287" i="16"/>
  <c r="K286" i="16"/>
  <c r="K285" i="16"/>
  <c r="K284" i="16"/>
  <c r="K282" i="16"/>
  <c r="K281" i="16"/>
  <c r="K280" i="16"/>
  <c r="K279" i="16"/>
  <c r="K278" i="16"/>
  <c r="K277" i="16"/>
  <c r="K276" i="16"/>
  <c r="K275" i="16"/>
  <c r="K273" i="16"/>
  <c r="K272" i="16"/>
  <c r="K271" i="16"/>
  <c r="K270" i="16"/>
  <c r="K269" i="16"/>
  <c r="K268" i="16"/>
  <c r="K267" i="16"/>
  <c r="K266" i="16"/>
  <c r="K264" i="16"/>
  <c r="K263" i="16"/>
  <c r="K262" i="16"/>
  <c r="K261" i="16"/>
  <c r="K260" i="16"/>
  <c r="K259" i="16"/>
  <c r="K258" i="16"/>
  <c r="K257" i="16"/>
  <c r="K255" i="16"/>
  <c r="K254" i="16"/>
  <c r="K253" i="16"/>
  <c r="K252" i="16"/>
  <c r="K251" i="16"/>
  <c r="K250" i="16"/>
  <c r="K249" i="16"/>
  <c r="K248" i="16"/>
  <c r="K246" i="16"/>
  <c r="K245" i="16"/>
  <c r="V245" i="16" s="1"/>
  <c r="K244" i="16"/>
  <c r="K243" i="16"/>
  <c r="K242" i="16"/>
  <c r="K241" i="16"/>
  <c r="K240" i="16"/>
  <c r="K239" i="16"/>
  <c r="K237" i="16"/>
  <c r="K236" i="16"/>
  <c r="K235" i="16"/>
  <c r="V235" i="16" s="1"/>
  <c r="K234" i="16"/>
  <c r="K233" i="16"/>
  <c r="K232" i="16"/>
  <c r="K231" i="16"/>
  <c r="K230" i="16"/>
  <c r="K228" i="16"/>
  <c r="K227" i="16"/>
  <c r="K226" i="16"/>
  <c r="K225" i="16"/>
  <c r="K224" i="16"/>
  <c r="K223" i="16"/>
  <c r="K222" i="16"/>
  <c r="K221" i="16"/>
  <c r="K219" i="16"/>
  <c r="K218" i="16"/>
  <c r="K217" i="16"/>
  <c r="K216" i="16"/>
  <c r="K215" i="16"/>
  <c r="K214" i="16"/>
  <c r="K213" i="16"/>
  <c r="K212" i="16"/>
  <c r="K210" i="16"/>
  <c r="K209" i="16"/>
  <c r="K208" i="16"/>
  <c r="K207" i="16"/>
  <c r="K206" i="16"/>
  <c r="K205" i="16"/>
  <c r="K204" i="16"/>
  <c r="K203" i="16"/>
  <c r="K201" i="16"/>
  <c r="K200" i="16"/>
  <c r="K199" i="16"/>
  <c r="K198" i="16"/>
  <c r="K197" i="16"/>
  <c r="K196" i="16"/>
  <c r="K195" i="16"/>
  <c r="K194" i="16"/>
  <c r="K192" i="16"/>
  <c r="K191" i="16"/>
  <c r="K190" i="16"/>
  <c r="K189" i="16"/>
  <c r="K188" i="16"/>
  <c r="V188" i="16" s="1"/>
  <c r="K187" i="16"/>
  <c r="K186" i="16"/>
  <c r="K185" i="16"/>
  <c r="K183" i="16"/>
  <c r="K182" i="16"/>
  <c r="K181" i="16"/>
  <c r="K180" i="16"/>
  <c r="V180" i="16" s="1"/>
  <c r="K179" i="16"/>
  <c r="K178" i="16"/>
  <c r="K177" i="16"/>
  <c r="K176" i="16"/>
  <c r="K174" i="16"/>
  <c r="K173" i="16"/>
  <c r="K172" i="16"/>
  <c r="K171" i="16"/>
  <c r="K170" i="16"/>
  <c r="K169" i="16"/>
  <c r="K168" i="16"/>
  <c r="K167" i="16"/>
  <c r="K165" i="16"/>
  <c r="K164" i="16"/>
  <c r="K163" i="16"/>
  <c r="K162" i="16"/>
  <c r="K161" i="16"/>
  <c r="K160" i="16"/>
  <c r="K159" i="16"/>
  <c r="K158" i="16"/>
  <c r="K156" i="16"/>
  <c r="K155" i="16"/>
  <c r="K154" i="16"/>
  <c r="K153" i="16"/>
  <c r="K152" i="16"/>
  <c r="K151" i="16"/>
  <c r="K150" i="16"/>
  <c r="K149" i="16"/>
  <c r="K147" i="16"/>
  <c r="K146" i="16"/>
  <c r="K145" i="16"/>
  <c r="K144" i="16"/>
  <c r="K143" i="16"/>
  <c r="K142" i="16"/>
  <c r="K141" i="16"/>
  <c r="K140" i="16"/>
  <c r="K138" i="16"/>
  <c r="K137" i="16"/>
  <c r="K136" i="16"/>
  <c r="K135" i="16"/>
  <c r="K134" i="16"/>
  <c r="K133" i="16"/>
  <c r="K132" i="16"/>
  <c r="K131" i="16"/>
  <c r="K129" i="16"/>
  <c r="K128" i="16"/>
  <c r="K127" i="16"/>
  <c r="K126" i="16"/>
  <c r="K125" i="16"/>
  <c r="K124" i="16"/>
  <c r="K123" i="16"/>
  <c r="K122" i="16"/>
  <c r="K120" i="16"/>
  <c r="K119" i="16"/>
  <c r="K118" i="16"/>
  <c r="K117" i="16"/>
  <c r="K116" i="16"/>
  <c r="K115" i="16"/>
  <c r="K114" i="16"/>
  <c r="K113" i="16"/>
  <c r="K111" i="16"/>
  <c r="K110" i="16"/>
  <c r="K109" i="16"/>
  <c r="K108" i="16"/>
  <c r="K107" i="16"/>
  <c r="K106" i="16"/>
  <c r="K105" i="16"/>
  <c r="K104" i="16"/>
  <c r="K102" i="16"/>
  <c r="K101" i="16"/>
  <c r="K100" i="16"/>
  <c r="K99" i="16"/>
  <c r="K98" i="16"/>
  <c r="K97" i="16"/>
  <c r="K96" i="16"/>
  <c r="K95" i="16"/>
  <c r="K93" i="16"/>
  <c r="K92" i="16"/>
  <c r="K91" i="16"/>
  <c r="K90" i="16"/>
  <c r="K89" i="16"/>
  <c r="K88" i="16"/>
  <c r="K87" i="16"/>
  <c r="K86" i="16"/>
  <c r="K84" i="16"/>
  <c r="K83" i="16"/>
  <c r="K82" i="16"/>
  <c r="K81" i="16"/>
  <c r="K80" i="16"/>
  <c r="K79" i="16"/>
  <c r="K78" i="16"/>
  <c r="K77" i="16"/>
  <c r="K75" i="16"/>
  <c r="K74" i="16"/>
  <c r="K73" i="16"/>
  <c r="K72" i="16"/>
  <c r="K71" i="16"/>
  <c r="K70" i="16"/>
  <c r="K69" i="16"/>
  <c r="K68" i="16"/>
  <c r="K66" i="16"/>
  <c r="K65" i="16"/>
  <c r="K64" i="16"/>
  <c r="K63" i="16"/>
  <c r="K62" i="16"/>
  <c r="K61" i="16"/>
  <c r="K60" i="16"/>
  <c r="K59" i="16"/>
  <c r="K57" i="16"/>
  <c r="K56" i="16"/>
  <c r="K55" i="16"/>
  <c r="K54" i="16"/>
  <c r="K53" i="16"/>
  <c r="K52" i="16"/>
  <c r="K51" i="16"/>
  <c r="K50" i="16"/>
  <c r="K48" i="16"/>
  <c r="K47" i="16"/>
  <c r="K46" i="16"/>
  <c r="K45" i="16"/>
  <c r="K44" i="16"/>
  <c r="K43" i="16"/>
  <c r="K42" i="16"/>
  <c r="K41" i="16"/>
  <c r="K39" i="16"/>
  <c r="K38" i="16"/>
  <c r="K37" i="16"/>
  <c r="K36" i="16"/>
  <c r="K35" i="16"/>
  <c r="K34" i="16"/>
  <c r="K33" i="16"/>
  <c r="K32" i="16"/>
  <c r="K30" i="16"/>
  <c r="K29" i="16"/>
  <c r="K28" i="16"/>
  <c r="K27" i="16"/>
  <c r="K26" i="16"/>
  <c r="K25" i="16"/>
  <c r="K24" i="16"/>
  <c r="K23" i="16"/>
  <c r="K21" i="16"/>
  <c r="K20" i="16"/>
  <c r="K19" i="16"/>
  <c r="K18" i="16"/>
  <c r="K17" i="16"/>
  <c r="K16" i="16"/>
  <c r="K15" i="16"/>
  <c r="K14" i="16"/>
  <c r="K12" i="16"/>
  <c r="K11" i="16"/>
  <c r="K10" i="16"/>
  <c r="K9" i="16"/>
  <c r="K8" i="16"/>
  <c r="K7" i="16"/>
  <c r="K6" i="16"/>
  <c r="K5" i="16"/>
  <c r="J471" i="16"/>
  <c r="J470" i="16"/>
  <c r="J469" i="16"/>
  <c r="J468" i="16"/>
  <c r="J467" i="16"/>
  <c r="J466" i="16"/>
  <c r="J465" i="16"/>
  <c r="J464" i="16"/>
  <c r="J462" i="16"/>
  <c r="J461" i="16"/>
  <c r="J460" i="16"/>
  <c r="J459" i="16"/>
  <c r="J458" i="16"/>
  <c r="J457" i="16"/>
  <c r="J456" i="16"/>
  <c r="J455" i="16"/>
  <c r="J453" i="16"/>
  <c r="J452" i="16"/>
  <c r="J451" i="16"/>
  <c r="J450" i="16"/>
  <c r="J449" i="16"/>
  <c r="J448" i="16"/>
  <c r="J447" i="16"/>
  <c r="J446" i="16"/>
  <c r="J444" i="16"/>
  <c r="J443" i="16"/>
  <c r="J442" i="16"/>
  <c r="J441" i="16"/>
  <c r="J440" i="16"/>
  <c r="J439" i="16"/>
  <c r="J438" i="16"/>
  <c r="J437" i="16"/>
  <c r="J435" i="16"/>
  <c r="J434" i="16"/>
  <c r="J433" i="16"/>
  <c r="J432" i="16"/>
  <c r="J431" i="16"/>
  <c r="J430" i="16"/>
  <c r="J429" i="16"/>
  <c r="J428" i="16"/>
  <c r="J426" i="16"/>
  <c r="J425" i="16"/>
  <c r="J424" i="16"/>
  <c r="J423" i="16"/>
  <c r="J422" i="16"/>
  <c r="J421" i="16"/>
  <c r="J420" i="16"/>
  <c r="J419" i="16"/>
  <c r="J417" i="16"/>
  <c r="J416" i="16"/>
  <c r="J415" i="16"/>
  <c r="J414" i="16"/>
  <c r="J413" i="16"/>
  <c r="J412" i="16"/>
  <c r="J411" i="16"/>
  <c r="J410" i="16"/>
  <c r="J408" i="16"/>
  <c r="J407" i="16"/>
  <c r="J406" i="16"/>
  <c r="J405" i="16"/>
  <c r="J404" i="16"/>
  <c r="J403" i="16"/>
  <c r="J402" i="16"/>
  <c r="J401" i="16"/>
  <c r="J399" i="16"/>
  <c r="J398" i="16"/>
  <c r="J397" i="16"/>
  <c r="J396" i="16"/>
  <c r="J395" i="16"/>
  <c r="J394" i="16"/>
  <c r="J393" i="16"/>
  <c r="J392" i="16"/>
  <c r="J390" i="16"/>
  <c r="J389" i="16"/>
  <c r="J388" i="16"/>
  <c r="J387" i="16"/>
  <c r="J386" i="16"/>
  <c r="J385" i="16"/>
  <c r="J384" i="16"/>
  <c r="J383" i="16"/>
  <c r="J381" i="16"/>
  <c r="J380" i="16"/>
  <c r="J379" i="16"/>
  <c r="J378" i="16"/>
  <c r="J377" i="16"/>
  <c r="J376" i="16"/>
  <c r="J375" i="16"/>
  <c r="J374" i="16"/>
  <c r="J372" i="16"/>
  <c r="J371" i="16"/>
  <c r="J370" i="16"/>
  <c r="J369" i="16"/>
  <c r="J368" i="16"/>
  <c r="J367" i="16"/>
  <c r="J366" i="16"/>
  <c r="J365" i="16"/>
  <c r="J363" i="16"/>
  <c r="J362" i="16"/>
  <c r="J361" i="16"/>
  <c r="J360" i="16"/>
  <c r="J359" i="16"/>
  <c r="J358" i="16"/>
  <c r="J357" i="16"/>
  <c r="J356" i="16"/>
  <c r="J354" i="16"/>
  <c r="J353" i="16"/>
  <c r="J352" i="16"/>
  <c r="J351" i="16"/>
  <c r="J350" i="16"/>
  <c r="J349" i="16"/>
  <c r="J348" i="16"/>
  <c r="J347" i="16"/>
  <c r="J345" i="16"/>
  <c r="J344" i="16"/>
  <c r="J343" i="16"/>
  <c r="J342" i="16"/>
  <c r="J341" i="16"/>
  <c r="J340" i="16"/>
  <c r="J339" i="16"/>
  <c r="J338" i="16"/>
  <c r="J336" i="16"/>
  <c r="J335" i="16"/>
  <c r="J334" i="16"/>
  <c r="J333" i="16"/>
  <c r="J332" i="16"/>
  <c r="J331" i="16"/>
  <c r="J330" i="16"/>
  <c r="J329" i="16"/>
  <c r="J327" i="16"/>
  <c r="J326" i="16"/>
  <c r="J325" i="16"/>
  <c r="J324" i="16"/>
  <c r="J323" i="16"/>
  <c r="J322" i="16"/>
  <c r="J321" i="16"/>
  <c r="J320" i="16"/>
  <c r="J318" i="16"/>
  <c r="J317" i="16"/>
  <c r="J316" i="16"/>
  <c r="J315" i="16"/>
  <c r="J314" i="16"/>
  <c r="J313" i="16"/>
  <c r="J312" i="16"/>
  <c r="J311" i="16"/>
  <c r="J309" i="16"/>
  <c r="J308" i="16"/>
  <c r="J307" i="16"/>
  <c r="J306" i="16"/>
  <c r="J305" i="16"/>
  <c r="J304" i="16"/>
  <c r="J303" i="16"/>
  <c r="J302" i="16"/>
  <c r="J300" i="16"/>
  <c r="J299" i="16"/>
  <c r="J298" i="16"/>
  <c r="J297" i="16"/>
  <c r="J296" i="16"/>
  <c r="J295" i="16"/>
  <c r="J294" i="16"/>
  <c r="J293" i="16"/>
  <c r="J291" i="16"/>
  <c r="J290" i="16"/>
  <c r="J289" i="16"/>
  <c r="J288" i="16"/>
  <c r="J287" i="16"/>
  <c r="J286" i="16"/>
  <c r="J285" i="16"/>
  <c r="J284" i="16"/>
  <c r="J282" i="16"/>
  <c r="J281" i="16"/>
  <c r="J280" i="16"/>
  <c r="J279" i="16"/>
  <c r="J278" i="16"/>
  <c r="J277" i="16"/>
  <c r="J276" i="16"/>
  <c r="J275" i="16"/>
  <c r="J273" i="16"/>
  <c r="J272" i="16"/>
  <c r="J271" i="16"/>
  <c r="J270" i="16"/>
  <c r="J269" i="16"/>
  <c r="J268" i="16"/>
  <c r="J267" i="16"/>
  <c r="J266" i="16"/>
  <c r="J264" i="16"/>
  <c r="J263" i="16"/>
  <c r="J262" i="16"/>
  <c r="J261" i="16"/>
  <c r="J260" i="16"/>
  <c r="J259" i="16"/>
  <c r="J258" i="16"/>
  <c r="J257" i="16"/>
  <c r="J255" i="16"/>
  <c r="J254" i="16"/>
  <c r="J253" i="16"/>
  <c r="J252" i="16"/>
  <c r="J251" i="16"/>
  <c r="J250" i="16"/>
  <c r="J249" i="16"/>
  <c r="J248" i="16"/>
  <c r="J246" i="16"/>
  <c r="J245" i="16"/>
  <c r="J244" i="16"/>
  <c r="J243" i="16"/>
  <c r="J242" i="16"/>
  <c r="J241" i="16"/>
  <c r="J240" i="16"/>
  <c r="J239" i="16"/>
  <c r="J237" i="16"/>
  <c r="J236" i="16"/>
  <c r="J235" i="16"/>
  <c r="U235" i="16" s="1"/>
  <c r="J234" i="16"/>
  <c r="J233" i="16"/>
  <c r="J232" i="16"/>
  <c r="J231" i="16"/>
  <c r="J230" i="16"/>
  <c r="J228" i="16"/>
  <c r="J227" i="16"/>
  <c r="J226" i="16"/>
  <c r="J225" i="16"/>
  <c r="J224" i="16"/>
  <c r="J223" i="16"/>
  <c r="J222" i="16"/>
  <c r="J221" i="16"/>
  <c r="J219" i="16"/>
  <c r="J218" i="16"/>
  <c r="J217" i="16"/>
  <c r="J216" i="16"/>
  <c r="J215" i="16"/>
  <c r="J214" i="16"/>
  <c r="J213" i="16"/>
  <c r="J212" i="16"/>
  <c r="J210" i="16"/>
  <c r="J209" i="16"/>
  <c r="J208" i="16"/>
  <c r="J207" i="16"/>
  <c r="J206" i="16"/>
  <c r="J205" i="16"/>
  <c r="J204" i="16"/>
  <c r="J203" i="16"/>
  <c r="J201" i="16"/>
  <c r="J200" i="16"/>
  <c r="J199" i="16"/>
  <c r="J198" i="16"/>
  <c r="J197" i="16"/>
  <c r="J196" i="16"/>
  <c r="J195" i="16"/>
  <c r="J194" i="16"/>
  <c r="J192" i="16"/>
  <c r="J191" i="16"/>
  <c r="J190" i="16"/>
  <c r="J189" i="16"/>
  <c r="J188" i="16"/>
  <c r="U188" i="16" s="1"/>
  <c r="J187" i="16"/>
  <c r="J186" i="16"/>
  <c r="J185" i="16"/>
  <c r="J183" i="16"/>
  <c r="J182" i="16"/>
  <c r="J181" i="16"/>
  <c r="J180" i="16"/>
  <c r="J179" i="16"/>
  <c r="J178" i="16"/>
  <c r="J177" i="16"/>
  <c r="J176" i="16"/>
  <c r="J174" i="16"/>
  <c r="J173" i="16"/>
  <c r="J172" i="16"/>
  <c r="J171" i="16"/>
  <c r="J170" i="16"/>
  <c r="J169" i="16"/>
  <c r="J168" i="16"/>
  <c r="J167" i="16"/>
  <c r="J165" i="16"/>
  <c r="J164" i="16"/>
  <c r="J163" i="16"/>
  <c r="J162" i="16"/>
  <c r="J161" i="16"/>
  <c r="J160" i="16"/>
  <c r="J159" i="16"/>
  <c r="J158" i="16"/>
  <c r="J156" i="16"/>
  <c r="J155" i="16"/>
  <c r="J154" i="16"/>
  <c r="J153" i="16"/>
  <c r="J152" i="16"/>
  <c r="J151" i="16"/>
  <c r="J150" i="16"/>
  <c r="J149" i="16"/>
  <c r="J147" i="16"/>
  <c r="J146" i="16"/>
  <c r="J145" i="16"/>
  <c r="J144" i="16"/>
  <c r="J143" i="16"/>
  <c r="J142" i="16"/>
  <c r="J141" i="16"/>
  <c r="J140" i="16"/>
  <c r="J138" i="16"/>
  <c r="J137" i="16"/>
  <c r="J136" i="16"/>
  <c r="J135" i="16"/>
  <c r="J134" i="16"/>
  <c r="J133" i="16"/>
  <c r="J132" i="16"/>
  <c r="J131" i="16"/>
  <c r="J129" i="16"/>
  <c r="J128" i="16"/>
  <c r="J127" i="16"/>
  <c r="J126" i="16"/>
  <c r="J125" i="16"/>
  <c r="J124" i="16"/>
  <c r="J123" i="16"/>
  <c r="J122" i="16"/>
  <c r="J120" i="16"/>
  <c r="J119" i="16"/>
  <c r="J118" i="16"/>
  <c r="J117" i="16"/>
  <c r="J116" i="16"/>
  <c r="J115" i="16"/>
  <c r="J114" i="16"/>
  <c r="J113" i="16"/>
  <c r="J111" i="16"/>
  <c r="J110" i="16"/>
  <c r="J109" i="16"/>
  <c r="J108" i="16"/>
  <c r="J107" i="16"/>
  <c r="J106" i="16"/>
  <c r="J105" i="16"/>
  <c r="J104" i="16"/>
  <c r="J102" i="16"/>
  <c r="J101" i="16"/>
  <c r="J100" i="16"/>
  <c r="J99" i="16"/>
  <c r="J98" i="16"/>
  <c r="J97" i="16"/>
  <c r="J96" i="16"/>
  <c r="J95" i="16"/>
  <c r="J93" i="16"/>
  <c r="J92" i="16"/>
  <c r="J91" i="16"/>
  <c r="J90" i="16"/>
  <c r="J89" i="16"/>
  <c r="J88" i="16"/>
  <c r="J87" i="16"/>
  <c r="J86" i="16"/>
  <c r="J84" i="16"/>
  <c r="J83" i="16"/>
  <c r="J82" i="16"/>
  <c r="J81" i="16"/>
  <c r="J80" i="16"/>
  <c r="J79" i="16"/>
  <c r="J78" i="16"/>
  <c r="J77" i="16"/>
  <c r="J75" i="16"/>
  <c r="J74" i="16"/>
  <c r="J73" i="16"/>
  <c r="J72" i="16"/>
  <c r="J71" i="16"/>
  <c r="J70" i="16"/>
  <c r="J69" i="16"/>
  <c r="J68" i="16"/>
  <c r="J66" i="16"/>
  <c r="J65" i="16"/>
  <c r="J64" i="16"/>
  <c r="J63" i="16"/>
  <c r="J62" i="16"/>
  <c r="J61" i="16"/>
  <c r="J60" i="16"/>
  <c r="J59" i="16"/>
  <c r="J57" i="16"/>
  <c r="J56" i="16"/>
  <c r="J55" i="16"/>
  <c r="J54" i="16"/>
  <c r="J53" i="16"/>
  <c r="J52" i="16"/>
  <c r="J51" i="16"/>
  <c r="J50" i="16"/>
  <c r="J48" i="16"/>
  <c r="J47" i="16"/>
  <c r="J46" i="16"/>
  <c r="J45" i="16"/>
  <c r="J44" i="16"/>
  <c r="J43" i="16"/>
  <c r="J42" i="16"/>
  <c r="J41" i="16"/>
  <c r="J39" i="16"/>
  <c r="J38" i="16"/>
  <c r="J37" i="16"/>
  <c r="J36" i="16"/>
  <c r="J35" i="16"/>
  <c r="J34" i="16"/>
  <c r="J33" i="16"/>
  <c r="J32" i="16"/>
  <c r="J30" i="16"/>
  <c r="J29" i="16"/>
  <c r="J28" i="16"/>
  <c r="J27" i="16"/>
  <c r="J26" i="16"/>
  <c r="J25" i="16"/>
  <c r="J24" i="16"/>
  <c r="J23" i="16"/>
  <c r="J21" i="16"/>
  <c r="J20" i="16"/>
  <c r="J19" i="16"/>
  <c r="J18" i="16"/>
  <c r="J17" i="16"/>
  <c r="J16" i="16"/>
  <c r="J15" i="16"/>
  <c r="J14" i="16"/>
  <c r="J12" i="16"/>
  <c r="J11" i="16"/>
  <c r="J10" i="16"/>
  <c r="J9" i="16"/>
  <c r="J8" i="16"/>
  <c r="J7" i="16"/>
  <c r="J6" i="16"/>
  <c r="J5" i="16"/>
  <c r="I471" i="16"/>
  <c r="I470" i="16"/>
  <c r="I469" i="16"/>
  <c r="I468" i="16"/>
  <c r="I467" i="16"/>
  <c r="I466" i="16"/>
  <c r="I465" i="16"/>
  <c r="I464" i="16"/>
  <c r="I462" i="16"/>
  <c r="I461" i="16"/>
  <c r="I460" i="16"/>
  <c r="I459" i="16"/>
  <c r="I458" i="16"/>
  <c r="I457" i="16"/>
  <c r="I456" i="16"/>
  <c r="I455" i="16"/>
  <c r="I453" i="16"/>
  <c r="I452" i="16"/>
  <c r="I451" i="16"/>
  <c r="I450" i="16"/>
  <c r="I449" i="16"/>
  <c r="I448" i="16"/>
  <c r="I447" i="16"/>
  <c r="I446" i="16"/>
  <c r="I444" i="16"/>
  <c r="I443" i="16"/>
  <c r="I442" i="16"/>
  <c r="I441" i="16"/>
  <c r="I440" i="16"/>
  <c r="I439" i="16"/>
  <c r="I438" i="16"/>
  <c r="I437" i="16"/>
  <c r="I435" i="16"/>
  <c r="I434" i="16"/>
  <c r="I433" i="16"/>
  <c r="I432" i="16"/>
  <c r="I431" i="16"/>
  <c r="I430" i="16"/>
  <c r="I429" i="16"/>
  <c r="I428" i="16"/>
  <c r="I426" i="16"/>
  <c r="I425" i="16"/>
  <c r="I424" i="16"/>
  <c r="I423" i="16"/>
  <c r="I422" i="16"/>
  <c r="I421" i="16"/>
  <c r="I420" i="16"/>
  <c r="I419" i="16"/>
  <c r="I417" i="16"/>
  <c r="I416" i="16"/>
  <c r="I415" i="16"/>
  <c r="I414" i="16"/>
  <c r="I413" i="16"/>
  <c r="I412" i="16"/>
  <c r="I411" i="16"/>
  <c r="I410" i="16"/>
  <c r="I408" i="16"/>
  <c r="I407" i="16"/>
  <c r="I406" i="16"/>
  <c r="I405" i="16"/>
  <c r="I404" i="16"/>
  <c r="I403" i="16"/>
  <c r="I402" i="16"/>
  <c r="I401" i="16"/>
  <c r="I399" i="16"/>
  <c r="I398" i="16"/>
  <c r="I397" i="16"/>
  <c r="I396" i="16"/>
  <c r="I395" i="16"/>
  <c r="I394" i="16"/>
  <c r="I393" i="16"/>
  <c r="I392" i="16"/>
  <c r="I390" i="16"/>
  <c r="I389" i="16"/>
  <c r="I388" i="16"/>
  <c r="I387" i="16"/>
  <c r="I386" i="16"/>
  <c r="I385" i="16"/>
  <c r="I384" i="16"/>
  <c r="I383" i="16"/>
  <c r="I381" i="16"/>
  <c r="I380" i="16"/>
  <c r="I379" i="16"/>
  <c r="I378" i="16"/>
  <c r="I377" i="16"/>
  <c r="I376" i="16"/>
  <c r="I375" i="16"/>
  <c r="I374" i="16"/>
  <c r="I372" i="16"/>
  <c r="I371" i="16"/>
  <c r="I370" i="16"/>
  <c r="I369" i="16"/>
  <c r="I368" i="16"/>
  <c r="I367" i="16"/>
  <c r="I366" i="16"/>
  <c r="I365" i="16"/>
  <c r="I363" i="16"/>
  <c r="I362" i="16"/>
  <c r="I361" i="16"/>
  <c r="I360" i="16"/>
  <c r="I359" i="16"/>
  <c r="I358" i="16"/>
  <c r="I357" i="16"/>
  <c r="I356" i="16"/>
  <c r="I354" i="16"/>
  <c r="I353" i="16"/>
  <c r="I352" i="16"/>
  <c r="I351" i="16"/>
  <c r="I350" i="16"/>
  <c r="I349" i="16"/>
  <c r="T349" i="16" s="1"/>
  <c r="I348" i="16"/>
  <c r="I347" i="16"/>
  <c r="I345" i="16"/>
  <c r="I344" i="16"/>
  <c r="I343" i="16"/>
  <c r="I342" i="16"/>
  <c r="I341" i="16"/>
  <c r="I340" i="16"/>
  <c r="I339" i="16"/>
  <c r="I338" i="16"/>
  <c r="I336" i="16"/>
  <c r="I335" i="16"/>
  <c r="I334" i="16"/>
  <c r="I333" i="16"/>
  <c r="T333" i="16" s="1"/>
  <c r="I332" i="16"/>
  <c r="I331" i="16"/>
  <c r="I330" i="16"/>
  <c r="I329" i="16"/>
  <c r="I327" i="16"/>
  <c r="I326" i="16"/>
  <c r="I325" i="16"/>
  <c r="I324" i="16"/>
  <c r="I323" i="16"/>
  <c r="I322" i="16"/>
  <c r="I321" i="16"/>
  <c r="I320" i="16"/>
  <c r="I318" i="16"/>
  <c r="I317" i="16"/>
  <c r="I316" i="16"/>
  <c r="I315" i="16"/>
  <c r="I314" i="16"/>
  <c r="I313" i="16"/>
  <c r="I312" i="16"/>
  <c r="I311" i="16"/>
  <c r="I309" i="16"/>
  <c r="I308" i="16"/>
  <c r="I307" i="16"/>
  <c r="I306" i="16"/>
  <c r="I305" i="16"/>
  <c r="I304" i="16"/>
  <c r="I303" i="16"/>
  <c r="I302" i="16"/>
  <c r="I300" i="16"/>
  <c r="I299" i="16"/>
  <c r="I298" i="16"/>
  <c r="I297" i="16"/>
  <c r="I296" i="16"/>
  <c r="I295" i="16"/>
  <c r="I294" i="16"/>
  <c r="I293" i="16"/>
  <c r="I291" i="16"/>
  <c r="I290" i="16"/>
  <c r="I289" i="16"/>
  <c r="I288" i="16"/>
  <c r="I287" i="16"/>
  <c r="I286" i="16"/>
  <c r="I285" i="16"/>
  <c r="I284" i="16"/>
  <c r="I282" i="16"/>
  <c r="I281" i="16"/>
  <c r="I280" i="16"/>
  <c r="I279" i="16"/>
  <c r="I278" i="16"/>
  <c r="I277" i="16"/>
  <c r="I276" i="16"/>
  <c r="I275" i="16"/>
  <c r="I273" i="16"/>
  <c r="I272" i="16"/>
  <c r="I271" i="16"/>
  <c r="I270" i="16"/>
  <c r="I269" i="16"/>
  <c r="I268" i="16"/>
  <c r="I267" i="16"/>
  <c r="I266" i="16"/>
  <c r="I264" i="16"/>
  <c r="I263" i="16"/>
  <c r="I262" i="16"/>
  <c r="I261" i="16"/>
  <c r="I260" i="16"/>
  <c r="I259" i="16"/>
  <c r="I258" i="16"/>
  <c r="I257" i="16"/>
  <c r="I255" i="16"/>
  <c r="I254" i="16"/>
  <c r="I253" i="16"/>
  <c r="I252" i="16"/>
  <c r="I251" i="16"/>
  <c r="I250" i="16"/>
  <c r="I249" i="16"/>
  <c r="I248" i="16"/>
  <c r="I246" i="16"/>
  <c r="I245" i="16"/>
  <c r="T245" i="16" s="1"/>
  <c r="I244" i="16"/>
  <c r="I243" i="16"/>
  <c r="I242" i="16"/>
  <c r="I241" i="16"/>
  <c r="I240" i="16"/>
  <c r="I239" i="16"/>
  <c r="I237" i="16"/>
  <c r="I236" i="16"/>
  <c r="I235" i="16"/>
  <c r="T235" i="16" s="1"/>
  <c r="I234" i="16"/>
  <c r="I233" i="16"/>
  <c r="I232" i="16"/>
  <c r="I231" i="16"/>
  <c r="I230" i="16"/>
  <c r="I228" i="16"/>
  <c r="I227" i="16"/>
  <c r="I226" i="16"/>
  <c r="I225" i="16"/>
  <c r="I224" i="16"/>
  <c r="I223" i="16"/>
  <c r="I222" i="16"/>
  <c r="I221" i="16"/>
  <c r="I219" i="16"/>
  <c r="I218" i="16"/>
  <c r="I217" i="16"/>
  <c r="I216" i="16"/>
  <c r="I215" i="16"/>
  <c r="I214" i="16"/>
  <c r="I213" i="16"/>
  <c r="I212" i="16"/>
  <c r="I210" i="16"/>
  <c r="I209" i="16"/>
  <c r="I208" i="16"/>
  <c r="I207" i="16"/>
  <c r="I206" i="16"/>
  <c r="I205" i="16"/>
  <c r="I204" i="16"/>
  <c r="I203" i="16"/>
  <c r="I201" i="16"/>
  <c r="I200" i="16"/>
  <c r="I199" i="16"/>
  <c r="I198" i="16"/>
  <c r="I197" i="16"/>
  <c r="I196" i="16"/>
  <c r="I195" i="16"/>
  <c r="I194" i="16"/>
  <c r="I192" i="16"/>
  <c r="I191" i="16"/>
  <c r="I190" i="16"/>
  <c r="I189" i="16"/>
  <c r="I188" i="16"/>
  <c r="T188" i="16" s="1"/>
  <c r="I187" i="16"/>
  <c r="I186" i="16"/>
  <c r="I185" i="16"/>
  <c r="I183" i="16"/>
  <c r="I182" i="16"/>
  <c r="I181" i="16"/>
  <c r="I180" i="16"/>
  <c r="T180" i="16" s="1"/>
  <c r="I179" i="16"/>
  <c r="I178" i="16"/>
  <c r="I177" i="16"/>
  <c r="I176" i="16"/>
  <c r="I174" i="16"/>
  <c r="I173" i="16"/>
  <c r="I172" i="16"/>
  <c r="I171" i="16"/>
  <c r="I170" i="16"/>
  <c r="I169" i="16"/>
  <c r="I168" i="16"/>
  <c r="I167" i="16"/>
  <c r="I165" i="16"/>
  <c r="I164" i="16"/>
  <c r="I163" i="16"/>
  <c r="I162" i="16"/>
  <c r="I161" i="16"/>
  <c r="I160" i="16"/>
  <c r="I159" i="16"/>
  <c r="I158" i="16"/>
  <c r="I156" i="16"/>
  <c r="I155" i="16"/>
  <c r="I154" i="16"/>
  <c r="I153" i="16"/>
  <c r="I152" i="16"/>
  <c r="I151" i="16"/>
  <c r="I150" i="16"/>
  <c r="I149" i="16"/>
  <c r="I147" i="16"/>
  <c r="I146" i="16"/>
  <c r="I145" i="16"/>
  <c r="I144" i="16"/>
  <c r="I143" i="16"/>
  <c r="I142" i="16"/>
  <c r="I141" i="16"/>
  <c r="I140" i="16"/>
  <c r="I138" i="16"/>
  <c r="I137" i="16"/>
  <c r="I136" i="16"/>
  <c r="I135" i="16"/>
  <c r="I134" i="16"/>
  <c r="I133" i="16"/>
  <c r="I132" i="16"/>
  <c r="I131" i="16"/>
  <c r="I129" i="16"/>
  <c r="I128" i="16"/>
  <c r="I127" i="16"/>
  <c r="I126" i="16"/>
  <c r="I125" i="16"/>
  <c r="I124" i="16"/>
  <c r="I123" i="16"/>
  <c r="I122" i="16"/>
  <c r="I120" i="16"/>
  <c r="I119" i="16"/>
  <c r="I118" i="16"/>
  <c r="I117" i="16"/>
  <c r="I116" i="16"/>
  <c r="I115" i="16"/>
  <c r="I114" i="16"/>
  <c r="I113" i="16"/>
  <c r="I111" i="16"/>
  <c r="I110" i="16"/>
  <c r="I109" i="16"/>
  <c r="I108" i="16"/>
  <c r="I107" i="16"/>
  <c r="I106" i="16"/>
  <c r="I105" i="16"/>
  <c r="I104" i="16"/>
  <c r="I102" i="16"/>
  <c r="I101" i="16"/>
  <c r="I100" i="16"/>
  <c r="I99" i="16"/>
  <c r="I98" i="16"/>
  <c r="I97" i="16"/>
  <c r="I96" i="16"/>
  <c r="I95" i="16"/>
  <c r="I93" i="16"/>
  <c r="I92" i="16"/>
  <c r="I91" i="16"/>
  <c r="I90" i="16"/>
  <c r="I89" i="16"/>
  <c r="I88" i="16"/>
  <c r="I87" i="16"/>
  <c r="I86" i="16"/>
  <c r="I84" i="16"/>
  <c r="I83" i="16"/>
  <c r="I82" i="16"/>
  <c r="I81" i="16"/>
  <c r="I80" i="16"/>
  <c r="I79" i="16"/>
  <c r="I78" i="16"/>
  <c r="I77" i="16"/>
  <c r="I75" i="16"/>
  <c r="I74" i="16"/>
  <c r="I73" i="16"/>
  <c r="I72" i="16"/>
  <c r="I71" i="16"/>
  <c r="I70" i="16"/>
  <c r="I69" i="16"/>
  <c r="I68" i="16"/>
  <c r="I66" i="16"/>
  <c r="I65" i="16"/>
  <c r="I64" i="16"/>
  <c r="I63" i="16"/>
  <c r="I62" i="16"/>
  <c r="I61" i="16"/>
  <c r="I60" i="16"/>
  <c r="I59" i="16"/>
  <c r="I57" i="16"/>
  <c r="I56" i="16"/>
  <c r="I55" i="16"/>
  <c r="I54" i="16"/>
  <c r="I53" i="16"/>
  <c r="I52" i="16"/>
  <c r="I51" i="16"/>
  <c r="I50" i="16"/>
  <c r="I48" i="16"/>
  <c r="I47" i="16"/>
  <c r="I46" i="16"/>
  <c r="I45" i="16"/>
  <c r="I44" i="16"/>
  <c r="I43" i="16"/>
  <c r="I42" i="16"/>
  <c r="I41" i="16"/>
  <c r="I39" i="16"/>
  <c r="I38" i="16"/>
  <c r="I37" i="16"/>
  <c r="I36" i="16"/>
  <c r="I35" i="16"/>
  <c r="I34" i="16"/>
  <c r="I33" i="16"/>
  <c r="I32" i="16"/>
  <c r="I30" i="16"/>
  <c r="I29" i="16"/>
  <c r="I28" i="16"/>
  <c r="I27" i="16"/>
  <c r="I26" i="16"/>
  <c r="I25" i="16"/>
  <c r="I24" i="16"/>
  <c r="I23" i="16"/>
  <c r="I21" i="16"/>
  <c r="I20" i="16"/>
  <c r="I19" i="16"/>
  <c r="I18" i="16"/>
  <c r="I17" i="16"/>
  <c r="I16" i="16"/>
  <c r="I15" i="16"/>
  <c r="I14" i="16"/>
  <c r="I12" i="16"/>
  <c r="I11" i="16"/>
  <c r="I10" i="16"/>
  <c r="I9" i="16"/>
  <c r="I8" i="16"/>
  <c r="I7" i="16"/>
  <c r="T7" i="16" s="1"/>
  <c r="I5" i="16"/>
  <c r="G471" i="16"/>
  <c r="G470" i="16"/>
  <c r="G469" i="16"/>
  <c r="G468" i="16"/>
  <c r="G467" i="16"/>
  <c r="G466" i="16"/>
  <c r="G465" i="16"/>
  <c r="G464" i="16"/>
  <c r="G462" i="16"/>
  <c r="G461" i="16"/>
  <c r="G460" i="16"/>
  <c r="G459" i="16"/>
  <c r="G458" i="16"/>
  <c r="G457" i="16"/>
  <c r="G456" i="16"/>
  <c r="G455" i="16"/>
  <c r="G453" i="16"/>
  <c r="G452" i="16"/>
  <c r="G451" i="16"/>
  <c r="G450" i="16"/>
  <c r="G449" i="16"/>
  <c r="G448" i="16"/>
  <c r="G447" i="16"/>
  <c r="G446" i="16"/>
  <c r="G444" i="16"/>
  <c r="G443" i="16"/>
  <c r="G442" i="16"/>
  <c r="G441" i="16"/>
  <c r="G440" i="16"/>
  <c r="G439" i="16"/>
  <c r="G438" i="16"/>
  <c r="G437" i="16"/>
  <c r="G435" i="16"/>
  <c r="G434" i="16"/>
  <c r="G433" i="16"/>
  <c r="G432" i="16"/>
  <c r="G431" i="16"/>
  <c r="G430" i="16"/>
  <c r="G429" i="16"/>
  <c r="G428" i="16"/>
  <c r="G426" i="16"/>
  <c r="G425" i="16"/>
  <c r="G424" i="16"/>
  <c r="G423" i="16"/>
  <c r="G422" i="16"/>
  <c r="G421" i="16"/>
  <c r="G420" i="16"/>
  <c r="G419" i="16"/>
  <c r="G417" i="16"/>
  <c r="G416" i="16"/>
  <c r="G415" i="16"/>
  <c r="G414" i="16"/>
  <c r="G413" i="16"/>
  <c r="G412" i="16"/>
  <c r="G411" i="16"/>
  <c r="G410" i="16"/>
  <c r="G408" i="16"/>
  <c r="G407" i="16"/>
  <c r="G406" i="16"/>
  <c r="G405" i="16"/>
  <c r="G404" i="16"/>
  <c r="G403" i="16"/>
  <c r="G402" i="16"/>
  <c r="G401" i="16"/>
  <c r="G399" i="16"/>
  <c r="G398" i="16"/>
  <c r="G397" i="16"/>
  <c r="G396" i="16"/>
  <c r="G395" i="16"/>
  <c r="G394" i="16"/>
  <c r="G393" i="16"/>
  <c r="G392" i="16"/>
  <c r="G390" i="16"/>
  <c r="G389" i="16"/>
  <c r="G388" i="16"/>
  <c r="G387" i="16"/>
  <c r="G386" i="16"/>
  <c r="G385" i="16"/>
  <c r="G384" i="16"/>
  <c r="G383" i="16"/>
  <c r="G381" i="16"/>
  <c r="G380" i="16"/>
  <c r="G379" i="16"/>
  <c r="G378" i="16"/>
  <c r="G377" i="16"/>
  <c r="G376" i="16"/>
  <c r="G375" i="16"/>
  <c r="G374" i="16"/>
  <c r="G372" i="16"/>
  <c r="G371" i="16"/>
  <c r="G370" i="16"/>
  <c r="G369" i="16"/>
  <c r="G368" i="16"/>
  <c r="G367" i="16"/>
  <c r="G366" i="16"/>
  <c r="G365" i="16"/>
  <c r="G363" i="16"/>
  <c r="G362" i="16"/>
  <c r="G361" i="16"/>
  <c r="G360" i="16"/>
  <c r="G359" i="16"/>
  <c r="G358" i="16"/>
  <c r="G357" i="16"/>
  <c r="G356" i="16"/>
  <c r="G354" i="16"/>
  <c r="G353" i="16"/>
  <c r="G352" i="16"/>
  <c r="G351" i="16"/>
  <c r="G350" i="16"/>
  <c r="G349" i="16"/>
  <c r="Q349" i="16" s="1"/>
  <c r="G348" i="16"/>
  <c r="G347" i="16"/>
  <c r="G345" i="16"/>
  <c r="G344" i="16"/>
  <c r="G343" i="16"/>
  <c r="G342" i="16"/>
  <c r="G341" i="16"/>
  <c r="G340" i="16"/>
  <c r="G339" i="16"/>
  <c r="G338" i="16"/>
  <c r="G336" i="16"/>
  <c r="G335" i="16"/>
  <c r="G334" i="16"/>
  <c r="G333" i="16"/>
  <c r="Q333" i="16" s="1"/>
  <c r="G332" i="16"/>
  <c r="G331" i="16"/>
  <c r="G330" i="16"/>
  <c r="G329" i="16"/>
  <c r="G327" i="16"/>
  <c r="G326" i="16"/>
  <c r="G325" i="16"/>
  <c r="G324" i="16"/>
  <c r="G323" i="16"/>
  <c r="G322" i="16"/>
  <c r="G321" i="16"/>
  <c r="G320" i="16"/>
  <c r="G318" i="16"/>
  <c r="G317" i="16"/>
  <c r="G316" i="16"/>
  <c r="G315" i="16"/>
  <c r="G314" i="16"/>
  <c r="G313" i="16"/>
  <c r="G312" i="16"/>
  <c r="G311" i="16"/>
  <c r="G309" i="16"/>
  <c r="G308" i="16"/>
  <c r="G307" i="16"/>
  <c r="G306" i="16"/>
  <c r="G305" i="16"/>
  <c r="G304" i="16"/>
  <c r="G303" i="16"/>
  <c r="G302" i="16"/>
  <c r="G300" i="16"/>
  <c r="G299" i="16"/>
  <c r="G298" i="16"/>
  <c r="G297" i="16"/>
  <c r="G296" i="16"/>
  <c r="G295" i="16"/>
  <c r="G294" i="16"/>
  <c r="G293" i="16"/>
  <c r="G291" i="16"/>
  <c r="G290" i="16"/>
  <c r="G289" i="16"/>
  <c r="G288" i="16"/>
  <c r="G287" i="16"/>
  <c r="G286" i="16"/>
  <c r="G285" i="16"/>
  <c r="G284" i="16"/>
  <c r="G282" i="16"/>
  <c r="G281" i="16"/>
  <c r="G280" i="16"/>
  <c r="G279" i="16"/>
  <c r="G278" i="16"/>
  <c r="G277" i="16"/>
  <c r="G276" i="16"/>
  <c r="G275" i="16"/>
  <c r="G273" i="16"/>
  <c r="G272" i="16"/>
  <c r="G271" i="16"/>
  <c r="G270" i="16"/>
  <c r="G269" i="16"/>
  <c r="G268" i="16"/>
  <c r="G267" i="16"/>
  <c r="G266" i="16"/>
  <c r="G264" i="16"/>
  <c r="G263" i="16"/>
  <c r="G262" i="16"/>
  <c r="G261" i="16"/>
  <c r="G260" i="16"/>
  <c r="G259" i="16"/>
  <c r="G258" i="16"/>
  <c r="G257" i="16"/>
  <c r="G255" i="16"/>
  <c r="G254" i="16"/>
  <c r="G253" i="16"/>
  <c r="G252" i="16"/>
  <c r="G251" i="16"/>
  <c r="G250" i="16"/>
  <c r="G249" i="16"/>
  <c r="G248" i="16"/>
  <c r="G246" i="16"/>
  <c r="G245" i="16"/>
  <c r="G244" i="16"/>
  <c r="G243" i="16"/>
  <c r="G242" i="16"/>
  <c r="G241" i="16"/>
  <c r="G240" i="16"/>
  <c r="G239" i="16"/>
  <c r="G237" i="16"/>
  <c r="G236" i="16"/>
  <c r="G235" i="16"/>
  <c r="Q235" i="16" s="1"/>
  <c r="G234" i="16"/>
  <c r="G233" i="16"/>
  <c r="G232" i="16"/>
  <c r="G231" i="16"/>
  <c r="G230" i="16"/>
  <c r="G228" i="16"/>
  <c r="G227" i="16"/>
  <c r="G226" i="16"/>
  <c r="G225" i="16"/>
  <c r="G224" i="16"/>
  <c r="G223" i="16"/>
  <c r="G222" i="16"/>
  <c r="G221" i="16"/>
  <c r="G219" i="16"/>
  <c r="G218" i="16"/>
  <c r="G217" i="16"/>
  <c r="G216" i="16"/>
  <c r="G215" i="16"/>
  <c r="G214" i="16"/>
  <c r="G213" i="16"/>
  <c r="G212" i="16"/>
  <c r="G210" i="16"/>
  <c r="G209" i="16"/>
  <c r="G208" i="16"/>
  <c r="G207" i="16"/>
  <c r="G206" i="16"/>
  <c r="G205" i="16"/>
  <c r="G204" i="16"/>
  <c r="G203" i="16"/>
  <c r="G201" i="16"/>
  <c r="G200" i="16"/>
  <c r="G199" i="16"/>
  <c r="G198" i="16"/>
  <c r="G197" i="16"/>
  <c r="G196" i="16"/>
  <c r="G195" i="16"/>
  <c r="G194" i="16"/>
  <c r="G192" i="16"/>
  <c r="G191" i="16"/>
  <c r="G190" i="16"/>
  <c r="G189" i="16"/>
  <c r="G188" i="16"/>
  <c r="Q188" i="16" s="1"/>
  <c r="G187" i="16"/>
  <c r="G186" i="16"/>
  <c r="G185" i="16"/>
  <c r="G183" i="16"/>
  <c r="G182" i="16"/>
  <c r="G181" i="16"/>
  <c r="G180" i="16"/>
  <c r="Q180" i="16" s="1"/>
  <c r="G179" i="16"/>
  <c r="G178" i="16"/>
  <c r="G177" i="16"/>
  <c r="G176" i="16"/>
  <c r="G174" i="16"/>
  <c r="G173" i="16"/>
  <c r="G172" i="16"/>
  <c r="G171" i="16"/>
  <c r="G170" i="16"/>
  <c r="G169" i="16"/>
  <c r="G168" i="16"/>
  <c r="G167" i="16"/>
  <c r="G165" i="16"/>
  <c r="G164" i="16"/>
  <c r="G163" i="16"/>
  <c r="G162" i="16"/>
  <c r="G161" i="16"/>
  <c r="G160" i="16"/>
  <c r="G159" i="16"/>
  <c r="G158" i="16"/>
  <c r="G156" i="16"/>
  <c r="G155" i="16"/>
  <c r="G154" i="16"/>
  <c r="G153" i="16"/>
  <c r="G152" i="16"/>
  <c r="G151" i="16"/>
  <c r="G150" i="16"/>
  <c r="G149" i="16"/>
  <c r="G147" i="16"/>
  <c r="G146" i="16"/>
  <c r="G145" i="16"/>
  <c r="G144" i="16"/>
  <c r="G143" i="16"/>
  <c r="G142" i="16"/>
  <c r="G141" i="16"/>
  <c r="G140" i="16"/>
  <c r="G138" i="16"/>
  <c r="G137" i="16"/>
  <c r="G136" i="16"/>
  <c r="G135" i="16"/>
  <c r="G134" i="16"/>
  <c r="G133" i="16"/>
  <c r="G132" i="16"/>
  <c r="G131" i="16"/>
  <c r="G129" i="16"/>
  <c r="G128" i="16"/>
  <c r="G127" i="16"/>
  <c r="G126" i="16"/>
  <c r="G125" i="16"/>
  <c r="G124" i="16"/>
  <c r="G123" i="16"/>
  <c r="G122" i="16"/>
  <c r="G120" i="16"/>
  <c r="G119" i="16"/>
  <c r="G118" i="16"/>
  <c r="G117" i="16"/>
  <c r="G116" i="16"/>
  <c r="G115" i="16"/>
  <c r="G114" i="16"/>
  <c r="G113" i="16"/>
  <c r="G111" i="16"/>
  <c r="G110" i="16"/>
  <c r="G109" i="16"/>
  <c r="G108" i="16"/>
  <c r="G107" i="16"/>
  <c r="G106" i="16"/>
  <c r="G105" i="16"/>
  <c r="G104" i="16"/>
  <c r="G102" i="16"/>
  <c r="G101" i="16"/>
  <c r="G100" i="16"/>
  <c r="G99" i="16"/>
  <c r="G98" i="16"/>
  <c r="G97" i="16"/>
  <c r="G96" i="16"/>
  <c r="G95" i="16"/>
  <c r="G93" i="16"/>
  <c r="G92" i="16"/>
  <c r="G91" i="16"/>
  <c r="G90" i="16"/>
  <c r="G89" i="16"/>
  <c r="G88" i="16"/>
  <c r="G87" i="16"/>
  <c r="G86" i="16"/>
  <c r="G84" i="16"/>
  <c r="G83" i="16"/>
  <c r="G82" i="16"/>
  <c r="G81" i="16"/>
  <c r="G80" i="16"/>
  <c r="G79" i="16"/>
  <c r="G78" i="16"/>
  <c r="G77" i="16"/>
  <c r="G75" i="16"/>
  <c r="G74" i="16"/>
  <c r="G73" i="16"/>
  <c r="G72" i="16"/>
  <c r="G71" i="16"/>
  <c r="G70" i="16"/>
  <c r="G69" i="16"/>
  <c r="G68" i="16"/>
  <c r="G66" i="16"/>
  <c r="G65" i="16"/>
  <c r="G64" i="16"/>
  <c r="G63" i="16"/>
  <c r="G62" i="16"/>
  <c r="G61" i="16"/>
  <c r="G60" i="16"/>
  <c r="G59" i="16"/>
  <c r="G57" i="16"/>
  <c r="G56" i="16"/>
  <c r="G55" i="16"/>
  <c r="G54" i="16"/>
  <c r="G53" i="16"/>
  <c r="G52" i="16"/>
  <c r="G51" i="16"/>
  <c r="G50" i="16"/>
  <c r="G48" i="16"/>
  <c r="G47" i="16"/>
  <c r="G46" i="16"/>
  <c r="G45" i="16"/>
  <c r="G44" i="16"/>
  <c r="G43" i="16"/>
  <c r="G42" i="16"/>
  <c r="G41" i="16"/>
  <c r="G39" i="16"/>
  <c r="G38" i="16"/>
  <c r="G37" i="16"/>
  <c r="G36" i="16"/>
  <c r="G35" i="16"/>
  <c r="G34" i="16"/>
  <c r="G33" i="16"/>
  <c r="G32" i="16"/>
  <c r="G30" i="16"/>
  <c r="G29" i="16"/>
  <c r="G28" i="16"/>
  <c r="G27" i="16"/>
  <c r="G26" i="16"/>
  <c r="G25" i="16"/>
  <c r="G24" i="16"/>
  <c r="G23" i="16"/>
  <c r="G21" i="16"/>
  <c r="G20" i="16"/>
  <c r="G19" i="16"/>
  <c r="G18" i="16"/>
  <c r="G17" i="16"/>
  <c r="G16" i="16"/>
  <c r="G15" i="16"/>
  <c r="G14" i="16"/>
  <c r="G12" i="16"/>
  <c r="G11" i="16"/>
  <c r="G10" i="16"/>
  <c r="G9" i="16"/>
  <c r="G8" i="16"/>
  <c r="G7" i="16"/>
  <c r="Q7" i="16" s="1"/>
  <c r="G6" i="16"/>
  <c r="F471" i="16"/>
  <c r="F470" i="16"/>
  <c r="F469" i="16"/>
  <c r="F468" i="16"/>
  <c r="F467" i="16"/>
  <c r="F466" i="16"/>
  <c r="F465" i="16"/>
  <c r="F464" i="16"/>
  <c r="F462" i="16"/>
  <c r="F461" i="16"/>
  <c r="F460" i="16"/>
  <c r="F459" i="16"/>
  <c r="F458" i="16"/>
  <c r="F457" i="16"/>
  <c r="F456" i="16"/>
  <c r="F455" i="16"/>
  <c r="F453" i="16"/>
  <c r="F452" i="16"/>
  <c r="F451" i="16"/>
  <c r="F450" i="16"/>
  <c r="F449" i="16"/>
  <c r="F448" i="16"/>
  <c r="F447" i="16"/>
  <c r="F446" i="16"/>
  <c r="F444" i="16"/>
  <c r="F443" i="16"/>
  <c r="F442" i="16"/>
  <c r="F441" i="16"/>
  <c r="F440" i="16"/>
  <c r="F439" i="16"/>
  <c r="F438" i="16"/>
  <c r="F437" i="16"/>
  <c r="F435" i="16"/>
  <c r="F434" i="16"/>
  <c r="F433" i="16"/>
  <c r="F432" i="16"/>
  <c r="F431" i="16"/>
  <c r="F430" i="16"/>
  <c r="F429" i="16"/>
  <c r="F428" i="16"/>
  <c r="F426" i="16"/>
  <c r="F425" i="16"/>
  <c r="F424" i="16"/>
  <c r="F423" i="16"/>
  <c r="F422" i="16"/>
  <c r="F421" i="16"/>
  <c r="F420" i="16"/>
  <c r="F419" i="16"/>
  <c r="F417" i="16"/>
  <c r="F416" i="16"/>
  <c r="F415" i="16"/>
  <c r="F414" i="16"/>
  <c r="F413" i="16"/>
  <c r="F412" i="16"/>
  <c r="F411" i="16"/>
  <c r="F410" i="16"/>
  <c r="F408" i="16"/>
  <c r="F407" i="16"/>
  <c r="F406" i="16"/>
  <c r="F405" i="16"/>
  <c r="F404" i="16"/>
  <c r="F403" i="16"/>
  <c r="F402" i="16"/>
  <c r="F401" i="16"/>
  <c r="F399" i="16"/>
  <c r="F398" i="16"/>
  <c r="F397" i="16"/>
  <c r="F396" i="16"/>
  <c r="F395" i="16"/>
  <c r="F394" i="16"/>
  <c r="F393" i="16"/>
  <c r="F392" i="16"/>
  <c r="F390" i="16"/>
  <c r="F389" i="16"/>
  <c r="F388" i="16"/>
  <c r="F387" i="16"/>
  <c r="F386" i="16"/>
  <c r="F385" i="16"/>
  <c r="F384" i="16"/>
  <c r="F383" i="16"/>
  <c r="F381" i="16"/>
  <c r="F380" i="16"/>
  <c r="F379" i="16"/>
  <c r="F378" i="16"/>
  <c r="F377" i="16"/>
  <c r="F376" i="16"/>
  <c r="F375" i="16"/>
  <c r="F374" i="16"/>
  <c r="F372" i="16"/>
  <c r="F371" i="16"/>
  <c r="F370" i="16"/>
  <c r="F369" i="16"/>
  <c r="F368" i="16"/>
  <c r="F367" i="16"/>
  <c r="F366" i="16"/>
  <c r="F365" i="16"/>
  <c r="F363" i="16"/>
  <c r="F362" i="16"/>
  <c r="F361" i="16"/>
  <c r="F360" i="16"/>
  <c r="F359" i="16"/>
  <c r="F358" i="16"/>
  <c r="F357" i="16"/>
  <c r="F356" i="16"/>
  <c r="F354" i="16"/>
  <c r="F353" i="16"/>
  <c r="F352" i="16"/>
  <c r="F351" i="16"/>
  <c r="F350" i="16"/>
  <c r="F349" i="16"/>
  <c r="F348" i="16"/>
  <c r="F347" i="16"/>
  <c r="F345" i="16"/>
  <c r="F344" i="16"/>
  <c r="F343" i="16"/>
  <c r="F342" i="16"/>
  <c r="F341" i="16"/>
  <c r="F340" i="16"/>
  <c r="F339" i="16"/>
  <c r="F338" i="16"/>
  <c r="F336" i="16"/>
  <c r="F335" i="16"/>
  <c r="F334" i="16"/>
  <c r="F333" i="16"/>
  <c r="F332" i="16"/>
  <c r="F331" i="16"/>
  <c r="F330" i="16"/>
  <c r="F329" i="16"/>
  <c r="F327" i="16"/>
  <c r="F326" i="16"/>
  <c r="F325" i="16"/>
  <c r="F324" i="16"/>
  <c r="F323" i="16"/>
  <c r="F322" i="16"/>
  <c r="F321" i="16"/>
  <c r="F320" i="16"/>
  <c r="F318" i="16"/>
  <c r="F317" i="16"/>
  <c r="F316" i="16"/>
  <c r="F315" i="16"/>
  <c r="F314" i="16"/>
  <c r="F313" i="16"/>
  <c r="F312" i="16"/>
  <c r="F311" i="16"/>
  <c r="F309" i="16"/>
  <c r="F308" i="16"/>
  <c r="F307" i="16"/>
  <c r="F306" i="16"/>
  <c r="F305" i="16"/>
  <c r="F304" i="16"/>
  <c r="F303" i="16"/>
  <c r="F302" i="16"/>
  <c r="F300" i="16"/>
  <c r="F299" i="16"/>
  <c r="F298" i="16"/>
  <c r="F297" i="16"/>
  <c r="F296" i="16"/>
  <c r="F295" i="16"/>
  <c r="F294" i="16"/>
  <c r="F293" i="16"/>
  <c r="F291" i="16"/>
  <c r="F290" i="16"/>
  <c r="F289" i="16"/>
  <c r="F288" i="16"/>
  <c r="F287" i="16"/>
  <c r="F286" i="16"/>
  <c r="F285" i="16"/>
  <c r="F284" i="16"/>
  <c r="F282" i="16"/>
  <c r="F281" i="16"/>
  <c r="F280" i="16"/>
  <c r="F279" i="16"/>
  <c r="F278" i="16"/>
  <c r="F277" i="16"/>
  <c r="F276" i="16"/>
  <c r="F275" i="16"/>
  <c r="F273" i="16"/>
  <c r="F272" i="16"/>
  <c r="F271" i="16"/>
  <c r="F270" i="16"/>
  <c r="F269" i="16"/>
  <c r="F268" i="16"/>
  <c r="F267" i="16"/>
  <c r="F266" i="16"/>
  <c r="F264" i="16"/>
  <c r="F263" i="16"/>
  <c r="F262" i="16"/>
  <c r="F261" i="16"/>
  <c r="F260" i="16"/>
  <c r="F259" i="16"/>
  <c r="F258" i="16"/>
  <c r="F257" i="16"/>
  <c r="F255" i="16"/>
  <c r="F254" i="16"/>
  <c r="F253" i="16"/>
  <c r="F252" i="16"/>
  <c r="F251" i="16"/>
  <c r="F250" i="16"/>
  <c r="F249" i="16"/>
  <c r="F248" i="16"/>
  <c r="F246" i="16"/>
  <c r="F245" i="16"/>
  <c r="F244" i="16"/>
  <c r="F243" i="16"/>
  <c r="F242" i="16"/>
  <c r="F241" i="16"/>
  <c r="F240" i="16"/>
  <c r="F239" i="16"/>
  <c r="F237" i="16"/>
  <c r="F236" i="16"/>
  <c r="F235" i="16"/>
  <c r="F234" i="16"/>
  <c r="F233" i="16"/>
  <c r="F232" i="16"/>
  <c r="F231" i="16"/>
  <c r="F230" i="16"/>
  <c r="F228" i="16"/>
  <c r="F227" i="16"/>
  <c r="F226" i="16"/>
  <c r="F225" i="16"/>
  <c r="F224" i="16"/>
  <c r="F223" i="16"/>
  <c r="F222" i="16"/>
  <c r="F221" i="16"/>
  <c r="F219" i="16"/>
  <c r="F218" i="16"/>
  <c r="F217" i="16"/>
  <c r="F216" i="16"/>
  <c r="F215" i="16"/>
  <c r="F214" i="16"/>
  <c r="F213" i="16"/>
  <c r="F212" i="16"/>
  <c r="F210" i="16"/>
  <c r="F209" i="16"/>
  <c r="F208" i="16"/>
  <c r="F207" i="16"/>
  <c r="F206" i="16"/>
  <c r="F205" i="16"/>
  <c r="F204" i="16"/>
  <c r="F203" i="16"/>
  <c r="F201" i="16"/>
  <c r="F200" i="16"/>
  <c r="F199" i="16"/>
  <c r="F198" i="16"/>
  <c r="F197" i="16"/>
  <c r="F196" i="16"/>
  <c r="F195" i="16"/>
  <c r="F194" i="16"/>
  <c r="F192" i="16"/>
  <c r="F191" i="16"/>
  <c r="F190" i="16"/>
  <c r="F189" i="16"/>
  <c r="F188" i="16"/>
  <c r="F187" i="16"/>
  <c r="F186" i="16"/>
  <c r="F185" i="16"/>
  <c r="F183" i="16"/>
  <c r="F182" i="16"/>
  <c r="F181" i="16"/>
  <c r="F180" i="16"/>
  <c r="P180" i="16" s="1"/>
  <c r="F179" i="16"/>
  <c r="F178" i="16"/>
  <c r="F177" i="16"/>
  <c r="F176" i="16"/>
  <c r="F174" i="16"/>
  <c r="F173" i="16"/>
  <c r="F172" i="16"/>
  <c r="F171" i="16"/>
  <c r="F170" i="16"/>
  <c r="F169" i="16"/>
  <c r="F168" i="16"/>
  <c r="F167" i="16"/>
  <c r="F165" i="16"/>
  <c r="F164" i="16"/>
  <c r="F163" i="16"/>
  <c r="F162" i="16"/>
  <c r="F161" i="16"/>
  <c r="F160" i="16"/>
  <c r="F159" i="16"/>
  <c r="F158" i="16"/>
  <c r="F156" i="16"/>
  <c r="F155" i="16"/>
  <c r="F154" i="16"/>
  <c r="F153" i="16"/>
  <c r="F152" i="16"/>
  <c r="F151" i="16"/>
  <c r="F150" i="16"/>
  <c r="F149" i="16"/>
  <c r="F147" i="16"/>
  <c r="F146" i="16"/>
  <c r="F145" i="16"/>
  <c r="F144" i="16"/>
  <c r="F143" i="16"/>
  <c r="F142" i="16"/>
  <c r="F141" i="16"/>
  <c r="F140" i="16"/>
  <c r="F138" i="16"/>
  <c r="F137" i="16"/>
  <c r="F136" i="16"/>
  <c r="F135" i="16"/>
  <c r="F134" i="16"/>
  <c r="F133" i="16"/>
  <c r="F132" i="16"/>
  <c r="F131" i="16"/>
  <c r="F129" i="16"/>
  <c r="F128" i="16"/>
  <c r="F127" i="16"/>
  <c r="F126" i="16"/>
  <c r="F125" i="16"/>
  <c r="F124" i="16"/>
  <c r="F123" i="16"/>
  <c r="F122" i="16"/>
  <c r="F120" i="16"/>
  <c r="F119" i="16"/>
  <c r="F118" i="16"/>
  <c r="F117" i="16"/>
  <c r="F116" i="16"/>
  <c r="F115" i="16"/>
  <c r="F114" i="16"/>
  <c r="F113" i="16"/>
  <c r="F111" i="16"/>
  <c r="F110" i="16"/>
  <c r="F109" i="16"/>
  <c r="F108" i="16"/>
  <c r="F107" i="16"/>
  <c r="F106" i="16"/>
  <c r="F105" i="16"/>
  <c r="F104" i="16"/>
  <c r="F102" i="16"/>
  <c r="F101" i="16"/>
  <c r="F100" i="16"/>
  <c r="F99" i="16"/>
  <c r="F98" i="16"/>
  <c r="F97" i="16"/>
  <c r="F96" i="16"/>
  <c r="F95" i="16"/>
  <c r="F93" i="16"/>
  <c r="F92" i="16"/>
  <c r="F91" i="16"/>
  <c r="F90" i="16"/>
  <c r="F89" i="16"/>
  <c r="F88" i="16"/>
  <c r="F87" i="16"/>
  <c r="F86" i="16"/>
  <c r="F84" i="16"/>
  <c r="F83" i="16"/>
  <c r="F82" i="16"/>
  <c r="F81" i="16"/>
  <c r="F80" i="16"/>
  <c r="F79" i="16"/>
  <c r="F78" i="16"/>
  <c r="F77" i="16"/>
  <c r="F75" i="16"/>
  <c r="F74" i="16"/>
  <c r="F73" i="16"/>
  <c r="F72" i="16"/>
  <c r="F71" i="16"/>
  <c r="F70" i="16"/>
  <c r="F69" i="16"/>
  <c r="F68" i="16"/>
  <c r="F66" i="16"/>
  <c r="F65" i="16"/>
  <c r="F64" i="16"/>
  <c r="F63" i="16"/>
  <c r="F62" i="16"/>
  <c r="F61" i="16"/>
  <c r="F60" i="16"/>
  <c r="F59" i="16"/>
  <c r="F57" i="16"/>
  <c r="F56" i="16"/>
  <c r="F55" i="16"/>
  <c r="F54" i="16"/>
  <c r="F53" i="16"/>
  <c r="F52" i="16"/>
  <c r="F51" i="16"/>
  <c r="F50" i="16"/>
  <c r="F48" i="16"/>
  <c r="F47" i="16"/>
  <c r="F46" i="16"/>
  <c r="F45" i="16"/>
  <c r="F44" i="16"/>
  <c r="F43" i="16"/>
  <c r="F42" i="16"/>
  <c r="F41" i="16"/>
  <c r="F39" i="16"/>
  <c r="F38" i="16"/>
  <c r="F37" i="16"/>
  <c r="F36" i="16"/>
  <c r="F35" i="16"/>
  <c r="F34" i="16"/>
  <c r="F33" i="16"/>
  <c r="F32" i="16"/>
  <c r="F30" i="16"/>
  <c r="F29" i="16"/>
  <c r="F28" i="16"/>
  <c r="F27" i="16"/>
  <c r="F26" i="16"/>
  <c r="F25" i="16"/>
  <c r="F24" i="16"/>
  <c r="F23" i="16"/>
  <c r="F21" i="16"/>
  <c r="F20" i="16"/>
  <c r="F19" i="16"/>
  <c r="F18" i="16"/>
  <c r="F17" i="16"/>
  <c r="F16" i="16"/>
  <c r="F15" i="16"/>
  <c r="F14" i="16"/>
  <c r="F12" i="16"/>
  <c r="F11" i="16"/>
  <c r="F10" i="16"/>
  <c r="F9" i="16"/>
  <c r="F8" i="16"/>
  <c r="F7" i="16"/>
  <c r="F6" i="16"/>
  <c r="E471" i="16"/>
  <c r="E470" i="16"/>
  <c r="E469" i="16"/>
  <c r="E468" i="16"/>
  <c r="E467" i="16"/>
  <c r="E466" i="16"/>
  <c r="E465" i="16"/>
  <c r="E464" i="16"/>
  <c r="E462" i="16"/>
  <c r="E461" i="16"/>
  <c r="E460" i="16"/>
  <c r="E459" i="16"/>
  <c r="E458" i="16"/>
  <c r="E457" i="16"/>
  <c r="E456" i="16"/>
  <c r="E455" i="16"/>
  <c r="E453" i="16"/>
  <c r="E452" i="16"/>
  <c r="E451" i="16"/>
  <c r="E450" i="16"/>
  <c r="E449" i="16"/>
  <c r="E448" i="16"/>
  <c r="E447" i="16"/>
  <c r="E446" i="16"/>
  <c r="E444" i="16"/>
  <c r="E443" i="16"/>
  <c r="E442" i="16"/>
  <c r="E441" i="16"/>
  <c r="E440" i="16"/>
  <c r="E439" i="16"/>
  <c r="E438" i="16"/>
  <c r="E437" i="16"/>
  <c r="E435" i="16"/>
  <c r="E434" i="16"/>
  <c r="E433" i="16"/>
  <c r="E432" i="16"/>
  <c r="E431" i="16"/>
  <c r="E430" i="16"/>
  <c r="E429" i="16"/>
  <c r="E428" i="16"/>
  <c r="E426" i="16"/>
  <c r="E425" i="16"/>
  <c r="E424" i="16"/>
  <c r="E423" i="16"/>
  <c r="E422" i="16"/>
  <c r="O422" i="16" s="1"/>
  <c r="E421" i="16"/>
  <c r="E420" i="16"/>
  <c r="E419" i="16"/>
  <c r="E417" i="16"/>
  <c r="E416" i="16"/>
  <c r="E415" i="16"/>
  <c r="E414" i="16"/>
  <c r="E413" i="16"/>
  <c r="E412" i="16"/>
  <c r="E411" i="16"/>
  <c r="E410" i="16"/>
  <c r="E408" i="16"/>
  <c r="E407" i="16"/>
  <c r="E406" i="16"/>
  <c r="E405" i="16"/>
  <c r="E404" i="16"/>
  <c r="E403" i="16"/>
  <c r="E402" i="16"/>
  <c r="E401" i="16"/>
  <c r="E399" i="16"/>
  <c r="E398" i="16"/>
  <c r="E397" i="16"/>
  <c r="E396" i="16"/>
  <c r="E395" i="16"/>
  <c r="E394" i="16"/>
  <c r="E393" i="16"/>
  <c r="E392" i="16"/>
  <c r="E390" i="16"/>
  <c r="E389" i="16"/>
  <c r="E388" i="16"/>
  <c r="E387" i="16"/>
  <c r="E386" i="16"/>
  <c r="E385" i="16"/>
  <c r="E384" i="16"/>
  <c r="E383" i="16"/>
  <c r="E381" i="16"/>
  <c r="E380" i="16"/>
  <c r="E379" i="16"/>
  <c r="E378" i="16"/>
  <c r="E377" i="16"/>
  <c r="E376" i="16"/>
  <c r="E375" i="16"/>
  <c r="E374" i="16"/>
  <c r="E372" i="16"/>
  <c r="E371" i="16"/>
  <c r="E370" i="16"/>
  <c r="E369" i="16"/>
  <c r="E368" i="16"/>
  <c r="E367" i="16"/>
  <c r="E366" i="16"/>
  <c r="E365" i="16"/>
  <c r="E363" i="16"/>
  <c r="E362" i="16"/>
  <c r="E361" i="16"/>
  <c r="E360" i="16"/>
  <c r="E359" i="16"/>
  <c r="E358" i="16"/>
  <c r="E357" i="16"/>
  <c r="E356" i="16"/>
  <c r="E354" i="16"/>
  <c r="E353" i="16"/>
  <c r="E352" i="16"/>
  <c r="E351" i="16"/>
  <c r="E350" i="16"/>
  <c r="E349" i="16"/>
  <c r="O349" i="16" s="1"/>
  <c r="E348" i="16"/>
  <c r="E347" i="16"/>
  <c r="E345" i="16"/>
  <c r="E344" i="16"/>
  <c r="E343" i="16"/>
  <c r="E342" i="16"/>
  <c r="E341" i="16"/>
  <c r="E340" i="16"/>
  <c r="E339" i="16"/>
  <c r="E338" i="16"/>
  <c r="E336" i="16"/>
  <c r="E335" i="16"/>
  <c r="E334" i="16"/>
  <c r="E333" i="16"/>
  <c r="O333" i="16" s="1"/>
  <c r="E332" i="16"/>
  <c r="E331" i="16"/>
  <c r="E330" i="16"/>
  <c r="E329" i="16"/>
  <c r="E327" i="16"/>
  <c r="E326" i="16"/>
  <c r="E325" i="16"/>
  <c r="E324" i="16"/>
  <c r="E323" i="16"/>
  <c r="E322" i="16"/>
  <c r="E320" i="16"/>
  <c r="E318" i="16"/>
  <c r="E317" i="16"/>
  <c r="E316" i="16"/>
  <c r="E315" i="16"/>
  <c r="E314" i="16"/>
  <c r="E313" i="16"/>
  <c r="E312" i="16"/>
  <c r="E311" i="16"/>
  <c r="E309" i="16"/>
  <c r="E308" i="16"/>
  <c r="E307" i="16"/>
  <c r="E306" i="16"/>
  <c r="E305" i="16"/>
  <c r="E304" i="16"/>
  <c r="E303" i="16"/>
  <c r="E302" i="16"/>
  <c r="E300" i="16"/>
  <c r="E299" i="16"/>
  <c r="E298" i="16"/>
  <c r="E297" i="16"/>
  <c r="E296" i="16"/>
  <c r="E295" i="16"/>
  <c r="E294" i="16"/>
  <c r="E293" i="16"/>
  <c r="E291" i="16"/>
  <c r="E290" i="16"/>
  <c r="E289" i="16"/>
  <c r="E288" i="16"/>
  <c r="E287" i="16"/>
  <c r="E286" i="16"/>
  <c r="E285" i="16"/>
  <c r="E284" i="16"/>
  <c r="E282" i="16"/>
  <c r="E281" i="16"/>
  <c r="E280" i="16"/>
  <c r="E279" i="16"/>
  <c r="E278" i="16"/>
  <c r="E277" i="16"/>
  <c r="E276" i="16"/>
  <c r="E275" i="16"/>
  <c r="E273" i="16"/>
  <c r="E272" i="16"/>
  <c r="E271" i="16"/>
  <c r="E270" i="16"/>
  <c r="E269" i="16"/>
  <c r="E268" i="16"/>
  <c r="E267" i="16"/>
  <c r="E266" i="16"/>
  <c r="E264" i="16"/>
  <c r="E263" i="16"/>
  <c r="E262" i="16"/>
  <c r="E261" i="16"/>
  <c r="E260" i="16"/>
  <c r="E259" i="16"/>
  <c r="E258" i="16"/>
  <c r="E257" i="16"/>
  <c r="E255" i="16"/>
  <c r="E254" i="16"/>
  <c r="E253" i="16"/>
  <c r="E252" i="16"/>
  <c r="E251" i="16"/>
  <c r="E250" i="16"/>
  <c r="E249" i="16"/>
  <c r="E248" i="16"/>
  <c r="E246" i="16"/>
  <c r="E245" i="16"/>
  <c r="O245" i="16" s="1"/>
  <c r="E244" i="16"/>
  <c r="E243" i="16"/>
  <c r="E242" i="16"/>
  <c r="E241" i="16"/>
  <c r="E240" i="16"/>
  <c r="E239" i="16"/>
  <c r="E237" i="16"/>
  <c r="E236" i="16"/>
  <c r="E235" i="16"/>
  <c r="O235" i="16" s="1"/>
  <c r="E234" i="16"/>
  <c r="E233" i="16"/>
  <c r="E232" i="16"/>
  <c r="E231" i="16"/>
  <c r="E230" i="16"/>
  <c r="E228" i="16"/>
  <c r="E227" i="16"/>
  <c r="E226" i="16"/>
  <c r="E225" i="16"/>
  <c r="E224" i="16"/>
  <c r="E223" i="16"/>
  <c r="E222" i="16"/>
  <c r="E221" i="16"/>
  <c r="E219" i="16"/>
  <c r="E218" i="16"/>
  <c r="E217" i="16"/>
  <c r="E216" i="16"/>
  <c r="E215" i="16"/>
  <c r="E214" i="16"/>
  <c r="E213" i="16"/>
  <c r="E212" i="16"/>
  <c r="E210" i="16"/>
  <c r="E209" i="16"/>
  <c r="E208" i="16"/>
  <c r="E207" i="16"/>
  <c r="E206" i="16"/>
  <c r="E205" i="16"/>
  <c r="E204" i="16"/>
  <c r="E203" i="16"/>
  <c r="E201" i="16"/>
  <c r="E200" i="16"/>
  <c r="E199" i="16"/>
  <c r="E198" i="16"/>
  <c r="E197" i="16"/>
  <c r="E196" i="16"/>
  <c r="E195" i="16"/>
  <c r="E194" i="16"/>
  <c r="E192" i="16"/>
  <c r="E191" i="16"/>
  <c r="E190" i="16"/>
  <c r="E189" i="16"/>
  <c r="E188" i="16"/>
  <c r="O188" i="16" s="1"/>
  <c r="E187" i="16"/>
  <c r="E186" i="16"/>
  <c r="E185" i="16"/>
  <c r="E183" i="16"/>
  <c r="E182" i="16"/>
  <c r="E181" i="16"/>
  <c r="E180" i="16"/>
  <c r="O180" i="16" s="1"/>
  <c r="E179" i="16"/>
  <c r="E178" i="16"/>
  <c r="E177" i="16"/>
  <c r="E176" i="16"/>
  <c r="E174" i="16"/>
  <c r="E173" i="16"/>
  <c r="E172" i="16"/>
  <c r="E171" i="16"/>
  <c r="E170" i="16"/>
  <c r="E169" i="16"/>
  <c r="E168" i="16"/>
  <c r="E167" i="16"/>
  <c r="E165" i="16"/>
  <c r="E164" i="16"/>
  <c r="E163" i="16"/>
  <c r="E162" i="16"/>
  <c r="E161" i="16"/>
  <c r="E160" i="16"/>
  <c r="E159" i="16"/>
  <c r="E158" i="16"/>
  <c r="E156" i="16"/>
  <c r="E155" i="16"/>
  <c r="E154" i="16"/>
  <c r="E153" i="16"/>
  <c r="E152" i="16"/>
  <c r="E151" i="16"/>
  <c r="E150" i="16"/>
  <c r="E149" i="16"/>
  <c r="E147" i="16"/>
  <c r="E146" i="16"/>
  <c r="E145" i="16"/>
  <c r="E144" i="16"/>
  <c r="E143" i="16"/>
  <c r="E142" i="16"/>
  <c r="E141" i="16"/>
  <c r="E140" i="16"/>
  <c r="E138" i="16"/>
  <c r="E137" i="16"/>
  <c r="E136" i="16"/>
  <c r="E135" i="16"/>
  <c r="E134" i="16"/>
  <c r="E133" i="16"/>
  <c r="E132" i="16"/>
  <c r="E131" i="16"/>
  <c r="E129" i="16"/>
  <c r="E128" i="16"/>
  <c r="E127" i="16"/>
  <c r="E126" i="16"/>
  <c r="E125" i="16"/>
  <c r="E124" i="16"/>
  <c r="E123" i="16"/>
  <c r="E122" i="16"/>
  <c r="E120" i="16"/>
  <c r="E119" i="16"/>
  <c r="E118" i="16"/>
  <c r="E117" i="16"/>
  <c r="E116" i="16"/>
  <c r="E115" i="16"/>
  <c r="E114" i="16"/>
  <c r="E113" i="16"/>
  <c r="E111" i="16"/>
  <c r="E110" i="16"/>
  <c r="E109" i="16"/>
  <c r="E108" i="16"/>
  <c r="E107" i="16"/>
  <c r="E106" i="16"/>
  <c r="E105" i="16"/>
  <c r="E104" i="16"/>
  <c r="E102" i="16"/>
  <c r="E101" i="16"/>
  <c r="E100" i="16"/>
  <c r="E99" i="16"/>
  <c r="E98" i="16"/>
  <c r="E97" i="16"/>
  <c r="E96" i="16"/>
  <c r="E95" i="16"/>
  <c r="E93" i="16"/>
  <c r="E92" i="16"/>
  <c r="E91" i="16"/>
  <c r="E90" i="16"/>
  <c r="E89" i="16"/>
  <c r="E88" i="16"/>
  <c r="E87" i="16"/>
  <c r="E86" i="16"/>
  <c r="E84" i="16"/>
  <c r="E83" i="16"/>
  <c r="E82" i="16"/>
  <c r="E81" i="16"/>
  <c r="E80" i="16"/>
  <c r="E79" i="16"/>
  <c r="E78" i="16"/>
  <c r="E77" i="16"/>
  <c r="E75" i="16"/>
  <c r="E74" i="16"/>
  <c r="E73" i="16"/>
  <c r="E72" i="16"/>
  <c r="E71" i="16"/>
  <c r="O71" i="16" s="1"/>
  <c r="E70" i="16"/>
  <c r="E69" i="16"/>
  <c r="E68" i="16"/>
  <c r="E66" i="16"/>
  <c r="E65" i="16"/>
  <c r="E64" i="16"/>
  <c r="E63" i="16"/>
  <c r="E62" i="16"/>
  <c r="E61" i="16"/>
  <c r="E60" i="16"/>
  <c r="E59" i="16"/>
  <c r="E57" i="16"/>
  <c r="E56" i="16"/>
  <c r="E55" i="16"/>
  <c r="E54" i="16"/>
  <c r="E53" i="16"/>
  <c r="E52" i="16"/>
  <c r="E51" i="16"/>
  <c r="E50" i="16"/>
  <c r="E48" i="16"/>
  <c r="E47" i="16"/>
  <c r="E46" i="16"/>
  <c r="O46" i="16" s="1"/>
  <c r="E45" i="16"/>
  <c r="E44" i="16"/>
  <c r="E43" i="16"/>
  <c r="E42" i="16"/>
  <c r="E41" i="16"/>
  <c r="E39" i="16"/>
  <c r="E38" i="16"/>
  <c r="E37" i="16"/>
  <c r="E36" i="16"/>
  <c r="E35" i="16"/>
  <c r="E34" i="16"/>
  <c r="E33" i="16"/>
  <c r="E32" i="16"/>
  <c r="E30" i="16"/>
  <c r="E29" i="16"/>
  <c r="E28" i="16"/>
  <c r="E27" i="16"/>
  <c r="E26" i="16"/>
  <c r="E25" i="16"/>
  <c r="E24" i="16"/>
  <c r="E23" i="16"/>
  <c r="E21" i="16"/>
  <c r="E20" i="16"/>
  <c r="E19" i="16"/>
  <c r="E18" i="16"/>
  <c r="E17" i="16"/>
  <c r="E16" i="16"/>
  <c r="E15" i="16"/>
  <c r="E14" i="16"/>
  <c r="E12" i="16"/>
  <c r="E11" i="16"/>
  <c r="E10" i="16"/>
  <c r="E9" i="16"/>
  <c r="E8" i="16"/>
  <c r="E7" i="16"/>
  <c r="E6" i="16"/>
  <c r="G5" i="16"/>
  <c r="F5" i="16"/>
  <c r="J4" i="8"/>
  <c r="U5" i="17"/>
  <c r="V5" i="17"/>
  <c r="W5" i="17"/>
  <c r="X5" i="17"/>
  <c r="Y5" i="17"/>
  <c r="Z5" i="17"/>
  <c r="AA5" i="17"/>
  <c r="AB5" i="17"/>
  <c r="U6" i="17"/>
  <c r="V6" i="17"/>
  <c r="W6" i="17"/>
  <c r="X6" i="17"/>
  <c r="Y6" i="17"/>
  <c r="Z6" i="17"/>
  <c r="AA6" i="17"/>
  <c r="AB6" i="17"/>
  <c r="U7" i="17"/>
  <c r="V7" i="17"/>
  <c r="W7" i="17"/>
  <c r="X7" i="17"/>
  <c r="Y7" i="17"/>
  <c r="Z7" i="17"/>
  <c r="AA7" i="17"/>
  <c r="AB7" i="17"/>
  <c r="U8" i="17"/>
  <c r="V8" i="17"/>
  <c r="W8" i="17"/>
  <c r="X8" i="17"/>
  <c r="Y8" i="17"/>
  <c r="Z8" i="17"/>
  <c r="AA8" i="17"/>
  <c r="AB8" i="17"/>
  <c r="U9" i="17"/>
  <c r="V9" i="17"/>
  <c r="W9" i="17"/>
  <c r="X9" i="17"/>
  <c r="Y9" i="17"/>
  <c r="Z9" i="17"/>
  <c r="AA9" i="17"/>
  <c r="AB9" i="17"/>
  <c r="U10" i="17"/>
  <c r="V10" i="17"/>
  <c r="W10" i="17"/>
  <c r="X10" i="17"/>
  <c r="Y10" i="17"/>
  <c r="Z10" i="17"/>
  <c r="AA10" i="17"/>
  <c r="AB10" i="17"/>
  <c r="U11" i="17"/>
  <c r="V11" i="17"/>
  <c r="W11" i="17"/>
  <c r="X11" i="17"/>
  <c r="Y11" i="17"/>
  <c r="Z11" i="17"/>
  <c r="AA11" i="17"/>
  <c r="AB11" i="17"/>
  <c r="U12" i="17"/>
  <c r="V12" i="17"/>
  <c r="W12" i="17"/>
  <c r="X12" i="17"/>
  <c r="Y12" i="17"/>
  <c r="Z12" i="17"/>
  <c r="AA12" i="17"/>
  <c r="AB12" i="17"/>
  <c r="U13" i="17"/>
  <c r="V13" i="17"/>
  <c r="W13" i="17"/>
  <c r="X13" i="17"/>
  <c r="Y13" i="17"/>
  <c r="Z13" i="17"/>
  <c r="AA13" i="17"/>
  <c r="AB13" i="17"/>
  <c r="U14" i="17"/>
  <c r="V14" i="17"/>
  <c r="W14" i="17"/>
  <c r="X14" i="17"/>
  <c r="Y14" i="17"/>
  <c r="Z14" i="17"/>
  <c r="AA14" i="17"/>
  <c r="AB14" i="17"/>
  <c r="U15" i="17"/>
  <c r="V15" i="17"/>
  <c r="W15" i="17"/>
  <c r="X15" i="17"/>
  <c r="Y15" i="17"/>
  <c r="Z15" i="17"/>
  <c r="AA15" i="17"/>
  <c r="AB15" i="17"/>
  <c r="U16" i="17"/>
  <c r="V16" i="17"/>
  <c r="W16" i="17"/>
  <c r="X16" i="17"/>
  <c r="Y16" i="17"/>
  <c r="Z16" i="17"/>
  <c r="AA16" i="17"/>
  <c r="AB16" i="17"/>
  <c r="U17" i="17"/>
  <c r="V17" i="17"/>
  <c r="W17" i="17"/>
  <c r="X17" i="17"/>
  <c r="Y17" i="17"/>
  <c r="Z17" i="17"/>
  <c r="AA17" i="17"/>
  <c r="AB17" i="17"/>
  <c r="U18" i="17"/>
  <c r="V18" i="17"/>
  <c r="W18" i="17"/>
  <c r="X18" i="17"/>
  <c r="Y18" i="17"/>
  <c r="Z18" i="17"/>
  <c r="AA18" i="17"/>
  <c r="AB18" i="17"/>
  <c r="U19" i="17"/>
  <c r="V19" i="17"/>
  <c r="W19" i="17"/>
  <c r="X19" i="17"/>
  <c r="Y19" i="17"/>
  <c r="Z19" i="17"/>
  <c r="AA19" i="17"/>
  <c r="AB19" i="17"/>
  <c r="U20" i="17"/>
  <c r="V20" i="17"/>
  <c r="W20" i="17"/>
  <c r="X20" i="17"/>
  <c r="Y20" i="17"/>
  <c r="Z20" i="17"/>
  <c r="AA20" i="17"/>
  <c r="AB20" i="17"/>
  <c r="U21" i="17"/>
  <c r="V21" i="17"/>
  <c r="W21" i="17"/>
  <c r="X21" i="17"/>
  <c r="Y21" i="17"/>
  <c r="Z21" i="17"/>
  <c r="AA21" i="17"/>
  <c r="AB21" i="17"/>
  <c r="U22" i="17"/>
  <c r="V22" i="17"/>
  <c r="W22" i="17"/>
  <c r="X22" i="17"/>
  <c r="Y22" i="17"/>
  <c r="Z22" i="17"/>
  <c r="AA22" i="17"/>
  <c r="AB22" i="17"/>
  <c r="U23" i="17"/>
  <c r="V23" i="17"/>
  <c r="W23" i="17"/>
  <c r="X23" i="17"/>
  <c r="Y23" i="17"/>
  <c r="Z23" i="17"/>
  <c r="AA23" i="17"/>
  <c r="AB23" i="17"/>
  <c r="U24" i="17"/>
  <c r="V24" i="17"/>
  <c r="W24" i="17"/>
  <c r="X24" i="17"/>
  <c r="Y24" i="17"/>
  <c r="Z24" i="17"/>
  <c r="AA24" i="17"/>
  <c r="AB24" i="17"/>
  <c r="U25" i="17"/>
  <c r="V25" i="17"/>
  <c r="W25" i="17"/>
  <c r="X25" i="17"/>
  <c r="Y25" i="17"/>
  <c r="Z25" i="17"/>
  <c r="AA25" i="17"/>
  <c r="AB25" i="17"/>
  <c r="U26" i="17"/>
  <c r="V26" i="17"/>
  <c r="W26" i="17"/>
  <c r="X26" i="17"/>
  <c r="Y26" i="17"/>
  <c r="Z26" i="17"/>
  <c r="AA26" i="17"/>
  <c r="AB26" i="17"/>
  <c r="U27" i="17"/>
  <c r="V27" i="17"/>
  <c r="W27" i="17"/>
  <c r="X27" i="17"/>
  <c r="Y27" i="17"/>
  <c r="Z27" i="17"/>
  <c r="AA27" i="17"/>
  <c r="AB27" i="17"/>
  <c r="U28" i="17"/>
  <c r="V28" i="17"/>
  <c r="W28" i="17"/>
  <c r="X28" i="17"/>
  <c r="Y28" i="17"/>
  <c r="Z28" i="17"/>
  <c r="AA28" i="17"/>
  <c r="AB28" i="17"/>
  <c r="U29" i="17"/>
  <c r="V29" i="17"/>
  <c r="W29" i="17"/>
  <c r="X29" i="17"/>
  <c r="Y29" i="17"/>
  <c r="Z29" i="17"/>
  <c r="AA29" i="17"/>
  <c r="AB29" i="17"/>
  <c r="U30" i="17"/>
  <c r="V30" i="17"/>
  <c r="W30" i="17"/>
  <c r="X30" i="17"/>
  <c r="Y30" i="17"/>
  <c r="Z30" i="17"/>
  <c r="AA30" i="17"/>
  <c r="AB30" i="17"/>
  <c r="U31" i="17"/>
  <c r="V31" i="17"/>
  <c r="W31" i="17"/>
  <c r="X31" i="17"/>
  <c r="Y31" i="17"/>
  <c r="Z31" i="17"/>
  <c r="AA31" i="17"/>
  <c r="AB31" i="17"/>
  <c r="U32" i="17"/>
  <c r="V32" i="17"/>
  <c r="W32" i="17"/>
  <c r="X32" i="17"/>
  <c r="Y32" i="17"/>
  <c r="Z32" i="17"/>
  <c r="AA32" i="17"/>
  <c r="AB32" i="17"/>
  <c r="U33" i="17"/>
  <c r="V33" i="17"/>
  <c r="W33" i="17"/>
  <c r="X33" i="17"/>
  <c r="Y33" i="17"/>
  <c r="Z33" i="17"/>
  <c r="AA33" i="17"/>
  <c r="AB33" i="17"/>
  <c r="U34" i="17"/>
  <c r="V34" i="17"/>
  <c r="W34" i="17"/>
  <c r="X34" i="17"/>
  <c r="Y34" i="17"/>
  <c r="Z34" i="17"/>
  <c r="AA34" i="17"/>
  <c r="AB34" i="17"/>
  <c r="U35" i="17"/>
  <c r="V35" i="17"/>
  <c r="W35" i="17"/>
  <c r="X35" i="17"/>
  <c r="Y35" i="17"/>
  <c r="Z35" i="17"/>
  <c r="AA35" i="17"/>
  <c r="AB35" i="17"/>
  <c r="U36" i="17"/>
  <c r="V36" i="17"/>
  <c r="W36" i="17"/>
  <c r="X36" i="17"/>
  <c r="Y36" i="17"/>
  <c r="Z36" i="17"/>
  <c r="AA36" i="17"/>
  <c r="AB36" i="17"/>
  <c r="U37" i="17"/>
  <c r="V37" i="17"/>
  <c r="W37" i="17"/>
  <c r="X37" i="17"/>
  <c r="Y37" i="17"/>
  <c r="Z37" i="17"/>
  <c r="AA37" i="17"/>
  <c r="AB37" i="17"/>
  <c r="U38" i="17"/>
  <c r="V38" i="17"/>
  <c r="W38" i="17"/>
  <c r="X38" i="17"/>
  <c r="Y38" i="17"/>
  <c r="Z38" i="17"/>
  <c r="AA38" i="17"/>
  <c r="AB38" i="17"/>
  <c r="U39" i="17"/>
  <c r="V39" i="17"/>
  <c r="W39" i="17"/>
  <c r="X39" i="17"/>
  <c r="Y39" i="17"/>
  <c r="Z39" i="17"/>
  <c r="AA39" i="17"/>
  <c r="AB39" i="17"/>
  <c r="U40" i="17"/>
  <c r="V40" i="17"/>
  <c r="W40" i="17"/>
  <c r="X40" i="17"/>
  <c r="Y40" i="17"/>
  <c r="Z40" i="17"/>
  <c r="AA40" i="17"/>
  <c r="AB40" i="17"/>
  <c r="U41" i="17"/>
  <c r="V41" i="17"/>
  <c r="W41" i="17"/>
  <c r="X41" i="17"/>
  <c r="Y41" i="17"/>
  <c r="Z41" i="17"/>
  <c r="AA41" i="17"/>
  <c r="AB41" i="17"/>
  <c r="U42" i="17"/>
  <c r="V42" i="17"/>
  <c r="W42" i="17"/>
  <c r="X42" i="17"/>
  <c r="Y42" i="17"/>
  <c r="Z42" i="17"/>
  <c r="AA42" i="17"/>
  <c r="AB42" i="17"/>
  <c r="U43" i="17"/>
  <c r="V43" i="17"/>
  <c r="W43" i="17"/>
  <c r="X43" i="17"/>
  <c r="Y43" i="17"/>
  <c r="Z43" i="17"/>
  <c r="AA43" i="17"/>
  <c r="AB43" i="17"/>
  <c r="U44" i="17"/>
  <c r="V44" i="17"/>
  <c r="W44" i="17"/>
  <c r="X44" i="17"/>
  <c r="Y44" i="17"/>
  <c r="Z44" i="17"/>
  <c r="AA44" i="17"/>
  <c r="AB44" i="17"/>
  <c r="U45" i="17"/>
  <c r="V45" i="17"/>
  <c r="W45" i="17"/>
  <c r="X45" i="17"/>
  <c r="Y45" i="17"/>
  <c r="Z45" i="17"/>
  <c r="AA45" i="17"/>
  <c r="AB45" i="17"/>
  <c r="U46" i="17"/>
  <c r="V46" i="17"/>
  <c r="W46" i="17"/>
  <c r="X46" i="17"/>
  <c r="Y46" i="17"/>
  <c r="Z46" i="17"/>
  <c r="AA46" i="17"/>
  <c r="AB46" i="17"/>
  <c r="U47" i="17"/>
  <c r="V47" i="17"/>
  <c r="W47" i="17"/>
  <c r="X47" i="17"/>
  <c r="Y47" i="17"/>
  <c r="Z47" i="17"/>
  <c r="AA47" i="17"/>
  <c r="AB47" i="17"/>
  <c r="U48" i="17"/>
  <c r="V48" i="17"/>
  <c r="W48" i="17"/>
  <c r="X48" i="17"/>
  <c r="Y48" i="17"/>
  <c r="Z48" i="17"/>
  <c r="AA48" i="17"/>
  <c r="AB48" i="17"/>
  <c r="U49" i="17"/>
  <c r="V49" i="17"/>
  <c r="W49" i="17"/>
  <c r="X49" i="17"/>
  <c r="Y49" i="17"/>
  <c r="Z49" i="17"/>
  <c r="AA49" i="17"/>
  <c r="AB49" i="17"/>
  <c r="U50" i="17"/>
  <c r="V50" i="17"/>
  <c r="W50" i="17"/>
  <c r="X50" i="17"/>
  <c r="Y50" i="17"/>
  <c r="Z50" i="17"/>
  <c r="AA50" i="17"/>
  <c r="AB50" i="17"/>
  <c r="U51" i="17"/>
  <c r="V51" i="17"/>
  <c r="W51" i="17"/>
  <c r="X51" i="17"/>
  <c r="Y51" i="17"/>
  <c r="Z51" i="17"/>
  <c r="AA51" i="17"/>
  <c r="AB51" i="17"/>
  <c r="U52" i="17"/>
  <c r="V52" i="17"/>
  <c r="W52" i="17"/>
  <c r="X52" i="17"/>
  <c r="Y52" i="17"/>
  <c r="Z52" i="17"/>
  <c r="AA52" i="17"/>
  <c r="AB52" i="17"/>
  <c r="U53" i="17"/>
  <c r="V53" i="17"/>
  <c r="W53" i="17"/>
  <c r="X53" i="17"/>
  <c r="Y53" i="17"/>
  <c r="Z53" i="17"/>
  <c r="AA53" i="17"/>
  <c r="AB53" i="17"/>
  <c r="U54" i="17"/>
  <c r="V54" i="17"/>
  <c r="W54" i="17"/>
  <c r="X54" i="17"/>
  <c r="Y54" i="17"/>
  <c r="Z54" i="17"/>
  <c r="AA54" i="17"/>
  <c r="AB54" i="17"/>
  <c r="U55" i="17"/>
  <c r="V55" i="17"/>
  <c r="W55" i="17"/>
  <c r="X55" i="17"/>
  <c r="Y55" i="17"/>
  <c r="Z55" i="17"/>
  <c r="AA55" i="17"/>
  <c r="AB55" i="17"/>
  <c r="U56" i="17"/>
  <c r="V56" i="17"/>
  <c r="W56" i="17"/>
  <c r="X56" i="17"/>
  <c r="Y56" i="17"/>
  <c r="Z56" i="17"/>
  <c r="AA56" i="17"/>
  <c r="AB56" i="17"/>
  <c r="V4" i="17"/>
  <c r="W4" i="17"/>
  <c r="X4" i="17"/>
  <c r="Y4" i="17"/>
  <c r="Z4" i="17"/>
  <c r="AA4" i="17"/>
  <c r="AB4" i="17"/>
  <c r="U4" i="17"/>
  <c r="M5" i="17"/>
  <c r="N5" i="17"/>
  <c r="O5" i="17"/>
  <c r="P5" i="17"/>
  <c r="Q5" i="17"/>
  <c r="R5" i="17"/>
  <c r="S5" i="17"/>
  <c r="T5" i="17"/>
  <c r="M6" i="17"/>
  <c r="N6" i="17"/>
  <c r="O6" i="17"/>
  <c r="P6" i="17"/>
  <c r="Q6" i="17"/>
  <c r="R6" i="17"/>
  <c r="S6" i="17"/>
  <c r="T6" i="17"/>
  <c r="M7" i="17"/>
  <c r="N7" i="17"/>
  <c r="O7" i="17"/>
  <c r="P7" i="17"/>
  <c r="Q7" i="17"/>
  <c r="R7" i="17"/>
  <c r="S7" i="17"/>
  <c r="T7" i="17"/>
  <c r="M8" i="17"/>
  <c r="N8" i="17"/>
  <c r="O8" i="17"/>
  <c r="P8" i="17"/>
  <c r="Q8" i="17"/>
  <c r="R8" i="17"/>
  <c r="S8" i="17"/>
  <c r="T8" i="17"/>
  <c r="M9" i="17"/>
  <c r="N9" i="17"/>
  <c r="O9" i="17"/>
  <c r="P9" i="17"/>
  <c r="Q9" i="17"/>
  <c r="R9" i="17"/>
  <c r="S9" i="17"/>
  <c r="T9" i="17"/>
  <c r="M10" i="17"/>
  <c r="N10" i="17"/>
  <c r="O10" i="17"/>
  <c r="P10" i="17"/>
  <c r="Q10" i="17"/>
  <c r="R10" i="17"/>
  <c r="S10" i="17"/>
  <c r="T10" i="17"/>
  <c r="M11" i="17"/>
  <c r="N11" i="17"/>
  <c r="O11" i="17"/>
  <c r="P11" i="17"/>
  <c r="Q11" i="17"/>
  <c r="R11" i="17"/>
  <c r="S11" i="17"/>
  <c r="T11" i="17"/>
  <c r="M12" i="17"/>
  <c r="N12" i="17"/>
  <c r="O12" i="17"/>
  <c r="P12" i="17"/>
  <c r="Q12" i="17"/>
  <c r="R12" i="17"/>
  <c r="S12" i="17"/>
  <c r="T12" i="17"/>
  <c r="M13" i="17"/>
  <c r="N13" i="17"/>
  <c r="O13" i="17"/>
  <c r="P13" i="17"/>
  <c r="Q13" i="17"/>
  <c r="R13" i="17"/>
  <c r="S13" i="17"/>
  <c r="T13" i="17"/>
  <c r="M14" i="17"/>
  <c r="N14" i="17"/>
  <c r="O14" i="17"/>
  <c r="P14" i="17"/>
  <c r="Q14" i="17"/>
  <c r="R14" i="17"/>
  <c r="S14" i="17"/>
  <c r="T14" i="17"/>
  <c r="M15" i="17"/>
  <c r="N15" i="17"/>
  <c r="O15" i="17"/>
  <c r="P15" i="17"/>
  <c r="Q15" i="17"/>
  <c r="R15" i="17"/>
  <c r="S15" i="17"/>
  <c r="T15" i="17"/>
  <c r="M16" i="17"/>
  <c r="N16" i="17"/>
  <c r="O16" i="17"/>
  <c r="P16" i="17"/>
  <c r="Q16" i="17"/>
  <c r="R16" i="17"/>
  <c r="S16" i="17"/>
  <c r="T16" i="17"/>
  <c r="M17" i="17"/>
  <c r="N17" i="17"/>
  <c r="O17" i="17"/>
  <c r="P17" i="17"/>
  <c r="Q17" i="17"/>
  <c r="R17" i="17"/>
  <c r="S17" i="17"/>
  <c r="T17" i="17"/>
  <c r="M18" i="17"/>
  <c r="N18" i="17"/>
  <c r="O18" i="17"/>
  <c r="P18" i="17"/>
  <c r="Q18" i="17"/>
  <c r="R18" i="17"/>
  <c r="S18" i="17"/>
  <c r="T18" i="17"/>
  <c r="M19" i="17"/>
  <c r="N19" i="17"/>
  <c r="O19" i="17"/>
  <c r="P19" i="17"/>
  <c r="Q19" i="17"/>
  <c r="R19" i="17"/>
  <c r="S19" i="17"/>
  <c r="T19" i="17"/>
  <c r="M20" i="17"/>
  <c r="N20" i="17"/>
  <c r="O20" i="17"/>
  <c r="P20" i="17"/>
  <c r="Q20" i="17"/>
  <c r="R20" i="17"/>
  <c r="S20" i="17"/>
  <c r="T20" i="17"/>
  <c r="M21" i="17"/>
  <c r="N21" i="17"/>
  <c r="O21" i="17"/>
  <c r="P21" i="17"/>
  <c r="Q21" i="17"/>
  <c r="R21" i="17"/>
  <c r="S21" i="17"/>
  <c r="T21" i="17"/>
  <c r="M22" i="17"/>
  <c r="N22" i="17"/>
  <c r="O22" i="17"/>
  <c r="P22" i="17"/>
  <c r="Q22" i="17"/>
  <c r="R22" i="17"/>
  <c r="S22" i="17"/>
  <c r="T22" i="17"/>
  <c r="M23" i="17"/>
  <c r="N23" i="17"/>
  <c r="O23" i="17"/>
  <c r="P23" i="17"/>
  <c r="Q23" i="17"/>
  <c r="R23" i="17"/>
  <c r="S23" i="17"/>
  <c r="T23" i="17"/>
  <c r="M24" i="17"/>
  <c r="N24" i="17"/>
  <c r="O24" i="17"/>
  <c r="P24" i="17"/>
  <c r="Q24" i="17"/>
  <c r="R24" i="17"/>
  <c r="S24" i="17"/>
  <c r="T24" i="17"/>
  <c r="M25" i="17"/>
  <c r="N25" i="17"/>
  <c r="O25" i="17"/>
  <c r="P25" i="17"/>
  <c r="Q25" i="17"/>
  <c r="R25" i="17"/>
  <c r="S25" i="17"/>
  <c r="T25" i="17"/>
  <c r="M26" i="17"/>
  <c r="N26" i="17"/>
  <c r="O26" i="17"/>
  <c r="P26" i="17"/>
  <c r="Q26" i="17"/>
  <c r="R26" i="17"/>
  <c r="S26" i="17"/>
  <c r="T26" i="17"/>
  <c r="M27" i="17"/>
  <c r="N27" i="17"/>
  <c r="O27" i="17"/>
  <c r="P27" i="17"/>
  <c r="Q27" i="17"/>
  <c r="R27" i="17"/>
  <c r="S27" i="17"/>
  <c r="T27" i="17"/>
  <c r="M28" i="17"/>
  <c r="N28" i="17"/>
  <c r="O28" i="17"/>
  <c r="P28" i="17"/>
  <c r="Q28" i="17"/>
  <c r="R28" i="17"/>
  <c r="S28" i="17"/>
  <c r="T28" i="17"/>
  <c r="M29" i="17"/>
  <c r="N29" i="17"/>
  <c r="O29" i="17"/>
  <c r="P29" i="17"/>
  <c r="Q29" i="17"/>
  <c r="R29" i="17"/>
  <c r="S29" i="17"/>
  <c r="T29" i="17"/>
  <c r="M30" i="17"/>
  <c r="N30" i="17"/>
  <c r="O30" i="17"/>
  <c r="P30" i="17"/>
  <c r="Q30" i="17"/>
  <c r="R30" i="17"/>
  <c r="S30" i="17"/>
  <c r="T30" i="17"/>
  <c r="M31" i="17"/>
  <c r="N31" i="17"/>
  <c r="O31" i="17"/>
  <c r="P31" i="17"/>
  <c r="Q31" i="17"/>
  <c r="R31" i="17"/>
  <c r="S31" i="17"/>
  <c r="T31" i="17"/>
  <c r="M32" i="17"/>
  <c r="N32" i="17"/>
  <c r="O32" i="17"/>
  <c r="P32" i="17"/>
  <c r="Q32" i="17"/>
  <c r="R32" i="17"/>
  <c r="S32" i="17"/>
  <c r="T32" i="17"/>
  <c r="M33" i="17"/>
  <c r="N33" i="17"/>
  <c r="O33" i="17"/>
  <c r="P33" i="17"/>
  <c r="Q33" i="17"/>
  <c r="R33" i="17"/>
  <c r="S33" i="17"/>
  <c r="T33" i="17"/>
  <c r="M34" i="17"/>
  <c r="N34" i="17"/>
  <c r="O34" i="17"/>
  <c r="P34" i="17"/>
  <c r="Q34" i="17"/>
  <c r="R34" i="17"/>
  <c r="S34" i="17"/>
  <c r="T34" i="17"/>
  <c r="M35" i="17"/>
  <c r="N35" i="17"/>
  <c r="O35" i="17"/>
  <c r="P35" i="17"/>
  <c r="Q35" i="17"/>
  <c r="R35" i="17"/>
  <c r="S35" i="17"/>
  <c r="T35" i="17"/>
  <c r="M36" i="17"/>
  <c r="N36" i="17"/>
  <c r="O36" i="17"/>
  <c r="P36" i="17"/>
  <c r="Q36" i="17"/>
  <c r="R36" i="17"/>
  <c r="S36" i="17"/>
  <c r="T36" i="17"/>
  <c r="M37" i="17"/>
  <c r="N37" i="17"/>
  <c r="O37" i="17"/>
  <c r="P37" i="17"/>
  <c r="Q37" i="17"/>
  <c r="R37" i="17"/>
  <c r="S37" i="17"/>
  <c r="T37" i="17"/>
  <c r="M38" i="17"/>
  <c r="N38" i="17"/>
  <c r="O38" i="17"/>
  <c r="P38" i="17"/>
  <c r="Q38" i="17"/>
  <c r="R38" i="17"/>
  <c r="S38" i="17"/>
  <c r="T38" i="17"/>
  <c r="M39" i="17"/>
  <c r="N39" i="17"/>
  <c r="O39" i="17"/>
  <c r="P39" i="17"/>
  <c r="Q39" i="17"/>
  <c r="R39" i="17"/>
  <c r="S39" i="17"/>
  <c r="T39" i="17"/>
  <c r="M40" i="17"/>
  <c r="N40" i="17"/>
  <c r="O40" i="17"/>
  <c r="P40" i="17"/>
  <c r="Q40" i="17"/>
  <c r="R40" i="17"/>
  <c r="S40" i="17"/>
  <c r="T40" i="17"/>
  <c r="M41" i="17"/>
  <c r="N41" i="17"/>
  <c r="O41" i="17"/>
  <c r="P41" i="17"/>
  <c r="Q41" i="17"/>
  <c r="R41" i="17"/>
  <c r="S41" i="17"/>
  <c r="T41" i="17"/>
  <c r="M42" i="17"/>
  <c r="N42" i="17"/>
  <c r="O42" i="17"/>
  <c r="P42" i="17"/>
  <c r="Q42" i="17"/>
  <c r="R42" i="17"/>
  <c r="S42" i="17"/>
  <c r="T42" i="17"/>
  <c r="M43" i="17"/>
  <c r="N43" i="17"/>
  <c r="O43" i="17"/>
  <c r="P43" i="17"/>
  <c r="Q43" i="17"/>
  <c r="R43" i="17"/>
  <c r="S43" i="17"/>
  <c r="T43" i="17"/>
  <c r="M44" i="17"/>
  <c r="N44" i="17"/>
  <c r="O44" i="17"/>
  <c r="P44" i="17"/>
  <c r="Q44" i="17"/>
  <c r="R44" i="17"/>
  <c r="S44" i="17"/>
  <c r="T44" i="17"/>
  <c r="M45" i="17"/>
  <c r="N45" i="17"/>
  <c r="O45" i="17"/>
  <c r="P45" i="17"/>
  <c r="Q45" i="17"/>
  <c r="R45" i="17"/>
  <c r="S45" i="17"/>
  <c r="T45" i="17"/>
  <c r="M46" i="17"/>
  <c r="N46" i="17"/>
  <c r="O46" i="17"/>
  <c r="P46" i="17"/>
  <c r="Q46" i="17"/>
  <c r="R46" i="17"/>
  <c r="S46" i="17"/>
  <c r="T46" i="17"/>
  <c r="M47" i="17"/>
  <c r="N47" i="17"/>
  <c r="O47" i="17"/>
  <c r="P47" i="17"/>
  <c r="Q47" i="17"/>
  <c r="R47" i="17"/>
  <c r="S47" i="17"/>
  <c r="AI47" i="17" s="1"/>
  <c r="T47" i="17"/>
  <c r="M48" i="17"/>
  <c r="N48" i="17"/>
  <c r="O48" i="17"/>
  <c r="P48" i="17"/>
  <c r="Q48" i="17"/>
  <c r="R48" i="17"/>
  <c r="S48" i="17"/>
  <c r="T48" i="17"/>
  <c r="M49" i="17"/>
  <c r="N49" i="17"/>
  <c r="O49" i="17"/>
  <c r="P49" i="17"/>
  <c r="Q49" i="17"/>
  <c r="R49" i="17"/>
  <c r="S49" i="17"/>
  <c r="T49" i="17"/>
  <c r="M50" i="17"/>
  <c r="N50" i="17"/>
  <c r="O50" i="17"/>
  <c r="P50" i="17"/>
  <c r="Q50" i="17"/>
  <c r="R50" i="17"/>
  <c r="S50" i="17"/>
  <c r="T50" i="17"/>
  <c r="M51" i="17"/>
  <c r="N51" i="17"/>
  <c r="O51" i="17"/>
  <c r="P51" i="17"/>
  <c r="Q51" i="17"/>
  <c r="R51" i="17"/>
  <c r="S51" i="17"/>
  <c r="T51" i="17"/>
  <c r="M52" i="17"/>
  <c r="N52" i="17"/>
  <c r="O52" i="17"/>
  <c r="P52" i="17"/>
  <c r="Q52" i="17"/>
  <c r="R52" i="17"/>
  <c r="S52" i="17"/>
  <c r="T52" i="17"/>
  <c r="M53" i="17"/>
  <c r="N53" i="17"/>
  <c r="O53" i="17"/>
  <c r="P53" i="17"/>
  <c r="Q53" i="17"/>
  <c r="R53" i="17"/>
  <c r="S53" i="17"/>
  <c r="T53" i="17"/>
  <c r="M54" i="17"/>
  <c r="N54" i="17"/>
  <c r="O54" i="17"/>
  <c r="P54" i="17"/>
  <c r="Q54" i="17"/>
  <c r="R54" i="17"/>
  <c r="S54" i="17"/>
  <c r="T54" i="17"/>
  <c r="M55" i="17"/>
  <c r="N55" i="17"/>
  <c r="O55" i="17"/>
  <c r="P55" i="17"/>
  <c r="Q55" i="17"/>
  <c r="R55" i="17"/>
  <c r="S55" i="17"/>
  <c r="T55" i="17"/>
  <c r="M56" i="17"/>
  <c r="N56" i="17"/>
  <c r="O56" i="17"/>
  <c r="P56" i="17"/>
  <c r="Q56" i="17"/>
  <c r="R56" i="17"/>
  <c r="S56" i="17"/>
  <c r="T56" i="17"/>
  <c r="N4" i="17"/>
  <c r="O4" i="17"/>
  <c r="P4" i="17"/>
  <c r="Q4" i="17"/>
  <c r="R4" i="17"/>
  <c r="S4" i="17"/>
  <c r="T4" i="17"/>
  <c r="M4" i="17"/>
  <c r="E5" i="17"/>
  <c r="F5" i="17"/>
  <c r="G5" i="17"/>
  <c r="AE5" i="17" s="1"/>
  <c r="H5" i="17"/>
  <c r="I5" i="17"/>
  <c r="J5" i="17"/>
  <c r="AH5" i="17" s="1"/>
  <c r="K5" i="17"/>
  <c r="L5" i="17"/>
  <c r="E6" i="17"/>
  <c r="F6" i="17"/>
  <c r="G6" i="17"/>
  <c r="H6" i="17"/>
  <c r="I6" i="17"/>
  <c r="J6" i="17"/>
  <c r="K6" i="17"/>
  <c r="AI6" i="17" s="1"/>
  <c r="L6" i="17"/>
  <c r="E7" i="17"/>
  <c r="F7" i="17"/>
  <c r="G7" i="17"/>
  <c r="H7" i="17"/>
  <c r="I7" i="17"/>
  <c r="J7" i="17"/>
  <c r="K7" i="17"/>
  <c r="L7" i="17"/>
  <c r="E8" i="17"/>
  <c r="F8" i="17"/>
  <c r="G8" i="17"/>
  <c r="H8" i="17"/>
  <c r="I8" i="17"/>
  <c r="J8" i="17"/>
  <c r="K8" i="17"/>
  <c r="L8" i="17"/>
  <c r="E9" i="17"/>
  <c r="AC9" i="17" s="1"/>
  <c r="F9" i="17"/>
  <c r="G9" i="17"/>
  <c r="H9" i="17"/>
  <c r="I9" i="17"/>
  <c r="J9" i="17"/>
  <c r="K9" i="17"/>
  <c r="AI9" i="17" s="1"/>
  <c r="L9" i="17"/>
  <c r="E10" i="17"/>
  <c r="F10" i="17"/>
  <c r="G10" i="17"/>
  <c r="H10" i="17"/>
  <c r="I10" i="17"/>
  <c r="J10" i="17"/>
  <c r="K10" i="17"/>
  <c r="L10" i="17"/>
  <c r="E11" i="17"/>
  <c r="F11" i="17"/>
  <c r="G11" i="17"/>
  <c r="AE11" i="17" s="1"/>
  <c r="H11" i="17"/>
  <c r="I11" i="17"/>
  <c r="J11" i="17"/>
  <c r="AH11" i="17" s="1"/>
  <c r="K11" i="17"/>
  <c r="L11" i="17"/>
  <c r="E12" i="17"/>
  <c r="AC12" i="17" s="1"/>
  <c r="F12" i="17"/>
  <c r="G12" i="17"/>
  <c r="H12" i="17"/>
  <c r="I12" i="17"/>
  <c r="J12" i="17"/>
  <c r="K12" i="17"/>
  <c r="L12" i="17"/>
  <c r="AJ12" i="17" s="1"/>
  <c r="E13" i="17"/>
  <c r="F13" i="17"/>
  <c r="G13" i="17"/>
  <c r="H13" i="17"/>
  <c r="I13" i="17"/>
  <c r="J13" i="17"/>
  <c r="K13" i="17"/>
  <c r="L13" i="17"/>
  <c r="E14" i="17"/>
  <c r="F14" i="17"/>
  <c r="G14" i="17"/>
  <c r="H14" i="17"/>
  <c r="I14" i="17"/>
  <c r="J14" i="17"/>
  <c r="AH14" i="17" s="1"/>
  <c r="K14" i="17"/>
  <c r="L14" i="17"/>
  <c r="E15" i="17"/>
  <c r="F15" i="17"/>
  <c r="G15" i="17"/>
  <c r="H15" i="17"/>
  <c r="I15" i="17"/>
  <c r="J15" i="17"/>
  <c r="K15" i="17"/>
  <c r="AI15" i="17" s="1"/>
  <c r="L15" i="17"/>
  <c r="E16" i="17"/>
  <c r="F16" i="17"/>
  <c r="G16" i="17"/>
  <c r="H16" i="17"/>
  <c r="I16" i="17"/>
  <c r="J16" i="17"/>
  <c r="K16" i="17"/>
  <c r="L16" i="17"/>
  <c r="E17" i="17"/>
  <c r="F17" i="17"/>
  <c r="G17" i="17"/>
  <c r="H17" i="17"/>
  <c r="I17" i="17"/>
  <c r="J17" i="17"/>
  <c r="K17" i="17"/>
  <c r="L17" i="17"/>
  <c r="E18" i="17"/>
  <c r="F18" i="17"/>
  <c r="G18" i="17"/>
  <c r="H18" i="17"/>
  <c r="I18" i="17"/>
  <c r="J18" i="17"/>
  <c r="K18" i="17"/>
  <c r="AI18" i="17" s="1"/>
  <c r="L18" i="17"/>
  <c r="E19" i="17"/>
  <c r="F19" i="17"/>
  <c r="G19" i="17"/>
  <c r="H19" i="17"/>
  <c r="I19" i="17"/>
  <c r="J19" i="17"/>
  <c r="K19" i="17"/>
  <c r="L19" i="17"/>
  <c r="E20" i="17"/>
  <c r="F20" i="17"/>
  <c r="G20" i="17"/>
  <c r="H20" i="17"/>
  <c r="I20" i="17"/>
  <c r="J20" i="17"/>
  <c r="K20" i="17"/>
  <c r="L20" i="17"/>
  <c r="E21" i="17"/>
  <c r="F21" i="17"/>
  <c r="G21" i="17"/>
  <c r="H21" i="17"/>
  <c r="I21" i="17"/>
  <c r="J21" i="17"/>
  <c r="K21" i="17"/>
  <c r="L21" i="17"/>
  <c r="E22" i="17"/>
  <c r="F22" i="17"/>
  <c r="G22" i="17"/>
  <c r="H22" i="17"/>
  <c r="I22" i="17"/>
  <c r="J22" i="17"/>
  <c r="K22" i="17"/>
  <c r="L22" i="17"/>
  <c r="E23" i="17"/>
  <c r="F23" i="17"/>
  <c r="G23" i="17"/>
  <c r="H23" i="17"/>
  <c r="I23" i="17"/>
  <c r="J23" i="17"/>
  <c r="K23" i="17"/>
  <c r="L23" i="17"/>
  <c r="E24" i="17"/>
  <c r="AC24" i="17" s="1"/>
  <c r="F24" i="17"/>
  <c r="G24" i="17"/>
  <c r="H24" i="17"/>
  <c r="I24" i="17"/>
  <c r="J24" i="17"/>
  <c r="K24" i="17"/>
  <c r="AI24" i="17" s="1"/>
  <c r="L24" i="17"/>
  <c r="E25" i="17"/>
  <c r="F25" i="17"/>
  <c r="G25" i="17"/>
  <c r="H25" i="17"/>
  <c r="I25" i="17"/>
  <c r="J25" i="17"/>
  <c r="K25" i="17"/>
  <c r="L25" i="17"/>
  <c r="E26" i="17"/>
  <c r="F26" i="17"/>
  <c r="G26" i="17"/>
  <c r="H26" i="17"/>
  <c r="I26" i="17"/>
  <c r="J26" i="17"/>
  <c r="K26" i="17"/>
  <c r="L26" i="17"/>
  <c r="E27" i="17"/>
  <c r="F27" i="17"/>
  <c r="G27" i="17"/>
  <c r="H27" i="17"/>
  <c r="I27" i="17"/>
  <c r="J27" i="17"/>
  <c r="K27" i="17"/>
  <c r="AI27" i="17" s="1"/>
  <c r="L27" i="17"/>
  <c r="E28" i="17"/>
  <c r="F28" i="17"/>
  <c r="G28" i="17"/>
  <c r="H28" i="17"/>
  <c r="I28" i="17"/>
  <c r="J28" i="17"/>
  <c r="K28" i="17"/>
  <c r="L28" i="17"/>
  <c r="E29" i="17"/>
  <c r="F29" i="17"/>
  <c r="G29" i="17"/>
  <c r="H29" i="17"/>
  <c r="I29" i="17"/>
  <c r="J29" i="17"/>
  <c r="K29" i="17"/>
  <c r="L29" i="17"/>
  <c r="E30" i="17"/>
  <c r="F30" i="17"/>
  <c r="G30" i="17"/>
  <c r="H30" i="17"/>
  <c r="I30" i="17"/>
  <c r="J30" i="17"/>
  <c r="K30" i="17"/>
  <c r="AI30" i="17" s="1"/>
  <c r="L30" i="17"/>
  <c r="E31" i="17"/>
  <c r="F31" i="17"/>
  <c r="G31" i="17"/>
  <c r="H31" i="17"/>
  <c r="I31" i="17"/>
  <c r="J31" i="17"/>
  <c r="K31" i="17"/>
  <c r="L31" i="17"/>
  <c r="E32" i="17"/>
  <c r="F32" i="17"/>
  <c r="G32" i="17"/>
  <c r="H32" i="17"/>
  <c r="I32" i="17"/>
  <c r="J32" i="17"/>
  <c r="AH32" i="17" s="1"/>
  <c r="K32" i="17"/>
  <c r="L32" i="17"/>
  <c r="E33" i="17"/>
  <c r="F33" i="17"/>
  <c r="G33" i="17"/>
  <c r="H33" i="17"/>
  <c r="I33" i="17"/>
  <c r="J33" i="17"/>
  <c r="K33" i="17"/>
  <c r="L33" i="17"/>
  <c r="E34" i="17"/>
  <c r="F34" i="17"/>
  <c r="G34" i="17"/>
  <c r="H34" i="17"/>
  <c r="I34" i="17"/>
  <c r="J34" i="17"/>
  <c r="K34" i="17"/>
  <c r="L34" i="17"/>
  <c r="E35" i="17"/>
  <c r="F35" i="17"/>
  <c r="G35" i="17"/>
  <c r="AE35" i="17" s="1"/>
  <c r="H35" i="17"/>
  <c r="I35" i="17"/>
  <c r="J35" i="17"/>
  <c r="K35" i="17"/>
  <c r="L35" i="17"/>
  <c r="E36" i="17"/>
  <c r="F36" i="17"/>
  <c r="G36" i="17"/>
  <c r="H36" i="17"/>
  <c r="I36" i="17"/>
  <c r="J36" i="17"/>
  <c r="K36" i="17"/>
  <c r="L36" i="17"/>
  <c r="E37" i="17"/>
  <c r="F37" i="17"/>
  <c r="G37" i="17"/>
  <c r="H37" i="17"/>
  <c r="I37" i="17"/>
  <c r="J37" i="17"/>
  <c r="K37" i="17"/>
  <c r="L37" i="17"/>
  <c r="E38" i="17"/>
  <c r="F38" i="17"/>
  <c r="G38" i="17"/>
  <c r="AE38" i="17" s="1"/>
  <c r="H38" i="17"/>
  <c r="AF38" i="17" s="1"/>
  <c r="I38" i="17"/>
  <c r="J38" i="17"/>
  <c r="K38" i="17"/>
  <c r="L38" i="17"/>
  <c r="E39" i="17"/>
  <c r="F39" i="17"/>
  <c r="G39" i="17"/>
  <c r="H39" i="17"/>
  <c r="I39" i="17"/>
  <c r="J39" i="17"/>
  <c r="K39" i="17"/>
  <c r="AI39" i="17" s="1"/>
  <c r="L39" i="17"/>
  <c r="E40" i="17"/>
  <c r="F40" i="17"/>
  <c r="G40" i="17"/>
  <c r="H40" i="17"/>
  <c r="I40" i="17"/>
  <c r="J40" i="17"/>
  <c r="K40" i="17"/>
  <c r="L40" i="17"/>
  <c r="E41" i="17"/>
  <c r="F41" i="17"/>
  <c r="G41" i="17"/>
  <c r="H41" i="17"/>
  <c r="I41" i="17"/>
  <c r="J41" i="17"/>
  <c r="K41" i="17"/>
  <c r="L41" i="17"/>
  <c r="E42" i="17"/>
  <c r="F42" i="17"/>
  <c r="G42" i="17"/>
  <c r="H42" i="17"/>
  <c r="I42" i="17"/>
  <c r="J42" i="17"/>
  <c r="K42" i="17"/>
  <c r="AI42" i="17" s="1"/>
  <c r="L42" i="17"/>
  <c r="E43" i="17"/>
  <c r="F43" i="17"/>
  <c r="G43" i="17"/>
  <c r="H43" i="17"/>
  <c r="I43" i="17"/>
  <c r="J43" i="17"/>
  <c r="K43" i="17"/>
  <c r="L43" i="17"/>
  <c r="E44" i="17"/>
  <c r="F44" i="17"/>
  <c r="G44" i="17"/>
  <c r="AE44" i="17" s="1"/>
  <c r="H44" i="17"/>
  <c r="I44" i="17"/>
  <c r="J44" i="17"/>
  <c r="K44" i="17"/>
  <c r="L44" i="17"/>
  <c r="E45" i="17"/>
  <c r="AC45" i="17" s="1"/>
  <c r="F45" i="17"/>
  <c r="G45" i="17"/>
  <c r="H45" i="17"/>
  <c r="I45" i="17"/>
  <c r="J45" i="17"/>
  <c r="K45" i="17"/>
  <c r="L45" i="17"/>
  <c r="E46" i="17"/>
  <c r="F46" i="17"/>
  <c r="G46" i="17"/>
  <c r="H46" i="17"/>
  <c r="I46" i="17"/>
  <c r="J46" i="17"/>
  <c r="K46" i="17"/>
  <c r="L46" i="17"/>
  <c r="E47" i="17"/>
  <c r="F47" i="17"/>
  <c r="G47" i="17"/>
  <c r="H47" i="17"/>
  <c r="I47" i="17"/>
  <c r="J47" i="17"/>
  <c r="AH47" i="17" s="1"/>
  <c r="K47" i="17"/>
  <c r="L47" i="17"/>
  <c r="E48" i="17"/>
  <c r="F48" i="17"/>
  <c r="G48" i="17"/>
  <c r="H48" i="17"/>
  <c r="I48" i="17"/>
  <c r="J48" i="17"/>
  <c r="K48" i="17"/>
  <c r="AI48" i="17" s="1"/>
  <c r="L48" i="17"/>
  <c r="E49" i="17"/>
  <c r="F49" i="17"/>
  <c r="G49" i="17"/>
  <c r="H49" i="17"/>
  <c r="I49" i="17"/>
  <c r="J49" i="17"/>
  <c r="K49" i="17"/>
  <c r="L49" i="17"/>
  <c r="E50" i="17"/>
  <c r="F50" i="17"/>
  <c r="G50" i="17"/>
  <c r="AE50" i="17" s="1"/>
  <c r="H50" i="17"/>
  <c r="I50" i="17"/>
  <c r="J50" i="17"/>
  <c r="K50" i="17"/>
  <c r="L50" i="17"/>
  <c r="E51" i="17"/>
  <c r="F51" i="17"/>
  <c r="G51" i="17"/>
  <c r="H51" i="17"/>
  <c r="I51" i="17"/>
  <c r="J51" i="17"/>
  <c r="K51" i="17"/>
  <c r="AI51" i="17" s="1"/>
  <c r="L51" i="17"/>
  <c r="E52" i="17"/>
  <c r="F52" i="17"/>
  <c r="G52" i="17"/>
  <c r="H52" i="17"/>
  <c r="I52" i="17"/>
  <c r="J52" i="17"/>
  <c r="K52" i="17"/>
  <c r="L52" i="17"/>
  <c r="E53" i="17"/>
  <c r="F53" i="17"/>
  <c r="G53" i="17"/>
  <c r="AE53" i="17" s="1"/>
  <c r="H53" i="17"/>
  <c r="I53" i="17"/>
  <c r="J53" i="17"/>
  <c r="K53" i="17"/>
  <c r="L53" i="17"/>
  <c r="E54" i="17"/>
  <c r="F54" i="17"/>
  <c r="G54" i="17"/>
  <c r="H54" i="17"/>
  <c r="I54" i="17"/>
  <c r="J54" i="17"/>
  <c r="K54" i="17"/>
  <c r="AI54" i="17" s="1"/>
  <c r="L54" i="17"/>
  <c r="AJ54" i="17" s="1"/>
  <c r="E55" i="17"/>
  <c r="F55" i="17"/>
  <c r="G55" i="17"/>
  <c r="H55" i="17"/>
  <c r="I55" i="17"/>
  <c r="AG55" i="17" s="1"/>
  <c r="J55" i="17"/>
  <c r="K55" i="17"/>
  <c r="L55" i="17"/>
  <c r="E56" i="17"/>
  <c r="F56" i="17"/>
  <c r="G56" i="17"/>
  <c r="H56" i="17"/>
  <c r="I56" i="17"/>
  <c r="J56" i="17"/>
  <c r="K56" i="17"/>
  <c r="L56" i="17"/>
  <c r="F4" i="17"/>
  <c r="AD4" i="17" s="1"/>
  <c r="G4" i="17"/>
  <c r="H4" i="17"/>
  <c r="I4" i="17"/>
  <c r="J4" i="17"/>
  <c r="K4" i="17"/>
  <c r="L4" i="17"/>
  <c r="AJ4" i="17" s="1"/>
  <c r="E4" i="17"/>
  <c r="N32" i="16"/>
  <c r="N33" i="16"/>
  <c r="N34" i="16"/>
  <c r="N36" i="16"/>
  <c r="R36" i="16" s="1"/>
  <c r="N38" i="16"/>
  <c r="N39" i="16"/>
  <c r="R39" i="16" s="1"/>
  <c r="N40" i="16"/>
  <c r="Q40" i="16" s="1"/>
  <c r="N41" i="16"/>
  <c r="N42" i="16"/>
  <c r="R42" i="16" s="1"/>
  <c r="N43" i="16"/>
  <c r="R43" i="16" s="1"/>
  <c r="N44" i="16"/>
  <c r="N45" i="16"/>
  <c r="N46" i="16"/>
  <c r="N47" i="16"/>
  <c r="N49" i="16"/>
  <c r="N59" i="16"/>
  <c r="W59" i="16" s="1"/>
  <c r="N60" i="16"/>
  <c r="N61" i="16"/>
  <c r="N62" i="16"/>
  <c r="R62" i="16" s="1"/>
  <c r="N63" i="16"/>
  <c r="N64" i="16"/>
  <c r="R64" i="16" s="1"/>
  <c r="N65" i="16"/>
  <c r="N66" i="16"/>
  <c r="W66" i="16" s="1"/>
  <c r="N67" i="16"/>
  <c r="O67" i="16" s="1"/>
  <c r="N71" i="16"/>
  <c r="R71" i="16" s="1"/>
  <c r="N100" i="16"/>
  <c r="W100" i="16" s="1"/>
  <c r="N104" i="16"/>
  <c r="N105" i="16"/>
  <c r="W105" i="16" s="1"/>
  <c r="N106" i="16"/>
  <c r="N107" i="16"/>
  <c r="N108" i="16"/>
  <c r="N110" i="16"/>
  <c r="N112" i="16"/>
  <c r="N113" i="16"/>
  <c r="W113" i="16" s="1"/>
  <c r="N114" i="16"/>
  <c r="W114" i="16" s="1"/>
  <c r="N115" i="16"/>
  <c r="N116" i="16"/>
  <c r="N117" i="16"/>
  <c r="N118" i="16"/>
  <c r="N120" i="16"/>
  <c r="N121" i="16"/>
  <c r="P121" i="16" s="1"/>
  <c r="N122" i="16"/>
  <c r="N123" i="16"/>
  <c r="N124" i="16"/>
  <c r="N125" i="16"/>
  <c r="W125" i="16" s="1"/>
  <c r="N126" i="16"/>
  <c r="R126" i="16" s="1"/>
  <c r="N127" i="16"/>
  <c r="R127" i="16" s="1"/>
  <c r="N128" i="16"/>
  <c r="W128" i="16" s="1"/>
  <c r="N129" i="16"/>
  <c r="W129" i="16" s="1"/>
  <c r="N130" i="16"/>
  <c r="V130" i="16" s="1"/>
  <c r="N131" i="16"/>
  <c r="W131" i="16" s="1"/>
  <c r="N132" i="16"/>
  <c r="R132" i="16" s="1"/>
  <c r="N133" i="16"/>
  <c r="W133" i="16" s="1"/>
  <c r="N134" i="16"/>
  <c r="N135" i="16"/>
  <c r="W135" i="16" s="1"/>
  <c r="N136" i="16"/>
  <c r="N137" i="16"/>
  <c r="N138" i="16"/>
  <c r="N139" i="16"/>
  <c r="P139" i="16" s="1"/>
  <c r="N140" i="16"/>
  <c r="R140" i="16" s="1"/>
  <c r="N141" i="16"/>
  <c r="N142" i="16"/>
  <c r="N143" i="16"/>
  <c r="N144" i="16"/>
  <c r="R144" i="16" s="1"/>
  <c r="N145" i="16"/>
  <c r="W145" i="16"/>
  <c r="N146" i="16"/>
  <c r="N147" i="16"/>
  <c r="N148" i="16"/>
  <c r="N149" i="16"/>
  <c r="N150" i="16"/>
  <c r="R150" i="16" s="1"/>
  <c r="N151" i="16"/>
  <c r="N152" i="16"/>
  <c r="N153" i="16"/>
  <c r="W153" i="16" s="1"/>
  <c r="N154" i="16"/>
  <c r="N155" i="16"/>
  <c r="N156" i="16"/>
  <c r="W156" i="16" s="1"/>
  <c r="N157" i="16"/>
  <c r="U157" i="16" s="1"/>
  <c r="N163" i="16"/>
  <c r="N172" i="16"/>
  <c r="N179" i="16"/>
  <c r="N194" i="16"/>
  <c r="R194" i="16" s="1"/>
  <c r="N195" i="16"/>
  <c r="R195" i="16"/>
  <c r="N196" i="16"/>
  <c r="R196" i="16" s="1"/>
  <c r="N197" i="16"/>
  <c r="N198" i="16"/>
  <c r="N199" i="16"/>
  <c r="R199" i="16" s="1"/>
  <c r="N200" i="16"/>
  <c r="W200" i="16" s="1"/>
  <c r="N201" i="16"/>
  <c r="R201" i="16" s="1"/>
  <c r="N202" i="16"/>
  <c r="N206" i="16"/>
  <c r="R206" i="16" s="1"/>
  <c r="N230" i="16"/>
  <c r="N231" i="16"/>
  <c r="W231" i="16" s="1"/>
  <c r="N232" i="16"/>
  <c r="N234" i="16"/>
  <c r="R234" i="16" s="1"/>
  <c r="N236" i="16"/>
  <c r="W236" i="16" s="1"/>
  <c r="N237" i="16"/>
  <c r="W237" i="16" s="1"/>
  <c r="N238" i="16"/>
  <c r="V238" i="16" s="1"/>
  <c r="N239" i="16"/>
  <c r="W239" i="16" s="1"/>
  <c r="N240" i="16"/>
  <c r="N241" i="16"/>
  <c r="R241" i="16" s="1"/>
  <c r="N242" i="16"/>
  <c r="N243" i="16"/>
  <c r="N244" i="16"/>
  <c r="R244" i="16" s="1"/>
  <c r="N246" i="16"/>
  <c r="R246" i="16" s="1"/>
  <c r="N247" i="16"/>
  <c r="Q247" i="16" s="1"/>
  <c r="N263" i="16"/>
  <c r="N273" i="16"/>
  <c r="N275" i="16"/>
  <c r="R275" i="16"/>
  <c r="N276" i="16"/>
  <c r="N277" i="16"/>
  <c r="N278" i="16"/>
  <c r="N279" i="16"/>
  <c r="N280" i="16"/>
  <c r="N281" i="16"/>
  <c r="N282" i="16"/>
  <c r="R282" i="16" s="1"/>
  <c r="N283" i="16"/>
  <c r="N284" i="16"/>
  <c r="N285" i="16"/>
  <c r="N286" i="16"/>
  <c r="N287" i="16"/>
  <c r="N288" i="16"/>
  <c r="N289" i="16"/>
  <c r="N290" i="16"/>
  <c r="R290" i="16" s="1"/>
  <c r="N291" i="16"/>
  <c r="N292" i="16"/>
  <c r="Q292" i="16" s="1"/>
  <c r="N294" i="16"/>
  <c r="N295" i="16"/>
  <c r="N296" i="16"/>
  <c r="N297" i="16"/>
  <c r="R297" i="16" s="1"/>
  <c r="N298" i="16"/>
  <c r="N300" i="16"/>
  <c r="N302" i="16"/>
  <c r="R302" i="16" s="1"/>
  <c r="N303" i="16"/>
  <c r="R303" i="16" s="1"/>
  <c r="N304" i="16"/>
  <c r="N305" i="16"/>
  <c r="N306" i="16"/>
  <c r="W306" i="16" s="1"/>
  <c r="N307" i="16"/>
  <c r="N309" i="16"/>
  <c r="N310" i="16"/>
  <c r="N318" i="16"/>
  <c r="N324" i="16"/>
  <c r="N326" i="16"/>
  <c r="W326" i="16" s="1"/>
  <c r="N329" i="16"/>
  <c r="N330" i="16"/>
  <c r="N332" i="16"/>
  <c r="R332" i="16" s="1"/>
  <c r="N334" i="16"/>
  <c r="N335" i="16"/>
  <c r="N336" i="16"/>
  <c r="N337" i="16"/>
  <c r="V337" i="16" s="1"/>
  <c r="N345" i="16"/>
  <c r="N346" i="16"/>
  <c r="O346" i="16" s="1"/>
  <c r="N352" i="16"/>
  <c r="N360" i="16"/>
  <c r="N362" i="16"/>
  <c r="N370" i="16"/>
  <c r="N374" i="16"/>
  <c r="N375" i="16"/>
  <c r="N377" i="16"/>
  <c r="N379" i="16"/>
  <c r="W379" i="16" s="1"/>
  <c r="N381" i="16"/>
  <c r="N382" i="16"/>
  <c r="Q382" i="16" s="1"/>
  <c r="N383" i="16"/>
  <c r="N384" i="16"/>
  <c r="N385" i="16"/>
  <c r="N386" i="16"/>
  <c r="N387" i="16"/>
  <c r="N388" i="16"/>
  <c r="N389" i="16"/>
  <c r="N390" i="16"/>
  <c r="W390" i="16" s="1"/>
  <c r="N391" i="16"/>
  <c r="U391" i="16" s="1"/>
  <c r="N392" i="16"/>
  <c r="N393" i="16"/>
  <c r="N394" i="16"/>
  <c r="N395" i="16"/>
  <c r="N396" i="16"/>
  <c r="U396" i="16" s="1"/>
  <c r="N397" i="16"/>
  <c r="N398" i="16"/>
  <c r="N399" i="16"/>
  <c r="R399" i="16" s="1"/>
  <c r="N400" i="16"/>
  <c r="Q400" i="16" s="1"/>
  <c r="N401" i="16"/>
  <c r="N402" i="16"/>
  <c r="N403" i="16"/>
  <c r="N404" i="16"/>
  <c r="N405" i="16"/>
  <c r="W405" i="16" s="1"/>
  <c r="N406" i="16"/>
  <c r="N407" i="16"/>
  <c r="N408" i="16"/>
  <c r="N409" i="16"/>
  <c r="P409" i="16" s="1"/>
  <c r="N410" i="16"/>
  <c r="W410" i="16" s="1"/>
  <c r="N411" i="16"/>
  <c r="N412" i="16"/>
  <c r="N413" i="16"/>
  <c r="N414" i="16"/>
  <c r="N415" i="16"/>
  <c r="N416" i="16"/>
  <c r="N417" i="16"/>
  <c r="N418" i="16"/>
  <c r="N426" i="16"/>
  <c r="N428" i="16"/>
  <c r="N429" i="16"/>
  <c r="N430" i="16"/>
  <c r="R430" i="16" s="1"/>
  <c r="N431" i="16"/>
  <c r="N432" i="16"/>
  <c r="N433" i="16"/>
  <c r="N434" i="16"/>
  <c r="N435" i="16"/>
  <c r="N436" i="16"/>
  <c r="P436" i="16" s="1"/>
  <c r="N437" i="16"/>
  <c r="W437" i="16" s="1"/>
  <c r="N438" i="16"/>
  <c r="N439" i="16"/>
  <c r="N440" i="16"/>
  <c r="N441" i="16"/>
  <c r="N442" i="16"/>
  <c r="W442" i="16" s="1"/>
  <c r="N443" i="16"/>
  <c r="N444" i="16"/>
  <c r="R444" i="16" s="1"/>
  <c r="N445" i="16"/>
  <c r="N446" i="16"/>
  <c r="N447" i="16"/>
  <c r="N448" i="16"/>
  <c r="N449" i="16"/>
  <c r="R449" i="16" s="1"/>
  <c r="N450" i="16"/>
  <c r="W450" i="16" s="1"/>
  <c r="N451" i="16"/>
  <c r="W451" i="16" s="1"/>
  <c r="N452" i="16"/>
  <c r="N453" i="16"/>
  <c r="P453" i="16" s="1"/>
  <c r="N454" i="16"/>
  <c r="Q454" i="16" s="1"/>
  <c r="N455" i="16"/>
  <c r="N456" i="16"/>
  <c r="N457" i="16"/>
  <c r="R457" i="16" s="1"/>
  <c r="N458" i="16"/>
  <c r="N459" i="16"/>
  <c r="N460" i="16"/>
  <c r="N461" i="16"/>
  <c r="N462" i="16"/>
  <c r="W462" i="16" s="1"/>
  <c r="N463" i="16"/>
  <c r="N464" i="16"/>
  <c r="N465" i="16"/>
  <c r="N466" i="16"/>
  <c r="R466" i="16" s="1"/>
  <c r="N467" i="16"/>
  <c r="R467" i="16" s="1"/>
  <c r="N468" i="16"/>
  <c r="N469" i="16"/>
  <c r="N470" i="16"/>
  <c r="N471" i="16"/>
  <c r="N472" i="16"/>
  <c r="L472" i="16"/>
  <c r="L463" i="16"/>
  <c r="L454" i="16"/>
  <c r="W454" i="16" s="1"/>
  <c r="L445" i="16"/>
  <c r="L436" i="16"/>
  <c r="W436" i="16" s="1"/>
  <c r="L427" i="16"/>
  <c r="L418" i="16"/>
  <c r="W418" i="16" s="1"/>
  <c r="L409" i="16"/>
  <c r="L400" i="16"/>
  <c r="L391" i="16"/>
  <c r="L382" i="16"/>
  <c r="W382" i="16" s="1"/>
  <c r="L373" i="16"/>
  <c r="L364" i="16"/>
  <c r="L355" i="16"/>
  <c r="L346" i="16"/>
  <c r="W346" i="16" s="1"/>
  <c r="L337" i="16"/>
  <c r="L328" i="16"/>
  <c r="L319" i="16"/>
  <c r="L310" i="16"/>
  <c r="W310" i="16" s="1"/>
  <c r="L301" i="16"/>
  <c r="L292" i="16"/>
  <c r="L283" i="16"/>
  <c r="W283" i="16" s="1"/>
  <c r="L274" i="16"/>
  <c r="L265" i="16"/>
  <c r="L256" i="16"/>
  <c r="L247" i="16"/>
  <c r="W247" i="16" s="1"/>
  <c r="L238" i="16"/>
  <c r="W238" i="16" s="1"/>
  <c r="L229" i="16"/>
  <c r="L220" i="16"/>
  <c r="L211" i="16"/>
  <c r="L202" i="16"/>
  <c r="L193" i="16"/>
  <c r="L184" i="16"/>
  <c r="L175" i="16"/>
  <c r="L166" i="16"/>
  <c r="L157" i="16"/>
  <c r="W157" i="16" s="1"/>
  <c r="L148" i="16"/>
  <c r="L139" i="16"/>
  <c r="W139" i="16" s="1"/>
  <c r="L130" i="16"/>
  <c r="W130" i="16" s="1"/>
  <c r="L121" i="16"/>
  <c r="L112" i="16"/>
  <c r="W112" i="16" s="1"/>
  <c r="L103" i="16"/>
  <c r="L94" i="16"/>
  <c r="L85" i="16"/>
  <c r="L76" i="16"/>
  <c r="L67" i="16"/>
  <c r="W67" i="16" s="1"/>
  <c r="L58" i="16"/>
  <c r="L49" i="16"/>
  <c r="L40" i="16"/>
  <c r="L31" i="16"/>
  <c r="L22" i="16"/>
  <c r="L13" i="16"/>
  <c r="I4" i="14"/>
  <c r="I5" i="14"/>
  <c r="I6" i="14"/>
  <c r="I7" i="14"/>
  <c r="I8" i="14"/>
  <c r="I9" i="14"/>
  <c r="I10" i="14"/>
  <c r="I11" i="14"/>
  <c r="I12" i="14"/>
  <c r="H13" i="14"/>
  <c r="I13" i="14"/>
  <c r="I14" i="14"/>
  <c r="I15" i="14"/>
  <c r="I16" i="14"/>
  <c r="I17" i="14"/>
  <c r="I18" i="14"/>
  <c r="H19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H33" i="14"/>
  <c r="I33" i="14"/>
  <c r="H34" i="14"/>
  <c r="I34" i="14"/>
  <c r="H35" i="14"/>
  <c r="I35" i="14"/>
  <c r="H36" i="14"/>
  <c r="I36" i="14"/>
  <c r="H37" i="14"/>
  <c r="I37" i="14"/>
  <c r="H38" i="14"/>
  <c r="I38" i="14"/>
  <c r="H39" i="14"/>
  <c r="I39" i="14"/>
  <c r="H40" i="14"/>
  <c r="I40" i="14"/>
  <c r="H41" i="14"/>
  <c r="I41" i="14"/>
  <c r="H42" i="14"/>
  <c r="I42" i="14"/>
  <c r="H43" i="14"/>
  <c r="I43" i="14"/>
  <c r="H44" i="14"/>
  <c r="I44" i="14"/>
  <c r="H45" i="14"/>
  <c r="I45" i="14"/>
  <c r="H46" i="14"/>
  <c r="I46" i="14"/>
  <c r="H47" i="14"/>
  <c r="I47" i="14"/>
  <c r="H48" i="14"/>
  <c r="I48" i="14"/>
  <c r="H49" i="14"/>
  <c r="I49" i="14"/>
  <c r="H50" i="14"/>
  <c r="I50" i="14"/>
  <c r="H51" i="14"/>
  <c r="I51" i="14"/>
  <c r="H52" i="14"/>
  <c r="I52" i="14"/>
  <c r="I53" i="14"/>
  <c r="H54" i="14"/>
  <c r="I54" i="14"/>
  <c r="I55" i="14"/>
  <c r="I56" i="14"/>
  <c r="I57" i="14"/>
  <c r="I58" i="14"/>
  <c r="I59" i="14"/>
  <c r="H60" i="14"/>
  <c r="I60" i="14"/>
  <c r="I61" i="14"/>
  <c r="I62" i="14"/>
  <c r="H63" i="14"/>
  <c r="I63" i="14"/>
  <c r="H64" i="14"/>
  <c r="I64" i="14"/>
  <c r="H65" i="14"/>
  <c r="I65" i="14"/>
  <c r="H66" i="14"/>
  <c r="I66" i="14"/>
  <c r="H67" i="14"/>
  <c r="I67" i="14"/>
  <c r="H68" i="14"/>
  <c r="I68" i="14"/>
  <c r="H69" i="14"/>
  <c r="I69" i="14"/>
  <c r="H70" i="14"/>
  <c r="I70" i="14"/>
  <c r="H71" i="14"/>
  <c r="I71" i="14"/>
  <c r="H72" i="14"/>
  <c r="I72" i="14"/>
  <c r="I73" i="14"/>
  <c r="I74" i="14"/>
  <c r="I75" i="14"/>
  <c r="H76" i="14"/>
  <c r="I76" i="14"/>
  <c r="I77" i="14"/>
  <c r="I78" i="14"/>
  <c r="I79" i="14"/>
  <c r="H80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H93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H113" i="14"/>
  <c r="I113" i="14"/>
  <c r="H114" i="14"/>
  <c r="I114" i="14"/>
  <c r="H115" i="14"/>
  <c r="I115" i="14"/>
  <c r="H116" i="14"/>
  <c r="I116" i="14"/>
  <c r="H117" i="14"/>
  <c r="I117" i="14"/>
  <c r="H118" i="14"/>
  <c r="I118" i="14"/>
  <c r="H119" i="14"/>
  <c r="I119" i="14"/>
  <c r="H120" i="14"/>
  <c r="I120" i="14"/>
  <c r="H121" i="14"/>
  <c r="I121" i="14"/>
  <c r="H122" i="14"/>
  <c r="I122" i="14"/>
  <c r="H123" i="14"/>
  <c r="I123" i="14"/>
  <c r="H124" i="14"/>
  <c r="I124" i="14"/>
  <c r="H125" i="14"/>
  <c r="I125" i="14"/>
  <c r="H126" i="14"/>
  <c r="I126" i="14"/>
  <c r="H127" i="14"/>
  <c r="I127" i="14"/>
  <c r="H128" i="14"/>
  <c r="I128" i="14"/>
  <c r="H129" i="14"/>
  <c r="I129" i="14"/>
  <c r="H130" i="14"/>
  <c r="I130" i="14"/>
  <c r="H131" i="14"/>
  <c r="I131" i="14"/>
  <c r="H132" i="14"/>
  <c r="I132" i="14"/>
  <c r="H133" i="14"/>
  <c r="I133" i="14"/>
  <c r="H134" i="14"/>
  <c r="I134" i="14"/>
  <c r="H135" i="14"/>
  <c r="I135" i="14"/>
  <c r="H136" i="14"/>
  <c r="I136" i="14"/>
  <c r="H137" i="14"/>
  <c r="I137" i="14"/>
  <c r="H138" i="14"/>
  <c r="I138" i="14"/>
  <c r="H139" i="14"/>
  <c r="I139" i="14"/>
  <c r="H140" i="14"/>
  <c r="I140" i="14"/>
  <c r="H141" i="14"/>
  <c r="I141" i="14"/>
  <c r="H142" i="14"/>
  <c r="I142" i="14"/>
  <c r="H143" i="14"/>
  <c r="I143" i="14"/>
  <c r="H144" i="14"/>
  <c r="I144" i="14"/>
  <c r="H145" i="14"/>
  <c r="I145" i="14"/>
  <c r="H146" i="14"/>
  <c r="I146" i="14"/>
  <c r="H147" i="14"/>
  <c r="I147" i="14"/>
  <c r="H148" i="14"/>
  <c r="I148" i="14"/>
  <c r="H149" i="14"/>
  <c r="I149" i="14"/>
  <c r="H150" i="14"/>
  <c r="I150" i="14"/>
  <c r="H151" i="14"/>
  <c r="I151" i="14"/>
  <c r="H152" i="14"/>
  <c r="I152" i="14"/>
  <c r="H153" i="14"/>
  <c r="I153" i="14"/>
  <c r="H154" i="14"/>
  <c r="I154" i="14"/>
  <c r="H155" i="14"/>
  <c r="I155" i="14"/>
  <c r="H156" i="14"/>
  <c r="I156" i="14"/>
  <c r="H157" i="14"/>
  <c r="I157" i="14"/>
  <c r="H158" i="14"/>
  <c r="I158" i="14"/>
  <c r="H159" i="14"/>
  <c r="I159" i="14"/>
  <c r="H160" i="14"/>
  <c r="I160" i="14"/>
  <c r="H161" i="14"/>
  <c r="I161" i="14"/>
  <c r="H162" i="14"/>
  <c r="I162" i="14"/>
  <c r="H163" i="14"/>
  <c r="I163" i="14"/>
  <c r="H164" i="14"/>
  <c r="I164" i="14"/>
  <c r="H165" i="14"/>
  <c r="I165" i="14"/>
  <c r="H166" i="14"/>
  <c r="I166" i="14"/>
  <c r="H167" i="14"/>
  <c r="I167" i="14"/>
  <c r="H168" i="14"/>
  <c r="I168" i="14"/>
  <c r="H169" i="14"/>
  <c r="I169" i="14"/>
  <c r="H170" i="14"/>
  <c r="I170" i="14"/>
  <c r="H171" i="14"/>
  <c r="I171" i="14"/>
  <c r="H172" i="14"/>
  <c r="I172" i="14"/>
  <c r="I173" i="14"/>
  <c r="H174" i="14"/>
  <c r="I174" i="14"/>
  <c r="I175" i="14"/>
  <c r="I176" i="14"/>
  <c r="I177" i="14"/>
  <c r="H178" i="14"/>
  <c r="I178" i="14"/>
  <c r="I179" i="14"/>
  <c r="I180" i="14"/>
  <c r="I181" i="14"/>
  <c r="H182" i="14"/>
  <c r="I182" i="14"/>
  <c r="I183" i="14"/>
  <c r="I184" i="14"/>
  <c r="I185" i="14"/>
  <c r="I186" i="14"/>
  <c r="I187" i="14"/>
  <c r="I188" i="14"/>
  <c r="I189" i="14"/>
  <c r="I190" i="14"/>
  <c r="I191" i="14"/>
  <c r="I192" i="14"/>
  <c r="H193" i="14"/>
  <c r="I193" i="14"/>
  <c r="H194" i="14"/>
  <c r="I194" i="14"/>
  <c r="H195" i="14"/>
  <c r="I195" i="14"/>
  <c r="H196" i="14"/>
  <c r="I196" i="14"/>
  <c r="H197" i="14"/>
  <c r="I197" i="14"/>
  <c r="H198" i="14"/>
  <c r="I198" i="14"/>
  <c r="H199" i="14"/>
  <c r="I199" i="14"/>
  <c r="H200" i="14"/>
  <c r="I200" i="14"/>
  <c r="H201" i="14"/>
  <c r="I201" i="14"/>
  <c r="H202" i="14"/>
  <c r="I202" i="14"/>
  <c r="I203" i="14"/>
  <c r="I204" i="14"/>
  <c r="I205" i="14"/>
  <c r="H206" i="14"/>
  <c r="I206" i="14"/>
  <c r="I207" i="14"/>
  <c r="I208" i="14"/>
  <c r="I209" i="14"/>
  <c r="H210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H243" i="14"/>
  <c r="I243" i="14"/>
  <c r="I244" i="14"/>
  <c r="I245" i="14"/>
  <c r="I246" i="14"/>
  <c r="H247" i="14"/>
  <c r="I247" i="14"/>
  <c r="I248" i="14"/>
  <c r="I249" i="14"/>
  <c r="I250" i="14"/>
  <c r="H251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H263" i="14"/>
  <c r="I263" i="14"/>
  <c r="H264" i="14"/>
  <c r="I264" i="14"/>
  <c r="H265" i="14"/>
  <c r="I265" i="14"/>
  <c r="H266" i="14"/>
  <c r="I266" i="14"/>
  <c r="H267" i="14"/>
  <c r="I267" i="14"/>
  <c r="H268" i="14"/>
  <c r="I268" i="14"/>
  <c r="H269" i="14"/>
  <c r="I269" i="14"/>
  <c r="H270" i="14"/>
  <c r="I270" i="14"/>
  <c r="H271" i="14"/>
  <c r="I271" i="14"/>
  <c r="H272" i="14"/>
  <c r="I272" i="14"/>
  <c r="H273" i="14"/>
  <c r="I273" i="14"/>
  <c r="H274" i="14"/>
  <c r="I274" i="14"/>
  <c r="H275" i="14"/>
  <c r="I275" i="14"/>
  <c r="H276" i="14"/>
  <c r="I276" i="14"/>
  <c r="H277" i="14"/>
  <c r="I277" i="14"/>
  <c r="H278" i="14"/>
  <c r="I278" i="14"/>
  <c r="H279" i="14"/>
  <c r="I279" i="14"/>
  <c r="H280" i="14"/>
  <c r="I280" i="14"/>
  <c r="H281" i="14"/>
  <c r="I281" i="14"/>
  <c r="H282" i="14"/>
  <c r="I282" i="14"/>
  <c r="H283" i="14"/>
  <c r="I283" i="14"/>
  <c r="H284" i="14"/>
  <c r="I284" i="14"/>
  <c r="H285" i="14"/>
  <c r="I285" i="14"/>
  <c r="I286" i="14"/>
  <c r="H287" i="14"/>
  <c r="I287" i="14"/>
  <c r="H288" i="14"/>
  <c r="I288" i="14"/>
  <c r="H289" i="14"/>
  <c r="I289" i="14"/>
  <c r="I290" i="14"/>
  <c r="H291" i="14"/>
  <c r="I291" i="14"/>
  <c r="H292" i="14"/>
  <c r="I292" i="14"/>
  <c r="H293" i="14"/>
  <c r="I293" i="14"/>
  <c r="H294" i="14"/>
  <c r="I294" i="14"/>
  <c r="H295" i="14"/>
  <c r="I295" i="14"/>
  <c r="H296" i="14"/>
  <c r="I296" i="14"/>
  <c r="H297" i="14"/>
  <c r="I297" i="14"/>
  <c r="H298" i="14"/>
  <c r="I298" i="14"/>
  <c r="H299" i="14"/>
  <c r="I299" i="14"/>
  <c r="H300" i="14"/>
  <c r="I300" i="14"/>
  <c r="H301" i="14"/>
  <c r="I301" i="14"/>
  <c r="H302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H336" i="14"/>
  <c r="I336" i="14"/>
  <c r="I337" i="14"/>
  <c r="I338" i="14"/>
  <c r="I339" i="14"/>
  <c r="H340" i="14"/>
  <c r="I340" i="14"/>
  <c r="I341" i="14"/>
  <c r="I342" i="14"/>
  <c r="I343" i="14"/>
  <c r="I344" i="14"/>
  <c r="H345" i="14"/>
  <c r="I345" i="14"/>
  <c r="I346" i="14"/>
  <c r="I347" i="14"/>
  <c r="I348" i="14"/>
  <c r="H349" i="14"/>
  <c r="I349" i="14"/>
  <c r="I350" i="14"/>
  <c r="I351" i="14"/>
  <c r="I352" i="14"/>
  <c r="H353" i="14"/>
  <c r="I353" i="14"/>
  <c r="H354" i="14"/>
  <c r="I354" i="14"/>
  <c r="H355" i="14"/>
  <c r="I355" i="14"/>
  <c r="H356" i="14"/>
  <c r="I356" i="14"/>
  <c r="H357" i="14"/>
  <c r="I357" i="14"/>
  <c r="H358" i="14"/>
  <c r="I358" i="14"/>
  <c r="H359" i="14"/>
  <c r="I359" i="14"/>
  <c r="H360" i="14"/>
  <c r="I360" i="14"/>
  <c r="H361" i="14"/>
  <c r="I361" i="14"/>
  <c r="H362" i="14"/>
  <c r="I362" i="14"/>
  <c r="H363" i="14"/>
  <c r="I363" i="14"/>
  <c r="H364" i="14"/>
  <c r="I364" i="14"/>
  <c r="H365" i="14"/>
  <c r="I365" i="14"/>
  <c r="H366" i="14"/>
  <c r="I366" i="14"/>
  <c r="H367" i="14"/>
  <c r="I367" i="14"/>
  <c r="H368" i="14"/>
  <c r="I368" i="14"/>
  <c r="H369" i="14"/>
  <c r="I369" i="14"/>
  <c r="H370" i="14"/>
  <c r="I370" i="14"/>
  <c r="H371" i="14"/>
  <c r="I371" i="14"/>
  <c r="H372" i="14"/>
  <c r="I372" i="14"/>
  <c r="H373" i="14"/>
  <c r="I373" i="14"/>
  <c r="H374" i="14"/>
  <c r="I374" i="14"/>
  <c r="H375" i="14"/>
  <c r="I375" i="14"/>
  <c r="H376" i="14"/>
  <c r="I376" i="14"/>
  <c r="H377" i="14"/>
  <c r="I377" i="14"/>
  <c r="H378" i="14"/>
  <c r="I378" i="14"/>
  <c r="H379" i="14"/>
  <c r="I379" i="14"/>
  <c r="H380" i="14"/>
  <c r="I380" i="14"/>
  <c r="H381" i="14"/>
  <c r="I381" i="14"/>
  <c r="H382" i="14"/>
  <c r="I382" i="14"/>
  <c r="H383" i="14"/>
  <c r="I383" i="14"/>
  <c r="H384" i="14"/>
  <c r="I384" i="14"/>
  <c r="H385" i="14"/>
  <c r="I385" i="14"/>
  <c r="H386" i="14"/>
  <c r="I386" i="14"/>
  <c r="H387" i="14"/>
  <c r="I387" i="14"/>
  <c r="H388" i="14"/>
  <c r="I388" i="14"/>
  <c r="H389" i="14"/>
  <c r="I389" i="14"/>
  <c r="H390" i="14"/>
  <c r="I390" i="14"/>
  <c r="H391" i="14"/>
  <c r="I391" i="14"/>
  <c r="H392" i="14"/>
  <c r="I392" i="14"/>
  <c r="H393" i="14"/>
  <c r="I393" i="14"/>
  <c r="H394" i="14"/>
  <c r="I394" i="14"/>
  <c r="H395" i="14"/>
  <c r="I395" i="14"/>
  <c r="H396" i="14"/>
  <c r="I396" i="14"/>
  <c r="H397" i="14"/>
  <c r="I397" i="14"/>
  <c r="H398" i="14"/>
  <c r="I398" i="14"/>
  <c r="H399" i="14"/>
  <c r="I399" i="14"/>
  <c r="H400" i="14"/>
  <c r="I400" i="14"/>
  <c r="H401" i="14"/>
  <c r="I401" i="14"/>
  <c r="H402" i="14"/>
  <c r="I402" i="14"/>
  <c r="I403" i="14"/>
  <c r="I404" i="14"/>
  <c r="I405" i="14"/>
  <c r="I406" i="14"/>
  <c r="I407" i="14"/>
  <c r="I408" i="14"/>
  <c r="I409" i="14"/>
  <c r="I410" i="14"/>
  <c r="I411" i="14"/>
  <c r="I412" i="14"/>
  <c r="H413" i="14"/>
  <c r="I413" i="14"/>
  <c r="H414" i="14"/>
  <c r="I414" i="14"/>
  <c r="H415" i="14"/>
  <c r="I415" i="14"/>
  <c r="H416" i="14"/>
  <c r="I416" i="14"/>
  <c r="H417" i="14"/>
  <c r="I417" i="14"/>
  <c r="H418" i="14"/>
  <c r="I418" i="14"/>
  <c r="H419" i="14"/>
  <c r="I419" i="14"/>
  <c r="H420" i="14"/>
  <c r="I420" i="14"/>
  <c r="H421" i="14"/>
  <c r="I421" i="14"/>
  <c r="H422" i="14"/>
  <c r="I422" i="14"/>
  <c r="H423" i="14"/>
  <c r="I423" i="14"/>
  <c r="H424" i="14"/>
  <c r="I424" i="14"/>
  <c r="H425" i="14"/>
  <c r="I425" i="14"/>
  <c r="H426" i="14"/>
  <c r="I426" i="14"/>
  <c r="H427" i="14"/>
  <c r="I427" i="14"/>
  <c r="H428" i="14"/>
  <c r="I428" i="14"/>
  <c r="H429" i="14"/>
  <c r="I429" i="14"/>
  <c r="H430" i="14"/>
  <c r="I430" i="14"/>
  <c r="H431" i="14"/>
  <c r="I431" i="14"/>
  <c r="H432" i="14"/>
  <c r="I432" i="14"/>
  <c r="H433" i="14"/>
  <c r="I433" i="14"/>
  <c r="H434" i="14"/>
  <c r="I434" i="14"/>
  <c r="H435" i="14"/>
  <c r="I435" i="14"/>
  <c r="H436" i="14"/>
  <c r="I436" i="14"/>
  <c r="H437" i="14"/>
  <c r="I437" i="14"/>
  <c r="H438" i="14"/>
  <c r="I438" i="14"/>
  <c r="H439" i="14"/>
  <c r="I439" i="14"/>
  <c r="H440" i="14"/>
  <c r="I440" i="14"/>
  <c r="H441" i="14"/>
  <c r="I441" i="14"/>
  <c r="H442" i="14"/>
  <c r="I442" i="14"/>
  <c r="I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3" i="14"/>
  <c r="BN1" i="8"/>
  <c r="BO1" i="8" s="1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G5" i="8"/>
  <c r="H5" i="8"/>
  <c r="I5" i="8"/>
  <c r="J5" i="8"/>
  <c r="K5" i="8"/>
  <c r="L5" i="8"/>
  <c r="M5" i="8"/>
  <c r="N5" i="8"/>
  <c r="G6" i="8"/>
  <c r="H6" i="8"/>
  <c r="I6" i="8"/>
  <c r="J6" i="8"/>
  <c r="K6" i="8"/>
  <c r="L6" i="8"/>
  <c r="Q6" i="8" s="1"/>
  <c r="M6" i="8"/>
  <c r="N6" i="8"/>
  <c r="G7" i="8"/>
  <c r="H7" i="8"/>
  <c r="I7" i="8"/>
  <c r="J7" i="8"/>
  <c r="K7" i="8"/>
  <c r="L7" i="8"/>
  <c r="M7" i="8"/>
  <c r="N7" i="8"/>
  <c r="G8" i="8"/>
  <c r="H8" i="8"/>
  <c r="I8" i="8"/>
  <c r="J8" i="8"/>
  <c r="K8" i="8"/>
  <c r="L8" i="8"/>
  <c r="M8" i="8"/>
  <c r="N8" i="8"/>
  <c r="G9" i="8"/>
  <c r="H9" i="8"/>
  <c r="I9" i="8"/>
  <c r="J9" i="8"/>
  <c r="K9" i="8"/>
  <c r="L9" i="8"/>
  <c r="P9" i="8" s="1"/>
  <c r="M9" i="8"/>
  <c r="N9" i="8"/>
  <c r="G10" i="8"/>
  <c r="I10" i="8"/>
  <c r="J10" i="8"/>
  <c r="K10" i="8"/>
  <c r="L10" i="8"/>
  <c r="M10" i="8"/>
  <c r="N10" i="8"/>
  <c r="G11" i="8"/>
  <c r="H11" i="8"/>
  <c r="I11" i="8"/>
  <c r="J11" i="8"/>
  <c r="K11" i="8"/>
  <c r="L11" i="8"/>
  <c r="M11" i="8"/>
  <c r="N11" i="8"/>
  <c r="I12" i="8"/>
  <c r="J12" i="8"/>
  <c r="K12" i="8"/>
  <c r="L12" i="8"/>
  <c r="Q12" i="8" s="1"/>
  <c r="M12" i="8"/>
  <c r="N12" i="8"/>
  <c r="G13" i="8"/>
  <c r="H13" i="8"/>
  <c r="I13" i="8"/>
  <c r="J13" i="8"/>
  <c r="K13" i="8"/>
  <c r="L13" i="8"/>
  <c r="Q13" i="8" s="1"/>
  <c r="M13" i="8"/>
  <c r="N13" i="8"/>
  <c r="G14" i="8"/>
  <c r="H14" i="8"/>
  <c r="I14" i="8"/>
  <c r="J14" i="8"/>
  <c r="K14" i="8"/>
  <c r="L14" i="8"/>
  <c r="M14" i="8"/>
  <c r="N14" i="8"/>
  <c r="G15" i="8"/>
  <c r="H15" i="8"/>
  <c r="I15" i="8"/>
  <c r="J15" i="8"/>
  <c r="K15" i="8"/>
  <c r="L15" i="8"/>
  <c r="Q15" i="8" s="1"/>
  <c r="M15" i="8"/>
  <c r="N15" i="8"/>
  <c r="G16" i="8"/>
  <c r="H16" i="8"/>
  <c r="I16" i="8"/>
  <c r="J16" i="8"/>
  <c r="K16" i="8"/>
  <c r="L16" i="8"/>
  <c r="M16" i="8"/>
  <c r="N16" i="8"/>
  <c r="G17" i="8"/>
  <c r="H17" i="8"/>
  <c r="I17" i="8"/>
  <c r="J17" i="8"/>
  <c r="K17" i="8"/>
  <c r="L17" i="8"/>
  <c r="P17" i="8" s="1"/>
  <c r="M17" i="8"/>
  <c r="N17" i="8"/>
  <c r="G18" i="8"/>
  <c r="H18" i="8"/>
  <c r="I18" i="8"/>
  <c r="J18" i="8"/>
  <c r="K18" i="8"/>
  <c r="L18" i="8"/>
  <c r="M18" i="8"/>
  <c r="N18" i="8"/>
  <c r="G19" i="8"/>
  <c r="H19" i="8"/>
  <c r="I19" i="8"/>
  <c r="J19" i="8"/>
  <c r="K19" i="8"/>
  <c r="L19" i="8"/>
  <c r="M19" i="8"/>
  <c r="N19" i="8"/>
  <c r="G20" i="8"/>
  <c r="H20" i="8"/>
  <c r="I20" i="8"/>
  <c r="J20" i="8"/>
  <c r="K20" i="8"/>
  <c r="L20" i="8"/>
  <c r="P20" i="8" s="1"/>
  <c r="M20" i="8"/>
  <c r="N20" i="8"/>
  <c r="G21" i="8"/>
  <c r="H21" i="8"/>
  <c r="I21" i="8"/>
  <c r="J21" i="8"/>
  <c r="K21" i="8"/>
  <c r="L21" i="8"/>
  <c r="M21" i="8"/>
  <c r="N21" i="8"/>
  <c r="G22" i="8"/>
  <c r="H22" i="8"/>
  <c r="I22" i="8"/>
  <c r="J22" i="8"/>
  <c r="K22" i="8"/>
  <c r="L22" i="8"/>
  <c r="Q22" i="8" s="1"/>
  <c r="M22" i="8"/>
  <c r="N22" i="8"/>
  <c r="G23" i="8"/>
  <c r="H23" i="8"/>
  <c r="I23" i="8"/>
  <c r="J23" i="8"/>
  <c r="K23" i="8"/>
  <c r="L23" i="8"/>
  <c r="M23" i="8"/>
  <c r="N23" i="8"/>
  <c r="G24" i="8"/>
  <c r="H24" i="8"/>
  <c r="I24" i="8"/>
  <c r="J24" i="8"/>
  <c r="K24" i="8"/>
  <c r="L24" i="8"/>
  <c r="P24" i="8" s="1"/>
  <c r="M24" i="8"/>
  <c r="N24" i="8"/>
  <c r="G25" i="8"/>
  <c r="H25" i="8"/>
  <c r="I25" i="8"/>
  <c r="J25" i="8"/>
  <c r="K25" i="8"/>
  <c r="L25" i="8"/>
  <c r="M25" i="8"/>
  <c r="N25" i="8"/>
  <c r="G26" i="8"/>
  <c r="H26" i="8"/>
  <c r="I26" i="8"/>
  <c r="J26" i="8"/>
  <c r="K26" i="8"/>
  <c r="L26" i="8"/>
  <c r="P26" i="8" s="1"/>
  <c r="M26" i="8"/>
  <c r="N26" i="8"/>
  <c r="G27" i="8"/>
  <c r="H27" i="8"/>
  <c r="I27" i="8"/>
  <c r="J27" i="8"/>
  <c r="K27" i="8"/>
  <c r="L27" i="8"/>
  <c r="Q27" i="8" s="1"/>
  <c r="M27" i="8"/>
  <c r="N27" i="8"/>
  <c r="G28" i="8"/>
  <c r="H28" i="8"/>
  <c r="I28" i="8"/>
  <c r="J28" i="8"/>
  <c r="K28" i="8"/>
  <c r="L28" i="8"/>
  <c r="P28" i="8" s="1"/>
  <c r="M28" i="8"/>
  <c r="N28" i="8"/>
  <c r="G29" i="8"/>
  <c r="H29" i="8"/>
  <c r="I29" i="8"/>
  <c r="J29" i="8"/>
  <c r="K29" i="8"/>
  <c r="L29" i="8"/>
  <c r="M29" i="8"/>
  <c r="N29" i="8"/>
  <c r="G30" i="8"/>
  <c r="H30" i="8"/>
  <c r="I30" i="8"/>
  <c r="J30" i="8"/>
  <c r="K30" i="8"/>
  <c r="L30" i="8"/>
  <c r="Q30" i="8" s="1"/>
  <c r="M30" i="8"/>
  <c r="N30" i="8"/>
  <c r="G31" i="8"/>
  <c r="H31" i="8"/>
  <c r="I31" i="8"/>
  <c r="J31" i="8"/>
  <c r="K31" i="8"/>
  <c r="L31" i="8"/>
  <c r="Q31" i="8" s="1"/>
  <c r="M31" i="8"/>
  <c r="N31" i="8"/>
  <c r="G32" i="8"/>
  <c r="H32" i="8"/>
  <c r="I32" i="8"/>
  <c r="J32" i="8"/>
  <c r="K32" i="8"/>
  <c r="L32" i="8"/>
  <c r="P32" i="8" s="1"/>
  <c r="M32" i="8"/>
  <c r="N32" i="8"/>
  <c r="G33" i="8"/>
  <c r="H33" i="8"/>
  <c r="I33" i="8"/>
  <c r="J33" i="8"/>
  <c r="K33" i="8"/>
  <c r="L33" i="8"/>
  <c r="M33" i="8"/>
  <c r="N33" i="8"/>
  <c r="G34" i="8"/>
  <c r="H34" i="8"/>
  <c r="I34" i="8"/>
  <c r="J34" i="8"/>
  <c r="K34" i="8"/>
  <c r="L34" i="8"/>
  <c r="P34" i="8" s="1"/>
  <c r="M34" i="8"/>
  <c r="N34" i="8"/>
  <c r="G35" i="8"/>
  <c r="H35" i="8"/>
  <c r="I35" i="8"/>
  <c r="J35" i="8"/>
  <c r="K35" i="8"/>
  <c r="L35" i="8"/>
  <c r="P35" i="8" s="1"/>
  <c r="M35" i="8"/>
  <c r="N35" i="8"/>
  <c r="G36" i="8"/>
  <c r="H36" i="8"/>
  <c r="I36" i="8"/>
  <c r="J36" i="8"/>
  <c r="K36" i="8"/>
  <c r="L36" i="8"/>
  <c r="M36" i="8"/>
  <c r="N36" i="8"/>
  <c r="G37" i="8"/>
  <c r="H37" i="8"/>
  <c r="I37" i="8"/>
  <c r="J37" i="8"/>
  <c r="K37" i="8"/>
  <c r="L37" i="8"/>
  <c r="M37" i="8"/>
  <c r="N37" i="8"/>
  <c r="G38" i="8"/>
  <c r="H38" i="8"/>
  <c r="I38" i="8"/>
  <c r="J38" i="8"/>
  <c r="K38" i="8"/>
  <c r="L38" i="8"/>
  <c r="Q38" i="8" s="1"/>
  <c r="M38" i="8"/>
  <c r="N38" i="8"/>
  <c r="G39" i="8"/>
  <c r="H39" i="8"/>
  <c r="I39" i="8"/>
  <c r="J39" i="8"/>
  <c r="K39" i="8"/>
  <c r="L39" i="8"/>
  <c r="M39" i="8"/>
  <c r="N39" i="8"/>
  <c r="G40" i="8"/>
  <c r="H40" i="8"/>
  <c r="I40" i="8"/>
  <c r="J40" i="8"/>
  <c r="K40" i="8"/>
  <c r="L40" i="8"/>
  <c r="M40" i="8"/>
  <c r="N40" i="8"/>
  <c r="G41" i="8"/>
  <c r="H41" i="8"/>
  <c r="I41" i="8"/>
  <c r="J41" i="8"/>
  <c r="K41" i="8"/>
  <c r="L41" i="8"/>
  <c r="M41" i="8"/>
  <c r="N41" i="8"/>
  <c r="G42" i="8"/>
  <c r="H42" i="8"/>
  <c r="I42" i="8"/>
  <c r="J42" i="8"/>
  <c r="K42" i="8"/>
  <c r="L42" i="8"/>
  <c r="M42" i="8"/>
  <c r="N42" i="8"/>
  <c r="G43" i="8"/>
  <c r="H43" i="8"/>
  <c r="I43" i="8"/>
  <c r="J43" i="8"/>
  <c r="K43" i="8"/>
  <c r="L43" i="8"/>
  <c r="M43" i="8"/>
  <c r="N43" i="8"/>
  <c r="G44" i="8"/>
  <c r="H44" i="8"/>
  <c r="I44" i="8"/>
  <c r="J44" i="8"/>
  <c r="K44" i="8"/>
  <c r="L44" i="8"/>
  <c r="Q44" i="8" s="1"/>
  <c r="M44" i="8"/>
  <c r="N44" i="8"/>
  <c r="G45" i="8"/>
  <c r="H45" i="8"/>
  <c r="I45" i="8"/>
  <c r="J45" i="8"/>
  <c r="K45" i="8"/>
  <c r="L45" i="8"/>
  <c r="Q45" i="8" s="1"/>
  <c r="M45" i="8"/>
  <c r="N45" i="8"/>
  <c r="G46" i="8"/>
  <c r="H46" i="8"/>
  <c r="I46" i="8"/>
  <c r="J46" i="8"/>
  <c r="K46" i="8"/>
  <c r="L46" i="8"/>
  <c r="P46" i="8" s="1"/>
  <c r="M46" i="8"/>
  <c r="N46" i="8"/>
  <c r="G47" i="8"/>
  <c r="H47" i="8"/>
  <c r="I47" i="8"/>
  <c r="J47" i="8"/>
  <c r="K47" i="8"/>
  <c r="L47" i="8"/>
  <c r="M47" i="8"/>
  <c r="N47" i="8"/>
  <c r="H4" i="8"/>
  <c r="I4" i="8"/>
  <c r="K4" i="8"/>
  <c r="L4" i="8"/>
  <c r="M4" i="8"/>
  <c r="N4" i="8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" i="3"/>
  <c r="T413" i="20"/>
  <c r="V413" i="20" s="1"/>
  <c r="T405" i="18"/>
  <c r="T409" i="18"/>
  <c r="T413" i="18"/>
  <c r="T410" i="18"/>
  <c r="T411" i="18"/>
  <c r="T406" i="18"/>
  <c r="T407" i="18"/>
  <c r="T408" i="18"/>
  <c r="T414" i="18"/>
  <c r="T412" i="18"/>
  <c r="H412" i="14"/>
  <c r="H408" i="14"/>
  <c r="H404" i="14"/>
  <c r="H332" i="14"/>
  <c r="H328" i="14"/>
  <c r="H324" i="14"/>
  <c r="H311" i="14"/>
  <c r="H307" i="14"/>
  <c r="H303" i="14"/>
  <c r="N425" i="16"/>
  <c r="R425" i="16" s="1"/>
  <c r="N351" i="16"/>
  <c r="W351" i="16" s="1"/>
  <c r="N317" i="16"/>
  <c r="W317" i="16" s="1"/>
  <c r="N178" i="16"/>
  <c r="N162" i="16"/>
  <c r="R162" i="16" s="1"/>
  <c r="T325" i="20"/>
  <c r="X325" i="20" s="1"/>
  <c r="T97" i="19"/>
  <c r="T96" i="20"/>
  <c r="X96" i="20" s="1"/>
  <c r="T305" i="19"/>
  <c r="X305" i="19" s="1"/>
  <c r="T308" i="20"/>
  <c r="T183" i="19"/>
  <c r="X183" i="19" s="1"/>
  <c r="T178" i="19"/>
  <c r="X178" i="19" s="1"/>
  <c r="T181" i="20"/>
  <c r="X181" i="20" s="1"/>
  <c r="T397" i="20"/>
  <c r="T398" i="18"/>
  <c r="T402" i="18"/>
  <c r="T397" i="18"/>
  <c r="T400" i="18"/>
  <c r="T396" i="18"/>
  <c r="T403" i="18"/>
  <c r="T404" i="18"/>
  <c r="T399" i="18"/>
  <c r="T401" i="18"/>
  <c r="T395" i="18"/>
  <c r="T54" i="20"/>
  <c r="U54" i="20" s="1"/>
  <c r="T48" i="18"/>
  <c r="T52" i="18"/>
  <c r="T47" i="18"/>
  <c r="T51" i="18"/>
  <c r="T54" i="18"/>
  <c r="W54" i="18" s="1"/>
  <c r="T46" i="18"/>
  <c r="T50" i="18"/>
  <c r="T45" i="18"/>
  <c r="T49" i="18"/>
  <c r="T53" i="18"/>
  <c r="T304" i="20"/>
  <c r="V304" i="20" s="1"/>
  <c r="T298" i="18"/>
  <c r="T302" i="18"/>
  <c r="T301" i="18"/>
  <c r="T304" i="18"/>
  <c r="T297" i="18"/>
  <c r="T300" i="18"/>
  <c r="T303" i="18"/>
  <c r="T295" i="18"/>
  <c r="T296" i="18"/>
  <c r="T299" i="18"/>
  <c r="T129" i="20"/>
  <c r="T127" i="18"/>
  <c r="T131" i="18"/>
  <c r="T125" i="18"/>
  <c r="T129" i="18"/>
  <c r="T133" i="18"/>
  <c r="T130" i="18"/>
  <c r="T126" i="18"/>
  <c r="T132" i="18"/>
  <c r="T134" i="18"/>
  <c r="T128" i="18"/>
  <c r="T306" i="20"/>
  <c r="T309" i="19"/>
  <c r="X309" i="19" s="1"/>
  <c r="T312" i="20"/>
  <c r="T176" i="19"/>
  <c r="X176" i="19" s="1"/>
  <c r="T182" i="19"/>
  <c r="X182" i="19" s="1"/>
  <c r="T387" i="18"/>
  <c r="T391" i="18"/>
  <c r="T394" i="18"/>
  <c r="T388" i="18"/>
  <c r="T390" i="18"/>
  <c r="T386" i="18"/>
  <c r="T393" i="18"/>
  <c r="T385" i="18"/>
  <c r="T389" i="18"/>
  <c r="T392" i="18"/>
  <c r="T456" i="18"/>
  <c r="T460" i="18"/>
  <c r="T455" i="18"/>
  <c r="T462" i="18"/>
  <c r="T461" i="18"/>
  <c r="T458" i="18"/>
  <c r="T464" i="18"/>
  <c r="T463" i="18"/>
  <c r="T457" i="18"/>
  <c r="T459" i="18"/>
  <c r="T38" i="20"/>
  <c r="T37" i="18"/>
  <c r="T41" i="18"/>
  <c r="T44" i="18"/>
  <c r="T36" i="18"/>
  <c r="T40" i="18"/>
  <c r="T35" i="18"/>
  <c r="T39" i="18"/>
  <c r="T43" i="18"/>
  <c r="T38" i="18"/>
  <c r="T42" i="18"/>
  <c r="T288" i="20"/>
  <c r="T294" i="18"/>
  <c r="T287" i="18"/>
  <c r="T291" i="18"/>
  <c r="T289" i="18"/>
  <c r="T288" i="18"/>
  <c r="T285" i="18"/>
  <c r="T292" i="18"/>
  <c r="V292" i="18" s="1"/>
  <c r="T286" i="18"/>
  <c r="T293" i="18"/>
  <c r="T290" i="18"/>
  <c r="T120" i="20"/>
  <c r="T117" i="18"/>
  <c r="T121" i="18"/>
  <c r="T116" i="18"/>
  <c r="T120" i="18"/>
  <c r="T115" i="18"/>
  <c r="T119" i="18"/>
  <c r="T123" i="18"/>
  <c r="T118" i="18"/>
  <c r="T122" i="18"/>
  <c r="T124" i="18"/>
  <c r="H173" i="14"/>
  <c r="N177" i="16"/>
  <c r="H411" i="14"/>
  <c r="H407" i="14"/>
  <c r="H403" i="14"/>
  <c r="H331" i="14"/>
  <c r="H327" i="14"/>
  <c r="H323" i="14"/>
  <c r="H310" i="14"/>
  <c r="H306" i="14"/>
  <c r="N423" i="16"/>
  <c r="N315" i="16"/>
  <c r="R315" i="16" s="1"/>
  <c r="N184" i="16"/>
  <c r="T184" i="16" s="1"/>
  <c r="N176" i="16"/>
  <c r="N160" i="16"/>
  <c r="R160" i="16" s="1"/>
  <c r="T95" i="19"/>
  <c r="T307" i="19"/>
  <c r="X307" i="19" s="1"/>
  <c r="T313" i="19"/>
  <c r="X313" i="19" s="1"/>
  <c r="T305" i="20"/>
  <c r="T184" i="19"/>
  <c r="V184" i="19" s="1"/>
  <c r="T406" i="19"/>
  <c r="X406" i="19" s="1"/>
  <c r="T406" i="20"/>
  <c r="X406" i="20" s="1"/>
  <c r="T573" i="20"/>
  <c r="X573" i="20" s="1"/>
  <c r="T568" i="18"/>
  <c r="T572" i="18"/>
  <c r="X572" i="18" s="1"/>
  <c r="T567" i="18"/>
  <c r="T573" i="18"/>
  <c r="T570" i="18"/>
  <c r="T566" i="18"/>
  <c r="T569" i="18"/>
  <c r="T565" i="18"/>
  <c r="T574" i="18"/>
  <c r="T571" i="18"/>
  <c r="T381" i="20"/>
  <c r="T376" i="18"/>
  <c r="T380" i="18"/>
  <c r="T377" i="18"/>
  <c r="T378" i="18"/>
  <c r="T381" i="18"/>
  <c r="T384" i="18"/>
  <c r="T383" i="18"/>
  <c r="X383" i="18" s="1"/>
  <c r="T382" i="18"/>
  <c r="T379" i="18"/>
  <c r="T375" i="18"/>
  <c r="T318" i="19"/>
  <c r="X318" i="19" s="1"/>
  <c r="T315" i="18"/>
  <c r="X315" i="18" s="1"/>
  <c r="T319" i="18"/>
  <c r="T323" i="18"/>
  <c r="T322" i="18"/>
  <c r="T320" i="18"/>
  <c r="T316" i="18"/>
  <c r="T324" i="18"/>
  <c r="T318" i="18"/>
  <c r="T317" i="18"/>
  <c r="T321" i="18"/>
  <c r="T151" i="20"/>
  <c r="T147" i="18"/>
  <c r="T151" i="18"/>
  <c r="T154" i="18"/>
  <c r="T146" i="18"/>
  <c r="T153" i="18"/>
  <c r="T150" i="18"/>
  <c r="T149" i="18"/>
  <c r="T145" i="18"/>
  <c r="T152" i="18"/>
  <c r="T148" i="18"/>
  <c r="T173" i="20"/>
  <c r="T165" i="18"/>
  <c r="T169" i="18"/>
  <c r="T173" i="18"/>
  <c r="X173" i="18" s="1"/>
  <c r="T168" i="18"/>
  <c r="T172" i="18"/>
  <c r="T171" i="18"/>
  <c r="V171" i="18" s="1"/>
  <c r="T167" i="18"/>
  <c r="T170" i="18"/>
  <c r="T166" i="18"/>
  <c r="T174" i="18"/>
  <c r="T277" i="20"/>
  <c r="T277" i="18"/>
  <c r="T281" i="18"/>
  <c r="T280" i="18"/>
  <c r="T276" i="18"/>
  <c r="T283" i="18"/>
  <c r="T279" i="18"/>
  <c r="T282" i="18"/>
  <c r="T284" i="18"/>
  <c r="T275" i="18"/>
  <c r="T278" i="18"/>
  <c r="T68" i="20"/>
  <c r="T66" i="18"/>
  <c r="T70" i="18"/>
  <c r="T65" i="18"/>
  <c r="T69" i="18"/>
  <c r="T73" i="18"/>
  <c r="T68" i="18"/>
  <c r="T72" i="18"/>
  <c r="T67" i="18"/>
  <c r="T71" i="18"/>
  <c r="U71" i="18" s="1"/>
  <c r="T74" i="18"/>
  <c r="T517" i="18"/>
  <c r="T521" i="18"/>
  <c r="T524" i="18"/>
  <c r="T516" i="18"/>
  <c r="T520" i="18"/>
  <c r="T523" i="18"/>
  <c r="T519" i="18"/>
  <c r="T518" i="18"/>
  <c r="T515" i="18"/>
  <c r="T522" i="18"/>
  <c r="T332" i="20"/>
  <c r="X332" i="20"/>
  <c r="T325" i="18"/>
  <c r="T329" i="18"/>
  <c r="T333" i="18"/>
  <c r="T332" i="18"/>
  <c r="T331" i="18"/>
  <c r="T328" i="18"/>
  <c r="T334" i="18"/>
  <c r="W334" i="18" s="1"/>
  <c r="T327" i="18"/>
  <c r="T330" i="18"/>
  <c r="T326" i="18"/>
  <c r="T99" i="18"/>
  <c r="T102" i="18"/>
  <c r="T97" i="18"/>
  <c r="T96" i="18"/>
  <c r="X96" i="18" s="1"/>
  <c r="T176" i="18"/>
  <c r="T180" i="18"/>
  <c r="T175" i="18"/>
  <c r="T179" i="18"/>
  <c r="T183" i="18"/>
  <c r="T182" i="18"/>
  <c r="T184" i="18"/>
  <c r="T178" i="18"/>
  <c r="T181" i="18"/>
  <c r="T177" i="18"/>
  <c r="H177" i="14"/>
  <c r="N161" i="16"/>
  <c r="N94" i="16"/>
  <c r="P94" i="16" s="1"/>
  <c r="H180" i="14"/>
  <c r="H176" i="14"/>
  <c r="H99" i="14"/>
  <c r="N422" i="16"/>
  <c r="N348" i="16"/>
  <c r="R348" i="16" s="1"/>
  <c r="N314" i="16"/>
  <c r="W314" i="16" s="1"/>
  <c r="N183" i="16"/>
  <c r="N159" i="16"/>
  <c r="R159" i="16" s="1"/>
  <c r="N92" i="16"/>
  <c r="T102" i="19"/>
  <c r="X102" i="19" s="1"/>
  <c r="T314" i="20"/>
  <c r="W314" i="20" s="1"/>
  <c r="T310" i="20"/>
  <c r="T178" i="20"/>
  <c r="X178" i="20" s="1"/>
  <c r="T183" i="20"/>
  <c r="X183" i="20" s="1"/>
  <c r="T408" i="19"/>
  <c r="X408" i="19" s="1"/>
  <c r="T407" i="20"/>
  <c r="V407" i="20" s="1"/>
  <c r="T557" i="20"/>
  <c r="T557" i="18"/>
  <c r="T561" i="18"/>
  <c r="T564" i="18"/>
  <c r="T560" i="18"/>
  <c r="T556" i="18"/>
  <c r="T563" i="18"/>
  <c r="T559" i="18"/>
  <c r="T555" i="18"/>
  <c r="T562" i="18"/>
  <c r="T558" i="18"/>
  <c r="T367" i="20"/>
  <c r="X367" i="20" s="1"/>
  <c r="T365" i="18"/>
  <c r="T369" i="18"/>
  <c r="T373" i="18"/>
  <c r="T371" i="18"/>
  <c r="T370" i="18"/>
  <c r="T372" i="18"/>
  <c r="T374" i="18"/>
  <c r="T367" i="18"/>
  <c r="T366" i="18"/>
  <c r="T368" i="18"/>
  <c r="T698" i="18"/>
  <c r="T702" i="18"/>
  <c r="U702" i="18" s="1"/>
  <c r="T699" i="18"/>
  <c r="T704" i="18"/>
  <c r="T701" i="18"/>
  <c r="T697" i="18"/>
  <c r="T703" i="18"/>
  <c r="T695" i="18"/>
  <c r="T700" i="18"/>
  <c r="T696" i="18"/>
  <c r="T618" i="18"/>
  <c r="T622" i="18"/>
  <c r="T616" i="18"/>
  <c r="T623" i="18"/>
  <c r="W623" i="18" s="1"/>
  <c r="T619" i="18"/>
  <c r="T615" i="18"/>
  <c r="T617" i="18"/>
  <c r="T620" i="18"/>
  <c r="T624" i="18"/>
  <c r="T621" i="18"/>
  <c r="T445" i="18"/>
  <c r="T449" i="18"/>
  <c r="T453" i="18"/>
  <c r="T448" i="18"/>
  <c r="T452" i="18"/>
  <c r="T454" i="18"/>
  <c r="T451" i="18"/>
  <c r="T446" i="18"/>
  <c r="T447" i="18"/>
  <c r="T450" i="18"/>
  <c r="T136" i="18"/>
  <c r="T140" i="18"/>
  <c r="T143" i="18"/>
  <c r="T139" i="18"/>
  <c r="T135" i="18"/>
  <c r="T142" i="18"/>
  <c r="T138" i="18"/>
  <c r="T141" i="18"/>
  <c r="U141" i="18" s="1"/>
  <c r="T144" i="18"/>
  <c r="T137" i="18"/>
  <c r="T158" i="18"/>
  <c r="T162" i="18"/>
  <c r="T164" i="18"/>
  <c r="T159" i="18"/>
  <c r="T155" i="18"/>
  <c r="T156" i="18"/>
  <c r="T163" i="18"/>
  <c r="T161" i="18"/>
  <c r="T157" i="18"/>
  <c r="T160" i="18"/>
  <c r="T23" i="18"/>
  <c r="T22" i="18"/>
  <c r="T24" i="18"/>
  <c r="T16" i="18"/>
  <c r="T266" i="18"/>
  <c r="T270" i="18"/>
  <c r="T265" i="18"/>
  <c r="T269" i="18"/>
  <c r="T273" i="18"/>
  <c r="T268" i="18"/>
  <c r="T267" i="18"/>
  <c r="T271" i="18"/>
  <c r="T272" i="18"/>
  <c r="T274" i="18"/>
  <c r="T198" i="18"/>
  <c r="T202" i="18"/>
  <c r="T201" i="18"/>
  <c r="T204" i="18"/>
  <c r="T197" i="18"/>
  <c r="T200" i="18"/>
  <c r="T203" i="18"/>
  <c r="T196" i="18"/>
  <c r="T199" i="18"/>
  <c r="T195" i="18"/>
  <c r="T59" i="18"/>
  <c r="T63" i="18"/>
  <c r="T62" i="18"/>
  <c r="T57" i="18"/>
  <c r="T56" i="18"/>
  <c r="T506" i="18"/>
  <c r="T507" i="18"/>
  <c r="T509" i="18"/>
  <c r="T505" i="18"/>
  <c r="T512" i="18"/>
  <c r="T308" i="18"/>
  <c r="T312" i="18"/>
  <c r="T310" i="18"/>
  <c r="T309" i="18"/>
  <c r="T306" i="18"/>
  <c r="T313" i="18"/>
  <c r="T305" i="18"/>
  <c r="T307" i="18"/>
  <c r="T314" i="18"/>
  <c r="V314" i="18" s="1"/>
  <c r="T311" i="18"/>
  <c r="N424" i="16"/>
  <c r="N316" i="16"/>
  <c r="R316" i="16" s="1"/>
  <c r="H410" i="14"/>
  <c r="H406" i="14"/>
  <c r="H330" i="14"/>
  <c r="H326" i="14"/>
  <c r="H309" i="14"/>
  <c r="H305" i="14"/>
  <c r="N421" i="16"/>
  <c r="N355" i="16"/>
  <c r="N347" i="16"/>
  <c r="N313" i="16"/>
  <c r="R313" i="16" s="1"/>
  <c r="N182" i="16"/>
  <c r="R182" i="16" s="1"/>
  <c r="N166" i="16"/>
  <c r="N158" i="16"/>
  <c r="N91" i="16"/>
  <c r="W91" i="16" s="1"/>
  <c r="T99" i="20"/>
  <c r="X99" i="20" s="1"/>
  <c r="T311" i="19"/>
  <c r="X311" i="19" s="1"/>
  <c r="T306" i="19"/>
  <c r="X306" i="19" s="1"/>
  <c r="T313" i="20"/>
  <c r="X313" i="20"/>
  <c r="T179" i="20"/>
  <c r="T176" i="20"/>
  <c r="X176" i="20"/>
  <c r="T409" i="19"/>
  <c r="X409" i="19" s="1"/>
  <c r="T409" i="20"/>
  <c r="X409" i="20" s="1"/>
  <c r="T550" i="20"/>
  <c r="T546" i="18"/>
  <c r="T550" i="18"/>
  <c r="T547" i="18"/>
  <c r="T548" i="18"/>
  <c r="T551" i="18"/>
  <c r="T553" i="18"/>
  <c r="T549" i="18"/>
  <c r="T545" i="18"/>
  <c r="T552" i="18"/>
  <c r="T554" i="18"/>
  <c r="T357" i="20"/>
  <c r="X357" i="20"/>
  <c r="T358" i="18"/>
  <c r="T362" i="18"/>
  <c r="T364" i="18"/>
  <c r="T357" i="18"/>
  <c r="T361" i="18"/>
  <c r="T360" i="18"/>
  <c r="T359" i="18"/>
  <c r="T356" i="18"/>
  <c r="T363" i="18"/>
  <c r="T355" i="18"/>
  <c r="T788" i="18"/>
  <c r="T792" i="18"/>
  <c r="T790" i="18"/>
  <c r="T789" i="18"/>
  <c r="T786" i="18"/>
  <c r="T793" i="18"/>
  <c r="T791" i="18"/>
  <c r="T785" i="18"/>
  <c r="T794" i="18"/>
  <c r="T787" i="18"/>
  <c r="T467" i="18"/>
  <c r="T468" i="18"/>
  <c r="T469" i="18"/>
  <c r="T472" i="18"/>
  <c r="U472" i="18" s="1"/>
  <c r="T466" i="18"/>
  <c r="T92" i="20"/>
  <c r="T88" i="18"/>
  <c r="T92" i="18"/>
  <c r="T87" i="18"/>
  <c r="T91" i="18"/>
  <c r="T94" i="18"/>
  <c r="U94" i="18" s="1"/>
  <c r="T86" i="18"/>
  <c r="T90" i="18"/>
  <c r="T85" i="18"/>
  <c r="T89" i="18"/>
  <c r="T93" i="18"/>
  <c r="T217" i="20"/>
  <c r="T215" i="18"/>
  <c r="T219" i="18"/>
  <c r="T223" i="18"/>
  <c r="T216" i="18"/>
  <c r="T222" i="18"/>
  <c r="T218" i="18"/>
  <c r="T224" i="18"/>
  <c r="T217" i="18"/>
  <c r="X217" i="18" s="1"/>
  <c r="T221" i="18"/>
  <c r="T220" i="18"/>
  <c r="T6" i="20"/>
  <c r="T8" i="18"/>
  <c r="T12" i="18"/>
  <c r="T7" i="18"/>
  <c r="T11" i="18"/>
  <c r="T14" i="18"/>
  <c r="T6" i="18"/>
  <c r="T10" i="18"/>
  <c r="V10" i="18" s="1"/>
  <c r="T5" i="18"/>
  <c r="T9" i="18"/>
  <c r="T13" i="18"/>
  <c r="T258" i="19"/>
  <c r="X258" i="19" s="1"/>
  <c r="T255" i="18"/>
  <c r="T259" i="18"/>
  <c r="T263" i="18"/>
  <c r="T262" i="18"/>
  <c r="T258" i="18"/>
  <c r="T264" i="18"/>
  <c r="T261" i="18"/>
  <c r="T257" i="18"/>
  <c r="T260" i="18"/>
  <c r="T256" i="18"/>
  <c r="T28" i="20"/>
  <c r="T26" i="18"/>
  <c r="X26" i="18" s="1"/>
  <c r="T30" i="18"/>
  <c r="T25" i="18"/>
  <c r="T29" i="18"/>
  <c r="T33" i="18"/>
  <c r="T28" i="18"/>
  <c r="T32" i="18"/>
  <c r="T27" i="18"/>
  <c r="T31" i="18"/>
  <c r="T34" i="18"/>
  <c r="T225" i="20"/>
  <c r="T226" i="18"/>
  <c r="T230" i="18"/>
  <c r="T229" i="18"/>
  <c r="T234" i="18"/>
  <c r="T233" i="18"/>
  <c r="T225" i="18"/>
  <c r="T232" i="18"/>
  <c r="T228" i="18"/>
  <c r="T231" i="18"/>
  <c r="T227" i="18"/>
  <c r="T496" i="18"/>
  <c r="T500" i="18"/>
  <c r="T497" i="18"/>
  <c r="T498" i="18"/>
  <c r="T503" i="18"/>
  <c r="T502" i="18"/>
  <c r="T501" i="18"/>
  <c r="T499" i="18"/>
  <c r="T495" i="18"/>
  <c r="T504" i="18"/>
  <c r="H179" i="14"/>
  <c r="H175" i="14"/>
  <c r="H98" i="14"/>
  <c r="H94" i="14"/>
  <c r="N420" i="16"/>
  <c r="N354" i="16"/>
  <c r="U354" i="16" s="1"/>
  <c r="N312" i="16"/>
  <c r="W312" i="16" s="1"/>
  <c r="N181" i="16"/>
  <c r="N165" i="16"/>
  <c r="T102" i="20"/>
  <c r="X102" i="20" s="1"/>
  <c r="T308" i="19"/>
  <c r="X308" i="19" s="1"/>
  <c r="T310" i="19"/>
  <c r="T179" i="19"/>
  <c r="X179" i="19"/>
  <c r="T177" i="19"/>
  <c r="X177" i="19" s="1"/>
  <c r="T180" i="20"/>
  <c r="T411" i="19"/>
  <c r="X411" i="19" s="1"/>
  <c r="T410" i="20"/>
  <c r="X410" i="20" s="1"/>
  <c r="T350" i="19"/>
  <c r="V350" i="19" s="1"/>
  <c r="T347" i="18"/>
  <c r="T351" i="18"/>
  <c r="T354" i="18"/>
  <c r="T348" i="18"/>
  <c r="T345" i="18"/>
  <c r="T352" i="18"/>
  <c r="T353" i="18"/>
  <c r="T350" i="18"/>
  <c r="T346" i="18"/>
  <c r="T349" i="18"/>
  <c r="T478" i="18"/>
  <c r="T482" i="18"/>
  <c r="U482" i="18" s="1"/>
  <c r="T484" i="18"/>
  <c r="T481" i="18"/>
  <c r="T477" i="18"/>
  <c r="T480" i="18"/>
  <c r="T476" i="18"/>
  <c r="T483" i="18"/>
  <c r="T479" i="18"/>
  <c r="X479" i="18" s="1"/>
  <c r="T475" i="18"/>
  <c r="T84" i="20"/>
  <c r="W84" i="20" s="1"/>
  <c r="T77" i="18"/>
  <c r="T81" i="18"/>
  <c r="T84" i="18"/>
  <c r="V84" i="18" s="1"/>
  <c r="T76" i="18"/>
  <c r="T80" i="18"/>
  <c r="T75" i="18"/>
  <c r="T79" i="18"/>
  <c r="T83" i="18"/>
  <c r="T78" i="18"/>
  <c r="T82" i="18"/>
  <c r="T209" i="20"/>
  <c r="T208" i="18"/>
  <c r="T212" i="18"/>
  <c r="T206" i="18"/>
  <c r="T213" i="18"/>
  <c r="U213" i="18" s="1"/>
  <c r="T205" i="18"/>
  <c r="T209" i="18"/>
  <c r="T211" i="18"/>
  <c r="T210" i="18"/>
  <c r="T214" i="18"/>
  <c r="T207" i="18"/>
  <c r="T252" i="20"/>
  <c r="T248" i="18"/>
  <c r="T252" i="18"/>
  <c r="T247" i="18"/>
  <c r="T251" i="18"/>
  <c r="T254" i="18"/>
  <c r="U254" i="18" s="1"/>
  <c r="T250" i="18"/>
  <c r="T253" i="18"/>
  <c r="T246" i="18"/>
  <c r="T249" i="18"/>
  <c r="T245" i="18"/>
  <c r="T485" i="18"/>
  <c r="T489" i="18"/>
  <c r="T493" i="18"/>
  <c r="T491" i="18"/>
  <c r="T488" i="18"/>
  <c r="T487" i="18"/>
  <c r="T490" i="18"/>
  <c r="X490" i="18" s="1"/>
  <c r="T492" i="18"/>
  <c r="T486" i="18"/>
  <c r="T494" i="18"/>
  <c r="H181" i="14"/>
  <c r="N350" i="16"/>
  <c r="W350" i="16" s="1"/>
  <c r="H409" i="14"/>
  <c r="H405" i="14"/>
  <c r="H329" i="14"/>
  <c r="H325" i="14"/>
  <c r="H312" i="14"/>
  <c r="H308" i="14"/>
  <c r="H304" i="14"/>
  <c r="N427" i="16"/>
  <c r="Q427" i="16" s="1"/>
  <c r="N419" i="16"/>
  <c r="N353" i="16"/>
  <c r="N319" i="16"/>
  <c r="P319" i="16" s="1"/>
  <c r="N311" i="16"/>
  <c r="W311" i="16" s="1"/>
  <c r="N164" i="16"/>
  <c r="N89" i="16"/>
  <c r="T326" i="20"/>
  <c r="T104" i="19"/>
  <c r="U104" i="19" s="1"/>
  <c r="T95" i="20"/>
  <c r="T312" i="19"/>
  <c r="X312" i="19" s="1"/>
  <c r="T314" i="19"/>
  <c r="U314" i="19" s="1"/>
  <c r="T180" i="19"/>
  <c r="X180" i="19" s="1"/>
  <c r="T181" i="19"/>
  <c r="X181" i="19"/>
  <c r="T184" i="20"/>
  <c r="U184" i="20" s="1"/>
  <c r="T412" i="19"/>
  <c r="T412" i="20"/>
  <c r="T342" i="19"/>
  <c r="T336" i="18"/>
  <c r="T340" i="18"/>
  <c r="T338" i="18"/>
  <c r="T335" i="18"/>
  <c r="T341" i="18"/>
  <c r="T344" i="18"/>
  <c r="T337" i="18"/>
  <c r="T339" i="18"/>
  <c r="T343" i="18"/>
  <c r="T342" i="18"/>
  <c r="T107" i="20"/>
  <c r="X107" i="20" s="1"/>
  <c r="T106" i="18"/>
  <c r="T110" i="18"/>
  <c r="T105" i="18"/>
  <c r="T109" i="18"/>
  <c r="T113" i="18"/>
  <c r="T108" i="18"/>
  <c r="V108" i="18" s="1"/>
  <c r="T112" i="18"/>
  <c r="T107" i="18"/>
  <c r="T111" i="18"/>
  <c r="T114" i="18"/>
  <c r="T236" i="20"/>
  <c r="T237" i="18"/>
  <c r="T241" i="18"/>
  <c r="T244" i="18"/>
  <c r="T236" i="18"/>
  <c r="T240" i="18"/>
  <c r="T235" i="18"/>
  <c r="T238" i="18"/>
  <c r="V238" i="18" s="1"/>
  <c r="T243" i="18"/>
  <c r="T239" i="18"/>
  <c r="T242" i="18"/>
  <c r="T189" i="20"/>
  <c r="T187" i="18"/>
  <c r="T191" i="18"/>
  <c r="T194" i="18"/>
  <c r="W194" i="18" s="1"/>
  <c r="T190" i="18"/>
  <c r="T186" i="18"/>
  <c r="T192" i="18"/>
  <c r="T185" i="18"/>
  <c r="T188" i="18"/>
  <c r="V188" i="18" s="1"/>
  <c r="T193" i="18"/>
  <c r="T189" i="18"/>
  <c r="T528" i="18"/>
  <c r="T532" i="18"/>
  <c r="T530" i="18"/>
  <c r="T531" i="18"/>
  <c r="T526" i="18"/>
  <c r="X526" i="18" s="1"/>
  <c r="T533" i="18"/>
  <c r="T529" i="18"/>
  <c r="T525" i="18"/>
  <c r="T534" i="18"/>
  <c r="T527" i="18"/>
  <c r="P217" i="19"/>
  <c r="O329" i="19"/>
  <c r="O353" i="19"/>
  <c r="O10" i="20"/>
  <c r="O98" i="20"/>
  <c r="O162" i="20"/>
  <c r="O362" i="20"/>
  <c r="Q434" i="20"/>
  <c r="O498" i="20"/>
  <c r="Q154" i="20"/>
  <c r="Q194" i="20"/>
  <c r="Q234" i="20"/>
  <c r="O330" i="20"/>
  <c r="P362" i="20"/>
  <c r="Q394" i="20"/>
  <c r="O458" i="20"/>
  <c r="O290" i="20"/>
  <c r="O418" i="20"/>
  <c r="O522" i="20"/>
  <c r="Q74" i="20"/>
  <c r="P314" i="20"/>
  <c r="N838" i="16"/>
  <c r="N839" i="16"/>
  <c r="N840" i="16"/>
  <c r="N833" i="16"/>
  <c r="N834" i="16"/>
  <c r="N835" i="16"/>
  <c r="N837" i="16"/>
  <c r="N836" i="16"/>
  <c r="N841" i="16"/>
  <c r="T474" i="19"/>
  <c r="N599" i="16"/>
  <c r="N600" i="16"/>
  <c r="N605" i="16"/>
  <c r="N606" i="16"/>
  <c r="N607" i="16"/>
  <c r="P607" i="16" s="1"/>
  <c r="N603" i="16"/>
  <c r="T502" i="19"/>
  <c r="X502" i="19" s="1"/>
  <c r="N627" i="16"/>
  <c r="N628" i="16"/>
  <c r="N633" i="16"/>
  <c r="N629" i="16"/>
  <c r="N634" i="16"/>
  <c r="N630" i="16"/>
  <c r="N632" i="16"/>
  <c r="N626" i="16"/>
  <c r="N631" i="16"/>
  <c r="N380" i="16"/>
  <c r="P380" i="16" s="1"/>
  <c r="H459" i="14"/>
  <c r="N501" i="16"/>
  <c r="T366" i="19"/>
  <c r="T374" i="19"/>
  <c r="U374" i="19" s="1"/>
  <c r="T547" i="19"/>
  <c r="T558" i="19"/>
  <c r="X558" i="19" s="1"/>
  <c r="T570" i="19"/>
  <c r="T370" i="20"/>
  <c r="T382" i="20"/>
  <c r="X382" i="20" s="1"/>
  <c r="T546" i="20"/>
  <c r="X546" i="20" s="1"/>
  <c r="T560" i="20"/>
  <c r="X560" i="20" s="1"/>
  <c r="T480" i="20"/>
  <c r="N611" i="16"/>
  <c r="N616" i="16"/>
  <c r="N612" i="16"/>
  <c r="N613" i="16"/>
  <c r="N614" i="16"/>
  <c r="Q614" i="16" s="1"/>
  <c r="N608" i="16"/>
  <c r="N615" i="16"/>
  <c r="N609" i="16"/>
  <c r="N610" i="16"/>
  <c r="T485" i="20"/>
  <c r="X485" i="20" s="1"/>
  <c r="N623" i="16"/>
  <c r="N624" i="16"/>
  <c r="N617" i="16"/>
  <c r="V617" i="16" s="1"/>
  <c r="N625" i="16"/>
  <c r="N622" i="16"/>
  <c r="N618" i="16"/>
  <c r="N621" i="16"/>
  <c r="N619" i="16"/>
  <c r="N620" i="16"/>
  <c r="T367" i="19"/>
  <c r="X367" i="19" s="1"/>
  <c r="T376" i="19"/>
  <c r="T549" i="19"/>
  <c r="X549" i="19"/>
  <c r="T559" i="19"/>
  <c r="T571" i="19"/>
  <c r="X571" i="19" s="1"/>
  <c r="T371" i="20"/>
  <c r="X371" i="20" s="1"/>
  <c r="T383" i="20"/>
  <c r="T549" i="20"/>
  <c r="X549" i="20" s="1"/>
  <c r="T561" i="20"/>
  <c r="T527" i="19"/>
  <c r="N655" i="16"/>
  <c r="N656" i="16"/>
  <c r="N661" i="16"/>
  <c r="N657" i="16"/>
  <c r="N653" i="16"/>
  <c r="N654" i="16"/>
  <c r="N658" i="16"/>
  <c r="N660" i="16"/>
  <c r="N659" i="16"/>
  <c r="N378" i="16"/>
  <c r="W378" i="16" s="1"/>
  <c r="H457" i="14"/>
  <c r="N507" i="16"/>
  <c r="P507" i="16" s="1"/>
  <c r="T368" i="19"/>
  <c r="T377" i="19"/>
  <c r="T550" i="19"/>
  <c r="X550" i="19" s="1"/>
  <c r="T560" i="19"/>
  <c r="T358" i="20"/>
  <c r="X358" i="20" s="1"/>
  <c r="T372" i="20"/>
  <c r="X372" i="20" s="1"/>
  <c r="T552" i="20"/>
  <c r="X552" i="20" s="1"/>
  <c r="T562" i="20"/>
  <c r="T369" i="19"/>
  <c r="X369" i="19" s="1"/>
  <c r="T552" i="19"/>
  <c r="X552" i="19" s="1"/>
  <c r="T561" i="19"/>
  <c r="X561" i="19" s="1"/>
  <c r="T365" i="20"/>
  <c r="T373" i="20"/>
  <c r="T555" i="20"/>
  <c r="X555" i="20" s="1"/>
  <c r="T563" i="20"/>
  <c r="N376" i="16"/>
  <c r="H455" i="14"/>
  <c r="N505" i="16"/>
  <c r="T370" i="19"/>
  <c r="T380" i="19"/>
  <c r="T554" i="19"/>
  <c r="W554" i="19" s="1"/>
  <c r="T562" i="19"/>
  <c r="X562" i="19" s="1"/>
  <c r="T366" i="20"/>
  <c r="X366" i="20" s="1"/>
  <c r="T374" i="20"/>
  <c r="T556" i="20"/>
  <c r="V556" i="20" s="1"/>
  <c r="T564" i="20"/>
  <c r="T456" i="20"/>
  <c r="N595" i="16"/>
  <c r="N596" i="16"/>
  <c r="N593" i="16"/>
  <c r="N597" i="16"/>
  <c r="N598" i="16"/>
  <c r="N590" i="16"/>
  <c r="N594" i="16"/>
  <c r="N591" i="16"/>
  <c r="N592" i="16"/>
  <c r="T371" i="19"/>
  <c r="T555" i="19"/>
  <c r="T563" i="19"/>
  <c r="T522" i="19"/>
  <c r="X522" i="19" s="1"/>
  <c r="N651" i="16"/>
  <c r="N644" i="16"/>
  <c r="N645" i="16"/>
  <c r="N646" i="16"/>
  <c r="N648" i="16"/>
  <c r="N649" i="16"/>
  <c r="N647" i="16"/>
  <c r="N652" i="16"/>
  <c r="N650" i="16"/>
  <c r="H453" i="14"/>
  <c r="H461" i="14"/>
  <c r="N503" i="16"/>
  <c r="T360" i="19"/>
  <c r="N755" i="16"/>
  <c r="N760" i="16"/>
  <c r="N756" i="16"/>
  <c r="N757" i="16"/>
  <c r="N758" i="16"/>
  <c r="N752" i="16"/>
  <c r="N759" i="16"/>
  <c r="N753" i="16"/>
  <c r="N754" i="16"/>
  <c r="N683" i="16"/>
  <c r="N688" i="16"/>
  <c r="N684" i="16"/>
  <c r="P684" i="16" s="1"/>
  <c r="N685" i="16"/>
  <c r="N682" i="16"/>
  <c r="N686" i="16"/>
  <c r="N681" i="16"/>
  <c r="N687" i="16"/>
  <c r="N680" i="16"/>
  <c r="T452" i="20"/>
  <c r="X452" i="20" s="1"/>
  <c r="N583" i="16"/>
  <c r="N584" i="16"/>
  <c r="N582" i="16"/>
  <c r="N589" i="16"/>
  <c r="N585" i="16"/>
  <c r="U585" i="16" s="1"/>
  <c r="N586" i="16"/>
  <c r="N588" i="16"/>
  <c r="N581" i="16"/>
  <c r="N587" i="16"/>
  <c r="N643" i="16"/>
  <c r="N639" i="16"/>
  <c r="N640" i="16"/>
  <c r="N638" i="16"/>
  <c r="N635" i="16"/>
  <c r="N636" i="16"/>
  <c r="N637" i="16"/>
  <c r="T463" i="19"/>
  <c r="T457" i="19"/>
  <c r="U457" i="19" s="1"/>
  <c r="T460" i="20"/>
  <c r="X460" i="20" s="1"/>
  <c r="T36" i="19"/>
  <c r="X36" i="19" s="1"/>
  <c r="T39" i="20"/>
  <c r="V39" i="20" s="1"/>
  <c r="T287" i="19"/>
  <c r="T293" i="19"/>
  <c r="T292" i="20"/>
  <c r="T122" i="20"/>
  <c r="X122" i="20" s="1"/>
  <c r="T123" i="19"/>
  <c r="X123" i="19" s="1"/>
  <c r="T124" i="20"/>
  <c r="V124" i="20" s="1"/>
  <c r="N331" i="16"/>
  <c r="R331" i="16" s="1"/>
  <c r="N299" i="16"/>
  <c r="N233" i="16"/>
  <c r="N109" i="16"/>
  <c r="N35" i="16"/>
  <c r="T459" i="20"/>
  <c r="T461" i="19"/>
  <c r="T464" i="20"/>
  <c r="W464" i="20" s="1"/>
  <c r="T40" i="19"/>
  <c r="X40" i="19" s="1"/>
  <c r="T36" i="20"/>
  <c r="X36" i="20" s="1"/>
  <c r="T291" i="19"/>
  <c r="X291" i="19"/>
  <c r="T286" i="20"/>
  <c r="T285" i="20"/>
  <c r="X285" i="20" s="1"/>
  <c r="T116" i="19"/>
  <c r="X116" i="19" s="1"/>
  <c r="T115" i="20"/>
  <c r="X115" i="20" s="1"/>
  <c r="T117" i="20"/>
  <c r="T459" i="19"/>
  <c r="X459" i="19" s="1"/>
  <c r="T463" i="20"/>
  <c r="T461" i="20"/>
  <c r="T38" i="19"/>
  <c r="T44" i="20"/>
  <c r="T288" i="19"/>
  <c r="T286" i="19"/>
  <c r="T293" i="20"/>
  <c r="T121" i="19"/>
  <c r="V121" i="19" s="1"/>
  <c r="R391" i="16"/>
  <c r="H290" i="14"/>
  <c r="H286" i="14"/>
  <c r="N301" i="16"/>
  <c r="P301" i="16" s="1"/>
  <c r="N293" i="16"/>
  <c r="N111" i="16"/>
  <c r="N37" i="16"/>
  <c r="T462" i="20"/>
  <c r="X462" i="20" s="1"/>
  <c r="T35" i="19"/>
  <c r="X35" i="19" s="1"/>
  <c r="T42" i="20"/>
  <c r="X42" i="20"/>
  <c r="T289" i="19"/>
  <c r="X289" i="19" s="1"/>
  <c r="T119" i="19"/>
  <c r="X119" i="19" s="1"/>
  <c r="T115" i="19"/>
  <c r="T118" i="19"/>
  <c r="X118" i="19" s="1"/>
  <c r="H262" i="14"/>
  <c r="N5" i="16"/>
  <c r="N85" i="16"/>
  <c r="U85" i="16" s="1"/>
  <c r="N12" i="16"/>
  <c r="R12" i="16"/>
  <c r="T90" i="19"/>
  <c r="X90" i="19" s="1"/>
  <c r="N77" i="16"/>
  <c r="R77" i="16" s="1"/>
  <c r="T218" i="20"/>
  <c r="H254" i="14"/>
  <c r="N223" i="16"/>
  <c r="P223" i="16" s="1"/>
  <c r="N215" i="16"/>
  <c r="H258" i="14"/>
  <c r="N28" i="16"/>
  <c r="N378" i="19"/>
  <c r="O330" i="19"/>
  <c r="P218" i="19"/>
  <c r="O400" i="19"/>
  <c r="O384" i="19"/>
  <c r="O296" i="19"/>
  <c r="O376" i="19"/>
  <c r="P224" i="19"/>
  <c r="O208" i="19"/>
  <c r="O360" i="19"/>
  <c r="O536" i="19"/>
  <c r="N447" i="19"/>
  <c r="P200" i="20"/>
  <c r="N423" i="19"/>
  <c r="O215" i="19"/>
  <c r="O295" i="19"/>
  <c r="O528" i="20"/>
  <c r="O103" i="19"/>
  <c r="O207" i="19"/>
  <c r="O143" i="19"/>
  <c r="O199" i="19"/>
  <c r="O223" i="19"/>
  <c r="O336" i="20"/>
  <c r="T483" i="19"/>
  <c r="X483" i="19" s="1"/>
  <c r="T78" i="19"/>
  <c r="X78" i="19" s="1"/>
  <c r="T484" i="20"/>
  <c r="T249" i="20"/>
  <c r="T351" i="20"/>
  <c r="X351" i="20" s="1"/>
  <c r="T209" i="19"/>
  <c r="X209" i="19" s="1"/>
  <c r="T354" i="19"/>
  <c r="T491" i="19"/>
  <c r="X491" i="19" s="1"/>
  <c r="T487" i="20"/>
  <c r="X487" i="20" s="1"/>
  <c r="T489" i="20"/>
  <c r="X489" i="20" s="1"/>
  <c r="T79" i="19"/>
  <c r="X79" i="19" s="1"/>
  <c r="T14" i="20"/>
  <c r="V14" i="20" s="1"/>
  <c r="H229" i="14"/>
  <c r="H225" i="14"/>
  <c r="H221" i="14"/>
  <c r="H217" i="14"/>
  <c r="H213" i="14"/>
  <c r="H91" i="14"/>
  <c r="H87" i="14"/>
  <c r="H83" i="14"/>
  <c r="H31" i="14"/>
  <c r="H27" i="14"/>
  <c r="H23" i="14"/>
  <c r="H11" i="14"/>
  <c r="H7" i="14"/>
  <c r="N272" i="16"/>
  <c r="N222" i="16"/>
  <c r="N214" i="16"/>
  <c r="N84" i="16"/>
  <c r="N27" i="16"/>
  <c r="N11" i="16"/>
  <c r="T94" i="20"/>
  <c r="W94" i="20" s="1"/>
  <c r="T216" i="20"/>
  <c r="X216" i="20" s="1"/>
  <c r="T5" i="20"/>
  <c r="X5" i="20" s="1"/>
  <c r="T25" i="20"/>
  <c r="T85" i="20"/>
  <c r="X85" i="20" s="1"/>
  <c r="T221" i="20"/>
  <c r="X221" i="20" s="1"/>
  <c r="T263" i="19"/>
  <c r="H232" i="14"/>
  <c r="H228" i="14"/>
  <c r="H224" i="14"/>
  <c r="H220" i="14"/>
  <c r="H216" i="14"/>
  <c r="H90" i="14"/>
  <c r="H86" i="14"/>
  <c r="H30" i="14"/>
  <c r="H26" i="14"/>
  <c r="H10" i="14"/>
  <c r="H6" i="14"/>
  <c r="N270" i="16"/>
  <c r="N228" i="16"/>
  <c r="N220" i="16"/>
  <c r="V220" i="16"/>
  <c r="N212" i="16"/>
  <c r="W212" i="16" s="1"/>
  <c r="N82" i="16"/>
  <c r="R82" i="16" s="1"/>
  <c r="N25" i="16"/>
  <c r="R25" i="16" s="1"/>
  <c r="N9" i="16"/>
  <c r="R9" i="16" s="1"/>
  <c r="T259" i="20"/>
  <c r="X259" i="20" s="1"/>
  <c r="T470" i="20"/>
  <c r="H253" i="14"/>
  <c r="N221" i="16"/>
  <c r="W221" i="16" s="1"/>
  <c r="N10" i="16"/>
  <c r="R10" i="16" s="1"/>
  <c r="O327" i="20"/>
  <c r="H260" i="14"/>
  <c r="H256" i="14"/>
  <c r="N269" i="16"/>
  <c r="R269" i="16" s="1"/>
  <c r="N227" i="16"/>
  <c r="R227" i="16" s="1"/>
  <c r="N219" i="16"/>
  <c r="R219" i="16" s="1"/>
  <c r="N81" i="16"/>
  <c r="W81" i="16" s="1"/>
  <c r="N24" i="16"/>
  <c r="U24" i="16" s="1"/>
  <c r="N8" i="16"/>
  <c r="T11" i="19"/>
  <c r="T255" i="20"/>
  <c r="T227" i="19"/>
  <c r="X227" i="19" s="1"/>
  <c r="H261" i="14"/>
  <c r="N271" i="16"/>
  <c r="H227" i="14"/>
  <c r="H219" i="14"/>
  <c r="H85" i="14"/>
  <c r="H29" i="14"/>
  <c r="H9" i="14"/>
  <c r="N268" i="16"/>
  <c r="P268" i="16" s="1"/>
  <c r="N226" i="16"/>
  <c r="R226" i="16" s="1"/>
  <c r="N80" i="16"/>
  <c r="N31" i="16"/>
  <c r="U31" i="16" s="1"/>
  <c r="N23" i="16"/>
  <c r="W7" i="16"/>
  <c r="T90" i="20"/>
  <c r="T257" i="20"/>
  <c r="T233" i="19"/>
  <c r="X233" i="19" s="1"/>
  <c r="H257" i="14"/>
  <c r="N229" i="16"/>
  <c r="N213" i="16"/>
  <c r="N83" i="16"/>
  <c r="N26" i="16"/>
  <c r="H231" i="14"/>
  <c r="H223" i="14"/>
  <c r="H215" i="14"/>
  <c r="H89" i="14"/>
  <c r="H25" i="14"/>
  <c r="H5" i="14"/>
  <c r="N218" i="16"/>
  <c r="H259" i="14"/>
  <c r="H255" i="14"/>
  <c r="N267" i="16"/>
  <c r="R267" i="16" s="1"/>
  <c r="N225" i="16"/>
  <c r="N217" i="16"/>
  <c r="R217" i="16" s="1"/>
  <c r="N79" i="16"/>
  <c r="N30" i="16"/>
  <c r="N6" i="16"/>
  <c r="O126" i="19"/>
  <c r="T224" i="19"/>
  <c r="V224" i="19" s="1"/>
  <c r="T10" i="20"/>
  <c r="V10" i="20" s="1"/>
  <c r="T234" i="19"/>
  <c r="W234" i="19" s="1"/>
  <c r="H3" i="14"/>
  <c r="H230" i="14"/>
  <c r="H226" i="14"/>
  <c r="H222" i="14"/>
  <c r="H218" i="14"/>
  <c r="H214" i="14"/>
  <c r="H92" i="14"/>
  <c r="H88" i="14"/>
  <c r="H84" i="14"/>
  <c r="H32" i="14"/>
  <c r="H28" i="14"/>
  <c r="H24" i="14"/>
  <c r="H12" i="14"/>
  <c r="H8" i="14"/>
  <c r="H4" i="14"/>
  <c r="N274" i="16"/>
  <c r="N266" i="16"/>
  <c r="R266" i="16" s="1"/>
  <c r="N224" i="16"/>
  <c r="N216" i="16"/>
  <c r="N78" i="16"/>
  <c r="N29" i="16"/>
  <c r="N13" i="16"/>
  <c r="P13" i="16" s="1"/>
  <c r="T93" i="19"/>
  <c r="X93" i="19" s="1"/>
  <c r="T215" i="20"/>
  <c r="X215" i="20" s="1"/>
  <c r="T10" i="19"/>
  <c r="T33" i="19"/>
  <c r="X33" i="19" s="1"/>
  <c r="T233" i="20"/>
  <c r="X233" i="20" s="1"/>
  <c r="T87" i="19"/>
  <c r="T94" i="19"/>
  <c r="T89" i="20"/>
  <c r="T219" i="19"/>
  <c r="T218" i="19"/>
  <c r="X218" i="19"/>
  <c r="T8" i="19"/>
  <c r="U8" i="19" s="1"/>
  <c r="T7" i="20"/>
  <c r="T258" i="20"/>
  <c r="U258" i="20" s="1"/>
  <c r="T263" i="20"/>
  <c r="X263" i="20" s="1"/>
  <c r="T26" i="20"/>
  <c r="X26" i="20" s="1"/>
  <c r="T29" i="20"/>
  <c r="T226" i="20"/>
  <c r="T85" i="19"/>
  <c r="X85" i="19" s="1"/>
  <c r="T91" i="20"/>
  <c r="T93" i="20"/>
  <c r="X93" i="20"/>
  <c r="T220" i="19"/>
  <c r="X220" i="19" s="1"/>
  <c r="T222" i="19"/>
  <c r="T12" i="19"/>
  <c r="X12" i="19" s="1"/>
  <c r="T8" i="20"/>
  <c r="V8" i="20" s="1"/>
  <c r="T260" i="19"/>
  <c r="X260" i="19" s="1"/>
  <c r="T256" i="20"/>
  <c r="X256" i="20" s="1"/>
  <c r="T28" i="19"/>
  <c r="X28" i="19" s="1"/>
  <c r="T26" i="19"/>
  <c r="X26" i="19" s="1"/>
  <c r="T33" i="20"/>
  <c r="X33" i="20" s="1"/>
  <c r="T231" i="19"/>
  <c r="X231" i="19" s="1"/>
  <c r="T226" i="19"/>
  <c r="T466" i="20"/>
  <c r="X466" i="20" s="1"/>
  <c r="T91" i="19"/>
  <c r="T89" i="19"/>
  <c r="T86" i="20"/>
  <c r="X86" i="20" s="1"/>
  <c r="T222" i="20"/>
  <c r="T219" i="20"/>
  <c r="X219" i="20" s="1"/>
  <c r="T6" i="19"/>
  <c r="X6" i="19" s="1"/>
  <c r="T12" i="20"/>
  <c r="X12" i="20" s="1"/>
  <c r="T264" i="19"/>
  <c r="V264" i="19" s="1"/>
  <c r="T264" i="20"/>
  <c r="X264" i="20" s="1"/>
  <c r="T32" i="19"/>
  <c r="X32" i="19" s="1"/>
  <c r="T30" i="19"/>
  <c r="T230" i="20"/>
  <c r="V230" i="20" s="1"/>
  <c r="T230" i="19"/>
  <c r="X230" i="19" s="1"/>
  <c r="T88" i="19"/>
  <c r="X88" i="19" s="1"/>
  <c r="T87" i="20"/>
  <c r="X87" i="20"/>
  <c r="T223" i="20"/>
  <c r="X223" i="20" s="1"/>
  <c r="T220" i="20"/>
  <c r="V220" i="20" s="1"/>
  <c r="T5" i="19"/>
  <c r="X5" i="19"/>
  <c r="T14" i="19"/>
  <c r="T9" i="20"/>
  <c r="X9" i="20" s="1"/>
  <c r="T261" i="19"/>
  <c r="X261" i="19" s="1"/>
  <c r="T261" i="20"/>
  <c r="T30" i="20"/>
  <c r="T228" i="19"/>
  <c r="V228" i="19" s="1"/>
  <c r="T228" i="20"/>
  <c r="X228" i="20" s="1"/>
  <c r="T92" i="19"/>
  <c r="T88" i="20"/>
  <c r="X88" i="20" s="1"/>
  <c r="T215" i="19"/>
  <c r="X215" i="19" s="1"/>
  <c r="T217" i="19"/>
  <c r="X217" i="19"/>
  <c r="T224" i="20"/>
  <c r="T9" i="19"/>
  <c r="T11" i="20"/>
  <c r="X11" i="20"/>
  <c r="T13" i="20"/>
  <c r="T262" i="20"/>
  <c r="T31" i="20"/>
  <c r="X31" i="20" s="1"/>
  <c r="T231" i="20"/>
  <c r="T232" i="20"/>
  <c r="X232" i="20" s="1"/>
  <c r="T86" i="19"/>
  <c r="T223" i="19"/>
  <c r="X223" i="19" s="1"/>
  <c r="T216" i="19"/>
  <c r="X216" i="19" s="1"/>
  <c r="T221" i="19"/>
  <c r="X221" i="19" s="1"/>
  <c r="T7" i="19"/>
  <c r="V7" i="19" s="1"/>
  <c r="T13" i="19"/>
  <c r="T259" i="19"/>
  <c r="X259" i="19"/>
  <c r="T31" i="19"/>
  <c r="X31" i="19" s="1"/>
  <c r="T29" i="19"/>
  <c r="X29" i="19" s="1"/>
  <c r="T229" i="19"/>
  <c r="X229" i="19" s="1"/>
  <c r="T498" i="20"/>
  <c r="X498" i="20" s="1"/>
  <c r="T471" i="19"/>
  <c r="X471" i="19" s="1"/>
  <c r="O450" i="20"/>
  <c r="N74" i="20"/>
  <c r="O216" i="20"/>
  <c r="O250" i="20"/>
  <c r="O335" i="20"/>
  <c r="O34" i="20"/>
  <c r="N242" i="20"/>
  <c r="O282" i="20"/>
  <c r="O306" i="20"/>
  <c r="Q274" i="20"/>
  <c r="O359" i="20"/>
  <c r="N514" i="20"/>
  <c r="O383" i="19"/>
  <c r="O407" i="19"/>
  <c r="O375" i="19"/>
  <c r="O351" i="19"/>
  <c r="Q14" i="19"/>
  <c r="O452" i="20"/>
  <c r="O83" i="19"/>
  <c r="O243" i="19"/>
  <c r="O483" i="19"/>
  <c r="N571" i="19"/>
  <c r="N359" i="16"/>
  <c r="R359" i="16" s="1"/>
  <c r="T341" i="19"/>
  <c r="X341" i="19"/>
  <c r="T530" i="20"/>
  <c r="X530" i="20" s="1"/>
  <c r="N486" i="16"/>
  <c r="P486" i="16" s="1"/>
  <c r="N490" i="16"/>
  <c r="P490" i="16" s="1"/>
  <c r="H334" i="14"/>
  <c r="N358" i="16"/>
  <c r="U358" i="16" s="1"/>
  <c r="T338" i="20"/>
  <c r="X338" i="20" s="1"/>
  <c r="T531" i="19"/>
  <c r="X531" i="19" s="1"/>
  <c r="T193" i="20"/>
  <c r="V193" i="20" s="1"/>
  <c r="X193" i="20"/>
  <c r="N485" i="16"/>
  <c r="U485" i="16" s="1"/>
  <c r="H338" i="14"/>
  <c r="N356" i="16"/>
  <c r="W356" i="16" s="1"/>
  <c r="T338" i="19"/>
  <c r="X338" i="19" s="1"/>
  <c r="N484" i="16"/>
  <c r="T566" i="20"/>
  <c r="X566" i="20" s="1"/>
  <c r="H342" i="14"/>
  <c r="H333" i="14"/>
  <c r="N190" i="16"/>
  <c r="T343" i="19"/>
  <c r="T339" i="20"/>
  <c r="N483" i="16"/>
  <c r="H337" i="14"/>
  <c r="N364" i="16"/>
  <c r="T342" i="20"/>
  <c r="V342" i="20" s="1"/>
  <c r="T336" i="20"/>
  <c r="X336" i="20" s="1"/>
  <c r="N482" i="16"/>
  <c r="W482" i="16"/>
  <c r="H341" i="14"/>
  <c r="N363" i="16"/>
  <c r="N252" i="16"/>
  <c r="N174" i="16"/>
  <c r="P174" i="16"/>
  <c r="N102" i="16"/>
  <c r="T336" i="19"/>
  <c r="X336" i="19" s="1"/>
  <c r="T337" i="20"/>
  <c r="V337" i="20" s="1"/>
  <c r="T529" i="20"/>
  <c r="N489" i="16"/>
  <c r="T489" i="16" s="1"/>
  <c r="T344" i="19"/>
  <c r="T341" i="20"/>
  <c r="T533" i="20"/>
  <c r="V533" i="20" s="1"/>
  <c r="U60" i="16"/>
  <c r="U33" i="16"/>
  <c r="U41" i="16"/>
  <c r="N369" i="16"/>
  <c r="R369" i="16" s="1"/>
  <c r="N262" i="16"/>
  <c r="N205" i="16"/>
  <c r="P205" i="16" s="1"/>
  <c r="N70" i="16"/>
  <c r="T475" i="20"/>
  <c r="X475" i="20" s="1"/>
  <c r="T481" i="19"/>
  <c r="X481" i="19" s="1"/>
  <c r="T477" i="20"/>
  <c r="X477" i="20" s="1"/>
  <c r="T76" i="19"/>
  <c r="X76" i="19" s="1"/>
  <c r="T82" i="19"/>
  <c r="X82" i="19" s="1"/>
  <c r="T81" i="20"/>
  <c r="T210" i="20"/>
  <c r="T253" i="19"/>
  <c r="X253" i="19" s="1"/>
  <c r="T253" i="20"/>
  <c r="X253" i="20" s="1"/>
  <c r="T345" i="19"/>
  <c r="T347" i="20"/>
  <c r="T488" i="19"/>
  <c r="X488" i="19"/>
  <c r="T486" i="19"/>
  <c r="T493" i="20"/>
  <c r="X493" i="20" s="1"/>
  <c r="P414" i="20"/>
  <c r="H352" i="14"/>
  <c r="H348" i="14"/>
  <c r="H344" i="14"/>
  <c r="H250" i="14"/>
  <c r="H246" i="14"/>
  <c r="H209" i="14"/>
  <c r="H205" i="14"/>
  <c r="H79" i="14"/>
  <c r="H75" i="14"/>
  <c r="N368" i="16"/>
  <c r="N261" i="16"/>
  <c r="N204" i="16"/>
  <c r="R204" i="16" s="1"/>
  <c r="N69" i="16"/>
  <c r="V538" i="20"/>
  <c r="T475" i="19"/>
  <c r="X475" i="19" s="1"/>
  <c r="T479" i="20"/>
  <c r="X479" i="20" s="1"/>
  <c r="T481" i="20"/>
  <c r="X481" i="20" s="1"/>
  <c r="T84" i="19"/>
  <c r="T82" i="20"/>
  <c r="X82" i="20" s="1"/>
  <c r="T207" i="19"/>
  <c r="X207" i="19" s="1"/>
  <c r="T210" i="19"/>
  <c r="X210" i="19" s="1"/>
  <c r="T254" i="20"/>
  <c r="X254" i="20" s="1"/>
  <c r="T349" i="19"/>
  <c r="X349" i="19" s="1"/>
  <c r="T348" i="20"/>
  <c r="X348" i="20"/>
  <c r="T492" i="19"/>
  <c r="T490" i="19"/>
  <c r="X490" i="19" s="1"/>
  <c r="N414" i="20"/>
  <c r="N367" i="16"/>
  <c r="W367" i="16" s="1"/>
  <c r="N260" i="16"/>
  <c r="R260" i="16" s="1"/>
  <c r="N211" i="16"/>
  <c r="P211" i="16" s="1"/>
  <c r="N203" i="16"/>
  <c r="W203" i="16" s="1"/>
  <c r="N76" i="16"/>
  <c r="Q76" i="16" s="1"/>
  <c r="N68" i="16"/>
  <c r="R68" i="16" s="1"/>
  <c r="Q414" i="20"/>
  <c r="O446" i="20"/>
  <c r="O518" i="20"/>
  <c r="T483" i="20"/>
  <c r="T478" i="19"/>
  <c r="X478" i="19" s="1"/>
  <c r="T75" i="20"/>
  <c r="X75" i="20" s="1"/>
  <c r="T206" i="20"/>
  <c r="X206" i="20" s="1"/>
  <c r="T214" i="19"/>
  <c r="T250" i="20"/>
  <c r="T246" i="19"/>
  <c r="X246" i="19" s="1"/>
  <c r="T347" i="19"/>
  <c r="X347" i="19" s="1"/>
  <c r="T353" i="19"/>
  <c r="T352" i="20"/>
  <c r="X352" i="20" s="1"/>
  <c r="T486" i="20"/>
  <c r="X486" i="20" s="1"/>
  <c r="T494" i="19"/>
  <c r="V494" i="19" s="1"/>
  <c r="H347" i="14"/>
  <c r="H249" i="14"/>
  <c r="H204" i="14"/>
  <c r="H82" i="14"/>
  <c r="H74" i="14"/>
  <c r="N259" i="16"/>
  <c r="R259" i="16" s="1"/>
  <c r="N75" i="16"/>
  <c r="W75" i="16" s="1"/>
  <c r="T476" i="19"/>
  <c r="X476" i="19" s="1"/>
  <c r="T482" i="19"/>
  <c r="X482" i="19" s="1"/>
  <c r="T83" i="20"/>
  <c r="X83" i="20" s="1"/>
  <c r="T214" i="20"/>
  <c r="U214" i="20" s="1"/>
  <c r="T211" i="20"/>
  <c r="X211" i="20"/>
  <c r="T251" i="19"/>
  <c r="T250" i="19"/>
  <c r="T350" i="20"/>
  <c r="X350" i="20" s="1"/>
  <c r="T346" i="20"/>
  <c r="T345" i="20"/>
  <c r="W345" i="20" s="1"/>
  <c r="T494" i="20"/>
  <c r="V494" i="20" s="1"/>
  <c r="T490" i="20"/>
  <c r="V490" i="20" s="1"/>
  <c r="H351" i="14"/>
  <c r="H343" i="14"/>
  <c r="H245" i="14"/>
  <c r="H212" i="14"/>
  <c r="H208" i="14"/>
  <c r="H78" i="14"/>
  <c r="N366" i="16"/>
  <c r="U366" i="16" s="1"/>
  <c r="N210" i="16"/>
  <c r="R210" i="16" s="1"/>
  <c r="N373" i="16"/>
  <c r="Q373" i="16" s="1"/>
  <c r="N365" i="16"/>
  <c r="U365" i="16" s="1"/>
  <c r="N258" i="16"/>
  <c r="N209" i="16"/>
  <c r="N74" i="16"/>
  <c r="R74" i="16" s="1"/>
  <c r="Q334" i="20"/>
  <c r="O478" i="20"/>
  <c r="T480" i="19"/>
  <c r="X480" i="19" s="1"/>
  <c r="T482" i="20"/>
  <c r="T77" i="19"/>
  <c r="T79" i="20"/>
  <c r="X79" i="20" s="1"/>
  <c r="T212" i="19"/>
  <c r="X212" i="19" s="1"/>
  <c r="T208" i="20"/>
  <c r="T248" i="19"/>
  <c r="X248" i="19" s="1"/>
  <c r="T254" i="19"/>
  <c r="U254" i="19" s="1"/>
  <c r="T351" i="19"/>
  <c r="X351" i="19" s="1"/>
  <c r="T354" i="20"/>
  <c r="U354" i="20" s="1"/>
  <c r="T349" i="20"/>
  <c r="T485" i="19"/>
  <c r="T488" i="20"/>
  <c r="H350" i="14"/>
  <c r="H346" i="14"/>
  <c r="H252" i="14"/>
  <c r="H248" i="14"/>
  <c r="H244" i="14"/>
  <c r="H211" i="14"/>
  <c r="H207" i="14"/>
  <c r="H203" i="14"/>
  <c r="H81" i="14"/>
  <c r="H77" i="14"/>
  <c r="H73" i="14"/>
  <c r="N372" i="16"/>
  <c r="W372" i="16" s="1"/>
  <c r="N265" i="16"/>
  <c r="Q265" i="16" s="1"/>
  <c r="N257" i="16"/>
  <c r="P257" i="16" s="1"/>
  <c r="N208" i="16"/>
  <c r="N73" i="16"/>
  <c r="R73" i="16" s="1"/>
  <c r="O510" i="20"/>
  <c r="T484" i="19"/>
  <c r="U484" i="19" s="1"/>
  <c r="T476" i="20"/>
  <c r="V476" i="20" s="1"/>
  <c r="T81" i="19"/>
  <c r="X81" i="19" s="1"/>
  <c r="T80" i="20"/>
  <c r="X80" i="20" s="1"/>
  <c r="T207" i="20"/>
  <c r="X207" i="20" s="1"/>
  <c r="T212" i="20"/>
  <c r="X212" i="20" s="1"/>
  <c r="T252" i="19"/>
  <c r="X252" i="19" s="1"/>
  <c r="T247" i="20"/>
  <c r="T348" i="19"/>
  <c r="X348" i="19" s="1"/>
  <c r="T346" i="19"/>
  <c r="X346" i="19" s="1"/>
  <c r="T353" i="20"/>
  <c r="X353" i="20"/>
  <c r="T491" i="20"/>
  <c r="X491" i="20" s="1"/>
  <c r="T489" i="19"/>
  <c r="T492" i="20"/>
  <c r="V492" i="20" s="1"/>
  <c r="N371" i="16"/>
  <c r="N264" i="16"/>
  <c r="V264" i="16" s="1"/>
  <c r="N207" i="16"/>
  <c r="R207" i="16" s="1"/>
  <c r="N72" i="16"/>
  <c r="W72" i="16" s="1"/>
  <c r="O470" i="20"/>
  <c r="P510" i="20"/>
  <c r="T479" i="19"/>
  <c r="T478" i="20"/>
  <c r="X478" i="20"/>
  <c r="T75" i="19"/>
  <c r="T205" i="19"/>
  <c r="V205" i="19" s="1"/>
  <c r="T251" i="20"/>
  <c r="T352" i="19"/>
  <c r="X352" i="19" s="1"/>
  <c r="T487" i="19"/>
  <c r="X487" i="19" s="1"/>
  <c r="T493" i="19"/>
  <c r="R247" i="16"/>
  <c r="O235" i="19"/>
  <c r="P243" i="19"/>
  <c r="O51" i="19"/>
  <c r="O291" i="19"/>
  <c r="O451" i="19"/>
  <c r="O531" i="19"/>
  <c r="O69" i="20"/>
  <c r="O156" i="20"/>
  <c r="P21" i="20"/>
  <c r="P13" i="20"/>
  <c r="O116" i="20"/>
  <c r="O555" i="19"/>
  <c r="O109" i="20"/>
  <c r="O43" i="19"/>
  <c r="O99" i="19"/>
  <c r="O499" i="19"/>
  <c r="O523" i="19"/>
  <c r="O52" i="20"/>
  <c r="P101" i="20"/>
  <c r="O125" i="20"/>
  <c r="P173" i="20"/>
  <c r="O147" i="19"/>
  <c r="O93" i="20"/>
  <c r="O547" i="19"/>
  <c r="P251" i="19"/>
  <c r="P304" i="16"/>
  <c r="P142" i="16"/>
  <c r="T516" i="19"/>
  <c r="X516" i="19" s="1"/>
  <c r="T516" i="20"/>
  <c r="T524" i="19"/>
  <c r="V524" i="19" s="1"/>
  <c r="T517" i="20"/>
  <c r="X517" i="20" s="1"/>
  <c r="T170" i="19"/>
  <c r="X170" i="19" s="1"/>
  <c r="T145" i="19"/>
  <c r="T515" i="19"/>
  <c r="X515" i="19" s="1"/>
  <c r="T519" i="20"/>
  <c r="V519" i="20" s="1"/>
  <c r="T283" i="19"/>
  <c r="X283" i="19" s="1"/>
  <c r="T320" i="19"/>
  <c r="W320" i="19" s="1"/>
  <c r="T278" i="20"/>
  <c r="X278" i="20" s="1"/>
  <c r="T529" i="19"/>
  <c r="T526" i="19"/>
  <c r="X526" i="19" s="1"/>
  <c r="T527" i="20"/>
  <c r="U527" i="20" s="1"/>
  <c r="T335" i="19"/>
  <c r="T343" i="20"/>
  <c r="T340" i="20"/>
  <c r="T532" i="20"/>
  <c r="W532" i="20" s="1"/>
  <c r="T530" i="19"/>
  <c r="X530" i="19" s="1"/>
  <c r="T531" i="20"/>
  <c r="T108" i="19"/>
  <c r="X108" i="19" s="1"/>
  <c r="H339" i="14"/>
  <c r="H335" i="14"/>
  <c r="N361" i="16"/>
  <c r="N254" i="16"/>
  <c r="T339" i="19"/>
  <c r="X339" i="19" s="1"/>
  <c r="T337" i="19"/>
  <c r="X337" i="19" s="1"/>
  <c r="T344" i="20"/>
  <c r="X344" i="20" s="1"/>
  <c r="T532" i="19"/>
  <c r="X532" i="19" s="1"/>
  <c r="T534" i="19"/>
  <c r="U534" i="19" s="1"/>
  <c r="T194" i="20"/>
  <c r="V194" i="20" s="1"/>
  <c r="T106" i="20"/>
  <c r="T525" i="20"/>
  <c r="V525" i="20" s="1"/>
  <c r="T526" i="20"/>
  <c r="X526" i="20" s="1"/>
  <c r="T243" i="20"/>
  <c r="T186" i="19"/>
  <c r="X186" i="19" s="1"/>
  <c r="T110" i="20"/>
  <c r="T525" i="19"/>
  <c r="T534" i="20"/>
  <c r="V534" i="20" s="1"/>
  <c r="N357" i="16"/>
  <c r="T340" i="19"/>
  <c r="X340" i="19" s="1"/>
  <c r="T528" i="19"/>
  <c r="X528" i="19" s="1"/>
  <c r="T533" i="19"/>
  <c r="T52" i="19"/>
  <c r="T47" i="20"/>
  <c r="X47" i="20" s="1"/>
  <c r="T299" i="19"/>
  <c r="X299" i="19" s="1"/>
  <c r="T302" i="20"/>
  <c r="X302" i="20" s="1"/>
  <c r="T297" i="20"/>
  <c r="X297" i="20" s="1"/>
  <c r="T130" i="20"/>
  <c r="X130" i="20" s="1"/>
  <c r="T134" i="20"/>
  <c r="U134" i="20" s="1"/>
  <c r="T133" i="20"/>
  <c r="X133" i="20" s="1"/>
  <c r="R463" i="16"/>
  <c r="T45" i="19"/>
  <c r="X45" i="19" s="1"/>
  <c r="T50" i="20"/>
  <c r="X50" i="20" s="1"/>
  <c r="T49" i="20"/>
  <c r="T304" i="19"/>
  <c r="V304" i="19"/>
  <c r="T303" i="20"/>
  <c r="T125" i="19"/>
  <c r="X125" i="19" s="1"/>
  <c r="T128" i="20"/>
  <c r="X128" i="20"/>
  <c r="N308" i="16"/>
  <c r="V308" i="16" s="1"/>
  <c r="N119" i="16"/>
  <c r="N48" i="16"/>
  <c r="T51" i="19"/>
  <c r="T53" i="19"/>
  <c r="X53" i="19" s="1"/>
  <c r="T46" i="20"/>
  <c r="T297" i="19"/>
  <c r="T300" i="20"/>
  <c r="V300" i="20" s="1"/>
  <c r="T126" i="19"/>
  <c r="X126" i="19" s="1"/>
  <c r="T133" i="19"/>
  <c r="X133" i="19" s="1"/>
  <c r="T125" i="20"/>
  <c r="T794" i="20"/>
  <c r="T791" i="20"/>
  <c r="T787" i="20"/>
  <c r="T790" i="19"/>
  <c r="T786" i="19"/>
  <c r="T792" i="20"/>
  <c r="T788" i="20"/>
  <c r="T794" i="19"/>
  <c r="T791" i="19"/>
  <c r="T787" i="19"/>
  <c r="T793" i="20"/>
  <c r="T789" i="20"/>
  <c r="T785" i="20"/>
  <c r="T792" i="19"/>
  <c r="T788" i="19"/>
  <c r="T790" i="20"/>
  <c r="T786" i="20"/>
  <c r="T793" i="19"/>
  <c r="T789" i="19"/>
  <c r="T785" i="19"/>
  <c r="T121" i="16"/>
  <c r="T48" i="19"/>
  <c r="T295" i="19"/>
  <c r="X295" i="19" s="1"/>
  <c r="T301" i="19"/>
  <c r="X301" i="19" s="1"/>
  <c r="T132" i="19"/>
  <c r="T126" i="20"/>
  <c r="X126" i="20" s="1"/>
  <c r="O554" i="19"/>
  <c r="P543" i="19"/>
  <c r="O286" i="20"/>
  <c r="O318" i="20"/>
  <c r="O390" i="20"/>
  <c r="P470" i="20"/>
  <c r="P277" i="20"/>
  <c r="O269" i="20"/>
  <c r="N454" i="19"/>
  <c r="O494" i="19"/>
  <c r="O486" i="19"/>
  <c r="P344" i="19"/>
  <c r="O102" i="19"/>
  <c r="O182" i="19"/>
  <c r="O262" i="19"/>
  <c r="O318" i="19"/>
  <c r="O478" i="19"/>
  <c r="O510" i="19"/>
  <c r="N164" i="19"/>
  <c r="O254" i="19"/>
  <c r="P158" i="19"/>
  <c r="Q544" i="19"/>
  <c r="P454" i="19"/>
  <c r="N84" i="20"/>
  <c r="O309" i="20"/>
  <c r="P435" i="20"/>
  <c r="P443" i="20"/>
  <c r="P284" i="20"/>
  <c r="Q284" i="20"/>
  <c r="O134" i="20"/>
  <c r="O76" i="20"/>
  <c r="N419" i="20"/>
  <c r="P499" i="20"/>
  <c r="O180" i="20"/>
  <c r="P260" i="20"/>
  <c r="O428" i="20"/>
  <c r="O532" i="20"/>
  <c r="O118" i="20"/>
  <c r="O342" i="20"/>
  <c r="O475" i="20"/>
  <c r="O483" i="20"/>
  <c r="O14" i="20"/>
  <c r="N19" i="20"/>
  <c r="O299" i="20"/>
  <c r="O243" i="20"/>
  <c r="O393" i="20"/>
  <c r="P131" i="20"/>
  <c r="P275" i="20"/>
  <c r="O179" i="20"/>
  <c r="O235" i="20"/>
  <c r="P139" i="20"/>
  <c r="P345" i="20"/>
  <c r="O206" i="20"/>
  <c r="P236" i="20"/>
  <c r="O253" i="20"/>
  <c r="O436" i="20"/>
  <c r="O508" i="20"/>
  <c r="O530" i="20"/>
  <c r="O30" i="20"/>
  <c r="O155" i="20"/>
  <c r="O163" i="20"/>
  <c r="P245" i="20"/>
  <c r="P268" i="20"/>
  <c r="O315" i="20"/>
  <c r="O323" i="20"/>
  <c r="N225" i="20"/>
  <c r="O6" i="20"/>
  <c r="O142" i="20"/>
  <c r="O182" i="20"/>
  <c r="N293" i="20"/>
  <c r="O236" i="20"/>
  <c r="O259" i="20"/>
  <c r="N335" i="20"/>
  <c r="O427" i="20"/>
  <c r="N459" i="20"/>
  <c r="O476" i="20"/>
  <c r="O485" i="20"/>
  <c r="O493" i="20"/>
  <c r="O338" i="20"/>
  <c r="O370" i="20"/>
  <c r="O376" i="20"/>
  <c r="O410" i="20"/>
  <c r="N428" i="20"/>
  <c r="O462" i="20"/>
  <c r="P444" i="19"/>
  <c r="N84" i="19"/>
  <c r="P174" i="19"/>
  <c r="P156" i="19"/>
  <c r="O308" i="19"/>
  <c r="P510" i="19"/>
  <c r="N44" i="19"/>
  <c r="N94" i="19"/>
  <c r="O116" i="19"/>
  <c r="P140" i="19"/>
  <c r="O36" i="19"/>
  <c r="P324" i="19"/>
  <c r="N14" i="19"/>
  <c r="P54" i="19"/>
  <c r="P284" i="19"/>
  <c r="N564" i="19"/>
  <c r="O132" i="19"/>
  <c r="O452" i="19"/>
  <c r="O508" i="19"/>
  <c r="O420" i="19"/>
  <c r="O500" i="19"/>
  <c r="N524" i="19"/>
  <c r="O164" i="19"/>
  <c r="O294" i="19"/>
  <c r="N324" i="19"/>
  <c r="P124" i="19"/>
  <c r="O524" i="19"/>
  <c r="O284" i="19"/>
  <c r="O84" i="19"/>
  <c r="N484" i="19"/>
  <c r="O224" i="19"/>
  <c r="P394" i="19"/>
  <c r="O444" i="19"/>
  <c r="O124" i="19"/>
  <c r="O44" i="19"/>
  <c r="P384" i="19"/>
  <c r="P244" i="19"/>
  <c r="T469" i="19"/>
  <c r="T468" i="20"/>
  <c r="X468" i="20" s="1"/>
  <c r="T467" i="19"/>
  <c r="X467" i="19" s="1"/>
  <c r="T473" i="19"/>
  <c r="W473" i="19" s="1"/>
  <c r="T472" i="20"/>
  <c r="T504" i="19"/>
  <c r="U504" i="19" s="1"/>
  <c r="T467" i="20"/>
  <c r="T471" i="20"/>
  <c r="X471" i="20" s="1"/>
  <c r="T465" i="20"/>
  <c r="X465" i="20" s="1"/>
  <c r="T468" i="19"/>
  <c r="T472" i="19"/>
  <c r="T547" i="20"/>
  <c r="X547" i="20"/>
  <c r="T567" i="20"/>
  <c r="X567" i="20" s="1"/>
  <c r="T572" i="20"/>
  <c r="X572" i="20" s="1"/>
  <c r="T551" i="20"/>
  <c r="T574" i="20"/>
  <c r="U574" i="20" s="1"/>
  <c r="T554" i="20"/>
  <c r="H321" i="14"/>
  <c r="H317" i="14"/>
  <c r="H313" i="14"/>
  <c r="H241" i="14"/>
  <c r="H237" i="14"/>
  <c r="H233" i="14"/>
  <c r="H189" i="14"/>
  <c r="H185" i="14"/>
  <c r="H109" i="14"/>
  <c r="H105" i="14"/>
  <c r="W164" i="16"/>
  <c r="N323" i="16"/>
  <c r="O323" i="16" s="1"/>
  <c r="N251" i="16"/>
  <c r="N187" i="16"/>
  <c r="N171" i="16"/>
  <c r="N99" i="16"/>
  <c r="T451" i="20"/>
  <c r="X451" i="20" s="1"/>
  <c r="T447" i="20"/>
  <c r="X447" i="20" s="1"/>
  <c r="T449" i="20"/>
  <c r="X449" i="20" s="1"/>
  <c r="T242" i="20"/>
  <c r="T237" i="19"/>
  <c r="X237" i="19" s="1"/>
  <c r="T244" i="20"/>
  <c r="T502" i="20"/>
  <c r="T496" i="20"/>
  <c r="W496" i="20" s="1"/>
  <c r="T324" i="19"/>
  <c r="U324" i="19"/>
  <c r="T319" i="20"/>
  <c r="X319" i="20" s="1"/>
  <c r="T191" i="19"/>
  <c r="W191" i="19" s="1"/>
  <c r="T190" i="19"/>
  <c r="V190" i="19" s="1"/>
  <c r="T112" i="19"/>
  <c r="T111" i="20"/>
  <c r="X111" i="20" s="1"/>
  <c r="N322" i="16"/>
  <c r="W322" i="16" s="1"/>
  <c r="N250" i="16"/>
  <c r="W250" i="16" s="1"/>
  <c r="N186" i="16"/>
  <c r="U186" i="16" s="1"/>
  <c r="N170" i="16"/>
  <c r="N98" i="16"/>
  <c r="T448" i="19"/>
  <c r="X448" i="19"/>
  <c r="T446" i="19"/>
  <c r="X446" i="19" s="1"/>
  <c r="T453" i="20"/>
  <c r="X453" i="20" s="1"/>
  <c r="T239" i="19"/>
  <c r="X239" i="19" s="1"/>
  <c r="T243" i="19"/>
  <c r="T241" i="19"/>
  <c r="T237" i="20"/>
  <c r="X237" i="20" s="1"/>
  <c r="T495" i="19"/>
  <c r="T497" i="19"/>
  <c r="X497" i="19" s="1"/>
  <c r="T500" i="20"/>
  <c r="X500" i="20" s="1"/>
  <c r="T315" i="20"/>
  <c r="V315" i="20" s="1"/>
  <c r="T316" i="20"/>
  <c r="V316" i="20" s="1"/>
  <c r="T192" i="19"/>
  <c r="X192" i="19" s="1"/>
  <c r="T194" i="19"/>
  <c r="U194" i="19" s="1"/>
  <c r="T108" i="20"/>
  <c r="X108" i="20" s="1"/>
  <c r="H320" i="14"/>
  <c r="H316" i="14"/>
  <c r="H240" i="14"/>
  <c r="H236" i="14"/>
  <c r="H192" i="14"/>
  <c r="H188" i="14"/>
  <c r="H184" i="14"/>
  <c r="H112" i="14"/>
  <c r="H108" i="14"/>
  <c r="H104" i="14"/>
  <c r="R84" i="16"/>
  <c r="N321" i="16"/>
  <c r="W321" i="16" s="1"/>
  <c r="N249" i="16"/>
  <c r="N193" i="16"/>
  <c r="N185" i="16"/>
  <c r="N169" i="16"/>
  <c r="R169" i="16" s="1"/>
  <c r="N97" i="16"/>
  <c r="W97" i="16" s="1"/>
  <c r="T452" i="19"/>
  <c r="T450" i="19"/>
  <c r="X450" i="19" s="1"/>
  <c r="T235" i="19"/>
  <c r="T238" i="20"/>
  <c r="X238" i="20" s="1"/>
  <c r="T241" i="20"/>
  <c r="V241" i="20" s="1"/>
  <c r="T499" i="19"/>
  <c r="X499" i="19" s="1"/>
  <c r="T501" i="19"/>
  <c r="T504" i="20"/>
  <c r="T319" i="19"/>
  <c r="V319" i="19" s="1"/>
  <c r="T323" i="20"/>
  <c r="T320" i="20"/>
  <c r="X320" i="20" s="1"/>
  <c r="T187" i="20"/>
  <c r="T191" i="20"/>
  <c r="X191" i="20" s="1"/>
  <c r="T106" i="19"/>
  <c r="X106" i="19" s="1"/>
  <c r="T112" i="20"/>
  <c r="R100" i="16"/>
  <c r="N328" i="16"/>
  <c r="T328" i="16" s="1"/>
  <c r="N320" i="16"/>
  <c r="N256" i="16"/>
  <c r="V256" i="16" s="1"/>
  <c r="N248" i="16"/>
  <c r="N192" i="16"/>
  <c r="N168" i="16"/>
  <c r="R168" i="16" s="1"/>
  <c r="N96" i="16"/>
  <c r="P96" i="16" s="1"/>
  <c r="T446" i="20"/>
  <c r="X446" i="20" s="1"/>
  <c r="T454" i="19"/>
  <c r="U454" i="19" s="1"/>
  <c r="T236" i="19"/>
  <c r="X236" i="19" s="1"/>
  <c r="T238" i="19"/>
  <c r="X238" i="19"/>
  <c r="T499" i="20"/>
  <c r="X499" i="20" s="1"/>
  <c r="T495" i="20"/>
  <c r="T497" i="20"/>
  <c r="T323" i="19"/>
  <c r="X323" i="19" s="1"/>
  <c r="T317" i="19"/>
  <c r="X317" i="19" s="1"/>
  <c r="T324" i="20"/>
  <c r="V324" i="20"/>
  <c r="T185" i="19"/>
  <c r="X185" i="19" s="1"/>
  <c r="T188" i="20"/>
  <c r="X188" i="20" s="1"/>
  <c r="T110" i="19"/>
  <c r="X110" i="19" s="1"/>
  <c r="T105" i="20"/>
  <c r="X105" i="20" s="1"/>
  <c r="H319" i="14"/>
  <c r="H315" i="14"/>
  <c r="H239" i="14"/>
  <c r="H235" i="14"/>
  <c r="H191" i="14"/>
  <c r="H187" i="14"/>
  <c r="H183" i="14"/>
  <c r="H111" i="14"/>
  <c r="H107" i="14"/>
  <c r="H103" i="14"/>
  <c r="W108" i="16"/>
  <c r="N327" i="16"/>
  <c r="N255" i="16"/>
  <c r="R255" i="16" s="1"/>
  <c r="N191" i="16"/>
  <c r="N175" i="16"/>
  <c r="P175" i="16"/>
  <c r="N167" i="16"/>
  <c r="W167" i="16" s="1"/>
  <c r="N103" i="16"/>
  <c r="N95" i="16"/>
  <c r="W95" i="16" s="1"/>
  <c r="T454" i="20"/>
  <c r="U454" i="20" s="1"/>
  <c r="T450" i="20"/>
  <c r="T240" i="19"/>
  <c r="V240" i="19" s="1"/>
  <c r="T242" i="19"/>
  <c r="X242" i="19" s="1"/>
  <c r="T503" i="19"/>
  <c r="T503" i="20"/>
  <c r="T501" i="20"/>
  <c r="X501" i="20" s="1"/>
  <c r="T322" i="20"/>
  <c r="T321" i="19"/>
  <c r="T317" i="20"/>
  <c r="T187" i="19"/>
  <c r="X187" i="19" s="1"/>
  <c r="T189" i="19"/>
  <c r="X189" i="19" s="1"/>
  <c r="T192" i="20"/>
  <c r="X192" i="20" s="1"/>
  <c r="T105" i="19"/>
  <c r="T114" i="19"/>
  <c r="V114" i="19" s="1"/>
  <c r="T109" i="20"/>
  <c r="X109" i="20" s="1"/>
  <c r="T445" i="19"/>
  <c r="X445" i="19"/>
  <c r="T448" i="20"/>
  <c r="T244" i="19"/>
  <c r="V244" i="19" s="1"/>
  <c r="T239" i="20"/>
  <c r="X239" i="20" s="1"/>
  <c r="T496" i="19"/>
  <c r="X496" i="19"/>
  <c r="T498" i="19"/>
  <c r="T315" i="19"/>
  <c r="X315" i="19" s="1"/>
  <c r="T318" i="20"/>
  <c r="X318" i="20" s="1"/>
  <c r="T321" i="20"/>
  <c r="X321" i="20" s="1"/>
  <c r="T186" i="20"/>
  <c r="U186" i="20" s="1"/>
  <c r="T193" i="19"/>
  <c r="X193" i="19" s="1"/>
  <c r="T185" i="20"/>
  <c r="X185" i="20" s="1"/>
  <c r="T107" i="19"/>
  <c r="X107" i="19" s="1"/>
  <c r="T109" i="19"/>
  <c r="X109" i="19" s="1"/>
  <c r="T114" i="20"/>
  <c r="T113" i="20"/>
  <c r="X113" i="20" s="1"/>
  <c r="W116" i="16"/>
  <c r="H322" i="14"/>
  <c r="H318" i="14"/>
  <c r="H314" i="14"/>
  <c r="H242" i="14"/>
  <c r="H238" i="14"/>
  <c r="H234" i="14"/>
  <c r="H190" i="14"/>
  <c r="H186" i="14"/>
  <c r="H110" i="14"/>
  <c r="H106" i="14"/>
  <c r="W140" i="16"/>
  <c r="V292" i="16"/>
  <c r="N325" i="16"/>
  <c r="N253" i="16"/>
  <c r="N189" i="16"/>
  <c r="N173" i="16"/>
  <c r="N101" i="16"/>
  <c r="T447" i="19"/>
  <c r="X447" i="19" s="1"/>
  <c r="T449" i="19"/>
  <c r="X449" i="19" s="1"/>
  <c r="T235" i="20"/>
  <c r="X235" i="20" s="1"/>
  <c r="T500" i="19"/>
  <c r="T316" i="19"/>
  <c r="X316" i="19" s="1"/>
  <c r="T188" i="19"/>
  <c r="X188" i="19" s="1"/>
  <c r="T190" i="20"/>
  <c r="T111" i="19"/>
  <c r="X111" i="19"/>
  <c r="T113" i="19"/>
  <c r="X113" i="19" s="1"/>
  <c r="O314" i="20"/>
  <c r="O552" i="20"/>
  <c r="P214" i="20"/>
  <c r="O474" i="20"/>
  <c r="N154" i="20"/>
  <c r="V379" i="19"/>
  <c r="O544" i="19"/>
  <c r="O94" i="19"/>
  <c r="N254" i="19"/>
  <c r="N354" i="19"/>
  <c r="P234" i="19"/>
  <c r="O134" i="19"/>
  <c r="P294" i="19"/>
  <c r="O548" i="19"/>
  <c r="P14" i="19"/>
  <c r="N54" i="19"/>
  <c r="O49" i="16"/>
  <c r="P544" i="19"/>
  <c r="N494" i="19"/>
  <c r="O394" i="19"/>
  <c r="N134" i="19"/>
  <c r="O174" i="19"/>
  <c r="O234" i="19"/>
  <c r="O564" i="19"/>
  <c r="O354" i="19"/>
  <c r="O529" i="20"/>
  <c r="O467" i="20"/>
  <c r="P474" i="20"/>
  <c r="O374" i="20"/>
  <c r="O214" i="20"/>
  <c r="P34" i="20"/>
  <c r="O568" i="20"/>
  <c r="N545" i="19"/>
  <c r="N553" i="19"/>
  <c r="P374" i="20"/>
  <c r="P274" i="20"/>
  <c r="P114" i="20"/>
  <c r="O434" i="20"/>
  <c r="O274" i="20"/>
  <c r="P194" i="20"/>
  <c r="O114" i="20"/>
  <c r="P434" i="20"/>
  <c r="P334" i="20"/>
  <c r="O194" i="20"/>
  <c r="O514" i="20"/>
  <c r="O334" i="20"/>
  <c r="O74" i="20"/>
  <c r="O569" i="19"/>
  <c r="O90" i="19"/>
  <c r="O350" i="19"/>
  <c r="P505" i="20"/>
  <c r="P98" i="19"/>
  <c r="P322" i="19"/>
  <c r="P10" i="19"/>
  <c r="O153" i="20"/>
  <c r="O185" i="20"/>
  <c r="N474" i="19"/>
  <c r="N114" i="19"/>
  <c r="O405" i="20"/>
  <c r="P497" i="20"/>
  <c r="O539" i="20"/>
  <c r="N314" i="19"/>
  <c r="O206" i="19"/>
  <c r="O73" i="20"/>
  <c r="O289" i="20"/>
  <c r="P177" i="20"/>
  <c r="P289" i="20"/>
  <c r="P58" i="19"/>
  <c r="O169" i="20"/>
  <c r="O229" i="20"/>
  <c r="N567" i="20"/>
  <c r="P137" i="20"/>
  <c r="N229" i="20"/>
  <c r="O249" i="20"/>
  <c r="O398" i="19"/>
  <c r="O33" i="20"/>
  <c r="O89" i="20"/>
  <c r="O313" i="20"/>
  <c r="P514" i="19"/>
  <c r="O26" i="19"/>
  <c r="O106" i="19"/>
  <c r="O273" i="20"/>
  <c r="P481" i="20"/>
  <c r="O513" i="20"/>
  <c r="O527" i="20"/>
  <c r="N274" i="19"/>
  <c r="U614" i="20"/>
  <c r="V415" i="19"/>
  <c r="W431" i="19"/>
  <c r="T409" i="16"/>
  <c r="O128" i="19"/>
  <c r="O152" i="19"/>
  <c r="O412" i="19"/>
  <c r="O472" i="19"/>
  <c r="O409" i="16"/>
  <c r="W60" i="16"/>
  <c r="R108" i="16"/>
  <c r="W457" i="16"/>
  <c r="R145" i="16"/>
  <c r="O120" i="19"/>
  <c r="O240" i="19"/>
  <c r="O320" i="19"/>
  <c r="O520" i="19"/>
  <c r="O319" i="20"/>
  <c r="R60" i="16"/>
  <c r="O488" i="19"/>
  <c r="O512" i="19"/>
  <c r="W12" i="16"/>
  <c r="W92" i="16"/>
  <c r="R116" i="16"/>
  <c r="W41" i="16"/>
  <c r="R105" i="16"/>
  <c r="O56" i="19"/>
  <c r="O80" i="19"/>
  <c r="O160" i="19"/>
  <c r="O280" i="19"/>
  <c r="O480" i="19"/>
  <c r="W199" i="16"/>
  <c r="V244" i="16"/>
  <c r="W151" i="16"/>
  <c r="R151" i="16"/>
  <c r="U106" i="16"/>
  <c r="O484" i="19"/>
  <c r="N344" i="19"/>
  <c r="N244" i="19"/>
  <c r="O414" i="19"/>
  <c r="O263" i="20"/>
  <c r="O339" i="20"/>
  <c r="V435" i="20"/>
  <c r="V443" i="20"/>
  <c r="O5" i="20"/>
  <c r="O63" i="20"/>
  <c r="O559" i="20"/>
  <c r="W427" i="20"/>
  <c r="P387" i="20"/>
  <c r="O295" i="20"/>
  <c r="P434" i="19"/>
  <c r="O334" i="19"/>
  <c r="O74" i="19"/>
  <c r="P334" i="19"/>
  <c r="O463" i="19"/>
  <c r="O563" i="19"/>
  <c r="N151" i="19"/>
  <c r="O211" i="19"/>
  <c r="O455" i="19"/>
  <c r="O525" i="19"/>
  <c r="O154" i="19"/>
  <c r="O214" i="19"/>
  <c r="N194" i="19"/>
  <c r="P474" i="19"/>
  <c r="P154" i="19"/>
  <c r="O434" i="19"/>
  <c r="O547" i="20"/>
  <c r="O621" i="20"/>
  <c r="V410" i="20"/>
  <c r="V390" i="20"/>
  <c r="P621" i="20"/>
  <c r="P469" i="20"/>
  <c r="V549" i="20"/>
  <c r="W429" i="20"/>
  <c r="O329" i="20"/>
  <c r="V399" i="20"/>
  <c r="O571" i="20"/>
  <c r="U419" i="20"/>
  <c r="O284" i="20"/>
  <c r="W614" i="20"/>
  <c r="N425" i="20"/>
  <c r="U311" i="20"/>
  <c r="V119" i="20"/>
  <c r="P14" i="20"/>
  <c r="V613" i="20"/>
  <c r="V13" i="20"/>
  <c r="N621" i="20"/>
  <c r="N548" i="19"/>
  <c r="V561" i="19"/>
  <c r="N554" i="19"/>
  <c r="W433" i="19"/>
  <c r="U540" i="19"/>
  <c r="P279" i="19"/>
  <c r="P339" i="19"/>
  <c r="O363" i="19"/>
  <c r="O111" i="19"/>
  <c r="O371" i="19"/>
  <c r="V400" i="19"/>
  <c r="O490" i="20"/>
  <c r="V427" i="20"/>
  <c r="O190" i="20"/>
  <c r="V332" i="20"/>
  <c r="T171" i="20"/>
  <c r="T174" i="19"/>
  <c r="W174" i="19" s="1"/>
  <c r="T66" i="19"/>
  <c r="X66" i="19" s="1"/>
  <c r="T65" i="20"/>
  <c r="X65" i="20" s="1"/>
  <c r="T149" i="19"/>
  <c r="X149" i="19" s="1"/>
  <c r="T152" i="20"/>
  <c r="X152" i="20" s="1"/>
  <c r="T276" i="19"/>
  <c r="X276" i="19" s="1"/>
  <c r="T278" i="19"/>
  <c r="X278" i="19" s="1"/>
  <c r="T334" i="20"/>
  <c r="V334" i="20" s="1"/>
  <c r="T330" i="20"/>
  <c r="X330" i="20" s="1"/>
  <c r="T329" i="20"/>
  <c r="X329" i="20" s="1"/>
  <c r="O570" i="20"/>
  <c r="P384" i="20"/>
  <c r="N284" i="20"/>
  <c r="P164" i="20"/>
  <c r="Q130" i="16"/>
  <c r="V428" i="20"/>
  <c r="T165" i="19"/>
  <c r="T167" i="20"/>
  <c r="X167" i="20" s="1"/>
  <c r="T70" i="19"/>
  <c r="X70" i="19" s="1"/>
  <c r="T69" i="20"/>
  <c r="T154" i="20"/>
  <c r="W154" i="20" s="1"/>
  <c r="T153" i="19"/>
  <c r="X153" i="19" s="1"/>
  <c r="T145" i="20"/>
  <c r="T280" i="19"/>
  <c r="X280" i="19"/>
  <c r="T282" i="19"/>
  <c r="X282" i="19" s="1"/>
  <c r="T327" i="19"/>
  <c r="X327" i="19" s="1"/>
  <c r="T326" i="19"/>
  <c r="X326" i="19" s="1"/>
  <c r="T333" i="20"/>
  <c r="X333" i="20" s="1"/>
  <c r="P44" i="20"/>
  <c r="N384" i="20"/>
  <c r="P244" i="20"/>
  <c r="O164" i="20"/>
  <c r="W444" i="16"/>
  <c r="W234" i="16"/>
  <c r="V417" i="19"/>
  <c r="T169" i="19"/>
  <c r="X169" i="19" s="1"/>
  <c r="T168" i="20"/>
  <c r="T65" i="19"/>
  <c r="X65" i="19" s="1"/>
  <c r="T74" i="19"/>
  <c r="U74" i="19" s="1"/>
  <c r="T73" i="20"/>
  <c r="X73" i="20" s="1"/>
  <c r="T148" i="19"/>
  <c r="V148" i="19" s="1"/>
  <c r="T150" i="20"/>
  <c r="T149" i="20"/>
  <c r="X149" i="20" s="1"/>
  <c r="T284" i="19"/>
  <c r="V284" i="19" s="1"/>
  <c r="T279" i="20"/>
  <c r="X279" i="20" s="1"/>
  <c r="T328" i="19"/>
  <c r="X328" i="19" s="1"/>
  <c r="T330" i="19"/>
  <c r="X330" i="19" s="1"/>
  <c r="O44" i="20"/>
  <c r="P524" i="20"/>
  <c r="O344" i="20"/>
  <c r="O244" i="20"/>
  <c r="R146" i="16"/>
  <c r="T171" i="19"/>
  <c r="T173" i="19"/>
  <c r="X173" i="19" s="1"/>
  <c r="T172" i="20"/>
  <c r="T67" i="19"/>
  <c r="X67" i="19" s="1"/>
  <c r="T69" i="19"/>
  <c r="X69" i="19" s="1"/>
  <c r="T67" i="20"/>
  <c r="T151" i="19"/>
  <c r="V151" i="19" s="1"/>
  <c r="T146" i="19"/>
  <c r="X146" i="19" s="1"/>
  <c r="T153" i="20"/>
  <c r="T275" i="20"/>
  <c r="X275" i="20" s="1"/>
  <c r="T276" i="20"/>
  <c r="T332" i="19"/>
  <c r="X332" i="19" s="1"/>
  <c r="T334" i="19"/>
  <c r="U334" i="19" s="1"/>
  <c r="O124" i="20"/>
  <c r="N524" i="20"/>
  <c r="P344" i="20"/>
  <c r="T172" i="19"/>
  <c r="X172" i="19" s="1"/>
  <c r="T166" i="20"/>
  <c r="V166" i="20" s="1"/>
  <c r="T165" i="20"/>
  <c r="T68" i="19"/>
  <c r="X68" i="19" s="1"/>
  <c r="T73" i="19"/>
  <c r="T70" i="20"/>
  <c r="T147" i="19"/>
  <c r="X147" i="19" s="1"/>
  <c r="T152" i="19"/>
  <c r="V152" i="19" s="1"/>
  <c r="T150" i="19"/>
  <c r="X150" i="19" s="1"/>
  <c r="T275" i="19"/>
  <c r="T283" i="20"/>
  <c r="T280" i="20"/>
  <c r="T327" i="20"/>
  <c r="X327" i="20" s="1"/>
  <c r="T331" i="20"/>
  <c r="V331" i="20" s="1"/>
  <c r="N546" i="20"/>
  <c r="N124" i="20"/>
  <c r="W34" i="16"/>
  <c r="T167" i="19"/>
  <c r="X167" i="19" s="1"/>
  <c r="T174" i="20"/>
  <c r="W174" i="20" s="1"/>
  <c r="T169" i="20"/>
  <c r="X169" i="20" s="1"/>
  <c r="T72" i="19"/>
  <c r="T74" i="20"/>
  <c r="V74" i="20" s="1"/>
  <c r="T71" i="20"/>
  <c r="T146" i="20"/>
  <c r="T154" i="19"/>
  <c r="U154" i="19" s="1"/>
  <c r="T282" i="20"/>
  <c r="X282" i="20" s="1"/>
  <c r="T277" i="19"/>
  <c r="X277" i="19" s="1"/>
  <c r="T284" i="20"/>
  <c r="V284" i="20" s="1"/>
  <c r="T325" i="19"/>
  <c r="X325" i="19" s="1"/>
  <c r="T328" i="20"/>
  <c r="P84" i="20"/>
  <c r="O444" i="20"/>
  <c r="U418" i="16"/>
  <c r="Q418" i="16"/>
  <c r="R178" i="16"/>
  <c r="V196" i="20"/>
  <c r="T170" i="20"/>
  <c r="X170" i="20"/>
  <c r="T166" i="19"/>
  <c r="T66" i="20"/>
  <c r="X66" i="20" s="1"/>
  <c r="T147" i="20"/>
  <c r="T279" i="19"/>
  <c r="X279" i="19" s="1"/>
  <c r="T281" i="19"/>
  <c r="T331" i="19"/>
  <c r="T329" i="19"/>
  <c r="X329" i="19" s="1"/>
  <c r="P444" i="20"/>
  <c r="T703" i="20"/>
  <c r="T699" i="20"/>
  <c r="T695" i="20"/>
  <c r="T702" i="19"/>
  <c r="T698" i="19"/>
  <c r="T700" i="20"/>
  <c r="T696" i="20"/>
  <c r="X696" i="20" s="1"/>
  <c r="T703" i="19"/>
  <c r="T699" i="19"/>
  <c r="T695" i="19"/>
  <c r="T704" i="20"/>
  <c r="T701" i="20"/>
  <c r="T697" i="20"/>
  <c r="T700" i="19"/>
  <c r="T696" i="19"/>
  <c r="V696" i="19" s="1"/>
  <c r="T702" i="20"/>
  <c r="T698" i="20"/>
  <c r="T704" i="19"/>
  <c r="T701" i="19"/>
  <c r="T697" i="19"/>
  <c r="Q211" i="16"/>
  <c r="T49" i="16"/>
  <c r="V121" i="16"/>
  <c r="N584" i="20"/>
  <c r="U67" i="16"/>
  <c r="W543" i="16"/>
  <c r="O576" i="20"/>
  <c r="Q139" i="16"/>
  <c r="Q244" i="16"/>
  <c r="U451" i="16"/>
  <c r="U434" i="16"/>
  <c r="W160" i="16"/>
  <c r="R79" i="16"/>
  <c r="W127" i="16"/>
  <c r="R239" i="16"/>
  <c r="U426" i="16"/>
  <c r="U46" i="19"/>
  <c r="U183" i="19"/>
  <c r="V263" i="16"/>
  <c r="W415" i="20"/>
  <c r="W159" i="16"/>
  <c r="O247" i="16"/>
  <c r="W359" i="16"/>
  <c r="O273" i="19"/>
  <c r="W529" i="16"/>
  <c r="U247" i="16"/>
  <c r="R8" i="16"/>
  <c r="O426" i="16"/>
  <c r="P41" i="16"/>
  <c r="U114" i="16"/>
  <c r="U204" i="16"/>
  <c r="O17" i="19"/>
  <c r="P265" i="19"/>
  <c r="O240" i="20"/>
  <c r="P247" i="16"/>
  <c r="R367" i="16"/>
  <c r="U271" i="19"/>
  <c r="N333" i="19"/>
  <c r="U431" i="20"/>
  <c r="O614" i="19"/>
  <c r="W71" i="16"/>
  <c r="U319" i="16"/>
  <c r="P184" i="16"/>
  <c r="P124" i="16"/>
  <c r="P295" i="16"/>
  <c r="P220" i="20"/>
  <c r="V609" i="20"/>
  <c r="O613" i="20"/>
  <c r="P391" i="16"/>
  <c r="V40" i="16"/>
  <c r="W64" i="16"/>
  <c r="U36" i="16"/>
  <c r="O132" i="20"/>
  <c r="P420" i="20"/>
  <c r="U291" i="16"/>
  <c r="U147" i="16"/>
  <c r="N367" i="20"/>
  <c r="O382" i="20"/>
  <c r="O325" i="20"/>
  <c r="P460" i="16"/>
  <c r="P100" i="16"/>
  <c r="U299" i="16"/>
  <c r="AO17" i="8"/>
  <c r="I179" i="20"/>
  <c r="R179" i="20" s="1"/>
  <c r="P464" i="16"/>
  <c r="O399" i="20"/>
  <c r="U474" i="16"/>
  <c r="V520" i="19"/>
  <c r="W122" i="19"/>
  <c r="V439" i="19"/>
  <c r="O298" i="20"/>
  <c r="W309" i="19"/>
  <c r="O392" i="19"/>
  <c r="O465" i="20"/>
  <c r="O413" i="20"/>
  <c r="N442" i="20"/>
  <c r="W201" i="20"/>
  <c r="V521" i="19"/>
  <c r="U432" i="16"/>
  <c r="U144" i="16"/>
  <c r="O570" i="19"/>
  <c r="U457" i="16"/>
  <c r="P409" i="19"/>
  <c r="P277" i="19"/>
  <c r="N420" i="19"/>
  <c r="O258" i="20"/>
  <c r="O278" i="20"/>
  <c r="O333" i="20"/>
  <c r="O345" i="20"/>
  <c r="P350" i="20"/>
  <c r="O353" i="20"/>
  <c r="O368" i="20"/>
  <c r="W399" i="20"/>
  <c r="V402" i="20"/>
  <c r="V442" i="20"/>
  <c r="O442" i="20"/>
  <c r="N132" i="20"/>
  <c r="N299" i="20"/>
  <c r="N460" i="20"/>
  <c r="N489" i="20"/>
  <c r="N487" i="20"/>
  <c r="O468" i="19"/>
  <c r="W398" i="19"/>
  <c r="N371" i="19"/>
  <c r="O265" i="20"/>
  <c r="P406" i="20"/>
  <c r="V429" i="20"/>
  <c r="O429" i="20"/>
  <c r="O492" i="20"/>
  <c r="Q84" i="16"/>
  <c r="U518" i="16"/>
  <c r="V435" i="19"/>
  <c r="X250" i="19"/>
  <c r="X140" i="19"/>
  <c r="X160" i="19"/>
  <c r="X310" i="19"/>
  <c r="X370" i="19"/>
  <c r="X380" i="19"/>
  <c r="X547" i="19"/>
  <c r="V547" i="19"/>
  <c r="V408" i="19"/>
  <c r="V199" i="19"/>
  <c r="O15" i="19"/>
  <c r="O163" i="19"/>
  <c r="W307" i="19"/>
  <c r="X130" i="19"/>
  <c r="X41" i="19"/>
  <c r="W387" i="19"/>
  <c r="V139" i="19"/>
  <c r="V292" i="19"/>
  <c r="O561" i="19"/>
  <c r="O448" i="19"/>
  <c r="O466" i="19"/>
  <c r="X196" i="19"/>
  <c r="N203" i="19"/>
  <c r="X453" i="19"/>
  <c r="X137" i="19"/>
  <c r="V137" i="19"/>
  <c r="W380" i="19"/>
  <c r="V538" i="19"/>
  <c r="W538" i="19"/>
  <c r="O368" i="19"/>
  <c r="X197" i="19"/>
  <c r="V197" i="19"/>
  <c r="X437" i="19"/>
  <c r="V437" i="19"/>
  <c r="U541" i="19"/>
  <c r="V386" i="19"/>
  <c r="P329" i="19"/>
  <c r="V201" i="19"/>
  <c r="O201" i="19"/>
  <c r="O608" i="19"/>
  <c r="X435" i="20"/>
  <c r="X541" i="20"/>
  <c r="V290" i="20"/>
  <c r="V422" i="20"/>
  <c r="O422" i="20"/>
  <c r="W540" i="20"/>
  <c r="V99" i="20"/>
  <c r="O13" i="20"/>
  <c r="P357" i="20"/>
  <c r="V5" i="20"/>
  <c r="I369" i="20"/>
  <c r="R369" i="20" s="1"/>
  <c r="V610" i="20"/>
  <c r="I442" i="20"/>
  <c r="R442" i="20" s="1"/>
  <c r="O561" i="20"/>
  <c r="O358" i="20"/>
  <c r="O367" i="20"/>
  <c r="O148" i="20"/>
  <c r="V148" i="20"/>
  <c r="V438" i="20"/>
  <c r="X433" i="20"/>
  <c r="X401" i="20"/>
  <c r="V210" i="20"/>
  <c r="V139" i="20"/>
  <c r="W596" i="20"/>
  <c r="V389" i="20"/>
  <c r="V409" i="20"/>
  <c r="V415" i="20"/>
  <c r="V423" i="20"/>
  <c r="V537" i="20"/>
  <c r="O601" i="20"/>
  <c r="N46" i="20"/>
  <c r="N166" i="20"/>
  <c r="P222" i="20"/>
  <c r="O26" i="20"/>
  <c r="N43" i="20"/>
  <c r="O46" i="20"/>
  <c r="O60" i="20"/>
  <c r="O166" i="20"/>
  <c r="U183" i="20"/>
  <c r="V200" i="20"/>
  <c r="O300" i="20"/>
  <c r="O346" i="20"/>
  <c r="O360" i="20"/>
  <c r="O366" i="20"/>
  <c r="O400" i="20"/>
  <c r="O406" i="20"/>
  <c r="V406" i="20"/>
  <c r="V420" i="20"/>
  <c r="O420" i="20"/>
  <c r="N186" i="20"/>
  <c r="X470" i="20"/>
  <c r="X158" i="20"/>
  <c r="X161" i="20"/>
  <c r="U195" i="20"/>
  <c r="X179" i="20"/>
  <c r="P437" i="20"/>
  <c r="V426" i="20"/>
  <c r="X445" i="20"/>
  <c r="X151" i="20"/>
  <c r="V440" i="20"/>
  <c r="O440" i="20"/>
  <c r="U387" i="20"/>
  <c r="N387" i="20"/>
  <c r="O392" i="20"/>
  <c r="V398" i="20"/>
  <c r="I486" i="20"/>
  <c r="R486" i="20" s="1"/>
  <c r="P368" i="20"/>
  <c r="P402" i="20"/>
  <c r="P428" i="20"/>
  <c r="W438" i="20"/>
  <c r="O543" i="20"/>
  <c r="W609" i="20"/>
  <c r="O409" i="20"/>
  <c r="V418" i="20"/>
  <c r="P429" i="20"/>
  <c r="O555" i="20"/>
  <c r="V608" i="20"/>
  <c r="W139" i="20"/>
  <c r="I335" i="20"/>
  <c r="R335" i="20" s="1"/>
  <c r="V488" i="19"/>
  <c r="O469" i="20"/>
  <c r="O49" i="20"/>
  <c r="P533" i="16"/>
  <c r="O443" i="19"/>
  <c r="O501" i="19"/>
  <c r="V420" i="19"/>
  <c r="O383" i="20"/>
  <c r="O421" i="19"/>
  <c r="V181" i="19"/>
  <c r="O423" i="20"/>
  <c r="V596" i="20"/>
  <c r="P108" i="16"/>
  <c r="V512" i="19"/>
  <c r="O103" i="20"/>
  <c r="P459" i="16"/>
  <c r="I383" i="20"/>
  <c r="I20" i="19"/>
  <c r="R20" i="19" s="1"/>
  <c r="O419" i="19"/>
  <c r="O435" i="20"/>
  <c r="U370" i="16"/>
  <c r="V477" i="19"/>
  <c r="O369" i="20"/>
  <c r="O567" i="20"/>
  <c r="O609" i="20"/>
  <c r="O326" i="19"/>
  <c r="O389" i="20"/>
  <c r="Q494" i="20"/>
  <c r="I214" i="19"/>
  <c r="N20" i="19"/>
  <c r="O159" i="19"/>
  <c r="V159" i="19"/>
  <c r="O315" i="19"/>
  <c r="V428" i="19"/>
  <c r="O339" i="19"/>
  <c r="O252" i="19"/>
  <c r="V39" i="19"/>
  <c r="V412" i="19"/>
  <c r="O48" i="19"/>
  <c r="O388" i="19"/>
  <c r="O260" i="19"/>
  <c r="N106" i="19"/>
  <c r="U479" i="16"/>
  <c r="V236" i="20"/>
  <c r="V575" i="19"/>
  <c r="N569" i="20"/>
  <c r="V156" i="20"/>
  <c r="U487" i="16"/>
  <c r="V597" i="20"/>
  <c r="U601" i="20"/>
  <c r="U536" i="20"/>
  <c r="V116" i="20"/>
  <c r="P603" i="20"/>
  <c r="O108" i="19"/>
  <c r="O39" i="19"/>
  <c r="P542" i="19"/>
  <c r="X350" i="19"/>
  <c r="O275" i="19"/>
  <c r="O86" i="19"/>
  <c r="V308" i="19"/>
  <c r="V203" i="19"/>
  <c r="V143" i="19"/>
  <c r="U259" i="19"/>
  <c r="O183" i="19"/>
  <c r="P69" i="19"/>
  <c r="O516" i="19"/>
  <c r="N457" i="19"/>
  <c r="V307" i="19"/>
  <c r="O307" i="19"/>
  <c r="X460" i="19"/>
  <c r="X272" i="19"/>
  <c r="V272" i="19"/>
  <c r="X37" i="19"/>
  <c r="V37" i="19"/>
  <c r="O562" i="19"/>
  <c r="V168" i="19"/>
  <c r="V288" i="19"/>
  <c r="V421" i="19"/>
  <c r="Q474" i="20"/>
  <c r="Q384" i="19"/>
  <c r="X274" i="20"/>
  <c r="I74" i="20"/>
  <c r="R74" i="20" s="1"/>
  <c r="I454" i="20"/>
  <c r="R454" i="20" s="1"/>
  <c r="I334" i="20"/>
  <c r="R334" i="20" s="1"/>
  <c r="O507" i="19"/>
  <c r="N246" i="19"/>
  <c r="V202" i="19"/>
  <c r="O238" i="19"/>
  <c r="O285" i="19"/>
  <c r="V285" i="19"/>
  <c r="V427" i="19"/>
  <c r="O485" i="19"/>
  <c r="P400" i="19"/>
  <c r="V135" i="19"/>
  <c r="O230" i="19"/>
  <c r="O367" i="19"/>
  <c r="V273" i="19"/>
  <c r="O348" i="19"/>
  <c r="N252" i="19"/>
  <c r="O288" i="19"/>
  <c r="U392" i="19"/>
  <c r="O157" i="19"/>
  <c r="O192" i="19"/>
  <c r="O266" i="19"/>
  <c r="V266" i="19"/>
  <c r="O323" i="19"/>
  <c r="O406" i="19"/>
  <c r="V406" i="19"/>
  <c r="V432" i="19"/>
  <c r="W182" i="19"/>
  <c r="P182" i="19"/>
  <c r="U429" i="19"/>
  <c r="V179" i="19"/>
  <c r="O62" i="19"/>
  <c r="N28" i="19"/>
  <c r="O59" i="19"/>
  <c r="O283" i="19"/>
  <c r="O366" i="19"/>
  <c r="O426" i="19"/>
  <c r="V426" i="19"/>
  <c r="O495" i="19"/>
  <c r="O506" i="19"/>
  <c r="I304" i="19"/>
  <c r="R304" i="19" s="1"/>
  <c r="Q304" i="19"/>
  <c r="O100" i="19"/>
  <c r="W422" i="19"/>
  <c r="P513" i="19"/>
  <c r="O180" i="19"/>
  <c r="V537" i="19"/>
  <c r="O537" i="19"/>
  <c r="N540" i="19"/>
  <c r="W39" i="19"/>
  <c r="U294" i="19"/>
  <c r="W294" i="19"/>
  <c r="V294" i="19"/>
  <c r="P438" i="19"/>
  <c r="P191" i="19"/>
  <c r="O557" i="19"/>
  <c r="O571" i="19"/>
  <c r="V571" i="19"/>
  <c r="V457" i="19"/>
  <c r="O374" i="19"/>
  <c r="N34" i="19"/>
  <c r="P374" i="19"/>
  <c r="O34" i="19"/>
  <c r="P274" i="19"/>
  <c r="V444" i="19"/>
  <c r="O514" i="19"/>
  <c r="P114" i="19"/>
  <c r="P194" i="19"/>
  <c r="V608" i="19"/>
  <c r="P414" i="19"/>
  <c r="O314" i="19"/>
  <c r="N74" i="19"/>
  <c r="P214" i="19"/>
  <c r="V535" i="19"/>
  <c r="V519" i="19"/>
  <c r="O622" i="19"/>
  <c r="U427" i="16"/>
  <c r="R59" i="16"/>
  <c r="V67" i="16"/>
  <c r="W107" i="16"/>
  <c r="V115" i="16"/>
  <c r="T123" i="16"/>
  <c r="U131" i="16"/>
  <c r="W147" i="16"/>
  <c r="R179" i="16"/>
  <c r="P12" i="16"/>
  <c r="T60" i="16"/>
  <c r="W124" i="16"/>
  <c r="W132" i="16"/>
  <c r="U164" i="16"/>
  <c r="W180" i="16"/>
  <c r="R228" i="16"/>
  <c r="U236" i="16"/>
  <c r="R268" i="16"/>
  <c r="N455" i="20"/>
  <c r="N471" i="20"/>
  <c r="R115" i="16"/>
  <c r="W123" i="16"/>
  <c r="R147" i="16"/>
  <c r="O211" i="16"/>
  <c r="R243" i="16"/>
  <c r="P84" i="16"/>
  <c r="R92" i="16"/>
  <c r="R124" i="16"/>
  <c r="U132" i="16"/>
  <c r="P164" i="16"/>
  <c r="R180" i="16"/>
  <c r="W204" i="16"/>
  <c r="U284" i="16"/>
  <c r="U308" i="16"/>
  <c r="Q143" i="20"/>
  <c r="P43" i="16"/>
  <c r="W235" i="16"/>
  <c r="Q619" i="20"/>
  <c r="Q557" i="20"/>
  <c r="Q549" i="20"/>
  <c r="P549" i="20"/>
  <c r="O537" i="20"/>
  <c r="Q537" i="20"/>
  <c r="Q533" i="20"/>
  <c r="O533" i="20"/>
  <c r="Q511" i="20"/>
  <c r="Q503" i="20"/>
  <c r="Q479" i="20"/>
  <c r="Q463" i="20"/>
  <c r="O463" i="20"/>
  <c r="Q447" i="20"/>
  <c r="Q431" i="20"/>
  <c r="Q423" i="20"/>
  <c r="P423" i="20"/>
  <c r="Q415" i="20"/>
  <c r="P415" i="20"/>
  <c r="Q411" i="20"/>
  <c r="P411" i="20"/>
  <c r="Q403" i="20"/>
  <c r="Q395" i="20"/>
  <c r="O395" i="20"/>
  <c r="Q371" i="20"/>
  <c r="Q363" i="20"/>
  <c r="P363" i="20"/>
  <c r="Q355" i="20"/>
  <c r="Q347" i="20"/>
  <c r="Q331" i="20"/>
  <c r="Q319" i="20"/>
  <c r="Q311" i="20"/>
  <c r="Q303" i="20"/>
  <c r="Q279" i="20"/>
  <c r="O279" i="20"/>
  <c r="Q271" i="20"/>
  <c r="O271" i="20"/>
  <c r="Q263" i="20"/>
  <c r="Q255" i="20"/>
  <c r="O255" i="20"/>
  <c r="Q239" i="20"/>
  <c r="O239" i="20"/>
  <c r="Q227" i="20"/>
  <c r="Q219" i="20"/>
  <c r="Q203" i="20"/>
  <c r="N203" i="20"/>
  <c r="O203" i="20"/>
  <c r="Q175" i="20"/>
  <c r="Q167" i="20"/>
  <c r="P167" i="20"/>
  <c r="Q159" i="20"/>
  <c r="Q151" i="20"/>
  <c r="Q127" i="20"/>
  <c r="P127" i="20"/>
  <c r="Q119" i="20"/>
  <c r="Q103" i="20"/>
  <c r="Q87" i="20"/>
  <c r="P87" i="20"/>
  <c r="Q79" i="20"/>
  <c r="O79" i="20"/>
  <c r="Q47" i="20"/>
  <c r="Q39" i="20"/>
  <c r="Q15" i="20"/>
  <c r="Q7" i="20"/>
  <c r="Q590" i="19"/>
  <c r="N574" i="19"/>
  <c r="O574" i="19"/>
  <c r="P574" i="19"/>
  <c r="Q566" i="19"/>
  <c r="N566" i="19"/>
  <c r="Q550" i="19"/>
  <c r="O550" i="19"/>
  <c r="Q538" i="19"/>
  <c r="P538" i="19"/>
  <c r="O538" i="19"/>
  <c r="N534" i="19"/>
  <c r="O534" i="19"/>
  <c r="P534" i="19"/>
  <c r="Q520" i="19"/>
  <c r="P520" i="19"/>
  <c r="Q512" i="19"/>
  <c r="N504" i="19"/>
  <c r="P504" i="19"/>
  <c r="O504" i="19"/>
  <c r="Q496" i="19"/>
  <c r="P464" i="19"/>
  <c r="O464" i="19"/>
  <c r="N464" i="19"/>
  <c r="Q464" i="19"/>
  <c r="O440" i="19"/>
  <c r="Q440" i="19"/>
  <c r="P424" i="19"/>
  <c r="O424" i="19"/>
  <c r="N424" i="19"/>
  <c r="Q416" i="19"/>
  <c r="N404" i="19"/>
  <c r="P404" i="19"/>
  <c r="O404" i="19"/>
  <c r="Q388" i="19"/>
  <c r="O372" i="19"/>
  <c r="Q372" i="19"/>
  <c r="N364" i="19"/>
  <c r="P364" i="19"/>
  <c r="O364" i="19"/>
  <c r="Q348" i="19"/>
  <c r="Q340" i="19"/>
  <c r="O340" i="19"/>
  <c r="Q320" i="19"/>
  <c r="P304" i="19"/>
  <c r="O304" i="19"/>
  <c r="N304" i="19"/>
  <c r="N264" i="19"/>
  <c r="O264" i="19"/>
  <c r="P264" i="19"/>
  <c r="Q212" i="19"/>
  <c r="O212" i="19"/>
  <c r="O204" i="19"/>
  <c r="N204" i="19"/>
  <c r="P204" i="19"/>
  <c r="Q196" i="19"/>
  <c r="O184" i="19"/>
  <c r="N184" i="19"/>
  <c r="P184" i="19"/>
  <c r="Q168" i="19"/>
  <c r="O168" i="19"/>
  <c r="P144" i="19"/>
  <c r="O144" i="19"/>
  <c r="N144" i="19"/>
  <c r="Q112" i="19"/>
  <c r="O112" i="19"/>
  <c r="N104" i="19"/>
  <c r="O104" i="19"/>
  <c r="P104" i="19"/>
  <c r="Q96" i="19"/>
  <c r="Q72" i="19"/>
  <c r="N64" i="19"/>
  <c r="P64" i="19"/>
  <c r="O64" i="19"/>
  <c r="Q32" i="19"/>
  <c r="P32" i="19"/>
  <c r="N24" i="19"/>
  <c r="O24" i="19"/>
  <c r="P24" i="19"/>
  <c r="Q8" i="19"/>
  <c r="P59" i="16"/>
  <c r="O91" i="16"/>
  <c r="W227" i="16"/>
  <c r="W275" i="16"/>
  <c r="W315" i="16"/>
  <c r="X87" i="19"/>
  <c r="X296" i="19"/>
  <c r="V296" i="19"/>
  <c r="X209" i="20"/>
  <c r="U209" i="20"/>
  <c r="X272" i="20"/>
  <c r="X200" i="19"/>
  <c r="V200" i="19"/>
  <c r="X197" i="20"/>
  <c r="X13" i="20"/>
  <c r="X131" i="20"/>
  <c r="W131" i="20"/>
  <c r="X127" i="20"/>
  <c r="X245" i="19"/>
  <c r="U460" i="16"/>
  <c r="W43" i="16"/>
  <c r="T67" i="16"/>
  <c r="U227" i="16"/>
  <c r="P235" i="16"/>
  <c r="P275" i="16"/>
  <c r="W36" i="16"/>
  <c r="P92" i="16"/>
  <c r="U100" i="16"/>
  <c r="U108" i="16"/>
  <c r="R164" i="16"/>
  <c r="Q172" i="16"/>
  <c r="W188" i="16"/>
  <c r="U196" i="16"/>
  <c r="T332" i="16"/>
  <c r="O525" i="20"/>
  <c r="O519" i="20"/>
  <c r="O479" i="20"/>
  <c r="O455" i="20"/>
  <c r="O379" i="20"/>
  <c r="P140" i="16"/>
  <c r="R156" i="16"/>
  <c r="R188" i="16"/>
  <c r="P196" i="16"/>
  <c r="R212" i="16"/>
  <c r="N495" i="20"/>
  <c r="N439" i="20"/>
  <c r="N411" i="20"/>
  <c r="O495" i="20"/>
  <c r="O415" i="20"/>
  <c r="P72" i="19"/>
  <c r="P472" i="19"/>
  <c r="P160" i="19"/>
  <c r="O447" i="20"/>
  <c r="O487" i="20"/>
  <c r="N211" i="20"/>
  <c r="P239" i="20"/>
  <c r="N311" i="20"/>
  <c r="N331" i="20"/>
  <c r="T78" i="20"/>
  <c r="T83" i="19"/>
  <c r="T76" i="20"/>
  <c r="T80" i="19"/>
  <c r="T205" i="20"/>
  <c r="T213" i="19"/>
  <c r="T208" i="19"/>
  <c r="X208" i="19" s="1"/>
  <c r="T213" i="20"/>
  <c r="X213" i="20" s="1"/>
  <c r="T206" i="19"/>
  <c r="T211" i="19"/>
  <c r="T248" i="20"/>
  <c r="T249" i="19"/>
  <c r="T245" i="20"/>
  <c r="X245" i="20" s="1"/>
  <c r="T246" i="20"/>
  <c r="X246" i="20" s="1"/>
  <c r="T247" i="19"/>
  <c r="T513" i="20"/>
  <c r="T510" i="19"/>
  <c r="V510" i="19" s="1"/>
  <c r="T508" i="19"/>
  <c r="X508" i="19" s="1"/>
  <c r="T506" i="20"/>
  <c r="X506" i="20" s="1"/>
  <c r="T510" i="20"/>
  <c r="V510" i="20" s="1"/>
  <c r="X290" i="20"/>
  <c r="W294" i="20"/>
  <c r="V294" i="20"/>
  <c r="U164" i="19"/>
  <c r="W164" i="19"/>
  <c r="X266" i="20"/>
  <c r="O558" i="19"/>
  <c r="N15" i="20"/>
  <c r="W144" i="20"/>
  <c r="V144" i="20"/>
  <c r="X562" i="20"/>
  <c r="P288" i="19"/>
  <c r="U180" i="19"/>
  <c r="P440" i="19"/>
  <c r="O471" i="20"/>
  <c r="O566" i="19"/>
  <c r="O607" i="20"/>
  <c r="Q607" i="20"/>
  <c r="X612" i="20"/>
  <c r="O564" i="20"/>
  <c r="P564" i="20"/>
  <c r="N564" i="20"/>
  <c r="Q548" i="20"/>
  <c r="O544" i="20"/>
  <c r="P544" i="20"/>
  <c r="P454" i="20"/>
  <c r="N454" i="20"/>
  <c r="O454" i="20"/>
  <c r="O394" i="20"/>
  <c r="N394" i="20"/>
  <c r="P294" i="20"/>
  <c r="O294" i="20"/>
  <c r="P254" i="20"/>
  <c r="N254" i="20"/>
  <c r="O254" i="20"/>
  <c r="N174" i="20"/>
  <c r="O174" i="20"/>
  <c r="P174" i="20"/>
  <c r="P134" i="20"/>
  <c r="N134" i="20"/>
  <c r="N54" i="20"/>
  <c r="P54" i="20"/>
  <c r="O54" i="20"/>
  <c r="Q565" i="19"/>
  <c r="W581" i="20"/>
  <c r="X581" i="20"/>
  <c r="O590" i="19"/>
  <c r="Q24" i="19"/>
  <c r="U162" i="20"/>
  <c r="O620" i="19"/>
  <c r="O572" i="20"/>
  <c r="N582" i="19"/>
  <c r="O589" i="20"/>
  <c r="U604" i="19"/>
  <c r="O581" i="20"/>
  <c r="Q425" i="16"/>
  <c r="P417" i="16"/>
  <c r="W417" i="16"/>
  <c r="P329" i="16"/>
  <c r="W329" i="16"/>
  <c r="W273" i="16"/>
  <c r="W137" i="16"/>
  <c r="U137" i="16"/>
  <c r="Q121" i="16"/>
  <c r="O121" i="16"/>
  <c r="U113" i="16"/>
  <c r="R113" i="16"/>
  <c r="R81" i="16"/>
  <c r="R65" i="16"/>
  <c r="W65" i="16"/>
  <c r="Q49" i="16"/>
  <c r="U49" i="16"/>
  <c r="R41" i="16"/>
  <c r="R33" i="16"/>
  <c r="W33" i="16"/>
  <c r="W25" i="16"/>
  <c r="R336" i="16"/>
  <c r="W336" i="16"/>
  <c r="W296" i="16"/>
  <c r="R288" i="16"/>
  <c r="T288" i="16"/>
  <c r="V136" i="16"/>
  <c r="P104" i="16"/>
  <c r="W104" i="16"/>
  <c r="P32" i="16"/>
  <c r="R123" i="16"/>
  <c r="O139" i="16"/>
  <c r="R155" i="16"/>
  <c r="R163" i="16"/>
  <c r="W120" i="16"/>
  <c r="W466" i="16"/>
  <c r="U81" i="16"/>
  <c r="U417" i="16"/>
  <c r="R131" i="16"/>
  <c r="V139" i="16"/>
  <c r="W179" i="16"/>
  <c r="W243" i="16"/>
  <c r="Q283" i="16"/>
  <c r="U331" i="16"/>
  <c r="R347" i="16"/>
  <c r="W433" i="16"/>
  <c r="P129" i="16"/>
  <c r="O130" i="16"/>
  <c r="R125" i="16"/>
  <c r="U61" i="16"/>
  <c r="R45" i="16"/>
  <c r="W45" i="16"/>
  <c r="P131" i="16"/>
  <c r="P163" i="16"/>
  <c r="V433" i="16"/>
  <c r="T112" i="16"/>
  <c r="U121" i="16"/>
  <c r="R137" i="16"/>
  <c r="P130" i="16"/>
  <c r="T450" i="16"/>
  <c r="V442" i="16"/>
  <c r="R442" i="16"/>
  <c r="W434" i="16"/>
  <c r="P418" i="16"/>
  <c r="T418" i="16"/>
  <c r="U410" i="16"/>
  <c r="R410" i="16"/>
  <c r="Q346" i="16"/>
  <c r="T346" i="16"/>
  <c r="R306" i="16"/>
  <c r="W290" i="16"/>
  <c r="T274" i="16"/>
  <c r="R242" i="16"/>
  <c r="Q202" i="16"/>
  <c r="R154" i="16"/>
  <c r="W122" i="16"/>
  <c r="W106" i="16"/>
  <c r="P106" i="16"/>
  <c r="R66" i="16"/>
  <c r="T42" i="16"/>
  <c r="W42" i="16"/>
  <c r="P34" i="16"/>
  <c r="X43" i="19"/>
  <c r="X142" i="19"/>
  <c r="X160" i="20"/>
  <c r="V160" i="20"/>
  <c r="X288" i="20"/>
  <c r="V288" i="20"/>
  <c r="U288" i="20"/>
  <c r="X195" i="19"/>
  <c r="V195" i="19"/>
  <c r="V337" i="19"/>
  <c r="X435" i="19"/>
  <c r="X373" i="20"/>
  <c r="X386" i="20"/>
  <c r="X407" i="20"/>
  <c r="X422" i="20"/>
  <c r="W422" i="20"/>
  <c r="V563" i="20"/>
  <c r="X30" i="20"/>
  <c r="V30" i="20"/>
  <c r="X139" i="20"/>
  <c r="X136" i="20"/>
  <c r="X273" i="20"/>
  <c r="V273" i="20"/>
  <c r="W116" i="19"/>
  <c r="V43" i="19"/>
  <c r="X120" i="20"/>
  <c r="X490" i="20"/>
  <c r="O581" i="19"/>
  <c r="V175" i="20"/>
  <c r="V183" i="20"/>
  <c r="V209" i="20"/>
  <c r="V269" i="20"/>
  <c r="X544" i="20"/>
  <c r="V541" i="19"/>
  <c r="N544" i="20"/>
  <c r="Q618" i="20"/>
  <c r="N494" i="20"/>
  <c r="P494" i="20"/>
  <c r="N354" i="20"/>
  <c r="P354" i="20"/>
  <c r="N234" i="20"/>
  <c r="O234" i="20"/>
  <c r="N94" i="20"/>
  <c r="O94" i="20"/>
  <c r="Q616" i="20"/>
  <c r="O616" i="20"/>
  <c r="N616" i="20"/>
  <c r="N554" i="20"/>
  <c r="P554" i="20"/>
  <c r="P484" i="20"/>
  <c r="O484" i="20"/>
  <c r="N324" i="20"/>
  <c r="O324" i="20"/>
  <c r="O224" i="20"/>
  <c r="P224" i="20"/>
  <c r="P521" i="16"/>
  <c r="O354" i="20"/>
  <c r="O603" i="20"/>
  <c r="V611" i="20"/>
  <c r="P580" i="20"/>
  <c r="W459" i="16"/>
  <c r="Q5" i="19"/>
  <c r="U133" i="16"/>
  <c r="W69" i="16"/>
  <c r="U13" i="16"/>
  <c r="Q13" i="16"/>
  <c r="W428" i="16"/>
  <c r="W396" i="16"/>
  <c r="R388" i="16"/>
  <c r="W380" i="16"/>
  <c r="U372" i="16"/>
  <c r="P364" i="16"/>
  <c r="W332" i="16"/>
  <c r="R324" i="16"/>
  <c r="W324" i="16"/>
  <c r="W316" i="16"/>
  <c r="O316" i="16"/>
  <c r="W308" i="16"/>
  <c r="U292" i="16"/>
  <c r="P292" i="16"/>
  <c r="O292" i="16"/>
  <c r="T292" i="16"/>
  <c r="P284" i="16"/>
  <c r="W284" i="16"/>
  <c r="W268" i="16"/>
  <c r="U268" i="16"/>
  <c r="W244" i="16"/>
  <c r="U244" i="16"/>
  <c r="R236" i="16"/>
  <c r="P236" i="16"/>
  <c r="P435" i="16"/>
  <c r="W435" i="16"/>
  <c r="R387" i="16"/>
  <c r="P387" i="16"/>
  <c r="W371" i="16"/>
  <c r="W331" i="16"/>
  <c r="P315" i="16"/>
  <c r="R307" i="16"/>
  <c r="Q243" i="16"/>
  <c r="T211" i="16"/>
  <c r="U211" i="16"/>
  <c r="U195" i="16"/>
  <c r="W195" i="16"/>
  <c r="W163" i="16"/>
  <c r="U155" i="16"/>
  <c r="T139" i="16"/>
  <c r="U139" i="16"/>
  <c r="U123" i="16"/>
  <c r="W115" i="16"/>
  <c r="R107" i="16"/>
  <c r="Q67" i="16"/>
  <c r="P67" i="16"/>
  <c r="T283" i="16"/>
  <c r="V331" i="16"/>
  <c r="P347" i="16"/>
  <c r="R411" i="16"/>
  <c r="R284" i="16"/>
  <c r="U348" i="16"/>
  <c r="O283" i="16"/>
  <c r="R371" i="16"/>
  <c r="R416" i="16"/>
  <c r="P376" i="16"/>
  <c r="R352" i="16"/>
  <c r="W352" i="16"/>
  <c r="U312" i="16"/>
  <c r="U232" i="16"/>
  <c r="R232" i="16"/>
  <c r="Q200" i="16"/>
  <c r="R295" i="16"/>
  <c r="R279" i="16"/>
  <c r="W279" i="16"/>
  <c r="N574" i="20"/>
  <c r="P574" i="20"/>
  <c r="O574" i="20"/>
  <c r="Q566" i="20"/>
  <c r="Q558" i="20"/>
  <c r="Q550" i="20"/>
  <c r="P550" i="20"/>
  <c r="Q538" i="20"/>
  <c r="O538" i="20"/>
  <c r="O534" i="20"/>
  <c r="N534" i="20"/>
  <c r="P534" i="20"/>
  <c r="Q526" i="20"/>
  <c r="Q520" i="20"/>
  <c r="O520" i="20"/>
  <c r="Q512" i="20"/>
  <c r="N504" i="20"/>
  <c r="P504" i="20"/>
  <c r="O504" i="20"/>
  <c r="Q496" i="20"/>
  <c r="Q488" i="20"/>
  <c r="O488" i="20"/>
  <c r="Q480" i="20"/>
  <c r="O480" i="20"/>
  <c r="Q472" i="20"/>
  <c r="N464" i="20"/>
  <c r="P464" i="20"/>
  <c r="O464" i="20"/>
  <c r="Q456" i="20"/>
  <c r="O456" i="20"/>
  <c r="P456" i="20"/>
  <c r="Q448" i="20"/>
  <c r="Q440" i="20"/>
  <c r="Q432" i="20"/>
  <c r="N432" i="20"/>
  <c r="P424" i="20"/>
  <c r="N424" i="20"/>
  <c r="O424" i="20"/>
  <c r="Q416" i="20"/>
  <c r="O416" i="20"/>
  <c r="Q412" i="20"/>
  <c r="O404" i="20"/>
  <c r="N404" i="20"/>
  <c r="P404" i="20"/>
  <c r="P396" i="20"/>
  <c r="O396" i="20"/>
  <c r="Q388" i="20"/>
  <c r="O388" i="20"/>
  <c r="Q380" i="20"/>
  <c r="O380" i="20"/>
  <c r="Q372" i="20"/>
  <c r="N364" i="20"/>
  <c r="P364" i="20"/>
  <c r="O364" i="20"/>
  <c r="Q356" i="20"/>
  <c r="O356" i="20"/>
  <c r="O348" i="20"/>
  <c r="Q340" i="20"/>
  <c r="N340" i="20"/>
  <c r="Q332" i="20"/>
  <c r="N332" i="20"/>
  <c r="Q320" i="20"/>
  <c r="O320" i="20"/>
  <c r="N320" i="20"/>
  <c r="Q312" i="20"/>
  <c r="O304" i="20"/>
  <c r="N304" i="20"/>
  <c r="P304" i="20"/>
  <c r="Q296" i="20"/>
  <c r="O296" i="20"/>
  <c r="Q288" i="20"/>
  <c r="O288" i="20"/>
  <c r="Q280" i="20"/>
  <c r="O280" i="20"/>
  <c r="Q272" i="20"/>
  <c r="N272" i="20"/>
  <c r="P264" i="20"/>
  <c r="N264" i="20"/>
  <c r="O264" i="20"/>
  <c r="Q256" i="20"/>
  <c r="O256" i="20"/>
  <c r="Q248" i="20"/>
  <c r="O248" i="20"/>
  <c r="Q240" i="20"/>
  <c r="Q228" i="20"/>
  <c r="O228" i="20"/>
  <c r="Q220" i="20"/>
  <c r="O220" i="20"/>
  <c r="Q212" i="20"/>
  <c r="N204" i="20"/>
  <c r="O204" i="20"/>
  <c r="P204" i="20"/>
  <c r="Q196" i="20"/>
  <c r="P196" i="20"/>
  <c r="O196" i="20"/>
  <c r="Q192" i="20"/>
  <c r="O184" i="20"/>
  <c r="P184" i="20"/>
  <c r="N184" i="20"/>
  <c r="Q176" i="20"/>
  <c r="Q168" i="20"/>
  <c r="O168" i="20"/>
  <c r="Q160" i="20"/>
  <c r="O160" i="20"/>
  <c r="Q152" i="20"/>
  <c r="N144" i="20"/>
  <c r="O144" i="20"/>
  <c r="P144" i="20"/>
  <c r="Q136" i="20"/>
  <c r="O136" i="20"/>
  <c r="Q128" i="20"/>
  <c r="O128" i="20"/>
  <c r="Q120" i="20"/>
  <c r="O120" i="20"/>
  <c r="Q112" i="20"/>
  <c r="O104" i="20"/>
  <c r="P104" i="20"/>
  <c r="N104" i="20"/>
  <c r="Q96" i="20"/>
  <c r="O96" i="20"/>
  <c r="Q88" i="20"/>
  <c r="O88" i="20"/>
  <c r="Q80" i="20"/>
  <c r="O80" i="20"/>
  <c r="Q72" i="20"/>
  <c r="N64" i="20"/>
  <c r="O64" i="20"/>
  <c r="P64" i="20"/>
  <c r="Q56" i="20"/>
  <c r="P56" i="20"/>
  <c r="Q48" i="20"/>
  <c r="O48" i="20"/>
  <c r="Q40" i="20"/>
  <c r="O40" i="20"/>
  <c r="N24" i="20"/>
  <c r="O24" i="20"/>
  <c r="P24" i="20"/>
  <c r="Q16" i="20"/>
  <c r="O16" i="20"/>
  <c r="Q8" i="20"/>
  <c r="O8" i="20"/>
  <c r="Q567" i="19"/>
  <c r="O567" i="19"/>
  <c r="Q559" i="19"/>
  <c r="Q527" i="19"/>
  <c r="Q521" i="19"/>
  <c r="O521" i="19"/>
  <c r="Q497" i="19"/>
  <c r="N497" i="19"/>
  <c r="Q489" i="19"/>
  <c r="P489" i="19"/>
  <c r="Q481" i="19"/>
  <c r="Q473" i="19"/>
  <c r="Q465" i="19"/>
  <c r="Q457" i="19"/>
  <c r="O457" i="19"/>
  <c r="Q449" i="19"/>
  <c r="Q441" i="19"/>
  <c r="N441" i="19"/>
  <c r="O441" i="19"/>
  <c r="Q433" i="19"/>
  <c r="P433" i="19"/>
  <c r="Q425" i="19"/>
  <c r="Q417" i="19"/>
  <c r="Q413" i="19"/>
  <c r="O413" i="19"/>
  <c r="P413" i="19"/>
  <c r="Q397" i="19"/>
  <c r="O397" i="19"/>
  <c r="Q389" i="19"/>
  <c r="Q381" i="19"/>
  <c r="Q373" i="19"/>
  <c r="Q365" i="19"/>
  <c r="P365" i="19"/>
  <c r="Q357" i="19"/>
  <c r="P357" i="19"/>
  <c r="O357" i="19"/>
  <c r="Q349" i="19"/>
  <c r="Q325" i="19"/>
  <c r="O325" i="19"/>
  <c r="Q321" i="19"/>
  <c r="O321" i="19"/>
  <c r="Q313" i="19"/>
  <c r="Q297" i="19"/>
  <c r="O297" i="19"/>
  <c r="Q289" i="19"/>
  <c r="Q281" i="19"/>
  <c r="O281" i="19"/>
  <c r="Q257" i="19"/>
  <c r="Q249" i="19"/>
  <c r="O249" i="19"/>
  <c r="Q241" i="19"/>
  <c r="Q213" i="19"/>
  <c r="Q205" i="19"/>
  <c r="Q197" i="19"/>
  <c r="Q193" i="19"/>
  <c r="P193" i="19"/>
  <c r="Q177" i="19"/>
  <c r="P177" i="19"/>
  <c r="O177" i="19"/>
  <c r="Q169" i="19"/>
  <c r="Q161" i="19"/>
  <c r="Q153" i="19"/>
  <c r="Q137" i="19"/>
  <c r="N137" i="19"/>
  <c r="Q129" i="19"/>
  <c r="O129" i="19"/>
  <c r="Q121" i="19"/>
  <c r="P121" i="19"/>
  <c r="Q113" i="19"/>
  <c r="Q105" i="19"/>
  <c r="Q97" i="19"/>
  <c r="Q89" i="19"/>
  <c r="P89" i="19"/>
  <c r="Q73" i="19"/>
  <c r="P73" i="19"/>
  <c r="Q65" i="19"/>
  <c r="Q57" i="19"/>
  <c r="O57" i="19"/>
  <c r="Q49" i="19"/>
  <c r="Q41" i="19"/>
  <c r="O41" i="19"/>
  <c r="Q33" i="19"/>
  <c r="P33" i="19"/>
  <c r="Q17" i="19"/>
  <c r="O496" i="20"/>
  <c r="Q348" i="20"/>
  <c r="Q396" i="20"/>
  <c r="U104" i="16"/>
  <c r="W172" i="16"/>
  <c r="T5" i="16"/>
  <c r="W196" i="16"/>
  <c r="O526" i="20"/>
  <c r="P128" i="16"/>
  <c r="R136" i="16"/>
  <c r="Q144" i="16"/>
  <c r="O9" i="19"/>
  <c r="O89" i="19"/>
  <c r="O193" i="19"/>
  <c r="O433" i="19"/>
  <c r="O489" i="19"/>
  <c r="N281" i="19"/>
  <c r="U274" i="20"/>
  <c r="V274" i="20"/>
  <c r="R433" i="16"/>
  <c r="W522" i="20"/>
  <c r="V223" i="19"/>
  <c r="P412" i="20"/>
  <c r="N228" i="20"/>
  <c r="N248" i="20"/>
  <c r="N288" i="20"/>
  <c r="N448" i="20"/>
  <c r="W425" i="16"/>
  <c r="N480" i="20"/>
  <c r="X217" i="20"/>
  <c r="W217" i="20"/>
  <c r="X8" i="19"/>
  <c r="V8" i="19"/>
  <c r="X525" i="19"/>
  <c r="V525" i="19"/>
  <c r="X68" i="20"/>
  <c r="T262" i="19"/>
  <c r="V262" i="19" s="1"/>
  <c r="T256" i="19"/>
  <c r="X256" i="19" s="1"/>
  <c r="T260" i="20"/>
  <c r="T257" i="19"/>
  <c r="V257" i="19" s="1"/>
  <c r="T255" i="19"/>
  <c r="V255" i="19" s="1"/>
  <c r="T32" i="20"/>
  <c r="V32" i="20"/>
  <c r="T34" i="20"/>
  <c r="X34" i="20" s="1"/>
  <c r="T27" i="20"/>
  <c r="V27" i="20" s="1"/>
  <c r="T25" i="19"/>
  <c r="X25" i="19" s="1"/>
  <c r="T27" i="19"/>
  <c r="X27" i="19" s="1"/>
  <c r="T229" i="20"/>
  <c r="X229" i="20" s="1"/>
  <c r="T234" i="20"/>
  <c r="X234" i="20" s="1"/>
  <c r="T232" i="19"/>
  <c r="T227" i="20"/>
  <c r="X227" i="20" s="1"/>
  <c r="T225" i="19"/>
  <c r="T518" i="19"/>
  <c r="T515" i="20"/>
  <c r="T520" i="20"/>
  <c r="V520" i="20" s="1"/>
  <c r="T518" i="20"/>
  <c r="V518" i="20" s="1"/>
  <c r="T523" i="20"/>
  <c r="U523" i="20" s="1"/>
  <c r="O551" i="19"/>
  <c r="O137" i="19"/>
  <c r="O257" i="19"/>
  <c r="P25" i="19"/>
  <c r="O32" i="20"/>
  <c r="O72" i="20"/>
  <c r="O112" i="20"/>
  <c r="O192" i="20"/>
  <c r="O212" i="20"/>
  <c r="O272" i="20"/>
  <c r="O312" i="20"/>
  <c r="O332" i="20"/>
  <c r="O412" i="20"/>
  <c r="O432" i="20"/>
  <c r="O472" i="20"/>
  <c r="O512" i="20"/>
  <c r="X546" i="19"/>
  <c r="R489" i="16"/>
  <c r="R505" i="16"/>
  <c r="U505" i="16"/>
  <c r="W509" i="16"/>
  <c r="O558" i="20"/>
  <c r="N551" i="19"/>
  <c r="O591" i="19"/>
  <c r="P591" i="19"/>
  <c r="V546" i="19"/>
  <c r="P551" i="19"/>
  <c r="V612" i="19"/>
  <c r="Q576" i="20"/>
  <c r="P584" i="20"/>
  <c r="O592" i="20"/>
  <c r="O598" i="20"/>
  <c r="N589" i="19"/>
  <c r="W604" i="19"/>
  <c r="Q574" i="20"/>
  <c r="O618" i="20"/>
  <c r="N588" i="20"/>
  <c r="N581" i="19"/>
  <c r="O580" i="20"/>
  <c r="O588" i="20"/>
  <c r="X455" i="20"/>
  <c r="X13" i="19"/>
  <c r="X129" i="20"/>
  <c r="X240" i="20"/>
  <c r="V240" i="20"/>
  <c r="X287" i="19"/>
  <c r="W287" i="19"/>
  <c r="X292" i="20"/>
  <c r="X251" i="19"/>
  <c r="X249" i="20"/>
  <c r="X121" i="19"/>
  <c r="X189" i="20"/>
  <c r="X143" i="20"/>
  <c r="U143" i="20"/>
  <c r="X161" i="19"/>
  <c r="X95" i="19"/>
  <c r="V95" i="19"/>
  <c r="U95" i="19"/>
  <c r="X97" i="19"/>
  <c r="U97" i="19"/>
  <c r="W97" i="19"/>
  <c r="U428" i="16"/>
  <c r="T391" i="16"/>
  <c r="V426" i="16"/>
  <c r="P290" i="16"/>
  <c r="R314" i="16"/>
  <c r="P425" i="16"/>
  <c r="V455" i="19"/>
  <c r="U444" i="16"/>
  <c r="R460" i="16"/>
  <c r="P434" i="16"/>
  <c r="W394" i="16"/>
  <c r="U386" i="16"/>
  <c r="T386" i="16"/>
  <c r="W362" i="16"/>
  <c r="W330" i="16"/>
  <c r="Q330" i="16"/>
  <c r="P298" i="16"/>
  <c r="W298" i="16"/>
  <c r="W282" i="16"/>
  <c r="W242" i="16"/>
  <c r="P210" i="16"/>
  <c r="V210" i="16"/>
  <c r="O202" i="16"/>
  <c r="U194" i="16"/>
  <c r="P194" i="16"/>
  <c r="U162" i="16"/>
  <c r="R138" i="16"/>
  <c r="U130" i="16"/>
  <c r="T130" i="16"/>
  <c r="P122" i="16"/>
  <c r="U122" i="16"/>
  <c r="T114" i="16"/>
  <c r="P66" i="16"/>
  <c r="V444" i="16"/>
  <c r="R434" i="16"/>
  <c r="R452" i="16"/>
  <c r="W460" i="16"/>
  <c r="R298" i="16"/>
  <c r="W393" i="16"/>
  <c r="V36" i="19"/>
  <c r="U420" i="16"/>
  <c r="W404" i="16"/>
  <c r="W452" i="16"/>
  <c r="U412" i="16"/>
  <c r="U452" i="16"/>
  <c r="V436" i="16"/>
  <c r="U436" i="16"/>
  <c r="R412" i="16"/>
  <c r="X436" i="20"/>
  <c r="V436" i="20"/>
  <c r="V444" i="20"/>
  <c r="U444" i="20"/>
  <c r="W444" i="20"/>
  <c r="V189" i="20"/>
  <c r="V249" i="20"/>
  <c r="V84" i="20"/>
  <c r="V459" i="19"/>
  <c r="V212" i="19"/>
  <c r="W40" i="19"/>
  <c r="X524" i="20"/>
  <c r="X307" i="20"/>
  <c r="V464" i="20"/>
  <c r="U464" i="20"/>
  <c r="U184" i="19"/>
  <c r="W184" i="19"/>
  <c r="X175" i="20"/>
  <c r="T616" i="19"/>
  <c r="X616" i="19" s="1"/>
  <c r="T622" i="20"/>
  <c r="Q603" i="19"/>
  <c r="N603" i="19"/>
  <c r="W607" i="19"/>
  <c r="U607" i="19"/>
  <c r="X607" i="19"/>
  <c r="X611" i="19"/>
  <c r="X602" i="20"/>
  <c r="U544" i="20"/>
  <c r="V544" i="20"/>
  <c r="R538" i="16"/>
  <c r="U564" i="20"/>
  <c r="V564" i="20"/>
  <c r="V102" i="20"/>
  <c r="V202" i="20"/>
  <c r="W265" i="20"/>
  <c r="W489" i="16"/>
  <c r="W521" i="16"/>
  <c r="W424" i="20"/>
  <c r="V424" i="20"/>
  <c r="Q597" i="20"/>
  <c r="P622" i="20"/>
  <c r="V601" i="19"/>
  <c r="N617" i="19"/>
  <c r="O617" i="19"/>
  <c r="O623" i="19"/>
  <c r="N614" i="19"/>
  <c r="X601" i="19"/>
  <c r="P615" i="19"/>
  <c r="P621" i="19"/>
  <c r="R470" i="16"/>
  <c r="P230" i="16"/>
  <c r="R158" i="16"/>
  <c r="W46" i="16"/>
  <c r="R46" i="16"/>
  <c r="P38" i="16"/>
  <c r="W429" i="16"/>
  <c r="U429" i="16"/>
  <c r="P421" i="16"/>
  <c r="U421" i="16"/>
  <c r="R277" i="16"/>
  <c r="Q157" i="16"/>
  <c r="P157" i="16"/>
  <c r="R117" i="16"/>
  <c r="W117" i="16"/>
  <c r="V85" i="16"/>
  <c r="Q69" i="16"/>
  <c r="U69" i="16"/>
  <c r="P45" i="16"/>
  <c r="U45" i="16"/>
  <c r="R37" i="16"/>
  <c r="W37" i="16"/>
  <c r="O13" i="16"/>
  <c r="V13" i="16"/>
  <c r="U303" i="16"/>
  <c r="O391" i="16"/>
  <c r="V454" i="16"/>
  <c r="X335" i="19"/>
  <c r="X340" i="20"/>
  <c r="V464" i="19"/>
  <c r="X464" i="19"/>
  <c r="X458" i="20"/>
  <c r="X92" i="20"/>
  <c r="V92" i="20"/>
  <c r="X219" i="19"/>
  <c r="X310" i="20"/>
  <c r="V310" i="20"/>
  <c r="X309" i="20"/>
  <c r="X268" i="19"/>
  <c r="V268" i="19"/>
  <c r="X270" i="19"/>
  <c r="U204" i="19"/>
  <c r="W204" i="19"/>
  <c r="V204" i="19"/>
  <c r="X203" i="20"/>
  <c r="V177" i="19"/>
  <c r="V180" i="20"/>
  <c r="U180" i="20"/>
  <c r="V596" i="19"/>
  <c r="X596" i="19"/>
  <c r="R287" i="16"/>
  <c r="V319" i="16"/>
  <c r="T375" i="16"/>
  <c r="V429" i="16"/>
  <c r="U471" i="16"/>
  <c r="V463" i="16"/>
  <c r="Q463" i="16"/>
  <c r="P455" i="16"/>
  <c r="W455" i="16"/>
  <c r="U455" i="16"/>
  <c r="V447" i="16"/>
  <c r="U447" i="16"/>
  <c r="W439" i="16"/>
  <c r="R439" i="16"/>
  <c r="U439" i="16"/>
  <c r="W431" i="16"/>
  <c r="R423" i="16"/>
  <c r="P415" i="16"/>
  <c r="W399" i="16"/>
  <c r="V399" i="16"/>
  <c r="R383" i="16"/>
  <c r="W383" i="16"/>
  <c r="U351" i="16"/>
  <c r="P351" i="16"/>
  <c r="R335" i="16"/>
  <c r="P335" i="16"/>
  <c r="W335" i="16"/>
  <c r="O319" i="16"/>
  <c r="T319" i="16"/>
  <c r="Q319" i="16"/>
  <c r="P311" i="16"/>
  <c r="U311" i="16"/>
  <c r="R311" i="16"/>
  <c r="W303" i="16"/>
  <c r="T303" i="16"/>
  <c r="W295" i="16"/>
  <c r="W287" i="16"/>
  <c r="P279" i="16"/>
  <c r="R271" i="16"/>
  <c r="W271" i="16"/>
  <c r="R263" i="16"/>
  <c r="W263" i="16"/>
  <c r="T247" i="16"/>
  <c r="V247" i="16"/>
  <c r="P239" i="16"/>
  <c r="R231" i="16"/>
  <c r="R223" i="16"/>
  <c r="W207" i="16"/>
  <c r="U159" i="16"/>
  <c r="P151" i="16"/>
  <c r="U151" i="16"/>
  <c r="R143" i="16"/>
  <c r="W143" i="16"/>
  <c r="P135" i="16"/>
  <c r="R135" i="16"/>
  <c r="P127" i="16"/>
  <c r="W79" i="16"/>
  <c r="P79" i="16"/>
  <c r="V63" i="16"/>
  <c r="R63" i="16"/>
  <c r="W63" i="16"/>
  <c r="U63" i="16"/>
  <c r="R47" i="16"/>
  <c r="W47" i="16"/>
  <c r="U47" i="16"/>
  <c r="W39" i="16"/>
  <c r="U324" i="16"/>
  <c r="W388" i="16"/>
  <c r="R396" i="16"/>
  <c r="W420" i="16"/>
  <c r="P468" i="16"/>
  <c r="W468" i="16"/>
  <c r="R468" i="16"/>
  <c r="P443" i="16"/>
  <c r="W443" i="16"/>
  <c r="W523" i="19"/>
  <c r="R404" i="16"/>
  <c r="O436" i="16"/>
  <c r="X128" i="19"/>
  <c r="V128" i="19"/>
  <c r="V32" i="19"/>
  <c r="X226" i="20"/>
  <c r="W226" i="20"/>
  <c r="U226" i="20"/>
  <c r="X225" i="20"/>
  <c r="X523" i="19"/>
  <c r="V523" i="19"/>
  <c r="X521" i="20"/>
  <c r="W521" i="20"/>
  <c r="X205" i="19"/>
  <c r="W44" i="20"/>
  <c r="U44" i="20"/>
  <c r="X288" i="19"/>
  <c r="W288" i="19"/>
  <c r="X457" i="19"/>
  <c r="V94" i="19"/>
  <c r="U94" i="19"/>
  <c r="W94" i="19"/>
  <c r="X159" i="20"/>
  <c r="X155" i="20"/>
  <c r="X455" i="19"/>
  <c r="X457" i="20"/>
  <c r="X38" i="20"/>
  <c r="X121" i="20"/>
  <c r="X138" i="20"/>
  <c r="V38" i="20"/>
  <c r="U264" i="19"/>
  <c r="V104" i="19"/>
  <c r="W104" i="19"/>
  <c r="X462" i="19"/>
  <c r="X519" i="19"/>
  <c r="X521" i="19"/>
  <c r="X77" i="20"/>
  <c r="X580" i="20"/>
  <c r="Q623" i="20"/>
  <c r="Q615" i="20"/>
  <c r="O615" i="20"/>
  <c r="Q577" i="20"/>
  <c r="Q569" i="20"/>
  <c r="V97" i="19"/>
  <c r="V136" i="20"/>
  <c r="V48" i="20"/>
  <c r="V35" i="19"/>
  <c r="U181" i="20"/>
  <c r="P323" i="20"/>
  <c r="N407" i="20"/>
  <c r="R503" i="16"/>
  <c r="P503" i="16"/>
  <c r="R515" i="16"/>
  <c r="W519" i="16"/>
  <c r="T519" i="16"/>
  <c r="P519" i="16"/>
  <c r="R519" i="16"/>
  <c r="U516" i="19"/>
  <c r="U480" i="16"/>
  <c r="W480" i="16"/>
  <c r="W194" i="19"/>
  <c r="V194" i="19"/>
  <c r="W525" i="16"/>
  <c r="O451" i="20"/>
  <c r="O491" i="20"/>
  <c r="W434" i="19"/>
  <c r="V434" i="19"/>
  <c r="W542" i="16"/>
  <c r="R542" i="16"/>
  <c r="W394" i="19"/>
  <c r="V394" i="19"/>
  <c r="N617" i="20"/>
  <c r="Q580" i="19"/>
  <c r="X588" i="20"/>
  <c r="V588" i="20"/>
  <c r="P624" i="19"/>
  <c r="N624" i="19"/>
  <c r="N594" i="19"/>
  <c r="O594" i="19"/>
  <c r="O579" i="20"/>
  <c r="O587" i="20"/>
  <c r="T618" i="19"/>
  <c r="X618" i="19" s="1"/>
  <c r="N586" i="20"/>
  <c r="O580" i="19"/>
  <c r="U596" i="20"/>
  <c r="N604" i="20"/>
  <c r="O597" i="20"/>
  <c r="O586" i="20"/>
  <c r="O604" i="20"/>
  <c r="N594" i="20"/>
  <c r="R541" i="16"/>
  <c r="P578" i="20"/>
  <c r="N618" i="19"/>
  <c r="O617" i="20"/>
  <c r="V602" i="20"/>
  <c r="O624" i="20"/>
  <c r="U544" i="19"/>
  <c r="V394" i="20"/>
  <c r="O594" i="20"/>
  <c r="P541" i="16"/>
  <c r="N624" i="20"/>
  <c r="P616" i="19"/>
  <c r="O603" i="19"/>
  <c r="R221" i="16"/>
  <c r="U293" i="16"/>
  <c r="Q405" i="16"/>
  <c r="Q476" i="16"/>
  <c r="R421" i="16"/>
  <c r="R429" i="16"/>
  <c r="R437" i="16"/>
  <c r="W277" i="16"/>
  <c r="W421" i="16"/>
  <c r="W476" i="16"/>
  <c r="X37" i="20"/>
  <c r="X326" i="20"/>
  <c r="W326" i="20"/>
  <c r="V326" i="20"/>
  <c r="X39" i="19"/>
  <c r="X291" i="20"/>
  <c r="X131" i="19"/>
  <c r="U131" i="19"/>
  <c r="X129" i="19"/>
  <c r="X527" i="19"/>
  <c r="T317" i="16"/>
  <c r="X6" i="20"/>
  <c r="V6" i="20"/>
  <c r="X303" i="20"/>
  <c r="T475" i="16"/>
  <c r="U475" i="16"/>
  <c r="R475" i="16"/>
  <c r="X461" i="20"/>
  <c r="X299" i="20"/>
  <c r="V299" i="20"/>
  <c r="V445" i="16"/>
  <c r="P474" i="16"/>
  <c r="W474" i="16"/>
  <c r="X456" i="19"/>
  <c r="W456" i="19"/>
  <c r="W503" i="16"/>
  <c r="P515" i="16"/>
  <c r="U509" i="16"/>
  <c r="P523" i="16"/>
  <c r="U457" i="20"/>
  <c r="W13" i="20"/>
  <c r="V522" i="20"/>
  <c r="R509" i="16"/>
  <c r="O521" i="16"/>
  <c r="U509" i="20"/>
  <c r="V259" i="20"/>
  <c r="V216" i="20"/>
  <c r="R518" i="16"/>
  <c r="U203" i="20"/>
  <c r="V45" i="20"/>
  <c r="V35" i="20"/>
  <c r="V155" i="20"/>
  <c r="V195" i="20"/>
  <c r="V303" i="20"/>
  <c r="V309" i="20"/>
  <c r="V455" i="20"/>
  <c r="V44" i="20"/>
  <c r="V314" i="20"/>
  <c r="T474" i="16"/>
  <c r="W487" i="16"/>
  <c r="R523" i="16"/>
  <c r="W505" i="16"/>
  <c r="R514" i="16"/>
  <c r="W444" i="19"/>
  <c r="T361" i="19"/>
  <c r="X361" i="19" s="1"/>
  <c r="T359" i="20"/>
  <c r="T615" i="19"/>
  <c r="X615" i="19" s="1"/>
  <c r="T620" i="19"/>
  <c r="V587" i="20"/>
  <c r="W533" i="16"/>
  <c r="X601" i="20"/>
  <c r="V604" i="20"/>
  <c r="U523" i="16"/>
  <c r="U434" i="19"/>
  <c r="T362" i="19"/>
  <c r="X362" i="19" s="1"/>
  <c r="T378" i="19"/>
  <c r="T402" i="19"/>
  <c r="T410" i="19"/>
  <c r="V410" i="19" s="1"/>
  <c r="T548" i="19"/>
  <c r="X548" i="19" s="1"/>
  <c r="T572" i="19"/>
  <c r="T360" i="20"/>
  <c r="T376" i="20"/>
  <c r="T384" i="20"/>
  <c r="T400" i="20"/>
  <c r="T408" i="20"/>
  <c r="T545" i="20"/>
  <c r="T553" i="20"/>
  <c r="X553" i="20" s="1"/>
  <c r="T568" i="20"/>
  <c r="X568" i="20" s="1"/>
  <c r="T617" i="19"/>
  <c r="X617" i="19" s="1"/>
  <c r="T622" i="19"/>
  <c r="W590" i="19"/>
  <c r="W532" i="16"/>
  <c r="U542" i="16"/>
  <c r="U604" i="20"/>
  <c r="X597" i="20"/>
  <c r="N596" i="20"/>
  <c r="V601" i="20"/>
  <c r="T355" i="19"/>
  <c r="T363" i="19"/>
  <c r="W363" i="19" s="1"/>
  <c r="T565" i="19"/>
  <c r="T573" i="19"/>
  <c r="V573" i="19" s="1"/>
  <c r="T361" i="20"/>
  <c r="V361" i="20" s="1"/>
  <c r="T377" i="20"/>
  <c r="V377" i="20" s="1"/>
  <c r="T569" i="20"/>
  <c r="U569" i="20" s="1"/>
  <c r="T619" i="19"/>
  <c r="T617" i="20"/>
  <c r="X617" i="20"/>
  <c r="R533" i="16"/>
  <c r="T356" i="19"/>
  <c r="T364" i="19"/>
  <c r="U364" i="19"/>
  <c r="T566" i="19"/>
  <c r="X566" i="19" s="1"/>
  <c r="T574" i="19"/>
  <c r="T362" i="20"/>
  <c r="T570" i="20"/>
  <c r="X570" i="20" s="1"/>
  <c r="T621" i="19"/>
  <c r="X621" i="19" s="1"/>
  <c r="T624" i="19"/>
  <c r="U624" i="19" s="1"/>
  <c r="T620" i="20"/>
  <c r="V424" i="19"/>
  <c r="U554" i="19"/>
  <c r="U424" i="20"/>
  <c r="V414" i="20"/>
  <c r="T357" i="19"/>
  <c r="T381" i="19"/>
  <c r="T405" i="19"/>
  <c r="U405" i="19" s="1"/>
  <c r="T413" i="19"/>
  <c r="T551" i="19"/>
  <c r="T567" i="19"/>
  <c r="T355" i="20"/>
  <c r="T363" i="20"/>
  <c r="T379" i="20"/>
  <c r="T395" i="20"/>
  <c r="T403" i="20"/>
  <c r="V403" i="20" s="1"/>
  <c r="T411" i="20"/>
  <c r="T548" i="20"/>
  <c r="X548" i="20" s="1"/>
  <c r="T571" i="20"/>
  <c r="U571" i="20" s="1"/>
  <c r="T623" i="19"/>
  <c r="X623" i="19" s="1"/>
  <c r="T615" i="20"/>
  <c r="V615" i="20" s="1"/>
  <c r="T623" i="20"/>
  <c r="V623" i="20" s="1"/>
  <c r="O590" i="20"/>
  <c r="O596" i="20"/>
  <c r="V554" i="19"/>
  <c r="T358" i="19"/>
  <c r="X358" i="19" s="1"/>
  <c r="T356" i="20"/>
  <c r="T364" i="20"/>
  <c r="V364" i="20" s="1"/>
  <c r="T616" i="20"/>
  <c r="V616" i="20" s="1"/>
  <c r="T618" i="20"/>
  <c r="T624" i="20"/>
  <c r="X624" i="20" s="1"/>
  <c r="W564" i="20"/>
  <c r="T359" i="19"/>
  <c r="T375" i="19"/>
  <c r="V375" i="19" s="1"/>
  <c r="T383" i="19"/>
  <c r="T399" i="19"/>
  <c r="T407" i="19"/>
  <c r="T545" i="19"/>
  <c r="V545" i="19" s="1"/>
  <c r="T553" i="19"/>
  <c r="T569" i="19"/>
  <c r="X569" i="19" s="1"/>
  <c r="T405" i="20"/>
  <c r="T565" i="20"/>
  <c r="X565" i="20"/>
  <c r="T619" i="20"/>
  <c r="W619" i="20" s="1"/>
  <c r="T621" i="20"/>
  <c r="U621" i="20" s="1"/>
  <c r="V603" i="19"/>
  <c r="V355" i="16"/>
  <c r="W387" i="16"/>
  <c r="R395" i="16"/>
  <c r="R403" i="16"/>
  <c r="Q459" i="16"/>
  <c r="U165" i="16"/>
  <c r="R285" i="16"/>
  <c r="W349" i="16"/>
  <c r="R379" i="16"/>
  <c r="R451" i="16"/>
  <c r="R133" i="16"/>
  <c r="W307" i="16"/>
  <c r="P331" i="16"/>
  <c r="R419" i="16"/>
  <c r="V133" i="16"/>
  <c r="U445" i="16"/>
  <c r="P371" i="16"/>
  <c r="W411" i="16"/>
  <c r="V435" i="16"/>
  <c r="R443" i="16"/>
  <c r="W413" i="16"/>
  <c r="W397" i="16"/>
  <c r="T389" i="16"/>
  <c r="W389" i="16"/>
  <c r="O389" i="16"/>
  <c r="V381" i="16"/>
  <c r="W381" i="16"/>
  <c r="T373" i="16"/>
  <c r="U373" i="16"/>
  <c r="V373" i="16"/>
  <c r="O373" i="16"/>
  <c r="W365" i="16"/>
  <c r="P349" i="16"/>
  <c r="U349" i="16"/>
  <c r="P333" i="16"/>
  <c r="W333" i="16"/>
  <c r="U317" i="16"/>
  <c r="V309" i="16"/>
  <c r="R309" i="16"/>
  <c r="W309" i="16"/>
  <c r="U309" i="16"/>
  <c r="W293" i="16"/>
  <c r="P285" i="16"/>
  <c r="W285" i="16"/>
  <c r="P277" i="16"/>
  <c r="U277" i="16"/>
  <c r="U245" i="16"/>
  <c r="R245" i="16"/>
  <c r="P245" i="16"/>
  <c r="U237" i="16"/>
  <c r="V237" i="16"/>
  <c r="R237" i="16"/>
  <c r="O229" i="16"/>
  <c r="V229" i="16"/>
  <c r="T229" i="16"/>
  <c r="P229" i="16"/>
  <c r="U229" i="16"/>
  <c r="P221" i="16"/>
  <c r="R197" i="16"/>
  <c r="W197" i="16"/>
  <c r="W165" i="16"/>
  <c r="V165" i="16"/>
  <c r="R165" i="16"/>
  <c r="O157" i="16"/>
  <c r="V157" i="16"/>
  <c r="T157" i="16"/>
  <c r="R149" i="16"/>
  <c r="W149" i="16"/>
  <c r="W141" i="16"/>
  <c r="R141" i="16"/>
  <c r="O467" i="16"/>
  <c r="T467" i="16"/>
  <c r="P451" i="16"/>
  <c r="P427" i="16"/>
  <c r="T427" i="16"/>
  <c r="W395" i="16"/>
  <c r="W403" i="16"/>
  <c r="P149" i="16"/>
  <c r="R317" i="16"/>
  <c r="V295" i="19"/>
  <c r="V261" i="19"/>
  <c r="V259" i="19"/>
  <c r="V156" i="19"/>
  <c r="W124" i="19"/>
  <c r="U124" i="19"/>
  <c r="X116" i="20"/>
  <c r="W116" i="20"/>
  <c r="X277" i="20"/>
  <c r="W277" i="20"/>
  <c r="U496" i="16"/>
  <c r="R496" i="16"/>
  <c r="W524" i="16"/>
  <c r="R524" i="16"/>
  <c r="X173" i="20"/>
  <c r="X53" i="20"/>
  <c r="W34" i="19"/>
  <c r="U34" i="19"/>
  <c r="X528" i="20"/>
  <c r="V528" i="20"/>
  <c r="W528" i="20"/>
  <c r="X156" i="20"/>
  <c r="X180" i="20"/>
  <c r="V215" i="19"/>
  <c r="V155" i="19"/>
  <c r="V126" i="19"/>
  <c r="V123" i="19"/>
  <c r="U163" i="20"/>
  <c r="V33" i="20"/>
  <c r="W14" i="20"/>
  <c r="X335" i="20"/>
  <c r="W335" i="20"/>
  <c r="X236" i="20"/>
  <c r="W236" i="20"/>
  <c r="X210" i="20"/>
  <c r="W210" i="20"/>
  <c r="X287" i="20"/>
  <c r="V144" i="19"/>
  <c r="W144" i="19"/>
  <c r="U144" i="19"/>
  <c r="X267" i="20"/>
  <c r="X196" i="20"/>
  <c r="U299" i="20"/>
  <c r="U14" i="20"/>
  <c r="X218" i="20"/>
  <c r="V54" i="20"/>
  <c r="W54" i="20"/>
  <c r="X8" i="20"/>
  <c r="W304" i="20"/>
  <c r="U304" i="20"/>
  <c r="V524" i="20"/>
  <c r="W524" i="20"/>
  <c r="U164" i="20"/>
  <c r="V164" i="20"/>
  <c r="W164" i="20"/>
  <c r="X177" i="20"/>
  <c r="W177" i="20"/>
  <c r="R488" i="16"/>
  <c r="T488" i="16"/>
  <c r="U488" i="16"/>
  <c r="U504" i="16"/>
  <c r="P504" i="16"/>
  <c r="T508" i="16"/>
  <c r="V508" i="16"/>
  <c r="U516" i="16"/>
  <c r="T436" i="16"/>
  <c r="V12" i="19"/>
  <c r="V49" i="19"/>
  <c r="V175" i="19"/>
  <c r="U51" i="20"/>
  <c r="V296" i="20"/>
  <c r="X140" i="20"/>
  <c r="W140" i="20"/>
  <c r="X311" i="20"/>
  <c r="X268" i="20"/>
  <c r="W268" i="20"/>
  <c r="V268" i="20"/>
  <c r="X198" i="20"/>
  <c r="W204" i="20"/>
  <c r="U204" i="20"/>
  <c r="V312" i="19"/>
  <c r="V34" i="19"/>
  <c r="V134" i="19"/>
  <c r="U134" i="19"/>
  <c r="X28" i="20"/>
  <c r="X118" i="20"/>
  <c r="V118" i="20"/>
  <c r="X162" i="20"/>
  <c r="W162" i="20"/>
  <c r="T452" i="16"/>
  <c r="T481" i="16"/>
  <c r="P481" i="16"/>
  <c r="V481" i="16"/>
  <c r="U481" i="16"/>
  <c r="O481" i="16"/>
  <c r="W44" i="19"/>
  <c r="U44" i="19"/>
  <c r="V44" i="19"/>
  <c r="X40" i="20"/>
  <c r="X289" i="20"/>
  <c r="X137" i="20"/>
  <c r="W488" i="16"/>
  <c r="O524" i="16"/>
  <c r="V178" i="20"/>
  <c r="U267" i="20"/>
  <c r="W309" i="20"/>
  <c r="P535" i="16"/>
  <c r="U476" i="16"/>
  <c r="W481" i="16"/>
  <c r="U424" i="19"/>
  <c r="V594" i="19"/>
  <c r="R528" i="16"/>
  <c r="V28" i="20"/>
  <c r="V142" i="20"/>
  <c r="V162" i="20"/>
  <c r="V182" i="20"/>
  <c r="W193" i="20"/>
  <c r="U54" i="19"/>
  <c r="V576" i="19"/>
  <c r="V535" i="16"/>
  <c r="W207" i="19"/>
  <c r="W229" i="19"/>
  <c r="Q528" i="16"/>
  <c r="P457" i="16"/>
  <c r="O449" i="16"/>
  <c r="W401" i="16"/>
  <c r="T337" i="16"/>
  <c r="O337" i="16"/>
  <c r="P297" i="16"/>
  <c r="W297" i="16"/>
  <c r="R289" i="16"/>
  <c r="U289" i="16"/>
  <c r="R281" i="16"/>
  <c r="R273" i="16"/>
  <c r="O265" i="16"/>
  <c r="P265" i="16"/>
  <c r="P241" i="16"/>
  <c r="W241" i="16"/>
  <c r="R233" i="16"/>
  <c r="W233" i="16"/>
  <c r="T233" i="16"/>
  <c r="R225" i="16"/>
  <c r="W225" i="16"/>
  <c r="P201" i="16"/>
  <c r="W201" i="16"/>
  <c r="U177" i="16"/>
  <c r="R161" i="16"/>
  <c r="W161" i="16"/>
  <c r="T153" i="16"/>
  <c r="R153" i="16"/>
  <c r="P145" i="16"/>
  <c r="P137" i="16"/>
  <c r="R129" i="16"/>
  <c r="U129" i="16"/>
  <c r="P113" i="16"/>
  <c r="U105" i="16"/>
  <c r="W89" i="16"/>
  <c r="P472" i="16"/>
  <c r="O472" i="16"/>
  <c r="O440" i="16"/>
  <c r="P432" i="16"/>
  <c r="W479" i="16"/>
  <c r="R479" i="16"/>
  <c r="O471" i="16"/>
  <c r="T447" i="16"/>
  <c r="P423" i="16"/>
  <c r="U383" i="16"/>
  <c r="V391" i="16"/>
  <c r="R5" i="16"/>
  <c r="W288" i="16"/>
  <c r="P392" i="16"/>
  <c r="T411" i="16"/>
  <c r="R440" i="16"/>
  <c r="R465" i="16"/>
  <c r="W177" i="16"/>
  <c r="V201" i="16"/>
  <c r="U265" i="16"/>
  <c r="U463" i="16"/>
  <c r="R351" i="16"/>
  <c r="U367" i="16"/>
  <c r="U371" i="16"/>
  <c r="U375" i="16"/>
  <c r="P383" i="16"/>
  <c r="Q391" i="16"/>
  <c r="U399" i="16"/>
  <c r="U403" i="16"/>
  <c r="W407" i="16"/>
  <c r="W5" i="16"/>
  <c r="V304" i="16"/>
  <c r="T400" i="16"/>
  <c r="R415" i="16"/>
  <c r="R441" i="16"/>
  <c r="R447" i="16"/>
  <c r="W465" i="16"/>
  <c r="R471" i="16"/>
  <c r="R177" i="16"/>
  <c r="T425" i="16"/>
  <c r="T443" i="16"/>
  <c r="P439" i="16"/>
  <c r="P403" i="16"/>
  <c r="R407" i="16"/>
  <c r="V457" i="16"/>
  <c r="U304" i="16"/>
  <c r="V400" i="16"/>
  <c r="W415" i="16"/>
  <c r="R435" i="16"/>
  <c r="W441" i="16"/>
  <c r="W447" i="16"/>
  <c r="R459" i="16"/>
  <c r="W471" i="16"/>
  <c r="Q407" i="16"/>
  <c r="V427" i="16"/>
  <c r="Q441" i="16"/>
  <c r="R240" i="16"/>
  <c r="R360" i="16"/>
  <c r="U376" i="16"/>
  <c r="R417" i="16"/>
  <c r="W423" i="16"/>
  <c r="R431" i="16"/>
  <c r="W449" i="16"/>
  <c r="R455" i="16"/>
  <c r="W467" i="16"/>
  <c r="O5" i="16"/>
  <c r="O427" i="16"/>
  <c r="W215" i="19"/>
  <c r="W121" i="19"/>
  <c r="X555" i="19"/>
  <c r="X563" i="19"/>
  <c r="V563" i="19"/>
  <c r="X558" i="20"/>
  <c r="W558" i="20"/>
  <c r="W506" i="16"/>
  <c r="Q506" i="16"/>
  <c r="P506" i="16"/>
  <c r="Q510" i="16"/>
  <c r="R510" i="16"/>
  <c r="U510" i="16"/>
  <c r="W522" i="16"/>
  <c r="R522" i="16"/>
  <c r="O522" i="16"/>
  <c r="U522" i="16"/>
  <c r="T526" i="16"/>
  <c r="U526" i="16"/>
  <c r="O526" i="16"/>
  <c r="Q526" i="16"/>
  <c r="P526" i="16"/>
  <c r="R184" i="16"/>
  <c r="W460" i="19"/>
  <c r="W136" i="19"/>
  <c r="V270" i="20"/>
  <c r="W312" i="19"/>
  <c r="U120" i="20"/>
  <c r="X494" i="20"/>
  <c r="Q475" i="16"/>
  <c r="V54" i="19"/>
  <c r="U84" i="20"/>
  <c r="W494" i="20"/>
  <c r="U474" i="19"/>
  <c r="P522" i="16"/>
  <c r="V72" i="20"/>
  <c r="U494" i="20"/>
  <c r="U506" i="16"/>
  <c r="V291" i="19"/>
  <c r="U335" i="20"/>
  <c r="U285" i="20"/>
  <c r="V265" i="20"/>
  <c r="V509" i="20"/>
  <c r="W538" i="16"/>
  <c r="P543" i="16"/>
  <c r="U394" i="19"/>
  <c r="R527" i="16"/>
  <c r="P488" i="16"/>
  <c r="R504" i="16"/>
  <c r="Q508" i="16"/>
  <c r="V505" i="16"/>
  <c r="W564" i="19"/>
  <c r="U414" i="20"/>
  <c r="Q541" i="16"/>
  <c r="O508" i="16"/>
  <c r="V564" i="19"/>
  <c r="W434" i="20"/>
  <c r="R534" i="16"/>
  <c r="O577" i="20"/>
  <c r="W576" i="19"/>
  <c r="O623" i="20"/>
  <c r="V434" i="20"/>
  <c r="V584" i="20"/>
  <c r="U594" i="19"/>
  <c r="P538" i="16"/>
  <c r="U508" i="16"/>
  <c r="V544" i="19"/>
  <c r="W584" i="20"/>
  <c r="P476" i="16"/>
  <c r="P508" i="16"/>
  <c r="U587" i="20"/>
  <c r="Q503" i="16"/>
  <c r="T487" i="16"/>
  <c r="U521" i="16"/>
  <c r="P542" i="16"/>
  <c r="V488" i="16"/>
  <c r="U503" i="16"/>
  <c r="Q542" i="16"/>
  <c r="U577" i="19"/>
  <c r="U608" i="19"/>
  <c r="P613" i="19"/>
  <c r="P600" i="20"/>
  <c r="N610" i="20"/>
  <c r="O480" i="16"/>
  <c r="O479" i="16"/>
  <c r="W583" i="19"/>
  <c r="U529" i="16"/>
  <c r="U541" i="16"/>
  <c r="U603" i="19"/>
  <c r="U472" i="16"/>
  <c r="U40" i="16"/>
  <c r="V64" i="16"/>
  <c r="R120" i="16"/>
  <c r="R128" i="16"/>
  <c r="P144" i="16"/>
  <c r="V160" i="16"/>
  <c r="O184" i="16"/>
  <c r="U200" i="16"/>
  <c r="P232" i="16"/>
  <c r="W280" i="16"/>
  <c r="V336" i="16"/>
  <c r="V352" i="16"/>
  <c r="T384" i="16"/>
  <c r="W392" i="16"/>
  <c r="R408" i="16"/>
  <c r="R446" i="16"/>
  <c r="U408" i="16"/>
  <c r="P302" i="16"/>
  <c r="P318" i="16"/>
  <c r="U254" i="20"/>
  <c r="Q472" i="16"/>
  <c r="W32" i="16"/>
  <c r="P40" i="16"/>
  <c r="W80" i="16"/>
  <c r="W152" i="16"/>
  <c r="V184" i="16"/>
  <c r="P200" i="16"/>
  <c r="R280" i="16"/>
  <c r="O304" i="16"/>
  <c r="U360" i="16"/>
  <c r="R392" i="16"/>
  <c r="V408" i="16"/>
  <c r="T422" i="16"/>
  <c r="U454" i="16"/>
  <c r="Q432" i="16"/>
  <c r="V472" i="16"/>
  <c r="R32" i="16"/>
  <c r="T40" i="16"/>
  <c r="P64" i="16"/>
  <c r="R80" i="16"/>
  <c r="V112" i="16"/>
  <c r="Q128" i="16"/>
  <c r="P136" i="16"/>
  <c r="O144" i="16"/>
  <c r="R152" i="16"/>
  <c r="U160" i="16"/>
  <c r="Q184" i="16"/>
  <c r="O232" i="16"/>
  <c r="W240" i="16"/>
  <c r="U288" i="16"/>
  <c r="W304" i="16"/>
  <c r="U336" i="16"/>
  <c r="U352" i="16"/>
  <c r="W376" i="16"/>
  <c r="W384" i="16"/>
  <c r="U400" i="16"/>
  <c r="R432" i="16"/>
  <c r="R464" i="16"/>
  <c r="T470" i="16"/>
  <c r="W62" i="16"/>
  <c r="V184" i="20"/>
  <c r="W184" i="20"/>
  <c r="U446" i="16"/>
  <c r="U464" i="16"/>
  <c r="V438" i="16"/>
  <c r="V448" i="16"/>
  <c r="V462" i="16"/>
  <c r="U32" i="16"/>
  <c r="O40" i="16"/>
  <c r="R104" i="16"/>
  <c r="Q112" i="16"/>
  <c r="U128" i="16"/>
  <c r="W144" i="16"/>
  <c r="P160" i="16"/>
  <c r="U184" i="16"/>
  <c r="W232" i="16"/>
  <c r="T240" i="16"/>
  <c r="R264" i="16"/>
  <c r="P288" i="16"/>
  <c r="R304" i="16"/>
  <c r="R312" i="16"/>
  <c r="P336" i="16"/>
  <c r="P352" i="16"/>
  <c r="R376" i="16"/>
  <c r="R384" i="16"/>
  <c r="P400" i="16"/>
  <c r="W432" i="16"/>
  <c r="W448" i="16"/>
  <c r="W464" i="16"/>
  <c r="W70" i="16"/>
  <c r="Q94" i="16"/>
  <c r="P110" i="16"/>
  <c r="R278" i="16"/>
  <c r="R473" i="16"/>
  <c r="W473" i="16"/>
  <c r="V274" i="19"/>
  <c r="W274" i="19"/>
  <c r="U274" i="19"/>
  <c r="U430" i="16"/>
  <c r="U438" i="16"/>
  <c r="R422" i="16"/>
  <c r="R38" i="16"/>
  <c r="U94" i="16"/>
  <c r="U448" i="16"/>
  <c r="W8" i="16"/>
  <c r="P112" i="16"/>
  <c r="W136" i="16"/>
  <c r="R200" i="16"/>
  <c r="V232" i="16"/>
  <c r="P280" i="16"/>
  <c r="R296" i="16"/>
  <c r="W360" i="16"/>
  <c r="U392" i="16"/>
  <c r="O400" i="16"/>
  <c r="W422" i="16"/>
  <c r="W470" i="16"/>
  <c r="T472" i="16"/>
  <c r="P516" i="16"/>
  <c r="W516" i="16"/>
  <c r="W520" i="16"/>
  <c r="U520" i="16"/>
  <c r="R520" i="16"/>
  <c r="V430" i="16"/>
  <c r="V456" i="16"/>
  <c r="W408" i="16"/>
  <c r="W430" i="16"/>
  <c r="W440" i="16"/>
  <c r="W456" i="16"/>
  <c r="P448" i="16"/>
  <c r="V314" i="19"/>
  <c r="W314" i="19"/>
  <c r="T490" i="16"/>
  <c r="W502" i="16"/>
  <c r="R502" i="16"/>
  <c r="U473" i="16"/>
  <c r="Q519" i="16"/>
  <c r="V414" i="19"/>
  <c r="V473" i="16"/>
  <c r="W414" i="19"/>
  <c r="W394" i="20"/>
  <c r="W540" i="16"/>
  <c r="R540" i="16"/>
  <c r="R525" i="16"/>
  <c r="W527" i="16"/>
  <c r="R539" i="16"/>
  <c r="W539" i="16"/>
  <c r="W374" i="19"/>
  <c r="V374" i="19"/>
  <c r="Q620" i="20"/>
  <c r="N620" i="20"/>
  <c r="O584" i="19"/>
  <c r="N584" i="19"/>
  <c r="Q576" i="19"/>
  <c r="X586" i="20"/>
  <c r="V586" i="20"/>
  <c r="W614" i="19"/>
  <c r="U614" i="19"/>
  <c r="V614" i="19"/>
  <c r="P473" i="16"/>
  <c r="U524" i="16"/>
  <c r="P520" i="16"/>
  <c r="Q600" i="19"/>
  <c r="P600" i="19"/>
  <c r="P604" i="19"/>
  <c r="N604" i="19"/>
  <c r="U606" i="19"/>
  <c r="W606" i="19"/>
  <c r="X606" i="19"/>
  <c r="P480" i="16"/>
  <c r="Q599" i="19"/>
  <c r="X603" i="20"/>
  <c r="V603" i="20"/>
  <c r="U595" i="19"/>
  <c r="U584" i="19"/>
  <c r="O619" i="20"/>
  <c r="O575" i="20"/>
  <c r="U586" i="19"/>
  <c r="N592" i="19"/>
  <c r="O528" i="16"/>
  <c r="P529" i="16"/>
  <c r="U532" i="16"/>
  <c r="V533" i="16"/>
  <c r="T543" i="16"/>
  <c r="X596" i="20"/>
  <c r="U599" i="20"/>
  <c r="P575" i="20"/>
  <c r="P528" i="16"/>
  <c r="U543" i="16"/>
  <c r="P622" i="19"/>
  <c r="U603" i="20"/>
  <c r="O602" i="20"/>
  <c r="Q595" i="20"/>
  <c r="O599" i="20"/>
  <c r="O607" i="19"/>
  <c r="V595" i="20"/>
  <c r="V599" i="20"/>
  <c r="V607" i="20"/>
  <c r="U535" i="16"/>
  <c r="N590" i="20"/>
  <c r="P527" i="16"/>
  <c r="W602" i="19"/>
  <c r="V605" i="19"/>
  <c r="V579" i="19"/>
  <c r="V588" i="19"/>
  <c r="U591" i="19"/>
  <c r="T540" i="16"/>
  <c r="V594" i="20"/>
  <c r="V584" i="19"/>
  <c r="N583" i="20"/>
  <c r="T527" i="16"/>
  <c r="U528" i="16"/>
  <c r="O532" i="16"/>
  <c r="V541" i="16"/>
  <c r="O598" i="19"/>
  <c r="W598" i="20"/>
  <c r="U594" i="20"/>
  <c r="O535" i="16"/>
  <c r="Q535" i="16"/>
  <c r="O583" i="20"/>
  <c r="U527" i="16"/>
  <c r="X607" i="20"/>
  <c r="W424" i="16"/>
  <c r="V265" i="16"/>
  <c r="W281" i="16"/>
  <c r="U305" i="16"/>
  <c r="U407" i="16"/>
  <c r="O470" i="16"/>
  <c r="R222" i="16"/>
  <c r="P238" i="16"/>
  <c r="W406" i="16"/>
  <c r="U416" i="16"/>
  <c r="U409" i="16"/>
  <c r="Q409" i="16"/>
  <c r="V409" i="16"/>
  <c r="P401" i="16"/>
  <c r="U401" i="16"/>
  <c r="U393" i="16"/>
  <c r="P385" i="16"/>
  <c r="W385" i="16"/>
  <c r="U385" i="16"/>
  <c r="V377" i="16"/>
  <c r="W377" i="16"/>
  <c r="T377" i="16"/>
  <c r="P353" i="16"/>
  <c r="O353" i="16"/>
  <c r="U353" i="16"/>
  <c r="P345" i="16"/>
  <c r="V345" i="16"/>
  <c r="W345" i="16"/>
  <c r="O345" i="16"/>
  <c r="P337" i="16"/>
  <c r="Q337" i="16"/>
  <c r="P313" i="16"/>
  <c r="U313" i="16"/>
  <c r="V313" i="16"/>
  <c r="P424" i="16"/>
  <c r="V478" i="16"/>
  <c r="R478" i="16"/>
  <c r="S478" i="16" s="1"/>
  <c r="Q478" i="16"/>
  <c r="W478" i="16"/>
  <c r="W416" i="16"/>
  <c r="V385" i="16"/>
  <c r="Q393" i="16"/>
  <c r="P463" i="16"/>
  <c r="T463" i="16"/>
  <c r="T439" i="16"/>
  <c r="P462" i="16"/>
  <c r="P454" i="16"/>
  <c r="T454" i="16"/>
  <c r="O454" i="16"/>
  <c r="W414" i="16"/>
  <c r="W398" i="16"/>
  <c r="P390" i="16"/>
  <c r="W374" i="16"/>
  <c r="P374" i="16"/>
  <c r="W366" i="16"/>
  <c r="P334" i="16"/>
  <c r="U326" i="16"/>
  <c r="R318" i="16"/>
  <c r="O310" i="16"/>
  <c r="T310" i="16"/>
  <c r="R294" i="16"/>
  <c r="V286" i="16"/>
  <c r="R286" i="16"/>
  <c r="O286" i="16"/>
  <c r="O246" i="16"/>
  <c r="T206" i="16"/>
  <c r="R198" i="16"/>
  <c r="U182" i="16"/>
  <c r="T182" i="16"/>
  <c r="U174" i="16"/>
  <c r="V174" i="16"/>
  <c r="R174" i="16"/>
  <c r="U166" i="16"/>
  <c r="P166" i="16"/>
  <c r="Q166" i="16"/>
  <c r="V166" i="16"/>
  <c r="O166" i="16"/>
  <c r="U150" i="16"/>
  <c r="U142" i="16"/>
  <c r="V142" i="16"/>
  <c r="R142" i="16"/>
  <c r="R134" i="16"/>
  <c r="P126" i="16"/>
  <c r="Q126" i="16"/>
  <c r="W118" i="16"/>
  <c r="O118" i="16"/>
  <c r="Q110" i="16"/>
  <c r="W110" i="16"/>
  <c r="T94" i="16"/>
  <c r="O94" i="16"/>
  <c r="V70" i="16"/>
  <c r="P46" i="16"/>
  <c r="W38" i="16"/>
  <c r="W446" i="16"/>
  <c r="U241" i="16"/>
  <c r="R257" i="16"/>
  <c r="P281" i="16"/>
  <c r="W305" i="16"/>
  <c r="P182" i="16"/>
  <c r="V246" i="16"/>
  <c r="P286" i="16"/>
  <c r="U382" i="16"/>
  <c r="P430" i="16"/>
  <c r="P445" i="16"/>
  <c r="T445" i="16"/>
  <c r="T429" i="16"/>
  <c r="R438" i="16"/>
  <c r="T265" i="16"/>
  <c r="U273" i="16"/>
  <c r="W289" i="16"/>
  <c r="U297" i="16"/>
  <c r="R305" i="16"/>
  <c r="T238" i="16"/>
  <c r="P246" i="16"/>
  <c r="V310" i="16"/>
  <c r="W334" i="16"/>
  <c r="Q366" i="16"/>
  <c r="P444" i="16"/>
  <c r="R424" i="16"/>
  <c r="W438" i="16"/>
  <c r="R462" i="16"/>
  <c r="W313" i="16"/>
  <c r="U329" i="16"/>
  <c r="U337" i="16"/>
  <c r="W353" i="16"/>
  <c r="P150" i="16"/>
  <c r="T166" i="16"/>
  <c r="R230" i="16"/>
  <c r="P310" i="16"/>
  <c r="X91" i="19"/>
  <c r="W91" i="19"/>
  <c r="X295" i="20"/>
  <c r="W295" i="20"/>
  <c r="X301" i="20"/>
  <c r="X258" i="20"/>
  <c r="X533" i="19"/>
  <c r="Q42" i="16"/>
  <c r="Q105" i="16"/>
  <c r="Q123" i="16"/>
  <c r="Q132" i="16"/>
  <c r="Q141" i="16"/>
  <c r="Q150" i="16"/>
  <c r="Q177" i="16"/>
  <c r="Q240" i="16"/>
  <c r="Q276" i="16"/>
  <c r="Q375" i="16"/>
  <c r="Q384" i="16"/>
  <c r="Q411" i="16"/>
  <c r="Q438" i="16"/>
  <c r="Q447" i="16"/>
  <c r="V141" i="16"/>
  <c r="V150" i="16"/>
  <c r="O138" i="16"/>
  <c r="O210" i="16"/>
  <c r="O219" i="16"/>
  <c r="O228" i="16"/>
  <c r="O401" i="16"/>
  <c r="T79" i="16"/>
  <c r="T196" i="16"/>
  <c r="T394" i="16"/>
  <c r="X10" i="20"/>
  <c r="W10" i="20"/>
  <c r="X50" i="19"/>
  <c r="R166" i="16"/>
  <c r="R310" i="16"/>
  <c r="P62" i="16"/>
  <c r="P134" i="16"/>
  <c r="P188" i="16"/>
  <c r="P242" i="16"/>
  <c r="P305" i="16"/>
  <c r="P413" i="16"/>
  <c r="P449" i="16"/>
  <c r="U117" i="16"/>
  <c r="U153" i="16"/>
  <c r="U180" i="16"/>
  <c r="U225" i="16"/>
  <c r="U279" i="16"/>
  <c r="U333" i="16"/>
  <c r="U387" i="16"/>
  <c r="U423" i="16"/>
  <c r="U441" i="16"/>
  <c r="U459" i="16"/>
  <c r="U468" i="16"/>
  <c r="X222" i="19"/>
  <c r="Q152" i="16"/>
  <c r="Q350" i="16"/>
  <c r="V119" i="19"/>
  <c r="V298" i="20"/>
  <c r="U52" i="20"/>
  <c r="U92" i="20"/>
  <c r="V295" i="20"/>
  <c r="V335" i="20"/>
  <c r="R474" i="16"/>
  <c r="W475" i="16"/>
  <c r="P479" i="16"/>
  <c r="Q480" i="16"/>
  <c r="P478" i="16"/>
  <c r="V318" i="19"/>
  <c r="W52" i="20"/>
  <c r="U464" i="19"/>
  <c r="P475" i="16"/>
  <c r="W318" i="19"/>
  <c r="V458" i="20"/>
  <c r="W464" i="19"/>
  <c r="U478" i="16"/>
  <c r="V293" i="16"/>
  <c r="V313" i="20"/>
  <c r="V513" i="16"/>
  <c r="O500" i="16"/>
  <c r="T500" i="16"/>
  <c r="W500" i="16"/>
  <c r="R500" i="16"/>
  <c r="U514" i="16"/>
  <c r="O514" i="16"/>
  <c r="W518" i="16"/>
  <c r="R482" i="16"/>
  <c r="W507" i="16"/>
  <c r="R507" i="16"/>
  <c r="V507" i="16"/>
  <c r="W513" i="16"/>
  <c r="P513" i="16"/>
  <c r="U513" i="16"/>
  <c r="O513" i="16"/>
  <c r="V525" i="16"/>
  <c r="T525" i="16"/>
  <c r="O518" i="16"/>
  <c r="V487" i="16"/>
  <c r="P500" i="16"/>
  <c r="T516" i="16"/>
  <c r="P518" i="16"/>
  <c r="V522" i="16"/>
  <c r="P489" i="16"/>
  <c r="T514" i="16"/>
  <c r="U515" i="16"/>
  <c r="T518" i="16"/>
  <c r="U519" i="16"/>
  <c r="P524" i="16"/>
  <c r="U500" i="16"/>
  <c r="P505" i="16"/>
  <c r="P487" i="16"/>
  <c r="T506" i="16"/>
  <c r="P509" i="16"/>
  <c r="P510" i="16"/>
  <c r="V514" i="16"/>
  <c r="T524" i="16"/>
  <c r="U525" i="16"/>
  <c r="U404" i="19"/>
  <c r="V404" i="19"/>
  <c r="V582" i="20"/>
  <c r="U593" i="20"/>
  <c r="T533" i="16"/>
  <c r="U534" i="16"/>
  <c r="P536" i="16"/>
  <c r="U539" i="16"/>
  <c r="N599" i="19"/>
  <c r="N602" i="19"/>
  <c r="V607" i="19"/>
  <c r="U600" i="20"/>
  <c r="U605" i="20"/>
  <c r="T532" i="16"/>
  <c r="U533" i="16"/>
  <c r="U538" i="16"/>
  <c r="N598" i="19"/>
  <c r="V602" i="19"/>
  <c r="V613" i="19"/>
  <c r="V600" i="20"/>
  <c r="O605" i="20"/>
  <c r="U611" i="20"/>
  <c r="U577" i="20"/>
  <c r="T530" i="16"/>
  <c r="R535" i="16"/>
  <c r="N611" i="19"/>
  <c r="O612" i="19"/>
  <c r="U609" i="20"/>
  <c r="O539" i="16"/>
  <c r="P540" i="16"/>
  <c r="O597" i="19"/>
  <c r="V611" i="19"/>
  <c r="V598" i="20"/>
  <c r="U576" i="20"/>
  <c r="V592" i="19"/>
  <c r="P534" i="16"/>
  <c r="P539" i="16"/>
  <c r="U596" i="19"/>
  <c r="U609" i="19"/>
  <c r="X594" i="20"/>
  <c r="Q534" i="16"/>
  <c r="V585" i="20"/>
  <c r="V582" i="19"/>
  <c r="P532" i="16"/>
  <c r="U540" i="16"/>
  <c r="W596" i="19"/>
  <c r="N607" i="19"/>
  <c r="N612" i="20"/>
  <c r="X434" i="20"/>
  <c r="I274" i="20"/>
  <c r="Y274" i="20" s="1"/>
  <c r="I234" i="20"/>
  <c r="R234" i="20" s="1"/>
  <c r="Q614" i="19"/>
  <c r="N36" i="19"/>
  <c r="U36" i="19"/>
  <c r="N82" i="19"/>
  <c r="N127" i="19"/>
  <c r="N247" i="19"/>
  <c r="U305" i="19"/>
  <c r="N329" i="19"/>
  <c r="U436" i="19"/>
  <c r="N436" i="19"/>
  <c r="N482" i="19"/>
  <c r="U482" i="19"/>
  <c r="N241" i="19"/>
  <c r="AC40" i="8"/>
  <c r="I288" i="19"/>
  <c r="R288" i="19" s="1"/>
  <c r="U269" i="19"/>
  <c r="N105" i="19"/>
  <c r="N181" i="20"/>
  <c r="AB36" i="8"/>
  <c r="I387" i="19"/>
  <c r="U525" i="19"/>
  <c r="N516" i="19"/>
  <c r="U258" i="19"/>
  <c r="I266" i="19"/>
  <c r="R266" i="19" s="1"/>
  <c r="N42" i="20"/>
  <c r="N101" i="20"/>
  <c r="N276" i="19"/>
  <c r="N322" i="19"/>
  <c r="N78" i="20"/>
  <c r="N138" i="20"/>
  <c r="N178" i="20"/>
  <c r="N238" i="20"/>
  <c r="N278" i="20"/>
  <c r="U298" i="20"/>
  <c r="N298" i="20"/>
  <c r="U358" i="20"/>
  <c r="N358" i="20"/>
  <c r="N378" i="20"/>
  <c r="U398" i="20"/>
  <c r="N398" i="20"/>
  <c r="U418" i="20"/>
  <c r="N418" i="20"/>
  <c r="U458" i="20"/>
  <c r="N458" i="20"/>
  <c r="N478" i="20"/>
  <c r="U498" i="20"/>
  <c r="N498" i="20"/>
  <c r="N518" i="20"/>
  <c r="U168" i="19"/>
  <c r="U107" i="20"/>
  <c r="N107" i="20"/>
  <c r="U121" i="20"/>
  <c r="N167" i="20"/>
  <c r="N187" i="20"/>
  <c r="N261" i="20"/>
  <c r="U287" i="20"/>
  <c r="N381" i="20"/>
  <c r="U401" i="20"/>
  <c r="N401" i="20"/>
  <c r="U521" i="20"/>
  <c r="AC44" i="8"/>
  <c r="I323" i="19"/>
  <c r="R323" i="19" s="1"/>
  <c r="U28" i="20"/>
  <c r="N127" i="20"/>
  <c r="I58" i="19"/>
  <c r="R58" i="19" s="1"/>
  <c r="N217" i="19"/>
  <c r="N376" i="19"/>
  <c r="N293" i="19"/>
  <c r="N578" i="19"/>
  <c r="U602" i="19"/>
  <c r="N599" i="20"/>
  <c r="I602" i="19"/>
  <c r="Y602" i="19" s="1"/>
  <c r="U583" i="20"/>
  <c r="N611" i="20"/>
  <c r="N591" i="19"/>
  <c r="U598" i="19"/>
  <c r="I524" i="20"/>
  <c r="R524" i="20" s="1"/>
  <c r="I444" i="20"/>
  <c r="Y444" i="20" s="1"/>
  <c r="Q524" i="20"/>
  <c r="I14" i="19"/>
  <c r="Y14" i="19" s="1"/>
  <c r="I514" i="20"/>
  <c r="I434" i="20"/>
  <c r="Y434" i="20" s="1"/>
  <c r="Q154" i="19"/>
  <c r="Q514" i="20"/>
  <c r="I344" i="20"/>
  <c r="Y344" i="20" s="1"/>
  <c r="I154" i="20"/>
  <c r="Y154" i="20" s="1"/>
  <c r="X414" i="20"/>
  <c r="Q344" i="20"/>
  <c r="X614" i="19"/>
  <c r="O76" i="19"/>
  <c r="V133" i="19"/>
  <c r="O216" i="19"/>
  <c r="V216" i="19"/>
  <c r="V227" i="19"/>
  <c r="O227" i="19"/>
  <c r="O242" i="19"/>
  <c r="O253" i="19"/>
  <c r="O265" i="19"/>
  <c r="O287" i="19"/>
  <c r="V287" i="19"/>
  <c r="O298" i="19"/>
  <c r="V298" i="19"/>
  <c r="V322" i="19"/>
  <c r="O322" i="19"/>
  <c r="V369" i="19"/>
  <c r="V382" i="19"/>
  <c r="V393" i="19"/>
  <c r="O405" i="19"/>
  <c r="O442" i="19"/>
  <c r="O522" i="19"/>
  <c r="O70" i="19"/>
  <c r="O150" i="19"/>
  <c r="V270" i="19"/>
  <c r="O270" i="19"/>
  <c r="I330" i="19"/>
  <c r="R330" i="19" s="1"/>
  <c r="O410" i="19"/>
  <c r="V71" i="19"/>
  <c r="O151" i="19"/>
  <c r="O271" i="19"/>
  <c r="V271" i="19"/>
  <c r="I331" i="19"/>
  <c r="O331" i="19"/>
  <c r="V411" i="19"/>
  <c r="O471" i="19"/>
  <c r="V471" i="19"/>
  <c r="O11" i="20"/>
  <c r="O31" i="20"/>
  <c r="O37" i="20"/>
  <c r="V37" i="20"/>
  <c r="V51" i="20"/>
  <c r="O51" i="20"/>
  <c r="I51" i="20"/>
  <c r="Y51" i="20" s="1"/>
  <c r="O57" i="20"/>
  <c r="O71" i="20"/>
  <c r="O91" i="20"/>
  <c r="O97" i="20"/>
  <c r="O111" i="20"/>
  <c r="O117" i="20"/>
  <c r="V131" i="20"/>
  <c r="O131" i="20"/>
  <c r="O137" i="20"/>
  <c r="O151" i="20"/>
  <c r="V151" i="20"/>
  <c r="O157" i="20"/>
  <c r="V157" i="20"/>
  <c r="O177" i="20"/>
  <c r="V177" i="20"/>
  <c r="I177" i="20"/>
  <c r="Y177" i="20" s="1"/>
  <c r="O191" i="20"/>
  <c r="O197" i="20"/>
  <c r="V197" i="20"/>
  <c r="O211" i="20"/>
  <c r="V217" i="20"/>
  <c r="O217" i="20"/>
  <c r="O231" i="20"/>
  <c r="O237" i="20"/>
  <c r="O257" i="20"/>
  <c r="V271" i="20"/>
  <c r="V277" i="20"/>
  <c r="O277" i="20"/>
  <c r="V291" i="20"/>
  <c r="O291" i="20"/>
  <c r="O297" i="20"/>
  <c r="V311" i="20"/>
  <c r="O311" i="20"/>
  <c r="O317" i="20"/>
  <c r="O331" i="20"/>
  <c r="O337" i="20"/>
  <c r="O351" i="20"/>
  <c r="V351" i="20"/>
  <c r="V357" i="20"/>
  <c r="O357" i="20"/>
  <c r="V371" i="20"/>
  <c r="O371" i="20"/>
  <c r="O377" i="20"/>
  <c r="O391" i="20"/>
  <c r="V391" i="20"/>
  <c r="O397" i="20"/>
  <c r="O411" i="20"/>
  <c r="V417" i="20"/>
  <c r="O417" i="20"/>
  <c r="V431" i="20"/>
  <c r="I431" i="20"/>
  <c r="R431" i="20" s="1"/>
  <c r="O431" i="20"/>
  <c r="O437" i="20"/>
  <c r="V437" i="20"/>
  <c r="O156" i="19"/>
  <c r="O411" i="19"/>
  <c r="O470" i="19"/>
  <c r="O71" i="19"/>
  <c r="V347" i="19"/>
  <c r="V135" i="20"/>
  <c r="V83" i="20"/>
  <c r="O535" i="19"/>
  <c r="O536" i="20"/>
  <c r="I457" i="20"/>
  <c r="Y457" i="20" s="1"/>
  <c r="O507" i="20"/>
  <c r="O521" i="20"/>
  <c r="V521" i="20"/>
  <c r="V289" i="20"/>
  <c r="V203" i="20"/>
  <c r="V43" i="20"/>
  <c r="O511" i="20"/>
  <c r="V536" i="19"/>
  <c r="O543" i="19"/>
  <c r="V543" i="19"/>
  <c r="I63" i="20"/>
  <c r="R63" i="20" s="1"/>
  <c r="V46" i="19"/>
  <c r="V51" i="19"/>
  <c r="V370" i="19"/>
  <c r="O75" i="20"/>
  <c r="O23" i="20"/>
  <c r="V457" i="20"/>
  <c r="V132" i="20"/>
  <c r="V52" i="20"/>
  <c r="V163" i="20"/>
  <c r="V451" i="19"/>
  <c r="V487" i="20"/>
  <c r="O122" i="20"/>
  <c r="O42" i="20"/>
  <c r="O535" i="20"/>
  <c r="O615" i="19"/>
  <c r="O602" i="19"/>
  <c r="O622" i="20"/>
  <c r="O605" i="19"/>
  <c r="O599" i="19"/>
  <c r="V577" i="20"/>
  <c r="O600" i="20"/>
  <c r="O595" i="20"/>
  <c r="O613" i="19"/>
  <c r="N539" i="20"/>
  <c r="U539" i="20"/>
  <c r="N539" i="19"/>
  <c r="U539" i="19"/>
  <c r="N102" i="19"/>
  <c r="I102" i="19"/>
  <c r="R102" i="19" s="1"/>
  <c r="N196" i="19"/>
  <c r="N407" i="19"/>
  <c r="N201" i="19"/>
  <c r="U201" i="19"/>
  <c r="U416" i="20"/>
  <c r="N416" i="20"/>
  <c r="I430" i="20"/>
  <c r="Y430" i="20" s="1"/>
  <c r="U430" i="20"/>
  <c r="N450" i="20"/>
  <c r="N516" i="20"/>
  <c r="N526" i="20"/>
  <c r="AC59" i="8"/>
  <c r="AB51" i="8"/>
  <c r="N202" i="19"/>
  <c r="U592" i="20"/>
  <c r="I621" i="20"/>
  <c r="R621" i="20" s="1"/>
  <c r="U586" i="20"/>
  <c r="N609" i="20"/>
  <c r="N595" i="19"/>
  <c r="U611" i="19"/>
  <c r="Q420" i="16"/>
  <c r="AN57" i="8"/>
  <c r="P255" i="19"/>
  <c r="P17" i="20"/>
  <c r="P388" i="20"/>
  <c r="I541" i="20"/>
  <c r="R541" i="20" s="1"/>
  <c r="I623" i="20"/>
  <c r="R623" i="20" s="1"/>
  <c r="W608" i="19"/>
  <c r="I67" i="19"/>
  <c r="R67" i="19" s="1"/>
  <c r="I78" i="19"/>
  <c r="R78" i="19" s="1"/>
  <c r="I422" i="19"/>
  <c r="R422" i="19" s="1"/>
  <c r="I433" i="19"/>
  <c r="R433" i="19" s="1"/>
  <c r="I502" i="19"/>
  <c r="P583" i="19"/>
  <c r="P623" i="20"/>
  <c r="AJ32" i="17"/>
  <c r="AA30" i="8"/>
  <c r="O205" i="19"/>
  <c r="V42" i="19"/>
  <c r="N402" i="19"/>
  <c r="U307" i="19"/>
  <c r="P188" i="20"/>
  <c r="U285" i="19"/>
  <c r="V309" i="19"/>
  <c r="N413" i="19"/>
  <c r="V137" i="20"/>
  <c r="P102" i="20"/>
  <c r="O17" i="20"/>
  <c r="I54" i="20"/>
  <c r="Y54" i="20" s="1"/>
  <c r="X54" i="20"/>
  <c r="W88" i="20"/>
  <c r="P88" i="20"/>
  <c r="Q254" i="20"/>
  <c r="Q314" i="20"/>
  <c r="X314" i="20"/>
  <c r="Q374" i="20"/>
  <c r="Q174" i="20"/>
  <c r="P567" i="20"/>
  <c r="U543" i="20"/>
  <c r="V541" i="20"/>
  <c r="P553" i="19"/>
  <c r="O573" i="20"/>
  <c r="V573" i="20"/>
  <c r="O541" i="20"/>
  <c r="V560" i="19"/>
  <c r="O546" i="19"/>
  <c r="N551" i="20"/>
  <c r="U571" i="19"/>
  <c r="O556" i="20"/>
  <c r="I554" i="20"/>
  <c r="Q554" i="20"/>
  <c r="I551" i="19"/>
  <c r="R551" i="19" s="1"/>
  <c r="N545" i="20"/>
  <c r="P557" i="19"/>
  <c r="V558" i="19"/>
  <c r="O550" i="20"/>
  <c r="V558" i="20"/>
  <c r="I567" i="20"/>
  <c r="U546" i="19"/>
  <c r="P585" i="20"/>
  <c r="N589" i="20"/>
  <c r="U589" i="20"/>
  <c r="O585" i="19"/>
  <c r="V585" i="19"/>
  <c r="N623" i="19"/>
  <c r="N587" i="20"/>
  <c r="O578" i="20"/>
  <c r="V578" i="20"/>
  <c r="V587" i="19"/>
  <c r="O587" i="19"/>
  <c r="P618" i="19"/>
  <c r="O576" i="19"/>
  <c r="V591" i="19"/>
  <c r="U579" i="20"/>
  <c r="N579" i="20"/>
  <c r="O591" i="20"/>
  <c r="O619" i="19"/>
  <c r="I610" i="19"/>
  <c r="Y610" i="19" s="1"/>
  <c r="V581" i="20"/>
  <c r="P582" i="19"/>
  <c r="Q624" i="19"/>
  <c r="O618" i="19"/>
  <c r="V580" i="19"/>
  <c r="O612" i="20"/>
  <c r="V605" i="20"/>
  <c r="P581" i="20"/>
  <c r="I606" i="19"/>
  <c r="U610" i="19"/>
  <c r="I591" i="19"/>
  <c r="R591" i="19" s="1"/>
  <c r="I154" i="19"/>
  <c r="Y154" i="19" s="1"/>
  <c r="Q94" i="20"/>
  <c r="I544" i="19"/>
  <c r="R544" i="19" s="1"/>
  <c r="Q544" i="20"/>
  <c r="I544" i="20"/>
  <c r="Y544" i="20" s="1"/>
  <c r="Q624" i="20"/>
  <c r="X544" i="19"/>
  <c r="I184" i="19"/>
  <c r="Y184" i="19" s="1"/>
  <c r="I354" i="20"/>
  <c r="R354" i="20" s="1"/>
  <c r="I314" i="20"/>
  <c r="Y314" i="20" s="1"/>
  <c r="I254" i="20"/>
  <c r="Y254" i="20" s="1"/>
  <c r="I114" i="20"/>
  <c r="R114" i="20" s="1"/>
  <c r="Q54" i="20"/>
  <c r="I104" i="19"/>
  <c r="R104" i="19" s="1"/>
  <c r="Q54" i="19"/>
  <c r="I414" i="20"/>
  <c r="Y414" i="20" s="1"/>
  <c r="I134" i="20"/>
  <c r="R134" i="20" s="1"/>
  <c r="I34" i="20"/>
  <c r="Y34" i="20" s="1"/>
  <c r="X144" i="19"/>
  <c r="Q354" i="20"/>
  <c r="P29" i="20"/>
  <c r="P55" i="20"/>
  <c r="P69" i="20"/>
  <c r="P149" i="20"/>
  <c r="W163" i="20"/>
  <c r="P163" i="20"/>
  <c r="P537" i="19"/>
  <c r="W537" i="19"/>
  <c r="AJ45" i="17"/>
  <c r="W139" i="19"/>
  <c r="P576" i="19"/>
  <c r="I581" i="19"/>
  <c r="R581" i="19" s="1"/>
  <c r="I619" i="20"/>
  <c r="R619" i="20" s="1"/>
  <c r="P619" i="20"/>
  <c r="P576" i="20"/>
  <c r="P620" i="19"/>
  <c r="W600" i="20"/>
  <c r="AG64" i="17"/>
  <c r="W605" i="20"/>
  <c r="AJ42" i="17"/>
  <c r="I596" i="19"/>
  <c r="U582" i="19"/>
  <c r="U592" i="19"/>
  <c r="U610" i="20"/>
  <c r="N596" i="19"/>
  <c r="I609" i="20"/>
  <c r="R609" i="20" s="1"/>
  <c r="N577" i="19"/>
  <c r="U198" i="16"/>
  <c r="U126" i="16"/>
  <c r="I59" i="19"/>
  <c r="R59" i="19" s="1"/>
  <c r="I106" i="19"/>
  <c r="R106" i="19" s="1"/>
  <c r="I152" i="19"/>
  <c r="I437" i="19"/>
  <c r="R437" i="19" s="1"/>
  <c r="I483" i="19"/>
  <c r="Y483" i="19" s="1"/>
  <c r="O588" i="19"/>
  <c r="O610" i="19"/>
  <c r="AB67" i="8"/>
  <c r="V580" i="20"/>
  <c r="V578" i="19"/>
  <c r="O616" i="19"/>
  <c r="V610" i="19"/>
  <c r="V583" i="20"/>
  <c r="V592" i="20"/>
  <c r="O582" i="19"/>
  <c r="O579" i="19"/>
  <c r="I590" i="19"/>
  <c r="R590" i="19" s="1"/>
  <c r="I618" i="19"/>
  <c r="R618" i="19" s="1"/>
  <c r="O578" i="19"/>
  <c r="O592" i="19"/>
  <c r="O610" i="20"/>
  <c r="O611" i="19"/>
  <c r="V590" i="20"/>
  <c r="O582" i="20"/>
  <c r="V590" i="19"/>
  <c r="I617" i="20"/>
  <c r="R617" i="20" s="1"/>
  <c r="V595" i="19"/>
  <c r="V579" i="20"/>
  <c r="V589" i="20"/>
  <c r="I600" i="20"/>
  <c r="Y600" i="20" s="1"/>
  <c r="I611" i="19"/>
  <c r="Y611" i="19" s="1"/>
  <c r="X14" i="20"/>
  <c r="Q14" i="20"/>
  <c r="I194" i="20"/>
  <c r="Q214" i="20"/>
  <c r="Q294" i="20"/>
  <c r="X294" i="20"/>
  <c r="I294" i="20"/>
  <c r="Y294" i="20" s="1"/>
  <c r="X394" i="20"/>
  <c r="I394" i="20"/>
  <c r="Q444" i="20"/>
  <c r="I284" i="20"/>
  <c r="R284" i="20" s="1"/>
  <c r="I574" i="19"/>
  <c r="R574" i="19" s="1"/>
  <c r="Q554" i="19"/>
  <c r="X584" i="20"/>
  <c r="Q584" i="20"/>
  <c r="Q604" i="20"/>
  <c r="I144" i="19"/>
  <c r="R144" i="19" s="1"/>
  <c r="Q114" i="20"/>
  <c r="X604" i="20"/>
  <c r="X614" i="20"/>
  <c r="P59" i="8"/>
  <c r="AC35" i="17"/>
  <c r="AJ52" i="17"/>
  <c r="O25" i="19"/>
  <c r="O93" i="19"/>
  <c r="W95" i="19"/>
  <c r="Q34" i="20"/>
  <c r="P498" i="20"/>
  <c r="O501" i="20"/>
  <c r="O539" i="19"/>
  <c r="O5" i="19"/>
  <c r="U535" i="20"/>
  <c r="V539" i="20"/>
  <c r="N542" i="20"/>
  <c r="O540" i="19"/>
  <c r="V549" i="19"/>
  <c r="O549" i="19"/>
  <c r="P560" i="19"/>
  <c r="W560" i="19"/>
  <c r="N572" i="19"/>
  <c r="N542" i="19"/>
  <c r="V540" i="20"/>
  <c r="P559" i="20"/>
  <c r="W573" i="20"/>
  <c r="V552" i="19"/>
  <c r="O552" i="19"/>
  <c r="P569" i="19"/>
  <c r="AG62" i="17"/>
  <c r="O548" i="20"/>
  <c r="O569" i="20"/>
  <c r="I579" i="20"/>
  <c r="R579" i="20" s="1"/>
  <c r="I586" i="20"/>
  <c r="R586" i="20" s="1"/>
  <c r="O593" i="19"/>
  <c r="V593" i="19"/>
  <c r="P560" i="20"/>
  <c r="I583" i="20"/>
  <c r="Y583" i="20" s="1"/>
  <c r="I594" i="20"/>
  <c r="R594" i="20" s="1"/>
  <c r="O586" i="19"/>
  <c r="N593" i="19"/>
  <c r="O585" i="20"/>
  <c r="I616" i="19"/>
  <c r="R616" i="19" s="1"/>
  <c r="W575" i="20"/>
  <c r="V575" i="20"/>
  <c r="Q594" i="20"/>
  <c r="V586" i="19"/>
  <c r="O621" i="19"/>
  <c r="P586" i="20"/>
  <c r="AD63" i="17"/>
  <c r="O549" i="20"/>
  <c r="U588" i="19"/>
  <c r="I549" i="20"/>
  <c r="R549" i="20" s="1"/>
  <c r="T505" i="16"/>
  <c r="AE60" i="17"/>
  <c r="W579" i="20"/>
  <c r="W600" i="19"/>
  <c r="U605" i="19"/>
  <c r="O595" i="19"/>
  <c r="N597" i="20"/>
  <c r="R406" i="16"/>
  <c r="R398" i="16"/>
  <c r="V390" i="16"/>
  <c r="R390" i="16"/>
  <c r="V382" i="16"/>
  <c r="R374" i="16"/>
  <c r="V366" i="16"/>
  <c r="R366" i="16"/>
  <c r="V358" i="16"/>
  <c r="R358" i="16"/>
  <c r="R350" i="16"/>
  <c r="V334" i="16"/>
  <c r="R334" i="16"/>
  <c r="R326" i="16"/>
  <c r="U310" i="16"/>
  <c r="Q310" i="16"/>
  <c r="U302" i="16"/>
  <c r="U294" i="16"/>
  <c r="Q294" i="16"/>
  <c r="U286" i="16"/>
  <c r="U246" i="16"/>
  <c r="U238" i="16"/>
  <c r="Q238" i="16"/>
  <c r="U230" i="16"/>
  <c r="U222" i="16"/>
  <c r="Q222" i="16"/>
  <c r="U214" i="16"/>
  <c r="U470" i="16"/>
  <c r="P412" i="16"/>
  <c r="Q470" i="16"/>
  <c r="R420" i="16"/>
  <c r="R428" i="16"/>
  <c r="R448" i="16"/>
  <c r="R456" i="16"/>
  <c r="Q229" i="16"/>
  <c r="Q245" i="16"/>
  <c r="Q277" i="16"/>
  <c r="Q285" i="16"/>
  <c r="Q317" i="16"/>
  <c r="R329" i="16"/>
  <c r="R333" i="16"/>
  <c r="R345" i="16"/>
  <c r="R349" i="16"/>
  <c r="R353" i="16"/>
  <c r="R357" i="16"/>
  <c r="R365" i="16"/>
  <c r="R377" i="16"/>
  <c r="R381" i="16"/>
  <c r="R385" i="16"/>
  <c r="R389" i="16"/>
  <c r="R393" i="16"/>
  <c r="R397" i="16"/>
  <c r="R401" i="16"/>
  <c r="R405" i="16"/>
  <c r="R413" i="16"/>
  <c r="U414" i="16"/>
  <c r="O443" i="16"/>
  <c r="O455" i="16"/>
  <c r="O463" i="16"/>
  <c r="V10" i="16"/>
  <c r="V34" i="16"/>
  <c r="V42" i="16"/>
  <c r="T70" i="16"/>
  <c r="V94" i="16"/>
  <c r="R106" i="16"/>
  <c r="R110" i="16"/>
  <c r="R114" i="16"/>
  <c r="R118" i="16"/>
  <c r="R122" i="16"/>
  <c r="W126" i="16"/>
  <c r="W134" i="16"/>
  <c r="W138" i="16"/>
  <c r="W142" i="16"/>
  <c r="W146" i="16"/>
  <c r="W150" i="16"/>
  <c r="W154" i="16"/>
  <c r="W162" i="16"/>
  <c r="W174" i="16"/>
  <c r="W178" i="16"/>
  <c r="W182" i="16"/>
  <c r="W194" i="16"/>
  <c r="W198" i="16"/>
  <c r="W206" i="16"/>
  <c r="W210" i="16"/>
  <c r="W214" i="16"/>
  <c r="W230" i="16"/>
  <c r="W246" i="16"/>
  <c r="W278" i="16"/>
  <c r="W294" i="16"/>
  <c r="T326" i="16"/>
  <c r="P466" i="16"/>
  <c r="P470" i="16"/>
  <c r="Q5" i="16"/>
  <c r="R402" i="16"/>
  <c r="V394" i="16"/>
  <c r="R394" i="16"/>
  <c r="R386" i="16"/>
  <c r="R378" i="16"/>
  <c r="R370" i="16"/>
  <c r="R362" i="16"/>
  <c r="V354" i="16"/>
  <c r="R354" i="16"/>
  <c r="V346" i="16"/>
  <c r="V330" i="16"/>
  <c r="R330" i="16"/>
  <c r="U306" i="16"/>
  <c r="U290" i="16"/>
  <c r="Q290" i="16"/>
  <c r="U282" i="16"/>
  <c r="U274" i="16"/>
  <c r="Q274" i="16"/>
  <c r="Q258" i="16"/>
  <c r="U234" i="16"/>
  <c r="U389" i="16"/>
  <c r="U405" i="16"/>
  <c r="T420" i="16"/>
  <c r="P382" i="16"/>
  <c r="O386" i="16"/>
  <c r="P398" i="16"/>
  <c r="O402" i="16"/>
  <c r="U450" i="16"/>
  <c r="U466" i="16"/>
  <c r="Q436" i="16"/>
  <c r="W412" i="16"/>
  <c r="R450" i="16"/>
  <c r="P373" i="16"/>
  <c r="P389" i="16"/>
  <c r="P397" i="16"/>
  <c r="P405" i="16"/>
  <c r="O421" i="16"/>
  <c r="O445" i="16"/>
  <c r="W222" i="16"/>
  <c r="T234" i="16"/>
  <c r="O238" i="16"/>
  <c r="W254" i="16"/>
  <c r="V274" i="16"/>
  <c r="W286" i="16"/>
  <c r="T298" i="16"/>
  <c r="W302" i="16"/>
  <c r="T314" i="16"/>
  <c r="W318" i="16"/>
  <c r="U330" i="16"/>
  <c r="T334" i="16"/>
  <c r="U346" i="16"/>
  <c r="T350" i="16"/>
  <c r="W354" i="16"/>
  <c r="U362" i="16"/>
  <c r="T366" i="16"/>
  <c r="W370" i="16"/>
  <c r="U378" i="16"/>
  <c r="T382" i="16"/>
  <c r="W386" i="16"/>
  <c r="U394" i="16"/>
  <c r="T398" i="16"/>
  <c r="W402" i="16"/>
  <c r="P346" i="16"/>
  <c r="O350" i="16"/>
  <c r="P362" i="16"/>
  <c r="O366" i="16"/>
  <c r="P378" i="16"/>
  <c r="O382" i="16"/>
  <c r="P394" i="16"/>
  <c r="O398" i="16"/>
  <c r="Q402" i="16"/>
  <c r="R414" i="16"/>
  <c r="I276" i="19"/>
  <c r="I205" i="19"/>
  <c r="R205" i="19" s="1"/>
  <c r="V218" i="19"/>
  <c r="U205" i="19"/>
  <c r="U42" i="19"/>
  <c r="V433" i="19"/>
  <c r="V289" i="19"/>
  <c r="N476" i="19"/>
  <c r="V198" i="19"/>
  <c r="V371" i="19"/>
  <c r="W186" i="19"/>
  <c r="V398" i="19"/>
  <c r="I539" i="20"/>
  <c r="Y539" i="20" s="1"/>
  <c r="W539" i="20"/>
  <c r="P539" i="20"/>
  <c r="V542" i="20"/>
  <c r="O542" i="20"/>
  <c r="N537" i="19"/>
  <c r="I537" i="19"/>
  <c r="R537" i="19" s="1"/>
  <c r="U537" i="19"/>
  <c r="O542" i="19"/>
  <c r="V542" i="19"/>
  <c r="I398" i="19"/>
  <c r="Y398" i="19" s="1"/>
  <c r="I113" i="19"/>
  <c r="R113" i="19" s="1"/>
  <c r="I489" i="19"/>
  <c r="R489" i="19" s="1"/>
  <c r="V207" i="19"/>
  <c r="U442" i="19"/>
  <c r="U196" i="19"/>
  <c r="U182" i="19"/>
  <c r="O511" i="19"/>
  <c r="O447" i="19"/>
  <c r="V116" i="19"/>
  <c r="P252" i="20"/>
  <c r="N29" i="19"/>
  <c r="N109" i="19"/>
  <c r="N122" i="19"/>
  <c r="N156" i="19"/>
  <c r="U156" i="19"/>
  <c r="N227" i="19"/>
  <c r="U227" i="19"/>
  <c r="N253" i="19"/>
  <c r="U253" i="19"/>
  <c r="N265" i="19"/>
  <c r="U265" i="19"/>
  <c r="N298" i="19"/>
  <c r="U298" i="19"/>
  <c r="N309" i="19"/>
  <c r="U309" i="19"/>
  <c r="N418" i="19"/>
  <c r="U418" i="19"/>
  <c r="N453" i="19"/>
  <c r="U453" i="19"/>
  <c r="N465" i="19"/>
  <c r="N498" i="19"/>
  <c r="U498" i="19"/>
  <c r="N509" i="19"/>
  <c r="O22" i="19"/>
  <c r="O33" i="19"/>
  <c r="V33" i="19"/>
  <c r="O67" i="19"/>
  <c r="O78" i="19"/>
  <c r="V78" i="19"/>
  <c r="O113" i="19"/>
  <c r="O125" i="19"/>
  <c r="V125" i="19"/>
  <c r="O158" i="19"/>
  <c r="V158" i="19"/>
  <c r="O169" i="19"/>
  <c r="O196" i="19"/>
  <c r="V196" i="19"/>
  <c r="O229" i="19"/>
  <c r="V229" i="19"/>
  <c r="O267" i="19"/>
  <c r="V267" i="19"/>
  <c r="O278" i="19"/>
  <c r="O313" i="19"/>
  <c r="V313" i="19"/>
  <c r="V349" i="19"/>
  <c r="O422" i="19"/>
  <c r="V422" i="19"/>
  <c r="O456" i="19"/>
  <c r="V456" i="19"/>
  <c r="O467" i="19"/>
  <c r="O502" i="19"/>
  <c r="V502" i="19"/>
  <c r="O513" i="19"/>
  <c r="W46" i="19"/>
  <c r="P197" i="19"/>
  <c r="W197" i="19"/>
  <c r="P232" i="19"/>
  <c r="P363" i="19"/>
  <c r="P423" i="19"/>
  <c r="N80" i="19"/>
  <c r="P100" i="19"/>
  <c r="N220" i="19"/>
  <c r="O250" i="19"/>
  <c r="P300" i="19"/>
  <c r="W300" i="19"/>
  <c r="N340" i="19"/>
  <c r="O390" i="19"/>
  <c r="V390" i="19"/>
  <c r="N480" i="19"/>
  <c r="P500" i="19"/>
  <c r="P21" i="19"/>
  <c r="P101" i="19"/>
  <c r="O131" i="19"/>
  <c r="V131" i="19"/>
  <c r="P181" i="19"/>
  <c r="W181" i="19"/>
  <c r="N221" i="19"/>
  <c r="U221" i="19"/>
  <c r="O251" i="19"/>
  <c r="V251" i="19"/>
  <c r="O391" i="19"/>
  <c r="V391" i="19"/>
  <c r="W421" i="19"/>
  <c r="P421" i="19"/>
  <c r="Q64" i="19"/>
  <c r="I517" i="19"/>
  <c r="R517" i="19" s="1"/>
  <c r="I472" i="19"/>
  <c r="Y472" i="19" s="1"/>
  <c r="I426" i="19"/>
  <c r="Y426" i="19" s="1"/>
  <c r="I186" i="19"/>
  <c r="Y186" i="19" s="1"/>
  <c r="I139" i="19"/>
  <c r="R139" i="19" s="1"/>
  <c r="I95" i="19"/>
  <c r="Y95" i="19" s="1"/>
  <c r="I48" i="19"/>
  <c r="I89" i="19"/>
  <c r="Y89" i="19" s="1"/>
  <c r="I376" i="19"/>
  <c r="I60" i="19"/>
  <c r="I33" i="19"/>
  <c r="Y33" i="19" s="1"/>
  <c r="V182" i="19"/>
  <c r="U287" i="19"/>
  <c r="V526" i="19"/>
  <c r="P495" i="19"/>
  <c r="Q84" i="20"/>
  <c r="N45" i="19"/>
  <c r="N56" i="19"/>
  <c r="N67" i="19"/>
  <c r="N78" i="19"/>
  <c r="U78" i="19"/>
  <c r="N125" i="19"/>
  <c r="U125" i="19"/>
  <c r="N136" i="19"/>
  <c r="U136" i="19"/>
  <c r="N147" i="19"/>
  <c r="N158" i="19"/>
  <c r="U158" i="19"/>
  <c r="N169" i="19"/>
  <c r="N207" i="19"/>
  <c r="U207" i="19"/>
  <c r="N218" i="19"/>
  <c r="U218" i="19"/>
  <c r="N229" i="19"/>
  <c r="U229" i="19"/>
  <c r="N338" i="19"/>
  <c r="N349" i="19"/>
  <c r="U349" i="19"/>
  <c r="N362" i="19"/>
  <c r="N373" i="19"/>
  <c r="N385" i="19"/>
  <c r="U385" i="19"/>
  <c r="N422" i="19"/>
  <c r="U422" i="19"/>
  <c r="N433" i="19"/>
  <c r="U433" i="19"/>
  <c r="N445" i="19"/>
  <c r="U445" i="19"/>
  <c r="N456" i="19"/>
  <c r="U456" i="19"/>
  <c r="N467" i="19"/>
  <c r="I467" i="19"/>
  <c r="N502" i="19"/>
  <c r="U502" i="19"/>
  <c r="N513" i="19"/>
  <c r="N526" i="19"/>
  <c r="U526" i="19"/>
  <c r="O47" i="19"/>
  <c r="V47" i="19"/>
  <c r="O69" i="19"/>
  <c r="O82" i="19"/>
  <c r="O127" i="19"/>
  <c r="V127" i="19"/>
  <c r="O138" i="19"/>
  <c r="V138" i="19"/>
  <c r="O162" i="19"/>
  <c r="V162" i="19"/>
  <c r="O209" i="19"/>
  <c r="V209" i="19"/>
  <c r="O222" i="19"/>
  <c r="V222" i="19"/>
  <c r="O233" i="19"/>
  <c r="V233" i="19"/>
  <c r="O316" i="19"/>
  <c r="O342" i="19"/>
  <c r="O365" i="19"/>
  <c r="O387" i="19"/>
  <c r="V387" i="19"/>
  <c r="O409" i="19"/>
  <c r="V409" i="19"/>
  <c r="V436" i="19"/>
  <c r="O458" i="19"/>
  <c r="V458" i="19"/>
  <c r="O482" i="19"/>
  <c r="V482" i="19"/>
  <c r="O505" i="19"/>
  <c r="P15" i="19"/>
  <c r="P37" i="19"/>
  <c r="W37" i="19"/>
  <c r="P59" i="19"/>
  <c r="P83" i="19"/>
  <c r="P106" i="19"/>
  <c r="P128" i="19"/>
  <c r="W128" i="19"/>
  <c r="P152" i="19"/>
  <c r="P175" i="19"/>
  <c r="W175" i="19"/>
  <c r="P199" i="19"/>
  <c r="P248" i="19"/>
  <c r="P415" i="19"/>
  <c r="W415" i="19"/>
  <c r="P437" i="19"/>
  <c r="W437" i="19"/>
  <c r="P459" i="19"/>
  <c r="W459" i="19"/>
  <c r="P483" i="19"/>
  <c r="W483" i="19"/>
  <c r="P506" i="19"/>
  <c r="O30" i="19"/>
  <c r="N140" i="19"/>
  <c r="U140" i="19"/>
  <c r="O190" i="19"/>
  <c r="P220" i="19"/>
  <c r="N260" i="19"/>
  <c r="U260" i="19"/>
  <c r="O310" i="19"/>
  <c r="V310" i="19"/>
  <c r="N400" i="19"/>
  <c r="U400" i="19"/>
  <c r="O430" i="19"/>
  <c r="V430" i="19"/>
  <c r="N530" i="19"/>
  <c r="O31" i="19"/>
  <c r="N141" i="19"/>
  <c r="U141" i="19"/>
  <c r="O191" i="19"/>
  <c r="V191" i="19"/>
  <c r="O311" i="19"/>
  <c r="V311" i="19"/>
  <c r="P341" i="19"/>
  <c r="O431" i="19"/>
  <c r="V431" i="19"/>
  <c r="N531" i="19"/>
  <c r="U531" i="19"/>
  <c r="Q224" i="19"/>
  <c r="Q484" i="19"/>
  <c r="O7" i="20"/>
  <c r="U10" i="20"/>
  <c r="N10" i="20"/>
  <c r="N16" i="20"/>
  <c r="W18" i="20"/>
  <c r="O21" i="20"/>
  <c r="O27" i="20"/>
  <c r="U30" i="20"/>
  <c r="N30" i="20"/>
  <c r="W38" i="20"/>
  <c r="P38" i="20"/>
  <c r="V41" i="20"/>
  <c r="O41" i="20"/>
  <c r="X44" i="20"/>
  <c r="Q44" i="20"/>
  <c r="O47" i="20"/>
  <c r="N50" i="20"/>
  <c r="O61" i="20"/>
  <c r="Q64" i="20"/>
  <c r="O67" i="20"/>
  <c r="P78" i="20"/>
  <c r="O81" i="20"/>
  <c r="V87" i="20"/>
  <c r="O87" i="20"/>
  <c r="N90" i="20"/>
  <c r="U96" i="20"/>
  <c r="N96" i="20"/>
  <c r="P98" i="20"/>
  <c r="O101" i="20"/>
  <c r="V107" i="20"/>
  <c r="O107" i="20"/>
  <c r="N110" i="20"/>
  <c r="P112" i="20"/>
  <c r="U116" i="20"/>
  <c r="N116" i="20"/>
  <c r="P118" i="20"/>
  <c r="V121" i="20"/>
  <c r="O121" i="20"/>
  <c r="X124" i="20"/>
  <c r="Q124" i="20"/>
  <c r="V127" i="20"/>
  <c r="O127" i="20"/>
  <c r="N130" i="20"/>
  <c r="U136" i="20"/>
  <c r="N136" i="20"/>
  <c r="V141" i="20"/>
  <c r="O141" i="20"/>
  <c r="X144" i="20"/>
  <c r="Q144" i="20"/>
  <c r="O147" i="20"/>
  <c r="N150" i="20"/>
  <c r="U156" i="20"/>
  <c r="N156" i="20"/>
  <c r="O167" i="20"/>
  <c r="P172" i="20"/>
  <c r="O181" i="20"/>
  <c r="V181" i="20"/>
  <c r="O187" i="20"/>
  <c r="P192" i="20"/>
  <c r="U196" i="20"/>
  <c r="N196" i="20"/>
  <c r="O201" i="20"/>
  <c r="V201" i="20"/>
  <c r="X204" i="20"/>
  <c r="Q204" i="20"/>
  <c r="V207" i="20"/>
  <c r="O207" i="20"/>
  <c r="U210" i="20"/>
  <c r="N210" i="20"/>
  <c r="U216" i="20"/>
  <c r="N216" i="20"/>
  <c r="O221" i="20"/>
  <c r="Q224" i="20"/>
  <c r="O227" i="20"/>
  <c r="N230" i="20"/>
  <c r="U236" i="20"/>
  <c r="N236" i="20"/>
  <c r="O241" i="20"/>
  <c r="O247" i="20"/>
  <c r="N256" i="20"/>
  <c r="O261" i="20"/>
  <c r="Q264" i="20"/>
  <c r="V267" i="20"/>
  <c r="O267" i="20"/>
  <c r="U270" i="20"/>
  <c r="N270" i="20"/>
  <c r="N276" i="20"/>
  <c r="V281" i="20"/>
  <c r="O281" i="20"/>
  <c r="V287" i="20"/>
  <c r="O287" i="20"/>
  <c r="U290" i="20"/>
  <c r="N290" i="20"/>
  <c r="U296" i="20"/>
  <c r="N296" i="20"/>
  <c r="P298" i="20"/>
  <c r="V301" i="20"/>
  <c r="O301" i="20"/>
  <c r="X304" i="20"/>
  <c r="Q304" i="20"/>
  <c r="V307" i="20"/>
  <c r="O307" i="20"/>
  <c r="U310" i="20"/>
  <c r="N310" i="20"/>
  <c r="P318" i="20"/>
  <c r="O321" i="20"/>
  <c r="N330" i="20"/>
  <c r="O341" i="20"/>
  <c r="O347" i="20"/>
  <c r="P352" i="20"/>
  <c r="N356" i="20"/>
  <c r="O361" i="20"/>
  <c r="Q364" i="20"/>
  <c r="N370" i="20"/>
  <c r="P372" i="20"/>
  <c r="N376" i="20"/>
  <c r="O381" i="20"/>
  <c r="Q384" i="20"/>
  <c r="O387" i="20"/>
  <c r="V387" i="20"/>
  <c r="U390" i="20"/>
  <c r="N390" i="20"/>
  <c r="U396" i="20"/>
  <c r="N396" i="20"/>
  <c r="W398" i="20"/>
  <c r="V401" i="20"/>
  <c r="O401" i="20"/>
  <c r="O407" i="20"/>
  <c r="U410" i="20"/>
  <c r="N410" i="20"/>
  <c r="I191" i="19"/>
  <c r="I506" i="19"/>
  <c r="R506" i="19" s="1"/>
  <c r="I459" i="19"/>
  <c r="Y459" i="19" s="1"/>
  <c r="I415" i="19"/>
  <c r="R415" i="19" s="1"/>
  <c r="I175" i="19"/>
  <c r="R175" i="19" s="1"/>
  <c r="I128" i="19"/>
  <c r="Y128" i="19" s="1"/>
  <c r="I83" i="19"/>
  <c r="I37" i="19"/>
  <c r="I167" i="19"/>
  <c r="I193" i="19"/>
  <c r="I56" i="19"/>
  <c r="R56" i="19" s="1"/>
  <c r="I353" i="19"/>
  <c r="R353" i="19" s="1"/>
  <c r="I478" i="19"/>
  <c r="R478" i="19" s="1"/>
  <c r="I182" i="19"/>
  <c r="Y182" i="19" s="1"/>
  <c r="I45" i="19"/>
  <c r="I24" i="20"/>
  <c r="I136" i="19"/>
  <c r="Y136" i="19" s="1"/>
  <c r="V136" i="19"/>
  <c r="V13" i="19"/>
  <c r="U338" i="19"/>
  <c r="U102" i="19"/>
  <c r="W163" i="19"/>
  <c r="P132" i="20"/>
  <c r="I528" i="19"/>
  <c r="R528" i="19" s="1"/>
  <c r="I227" i="19"/>
  <c r="Y227" i="19" s="1"/>
  <c r="I342" i="19"/>
  <c r="R342" i="19" s="1"/>
  <c r="I224" i="19"/>
  <c r="Y224" i="19" s="1"/>
  <c r="I141" i="19"/>
  <c r="R141" i="19" s="1"/>
  <c r="V102" i="19"/>
  <c r="U87" i="19"/>
  <c r="U522" i="19"/>
  <c r="U33" i="19"/>
  <c r="V111" i="19"/>
  <c r="W517" i="19"/>
  <c r="V425" i="19"/>
  <c r="O282" i="19"/>
  <c r="U396" i="19"/>
  <c r="I495" i="19"/>
  <c r="R495" i="19" s="1"/>
  <c r="I448" i="19"/>
  <c r="Y448" i="19" s="1"/>
  <c r="I377" i="19"/>
  <c r="I163" i="19"/>
  <c r="R163" i="19" s="1"/>
  <c r="I117" i="19"/>
  <c r="R117" i="19" s="1"/>
  <c r="I72" i="19"/>
  <c r="R72" i="19" s="1"/>
  <c r="I26" i="19"/>
  <c r="Y26" i="19" s="1"/>
  <c r="I287" i="19"/>
  <c r="Y287" i="19" s="1"/>
  <c r="I216" i="19"/>
  <c r="I158" i="19"/>
  <c r="Y158" i="19" s="1"/>
  <c r="I22" i="19"/>
  <c r="I329" i="19"/>
  <c r="I25" i="19"/>
  <c r="I456" i="19"/>
  <c r="Y456" i="19" s="1"/>
  <c r="I147" i="19"/>
  <c r="Y147" i="19" s="1"/>
  <c r="I9" i="19"/>
  <c r="I44" i="20"/>
  <c r="R44" i="20" s="1"/>
  <c r="V89" i="19"/>
  <c r="U53" i="19"/>
  <c r="V445" i="19"/>
  <c r="V302" i="19"/>
  <c r="U9" i="19"/>
  <c r="W117" i="19"/>
  <c r="V421" i="20"/>
  <c r="O421" i="20"/>
  <c r="X424" i="20"/>
  <c r="Q424" i="20"/>
  <c r="V441" i="20"/>
  <c r="O441" i="20"/>
  <c r="V461" i="20"/>
  <c r="O461" i="20"/>
  <c r="X464" i="20"/>
  <c r="Q464" i="20"/>
  <c r="V481" i="20"/>
  <c r="O481" i="20"/>
  <c r="Q504" i="20"/>
  <c r="Q534" i="20"/>
  <c r="U477" i="16"/>
  <c r="O477" i="16"/>
  <c r="W477" i="16"/>
  <c r="R477" i="16"/>
  <c r="T477" i="16"/>
  <c r="P477" i="16"/>
  <c r="V496" i="16"/>
  <c r="W496" i="16"/>
  <c r="O546" i="20"/>
  <c r="I555" i="20"/>
  <c r="Y555" i="20" s="1"/>
  <c r="O566" i="20"/>
  <c r="V550" i="19"/>
  <c r="O556" i="19"/>
  <c r="I556" i="19"/>
  <c r="R556" i="19" s="1"/>
  <c r="U489" i="16"/>
  <c r="Q489" i="16"/>
  <c r="N552" i="20"/>
  <c r="I572" i="20"/>
  <c r="N572" i="20"/>
  <c r="O545" i="19"/>
  <c r="U562" i="19"/>
  <c r="N562" i="19"/>
  <c r="O573" i="19"/>
  <c r="AD61" i="17"/>
  <c r="T502" i="16"/>
  <c r="U502" i="16"/>
  <c r="O502" i="16"/>
  <c r="P502" i="16"/>
  <c r="R516" i="16"/>
  <c r="AI62" i="17"/>
  <c r="O562" i="20"/>
  <c r="O565" i="20"/>
  <c r="O553" i="20"/>
  <c r="U585" i="20"/>
  <c r="N585" i="20"/>
  <c r="V581" i="19"/>
  <c r="X581" i="19"/>
  <c r="W581" i="19"/>
  <c r="U581" i="19"/>
  <c r="V583" i="19"/>
  <c r="O583" i="19"/>
  <c r="O589" i="19"/>
  <c r="V589" i="19"/>
  <c r="X575" i="19"/>
  <c r="U575" i="19"/>
  <c r="V577" i="19"/>
  <c r="O577" i="19"/>
  <c r="X580" i="19"/>
  <c r="W580" i="19"/>
  <c r="T544" i="16"/>
  <c r="Q544" i="16"/>
  <c r="U544" i="16"/>
  <c r="V544" i="16"/>
  <c r="O544" i="16"/>
  <c r="U580" i="20"/>
  <c r="N580" i="20"/>
  <c r="W537" i="16"/>
  <c r="P537" i="16"/>
  <c r="V537" i="16"/>
  <c r="U537" i="16"/>
  <c r="T537" i="16"/>
  <c r="O593" i="20"/>
  <c r="V593" i="20"/>
  <c r="U587" i="19"/>
  <c r="N587" i="19"/>
  <c r="U531" i="16"/>
  <c r="W531" i="16"/>
  <c r="T531" i="16"/>
  <c r="R531" i="16"/>
  <c r="P531" i="16"/>
  <c r="V531" i="16"/>
  <c r="U536" i="16"/>
  <c r="T536" i="16"/>
  <c r="R536" i="16"/>
  <c r="V536" i="16"/>
  <c r="O536" i="16"/>
  <c r="V591" i="20"/>
  <c r="X591" i="20"/>
  <c r="O530" i="16"/>
  <c r="W530" i="16"/>
  <c r="U530" i="16"/>
  <c r="P530" i="16"/>
  <c r="V576" i="20"/>
  <c r="I576" i="20"/>
  <c r="N575" i="20"/>
  <c r="U575" i="20"/>
  <c r="I575" i="20"/>
  <c r="V606" i="19"/>
  <c r="O606" i="19"/>
  <c r="N608" i="19"/>
  <c r="V609" i="19"/>
  <c r="O609" i="19"/>
  <c r="W610" i="19"/>
  <c r="P610" i="19"/>
  <c r="O614" i="20"/>
  <c r="P614" i="20"/>
  <c r="Q614" i="20"/>
  <c r="O596" i="19"/>
  <c r="P602" i="19"/>
  <c r="Q602" i="19"/>
  <c r="P606" i="19"/>
  <c r="Q601" i="20"/>
  <c r="N601" i="20"/>
  <c r="O608" i="20"/>
  <c r="Q608" i="20"/>
  <c r="N606" i="19"/>
  <c r="Q606" i="19"/>
  <c r="W598" i="19"/>
  <c r="V598" i="19"/>
  <c r="X598" i="19"/>
  <c r="Q600" i="20"/>
  <c r="N600" i="20"/>
  <c r="Q606" i="20"/>
  <c r="O606" i="20"/>
  <c r="P612" i="20"/>
  <c r="W612" i="20"/>
  <c r="X597" i="19"/>
  <c r="V597" i="19"/>
  <c r="V599" i="19"/>
  <c r="U599" i="19"/>
  <c r="O601" i="19"/>
  <c r="N613" i="19"/>
  <c r="U613" i="19"/>
  <c r="O611" i="20"/>
  <c r="X608" i="19"/>
  <c r="O600" i="19"/>
  <c r="Q612" i="19"/>
  <c r="O604" i="19"/>
  <c r="V600" i="19"/>
  <c r="X187" i="18"/>
  <c r="V342" i="18"/>
  <c r="V490" i="18"/>
  <c r="V249" i="18"/>
  <c r="W249" i="18"/>
  <c r="X249" i="18"/>
  <c r="U249" i="18"/>
  <c r="X248" i="18"/>
  <c r="U248" i="18"/>
  <c r="V248" i="18"/>
  <c r="W248" i="18"/>
  <c r="V213" i="18"/>
  <c r="U79" i="18"/>
  <c r="V79" i="18"/>
  <c r="X79" i="18"/>
  <c r="V475" i="18"/>
  <c r="U475" i="18"/>
  <c r="X475" i="18"/>
  <c r="W475" i="18"/>
  <c r="V482" i="18"/>
  <c r="W482" i="18"/>
  <c r="V348" i="18"/>
  <c r="W348" i="18"/>
  <c r="X348" i="18"/>
  <c r="U348" i="18"/>
  <c r="X225" i="18"/>
  <c r="V225" i="18"/>
  <c r="U26" i="18"/>
  <c r="V26" i="18"/>
  <c r="U10" i="18"/>
  <c r="W219" i="18"/>
  <c r="U219" i="18"/>
  <c r="W466" i="18"/>
  <c r="W787" i="18"/>
  <c r="V792" i="18"/>
  <c r="U549" i="18"/>
  <c r="W549" i="18"/>
  <c r="X306" i="18"/>
  <c r="U306" i="18"/>
  <c r="V306" i="18"/>
  <c r="X505" i="18"/>
  <c r="V505" i="18"/>
  <c r="U505" i="18"/>
  <c r="W505" i="18"/>
  <c r="U56" i="18"/>
  <c r="X56" i="18"/>
  <c r="W56" i="18"/>
  <c r="V56" i="18"/>
  <c r="X201" i="18"/>
  <c r="V201" i="18"/>
  <c r="W201" i="18"/>
  <c r="U201" i="18"/>
  <c r="X273" i="18"/>
  <c r="V273" i="18"/>
  <c r="U273" i="18"/>
  <c r="X157" i="18"/>
  <c r="U157" i="18"/>
  <c r="V157" i="18"/>
  <c r="X158" i="18"/>
  <c r="U158" i="18"/>
  <c r="V158" i="18"/>
  <c r="W158" i="18"/>
  <c r="U143" i="18"/>
  <c r="V143" i="18"/>
  <c r="W143" i="18"/>
  <c r="X143" i="18"/>
  <c r="X452" i="18"/>
  <c r="V452" i="18"/>
  <c r="U452" i="18"/>
  <c r="X617" i="18"/>
  <c r="V617" i="18"/>
  <c r="W617" i="18"/>
  <c r="U617" i="18"/>
  <c r="X700" i="18"/>
  <c r="V700" i="18"/>
  <c r="W700" i="18"/>
  <c r="V698" i="18"/>
  <c r="U698" i="18"/>
  <c r="X698" i="18"/>
  <c r="W698" i="18"/>
  <c r="X373" i="18"/>
  <c r="V373" i="18"/>
  <c r="U373" i="18"/>
  <c r="W373" i="18"/>
  <c r="W563" i="18"/>
  <c r="U563" i="18"/>
  <c r="V563" i="18"/>
  <c r="X563" i="18"/>
  <c r="U184" i="18"/>
  <c r="W333" i="18"/>
  <c r="W523" i="18"/>
  <c r="X523" i="18"/>
  <c r="X67" i="18"/>
  <c r="U67" i="18"/>
  <c r="U280" i="18"/>
  <c r="X280" i="18"/>
  <c r="X171" i="18"/>
  <c r="U171" i="18"/>
  <c r="X152" i="18"/>
  <c r="W147" i="18"/>
  <c r="X147" i="18"/>
  <c r="X322" i="18"/>
  <c r="V322" i="18"/>
  <c r="V383" i="18"/>
  <c r="W383" i="18"/>
  <c r="U383" i="18"/>
  <c r="V571" i="18"/>
  <c r="U571" i="18"/>
  <c r="U572" i="18"/>
  <c r="W572" i="18"/>
  <c r="V572" i="18"/>
  <c r="U123" i="18"/>
  <c r="W123" i="18"/>
  <c r="V123" i="18"/>
  <c r="X123" i="18"/>
  <c r="X290" i="18"/>
  <c r="V290" i="18"/>
  <c r="W290" i="18"/>
  <c r="U290" i="18"/>
  <c r="X287" i="18"/>
  <c r="V287" i="18"/>
  <c r="W287" i="18"/>
  <c r="U287" i="18"/>
  <c r="V40" i="18"/>
  <c r="U40" i="18"/>
  <c r="W40" i="18"/>
  <c r="X40" i="18"/>
  <c r="X463" i="18"/>
  <c r="V463" i="18"/>
  <c r="U463" i="18"/>
  <c r="X392" i="18"/>
  <c r="W392" i="18"/>
  <c r="V392" i="18"/>
  <c r="U392" i="18"/>
  <c r="W391" i="18"/>
  <c r="X391" i="18"/>
  <c r="V391" i="18"/>
  <c r="X129" i="18"/>
  <c r="W129" i="18"/>
  <c r="V129" i="18"/>
  <c r="U129" i="18"/>
  <c r="V303" i="18"/>
  <c r="X303" i="18"/>
  <c r="U303" i="18"/>
  <c r="W303" i="18"/>
  <c r="X53" i="18"/>
  <c r="W53" i="18"/>
  <c r="V53" i="18"/>
  <c r="U53" i="18"/>
  <c r="V52" i="18"/>
  <c r="U52" i="18"/>
  <c r="X52" i="18"/>
  <c r="X396" i="18"/>
  <c r="U396" i="18"/>
  <c r="W396" i="18"/>
  <c r="X407" i="18"/>
  <c r="V407" i="18"/>
  <c r="U407" i="18"/>
  <c r="W407" i="18"/>
  <c r="U533" i="18"/>
  <c r="W533" i="18"/>
  <c r="X533" i="18"/>
  <c r="V533" i="18"/>
  <c r="U188" i="18"/>
  <c r="U244" i="18"/>
  <c r="X244" i="18"/>
  <c r="V244" i="18"/>
  <c r="W244" i="18"/>
  <c r="X108" i="18"/>
  <c r="U108" i="18"/>
  <c r="W108" i="18"/>
  <c r="U343" i="18"/>
  <c r="V343" i="18"/>
  <c r="W343" i="18"/>
  <c r="X343" i="18"/>
  <c r="W336" i="18"/>
  <c r="U336" i="18"/>
  <c r="X336" i="18"/>
  <c r="V336" i="18"/>
  <c r="U487" i="18"/>
  <c r="X246" i="18"/>
  <c r="V206" i="18"/>
  <c r="W75" i="18"/>
  <c r="V478" i="18"/>
  <c r="V497" i="18"/>
  <c r="U497" i="18"/>
  <c r="X497" i="18"/>
  <c r="X233" i="18"/>
  <c r="V233" i="18"/>
  <c r="U233" i="18"/>
  <c r="X27" i="18"/>
  <c r="W27" i="18"/>
  <c r="V27" i="18"/>
  <c r="U27" i="18"/>
  <c r="X263" i="18"/>
  <c r="V263" i="18"/>
  <c r="U263" i="18"/>
  <c r="W263" i="18"/>
  <c r="X6" i="18"/>
  <c r="W6" i="18"/>
  <c r="V6" i="18"/>
  <c r="U6" i="18"/>
  <c r="X221" i="18"/>
  <c r="V221" i="18"/>
  <c r="U221" i="18"/>
  <c r="U215" i="18"/>
  <c r="V215" i="18"/>
  <c r="W215" i="18"/>
  <c r="X215" i="18"/>
  <c r="X91" i="18"/>
  <c r="U91" i="18"/>
  <c r="V91" i="18"/>
  <c r="W91" i="18"/>
  <c r="X472" i="18"/>
  <c r="V472" i="18"/>
  <c r="W472" i="18"/>
  <c r="U794" i="18"/>
  <c r="X788" i="18"/>
  <c r="V788" i="18"/>
  <c r="U788" i="18"/>
  <c r="V364" i="18"/>
  <c r="W364" i="18"/>
  <c r="U364" i="18"/>
  <c r="U553" i="18"/>
  <c r="X309" i="18"/>
  <c r="U309" i="18"/>
  <c r="V309" i="18"/>
  <c r="U195" i="18"/>
  <c r="V195" i="18"/>
  <c r="W195" i="18"/>
  <c r="X195" i="18"/>
  <c r="W202" i="18"/>
  <c r="V202" i="18"/>
  <c r="X202" i="18"/>
  <c r="U202" i="18"/>
  <c r="X269" i="18"/>
  <c r="V269" i="18"/>
  <c r="U269" i="18"/>
  <c r="X161" i="18"/>
  <c r="V161" i="18"/>
  <c r="U161" i="18"/>
  <c r="W161" i="18"/>
  <c r="X137" i="18"/>
  <c r="V137" i="18"/>
  <c r="U137" i="18"/>
  <c r="W137" i="18"/>
  <c r="X140" i="18"/>
  <c r="V140" i="18"/>
  <c r="W140" i="18"/>
  <c r="U140" i="18"/>
  <c r="X448" i="18"/>
  <c r="V448" i="18"/>
  <c r="U448" i="18"/>
  <c r="U615" i="18"/>
  <c r="V615" i="18"/>
  <c r="X615" i="18"/>
  <c r="W615" i="18"/>
  <c r="U695" i="18"/>
  <c r="W695" i="18"/>
  <c r="X695" i="18"/>
  <c r="V695" i="18"/>
  <c r="V368" i="18"/>
  <c r="X368" i="18"/>
  <c r="U368" i="18"/>
  <c r="X369" i="18"/>
  <c r="V369" i="18"/>
  <c r="U369" i="18"/>
  <c r="X556" i="18"/>
  <c r="V556" i="18"/>
  <c r="U556" i="18"/>
  <c r="U182" i="18"/>
  <c r="X182" i="18"/>
  <c r="V182" i="18"/>
  <c r="V326" i="18"/>
  <c r="W326" i="18"/>
  <c r="U326" i="18"/>
  <c r="X326" i="18"/>
  <c r="X329" i="18"/>
  <c r="U329" i="18"/>
  <c r="W329" i="18"/>
  <c r="V329" i="18"/>
  <c r="V520" i="18"/>
  <c r="W520" i="18"/>
  <c r="X520" i="18"/>
  <c r="U520" i="18"/>
  <c r="X72" i="18"/>
  <c r="V72" i="18"/>
  <c r="W72" i="18"/>
  <c r="U72" i="18"/>
  <c r="X278" i="18"/>
  <c r="V278" i="18"/>
  <c r="U278" i="18"/>
  <c r="X281" i="18"/>
  <c r="U281" i="18"/>
  <c r="U172" i="18"/>
  <c r="V172" i="18"/>
  <c r="W172" i="18"/>
  <c r="X172" i="18"/>
  <c r="X145" i="18"/>
  <c r="V145" i="18"/>
  <c r="U145" i="18"/>
  <c r="W145" i="18"/>
  <c r="X323" i="18"/>
  <c r="V323" i="18"/>
  <c r="U323" i="18"/>
  <c r="V384" i="18"/>
  <c r="U384" i="18"/>
  <c r="W384" i="18"/>
  <c r="W574" i="18"/>
  <c r="U574" i="18"/>
  <c r="V574" i="18"/>
  <c r="X574" i="18"/>
  <c r="X568" i="18"/>
  <c r="V568" i="18"/>
  <c r="U568" i="18"/>
  <c r="W568" i="18"/>
  <c r="X119" i="18"/>
  <c r="V119" i="18"/>
  <c r="U119" i="18"/>
  <c r="W119" i="18"/>
  <c r="V293" i="18"/>
  <c r="U293" i="18"/>
  <c r="X293" i="18"/>
  <c r="V294" i="18"/>
  <c r="W294" i="18"/>
  <c r="U294" i="18"/>
  <c r="X36" i="18"/>
  <c r="U36" i="18"/>
  <c r="V36" i="18"/>
  <c r="W36" i="18"/>
  <c r="V464" i="18"/>
  <c r="U464" i="18"/>
  <c r="W464" i="18"/>
  <c r="V389" i="18"/>
  <c r="U389" i="18"/>
  <c r="X389" i="18"/>
  <c r="X387" i="18"/>
  <c r="V387" i="18"/>
  <c r="U387" i="18"/>
  <c r="W387" i="18"/>
  <c r="U125" i="18"/>
  <c r="X125" i="18"/>
  <c r="W125" i="18"/>
  <c r="V125" i="18"/>
  <c r="X300" i="18"/>
  <c r="V300" i="18"/>
  <c r="U300" i="18"/>
  <c r="W300" i="18"/>
  <c r="X49" i="18"/>
  <c r="V49" i="18"/>
  <c r="U49" i="18"/>
  <c r="X48" i="18"/>
  <c r="V48" i="18"/>
  <c r="U48" i="18"/>
  <c r="U400" i="18"/>
  <c r="X400" i="18"/>
  <c r="W400" i="18"/>
  <c r="V400" i="18"/>
  <c r="X406" i="18"/>
  <c r="V406" i="18"/>
  <c r="V526" i="18"/>
  <c r="U526" i="18"/>
  <c r="X185" i="18"/>
  <c r="U185" i="18"/>
  <c r="V185" i="18"/>
  <c r="W185" i="18"/>
  <c r="X242" i="18"/>
  <c r="U242" i="18"/>
  <c r="V242" i="18"/>
  <c r="X241" i="18"/>
  <c r="X113" i="18"/>
  <c r="V113" i="18"/>
  <c r="U113" i="18"/>
  <c r="V339" i="18"/>
  <c r="W339" i="18"/>
  <c r="X339" i="18"/>
  <c r="U339" i="18"/>
  <c r="V488" i="18"/>
  <c r="W488" i="18"/>
  <c r="U488" i="18"/>
  <c r="X488" i="18"/>
  <c r="V253" i="18"/>
  <c r="U253" i="18"/>
  <c r="W253" i="18"/>
  <c r="X253" i="18"/>
  <c r="V207" i="18"/>
  <c r="U207" i="18"/>
  <c r="X207" i="18"/>
  <c r="W207" i="18"/>
  <c r="V212" i="18"/>
  <c r="U212" i="18"/>
  <c r="W212" i="18"/>
  <c r="X212" i="18"/>
  <c r="X80" i="18"/>
  <c r="V80" i="18"/>
  <c r="U80" i="18"/>
  <c r="X483" i="18"/>
  <c r="V483" i="18"/>
  <c r="U483" i="18"/>
  <c r="W483" i="18"/>
  <c r="X349" i="18"/>
  <c r="U349" i="18"/>
  <c r="W349" i="18"/>
  <c r="V349" i="18"/>
  <c r="V351" i="18"/>
  <c r="W351" i="18"/>
  <c r="X351" i="18"/>
  <c r="U351" i="18"/>
  <c r="U234" i="18"/>
  <c r="V32" i="18"/>
  <c r="X256" i="18"/>
  <c r="V259" i="18"/>
  <c r="X14" i="18"/>
  <c r="U217" i="18"/>
  <c r="W87" i="18"/>
  <c r="X785" i="18"/>
  <c r="W785" i="18"/>
  <c r="U785" i="18"/>
  <c r="V785" i="18"/>
  <c r="X355" i="18"/>
  <c r="V355" i="18"/>
  <c r="U355" i="18"/>
  <c r="X362" i="18"/>
  <c r="V362" i="18"/>
  <c r="U362" i="18"/>
  <c r="X551" i="18"/>
  <c r="V551" i="18"/>
  <c r="W551" i="18"/>
  <c r="U551" i="18"/>
  <c r="X310" i="18"/>
  <c r="U310" i="18"/>
  <c r="U199" i="18"/>
  <c r="V198" i="18"/>
  <c r="U265" i="18"/>
  <c r="U22" i="18"/>
  <c r="V163" i="18"/>
  <c r="W144" i="18"/>
  <c r="V136" i="18"/>
  <c r="X619" i="18"/>
  <c r="V619" i="18"/>
  <c r="V366" i="18"/>
  <c r="V365" i="18"/>
  <c r="X560" i="18"/>
  <c r="X183" i="18"/>
  <c r="V183" i="18"/>
  <c r="W183" i="18"/>
  <c r="U183" i="18"/>
  <c r="X330" i="18"/>
  <c r="W330" i="18"/>
  <c r="U330" i="18"/>
  <c r="V330" i="18"/>
  <c r="V325" i="18"/>
  <c r="W325" i="18"/>
  <c r="U325" i="18"/>
  <c r="X325" i="18"/>
  <c r="U516" i="18"/>
  <c r="V516" i="18"/>
  <c r="W516" i="18"/>
  <c r="X516" i="18"/>
  <c r="X68" i="18"/>
  <c r="V68" i="18"/>
  <c r="W68" i="18"/>
  <c r="U68" i="18"/>
  <c r="X275" i="18"/>
  <c r="U275" i="18"/>
  <c r="V275" i="18"/>
  <c r="U277" i="18"/>
  <c r="W277" i="18"/>
  <c r="V277" i="18"/>
  <c r="X277" i="18"/>
  <c r="X168" i="18"/>
  <c r="V168" i="18"/>
  <c r="U168" i="18"/>
  <c r="W168" i="18"/>
  <c r="X149" i="18"/>
  <c r="U149" i="18"/>
  <c r="V149" i="18"/>
  <c r="W149" i="18"/>
  <c r="V321" i="18"/>
  <c r="W321" i="18"/>
  <c r="U321" i="18"/>
  <c r="X321" i="18"/>
  <c r="V319" i="18"/>
  <c r="X319" i="18"/>
  <c r="U319" i="18"/>
  <c r="W319" i="18"/>
  <c r="X381" i="18"/>
  <c r="V381" i="18"/>
  <c r="W381" i="18"/>
  <c r="U381" i="18"/>
  <c r="V565" i="18"/>
  <c r="W565" i="18"/>
  <c r="U565" i="18"/>
  <c r="X565" i="18"/>
  <c r="U115" i="18"/>
  <c r="V115" i="18"/>
  <c r="X115" i="18"/>
  <c r="W286" i="18"/>
  <c r="U286" i="18"/>
  <c r="X286" i="18"/>
  <c r="V44" i="18"/>
  <c r="U44" i="18"/>
  <c r="W44" i="18"/>
  <c r="X458" i="18"/>
  <c r="U458" i="18"/>
  <c r="V458" i="18"/>
  <c r="W458" i="18"/>
  <c r="V385" i="18"/>
  <c r="X385" i="18"/>
  <c r="U385" i="18"/>
  <c r="W385" i="18"/>
  <c r="W128" i="18"/>
  <c r="V128" i="18"/>
  <c r="U128" i="18"/>
  <c r="X128" i="18"/>
  <c r="V131" i="18"/>
  <c r="W131" i="18"/>
  <c r="X131" i="18"/>
  <c r="U131" i="18"/>
  <c r="V297" i="18"/>
  <c r="U297" i="18"/>
  <c r="W297" i="18"/>
  <c r="X297" i="18"/>
  <c r="X45" i="18"/>
  <c r="V45" i="18"/>
  <c r="U45" i="18"/>
  <c r="X397" i="18"/>
  <c r="V397" i="18"/>
  <c r="W397" i="18"/>
  <c r="U397" i="18"/>
  <c r="X411" i="18"/>
  <c r="V411" i="18"/>
  <c r="W411" i="18"/>
  <c r="U411" i="18"/>
  <c r="X531" i="18"/>
  <c r="V531" i="18"/>
  <c r="U531" i="18"/>
  <c r="W531" i="18"/>
  <c r="X192" i="18"/>
  <c r="V192" i="18"/>
  <c r="W192" i="18"/>
  <c r="X239" i="18"/>
  <c r="V239" i="18"/>
  <c r="U239" i="18"/>
  <c r="W239" i="18"/>
  <c r="U237" i="18"/>
  <c r="V237" i="18"/>
  <c r="W237" i="18"/>
  <c r="X237" i="18"/>
  <c r="V109" i="18"/>
  <c r="X109" i="18"/>
  <c r="U109" i="18"/>
  <c r="X337" i="18"/>
  <c r="V337" i="18"/>
  <c r="W337" i="18"/>
  <c r="U337" i="18"/>
  <c r="X491" i="18"/>
  <c r="V491" i="18"/>
  <c r="U491" i="18"/>
  <c r="W491" i="18"/>
  <c r="V250" i="18"/>
  <c r="W250" i="18"/>
  <c r="X250" i="18"/>
  <c r="U250" i="18"/>
  <c r="W214" i="18"/>
  <c r="U214" i="18"/>
  <c r="V214" i="18"/>
  <c r="Y214" i="18"/>
  <c r="X208" i="18"/>
  <c r="W208" i="18"/>
  <c r="U208" i="18"/>
  <c r="V208" i="18"/>
  <c r="X76" i="18"/>
  <c r="U76" i="18"/>
  <c r="W76" i="18"/>
  <c r="V76" i="18"/>
  <c r="X476" i="18"/>
  <c r="V476" i="18"/>
  <c r="U476" i="18"/>
  <c r="W476" i="18"/>
  <c r="X346" i="18"/>
  <c r="V346" i="18"/>
  <c r="U346" i="18"/>
  <c r="V347" i="18"/>
  <c r="U347" i="18"/>
  <c r="X347" i="18"/>
  <c r="U495" i="18"/>
  <c r="X495" i="18"/>
  <c r="V495" i="18"/>
  <c r="X496" i="18"/>
  <c r="V496" i="18"/>
  <c r="W496" i="18"/>
  <c r="U496" i="18"/>
  <c r="X229" i="18"/>
  <c r="V229" i="18"/>
  <c r="U229" i="18"/>
  <c r="V28" i="18"/>
  <c r="W28" i="18"/>
  <c r="U28" i="18"/>
  <c r="X28" i="18"/>
  <c r="X260" i="18"/>
  <c r="V260" i="18"/>
  <c r="W260" i="18"/>
  <c r="U260" i="18"/>
  <c r="U255" i="18"/>
  <c r="V255" i="18"/>
  <c r="X255" i="18"/>
  <c r="U11" i="18"/>
  <c r="V11" i="18"/>
  <c r="W11" i="18"/>
  <c r="X11" i="18"/>
  <c r="U224" i="18"/>
  <c r="V224" i="18"/>
  <c r="W224" i="18"/>
  <c r="V93" i="18"/>
  <c r="U93" i="18"/>
  <c r="X93" i="18"/>
  <c r="X92" i="18"/>
  <c r="U92" i="18"/>
  <c r="V92" i="18"/>
  <c r="U469" i="18"/>
  <c r="W469" i="18"/>
  <c r="V469" i="18"/>
  <c r="X469" i="18"/>
  <c r="X791" i="18"/>
  <c r="V791" i="18"/>
  <c r="W791" i="18"/>
  <c r="U791" i="18"/>
  <c r="X363" i="18"/>
  <c r="W363" i="18"/>
  <c r="V363" i="18"/>
  <c r="U363" i="18"/>
  <c r="X358" i="18"/>
  <c r="V358" i="18"/>
  <c r="U358" i="18"/>
  <c r="X548" i="18"/>
  <c r="V548" i="18"/>
  <c r="U548" i="18"/>
  <c r="W548" i="18"/>
  <c r="U311" i="18"/>
  <c r="X311" i="18"/>
  <c r="W311" i="18"/>
  <c r="V311" i="18"/>
  <c r="X312" i="18"/>
  <c r="U312" i="18"/>
  <c r="V312" i="18"/>
  <c r="V507" i="18"/>
  <c r="U507" i="18"/>
  <c r="U57" i="18"/>
  <c r="V57" i="18"/>
  <c r="X57" i="18"/>
  <c r="X196" i="18"/>
  <c r="W196" i="18"/>
  <c r="U196" i="18"/>
  <c r="V196" i="18"/>
  <c r="V274" i="18"/>
  <c r="U274" i="18"/>
  <c r="W274" i="18"/>
  <c r="X270" i="18"/>
  <c r="U270" i="18"/>
  <c r="V270" i="18"/>
  <c r="V156" i="18"/>
  <c r="X156" i="18"/>
  <c r="U156" i="18"/>
  <c r="X141" i="18"/>
  <c r="V141" i="18"/>
  <c r="W141" i="18"/>
  <c r="X450" i="18"/>
  <c r="V450" i="18"/>
  <c r="W450" i="18"/>
  <c r="U450" i="18"/>
  <c r="V449" i="18"/>
  <c r="U449" i="18"/>
  <c r="X449" i="18"/>
  <c r="X623" i="18"/>
  <c r="U623" i="18"/>
  <c r="V623" i="18"/>
  <c r="X697" i="18"/>
  <c r="V697" i="18"/>
  <c r="U697" i="18"/>
  <c r="W697" i="18"/>
  <c r="X367" i="18"/>
  <c r="U367" i="18"/>
  <c r="W367" i="18"/>
  <c r="V367" i="18"/>
  <c r="W564" i="18"/>
  <c r="V564" i="18"/>
  <c r="U564" i="18"/>
  <c r="U179" i="18"/>
  <c r="V179" i="18"/>
  <c r="W179" i="18"/>
  <c r="X179" i="18"/>
  <c r="V97" i="18"/>
  <c r="U97" i="18"/>
  <c r="W97" i="18"/>
  <c r="X97" i="18"/>
  <c r="X327" i="18"/>
  <c r="V327" i="18"/>
  <c r="U327" i="18"/>
  <c r="V524" i="18"/>
  <c r="W524" i="18"/>
  <c r="X524" i="18"/>
  <c r="U524" i="18"/>
  <c r="X73" i="18"/>
  <c r="W73" i="18"/>
  <c r="V73" i="18"/>
  <c r="U73" i="18"/>
  <c r="U284" i="18"/>
  <c r="W284" i="18"/>
  <c r="V284" i="18"/>
  <c r="U173" i="18"/>
  <c r="W173" i="18"/>
  <c r="V173" i="18"/>
  <c r="X150" i="18"/>
  <c r="V150" i="18"/>
  <c r="U150" i="18"/>
  <c r="W150" i="18"/>
  <c r="X317" i="18"/>
  <c r="U317" i="18"/>
  <c r="V317" i="18"/>
  <c r="U315" i="18"/>
  <c r="V315" i="18"/>
  <c r="W315" i="18"/>
  <c r="V378" i="18"/>
  <c r="U378" i="18"/>
  <c r="W378" i="18"/>
  <c r="X378" i="18"/>
  <c r="X569" i="18"/>
  <c r="U569" i="18"/>
  <c r="V569" i="18"/>
  <c r="W569" i="18"/>
  <c r="X120" i="18"/>
  <c r="V120" i="18"/>
  <c r="U120" i="18"/>
  <c r="W120" i="18"/>
  <c r="X292" i="18"/>
  <c r="U292" i="18"/>
  <c r="X42" i="18"/>
  <c r="V42" i="18"/>
  <c r="U42" i="18"/>
  <c r="V41" i="18"/>
  <c r="W41" i="18"/>
  <c r="U41" i="18"/>
  <c r="X41" i="18"/>
  <c r="X461" i="18"/>
  <c r="V461" i="18"/>
  <c r="U461" i="18"/>
  <c r="X393" i="18"/>
  <c r="V393" i="18"/>
  <c r="U393" i="18"/>
  <c r="W393" i="18"/>
  <c r="U134" i="18"/>
  <c r="W134" i="18"/>
  <c r="V134" i="18"/>
  <c r="V127" i="18"/>
  <c r="U127" i="18"/>
  <c r="X127" i="18"/>
  <c r="W304" i="18"/>
  <c r="V304" i="18"/>
  <c r="U304" i="18"/>
  <c r="V50" i="18"/>
  <c r="W50" i="18"/>
  <c r="X50" i="18"/>
  <c r="U50" i="18"/>
  <c r="X395" i="18"/>
  <c r="V395" i="18"/>
  <c r="U395" i="18"/>
  <c r="X402" i="18"/>
  <c r="U402" i="18"/>
  <c r="W402" i="18"/>
  <c r="U410" i="18"/>
  <c r="V410" i="18"/>
  <c r="X410" i="18"/>
  <c r="W410" i="18"/>
  <c r="X530" i="18"/>
  <c r="V530" i="18"/>
  <c r="U530" i="18"/>
  <c r="W530" i="18"/>
  <c r="V186" i="18"/>
  <c r="U186" i="18"/>
  <c r="X186" i="18"/>
  <c r="W186" i="18"/>
  <c r="X243" i="18"/>
  <c r="V243" i="18"/>
  <c r="U243" i="18"/>
  <c r="W243" i="18"/>
  <c r="V105" i="18"/>
  <c r="U105" i="18"/>
  <c r="X105" i="18"/>
  <c r="U344" i="18"/>
  <c r="W344" i="18"/>
  <c r="V344" i="18"/>
  <c r="V493" i="18"/>
  <c r="W493" i="18"/>
  <c r="X493" i="18"/>
  <c r="U493" i="18"/>
  <c r="W254" i="18"/>
  <c r="V254" i="18"/>
  <c r="W210" i="18"/>
  <c r="X210" i="18"/>
  <c r="U210" i="18"/>
  <c r="V210" i="18"/>
  <c r="W84" i="18"/>
  <c r="X480" i="18"/>
  <c r="U480" i="18"/>
  <c r="W480" i="18"/>
  <c r="V480" i="18"/>
  <c r="X350" i="18"/>
  <c r="W350" i="18"/>
  <c r="V350" i="18"/>
  <c r="U350" i="18"/>
  <c r="X499" i="18"/>
  <c r="V499" i="18"/>
  <c r="W499" i="18"/>
  <c r="U499" i="18"/>
  <c r="W227" i="18"/>
  <c r="X230" i="18"/>
  <c r="V230" i="18"/>
  <c r="U230" i="18"/>
  <c r="X33" i="18"/>
  <c r="V33" i="18"/>
  <c r="U33" i="18"/>
  <c r="W33" i="18"/>
  <c r="V257" i="18"/>
  <c r="U257" i="18"/>
  <c r="U7" i="18"/>
  <c r="V7" i="18"/>
  <c r="W7" i="18"/>
  <c r="X7" i="18"/>
  <c r="W218" i="18"/>
  <c r="V218" i="18"/>
  <c r="V89" i="18"/>
  <c r="X89" i="18"/>
  <c r="W89" i="18"/>
  <c r="U89" i="18"/>
  <c r="X88" i="18"/>
  <c r="U88" i="18"/>
  <c r="V88" i="18"/>
  <c r="W88" i="18"/>
  <c r="X468" i="18"/>
  <c r="V468" i="18"/>
  <c r="U468" i="18"/>
  <c r="U793" i="18"/>
  <c r="X793" i="18"/>
  <c r="V793" i="18"/>
  <c r="U356" i="18"/>
  <c r="W356" i="18"/>
  <c r="X356" i="18"/>
  <c r="X547" i="18"/>
  <c r="V547" i="18"/>
  <c r="U547" i="18"/>
  <c r="W314" i="18"/>
  <c r="U314" i="18"/>
  <c r="X308" i="18"/>
  <c r="V308" i="18"/>
  <c r="U308" i="18"/>
  <c r="W308" i="18"/>
  <c r="X62" i="18"/>
  <c r="V62" i="18"/>
  <c r="W62" i="18"/>
  <c r="U62" i="18"/>
  <c r="U203" i="18"/>
  <c r="V203" i="18"/>
  <c r="X203" i="18"/>
  <c r="V272" i="18"/>
  <c r="U272" i="18"/>
  <c r="W272" i="18"/>
  <c r="X272" i="18"/>
  <c r="V266" i="18"/>
  <c r="U266" i="18"/>
  <c r="X266" i="18"/>
  <c r="W266" i="18"/>
  <c r="X23" i="18"/>
  <c r="V23" i="18"/>
  <c r="W23" i="18"/>
  <c r="U23" i="18"/>
  <c r="Y23" i="18"/>
  <c r="V155" i="18"/>
  <c r="W155" i="18"/>
  <c r="U155" i="18"/>
  <c r="X155" i="18"/>
  <c r="V138" i="18"/>
  <c r="W138" i="18"/>
  <c r="X138" i="18"/>
  <c r="U138" i="18"/>
  <c r="X447" i="18"/>
  <c r="U447" i="18"/>
  <c r="W447" i="18"/>
  <c r="V447" i="18"/>
  <c r="U445" i="18"/>
  <c r="V445" i="18"/>
  <c r="X445" i="18"/>
  <c r="U616" i="18"/>
  <c r="W616" i="18"/>
  <c r="V616" i="18"/>
  <c r="X616" i="18"/>
  <c r="W701" i="18"/>
  <c r="U701" i="18"/>
  <c r="X701" i="18"/>
  <c r="V701" i="18"/>
  <c r="V374" i="18"/>
  <c r="U374" i="18"/>
  <c r="W374" i="18"/>
  <c r="X558" i="18"/>
  <c r="V558" i="18"/>
  <c r="U558" i="18"/>
  <c r="W558" i="18"/>
  <c r="V561" i="18"/>
  <c r="U561" i="18"/>
  <c r="W561" i="18"/>
  <c r="X561" i="18"/>
  <c r="U175" i="18"/>
  <c r="W175" i="18"/>
  <c r="V175" i="18"/>
  <c r="X175" i="18"/>
  <c r="X102" i="18"/>
  <c r="U102" i="18"/>
  <c r="V102" i="18"/>
  <c r="U334" i="18"/>
  <c r="X334" i="18"/>
  <c r="V334" i="18"/>
  <c r="X522" i="18"/>
  <c r="U522" i="18"/>
  <c r="V522" i="18"/>
  <c r="W522" i="18"/>
  <c r="U521" i="18"/>
  <c r="W521" i="18"/>
  <c r="X521" i="18"/>
  <c r="V521" i="18"/>
  <c r="U69" i="18"/>
  <c r="V69" i="18"/>
  <c r="X69" i="18"/>
  <c r="W69" i="18"/>
  <c r="X282" i="18"/>
  <c r="U282" i="18"/>
  <c r="V282" i="18"/>
  <c r="V174" i="18"/>
  <c r="W174" i="18"/>
  <c r="X174" i="18"/>
  <c r="U174" i="18"/>
  <c r="X169" i="18"/>
  <c r="V169" i="18"/>
  <c r="W169" i="18"/>
  <c r="U169" i="18"/>
  <c r="X153" i="18"/>
  <c r="U153" i="18"/>
  <c r="V153" i="18"/>
  <c r="W153" i="18"/>
  <c r="U318" i="18"/>
  <c r="V318" i="18"/>
  <c r="X318" i="18"/>
  <c r="W318" i="18"/>
  <c r="X377" i="18"/>
  <c r="V377" i="18"/>
  <c r="W377" i="18"/>
  <c r="U377" i="18"/>
  <c r="V566" i="18"/>
  <c r="W566" i="18"/>
  <c r="X566" i="18"/>
  <c r="U566" i="18"/>
  <c r="X116" i="18"/>
  <c r="V116" i="18"/>
  <c r="W116" i="18"/>
  <c r="U116" i="18"/>
  <c r="X285" i="18"/>
  <c r="V285" i="18"/>
  <c r="U285" i="18"/>
  <c r="W285" i="18"/>
  <c r="X38" i="18"/>
  <c r="V38" i="18"/>
  <c r="U38" i="18"/>
  <c r="V37" i="18"/>
  <c r="U37" i="18"/>
  <c r="X37" i="18"/>
  <c r="W37" i="18"/>
  <c r="W462" i="18"/>
  <c r="U462" i="18"/>
  <c r="X462" i="18"/>
  <c r="V462" i="18"/>
  <c r="X386" i="18"/>
  <c r="V386" i="18"/>
  <c r="W386" i="18"/>
  <c r="U386" i="18"/>
  <c r="W132" i="18"/>
  <c r="U132" i="18"/>
  <c r="X132" i="18"/>
  <c r="V132" i="18"/>
  <c r="X301" i="18"/>
  <c r="V301" i="18"/>
  <c r="U301" i="18"/>
  <c r="W301" i="18"/>
  <c r="V46" i="18"/>
  <c r="X46" i="18"/>
  <c r="W46" i="18"/>
  <c r="U46" i="18"/>
  <c r="X401" i="18"/>
  <c r="V401" i="18"/>
  <c r="U401" i="18"/>
  <c r="U398" i="18"/>
  <c r="V398" i="18"/>
  <c r="X398" i="18"/>
  <c r="X413" i="18"/>
  <c r="V413" i="18"/>
  <c r="W413" i="18"/>
  <c r="U413" i="18"/>
  <c r="V527" i="18"/>
  <c r="V532" i="18"/>
  <c r="W532" i="18"/>
  <c r="X190" i="18"/>
  <c r="W238" i="18"/>
  <c r="U114" i="18"/>
  <c r="U110" i="18"/>
  <c r="X341" i="18"/>
  <c r="V341" i="18"/>
  <c r="U494" i="18"/>
  <c r="V494" i="18"/>
  <c r="W494" i="18"/>
  <c r="X494" i="18"/>
  <c r="Y494" i="18"/>
  <c r="X489" i="18"/>
  <c r="X251" i="18"/>
  <c r="V251" i="18"/>
  <c r="W251" i="18"/>
  <c r="U251" i="18"/>
  <c r="V211" i="18"/>
  <c r="U211" i="18"/>
  <c r="W211" i="18"/>
  <c r="X211" i="18"/>
  <c r="X82" i="18"/>
  <c r="U82" i="18"/>
  <c r="X81" i="18"/>
  <c r="V81" i="18"/>
  <c r="W81" i="18"/>
  <c r="U81" i="18"/>
  <c r="U477" i="18"/>
  <c r="V477" i="18"/>
  <c r="X477" i="18"/>
  <c r="U353" i="18"/>
  <c r="V501" i="18"/>
  <c r="W501" i="18"/>
  <c r="X501" i="18"/>
  <c r="U501" i="18"/>
  <c r="W231" i="18"/>
  <c r="V231" i="18"/>
  <c r="U231" i="18"/>
  <c r="X231" i="18"/>
  <c r="X226" i="18"/>
  <c r="V226" i="18"/>
  <c r="U226" i="18"/>
  <c r="W226" i="18"/>
  <c r="V29" i="18"/>
  <c r="X29" i="18"/>
  <c r="U29" i="18"/>
  <c r="X261" i="18"/>
  <c r="U261" i="18"/>
  <c r="V261" i="18"/>
  <c r="W261" i="18"/>
  <c r="X13" i="18"/>
  <c r="U13" i="18"/>
  <c r="V13" i="18"/>
  <c r="W13" i="18"/>
  <c r="U12" i="18"/>
  <c r="W12" i="18"/>
  <c r="X12" i="18"/>
  <c r="V12" i="18"/>
  <c r="V222" i="18"/>
  <c r="W222" i="18"/>
  <c r="X222" i="18"/>
  <c r="U222" i="18"/>
  <c r="V85" i="18"/>
  <c r="X85" i="18"/>
  <c r="U85" i="18"/>
  <c r="W85" i="18"/>
  <c r="U786" i="18"/>
  <c r="V786" i="18"/>
  <c r="X786" i="18"/>
  <c r="U359" i="18"/>
  <c r="V554" i="18"/>
  <c r="U554" i="18"/>
  <c r="W554" i="18"/>
  <c r="X554" i="18"/>
  <c r="X550" i="18"/>
  <c r="V550" i="18"/>
  <c r="U550" i="18"/>
  <c r="W307" i="18"/>
  <c r="U307" i="18"/>
  <c r="X307" i="18"/>
  <c r="V307" i="18"/>
  <c r="X200" i="18"/>
  <c r="W200" i="18"/>
  <c r="U200" i="18"/>
  <c r="W271" i="18"/>
  <c r="V271" i="18"/>
  <c r="X271" i="18"/>
  <c r="V159" i="18"/>
  <c r="U159" i="18"/>
  <c r="X159" i="18"/>
  <c r="W159" i="18"/>
  <c r="X142" i="18"/>
  <c r="U142" i="18"/>
  <c r="V142" i="18"/>
  <c r="X446" i="18"/>
  <c r="U446" i="18"/>
  <c r="V446" i="18"/>
  <c r="W446" i="18"/>
  <c r="X621" i="18"/>
  <c r="V621" i="18"/>
  <c r="U621" i="18"/>
  <c r="U622" i="18"/>
  <c r="X622" i="18"/>
  <c r="V622" i="18"/>
  <c r="W622" i="18"/>
  <c r="V704" i="18"/>
  <c r="U704" i="18"/>
  <c r="W704" i="18"/>
  <c r="V372" i="18"/>
  <c r="U372" i="18"/>
  <c r="X372" i="18"/>
  <c r="V562" i="18"/>
  <c r="X562" i="18"/>
  <c r="U562" i="18"/>
  <c r="X557" i="18"/>
  <c r="V557" i="18"/>
  <c r="U557" i="18"/>
  <c r="W557" i="18"/>
  <c r="V177" i="18"/>
  <c r="U177" i="18"/>
  <c r="X177" i="18"/>
  <c r="W177" i="18"/>
  <c r="U180" i="18"/>
  <c r="V180" i="18"/>
  <c r="W180" i="18"/>
  <c r="X180" i="18"/>
  <c r="U328" i="18"/>
  <c r="X328" i="18"/>
  <c r="V328" i="18"/>
  <c r="W515" i="18"/>
  <c r="V515" i="18"/>
  <c r="X515" i="18"/>
  <c r="U515" i="18"/>
  <c r="U517" i="18"/>
  <c r="X517" i="18"/>
  <c r="V517" i="18"/>
  <c r="U65" i="18"/>
  <c r="W65" i="18"/>
  <c r="V65" i="18"/>
  <c r="X65" i="18"/>
  <c r="U279" i="18"/>
  <c r="W279" i="18"/>
  <c r="X279" i="18"/>
  <c r="V279" i="18"/>
  <c r="X166" i="18"/>
  <c r="V166" i="18"/>
  <c r="W166" i="18"/>
  <c r="U166" i="18"/>
  <c r="V165" i="18"/>
  <c r="U165" i="18"/>
  <c r="X165" i="18"/>
  <c r="X146" i="18"/>
  <c r="V146" i="18"/>
  <c r="U146" i="18"/>
  <c r="W146" i="18"/>
  <c r="W324" i="18"/>
  <c r="V324" i="18"/>
  <c r="U324" i="18"/>
  <c r="X375" i="18"/>
  <c r="V375" i="18"/>
  <c r="W375" i="18"/>
  <c r="U375" i="18"/>
  <c r="X380" i="18"/>
  <c r="U380" i="18"/>
  <c r="V380" i="18"/>
  <c r="W380" i="18"/>
  <c r="X570" i="18"/>
  <c r="V570" i="18"/>
  <c r="W570" i="18"/>
  <c r="U570" i="18"/>
  <c r="V124" i="18"/>
  <c r="X124" i="18"/>
  <c r="U124" i="18"/>
  <c r="W124" i="18"/>
  <c r="X121" i="18"/>
  <c r="V121" i="18"/>
  <c r="U121" i="18"/>
  <c r="X288" i="18"/>
  <c r="U288" i="18"/>
  <c r="W288" i="18"/>
  <c r="V288" i="18"/>
  <c r="X43" i="18"/>
  <c r="V43" i="18"/>
  <c r="U43" i="18"/>
  <c r="W455" i="18"/>
  <c r="V455" i="18"/>
  <c r="X455" i="18"/>
  <c r="U455" i="18"/>
  <c r="X390" i="18"/>
  <c r="V390" i="18"/>
  <c r="U390" i="18"/>
  <c r="U126" i="18"/>
  <c r="U299" i="18"/>
  <c r="V299" i="18"/>
  <c r="U302" i="18"/>
  <c r="V54" i="18"/>
  <c r="U54" i="18"/>
  <c r="V412" i="18"/>
  <c r="U409" i="18"/>
  <c r="V534" i="18"/>
  <c r="U534" i="18"/>
  <c r="W534" i="18"/>
  <c r="X528" i="18"/>
  <c r="V528" i="18"/>
  <c r="U528" i="18"/>
  <c r="W528" i="18"/>
  <c r="U194" i="18"/>
  <c r="V194" i="18"/>
  <c r="X235" i="18"/>
  <c r="V235" i="18"/>
  <c r="U235" i="18"/>
  <c r="X111" i="18"/>
  <c r="V111" i="18"/>
  <c r="W111" i="18"/>
  <c r="U111" i="18"/>
  <c r="U106" i="18"/>
  <c r="W106" i="18"/>
  <c r="X335" i="18"/>
  <c r="V335" i="18"/>
  <c r="U335" i="18"/>
  <c r="W335" i="18"/>
  <c r="X486" i="18"/>
  <c r="V486" i="18"/>
  <c r="U486" i="18"/>
  <c r="U485" i="18"/>
  <c r="V485" i="18"/>
  <c r="W485" i="18"/>
  <c r="X485" i="18"/>
  <c r="X247" i="18"/>
  <c r="V247" i="18"/>
  <c r="U247" i="18"/>
  <c r="W247" i="18"/>
  <c r="U209" i="18"/>
  <c r="V209" i="18"/>
  <c r="X209" i="18"/>
  <c r="X78" i="18"/>
  <c r="W78" i="18"/>
  <c r="U78" i="18"/>
  <c r="V78" i="18"/>
  <c r="X77" i="18"/>
  <c r="V77" i="18"/>
  <c r="U77" i="18"/>
  <c r="U481" i="18"/>
  <c r="X481" i="18"/>
  <c r="V481" i="18"/>
  <c r="X352" i="18"/>
  <c r="U352" i="18"/>
  <c r="V352" i="18"/>
  <c r="W502" i="18"/>
  <c r="X502" i="18"/>
  <c r="V502" i="18"/>
  <c r="U502" i="18"/>
  <c r="U228" i="18"/>
  <c r="V228" i="18"/>
  <c r="W228" i="18"/>
  <c r="X228" i="18"/>
  <c r="V25" i="18"/>
  <c r="W25" i="18"/>
  <c r="X25" i="18"/>
  <c r="U25" i="18"/>
  <c r="V264" i="18"/>
  <c r="U264" i="18"/>
  <c r="W264" i="18"/>
  <c r="X9" i="18"/>
  <c r="U9" i="18"/>
  <c r="W9" i="18"/>
  <c r="V9" i="18"/>
  <c r="U8" i="18"/>
  <c r="X8" i="18"/>
  <c r="V8" i="18"/>
  <c r="W8" i="18"/>
  <c r="X216" i="18"/>
  <c r="W216" i="18"/>
  <c r="V216" i="18"/>
  <c r="U216" i="18"/>
  <c r="W90" i="18"/>
  <c r="V90" i="18"/>
  <c r="U90" i="18"/>
  <c r="X90" i="18"/>
  <c r="U789" i="18"/>
  <c r="X789" i="18"/>
  <c r="W789" i="18"/>
  <c r="V789" i="18"/>
  <c r="V360" i="18"/>
  <c r="U360" i="18"/>
  <c r="W360" i="18"/>
  <c r="X360" i="18"/>
  <c r="X552" i="18"/>
  <c r="U552" i="18"/>
  <c r="W552" i="18"/>
  <c r="V552" i="18"/>
  <c r="V546" i="18"/>
  <c r="X546" i="18"/>
  <c r="U546" i="18"/>
  <c r="X305" i="18"/>
  <c r="U305" i="18"/>
  <c r="W305" i="18"/>
  <c r="V305" i="18"/>
  <c r="W506" i="18"/>
  <c r="V506" i="18"/>
  <c r="U506" i="18"/>
  <c r="X506" i="18"/>
  <c r="W63" i="18"/>
  <c r="X63" i="18"/>
  <c r="V63" i="18"/>
  <c r="U63" i="18"/>
  <c r="X197" i="18"/>
  <c r="W197" i="18"/>
  <c r="V197" i="18"/>
  <c r="W267" i="18"/>
  <c r="U267" i="18"/>
  <c r="V267" i="18"/>
  <c r="X267" i="18"/>
  <c r="U16" i="18"/>
  <c r="V16" i="18"/>
  <c r="W16" i="18"/>
  <c r="X16" i="18"/>
  <c r="Y16" i="18"/>
  <c r="V164" i="18"/>
  <c r="W164" i="18"/>
  <c r="U164" i="18"/>
  <c r="V135" i="18"/>
  <c r="W135" i="18"/>
  <c r="X135" i="18"/>
  <c r="U135" i="18"/>
  <c r="X451" i="18"/>
  <c r="V451" i="18"/>
  <c r="U451" i="18"/>
  <c r="U624" i="18"/>
  <c r="V624" i="18"/>
  <c r="W624" i="18"/>
  <c r="U618" i="18"/>
  <c r="X618" i="18"/>
  <c r="V618" i="18"/>
  <c r="X699" i="18"/>
  <c r="U699" i="18"/>
  <c r="V699" i="18"/>
  <c r="W699" i="18"/>
  <c r="V370" i="18"/>
  <c r="U370" i="18"/>
  <c r="W370" i="18"/>
  <c r="X370" i="18"/>
  <c r="V555" i="18"/>
  <c r="X555" i="18"/>
  <c r="U555" i="18"/>
  <c r="W555" i="18"/>
  <c r="W181" i="18"/>
  <c r="X181" i="18"/>
  <c r="V181" i="18"/>
  <c r="U181" i="18"/>
  <c r="X176" i="18"/>
  <c r="U176" i="18"/>
  <c r="V176" i="18"/>
  <c r="W331" i="18"/>
  <c r="U331" i="18"/>
  <c r="V331" i="18"/>
  <c r="X331" i="18"/>
  <c r="X518" i="18"/>
  <c r="W518" i="18"/>
  <c r="V518" i="18"/>
  <c r="U518" i="18"/>
  <c r="U74" i="18"/>
  <c r="W74" i="18"/>
  <c r="V74" i="18"/>
  <c r="U70" i="18"/>
  <c r="X70" i="18"/>
  <c r="V70" i="18"/>
  <c r="W70" i="18"/>
  <c r="V283" i="18"/>
  <c r="W283" i="18"/>
  <c r="U283" i="18"/>
  <c r="X283" i="18"/>
  <c r="X170" i="18"/>
  <c r="U170" i="18"/>
  <c r="V170" i="18"/>
  <c r="W170" i="18"/>
  <c r="U154" i="18"/>
  <c r="V154" i="18"/>
  <c r="W154" i="18"/>
  <c r="U316" i="18"/>
  <c r="V316" i="18"/>
  <c r="W316" i="18"/>
  <c r="X316" i="18"/>
  <c r="U379" i="18"/>
  <c r="X379" i="18"/>
  <c r="X376" i="18"/>
  <c r="U376" i="18"/>
  <c r="V573" i="18"/>
  <c r="X573" i="18"/>
  <c r="W573" i="18"/>
  <c r="U573" i="18"/>
  <c r="X122" i="18"/>
  <c r="X117" i="18"/>
  <c r="W289" i="18"/>
  <c r="V289" i="18"/>
  <c r="X39" i="18"/>
  <c r="U459" i="18"/>
  <c r="X459" i="18"/>
  <c r="V460" i="18"/>
  <c r="V388" i="18"/>
  <c r="U388" i="18"/>
  <c r="X130" i="18"/>
  <c r="V130" i="18"/>
  <c r="U130" i="18"/>
  <c r="V296" i="18"/>
  <c r="X296" i="18"/>
  <c r="W296" i="18"/>
  <c r="U296" i="18"/>
  <c r="U298" i="18"/>
  <c r="X298" i="18"/>
  <c r="V298" i="18"/>
  <c r="W298" i="18"/>
  <c r="V51" i="18"/>
  <c r="X51" i="18"/>
  <c r="U51" i="18"/>
  <c r="V404" i="18"/>
  <c r="U404" i="18"/>
  <c r="W404" i="18"/>
  <c r="V414" i="18"/>
  <c r="U414" i="18"/>
  <c r="Y414" i="18"/>
  <c r="X414" i="18"/>
  <c r="W414" i="18"/>
  <c r="U405" i="18"/>
  <c r="V405" i="18"/>
  <c r="X405" i="18"/>
  <c r="X525" i="18"/>
  <c r="U525" i="18"/>
  <c r="V525" i="18"/>
  <c r="W189" i="18"/>
  <c r="X189" i="18"/>
  <c r="V189" i="18"/>
  <c r="U191" i="18"/>
  <c r="W191" i="18"/>
  <c r="X191" i="18"/>
  <c r="V191" i="18"/>
  <c r="W240" i="18"/>
  <c r="V240" i="18"/>
  <c r="U240" i="18"/>
  <c r="X240" i="18"/>
  <c r="X107" i="18"/>
  <c r="V107" i="18"/>
  <c r="W107" i="18"/>
  <c r="U107" i="18"/>
  <c r="V338" i="18"/>
  <c r="X338" i="18"/>
  <c r="W338" i="18"/>
  <c r="U338" i="18"/>
  <c r="V492" i="18"/>
  <c r="W492" i="18"/>
  <c r="U492" i="18"/>
  <c r="X492" i="18"/>
  <c r="V245" i="18"/>
  <c r="W245" i="18"/>
  <c r="X245" i="18"/>
  <c r="U245" i="18"/>
  <c r="V252" i="18"/>
  <c r="W252" i="18"/>
  <c r="U252" i="18"/>
  <c r="X252" i="18"/>
  <c r="U205" i="18"/>
  <c r="V205" i="18"/>
  <c r="X205" i="18"/>
  <c r="V83" i="18"/>
  <c r="X83" i="18"/>
  <c r="U83" i="18"/>
  <c r="W484" i="18"/>
  <c r="V484" i="18"/>
  <c r="U484" i="18"/>
  <c r="X345" i="18"/>
  <c r="U345" i="18"/>
  <c r="W345" i="18"/>
  <c r="V345" i="18"/>
  <c r="X503" i="18"/>
  <c r="U503" i="18"/>
  <c r="W503" i="18"/>
  <c r="V503" i="18"/>
  <c r="U232" i="18"/>
  <c r="V232" i="18"/>
  <c r="X232" i="18"/>
  <c r="V34" i="18"/>
  <c r="U34" i="18"/>
  <c r="W34" i="18"/>
  <c r="X30" i="18"/>
  <c r="V30" i="18"/>
  <c r="U30" i="18"/>
  <c r="V258" i="18"/>
  <c r="W258" i="18"/>
  <c r="U258" i="18"/>
  <c r="X258" i="18"/>
  <c r="X5" i="18"/>
  <c r="V5" i="18"/>
  <c r="U5" i="18"/>
  <c r="W5" i="18"/>
  <c r="U223" i="18"/>
  <c r="V223" i="18"/>
  <c r="W223" i="18"/>
  <c r="X223" i="18"/>
  <c r="X86" i="18"/>
  <c r="U86" i="18"/>
  <c r="W86" i="18"/>
  <c r="V86" i="18"/>
  <c r="V467" i="18"/>
  <c r="W467" i="18"/>
  <c r="U467" i="18"/>
  <c r="X467" i="18"/>
  <c r="X790" i="18"/>
  <c r="V790" i="18"/>
  <c r="W790" i="18"/>
  <c r="U790" i="18"/>
  <c r="U361" i="18"/>
  <c r="V361" i="18"/>
  <c r="X361" i="18"/>
  <c r="X545" i="18"/>
  <c r="V545" i="18"/>
  <c r="V313" i="18"/>
  <c r="W313" i="18"/>
  <c r="U313" i="18"/>
  <c r="X313" i="18"/>
  <c r="X512" i="18"/>
  <c r="V512" i="18"/>
  <c r="U512" i="18"/>
  <c r="X59" i="18"/>
  <c r="W59" i="18"/>
  <c r="V59" i="18"/>
  <c r="U59" i="18"/>
  <c r="W204" i="18"/>
  <c r="X204" i="18"/>
  <c r="U204" i="18"/>
  <c r="V204" i="18"/>
  <c r="X268" i="18"/>
  <c r="V268" i="18"/>
  <c r="U268" i="18"/>
  <c r="W268" i="18"/>
  <c r="W24" i="18"/>
  <c r="V24" i="18"/>
  <c r="U24" i="18"/>
  <c r="X160" i="18"/>
  <c r="V160" i="18"/>
  <c r="U160" i="18"/>
  <c r="U162" i="18"/>
  <c r="W162" i="18"/>
  <c r="V162" i="18"/>
  <c r="X162" i="18"/>
  <c r="V139" i="18"/>
  <c r="X139" i="18"/>
  <c r="U139" i="18"/>
  <c r="V454" i="18"/>
  <c r="W454" i="18"/>
  <c r="U454" i="18"/>
  <c r="V620" i="18"/>
  <c r="U620" i="18"/>
  <c r="X620" i="18"/>
  <c r="X696" i="18"/>
  <c r="W696" i="18"/>
  <c r="V696" i="18"/>
  <c r="U696" i="18"/>
  <c r="X702" i="18"/>
  <c r="W702" i="18"/>
  <c r="V702" i="18"/>
  <c r="X371" i="18"/>
  <c r="U371" i="18"/>
  <c r="V371" i="18"/>
  <c r="U559" i="18"/>
  <c r="V559" i="18"/>
  <c r="X559" i="18"/>
  <c r="X178" i="18"/>
  <c r="U178" i="18"/>
  <c r="V178" i="18"/>
  <c r="W178" i="18"/>
  <c r="X99" i="18"/>
  <c r="V99" i="18"/>
  <c r="U99" i="18"/>
  <c r="W99" i="18"/>
  <c r="X332" i="18"/>
  <c r="W332" i="18"/>
  <c r="V332" i="18"/>
  <c r="U332" i="18"/>
  <c r="W519" i="18"/>
  <c r="X71" i="18"/>
  <c r="V71" i="18"/>
  <c r="W66" i="18"/>
  <c r="V276" i="18"/>
  <c r="W276" i="18"/>
  <c r="V167" i="18"/>
  <c r="X148" i="18"/>
  <c r="V148" i="18"/>
  <c r="X151" i="18"/>
  <c r="U320" i="18"/>
  <c r="V382" i="18"/>
  <c r="W567" i="18"/>
  <c r="V118" i="18"/>
  <c r="X118" i="18"/>
  <c r="W118" i="18"/>
  <c r="U118" i="18"/>
  <c r="X291" i="18"/>
  <c r="V291" i="18"/>
  <c r="U291" i="18"/>
  <c r="W291" i="18"/>
  <c r="X35" i="18"/>
  <c r="V35" i="18"/>
  <c r="U35" i="18"/>
  <c r="W35" i="18"/>
  <c r="X457" i="18"/>
  <c r="W457" i="18"/>
  <c r="U457" i="18"/>
  <c r="X456" i="18"/>
  <c r="V456" i="18"/>
  <c r="U456" i="18"/>
  <c r="U394" i="18"/>
  <c r="V394" i="18"/>
  <c r="W394" i="18"/>
  <c r="V133" i="18"/>
  <c r="X133" i="18"/>
  <c r="U133" i="18"/>
  <c r="X295" i="18"/>
  <c r="U295" i="18"/>
  <c r="V295" i="18"/>
  <c r="W295" i="18"/>
  <c r="V47" i="18"/>
  <c r="U47" i="18"/>
  <c r="W47" i="18"/>
  <c r="X47" i="18"/>
  <c r="V403" i="18"/>
  <c r="U403" i="18"/>
  <c r="X403" i="18"/>
  <c r="X408" i="18"/>
  <c r="V408" i="18"/>
  <c r="U408" i="18"/>
  <c r="U340" i="20"/>
  <c r="X349" i="20"/>
  <c r="V258" i="20"/>
  <c r="V253" i="20"/>
  <c r="W130" i="20"/>
  <c r="W303" i="20"/>
  <c r="V340" i="20"/>
  <c r="W253" i="20"/>
  <c r="U31" i="20"/>
  <c r="W257" i="20"/>
  <c r="W382" i="20"/>
  <c r="V382" i="20"/>
  <c r="V349" i="20"/>
  <c r="V88" i="20"/>
  <c r="U349" i="20"/>
  <c r="V31" i="20"/>
  <c r="V130" i="20"/>
  <c r="U338" i="20"/>
  <c r="W122" i="20"/>
  <c r="U90" i="20"/>
  <c r="V7" i="20"/>
  <c r="W343" i="20"/>
  <c r="V122" i="20"/>
  <c r="V91" i="20"/>
  <c r="X343" i="20"/>
  <c r="X91" i="20"/>
  <c r="U255" i="20"/>
  <c r="V343" i="20"/>
  <c r="X255" i="20"/>
  <c r="U370" i="20"/>
  <c r="X342" i="20"/>
  <c r="X459" i="20"/>
  <c r="W354" i="20"/>
  <c r="V370" i="20"/>
  <c r="V354" i="20"/>
  <c r="V85" i="20"/>
  <c r="U459" i="20"/>
  <c r="X370" i="20"/>
  <c r="W85" i="20"/>
  <c r="U125" i="20"/>
  <c r="W456" i="20"/>
  <c r="X354" i="20"/>
  <c r="V255" i="20"/>
  <c r="X456" i="20"/>
  <c r="V338" i="20"/>
  <c r="X482" i="20"/>
  <c r="V339" i="19"/>
  <c r="V348" i="19"/>
  <c r="V560" i="20"/>
  <c r="W530" i="20"/>
  <c r="U530" i="20"/>
  <c r="U372" i="20"/>
  <c r="U555" i="20"/>
  <c r="V235" i="20"/>
  <c r="V372" i="20"/>
  <c r="U46" i="20"/>
  <c r="V555" i="20"/>
  <c r="W484" i="20"/>
  <c r="W224" i="20"/>
  <c r="W80" i="20"/>
  <c r="X563" i="20"/>
  <c r="V206" i="20"/>
  <c r="U552" i="20"/>
  <c r="V484" i="20"/>
  <c r="W206" i="20"/>
  <c r="X346" i="20"/>
  <c r="V80" i="20"/>
  <c r="U484" i="20"/>
  <c r="V339" i="20"/>
  <c r="U480" i="20"/>
  <c r="V531" i="20"/>
  <c r="X339" i="20"/>
  <c r="V366" i="20"/>
  <c r="X29" i="20"/>
  <c r="W29" i="20"/>
  <c r="V552" i="20"/>
  <c r="U133" i="20"/>
  <c r="V232" i="20"/>
  <c r="V278" i="20"/>
  <c r="U477" i="20"/>
  <c r="V477" i="20"/>
  <c r="V530" i="20"/>
  <c r="U278" i="20"/>
  <c r="U503" i="20"/>
  <c r="V46" i="20"/>
  <c r="V411" i="20"/>
  <c r="V26" i="20"/>
  <c r="U291" i="19"/>
  <c r="V483" i="16"/>
  <c r="U363" i="16"/>
  <c r="W363" i="16"/>
  <c r="V215" i="20"/>
  <c r="X38" i="19"/>
  <c r="V223" i="16"/>
  <c r="U6" i="16"/>
  <c r="X300" i="20"/>
  <c r="R490" i="16"/>
  <c r="V234" i="19"/>
  <c r="R363" i="16"/>
  <c r="U215" i="20"/>
  <c r="X228" i="19"/>
  <c r="U223" i="20"/>
  <c r="O109" i="16"/>
  <c r="O274" i="16"/>
  <c r="V260" i="19"/>
  <c r="U485" i="20"/>
  <c r="U234" i="19"/>
  <c r="P363" i="16"/>
  <c r="X556" i="20"/>
  <c r="W368" i="19"/>
  <c r="V383" i="20"/>
  <c r="W502" i="19"/>
  <c r="O223" i="16"/>
  <c r="V485" i="20"/>
  <c r="R483" i="16"/>
  <c r="O490" i="16"/>
  <c r="O6" i="16"/>
  <c r="Q363" i="16"/>
  <c r="R274" i="16"/>
  <c r="S274" i="16" s="1"/>
  <c r="O83" i="16"/>
  <c r="V490" i="16"/>
  <c r="V363" i="16"/>
  <c r="W383" i="20"/>
  <c r="U223" i="16"/>
  <c r="U228" i="19"/>
  <c r="U91" i="19"/>
  <c r="U490" i="16"/>
  <c r="V470" i="20"/>
  <c r="R7" i="16"/>
  <c r="R109" i="16"/>
  <c r="X383" i="20"/>
  <c r="W485" i="20"/>
  <c r="W223" i="16"/>
  <c r="V108" i="19"/>
  <c r="V223" i="20"/>
  <c r="Q490" i="16"/>
  <c r="P274" i="16"/>
  <c r="U526" i="20"/>
  <c r="X337" i="20"/>
  <c r="V528" i="19"/>
  <c r="U258" i="16"/>
  <c r="R190" i="16"/>
  <c r="V208" i="16"/>
  <c r="W208" i="16"/>
  <c r="O208" i="16"/>
  <c r="W84" i="19"/>
  <c r="W346" i="19"/>
  <c r="V341" i="19"/>
  <c r="U193" i="20"/>
  <c r="V190" i="16"/>
  <c r="P208" i="16"/>
  <c r="U337" i="20"/>
  <c r="W250" i="19"/>
  <c r="V258" i="16"/>
  <c r="T484" i="16"/>
  <c r="U190" i="16"/>
  <c r="V346" i="19"/>
  <c r="W341" i="19"/>
  <c r="R258" i="16"/>
  <c r="V250" i="19"/>
  <c r="U189" i="19"/>
  <c r="U528" i="19"/>
  <c r="U346" i="19"/>
  <c r="P261" i="16"/>
  <c r="W485" i="19"/>
  <c r="W528" i="19"/>
  <c r="U501" i="20"/>
  <c r="T271" i="16"/>
  <c r="P367" i="16"/>
  <c r="P639" i="16"/>
  <c r="W639" i="16"/>
  <c r="R639" i="16"/>
  <c r="U639" i="16"/>
  <c r="V639" i="16"/>
  <c r="O639" i="16"/>
  <c r="Q639" i="16"/>
  <c r="T639" i="16"/>
  <c r="R582" i="16"/>
  <c r="T582" i="16"/>
  <c r="V582" i="16"/>
  <c r="W582" i="16"/>
  <c r="P582" i="16"/>
  <c r="O582" i="16"/>
  <c r="Q582" i="16"/>
  <c r="U582" i="16"/>
  <c r="R682" i="16"/>
  <c r="P682" i="16"/>
  <c r="T682" i="16"/>
  <c r="V682" i="16"/>
  <c r="W682" i="16"/>
  <c r="O682" i="16"/>
  <c r="Q682" i="16"/>
  <c r="U682" i="16"/>
  <c r="T752" i="16"/>
  <c r="R752" i="16"/>
  <c r="P752" i="16"/>
  <c r="U752" i="16"/>
  <c r="W752" i="16"/>
  <c r="O752" i="16"/>
  <c r="V752" i="16"/>
  <c r="Q648" i="16"/>
  <c r="V648" i="16"/>
  <c r="T648" i="16"/>
  <c r="W648" i="16"/>
  <c r="P648" i="16"/>
  <c r="U648" i="16"/>
  <c r="R648" i="16"/>
  <c r="O648" i="16"/>
  <c r="Q594" i="16"/>
  <c r="R594" i="16"/>
  <c r="W594" i="16"/>
  <c r="V594" i="16"/>
  <c r="P594" i="16"/>
  <c r="U594" i="16"/>
  <c r="T594" i="16"/>
  <c r="O594" i="16"/>
  <c r="W661" i="16"/>
  <c r="V661" i="16"/>
  <c r="R661" i="16"/>
  <c r="Q661" i="16"/>
  <c r="U661" i="16"/>
  <c r="T661" i="16"/>
  <c r="O661" i="16"/>
  <c r="P661" i="16"/>
  <c r="T620" i="16"/>
  <c r="R620" i="16"/>
  <c r="O620" i="16"/>
  <c r="U620" i="16"/>
  <c r="R623" i="16"/>
  <c r="T623" i="16"/>
  <c r="W623" i="16"/>
  <c r="U623" i="16"/>
  <c r="P623" i="16"/>
  <c r="Q623" i="16"/>
  <c r="P612" i="16"/>
  <c r="R612" i="16"/>
  <c r="W612" i="16"/>
  <c r="T612" i="16"/>
  <c r="V612" i="16"/>
  <c r="U612" i="16"/>
  <c r="O612" i="16"/>
  <c r="R629" i="16"/>
  <c r="T629" i="16"/>
  <c r="P629" i="16"/>
  <c r="V836" i="16"/>
  <c r="U836" i="16"/>
  <c r="P836" i="16"/>
  <c r="X334" i="20"/>
  <c r="Q637" i="16"/>
  <c r="W637" i="16"/>
  <c r="T637" i="16"/>
  <c r="R637" i="16"/>
  <c r="P637" i="16"/>
  <c r="U637" i="16"/>
  <c r="O637" i="16"/>
  <c r="V643" i="16"/>
  <c r="X643" i="16" s="1"/>
  <c r="Q643" i="16"/>
  <c r="O643" i="16"/>
  <c r="W643" i="16"/>
  <c r="U643" i="16"/>
  <c r="P643" i="16"/>
  <c r="T643" i="16"/>
  <c r="Q584" i="16"/>
  <c r="W584" i="16"/>
  <c r="T584" i="16"/>
  <c r="R584" i="16"/>
  <c r="P584" i="16"/>
  <c r="U584" i="16"/>
  <c r="O584" i="16"/>
  <c r="W685" i="16"/>
  <c r="O685" i="16"/>
  <c r="P685" i="16"/>
  <c r="U685" i="16"/>
  <c r="R685" i="16"/>
  <c r="T685" i="16"/>
  <c r="V685" i="16"/>
  <c r="V758" i="16"/>
  <c r="Q758" i="16"/>
  <c r="T758" i="16"/>
  <c r="P758" i="16"/>
  <c r="O758" i="16"/>
  <c r="R758" i="16"/>
  <c r="W758" i="16"/>
  <c r="U758" i="16"/>
  <c r="W646" i="16"/>
  <c r="V646" i="16"/>
  <c r="U646" i="16"/>
  <c r="R646" i="16"/>
  <c r="T646" i="16"/>
  <c r="O646" i="16"/>
  <c r="P646" i="16"/>
  <c r="T590" i="16"/>
  <c r="V590" i="16"/>
  <c r="P590" i="16"/>
  <c r="Q656" i="16"/>
  <c r="P656" i="16"/>
  <c r="T656" i="16"/>
  <c r="O656" i="16"/>
  <c r="W656" i="16"/>
  <c r="U656" i="16"/>
  <c r="R656" i="16"/>
  <c r="U619" i="16"/>
  <c r="T619" i="16"/>
  <c r="W619" i="16"/>
  <c r="P619" i="16"/>
  <c r="R619" i="16"/>
  <c r="Q619" i="16"/>
  <c r="O619" i="16"/>
  <c r="P616" i="16"/>
  <c r="Q616" i="16"/>
  <c r="U616" i="16"/>
  <c r="T616" i="16"/>
  <c r="V616" i="16"/>
  <c r="O616" i="16"/>
  <c r="W616" i="16"/>
  <c r="U633" i="16"/>
  <c r="Q633" i="16"/>
  <c r="T633" i="16"/>
  <c r="P633" i="16"/>
  <c r="V633" i="16"/>
  <c r="R633" i="16"/>
  <c r="O633" i="16"/>
  <c r="W633" i="16"/>
  <c r="Q837" i="16"/>
  <c r="V837" i="16"/>
  <c r="O837" i="16"/>
  <c r="T837" i="16"/>
  <c r="P837" i="16"/>
  <c r="R837" i="16"/>
  <c r="W837" i="16"/>
  <c r="U837" i="16"/>
  <c r="X317" i="20"/>
  <c r="P327" i="16"/>
  <c r="T636" i="16"/>
  <c r="R636" i="16"/>
  <c r="O636" i="16"/>
  <c r="O587" i="16"/>
  <c r="P587" i="16"/>
  <c r="T587" i="16"/>
  <c r="T583" i="16"/>
  <c r="O583" i="16"/>
  <c r="W583" i="16"/>
  <c r="V684" i="16"/>
  <c r="R684" i="16"/>
  <c r="P757" i="16"/>
  <c r="O757" i="16"/>
  <c r="T757" i="16"/>
  <c r="Q757" i="16"/>
  <c r="W645" i="16"/>
  <c r="V645" i="16"/>
  <c r="U645" i="16"/>
  <c r="P645" i="16"/>
  <c r="O645" i="16"/>
  <c r="R645" i="16"/>
  <c r="T645" i="16"/>
  <c r="U598" i="16"/>
  <c r="Q598" i="16"/>
  <c r="T598" i="16"/>
  <c r="O598" i="16"/>
  <c r="V598" i="16"/>
  <c r="W598" i="16"/>
  <c r="P598" i="16"/>
  <c r="R598" i="16"/>
  <c r="U659" i="16"/>
  <c r="O659" i="16"/>
  <c r="P659" i="16"/>
  <c r="V659" i="16"/>
  <c r="W659" i="16"/>
  <c r="Q659" i="16"/>
  <c r="T659" i="16"/>
  <c r="R659" i="16"/>
  <c r="V655" i="16"/>
  <c r="U655" i="16"/>
  <c r="O655" i="16"/>
  <c r="T655" i="16"/>
  <c r="R655" i="16"/>
  <c r="R621" i="16"/>
  <c r="V621" i="16"/>
  <c r="P621" i="16"/>
  <c r="Q621" i="16"/>
  <c r="U621" i="16"/>
  <c r="T621" i="16"/>
  <c r="O621" i="16"/>
  <c r="W621" i="16"/>
  <c r="R610" i="16"/>
  <c r="U610" i="16"/>
  <c r="P610" i="16"/>
  <c r="O610" i="16"/>
  <c r="W610" i="16"/>
  <c r="Q610" i="16"/>
  <c r="T610" i="16"/>
  <c r="V610" i="16"/>
  <c r="O611" i="16"/>
  <c r="R611" i="16"/>
  <c r="U611" i="16"/>
  <c r="V611" i="16"/>
  <c r="P611" i="16"/>
  <c r="W611" i="16"/>
  <c r="W628" i="16"/>
  <c r="P628" i="16"/>
  <c r="T628" i="16"/>
  <c r="U628" i="16"/>
  <c r="O628" i="16"/>
  <c r="R628" i="16"/>
  <c r="V628" i="16"/>
  <c r="Q628" i="16"/>
  <c r="U606" i="16"/>
  <c r="W606" i="16"/>
  <c r="R606" i="16"/>
  <c r="T606" i="16"/>
  <c r="Q606" i="16"/>
  <c r="P606" i="16"/>
  <c r="V606" i="16"/>
  <c r="O606" i="16"/>
  <c r="U835" i="16"/>
  <c r="P835" i="16"/>
  <c r="T835" i="16"/>
  <c r="O835" i="16"/>
  <c r="W835" i="16"/>
  <c r="R835" i="16"/>
  <c r="Q835" i="16"/>
  <c r="U635" i="16"/>
  <c r="W635" i="16"/>
  <c r="R635" i="16"/>
  <c r="P635" i="16"/>
  <c r="Q635" i="16"/>
  <c r="T635" i="16"/>
  <c r="V635" i="16"/>
  <c r="O635" i="16"/>
  <c r="U581" i="16"/>
  <c r="R581" i="16"/>
  <c r="O581" i="16"/>
  <c r="W581" i="16"/>
  <c r="P581" i="16"/>
  <c r="T581" i="16"/>
  <c r="Q581" i="16"/>
  <c r="P688" i="16"/>
  <c r="Q688" i="16"/>
  <c r="U688" i="16"/>
  <c r="O688" i="16"/>
  <c r="W688" i="16"/>
  <c r="V688" i="16"/>
  <c r="T688" i="16"/>
  <c r="O756" i="16"/>
  <c r="R756" i="16"/>
  <c r="U756" i="16"/>
  <c r="T756" i="16"/>
  <c r="P756" i="16"/>
  <c r="W756" i="16"/>
  <c r="V756" i="16"/>
  <c r="W644" i="16"/>
  <c r="U644" i="16"/>
  <c r="V644" i="16"/>
  <c r="O644" i="16"/>
  <c r="T644" i="16"/>
  <c r="P644" i="16"/>
  <c r="R644" i="16"/>
  <c r="Q644" i="16"/>
  <c r="U597" i="16"/>
  <c r="W597" i="16"/>
  <c r="V597" i="16"/>
  <c r="T597" i="16"/>
  <c r="O597" i="16"/>
  <c r="P597" i="16"/>
  <c r="R597" i="16"/>
  <c r="T660" i="16"/>
  <c r="Q660" i="16"/>
  <c r="U660" i="16"/>
  <c r="R660" i="16"/>
  <c r="O660" i="16"/>
  <c r="P660" i="16"/>
  <c r="W660" i="16"/>
  <c r="T618" i="16"/>
  <c r="W618" i="16"/>
  <c r="P618" i="16"/>
  <c r="R618" i="16"/>
  <c r="U618" i="16"/>
  <c r="O618" i="16"/>
  <c r="Q618" i="16"/>
  <c r="R609" i="16"/>
  <c r="T609" i="16"/>
  <c r="W609" i="16"/>
  <c r="P609" i="16"/>
  <c r="V609" i="16"/>
  <c r="Q609" i="16"/>
  <c r="U609" i="16"/>
  <c r="O609" i="16"/>
  <c r="V631" i="16"/>
  <c r="P631" i="16"/>
  <c r="W631" i="16"/>
  <c r="T631" i="16"/>
  <c r="R631" i="16"/>
  <c r="Q631" i="16"/>
  <c r="O631" i="16"/>
  <c r="U631" i="16"/>
  <c r="W627" i="16"/>
  <c r="U627" i="16"/>
  <c r="P627" i="16"/>
  <c r="T627" i="16"/>
  <c r="O627" i="16"/>
  <c r="R627" i="16"/>
  <c r="V627" i="16"/>
  <c r="R605" i="16"/>
  <c r="W605" i="16"/>
  <c r="T605" i="16"/>
  <c r="U605" i="16"/>
  <c r="P605" i="16"/>
  <c r="V605" i="16"/>
  <c r="Q605" i="16"/>
  <c r="O605" i="16"/>
  <c r="O834" i="16"/>
  <c r="Q834" i="16"/>
  <c r="W834" i="16"/>
  <c r="U834" i="16"/>
  <c r="P834" i="16"/>
  <c r="T834" i="16"/>
  <c r="R834" i="16"/>
  <c r="V317" i="20"/>
  <c r="Q588" i="16"/>
  <c r="T588" i="16"/>
  <c r="U588" i="16"/>
  <c r="R588" i="16"/>
  <c r="O588" i="16"/>
  <c r="W588" i="16"/>
  <c r="P588" i="16"/>
  <c r="P680" i="16"/>
  <c r="V680" i="16"/>
  <c r="T680" i="16"/>
  <c r="U680" i="16"/>
  <c r="R680" i="16"/>
  <c r="O680" i="16"/>
  <c r="W680" i="16"/>
  <c r="Q683" i="16"/>
  <c r="W683" i="16"/>
  <c r="T683" i="16"/>
  <c r="P683" i="16"/>
  <c r="U683" i="16"/>
  <c r="V683" i="16"/>
  <c r="O683" i="16"/>
  <c r="R683" i="16"/>
  <c r="Q760" i="16"/>
  <c r="T760" i="16"/>
  <c r="V760" i="16"/>
  <c r="P760" i="16"/>
  <c r="U760" i="16"/>
  <c r="O760" i="16"/>
  <c r="W760" i="16"/>
  <c r="R650" i="16"/>
  <c r="P650" i="16"/>
  <c r="T650" i="16"/>
  <c r="U650" i="16"/>
  <c r="Q651" i="16"/>
  <c r="W651" i="16"/>
  <c r="W593" i="16"/>
  <c r="O593" i="16"/>
  <c r="T593" i="16"/>
  <c r="V593" i="16"/>
  <c r="R593" i="16"/>
  <c r="U593" i="16"/>
  <c r="P593" i="16"/>
  <c r="W658" i="16"/>
  <c r="U658" i="16"/>
  <c r="O658" i="16"/>
  <c r="R658" i="16"/>
  <c r="T658" i="16"/>
  <c r="V658" i="16"/>
  <c r="P658" i="16"/>
  <c r="Q658" i="16"/>
  <c r="W622" i="16"/>
  <c r="U622" i="16"/>
  <c r="R622" i="16"/>
  <c r="P622" i="16"/>
  <c r="Q622" i="16"/>
  <c r="T622" i="16"/>
  <c r="O622" i="16"/>
  <c r="R615" i="16"/>
  <c r="W615" i="16"/>
  <c r="V615" i="16"/>
  <c r="P615" i="16"/>
  <c r="V626" i="16"/>
  <c r="W626" i="16"/>
  <c r="P626" i="16"/>
  <c r="O626" i="16"/>
  <c r="U626" i="16"/>
  <c r="R626" i="16"/>
  <c r="U600" i="16"/>
  <c r="R600" i="16"/>
  <c r="P600" i="16"/>
  <c r="W600" i="16"/>
  <c r="T600" i="16"/>
  <c r="Q600" i="16"/>
  <c r="R833" i="16"/>
  <c r="T833" i="16"/>
  <c r="V833" i="16"/>
  <c r="P833" i="16"/>
  <c r="U833" i="16"/>
  <c r="O833" i="16"/>
  <c r="Q833" i="16"/>
  <c r="W833" i="16"/>
  <c r="V149" i="20"/>
  <c r="O586" i="16"/>
  <c r="U586" i="16"/>
  <c r="V586" i="16"/>
  <c r="W586" i="16"/>
  <c r="Q586" i="16"/>
  <c r="R586" i="16"/>
  <c r="P586" i="16"/>
  <c r="T586" i="16"/>
  <c r="U687" i="16"/>
  <c r="O687" i="16"/>
  <c r="T687" i="16"/>
  <c r="W687" i="16"/>
  <c r="V687" i="16"/>
  <c r="P687" i="16"/>
  <c r="Q687" i="16"/>
  <c r="R687" i="16"/>
  <c r="V754" i="16"/>
  <c r="U754" i="16"/>
  <c r="O754" i="16"/>
  <c r="P754" i="16"/>
  <c r="Q754" i="16"/>
  <c r="R754" i="16"/>
  <c r="T754" i="16"/>
  <c r="W754" i="16"/>
  <c r="V755" i="16"/>
  <c r="P755" i="16"/>
  <c r="U755" i="16"/>
  <c r="W755" i="16"/>
  <c r="O755" i="16"/>
  <c r="R755" i="16"/>
  <c r="T755" i="16"/>
  <c r="V652" i="16"/>
  <c r="O652" i="16"/>
  <c r="T652" i="16"/>
  <c r="W652" i="16"/>
  <c r="R596" i="16"/>
  <c r="W596" i="16"/>
  <c r="V596" i="16"/>
  <c r="O596" i="16"/>
  <c r="R654" i="16"/>
  <c r="Q654" i="16"/>
  <c r="T654" i="16"/>
  <c r="P625" i="16"/>
  <c r="V625" i="16"/>
  <c r="O625" i="16"/>
  <c r="Q625" i="16"/>
  <c r="W625" i="16"/>
  <c r="U625" i="16"/>
  <c r="T625" i="16"/>
  <c r="R608" i="16"/>
  <c r="W608" i="16"/>
  <c r="V608" i="16"/>
  <c r="P608" i="16"/>
  <c r="U608" i="16"/>
  <c r="T608" i="16"/>
  <c r="O608" i="16"/>
  <c r="V632" i="16"/>
  <c r="U632" i="16"/>
  <c r="Q632" i="16"/>
  <c r="T632" i="16"/>
  <c r="O632" i="16"/>
  <c r="P632" i="16"/>
  <c r="W632" i="16"/>
  <c r="R632" i="16"/>
  <c r="T599" i="16"/>
  <c r="W599" i="16"/>
  <c r="R599" i="16"/>
  <c r="U599" i="16"/>
  <c r="P599" i="16"/>
  <c r="O599" i="16"/>
  <c r="Q599" i="16"/>
  <c r="Q840" i="16"/>
  <c r="T840" i="16"/>
  <c r="P840" i="16"/>
  <c r="V840" i="16"/>
  <c r="W840" i="16"/>
  <c r="U840" i="16"/>
  <c r="R840" i="16"/>
  <c r="O840" i="16"/>
  <c r="R638" i="16"/>
  <c r="Q638" i="16"/>
  <c r="P638" i="16"/>
  <c r="T638" i="16"/>
  <c r="U638" i="16"/>
  <c r="W638" i="16"/>
  <c r="V638" i="16"/>
  <c r="P585" i="16"/>
  <c r="R585" i="16"/>
  <c r="T585" i="16"/>
  <c r="Q585" i="16"/>
  <c r="W585" i="16"/>
  <c r="R681" i="16"/>
  <c r="O681" i="16"/>
  <c r="V681" i="16"/>
  <c r="P681" i="16"/>
  <c r="W681" i="16"/>
  <c r="U681" i="16"/>
  <c r="T681" i="16"/>
  <c r="R753" i="16"/>
  <c r="V753" i="16"/>
  <c r="Q753" i="16"/>
  <c r="U753" i="16"/>
  <c r="O753" i="16"/>
  <c r="W753" i="16"/>
  <c r="P753" i="16"/>
  <c r="T753" i="16"/>
  <c r="Q647" i="16"/>
  <c r="O647" i="16"/>
  <c r="R647" i="16"/>
  <c r="T647" i="16"/>
  <c r="W647" i="16"/>
  <c r="P647" i="16"/>
  <c r="U647" i="16"/>
  <c r="V647" i="16"/>
  <c r="O592" i="16"/>
  <c r="U592" i="16"/>
  <c r="V592" i="16"/>
  <c r="Q595" i="16"/>
  <c r="W595" i="16"/>
  <c r="T595" i="16"/>
  <c r="V595" i="16"/>
  <c r="P595" i="16"/>
  <c r="O595" i="16"/>
  <c r="R595" i="16"/>
  <c r="U595" i="16"/>
  <c r="W653" i="16"/>
  <c r="Q653" i="16"/>
  <c r="U653" i="16"/>
  <c r="P653" i="16"/>
  <c r="R653" i="16"/>
  <c r="T653" i="16"/>
  <c r="O653" i="16"/>
  <c r="O617" i="16"/>
  <c r="P617" i="16"/>
  <c r="U617" i="16"/>
  <c r="T617" i="16"/>
  <c r="Q617" i="16"/>
  <c r="W617" i="16"/>
  <c r="R617" i="16"/>
  <c r="T614" i="16"/>
  <c r="V614" i="16"/>
  <c r="R614" i="16"/>
  <c r="O614" i="16"/>
  <c r="P614" i="16"/>
  <c r="U614" i="16"/>
  <c r="W614" i="16"/>
  <c r="W630" i="16"/>
  <c r="O630" i="16"/>
  <c r="R630" i="16"/>
  <c r="U630" i="16"/>
  <c r="P630" i="16"/>
  <c r="T630" i="16"/>
  <c r="V630" i="16"/>
  <c r="R603" i="16"/>
  <c r="O603" i="16"/>
  <c r="W603" i="16"/>
  <c r="U603" i="16"/>
  <c r="Q603" i="16"/>
  <c r="T603" i="16"/>
  <c r="P603" i="16"/>
  <c r="O839" i="16"/>
  <c r="R839" i="16"/>
  <c r="Q839" i="16"/>
  <c r="T839" i="16"/>
  <c r="W839" i="16"/>
  <c r="P839" i="16"/>
  <c r="U839" i="16"/>
  <c r="W109" i="20"/>
  <c r="Q640" i="16"/>
  <c r="U640" i="16"/>
  <c r="V640" i="16"/>
  <c r="T640" i="16"/>
  <c r="P589" i="16"/>
  <c r="T589" i="16"/>
  <c r="O589" i="16"/>
  <c r="V589" i="16"/>
  <c r="W589" i="16"/>
  <c r="X589" i="16" s="1"/>
  <c r="U589" i="16"/>
  <c r="Q589" i="16"/>
  <c r="W686" i="16"/>
  <c r="U686" i="16"/>
  <c r="O686" i="16"/>
  <c r="Q686" i="16"/>
  <c r="V686" i="16"/>
  <c r="R686" i="16"/>
  <c r="T686" i="16"/>
  <c r="P686" i="16"/>
  <c r="T759" i="16"/>
  <c r="R759" i="16"/>
  <c r="U759" i="16"/>
  <c r="O759" i="16"/>
  <c r="V649" i="16"/>
  <c r="O649" i="16"/>
  <c r="U649" i="16"/>
  <c r="R649" i="16"/>
  <c r="W649" i="16"/>
  <c r="P649" i="16"/>
  <c r="T649" i="16"/>
  <c r="R591" i="16"/>
  <c r="P591" i="16"/>
  <c r="T591" i="16"/>
  <c r="V591" i="16"/>
  <c r="U591" i="16"/>
  <c r="O591" i="16"/>
  <c r="W591" i="16"/>
  <c r="Q591" i="16"/>
  <c r="W657" i="16"/>
  <c r="T657" i="16"/>
  <c r="U657" i="16"/>
  <c r="O657" i="16"/>
  <c r="Q657" i="16"/>
  <c r="R657" i="16"/>
  <c r="P657" i="16"/>
  <c r="O624" i="16"/>
  <c r="U624" i="16"/>
  <c r="W624" i="16"/>
  <c r="P624" i="16"/>
  <c r="W613" i="16"/>
  <c r="U613" i="16"/>
  <c r="T613" i="16"/>
  <c r="Q613" i="16"/>
  <c r="V613" i="16"/>
  <c r="P613" i="16"/>
  <c r="R613" i="16"/>
  <c r="O613" i="16"/>
  <c r="P634" i="16"/>
  <c r="R634" i="16"/>
  <c r="T634" i="16"/>
  <c r="O634" i="16"/>
  <c r="U634" i="16"/>
  <c r="V634" i="16"/>
  <c r="U607" i="16"/>
  <c r="O607" i="16"/>
  <c r="T607" i="16"/>
  <c r="W607" i="16"/>
  <c r="P841" i="16"/>
  <c r="Q841" i="16"/>
  <c r="T841" i="16"/>
  <c r="U841" i="16"/>
  <c r="V841" i="16"/>
  <c r="O841" i="16"/>
  <c r="W841" i="16"/>
  <c r="W838" i="16"/>
  <c r="U838" i="16"/>
  <c r="P838" i="16"/>
  <c r="O838" i="16"/>
  <c r="T838" i="16"/>
  <c r="R838" i="16"/>
  <c r="Q838" i="16"/>
  <c r="O301" i="16"/>
  <c r="U461" i="19"/>
  <c r="V461" i="19"/>
  <c r="U478" i="20"/>
  <c r="W224" i="19"/>
  <c r="U42" i="20"/>
  <c r="U224" i="19"/>
  <c r="X224" i="19"/>
  <c r="V327" i="19"/>
  <c r="U124" i="20"/>
  <c r="X39" i="20"/>
  <c r="W463" i="20"/>
  <c r="X89" i="19"/>
  <c r="U220" i="19"/>
  <c r="V150" i="19"/>
  <c r="W124" i="20"/>
  <c r="U256" i="20"/>
  <c r="T485" i="16"/>
  <c r="V286" i="20"/>
  <c r="W39" i="20"/>
  <c r="U243" i="20"/>
  <c r="R308" i="16"/>
  <c r="X463" i="20"/>
  <c r="X461" i="19"/>
  <c r="Q308" i="16"/>
  <c r="V486" i="20"/>
  <c r="V297" i="19"/>
  <c r="U327" i="19"/>
  <c r="P308" i="16"/>
  <c r="U89" i="19"/>
  <c r="V30" i="16"/>
  <c r="U217" i="19"/>
  <c r="V25" i="20"/>
  <c r="X345" i="20"/>
  <c r="X90" i="20"/>
  <c r="V463" i="20"/>
  <c r="V90" i="20"/>
  <c r="U369" i="16"/>
  <c r="W47" i="20"/>
  <c r="V532" i="19"/>
  <c r="U230" i="20"/>
  <c r="W220" i="19"/>
  <c r="U76" i="19"/>
  <c r="V228" i="20"/>
  <c r="X286" i="19"/>
  <c r="U39" i="20"/>
  <c r="U492" i="19"/>
  <c r="V488" i="20"/>
  <c r="V345" i="20"/>
  <c r="U228" i="20"/>
  <c r="W214" i="20"/>
  <c r="X488" i="20"/>
  <c r="V299" i="19"/>
  <c r="U486" i="20"/>
  <c r="W486" i="20"/>
  <c r="V286" i="19"/>
  <c r="V217" i="19"/>
  <c r="V491" i="20"/>
  <c r="W299" i="19"/>
  <c r="U299" i="19"/>
  <c r="W230" i="20"/>
  <c r="P209" i="16"/>
  <c r="W228" i="20"/>
  <c r="V478" i="20"/>
  <c r="X230" i="20"/>
  <c r="V42" i="20"/>
  <c r="W448" i="19"/>
  <c r="U253" i="16"/>
  <c r="V192" i="19"/>
  <c r="V330" i="20"/>
  <c r="V448" i="19"/>
  <c r="W114" i="19"/>
  <c r="P253" i="16"/>
  <c r="R320" i="16"/>
  <c r="R253" i="16"/>
  <c r="V499" i="20"/>
  <c r="W448" i="20"/>
  <c r="U167" i="16"/>
  <c r="W323" i="16"/>
  <c r="U96" i="16"/>
  <c r="R323" i="16"/>
  <c r="W192" i="20"/>
  <c r="Q249" i="16"/>
  <c r="O249" i="16"/>
  <c r="V495" i="20"/>
  <c r="W454" i="20"/>
  <c r="W499" i="20"/>
  <c r="X448" i="20"/>
  <c r="P167" i="16"/>
  <c r="X551" i="20"/>
  <c r="P193" i="16"/>
  <c r="R96" i="16"/>
  <c r="W504" i="19"/>
  <c r="V572" i="20"/>
  <c r="T249" i="16"/>
  <c r="R249" i="16"/>
  <c r="U448" i="20"/>
  <c r="W186" i="16"/>
  <c r="V501" i="20"/>
  <c r="O96" i="16"/>
  <c r="V454" i="20"/>
  <c r="O167" i="16"/>
  <c r="W96" i="16"/>
  <c r="W270" i="16"/>
  <c r="W30" i="16"/>
  <c r="W486" i="16"/>
  <c r="R209" i="16"/>
  <c r="T213" i="16"/>
  <c r="T175" i="16"/>
  <c r="O322" i="16"/>
  <c r="R28" i="16"/>
  <c r="W68" i="16"/>
  <c r="R30" i="16"/>
  <c r="R486" i="16"/>
  <c r="T270" i="16"/>
  <c r="W24" i="16"/>
  <c r="U213" i="16"/>
  <c r="O175" i="16"/>
  <c r="R29" i="16"/>
  <c r="R322" i="16"/>
  <c r="Q28" i="16"/>
  <c r="U73" i="16"/>
  <c r="U252" i="16"/>
  <c r="O75" i="16"/>
  <c r="W369" i="16"/>
  <c r="Q209" i="16"/>
  <c r="R213" i="16"/>
  <c r="W213" i="16"/>
  <c r="U68" i="16"/>
  <c r="O10" i="16"/>
  <c r="V7" i="16"/>
  <c r="Q301" i="16"/>
  <c r="T369" i="16"/>
  <c r="U30" i="16"/>
  <c r="O486" i="16"/>
  <c r="O213" i="16"/>
  <c r="V73" i="16"/>
  <c r="T75" i="16"/>
  <c r="P75" i="16"/>
  <c r="V75" i="16"/>
  <c r="W27" i="16"/>
  <c r="O68" i="16"/>
  <c r="T73" i="16"/>
  <c r="U322" i="16"/>
  <c r="T30" i="16"/>
  <c r="Q369" i="16"/>
  <c r="R24" i="16"/>
  <c r="V301" i="16"/>
  <c r="O73" i="16"/>
  <c r="P68" i="16"/>
  <c r="T68" i="16"/>
  <c r="Q75" i="16"/>
  <c r="P369" i="16"/>
  <c r="P485" i="16"/>
  <c r="O24" i="16"/>
  <c r="W485" i="16"/>
  <c r="U301" i="16"/>
  <c r="P322" i="16"/>
  <c r="W73" i="16"/>
  <c r="T209" i="16"/>
  <c r="U75" i="16"/>
  <c r="Q213" i="16"/>
  <c r="Q270" i="16"/>
  <c r="V322" i="16"/>
  <c r="U270" i="16"/>
  <c r="O30" i="16"/>
  <c r="W209" i="16"/>
  <c r="U486" i="16"/>
  <c r="R270" i="16"/>
  <c r="R485" i="16"/>
  <c r="T301" i="16"/>
  <c r="R75" i="16"/>
  <c r="T217" i="16"/>
  <c r="V149" i="19"/>
  <c r="V185" i="19"/>
  <c r="V315" i="19"/>
  <c r="R325" i="16"/>
  <c r="V504" i="19"/>
  <c r="P103" i="16"/>
  <c r="V468" i="20"/>
  <c r="V167" i="20"/>
  <c r="U469" i="19"/>
  <c r="T325" i="16"/>
  <c r="V103" i="16"/>
  <c r="V450" i="20"/>
  <c r="X501" i="19"/>
  <c r="W469" i="19"/>
  <c r="W172" i="19"/>
  <c r="U238" i="20"/>
  <c r="W495" i="19"/>
  <c r="U276" i="20"/>
  <c r="U495" i="19"/>
  <c r="W106" i="19"/>
  <c r="U448" i="19"/>
  <c r="U113" i="19"/>
  <c r="W154" i="19"/>
  <c r="U50" i="20"/>
  <c r="U480" i="19"/>
  <c r="R361" i="16"/>
  <c r="V242" i="19"/>
  <c r="U257" i="16"/>
  <c r="U239" i="20"/>
  <c r="W217" i="16"/>
  <c r="V9" i="20"/>
  <c r="X529" i="20"/>
  <c r="R327" i="16"/>
  <c r="Q216" i="16"/>
  <c r="U97" i="16"/>
  <c r="O203" i="16"/>
  <c r="P97" i="16"/>
  <c r="P219" i="16"/>
  <c r="V219" i="16"/>
  <c r="U9" i="16"/>
  <c r="Q9" i="16"/>
  <c r="P7" i="16"/>
  <c r="W498" i="20"/>
  <c r="U99" i="16"/>
  <c r="U297" i="20"/>
  <c r="W11" i="19"/>
  <c r="V529" i="20"/>
  <c r="U11" i="19"/>
  <c r="W215" i="16"/>
  <c r="U10" i="16"/>
  <c r="O97" i="16"/>
  <c r="O214" i="16"/>
  <c r="U5" i="20"/>
  <c r="V93" i="20"/>
  <c r="U242" i="19"/>
  <c r="U72" i="16"/>
  <c r="R214" i="16"/>
  <c r="V214" i="16"/>
  <c r="R189" i="16"/>
  <c r="X11" i="19"/>
  <c r="V526" i="20"/>
  <c r="R215" i="16"/>
  <c r="P10" i="16"/>
  <c r="V215" i="16"/>
  <c r="O7" i="16"/>
  <c r="V109" i="20"/>
  <c r="U167" i="20"/>
  <c r="W216" i="16"/>
  <c r="W239" i="20"/>
  <c r="U217" i="16"/>
  <c r="P85" i="16"/>
  <c r="T10" i="16"/>
  <c r="W219" i="16"/>
  <c r="R203" i="16"/>
  <c r="U317" i="20"/>
  <c r="U109" i="20"/>
  <c r="U30" i="19"/>
  <c r="W472" i="19"/>
  <c r="V257" i="16"/>
  <c r="U216" i="16"/>
  <c r="R216" i="16"/>
  <c r="O217" i="16"/>
  <c r="T85" i="16"/>
  <c r="U87" i="20"/>
  <c r="W5" i="20"/>
  <c r="Q72" i="16"/>
  <c r="T215" i="16"/>
  <c r="U7" i="16"/>
  <c r="W10" i="16"/>
  <c r="W352" i="20"/>
  <c r="W480" i="19"/>
  <c r="V297" i="20"/>
  <c r="V217" i="16"/>
  <c r="V466" i="20"/>
  <c r="U466" i="20"/>
  <c r="V498" i="20"/>
  <c r="P217" i="16"/>
  <c r="W327" i="16"/>
  <c r="Q85" i="16"/>
  <c r="W7" i="19"/>
  <c r="W87" i="20"/>
  <c r="W9" i="16"/>
  <c r="U83" i="20"/>
  <c r="V253" i="19"/>
  <c r="V239" i="20"/>
  <c r="V531" i="19"/>
  <c r="V327" i="16"/>
  <c r="O85" i="16"/>
  <c r="V483" i="19"/>
  <c r="U483" i="19"/>
  <c r="P9" i="16"/>
  <c r="W353" i="20"/>
  <c r="V617" i="20"/>
  <c r="O320" i="16"/>
  <c r="U244" i="19"/>
  <c r="W244" i="19"/>
  <c r="T357" i="16"/>
  <c r="V482" i="20"/>
  <c r="T258" i="16"/>
  <c r="W258" i="16"/>
  <c r="O27" i="16"/>
  <c r="U465" i="20"/>
  <c r="U90" i="19"/>
  <c r="O76" i="16"/>
  <c r="U320" i="16"/>
  <c r="V454" i="19"/>
  <c r="V49" i="20"/>
  <c r="W98" i="16"/>
  <c r="X243" i="20"/>
  <c r="U126" i="20"/>
  <c r="X241" i="19"/>
  <c r="T99" i="16"/>
  <c r="U172" i="19"/>
  <c r="O258" i="16"/>
  <c r="W53" i="19"/>
  <c r="U76" i="16"/>
  <c r="W454" i="19"/>
  <c r="V346" i="20"/>
  <c r="V126" i="20"/>
  <c r="X49" i="20"/>
  <c r="R208" i="16"/>
  <c r="W259" i="16"/>
  <c r="U532" i="19"/>
  <c r="U28" i="16"/>
  <c r="X25" i="20"/>
  <c r="V128" i="20"/>
  <c r="W491" i="19"/>
  <c r="V465" i="20"/>
  <c r="O28" i="16"/>
  <c r="W346" i="20"/>
  <c r="V172" i="19"/>
  <c r="T98" i="16"/>
  <c r="W126" i="20"/>
  <c r="U259" i="16"/>
  <c r="V259" i="16"/>
  <c r="P259" i="16"/>
  <c r="W325" i="16"/>
  <c r="X145" i="20"/>
  <c r="P320" i="16"/>
  <c r="P99" i="16"/>
  <c r="P76" i="16"/>
  <c r="R252" i="16"/>
  <c r="W99" i="16"/>
  <c r="T28" i="16"/>
  <c r="O325" i="16"/>
  <c r="O357" i="16"/>
  <c r="V325" i="16"/>
  <c r="R99" i="16"/>
  <c r="Q99" i="16"/>
  <c r="V357" i="16"/>
  <c r="V493" i="20"/>
  <c r="V248" i="19"/>
  <c r="V76" i="16"/>
  <c r="T76" i="16"/>
  <c r="W320" i="16"/>
  <c r="U325" i="16"/>
  <c r="O259" i="16"/>
  <c r="V471" i="20"/>
  <c r="V70" i="19"/>
  <c r="W70" i="19"/>
  <c r="V501" i="19"/>
  <c r="V167" i="19"/>
  <c r="V325" i="19"/>
  <c r="U167" i="19"/>
  <c r="W185" i="16"/>
  <c r="U319" i="20"/>
  <c r="X452" i="19"/>
  <c r="U244" i="20"/>
  <c r="U185" i="16"/>
  <c r="V147" i="20"/>
  <c r="U171" i="16"/>
  <c r="P185" i="16"/>
  <c r="U325" i="19"/>
  <c r="W171" i="16"/>
  <c r="R171" i="16"/>
  <c r="V256" i="19"/>
  <c r="V452" i="19"/>
  <c r="W170" i="16"/>
  <c r="W554" i="20"/>
  <c r="W501" i="19"/>
  <c r="V554" i="20"/>
  <c r="R185" i="16"/>
  <c r="R170" i="16"/>
  <c r="X472" i="19"/>
  <c r="P171" i="16"/>
  <c r="T171" i="16"/>
  <c r="V261" i="20"/>
  <c r="V67" i="20"/>
  <c r="W74" i="19"/>
  <c r="W244" i="20"/>
  <c r="W189" i="16"/>
  <c r="V319" i="20"/>
  <c r="X319" i="19"/>
  <c r="X235" i="19"/>
  <c r="W255" i="16"/>
  <c r="W77" i="16"/>
  <c r="U248" i="16"/>
  <c r="X489" i="19"/>
  <c r="V283" i="19"/>
  <c r="V244" i="20"/>
  <c r="X134" i="20"/>
  <c r="X261" i="20"/>
  <c r="O77" i="16"/>
  <c r="U319" i="19"/>
  <c r="V110" i="19"/>
  <c r="O255" i="16"/>
  <c r="W220" i="20"/>
  <c r="W319" i="20"/>
  <c r="X284" i="19"/>
  <c r="V262" i="16"/>
  <c r="R248" i="16"/>
  <c r="W248" i="16"/>
  <c r="W284" i="19"/>
  <c r="V75" i="19"/>
  <c r="W235" i="19"/>
  <c r="O248" i="16"/>
  <c r="O189" i="16"/>
  <c r="Q189" i="16"/>
  <c r="U284" i="19"/>
  <c r="V235" i="19"/>
  <c r="R102" i="16"/>
  <c r="V74" i="19"/>
  <c r="X476" i="20"/>
  <c r="U189" i="16"/>
  <c r="V490" i="19"/>
  <c r="P77" i="16"/>
  <c r="V167" i="16"/>
  <c r="V221" i="20"/>
  <c r="V31" i="19"/>
  <c r="W152" i="19"/>
  <c r="U340" i="19"/>
  <c r="V211" i="20"/>
  <c r="R262" i="16"/>
  <c r="W102" i="16"/>
  <c r="W134" i="20"/>
  <c r="W476" i="20"/>
  <c r="X77" i="19"/>
  <c r="O95" i="16"/>
  <c r="U490" i="19"/>
  <c r="X86" i="19"/>
  <c r="X483" i="20"/>
  <c r="T226" i="16"/>
  <c r="V26" i="19"/>
  <c r="W26" i="16"/>
  <c r="W489" i="19"/>
  <c r="V446" i="20"/>
  <c r="W547" i="20"/>
  <c r="Q220" i="16"/>
  <c r="V67" i="19"/>
  <c r="U226" i="16"/>
  <c r="T74" i="16"/>
  <c r="V343" i="19"/>
  <c r="W336" i="20"/>
  <c r="V134" i="20"/>
  <c r="X110" i="20"/>
  <c r="W341" i="20"/>
  <c r="V89" i="20"/>
  <c r="W261" i="20"/>
  <c r="V77" i="19"/>
  <c r="U220" i="16"/>
  <c r="U336" i="20"/>
  <c r="V82" i="19"/>
  <c r="V467" i="19"/>
  <c r="X343" i="19"/>
  <c r="X341" i="20"/>
  <c r="V483" i="20"/>
  <c r="X220" i="20"/>
  <c r="W89" i="20"/>
  <c r="X75" i="19"/>
  <c r="V86" i="19"/>
  <c r="V340" i="19"/>
  <c r="W74" i="16"/>
  <c r="V475" i="19"/>
  <c r="V517" i="20"/>
  <c r="P220" i="16"/>
  <c r="U517" i="20"/>
  <c r="W467" i="19"/>
  <c r="U252" i="19"/>
  <c r="U489" i="20"/>
  <c r="W82" i="19"/>
  <c r="P262" i="16"/>
  <c r="V489" i="19"/>
  <c r="U110" i="20"/>
  <c r="U67" i="19"/>
  <c r="W26" i="19"/>
  <c r="V102" i="16"/>
  <c r="U262" i="16"/>
  <c r="U476" i="20"/>
  <c r="V327" i="20"/>
  <c r="U316" i="19"/>
  <c r="U82" i="19"/>
  <c r="W221" i="20"/>
  <c r="U102" i="16"/>
  <c r="T262" i="16"/>
  <c r="V489" i="20"/>
  <c r="X89" i="20"/>
  <c r="Q74" i="16"/>
  <c r="O226" i="16"/>
  <c r="U26" i="19"/>
  <c r="V226" i="16"/>
  <c r="W262" i="16"/>
  <c r="U93" i="19"/>
  <c r="U447" i="19"/>
  <c r="U221" i="20"/>
  <c r="O102" i="16"/>
  <c r="P102" i="16"/>
  <c r="W250" i="20"/>
  <c r="R26" i="16"/>
  <c r="V74" i="16"/>
  <c r="O74" i="16"/>
  <c r="U341" i="20"/>
  <c r="W252" i="19"/>
  <c r="V566" i="20"/>
  <c r="U211" i="20"/>
  <c r="W83" i="19"/>
  <c r="V93" i="19"/>
  <c r="V336" i="20"/>
  <c r="W494" i="19"/>
  <c r="X250" i="20"/>
  <c r="W483" i="20"/>
  <c r="T26" i="16"/>
  <c r="W226" i="16"/>
  <c r="U74" i="16"/>
  <c r="V250" i="20"/>
  <c r="W31" i="19"/>
  <c r="W93" i="19"/>
  <c r="W447" i="19"/>
  <c r="P74" i="16"/>
  <c r="O220" i="16"/>
  <c r="U494" i="19"/>
  <c r="P226" i="16"/>
  <c r="U31" i="19"/>
  <c r="V252" i="19"/>
  <c r="T220" i="16"/>
  <c r="Q168" i="16"/>
  <c r="U532" i="20"/>
  <c r="V154" i="19"/>
  <c r="V262" i="20"/>
  <c r="X529" i="19"/>
  <c r="X132" i="19"/>
  <c r="T29" i="16"/>
  <c r="R27" i="16"/>
  <c r="O485" i="16"/>
  <c r="U529" i="19"/>
  <c r="U25" i="20"/>
  <c r="X486" i="19"/>
  <c r="U348" i="20"/>
  <c r="V348" i="20"/>
  <c r="V491" i="19"/>
  <c r="W147" i="20"/>
  <c r="U51" i="19"/>
  <c r="W50" i="20"/>
  <c r="T72" i="16"/>
  <c r="U168" i="16"/>
  <c r="W249" i="16"/>
  <c r="Q485" i="16"/>
  <c r="X147" i="20"/>
  <c r="U352" i="20"/>
  <c r="O29" i="16"/>
  <c r="X503" i="20"/>
  <c r="W262" i="20"/>
  <c r="V480" i="19"/>
  <c r="X51" i="19"/>
  <c r="W253" i="19"/>
  <c r="V361" i="16"/>
  <c r="O168" i="16"/>
  <c r="Q203" i="16"/>
  <c r="U353" i="20"/>
  <c r="W519" i="20"/>
  <c r="P365" i="16"/>
  <c r="V352" i="20"/>
  <c r="V6" i="19"/>
  <c r="Q29" i="16"/>
  <c r="T168" i="16"/>
  <c r="P252" i="16"/>
  <c r="X262" i="20"/>
  <c r="P29" i="16"/>
  <c r="O257" i="16"/>
  <c r="Q24" i="16"/>
  <c r="V350" i="20"/>
  <c r="U491" i="19"/>
  <c r="W297" i="20"/>
  <c r="X519" i="20"/>
  <c r="V503" i="20"/>
  <c r="W207" i="20"/>
  <c r="X251" i="20"/>
  <c r="U29" i="16"/>
  <c r="V220" i="19"/>
  <c r="T27" i="16"/>
  <c r="Q27" i="16"/>
  <c r="V50" i="20"/>
  <c r="U361" i="16"/>
  <c r="P361" i="16"/>
  <c r="R72" i="16"/>
  <c r="P72" i="16"/>
  <c r="W125" i="19"/>
  <c r="W257" i="16"/>
  <c r="W361" i="16"/>
  <c r="V256" i="20"/>
  <c r="V186" i="16"/>
  <c r="V132" i="19"/>
  <c r="W29" i="16"/>
  <c r="U149" i="20"/>
  <c r="U203" i="16"/>
  <c r="P27" i="16"/>
  <c r="V353" i="20"/>
  <c r="U126" i="19"/>
  <c r="V70" i="20"/>
  <c r="T252" i="16"/>
  <c r="U27" i="16"/>
  <c r="W350" i="20"/>
  <c r="P203" i="16"/>
  <c r="W316" i="19"/>
  <c r="V276" i="20"/>
  <c r="U114" i="19"/>
  <c r="X473" i="19"/>
  <c r="V449" i="19"/>
  <c r="X240" i="19"/>
  <c r="U482" i="16"/>
  <c r="V47" i="20"/>
  <c r="W5" i="19"/>
  <c r="P482" i="16"/>
  <c r="V222" i="20"/>
  <c r="U272" i="16"/>
  <c r="W368" i="16"/>
  <c r="O368" i="16"/>
  <c r="W254" i="20"/>
  <c r="U94" i="20"/>
  <c r="W79" i="20"/>
  <c r="V479" i="20"/>
  <c r="U479" i="20"/>
  <c r="V174" i="19"/>
  <c r="W324" i="19"/>
  <c r="X247" i="20"/>
  <c r="X94" i="20"/>
  <c r="W222" i="20"/>
  <c r="O266" i="16"/>
  <c r="V10" i="19"/>
  <c r="U446" i="20"/>
  <c r="U188" i="20"/>
  <c r="V351" i="19"/>
  <c r="U263" i="20"/>
  <c r="R31" i="16"/>
  <c r="U216" i="19"/>
  <c r="V478" i="19"/>
  <c r="X304" i="19"/>
  <c r="V11" i="20"/>
  <c r="U345" i="19"/>
  <c r="V191" i="20"/>
  <c r="U518" i="20"/>
  <c r="V254" i="20"/>
  <c r="U170" i="19"/>
  <c r="V94" i="20"/>
  <c r="X322" i="20"/>
  <c r="V114" i="20"/>
  <c r="V324" i="19"/>
  <c r="V205" i="16"/>
  <c r="U105" i="19"/>
  <c r="U227" i="20"/>
  <c r="X222" i="20"/>
  <c r="U81" i="20"/>
  <c r="P31" i="16"/>
  <c r="W205" i="16"/>
  <c r="U322" i="20"/>
  <c r="V266" i="16"/>
  <c r="U351" i="19"/>
  <c r="Q272" i="16"/>
  <c r="P266" i="16"/>
  <c r="V85" i="19"/>
  <c r="V267" i="16"/>
  <c r="W11" i="20"/>
  <c r="W191" i="20"/>
  <c r="V547" i="20"/>
  <c r="U547" i="20"/>
  <c r="V231" i="19"/>
  <c r="V237" i="19"/>
  <c r="U478" i="19"/>
  <c r="Q267" i="16"/>
  <c r="R368" i="16"/>
  <c r="W194" i="20"/>
  <c r="W264" i="20"/>
  <c r="O328" i="16"/>
  <c r="V5" i="19"/>
  <c r="W169" i="16"/>
  <c r="U114" i="20"/>
  <c r="U205" i="16"/>
  <c r="W81" i="20"/>
  <c r="T31" i="16"/>
  <c r="R205" i="16"/>
  <c r="W351" i="19"/>
  <c r="T272" i="16"/>
  <c r="T267" i="16"/>
  <c r="V88" i="19"/>
  <c r="V473" i="19"/>
  <c r="P272" i="16"/>
  <c r="W231" i="19"/>
  <c r="Q31" i="16"/>
  <c r="O482" i="16"/>
  <c r="W318" i="20"/>
  <c r="V227" i="20"/>
  <c r="Q266" i="16"/>
  <c r="U328" i="16"/>
  <c r="U194" i="20"/>
  <c r="W272" i="16"/>
  <c r="V264" i="20"/>
  <c r="V79" i="20"/>
  <c r="R328" i="16"/>
  <c r="W269" i="16"/>
  <c r="U191" i="20"/>
  <c r="U148" i="19"/>
  <c r="X81" i="20"/>
  <c r="U335" i="19"/>
  <c r="O31" i="16"/>
  <c r="U473" i="19"/>
  <c r="W105" i="19"/>
  <c r="W216" i="19"/>
  <c r="X10" i="19"/>
  <c r="O82" i="16"/>
  <c r="U82" i="16"/>
  <c r="U237" i="20"/>
  <c r="T482" i="16"/>
  <c r="U487" i="19"/>
  <c r="W219" i="19"/>
  <c r="U266" i="16"/>
  <c r="V95" i="16"/>
  <c r="U304" i="19"/>
  <c r="R272" i="16"/>
  <c r="U264" i="20"/>
  <c r="O205" i="16"/>
  <c r="W478" i="19"/>
  <c r="U219" i="19"/>
  <c r="V468" i="19"/>
  <c r="T82" i="16"/>
  <c r="W88" i="19"/>
  <c r="U88" i="19"/>
  <c r="V497" i="20"/>
  <c r="U318" i="20"/>
  <c r="P368" i="16"/>
  <c r="W304" i="19"/>
  <c r="Q328" i="16"/>
  <c r="V328" i="16"/>
  <c r="T368" i="16"/>
  <c r="W446" i="20"/>
  <c r="P95" i="16"/>
  <c r="W335" i="19"/>
  <c r="X497" i="20"/>
  <c r="Q82" i="16"/>
  <c r="W267" i="16"/>
  <c r="U476" i="19"/>
  <c r="U79" i="20"/>
  <c r="W82" i="16"/>
  <c r="V246" i="19"/>
  <c r="U492" i="20"/>
  <c r="O267" i="16"/>
  <c r="W188" i="20"/>
  <c r="V31" i="16"/>
  <c r="V188" i="20"/>
  <c r="W487" i="19"/>
  <c r="W266" i="16"/>
  <c r="X194" i="20"/>
  <c r="U570" i="20"/>
  <c r="V263" i="20"/>
  <c r="Q95" i="16"/>
  <c r="V170" i="19"/>
  <c r="V133" i="20"/>
  <c r="T269" i="16"/>
  <c r="P328" i="16"/>
  <c r="V82" i="16"/>
  <c r="U267" i="16"/>
  <c r="W476" i="19"/>
  <c r="U145" i="20"/>
  <c r="W167" i="19"/>
  <c r="U255" i="16"/>
  <c r="W67" i="19"/>
  <c r="V147" i="19"/>
  <c r="V446" i="19"/>
  <c r="U446" i="19"/>
  <c r="U110" i="19"/>
  <c r="W147" i="19"/>
  <c r="V447" i="19"/>
  <c r="W282" i="19"/>
  <c r="R167" i="16"/>
  <c r="U282" i="19"/>
  <c r="V208" i="20"/>
  <c r="U525" i="20"/>
  <c r="W238" i="20"/>
  <c r="V82" i="20"/>
  <c r="W323" i="20"/>
  <c r="W551" i="20"/>
  <c r="V323" i="20"/>
  <c r="X323" i="20"/>
  <c r="V165" i="20"/>
  <c r="V186" i="20"/>
  <c r="U551" i="20"/>
  <c r="U282" i="20"/>
  <c r="X165" i="20"/>
  <c r="U451" i="20"/>
  <c r="V451" i="20"/>
  <c r="V75" i="20"/>
  <c r="W208" i="20"/>
  <c r="X186" i="20"/>
  <c r="W78" i="20"/>
  <c r="X208" i="20"/>
  <c r="U75" i="20"/>
  <c r="V238" i="20"/>
  <c r="U475" i="20"/>
  <c r="W475" i="20"/>
  <c r="V475" i="20"/>
  <c r="U82" i="20"/>
  <c r="U524" i="19"/>
  <c r="X148" i="19"/>
  <c r="X492" i="19"/>
  <c r="X52" i="19"/>
  <c r="V243" i="19"/>
  <c r="W113" i="19"/>
  <c r="V186" i="19"/>
  <c r="W524" i="19"/>
  <c r="U186" i="19"/>
  <c r="W534" i="19"/>
  <c r="W76" i="19"/>
  <c r="W107" i="19"/>
  <c r="V336" i="19"/>
  <c r="V484" i="19"/>
  <c r="V534" i="19"/>
  <c r="W254" i="19"/>
  <c r="V499" i="19"/>
  <c r="W171" i="19"/>
  <c r="W484" i="19"/>
  <c r="V112" i="19"/>
  <c r="V254" i="19"/>
  <c r="X112" i="19"/>
  <c r="V352" i="19"/>
  <c r="V492" i="19"/>
  <c r="V107" i="19"/>
  <c r="X214" i="19"/>
  <c r="V113" i="19"/>
  <c r="BP1" i="8"/>
  <c r="BQ1" i="8" s="1"/>
  <c r="BR1" i="8" s="1"/>
  <c r="BS1" i="8" s="1"/>
  <c r="BT1" i="8" s="1"/>
  <c r="BU1" i="8" s="1"/>
  <c r="BV1" i="8" s="1"/>
  <c r="BW1" i="8" s="1"/>
  <c r="U326" i="19"/>
  <c r="U617" i="20"/>
  <c r="X70" i="20"/>
  <c r="V281" i="19"/>
  <c r="U467" i="19"/>
  <c r="U103" i="16"/>
  <c r="R95" i="16"/>
  <c r="T103" i="16"/>
  <c r="V48" i="19"/>
  <c r="V318" i="20"/>
  <c r="X172" i="20"/>
  <c r="X281" i="19"/>
  <c r="V168" i="20"/>
  <c r="R98" i="16"/>
  <c r="U95" i="16"/>
  <c r="T321" i="16"/>
  <c r="W173" i="16"/>
  <c r="W191" i="16"/>
  <c r="T251" i="16"/>
  <c r="P189" i="16"/>
  <c r="P255" i="16"/>
  <c r="U190" i="19"/>
  <c r="U503" i="19"/>
  <c r="U250" i="16"/>
  <c r="V344" i="20"/>
  <c r="V145" i="20"/>
  <c r="X534" i="20"/>
  <c r="X166" i="19"/>
  <c r="W238" i="19"/>
  <c r="U515" i="19"/>
  <c r="V45" i="19"/>
  <c r="V623" i="19"/>
  <c r="V330" i="19"/>
  <c r="W574" i="20"/>
  <c r="V328" i="19"/>
  <c r="U68" i="19"/>
  <c r="T48" i="16"/>
  <c r="O321" i="16"/>
  <c r="W302" i="20"/>
  <c r="W45" i="19"/>
  <c r="X525" i="20"/>
  <c r="U344" i="20"/>
  <c r="U173" i="16"/>
  <c r="V302" i="20"/>
  <c r="X503" i="19"/>
  <c r="U238" i="19"/>
  <c r="W500" i="20"/>
  <c r="V192" i="16"/>
  <c r="U467" i="20"/>
  <c r="W467" i="20"/>
  <c r="U320" i="20"/>
  <c r="U330" i="20"/>
  <c r="U45" i="19"/>
  <c r="U193" i="19"/>
  <c r="V447" i="20"/>
  <c r="W48" i="16"/>
  <c r="U48" i="16"/>
  <c r="P173" i="16"/>
  <c r="W447" i="20"/>
  <c r="U69" i="19"/>
  <c r="R173" i="16"/>
  <c r="U251" i="16"/>
  <c r="R192" i="16"/>
  <c r="W192" i="16"/>
  <c r="Q48" i="16"/>
  <c r="U302" i="20"/>
  <c r="W515" i="19"/>
  <c r="T173" i="16"/>
  <c r="U534" i="20"/>
  <c r="U447" i="20"/>
  <c r="O250" i="16"/>
  <c r="V187" i="19"/>
  <c r="P192" i="16"/>
  <c r="O48" i="16"/>
  <c r="W344" i="20"/>
  <c r="V515" i="19"/>
  <c r="U500" i="20"/>
  <c r="W534" i="20"/>
  <c r="X502" i="20"/>
  <c r="T191" i="16"/>
  <c r="Q173" i="16"/>
  <c r="R250" i="16"/>
  <c r="V250" i="16"/>
  <c r="X190" i="20"/>
  <c r="V467" i="20"/>
  <c r="V453" i="20"/>
  <c r="V503" i="19"/>
  <c r="O191" i="16"/>
  <c r="V500" i="20"/>
  <c r="V69" i="19"/>
  <c r="Q321" i="16"/>
  <c r="X574" i="20"/>
  <c r="U192" i="16"/>
  <c r="P48" i="16"/>
  <c r="V574" i="20"/>
  <c r="V502" i="20"/>
  <c r="X467" i="20"/>
  <c r="R48" i="16"/>
  <c r="P250" i="16"/>
  <c r="U147" i="19"/>
  <c r="O192" i="16"/>
  <c r="V321" i="16"/>
  <c r="R321" i="16"/>
  <c r="U321" i="16"/>
  <c r="W193" i="19"/>
  <c r="Q191" i="16"/>
  <c r="V496" i="19"/>
  <c r="V238" i="19"/>
  <c r="U190" i="20"/>
  <c r="V193" i="19"/>
  <c r="U191" i="16"/>
  <c r="V185" i="20"/>
  <c r="X498" i="19"/>
  <c r="U235" i="20"/>
  <c r="U185" i="20"/>
  <c r="W111" i="19"/>
  <c r="W471" i="20"/>
  <c r="V175" i="16"/>
  <c r="W185" i="20"/>
  <c r="W510" i="19"/>
  <c r="Q186" i="16"/>
  <c r="V326" i="19"/>
  <c r="T186" i="16"/>
  <c r="U472" i="19"/>
  <c r="U471" i="20"/>
  <c r="U175" i="16"/>
  <c r="W245" i="20"/>
  <c r="R186" i="16"/>
  <c r="W168" i="16"/>
  <c r="U249" i="16"/>
  <c r="Q175" i="16"/>
  <c r="P187" i="16"/>
  <c r="V239" i="19"/>
  <c r="U111" i="19"/>
  <c r="W189" i="19"/>
  <c r="X787" i="19"/>
  <c r="V787" i="19"/>
  <c r="U786" i="19"/>
  <c r="X786" i="19"/>
  <c r="W786" i="19"/>
  <c r="V786" i="19"/>
  <c r="X785" i="19"/>
  <c r="U785" i="19"/>
  <c r="W785" i="19"/>
  <c r="V785" i="19"/>
  <c r="X788" i="19"/>
  <c r="U788" i="19"/>
  <c r="W788" i="19"/>
  <c r="V788" i="19"/>
  <c r="W791" i="19"/>
  <c r="V791" i="19"/>
  <c r="U791" i="19"/>
  <c r="X791" i="19"/>
  <c r="V790" i="19"/>
  <c r="X790" i="19"/>
  <c r="X789" i="19"/>
  <c r="V789" i="19"/>
  <c r="U789" i="19"/>
  <c r="W789" i="19"/>
  <c r="V792" i="19"/>
  <c r="U792" i="19"/>
  <c r="X792" i="19"/>
  <c r="W792" i="19"/>
  <c r="X794" i="19"/>
  <c r="W794" i="19"/>
  <c r="U794" i="19"/>
  <c r="V794" i="19"/>
  <c r="X787" i="20"/>
  <c r="V787" i="20"/>
  <c r="X793" i="19"/>
  <c r="U793" i="19"/>
  <c r="W793" i="19"/>
  <c r="V793" i="19"/>
  <c r="V785" i="20"/>
  <c r="U785" i="20"/>
  <c r="W785" i="20"/>
  <c r="X785" i="20"/>
  <c r="U788" i="20"/>
  <c r="W788" i="20"/>
  <c r="X788" i="20"/>
  <c r="V788" i="20"/>
  <c r="V791" i="20"/>
  <c r="X791" i="20"/>
  <c r="W791" i="20"/>
  <c r="U791" i="20"/>
  <c r="U786" i="20"/>
  <c r="V786" i="20"/>
  <c r="X786" i="20"/>
  <c r="X789" i="20"/>
  <c r="U789" i="20"/>
  <c r="V789" i="20"/>
  <c r="U792" i="20"/>
  <c r="W792" i="20"/>
  <c r="X792" i="20"/>
  <c r="V792" i="20"/>
  <c r="X794" i="20"/>
  <c r="V794" i="20"/>
  <c r="W794" i="20"/>
  <c r="U794" i="20"/>
  <c r="W790" i="20"/>
  <c r="V790" i="20"/>
  <c r="U790" i="20"/>
  <c r="X790" i="20"/>
  <c r="X793" i="20"/>
  <c r="V793" i="20"/>
  <c r="U241" i="20"/>
  <c r="W472" i="20"/>
  <c r="V112" i="20"/>
  <c r="W241" i="20"/>
  <c r="U112" i="20"/>
  <c r="X242" i="20"/>
  <c r="U324" i="20"/>
  <c r="V472" i="20"/>
  <c r="X112" i="20"/>
  <c r="X241" i="20"/>
  <c r="V320" i="20"/>
  <c r="W315" i="20"/>
  <c r="U315" i="20"/>
  <c r="V321" i="20"/>
  <c r="W324" i="20"/>
  <c r="X472" i="20"/>
  <c r="W320" i="20"/>
  <c r="X315" i="20"/>
  <c r="W113" i="20"/>
  <c r="W321" i="20"/>
  <c r="V248" i="20"/>
  <c r="V108" i="20"/>
  <c r="W108" i="20"/>
  <c r="V113" i="20"/>
  <c r="W242" i="19"/>
  <c r="U236" i="19"/>
  <c r="V106" i="19"/>
  <c r="W445" i="19"/>
  <c r="U106" i="19"/>
  <c r="V317" i="19"/>
  <c r="X83" i="19"/>
  <c r="W236" i="19"/>
  <c r="V617" i="19"/>
  <c r="X74" i="20"/>
  <c r="V237" i="20"/>
  <c r="W165" i="19"/>
  <c r="W105" i="20"/>
  <c r="V567" i="20"/>
  <c r="O256" i="16"/>
  <c r="V329" i="19"/>
  <c r="O169" i="16"/>
  <c r="V496" i="20"/>
  <c r="U166" i="20"/>
  <c r="P101" i="16"/>
  <c r="U187" i="16"/>
  <c r="V105" i="20"/>
  <c r="U192" i="20"/>
  <c r="U150" i="20"/>
  <c r="U617" i="19"/>
  <c r="T256" i="16"/>
  <c r="Q256" i="16"/>
  <c r="U449" i="20"/>
  <c r="U74" i="20"/>
  <c r="W74" i="20"/>
  <c r="X496" i="20"/>
  <c r="W101" i="16"/>
  <c r="W187" i="16"/>
  <c r="W323" i="19"/>
  <c r="U191" i="19"/>
  <c r="R187" i="16"/>
  <c r="W80" i="19"/>
  <c r="X284" i="20"/>
  <c r="V111" i="20"/>
  <c r="U323" i="19"/>
  <c r="U185" i="19"/>
  <c r="P256" i="16"/>
  <c r="U256" i="16"/>
  <c r="U169" i="16"/>
  <c r="U240" i="19"/>
  <c r="R101" i="16"/>
  <c r="V188" i="19"/>
  <c r="X316" i="20"/>
  <c r="V323" i="19"/>
  <c r="X191" i="19"/>
  <c r="V192" i="20"/>
  <c r="U111" i="20"/>
  <c r="W32" i="20"/>
  <c r="V504" i="20"/>
  <c r="V449" i="20"/>
  <c r="U284" i="20"/>
  <c r="P169" i="16"/>
  <c r="X321" i="19"/>
  <c r="U450" i="19"/>
  <c r="U101" i="16"/>
  <c r="W567" i="20"/>
  <c r="U496" i="20"/>
  <c r="U504" i="20"/>
  <c r="W284" i="20"/>
  <c r="W237" i="20"/>
  <c r="W240" i="19"/>
  <c r="T101" i="16"/>
  <c r="O187" i="16"/>
  <c r="V169" i="16"/>
  <c r="U109" i="19"/>
  <c r="U567" i="20"/>
  <c r="W109" i="19"/>
  <c r="X260" i="20"/>
  <c r="R175" i="16"/>
  <c r="S175" i="16" s="1"/>
  <c r="R103" i="16"/>
  <c r="V83" i="19"/>
  <c r="X623" i="20"/>
  <c r="V153" i="20"/>
  <c r="U330" i="19"/>
  <c r="U169" i="19"/>
  <c r="V169" i="19"/>
  <c r="W166" i="20"/>
  <c r="V165" i="19"/>
  <c r="W151" i="19"/>
  <c r="U72" i="19"/>
  <c r="W276" i="19"/>
  <c r="X166" i="20"/>
  <c r="V245" i="20"/>
  <c r="X165" i="19"/>
  <c r="X150" i="20"/>
  <c r="V333" i="20"/>
  <c r="V332" i="19"/>
  <c r="W330" i="19"/>
  <c r="W232" i="19"/>
  <c r="V276" i="19"/>
  <c r="U277" i="19"/>
  <c r="U364" i="20"/>
  <c r="W213" i="20"/>
  <c r="X364" i="20"/>
  <c r="W364" i="20"/>
  <c r="V72" i="19"/>
  <c r="V506" i="20"/>
  <c r="W506" i="20"/>
  <c r="U276" i="19"/>
  <c r="X72" i="19"/>
  <c r="U332" i="19"/>
  <c r="V66" i="20"/>
  <c r="U66" i="20"/>
  <c r="W277" i="19"/>
  <c r="V146" i="20"/>
  <c r="X146" i="20"/>
  <c r="W280" i="19"/>
  <c r="V25" i="19"/>
  <c r="U65" i="19"/>
  <c r="U620" i="19"/>
  <c r="V172" i="20"/>
  <c r="U229" i="20"/>
  <c r="X73" i="19"/>
  <c r="W65" i="19"/>
  <c r="V280" i="19"/>
  <c r="X255" i="19"/>
  <c r="V280" i="20"/>
  <c r="U334" i="20"/>
  <c r="V229" i="20"/>
  <c r="V206" i="19"/>
  <c r="U280" i="20"/>
  <c r="W334" i="20"/>
  <c r="U616" i="20"/>
  <c r="X152" i="19"/>
  <c r="X67" i="20"/>
  <c r="W327" i="19"/>
  <c r="U362" i="19"/>
  <c r="V169" i="20"/>
  <c r="U166" i="19"/>
  <c r="U152" i="19"/>
  <c r="V566" i="19"/>
  <c r="V78" i="20"/>
  <c r="X276" i="20"/>
  <c r="W327" i="20"/>
  <c r="U169" i="20"/>
  <c r="W617" i="19"/>
  <c r="U174" i="19"/>
  <c r="U327" i="20"/>
  <c r="V279" i="19"/>
  <c r="W169" i="20"/>
  <c r="U67" i="20"/>
  <c r="U568" i="20"/>
  <c r="X622" i="20"/>
  <c r="U65" i="20"/>
  <c r="X153" i="20"/>
  <c r="W569" i="19"/>
  <c r="U25" i="19"/>
  <c r="U71" i="20"/>
  <c r="W329" i="19"/>
  <c r="V568" i="20"/>
  <c r="V71" i="20"/>
  <c r="V615" i="19"/>
  <c r="X283" i="20"/>
  <c r="V68" i="19"/>
  <c r="W173" i="19"/>
  <c r="U173" i="19"/>
  <c r="W622" i="20"/>
  <c r="U622" i="20"/>
  <c r="U623" i="19"/>
  <c r="U569" i="19"/>
  <c r="U329" i="19"/>
  <c r="X615" i="20"/>
  <c r="W153" i="20"/>
  <c r="V173" i="19"/>
  <c r="X171" i="20"/>
  <c r="X154" i="19"/>
  <c r="U73" i="20"/>
  <c r="V523" i="20"/>
  <c r="U149" i="19"/>
  <c r="V329" i="20"/>
  <c r="W149" i="19"/>
  <c r="W622" i="19"/>
  <c r="S503" i="16"/>
  <c r="W256" i="19"/>
  <c r="V174" i="20"/>
  <c r="W69" i="19"/>
  <c r="X235" i="16"/>
  <c r="W617" i="20"/>
  <c r="W616" i="19"/>
  <c r="V616" i="19"/>
  <c r="U208" i="19"/>
  <c r="W255" i="19"/>
  <c r="U616" i="19"/>
  <c r="U255" i="19"/>
  <c r="V508" i="19"/>
  <c r="W208" i="19"/>
  <c r="V208" i="19"/>
  <c r="X154" i="20"/>
  <c r="U331" i="20"/>
  <c r="W510" i="20"/>
  <c r="W282" i="20"/>
  <c r="U510" i="20"/>
  <c r="U32" i="20"/>
  <c r="X510" i="20"/>
  <c r="X331" i="20"/>
  <c r="U246" i="20"/>
  <c r="V246" i="20"/>
  <c r="V282" i="20"/>
  <c r="V154" i="20"/>
  <c r="U154" i="20"/>
  <c r="V328" i="20"/>
  <c r="U174" i="20"/>
  <c r="U275" i="20"/>
  <c r="X174" i="20"/>
  <c r="V69" i="20"/>
  <c r="V279" i="20"/>
  <c r="X328" i="20"/>
  <c r="U553" i="20"/>
  <c r="V171" i="20"/>
  <c r="U279" i="20"/>
  <c r="U69" i="20"/>
  <c r="V73" i="20"/>
  <c r="X69" i="20"/>
  <c r="W328" i="20"/>
  <c r="W171" i="20"/>
  <c r="U329" i="20"/>
  <c r="U27" i="19"/>
  <c r="U407" i="19"/>
  <c r="V331" i="19"/>
  <c r="V66" i="19"/>
  <c r="U275" i="19"/>
  <c r="V27" i="19"/>
  <c r="W66" i="19"/>
  <c r="X171" i="19"/>
  <c r="X257" i="19"/>
  <c r="V621" i="19"/>
  <c r="V278" i="19"/>
  <c r="V146" i="19"/>
  <c r="W334" i="19"/>
  <c r="V334" i="19"/>
  <c r="W169" i="19"/>
  <c r="V171" i="19"/>
  <c r="V65" i="20"/>
  <c r="U165" i="20"/>
  <c r="U262" i="19"/>
  <c r="V153" i="19"/>
  <c r="X331" i="19"/>
  <c r="U331" i="19"/>
  <c r="V277" i="19"/>
  <c r="X151" i="19"/>
  <c r="W325" i="19"/>
  <c r="V695" i="19"/>
  <c r="W695" i="19"/>
  <c r="X695" i="19"/>
  <c r="U695" i="19"/>
  <c r="U698" i="19"/>
  <c r="V698" i="19"/>
  <c r="W698" i="19"/>
  <c r="X698" i="19"/>
  <c r="X697" i="19"/>
  <c r="U697" i="19"/>
  <c r="W697" i="19"/>
  <c r="V697" i="19"/>
  <c r="X696" i="19"/>
  <c r="U696" i="19"/>
  <c r="W696" i="19"/>
  <c r="X699" i="19"/>
  <c r="U699" i="19"/>
  <c r="V699" i="19"/>
  <c r="W699" i="19"/>
  <c r="X702" i="19"/>
  <c r="V702" i="19"/>
  <c r="U702" i="19"/>
  <c r="W702" i="19"/>
  <c r="W25" i="19"/>
  <c r="V701" i="19"/>
  <c r="X701" i="19"/>
  <c r="X700" i="19"/>
  <c r="V700" i="19"/>
  <c r="U700" i="19"/>
  <c r="U703" i="19"/>
  <c r="V703" i="19"/>
  <c r="X703" i="19"/>
  <c r="W695" i="20"/>
  <c r="U695" i="20"/>
  <c r="X695" i="20"/>
  <c r="V695" i="20"/>
  <c r="W704" i="19"/>
  <c r="U704" i="19"/>
  <c r="V704" i="19"/>
  <c r="X704" i="19"/>
  <c r="X697" i="20"/>
  <c r="U697" i="20"/>
  <c r="V697" i="20"/>
  <c r="W697" i="20"/>
  <c r="U696" i="20"/>
  <c r="V696" i="20"/>
  <c r="V699" i="20"/>
  <c r="U699" i="20"/>
  <c r="W699" i="20"/>
  <c r="X699" i="20"/>
  <c r="V698" i="20"/>
  <c r="X698" i="20"/>
  <c r="W698" i="20"/>
  <c r="U701" i="20"/>
  <c r="X701" i="20"/>
  <c r="V701" i="20"/>
  <c r="W701" i="20"/>
  <c r="U700" i="20"/>
  <c r="X700" i="20"/>
  <c r="W700" i="20"/>
  <c r="V700" i="20"/>
  <c r="V703" i="20"/>
  <c r="W703" i="20"/>
  <c r="X703" i="20"/>
  <c r="X702" i="20"/>
  <c r="U702" i="20"/>
  <c r="V702" i="20"/>
  <c r="X704" i="20"/>
  <c r="V704" i="20"/>
  <c r="W704" i="20"/>
  <c r="U704" i="20"/>
  <c r="X262" i="19"/>
  <c r="X518" i="20"/>
  <c r="W227" i="20"/>
  <c r="W262" i="19"/>
  <c r="X479" i="16"/>
  <c r="W515" i="20"/>
  <c r="X520" i="20"/>
  <c r="X523" i="20"/>
  <c r="V618" i="19"/>
  <c r="X249" i="19"/>
  <c r="W249" i="19"/>
  <c r="V249" i="19"/>
  <c r="X213" i="19"/>
  <c r="W213" i="19"/>
  <c r="U213" i="19"/>
  <c r="V565" i="20"/>
  <c r="X513" i="20"/>
  <c r="V513" i="20"/>
  <c r="W513" i="20"/>
  <c r="U513" i="20"/>
  <c r="X248" i="20"/>
  <c r="U248" i="20"/>
  <c r="X205" i="20"/>
  <c r="X516" i="16"/>
  <c r="W618" i="19"/>
  <c r="X247" i="19"/>
  <c r="W247" i="19"/>
  <c r="X211" i="19"/>
  <c r="U211" i="19"/>
  <c r="X80" i="19"/>
  <c r="V80" i="19"/>
  <c r="U565" i="20"/>
  <c r="U506" i="20"/>
  <c r="U245" i="20"/>
  <c r="X76" i="20"/>
  <c r="V76" i="20"/>
  <c r="U618" i="19"/>
  <c r="W565" i="20"/>
  <c r="X27" i="20"/>
  <c r="U34" i="20"/>
  <c r="V34" i="20"/>
  <c r="W34" i="20"/>
  <c r="X232" i="19"/>
  <c r="V232" i="19"/>
  <c r="X515" i="20"/>
  <c r="U515" i="20"/>
  <c r="V515" i="20"/>
  <c r="U234" i="20"/>
  <c r="V234" i="20"/>
  <c r="W234" i="20"/>
  <c r="X32" i="20"/>
  <c r="X518" i="19"/>
  <c r="W518" i="19"/>
  <c r="V518" i="19"/>
  <c r="V569" i="20"/>
  <c r="X553" i="19"/>
  <c r="U553" i="19"/>
  <c r="V553" i="19"/>
  <c r="X363" i="20"/>
  <c r="U363" i="20"/>
  <c r="W363" i="20"/>
  <c r="X381" i="19"/>
  <c r="V381" i="19"/>
  <c r="X361" i="20"/>
  <c r="W361" i="20"/>
  <c r="X376" i="20"/>
  <c r="V376" i="20"/>
  <c r="W362" i="19"/>
  <c r="V363" i="20"/>
  <c r="X545" i="19"/>
  <c r="W545" i="19"/>
  <c r="U545" i="19"/>
  <c r="X571" i="20"/>
  <c r="V571" i="20"/>
  <c r="X355" i="20"/>
  <c r="W355" i="20"/>
  <c r="U355" i="20"/>
  <c r="X357" i="19"/>
  <c r="W357" i="19"/>
  <c r="V357" i="19"/>
  <c r="W364" i="19"/>
  <c r="V364" i="19"/>
  <c r="X573" i="19"/>
  <c r="U573" i="19"/>
  <c r="X360" i="20"/>
  <c r="V360" i="20"/>
  <c r="V355" i="20"/>
  <c r="V548" i="20"/>
  <c r="V621" i="20"/>
  <c r="X621" i="20"/>
  <c r="U624" i="20"/>
  <c r="V624" i="20"/>
  <c r="W624" i="20"/>
  <c r="X567" i="19"/>
  <c r="V567" i="19"/>
  <c r="W567" i="19"/>
  <c r="U567" i="19"/>
  <c r="X356" i="19"/>
  <c r="V356" i="19"/>
  <c r="W356" i="19"/>
  <c r="U356" i="19"/>
  <c r="X565" i="19"/>
  <c r="V565" i="19"/>
  <c r="U565" i="19"/>
  <c r="V622" i="19"/>
  <c r="X622" i="19"/>
  <c r="X572" i="19"/>
  <c r="V572" i="19"/>
  <c r="X359" i="20"/>
  <c r="W359" i="20"/>
  <c r="U359" i="20"/>
  <c r="V359" i="20"/>
  <c r="U566" i="19"/>
  <c r="U357" i="19"/>
  <c r="X619" i="20"/>
  <c r="U619" i="20"/>
  <c r="V619" i="20"/>
  <c r="X407" i="19"/>
  <c r="W407" i="19"/>
  <c r="V618" i="20"/>
  <c r="W618" i="20"/>
  <c r="U618" i="20"/>
  <c r="X618" i="20"/>
  <c r="X356" i="20"/>
  <c r="V356" i="20"/>
  <c r="X551" i="19"/>
  <c r="V551" i="19"/>
  <c r="U551" i="19"/>
  <c r="X363" i="19"/>
  <c r="V363" i="19"/>
  <c r="X545" i="20"/>
  <c r="V545" i="20"/>
  <c r="X620" i="19"/>
  <c r="V620" i="19"/>
  <c r="U361" i="19"/>
  <c r="V361" i="19"/>
  <c r="V569" i="19"/>
  <c r="X399" i="19"/>
  <c r="U399" i="19"/>
  <c r="V399" i="19"/>
  <c r="X616" i="20"/>
  <c r="X411" i="20"/>
  <c r="W411" i="20"/>
  <c r="X355" i="19"/>
  <c r="V355" i="19"/>
  <c r="U355" i="19"/>
  <c r="W573" i="19"/>
  <c r="V362" i="20"/>
  <c r="U362" i="20"/>
  <c r="X383" i="19"/>
  <c r="V383" i="19"/>
  <c r="X403" i="20"/>
  <c r="X408" i="20"/>
  <c r="V408" i="20"/>
  <c r="U408" i="20"/>
  <c r="X410" i="19"/>
  <c r="U410" i="19"/>
  <c r="W553" i="19"/>
  <c r="V553" i="20"/>
  <c r="U361" i="20"/>
  <c r="X405" i="20"/>
  <c r="V405" i="20"/>
  <c r="U405" i="20"/>
  <c r="X375" i="19"/>
  <c r="X395" i="20"/>
  <c r="X413" i="19"/>
  <c r="V413" i="19"/>
  <c r="W413" i="19"/>
  <c r="V620" i="20"/>
  <c r="X620" i="20"/>
  <c r="U620" i="20"/>
  <c r="W620" i="20"/>
  <c r="X362" i="20"/>
  <c r="X569" i="20"/>
  <c r="W569" i="20"/>
  <c r="X400" i="20"/>
  <c r="V400" i="20"/>
  <c r="W400" i="20"/>
  <c r="U400" i="20"/>
  <c r="X402" i="19"/>
  <c r="W402" i="19"/>
  <c r="V402" i="19"/>
  <c r="U402" i="19"/>
  <c r="U381" i="19"/>
  <c r="W381" i="19"/>
  <c r="X359" i="19"/>
  <c r="V359" i="19"/>
  <c r="X379" i="20"/>
  <c r="U379" i="20"/>
  <c r="V379" i="20"/>
  <c r="W379" i="20"/>
  <c r="X405" i="19"/>
  <c r="V624" i="19"/>
  <c r="W624" i="19"/>
  <c r="X624" i="19"/>
  <c r="W574" i="19"/>
  <c r="U574" i="19"/>
  <c r="V574" i="19"/>
  <c r="X377" i="20"/>
  <c r="U377" i="20"/>
  <c r="U384" i="20"/>
  <c r="V384" i="20"/>
  <c r="X378" i="19"/>
  <c r="W378" i="19"/>
  <c r="U378" i="19"/>
  <c r="V378" i="19"/>
  <c r="V395" i="20"/>
  <c r="V570" i="20"/>
  <c r="S470" i="16"/>
  <c r="R583" i="20"/>
  <c r="X537" i="16"/>
  <c r="R287" i="19"/>
  <c r="R182" i="19"/>
  <c r="BM2" i="8"/>
  <c r="X619" i="19" l="1"/>
  <c r="V619" i="19"/>
  <c r="X469" i="19"/>
  <c r="V469" i="19"/>
  <c r="R70" i="16"/>
  <c r="P70" i="16"/>
  <c r="U70" i="16"/>
  <c r="V364" i="16"/>
  <c r="O364" i="16"/>
  <c r="Q364" i="16"/>
  <c r="U364" i="16"/>
  <c r="W299" i="16"/>
  <c r="P299" i="16"/>
  <c r="T299" i="16"/>
  <c r="R299" i="16"/>
  <c r="X463" i="19"/>
  <c r="V463" i="19"/>
  <c r="P651" i="16"/>
  <c r="V651" i="16"/>
  <c r="P596" i="16"/>
  <c r="U596" i="16"/>
  <c r="W615" i="19"/>
  <c r="O103" i="16"/>
  <c r="Q103" i="16"/>
  <c r="Q193" i="16"/>
  <c r="V193" i="16"/>
  <c r="T193" i="16"/>
  <c r="U193" i="16"/>
  <c r="O193" i="16"/>
  <c r="X243" i="19"/>
  <c r="U243" i="19"/>
  <c r="W243" i="19"/>
  <c r="X286" i="20"/>
  <c r="W286" i="20"/>
  <c r="W214" i="19"/>
  <c r="U214" i="19"/>
  <c r="X345" i="19"/>
  <c r="W345" i="19"/>
  <c r="X231" i="20"/>
  <c r="V231" i="20"/>
  <c r="X92" i="19"/>
  <c r="V92" i="19"/>
  <c r="X114" i="20"/>
  <c r="W114" i="20"/>
  <c r="W347" i="16"/>
  <c r="U347" i="16"/>
  <c r="W507" i="18"/>
  <c r="X507" i="18"/>
  <c r="P61" i="16"/>
  <c r="R61" i="16"/>
  <c r="W61" i="16"/>
  <c r="W504" i="16"/>
  <c r="Q504" i="16"/>
  <c r="O504" i="16"/>
  <c r="W623" i="20"/>
  <c r="U239" i="19"/>
  <c r="W260" i="16"/>
  <c r="W125" i="20"/>
  <c r="X125" i="20"/>
  <c r="X257" i="20"/>
  <c r="U257" i="20"/>
  <c r="V257" i="20"/>
  <c r="U368" i="19"/>
  <c r="V368" i="19"/>
  <c r="X368" i="19"/>
  <c r="Q655" i="16"/>
  <c r="W655" i="16"/>
  <c r="P655" i="16"/>
  <c r="Q620" i="16"/>
  <c r="W620" i="16"/>
  <c r="V620" i="16"/>
  <c r="P620" i="16"/>
  <c r="U615" i="16"/>
  <c r="O615" i="16"/>
  <c r="V570" i="19"/>
  <c r="W570" i="19"/>
  <c r="X570" i="19"/>
  <c r="W634" i="16"/>
  <c r="Q634" i="16"/>
  <c r="S634" i="16" s="1"/>
  <c r="V474" i="19"/>
  <c r="W474" i="19"/>
  <c r="V241" i="18"/>
  <c r="W241" i="18"/>
  <c r="U241" i="18"/>
  <c r="V106" i="18"/>
  <c r="X106" i="18"/>
  <c r="X342" i="19"/>
  <c r="V342" i="19"/>
  <c r="V489" i="18"/>
  <c r="U489" i="18"/>
  <c r="V82" i="18"/>
  <c r="W82" i="18"/>
  <c r="V353" i="18"/>
  <c r="X353" i="18"/>
  <c r="W353" i="18"/>
  <c r="U227" i="18"/>
  <c r="V227" i="18"/>
  <c r="X227" i="18"/>
  <c r="X257" i="18"/>
  <c r="W257" i="18"/>
  <c r="U218" i="18"/>
  <c r="X218" i="18"/>
  <c r="W794" i="18"/>
  <c r="V794" i="18"/>
  <c r="X359" i="18"/>
  <c r="W359" i="18"/>
  <c r="X549" i="18"/>
  <c r="V549" i="18"/>
  <c r="V214" i="19"/>
  <c r="W190" i="16"/>
  <c r="O190" i="16"/>
  <c r="R640" i="16"/>
  <c r="W640" i="16"/>
  <c r="P640" i="16"/>
  <c r="O640" i="16"/>
  <c r="P759" i="16"/>
  <c r="V759" i="16"/>
  <c r="W759" i="16"/>
  <c r="U652" i="16"/>
  <c r="Q652" i="16"/>
  <c r="P652" i="16"/>
  <c r="R592" i="16"/>
  <c r="W592" i="16"/>
  <c r="P592" i="16"/>
  <c r="W374" i="20"/>
  <c r="V374" i="20"/>
  <c r="U374" i="20"/>
  <c r="X374" i="20"/>
  <c r="X365" i="20"/>
  <c r="V365" i="20"/>
  <c r="V548" i="19"/>
  <c r="V345" i="19"/>
  <c r="U615" i="19"/>
  <c r="X190" i="19"/>
  <c r="U207" i="16"/>
  <c r="X168" i="20"/>
  <c r="U168" i="20"/>
  <c r="U554" i="20"/>
  <c r="X554" i="20"/>
  <c r="R69" i="16"/>
  <c r="T69" i="16"/>
  <c r="X226" i="19"/>
  <c r="V226" i="19"/>
  <c r="X531" i="20"/>
  <c r="W531" i="20"/>
  <c r="X485" i="19"/>
  <c r="V485" i="19"/>
  <c r="X46" i="20"/>
  <c r="W46" i="20"/>
  <c r="U224" i="20"/>
  <c r="X224" i="20"/>
  <c r="V224" i="20"/>
  <c r="X14" i="19"/>
  <c r="V14" i="19"/>
  <c r="W14" i="19"/>
  <c r="U14" i="19"/>
  <c r="U623" i="20"/>
  <c r="W280" i="20"/>
  <c r="X280" i="20"/>
  <c r="X105" i="19"/>
  <c r="V105" i="19"/>
  <c r="X450" i="20"/>
  <c r="U450" i="20"/>
  <c r="X187" i="20"/>
  <c r="U187" i="20"/>
  <c r="V187" i="20"/>
  <c r="X495" i="19"/>
  <c r="V495" i="19"/>
  <c r="Y514" i="20"/>
  <c r="W253" i="16"/>
  <c r="O253" i="16"/>
  <c r="V253" i="16"/>
  <c r="T253" i="16"/>
  <c r="P654" i="16"/>
  <c r="V654" i="16"/>
  <c r="O654" i="16"/>
  <c r="W654" i="16"/>
  <c r="U654" i="16"/>
  <c r="V559" i="19"/>
  <c r="X559" i="19"/>
  <c r="T624" i="16"/>
  <c r="R624" i="16"/>
  <c r="Q624" i="16"/>
  <c r="V624" i="16"/>
  <c r="X480" i="20"/>
  <c r="V480" i="20"/>
  <c r="Q607" i="16"/>
  <c r="X254" i="18"/>
  <c r="Y25" i="19"/>
  <c r="Y554" i="20"/>
  <c r="W348" i="16"/>
  <c r="W22" i="16"/>
  <c r="R426" i="16"/>
  <c r="W426" i="16"/>
  <c r="W228" i="16"/>
  <c r="P228" i="16"/>
  <c r="U572" i="20"/>
  <c r="U321" i="20"/>
  <c r="V607" i="16"/>
  <c r="X188" i="18"/>
  <c r="V527" i="20"/>
  <c r="Q312" i="16"/>
  <c r="X492" i="20"/>
  <c r="X881" i="18"/>
  <c r="V881" i="18"/>
  <c r="R607" i="16"/>
  <c r="U84" i="18"/>
  <c r="X213" i="18"/>
  <c r="U490" i="18"/>
  <c r="V91" i="16"/>
  <c r="R91" i="16"/>
  <c r="V230" i="19"/>
  <c r="Y214" i="19"/>
  <c r="U367" i="20"/>
  <c r="X482" i="18"/>
  <c r="Y276" i="19"/>
  <c r="Y194" i="20"/>
  <c r="X527" i="20"/>
  <c r="X103" i="20"/>
  <c r="V103" i="20"/>
  <c r="R380" i="16"/>
  <c r="V49" i="16"/>
  <c r="X49" i="16" s="1"/>
  <c r="P49" i="16"/>
  <c r="U130" i="20"/>
  <c r="P356" i="16"/>
  <c r="V367" i="20"/>
  <c r="X7" i="19"/>
  <c r="Q209" i="20"/>
  <c r="N209" i="20"/>
  <c r="Q518" i="19"/>
  <c r="O518" i="19"/>
  <c r="Q259" i="19"/>
  <c r="O259" i="19"/>
  <c r="V476" i="16"/>
  <c r="O17" i="16"/>
  <c r="P273" i="19"/>
  <c r="W273" i="19"/>
  <c r="O58" i="20"/>
  <c r="N498" i="16"/>
  <c r="N492" i="16"/>
  <c r="N497" i="16"/>
  <c r="N495" i="16"/>
  <c r="N499" i="16"/>
  <c r="N493" i="16"/>
  <c r="N491" i="16"/>
  <c r="N494" i="16"/>
  <c r="Q494" i="16" s="1"/>
  <c r="N339" i="16"/>
  <c r="N338" i="16"/>
  <c r="N340" i="16"/>
  <c r="N341" i="16"/>
  <c r="N342" i="16"/>
  <c r="N343" i="16"/>
  <c r="N344" i="16"/>
  <c r="T471" i="18"/>
  <c r="N601" i="16"/>
  <c r="T469" i="20"/>
  <c r="T465" i="19"/>
  <c r="T470" i="19"/>
  <c r="T474" i="18"/>
  <c r="N602" i="16"/>
  <c r="T466" i="19"/>
  <c r="T474" i="20"/>
  <c r="T473" i="20"/>
  <c r="T465" i="18"/>
  <c r="N604" i="16"/>
  <c r="T470" i="18"/>
  <c r="T473" i="18"/>
  <c r="T104" i="20"/>
  <c r="T101" i="19"/>
  <c r="H97" i="14"/>
  <c r="T100" i="20"/>
  <c r="X100" i="20" s="1"/>
  <c r="H96" i="14"/>
  <c r="T100" i="18"/>
  <c r="T99" i="19"/>
  <c r="X99" i="19" s="1"/>
  <c r="T97" i="20"/>
  <c r="N90" i="16"/>
  <c r="N93" i="16"/>
  <c r="T95" i="18"/>
  <c r="X95" i="18" s="1"/>
  <c r="T96" i="19"/>
  <c r="N86" i="16"/>
  <c r="T100" i="19"/>
  <c r="N88" i="16"/>
  <c r="H101" i="14"/>
  <c r="N87" i="16"/>
  <c r="T98" i="19"/>
  <c r="T103" i="18"/>
  <c r="H95" i="14"/>
  <c r="T98" i="18"/>
  <c r="T101" i="20"/>
  <c r="H102" i="14"/>
  <c r="T98" i="20"/>
  <c r="T101" i="18"/>
  <c r="H100" i="14"/>
  <c r="T103" i="19"/>
  <c r="T104" i="18"/>
  <c r="T17" i="20"/>
  <c r="T21" i="19"/>
  <c r="N16" i="16"/>
  <c r="H15" i="14"/>
  <c r="H21" i="14"/>
  <c r="T24" i="20"/>
  <c r="T17" i="19"/>
  <c r="X17" i="19" s="1"/>
  <c r="N17" i="16"/>
  <c r="T18" i="18"/>
  <c r="T20" i="20"/>
  <c r="T24" i="19"/>
  <c r="N18" i="16"/>
  <c r="H16" i="14"/>
  <c r="H22" i="14"/>
  <c r="T16" i="20"/>
  <c r="T20" i="19"/>
  <c r="N19" i="16"/>
  <c r="T17" i="18"/>
  <c r="T23" i="20"/>
  <c r="T16" i="19"/>
  <c r="X16" i="19" s="1"/>
  <c r="N20" i="16"/>
  <c r="H17" i="14"/>
  <c r="T21" i="18"/>
  <c r="T15" i="20"/>
  <c r="T19" i="19"/>
  <c r="N21" i="16"/>
  <c r="O21" i="16" s="1"/>
  <c r="T22" i="20"/>
  <c r="N22" i="16"/>
  <c r="H18" i="14"/>
  <c r="T23" i="19"/>
  <c r="T20" i="18"/>
  <c r="T19" i="20"/>
  <c r="T15" i="19"/>
  <c r="T22" i="19"/>
  <c r="N14" i="16"/>
  <c r="H14" i="14"/>
  <c r="H20" i="14"/>
  <c r="T15" i="18"/>
  <c r="T21" i="20"/>
  <c r="T18" i="19"/>
  <c r="N15" i="16"/>
  <c r="T19" i="18"/>
  <c r="T907" i="20"/>
  <c r="T910" i="18"/>
  <c r="T914" i="18"/>
  <c r="T911" i="20"/>
  <c r="T914" i="20"/>
  <c r="T907" i="19"/>
  <c r="T914" i="19"/>
  <c r="T908" i="20"/>
  <c r="T908" i="19"/>
  <c r="T910" i="20"/>
  <c r="T913" i="20"/>
  <c r="T906" i="20"/>
  <c r="T912" i="19"/>
  <c r="T907" i="18"/>
  <c r="T912" i="18"/>
  <c r="T908" i="18"/>
  <c r="N892" i="16"/>
  <c r="T906" i="19"/>
  <c r="T905" i="18"/>
  <c r="N887" i="16"/>
  <c r="T909" i="18"/>
  <c r="T911" i="19"/>
  <c r="T906" i="18"/>
  <c r="N888" i="16"/>
  <c r="T909" i="19"/>
  <c r="T905" i="19"/>
  <c r="T913" i="19"/>
  <c r="N889" i="16"/>
  <c r="T910" i="19"/>
  <c r="N893" i="16"/>
  <c r="N890" i="16"/>
  <c r="T912" i="20"/>
  <c r="T913" i="18"/>
  <c r="T909" i="20"/>
  <c r="T911" i="18"/>
  <c r="N894" i="16"/>
  <c r="N891" i="16"/>
  <c r="N895" i="16"/>
  <c r="T905" i="20"/>
  <c r="T58" i="19"/>
  <c r="N52" i="16"/>
  <c r="H56" i="14"/>
  <c r="H62" i="14"/>
  <c r="T61" i="20"/>
  <c r="T61" i="19"/>
  <c r="N53" i="16"/>
  <c r="T60" i="18"/>
  <c r="T57" i="20"/>
  <c r="T57" i="19"/>
  <c r="N54" i="16"/>
  <c r="H57" i="14"/>
  <c r="T64" i="20"/>
  <c r="T64" i="19"/>
  <c r="Y64" i="19" s="1"/>
  <c r="N55" i="16"/>
  <c r="T60" i="20"/>
  <c r="T60" i="19"/>
  <c r="N56" i="16"/>
  <c r="H58" i="14"/>
  <c r="T55" i="18"/>
  <c r="T56" i="20"/>
  <c r="X56" i="20" s="1"/>
  <c r="T56" i="19"/>
  <c r="N57" i="16"/>
  <c r="R57" i="16" s="1"/>
  <c r="T63" i="20"/>
  <c r="T58" i="20"/>
  <c r="X58" i="20" s="1"/>
  <c r="N58" i="16"/>
  <c r="W58" i="16" s="1"/>
  <c r="H53" i="14"/>
  <c r="H59" i="14"/>
  <c r="T55" i="20"/>
  <c r="T63" i="19"/>
  <c r="T58" i="18"/>
  <c r="T59" i="19"/>
  <c r="T59" i="20"/>
  <c r="X59" i="20" s="1"/>
  <c r="N50" i="16"/>
  <c r="H55" i="14"/>
  <c r="H61" i="14"/>
  <c r="T61" i="18"/>
  <c r="V61" i="18" s="1"/>
  <c r="T62" i="19"/>
  <c r="X62" i="19" s="1"/>
  <c r="N51" i="16"/>
  <c r="Q51" i="16" s="1"/>
  <c r="T64" i="18"/>
  <c r="T512" i="20"/>
  <c r="T511" i="19"/>
  <c r="T508" i="20"/>
  <c r="T514" i="20"/>
  <c r="T514" i="19"/>
  <c r="T510" i="18"/>
  <c r="N641" i="16"/>
  <c r="T506" i="19"/>
  <c r="T513" i="18"/>
  <c r="N642" i="16"/>
  <c r="T511" i="20"/>
  <c r="T513" i="19"/>
  <c r="T509" i="19"/>
  <c r="T514" i="18"/>
  <c r="T505" i="19"/>
  <c r="T505" i="20"/>
  <c r="T507" i="19"/>
  <c r="X507" i="19" s="1"/>
  <c r="T508" i="18"/>
  <c r="T507" i="20"/>
  <c r="T511" i="18"/>
  <c r="Y24" i="20"/>
  <c r="X560" i="19"/>
  <c r="U560" i="19"/>
  <c r="W220" i="16"/>
  <c r="V59" i="19"/>
  <c r="P166" i="19"/>
  <c r="N110" i="19"/>
  <c r="P503" i="20"/>
  <c r="T557" i="19"/>
  <c r="N512" i="16"/>
  <c r="W770" i="19"/>
  <c r="X770" i="19"/>
  <c r="W121" i="16"/>
  <c r="W337" i="16"/>
  <c r="AG56" i="17"/>
  <c r="AC22" i="17"/>
  <c r="AC16" i="17"/>
  <c r="O15" i="16"/>
  <c r="V339" i="16"/>
  <c r="N76" i="19"/>
  <c r="N178" i="19"/>
  <c r="O110" i="19"/>
  <c r="V61" i="19"/>
  <c r="V540" i="19"/>
  <c r="T369" i="20"/>
  <c r="AI63" i="17"/>
  <c r="AH64" i="17"/>
  <c r="P764" i="20"/>
  <c r="Q764" i="20"/>
  <c r="N764" i="20"/>
  <c r="P734" i="19"/>
  <c r="O734" i="19"/>
  <c r="N734" i="19"/>
  <c r="X839" i="19"/>
  <c r="V839" i="19"/>
  <c r="Q487" i="16"/>
  <c r="Q495" i="16"/>
  <c r="Q522" i="16"/>
  <c r="AG60" i="17"/>
  <c r="W664" i="20"/>
  <c r="P694" i="20"/>
  <c r="N694" i="20"/>
  <c r="O694" i="20"/>
  <c r="Q694" i="20"/>
  <c r="O764" i="20"/>
  <c r="X764" i="20"/>
  <c r="U764" i="20"/>
  <c r="V764" i="20"/>
  <c r="W764" i="20"/>
  <c r="W40" i="16"/>
  <c r="W364" i="16"/>
  <c r="W472" i="16"/>
  <c r="AH48" i="17"/>
  <c r="N166" i="19"/>
  <c r="W17" i="19"/>
  <c r="V160" i="19"/>
  <c r="W62" i="20"/>
  <c r="W132" i="20"/>
  <c r="O343" i="20"/>
  <c r="AJ57" i="17"/>
  <c r="W499" i="16"/>
  <c r="P684" i="19"/>
  <c r="O684" i="19"/>
  <c r="Q684" i="19"/>
  <c r="N684" i="19"/>
  <c r="W49" i="16"/>
  <c r="AC47" i="17"/>
  <c r="AC32" i="17"/>
  <c r="AC26" i="17"/>
  <c r="AC23" i="17"/>
  <c r="AC14" i="17"/>
  <c r="AC11" i="17"/>
  <c r="AC5" i="17"/>
  <c r="O19" i="16"/>
  <c r="N98" i="19"/>
  <c r="O462" i="19"/>
  <c r="U19" i="20"/>
  <c r="U375" i="20"/>
  <c r="Q513" i="16"/>
  <c r="O515" i="16"/>
  <c r="Q524" i="16"/>
  <c r="AE62" i="17"/>
  <c r="T365" i="19"/>
  <c r="P616" i="20"/>
  <c r="U664" i="20"/>
  <c r="X664" i="20"/>
  <c r="V694" i="20"/>
  <c r="X694" i="20"/>
  <c r="U694" i="20"/>
  <c r="AJ46" i="17"/>
  <c r="AF36" i="17"/>
  <c r="AF33" i="17"/>
  <c r="AF15" i="17"/>
  <c r="AF12" i="17"/>
  <c r="V17" i="19"/>
  <c r="O428" i="19"/>
  <c r="P259" i="19"/>
  <c r="N450" i="19"/>
  <c r="V59" i="20"/>
  <c r="O494" i="16"/>
  <c r="T497" i="16"/>
  <c r="T373" i="19"/>
  <c r="W406" i="20"/>
  <c r="AF4" i="17"/>
  <c r="AI55" i="17"/>
  <c r="AE51" i="17"/>
  <c r="AE48" i="17"/>
  <c r="AE45" i="17"/>
  <c r="AI43" i="17"/>
  <c r="AE42" i="17"/>
  <c r="AI40" i="17"/>
  <c r="AE33" i="17"/>
  <c r="AI31" i="17"/>
  <c r="AI28" i="17"/>
  <c r="AE27" i="17"/>
  <c r="AI25" i="17"/>
  <c r="AI22" i="17"/>
  <c r="AI19" i="17"/>
  <c r="AI13" i="17"/>
  <c r="AI10" i="17"/>
  <c r="O62" i="16"/>
  <c r="O116" i="16"/>
  <c r="O143" i="16"/>
  <c r="P15" i="16"/>
  <c r="P42" i="16"/>
  <c r="P55" i="16"/>
  <c r="N462" i="19"/>
  <c r="V18" i="19"/>
  <c r="W158" i="19"/>
  <c r="O450" i="19"/>
  <c r="O530" i="19"/>
  <c r="W269" i="20"/>
  <c r="W296" i="20"/>
  <c r="U455" i="20"/>
  <c r="O474" i="16"/>
  <c r="AG57" i="17"/>
  <c r="W517" i="16"/>
  <c r="AC62" i="17"/>
  <c r="AC61" i="17"/>
  <c r="AC60" i="17"/>
  <c r="AC59" i="17"/>
  <c r="AC58" i="17"/>
  <c r="P293" i="16"/>
  <c r="W76" i="16"/>
  <c r="W292" i="16"/>
  <c r="X292" i="16" s="1"/>
  <c r="W400" i="16"/>
  <c r="AH46" i="17"/>
  <c r="AD24" i="17"/>
  <c r="AH19" i="17"/>
  <c r="V157" i="19"/>
  <c r="W130" i="19"/>
  <c r="W290" i="19"/>
  <c r="P450" i="19"/>
  <c r="P530" i="19"/>
  <c r="U511" i="20"/>
  <c r="Q479" i="16"/>
  <c r="N511" i="16"/>
  <c r="T515" i="16"/>
  <c r="N517" i="16"/>
  <c r="T556" i="19"/>
  <c r="T380" i="20"/>
  <c r="T378" i="20"/>
  <c r="W378" i="20" s="1"/>
  <c r="T375" i="20"/>
  <c r="T384" i="19"/>
  <c r="O575" i="19"/>
  <c r="N615" i="19"/>
  <c r="N621" i="19"/>
  <c r="P76" i="19"/>
  <c r="O209" i="20"/>
  <c r="U402" i="20"/>
  <c r="W557" i="19"/>
  <c r="T494" i="16"/>
  <c r="P496" i="16"/>
  <c r="W202" i="16"/>
  <c r="AJ56" i="17"/>
  <c r="AJ47" i="17"/>
  <c r="AF40" i="17"/>
  <c r="AF31" i="17"/>
  <c r="AF19" i="17"/>
  <c r="AF16" i="17"/>
  <c r="AF13" i="17"/>
  <c r="O38" i="16"/>
  <c r="U19" i="19"/>
  <c r="U55" i="19"/>
  <c r="P283" i="19"/>
  <c r="W56" i="20"/>
  <c r="AD57" i="17"/>
  <c r="Q496" i="16"/>
  <c r="W508" i="16"/>
  <c r="V515" i="16"/>
  <c r="T559" i="20"/>
  <c r="AI53" i="17"/>
  <c r="AE52" i="17"/>
  <c r="AI50" i="17"/>
  <c r="AI44" i="17"/>
  <c r="AI41" i="17"/>
  <c r="AE31" i="17"/>
  <c r="AE28" i="17"/>
  <c r="AI23" i="17"/>
  <c r="AI17" i="17"/>
  <c r="AI5" i="17"/>
  <c r="O53" i="16"/>
  <c r="O66" i="16"/>
  <c r="P19" i="16"/>
  <c r="Q38" i="16"/>
  <c r="U416" i="19"/>
  <c r="W402" i="20"/>
  <c r="O503" i="20"/>
  <c r="V494" i="16"/>
  <c r="T496" i="16"/>
  <c r="Q512" i="16"/>
  <c r="T368" i="20"/>
  <c r="W368" i="20" s="1"/>
  <c r="U634" i="20"/>
  <c r="V634" i="20"/>
  <c r="N404" i="18"/>
  <c r="P596" i="20"/>
  <c r="Y604" i="20"/>
  <c r="P606" i="20"/>
  <c r="U625" i="20"/>
  <c r="W630" i="20"/>
  <c r="N635" i="20"/>
  <c r="O704" i="20"/>
  <c r="Q704" i="20"/>
  <c r="U724" i="19"/>
  <c r="X711" i="20"/>
  <c r="W711" i="20"/>
  <c r="X746" i="20"/>
  <c r="V746" i="20"/>
  <c r="V754" i="20"/>
  <c r="X754" i="20"/>
  <c r="N777" i="20"/>
  <c r="W744" i="19"/>
  <c r="V744" i="19"/>
  <c r="W774" i="20"/>
  <c r="X774" i="20"/>
  <c r="P786" i="20"/>
  <c r="Q814" i="20"/>
  <c r="O814" i="20"/>
  <c r="P839" i="20"/>
  <c r="Q841" i="20"/>
  <c r="N841" i="20"/>
  <c r="R764" i="16"/>
  <c r="O563" i="20"/>
  <c r="N565" i="19"/>
  <c r="N573" i="19"/>
  <c r="V518" i="16"/>
  <c r="AH62" i="17"/>
  <c r="AH61" i="17"/>
  <c r="AH60" i="17"/>
  <c r="AH59" i="17"/>
  <c r="AH58" i="17"/>
  <c r="T389" i="19"/>
  <c r="T403" i="19"/>
  <c r="T388" i="20"/>
  <c r="W585" i="20"/>
  <c r="N592" i="20"/>
  <c r="N575" i="19"/>
  <c r="P579" i="19"/>
  <c r="W591" i="19"/>
  <c r="V540" i="16"/>
  <c r="W544" i="16"/>
  <c r="N622" i="20"/>
  <c r="N609" i="19"/>
  <c r="O634" i="19"/>
  <c r="R634" i="19"/>
  <c r="V674" i="19"/>
  <c r="V693" i="20"/>
  <c r="O684" i="20"/>
  <c r="U629" i="19"/>
  <c r="P635" i="20"/>
  <c r="V639" i="20"/>
  <c r="V641" i="20"/>
  <c r="V643" i="19"/>
  <c r="U654" i="20"/>
  <c r="W654" i="20"/>
  <c r="V661" i="20"/>
  <c r="W657" i="19"/>
  <c r="V668" i="19"/>
  <c r="O710" i="20"/>
  <c r="V712" i="20"/>
  <c r="W718" i="20"/>
  <c r="Q734" i="20"/>
  <c r="V754" i="19"/>
  <c r="Q774" i="19"/>
  <c r="N731" i="20"/>
  <c r="V747" i="20"/>
  <c r="N775" i="20"/>
  <c r="P777" i="20"/>
  <c r="U814" i="20"/>
  <c r="X814" i="20"/>
  <c r="V831" i="20"/>
  <c r="P551" i="16"/>
  <c r="W552" i="16"/>
  <c r="Q552" i="16"/>
  <c r="R552" i="16"/>
  <c r="U552" i="16"/>
  <c r="Q891" i="19"/>
  <c r="O891" i="19"/>
  <c r="V680" i="19"/>
  <c r="Q894" i="20"/>
  <c r="R894" i="20"/>
  <c r="O886" i="20"/>
  <c r="X885" i="19"/>
  <c r="V885" i="19"/>
  <c r="I880" i="18"/>
  <c r="O880" i="18"/>
  <c r="T404" i="20"/>
  <c r="W578" i="20"/>
  <c r="W575" i="19"/>
  <c r="T528" i="16"/>
  <c r="O541" i="16"/>
  <c r="I597" i="20"/>
  <c r="N605" i="20"/>
  <c r="W654" i="19"/>
  <c r="W674" i="20"/>
  <c r="Q694" i="19"/>
  <c r="V674" i="20"/>
  <c r="N631" i="20"/>
  <c r="W629" i="19"/>
  <c r="V645" i="19"/>
  <c r="O666" i="20"/>
  <c r="O670" i="20"/>
  <c r="U681" i="19"/>
  <c r="V689" i="20"/>
  <c r="P693" i="19"/>
  <c r="P727" i="20"/>
  <c r="P729" i="20"/>
  <c r="P733" i="20"/>
  <c r="P775" i="20"/>
  <c r="W551" i="16"/>
  <c r="O840" i="20"/>
  <c r="Q172" i="18"/>
  <c r="P172" i="18"/>
  <c r="N172" i="18"/>
  <c r="N114" i="18"/>
  <c r="P114" i="18"/>
  <c r="O114" i="18"/>
  <c r="Q111" i="18"/>
  <c r="P111" i="18"/>
  <c r="Q22" i="18"/>
  <c r="P22" i="18"/>
  <c r="P7" i="18"/>
  <c r="N7" i="18"/>
  <c r="Q7" i="18"/>
  <c r="O675" i="19"/>
  <c r="U717" i="20"/>
  <c r="P759" i="20"/>
  <c r="P761" i="20"/>
  <c r="X844" i="19"/>
  <c r="V844" i="19"/>
  <c r="U551" i="16"/>
  <c r="X745" i="20"/>
  <c r="V745" i="20"/>
  <c r="P785" i="20"/>
  <c r="P834" i="19"/>
  <c r="O834" i="19"/>
  <c r="Q844" i="19"/>
  <c r="Q838" i="20"/>
  <c r="P838" i="20"/>
  <c r="V551" i="16"/>
  <c r="W594" i="18"/>
  <c r="V594" i="18"/>
  <c r="U594" i="18"/>
  <c r="P584" i="18"/>
  <c r="N584" i="18"/>
  <c r="O584" i="18"/>
  <c r="Q335" i="18"/>
  <c r="P335" i="18"/>
  <c r="O144" i="18"/>
  <c r="N144" i="18"/>
  <c r="P144" i="18"/>
  <c r="O111" i="18"/>
  <c r="O96" i="18"/>
  <c r="Q45" i="18"/>
  <c r="O45" i="18"/>
  <c r="Q42" i="18"/>
  <c r="O42" i="18"/>
  <c r="O25" i="18"/>
  <c r="O22" i="18"/>
  <c r="Q9" i="18"/>
  <c r="N9" i="18"/>
  <c r="P9" i="18"/>
  <c r="Q664" i="19"/>
  <c r="X680" i="19"/>
  <c r="V660" i="19"/>
  <c r="W717" i="20"/>
  <c r="U768" i="19"/>
  <c r="W557" i="16"/>
  <c r="R557" i="16"/>
  <c r="R572" i="16"/>
  <c r="W572" i="16"/>
  <c r="W707" i="16"/>
  <c r="R707" i="16"/>
  <c r="R718" i="16"/>
  <c r="P718" i="16"/>
  <c r="W729" i="16"/>
  <c r="R729" i="16"/>
  <c r="P740" i="16"/>
  <c r="W740" i="16"/>
  <c r="Q740" i="16"/>
  <c r="R740" i="16"/>
  <c r="W775" i="16"/>
  <c r="R775" i="16"/>
  <c r="W786" i="16"/>
  <c r="R786" i="16"/>
  <c r="R871" i="16"/>
  <c r="W871" i="16"/>
  <c r="U694" i="18"/>
  <c r="W694" i="18"/>
  <c r="V694" i="18"/>
  <c r="O684" i="18"/>
  <c r="N684" i="18"/>
  <c r="O646" i="18"/>
  <c r="Q646" i="18"/>
  <c r="O644" i="18"/>
  <c r="N644" i="18"/>
  <c r="P644" i="18"/>
  <c r="Q622" i="18"/>
  <c r="P622" i="18"/>
  <c r="N414" i="18"/>
  <c r="P414" i="18"/>
  <c r="T395" i="19"/>
  <c r="P580" i="19"/>
  <c r="AF63" i="17"/>
  <c r="P617" i="20"/>
  <c r="N610" i="19"/>
  <c r="N664" i="19"/>
  <c r="U632" i="19"/>
  <c r="P636" i="20"/>
  <c r="V638" i="20"/>
  <c r="V640" i="19"/>
  <c r="V656" i="20"/>
  <c r="V660" i="20"/>
  <c r="V707" i="20"/>
  <c r="U744" i="19"/>
  <c r="P738" i="20"/>
  <c r="V796" i="20"/>
  <c r="N802" i="20"/>
  <c r="Q834" i="19"/>
  <c r="P820" i="19"/>
  <c r="P822" i="19"/>
  <c r="W579" i="16"/>
  <c r="R579" i="16"/>
  <c r="R668" i="16"/>
  <c r="W668" i="16"/>
  <c r="W703" i="16"/>
  <c r="R703" i="16"/>
  <c r="V714" i="16"/>
  <c r="R714" i="16"/>
  <c r="T724" i="16"/>
  <c r="P724" i="16"/>
  <c r="V724" i="16"/>
  <c r="O724" i="16"/>
  <c r="U724" i="16"/>
  <c r="W746" i="16"/>
  <c r="R746" i="16"/>
  <c r="W845" i="16"/>
  <c r="R845" i="16"/>
  <c r="P877" i="16"/>
  <c r="U877" i="16"/>
  <c r="V877" i="16"/>
  <c r="Q877" i="16"/>
  <c r="O877" i="16"/>
  <c r="T877" i="16"/>
  <c r="R584" i="20"/>
  <c r="W586" i="20"/>
  <c r="Q538" i="16"/>
  <c r="O540" i="16"/>
  <c r="AG63" i="17"/>
  <c r="X674" i="20"/>
  <c r="U628" i="20"/>
  <c r="V628" i="19"/>
  <c r="W638" i="20"/>
  <c r="W642" i="20"/>
  <c r="U644" i="20"/>
  <c r="V644" i="20"/>
  <c r="W640" i="19"/>
  <c r="O686" i="20"/>
  <c r="O686" i="19"/>
  <c r="P694" i="19"/>
  <c r="N694" i="19"/>
  <c r="O714" i="19"/>
  <c r="O777" i="19"/>
  <c r="P784" i="19"/>
  <c r="O784" i="19"/>
  <c r="W766" i="19"/>
  <c r="O786" i="19"/>
  <c r="O793" i="19"/>
  <c r="Q834" i="20"/>
  <c r="O834" i="20"/>
  <c r="W588" i="18"/>
  <c r="W563" i="16"/>
  <c r="R563" i="16"/>
  <c r="R574" i="16"/>
  <c r="W574" i="16"/>
  <c r="W663" i="16"/>
  <c r="R663" i="16"/>
  <c r="R674" i="16"/>
  <c r="W674" i="16"/>
  <c r="R698" i="16"/>
  <c r="W698" i="16"/>
  <c r="T397" i="19"/>
  <c r="T895" i="20"/>
  <c r="T904" i="20"/>
  <c r="T904" i="19"/>
  <c r="T895" i="18"/>
  <c r="T899" i="18"/>
  <c r="T903" i="18"/>
  <c r="T896" i="20"/>
  <c r="T899" i="20"/>
  <c r="T902" i="20"/>
  <c r="T901" i="19"/>
  <c r="N886" i="16"/>
  <c r="N882" i="16"/>
  <c r="N879" i="16"/>
  <c r="T900" i="20"/>
  <c r="T899" i="19"/>
  <c r="T896" i="18"/>
  <c r="T901" i="18"/>
  <c r="T903" i="19"/>
  <c r="T897" i="18"/>
  <c r="N878" i="16"/>
  <c r="N881" i="16"/>
  <c r="T898" i="18"/>
  <c r="T898" i="19"/>
  <c r="T903" i="20"/>
  <c r="T904" i="18"/>
  <c r="T900" i="18"/>
  <c r="N885" i="16"/>
  <c r="T902" i="19"/>
  <c r="N883" i="16"/>
  <c r="T896" i="19"/>
  <c r="T898" i="20"/>
  <c r="T902" i="18"/>
  <c r="N884" i="16"/>
  <c r="T895" i="19"/>
  <c r="N880" i="16"/>
  <c r="T900" i="19"/>
  <c r="T897" i="19"/>
  <c r="T897" i="20"/>
  <c r="T901" i="20"/>
  <c r="T538" i="16"/>
  <c r="AH63" i="17"/>
  <c r="N616" i="19"/>
  <c r="N619" i="19"/>
  <c r="N618" i="20"/>
  <c r="X640" i="20"/>
  <c r="N630" i="20"/>
  <c r="Y634" i="20"/>
  <c r="W628" i="19"/>
  <c r="W630" i="19"/>
  <c r="W632" i="19"/>
  <c r="U650" i="20"/>
  <c r="O667" i="20"/>
  <c r="P669" i="19"/>
  <c r="U680" i="19"/>
  <c r="P686" i="19"/>
  <c r="W690" i="19"/>
  <c r="N714" i="19"/>
  <c r="N734" i="20"/>
  <c r="R764" i="20"/>
  <c r="P744" i="19"/>
  <c r="N744" i="19"/>
  <c r="N834" i="20"/>
  <c r="V703" i="16"/>
  <c r="P404" i="18"/>
  <c r="W592" i="18"/>
  <c r="W631" i="20"/>
  <c r="W633" i="20"/>
  <c r="W647" i="20"/>
  <c r="N667" i="20"/>
  <c r="N671" i="20"/>
  <c r="V669" i="19"/>
  <c r="O671" i="19"/>
  <c r="O673" i="19"/>
  <c r="P698" i="19"/>
  <c r="P700" i="20"/>
  <c r="V715" i="19"/>
  <c r="O723" i="19"/>
  <c r="Y754" i="20"/>
  <c r="N783" i="20"/>
  <c r="O748" i="19"/>
  <c r="N777" i="19"/>
  <c r="P779" i="19"/>
  <c r="W801" i="19"/>
  <c r="U808" i="20"/>
  <c r="P835" i="20"/>
  <c r="O839" i="20"/>
  <c r="O841" i="20"/>
  <c r="U550" i="16"/>
  <c r="W558" i="16"/>
  <c r="Q679" i="16"/>
  <c r="W704" i="16"/>
  <c r="V769" i="16"/>
  <c r="T823" i="16"/>
  <c r="R782" i="16"/>
  <c r="W855" i="16"/>
  <c r="R815" i="16"/>
  <c r="W691" i="18"/>
  <c r="X689" i="18"/>
  <c r="O771" i="18"/>
  <c r="O754" i="18"/>
  <c r="P862" i="16"/>
  <c r="P851" i="19"/>
  <c r="O861" i="19"/>
  <c r="V687" i="18"/>
  <c r="O887" i="19"/>
  <c r="V562" i="16"/>
  <c r="W569" i="16"/>
  <c r="O742" i="16"/>
  <c r="V697" i="16"/>
  <c r="R794" i="16"/>
  <c r="U769" i="16"/>
  <c r="P823" i="16"/>
  <c r="O751" i="16"/>
  <c r="W771" i="16"/>
  <c r="W797" i="16"/>
  <c r="R745" i="16"/>
  <c r="Q798" i="18"/>
  <c r="N854" i="18"/>
  <c r="V557" i="16"/>
  <c r="V572" i="16"/>
  <c r="Q803" i="16"/>
  <c r="W850" i="20"/>
  <c r="W852" i="20"/>
  <c r="W863" i="19"/>
  <c r="U774" i="18"/>
  <c r="V774" i="18"/>
  <c r="X763" i="18"/>
  <c r="W763" i="18"/>
  <c r="T562" i="16"/>
  <c r="Q662" i="16"/>
  <c r="W667" i="16"/>
  <c r="T859" i="16"/>
  <c r="U751" i="16"/>
  <c r="V874" i="19"/>
  <c r="V626" i="18"/>
  <c r="Q844" i="18"/>
  <c r="Q806" i="16"/>
  <c r="Q817" i="16"/>
  <c r="U842" i="16"/>
  <c r="R862" i="16"/>
  <c r="W862" i="16"/>
  <c r="P855" i="20"/>
  <c r="W863" i="20"/>
  <c r="P854" i="19"/>
  <c r="O854" i="19"/>
  <c r="N139" i="18"/>
  <c r="P98" i="18"/>
  <c r="N25" i="18"/>
  <c r="N22" i="18"/>
  <c r="V651" i="20"/>
  <c r="N668" i="20"/>
  <c r="W666" i="19"/>
  <c r="N687" i="20"/>
  <c r="V751" i="19"/>
  <c r="W796" i="20"/>
  <c r="X803" i="19"/>
  <c r="V803" i="19"/>
  <c r="W702" i="16"/>
  <c r="W800" i="16"/>
  <c r="T558" i="16"/>
  <c r="Q561" i="16"/>
  <c r="T573" i="16"/>
  <c r="U676" i="16"/>
  <c r="U734" i="16"/>
  <c r="U745" i="16"/>
  <c r="U780" i="16"/>
  <c r="T791" i="16"/>
  <c r="R847" i="16"/>
  <c r="W847" i="16"/>
  <c r="U849" i="16"/>
  <c r="V815" i="18"/>
  <c r="O721" i="18"/>
  <c r="O704" i="18"/>
  <c r="N704" i="18"/>
  <c r="O694" i="18"/>
  <c r="P694" i="18"/>
  <c r="O629" i="18"/>
  <c r="O627" i="18"/>
  <c r="Q536" i="18"/>
  <c r="P536" i="18"/>
  <c r="P443" i="18"/>
  <c r="W443" i="18"/>
  <c r="O401" i="18"/>
  <c r="O386" i="18"/>
  <c r="O307" i="18"/>
  <c r="O289" i="18"/>
  <c r="O126" i="18"/>
  <c r="I17" i="18"/>
  <c r="P561" i="16"/>
  <c r="R691" i="16"/>
  <c r="T769" i="16"/>
  <c r="R800" i="16"/>
  <c r="U806" i="16"/>
  <c r="V811" i="16"/>
  <c r="U817" i="16"/>
  <c r="V822" i="16"/>
  <c r="U844" i="16"/>
  <c r="V849" i="16"/>
  <c r="O205" i="18"/>
  <c r="O202" i="18"/>
  <c r="O174" i="18"/>
  <c r="P174" i="18"/>
  <c r="O133" i="18"/>
  <c r="N126" i="18"/>
  <c r="N24" i="18"/>
  <c r="O24" i="18"/>
  <c r="Q6" i="18"/>
  <c r="O6" i="18"/>
  <c r="O557" i="16"/>
  <c r="O572" i="16"/>
  <c r="O707" i="16"/>
  <c r="R822" i="16"/>
  <c r="W822" i="16"/>
  <c r="R849" i="16"/>
  <c r="W849" i="16"/>
  <c r="X737" i="18"/>
  <c r="V737" i="18"/>
  <c r="Q591" i="18"/>
  <c r="P591" i="18"/>
  <c r="P283" i="18"/>
  <c r="N263" i="18"/>
  <c r="P222" i="18"/>
  <c r="N108" i="18"/>
  <c r="N19" i="18"/>
  <c r="Q13" i="18"/>
  <c r="N13" i="18"/>
  <c r="P6" i="18"/>
  <c r="P859" i="16"/>
  <c r="O859" i="16"/>
  <c r="P557" i="16"/>
  <c r="P572" i="16"/>
  <c r="P697" i="16"/>
  <c r="T697" i="16"/>
  <c r="P707" i="16"/>
  <c r="R708" i="16"/>
  <c r="W708" i="16"/>
  <c r="P729" i="16"/>
  <c r="P764" i="16"/>
  <c r="R765" i="16"/>
  <c r="W765" i="16"/>
  <c r="P775" i="16"/>
  <c r="P786" i="16"/>
  <c r="R791" i="16"/>
  <c r="W791" i="16"/>
  <c r="U858" i="20"/>
  <c r="O806" i="18"/>
  <c r="O624" i="18"/>
  <c r="N624" i="18"/>
  <c r="N583" i="18"/>
  <c r="O554" i="18"/>
  <c r="N554" i="18"/>
  <c r="N698" i="19"/>
  <c r="W707" i="20"/>
  <c r="W748" i="20"/>
  <c r="V756" i="19"/>
  <c r="U760" i="19"/>
  <c r="Y764" i="19"/>
  <c r="U767" i="20"/>
  <c r="V840" i="20"/>
  <c r="U859" i="16"/>
  <c r="R780" i="16"/>
  <c r="Q557" i="16"/>
  <c r="P568" i="16"/>
  <c r="Q572" i="16"/>
  <c r="O663" i="16"/>
  <c r="P668" i="16"/>
  <c r="U679" i="16"/>
  <c r="P679" i="16"/>
  <c r="Q707" i="16"/>
  <c r="Q718" i="16"/>
  <c r="Q786" i="16"/>
  <c r="O845" i="16"/>
  <c r="O426" i="18"/>
  <c r="O357" i="18"/>
  <c r="O242" i="18"/>
  <c r="O217" i="18"/>
  <c r="P204" i="18"/>
  <c r="O204" i="18"/>
  <c r="Q132" i="18"/>
  <c r="P132" i="18"/>
  <c r="O102" i="18"/>
  <c r="N39" i="18"/>
  <c r="Q654" i="20"/>
  <c r="U626" i="20"/>
  <c r="V631" i="20"/>
  <c r="W643" i="19"/>
  <c r="V647" i="20"/>
  <c r="W650" i="20"/>
  <c r="W646" i="19"/>
  <c r="P650" i="19"/>
  <c r="O652" i="19"/>
  <c r="W658" i="20"/>
  <c r="W662" i="20"/>
  <c r="N673" i="19"/>
  <c r="P713" i="20"/>
  <c r="N721" i="20"/>
  <c r="O744" i="20"/>
  <c r="T782" i="18"/>
  <c r="X782" i="18" s="1"/>
  <c r="U750" i="20"/>
  <c r="W725" i="19"/>
  <c r="P727" i="19"/>
  <c r="U746" i="19"/>
  <c r="U752" i="19"/>
  <c r="O773" i="20"/>
  <c r="P787" i="19"/>
  <c r="O795" i="20"/>
  <c r="O797" i="20"/>
  <c r="U801" i="20"/>
  <c r="P797" i="19"/>
  <c r="V815" i="20"/>
  <c r="O817" i="20"/>
  <c r="Q545" i="16"/>
  <c r="T550" i="16"/>
  <c r="V679" i="16"/>
  <c r="R858" i="16"/>
  <c r="O823" i="16"/>
  <c r="Q859" i="16"/>
  <c r="V778" i="16"/>
  <c r="V800" i="16"/>
  <c r="W814" i="18"/>
  <c r="V864" i="18"/>
  <c r="T557" i="16"/>
  <c r="T572" i="16"/>
  <c r="P663" i="16"/>
  <c r="P698" i="16"/>
  <c r="T707" i="16"/>
  <c r="P709" i="16"/>
  <c r="T718" i="16"/>
  <c r="T729" i="16"/>
  <c r="T740" i="16"/>
  <c r="T764" i="16"/>
  <c r="T786" i="16"/>
  <c r="O798" i="16"/>
  <c r="Q871" i="16"/>
  <c r="O873" i="16"/>
  <c r="W857" i="19"/>
  <c r="N864" i="18"/>
  <c r="P864" i="18"/>
  <c r="O551" i="18"/>
  <c r="Q560" i="16"/>
  <c r="Q564" i="16"/>
  <c r="T569" i="16"/>
  <c r="Q575" i="16"/>
  <c r="O577" i="16"/>
  <c r="Q664" i="16"/>
  <c r="Q675" i="16"/>
  <c r="Q699" i="16"/>
  <c r="V702" i="16"/>
  <c r="T704" i="16"/>
  <c r="T706" i="16"/>
  <c r="P706" i="16"/>
  <c r="V713" i="16"/>
  <c r="U741" i="16"/>
  <c r="V745" i="16"/>
  <c r="T747" i="16"/>
  <c r="U765" i="16"/>
  <c r="W769" i="16"/>
  <c r="T771" i="16"/>
  <c r="U776" i="16"/>
  <c r="O779" i="16"/>
  <c r="V780" i="16"/>
  <c r="T782" i="16"/>
  <c r="Q788" i="16"/>
  <c r="U791" i="16"/>
  <c r="O795" i="16"/>
  <c r="T797" i="16"/>
  <c r="O799" i="16"/>
  <c r="Q802" i="16"/>
  <c r="T806" i="16"/>
  <c r="U811" i="16"/>
  <c r="Q813" i="16"/>
  <c r="T817" i="16"/>
  <c r="U822" i="16"/>
  <c r="T844" i="16"/>
  <c r="O846" i="16"/>
  <c r="T849" i="16"/>
  <c r="O857" i="16"/>
  <c r="T864" i="16"/>
  <c r="V873" i="16"/>
  <c r="U851" i="19"/>
  <c r="P855" i="19"/>
  <c r="V873" i="18"/>
  <c r="V736" i="18"/>
  <c r="P715" i="18"/>
  <c r="W712" i="18"/>
  <c r="W708" i="18"/>
  <c r="W688" i="18"/>
  <c r="W665" i="18"/>
  <c r="V581" i="18"/>
  <c r="P884" i="20"/>
  <c r="O884" i="20"/>
  <c r="V875" i="19"/>
  <c r="O875" i="19"/>
  <c r="O883" i="19"/>
  <c r="N888" i="18"/>
  <c r="V891" i="20"/>
  <c r="X891" i="20"/>
  <c r="N886" i="20"/>
  <c r="P883" i="20"/>
  <c r="W879" i="20"/>
  <c r="V879" i="19"/>
  <c r="X879" i="19"/>
  <c r="W894" i="18"/>
  <c r="V894" i="18"/>
  <c r="V879" i="20"/>
  <c r="V886" i="19"/>
  <c r="X886" i="18"/>
  <c r="V886" i="18"/>
  <c r="V890" i="18"/>
  <c r="U890" i="18"/>
  <c r="P665" i="16"/>
  <c r="U668" i="16"/>
  <c r="T698" i="16"/>
  <c r="U703" i="16"/>
  <c r="V707" i="16"/>
  <c r="T709" i="16"/>
  <c r="U714" i="16"/>
  <c r="V718" i="16"/>
  <c r="T731" i="16"/>
  <c r="R744" i="16"/>
  <c r="W744" i="16"/>
  <c r="T766" i="16"/>
  <c r="P768" i="16"/>
  <c r="U781" i="16"/>
  <c r="V786" i="16"/>
  <c r="P794" i="16"/>
  <c r="Q798" i="16"/>
  <c r="T801" i="16"/>
  <c r="P803" i="16"/>
  <c r="V810" i="16"/>
  <c r="T812" i="16"/>
  <c r="Q845" i="16"/>
  <c r="U848" i="16"/>
  <c r="V852" i="16"/>
  <c r="T854" i="16"/>
  <c r="O862" i="16"/>
  <c r="T869" i="16"/>
  <c r="P871" i="16"/>
  <c r="W872" i="16"/>
  <c r="R872" i="16"/>
  <c r="U874" i="16"/>
  <c r="W850" i="19"/>
  <c r="P856" i="19"/>
  <c r="V861" i="19"/>
  <c r="P807" i="18"/>
  <c r="U724" i="18"/>
  <c r="V724" i="18"/>
  <c r="W628" i="18"/>
  <c r="O593" i="18"/>
  <c r="N564" i="18"/>
  <c r="P564" i="18"/>
  <c r="W539" i="18"/>
  <c r="O480" i="18"/>
  <c r="U434" i="18"/>
  <c r="V434" i="18"/>
  <c r="W434" i="18"/>
  <c r="O398" i="18"/>
  <c r="O286" i="18"/>
  <c r="O156" i="18"/>
  <c r="N146" i="18"/>
  <c r="O894" i="19"/>
  <c r="N883" i="20"/>
  <c r="N881" i="20"/>
  <c r="V876" i="19"/>
  <c r="N6" i="18"/>
  <c r="N894" i="19"/>
  <c r="X890" i="18"/>
  <c r="Q885" i="20"/>
  <c r="N885" i="20"/>
  <c r="P780" i="16"/>
  <c r="T794" i="16"/>
  <c r="U798" i="16"/>
  <c r="T803" i="16"/>
  <c r="O811" i="16"/>
  <c r="O822" i="16"/>
  <c r="P842" i="16"/>
  <c r="U845" i="16"/>
  <c r="T856" i="16"/>
  <c r="Q862" i="16"/>
  <c r="V858" i="20"/>
  <c r="V868" i="20"/>
  <c r="O862" i="19"/>
  <c r="V813" i="18"/>
  <c r="U687" i="18"/>
  <c r="U626" i="18"/>
  <c r="N520" i="18"/>
  <c r="N500" i="18"/>
  <c r="N428" i="18"/>
  <c r="N260" i="18"/>
  <c r="O209" i="18"/>
  <c r="P125" i="18"/>
  <c r="N892" i="19"/>
  <c r="O886" i="19"/>
  <c r="W890" i="18"/>
  <c r="N884" i="20"/>
  <c r="Q713" i="16"/>
  <c r="Q734" i="16"/>
  <c r="Q745" i="16"/>
  <c r="U768" i="16"/>
  <c r="P776" i="16"/>
  <c r="P791" i="16"/>
  <c r="U794" i="16"/>
  <c r="V798" i="16"/>
  <c r="U803" i="16"/>
  <c r="O806" i="16"/>
  <c r="O817" i="16"/>
  <c r="Q842" i="16"/>
  <c r="V845" i="16"/>
  <c r="O849" i="16"/>
  <c r="U856" i="16"/>
  <c r="V846" i="20"/>
  <c r="V860" i="20"/>
  <c r="V872" i="20"/>
  <c r="N849" i="19"/>
  <c r="V868" i="19"/>
  <c r="O870" i="19"/>
  <c r="O779" i="18"/>
  <c r="U770" i="18"/>
  <c r="O757" i="18"/>
  <c r="Q757" i="18"/>
  <c r="P613" i="18"/>
  <c r="P607" i="18"/>
  <c r="U599" i="18"/>
  <c r="N599" i="18"/>
  <c r="O477" i="18"/>
  <c r="P469" i="18"/>
  <c r="O881" i="18"/>
  <c r="W825" i="20"/>
  <c r="P823" i="19"/>
  <c r="P829" i="19"/>
  <c r="T733" i="16"/>
  <c r="Q796" i="16"/>
  <c r="O874" i="19"/>
  <c r="U556" i="16"/>
  <c r="O560" i="16"/>
  <c r="O564" i="16"/>
  <c r="P569" i="16"/>
  <c r="O575" i="16"/>
  <c r="O664" i="16"/>
  <c r="T667" i="16"/>
  <c r="U671" i="16"/>
  <c r="O675" i="16"/>
  <c r="O699" i="16"/>
  <c r="T702" i="16"/>
  <c r="P704" i="16"/>
  <c r="T713" i="16"/>
  <c r="V722" i="16"/>
  <c r="P725" i="16"/>
  <c r="U728" i="16"/>
  <c r="Q730" i="16"/>
  <c r="T734" i="16"/>
  <c r="P736" i="16"/>
  <c r="Q741" i="16"/>
  <c r="T745" i="16"/>
  <c r="U750" i="16"/>
  <c r="U763" i="16"/>
  <c r="Q765" i="16"/>
  <c r="V768" i="16"/>
  <c r="P771" i="16"/>
  <c r="W778" i="16"/>
  <c r="T780" i="16"/>
  <c r="O788" i="16"/>
  <c r="V789" i="16"/>
  <c r="Q791" i="16"/>
  <c r="V794" i="16"/>
  <c r="P797" i="16"/>
  <c r="T800" i="16"/>
  <c r="V803" i="16"/>
  <c r="P806" i="16"/>
  <c r="Q811" i="16"/>
  <c r="T815" i="16"/>
  <c r="P817" i="16"/>
  <c r="Q822" i="16"/>
  <c r="P844" i="16"/>
  <c r="T847" i="16"/>
  <c r="P849" i="16"/>
  <c r="U851" i="16"/>
  <c r="O855" i="16"/>
  <c r="V856" i="16"/>
  <c r="T858" i="16"/>
  <c r="U862" i="16"/>
  <c r="V871" i="16"/>
  <c r="T873" i="16"/>
  <c r="W846" i="20"/>
  <c r="O850" i="20"/>
  <c r="W860" i="20"/>
  <c r="W862" i="20"/>
  <c r="O845" i="19"/>
  <c r="O849" i="19"/>
  <c r="N855" i="19"/>
  <c r="P870" i="19"/>
  <c r="W872" i="19"/>
  <c r="W759" i="18"/>
  <c r="V676" i="18"/>
  <c r="V655" i="18"/>
  <c r="O541" i="18"/>
  <c r="V442" i="18"/>
  <c r="O615" i="18"/>
  <c r="P600" i="18"/>
  <c r="N592" i="18"/>
  <c r="U576" i="18"/>
  <c r="O573" i="18"/>
  <c r="P499" i="18"/>
  <c r="P489" i="18"/>
  <c r="U436" i="18"/>
  <c r="O280" i="18"/>
  <c r="N237" i="18"/>
  <c r="N49" i="18"/>
  <c r="O23" i="18"/>
  <c r="O887" i="20"/>
  <c r="P885" i="20"/>
  <c r="W876" i="19"/>
  <c r="W878" i="19"/>
  <c r="N351" i="18"/>
  <c r="P292" i="18"/>
  <c r="N219" i="18"/>
  <c r="O183" i="18"/>
  <c r="N115" i="18"/>
  <c r="N891" i="20"/>
  <c r="U887" i="20"/>
  <c r="U878" i="18"/>
  <c r="V889" i="18"/>
  <c r="U893" i="18"/>
  <c r="P473" i="18"/>
  <c r="O456" i="18"/>
  <c r="O328" i="18"/>
  <c r="O160" i="18"/>
  <c r="N878" i="20"/>
  <c r="P885" i="18"/>
  <c r="P889" i="18"/>
  <c r="N805" i="19"/>
  <c r="P807" i="20"/>
  <c r="Y824" i="20"/>
  <c r="U818" i="20"/>
  <c r="W828" i="19"/>
  <c r="P835" i="19"/>
  <c r="U843" i="19"/>
  <c r="O224" i="18"/>
  <c r="U557" i="16"/>
  <c r="Q559" i="16"/>
  <c r="Q563" i="16"/>
  <c r="V566" i="16"/>
  <c r="P570" i="16"/>
  <c r="U572" i="16"/>
  <c r="Q574" i="16"/>
  <c r="V577" i="16"/>
  <c r="T579" i="16"/>
  <c r="Q663" i="16"/>
  <c r="V666" i="16"/>
  <c r="Q674" i="16"/>
  <c r="V677" i="16"/>
  <c r="V690" i="16"/>
  <c r="U707" i="16"/>
  <c r="U718" i="16"/>
  <c r="O722" i="16"/>
  <c r="P726" i="16"/>
  <c r="Q731" i="16"/>
  <c r="Q766" i="16"/>
  <c r="Q777" i="16"/>
  <c r="U786" i="16"/>
  <c r="O789" i="16"/>
  <c r="V795" i="16"/>
  <c r="V799" i="16"/>
  <c r="O803" i="16"/>
  <c r="U810" i="16"/>
  <c r="W814" i="16"/>
  <c r="U821" i="16"/>
  <c r="T843" i="16"/>
  <c r="V846" i="16"/>
  <c r="U852" i="16"/>
  <c r="V857" i="16"/>
  <c r="P860" i="16"/>
  <c r="Q869" i="16"/>
  <c r="W853" i="20"/>
  <c r="O856" i="19"/>
  <c r="U858" i="19"/>
  <c r="W861" i="18"/>
  <c r="V837" i="18"/>
  <c r="N662" i="18"/>
  <c r="U606" i="18"/>
  <c r="W595" i="18"/>
  <c r="P589" i="18"/>
  <c r="P579" i="18"/>
  <c r="W575" i="18"/>
  <c r="P572" i="18"/>
  <c r="O565" i="18"/>
  <c r="P557" i="18"/>
  <c r="O511" i="18"/>
  <c r="O376" i="18"/>
  <c r="N277" i="18"/>
  <c r="O73" i="18"/>
  <c r="N56" i="18"/>
  <c r="O12" i="18"/>
  <c r="N875" i="19"/>
  <c r="N877" i="19"/>
  <c r="U879" i="19"/>
  <c r="X529" i="18"/>
  <c r="U529" i="18"/>
  <c r="W193" i="18"/>
  <c r="V193" i="18"/>
  <c r="X193" i="18"/>
  <c r="U187" i="18"/>
  <c r="V187" i="18"/>
  <c r="V236" i="18"/>
  <c r="W236" i="18"/>
  <c r="U236" i="18"/>
  <c r="V112" i="18"/>
  <c r="U112" i="18"/>
  <c r="W342" i="18"/>
  <c r="X342" i="18"/>
  <c r="U342" i="18"/>
  <c r="U340" i="18"/>
  <c r="V340" i="18"/>
  <c r="V523" i="18"/>
  <c r="U523" i="18"/>
  <c r="W67" i="18"/>
  <c r="V67" i="18"/>
  <c r="V280" i="18"/>
  <c r="W280" i="18"/>
  <c r="V152" i="18"/>
  <c r="W152" i="18"/>
  <c r="V147" i="18"/>
  <c r="U147" i="18"/>
  <c r="W322" i="18"/>
  <c r="U322" i="18"/>
  <c r="X571" i="18"/>
  <c r="W571" i="18"/>
  <c r="X112" i="18"/>
  <c r="X236" i="18"/>
  <c r="W187" i="18"/>
  <c r="U193" i="18"/>
  <c r="W340" i="18"/>
  <c r="V529" i="18"/>
  <c r="X340" i="18"/>
  <c r="W529" i="18"/>
  <c r="O117" i="18"/>
  <c r="P70" i="18"/>
  <c r="N508" i="18"/>
  <c r="V604" i="18"/>
  <c r="X539" i="18"/>
  <c r="P767" i="18"/>
  <c r="O434" i="18"/>
  <c r="P755" i="18"/>
  <c r="U729" i="18"/>
  <c r="P537" i="18"/>
  <c r="O70" i="18"/>
  <c r="Q399" i="18"/>
  <c r="X595" i="18"/>
  <c r="U651" i="18"/>
  <c r="P702" i="18"/>
  <c r="W871" i="18"/>
  <c r="O698" i="18"/>
  <c r="N770" i="18"/>
  <c r="P707" i="18"/>
  <c r="P484" i="18"/>
  <c r="N844" i="18"/>
  <c r="O850" i="18"/>
  <c r="O759" i="18"/>
  <c r="W646" i="18"/>
  <c r="O645" i="18"/>
  <c r="U642" i="18"/>
  <c r="U600" i="18"/>
  <c r="O537" i="18"/>
  <c r="P493" i="18"/>
  <c r="N462" i="18"/>
  <c r="O323" i="18"/>
  <c r="O313" i="18"/>
  <c r="N310" i="18"/>
  <c r="N268" i="18"/>
  <c r="P266" i="18"/>
  <c r="O243" i="18"/>
  <c r="O228" i="18"/>
  <c r="O169" i="18"/>
  <c r="P150" i="18"/>
  <c r="P128" i="18"/>
  <c r="N87" i="18"/>
  <c r="N70" i="18"/>
  <c r="X878" i="18"/>
  <c r="Q343" i="18"/>
  <c r="Q455" i="18"/>
  <c r="P704" i="18"/>
  <c r="W651" i="18"/>
  <c r="O864" i="18"/>
  <c r="W675" i="18"/>
  <c r="W834" i="18"/>
  <c r="V754" i="18"/>
  <c r="N814" i="18"/>
  <c r="W607" i="18"/>
  <c r="O154" i="18"/>
  <c r="O444" i="18"/>
  <c r="O305" i="18"/>
  <c r="P812" i="18"/>
  <c r="V766" i="18"/>
  <c r="N755" i="18"/>
  <c r="U737" i="18"/>
  <c r="P696" i="18"/>
  <c r="O563" i="18"/>
  <c r="U542" i="18"/>
  <c r="P450" i="18"/>
  <c r="O428" i="18"/>
  <c r="O402" i="18"/>
  <c r="N399" i="18"/>
  <c r="O345" i="18"/>
  <c r="N343" i="18"/>
  <c r="P341" i="18"/>
  <c r="O335" i="18"/>
  <c r="N271" i="18"/>
  <c r="P259" i="18"/>
  <c r="P209" i="18"/>
  <c r="O206" i="18"/>
  <c r="O196" i="18"/>
  <c r="N186" i="18"/>
  <c r="O172" i="18"/>
  <c r="N169" i="18"/>
  <c r="O157" i="18"/>
  <c r="U888" i="18"/>
  <c r="V647" i="18"/>
  <c r="U894" i="18"/>
  <c r="P464" i="18"/>
  <c r="O594" i="18"/>
  <c r="P560" i="18"/>
  <c r="P574" i="18"/>
  <c r="W666" i="18"/>
  <c r="X670" i="18"/>
  <c r="V834" i="18"/>
  <c r="X712" i="18"/>
  <c r="W754" i="18"/>
  <c r="Q691" i="18"/>
  <c r="P759" i="18"/>
  <c r="V801" i="18"/>
  <c r="V627" i="18"/>
  <c r="O774" i="18"/>
  <c r="W806" i="18"/>
  <c r="P802" i="18"/>
  <c r="P777" i="18"/>
  <c r="U745" i="18"/>
  <c r="U683" i="18"/>
  <c r="U647" i="18"/>
  <c r="P630" i="18"/>
  <c r="N485" i="18"/>
  <c r="N483" i="18"/>
  <c r="N480" i="18"/>
  <c r="P475" i="18"/>
  <c r="O378" i="18"/>
  <c r="N373" i="18"/>
  <c r="O358" i="18"/>
  <c r="P326" i="18"/>
  <c r="N202" i="18"/>
  <c r="N96" i="18"/>
  <c r="N71" i="18"/>
  <c r="O7" i="18"/>
  <c r="P881" i="18"/>
  <c r="U883" i="18"/>
  <c r="N464" i="18"/>
  <c r="P594" i="18"/>
  <c r="W760" i="18"/>
  <c r="P844" i="18"/>
  <c r="V806" i="18"/>
  <c r="U873" i="18"/>
  <c r="U869" i="18"/>
  <c r="U830" i="18"/>
  <c r="U826" i="18"/>
  <c r="P780" i="18"/>
  <c r="O777" i="18"/>
  <c r="P733" i="18"/>
  <c r="U675" i="18"/>
  <c r="P663" i="18"/>
  <c r="O626" i="18"/>
  <c r="O395" i="18"/>
  <c r="O361" i="18"/>
  <c r="N66" i="18"/>
  <c r="O876" i="18"/>
  <c r="P313" i="18"/>
  <c r="W579" i="18"/>
  <c r="X708" i="18"/>
  <c r="W664" i="18"/>
  <c r="U854" i="18"/>
  <c r="N444" i="18"/>
  <c r="O614" i="18"/>
  <c r="W821" i="18"/>
  <c r="O751" i="18"/>
  <c r="W729" i="18"/>
  <c r="N691" i="18"/>
  <c r="N361" i="18"/>
  <c r="P352" i="18"/>
  <c r="P247" i="18"/>
  <c r="N222" i="18"/>
  <c r="N136" i="18"/>
  <c r="P117" i="18"/>
  <c r="U889" i="18"/>
  <c r="Q1" i="8"/>
  <c r="AA39" i="8"/>
  <c r="AM4" i="8"/>
  <c r="X861" i="18"/>
  <c r="V861" i="18"/>
  <c r="W846" i="18"/>
  <c r="V832" i="18"/>
  <c r="V721" i="18"/>
  <c r="U716" i="18"/>
  <c r="V706" i="18"/>
  <c r="V600" i="18"/>
  <c r="O600" i="18"/>
  <c r="W389" i="18"/>
  <c r="W382" i="18"/>
  <c r="V379" i="18"/>
  <c r="P372" i="18"/>
  <c r="W362" i="18"/>
  <c r="V359" i="18"/>
  <c r="N786" i="18"/>
  <c r="W869" i="18"/>
  <c r="P825" i="18"/>
  <c r="P806" i="18"/>
  <c r="P803" i="18"/>
  <c r="N777" i="18"/>
  <c r="N732" i="18"/>
  <c r="P615" i="18"/>
  <c r="P874" i="18"/>
  <c r="U810" i="18"/>
  <c r="P655" i="18"/>
  <c r="W652" i="18"/>
  <c r="N651" i="18"/>
  <c r="N522" i="18"/>
  <c r="N516" i="18"/>
  <c r="W832" i="18"/>
  <c r="W855" i="18"/>
  <c r="P855" i="18"/>
  <c r="P684" i="18"/>
  <c r="U406" i="18"/>
  <c r="V281" i="18"/>
  <c r="U652" i="18"/>
  <c r="Q531" i="18"/>
  <c r="P531" i="18"/>
  <c r="V457" i="18"/>
  <c r="U189" i="18"/>
  <c r="Q158" i="18"/>
  <c r="P158" i="18"/>
  <c r="P831" i="18"/>
  <c r="P779" i="18"/>
  <c r="P756" i="18"/>
  <c r="O715" i="18"/>
  <c r="U700" i="18"/>
  <c r="O598" i="18"/>
  <c r="U575" i="18"/>
  <c r="P552" i="18"/>
  <c r="O528" i="18"/>
  <c r="N470" i="18"/>
  <c r="P468" i="18"/>
  <c r="W461" i="18"/>
  <c r="Q322" i="18"/>
  <c r="P322" i="18"/>
  <c r="U192" i="18"/>
  <c r="N874" i="18"/>
  <c r="O871" i="18"/>
  <c r="O860" i="18"/>
  <c r="O856" i="18"/>
  <c r="W842" i="18"/>
  <c r="N837" i="18"/>
  <c r="P797" i="18"/>
  <c r="O742" i="18"/>
  <c r="O491" i="18"/>
  <c r="N473" i="18"/>
  <c r="O334" i="18"/>
  <c r="N334" i="18"/>
  <c r="V200" i="18"/>
  <c r="U197" i="18"/>
  <c r="P843" i="18"/>
  <c r="V842" i="18"/>
  <c r="O767" i="18"/>
  <c r="W643" i="18"/>
  <c r="P593" i="18"/>
  <c r="W593" i="18"/>
  <c r="V356" i="18"/>
  <c r="N111" i="18"/>
  <c r="N73" i="18"/>
  <c r="O68" i="18"/>
  <c r="P772" i="18"/>
  <c r="N771" i="18"/>
  <c r="O720" i="18"/>
  <c r="O709" i="18"/>
  <c r="P685" i="18"/>
  <c r="P656" i="18"/>
  <c r="V637" i="18"/>
  <c r="P631" i="18"/>
  <c r="P616" i="18"/>
  <c r="N613" i="18"/>
  <c r="N612" i="18"/>
  <c r="W608" i="18"/>
  <c r="N607" i="18"/>
  <c r="N593" i="18"/>
  <c r="O549" i="18"/>
  <c r="P527" i="18"/>
  <c r="P522" i="18"/>
  <c r="N518" i="18"/>
  <c r="N511" i="18"/>
  <c r="O506" i="18"/>
  <c r="P502" i="18"/>
  <c r="N435" i="18"/>
  <c r="O412" i="18"/>
  <c r="N402" i="18"/>
  <c r="O389" i="18"/>
  <c r="N386" i="18"/>
  <c r="N376" i="18"/>
  <c r="N366" i="18"/>
  <c r="O292" i="18"/>
  <c r="N289" i="18"/>
  <c r="N243" i="18"/>
  <c r="O227" i="18"/>
  <c r="N210" i="18"/>
  <c r="N207" i="18"/>
  <c r="O190" i="18"/>
  <c r="N167" i="18"/>
  <c r="N160" i="18"/>
  <c r="N157" i="18"/>
  <c r="N147" i="18"/>
  <c r="N122" i="18"/>
  <c r="N75" i="18"/>
  <c r="O41" i="18"/>
  <c r="U880" i="18"/>
  <c r="Y880" i="18"/>
  <c r="V879" i="18"/>
  <c r="N881" i="18"/>
  <c r="N731" i="18"/>
  <c r="N713" i="18"/>
  <c r="N709" i="18"/>
  <c r="O642" i="18"/>
  <c r="U637" i="18"/>
  <c r="O631" i="18"/>
  <c r="O608" i="18"/>
  <c r="V585" i="18"/>
  <c r="O570" i="18"/>
  <c r="N546" i="18"/>
  <c r="U543" i="18"/>
  <c r="O527" i="18"/>
  <c r="N519" i="18"/>
  <c r="O516" i="18"/>
  <c r="V436" i="18"/>
  <c r="N362" i="18"/>
  <c r="O322" i="18"/>
  <c r="N309" i="18"/>
  <c r="N299" i="18"/>
  <c r="N292" i="18"/>
  <c r="O233" i="18"/>
  <c r="N230" i="18"/>
  <c r="N227" i="18"/>
  <c r="P225" i="18"/>
  <c r="P183" i="18"/>
  <c r="O180" i="18"/>
  <c r="N177" i="18"/>
  <c r="N150" i="18"/>
  <c r="N41" i="18"/>
  <c r="O36" i="18"/>
  <c r="O16" i="18"/>
  <c r="W875" i="18"/>
  <c r="N878" i="18"/>
  <c r="N455" i="18"/>
  <c r="N447" i="18"/>
  <c r="W437" i="18"/>
  <c r="N312" i="18"/>
  <c r="N302" i="18"/>
  <c r="N233" i="18"/>
  <c r="N180" i="18"/>
  <c r="N173" i="18"/>
  <c r="N155" i="18"/>
  <c r="N120" i="18"/>
  <c r="P72" i="18"/>
  <c r="Q876" i="18"/>
  <c r="P888" i="18"/>
  <c r="P860" i="18"/>
  <c r="W853" i="18"/>
  <c r="R844" i="18"/>
  <c r="W837" i="18"/>
  <c r="U836" i="18"/>
  <c r="U833" i="18"/>
  <c r="N825" i="18"/>
  <c r="O788" i="18"/>
  <c r="O778" i="18"/>
  <c r="O733" i="18"/>
  <c r="U721" i="18"/>
  <c r="U706" i="18"/>
  <c r="V683" i="18"/>
  <c r="O668" i="18"/>
  <c r="W647" i="18"/>
  <c r="V646" i="18"/>
  <c r="N645" i="18"/>
  <c r="V643" i="18"/>
  <c r="V628" i="18"/>
  <c r="P568" i="18"/>
  <c r="P565" i="18"/>
  <c r="P563" i="18"/>
  <c r="O553" i="18"/>
  <c r="P510" i="18"/>
  <c r="O500" i="18"/>
  <c r="O462" i="18"/>
  <c r="O459" i="18"/>
  <c r="P456" i="18"/>
  <c r="N451" i="18"/>
  <c r="N448" i="18"/>
  <c r="U430" i="18"/>
  <c r="U426" i="18"/>
  <c r="P408" i="18"/>
  <c r="P401" i="18"/>
  <c r="O373" i="18"/>
  <c r="O310" i="18"/>
  <c r="N307" i="18"/>
  <c r="P303" i="18"/>
  <c r="N287" i="18"/>
  <c r="N282" i="18"/>
  <c r="O277" i="18"/>
  <c r="O239" i="18"/>
  <c r="P206" i="18"/>
  <c r="P196" i="18"/>
  <c r="O185" i="18"/>
  <c r="N183" i="18"/>
  <c r="P181" i="18"/>
  <c r="O178" i="18"/>
  <c r="N175" i="18"/>
  <c r="N161" i="18"/>
  <c r="P131" i="18"/>
  <c r="N123" i="18"/>
  <c r="N113" i="18"/>
  <c r="O89" i="18"/>
  <c r="V880" i="18"/>
  <c r="V875" i="18"/>
  <c r="O131" i="18"/>
  <c r="W542" i="18"/>
  <c r="N541" i="18"/>
  <c r="N456" i="18"/>
  <c r="W417" i="18"/>
  <c r="N348" i="18"/>
  <c r="N313" i="18"/>
  <c r="N288" i="18"/>
  <c r="N283" i="18"/>
  <c r="N280" i="18"/>
  <c r="P237" i="18"/>
  <c r="N206" i="18"/>
  <c r="P189" i="18"/>
  <c r="P116" i="18"/>
  <c r="O98" i="18"/>
  <c r="N93" i="18"/>
  <c r="N52" i="18"/>
  <c r="O20" i="18"/>
  <c r="O271" i="18"/>
  <c r="O237" i="18"/>
  <c r="W880" i="18"/>
  <c r="P878" i="18"/>
  <c r="Q392" i="18"/>
  <c r="O392" i="18"/>
  <c r="P369" i="18"/>
  <c r="W369" i="18"/>
  <c r="P354" i="18"/>
  <c r="O354" i="18"/>
  <c r="N354" i="18"/>
  <c r="V376" i="18"/>
  <c r="W352" i="18"/>
  <c r="O364" i="18"/>
  <c r="P461" i="18"/>
  <c r="Q870" i="18"/>
  <c r="P870" i="18"/>
  <c r="O869" i="18"/>
  <c r="V869" i="18"/>
  <c r="U614" i="18"/>
  <c r="W614" i="18"/>
  <c r="V614" i="18"/>
  <c r="N524" i="18"/>
  <c r="O524" i="18"/>
  <c r="P524" i="18"/>
  <c r="N504" i="18"/>
  <c r="O504" i="18"/>
  <c r="P504" i="18"/>
  <c r="X765" i="18"/>
  <c r="U765" i="18"/>
  <c r="X415" i="18"/>
  <c r="V415" i="18"/>
  <c r="N391" i="18"/>
  <c r="U391" i="18"/>
  <c r="Q193" i="18"/>
  <c r="P193" i="18"/>
  <c r="W468" i="18"/>
  <c r="P724" i="18"/>
  <c r="O724" i="18"/>
  <c r="N724" i="18"/>
  <c r="V716" i="18"/>
  <c r="O716" i="18"/>
  <c r="W638" i="18"/>
  <c r="P638" i="18"/>
  <c r="X633" i="18"/>
  <c r="V633" i="18"/>
  <c r="V217" i="18"/>
  <c r="P788" i="18"/>
  <c r="W788" i="18"/>
  <c r="Q781" i="18"/>
  <c r="O781" i="18"/>
  <c r="O396" i="18"/>
  <c r="V396" i="18"/>
  <c r="N374" i="18"/>
  <c r="P374" i="18"/>
  <c r="P269" i="18"/>
  <c r="W269" i="18"/>
  <c r="I152" i="18"/>
  <c r="U152" i="18"/>
  <c r="W372" i="18"/>
  <c r="W292" i="18"/>
  <c r="U504" i="18"/>
  <c r="W504" i="18"/>
  <c r="V504" i="18"/>
  <c r="X500" i="18"/>
  <c r="V500" i="18"/>
  <c r="W500" i="18"/>
  <c r="U500" i="18"/>
  <c r="V234" i="18"/>
  <c r="W234" i="18"/>
  <c r="Y234" i="18"/>
  <c r="X32" i="18"/>
  <c r="W32" i="18"/>
  <c r="U32" i="18"/>
  <c r="V256" i="18"/>
  <c r="U256" i="18"/>
  <c r="W256" i="18"/>
  <c r="U259" i="18"/>
  <c r="X259" i="18"/>
  <c r="U14" i="18"/>
  <c r="V14" i="18"/>
  <c r="W14" i="18"/>
  <c r="V87" i="18"/>
  <c r="U87" i="18"/>
  <c r="X87" i="18"/>
  <c r="V465" i="18"/>
  <c r="V553" i="18"/>
  <c r="X553" i="18"/>
  <c r="Q729" i="18"/>
  <c r="N729" i="18"/>
  <c r="O729" i="18"/>
  <c r="P213" i="18"/>
  <c r="W213" i="18"/>
  <c r="U271" i="18"/>
  <c r="W824" i="18"/>
  <c r="V824" i="18"/>
  <c r="U824" i="18"/>
  <c r="O804" i="18"/>
  <c r="P804" i="18"/>
  <c r="Q737" i="18"/>
  <c r="O737" i="18"/>
  <c r="U734" i="18"/>
  <c r="W734" i="18"/>
  <c r="Q652" i="18"/>
  <c r="N652" i="18"/>
  <c r="O652" i="18"/>
  <c r="P384" i="18"/>
  <c r="O384" i="18"/>
  <c r="N384" i="18"/>
  <c r="V402" i="18"/>
  <c r="V286" i="18"/>
  <c r="W259" i="18"/>
  <c r="O374" i="18"/>
  <c r="W671" i="18"/>
  <c r="X671" i="18"/>
  <c r="X667" i="18"/>
  <c r="W667" i="18"/>
  <c r="V667" i="18"/>
  <c r="Q666" i="18"/>
  <c r="P666" i="18"/>
  <c r="O581" i="18"/>
  <c r="Q581" i="18"/>
  <c r="P394" i="18"/>
  <c r="N394" i="18"/>
  <c r="O394" i="18"/>
  <c r="N294" i="18"/>
  <c r="O294" i="18"/>
  <c r="P294" i="18"/>
  <c r="Q272" i="18"/>
  <c r="O272" i="18"/>
  <c r="U473" i="18"/>
  <c r="U399" i="18"/>
  <c r="P364" i="18"/>
  <c r="Q839" i="18"/>
  <c r="O839" i="18"/>
  <c r="V692" i="18"/>
  <c r="O692" i="18"/>
  <c r="P865" i="18"/>
  <c r="W827" i="18"/>
  <c r="P791" i="18"/>
  <c r="N783" i="18"/>
  <c r="P781" i="18"/>
  <c r="P768" i="18"/>
  <c r="N760" i="18"/>
  <c r="U750" i="18"/>
  <c r="P725" i="18"/>
  <c r="W717" i="18"/>
  <c r="O710" i="18"/>
  <c r="P706" i="18"/>
  <c r="P701" i="18"/>
  <c r="O695" i="18"/>
  <c r="W693" i="18"/>
  <c r="P619" i="18"/>
  <c r="P590" i="18"/>
  <c r="P581" i="18"/>
  <c r="P407" i="18"/>
  <c r="P400" i="18"/>
  <c r="P392" i="18"/>
  <c r="P377" i="18"/>
  <c r="O316" i="18"/>
  <c r="O276" i="18"/>
  <c r="V870" i="18"/>
  <c r="O865" i="18"/>
  <c r="P850" i="18"/>
  <c r="W849" i="18"/>
  <c r="O843" i="18"/>
  <c r="U831" i="18"/>
  <c r="O827" i="18"/>
  <c r="P821" i="18"/>
  <c r="O820" i="18"/>
  <c r="P816" i="18"/>
  <c r="U815" i="18"/>
  <c r="W813" i="18"/>
  <c r="N812" i="18"/>
  <c r="P809" i="18"/>
  <c r="N808" i="18"/>
  <c r="P801" i="18"/>
  <c r="O791" i="18"/>
  <c r="N785" i="18"/>
  <c r="P776" i="18"/>
  <c r="P769" i="18"/>
  <c r="P757" i="18"/>
  <c r="U756" i="18"/>
  <c r="N752" i="18"/>
  <c r="O747" i="18"/>
  <c r="O746" i="18"/>
  <c r="W743" i="18"/>
  <c r="N742" i="18"/>
  <c r="W730" i="18"/>
  <c r="O725" i="18"/>
  <c r="O701" i="18"/>
  <c r="V681" i="18"/>
  <c r="W677" i="18"/>
  <c r="W660" i="18"/>
  <c r="N659" i="18"/>
  <c r="P653" i="18"/>
  <c r="P648" i="18"/>
  <c r="N643" i="18"/>
  <c r="P640" i="18"/>
  <c r="N616" i="18"/>
  <c r="N608" i="18"/>
  <c r="P597" i="18"/>
  <c r="N576" i="18"/>
  <c r="O497" i="18"/>
  <c r="O419" i="18"/>
  <c r="O407" i="18"/>
  <c r="P403" i="18"/>
  <c r="O400" i="18"/>
  <c r="O397" i="18"/>
  <c r="P380" i="18"/>
  <c r="O223" i="18"/>
  <c r="O165" i="18"/>
  <c r="O153" i="18"/>
  <c r="N870" i="18"/>
  <c r="N843" i="18"/>
  <c r="U839" i="18"/>
  <c r="N827" i="18"/>
  <c r="N820" i="18"/>
  <c r="O816" i="18"/>
  <c r="N791" i="18"/>
  <c r="N781" i="18"/>
  <c r="O769" i="18"/>
  <c r="N768" i="18"/>
  <c r="W762" i="18"/>
  <c r="N761" i="18"/>
  <c r="V753" i="18"/>
  <c r="N747" i="18"/>
  <c r="O743" i="18"/>
  <c r="N725" i="18"/>
  <c r="W718" i="18"/>
  <c r="U717" i="18"/>
  <c r="N698" i="18"/>
  <c r="U693" i="18"/>
  <c r="V677" i="18"/>
  <c r="V660" i="18"/>
  <c r="V648" i="18"/>
  <c r="W633" i="18"/>
  <c r="P610" i="18"/>
  <c r="O597" i="18"/>
  <c r="W586" i="18"/>
  <c r="W578" i="18"/>
  <c r="P569" i="18"/>
  <c r="O558" i="18"/>
  <c r="O370" i="18"/>
  <c r="W867" i="18"/>
  <c r="O859" i="18"/>
  <c r="N858" i="18"/>
  <c r="U849" i="18"/>
  <c r="P833" i="18"/>
  <c r="U832" i="18"/>
  <c r="W822" i="18"/>
  <c r="U821" i="18"/>
  <c r="P817" i="18"/>
  <c r="N816" i="18"/>
  <c r="U809" i="18"/>
  <c r="O797" i="18"/>
  <c r="U773" i="18"/>
  <c r="W770" i="18"/>
  <c r="W765" i="18"/>
  <c r="P758" i="18"/>
  <c r="O748" i="18"/>
  <c r="O739" i="18"/>
  <c r="N738" i="18"/>
  <c r="P732" i="18"/>
  <c r="W731" i="18"/>
  <c r="N730" i="18"/>
  <c r="V726" i="18"/>
  <c r="W723" i="18"/>
  <c r="U722" i="18"/>
  <c r="W690" i="18"/>
  <c r="V685" i="18"/>
  <c r="V682" i="18"/>
  <c r="W661" i="18"/>
  <c r="N660" i="18"/>
  <c r="V656" i="18"/>
  <c r="N653" i="18"/>
  <c r="W649" i="18"/>
  <c r="N648" i="18"/>
  <c r="P636" i="18"/>
  <c r="N635" i="18"/>
  <c r="N585" i="18"/>
  <c r="V578" i="18"/>
  <c r="O415" i="18"/>
  <c r="O413" i="18"/>
  <c r="O390" i="18"/>
  <c r="O867" i="18"/>
  <c r="O822" i="18"/>
  <c r="U797" i="18"/>
  <c r="O792" i="18"/>
  <c r="N789" i="18"/>
  <c r="O702" i="18"/>
  <c r="N699" i="18"/>
  <c r="N696" i="18"/>
  <c r="O690" i="18"/>
  <c r="W683" i="18"/>
  <c r="U671" i="18"/>
  <c r="W668" i="18"/>
  <c r="V636" i="18"/>
  <c r="N633" i="18"/>
  <c r="O620" i="18"/>
  <c r="N617" i="18"/>
  <c r="N610" i="18"/>
  <c r="N605" i="18"/>
  <c r="V603" i="18"/>
  <c r="P583" i="18"/>
  <c r="N566" i="18"/>
  <c r="N561" i="18"/>
  <c r="P460" i="18"/>
  <c r="O166" i="18"/>
  <c r="W662" i="18"/>
  <c r="P650" i="18"/>
  <c r="U641" i="18"/>
  <c r="N606" i="18"/>
  <c r="N603" i="18"/>
  <c r="N598" i="18"/>
  <c r="P570" i="18"/>
  <c r="P567" i="18"/>
  <c r="P546" i="18"/>
  <c r="P486" i="18"/>
  <c r="O467" i="18"/>
  <c r="O308" i="18"/>
  <c r="O255" i="18"/>
  <c r="P861" i="18"/>
  <c r="O855" i="18"/>
  <c r="V830" i="18"/>
  <c r="P819" i="18"/>
  <c r="V811" i="18"/>
  <c r="O799" i="18"/>
  <c r="P795" i="18"/>
  <c r="P687" i="18"/>
  <c r="P673" i="18"/>
  <c r="O486" i="18"/>
  <c r="O318" i="18"/>
  <c r="O311" i="18"/>
  <c r="O261" i="18"/>
  <c r="O240" i="18"/>
  <c r="N101" i="18"/>
  <c r="N76" i="18"/>
  <c r="R104" i="18"/>
  <c r="O633" i="18"/>
  <c r="V629" i="18"/>
  <c r="P625" i="18"/>
  <c r="P623" i="18"/>
  <c r="O617" i="18"/>
  <c r="W598" i="18"/>
  <c r="N597" i="18"/>
  <c r="P585" i="18"/>
  <c r="W577" i="18"/>
  <c r="O576" i="18"/>
  <c r="V575" i="18"/>
  <c r="N573" i="18"/>
  <c r="P571" i="18"/>
  <c r="N570" i="18"/>
  <c r="O557" i="18"/>
  <c r="P553" i="18"/>
  <c r="N549" i="18"/>
  <c r="W543" i="18"/>
  <c r="P525" i="18"/>
  <c r="P523" i="18"/>
  <c r="O520" i="18"/>
  <c r="N486" i="18"/>
  <c r="O475" i="18"/>
  <c r="O470" i="18"/>
  <c r="N467" i="18"/>
  <c r="U443" i="18"/>
  <c r="N419" i="18"/>
  <c r="O410" i="18"/>
  <c r="P405" i="18"/>
  <c r="O362" i="18"/>
  <c r="N359" i="18"/>
  <c r="O352" i="18"/>
  <c r="O349" i="18"/>
  <c r="O326" i="18"/>
  <c r="N321" i="18"/>
  <c r="P316" i="18"/>
  <c r="P311" i="18"/>
  <c r="O303" i="18"/>
  <c r="N297" i="18"/>
  <c r="O266" i="18"/>
  <c r="P248" i="18"/>
  <c r="O247" i="18"/>
  <c r="N242" i="18"/>
  <c r="N239" i="18"/>
  <c r="O231" i="18"/>
  <c r="N228" i="18"/>
  <c r="O225" i="18"/>
  <c r="P218" i="18"/>
  <c r="N217" i="18"/>
  <c r="P215" i="18"/>
  <c r="O213" i="18"/>
  <c r="O189" i="18"/>
  <c r="O186" i="18"/>
  <c r="N178" i="18"/>
  <c r="O171" i="18"/>
  <c r="P166" i="18"/>
  <c r="O158" i="18"/>
  <c r="P153" i="18"/>
  <c r="O150" i="18"/>
  <c r="N142" i="18"/>
  <c r="P140" i="18"/>
  <c r="N109" i="18"/>
  <c r="O889" i="18"/>
  <c r="P58" i="18"/>
  <c r="O27" i="18"/>
  <c r="O9" i="18"/>
  <c r="W881" i="18"/>
  <c r="U875" i="18"/>
  <c r="U879" i="18"/>
  <c r="V888" i="18"/>
  <c r="N531" i="18"/>
  <c r="N528" i="18"/>
  <c r="N525" i="18"/>
  <c r="N497" i="18"/>
  <c r="P476" i="18"/>
  <c r="P458" i="18"/>
  <c r="P453" i="18"/>
  <c r="W440" i="18"/>
  <c r="W416" i="18"/>
  <c r="N415" i="18"/>
  <c r="P375" i="18"/>
  <c r="N367" i="18"/>
  <c r="P365" i="18"/>
  <c r="N332" i="18"/>
  <c r="N251" i="18"/>
  <c r="P249" i="18"/>
  <c r="N248" i="18"/>
  <c r="P245" i="18"/>
  <c r="N240" i="18"/>
  <c r="N218" i="18"/>
  <c r="P211" i="18"/>
  <c r="P198" i="18"/>
  <c r="P187" i="18"/>
  <c r="P159" i="18"/>
  <c r="P156" i="18"/>
  <c r="N153" i="18"/>
  <c r="P148" i="18"/>
  <c r="P138" i="18"/>
  <c r="P135" i="18"/>
  <c r="N132" i="18"/>
  <c r="N129" i="18"/>
  <c r="P100" i="18"/>
  <c r="N77" i="18"/>
  <c r="O66" i="18"/>
  <c r="N890" i="18"/>
  <c r="U887" i="18"/>
  <c r="P551" i="18"/>
  <c r="P540" i="18"/>
  <c r="P532" i="18"/>
  <c r="P518" i="18"/>
  <c r="O505" i="18"/>
  <c r="O503" i="18"/>
  <c r="P498" i="18"/>
  <c r="O476" i="18"/>
  <c r="P436" i="18"/>
  <c r="V433" i="18"/>
  <c r="P429" i="18"/>
  <c r="O421" i="18"/>
  <c r="V416" i="18"/>
  <c r="O381" i="18"/>
  <c r="O375" i="18"/>
  <c r="O365" i="18"/>
  <c r="O363" i="18"/>
  <c r="O347" i="18"/>
  <c r="P333" i="18"/>
  <c r="P317" i="18"/>
  <c r="P309" i="18"/>
  <c r="O306" i="18"/>
  <c r="O291" i="18"/>
  <c r="O285" i="18"/>
  <c r="O270" i="18"/>
  <c r="P263" i="18"/>
  <c r="P252" i="18"/>
  <c r="O249" i="18"/>
  <c r="O245" i="18"/>
  <c r="P219" i="18"/>
  <c r="P216" i="18"/>
  <c r="O211" i="18"/>
  <c r="O208" i="18"/>
  <c r="O201" i="18"/>
  <c r="O198" i="18"/>
  <c r="O195" i="18"/>
  <c r="O193" i="18"/>
  <c r="P177" i="18"/>
  <c r="O162" i="18"/>
  <c r="O159" i="18"/>
  <c r="O148" i="18"/>
  <c r="P141" i="18"/>
  <c r="O138" i="18"/>
  <c r="P108" i="18"/>
  <c r="P91" i="18"/>
  <c r="P85" i="18"/>
  <c r="W879" i="18"/>
  <c r="O886" i="18"/>
  <c r="V887" i="18"/>
  <c r="P596" i="18"/>
  <c r="U578" i="18"/>
  <c r="O569" i="18"/>
  <c r="O566" i="18"/>
  <c r="O561" i="18"/>
  <c r="N558" i="18"/>
  <c r="P548" i="18"/>
  <c r="O518" i="18"/>
  <c r="O508" i="18"/>
  <c r="N505" i="18"/>
  <c r="N503" i="18"/>
  <c r="P501" i="18"/>
  <c r="P488" i="18"/>
  <c r="N479" i="18"/>
  <c r="P448" i="18"/>
  <c r="O447" i="18"/>
  <c r="U433" i="18"/>
  <c r="V429" i="18"/>
  <c r="O422" i="18"/>
  <c r="P409" i="18"/>
  <c r="O406" i="18"/>
  <c r="N388" i="18"/>
  <c r="P386" i="18"/>
  <c r="N381" i="18"/>
  <c r="O355" i="18"/>
  <c r="N347" i="18"/>
  <c r="N340" i="18"/>
  <c r="P320" i="18"/>
  <c r="O317" i="18"/>
  <c r="O312" i="18"/>
  <c r="O309" i="18"/>
  <c r="N306" i="18"/>
  <c r="P289" i="18"/>
  <c r="N285" i="18"/>
  <c r="N270" i="18"/>
  <c r="O252" i="18"/>
  <c r="N249" i="18"/>
  <c r="O241" i="18"/>
  <c r="P227" i="18"/>
  <c r="O219" i="18"/>
  <c r="O216" i="18"/>
  <c r="N195" i="18"/>
  <c r="N193" i="18"/>
  <c r="N182" i="18"/>
  <c r="O177" i="18"/>
  <c r="O167" i="18"/>
  <c r="N159" i="18"/>
  <c r="N148" i="18"/>
  <c r="O141" i="18"/>
  <c r="N135" i="18"/>
  <c r="O108" i="18"/>
  <c r="N105" i="18"/>
  <c r="N103" i="18"/>
  <c r="O91" i="18"/>
  <c r="O59" i="18"/>
  <c r="O890" i="18"/>
  <c r="N91" i="18"/>
  <c r="P76" i="18"/>
  <c r="O62" i="18"/>
  <c r="P32" i="18"/>
  <c r="N28" i="18"/>
  <c r="O18" i="18"/>
  <c r="X879" i="18"/>
  <c r="P297" i="18"/>
  <c r="P261" i="18"/>
  <c r="P239" i="18"/>
  <c r="P223" i="18"/>
  <c r="P118" i="18"/>
  <c r="N98" i="18"/>
  <c r="P89" i="18"/>
  <c r="O76" i="18"/>
  <c r="O32" i="18"/>
  <c r="P890" i="18"/>
  <c r="U320" i="19"/>
  <c r="X225" i="19"/>
  <c r="U225" i="19"/>
  <c r="V84" i="19"/>
  <c r="U84" i="19"/>
  <c r="X293" i="20"/>
  <c r="V293" i="20"/>
  <c r="W117" i="20"/>
  <c r="V117" i="20"/>
  <c r="X71" i="20"/>
  <c r="W71" i="20"/>
  <c r="W504" i="20"/>
  <c r="X504" i="20"/>
  <c r="R97" i="16"/>
  <c r="V97" i="16"/>
  <c r="W357" i="16"/>
  <c r="Q357" i="16"/>
  <c r="U357" i="16"/>
  <c r="X106" i="20"/>
  <c r="U106" i="20"/>
  <c r="W106" i="20"/>
  <c r="O254" i="16"/>
  <c r="P254" i="16"/>
  <c r="U254" i="16"/>
  <c r="Q254" i="16"/>
  <c r="R254" i="16"/>
  <c r="W28" i="16"/>
  <c r="P28" i="16"/>
  <c r="V28" i="16"/>
  <c r="X115" i="19"/>
  <c r="V115" i="19"/>
  <c r="W111" i="16"/>
  <c r="R111" i="16"/>
  <c r="V310" i="18"/>
  <c r="W310" i="18"/>
  <c r="V509" i="18"/>
  <c r="X509" i="18"/>
  <c r="U509" i="18"/>
  <c r="X61" i="18"/>
  <c r="X199" i="18"/>
  <c r="V199" i="18"/>
  <c r="W199" i="18"/>
  <c r="W198" i="18"/>
  <c r="U198" i="18"/>
  <c r="X198" i="18"/>
  <c r="X265" i="18"/>
  <c r="V265" i="18"/>
  <c r="W265" i="18"/>
  <c r="X22" i="18"/>
  <c r="V22" i="18"/>
  <c r="W22" i="18"/>
  <c r="X163" i="18"/>
  <c r="U163" i="18"/>
  <c r="W163" i="18"/>
  <c r="U144" i="18"/>
  <c r="V144" i="18"/>
  <c r="U136" i="18"/>
  <c r="X136" i="18"/>
  <c r="W453" i="18"/>
  <c r="U453" i="18"/>
  <c r="V453" i="18"/>
  <c r="X453" i="18"/>
  <c r="W619" i="18"/>
  <c r="U619" i="18"/>
  <c r="V703" i="18"/>
  <c r="X703" i="18"/>
  <c r="U703" i="18"/>
  <c r="U366" i="18"/>
  <c r="X366" i="18"/>
  <c r="W365" i="18"/>
  <c r="X365" i="18"/>
  <c r="U365" i="18"/>
  <c r="V560" i="18"/>
  <c r="U560" i="18"/>
  <c r="W560" i="18"/>
  <c r="R183" i="16"/>
  <c r="V183" i="16"/>
  <c r="W183" i="16"/>
  <c r="X516" i="20"/>
  <c r="U516" i="20"/>
  <c r="V516" i="20"/>
  <c r="W516" i="20"/>
  <c r="S607" i="16"/>
  <c r="X384" i="20"/>
  <c r="W384" i="20"/>
  <c r="X495" i="20"/>
  <c r="U495" i="20"/>
  <c r="X48" i="19"/>
  <c r="U48" i="19"/>
  <c r="W48" i="19"/>
  <c r="R119" i="16"/>
  <c r="P119" i="16"/>
  <c r="W119" i="16"/>
  <c r="X487" i="18"/>
  <c r="V487" i="18"/>
  <c r="U246" i="18"/>
  <c r="V246" i="18"/>
  <c r="W246" i="18"/>
  <c r="X252" i="20"/>
  <c r="V252" i="20"/>
  <c r="X206" i="18"/>
  <c r="W206" i="18"/>
  <c r="U206" i="18"/>
  <c r="V75" i="18"/>
  <c r="X75" i="18"/>
  <c r="U75" i="18"/>
  <c r="V479" i="18"/>
  <c r="W479" i="18"/>
  <c r="U479" i="18"/>
  <c r="W478" i="18"/>
  <c r="U478" i="18"/>
  <c r="X478" i="18"/>
  <c r="V354" i="18"/>
  <c r="W354" i="18"/>
  <c r="U354" i="18"/>
  <c r="R181" i="16"/>
  <c r="W181" i="16"/>
  <c r="P181" i="16"/>
  <c r="O181" i="16"/>
  <c r="W498" i="18"/>
  <c r="X498" i="18"/>
  <c r="V498" i="18"/>
  <c r="U498" i="18"/>
  <c r="U225" i="18"/>
  <c r="W225" i="18"/>
  <c r="X31" i="18"/>
  <c r="W31" i="18"/>
  <c r="U31" i="18"/>
  <c r="V31" i="18"/>
  <c r="X262" i="18"/>
  <c r="V262" i="18"/>
  <c r="W262" i="18"/>
  <c r="U262" i="18"/>
  <c r="Y10" i="18"/>
  <c r="X10" i="18"/>
  <c r="W10" i="18"/>
  <c r="X220" i="18"/>
  <c r="V220" i="18"/>
  <c r="W220" i="18"/>
  <c r="U220" i="18"/>
  <c r="V219" i="18"/>
  <c r="X219" i="18"/>
  <c r="V94" i="18"/>
  <c r="Y94" i="18"/>
  <c r="X94" i="18"/>
  <c r="W94" i="18"/>
  <c r="U466" i="18"/>
  <c r="V466" i="18"/>
  <c r="X466" i="18"/>
  <c r="X787" i="18"/>
  <c r="V787" i="18"/>
  <c r="U787" i="18"/>
  <c r="U792" i="18"/>
  <c r="X792" i="18"/>
  <c r="V357" i="18"/>
  <c r="X357" i="18"/>
  <c r="U357" i="18"/>
  <c r="W545" i="18"/>
  <c r="U545" i="18"/>
  <c r="X550" i="20"/>
  <c r="W550" i="20"/>
  <c r="U158" i="16"/>
  <c r="P158" i="16"/>
  <c r="W158" i="16"/>
  <c r="V158" i="16"/>
  <c r="X320" i="19"/>
  <c r="V320" i="19"/>
  <c r="W225" i="19"/>
  <c r="X625" i="16"/>
  <c r="R191" i="16"/>
  <c r="P191" i="16"/>
  <c r="X468" i="19"/>
  <c r="U468" i="19"/>
  <c r="X353" i="19"/>
  <c r="W353" i="19"/>
  <c r="V353" i="19"/>
  <c r="X7" i="20"/>
  <c r="U7" i="20"/>
  <c r="Q78" i="16"/>
  <c r="W78" i="16"/>
  <c r="U78" i="16"/>
  <c r="T78" i="16"/>
  <c r="T6" i="16"/>
  <c r="W6" i="16"/>
  <c r="Q6" i="16"/>
  <c r="R6" i="16"/>
  <c r="V6" i="16"/>
  <c r="T218" i="16"/>
  <c r="W218" i="16"/>
  <c r="P218" i="16"/>
  <c r="U218" i="16"/>
  <c r="Q218" i="16"/>
  <c r="R218" i="16"/>
  <c r="P83" i="16"/>
  <c r="W83" i="16"/>
  <c r="R83" i="16"/>
  <c r="Q83" i="16"/>
  <c r="T83" i="16"/>
  <c r="W23" i="16"/>
  <c r="P23" i="16"/>
  <c r="U23" i="16"/>
  <c r="R23" i="16"/>
  <c r="W11" i="16"/>
  <c r="R11" i="16"/>
  <c r="U354" i="19"/>
  <c r="W354" i="19"/>
  <c r="X412" i="20"/>
  <c r="V412" i="20"/>
  <c r="X95" i="20"/>
  <c r="V95" i="20"/>
  <c r="P419" i="16"/>
  <c r="U419" i="16"/>
  <c r="W419" i="16"/>
  <c r="X607" i="16"/>
  <c r="X117" i="20"/>
  <c r="X500" i="19"/>
  <c r="U500" i="19"/>
  <c r="V500" i="19"/>
  <c r="R251" i="16"/>
  <c r="W251" i="16"/>
  <c r="V214" i="20"/>
  <c r="X214" i="20"/>
  <c r="V126" i="18"/>
  <c r="X126" i="18"/>
  <c r="W126" i="18"/>
  <c r="X299" i="18"/>
  <c r="W299" i="18"/>
  <c r="X302" i="18"/>
  <c r="V302" i="18"/>
  <c r="W302" i="18"/>
  <c r="X399" i="18"/>
  <c r="V399" i="18"/>
  <c r="W399" i="18"/>
  <c r="X397" i="20"/>
  <c r="V397" i="20"/>
  <c r="U412" i="18"/>
  <c r="X412" i="18"/>
  <c r="W409" i="18"/>
  <c r="V409" i="18"/>
  <c r="X409" i="18"/>
  <c r="X220" i="16"/>
  <c r="X436" i="16"/>
  <c r="R469" i="16"/>
  <c r="W469" i="16"/>
  <c r="P469" i="16"/>
  <c r="W461" i="16"/>
  <c r="P461" i="16"/>
  <c r="R461" i="16"/>
  <c r="U461" i="16"/>
  <c r="S598" i="16"/>
  <c r="X510" i="19"/>
  <c r="U510" i="19"/>
  <c r="X206" i="19"/>
  <c r="U206" i="19"/>
  <c r="X78" i="20"/>
  <c r="U78" i="20"/>
  <c r="U247" i="20"/>
  <c r="V247" i="20"/>
  <c r="X9" i="19"/>
  <c r="V9" i="19"/>
  <c r="X30" i="19"/>
  <c r="V30" i="19"/>
  <c r="Q501" i="16"/>
  <c r="U501" i="16"/>
  <c r="R501" i="16"/>
  <c r="P501" i="16"/>
  <c r="V501" i="16"/>
  <c r="W501" i="16"/>
  <c r="T501" i="16"/>
  <c r="O629" i="16"/>
  <c r="W629" i="16"/>
  <c r="V629" i="16"/>
  <c r="U629" i="16"/>
  <c r="Q629" i="16"/>
  <c r="P602" i="16"/>
  <c r="V602" i="16"/>
  <c r="O602" i="16"/>
  <c r="R602" i="16"/>
  <c r="U602" i="16"/>
  <c r="O836" i="16"/>
  <c r="T836" i="16"/>
  <c r="W836" i="16"/>
  <c r="R836" i="16"/>
  <c r="Q836" i="16"/>
  <c r="X527" i="18"/>
  <c r="U527" i="18"/>
  <c r="W527" i="18"/>
  <c r="X532" i="18"/>
  <c r="U532" i="18"/>
  <c r="W190" i="18"/>
  <c r="U190" i="18"/>
  <c r="V190" i="18"/>
  <c r="X238" i="18"/>
  <c r="U238" i="18"/>
  <c r="V114" i="18"/>
  <c r="W114" i="18"/>
  <c r="X110" i="18"/>
  <c r="V110" i="18"/>
  <c r="W110" i="18"/>
  <c r="W341" i="18"/>
  <c r="U341" i="18"/>
  <c r="R176" i="16"/>
  <c r="W176" i="16"/>
  <c r="P176" i="16"/>
  <c r="U122" i="18"/>
  <c r="V122" i="18"/>
  <c r="U117" i="18"/>
  <c r="W117" i="18"/>
  <c r="V117" i="18"/>
  <c r="U289" i="18"/>
  <c r="X289" i="18"/>
  <c r="V39" i="18"/>
  <c r="U39" i="18"/>
  <c r="V459" i="18"/>
  <c r="W459" i="18"/>
  <c r="X460" i="18"/>
  <c r="U460" i="18"/>
  <c r="W460" i="18"/>
  <c r="X388" i="18"/>
  <c r="W388" i="18"/>
  <c r="X306" i="20"/>
  <c r="V306" i="20"/>
  <c r="X616" i="16"/>
  <c r="X275" i="19"/>
  <c r="V275" i="19"/>
  <c r="V344" i="19"/>
  <c r="U344" i="19"/>
  <c r="W344" i="19"/>
  <c r="W252" i="16"/>
  <c r="Q252" i="16"/>
  <c r="W484" i="16"/>
  <c r="R484" i="16"/>
  <c r="Q484" i="16"/>
  <c r="U484" i="16"/>
  <c r="P484" i="16"/>
  <c r="X561" i="20"/>
  <c r="U561" i="20"/>
  <c r="V561" i="20"/>
  <c r="X376" i="19"/>
  <c r="V376" i="19"/>
  <c r="X305" i="20"/>
  <c r="V305" i="20"/>
  <c r="S328" i="16"/>
  <c r="S31" i="16"/>
  <c r="V532" i="20"/>
  <c r="X532" i="20"/>
  <c r="X598" i="16"/>
  <c r="X493" i="19"/>
  <c r="V493" i="19"/>
  <c r="X479" i="19"/>
  <c r="V479" i="19"/>
  <c r="U479" i="19"/>
  <c r="W261" i="16"/>
  <c r="Q261" i="16"/>
  <c r="U261" i="16"/>
  <c r="R261" i="16"/>
  <c r="T261" i="16"/>
  <c r="X347" i="20"/>
  <c r="V347" i="20"/>
  <c r="W109" i="16"/>
  <c r="P109" i="16"/>
  <c r="T109" i="16"/>
  <c r="X293" i="19"/>
  <c r="U293" i="19"/>
  <c r="U636" i="16"/>
  <c r="V636" i="16"/>
  <c r="Q636" i="16"/>
  <c r="W636" i="16"/>
  <c r="P636" i="16"/>
  <c r="Q587" i="16"/>
  <c r="V587" i="16"/>
  <c r="U587" i="16"/>
  <c r="W587" i="16"/>
  <c r="R587" i="16"/>
  <c r="Q583" i="16"/>
  <c r="V583" i="16"/>
  <c r="P583" i="16"/>
  <c r="R583" i="16"/>
  <c r="U583" i="16"/>
  <c r="U684" i="16"/>
  <c r="W684" i="16"/>
  <c r="O684" i="16"/>
  <c r="T684" i="16"/>
  <c r="V757" i="16"/>
  <c r="R757" i="16"/>
  <c r="U757" i="16"/>
  <c r="W757" i="16"/>
  <c r="O650" i="16"/>
  <c r="V650" i="16"/>
  <c r="W650" i="16"/>
  <c r="T651" i="16"/>
  <c r="U651" i="16"/>
  <c r="R651" i="16"/>
  <c r="O651" i="16"/>
  <c r="W590" i="16"/>
  <c r="R590" i="16"/>
  <c r="Q590" i="16"/>
  <c r="U590" i="16"/>
  <c r="O590" i="16"/>
  <c r="W184" i="18"/>
  <c r="V184" i="18"/>
  <c r="V96" i="18"/>
  <c r="U96" i="18"/>
  <c r="W95" i="18"/>
  <c r="V95" i="18"/>
  <c r="U95" i="18"/>
  <c r="U333" i="18"/>
  <c r="X333" i="18"/>
  <c r="V333" i="18"/>
  <c r="V519" i="18"/>
  <c r="U519" i="18"/>
  <c r="X519" i="18"/>
  <c r="U66" i="18"/>
  <c r="V66" i="18"/>
  <c r="X66" i="18"/>
  <c r="X276" i="18"/>
  <c r="U276" i="18"/>
  <c r="X167" i="18"/>
  <c r="U167" i="18"/>
  <c r="W167" i="18"/>
  <c r="W148" i="18"/>
  <c r="U148" i="18"/>
  <c r="V151" i="18"/>
  <c r="U151" i="18"/>
  <c r="V320" i="18"/>
  <c r="W320" i="18"/>
  <c r="X320" i="18"/>
  <c r="U382" i="18"/>
  <c r="X382" i="18"/>
  <c r="X381" i="20"/>
  <c r="V381" i="20"/>
  <c r="W381" i="20"/>
  <c r="U381" i="20"/>
  <c r="V567" i="18"/>
  <c r="U567" i="18"/>
  <c r="X567" i="18"/>
  <c r="S661" i="16"/>
  <c r="V405" i="19"/>
  <c r="V453" i="16"/>
  <c r="V211" i="16"/>
  <c r="R293" i="16"/>
  <c r="W85" i="16"/>
  <c r="X85" i="16" s="1"/>
  <c r="X157" i="16"/>
  <c r="W301" i="16"/>
  <c r="X301" i="16" s="1"/>
  <c r="W373" i="16"/>
  <c r="X373" i="16" s="1"/>
  <c r="X481" i="16"/>
  <c r="W94" i="16"/>
  <c r="X94" i="16" s="1"/>
  <c r="W166" i="16"/>
  <c r="X166" i="16" s="1"/>
  <c r="X238" i="16"/>
  <c r="X310" i="16"/>
  <c r="X382" i="16"/>
  <c r="X454" i="16"/>
  <c r="X661" i="16"/>
  <c r="U453" i="16"/>
  <c r="S463" i="16"/>
  <c r="W31" i="16"/>
  <c r="X31" i="16" s="1"/>
  <c r="W103" i="16"/>
  <c r="X103" i="16" s="1"/>
  <c r="W175" i="16"/>
  <c r="X175" i="16" s="1"/>
  <c r="X247" i="16"/>
  <c r="W319" i="16"/>
  <c r="X319" i="16" s="1"/>
  <c r="W391" i="16"/>
  <c r="X391" i="16" s="1"/>
  <c r="W463" i="16"/>
  <c r="X463" i="16" s="1"/>
  <c r="S490" i="16"/>
  <c r="W453" i="16"/>
  <c r="R453" i="16"/>
  <c r="X40" i="16"/>
  <c r="W184" i="16"/>
  <c r="X184" i="16" s="1"/>
  <c r="W256" i="16"/>
  <c r="X256" i="16" s="1"/>
  <c r="W328" i="16"/>
  <c r="X400" i="16"/>
  <c r="X472" i="16"/>
  <c r="P5" i="16"/>
  <c r="O12" i="16"/>
  <c r="O39" i="16"/>
  <c r="O84" i="16"/>
  <c r="X760" i="16"/>
  <c r="W621" i="20"/>
  <c r="W571" i="20"/>
  <c r="U619" i="19"/>
  <c r="X634" i="16"/>
  <c r="X688" i="16"/>
  <c r="Y191" i="19"/>
  <c r="Y467" i="19"/>
  <c r="Y376" i="19"/>
  <c r="Y567" i="20"/>
  <c r="X454" i="20"/>
  <c r="S310" i="16"/>
  <c r="P358" i="16"/>
  <c r="W264" i="19"/>
  <c r="R372" i="16"/>
  <c r="T13" i="16"/>
  <c r="U77" i="16"/>
  <c r="T364" i="16"/>
  <c r="X364" i="16" s="1"/>
  <c r="V452" i="20"/>
  <c r="Y383" i="20"/>
  <c r="R319" i="16"/>
  <c r="S319" i="16" s="1"/>
  <c r="X121" i="16"/>
  <c r="W193" i="16"/>
  <c r="W265" i="16"/>
  <c r="X265" i="16" s="1"/>
  <c r="X337" i="16"/>
  <c r="W409" i="16"/>
  <c r="X409" i="16" s="1"/>
  <c r="S535" i="16"/>
  <c r="S166" i="16"/>
  <c r="S184" i="16"/>
  <c r="S247" i="16"/>
  <c r="S391" i="16"/>
  <c r="X130" i="16"/>
  <c r="X346" i="16"/>
  <c r="X67" i="16"/>
  <c r="X139" i="16"/>
  <c r="W211" i="16"/>
  <c r="W427" i="16"/>
  <c r="X427" i="16" s="1"/>
  <c r="O8" i="16"/>
  <c r="O26" i="16"/>
  <c r="O35" i="16"/>
  <c r="O80" i="16"/>
  <c r="O89" i="16"/>
  <c r="O9" i="16"/>
  <c r="O18" i="16"/>
  <c r="O36" i="16"/>
  <c r="O45" i="16"/>
  <c r="O54" i="16"/>
  <c r="O72" i="16"/>
  <c r="O81" i="16"/>
  <c r="O90" i="16"/>
  <c r="O99" i="16"/>
  <c r="O108" i="16"/>
  <c r="O117" i="16"/>
  <c r="O126" i="16"/>
  <c r="O135" i="16"/>
  <c r="O153" i="16"/>
  <c r="O162" i="16"/>
  <c r="O171" i="16"/>
  <c r="O198" i="16"/>
  <c r="O207" i="16"/>
  <c r="O216" i="16"/>
  <c r="O225" i="16"/>
  <c r="O234" i="16"/>
  <c r="O243" i="16"/>
  <c r="O252" i="16"/>
  <c r="O261" i="16"/>
  <c r="O270" i="16"/>
  <c r="O279" i="16"/>
  <c r="O288" i="16"/>
  <c r="O297" i="16"/>
  <c r="O306" i="16"/>
  <c r="O315" i="16"/>
  <c r="O334" i="16"/>
  <c r="O343" i="16"/>
  <c r="O352" i="16"/>
  <c r="O361" i="16"/>
  <c r="O370" i="16"/>
  <c r="O379" i="16"/>
  <c r="O388" i="16"/>
  <c r="O397" i="16"/>
  <c r="O406" i="16"/>
  <c r="O415" i="16"/>
  <c r="O424" i="16"/>
  <c r="O433" i="16"/>
  <c r="O442" i="16"/>
  <c r="O451" i="16"/>
  <c r="O460" i="16"/>
  <c r="O469" i="16"/>
  <c r="P11" i="16"/>
  <c r="P47" i="16"/>
  <c r="P65" i="16"/>
  <c r="P146" i="16"/>
  <c r="P227" i="16"/>
  <c r="P263" i="16"/>
  <c r="P326" i="16"/>
  <c r="P416" i="16"/>
  <c r="P452" i="16"/>
  <c r="O37" i="16"/>
  <c r="O55" i="16"/>
  <c r="O64" i="16"/>
  <c r="O100" i="16"/>
  <c r="O127" i="16"/>
  <c r="O136" i="16"/>
  <c r="O145" i="16"/>
  <c r="O154" i="16"/>
  <c r="O163" i="16"/>
  <c r="O172" i="16"/>
  <c r="O199" i="16"/>
  <c r="O244" i="16"/>
  <c r="O262" i="16"/>
  <c r="O280" i="16"/>
  <c r="O289" i="16"/>
  <c r="O298" i="16"/>
  <c r="S298" i="16" s="1"/>
  <c r="O307" i="16"/>
  <c r="O326" i="16"/>
  <c r="O335" i="16"/>
  <c r="O344" i="16"/>
  <c r="O362" i="16"/>
  <c r="O371" i="16"/>
  <c r="O380" i="16"/>
  <c r="O416" i="16"/>
  <c r="O425" i="16"/>
  <c r="O434" i="16"/>
  <c r="O452" i="16"/>
  <c r="O461" i="16"/>
  <c r="P39" i="16"/>
  <c r="O11" i="16"/>
  <c r="O47" i="16"/>
  <c r="O56" i="16"/>
  <c r="O65" i="16"/>
  <c r="O92" i="16"/>
  <c r="O101" i="16"/>
  <c r="O110" i="16"/>
  <c r="O119" i="16"/>
  <c r="O128" i="16"/>
  <c r="O137" i="16"/>
  <c r="O146" i="16"/>
  <c r="O164" i="16"/>
  <c r="O182" i="16"/>
  <c r="O200" i="16"/>
  <c r="O209" i="16"/>
  <c r="O218" i="16"/>
  <c r="O227" i="16"/>
  <c r="O236" i="16"/>
  <c r="O263" i="16"/>
  <c r="O272" i="16"/>
  <c r="O281" i="16"/>
  <c r="O290" i="16"/>
  <c r="O299" i="16"/>
  <c r="O308" i="16"/>
  <c r="O327" i="16"/>
  <c r="O336" i="16"/>
  <c r="O354" i="16"/>
  <c r="O363" i="16"/>
  <c r="O372" i="16"/>
  <c r="O381" i="16"/>
  <c r="O390" i="16"/>
  <c r="O399" i="16"/>
  <c r="O408" i="16"/>
  <c r="O417" i="16"/>
  <c r="O435" i="16"/>
  <c r="O444" i="16"/>
  <c r="O453" i="16"/>
  <c r="O462" i="16"/>
  <c r="P50" i="16"/>
  <c r="P212" i="16"/>
  <c r="P248" i="16"/>
  <c r="P338" i="16"/>
  <c r="P410" i="16"/>
  <c r="P428" i="16"/>
  <c r="P437" i="16"/>
  <c r="P446" i="16"/>
  <c r="Q33" i="16"/>
  <c r="Q60" i="16"/>
  <c r="Q96" i="16"/>
  <c r="Q114" i="16"/>
  <c r="Q159" i="16"/>
  <c r="Q195" i="16"/>
  <c r="Q204" i="16"/>
  <c r="Q231" i="16"/>
  <c r="Q303" i="16"/>
  <c r="Q348" i="16"/>
  <c r="Q429" i="16"/>
  <c r="Q456" i="16"/>
  <c r="Q465" i="16"/>
  <c r="T16" i="16"/>
  <c r="T25" i="16"/>
  <c r="T34" i="16"/>
  <c r="O111" i="16"/>
  <c r="O120" i="16"/>
  <c r="O129" i="16"/>
  <c r="O147" i="16"/>
  <c r="O156" i="16"/>
  <c r="O165" i="16"/>
  <c r="O174" i="16"/>
  <c r="O183" i="16"/>
  <c r="O201" i="16"/>
  <c r="O237" i="16"/>
  <c r="O273" i="16"/>
  <c r="O282" i="16"/>
  <c r="O291" i="16"/>
  <c r="O300" i="16"/>
  <c r="O309" i="16"/>
  <c r="O318" i="16"/>
  <c r="O329" i="16"/>
  <c r="O347" i="16"/>
  <c r="O356" i="16"/>
  <c r="O374" i="16"/>
  <c r="O383" i="16"/>
  <c r="O392" i="16"/>
  <c r="O410" i="16"/>
  <c r="O419" i="16"/>
  <c r="O428" i="16"/>
  <c r="O437" i="16"/>
  <c r="O446" i="16"/>
  <c r="O464" i="16"/>
  <c r="P6" i="16"/>
  <c r="P24" i="16"/>
  <c r="P33" i="16"/>
  <c r="P60" i="16"/>
  <c r="P69" i="16"/>
  <c r="P78" i="16"/>
  <c r="P87" i="16"/>
  <c r="P105" i="16"/>
  <c r="P123" i="16"/>
  <c r="P132" i="16"/>
  <c r="P159" i="16"/>
  <c r="P168" i="16"/>
  <c r="P177" i="16"/>
  <c r="P186" i="16"/>
  <c r="P195" i="16"/>
  <c r="P204" i="16"/>
  <c r="P213" i="16"/>
  <c r="P222" i="16"/>
  <c r="P231" i="16"/>
  <c r="P240" i="16"/>
  <c r="P249" i="16"/>
  <c r="P267" i="16"/>
  <c r="P276" i="16"/>
  <c r="P303" i="16"/>
  <c r="P312" i="16"/>
  <c r="P321" i="16"/>
  <c r="P330" i="16"/>
  <c r="P348" i="16"/>
  <c r="P357" i="16"/>
  <c r="P366" i="16"/>
  <c r="S366" i="16" s="1"/>
  <c r="P375" i="16"/>
  <c r="P384" i="16"/>
  <c r="P393" i="16"/>
  <c r="P402" i="16"/>
  <c r="P411" i="16"/>
  <c r="P420" i="16"/>
  <c r="P429" i="16"/>
  <c r="P438" i="16"/>
  <c r="P447" i="16"/>
  <c r="P456" i="16"/>
  <c r="P465" i="16"/>
  <c r="Q16" i="16"/>
  <c r="Q25" i="16"/>
  <c r="Q43" i="16"/>
  <c r="Q52" i="16"/>
  <c r="Q61" i="16"/>
  <c r="Q70" i="16"/>
  <c r="Q88" i="16"/>
  <c r="Q97" i="16"/>
  <c r="Q106" i="16"/>
  <c r="Q115" i="16"/>
  <c r="Q124" i="16"/>
  <c r="Q133" i="16"/>
  <c r="Q142" i="16"/>
  <c r="Q151" i="16"/>
  <c r="Q160" i="16"/>
  <c r="Q169" i="16"/>
  <c r="Q178" i="16"/>
  <c r="Q187" i="16"/>
  <c r="Q196" i="16"/>
  <c r="Q214" i="16"/>
  <c r="Q223" i="16"/>
  <c r="Q232" i="16"/>
  <c r="Q241" i="16"/>
  <c r="Q250" i="16"/>
  <c r="Q259" i="16"/>
  <c r="Q268" i="16"/>
  <c r="Q286" i="16"/>
  <c r="Q295" i="16"/>
  <c r="Q304" i="16"/>
  <c r="Q313" i="16"/>
  <c r="Q322" i="16"/>
  <c r="Q331" i="16"/>
  <c r="Q340" i="16"/>
  <c r="Q358" i="16"/>
  <c r="Q367" i="16"/>
  <c r="Q376" i="16"/>
  <c r="Q385" i="16"/>
  <c r="Q394" i="16"/>
  <c r="Q403" i="16"/>
  <c r="Q412" i="16"/>
  <c r="Q421" i="16"/>
  <c r="Q430" i="16"/>
  <c r="Q439" i="16"/>
  <c r="Q448" i="16"/>
  <c r="Q457" i="16"/>
  <c r="Q466" i="16"/>
  <c r="T8" i="16"/>
  <c r="T17" i="16"/>
  <c r="T35" i="16"/>
  <c r="T62" i="16"/>
  <c r="T71" i="16"/>
  <c r="T80" i="16"/>
  <c r="T89" i="16"/>
  <c r="T107" i="16"/>
  <c r="T116" i="16"/>
  <c r="T125" i="16"/>
  <c r="T134" i="16"/>
  <c r="T143" i="16"/>
  <c r="T152" i="16"/>
  <c r="T161" i="16"/>
  <c r="T179" i="16"/>
  <c r="T197" i="16"/>
  <c r="T224" i="16"/>
  <c r="T242" i="16"/>
  <c r="T260" i="16"/>
  <c r="T278" i="16"/>
  <c r="T287" i="16"/>
  <c r="T296" i="16"/>
  <c r="T305" i="16"/>
  <c r="T323" i="16"/>
  <c r="T341" i="16"/>
  <c r="T359" i="16"/>
  <c r="T395" i="16"/>
  <c r="T404" i="16"/>
  <c r="T413" i="16"/>
  <c r="T431" i="16"/>
  <c r="T440" i="16"/>
  <c r="T449" i="16"/>
  <c r="X449" i="16" s="1"/>
  <c r="U8" i="16"/>
  <c r="U17" i="16"/>
  <c r="U26" i="16"/>
  <c r="U62" i="16"/>
  <c r="U71" i="16"/>
  <c r="U89" i="16"/>
  <c r="U98" i="16"/>
  <c r="U107" i="16"/>
  <c r="U116" i="16"/>
  <c r="U125" i="16"/>
  <c r="U134" i="16"/>
  <c r="U143" i="16"/>
  <c r="U152" i="16"/>
  <c r="U161" i="16"/>
  <c r="U170" i="16"/>
  <c r="U179" i="16"/>
  <c r="X179" i="16" s="1"/>
  <c r="U197" i="16"/>
  <c r="U206" i="16"/>
  <c r="U224" i="16"/>
  <c r="U233" i="16"/>
  <c r="U242" i="16"/>
  <c r="U260" i="16"/>
  <c r="U269" i="16"/>
  <c r="O14" i="16"/>
  <c r="O23" i="16"/>
  <c r="O32" i="16"/>
  <c r="O41" i="16"/>
  <c r="O50" i="16"/>
  <c r="O59" i="16"/>
  <c r="O86" i="16"/>
  <c r="O104" i="16"/>
  <c r="O113" i="16"/>
  <c r="O122" i="16"/>
  <c r="O131" i="16"/>
  <c r="O140" i="16"/>
  <c r="O149" i="16"/>
  <c r="O158" i="16"/>
  <c r="O194" i="16"/>
  <c r="O212" i="16"/>
  <c r="O221" i="16"/>
  <c r="O230" i="16"/>
  <c r="O239" i="16"/>
  <c r="O275" i="16"/>
  <c r="O284" i="16"/>
  <c r="O293" i="16"/>
  <c r="O302" i="16"/>
  <c r="O311" i="16"/>
  <c r="O330" i="16"/>
  <c r="O348" i="16"/>
  <c r="O375" i="16"/>
  <c r="O384" i="16"/>
  <c r="O393" i="16"/>
  <c r="O411" i="16"/>
  <c r="O429" i="16"/>
  <c r="O438" i="16"/>
  <c r="O447" i="16"/>
  <c r="O456" i="16"/>
  <c r="O465" i="16"/>
  <c r="P25" i="16"/>
  <c r="P115" i="16"/>
  <c r="P133" i="16"/>
  <c r="P178" i="16"/>
  <c r="Q8" i="16"/>
  <c r="Q17" i="16"/>
  <c r="Q26" i="16"/>
  <c r="Q35" i="16"/>
  <c r="Q53" i="16"/>
  <c r="Q62" i="16"/>
  <c r="Q71" i="16"/>
  <c r="Q80" i="16"/>
  <c r="Q89" i="16"/>
  <c r="Q98" i="16"/>
  <c r="Q107" i="16"/>
  <c r="Q116" i="16"/>
  <c r="Q125" i="16"/>
  <c r="Q134" i="16"/>
  <c r="Q143" i="16"/>
  <c r="Q161" i="16"/>
  <c r="Q170" i="16"/>
  <c r="Q179" i="16"/>
  <c r="Q197" i="16"/>
  <c r="Q206" i="16"/>
  <c r="Q215" i="16"/>
  <c r="Q233" i="16"/>
  <c r="Q242" i="16"/>
  <c r="Q251" i="16"/>
  <c r="Q260" i="16"/>
  <c r="Q269" i="16"/>
  <c r="Q278" i="16"/>
  <c r="Q287" i="16"/>
  <c r="Q296" i="16"/>
  <c r="Q305" i="16"/>
  <c r="Q314" i="16"/>
  <c r="Q323" i="16"/>
  <c r="Q332" i="16"/>
  <c r="Q341" i="16"/>
  <c r="Q359" i="16"/>
  <c r="Q368" i="16"/>
  <c r="Q377" i="16"/>
  <c r="Q386" i="16"/>
  <c r="Q395" i="16"/>
  <c r="Q404" i="16"/>
  <c r="Q413" i="16"/>
  <c r="Q422" i="16"/>
  <c r="Q431" i="16"/>
  <c r="Q440" i="16"/>
  <c r="Q449" i="16"/>
  <c r="Q458" i="16"/>
  <c r="Q467" i="16"/>
  <c r="T18" i="16"/>
  <c r="T36" i="16"/>
  <c r="O33" i="16"/>
  <c r="O42" i="16"/>
  <c r="O51" i="16"/>
  <c r="O60" i="16"/>
  <c r="O69" i="16"/>
  <c r="O87" i="16"/>
  <c r="O105" i="16"/>
  <c r="O114" i="16"/>
  <c r="O123" i="16"/>
  <c r="O132" i="16"/>
  <c r="S132" i="16" s="1"/>
  <c r="O141" i="16"/>
  <c r="O150" i="16"/>
  <c r="O159" i="16"/>
  <c r="O177" i="16"/>
  <c r="O195" i="16"/>
  <c r="O204" i="16"/>
  <c r="O222" i="16"/>
  <c r="O231" i="16"/>
  <c r="O240" i="16"/>
  <c r="O285" i="16"/>
  <c r="O294" i="16"/>
  <c r="O303" i="16"/>
  <c r="O312" i="16"/>
  <c r="O331" i="16"/>
  <c r="O340" i="16"/>
  <c r="O367" i="16"/>
  <c r="O376" i="16"/>
  <c r="O385" i="16"/>
  <c r="O394" i="16"/>
  <c r="O403" i="16"/>
  <c r="O412" i="16"/>
  <c r="O430" i="16"/>
  <c r="O439" i="16"/>
  <c r="O448" i="16"/>
  <c r="S448" i="16" s="1"/>
  <c r="O457" i="16"/>
  <c r="O466" i="16"/>
  <c r="P26" i="16"/>
  <c r="P35" i="16"/>
  <c r="P44" i="16"/>
  <c r="P53" i="16"/>
  <c r="P71" i="16"/>
  <c r="P80" i="16"/>
  <c r="P89" i="16"/>
  <c r="P98" i="16"/>
  <c r="P107" i="16"/>
  <c r="P116" i="16"/>
  <c r="P125" i="16"/>
  <c r="O16" i="16"/>
  <c r="O25" i="16"/>
  <c r="O43" i="16"/>
  <c r="O52" i="16"/>
  <c r="O61" i="16"/>
  <c r="O70" i="16"/>
  <c r="O79" i="16"/>
  <c r="O88" i="16"/>
  <c r="O106" i="16"/>
  <c r="O115" i="16"/>
  <c r="S115" i="16" s="1"/>
  <c r="O124" i="16"/>
  <c r="O133" i="16"/>
  <c r="O142" i="16"/>
  <c r="O151" i="16"/>
  <c r="O160" i="16"/>
  <c r="O178" i="16"/>
  <c r="O196" i="16"/>
  <c r="O241" i="16"/>
  <c r="O268" i="16"/>
  <c r="O277" i="16"/>
  <c r="O295" i="16"/>
  <c r="O313" i="16"/>
  <c r="O332" i="16"/>
  <c r="O359" i="16"/>
  <c r="O377" i="16"/>
  <c r="O395" i="16"/>
  <c r="O404" i="16"/>
  <c r="O413" i="16"/>
  <c r="O431" i="16"/>
  <c r="P36" i="16"/>
  <c r="P81" i="16"/>
  <c r="P90" i="16"/>
  <c r="P117" i="16"/>
  <c r="P153" i="16"/>
  <c r="P162" i="16"/>
  <c r="P198" i="16"/>
  <c r="P207" i="16"/>
  <c r="P225" i="16"/>
  <c r="P234" i="16"/>
  <c r="P243" i="16"/>
  <c r="P306" i="16"/>
  <c r="P324" i="16"/>
  <c r="P342" i="16"/>
  <c r="P360" i="16"/>
  <c r="P396" i="16"/>
  <c r="P441" i="16"/>
  <c r="P450" i="16"/>
  <c r="O98" i="16"/>
  <c r="O107" i="16"/>
  <c r="O125" i="16"/>
  <c r="O134" i="16"/>
  <c r="O152" i="16"/>
  <c r="O170" i="16"/>
  <c r="O179" i="16"/>
  <c r="O197" i="16"/>
  <c r="O206" i="16"/>
  <c r="O215" i="16"/>
  <c r="O233" i="16"/>
  <c r="O242" i="16"/>
  <c r="O251" i="16"/>
  <c r="O278" i="16"/>
  <c r="O287" i="16"/>
  <c r="O296" i="16"/>
  <c r="O305" i="16"/>
  <c r="O314" i="16"/>
  <c r="O324" i="16"/>
  <c r="O342" i="16"/>
  <c r="O351" i="16"/>
  <c r="O360" i="16"/>
  <c r="O369" i="16"/>
  <c r="O378" i="16"/>
  <c r="O387" i="16"/>
  <c r="O396" i="16"/>
  <c r="O405" i="16"/>
  <c r="O414" i="16"/>
  <c r="O423" i="16"/>
  <c r="O432" i="16"/>
  <c r="O441" i="16"/>
  <c r="O450" i="16"/>
  <c r="O459" i="16"/>
  <c r="O468" i="16"/>
  <c r="P37" i="16"/>
  <c r="P73" i="16"/>
  <c r="P82" i="16"/>
  <c r="P91" i="16"/>
  <c r="P118" i="16"/>
  <c r="P154" i="16"/>
  <c r="P172" i="16"/>
  <c r="P190" i="16"/>
  <c r="P199" i="16"/>
  <c r="P244" i="16"/>
  <c r="P289" i="16"/>
  <c r="P307" i="16"/>
  <c r="P316" i="16"/>
  <c r="P325" i="16"/>
  <c r="P343" i="16"/>
  <c r="P370" i="16"/>
  <c r="P379" i="16"/>
  <c r="P388" i="16"/>
  <c r="P406" i="16"/>
  <c r="P433" i="16"/>
  <c r="P442" i="16"/>
  <c r="Q11" i="16"/>
  <c r="Q47" i="16"/>
  <c r="Q56" i="16"/>
  <c r="Q65" i="16"/>
  <c r="Q92" i="16"/>
  <c r="Q101" i="16"/>
  <c r="Q119" i="16"/>
  <c r="Q137" i="16"/>
  <c r="Q146" i="16"/>
  <c r="Q155" i="16"/>
  <c r="Q164" i="16"/>
  <c r="Q182" i="16"/>
  <c r="Q227" i="16"/>
  <c r="Q236" i="16"/>
  <c r="Q263" i="16"/>
  <c r="Q281" i="16"/>
  <c r="Q299" i="16"/>
  <c r="Q326" i="16"/>
  <c r="Q344" i="16"/>
  <c r="Q353" i="16"/>
  <c r="Q362" i="16"/>
  <c r="Q371" i="16"/>
  <c r="Q380" i="16"/>
  <c r="Q389" i="16"/>
  <c r="Q398" i="16"/>
  <c r="Q416" i="16"/>
  <c r="Q434" i="16"/>
  <c r="Q443" i="16"/>
  <c r="Q452" i="16"/>
  <c r="Q461" i="16"/>
  <c r="T12" i="16"/>
  <c r="T21" i="16"/>
  <c r="T39" i="16"/>
  <c r="T66" i="16"/>
  <c r="T84" i="16"/>
  <c r="T93" i="16"/>
  <c r="T102" i="16"/>
  <c r="T111" i="16"/>
  <c r="T120" i="16"/>
  <c r="T129" i="16"/>
  <c r="T138" i="16"/>
  <c r="T147" i="16"/>
  <c r="T156" i="16"/>
  <c r="T165" i="16"/>
  <c r="T174" i="16"/>
  <c r="T183" i="16"/>
  <c r="T201" i="16"/>
  <c r="T210" i="16"/>
  <c r="T219" i="16"/>
  <c r="T228" i="16"/>
  <c r="T237" i="16"/>
  <c r="T246" i="16"/>
  <c r="T255" i="16"/>
  <c r="T273" i="16"/>
  <c r="T282" i="16"/>
  <c r="T309" i="16"/>
  <c r="T318" i="16"/>
  <c r="T327" i="16"/>
  <c r="T336" i="16"/>
  <c r="T345" i="16"/>
  <c r="T354" i="16"/>
  <c r="T372" i="16"/>
  <c r="T381" i="16"/>
  <c r="T390" i="16"/>
  <c r="T399" i="16"/>
  <c r="T408" i="16"/>
  <c r="T417" i="16"/>
  <c r="T426" i="16"/>
  <c r="T435" i="16"/>
  <c r="T444" i="16"/>
  <c r="T453" i="16"/>
  <c r="T462" i="16"/>
  <c r="T471" i="16"/>
  <c r="U12" i="16"/>
  <c r="U39" i="16"/>
  <c r="U66" i="16"/>
  <c r="U111" i="16"/>
  <c r="U120" i="16"/>
  <c r="U138" i="16"/>
  <c r="U156" i="16"/>
  <c r="U183" i="16"/>
  <c r="U201" i="16"/>
  <c r="Q12" i="16"/>
  <c r="Q21" i="16"/>
  <c r="Q30" i="16"/>
  <c r="Q39" i="16"/>
  <c r="Q66" i="16"/>
  <c r="Q93" i="16"/>
  <c r="Q111" i="16"/>
  <c r="Q120" i="16"/>
  <c r="Q129" i="16"/>
  <c r="Q138" i="16"/>
  <c r="Q147" i="16"/>
  <c r="S147" i="16" s="1"/>
  <c r="T43" i="16"/>
  <c r="T52" i="16"/>
  <c r="T61" i="16"/>
  <c r="T88" i="16"/>
  <c r="T97" i="16"/>
  <c r="T106" i="16"/>
  <c r="X106" i="16" s="1"/>
  <c r="T115" i="16"/>
  <c r="T124" i="16"/>
  <c r="T133" i="16"/>
  <c r="T142" i="16"/>
  <c r="T151" i="16"/>
  <c r="T160" i="16"/>
  <c r="T169" i="16"/>
  <c r="T178" i="16"/>
  <c r="T187" i="16"/>
  <c r="T205" i="16"/>
  <c r="T214" i="16"/>
  <c r="T223" i="16"/>
  <c r="T232" i="16"/>
  <c r="T241" i="16"/>
  <c r="T250" i="16"/>
  <c r="T259" i="16"/>
  <c r="T268" i="16"/>
  <c r="T277" i="16"/>
  <c r="T286" i="16"/>
  <c r="T295" i="16"/>
  <c r="T304" i="16"/>
  <c r="T313" i="16"/>
  <c r="T322" i="16"/>
  <c r="T331" i="16"/>
  <c r="T340" i="16"/>
  <c r="T358" i="16"/>
  <c r="T367" i="16"/>
  <c r="T376" i="16"/>
  <c r="T385" i="16"/>
  <c r="T403" i="16"/>
  <c r="T412" i="16"/>
  <c r="T421" i="16"/>
  <c r="T430" i="16"/>
  <c r="T448" i="16"/>
  <c r="T457" i="16"/>
  <c r="T466" i="16"/>
  <c r="U16" i="16"/>
  <c r="U25" i="16"/>
  <c r="U43" i="16"/>
  <c r="U52" i="16"/>
  <c r="U79" i="16"/>
  <c r="U115" i="16"/>
  <c r="U124" i="16"/>
  <c r="U178" i="16"/>
  <c r="U295" i="16"/>
  <c r="V25" i="16"/>
  <c r="V43" i="16"/>
  <c r="V52" i="16"/>
  <c r="V61" i="16"/>
  <c r="V79" i="16"/>
  <c r="V106" i="16"/>
  <c r="V124" i="16"/>
  <c r="V151" i="16"/>
  <c r="V178" i="16"/>
  <c r="V187" i="16"/>
  <c r="V196" i="16"/>
  <c r="X196" i="16" s="1"/>
  <c r="V241" i="16"/>
  <c r="V268" i="16"/>
  <c r="V277" i="16"/>
  <c r="V295" i="16"/>
  <c r="V367" i="16"/>
  <c r="V403" i="16"/>
  <c r="V412" i="16"/>
  <c r="V421" i="16"/>
  <c r="V439" i="16"/>
  <c r="V466" i="16"/>
  <c r="U77" i="19"/>
  <c r="U146" i="19"/>
  <c r="Y259" i="19"/>
  <c r="U283" i="19"/>
  <c r="U295" i="19"/>
  <c r="U352" i="19"/>
  <c r="U375" i="19"/>
  <c r="U488" i="19"/>
  <c r="U499" i="19"/>
  <c r="V180" i="19"/>
  <c r="U530" i="19"/>
  <c r="V211" i="19"/>
  <c r="U241" i="19"/>
  <c r="U481" i="19"/>
  <c r="U27" i="20"/>
  <c r="U100" i="20"/>
  <c r="W102" i="20"/>
  <c r="W167" i="20"/>
  <c r="W260" i="20"/>
  <c r="W275" i="20"/>
  <c r="W283" i="20"/>
  <c r="W292" i="20"/>
  <c r="W316" i="20"/>
  <c r="W360" i="20"/>
  <c r="U278" i="16"/>
  <c r="U287" i="16"/>
  <c r="U296" i="16"/>
  <c r="U314" i="16"/>
  <c r="U323" i="16"/>
  <c r="U332" i="16"/>
  <c r="U341" i="16"/>
  <c r="U350" i="16"/>
  <c r="U359" i="16"/>
  <c r="U368" i="16"/>
  <c r="U377" i="16"/>
  <c r="U395" i="16"/>
  <c r="U404" i="16"/>
  <c r="U413" i="16"/>
  <c r="U422" i="16"/>
  <c r="U431" i="16"/>
  <c r="U440" i="16"/>
  <c r="U449" i="16"/>
  <c r="U467" i="16"/>
  <c r="V17" i="16"/>
  <c r="V26" i="16"/>
  <c r="V44" i="16"/>
  <c r="V53" i="16"/>
  <c r="V62" i="16"/>
  <c r="V71" i="16"/>
  <c r="V80" i="16"/>
  <c r="V98" i="16"/>
  <c r="V107" i="16"/>
  <c r="V116" i="16"/>
  <c r="V125" i="16"/>
  <c r="V134" i="16"/>
  <c r="V143" i="16"/>
  <c r="V152" i="16"/>
  <c r="V161" i="16"/>
  <c r="V170" i="16"/>
  <c r="V179" i="16"/>
  <c r="V197" i="16"/>
  <c r="V206" i="16"/>
  <c r="V233" i="16"/>
  <c r="V242" i="16"/>
  <c r="V251" i="16"/>
  <c r="V269" i="16"/>
  <c r="V278" i="16"/>
  <c r="V287" i="16"/>
  <c r="V296" i="16"/>
  <c r="V305" i="16"/>
  <c r="V314" i="16"/>
  <c r="V332" i="16"/>
  <c r="V341" i="16"/>
  <c r="V350" i="16"/>
  <c r="V359" i="16"/>
  <c r="V368" i="16"/>
  <c r="V386" i="16"/>
  <c r="V395" i="16"/>
  <c r="V404" i="16"/>
  <c r="V413" i="16"/>
  <c r="V422" i="16"/>
  <c r="V431" i="16"/>
  <c r="V440" i="16"/>
  <c r="V449" i="16"/>
  <c r="V467" i="16"/>
  <c r="U376" i="19"/>
  <c r="V29" i="19"/>
  <c r="Y65" i="19"/>
  <c r="V76" i="19"/>
  <c r="V87" i="19"/>
  <c r="V98" i="19"/>
  <c r="V145" i="19"/>
  <c r="V178" i="19"/>
  <c r="V282" i="19"/>
  <c r="V305" i="19"/>
  <c r="V316" i="19"/>
  <c r="V465" i="19"/>
  <c r="V476" i="19"/>
  <c r="V487" i="19"/>
  <c r="V522" i="19"/>
  <c r="W73" i="19"/>
  <c r="W313" i="19"/>
  <c r="T45" i="16"/>
  <c r="T54" i="16"/>
  <c r="T81" i="16"/>
  <c r="T108" i="16"/>
  <c r="T117" i="16"/>
  <c r="T126" i="16"/>
  <c r="T135" i="16"/>
  <c r="T144" i="16"/>
  <c r="T162" i="16"/>
  <c r="T198" i="16"/>
  <c r="T207" i="16"/>
  <c r="T216" i="16"/>
  <c r="T225" i="16"/>
  <c r="T243" i="16"/>
  <c r="T279" i="16"/>
  <c r="T297" i="16"/>
  <c r="T306" i="16"/>
  <c r="T315" i="16"/>
  <c r="T324" i="16"/>
  <c r="T351" i="16"/>
  <c r="T360" i="16"/>
  <c r="T378" i="16"/>
  <c r="T387" i="16"/>
  <c r="T396" i="16"/>
  <c r="T405" i="16"/>
  <c r="T414" i="16"/>
  <c r="T423" i="16"/>
  <c r="T432" i="16"/>
  <c r="T441" i="16"/>
  <c r="T459" i="16"/>
  <c r="T468" i="16"/>
  <c r="U135" i="16"/>
  <c r="U243" i="16"/>
  <c r="U315" i="16"/>
  <c r="V9" i="16"/>
  <c r="V18" i="16"/>
  <c r="V36" i="16"/>
  <c r="V45" i="16"/>
  <c r="V54" i="16"/>
  <c r="V72" i="16"/>
  <c r="V81" i="16"/>
  <c r="V108" i="16"/>
  <c r="V117" i="16"/>
  <c r="V126" i="16"/>
  <c r="V135" i="16"/>
  <c r="V144" i="16"/>
  <c r="V153" i="16"/>
  <c r="V162" i="16"/>
  <c r="V171" i="16"/>
  <c r="V189" i="16"/>
  <c r="V198" i="16"/>
  <c r="V207" i="16"/>
  <c r="V216" i="16"/>
  <c r="V225" i="16"/>
  <c r="V234" i="16"/>
  <c r="V243" i="16"/>
  <c r="V252" i="16"/>
  <c r="V261" i="16"/>
  <c r="V270" i="16"/>
  <c r="V279" i="16"/>
  <c r="V288" i="16"/>
  <c r="V297" i="16"/>
  <c r="V306" i="16"/>
  <c r="V315" i="16"/>
  <c r="V324" i="16"/>
  <c r="V342" i="16"/>
  <c r="V351" i="16"/>
  <c r="V360" i="16"/>
  <c r="V369" i="16"/>
  <c r="V378" i="16"/>
  <c r="V387" i="16"/>
  <c r="V396" i="16"/>
  <c r="V405" i="16"/>
  <c r="V414" i="16"/>
  <c r="V423" i="16"/>
  <c r="V432" i="16"/>
  <c r="V441" i="16"/>
  <c r="V450" i="16"/>
  <c r="V459" i="16"/>
  <c r="V468" i="16"/>
  <c r="V99" i="19"/>
  <c r="W75" i="19"/>
  <c r="W86" i="19"/>
  <c r="W177" i="19"/>
  <c r="W212" i="19"/>
  <c r="Q10" i="16"/>
  <c r="Q19" i="16"/>
  <c r="Q37" i="16"/>
  <c r="Q46" i="16"/>
  <c r="Q55" i="16"/>
  <c r="Q64" i="16"/>
  <c r="Q73" i="16"/>
  <c r="Q91" i="16"/>
  <c r="U210" i="16"/>
  <c r="U219" i="16"/>
  <c r="U228" i="16"/>
  <c r="U318" i="16"/>
  <c r="U345" i="16"/>
  <c r="U381" i="16"/>
  <c r="U390" i="16"/>
  <c r="U435" i="16"/>
  <c r="U462" i="16"/>
  <c r="V12" i="16"/>
  <c r="V21" i="16"/>
  <c r="V39" i="16"/>
  <c r="V66" i="16"/>
  <c r="V84" i="16"/>
  <c r="V93" i="16"/>
  <c r="V111" i="16"/>
  <c r="V129" i="16"/>
  <c r="V138" i="16"/>
  <c r="V147" i="16"/>
  <c r="V156" i="16"/>
  <c r="V228" i="16"/>
  <c r="V273" i="16"/>
  <c r="V282" i="16"/>
  <c r="V300" i="16"/>
  <c r="V318" i="16"/>
  <c r="V372" i="16"/>
  <c r="V417" i="16"/>
  <c r="V471" i="16"/>
  <c r="V367" i="19"/>
  <c r="V516" i="19"/>
  <c r="W33" i="19"/>
  <c r="W409" i="19"/>
  <c r="U151" i="19"/>
  <c r="W251" i="19"/>
  <c r="V81" i="20"/>
  <c r="V96" i="20"/>
  <c r="U178" i="20"/>
  <c r="W481" i="20"/>
  <c r="V210" i="19"/>
  <c r="V321" i="19"/>
  <c r="V86" i="20"/>
  <c r="W115" i="20"/>
  <c r="W152" i="20"/>
  <c r="W170" i="20"/>
  <c r="V173" i="20"/>
  <c r="W176" i="20"/>
  <c r="U293" i="20"/>
  <c r="V358" i="20"/>
  <c r="V546" i="20"/>
  <c r="U549" i="20"/>
  <c r="W560" i="20"/>
  <c r="T483" i="16"/>
  <c r="N619" i="20"/>
  <c r="W246" i="19"/>
  <c r="W279" i="19"/>
  <c r="W315" i="19"/>
  <c r="W326" i="19"/>
  <c r="W348" i="19"/>
  <c r="W406" i="19"/>
  <c r="W497" i="19"/>
  <c r="W508" i="19"/>
  <c r="W321" i="19"/>
  <c r="W27" i="20"/>
  <c r="W36" i="20"/>
  <c r="Y124" i="20"/>
  <c r="W173" i="20"/>
  <c r="W258" i="20"/>
  <c r="W358" i="20"/>
  <c r="Y364" i="20"/>
  <c r="W372" i="20"/>
  <c r="W495" i="20"/>
  <c r="W518" i="20"/>
  <c r="T480" i="16"/>
  <c r="P143" i="16"/>
  <c r="P152" i="16"/>
  <c r="P161" i="16"/>
  <c r="P170" i="16"/>
  <c r="P179" i="16"/>
  <c r="P197" i="16"/>
  <c r="P206" i="16"/>
  <c r="P215" i="16"/>
  <c r="P224" i="16"/>
  <c r="P233" i="16"/>
  <c r="P251" i="16"/>
  <c r="P260" i="16"/>
  <c r="P269" i="16"/>
  <c r="P278" i="16"/>
  <c r="P287" i="16"/>
  <c r="P296" i="16"/>
  <c r="P314" i="16"/>
  <c r="P323" i="16"/>
  <c r="P332" i="16"/>
  <c r="P341" i="16"/>
  <c r="P350" i="16"/>
  <c r="P359" i="16"/>
  <c r="P377" i="16"/>
  <c r="P386" i="16"/>
  <c r="P395" i="16"/>
  <c r="P404" i="16"/>
  <c r="P422" i="16"/>
  <c r="P431" i="16"/>
  <c r="P440" i="16"/>
  <c r="P467" i="16"/>
  <c r="Q36" i="16"/>
  <c r="Q45" i="16"/>
  <c r="Q54" i="16"/>
  <c r="Q81" i="16"/>
  <c r="Q108" i="16"/>
  <c r="Q117" i="16"/>
  <c r="Q135" i="16"/>
  <c r="Q153" i="16"/>
  <c r="Q162" i="16"/>
  <c r="Q198" i="16"/>
  <c r="Q207" i="16"/>
  <c r="Q225" i="16"/>
  <c r="Q234" i="16"/>
  <c r="Q279" i="16"/>
  <c r="Q288" i="16"/>
  <c r="Q297" i="16"/>
  <c r="Q306" i="16"/>
  <c r="Q315" i="16"/>
  <c r="Q324" i="16"/>
  <c r="Q351" i="16"/>
  <c r="Q360" i="16"/>
  <c r="Q378" i="16"/>
  <c r="Q387" i="16"/>
  <c r="Q396" i="16"/>
  <c r="Q414" i="16"/>
  <c r="Q423" i="16"/>
  <c r="Q450" i="16"/>
  <c r="Q468" i="16"/>
  <c r="T19" i="16"/>
  <c r="T37" i="16"/>
  <c r="T46" i="16"/>
  <c r="T55" i="16"/>
  <c r="T64" i="16"/>
  <c r="T91" i="16"/>
  <c r="T100" i="16"/>
  <c r="T118" i="16"/>
  <c r="T127" i="16"/>
  <c r="T136" i="16"/>
  <c r="T145" i="16"/>
  <c r="T154" i="16"/>
  <c r="T163" i="16"/>
  <c r="T181" i="16"/>
  <c r="T190" i="16"/>
  <c r="T199" i="16"/>
  <c r="T208" i="16"/>
  <c r="T244" i="16"/>
  <c r="T280" i="16"/>
  <c r="T289" i="16"/>
  <c r="T307" i="16"/>
  <c r="X307" i="16" s="1"/>
  <c r="T316" i="16"/>
  <c r="T343" i="16"/>
  <c r="T352" i="16"/>
  <c r="T370" i="16"/>
  <c r="T379" i="16"/>
  <c r="T388" i="16"/>
  <c r="T397" i="16"/>
  <c r="T406" i="16"/>
  <c r="T415" i="16"/>
  <c r="T424" i="16"/>
  <c r="T433" i="16"/>
  <c r="T442" i="16"/>
  <c r="T451" i="16"/>
  <c r="T460" i="16"/>
  <c r="T469" i="16"/>
  <c r="U19" i="16"/>
  <c r="U37" i="16"/>
  <c r="U46" i="16"/>
  <c r="U55" i="16"/>
  <c r="U64" i="16"/>
  <c r="U91" i="16"/>
  <c r="U109" i="16"/>
  <c r="U118" i="16"/>
  <c r="U127" i="16"/>
  <c r="U136" i="16"/>
  <c r="U145" i="16"/>
  <c r="U154" i="16"/>
  <c r="U163" i="16"/>
  <c r="U172" i="16"/>
  <c r="U181" i="16"/>
  <c r="U199" i="16"/>
  <c r="U271" i="16"/>
  <c r="U280" i="16"/>
  <c r="U298" i="16"/>
  <c r="U307" i="16"/>
  <c r="U316" i="16"/>
  <c r="U334" i="16"/>
  <c r="U343" i="16"/>
  <c r="U379" i="16"/>
  <c r="U388" i="16"/>
  <c r="U397" i="16"/>
  <c r="U406" i="16"/>
  <c r="U415" i="16"/>
  <c r="U424" i="16"/>
  <c r="U433" i="16"/>
  <c r="U442" i="16"/>
  <c r="U469" i="16"/>
  <c r="V37" i="16"/>
  <c r="V46" i="16"/>
  <c r="V55" i="16"/>
  <c r="V100" i="16"/>
  <c r="V109" i="16"/>
  <c r="V118" i="16"/>
  <c r="V127" i="16"/>
  <c r="V145" i="16"/>
  <c r="V154" i="16"/>
  <c r="V163" i="16"/>
  <c r="V172" i="16"/>
  <c r="V181" i="16"/>
  <c r="V199" i="16"/>
  <c r="V271" i="16"/>
  <c r="V280" i="16"/>
  <c r="V289" i="16"/>
  <c r="V298" i="16"/>
  <c r="V307" i="16"/>
  <c r="V316" i="16"/>
  <c r="V343" i="16"/>
  <c r="V370" i="16"/>
  <c r="V379" i="16"/>
  <c r="V388" i="16"/>
  <c r="V397" i="16"/>
  <c r="V406" i="16"/>
  <c r="V415" i="16"/>
  <c r="V424" i="16"/>
  <c r="V451" i="16"/>
  <c r="V460" i="16"/>
  <c r="V469" i="16"/>
  <c r="U127" i="19"/>
  <c r="W98" i="19"/>
  <c r="W305" i="19"/>
  <c r="U251" i="19"/>
  <c r="U13" i="20"/>
  <c r="W112" i="20"/>
  <c r="W168" i="20"/>
  <c r="W200" i="20"/>
  <c r="W252" i="20"/>
  <c r="U291" i="20"/>
  <c r="U300" i="20"/>
  <c r="U332" i="20"/>
  <c r="W367" i="20"/>
  <c r="Q100" i="16"/>
  <c r="Q109" i="16"/>
  <c r="Q118" i="16"/>
  <c r="Q127" i="16"/>
  <c r="Q136" i="16"/>
  <c r="Q145" i="16"/>
  <c r="Q154" i="16"/>
  <c r="Q163" i="16"/>
  <c r="Q181" i="16"/>
  <c r="Q190" i="16"/>
  <c r="Q199" i="16"/>
  <c r="Q208" i="16"/>
  <c r="Q217" i="16"/>
  <c r="Q226" i="16"/>
  <c r="Q253" i="16"/>
  <c r="Q262" i="16"/>
  <c r="Q280" i="16"/>
  <c r="Q289" i="16"/>
  <c r="Q298" i="16"/>
  <c r="Q307" i="16"/>
  <c r="Q316" i="16"/>
  <c r="Q325" i="16"/>
  <c r="Q334" i="16"/>
  <c r="Q343" i="16"/>
  <c r="Q352" i="16"/>
  <c r="Q361" i="16"/>
  <c r="Q370" i="16"/>
  <c r="Q379" i="16"/>
  <c r="Q388" i="16"/>
  <c r="Q397" i="16"/>
  <c r="Q406" i="16"/>
  <c r="Q415" i="16"/>
  <c r="Q433" i="16"/>
  <c r="Q442" i="16"/>
  <c r="Q451" i="16"/>
  <c r="Q460" i="16"/>
  <c r="Q469" i="16"/>
  <c r="T11" i="16"/>
  <c r="T38" i="16"/>
  <c r="T47" i="16"/>
  <c r="T56" i="16"/>
  <c r="T65" i="16"/>
  <c r="T92" i="16"/>
  <c r="T110" i="16"/>
  <c r="T119" i="16"/>
  <c r="T128" i="16"/>
  <c r="T137" i="16"/>
  <c r="T146" i="16"/>
  <c r="T155" i="16"/>
  <c r="T164" i="16"/>
  <c r="T200" i="16"/>
  <c r="T227" i="16"/>
  <c r="T236" i="16"/>
  <c r="T263" i="16"/>
  <c r="T281" i="16"/>
  <c r="T290" i="16"/>
  <c r="T308" i="16"/>
  <c r="T335" i="16"/>
  <c r="T353" i="16"/>
  <c r="T362" i="16"/>
  <c r="T371" i="16"/>
  <c r="T380" i="16"/>
  <c r="T407" i="16"/>
  <c r="T416" i="16"/>
  <c r="T434" i="16"/>
  <c r="T461" i="16"/>
  <c r="X461" i="16" s="1"/>
  <c r="U11" i="16"/>
  <c r="U38" i="16"/>
  <c r="U65" i="16"/>
  <c r="U83" i="16"/>
  <c r="U92" i="16"/>
  <c r="U110" i="16"/>
  <c r="U119" i="16"/>
  <c r="U146" i="16"/>
  <c r="U263" i="16"/>
  <c r="U281" i="16"/>
  <c r="U335" i="16"/>
  <c r="U380" i="16"/>
  <c r="U398" i="16"/>
  <c r="U425" i="16"/>
  <c r="U443" i="16"/>
  <c r="V11" i="16"/>
  <c r="V38" i="16"/>
  <c r="V47" i="16"/>
  <c r="V56" i="16"/>
  <c r="V65" i="16"/>
  <c r="V92" i="16"/>
  <c r="V101" i="16"/>
  <c r="V110" i="16"/>
  <c r="V119" i="16"/>
  <c r="V128" i="16"/>
  <c r="V137" i="16"/>
  <c r="V146" i="16"/>
  <c r="V164" i="16"/>
  <c r="V173" i="16"/>
  <c r="V182" i="16"/>
  <c r="V191" i="16"/>
  <c r="V200" i="16"/>
  <c r="V209" i="16"/>
  <c r="V218" i="16"/>
  <c r="V227" i="16"/>
  <c r="V236" i="16"/>
  <c r="V254" i="16"/>
  <c r="V281" i="16"/>
  <c r="V290" i="16"/>
  <c r="V299" i="16"/>
  <c r="V317" i="16"/>
  <c r="V326" i="16"/>
  <c r="V344" i="16"/>
  <c r="V353" i="16"/>
  <c r="V362" i="16"/>
  <c r="V371" i="16"/>
  <c r="V380" i="16"/>
  <c r="V389" i="16"/>
  <c r="V398" i="16"/>
  <c r="V416" i="16"/>
  <c r="V425" i="16"/>
  <c r="V434" i="16"/>
  <c r="V443" i="16"/>
  <c r="V452" i="16"/>
  <c r="V461" i="16"/>
  <c r="V470" i="16"/>
  <c r="W8" i="19"/>
  <c r="W32" i="19"/>
  <c r="W99" i="19"/>
  <c r="W112" i="19"/>
  <c r="W248" i="19"/>
  <c r="W339" i="19"/>
  <c r="W352" i="19"/>
  <c r="Q491" i="16"/>
  <c r="Q507" i="16"/>
  <c r="Q520" i="16"/>
  <c r="X526" i="16"/>
  <c r="U545" i="20"/>
  <c r="V550" i="20"/>
  <c r="U547" i="19"/>
  <c r="V482" i="16"/>
  <c r="V486" i="16"/>
  <c r="X544" i="16"/>
  <c r="Q156" i="16"/>
  <c r="Q165" i="16"/>
  <c r="Q174" i="16"/>
  <c r="Q183" i="16"/>
  <c r="Q192" i="16"/>
  <c r="Q201" i="16"/>
  <c r="Q210" i="16"/>
  <c r="Q219" i="16"/>
  <c r="Q228" i="16"/>
  <c r="Q237" i="16"/>
  <c r="Q246" i="16"/>
  <c r="Q255" i="16"/>
  <c r="Q264" i="16"/>
  <c r="Q273" i="16"/>
  <c r="Q282" i="16"/>
  <c r="Q309" i="16"/>
  <c r="Q318" i="16"/>
  <c r="Q327" i="16"/>
  <c r="Q336" i="16"/>
  <c r="Q345" i="16"/>
  <c r="Q354" i="16"/>
  <c r="Q372" i="16"/>
  <c r="Q381" i="16"/>
  <c r="Q390" i="16"/>
  <c r="Q399" i="16"/>
  <c r="Q408" i="16"/>
  <c r="Q417" i="16"/>
  <c r="Q426" i="16"/>
  <c r="Q435" i="16"/>
  <c r="Q444" i="16"/>
  <c r="Q453" i="16"/>
  <c r="Q462" i="16"/>
  <c r="Q471" i="16"/>
  <c r="T14" i="16"/>
  <c r="T23" i="16"/>
  <c r="T32" i="16"/>
  <c r="T41" i="16"/>
  <c r="T50" i="16"/>
  <c r="T59" i="16"/>
  <c r="T77" i="16"/>
  <c r="T86" i="16"/>
  <c r="T95" i="16"/>
  <c r="T104" i="16"/>
  <c r="T113" i="16"/>
  <c r="T122" i="16"/>
  <c r="T131" i="16"/>
  <c r="T140" i="16"/>
  <c r="T149" i="16"/>
  <c r="T158" i="16"/>
  <c r="T167" i="16"/>
  <c r="T176" i="16"/>
  <c r="T185" i="16"/>
  <c r="T194" i="16"/>
  <c r="T203" i="16"/>
  <c r="T212" i="16"/>
  <c r="T221" i="16"/>
  <c r="T230" i="16"/>
  <c r="T239" i="16"/>
  <c r="T248" i="16"/>
  <c r="T257" i="16"/>
  <c r="T266" i="16"/>
  <c r="T275" i="16"/>
  <c r="T284" i="16"/>
  <c r="T293" i="16"/>
  <c r="T302" i="16"/>
  <c r="T311" i="16"/>
  <c r="T320" i="16"/>
  <c r="T329" i="16"/>
  <c r="T338" i="16"/>
  <c r="T347" i="16"/>
  <c r="T365" i="16"/>
  <c r="T374" i="16"/>
  <c r="T383" i="16"/>
  <c r="T392" i="16"/>
  <c r="T401" i="16"/>
  <c r="T410" i="16"/>
  <c r="T419" i="16"/>
  <c r="T428" i="16"/>
  <c r="T437" i="16"/>
  <c r="T446" i="16"/>
  <c r="T455" i="16"/>
  <c r="T464" i="16"/>
  <c r="U5" i="16"/>
  <c r="U50" i="16"/>
  <c r="U59" i="16"/>
  <c r="U140" i="16"/>
  <c r="U149" i="16"/>
  <c r="U212" i="16"/>
  <c r="U239" i="16"/>
  <c r="U275" i="16"/>
  <c r="U374" i="16"/>
  <c r="U437" i="16"/>
  <c r="V5" i="16"/>
  <c r="V14" i="16"/>
  <c r="V23" i="16"/>
  <c r="V32" i="16"/>
  <c r="V41" i="16"/>
  <c r="V50" i="16"/>
  <c r="V59" i="16"/>
  <c r="V68" i="16"/>
  <c r="V77" i="16"/>
  <c r="V86" i="16"/>
  <c r="V104" i="16"/>
  <c r="V113" i="16"/>
  <c r="V122" i="16"/>
  <c r="V131" i="16"/>
  <c r="V140" i="16"/>
  <c r="V149" i="16"/>
  <c r="V176" i="16"/>
  <c r="V185" i="16"/>
  <c r="V194" i="16"/>
  <c r="V203" i="16"/>
  <c r="V212" i="16"/>
  <c r="V221" i="16"/>
  <c r="V230" i="16"/>
  <c r="V239" i="16"/>
  <c r="V248" i="16"/>
  <c r="V275" i="16"/>
  <c r="V284" i="16"/>
  <c r="V302" i="16"/>
  <c r="V311" i="16"/>
  <c r="V320" i="16"/>
  <c r="V329" i="16"/>
  <c r="V338" i="16"/>
  <c r="V347" i="16"/>
  <c r="V365" i="16"/>
  <c r="V374" i="16"/>
  <c r="V383" i="16"/>
  <c r="V392" i="16"/>
  <c r="V401" i="16"/>
  <c r="V410" i="16"/>
  <c r="V419" i="16"/>
  <c r="V428" i="16"/>
  <c r="V437" i="16"/>
  <c r="V446" i="16"/>
  <c r="V455" i="16"/>
  <c r="V464" i="16"/>
  <c r="U28" i="19"/>
  <c r="U52" i="19"/>
  <c r="U246" i="19"/>
  <c r="U257" i="19"/>
  <c r="U406" i="19"/>
  <c r="U497" i="19"/>
  <c r="W68" i="19"/>
  <c r="W183" i="19"/>
  <c r="P120" i="16"/>
  <c r="P138" i="16"/>
  <c r="P147" i="16"/>
  <c r="P156" i="16"/>
  <c r="P165" i="16"/>
  <c r="P183" i="16"/>
  <c r="P237" i="16"/>
  <c r="P264" i="16"/>
  <c r="P273" i="16"/>
  <c r="P282" i="16"/>
  <c r="P291" i="16"/>
  <c r="P300" i="16"/>
  <c r="P309" i="16"/>
  <c r="P354" i="16"/>
  <c r="P372" i="16"/>
  <c r="P381" i="16"/>
  <c r="P399" i="16"/>
  <c r="P408" i="16"/>
  <c r="P426" i="16"/>
  <c r="P471" i="16"/>
  <c r="Q14" i="16"/>
  <c r="Q23" i="16"/>
  <c r="Q32" i="16"/>
  <c r="Q41" i="16"/>
  <c r="Q50" i="16"/>
  <c r="Q59" i="16"/>
  <c r="Q68" i="16"/>
  <c r="Q77" i="16"/>
  <c r="Q86" i="16"/>
  <c r="Q104" i="16"/>
  <c r="Q113" i="16"/>
  <c r="Q122" i="16"/>
  <c r="Q131" i="16"/>
  <c r="Q140" i="16"/>
  <c r="Q149" i="16"/>
  <c r="Q158" i="16"/>
  <c r="Q167" i="16"/>
  <c r="Q176" i="16"/>
  <c r="Q185" i="16"/>
  <c r="Q194" i="16"/>
  <c r="Q212" i="16"/>
  <c r="Q221" i="16"/>
  <c r="Q230" i="16"/>
  <c r="Q239" i="16"/>
  <c r="Q257" i="16"/>
  <c r="Q275" i="16"/>
  <c r="Q284" i="16"/>
  <c r="Q293" i="16"/>
  <c r="Q302" i="16"/>
  <c r="Q311" i="16"/>
  <c r="Q320" i="16"/>
  <c r="Q329" i="16"/>
  <c r="Q338" i="16"/>
  <c r="Q347" i="16"/>
  <c r="Q356" i="16"/>
  <c r="Q365" i="16"/>
  <c r="Q374" i="16"/>
  <c r="Q383" i="16"/>
  <c r="Q392" i="16"/>
  <c r="Q401" i="16"/>
  <c r="Q410" i="16"/>
  <c r="Q419" i="16"/>
  <c r="Q428" i="16"/>
  <c r="Q437" i="16"/>
  <c r="Q446" i="16"/>
  <c r="Q455" i="16"/>
  <c r="Q464" i="16"/>
  <c r="T15" i="16"/>
  <c r="T33" i="16"/>
  <c r="T51" i="16"/>
  <c r="T96" i="16"/>
  <c r="T105" i="16"/>
  <c r="T132" i="16"/>
  <c r="T141" i="16"/>
  <c r="T150" i="16"/>
  <c r="T159" i="16"/>
  <c r="T177" i="16"/>
  <c r="T195" i="16"/>
  <c r="T204" i="16"/>
  <c r="T231" i="16"/>
  <c r="T285" i="16"/>
  <c r="T294" i="16"/>
  <c r="T312" i="16"/>
  <c r="T330" i="16"/>
  <c r="T393" i="16"/>
  <c r="T402" i="16"/>
  <c r="T438" i="16"/>
  <c r="T456" i="16"/>
  <c r="T465" i="16"/>
  <c r="U42" i="16"/>
  <c r="U87" i="16"/>
  <c r="U141" i="16"/>
  <c r="U231" i="16"/>
  <c r="U240" i="16"/>
  <c r="U276" i="16"/>
  <c r="U285" i="16"/>
  <c r="U384" i="16"/>
  <c r="U402" i="16"/>
  <c r="U411" i="16"/>
  <c r="U456" i="16"/>
  <c r="U465" i="16"/>
  <c r="V15" i="16"/>
  <c r="V24" i="16"/>
  <c r="V33" i="16"/>
  <c r="V51" i="16"/>
  <c r="V60" i="16"/>
  <c r="V69" i="16"/>
  <c r="V87" i="16"/>
  <c r="V96" i="16"/>
  <c r="V105" i="16"/>
  <c r="V114" i="16"/>
  <c r="V123" i="16"/>
  <c r="V132" i="16"/>
  <c r="V159" i="16"/>
  <c r="V168" i="16"/>
  <c r="V177" i="16"/>
  <c r="V195" i="16"/>
  <c r="V204" i="16"/>
  <c r="V222" i="16"/>
  <c r="V231" i="16"/>
  <c r="V240" i="16"/>
  <c r="V276" i="16"/>
  <c r="V285" i="16"/>
  <c r="V294" i="16"/>
  <c r="V303" i="16"/>
  <c r="V312" i="16"/>
  <c r="V375" i="16"/>
  <c r="V393" i="16"/>
  <c r="V402" i="16"/>
  <c r="V411" i="16"/>
  <c r="V420" i="16"/>
  <c r="V465" i="16"/>
  <c r="U29" i="19"/>
  <c r="V491" i="16"/>
  <c r="Q505" i="16"/>
  <c r="V509" i="16"/>
  <c r="V520" i="16"/>
  <c r="W412" i="20"/>
  <c r="W529" i="20"/>
  <c r="U546" i="20"/>
  <c r="W548" i="20"/>
  <c r="W559" i="19"/>
  <c r="Q483" i="16"/>
  <c r="V489" i="16"/>
  <c r="X489" i="16" s="1"/>
  <c r="X508" i="16"/>
  <c r="V627" i="19"/>
  <c r="V636" i="19"/>
  <c r="V658" i="20"/>
  <c r="O662" i="20"/>
  <c r="P661" i="19"/>
  <c r="P681" i="20"/>
  <c r="R684" i="20"/>
  <c r="P675" i="19"/>
  <c r="O680" i="19"/>
  <c r="O688" i="20"/>
  <c r="N561" i="20"/>
  <c r="W566" i="19"/>
  <c r="U572" i="19"/>
  <c r="Q482" i="16"/>
  <c r="Q486" i="16"/>
  <c r="W490" i="16"/>
  <c r="X490" i="16" s="1"/>
  <c r="O492" i="16"/>
  <c r="T504" i="16"/>
  <c r="O510" i="16"/>
  <c r="T513" i="16"/>
  <c r="W589" i="20"/>
  <c r="W592" i="20"/>
  <c r="N586" i="19"/>
  <c r="O527" i="16"/>
  <c r="V532" i="16"/>
  <c r="V539" i="16"/>
  <c r="O543" i="16"/>
  <c r="W623" i="19"/>
  <c r="P603" i="19"/>
  <c r="N605" i="19"/>
  <c r="W601" i="20"/>
  <c r="P605" i="20"/>
  <c r="Y614" i="20"/>
  <c r="W627" i="19"/>
  <c r="V632" i="19"/>
  <c r="P636" i="19"/>
  <c r="P651" i="20"/>
  <c r="U648" i="19"/>
  <c r="P668" i="20"/>
  <c r="P665" i="19"/>
  <c r="P670" i="19"/>
  <c r="P688" i="20"/>
  <c r="W387" i="20"/>
  <c r="O476" i="16"/>
  <c r="W549" i="20"/>
  <c r="U556" i="20"/>
  <c r="V555" i="19"/>
  <c r="T486" i="16"/>
  <c r="O491" i="16"/>
  <c r="O507" i="16"/>
  <c r="O509" i="16"/>
  <c r="S509" i="16" s="1"/>
  <c r="O520" i="16"/>
  <c r="W535" i="16"/>
  <c r="X535" i="16" s="1"/>
  <c r="O542" i="16"/>
  <c r="Q634" i="20"/>
  <c r="N634" i="20"/>
  <c r="U632" i="20"/>
  <c r="U625" i="19"/>
  <c r="O626" i="19"/>
  <c r="U630" i="19"/>
  <c r="V639" i="19"/>
  <c r="U655" i="19"/>
  <c r="U659" i="19"/>
  <c r="N724" i="20"/>
  <c r="W432" i="19"/>
  <c r="W466" i="19"/>
  <c r="W488" i="19"/>
  <c r="W499" i="19"/>
  <c r="W512" i="19"/>
  <c r="V460" i="19"/>
  <c r="U72" i="20"/>
  <c r="W83" i="20"/>
  <c r="W92" i="20"/>
  <c r="W98" i="20"/>
  <c r="U151" i="20"/>
  <c r="W256" i="20"/>
  <c r="U286" i="20"/>
  <c r="W288" i="20"/>
  <c r="U295" i="20"/>
  <c r="U303" i="20"/>
  <c r="U345" i="20"/>
  <c r="V393" i="20"/>
  <c r="U406" i="20"/>
  <c r="P408" i="20"/>
  <c r="N415" i="20"/>
  <c r="U423" i="20"/>
  <c r="U438" i="20"/>
  <c r="W449" i="20"/>
  <c r="Y464" i="20"/>
  <c r="U470" i="20"/>
  <c r="N493" i="20"/>
  <c r="U538" i="19"/>
  <c r="O475" i="16"/>
  <c r="Q477" i="16"/>
  <c r="P570" i="20"/>
  <c r="U570" i="19"/>
  <c r="W572" i="19"/>
  <c r="O484" i="16"/>
  <c r="O489" i="16"/>
  <c r="S489" i="16" s="1"/>
  <c r="Q492" i="16"/>
  <c r="V495" i="16"/>
  <c r="O498" i="16"/>
  <c r="O501" i="16"/>
  <c r="Q502" i="16"/>
  <c r="T503" i="16"/>
  <c r="V504" i="16"/>
  <c r="O506" i="16"/>
  <c r="T511" i="16"/>
  <c r="O516" i="16"/>
  <c r="O519" i="16"/>
  <c r="Q521" i="16"/>
  <c r="T522" i="16"/>
  <c r="V524" i="16"/>
  <c r="Q527" i="16"/>
  <c r="V530" i="16"/>
  <c r="O533" i="16"/>
  <c r="Q543" i="16"/>
  <c r="R614" i="19"/>
  <c r="O644" i="20"/>
  <c r="V632" i="20"/>
  <c r="P626" i="19"/>
  <c r="V630" i="19"/>
  <c r="W631" i="19"/>
  <c r="V635" i="20"/>
  <c r="N638" i="19"/>
  <c r="O645" i="20"/>
  <c r="V646" i="20"/>
  <c r="N653" i="20"/>
  <c r="Y654" i="20"/>
  <c r="N647" i="19"/>
  <c r="U652" i="19"/>
  <c r="P657" i="20"/>
  <c r="U660" i="20"/>
  <c r="W661" i="20"/>
  <c r="V659" i="19"/>
  <c r="N666" i="20"/>
  <c r="W667" i="20"/>
  <c r="R674" i="20"/>
  <c r="R644" i="19"/>
  <c r="P645" i="20"/>
  <c r="U651" i="19"/>
  <c r="W655" i="19"/>
  <c r="U658" i="19"/>
  <c r="N662" i="19"/>
  <c r="U665" i="20"/>
  <c r="O667" i="19"/>
  <c r="O672" i="19"/>
  <c r="U676" i="19"/>
  <c r="P704" i="19"/>
  <c r="Q704" i="19"/>
  <c r="N704" i="19"/>
  <c r="O704" i="19"/>
  <c r="W717" i="19"/>
  <c r="N720" i="19"/>
  <c r="W721" i="19"/>
  <c r="W206" i="19"/>
  <c r="W297" i="19"/>
  <c r="W399" i="19"/>
  <c r="W10" i="19"/>
  <c r="U470" i="19"/>
  <c r="W281" i="19"/>
  <c r="U501" i="19"/>
  <c r="U29" i="20"/>
  <c r="U47" i="20"/>
  <c r="U102" i="20"/>
  <c r="W137" i="20"/>
  <c r="W160" i="20"/>
  <c r="U205" i="20"/>
  <c r="U225" i="20"/>
  <c r="U233" i="20"/>
  <c r="U242" i="20"/>
  <c r="U251" i="20"/>
  <c r="U266" i="20"/>
  <c r="U283" i="20"/>
  <c r="U292" i="20"/>
  <c r="W362" i="20"/>
  <c r="Y374" i="20"/>
  <c r="U395" i="20"/>
  <c r="N403" i="20"/>
  <c r="W423" i="20"/>
  <c r="U468" i="20"/>
  <c r="W470" i="20"/>
  <c r="O473" i="20"/>
  <c r="P485" i="20"/>
  <c r="U520" i="20"/>
  <c r="N529" i="20"/>
  <c r="V543" i="20"/>
  <c r="O473" i="16"/>
  <c r="T476" i="16"/>
  <c r="O545" i="20"/>
  <c r="N548" i="20"/>
  <c r="N557" i="20"/>
  <c r="V562" i="20"/>
  <c r="N566" i="20"/>
  <c r="Y574" i="20"/>
  <c r="O483" i="16"/>
  <c r="O487" i="16"/>
  <c r="T491" i="16"/>
  <c r="V493" i="16"/>
  <c r="O496" i="16"/>
  <c r="Q498" i="16"/>
  <c r="V503" i="16"/>
  <c r="O505" i="16"/>
  <c r="T507" i="16"/>
  <c r="T509" i="16"/>
  <c r="V511" i="16"/>
  <c r="Q516" i="16"/>
  <c r="T520" i="16"/>
  <c r="O525" i="16"/>
  <c r="U590" i="20"/>
  <c r="N593" i="20"/>
  <c r="U579" i="19"/>
  <c r="O531" i="16"/>
  <c r="Q533" i="16"/>
  <c r="T534" i="16"/>
  <c r="O537" i="16"/>
  <c r="O538" i="16"/>
  <c r="Q540" i="16"/>
  <c r="T541" i="16"/>
  <c r="T542" i="16"/>
  <c r="U615" i="20"/>
  <c r="N612" i="19"/>
  <c r="Y597" i="20"/>
  <c r="P598" i="20"/>
  <c r="U602" i="20"/>
  <c r="U606" i="20"/>
  <c r="V628" i="20"/>
  <c r="O629" i="20"/>
  <c r="N628" i="19"/>
  <c r="N637" i="19"/>
  <c r="U643" i="19"/>
  <c r="W653" i="20"/>
  <c r="W647" i="19"/>
  <c r="V651" i="19"/>
  <c r="W652" i="19"/>
  <c r="N655" i="20"/>
  <c r="N659" i="20"/>
  <c r="P660" i="20"/>
  <c r="N663" i="20"/>
  <c r="Y664" i="20"/>
  <c r="O658" i="19"/>
  <c r="O662" i="19"/>
  <c r="P666" i="20"/>
  <c r="U669" i="20"/>
  <c r="W670" i="20"/>
  <c r="W667" i="19"/>
  <c r="P682" i="19"/>
  <c r="W218" i="19"/>
  <c r="W493" i="19"/>
  <c r="W360" i="19"/>
  <c r="U59" i="20"/>
  <c r="V120" i="20"/>
  <c r="U176" i="20"/>
  <c r="W196" i="20"/>
  <c r="V205" i="20"/>
  <c r="V213" i="20"/>
  <c r="V233" i="20"/>
  <c r="V260" i="20"/>
  <c r="V283" i="20"/>
  <c r="W289" i="20"/>
  <c r="Y304" i="20"/>
  <c r="V325" i="20"/>
  <c r="W339" i="20"/>
  <c r="W357" i="20"/>
  <c r="O403" i="20"/>
  <c r="W459" i="20"/>
  <c r="N500" i="20"/>
  <c r="Q474" i="16"/>
  <c r="V477" i="16"/>
  <c r="O557" i="20"/>
  <c r="P483" i="16"/>
  <c r="V485" i="16"/>
  <c r="U491" i="16"/>
  <c r="Q497" i="16"/>
  <c r="Q500" i="16"/>
  <c r="V502" i="16"/>
  <c r="U507" i="16"/>
  <c r="X507" i="16" s="1"/>
  <c r="V510" i="16"/>
  <c r="Q515" i="16"/>
  <c r="Q518" i="16"/>
  <c r="V521" i="16"/>
  <c r="P577" i="20"/>
  <c r="V527" i="16"/>
  <c r="Q532" i="16"/>
  <c r="Q539" i="16"/>
  <c r="V543" i="16"/>
  <c r="P620" i="20"/>
  <c r="W603" i="20"/>
  <c r="V606" i="20"/>
  <c r="N644" i="20"/>
  <c r="W625" i="20"/>
  <c r="W626" i="20"/>
  <c r="P627" i="20"/>
  <c r="P628" i="20"/>
  <c r="O637" i="19"/>
  <c r="N642" i="19"/>
  <c r="V652" i="20"/>
  <c r="O646" i="19"/>
  <c r="N650" i="19"/>
  <c r="P651" i="19"/>
  <c r="V655" i="20"/>
  <c r="O663" i="20"/>
  <c r="N657" i="19"/>
  <c r="P658" i="19"/>
  <c r="W662" i="19"/>
  <c r="W665" i="20"/>
  <c r="N677" i="20"/>
  <c r="W678" i="20"/>
  <c r="Q536" i="16"/>
  <c r="Q537" i="16"/>
  <c r="V542" i="16"/>
  <c r="W621" i="19"/>
  <c r="W615" i="20"/>
  <c r="U627" i="19"/>
  <c r="U703" i="20"/>
  <c r="W671" i="19"/>
  <c r="O677" i="20"/>
  <c r="U681" i="20"/>
  <c r="P679" i="19"/>
  <c r="O688" i="19"/>
  <c r="V692" i="19"/>
  <c r="N697" i="19"/>
  <c r="W701" i="19"/>
  <c r="N703" i="19"/>
  <c r="U705" i="19"/>
  <c r="U709" i="19"/>
  <c r="R714" i="19"/>
  <c r="W715" i="19"/>
  <c r="N718" i="19"/>
  <c r="P723" i="19"/>
  <c r="V705" i="20"/>
  <c r="V709" i="20"/>
  <c r="W715" i="20"/>
  <c r="V722" i="20"/>
  <c r="O723" i="20"/>
  <c r="V733" i="20"/>
  <c r="W747" i="20"/>
  <c r="N763" i="20"/>
  <c r="N776" i="20"/>
  <c r="W731" i="19"/>
  <c r="V746" i="19"/>
  <c r="V750" i="19"/>
  <c r="N758" i="19"/>
  <c r="N781" i="19"/>
  <c r="W773" i="20"/>
  <c r="N790" i="19"/>
  <c r="U787" i="20"/>
  <c r="U793" i="20"/>
  <c r="W798" i="20"/>
  <c r="V584" i="16"/>
  <c r="V588" i="16"/>
  <c r="Q592" i="16"/>
  <c r="Q596" i="16"/>
  <c r="V599" i="16"/>
  <c r="V603" i="16"/>
  <c r="Q611" i="16"/>
  <c r="Q615" i="16"/>
  <c r="V618" i="16"/>
  <c r="V622" i="16"/>
  <c r="Q626" i="16"/>
  <c r="Q630" i="16"/>
  <c r="V637" i="16"/>
  <c r="V641" i="16"/>
  <c r="Q645" i="16"/>
  <c r="Q649" i="16"/>
  <c r="V656" i="16"/>
  <c r="V660" i="16"/>
  <c r="N669" i="19"/>
  <c r="V670" i="19"/>
  <c r="N676" i="20"/>
  <c r="V690" i="20"/>
  <c r="Y694" i="20"/>
  <c r="O700" i="19"/>
  <c r="N695" i="20"/>
  <c r="W696" i="20"/>
  <c r="U698" i="20"/>
  <c r="P702" i="20"/>
  <c r="N714" i="20"/>
  <c r="V705" i="19"/>
  <c r="N713" i="19"/>
  <c r="U708" i="20"/>
  <c r="R714" i="20"/>
  <c r="W722" i="20"/>
  <c r="P723" i="20"/>
  <c r="U734" i="19"/>
  <c r="O728" i="20"/>
  <c r="N732" i="20"/>
  <c r="P736" i="20"/>
  <c r="O742" i="20"/>
  <c r="N762" i="20"/>
  <c r="O763" i="20"/>
  <c r="O776" i="20"/>
  <c r="O783" i="20"/>
  <c r="W746" i="19"/>
  <c r="N749" i="19"/>
  <c r="V758" i="19"/>
  <c r="V762" i="19"/>
  <c r="O781" i="19"/>
  <c r="U770" i="19"/>
  <c r="P771" i="19"/>
  <c r="R774" i="19"/>
  <c r="O794" i="19"/>
  <c r="U796" i="20"/>
  <c r="W797" i="20"/>
  <c r="N799" i="19"/>
  <c r="V806" i="20"/>
  <c r="V811" i="20"/>
  <c r="W815" i="20"/>
  <c r="O826" i="20"/>
  <c r="U830" i="20"/>
  <c r="U818" i="19"/>
  <c r="P819" i="19"/>
  <c r="O837" i="20"/>
  <c r="O548" i="16"/>
  <c r="Q550" i="16"/>
  <c r="T551" i="16"/>
  <c r="U558" i="16"/>
  <c r="V559" i="16"/>
  <c r="W562" i="16"/>
  <c r="V563" i="16"/>
  <c r="O566" i="16"/>
  <c r="P567" i="16"/>
  <c r="Q568" i="16"/>
  <c r="U570" i="16"/>
  <c r="U573" i="16"/>
  <c r="V574" i="16"/>
  <c r="P578" i="16"/>
  <c r="O585" i="16"/>
  <c r="T592" i="16"/>
  <c r="T596" i="16"/>
  <c r="O600" i="16"/>
  <c r="O604" i="16"/>
  <c r="T611" i="16"/>
  <c r="P685" i="20"/>
  <c r="W690" i="20"/>
  <c r="O691" i="19"/>
  <c r="P700" i="19"/>
  <c r="P703" i="19"/>
  <c r="O695" i="20"/>
  <c r="R704" i="20"/>
  <c r="W705" i="19"/>
  <c r="N708" i="19"/>
  <c r="W709" i="19"/>
  <c r="N712" i="19"/>
  <c r="U717" i="19"/>
  <c r="U721" i="19"/>
  <c r="O708" i="20"/>
  <c r="N713" i="20"/>
  <c r="P714" i="20"/>
  <c r="V719" i="20"/>
  <c r="P720" i="20"/>
  <c r="X734" i="20"/>
  <c r="N774" i="20"/>
  <c r="N727" i="20"/>
  <c r="P728" i="20"/>
  <c r="O732" i="20"/>
  <c r="O735" i="20"/>
  <c r="N741" i="20"/>
  <c r="P742" i="20"/>
  <c r="U745" i="20"/>
  <c r="W746" i="20"/>
  <c r="U751" i="20"/>
  <c r="V753" i="20"/>
  <c r="V757" i="20"/>
  <c r="W758" i="20"/>
  <c r="O762" i="20"/>
  <c r="P763" i="20"/>
  <c r="P776" i="20"/>
  <c r="P783" i="20"/>
  <c r="V725" i="19"/>
  <c r="U729" i="19"/>
  <c r="W730" i="19"/>
  <c r="N737" i="19"/>
  <c r="P738" i="19"/>
  <c r="U741" i="19"/>
  <c r="O745" i="19"/>
  <c r="U753" i="19"/>
  <c r="V757" i="19"/>
  <c r="W758" i="19"/>
  <c r="W762" i="19"/>
  <c r="N780" i="19"/>
  <c r="W781" i="19"/>
  <c r="R784" i="19"/>
  <c r="O770" i="19"/>
  <c r="P790" i="19"/>
  <c r="W787" i="20"/>
  <c r="N792" i="20"/>
  <c r="W793" i="20"/>
  <c r="O799" i="19"/>
  <c r="V808" i="19"/>
  <c r="W809" i="19"/>
  <c r="V813" i="19"/>
  <c r="W811" i="20"/>
  <c r="N822" i="20"/>
  <c r="V830" i="20"/>
  <c r="V818" i="19"/>
  <c r="U830" i="19"/>
  <c r="V831" i="19"/>
  <c r="P842" i="20"/>
  <c r="O561" i="16"/>
  <c r="O565" i="16"/>
  <c r="O576" i="16"/>
  <c r="Q578" i="16"/>
  <c r="O662" i="16"/>
  <c r="O705" i="16"/>
  <c r="O708" i="16"/>
  <c r="O719" i="16"/>
  <c r="N682" i="19"/>
  <c r="R684" i="19"/>
  <c r="R694" i="19"/>
  <c r="O696" i="19"/>
  <c r="O712" i="19"/>
  <c r="P713" i="19"/>
  <c r="V721" i="19"/>
  <c r="P719" i="20"/>
  <c r="Q774" i="20"/>
  <c r="N726" i="20"/>
  <c r="V727" i="20"/>
  <c r="P735" i="20"/>
  <c r="V751" i="20"/>
  <c r="O752" i="20"/>
  <c r="V756" i="20"/>
  <c r="W757" i="20"/>
  <c r="W762" i="20"/>
  <c r="N733" i="19"/>
  <c r="V741" i="19"/>
  <c r="P745" i="19"/>
  <c r="P749" i="19"/>
  <c r="W757" i="19"/>
  <c r="V761" i="19"/>
  <c r="P765" i="20"/>
  <c r="N770" i="20"/>
  <c r="P770" i="19"/>
  <c r="P799" i="19"/>
  <c r="N807" i="19"/>
  <c r="W808" i="19"/>
  <c r="U812" i="19"/>
  <c r="W813" i="19"/>
  <c r="V818" i="20"/>
  <c r="V825" i="20"/>
  <c r="P830" i="20"/>
  <c r="O830" i="19"/>
  <c r="W831" i="19"/>
  <c r="Q839" i="20"/>
  <c r="N840" i="20"/>
  <c r="T549" i="16"/>
  <c r="P565" i="16"/>
  <c r="U568" i="16"/>
  <c r="P576" i="16"/>
  <c r="T578" i="16"/>
  <c r="P662" i="16"/>
  <c r="P694" i="16"/>
  <c r="W741" i="20"/>
  <c r="W745" i="20"/>
  <c r="N755" i="20"/>
  <c r="N728" i="19"/>
  <c r="O733" i="19"/>
  <c r="O752" i="19"/>
  <c r="W761" i="19"/>
  <c r="N783" i="19"/>
  <c r="W765" i="19"/>
  <c r="W789" i="20"/>
  <c r="O829" i="20"/>
  <c r="P830" i="19"/>
  <c r="P841" i="19"/>
  <c r="W842" i="19"/>
  <c r="T548" i="16"/>
  <c r="V550" i="16"/>
  <c r="W553" i="16"/>
  <c r="V556" i="16"/>
  <c r="O559" i="16"/>
  <c r="P560" i="16"/>
  <c r="O563" i="16"/>
  <c r="P564" i="16"/>
  <c r="Q565" i="16"/>
  <c r="T566" i="16"/>
  <c r="W571" i="16"/>
  <c r="O574" i="16"/>
  <c r="P575" i="16"/>
  <c r="P693" i="16"/>
  <c r="N725" i="20"/>
  <c r="Y734" i="20"/>
  <c r="N738" i="20"/>
  <c r="O739" i="20"/>
  <c r="O750" i="20"/>
  <c r="O755" i="20"/>
  <c r="N760" i="20"/>
  <c r="N781" i="20"/>
  <c r="O728" i="19"/>
  <c r="P733" i="19"/>
  <c r="N735" i="19"/>
  <c r="V736" i="19"/>
  <c r="V740" i="19"/>
  <c r="N747" i="19"/>
  <c r="P748" i="19"/>
  <c r="N779" i="19"/>
  <c r="O783" i="19"/>
  <c r="R774" i="20"/>
  <c r="O768" i="19"/>
  <c r="P769" i="19"/>
  <c r="N772" i="19"/>
  <c r="W773" i="19"/>
  <c r="O791" i="20"/>
  <c r="N792" i="19"/>
  <c r="N791" i="20"/>
  <c r="Y794" i="20"/>
  <c r="W795" i="20"/>
  <c r="O800" i="20"/>
  <c r="O803" i="20"/>
  <c r="O803" i="19"/>
  <c r="W812" i="19"/>
  <c r="N813" i="20"/>
  <c r="N816" i="20"/>
  <c r="P829" i="20"/>
  <c r="W817" i="19"/>
  <c r="N839" i="20"/>
  <c r="P840" i="20"/>
  <c r="R844" i="20"/>
  <c r="V838" i="19"/>
  <c r="W839" i="19"/>
  <c r="P545" i="16"/>
  <c r="O552" i="16"/>
  <c r="P553" i="16"/>
  <c r="O558" i="16"/>
  <c r="P559" i="16"/>
  <c r="T561" i="16"/>
  <c r="P563" i="16"/>
  <c r="T565" i="16"/>
  <c r="V567" i="16"/>
  <c r="P574" i="16"/>
  <c r="T576" i="16"/>
  <c r="V578" i="16"/>
  <c r="T662" i="16"/>
  <c r="O667" i="16"/>
  <c r="O691" i="16"/>
  <c r="P692" i="16"/>
  <c r="V673" i="20"/>
  <c r="O666" i="19"/>
  <c r="P672" i="19"/>
  <c r="V678" i="20"/>
  <c r="P679" i="20"/>
  <c r="N682" i="20"/>
  <c r="W683" i="20"/>
  <c r="U677" i="19"/>
  <c r="N679" i="19"/>
  <c r="W680" i="19"/>
  <c r="W687" i="20"/>
  <c r="U691" i="20"/>
  <c r="P692" i="20"/>
  <c r="O685" i="19"/>
  <c r="V689" i="19"/>
  <c r="O695" i="19"/>
  <c r="U701" i="19"/>
  <c r="P697" i="20"/>
  <c r="U686" i="20"/>
  <c r="U719" i="19"/>
  <c r="V711" i="20"/>
  <c r="U715" i="20"/>
  <c r="O738" i="20"/>
  <c r="P739" i="20"/>
  <c r="N747" i="20"/>
  <c r="V748" i="20"/>
  <c r="W749" i="20"/>
  <c r="P755" i="20"/>
  <c r="O778" i="20"/>
  <c r="O781" i="20"/>
  <c r="U731" i="19"/>
  <c r="W736" i="19"/>
  <c r="U739" i="19"/>
  <c r="P740" i="19"/>
  <c r="N743" i="19"/>
  <c r="U759" i="19"/>
  <c r="W760" i="19"/>
  <c r="N763" i="19"/>
  <c r="P783" i="19"/>
  <c r="V769" i="20"/>
  <c r="U773" i="20"/>
  <c r="P768" i="19"/>
  <c r="O828" i="20"/>
  <c r="U547" i="16"/>
  <c r="U561" i="16"/>
  <c r="U565" i="16"/>
  <c r="U576" i="16"/>
  <c r="W580" i="16"/>
  <c r="V581" i="16"/>
  <c r="X769" i="16"/>
  <c r="O791" i="19"/>
  <c r="N790" i="20"/>
  <c r="P799" i="20"/>
  <c r="O805" i="19"/>
  <c r="U815" i="20"/>
  <c r="P828" i="20"/>
  <c r="O815" i="19"/>
  <c r="N819" i="19"/>
  <c r="O820" i="19"/>
  <c r="O821" i="19"/>
  <c r="O822" i="19"/>
  <c r="P833" i="19"/>
  <c r="U836" i="19"/>
  <c r="T545" i="16"/>
  <c r="O550" i="16"/>
  <c r="O556" i="16"/>
  <c r="Q558" i="16"/>
  <c r="T559" i="16"/>
  <c r="U560" i="16"/>
  <c r="V561" i="16"/>
  <c r="T563" i="16"/>
  <c r="U564" i="16"/>
  <c r="V565" i="16"/>
  <c r="O568" i="16"/>
  <c r="Q570" i="16"/>
  <c r="Q573" i="16"/>
  <c r="T574" i="16"/>
  <c r="U575" i="16"/>
  <c r="V576" i="16"/>
  <c r="O579" i="16"/>
  <c r="V662" i="16"/>
  <c r="O665" i="16"/>
  <c r="Q667" i="16"/>
  <c r="T668" i="16"/>
  <c r="T671" i="16"/>
  <c r="O676" i="16"/>
  <c r="Q678" i="16"/>
  <c r="O689" i="16"/>
  <c r="Q691" i="16"/>
  <c r="T692" i="16"/>
  <c r="T693" i="16"/>
  <c r="T694" i="16"/>
  <c r="T695" i="16"/>
  <c r="U696" i="16"/>
  <c r="O703" i="16"/>
  <c r="Q705" i="16"/>
  <c r="Q708" i="16"/>
  <c r="O714" i="16"/>
  <c r="O717" i="16"/>
  <c r="Q719" i="16"/>
  <c r="T720" i="16"/>
  <c r="T721" i="16"/>
  <c r="U722" i="16"/>
  <c r="V723" i="16"/>
  <c r="T725" i="16"/>
  <c r="T726" i="16"/>
  <c r="V729" i="16"/>
  <c r="Q737" i="16"/>
  <c r="T738" i="16"/>
  <c r="U739" i="16"/>
  <c r="V740" i="16"/>
  <c r="V743" i="16"/>
  <c r="O746" i="16"/>
  <c r="T749" i="16"/>
  <c r="Q761" i="16"/>
  <c r="T762" i="16"/>
  <c r="V764" i="16"/>
  <c r="Q772" i="16"/>
  <c r="T773" i="16"/>
  <c r="T774" i="16"/>
  <c r="T775" i="16"/>
  <c r="T776" i="16"/>
  <c r="Q779" i="16"/>
  <c r="V782" i="16"/>
  <c r="T793" i="16"/>
  <c r="V801" i="16"/>
  <c r="O807" i="16"/>
  <c r="Q809" i="16"/>
  <c r="V812" i="16"/>
  <c r="V815" i="16"/>
  <c r="O818" i="16"/>
  <c r="Q820" i="16"/>
  <c r="Q843" i="16"/>
  <c r="V847" i="16"/>
  <c r="W850" i="16"/>
  <c r="O853" i="16"/>
  <c r="V858" i="16"/>
  <c r="T860" i="16"/>
  <c r="V864" i="16"/>
  <c r="O867" i="16"/>
  <c r="Q872" i="16"/>
  <c r="W848" i="20"/>
  <c r="P676" i="16"/>
  <c r="T678" i="16"/>
  <c r="Q680" i="16"/>
  <c r="Q684" i="16"/>
  <c r="P689" i="16"/>
  <c r="T691" i="16"/>
  <c r="U692" i="16"/>
  <c r="U693" i="16"/>
  <c r="U694" i="16"/>
  <c r="P703" i="16"/>
  <c r="T705" i="16"/>
  <c r="T708" i="16"/>
  <c r="P714" i="16"/>
  <c r="P717" i="16"/>
  <c r="T719" i="16"/>
  <c r="U720" i="16"/>
  <c r="U725" i="16"/>
  <c r="U726" i="16"/>
  <c r="P732" i="16"/>
  <c r="T737" i="16"/>
  <c r="X742" i="16"/>
  <c r="P746" i="16"/>
  <c r="T748" i="16"/>
  <c r="Q755" i="16"/>
  <c r="Q759" i="16"/>
  <c r="T761" i="16"/>
  <c r="P767" i="16"/>
  <c r="T772" i="16"/>
  <c r="U773" i="16"/>
  <c r="U775" i="16"/>
  <c r="T779" i="16"/>
  <c r="T792" i="16"/>
  <c r="P804" i="16"/>
  <c r="P807" i="16"/>
  <c r="P818" i="16"/>
  <c r="T820" i="16"/>
  <c r="V834" i="16"/>
  <c r="V838" i="16"/>
  <c r="P853" i="16"/>
  <c r="P867" i="16"/>
  <c r="P870" i="16"/>
  <c r="X877" i="16"/>
  <c r="T615" i="16"/>
  <c r="O623" i="16"/>
  <c r="T626" i="16"/>
  <c r="O638" i="16"/>
  <c r="Q665" i="16"/>
  <c r="U667" i="16"/>
  <c r="V668" i="16"/>
  <c r="V671" i="16"/>
  <c r="O674" i="16"/>
  <c r="Q676" i="16"/>
  <c r="U678" i="16"/>
  <c r="Q689" i="16"/>
  <c r="U691" i="16"/>
  <c r="V692" i="16"/>
  <c r="V693" i="16"/>
  <c r="V694" i="16"/>
  <c r="V695" i="16"/>
  <c r="V698" i="16"/>
  <c r="O701" i="16"/>
  <c r="Q703" i="16"/>
  <c r="U705" i="16"/>
  <c r="U708" i="16"/>
  <c r="V709" i="16"/>
  <c r="O712" i="16"/>
  <c r="Q714" i="16"/>
  <c r="Q717" i="16"/>
  <c r="U719" i="16"/>
  <c r="V720" i="16"/>
  <c r="V721" i="16"/>
  <c r="W724" i="16"/>
  <c r="X724" i="16" s="1"/>
  <c r="V725" i="16"/>
  <c r="V726" i="16"/>
  <c r="V727" i="16"/>
  <c r="U737" i="16"/>
  <c r="V738" i="16"/>
  <c r="O741" i="16"/>
  <c r="O744" i="16"/>
  <c r="Q746" i="16"/>
  <c r="U748" i="16"/>
  <c r="V749" i="16"/>
  <c r="U761" i="16"/>
  <c r="V762" i="16"/>
  <c r="O765" i="16"/>
  <c r="Q770" i="16"/>
  <c r="U772" i="16"/>
  <c r="V773" i="16"/>
  <c r="V774" i="16"/>
  <c r="V775" i="16"/>
  <c r="V776" i="16"/>
  <c r="U779" i="16"/>
  <c r="O783" i="16"/>
  <c r="U792" i="16"/>
  <c r="V793" i="16"/>
  <c r="O802" i="16"/>
  <c r="Q807" i="16"/>
  <c r="U809" i="16"/>
  <c r="O813" i="16"/>
  <c r="O816" i="16"/>
  <c r="Q818" i="16"/>
  <c r="U820" i="16"/>
  <c r="V821" i="16"/>
  <c r="U843" i="16"/>
  <c r="V844" i="16"/>
  <c r="O848" i="16"/>
  <c r="O851" i="16"/>
  <c r="Q853" i="16"/>
  <c r="U855" i="16"/>
  <c r="W859" i="16"/>
  <c r="V860" i="16"/>
  <c r="O865" i="16"/>
  <c r="Q867" i="16"/>
  <c r="T871" i="16"/>
  <c r="U872" i="16"/>
  <c r="O876" i="16"/>
  <c r="V667" i="16"/>
  <c r="W670" i="16"/>
  <c r="P674" i="16"/>
  <c r="T676" i="16"/>
  <c r="V678" i="16"/>
  <c r="T689" i="16"/>
  <c r="V691" i="16"/>
  <c r="W697" i="16"/>
  <c r="P701" i="16"/>
  <c r="T703" i="16"/>
  <c r="V705" i="16"/>
  <c r="V708" i="16"/>
  <c r="P712" i="16"/>
  <c r="T717" i="16"/>
  <c r="V719" i="16"/>
  <c r="O723" i="16"/>
  <c r="O729" i="16"/>
  <c r="V737" i="16"/>
  <c r="O740" i="16"/>
  <c r="P741" i="16"/>
  <c r="O743" i="16"/>
  <c r="T746" i="16"/>
  <c r="V748" i="16"/>
  <c r="W751" i="16"/>
  <c r="V761" i="16"/>
  <c r="O764" i="16"/>
  <c r="P765" i="16"/>
  <c r="T767" i="16"/>
  <c r="V772" i="16"/>
  <c r="V779" i="16"/>
  <c r="O782" i="16"/>
  <c r="P783" i="16"/>
  <c r="V792" i="16"/>
  <c r="W796" i="16"/>
  <c r="X796" i="16" s="1"/>
  <c r="O800" i="16"/>
  <c r="O801" i="16"/>
  <c r="P802" i="16"/>
  <c r="T804" i="16"/>
  <c r="T807" i="16"/>
  <c r="V809" i="16"/>
  <c r="O812" i="16"/>
  <c r="P813" i="16"/>
  <c r="O815" i="16"/>
  <c r="T818" i="16"/>
  <c r="V820" i="16"/>
  <c r="W823" i="16"/>
  <c r="V843" i="16"/>
  <c r="O847" i="16"/>
  <c r="P848" i="16"/>
  <c r="P851" i="16"/>
  <c r="T853" i="16"/>
  <c r="V855" i="16"/>
  <c r="O858" i="16"/>
  <c r="O864" i="16"/>
  <c r="P865" i="16"/>
  <c r="T867" i="16"/>
  <c r="U871" i="16"/>
  <c r="V872" i="16"/>
  <c r="O875" i="16"/>
  <c r="P876" i="16"/>
  <c r="P851" i="20"/>
  <c r="R854" i="20"/>
  <c r="U746" i="16"/>
  <c r="P782" i="16"/>
  <c r="P801" i="16"/>
  <c r="U807" i="16"/>
  <c r="U818" i="16"/>
  <c r="P847" i="16"/>
  <c r="U853" i="16"/>
  <c r="P858" i="16"/>
  <c r="P864" i="16"/>
  <c r="U870" i="16"/>
  <c r="P875" i="16"/>
  <c r="T577" i="16"/>
  <c r="T663" i="16"/>
  <c r="V665" i="16"/>
  <c r="O668" i="16"/>
  <c r="O671" i="16"/>
  <c r="T674" i="16"/>
  <c r="V676" i="16"/>
  <c r="W679" i="16"/>
  <c r="V689" i="16"/>
  <c r="O692" i="16"/>
  <c r="O693" i="16"/>
  <c r="O694" i="16"/>
  <c r="O695" i="16"/>
  <c r="O698" i="16"/>
  <c r="Q700" i="16"/>
  <c r="T701" i="16"/>
  <c r="U702" i="16"/>
  <c r="W706" i="16"/>
  <c r="O709" i="16"/>
  <c r="P710" i="16"/>
  <c r="T712" i="16"/>
  <c r="U713" i="16"/>
  <c r="V717" i="16"/>
  <c r="O720" i="16"/>
  <c r="O721" i="16"/>
  <c r="P722" i="16"/>
  <c r="Q723" i="16"/>
  <c r="O725" i="16"/>
  <c r="O726" i="16"/>
  <c r="O727" i="16"/>
  <c r="Q729" i="16"/>
  <c r="U731" i="16"/>
  <c r="O738" i="16"/>
  <c r="P739" i="16"/>
  <c r="T741" i="16"/>
  <c r="T744" i="16"/>
  <c r="V746" i="16"/>
  <c r="O749" i="16"/>
  <c r="P750" i="16"/>
  <c r="O762" i="16"/>
  <c r="P763" i="16"/>
  <c r="Q764" i="16"/>
  <c r="T765" i="16"/>
  <c r="O773" i="16"/>
  <c r="O774" i="16"/>
  <c r="O775" i="16"/>
  <c r="O776" i="16"/>
  <c r="P777" i="16"/>
  <c r="O780" i="16"/>
  <c r="P781" i="16"/>
  <c r="Q782" i="16"/>
  <c r="T783" i="16"/>
  <c r="U784" i="16"/>
  <c r="U788" i="16"/>
  <c r="O793" i="16"/>
  <c r="O794" i="16"/>
  <c r="P795" i="16"/>
  <c r="O797" i="16"/>
  <c r="P798" i="16"/>
  <c r="P799" i="16"/>
  <c r="Q801" i="16"/>
  <c r="T802" i="16"/>
  <c r="V807" i="16"/>
  <c r="O810" i="16"/>
  <c r="P811" i="16"/>
  <c r="Q812" i="16"/>
  <c r="T816" i="16"/>
  <c r="V818" i="16"/>
  <c r="O821" i="16"/>
  <c r="P822" i="16"/>
  <c r="O844" i="16"/>
  <c r="P845" i="16"/>
  <c r="P846" i="16"/>
  <c r="T848" i="16"/>
  <c r="T851" i="16"/>
  <c r="P857" i="16"/>
  <c r="Q858" i="16"/>
  <c r="O860" i="16"/>
  <c r="O861" i="16"/>
  <c r="P863" i="16"/>
  <c r="T865" i="16"/>
  <c r="V870" i="16"/>
  <c r="P874" i="16"/>
  <c r="Q875" i="16"/>
  <c r="T876" i="16"/>
  <c r="V585" i="16"/>
  <c r="Q593" i="16"/>
  <c r="Q597" i="16"/>
  <c r="V600" i="16"/>
  <c r="V604" i="16"/>
  <c r="Q608" i="16"/>
  <c r="Q612" i="16"/>
  <c r="V619" i="16"/>
  <c r="V623" i="16"/>
  <c r="Q627" i="16"/>
  <c r="V642" i="16"/>
  <c r="Q646" i="16"/>
  <c r="Q650" i="16"/>
  <c r="V653" i="16"/>
  <c r="V657" i="16"/>
  <c r="U662" i="16"/>
  <c r="V663" i="16"/>
  <c r="O666" i="16"/>
  <c r="P667" i="16"/>
  <c r="Q668" i="16"/>
  <c r="Q671" i="16"/>
  <c r="V674" i="16"/>
  <c r="O677" i="16"/>
  <c r="P678" i="16"/>
  <c r="Q681" i="16"/>
  <c r="Q685" i="16"/>
  <c r="O690" i="16"/>
  <c r="P691" i="16"/>
  <c r="Q692" i="16"/>
  <c r="Q693" i="16"/>
  <c r="Q694" i="16"/>
  <c r="Q695" i="16"/>
  <c r="T696" i="16"/>
  <c r="Q698" i="16"/>
  <c r="T699" i="16"/>
  <c r="V701" i="16"/>
  <c r="O704" i="16"/>
  <c r="P705" i="16"/>
  <c r="P708" i="16"/>
  <c r="Q709" i="16"/>
  <c r="T710" i="16"/>
  <c r="U711" i="16"/>
  <c r="V712" i="16"/>
  <c r="O718" i="16"/>
  <c r="P719" i="16"/>
  <c r="Q720" i="16"/>
  <c r="Q721" i="16"/>
  <c r="T722" i="16"/>
  <c r="U723" i="16"/>
  <c r="Q725" i="16"/>
  <c r="Q726" i="16"/>
  <c r="Q727" i="16"/>
  <c r="U729" i="16"/>
  <c r="V730" i="16"/>
  <c r="W733" i="16"/>
  <c r="P737" i="16"/>
  <c r="Q738" i="16"/>
  <c r="T739" i="16"/>
  <c r="U740" i="16"/>
  <c r="V741" i="16"/>
  <c r="U743" i="16"/>
  <c r="V744" i="16"/>
  <c r="O747" i="16"/>
  <c r="P748" i="16"/>
  <c r="Q749" i="16"/>
  <c r="T750" i="16"/>
  <c r="Q752" i="16"/>
  <c r="Q756" i="16"/>
  <c r="P761" i="16"/>
  <c r="Q762" i="16"/>
  <c r="T763" i="16"/>
  <c r="U764" i="16"/>
  <c r="V765" i="16"/>
  <c r="O768" i="16"/>
  <c r="O771" i="16"/>
  <c r="P772" i="16"/>
  <c r="Q773" i="16"/>
  <c r="Q774" i="16"/>
  <c r="Q775" i="16"/>
  <c r="Q776" i="16"/>
  <c r="T777" i="16"/>
  <c r="P779" i="16"/>
  <c r="Q780" i="16"/>
  <c r="T781" i="16"/>
  <c r="U782" i="16"/>
  <c r="V783" i="16"/>
  <c r="O786" i="16"/>
  <c r="O791" i="16"/>
  <c r="P792" i="16"/>
  <c r="Q793" i="16"/>
  <c r="Q794" i="16"/>
  <c r="T795" i="16"/>
  <c r="Q797" i="16"/>
  <c r="T798" i="16"/>
  <c r="T799" i="16"/>
  <c r="U800" i="16"/>
  <c r="U801" i="16"/>
  <c r="V802" i="16"/>
  <c r="W805" i="16"/>
  <c r="X805" i="16" s="1"/>
  <c r="P809" i="16"/>
  <c r="Q810" i="16"/>
  <c r="T811" i="16"/>
  <c r="U812" i="16"/>
  <c r="U815" i="16"/>
  <c r="V816" i="16"/>
  <c r="P820" i="16"/>
  <c r="Q821" i="16"/>
  <c r="T822" i="16"/>
  <c r="V835" i="16"/>
  <c r="V839" i="16"/>
  <c r="O842" i="16"/>
  <c r="P843" i="16"/>
  <c r="Q844" i="16"/>
  <c r="T845" i="16"/>
  <c r="T846" i="16"/>
  <c r="P856" i="20"/>
  <c r="O865" i="20"/>
  <c r="P870" i="20"/>
  <c r="O846" i="19"/>
  <c r="P847" i="19"/>
  <c r="V866" i="19"/>
  <c r="V871" i="19"/>
  <c r="N866" i="18"/>
  <c r="N863" i="18"/>
  <c r="U862" i="18"/>
  <c r="O851" i="18"/>
  <c r="N848" i="18"/>
  <c r="N846" i="18"/>
  <c r="N845" i="18"/>
  <c r="W843" i="18"/>
  <c r="N842" i="18"/>
  <c r="U841" i="18"/>
  <c r="O836" i="18"/>
  <c r="O852" i="20"/>
  <c r="V855" i="20"/>
  <c r="N868" i="20"/>
  <c r="U845" i="19"/>
  <c r="W846" i="19"/>
  <c r="N852" i="19"/>
  <c r="W853" i="19"/>
  <c r="W871" i="19"/>
  <c r="P868" i="18"/>
  <c r="W852" i="18"/>
  <c r="N851" i="18"/>
  <c r="W838" i="18"/>
  <c r="V833" i="18"/>
  <c r="P805" i="18"/>
  <c r="W800" i="18"/>
  <c r="P793" i="18"/>
  <c r="N792" i="18"/>
  <c r="P786" i="18"/>
  <c r="N778" i="18"/>
  <c r="P766" i="18"/>
  <c r="O765" i="18"/>
  <c r="V762" i="18"/>
  <c r="V756" i="18"/>
  <c r="W749" i="18"/>
  <c r="V868" i="18"/>
  <c r="V852" i="18"/>
  <c r="V838" i="18"/>
  <c r="V823" i="18"/>
  <c r="O805" i="18"/>
  <c r="O793" i="18"/>
  <c r="O786" i="18"/>
  <c r="O749" i="18"/>
  <c r="O735" i="18"/>
  <c r="N850" i="20"/>
  <c r="O851" i="20"/>
  <c r="U867" i="20"/>
  <c r="O873" i="20"/>
  <c r="V850" i="19"/>
  <c r="O851" i="19"/>
  <c r="P852" i="19"/>
  <c r="O860" i="19"/>
  <c r="O869" i="19"/>
  <c r="Y874" i="19"/>
  <c r="N868" i="18"/>
  <c r="P858" i="18"/>
  <c r="N856" i="18"/>
  <c r="O853" i="18"/>
  <c r="N852" i="18"/>
  <c r="P839" i="18"/>
  <c r="U838" i="18"/>
  <c r="P829" i="18"/>
  <c r="V828" i="18"/>
  <c r="V817" i="18"/>
  <c r="W807" i="18"/>
  <c r="U805" i="18"/>
  <c r="O802" i="18"/>
  <c r="O801" i="18"/>
  <c r="U800" i="18"/>
  <c r="P796" i="18"/>
  <c r="O795" i="18"/>
  <c r="N793" i="18"/>
  <c r="P790" i="18"/>
  <c r="P787" i="18"/>
  <c r="P782" i="18"/>
  <c r="O776" i="18"/>
  <c r="W773" i="18"/>
  <c r="V772" i="18"/>
  <c r="N766" i="18"/>
  <c r="V763" i="18"/>
  <c r="V757" i="18"/>
  <c r="W751" i="18"/>
  <c r="W750" i="18"/>
  <c r="U749" i="18"/>
  <c r="W873" i="20"/>
  <c r="V859" i="19"/>
  <c r="P860" i="19"/>
  <c r="Y864" i="19"/>
  <c r="P869" i="19"/>
  <c r="W859" i="18"/>
  <c r="N853" i="18"/>
  <c r="V839" i="18"/>
  <c r="W830" i="18"/>
  <c r="O829" i="18"/>
  <c r="N817" i="18"/>
  <c r="U813" i="18"/>
  <c r="V807" i="18"/>
  <c r="U801" i="18"/>
  <c r="V796" i="18"/>
  <c r="N795" i="18"/>
  <c r="O790" i="18"/>
  <c r="O782" i="18"/>
  <c r="V773" i="18"/>
  <c r="U772" i="18"/>
  <c r="U767" i="18"/>
  <c r="N763" i="18"/>
  <c r="W752" i="18"/>
  <c r="V751" i="18"/>
  <c r="V750" i="18"/>
  <c r="O705" i="18"/>
  <c r="N807" i="18"/>
  <c r="V803" i="18"/>
  <c r="N790" i="18"/>
  <c r="N782" i="18"/>
  <c r="V768" i="18"/>
  <c r="V758" i="18"/>
  <c r="N741" i="18"/>
  <c r="U736" i="18"/>
  <c r="U728" i="18"/>
  <c r="O872" i="16"/>
  <c r="P873" i="16"/>
  <c r="Q874" i="16"/>
  <c r="T875" i="16"/>
  <c r="U876" i="16"/>
  <c r="O849" i="20"/>
  <c r="U857" i="20"/>
  <c r="V866" i="20"/>
  <c r="N847" i="19"/>
  <c r="O848" i="19"/>
  <c r="V858" i="19"/>
  <c r="W868" i="19"/>
  <c r="N872" i="19"/>
  <c r="V872" i="18"/>
  <c r="P866" i="18"/>
  <c r="P863" i="18"/>
  <c r="W862" i="18"/>
  <c r="P845" i="18"/>
  <c r="P841" i="18"/>
  <c r="W835" i="18"/>
  <c r="P832" i="18"/>
  <c r="W810" i="18"/>
  <c r="V798" i="18"/>
  <c r="P785" i="18"/>
  <c r="P783" i="18"/>
  <c r="P761" i="18"/>
  <c r="U758" i="18"/>
  <c r="P738" i="18"/>
  <c r="U847" i="16"/>
  <c r="V848" i="16"/>
  <c r="V851" i="16"/>
  <c r="P855" i="16"/>
  <c r="Q856" i="16"/>
  <c r="T857" i="16"/>
  <c r="U858" i="16"/>
  <c r="Q860" i="16"/>
  <c r="Q861" i="16"/>
  <c r="T862" i="16"/>
  <c r="U864" i="16"/>
  <c r="V865" i="16"/>
  <c r="O871" i="16"/>
  <c r="P872" i="16"/>
  <c r="Q873" i="16"/>
  <c r="T874" i="16"/>
  <c r="U875" i="16"/>
  <c r="V876" i="16"/>
  <c r="W849" i="20"/>
  <c r="O853" i="20"/>
  <c r="O856" i="20"/>
  <c r="P858" i="20"/>
  <c r="N865" i="20"/>
  <c r="W866" i="20"/>
  <c r="O870" i="20"/>
  <c r="P871" i="20"/>
  <c r="O847" i="19"/>
  <c r="P848" i="19"/>
  <c r="U853" i="19"/>
  <c r="N856" i="19"/>
  <c r="V857" i="19"/>
  <c r="P858" i="19"/>
  <c r="N862" i="19"/>
  <c r="N866" i="19"/>
  <c r="U871" i="19"/>
  <c r="P873" i="18"/>
  <c r="U872" i="18"/>
  <c r="N871" i="18"/>
  <c r="V866" i="18"/>
  <c r="U865" i="18"/>
  <c r="O862" i="18"/>
  <c r="W851" i="18"/>
  <c r="N850" i="18"/>
  <c r="V849" i="18"/>
  <c r="O848" i="18"/>
  <c r="V846" i="18"/>
  <c r="O845" i="18"/>
  <c r="O841" i="18"/>
  <c r="W836" i="18"/>
  <c r="O831" i="18"/>
  <c r="P826" i="18"/>
  <c r="V825" i="18"/>
  <c r="O821" i="18"/>
  <c r="O810" i="18"/>
  <c r="O809" i="18"/>
  <c r="W799" i="18"/>
  <c r="U798" i="18"/>
  <c r="P792" i="18"/>
  <c r="O785" i="18"/>
  <c r="O783" i="18"/>
  <c r="P778" i="18"/>
  <c r="O770" i="18"/>
  <c r="O761" i="18"/>
  <c r="V760" i="18"/>
  <c r="U753" i="18"/>
  <c r="P748" i="18"/>
  <c r="U746" i="18"/>
  <c r="P739" i="18"/>
  <c r="X24" i="19"/>
  <c r="Q104" i="19"/>
  <c r="X184" i="19"/>
  <c r="X264" i="19"/>
  <c r="Y344" i="19"/>
  <c r="X424" i="19"/>
  <c r="Q504" i="19"/>
  <c r="R664" i="19"/>
  <c r="V730" i="18"/>
  <c r="P726" i="18"/>
  <c r="V717" i="18"/>
  <c r="P710" i="18"/>
  <c r="O699" i="18"/>
  <c r="O696" i="18"/>
  <c r="V693" i="18"/>
  <c r="W686" i="18"/>
  <c r="U685" i="18"/>
  <c r="P682" i="18"/>
  <c r="U681" i="18"/>
  <c r="O673" i="18"/>
  <c r="P669" i="18"/>
  <c r="U668" i="18"/>
  <c r="V653" i="18"/>
  <c r="P637" i="18"/>
  <c r="P629" i="18"/>
  <c r="O609" i="18"/>
  <c r="O599" i="18"/>
  <c r="O586" i="18"/>
  <c r="P582" i="18"/>
  <c r="O577" i="18"/>
  <c r="O571" i="18"/>
  <c r="O567" i="18"/>
  <c r="P547" i="18"/>
  <c r="O543" i="18"/>
  <c r="P535" i="18"/>
  <c r="O532" i="18"/>
  <c r="P529" i="18"/>
  <c r="O523" i="18"/>
  <c r="P517" i="18"/>
  <c r="O501" i="18"/>
  <c r="P477" i="18"/>
  <c r="O468" i="18"/>
  <c r="P452" i="18"/>
  <c r="W445" i="18"/>
  <c r="P439" i="18"/>
  <c r="O437" i="18"/>
  <c r="O669" i="18"/>
  <c r="O661" i="18"/>
  <c r="O621" i="18"/>
  <c r="N609" i="18"/>
  <c r="O587" i="18"/>
  <c r="U586" i="18"/>
  <c r="O582" i="18"/>
  <c r="N577" i="18"/>
  <c r="N567" i="18"/>
  <c r="O562" i="18"/>
  <c r="O559" i="18"/>
  <c r="O556" i="18"/>
  <c r="O550" i="18"/>
  <c r="O547" i="18"/>
  <c r="O535" i="18"/>
  <c r="N532" i="18"/>
  <c r="O529" i="18"/>
  <c r="O526" i="18"/>
  <c r="N523" i="18"/>
  <c r="O517" i="18"/>
  <c r="O509" i="18"/>
  <c r="N506" i="18"/>
  <c r="N501" i="18"/>
  <c r="O495" i="18"/>
  <c r="N493" i="18"/>
  <c r="O490" i="18"/>
  <c r="O487" i="18"/>
  <c r="O481" i="18"/>
  <c r="P478" i="18"/>
  <c r="O471" i="18"/>
  <c r="N468" i="18"/>
  <c r="O465" i="18"/>
  <c r="O463" i="18"/>
  <c r="N460" i="18"/>
  <c r="P457" i="18"/>
  <c r="O452" i="18"/>
  <c r="O449" i="18"/>
  <c r="O439" i="18"/>
  <c r="O438" i="18"/>
  <c r="U437" i="18"/>
  <c r="O411" i="18"/>
  <c r="P740" i="18"/>
  <c r="N739" i="18"/>
  <c r="P735" i="18"/>
  <c r="O732" i="18"/>
  <c r="O731" i="18"/>
  <c r="W727" i="18"/>
  <c r="W707" i="18"/>
  <c r="N705" i="18"/>
  <c r="N703" i="18"/>
  <c r="P689" i="18"/>
  <c r="O688" i="18"/>
  <c r="O687" i="18"/>
  <c r="U686" i="18"/>
  <c r="W678" i="18"/>
  <c r="P670" i="18"/>
  <c r="N669" i="18"/>
  <c r="W663" i="18"/>
  <c r="O657" i="18"/>
  <c r="V649" i="18"/>
  <c r="O630" i="18"/>
  <c r="N629" i="18"/>
  <c r="N621" i="18"/>
  <c r="N618" i="18"/>
  <c r="O610" i="18"/>
  <c r="N587" i="18"/>
  <c r="O583" i="18"/>
  <c r="U582" i="18"/>
  <c r="O568" i="18"/>
  <c r="N562" i="18"/>
  <c r="N556" i="18"/>
  <c r="N547" i="18"/>
  <c r="P539" i="18"/>
  <c r="U535" i="18"/>
  <c r="O533" i="18"/>
  <c r="N529" i="18"/>
  <c r="O521" i="18"/>
  <c r="N517" i="18"/>
  <c r="N512" i="18"/>
  <c r="N509" i="18"/>
  <c r="O498" i="18"/>
  <c r="N495" i="18"/>
  <c r="N490" i="18"/>
  <c r="N487" i="18"/>
  <c r="P482" i="18"/>
  <c r="O478" i="18"/>
  <c r="N477" i="18"/>
  <c r="N471" i="18"/>
  <c r="N465" i="18"/>
  <c r="N463" i="18"/>
  <c r="O457" i="18"/>
  <c r="N452" i="18"/>
  <c r="N449" i="18"/>
  <c r="P446" i="18"/>
  <c r="W441" i="18"/>
  <c r="O440" i="18"/>
  <c r="N439" i="18"/>
  <c r="U438" i="18"/>
  <c r="N425" i="18"/>
  <c r="U723" i="18"/>
  <c r="O711" i="18"/>
  <c r="O707" i="18"/>
  <c r="O700" i="18"/>
  <c r="O697" i="18"/>
  <c r="V689" i="18"/>
  <c r="U688" i="18"/>
  <c r="W679" i="18"/>
  <c r="O678" i="18"/>
  <c r="V670" i="18"/>
  <c r="O666" i="18"/>
  <c r="O639" i="18"/>
  <c r="V638" i="18"/>
  <c r="U630" i="18"/>
  <c r="O622" i="18"/>
  <c r="W611" i="18"/>
  <c r="V601" i="18"/>
  <c r="V595" i="18"/>
  <c r="V589" i="18"/>
  <c r="O588" i="18"/>
  <c r="V579" i="18"/>
  <c r="O572" i="18"/>
  <c r="N568" i="18"/>
  <c r="N551" i="18"/>
  <c r="V539" i="18"/>
  <c r="V538" i="18"/>
  <c r="O536" i="18"/>
  <c r="O530" i="18"/>
  <c r="N521" i="18"/>
  <c r="N513" i="18"/>
  <c r="O502" i="18"/>
  <c r="O482" i="18"/>
  <c r="O472" i="18"/>
  <c r="O466" i="18"/>
  <c r="O446" i="18"/>
  <c r="W442" i="18"/>
  <c r="O441" i="18"/>
  <c r="V431" i="18"/>
  <c r="P427" i="18"/>
  <c r="O423" i="18"/>
  <c r="U740" i="18"/>
  <c r="W728" i="18"/>
  <c r="U727" i="18"/>
  <c r="V719" i="18"/>
  <c r="W713" i="18"/>
  <c r="N712" i="18"/>
  <c r="N711" i="18"/>
  <c r="U707" i="18"/>
  <c r="N700" i="18"/>
  <c r="N697" i="18"/>
  <c r="N689" i="18"/>
  <c r="W680" i="18"/>
  <c r="V679" i="18"/>
  <c r="U678" i="18"/>
  <c r="P671" i="18"/>
  <c r="N670" i="18"/>
  <c r="P667" i="18"/>
  <c r="N666" i="18"/>
  <c r="N663" i="18"/>
  <c r="O658" i="18"/>
  <c r="O650" i="18"/>
  <c r="O640" i="18"/>
  <c r="U639" i="18"/>
  <c r="N638" i="18"/>
  <c r="V631" i="18"/>
  <c r="V625" i="18"/>
  <c r="O623" i="18"/>
  <c r="N622" i="18"/>
  <c r="O619" i="18"/>
  <c r="W613" i="18"/>
  <c r="V611" i="18"/>
  <c r="P606" i="18"/>
  <c r="O602" i="18"/>
  <c r="N601" i="18"/>
  <c r="V596" i="18"/>
  <c r="N595" i="18"/>
  <c r="W591" i="18"/>
  <c r="O590" i="18"/>
  <c r="N589" i="18"/>
  <c r="N588" i="18"/>
  <c r="N572" i="18"/>
  <c r="N560" i="18"/>
  <c r="O552" i="18"/>
  <c r="O548" i="18"/>
  <c r="V540" i="18"/>
  <c r="N539" i="18"/>
  <c r="U538" i="18"/>
  <c r="N536" i="18"/>
  <c r="N530" i="18"/>
  <c r="N515" i="18"/>
  <c r="O510" i="18"/>
  <c r="N507" i="18"/>
  <c r="N502" i="18"/>
  <c r="O499" i="18"/>
  <c r="O496" i="18"/>
  <c r="O488" i="18"/>
  <c r="N482" i="18"/>
  <c r="N472" i="18"/>
  <c r="N469" i="18"/>
  <c r="N466" i="18"/>
  <c r="N461" i="18"/>
  <c r="O458" i="18"/>
  <c r="O453" i="18"/>
  <c r="O450" i="18"/>
  <c r="N446" i="18"/>
  <c r="U441" i="18"/>
  <c r="P432" i="18"/>
  <c r="V427" i="18"/>
  <c r="O745" i="18"/>
  <c r="P742" i="18"/>
  <c r="O741" i="18"/>
  <c r="O736" i="18"/>
  <c r="N733" i="18"/>
  <c r="V728" i="18"/>
  <c r="W721" i="18"/>
  <c r="N720" i="18"/>
  <c r="U719" i="18"/>
  <c r="V713" i="18"/>
  <c r="V708" i="18"/>
  <c r="N701" i="18"/>
  <c r="P698" i="18"/>
  <c r="P695" i="18"/>
  <c r="P692" i="18"/>
  <c r="O691" i="18"/>
  <c r="N690" i="18"/>
  <c r="V680" i="18"/>
  <c r="O675" i="18"/>
  <c r="P672" i="18"/>
  <c r="V671" i="18"/>
  <c r="O667" i="18"/>
  <c r="V659" i="18"/>
  <c r="W655" i="18"/>
  <c r="V651" i="18"/>
  <c r="W645" i="18"/>
  <c r="P642" i="18"/>
  <c r="O641" i="18"/>
  <c r="N640" i="18"/>
  <c r="P632" i="18"/>
  <c r="W627" i="18"/>
  <c r="P626" i="18"/>
  <c r="N623" i="18"/>
  <c r="N619" i="18"/>
  <c r="P617" i="18"/>
  <c r="O616" i="18"/>
  <c r="O613" i="18"/>
  <c r="V612" i="18"/>
  <c r="U611" i="18"/>
  <c r="V607" i="18"/>
  <c r="O606" i="18"/>
  <c r="O605" i="18"/>
  <c r="P603" i="18"/>
  <c r="N596" i="18"/>
  <c r="O592" i="18"/>
  <c r="O591" i="18"/>
  <c r="U590" i="18"/>
  <c r="P573" i="18"/>
  <c r="N569" i="18"/>
  <c r="P566" i="18"/>
  <c r="N565" i="18"/>
  <c r="P561" i="18"/>
  <c r="P558" i="18"/>
  <c r="N552" i="18"/>
  <c r="O545" i="18"/>
  <c r="P541" i="18"/>
  <c r="U540" i="18"/>
  <c r="N537" i="18"/>
  <c r="N527" i="18"/>
  <c r="O519" i="18"/>
  <c r="P516" i="18"/>
  <c r="P511" i="18"/>
  <c r="N510" i="18"/>
  <c r="P508" i="18"/>
  <c r="P505" i="18"/>
  <c r="P503" i="18"/>
  <c r="P500" i="18"/>
  <c r="O492" i="18"/>
  <c r="O485" i="18"/>
  <c r="O483" i="18"/>
  <c r="P467" i="18"/>
  <c r="P462" i="18"/>
  <c r="P459" i="18"/>
  <c r="P447" i="18"/>
  <c r="V443" i="18"/>
  <c r="U442" i="18"/>
  <c r="O435" i="18"/>
  <c r="V432" i="18"/>
  <c r="W709" i="18"/>
  <c r="U708" i="18"/>
  <c r="W681" i="18"/>
  <c r="U680" i="18"/>
  <c r="W676" i="18"/>
  <c r="N675" i="18"/>
  <c r="U667" i="18"/>
  <c r="V632" i="18"/>
  <c r="W620" i="18"/>
  <c r="U591" i="18"/>
  <c r="W497" i="18"/>
  <c r="W451" i="18"/>
  <c r="P379" i="18"/>
  <c r="W371" i="18"/>
  <c r="P368" i="18"/>
  <c r="W357" i="18"/>
  <c r="W346" i="18"/>
  <c r="O341" i="18"/>
  <c r="O333" i="18"/>
  <c r="O330" i="18"/>
  <c r="W327" i="18"/>
  <c r="P319" i="18"/>
  <c r="P295" i="18"/>
  <c r="P293" i="18"/>
  <c r="P290" i="18"/>
  <c r="P281" i="18"/>
  <c r="W278" i="18"/>
  <c r="W275" i="18"/>
  <c r="P258" i="18"/>
  <c r="P238" i="18"/>
  <c r="P232" i="18"/>
  <c r="P229" i="18"/>
  <c r="W205" i="18"/>
  <c r="P203" i="18"/>
  <c r="O191" i="18"/>
  <c r="O187" i="18"/>
  <c r="O181" i="18"/>
  <c r="P176" i="18"/>
  <c r="O170" i="18"/>
  <c r="W433" i="18"/>
  <c r="N432" i="18"/>
  <c r="P428" i="18"/>
  <c r="N427" i="18"/>
  <c r="U423" i="18"/>
  <c r="W418" i="18"/>
  <c r="O417" i="18"/>
  <c r="N416" i="18"/>
  <c r="N411" i="18"/>
  <c r="O408" i="18"/>
  <c r="O405" i="18"/>
  <c r="N400" i="18"/>
  <c r="N397" i="18"/>
  <c r="P393" i="18"/>
  <c r="N392" i="18"/>
  <c r="N389" i="18"/>
  <c r="P382" i="18"/>
  <c r="O379" i="18"/>
  <c r="N375" i="18"/>
  <c r="O371" i="18"/>
  <c r="O368" i="18"/>
  <c r="N363" i="18"/>
  <c r="P353" i="18"/>
  <c r="P350" i="18"/>
  <c r="O346" i="18"/>
  <c r="P342" i="18"/>
  <c r="N341" i="18"/>
  <c r="P339" i="18"/>
  <c r="P336" i="18"/>
  <c r="P331" i="18"/>
  <c r="N330" i="18"/>
  <c r="N322" i="18"/>
  <c r="O319" i="18"/>
  <c r="N311" i="18"/>
  <c r="N308" i="18"/>
  <c r="N305" i="18"/>
  <c r="N303" i="18"/>
  <c r="P298" i="18"/>
  <c r="O295" i="18"/>
  <c r="O293" i="18"/>
  <c r="N286" i="18"/>
  <c r="O281" i="18"/>
  <c r="O278" i="18"/>
  <c r="O275" i="18"/>
  <c r="N272" i="18"/>
  <c r="N266" i="18"/>
  <c r="N261" i="18"/>
  <c r="O258" i="18"/>
  <c r="P253" i="18"/>
  <c r="P250" i="18"/>
  <c r="P246" i="18"/>
  <c r="N241" i="18"/>
  <c r="O232" i="18"/>
  <c r="O229" i="18"/>
  <c r="P226" i="18"/>
  <c r="N225" i="18"/>
  <c r="P220" i="18"/>
  <c r="N216" i="18"/>
  <c r="P212" i="18"/>
  <c r="P200" i="18"/>
  <c r="P197" i="18"/>
  <c r="N196" i="18"/>
  <c r="P192" i="18"/>
  <c r="N191" i="18"/>
  <c r="N187" i="18"/>
  <c r="N181" i="18"/>
  <c r="P179" i="18"/>
  <c r="O176" i="18"/>
  <c r="N170" i="18"/>
  <c r="P168" i="18"/>
  <c r="P163" i="18"/>
  <c r="W419" i="18"/>
  <c r="V418" i="18"/>
  <c r="N405" i="18"/>
  <c r="N403" i="18"/>
  <c r="O393" i="18"/>
  <c r="O387" i="18"/>
  <c r="O382" i="18"/>
  <c r="N371" i="18"/>
  <c r="N368" i="18"/>
  <c r="O353" i="18"/>
  <c r="O350" i="18"/>
  <c r="W347" i="18"/>
  <c r="N346" i="18"/>
  <c r="O342" i="18"/>
  <c r="O339" i="18"/>
  <c r="O336" i="18"/>
  <c r="O331" i="18"/>
  <c r="N319" i="18"/>
  <c r="O301" i="18"/>
  <c r="O298" i="18"/>
  <c r="N295" i="18"/>
  <c r="N293" i="18"/>
  <c r="N290" i="18"/>
  <c r="P287" i="18"/>
  <c r="N281" i="18"/>
  <c r="N278" i="18"/>
  <c r="W273" i="18"/>
  <c r="W270" i="18"/>
  <c r="O267" i="18"/>
  <c r="O262" i="18"/>
  <c r="O250" i="18"/>
  <c r="O246" i="18"/>
  <c r="P242" i="18"/>
  <c r="N238" i="18"/>
  <c r="N232" i="18"/>
  <c r="P230" i="18"/>
  <c r="N229" i="18"/>
  <c r="O226" i="18"/>
  <c r="O220" i="18"/>
  <c r="O212" i="18"/>
  <c r="N205" i="18"/>
  <c r="N203" i="18"/>
  <c r="O200" i="18"/>
  <c r="O197" i="18"/>
  <c r="O192" i="18"/>
  <c r="P188" i="18"/>
  <c r="N176" i="18"/>
  <c r="O168" i="18"/>
  <c r="O163" i="18"/>
  <c r="O151" i="18"/>
  <c r="N143" i="18"/>
  <c r="X883" i="19"/>
  <c r="V883" i="19"/>
  <c r="W420" i="18"/>
  <c r="N418" i="18"/>
  <c r="N393" i="18"/>
  <c r="N387" i="18"/>
  <c r="P385" i="18"/>
  <c r="P383" i="18"/>
  <c r="N382" i="18"/>
  <c r="N353" i="18"/>
  <c r="N350" i="18"/>
  <c r="N342" i="18"/>
  <c r="N339" i="18"/>
  <c r="P337" i="18"/>
  <c r="N336" i="18"/>
  <c r="N301" i="18"/>
  <c r="N298" i="18"/>
  <c r="P296" i="18"/>
  <c r="O287" i="18"/>
  <c r="P276" i="18"/>
  <c r="O273" i="18"/>
  <c r="N267" i="18"/>
  <c r="N262" i="18"/>
  <c r="N253" i="18"/>
  <c r="N250" i="18"/>
  <c r="N246" i="18"/>
  <c r="O235" i="18"/>
  <c r="O230" i="18"/>
  <c r="N226" i="18"/>
  <c r="O221" i="18"/>
  <c r="N212" i="18"/>
  <c r="P201" i="18"/>
  <c r="N200" i="18"/>
  <c r="O188" i="18"/>
  <c r="N179" i="18"/>
  <c r="N163" i="18"/>
  <c r="P152" i="18"/>
  <c r="N151" i="18"/>
  <c r="P884" i="18"/>
  <c r="N884" i="18"/>
  <c r="O884" i="18"/>
  <c r="W885" i="18"/>
  <c r="X885" i="18"/>
  <c r="P425" i="18"/>
  <c r="V420" i="18"/>
  <c r="O409" i="18"/>
  <c r="N406" i="18"/>
  <c r="N401" i="18"/>
  <c r="N398" i="18"/>
  <c r="O385" i="18"/>
  <c r="O383" i="18"/>
  <c r="O380" i="18"/>
  <c r="O377" i="18"/>
  <c r="O372" i="18"/>
  <c r="O369" i="18"/>
  <c r="P348" i="18"/>
  <c r="P332" i="18"/>
  <c r="N328" i="18"/>
  <c r="O325" i="18"/>
  <c r="O320" i="18"/>
  <c r="N317" i="18"/>
  <c r="Q876" i="19"/>
  <c r="O876" i="19"/>
  <c r="Q879" i="18"/>
  <c r="P879" i="18"/>
  <c r="O879" i="18"/>
  <c r="P431" i="18"/>
  <c r="V430" i="18"/>
  <c r="P426" i="18"/>
  <c r="V425" i="18"/>
  <c r="W421" i="18"/>
  <c r="U420" i="18"/>
  <c r="W415" i="18"/>
  <c r="P413" i="18"/>
  <c r="P410" i="18"/>
  <c r="O399" i="18"/>
  <c r="P396" i="18"/>
  <c r="O391" i="18"/>
  <c r="O388" i="18"/>
  <c r="N385" i="18"/>
  <c r="N377" i="18"/>
  <c r="N372" i="18"/>
  <c r="N369" i="18"/>
  <c r="P367" i="18"/>
  <c r="P362" i="18"/>
  <c r="O359" i="18"/>
  <c r="P356" i="18"/>
  <c r="O351" i="18"/>
  <c r="O348" i="18"/>
  <c r="P345" i="18"/>
  <c r="O343" i="18"/>
  <c r="O340" i="18"/>
  <c r="N337" i="18"/>
  <c r="O332" i="18"/>
  <c r="O329" i="18"/>
  <c r="N325" i="18"/>
  <c r="O321" i="18"/>
  <c r="N320" i="18"/>
  <c r="O315" i="18"/>
  <c r="P307" i="18"/>
  <c r="O302" i="18"/>
  <c r="O299" i="18"/>
  <c r="N291" i="18"/>
  <c r="O288" i="18"/>
  <c r="P285" i="18"/>
  <c r="O283" i="18"/>
  <c r="N279" i="18"/>
  <c r="N276" i="18"/>
  <c r="P271" i="18"/>
  <c r="O268" i="18"/>
  <c r="O265" i="18"/>
  <c r="P260" i="18"/>
  <c r="O256" i="18"/>
  <c r="O251" i="18"/>
  <c r="O248" i="18"/>
  <c r="P243" i="18"/>
  <c r="P240" i="18"/>
  <c r="O236" i="18"/>
  <c r="P231" i="18"/>
  <c r="O218" i="18"/>
  <c r="O215" i="18"/>
  <c r="O210" i="18"/>
  <c r="P207" i="18"/>
  <c r="P202" i="18"/>
  <c r="P190" i="18"/>
  <c r="P186" i="18"/>
  <c r="P175" i="18"/>
  <c r="Y24" i="18"/>
  <c r="R184" i="18"/>
  <c r="Q344" i="18"/>
  <c r="X424" i="18"/>
  <c r="R504" i="18"/>
  <c r="X584" i="18"/>
  <c r="X664" i="18"/>
  <c r="Y744" i="18"/>
  <c r="R112" i="16"/>
  <c r="R256" i="16"/>
  <c r="S256" i="16" s="1"/>
  <c r="R400" i="16"/>
  <c r="S400" i="16" s="1"/>
  <c r="R472" i="16"/>
  <c r="S472" i="16" s="1"/>
  <c r="R544" i="16"/>
  <c r="S544" i="16" s="1"/>
  <c r="R616" i="16"/>
  <c r="S616" i="16" s="1"/>
  <c r="R688" i="16"/>
  <c r="S688" i="16" s="1"/>
  <c r="R760" i="16"/>
  <c r="S760" i="16" s="1"/>
  <c r="R832" i="16"/>
  <c r="V876" i="18"/>
  <c r="U884" i="20"/>
  <c r="V884" i="20"/>
  <c r="O152" i="18"/>
  <c r="P145" i="18"/>
  <c r="P143" i="18"/>
  <c r="O140" i="18"/>
  <c r="O137" i="18"/>
  <c r="P123" i="18"/>
  <c r="O119" i="18"/>
  <c r="O116" i="18"/>
  <c r="O110" i="18"/>
  <c r="P107" i="18"/>
  <c r="O100" i="18"/>
  <c r="O97" i="18"/>
  <c r="P90" i="18"/>
  <c r="O86" i="18"/>
  <c r="P82" i="18"/>
  <c r="N81" i="18"/>
  <c r="P69" i="18"/>
  <c r="O65" i="18"/>
  <c r="P63" i="18"/>
  <c r="N62" i="18"/>
  <c r="P60" i="18"/>
  <c r="N59" i="18"/>
  <c r="O55" i="18"/>
  <c r="P47" i="18"/>
  <c r="N46" i="18"/>
  <c r="N36" i="18"/>
  <c r="O31" i="18"/>
  <c r="N27" i="18"/>
  <c r="O13" i="18"/>
  <c r="R34" i="18"/>
  <c r="Q114" i="18"/>
  <c r="R194" i="18"/>
  <c r="R274" i="18"/>
  <c r="R354" i="18"/>
  <c r="Y434" i="18"/>
  <c r="R514" i="18"/>
  <c r="X754" i="18"/>
  <c r="Q834" i="18"/>
  <c r="R49" i="16"/>
  <c r="S49" i="16" s="1"/>
  <c r="R121" i="16"/>
  <c r="S121" i="16" s="1"/>
  <c r="R193" i="16"/>
  <c r="S193" i="16" s="1"/>
  <c r="R265" i="16"/>
  <c r="S265" i="16" s="1"/>
  <c r="R337" i="16"/>
  <c r="S337" i="16" s="1"/>
  <c r="R409" i="16"/>
  <c r="S409" i="16" s="1"/>
  <c r="R481" i="16"/>
  <c r="S481" i="16" s="1"/>
  <c r="R625" i="16"/>
  <c r="R697" i="16"/>
  <c r="R769" i="16"/>
  <c r="S769" i="16" s="1"/>
  <c r="R841" i="16"/>
  <c r="S841" i="16" s="1"/>
  <c r="P880" i="20"/>
  <c r="U888" i="19"/>
  <c r="V889" i="19"/>
  <c r="V890" i="19"/>
  <c r="N877" i="18"/>
  <c r="V883" i="18"/>
  <c r="O893" i="18"/>
  <c r="X194" i="19"/>
  <c r="X274" i="19"/>
  <c r="R354" i="19"/>
  <c r="Q514" i="19"/>
  <c r="Y594" i="19"/>
  <c r="X674" i="19"/>
  <c r="Q754" i="19"/>
  <c r="R834" i="19"/>
  <c r="Q24" i="20"/>
  <c r="Y104" i="20"/>
  <c r="X184" i="20"/>
  <c r="N152" i="18"/>
  <c r="O145" i="18"/>
  <c r="O143" i="18"/>
  <c r="N140" i="18"/>
  <c r="N137" i="18"/>
  <c r="O125" i="18"/>
  <c r="O123" i="18"/>
  <c r="N110" i="18"/>
  <c r="O107" i="18"/>
  <c r="N106" i="18"/>
  <c r="N97" i="18"/>
  <c r="N86" i="18"/>
  <c r="O82" i="18"/>
  <c r="O69" i="18"/>
  <c r="N65" i="18"/>
  <c r="O63" i="18"/>
  <c r="O60" i="18"/>
  <c r="N55" i="18"/>
  <c r="O50" i="18"/>
  <c r="O40" i="18"/>
  <c r="O37" i="18"/>
  <c r="N31" i="18"/>
  <c r="O19" i="18"/>
  <c r="R44" i="18"/>
  <c r="Q124" i="18"/>
  <c r="Q364" i="18"/>
  <c r="R524" i="18"/>
  <c r="M33" i="21" s="1"/>
  <c r="R764" i="18"/>
  <c r="Q854" i="18"/>
  <c r="R58" i="16"/>
  <c r="R130" i="16"/>
  <c r="S130" i="16" s="1"/>
  <c r="R346" i="16"/>
  <c r="S346" i="16" s="1"/>
  <c r="R418" i="16"/>
  <c r="R562" i="16"/>
  <c r="S562" i="16" s="1"/>
  <c r="R706" i="16"/>
  <c r="R778" i="16"/>
  <c r="R850" i="16"/>
  <c r="O880" i="20"/>
  <c r="W876" i="20"/>
  <c r="V878" i="19"/>
  <c r="N883" i="19"/>
  <c r="V888" i="19"/>
  <c r="W889" i="19"/>
  <c r="W890" i="19"/>
  <c r="U876" i="18"/>
  <c r="W883" i="18"/>
  <c r="P887" i="18"/>
  <c r="N891" i="18"/>
  <c r="U892" i="18"/>
  <c r="P893" i="18"/>
  <c r="X44" i="19"/>
  <c r="Y124" i="19"/>
  <c r="Y284" i="19"/>
  <c r="X364" i="19"/>
  <c r="X444" i="19"/>
  <c r="Q524" i="19"/>
  <c r="Q604" i="19"/>
  <c r="N90" i="18"/>
  <c r="N82" i="18"/>
  <c r="N78" i="18"/>
  <c r="N69" i="18"/>
  <c r="N63" i="18"/>
  <c r="N50" i="18"/>
  <c r="N47" i="18"/>
  <c r="Q54" i="18"/>
  <c r="R134" i="18"/>
  <c r="R214" i="18"/>
  <c r="R294" i="18"/>
  <c r="R374" i="18"/>
  <c r="R454" i="18"/>
  <c r="R534" i="18"/>
  <c r="X614" i="18"/>
  <c r="X694" i="18"/>
  <c r="X774" i="18"/>
  <c r="X864" i="18"/>
  <c r="R67" i="16"/>
  <c r="S67" i="16" s="1"/>
  <c r="R139" i="16"/>
  <c r="S139" i="16" s="1"/>
  <c r="R211" i="16"/>
  <c r="S211" i="16" s="1"/>
  <c r="R427" i="16"/>
  <c r="S427" i="16" s="1"/>
  <c r="R499" i="16"/>
  <c r="R571" i="16"/>
  <c r="R643" i="16"/>
  <c r="S643" i="16" s="1"/>
  <c r="R787" i="16"/>
  <c r="R859" i="16"/>
  <c r="W893" i="20"/>
  <c r="W889" i="20"/>
  <c r="N882" i="19"/>
  <c r="V887" i="19"/>
  <c r="P888" i="19"/>
  <c r="P877" i="18"/>
  <c r="U881" i="18"/>
  <c r="U885" i="18"/>
  <c r="W886" i="18"/>
  <c r="X54" i="19"/>
  <c r="Y134" i="19"/>
  <c r="Q214" i="19"/>
  <c r="Q294" i="19"/>
  <c r="Q374" i="19"/>
  <c r="R454" i="19"/>
  <c r="R534" i="19"/>
  <c r="P133" i="18"/>
  <c r="W130" i="18"/>
  <c r="P127" i="18"/>
  <c r="P121" i="18"/>
  <c r="P112" i="18"/>
  <c r="P102" i="18"/>
  <c r="P92" i="18"/>
  <c r="P83" i="18"/>
  <c r="P79" i="18"/>
  <c r="W61" i="18"/>
  <c r="P57" i="18"/>
  <c r="P51" i="18"/>
  <c r="P48" i="18"/>
  <c r="P42" i="18"/>
  <c r="P38" i="18"/>
  <c r="P29" i="18"/>
  <c r="P26" i="18"/>
  <c r="P11" i="18"/>
  <c r="R64" i="18"/>
  <c r="Q144" i="18"/>
  <c r="Q224" i="18"/>
  <c r="R304" i="18"/>
  <c r="Q384" i="18"/>
  <c r="Q464" i="18"/>
  <c r="R544" i="18"/>
  <c r="R624" i="18"/>
  <c r="Q704" i="18"/>
  <c r="Q874" i="18"/>
  <c r="R148" i="16"/>
  <c r="R220" i="16"/>
  <c r="S220" i="16" s="1"/>
  <c r="R292" i="16"/>
  <c r="S292" i="16" s="1"/>
  <c r="R364" i="16"/>
  <c r="S364" i="16" s="1"/>
  <c r="R436" i="16"/>
  <c r="S436" i="16" s="1"/>
  <c r="R508" i="16"/>
  <c r="S508" i="16" s="1"/>
  <c r="R580" i="16"/>
  <c r="R652" i="16"/>
  <c r="S652" i="16" s="1"/>
  <c r="R724" i="16"/>
  <c r="R796" i="16"/>
  <c r="Q878" i="20"/>
  <c r="W877" i="20"/>
  <c r="U876" i="20"/>
  <c r="V877" i="19"/>
  <c r="U881" i="19"/>
  <c r="V882" i="19"/>
  <c r="W883" i="19"/>
  <c r="U885" i="19"/>
  <c r="U886" i="19"/>
  <c r="P887" i="19"/>
  <c r="P893" i="19"/>
  <c r="P876" i="18"/>
  <c r="W882" i="18"/>
  <c r="V885" i="18"/>
  <c r="W891" i="18"/>
  <c r="W892" i="18"/>
  <c r="R384" i="19"/>
  <c r="Y464" i="19"/>
  <c r="R704" i="19"/>
  <c r="O130" i="18"/>
  <c r="O127" i="18"/>
  <c r="O121" i="18"/>
  <c r="O112" i="18"/>
  <c r="P99" i="18"/>
  <c r="P95" i="18"/>
  <c r="O92" i="18"/>
  <c r="P88" i="18"/>
  <c r="O83" i="18"/>
  <c r="P67" i="18"/>
  <c r="O61" i="18"/>
  <c r="O57" i="18"/>
  <c r="P35" i="18"/>
  <c r="R74" i="18"/>
  <c r="Q154" i="18"/>
  <c r="R234" i="18"/>
  <c r="Q394" i="18"/>
  <c r="Q474" i="18"/>
  <c r="R554" i="18"/>
  <c r="Y794" i="18"/>
  <c r="R13" i="16"/>
  <c r="S13" i="16" s="1"/>
  <c r="R85" i="16"/>
  <c r="S85" i="16" s="1"/>
  <c r="R157" i="16"/>
  <c r="S157" i="16" s="1"/>
  <c r="R229" i="16"/>
  <c r="S229" i="16" s="1"/>
  <c r="R301" i="16"/>
  <c r="S301" i="16" s="1"/>
  <c r="R373" i="16"/>
  <c r="S373" i="16" s="1"/>
  <c r="R445" i="16"/>
  <c r="R517" i="16"/>
  <c r="R589" i="16"/>
  <c r="R733" i="16"/>
  <c r="S733" i="16" s="1"/>
  <c r="R805" i="16"/>
  <c r="R877" i="16"/>
  <c r="U893" i="20"/>
  <c r="W890" i="20"/>
  <c r="U889" i="20"/>
  <c r="W882" i="20"/>
  <c r="N876" i="19"/>
  <c r="W877" i="19"/>
  <c r="U880" i="19"/>
  <c r="P882" i="19"/>
  <c r="X74" i="19"/>
  <c r="Y234" i="19"/>
  <c r="Q314" i="19"/>
  <c r="Q394" i="19"/>
  <c r="Q474" i="19"/>
  <c r="X554" i="19"/>
  <c r="Q634" i="19"/>
  <c r="Q714" i="19"/>
  <c r="P160" i="18"/>
  <c r="N156" i="18"/>
  <c r="O147" i="18"/>
  <c r="N133" i="18"/>
  <c r="N130" i="18"/>
  <c r="W122" i="18"/>
  <c r="N121" i="18"/>
  <c r="O118" i="18"/>
  <c r="P109" i="18"/>
  <c r="P105" i="18"/>
  <c r="O99" i="18"/>
  <c r="O95" i="18"/>
  <c r="P93" i="18"/>
  <c r="N92" i="18"/>
  <c r="O88" i="18"/>
  <c r="O85" i="18"/>
  <c r="N83" i="18"/>
  <c r="P77" i="18"/>
  <c r="O67" i="18"/>
  <c r="N61" i="18"/>
  <c r="O58" i="18"/>
  <c r="N57" i="18"/>
  <c r="P52" i="18"/>
  <c r="N51" i="18"/>
  <c r="W39" i="18"/>
  <c r="N38" i="18"/>
  <c r="O35" i="18"/>
  <c r="N29" i="18"/>
  <c r="O21" i="18"/>
  <c r="O17" i="18"/>
  <c r="O8" i="18"/>
  <c r="Q84" i="18"/>
  <c r="Q244" i="18"/>
  <c r="Q324" i="18"/>
  <c r="Q564" i="18"/>
  <c r="R644" i="18"/>
  <c r="X724" i="18"/>
  <c r="R22" i="16"/>
  <c r="R94" i="16"/>
  <c r="S94" i="16" s="1"/>
  <c r="R238" i="16"/>
  <c r="S238" i="16" s="1"/>
  <c r="R382" i="16"/>
  <c r="S382" i="16" s="1"/>
  <c r="R454" i="16"/>
  <c r="S454" i="16" s="1"/>
  <c r="R526" i="16"/>
  <c r="S526" i="16" s="1"/>
  <c r="R670" i="16"/>
  <c r="R742" i="16"/>
  <c r="R814" i="16"/>
  <c r="O894" i="20"/>
  <c r="P886" i="20"/>
  <c r="O885" i="20"/>
  <c r="W878" i="20"/>
  <c r="N877" i="20"/>
  <c r="V880" i="19"/>
  <c r="P886" i="19"/>
  <c r="U891" i="19"/>
  <c r="P892" i="19"/>
  <c r="P880" i="18"/>
  <c r="Y894" i="18"/>
  <c r="Q84" i="19"/>
  <c r="Q164" i="19"/>
  <c r="X244" i="19"/>
  <c r="Q324" i="19"/>
  <c r="Y404" i="19"/>
  <c r="Y484" i="19"/>
  <c r="X564" i="19"/>
  <c r="X644" i="19"/>
  <c r="X884" i="19"/>
  <c r="O142" i="18"/>
  <c r="O139" i="18"/>
  <c r="O136" i="18"/>
  <c r="O122" i="18"/>
  <c r="O115" i="18"/>
  <c r="O109" i="18"/>
  <c r="O103" i="18"/>
  <c r="N99" i="18"/>
  <c r="O93" i="18"/>
  <c r="N88" i="18"/>
  <c r="O71" i="18"/>
  <c r="P68" i="18"/>
  <c r="N67" i="18"/>
  <c r="P62" i="18"/>
  <c r="P59" i="18"/>
  <c r="N58" i="18"/>
  <c r="O52" i="18"/>
  <c r="O49" i="18"/>
  <c r="O43" i="18"/>
  <c r="O39" i="18"/>
  <c r="P36" i="18"/>
  <c r="N35" i="18"/>
  <c r="N33" i="18"/>
  <c r="O30" i="18"/>
  <c r="P27" i="18"/>
  <c r="P12" i="18"/>
  <c r="Q14" i="18"/>
  <c r="R94" i="18"/>
  <c r="R174" i="18"/>
  <c r="R254" i="18"/>
  <c r="Q334" i="18"/>
  <c r="R414" i="18"/>
  <c r="R494" i="18"/>
  <c r="Q574" i="18"/>
  <c r="Y734" i="18"/>
  <c r="X814" i="18"/>
  <c r="R679" i="16"/>
  <c r="R751" i="16"/>
  <c r="R823" i="16"/>
  <c r="S823" i="16" s="1"/>
  <c r="R94" i="19"/>
  <c r="Q174" i="19"/>
  <c r="Q254" i="19"/>
  <c r="R334" i="19"/>
  <c r="X414" i="19"/>
  <c r="Q494" i="19"/>
  <c r="Y654" i="19"/>
  <c r="R734" i="19"/>
  <c r="Q894" i="19"/>
  <c r="X84" i="20"/>
  <c r="X164" i="20"/>
  <c r="R244" i="20"/>
  <c r="Q324" i="20"/>
  <c r="R404" i="20"/>
  <c r="Q484" i="20"/>
  <c r="X564" i="20"/>
  <c r="X644" i="20"/>
  <c r="X724" i="20"/>
  <c r="X884" i="20"/>
  <c r="Y374" i="18"/>
  <c r="X24" i="20"/>
  <c r="X594" i="19"/>
  <c r="X804" i="19"/>
  <c r="I884" i="19"/>
  <c r="Y884" i="19" s="1"/>
  <c r="H1" i="20"/>
  <c r="X34" i="19"/>
  <c r="I754" i="19"/>
  <c r="R754" i="19" s="1"/>
  <c r="X374" i="18"/>
  <c r="Q104" i="20"/>
  <c r="I184" i="20"/>
  <c r="R184" i="20" s="1"/>
  <c r="Q674" i="19"/>
  <c r="I674" i="19"/>
  <c r="R674" i="19" s="1"/>
  <c r="X754" i="19"/>
  <c r="Q184" i="20"/>
  <c r="X104" i="20"/>
  <c r="X834" i="19"/>
  <c r="Q194" i="19"/>
  <c r="R214" i="19"/>
  <c r="R154" i="20"/>
  <c r="V815" i="19"/>
  <c r="V236" i="19"/>
  <c r="V293" i="19"/>
  <c r="V130" i="19"/>
  <c r="I465" i="19"/>
  <c r="R465" i="19" s="1"/>
  <c r="O487" i="19"/>
  <c r="V498" i="19"/>
  <c r="O418" i="19"/>
  <c r="O122" i="19"/>
  <c r="O18" i="19"/>
  <c r="S506" i="16"/>
  <c r="O161" i="19"/>
  <c r="O260" i="20"/>
  <c r="V68" i="20"/>
  <c r="V81" i="19"/>
  <c r="V176" i="20"/>
  <c r="V170" i="20"/>
  <c r="V65" i="19"/>
  <c r="V481" i="19"/>
  <c r="O161" i="20"/>
  <c r="V338" i="19"/>
  <c r="O178" i="19"/>
  <c r="O29" i="19"/>
  <c r="V129" i="20"/>
  <c r="V530" i="19"/>
  <c r="V100" i="20"/>
  <c r="O305" i="19"/>
  <c r="O236" i="19"/>
  <c r="V290" i="19"/>
  <c r="V429" i="19"/>
  <c r="O213" i="20"/>
  <c r="V190" i="20"/>
  <c r="O719" i="18"/>
  <c r="V213" i="19"/>
  <c r="V109" i="19"/>
  <c r="V450" i="19"/>
  <c r="V242" i="20"/>
  <c r="V152" i="20"/>
  <c r="V251" i="20"/>
  <c r="V189" i="19"/>
  <c r="V269" i="19"/>
  <c r="V77" i="20"/>
  <c r="O476" i="19"/>
  <c r="V50" i="19"/>
  <c r="V362" i="19"/>
  <c r="O65" i="19"/>
  <c r="O373" i="19"/>
  <c r="O205" i="20"/>
  <c r="V106" i="20"/>
  <c r="I110" i="19"/>
  <c r="Y110" i="19" s="1"/>
  <c r="V715" i="18"/>
  <c r="V12" i="20"/>
  <c r="V115" i="20"/>
  <c r="I282" i="19"/>
  <c r="R282" i="19" s="1"/>
  <c r="V396" i="19"/>
  <c r="I247" i="19"/>
  <c r="R247" i="19" s="1"/>
  <c r="V509" i="19"/>
  <c r="O465" i="19"/>
  <c r="O98" i="19"/>
  <c r="V533" i="19"/>
  <c r="O233" i="20"/>
  <c r="O123" i="20"/>
  <c r="V422" i="18"/>
  <c r="V247" i="19"/>
  <c r="V53" i="19"/>
  <c r="V36" i="20"/>
  <c r="I145" i="19"/>
  <c r="R145" i="19" s="1"/>
  <c r="V258" i="19"/>
  <c r="I42" i="19"/>
  <c r="Y42" i="19" s="1"/>
  <c r="O210" i="19"/>
  <c r="V453" i="19"/>
  <c r="V407" i="19"/>
  <c r="O86" i="20"/>
  <c r="V385" i="19"/>
  <c r="O145" i="19"/>
  <c r="O87" i="19"/>
  <c r="V53" i="20"/>
  <c r="V138" i="20"/>
  <c r="V219" i="20"/>
  <c r="O18" i="20"/>
  <c r="O283" i="20"/>
  <c r="P258" i="16"/>
  <c r="V225" i="20"/>
  <c r="V275" i="20"/>
  <c r="V225" i="19"/>
  <c r="X482" i="16"/>
  <c r="S96" i="16"/>
  <c r="V292" i="20"/>
  <c r="O62" i="20"/>
  <c r="V401" i="19"/>
  <c r="V199" i="20"/>
  <c r="S254" i="16"/>
  <c r="O62" i="8"/>
  <c r="AJ55" i="17"/>
  <c r="AJ51" i="17"/>
  <c r="AJ50" i="17"/>
  <c r="AJ49" i="17"/>
  <c r="AJ48" i="17"/>
  <c r="AJ44" i="17"/>
  <c r="AJ41" i="17"/>
  <c r="AJ40" i="17"/>
  <c r="AJ39" i="17"/>
  <c r="AJ37" i="17"/>
  <c r="AJ36" i="17"/>
  <c r="AJ35" i="17"/>
  <c r="AJ34" i="17"/>
  <c r="AJ33" i="17"/>
  <c r="AJ31" i="17"/>
  <c r="AJ30" i="17"/>
  <c r="AJ28" i="17"/>
  <c r="AJ27" i="17"/>
  <c r="AJ26" i="17"/>
  <c r="AJ25" i="17"/>
  <c r="AJ24" i="17"/>
  <c r="AJ22" i="17"/>
  <c r="AJ21" i="17"/>
  <c r="AJ20" i="17"/>
  <c r="AJ19" i="17"/>
  <c r="AJ16" i="17"/>
  <c r="AJ13" i="17"/>
  <c r="AJ11" i="17"/>
  <c r="AJ10" i="17"/>
  <c r="AJ9" i="17"/>
  <c r="AJ8" i="17"/>
  <c r="AJ6" i="17"/>
  <c r="AJ5" i="17"/>
  <c r="X232" i="16"/>
  <c r="X268" i="16"/>
  <c r="X349" i="16"/>
  <c r="X430" i="16"/>
  <c r="S84" i="16"/>
  <c r="V688" i="19"/>
  <c r="S524" i="16"/>
  <c r="O750" i="19"/>
  <c r="AA62" i="8"/>
  <c r="BJ62" i="8" s="1"/>
  <c r="AA38" i="8"/>
  <c r="AA22" i="8"/>
  <c r="AA14" i="8"/>
  <c r="AA6" i="8"/>
  <c r="I553" i="19"/>
  <c r="Y553" i="19" s="1"/>
  <c r="I190" i="19"/>
  <c r="Y190" i="19" s="1"/>
  <c r="U363" i="19"/>
  <c r="U170" i="20"/>
  <c r="U621" i="19"/>
  <c r="U333" i="20"/>
  <c r="U566" i="20"/>
  <c r="U192" i="19"/>
  <c r="U351" i="20"/>
  <c r="U12" i="20"/>
  <c r="AO58" i="8"/>
  <c r="U512" i="19"/>
  <c r="U559" i="19"/>
  <c r="N395" i="20"/>
  <c r="N352" i="19"/>
  <c r="AN11" i="8"/>
  <c r="AO42" i="8"/>
  <c r="AN15" i="8"/>
  <c r="N283" i="19"/>
  <c r="U787" i="19"/>
  <c r="U328" i="19"/>
  <c r="U482" i="20"/>
  <c r="U36" i="20"/>
  <c r="U115" i="20"/>
  <c r="AN61" i="8"/>
  <c r="BV61" i="8" s="1"/>
  <c r="U401" i="19"/>
  <c r="N436" i="20"/>
  <c r="AN56" i="8"/>
  <c r="BV56" i="8" s="1"/>
  <c r="N27" i="20"/>
  <c r="N602" i="20"/>
  <c r="AC52" i="8"/>
  <c r="N259" i="19"/>
  <c r="AE63" i="17"/>
  <c r="U491" i="20"/>
  <c r="AN51" i="8"/>
  <c r="AN67" i="8"/>
  <c r="N579" i="19"/>
  <c r="I491" i="20"/>
  <c r="Y491" i="20" s="1"/>
  <c r="U161" i="19"/>
  <c r="U612" i="19"/>
  <c r="AN53" i="8"/>
  <c r="AO59" i="8"/>
  <c r="N606" i="20"/>
  <c r="U66" i="19"/>
  <c r="U548" i="20"/>
  <c r="U453" i="20"/>
  <c r="U248" i="19"/>
  <c r="U568" i="19"/>
  <c r="N176" i="20"/>
  <c r="U81" i="19"/>
  <c r="I559" i="19"/>
  <c r="R559" i="19" s="1"/>
  <c r="AN65" i="8"/>
  <c r="BV65" i="8" s="1"/>
  <c r="I615" i="20"/>
  <c r="R615" i="20" s="1"/>
  <c r="N100" i="20"/>
  <c r="U50" i="19"/>
  <c r="AO22" i="8"/>
  <c r="I149" i="20"/>
  <c r="U403" i="20"/>
  <c r="Y442" i="20"/>
  <c r="U317" i="19"/>
  <c r="U152" i="20"/>
  <c r="U210" i="19"/>
  <c r="U86" i="20"/>
  <c r="AO62" i="8"/>
  <c r="AC60" i="8"/>
  <c r="N481" i="19"/>
  <c r="AN55" i="8"/>
  <c r="U597" i="20"/>
  <c r="AN50" i="8"/>
  <c r="AN64" i="8"/>
  <c r="U161" i="20"/>
  <c r="N77" i="19"/>
  <c r="U538" i="20"/>
  <c r="U477" i="19"/>
  <c r="N488" i="19"/>
  <c r="AN7" i="8"/>
  <c r="BV7" i="8" s="1"/>
  <c r="AN26" i="8"/>
  <c r="N295" i="19"/>
  <c r="I445" i="20"/>
  <c r="I497" i="20"/>
  <c r="Y497" i="20" s="1"/>
  <c r="I557" i="20"/>
  <c r="R557" i="20" s="1"/>
  <c r="I566" i="20"/>
  <c r="I612" i="19"/>
  <c r="R612" i="19" s="1"/>
  <c r="AD64" i="17"/>
  <c r="U360" i="20"/>
  <c r="U213" i="20"/>
  <c r="U790" i="19"/>
  <c r="U316" i="20"/>
  <c r="U466" i="19"/>
  <c r="U366" i="20"/>
  <c r="U43" i="19"/>
  <c r="N18" i="20"/>
  <c r="N615" i="20"/>
  <c r="AN52" i="8"/>
  <c r="AN30" i="8"/>
  <c r="AN21" i="8"/>
  <c r="U237" i="19"/>
  <c r="U342" i="20"/>
  <c r="AN63" i="8"/>
  <c r="AN60" i="8"/>
  <c r="BV60" i="8" s="1"/>
  <c r="N62" i="20"/>
  <c r="U68" i="20"/>
  <c r="N19" i="19"/>
  <c r="U306" i="19"/>
  <c r="AO41" i="8"/>
  <c r="AO24" i="8"/>
  <c r="S606" i="16"/>
  <c r="S38" i="16"/>
  <c r="N891" i="19"/>
  <c r="S255" i="16"/>
  <c r="I159" i="19"/>
  <c r="R159" i="19" s="1"/>
  <c r="I217" i="19"/>
  <c r="R217" i="19" s="1"/>
  <c r="I388" i="19"/>
  <c r="Y388" i="19" s="1"/>
  <c r="I423" i="19"/>
  <c r="Y423" i="19" s="1"/>
  <c r="I542" i="20"/>
  <c r="Y542" i="20" s="1"/>
  <c r="I540" i="19"/>
  <c r="Y540" i="19" s="1"/>
  <c r="S194" i="16"/>
  <c r="AI61" i="17"/>
  <c r="S645" i="16"/>
  <c r="I21" i="19"/>
  <c r="R21" i="19" s="1"/>
  <c r="E1" i="18"/>
  <c r="U875" i="19"/>
  <c r="S25" i="16"/>
  <c r="S241" i="16"/>
  <c r="S295" i="16"/>
  <c r="S313" i="16"/>
  <c r="S331" i="16"/>
  <c r="S394" i="16"/>
  <c r="S421" i="16"/>
  <c r="X71" i="16"/>
  <c r="X134" i="16"/>
  <c r="X278" i="16"/>
  <c r="I500" i="19"/>
  <c r="R500" i="19" s="1"/>
  <c r="I271" i="20"/>
  <c r="Y271" i="20" s="1"/>
  <c r="AI57" i="17"/>
  <c r="AG61" i="17"/>
  <c r="AG58" i="17"/>
  <c r="I615" i="19"/>
  <c r="R615" i="19" s="1"/>
  <c r="I617" i="19"/>
  <c r="I613" i="19"/>
  <c r="R613" i="19" s="1"/>
  <c r="N889" i="18"/>
  <c r="S377" i="16"/>
  <c r="X108" i="16"/>
  <c r="X135" i="16"/>
  <c r="X144" i="16"/>
  <c r="X279" i="16"/>
  <c r="X414" i="16"/>
  <c r="X459" i="16"/>
  <c r="I81" i="19"/>
  <c r="Y81" i="19" s="1"/>
  <c r="I199" i="20"/>
  <c r="Y199" i="20" s="1"/>
  <c r="I213" i="20"/>
  <c r="R213" i="20" s="1"/>
  <c r="AH57" i="17"/>
  <c r="I550" i="19"/>
  <c r="S496" i="16"/>
  <c r="AF62" i="17"/>
  <c r="AF60" i="17"/>
  <c r="AF58" i="17"/>
  <c r="S538" i="16"/>
  <c r="I269" i="19"/>
  <c r="R269" i="19" s="1"/>
  <c r="AE61" i="17"/>
  <c r="AE59" i="17"/>
  <c r="AE58" i="17"/>
  <c r="S100" i="16"/>
  <c r="S199" i="16"/>
  <c r="S235" i="16"/>
  <c r="S307" i="16"/>
  <c r="S388" i="16"/>
  <c r="X11" i="16"/>
  <c r="X128" i="16"/>
  <c r="X200" i="16"/>
  <c r="X398" i="16"/>
  <c r="I88" i="19"/>
  <c r="R88" i="19" s="1"/>
  <c r="I179" i="19"/>
  <c r="Y179" i="19" s="1"/>
  <c r="I295" i="19"/>
  <c r="Y295" i="19" s="1"/>
  <c r="I317" i="19"/>
  <c r="Y317" i="19" s="1"/>
  <c r="I430" i="19"/>
  <c r="Y430" i="19" s="1"/>
  <c r="I510" i="19"/>
  <c r="R510" i="19" s="1"/>
  <c r="E1" i="19"/>
  <c r="AF57" i="17"/>
  <c r="AD59" i="17"/>
  <c r="AD62" i="17"/>
  <c r="W66" i="20"/>
  <c r="W786" i="20"/>
  <c r="W75" i="20"/>
  <c r="W237" i="19"/>
  <c r="W283" i="19"/>
  <c r="W30" i="19"/>
  <c r="W480" i="20"/>
  <c r="W555" i="20"/>
  <c r="Q64" i="8"/>
  <c r="I546" i="20"/>
  <c r="Y546" i="20" s="1"/>
  <c r="I306" i="19"/>
  <c r="R306" i="19" s="1"/>
  <c r="I461" i="19"/>
  <c r="R461" i="19" s="1"/>
  <c r="W221" i="19"/>
  <c r="W301" i="19"/>
  <c r="P352" i="19"/>
  <c r="P62" i="8"/>
  <c r="I597" i="19"/>
  <c r="Y597" i="19" s="1"/>
  <c r="P623" i="19"/>
  <c r="P168" i="20"/>
  <c r="I451" i="20"/>
  <c r="R451" i="20" s="1"/>
  <c r="I527" i="20"/>
  <c r="Y527" i="20" s="1"/>
  <c r="I331" i="20"/>
  <c r="W509" i="20"/>
  <c r="W466" i="20"/>
  <c r="P397" i="19"/>
  <c r="AB24" i="8"/>
  <c r="BK24" i="8" s="1"/>
  <c r="P518" i="20"/>
  <c r="P499" i="19"/>
  <c r="P290" i="20"/>
  <c r="AA26" i="8"/>
  <c r="P633" i="18"/>
  <c r="P676" i="18"/>
  <c r="P598" i="18"/>
  <c r="P130" i="18"/>
  <c r="W322" i="20"/>
  <c r="W489" i="20"/>
  <c r="Y22" i="18"/>
  <c r="I585" i="20"/>
  <c r="Y585" i="20" s="1"/>
  <c r="W306" i="19"/>
  <c r="P317" i="19"/>
  <c r="I237" i="19"/>
  <c r="P61" i="8"/>
  <c r="AZ61" i="8" s="1"/>
  <c r="AB64" i="8"/>
  <c r="W33" i="20"/>
  <c r="W460" i="20"/>
  <c r="W299" i="20"/>
  <c r="W603" i="19"/>
  <c r="W527" i="20"/>
  <c r="P272" i="20"/>
  <c r="W141" i="19"/>
  <c r="W442" i="20"/>
  <c r="W305" i="20"/>
  <c r="W328" i="19"/>
  <c r="P51" i="20"/>
  <c r="P443" i="19"/>
  <c r="P270" i="19"/>
  <c r="AD58" i="17"/>
  <c r="Y323" i="19"/>
  <c r="W192" i="19"/>
  <c r="W295" i="19"/>
  <c r="I283" i="19"/>
  <c r="R283" i="19" s="1"/>
  <c r="P592" i="20"/>
  <c r="W536" i="20"/>
  <c r="W546" i="20"/>
  <c r="W55" i="19"/>
  <c r="I592" i="20"/>
  <c r="R592" i="20" s="1"/>
  <c r="W313" i="20"/>
  <c r="W159" i="20"/>
  <c r="P512" i="19"/>
  <c r="I601" i="20"/>
  <c r="R601" i="20" s="1"/>
  <c r="W197" i="20"/>
  <c r="P281" i="20"/>
  <c r="P419" i="19"/>
  <c r="W331" i="20"/>
  <c r="W146" i="19"/>
  <c r="W150" i="20"/>
  <c r="W451" i="20"/>
  <c r="W211" i="20"/>
  <c r="P92" i="20"/>
  <c r="P295" i="19"/>
  <c r="I542" i="19"/>
  <c r="Y542" i="19" s="1"/>
  <c r="P597" i="19"/>
  <c r="P83" i="20"/>
  <c r="P135" i="19"/>
  <c r="P601" i="20"/>
  <c r="W16" i="20"/>
  <c r="W249" i="20"/>
  <c r="P110" i="19"/>
  <c r="Q424" i="16"/>
  <c r="I488" i="19"/>
  <c r="R488" i="19" s="1"/>
  <c r="I512" i="19"/>
  <c r="Y512" i="19" s="1"/>
  <c r="P346" i="18"/>
  <c r="AD60" i="17"/>
  <c r="W700" i="19"/>
  <c r="W110" i="19"/>
  <c r="W317" i="19"/>
  <c r="W42" i="20"/>
  <c r="P358" i="20"/>
  <c r="P272" i="19"/>
  <c r="I248" i="19"/>
  <c r="R248" i="19" s="1"/>
  <c r="P63" i="8"/>
  <c r="P589" i="20"/>
  <c r="W19" i="19"/>
  <c r="P488" i="19"/>
  <c r="I215" i="19"/>
  <c r="R215" i="19" s="1"/>
  <c r="W578" i="19"/>
  <c r="W123" i="19"/>
  <c r="W77" i="19"/>
  <c r="W548" i="19"/>
  <c r="I61" i="19"/>
  <c r="R61" i="19" s="1"/>
  <c r="I272" i="19"/>
  <c r="R272" i="19" s="1"/>
  <c r="P378" i="20"/>
  <c r="P258" i="20"/>
  <c r="W408" i="19"/>
  <c r="W157" i="19"/>
  <c r="I589" i="20"/>
  <c r="R589" i="20" s="1"/>
  <c r="I563" i="20"/>
  <c r="R563" i="20" s="1"/>
  <c r="P88" i="19"/>
  <c r="I231" i="20"/>
  <c r="W168" i="19"/>
  <c r="W231" i="20"/>
  <c r="I503" i="20"/>
  <c r="R503" i="20" s="1"/>
  <c r="P386" i="19"/>
  <c r="P121" i="20"/>
  <c r="P371" i="18"/>
  <c r="P608" i="18"/>
  <c r="W375" i="19"/>
  <c r="W702" i="20"/>
  <c r="W703" i="19"/>
  <c r="W572" i="20"/>
  <c r="W563" i="20"/>
  <c r="W259" i="19"/>
  <c r="I16" i="20"/>
  <c r="Y16" i="20" s="1"/>
  <c r="X389" i="16"/>
  <c r="I536" i="20"/>
  <c r="R536" i="20" s="1"/>
  <c r="I605" i="20"/>
  <c r="R605" i="20" s="1"/>
  <c r="I168" i="19"/>
  <c r="Y168" i="19" s="1"/>
  <c r="I249" i="20"/>
  <c r="R249" i="20" s="1"/>
  <c r="P425" i="20"/>
  <c r="P432" i="19"/>
  <c r="P883" i="19"/>
  <c r="P886" i="18"/>
  <c r="W877" i="18"/>
  <c r="W888" i="19"/>
  <c r="W882" i="19"/>
  <c r="BG47" i="8"/>
  <c r="P892" i="18"/>
  <c r="AN92" i="8"/>
  <c r="P891" i="18"/>
  <c r="W188" i="19"/>
  <c r="W475" i="19"/>
  <c r="W532" i="19"/>
  <c r="W233" i="20"/>
  <c r="W232" i="18"/>
  <c r="W83" i="18"/>
  <c r="W51" i="18"/>
  <c r="W379" i="18"/>
  <c r="W792" i="18"/>
  <c r="W79" i="18"/>
  <c r="W557" i="20"/>
  <c r="W550" i="19"/>
  <c r="W81" i="19"/>
  <c r="P315" i="19"/>
  <c r="I579" i="19"/>
  <c r="I590" i="20"/>
  <c r="R590" i="20" s="1"/>
  <c r="I436" i="20"/>
  <c r="R436" i="20" s="1"/>
  <c r="I50" i="19"/>
  <c r="W612" i="19"/>
  <c r="P115" i="20"/>
  <c r="W225" i="20"/>
  <c r="W219" i="20"/>
  <c r="P161" i="19"/>
  <c r="W205" i="20"/>
  <c r="W143" i="19"/>
  <c r="P290" i="19"/>
  <c r="P283" i="20"/>
  <c r="P316" i="20"/>
  <c r="W251" i="20"/>
  <c r="P275" i="18"/>
  <c r="P327" i="18"/>
  <c r="W395" i="20"/>
  <c r="W790" i="19"/>
  <c r="W566" i="20"/>
  <c r="W468" i="20"/>
  <c r="W108" i="19"/>
  <c r="W462" i="20"/>
  <c r="W403" i="18"/>
  <c r="W486" i="18"/>
  <c r="W156" i="18"/>
  <c r="W281" i="18"/>
  <c r="W368" i="18"/>
  <c r="P550" i="19"/>
  <c r="W481" i="19"/>
  <c r="P81" i="19"/>
  <c r="W303" i="19"/>
  <c r="W593" i="20"/>
  <c r="I621" i="19"/>
  <c r="R621" i="19" s="1"/>
  <c r="W579" i="19"/>
  <c r="W383" i="19"/>
  <c r="W266" i="20"/>
  <c r="P348" i="19"/>
  <c r="W119" i="19"/>
  <c r="W445" i="20"/>
  <c r="W161" i="20"/>
  <c r="P213" i="20"/>
  <c r="P451" i="18"/>
  <c r="W787" i="19"/>
  <c r="W166" i="19"/>
  <c r="W453" i="20"/>
  <c r="W491" i="20"/>
  <c r="W456" i="18"/>
  <c r="W38" i="18"/>
  <c r="W102" i="18"/>
  <c r="W203" i="18"/>
  <c r="W127" i="18"/>
  <c r="W57" i="18"/>
  <c r="W48" i="18"/>
  <c r="W26" i="18"/>
  <c r="W112" i="18"/>
  <c r="I619" i="19"/>
  <c r="R619" i="19" s="1"/>
  <c r="I548" i="20"/>
  <c r="Y548" i="20" s="1"/>
  <c r="W606" i="20"/>
  <c r="P612" i="19"/>
  <c r="W602" i="20"/>
  <c r="P548" i="20"/>
  <c r="P557" i="20"/>
  <c r="P212" i="19"/>
  <c r="W28" i="19"/>
  <c r="W370" i="19"/>
  <c r="W155" i="19"/>
  <c r="W199" i="20"/>
  <c r="W417" i="19"/>
  <c r="P529" i="20"/>
  <c r="P436" i="20"/>
  <c r="W482" i="20"/>
  <c r="P170" i="20"/>
  <c r="BB20" i="8"/>
  <c r="BW50" i="8"/>
  <c r="P620" i="18"/>
  <c r="P205" i="18"/>
  <c r="R491" i="20"/>
  <c r="W403" i="20"/>
  <c r="W520" i="20"/>
  <c r="W450" i="19"/>
  <c r="W190" i="20"/>
  <c r="W497" i="20"/>
  <c r="W6" i="19"/>
  <c r="W452" i="19"/>
  <c r="W546" i="18"/>
  <c r="W489" i="18"/>
  <c r="W42" i="18"/>
  <c r="W448" i="18"/>
  <c r="I593" i="20"/>
  <c r="R593" i="20" s="1"/>
  <c r="W268" i="19"/>
  <c r="P566" i="20"/>
  <c r="W536" i="19"/>
  <c r="I575" i="19"/>
  <c r="Y575" i="19" s="1"/>
  <c r="I606" i="20"/>
  <c r="R606" i="20" s="1"/>
  <c r="I115" i="20"/>
  <c r="R115" i="20" s="1"/>
  <c r="I511" i="20"/>
  <c r="Y511" i="20" s="1"/>
  <c r="P590" i="20"/>
  <c r="P615" i="20"/>
  <c r="W519" i="19"/>
  <c r="W307" i="20"/>
  <c r="P17" i="19"/>
  <c r="P130" i="19"/>
  <c r="P406" i="19"/>
  <c r="P301" i="20"/>
  <c r="P246" i="19"/>
  <c r="I11" i="18"/>
  <c r="P660" i="18"/>
  <c r="P743" i="18"/>
  <c r="P681" i="18"/>
  <c r="W619" i="19"/>
  <c r="W210" i="19"/>
  <c r="W408" i="18"/>
  <c r="W133" i="18"/>
  <c r="W176" i="18"/>
  <c r="W92" i="18"/>
  <c r="P292" i="20"/>
  <c r="W223" i="19"/>
  <c r="I401" i="19"/>
  <c r="I536" i="19"/>
  <c r="Y536" i="19" s="1"/>
  <c r="P575" i="19"/>
  <c r="I538" i="20"/>
  <c r="Y538" i="20" s="1"/>
  <c r="I210" i="19"/>
  <c r="R210" i="19" s="1"/>
  <c r="W597" i="20"/>
  <c r="P321" i="19"/>
  <c r="P559" i="19"/>
  <c r="P176" i="20"/>
  <c r="I602" i="20"/>
  <c r="P445" i="20"/>
  <c r="P199" i="20"/>
  <c r="W581" i="18"/>
  <c r="P278" i="18"/>
  <c r="W257" i="19"/>
  <c r="W486" i="19"/>
  <c r="W241" i="19"/>
  <c r="W405" i="18"/>
  <c r="W229" i="18"/>
  <c r="W293" i="18"/>
  <c r="W553" i="18"/>
  <c r="I530" i="19"/>
  <c r="R530" i="19" s="1"/>
  <c r="I450" i="19"/>
  <c r="R450" i="19" s="1"/>
  <c r="W50" i="19"/>
  <c r="P421" i="20"/>
  <c r="W242" i="20"/>
  <c r="W636" i="18"/>
  <c r="P357" i="18"/>
  <c r="P709" i="18"/>
  <c r="AF59" i="17"/>
  <c r="W530" i="19"/>
  <c r="W525" i="18"/>
  <c r="W121" i="18"/>
  <c r="W29" i="18"/>
  <c r="I370" i="19"/>
  <c r="I52" i="19"/>
  <c r="Y52" i="19" s="1"/>
  <c r="P538" i="20"/>
  <c r="W395" i="19"/>
  <c r="W401" i="19"/>
  <c r="I161" i="19"/>
  <c r="I29" i="18"/>
  <c r="W685" i="18"/>
  <c r="P575" i="18"/>
  <c r="I6" i="20"/>
  <c r="R6" i="20" s="1"/>
  <c r="I559" i="20"/>
  <c r="R559" i="20" s="1"/>
  <c r="AA17" i="8"/>
  <c r="O53" i="8"/>
  <c r="O59" i="8"/>
  <c r="I30" i="20"/>
  <c r="R30" i="20" s="1"/>
  <c r="W686" i="19"/>
  <c r="W148" i="19"/>
  <c r="W186" i="20"/>
  <c r="W286" i="19"/>
  <c r="P388" i="19"/>
  <c r="W423" i="19"/>
  <c r="P159" i="19"/>
  <c r="W8" i="20"/>
  <c r="I410" i="19"/>
  <c r="Y410" i="19" s="1"/>
  <c r="W410" i="19"/>
  <c r="Y248" i="19"/>
  <c r="W275" i="19"/>
  <c r="W170" i="19"/>
  <c r="W239" i="19"/>
  <c r="W490" i="19"/>
  <c r="S219" i="16"/>
  <c r="W217" i="19"/>
  <c r="W215" i="20"/>
  <c r="I297" i="20"/>
  <c r="Y297" i="20" s="1"/>
  <c r="W148" i="20"/>
  <c r="W507" i="20"/>
  <c r="R37" i="18"/>
  <c r="Y37" i="18"/>
  <c r="P559" i="18"/>
  <c r="W559" i="18"/>
  <c r="P361" i="18"/>
  <c r="W361" i="18"/>
  <c r="P71" i="18"/>
  <c r="W71" i="18"/>
  <c r="P30" i="18"/>
  <c r="W30" i="18"/>
  <c r="P12" i="19"/>
  <c r="W12" i="19"/>
  <c r="P23" i="19"/>
  <c r="W23" i="19"/>
  <c r="P35" i="19"/>
  <c r="W35" i="19"/>
  <c r="P57" i="19"/>
  <c r="W57" i="19"/>
  <c r="P79" i="19"/>
  <c r="W79" i="19"/>
  <c r="P92" i="19"/>
  <c r="W92" i="19"/>
  <c r="P103" i="19"/>
  <c r="W103" i="19"/>
  <c r="W228" i="19"/>
  <c r="P228" i="19"/>
  <c r="W308" i="19"/>
  <c r="P308" i="19"/>
  <c r="P319" i="19"/>
  <c r="W319" i="19"/>
  <c r="I332" i="19"/>
  <c r="Y332" i="19" s="1"/>
  <c r="P332" i="19"/>
  <c r="P343" i="19"/>
  <c r="I343" i="19"/>
  <c r="R343" i="19" s="1"/>
  <c r="P355" i="19"/>
  <c r="I355" i="19"/>
  <c r="R355" i="19" s="1"/>
  <c r="P366" i="19"/>
  <c r="W366" i="19"/>
  <c r="I399" i="19"/>
  <c r="R399" i="19" s="1"/>
  <c r="P399" i="19"/>
  <c r="W412" i="19"/>
  <c r="P412" i="19"/>
  <c r="P435" i="19"/>
  <c r="W435" i="19"/>
  <c r="P457" i="19"/>
  <c r="W457" i="19"/>
  <c r="W479" i="19"/>
  <c r="P479" i="19"/>
  <c r="P526" i="19"/>
  <c r="W526" i="19"/>
  <c r="P90" i="19"/>
  <c r="W90" i="19"/>
  <c r="W41" i="19"/>
  <c r="P41" i="19"/>
  <c r="P22" i="20"/>
  <c r="W22" i="20"/>
  <c r="W31" i="20"/>
  <c r="I31" i="20"/>
  <c r="Y31" i="20" s="1"/>
  <c r="P40" i="20"/>
  <c r="W40" i="20"/>
  <c r="P49" i="20"/>
  <c r="W49" i="20"/>
  <c r="W58" i="20"/>
  <c r="P58" i="20"/>
  <c r="P72" i="20"/>
  <c r="W72" i="20"/>
  <c r="P96" i="20"/>
  <c r="W96" i="20"/>
  <c r="P110" i="20"/>
  <c r="W110" i="20"/>
  <c r="P142" i="20"/>
  <c r="W142" i="20"/>
  <c r="W203" i="20"/>
  <c r="P203" i="20"/>
  <c r="P209" i="20"/>
  <c r="W209" i="20"/>
  <c r="P223" i="20"/>
  <c r="W223" i="20"/>
  <c r="W311" i="20"/>
  <c r="I311" i="20"/>
  <c r="Y311" i="20" s="1"/>
  <c r="P311" i="20"/>
  <c r="P338" i="20"/>
  <c r="W338" i="20"/>
  <c r="P417" i="20"/>
  <c r="W417" i="20"/>
  <c r="I417" i="20"/>
  <c r="Y417" i="20" s="1"/>
  <c r="W440" i="20"/>
  <c r="P440" i="20"/>
  <c r="P458" i="20"/>
  <c r="W458" i="20"/>
  <c r="P478" i="20"/>
  <c r="W478" i="20"/>
  <c r="P501" i="20"/>
  <c r="W501" i="20"/>
  <c r="P516" i="20"/>
  <c r="I516" i="20"/>
  <c r="Y516" i="20" s="1"/>
  <c r="P552" i="20"/>
  <c r="I552" i="20"/>
  <c r="R552" i="20" s="1"/>
  <c r="W552" i="20"/>
  <c r="P561" i="20"/>
  <c r="I561" i="20"/>
  <c r="W561" i="20"/>
  <c r="P555" i="19"/>
  <c r="I555" i="19"/>
  <c r="Y555" i="19" s="1"/>
  <c r="W555" i="19"/>
  <c r="W563" i="19"/>
  <c r="P563" i="19"/>
  <c r="P572" i="19"/>
  <c r="I572" i="19"/>
  <c r="Y572" i="19" s="1"/>
  <c r="P582" i="20"/>
  <c r="W582" i="20"/>
  <c r="I582" i="20"/>
  <c r="Y582" i="20" s="1"/>
  <c r="W588" i="20"/>
  <c r="I588" i="20"/>
  <c r="R588" i="20" s="1"/>
  <c r="P588" i="20"/>
  <c r="W577" i="19"/>
  <c r="P577" i="19"/>
  <c r="P586" i="19"/>
  <c r="W586" i="19"/>
  <c r="I605" i="19"/>
  <c r="R605" i="19" s="1"/>
  <c r="P605" i="19"/>
  <c r="W605" i="19"/>
  <c r="P599" i="20"/>
  <c r="W599" i="20"/>
  <c r="W613" i="20"/>
  <c r="P613" i="20"/>
  <c r="I613" i="20"/>
  <c r="Y613" i="20" s="1"/>
  <c r="P126" i="19"/>
  <c r="W126" i="19"/>
  <c r="P68" i="19"/>
  <c r="P13" i="19"/>
  <c r="W13" i="19"/>
  <c r="I13" i="19"/>
  <c r="Y13" i="19" s="1"/>
  <c r="P36" i="19"/>
  <c r="W36" i="19"/>
  <c r="I36" i="19"/>
  <c r="Y36" i="19" s="1"/>
  <c r="W47" i="19"/>
  <c r="P47" i="19"/>
  <c r="I47" i="19"/>
  <c r="R47" i="19" s="1"/>
  <c r="P82" i="19"/>
  <c r="I82" i="19"/>
  <c r="Y82" i="19" s="1"/>
  <c r="P93" i="19"/>
  <c r="I93" i="19"/>
  <c r="R93" i="19" s="1"/>
  <c r="I127" i="19"/>
  <c r="R127" i="19" s="1"/>
  <c r="W127" i="19"/>
  <c r="P127" i="19"/>
  <c r="P138" i="19"/>
  <c r="W138" i="19"/>
  <c r="P162" i="19"/>
  <c r="W162" i="19"/>
  <c r="P185" i="19"/>
  <c r="W185" i="19"/>
  <c r="P196" i="19"/>
  <c r="W196" i="19"/>
  <c r="I196" i="19"/>
  <c r="R196" i="19" s="1"/>
  <c r="P229" i="19"/>
  <c r="I229" i="19"/>
  <c r="R229" i="19" s="1"/>
  <c r="I242" i="19"/>
  <c r="Y242" i="19" s="1"/>
  <c r="P242" i="19"/>
  <c r="W265" i="19"/>
  <c r="I265" i="19"/>
  <c r="R265" i="19" s="1"/>
  <c r="P298" i="19"/>
  <c r="W298" i="19"/>
  <c r="I298" i="19"/>
  <c r="Y298" i="19" s="1"/>
  <c r="P309" i="19"/>
  <c r="I309" i="19"/>
  <c r="R309" i="19" s="1"/>
  <c r="P333" i="19"/>
  <c r="W333" i="19"/>
  <c r="P367" i="19"/>
  <c r="W367" i="19"/>
  <c r="W389" i="19"/>
  <c r="P389" i="19"/>
  <c r="W425" i="19"/>
  <c r="P425" i="19"/>
  <c r="I425" i="19"/>
  <c r="P436" i="19"/>
  <c r="W436" i="19"/>
  <c r="P447" i="19"/>
  <c r="I447" i="19"/>
  <c r="Y447" i="19" s="1"/>
  <c r="P458" i="19"/>
  <c r="W458" i="19"/>
  <c r="P527" i="19"/>
  <c r="W527" i="19"/>
  <c r="W120" i="19"/>
  <c r="P120" i="19"/>
  <c r="P311" i="19"/>
  <c r="W311" i="19"/>
  <c r="P26" i="20"/>
  <c r="W26" i="20"/>
  <c r="P43" i="20"/>
  <c r="W43" i="20"/>
  <c r="P93" i="20"/>
  <c r="W93" i="20"/>
  <c r="P99" i="20"/>
  <c r="W99" i="20"/>
  <c r="P128" i="20"/>
  <c r="W128" i="20"/>
  <c r="P151" i="20"/>
  <c r="W151" i="20"/>
  <c r="W175" i="20"/>
  <c r="P175" i="20"/>
  <c r="W189" i="20"/>
  <c r="P189" i="20"/>
  <c r="W232" i="20"/>
  <c r="P232" i="20"/>
  <c r="P259" i="20"/>
  <c r="W259" i="20"/>
  <c r="P273" i="20"/>
  <c r="W273" i="20"/>
  <c r="W300" i="20"/>
  <c r="P300" i="20"/>
  <c r="P306" i="20"/>
  <c r="W306" i="20"/>
  <c r="P332" i="20"/>
  <c r="W332" i="20"/>
  <c r="W365" i="20"/>
  <c r="P365" i="20"/>
  <c r="W385" i="20"/>
  <c r="P385" i="20"/>
  <c r="W393" i="20"/>
  <c r="P393" i="20"/>
  <c r="P426" i="20"/>
  <c r="W426" i="20"/>
  <c r="P452" i="20"/>
  <c r="W452" i="20"/>
  <c r="P490" i="20"/>
  <c r="W490" i="20"/>
  <c r="P537" i="20"/>
  <c r="W537" i="20"/>
  <c r="P535" i="19"/>
  <c r="W535" i="19"/>
  <c r="P556" i="20"/>
  <c r="W556" i="20"/>
  <c r="P549" i="19"/>
  <c r="W549" i="19"/>
  <c r="P558" i="19"/>
  <c r="W558" i="19"/>
  <c r="I558" i="19"/>
  <c r="AU64" i="8"/>
  <c r="P591" i="20"/>
  <c r="W591" i="20"/>
  <c r="P589" i="19"/>
  <c r="W589" i="19"/>
  <c r="I593" i="19"/>
  <c r="R593" i="19" s="1"/>
  <c r="W593" i="19"/>
  <c r="P593" i="19"/>
  <c r="W229" i="20"/>
  <c r="W329" i="20"/>
  <c r="W279" i="20"/>
  <c r="W343" i="19"/>
  <c r="W247" i="20"/>
  <c r="I577" i="19"/>
  <c r="Y577" i="19" s="1"/>
  <c r="I526" i="19"/>
  <c r="Y526" i="19" s="1"/>
  <c r="I546" i="19"/>
  <c r="Y546" i="19" s="1"/>
  <c r="W195" i="19"/>
  <c r="P546" i="19"/>
  <c r="W356" i="20"/>
  <c r="W332" i="19"/>
  <c r="W570" i="20"/>
  <c r="W446" i="19"/>
  <c r="W157" i="20"/>
  <c r="W137" i="19"/>
  <c r="P137" i="19"/>
  <c r="W616" i="20"/>
  <c r="W376" i="20"/>
  <c r="W525" i="20"/>
  <c r="W133" i="20"/>
  <c r="W468" i="19"/>
  <c r="W347" i="20"/>
  <c r="W388" i="19"/>
  <c r="W159" i="19"/>
  <c r="W377" i="19"/>
  <c r="I586" i="19"/>
  <c r="R586" i="19" s="1"/>
  <c r="AA64" i="8"/>
  <c r="AA56" i="8"/>
  <c r="BJ56" i="8" s="1"/>
  <c r="AA47" i="8"/>
  <c r="BE14" i="8"/>
  <c r="BG29" i="8"/>
  <c r="P731" i="18"/>
  <c r="W408" i="20"/>
  <c r="V249" i="16"/>
  <c r="X249" i="16" s="1"/>
  <c r="X366" i="16"/>
  <c r="W355" i="19"/>
  <c r="P869" i="18"/>
  <c r="W801" i="18"/>
  <c r="W757" i="18"/>
  <c r="W893" i="18"/>
  <c r="Q102" i="16"/>
  <c r="S102" i="16" s="1"/>
  <c r="V213" i="16"/>
  <c r="P723" i="18"/>
  <c r="W620" i="19"/>
  <c r="I116" i="19"/>
  <c r="R116" i="19" s="1"/>
  <c r="I138" i="19"/>
  <c r="Y138" i="19" s="1"/>
  <c r="I185" i="19"/>
  <c r="R185" i="19" s="1"/>
  <c r="I166" i="20"/>
  <c r="R166" i="20" s="1"/>
  <c r="I393" i="20"/>
  <c r="R393" i="20" s="1"/>
  <c r="I435" i="20"/>
  <c r="Y435" i="20" s="1"/>
  <c r="I507" i="20"/>
  <c r="I565" i="20"/>
  <c r="I608" i="20"/>
  <c r="Y608" i="20" s="1"/>
  <c r="W706" i="18"/>
  <c r="P853" i="18"/>
  <c r="W862" i="19"/>
  <c r="P862" i="19"/>
  <c r="W705" i="18"/>
  <c r="P705" i="18"/>
  <c r="P618" i="18"/>
  <c r="W618" i="18"/>
  <c r="P509" i="18"/>
  <c r="W509" i="18"/>
  <c r="P495" i="18"/>
  <c r="W495" i="18"/>
  <c r="P487" i="18"/>
  <c r="W487" i="18"/>
  <c r="P465" i="18"/>
  <c r="W465" i="18"/>
  <c r="P438" i="18"/>
  <c r="W438" i="18"/>
  <c r="W412" i="18"/>
  <c r="P412" i="18"/>
  <c r="P398" i="18"/>
  <c r="W398" i="18"/>
  <c r="W355" i="18"/>
  <c r="P355" i="18"/>
  <c r="P328" i="18"/>
  <c r="W328" i="18"/>
  <c r="P312" i="18"/>
  <c r="W312" i="18"/>
  <c r="P306" i="18"/>
  <c r="W306" i="18"/>
  <c r="P282" i="18"/>
  <c r="W282" i="18"/>
  <c r="P233" i="18"/>
  <c r="W233" i="18"/>
  <c r="P221" i="18"/>
  <c r="W221" i="18"/>
  <c r="P171" i="18"/>
  <c r="W171" i="18"/>
  <c r="P151" i="18"/>
  <c r="W151" i="18"/>
  <c r="P139" i="18"/>
  <c r="W139" i="18"/>
  <c r="P113" i="18"/>
  <c r="W113" i="18"/>
  <c r="P96" i="18"/>
  <c r="W96" i="18"/>
  <c r="W80" i="18"/>
  <c r="P80" i="18"/>
  <c r="W49" i="18"/>
  <c r="P49" i="18"/>
  <c r="P43" i="18"/>
  <c r="I43" i="18"/>
  <c r="W43" i="18"/>
  <c r="W405" i="19"/>
  <c r="W278" i="19"/>
  <c r="W336" i="19"/>
  <c r="W85" i="19"/>
  <c r="W209" i="19"/>
  <c r="W188" i="18"/>
  <c r="W52" i="18"/>
  <c r="AC63" i="8"/>
  <c r="AB63" i="8"/>
  <c r="BR56" i="8"/>
  <c r="BT52" i="8"/>
  <c r="P347" i="18"/>
  <c r="R17" i="18"/>
  <c r="Y17" i="18"/>
  <c r="P703" i="18"/>
  <c r="W703" i="18"/>
  <c r="P621" i="18"/>
  <c r="W621" i="18"/>
  <c r="W587" i="18"/>
  <c r="P587" i="18"/>
  <c r="P562" i="18"/>
  <c r="W562" i="18"/>
  <c r="P556" i="18"/>
  <c r="W556" i="18"/>
  <c r="P550" i="18"/>
  <c r="W550" i="18"/>
  <c r="P526" i="18"/>
  <c r="W526" i="18"/>
  <c r="P512" i="18"/>
  <c r="W512" i="18"/>
  <c r="P490" i="18"/>
  <c r="W490" i="18"/>
  <c r="P481" i="18"/>
  <c r="W481" i="18"/>
  <c r="P471" i="18"/>
  <c r="W471" i="18"/>
  <c r="P463" i="18"/>
  <c r="W463" i="18"/>
  <c r="W449" i="18"/>
  <c r="P449" i="18"/>
  <c r="P406" i="18"/>
  <c r="W406" i="18"/>
  <c r="W395" i="18"/>
  <c r="P395" i="18"/>
  <c r="P390" i="18"/>
  <c r="W390" i="18"/>
  <c r="P366" i="18"/>
  <c r="W366" i="18"/>
  <c r="P358" i="18"/>
  <c r="W358" i="18"/>
  <c r="P323" i="18"/>
  <c r="W323" i="18"/>
  <c r="P255" i="18"/>
  <c r="W255" i="18"/>
  <c r="P235" i="18"/>
  <c r="W235" i="18"/>
  <c r="P217" i="18"/>
  <c r="W217" i="18"/>
  <c r="P182" i="18"/>
  <c r="W182" i="18"/>
  <c r="P165" i="18"/>
  <c r="W165" i="18"/>
  <c r="P157" i="18"/>
  <c r="W157" i="18"/>
  <c r="P142" i="18"/>
  <c r="W142" i="18"/>
  <c r="P136" i="18"/>
  <c r="W136" i="18"/>
  <c r="P115" i="18"/>
  <c r="W115" i="18"/>
  <c r="P103" i="18"/>
  <c r="W103" i="18"/>
  <c r="P45" i="18"/>
  <c r="W45" i="18"/>
  <c r="W73" i="20"/>
  <c r="W479" i="20"/>
  <c r="W517" i="20"/>
  <c r="W500" i="19"/>
  <c r="W309" i="18"/>
  <c r="I340" i="19"/>
  <c r="W613" i="19"/>
  <c r="W62" i="19"/>
  <c r="P62" i="19"/>
  <c r="W118" i="19"/>
  <c r="P118" i="19"/>
  <c r="W129" i="19"/>
  <c r="P129" i="19"/>
  <c r="P176" i="19"/>
  <c r="W176" i="19"/>
  <c r="P222" i="19"/>
  <c r="W222" i="19"/>
  <c r="P267" i="19"/>
  <c r="W267" i="19"/>
  <c r="I289" i="19"/>
  <c r="Y289" i="19" s="1"/>
  <c r="P289" i="19"/>
  <c r="P369" i="19"/>
  <c r="W369" i="19"/>
  <c r="P393" i="19"/>
  <c r="W393" i="19"/>
  <c r="W416" i="19"/>
  <c r="P416" i="19"/>
  <c r="P462" i="19"/>
  <c r="W462" i="19"/>
  <c r="P20" i="19"/>
  <c r="W20" i="19"/>
  <c r="W100" i="19"/>
  <c r="I100" i="19"/>
  <c r="R100" i="19" s="1"/>
  <c r="P180" i="19"/>
  <c r="W180" i="19"/>
  <c r="P260" i="19"/>
  <c r="W260" i="19"/>
  <c r="I260" i="19"/>
  <c r="Y260" i="19" s="1"/>
  <c r="P420" i="19"/>
  <c r="W420" i="19"/>
  <c r="P51" i="19"/>
  <c r="I51" i="19"/>
  <c r="R51" i="19" s="1"/>
  <c r="W131" i="19"/>
  <c r="P131" i="19"/>
  <c r="W451" i="19"/>
  <c r="I451" i="19"/>
  <c r="R451" i="19" s="1"/>
  <c r="P451" i="19"/>
  <c r="P23" i="20"/>
  <c r="W23" i="20"/>
  <c r="P59" i="20"/>
  <c r="W59" i="20"/>
  <c r="P91" i="20"/>
  <c r="W91" i="20"/>
  <c r="P97" i="20"/>
  <c r="W97" i="20"/>
  <c r="W120" i="20"/>
  <c r="P120" i="20"/>
  <c r="W135" i="20"/>
  <c r="P135" i="20"/>
  <c r="P143" i="20"/>
  <c r="W143" i="20"/>
  <c r="I143" i="20"/>
  <c r="P181" i="20"/>
  <c r="W181" i="20"/>
  <c r="P216" i="20"/>
  <c r="W216" i="20"/>
  <c r="I257" i="20"/>
  <c r="Y257" i="20" s="1"/>
  <c r="P257" i="20"/>
  <c r="P271" i="20"/>
  <c r="W271" i="20"/>
  <c r="W312" i="20"/>
  <c r="P312" i="20"/>
  <c r="W371" i="20"/>
  <c r="P371" i="20"/>
  <c r="P391" i="20"/>
  <c r="W391" i="20"/>
  <c r="I391" i="20"/>
  <c r="Y391" i="20" s="1"/>
  <c r="I547" i="19"/>
  <c r="R547" i="19" s="1"/>
  <c r="P547" i="19"/>
  <c r="P556" i="19"/>
  <c r="W556" i="19"/>
  <c r="AR64" i="8"/>
  <c r="AZ64" i="8"/>
  <c r="I588" i="19"/>
  <c r="Y588" i="19" s="1"/>
  <c r="W588" i="19"/>
  <c r="P588" i="19"/>
  <c r="W592" i="19"/>
  <c r="P592" i="19"/>
  <c r="I599" i="19"/>
  <c r="Y599" i="19" s="1"/>
  <c r="W599" i="19"/>
  <c r="P599" i="19"/>
  <c r="I608" i="19"/>
  <c r="R608" i="19" s="1"/>
  <c r="P608" i="19"/>
  <c r="W607" i="20"/>
  <c r="I607" i="20"/>
  <c r="R607" i="20" s="1"/>
  <c r="P607" i="20"/>
  <c r="W611" i="20"/>
  <c r="P611" i="20"/>
  <c r="P772" i="19"/>
  <c r="W772" i="19"/>
  <c r="AC61" i="8"/>
  <c r="BL61" i="8" s="1"/>
  <c r="AB61" i="8"/>
  <c r="AB53" i="8"/>
  <c r="AC53" i="8"/>
  <c r="BL53" i="8" s="1"/>
  <c r="AC21" i="8"/>
  <c r="AB21" i="8"/>
  <c r="P233" i="19"/>
  <c r="W233" i="19"/>
  <c r="Y589" i="20"/>
  <c r="W153" i="19"/>
  <c r="W27" i="19"/>
  <c r="W111" i="20"/>
  <c r="W496" i="19"/>
  <c r="W330" i="20"/>
  <c r="W187" i="19"/>
  <c r="W449" i="19"/>
  <c r="W348" i="20"/>
  <c r="W187" i="20"/>
  <c r="W289" i="19"/>
  <c r="W105" i="18"/>
  <c r="I573" i="19"/>
  <c r="Y573" i="19" s="1"/>
  <c r="P617" i="19"/>
  <c r="W547" i="19"/>
  <c r="P339" i="20"/>
  <c r="P122" i="18"/>
  <c r="W77" i="18"/>
  <c r="W376" i="18"/>
  <c r="W517" i="18"/>
  <c r="P313" i="19"/>
  <c r="P18" i="19"/>
  <c r="W18" i="19"/>
  <c r="P29" i="19"/>
  <c r="W29" i="19"/>
  <c r="I29" i="19"/>
  <c r="P53" i="19"/>
  <c r="I53" i="19"/>
  <c r="R53" i="19" s="1"/>
  <c r="W87" i="19"/>
  <c r="P87" i="19"/>
  <c r="P122" i="19"/>
  <c r="I122" i="19"/>
  <c r="P133" i="19"/>
  <c r="W133" i="19"/>
  <c r="I133" i="19"/>
  <c r="Y133" i="19" s="1"/>
  <c r="W156" i="19"/>
  <c r="I156" i="19"/>
  <c r="P178" i="19"/>
  <c r="W178" i="19"/>
  <c r="P189" i="19"/>
  <c r="I189" i="19"/>
  <c r="Y189" i="19" s="1"/>
  <c r="I202" i="19"/>
  <c r="Y202" i="19" s="1"/>
  <c r="W202" i="19"/>
  <c r="P202" i="19"/>
  <c r="P258" i="19"/>
  <c r="W258" i="19"/>
  <c r="I258" i="19"/>
  <c r="R258" i="19" s="1"/>
  <c r="P293" i="19"/>
  <c r="W293" i="19"/>
  <c r="P338" i="19"/>
  <c r="I338" i="19"/>
  <c r="R338" i="19" s="1"/>
  <c r="W385" i="19"/>
  <c r="I385" i="19"/>
  <c r="Y385" i="19" s="1"/>
  <c r="P442" i="19"/>
  <c r="W442" i="19"/>
  <c r="I442" i="19"/>
  <c r="P453" i="19"/>
  <c r="W453" i="19"/>
  <c r="I453" i="19"/>
  <c r="R453" i="19" s="1"/>
  <c r="I476" i="19"/>
  <c r="Y476" i="19" s="1"/>
  <c r="P476" i="19"/>
  <c r="I487" i="19"/>
  <c r="P487" i="19"/>
  <c r="I498" i="19"/>
  <c r="Y498" i="19" s="1"/>
  <c r="P498" i="19"/>
  <c r="P509" i="19"/>
  <c r="I509" i="19"/>
  <c r="R509" i="19" s="1"/>
  <c r="W522" i="19"/>
  <c r="P522" i="19"/>
  <c r="P533" i="19"/>
  <c r="W533" i="19"/>
  <c r="I80" i="19"/>
  <c r="Y80" i="19" s="1"/>
  <c r="P80" i="19"/>
  <c r="I111" i="19"/>
  <c r="R111" i="19" s="1"/>
  <c r="P111" i="19"/>
  <c r="P271" i="19"/>
  <c r="W271" i="19"/>
  <c r="P511" i="19"/>
  <c r="W511" i="19"/>
  <c r="P7" i="20"/>
  <c r="W7" i="20"/>
  <c r="P30" i="20"/>
  <c r="W30" i="20"/>
  <c r="W48" i="20"/>
  <c r="P48" i="20"/>
  <c r="P57" i="20"/>
  <c r="I57" i="20"/>
  <c r="Y57" i="20" s="1"/>
  <c r="W57" i="20"/>
  <c r="P89" i="20"/>
  <c r="I89" i="20"/>
  <c r="R89" i="20" s="1"/>
  <c r="W95" i="20"/>
  <c r="P95" i="20"/>
  <c r="W103" i="20"/>
  <c r="I103" i="20"/>
  <c r="Y103" i="20" s="1"/>
  <c r="P103" i="20"/>
  <c r="P141" i="20"/>
  <c r="W141" i="20"/>
  <c r="W156" i="20"/>
  <c r="P156" i="20"/>
  <c r="I185" i="20"/>
  <c r="Y185" i="20" s="1"/>
  <c r="P185" i="20"/>
  <c r="P202" i="20"/>
  <c r="W202" i="20"/>
  <c r="W369" i="20"/>
  <c r="P369" i="20"/>
  <c r="W375" i="20"/>
  <c r="P375" i="20"/>
  <c r="P389" i="20"/>
  <c r="W389" i="20"/>
  <c r="W416" i="20"/>
  <c r="I416" i="20"/>
  <c r="Y416" i="20" s="1"/>
  <c r="P430" i="20"/>
  <c r="W430" i="20"/>
  <c r="P477" i="20"/>
  <c r="W477" i="20"/>
  <c r="W541" i="20"/>
  <c r="P541" i="20"/>
  <c r="P5" i="19"/>
  <c r="I5" i="19"/>
  <c r="Y5" i="19" s="1"/>
  <c r="P539" i="19"/>
  <c r="W539" i="19"/>
  <c r="I539" i="19"/>
  <c r="Y539" i="19" s="1"/>
  <c r="P545" i="19"/>
  <c r="I545" i="19"/>
  <c r="Y545" i="19" s="1"/>
  <c r="P562" i="19"/>
  <c r="I562" i="19"/>
  <c r="R562" i="19" s="1"/>
  <c r="W571" i="19"/>
  <c r="P571" i="19"/>
  <c r="I571" i="19"/>
  <c r="R571" i="19" s="1"/>
  <c r="W580" i="20"/>
  <c r="I580" i="20"/>
  <c r="Y580" i="20" s="1"/>
  <c r="W583" i="20"/>
  <c r="P583" i="20"/>
  <c r="W582" i="19"/>
  <c r="I582" i="19"/>
  <c r="R582" i="19" s="1"/>
  <c r="I587" i="19"/>
  <c r="Y587" i="19" s="1"/>
  <c r="P587" i="19"/>
  <c r="W587" i="19"/>
  <c r="P598" i="19"/>
  <c r="I598" i="19"/>
  <c r="Y598" i="19" s="1"/>
  <c r="I607" i="19"/>
  <c r="R607" i="19" s="1"/>
  <c r="P607" i="19"/>
  <c r="W611" i="19"/>
  <c r="P611" i="19"/>
  <c r="P610" i="20"/>
  <c r="I610" i="20"/>
  <c r="Y610" i="20" s="1"/>
  <c r="W610" i="20"/>
  <c r="W639" i="20"/>
  <c r="P270" i="18"/>
  <c r="P39" i="18"/>
  <c r="P677" i="18"/>
  <c r="W209" i="18"/>
  <c r="W317" i="18"/>
  <c r="W242" i="18"/>
  <c r="W377" i="20"/>
  <c r="W358" i="19"/>
  <c r="W565" i="19"/>
  <c r="W211" i="19"/>
  <c r="Y20" i="19"/>
  <c r="W248" i="20"/>
  <c r="W82" i="20"/>
  <c r="W340" i="19"/>
  <c r="W9" i="20"/>
  <c r="X96" i="16"/>
  <c r="W786" i="18"/>
  <c r="W477" i="18"/>
  <c r="W547" i="18"/>
  <c r="W109" i="18"/>
  <c r="W452" i="18"/>
  <c r="W577" i="20"/>
  <c r="I611" i="20"/>
  <c r="Y611" i="20" s="1"/>
  <c r="P273" i="18"/>
  <c r="W553" i="20"/>
  <c r="W65" i="20"/>
  <c r="W531" i="19"/>
  <c r="W149" i="20"/>
  <c r="W160" i="18"/>
  <c r="W401" i="18"/>
  <c r="W793" i="18"/>
  <c r="W230" i="18"/>
  <c r="W93" i="18"/>
  <c r="I371" i="19"/>
  <c r="R371" i="19" s="1"/>
  <c r="I592" i="19"/>
  <c r="I211" i="19"/>
  <c r="R211" i="19" s="1"/>
  <c r="P142" i="19"/>
  <c r="P838" i="18"/>
  <c r="W498" i="19"/>
  <c r="W337" i="20"/>
  <c r="X332" i="16"/>
  <c r="S268" i="16"/>
  <c r="S179" i="16"/>
  <c r="S244" i="16"/>
  <c r="O60" i="8"/>
  <c r="W165" i="20"/>
  <c r="I201" i="20"/>
  <c r="I236" i="20"/>
  <c r="R236" i="20" s="1"/>
  <c r="I397" i="20"/>
  <c r="Y397" i="20" s="1"/>
  <c r="I581" i="20"/>
  <c r="R581" i="20" s="1"/>
  <c r="I77" i="19"/>
  <c r="I203" i="19"/>
  <c r="I328" i="19"/>
  <c r="I170" i="20"/>
  <c r="I176" i="20"/>
  <c r="R176" i="20" s="1"/>
  <c r="I190" i="20"/>
  <c r="I225" i="20"/>
  <c r="X540" i="16"/>
  <c r="I118" i="20"/>
  <c r="AC1" i="8"/>
  <c r="AO1" i="8"/>
  <c r="J2" i="3"/>
  <c r="Y618" i="19"/>
  <c r="S687" i="16"/>
  <c r="X621" i="16"/>
  <c r="X290" i="16"/>
  <c r="X539" i="16"/>
  <c r="S119" i="16"/>
  <c r="W43" i="19"/>
  <c r="I43" i="19"/>
  <c r="I112" i="19"/>
  <c r="Y112" i="19" s="1"/>
  <c r="P112" i="19"/>
  <c r="W226" i="19"/>
  <c r="I226" i="19"/>
  <c r="R226" i="19" s="1"/>
  <c r="P226" i="19"/>
  <c r="P455" i="19"/>
  <c r="W455" i="19"/>
  <c r="I466" i="19"/>
  <c r="R466" i="19" s="1"/>
  <c r="P466" i="19"/>
  <c r="P477" i="19"/>
  <c r="W477" i="19"/>
  <c r="W190" i="19"/>
  <c r="P190" i="19"/>
  <c r="P350" i="19"/>
  <c r="W350" i="19"/>
  <c r="W430" i="19"/>
  <c r="P430" i="19"/>
  <c r="P136" i="20"/>
  <c r="W136" i="20"/>
  <c r="P182" i="20"/>
  <c r="W182" i="20"/>
  <c r="W240" i="20"/>
  <c r="P240" i="20"/>
  <c r="P410" i="20"/>
  <c r="I410" i="20"/>
  <c r="Y410" i="20" s="1"/>
  <c r="P433" i="20"/>
  <c r="W433" i="20"/>
  <c r="AE55" i="17"/>
  <c r="AE54" i="17"/>
  <c r="AE43" i="17"/>
  <c r="AE36" i="17"/>
  <c r="AE32" i="17"/>
  <c r="AE25" i="17"/>
  <c r="AE9" i="17"/>
  <c r="AE6" i="17"/>
  <c r="X219" i="16"/>
  <c r="P22" i="19"/>
  <c r="W22" i="19"/>
  <c r="P78" i="19"/>
  <c r="W78" i="19"/>
  <c r="W102" i="19"/>
  <c r="P102" i="19"/>
  <c r="W205" i="19"/>
  <c r="P205" i="19"/>
  <c r="P296" i="19"/>
  <c r="W296" i="19"/>
  <c r="P342" i="19"/>
  <c r="W342" i="19"/>
  <c r="P411" i="19"/>
  <c r="W411" i="19"/>
  <c r="P19" i="20"/>
  <c r="W19" i="20"/>
  <c r="P28" i="20"/>
  <c r="W28" i="20"/>
  <c r="P37" i="20"/>
  <c r="W37" i="20"/>
  <c r="W107" i="20"/>
  <c r="P107" i="20"/>
  <c r="W396" i="20"/>
  <c r="I396" i="20"/>
  <c r="Y396" i="20" s="1"/>
  <c r="W455" i="20"/>
  <c r="P455" i="20"/>
  <c r="I463" i="20"/>
  <c r="R463" i="20" s="1"/>
  <c r="P463" i="20"/>
  <c r="W512" i="20"/>
  <c r="P512" i="20"/>
  <c r="W743" i="20"/>
  <c r="P743" i="20"/>
  <c r="AO66" i="8"/>
  <c r="BW66" i="8" s="1"/>
  <c r="AN66" i="8"/>
  <c r="BV66" i="8" s="1"/>
  <c r="AN44" i="8"/>
  <c r="AO44" i="8"/>
  <c r="BW44" i="8" s="1"/>
  <c r="AO43" i="8"/>
  <c r="AN43" i="8"/>
  <c r="AO40" i="8"/>
  <c r="AN40" i="8"/>
  <c r="AN39" i="8"/>
  <c r="BV39" i="8" s="1"/>
  <c r="AO39" i="8"/>
  <c r="BW39" i="8" s="1"/>
  <c r="AO35" i="8"/>
  <c r="AN35" i="8"/>
  <c r="BV35" i="8" s="1"/>
  <c r="AO33" i="8"/>
  <c r="AN33" i="8"/>
  <c r="AO27" i="8"/>
  <c r="BW27" i="8" s="1"/>
  <c r="AN27" i="8"/>
  <c r="AO19" i="8"/>
  <c r="BW19" i="8" s="1"/>
  <c r="AN19" i="8"/>
  <c r="BV19" i="8" s="1"/>
  <c r="AN16" i="8"/>
  <c r="AO16" i="8"/>
  <c r="BW16" i="8" s="1"/>
  <c r="AO14" i="8"/>
  <c r="AN14" i="8"/>
  <c r="AN13" i="8"/>
  <c r="BV13" i="8" s="1"/>
  <c r="AO13" i="8"/>
  <c r="AN6" i="8"/>
  <c r="AO6" i="8"/>
  <c r="BW6" i="8" s="1"/>
  <c r="X233" i="16"/>
  <c r="X59" i="16"/>
  <c r="X239" i="16"/>
  <c r="P115" i="19"/>
  <c r="W115" i="19"/>
  <c r="I297" i="19"/>
  <c r="Y297" i="19" s="1"/>
  <c r="P297" i="19"/>
  <c r="P119" i="20"/>
  <c r="W119" i="20"/>
  <c r="P195" i="20"/>
  <c r="I195" i="20"/>
  <c r="I256" i="20"/>
  <c r="R256" i="20" s="1"/>
  <c r="P256" i="20"/>
  <c r="P288" i="20"/>
  <c r="I288" i="20"/>
  <c r="P390" i="20"/>
  <c r="W390" i="20"/>
  <c r="P431" i="20"/>
  <c r="W431" i="20"/>
  <c r="P449" i="20"/>
  <c r="I449" i="20"/>
  <c r="R449" i="20" s="1"/>
  <c r="P487" i="20"/>
  <c r="W487" i="20"/>
  <c r="W540" i="19"/>
  <c r="P540" i="19"/>
  <c r="I576" i="19"/>
  <c r="R576" i="19" s="1"/>
  <c r="I580" i="19"/>
  <c r="Y580" i="19" s="1"/>
  <c r="P747" i="20"/>
  <c r="S267" i="16"/>
  <c r="W426" i="19"/>
  <c r="P426" i="19"/>
  <c r="W6" i="20"/>
  <c r="P6" i="20"/>
  <c r="P155" i="20"/>
  <c r="W155" i="20"/>
  <c r="P397" i="20"/>
  <c r="W397" i="20"/>
  <c r="P493" i="20"/>
  <c r="W493" i="20"/>
  <c r="P561" i="19"/>
  <c r="W561" i="19"/>
  <c r="S5" i="16"/>
  <c r="X294" i="16"/>
  <c r="X387" i="16"/>
  <c r="X473" i="16"/>
  <c r="W89" i="19"/>
  <c r="W753" i="19"/>
  <c r="P753" i="19"/>
  <c r="AB16" i="8"/>
  <c r="AC16" i="8"/>
  <c r="BL16" i="8" s="1"/>
  <c r="AB8" i="8"/>
  <c r="AC8" i="8"/>
  <c r="S209" i="16"/>
  <c r="X378" i="16"/>
  <c r="S487" i="16"/>
  <c r="W537" i="18"/>
  <c r="W637" i="18"/>
  <c r="W758" i="18"/>
  <c r="W768" i="18"/>
  <c r="P752" i="18"/>
  <c r="W625" i="18"/>
  <c r="W755" i="18"/>
  <c r="P852" i="18"/>
  <c r="W439" i="18"/>
  <c r="W492" i="19"/>
  <c r="S419" i="16"/>
  <c r="AC53" i="17"/>
  <c r="AC36" i="17"/>
  <c r="AC6" i="17"/>
  <c r="I125" i="19"/>
  <c r="I169" i="19"/>
  <c r="R169" i="19" s="1"/>
  <c r="I445" i="19"/>
  <c r="Y445" i="19" s="1"/>
  <c r="I513" i="19"/>
  <c r="I525" i="19"/>
  <c r="I400" i="19"/>
  <c r="I480" i="19"/>
  <c r="I156" i="20"/>
  <c r="Y156" i="20" s="1"/>
  <c r="I242" i="20"/>
  <c r="R242" i="20" s="1"/>
  <c r="W682" i="18"/>
  <c r="W739" i="18"/>
  <c r="P419" i="18"/>
  <c r="I47" i="18"/>
  <c r="W551" i="19"/>
  <c r="W25" i="20"/>
  <c r="I339" i="19"/>
  <c r="R339" i="19" s="1"/>
  <c r="I141" i="20"/>
  <c r="BD63" i="8"/>
  <c r="BF39" i="8"/>
  <c r="AA53" i="8"/>
  <c r="BJ53" i="8" s="1"/>
  <c r="BP60" i="8"/>
  <c r="X452" i="16"/>
  <c r="W331" i="19"/>
  <c r="W503" i="19"/>
  <c r="W90" i="20"/>
  <c r="AA43" i="8"/>
  <c r="AA27" i="8"/>
  <c r="BJ27" i="8" s="1"/>
  <c r="AA19" i="8"/>
  <c r="I886" i="20"/>
  <c r="R886" i="20" s="1"/>
  <c r="S518" i="16"/>
  <c r="O20" i="19"/>
  <c r="V20" i="19"/>
  <c r="O55" i="8"/>
  <c r="O266" i="20"/>
  <c r="V266" i="20"/>
  <c r="O386" i="20"/>
  <c r="V386" i="20"/>
  <c r="V646" i="19"/>
  <c r="V637" i="19"/>
  <c r="S638" i="16"/>
  <c r="X834" i="16"/>
  <c r="V55" i="19"/>
  <c r="O55" i="19"/>
  <c r="V306" i="19"/>
  <c r="O306" i="19"/>
  <c r="O477" i="19"/>
  <c r="I477" i="19"/>
  <c r="O687" i="19"/>
  <c r="V687" i="19"/>
  <c r="S505" i="16"/>
  <c r="O141" i="19"/>
  <c r="V141" i="19"/>
  <c r="V159" i="20"/>
  <c r="O159" i="20"/>
  <c r="V749" i="19"/>
  <c r="O749" i="19"/>
  <c r="AE47" i="17"/>
  <c r="AE41" i="17"/>
  <c r="AE39" i="17"/>
  <c r="AE30" i="17"/>
  <c r="S405" i="16"/>
  <c r="X147" i="16"/>
  <c r="X444" i="16"/>
  <c r="AX56" i="8"/>
  <c r="V389" i="19"/>
  <c r="O389" i="19"/>
  <c r="AY60" i="8"/>
  <c r="AD50" i="17"/>
  <c r="AD33" i="17"/>
  <c r="AD15" i="17"/>
  <c r="S315" i="16"/>
  <c r="S334" i="16"/>
  <c r="S424" i="16"/>
  <c r="X41" i="16"/>
  <c r="X365" i="16"/>
  <c r="X419" i="16"/>
  <c r="AQ53" i="8"/>
  <c r="AV56" i="8"/>
  <c r="I108" i="19"/>
  <c r="Y108" i="19" s="1"/>
  <c r="AX60" i="8"/>
  <c r="AQ63" i="8"/>
  <c r="N51" i="3" s="1"/>
  <c r="L473" i="14" s="1"/>
  <c r="M473" i="14" s="1"/>
  <c r="AY62" i="8"/>
  <c r="AC63" i="17"/>
  <c r="BH61" i="8"/>
  <c r="BB53" i="8"/>
  <c r="BC44" i="8"/>
  <c r="BI67" i="8"/>
  <c r="BG59" i="8"/>
  <c r="BB66" i="8"/>
  <c r="BC10" i="8"/>
  <c r="BH64" i="8"/>
  <c r="BD8" i="8"/>
  <c r="BR62" i="8"/>
  <c r="BW60" i="8"/>
  <c r="BW57" i="8"/>
  <c r="BR51" i="8"/>
  <c r="BM44" i="8"/>
  <c r="AM43" i="8"/>
  <c r="BU43" i="8" s="1"/>
  <c r="BR22" i="8"/>
  <c r="BQ21" i="8"/>
  <c r="BN20" i="8"/>
  <c r="AM6" i="8"/>
  <c r="V821" i="19"/>
  <c r="V739" i="18"/>
  <c r="O726" i="18"/>
  <c r="O676" i="18"/>
  <c r="V598" i="18"/>
  <c r="O855" i="20"/>
  <c r="I248" i="20"/>
  <c r="R248" i="20" s="1"/>
  <c r="I289" i="20"/>
  <c r="R289" i="20" s="1"/>
  <c r="I357" i="20"/>
  <c r="Y357" i="20" s="1"/>
  <c r="V670" i="20"/>
  <c r="O841" i="19"/>
  <c r="I19" i="18"/>
  <c r="I40" i="18"/>
  <c r="V592" i="18"/>
  <c r="V759" i="18"/>
  <c r="V836" i="18"/>
  <c r="V731" i="18"/>
  <c r="O585" i="18"/>
  <c r="I259" i="18"/>
  <c r="I131" i="18"/>
  <c r="I887" i="19"/>
  <c r="R887" i="19" s="1"/>
  <c r="I882" i="18"/>
  <c r="Y882" i="18" s="1"/>
  <c r="I270" i="18"/>
  <c r="V805" i="18"/>
  <c r="O852" i="18"/>
  <c r="V426" i="18"/>
  <c r="O685" i="18"/>
  <c r="V749" i="18"/>
  <c r="V669" i="18"/>
  <c r="V417" i="18"/>
  <c r="I361" i="18"/>
  <c r="V743" i="18"/>
  <c r="V166" i="19"/>
  <c r="V241" i="19"/>
  <c r="V459" i="20"/>
  <c r="V527" i="19"/>
  <c r="I616" i="20"/>
  <c r="I599" i="20"/>
  <c r="R599" i="20" s="1"/>
  <c r="V658" i="19"/>
  <c r="O689" i="20"/>
  <c r="O661" i="20"/>
  <c r="V743" i="19"/>
  <c r="I547" i="18"/>
  <c r="N16" i="19"/>
  <c r="U16" i="19"/>
  <c r="N27" i="19"/>
  <c r="I27" i="19"/>
  <c r="N38" i="19"/>
  <c r="U38" i="19"/>
  <c r="N49" i="19"/>
  <c r="U49" i="19"/>
  <c r="U62" i="19"/>
  <c r="N62" i="19"/>
  <c r="N107" i="19"/>
  <c r="U107" i="19"/>
  <c r="U118" i="19"/>
  <c r="I118" i="19"/>
  <c r="Y118" i="19" s="1"/>
  <c r="N142" i="19"/>
  <c r="U142" i="19"/>
  <c r="I142" i="19"/>
  <c r="U165" i="19"/>
  <c r="N165" i="19"/>
  <c r="U176" i="19"/>
  <c r="N176" i="19"/>
  <c r="N198" i="19"/>
  <c r="U198" i="19"/>
  <c r="N209" i="19"/>
  <c r="I209" i="19"/>
  <c r="R209" i="19" s="1"/>
  <c r="U222" i="19"/>
  <c r="N222" i="19"/>
  <c r="N233" i="19"/>
  <c r="U233" i="19"/>
  <c r="I233" i="19"/>
  <c r="R233" i="19" s="1"/>
  <c r="N245" i="19"/>
  <c r="U245" i="19"/>
  <c r="I245" i="19"/>
  <c r="R245" i="19" s="1"/>
  <c r="N267" i="19"/>
  <c r="U267" i="19"/>
  <c r="I267" i="19"/>
  <c r="R267" i="19" s="1"/>
  <c r="N302" i="19"/>
  <c r="U302" i="19"/>
  <c r="U313" i="19"/>
  <c r="N313" i="19"/>
  <c r="I336" i="19"/>
  <c r="R336" i="19" s="1"/>
  <c r="U336" i="19"/>
  <c r="N347" i="19"/>
  <c r="I347" i="19"/>
  <c r="R347" i="19" s="1"/>
  <c r="U347" i="19"/>
  <c r="N358" i="19"/>
  <c r="I358" i="19"/>
  <c r="Y358" i="19" s="1"/>
  <c r="I369" i="19"/>
  <c r="Y369" i="19" s="1"/>
  <c r="N369" i="19"/>
  <c r="U369" i="19"/>
  <c r="N382" i="19"/>
  <c r="U382" i="19"/>
  <c r="I382" i="19"/>
  <c r="Y382" i="19" s="1"/>
  <c r="N405" i="19"/>
  <c r="I405" i="19"/>
  <c r="R405" i="19" s="1"/>
  <c r="N485" i="19"/>
  <c r="U485" i="19"/>
  <c r="U518" i="19"/>
  <c r="N518" i="19"/>
  <c r="N40" i="19"/>
  <c r="U40" i="19"/>
  <c r="U120" i="19"/>
  <c r="N120" i="19"/>
  <c r="U440" i="19"/>
  <c r="N440" i="19"/>
  <c r="N520" i="19"/>
  <c r="U520" i="19"/>
  <c r="N71" i="19"/>
  <c r="U71" i="19"/>
  <c r="N311" i="19"/>
  <c r="U311" i="19"/>
  <c r="N391" i="19"/>
  <c r="U391" i="19"/>
  <c r="I391" i="19"/>
  <c r="Y391" i="19" s="1"/>
  <c r="I471" i="19"/>
  <c r="R471" i="19" s="1"/>
  <c r="U471" i="19"/>
  <c r="N17" i="20"/>
  <c r="U17" i="20"/>
  <c r="N26" i="20"/>
  <c r="U26" i="20"/>
  <c r="N35" i="20"/>
  <c r="U35" i="20"/>
  <c r="I35" i="20"/>
  <c r="R35" i="20" s="1"/>
  <c r="U61" i="20"/>
  <c r="N61" i="20"/>
  <c r="U76" i="20"/>
  <c r="N76" i="20"/>
  <c r="N99" i="20"/>
  <c r="U99" i="20"/>
  <c r="I99" i="20"/>
  <c r="R99" i="20" s="1"/>
  <c r="N105" i="20"/>
  <c r="I105" i="20"/>
  <c r="Y105" i="20" s="1"/>
  <c r="N122" i="20"/>
  <c r="U122" i="20"/>
  <c r="U128" i="20"/>
  <c r="N128" i="20"/>
  <c r="U137" i="20"/>
  <c r="N137" i="20"/>
  <c r="I137" i="20"/>
  <c r="Y137" i="20" s="1"/>
  <c r="N160" i="20"/>
  <c r="U160" i="20"/>
  <c r="N169" i="20"/>
  <c r="I169" i="20"/>
  <c r="I175" i="20"/>
  <c r="Y175" i="20" s="1"/>
  <c r="U175" i="20"/>
  <c r="N175" i="20"/>
  <c r="U189" i="20"/>
  <c r="N189" i="20"/>
  <c r="U218" i="20"/>
  <c r="N218" i="20"/>
  <c r="N350" i="20"/>
  <c r="U350" i="20"/>
  <c r="U411" i="20"/>
  <c r="I411" i="20"/>
  <c r="U420" i="20"/>
  <c r="N420" i="20"/>
  <c r="I481" i="20"/>
  <c r="R481" i="20" s="1"/>
  <c r="U481" i="20"/>
  <c r="U490" i="20"/>
  <c r="N490" i="20"/>
  <c r="I537" i="20"/>
  <c r="R537" i="20" s="1"/>
  <c r="N537" i="20"/>
  <c r="U537" i="20"/>
  <c r="U573" i="20"/>
  <c r="N573" i="20"/>
  <c r="I573" i="20"/>
  <c r="Y573" i="20" s="1"/>
  <c r="N549" i="19"/>
  <c r="I549" i="19"/>
  <c r="Y549" i="19" s="1"/>
  <c r="N558" i="19"/>
  <c r="U558" i="19"/>
  <c r="N567" i="19"/>
  <c r="I567" i="19"/>
  <c r="Y567" i="19" s="1"/>
  <c r="AW65" i="8"/>
  <c r="AV65" i="8"/>
  <c r="AQ65" i="8"/>
  <c r="N578" i="20"/>
  <c r="U578" i="20"/>
  <c r="I578" i="20"/>
  <c r="R578" i="20" s="1"/>
  <c r="N591" i="20"/>
  <c r="I591" i="20"/>
  <c r="R591" i="20" s="1"/>
  <c r="U591" i="20"/>
  <c r="I589" i="19"/>
  <c r="Y589" i="19" s="1"/>
  <c r="U589" i="19"/>
  <c r="I622" i="19"/>
  <c r="R622" i="19" s="1"/>
  <c r="N622" i="19"/>
  <c r="BD45" i="8"/>
  <c r="AW59" i="8"/>
  <c r="N6" i="19"/>
  <c r="I6" i="19"/>
  <c r="R6" i="19" s="1"/>
  <c r="U17" i="19"/>
  <c r="N17" i="19"/>
  <c r="N39" i="19"/>
  <c r="U39" i="19"/>
  <c r="N63" i="19"/>
  <c r="I63" i="19"/>
  <c r="Y63" i="19" s="1"/>
  <c r="U119" i="19"/>
  <c r="I119" i="19"/>
  <c r="N119" i="19"/>
  <c r="U155" i="19"/>
  <c r="N155" i="19"/>
  <c r="N177" i="19"/>
  <c r="U177" i="19"/>
  <c r="N188" i="19"/>
  <c r="I188" i="19"/>
  <c r="R188" i="19" s="1"/>
  <c r="U199" i="19"/>
  <c r="I199" i="19"/>
  <c r="Y199" i="19" s="1"/>
  <c r="N199" i="19"/>
  <c r="N212" i="19"/>
  <c r="I212" i="19"/>
  <c r="R212" i="19" s="1"/>
  <c r="U212" i="19"/>
  <c r="N223" i="19"/>
  <c r="I223" i="19"/>
  <c r="Y223" i="19" s="1"/>
  <c r="N235" i="19"/>
  <c r="I235" i="19"/>
  <c r="N268" i="19"/>
  <c r="U268" i="19"/>
  <c r="N292" i="19"/>
  <c r="U292" i="19"/>
  <c r="N303" i="19"/>
  <c r="I303" i="19"/>
  <c r="R303" i="19" s="1"/>
  <c r="U303" i="19"/>
  <c r="N348" i="19"/>
  <c r="I348" i="19"/>
  <c r="R348" i="19" s="1"/>
  <c r="U348" i="19"/>
  <c r="U372" i="19"/>
  <c r="N372" i="19"/>
  <c r="N395" i="19"/>
  <c r="I395" i="19"/>
  <c r="R395" i="19" s="1"/>
  <c r="U395" i="19"/>
  <c r="U417" i="19"/>
  <c r="N417" i="19"/>
  <c r="N428" i="19"/>
  <c r="U428" i="19"/>
  <c r="I428" i="19"/>
  <c r="R428" i="19" s="1"/>
  <c r="N463" i="19"/>
  <c r="U463" i="19"/>
  <c r="I532" i="19"/>
  <c r="N532" i="19"/>
  <c r="N230" i="19"/>
  <c r="U230" i="19"/>
  <c r="N390" i="19"/>
  <c r="U390" i="19"/>
  <c r="N21" i="19"/>
  <c r="U21" i="19"/>
  <c r="N101" i="19"/>
  <c r="I101" i="19"/>
  <c r="Y101" i="19" s="1"/>
  <c r="U181" i="19"/>
  <c r="I181" i="19"/>
  <c r="Y181" i="19" s="1"/>
  <c r="N261" i="19"/>
  <c r="U261" i="19"/>
  <c r="N20" i="20"/>
  <c r="U20" i="20"/>
  <c r="I38" i="20"/>
  <c r="R38" i="20" s="1"/>
  <c r="U38" i="20"/>
  <c r="N38" i="20"/>
  <c r="N70" i="20"/>
  <c r="U70" i="20"/>
  <c r="I70" i="20"/>
  <c r="Y70" i="20" s="1"/>
  <c r="N88" i="20"/>
  <c r="U88" i="20"/>
  <c r="N117" i="20"/>
  <c r="U117" i="20"/>
  <c r="N131" i="20"/>
  <c r="U131" i="20"/>
  <c r="N382" i="20"/>
  <c r="U382" i="20"/>
  <c r="U456" i="20"/>
  <c r="N456" i="20"/>
  <c r="N476" i="20"/>
  <c r="I476" i="20"/>
  <c r="R476" i="20" s="1"/>
  <c r="N531" i="20"/>
  <c r="U531" i="20"/>
  <c r="I540" i="20"/>
  <c r="Y540" i="20" s="1"/>
  <c r="N540" i="20"/>
  <c r="U540" i="20"/>
  <c r="AT61" i="8"/>
  <c r="BA61" i="8"/>
  <c r="O61" i="8"/>
  <c r="AY61" i="8" s="1"/>
  <c r="N550" i="20"/>
  <c r="I550" i="20"/>
  <c r="Y550" i="20" s="1"/>
  <c r="U550" i="20"/>
  <c r="N552" i="19"/>
  <c r="U552" i="19"/>
  <c r="U583" i="19"/>
  <c r="N583" i="19"/>
  <c r="I583" i="19"/>
  <c r="R583" i="19" s="1"/>
  <c r="N585" i="19"/>
  <c r="U585" i="19"/>
  <c r="N600" i="19"/>
  <c r="I600" i="19"/>
  <c r="R600" i="19" s="1"/>
  <c r="U600" i="19"/>
  <c r="U598" i="20"/>
  <c r="I598" i="20"/>
  <c r="R598" i="20" s="1"/>
  <c r="N598" i="20"/>
  <c r="U612" i="20"/>
  <c r="I612" i="20"/>
  <c r="R612" i="20" s="1"/>
  <c r="AB65" i="8"/>
  <c r="BK65" i="8" s="1"/>
  <c r="AC65" i="8"/>
  <c r="BL65" i="8" s="1"/>
  <c r="BB65" i="8"/>
  <c r="AC57" i="8"/>
  <c r="AB57" i="8"/>
  <c r="AB25" i="8"/>
  <c r="BK25" i="8" s="1"/>
  <c r="AC25" i="8"/>
  <c r="AC17" i="8"/>
  <c r="BL17" i="8" s="1"/>
  <c r="AB17" i="8"/>
  <c r="BI63" i="8"/>
  <c r="BS61" i="8"/>
  <c r="AM61" i="8"/>
  <c r="BU61" i="8" s="1"/>
  <c r="BQ61" i="8"/>
  <c r="U341" i="19"/>
  <c r="I341" i="19"/>
  <c r="Y341" i="19" s="1"/>
  <c r="U279" i="19"/>
  <c r="U73" i="19"/>
  <c r="U212" i="20"/>
  <c r="U486" i="19"/>
  <c r="I198" i="19"/>
  <c r="U200" i="19"/>
  <c r="S290" i="16"/>
  <c r="I538" i="19"/>
  <c r="Y538" i="19" s="1"/>
  <c r="X273" i="16"/>
  <c r="N47" i="20"/>
  <c r="N108" i="19"/>
  <c r="I372" i="19"/>
  <c r="R372" i="19" s="1"/>
  <c r="N181" i="19"/>
  <c r="Y217" i="19"/>
  <c r="U359" i="19"/>
  <c r="U393" i="19"/>
  <c r="I360" i="19"/>
  <c r="R360" i="19" s="1"/>
  <c r="I302" i="19"/>
  <c r="R302" i="19" s="1"/>
  <c r="I131" i="20"/>
  <c r="R131" i="20" s="1"/>
  <c r="S423" i="16"/>
  <c r="U223" i="19"/>
  <c r="U508" i="19"/>
  <c r="U280" i="19"/>
  <c r="U105" i="20"/>
  <c r="U449" i="19"/>
  <c r="U253" i="20"/>
  <c r="U132" i="19"/>
  <c r="U232" i="20"/>
  <c r="U256" i="19"/>
  <c r="U108" i="19"/>
  <c r="U365" i="20"/>
  <c r="I256" i="19"/>
  <c r="Y256" i="19" s="1"/>
  <c r="N341" i="19"/>
  <c r="P30" i="8"/>
  <c r="AZ30" i="8" s="1"/>
  <c r="N129" i="19"/>
  <c r="I261" i="19"/>
  <c r="N151" i="20"/>
  <c r="I189" i="20"/>
  <c r="R189" i="20" s="1"/>
  <c r="U310" i="19"/>
  <c r="N470" i="19"/>
  <c r="U278" i="19"/>
  <c r="U146" i="20"/>
  <c r="U108" i="20"/>
  <c r="U85" i="19"/>
  <c r="U11" i="20"/>
  <c r="U150" i="19"/>
  <c r="U209" i="19"/>
  <c r="U315" i="19"/>
  <c r="U6" i="19"/>
  <c r="AQ61" i="8"/>
  <c r="U56" i="20"/>
  <c r="N336" i="19"/>
  <c r="AU53" i="8"/>
  <c r="U507" i="19"/>
  <c r="U462" i="19"/>
  <c r="I490" i="20"/>
  <c r="I383" i="19"/>
  <c r="Y383" i="19" s="1"/>
  <c r="N416" i="19"/>
  <c r="N439" i="19"/>
  <c r="I475" i="19"/>
  <c r="N481" i="20"/>
  <c r="N52" i="19"/>
  <c r="U153" i="19"/>
  <c r="U188" i="19"/>
  <c r="U113" i="20"/>
  <c r="U496" i="19"/>
  <c r="U187" i="19"/>
  <c r="U475" i="19"/>
  <c r="U70" i="19"/>
  <c r="U85" i="20"/>
  <c r="AV61" i="8"/>
  <c r="U427" i="19"/>
  <c r="U438" i="19"/>
  <c r="U519" i="19"/>
  <c r="U383" i="19"/>
  <c r="U207" i="20"/>
  <c r="U358" i="19"/>
  <c r="U93" i="20"/>
  <c r="U289" i="19"/>
  <c r="N565" i="20"/>
  <c r="N118" i="19"/>
  <c r="U198" i="20"/>
  <c r="U231" i="19"/>
  <c r="I262" i="20"/>
  <c r="Y262" i="20" s="1"/>
  <c r="N471" i="19"/>
  <c r="X158" i="16"/>
  <c r="S71" i="16"/>
  <c r="S451" i="16"/>
  <c r="X309" i="16"/>
  <c r="I398" i="20"/>
  <c r="Y398" i="20" s="1"/>
  <c r="N876" i="18"/>
  <c r="I892" i="18"/>
  <c r="R892" i="18" s="1"/>
  <c r="X354" i="16"/>
  <c r="X246" i="16"/>
  <c r="X401" i="16"/>
  <c r="X284" i="16"/>
  <c r="U852" i="19"/>
  <c r="U846" i="18"/>
  <c r="X614" i="16"/>
  <c r="X629" i="16"/>
  <c r="AZ53" i="8"/>
  <c r="X302" i="16"/>
  <c r="BJ64" i="8"/>
  <c r="I191" i="20"/>
  <c r="R191" i="20" s="1"/>
  <c r="U416" i="18"/>
  <c r="N826" i="18"/>
  <c r="N436" i="18"/>
  <c r="N815" i="18"/>
  <c r="N707" i="18"/>
  <c r="N259" i="18"/>
  <c r="U585" i="18"/>
  <c r="U877" i="19"/>
  <c r="N887" i="19"/>
  <c r="U887" i="19"/>
  <c r="U882" i="19"/>
  <c r="BJ17" i="8"/>
  <c r="X381" i="16"/>
  <c r="U622" i="19"/>
  <c r="S39" i="16"/>
  <c r="S309" i="16"/>
  <c r="S471" i="16"/>
  <c r="I120" i="19"/>
  <c r="R120" i="19" s="1"/>
  <c r="I280" i="19"/>
  <c r="Y280" i="19" s="1"/>
  <c r="U891" i="18"/>
  <c r="U882" i="18"/>
  <c r="X474" i="16"/>
  <c r="N892" i="18"/>
  <c r="S651" i="16"/>
  <c r="BL60" i="8"/>
  <c r="X478" i="16"/>
  <c r="X426" i="16"/>
  <c r="AG59" i="17"/>
  <c r="BG51" i="8"/>
  <c r="U588" i="18"/>
  <c r="U598" i="18"/>
  <c r="I652" i="18"/>
  <c r="R652" i="18" s="1"/>
  <c r="U432" i="18"/>
  <c r="N668" i="18"/>
  <c r="X74" i="18"/>
  <c r="X234" i="18"/>
  <c r="I484" i="20"/>
  <c r="R484" i="20" s="1"/>
  <c r="I164" i="20"/>
  <c r="R164" i="20" s="1"/>
  <c r="I564" i="20"/>
  <c r="R564" i="20" s="1"/>
  <c r="Q644" i="20"/>
  <c r="X654" i="19"/>
  <c r="I724" i="20"/>
  <c r="Y724" i="20" s="1"/>
  <c r="X154" i="18"/>
  <c r="Q244" i="20"/>
  <c r="I254" i="19"/>
  <c r="Y254" i="19" s="1"/>
  <c r="X484" i="20"/>
  <c r="I324" i="20"/>
  <c r="R324" i="20" s="1"/>
  <c r="I644" i="20"/>
  <c r="Y644" i="20" s="1"/>
  <c r="Q884" i="20"/>
  <c r="X324" i="20"/>
  <c r="Y554" i="18"/>
  <c r="Q654" i="19"/>
  <c r="X734" i="19"/>
  <c r="Q734" i="19"/>
  <c r="X254" i="19"/>
  <c r="X314" i="18"/>
  <c r="I84" i="20"/>
  <c r="R84" i="20" s="1"/>
  <c r="X894" i="19"/>
  <c r="X394" i="18"/>
  <c r="Q404" i="20"/>
  <c r="Q724" i="20"/>
  <c r="X244" i="20"/>
  <c r="X474" i="18"/>
  <c r="X794" i="18"/>
  <c r="X404" i="20"/>
  <c r="Q164" i="20"/>
  <c r="Q564" i="20"/>
  <c r="X814" i="19"/>
  <c r="I894" i="19"/>
  <c r="Y894" i="19" s="1"/>
  <c r="I494" i="19"/>
  <c r="Y494" i="19" s="1"/>
  <c r="Y605" i="20"/>
  <c r="S357" i="16"/>
  <c r="X486" i="16"/>
  <c r="X408" i="16"/>
  <c r="Y445" i="20"/>
  <c r="R445" i="20"/>
  <c r="R576" i="20"/>
  <c r="Y576" i="20"/>
  <c r="Y619" i="20"/>
  <c r="S321" i="16"/>
  <c r="S28" i="16"/>
  <c r="S398" i="16"/>
  <c r="S336" i="16"/>
  <c r="Y550" i="19"/>
  <c r="R550" i="19"/>
  <c r="O117" i="19"/>
  <c r="V117" i="19"/>
  <c r="V16" i="19"/>
  <c r="O16" i="19"/>
  <c r="O232" i="20"/>
  <c r="I232" i="20"/>
  <c r="Y232" i="20" s="1"/>
  <c r="O753" i="20"/>
  <c r="BE58" i="8"/>
  <c r="BC42" i="8"/>
  <c r="BC56" i="8"/>
  <c r="AA40" i="8"/>
  <c r="BJ40" i="8" s="1"/>
  <c r="BD24" i="8"/>
  <c r="BF63" i="8"/>
  <c r="BG23" i="8"/>
  <c r="BE46" i="8"/>
  <c r="BE30" i="8"/>
  <c r="BC6" i="8"/>
  <c r="BD21" i="8"/>
  <c r="BG28" i="8"/>
  <c r="BH20" i="8"/>
  <c r="BP66" i="8"/>
  <c r="BQ56" i="8"/>
  <c r="BR39" i="8"/>
  <c r="BQ33" i="8"/>
  <c r="BN29" i="8"/>
  <c r="BT26" i="8"/>
  <c r="X258" i="16"/>
  <c r="X42" i="16"/>
  <c r="X104" i="16"/>
  <c r="S408" i="16"/>
  <c r="S23" i="16"/>
  <c r="S542" i="16"/>
  <c r="S433" i="16"/>
  <c r="X519" i="16"/>
  <c r="O759" i="19"/>
  <c r="V759" i="19"/>
  <c r="V767" i="19"/>
  <c r="O767" i="19"/>
  <c r="X399" i="16"/>
  <c r="X299" i="16"/>
  <c r="S163" i="16"/>
  <c r="S135" i="16"/>
  <c r="AI56" i="17"/>
  <c r="AI46" i="17"/>
  <c r="AI45" i="17"/>
  <c r="AI38" i="17"/>
  <c r="AI37" i="17"/>
  <c r="AI34" i="17"/>
  <c r="AI33" i="17"/>
  <c r="AI29" i="17"/>
  <c r="AI26" i="17"/>
  <c r="AI21" i="17"/>
  <c r="AI20" i="17"/>
  <c r="AI16" i="17"/>
  <c r="AI12" i="17"/>
  <c r="AI11" i="17"/>
  <c r="AI7" i="17"/>
  <c r="S12" i="16"/>
  <c r="X287" i="16"/>
  <c r="I38" i="19"/>
  <c r="V385" i="20"/>
  <c r="O385" i="20"/>
  <c r="S543" i="16"/>
  <c r="V649" i="19"/>
  <c r="V773" i="20"/>
  <c r="O768" i="20"/>
  <c r="S603" i="16"/>
  <c r="X681" i="16"/>
  <c r="X593" i="16"/>
  <c r="S834" i="16"/>
  <c r="X609" i="16"/>
  <c r="S621" i="16"/>
  <c r="X757" i="16"/>
  <c r="S502" i="16"/>
  <c r="S221" i="16"/>
  <c r="X515" i="16"/>
  <c r="S434" i="16"/>
  <c r="O185" i="19"/>
  <c r="V333" i="19"/>
  <c r="P30" i="16"/>
  <c r="V90" i="19"/>
  <c r="V631" i="19"/>
  <c r="O631" i="19"/>
  <c r="O693" i="19"/>
  <c r="V693" i="19"/>
  <c r="S258" i="16"/>
  <c r="X213" i="16"/>
  <c r="I105" i="19"/>
  <c r="R105" i="19" s="1"/>
  <c r="I173" i="19"/>
  <c r="Y173" i="19" s="1"/>
  <c r="V226" i="20"/>
  <c r="S362" i="16"/>
  <c r="X60" i="16"/>
  <c r="V140" i="20"/>
  <c r="U80" i="16"/>
  <c r="X80" i="16" s="1"/>
  <c r="P111" i="16"/>
  <c r="S111" i="16" s="1"/>
  <c r="X432" i="16"/>
  <c r="U327" i="16"/>
  <c r="U84" i="16"/>
  <c r="AF54" i="17"/>
  <c r="AF51" i="17"/>
  <c r="AF50" i="17"/>
  <c r="AF49" i="17"/>
  <c r="AF48" i="17"/>
  <c r="AF47" i="17"/>
  <c r="AF43" i="17"/>
  <c r="AF41" i="17"/>
  <c r="AF34" i="17"/>
  <c r="AF28" i="17"/>
  <c r="AF25" i="17"/>
  <c r="AF18" i="17"/>
  <c r="O423" i="19"/>
  <c r="V423" i="19"/>
  <c r="O91" i="19"/>
  <c r="V91" i="19"/>
  <c r="I96" i="20"/>
  <c r="I427" i="20"/>
  <c r="Y427" i="20" s="1"/>
  <c r="I482" i="20"/>
  <c r="Y482" i="20" s="1"/>
  <c r="V671" i="19"/>
  <c r="O445" i="20"/>
  <c r="V445" i="20"/>
  <c r="O681" i="20"/>
  <c r="V681" i="20"/>
  <c r="O807" i="20"/>
  <c r="V807" i="20"/>
  <c r="V862" i="19"/>
  <c r="V440" i="18"/>
  <c r="V802" i="18"/>
  <c r="V711" i="18"/>
  <c r="V853" i="18"/>
  <c r="V745" i="18"/>
  <c r="O601" i="18"/>
  <c r="O671" i="18"/>
  <c r="O433" i="18"/>
  <c r="V847" i="18"/>
  <c r="O706" i="18"/>
  <c r="O773" i="18"/>
  <c r="O589" i="18"/>
  <c r="O595" i="18"/>
  <c r="O796" i="18"/>
  <c r="S180" i="16"/>
  <c r="V472" i="19"/>
  <c r="V110" i="20"/>
  <c r="V335" i="19"/>
  <c r="V341" i="20"/>
  <c r="I480" i="20"/>
  <c r="R480" i="20" s="1"/>
  <c r="I495" i="20"/>
  <c r="R495" i="20" s="1"/>
  <c r="I7" i="18"/>
  <c r="V812" i="18"/>
  <c r="V827" i="18"/>
  <c r="V867" i="20"/>
  <c r="I215" i="18"/>
  <c r="I119" i="18"/>
  <c r="I116" i="18"/>
  <c r="V322" i="20"/>
  <c r="V243" i="20"/>
  <c r="U483" i="16"/>
  <c r="AH23" i="17"/>
  <c r="S456" i="16"/>
  <c r="I252" i="19"/>
  <c r="Y252" i="19" s="1"/>
  <c r="I457" i="19"/>
  <c r="I177" i="19"/>
  <c r="I246" i="19"/>
  <c r="R246" i="19" s="1"/>
  <c r="I268" i="19"/>
  <c r="Y268" i="19" s="1"/>
  <c r="I330" i="20"/>
  <c r="I359" i="20"/>
  <c r="I408" i="20"/>
  <c r="I456" i="20"/>
  <c r="R456" i="20" s="1"/>
  <c r="I501" i="20"/>
  <c r="R501" i="20" s="1"/>
  <c r="V829" i="18"/>
  <c r="I620" i="18"/>
  <c r="I570" i="18"/>
  <c r="I371" i="18"/>
  <c r="I357" i="18"/>
  <c r="I257" i="18"/>
  <c r="V125" i="20"/>
  <c r="V219" i="19"/>
  <c r="V373" i="20"/>
  <c r="AG50" i="17"/>
  <c r="I162" i="19"/>
  <c r="R162" i="19" s="1"/>
  <c r="I207" i="19"/>
  <c r="R207" i="19" s="1"/>
  <c r="I218" i="19"/>
  <c r="R218" i="19" s="1"/>
  <c r="I253" i="19"/>
  <c r="Y253" i="19" s="1"/>
  <c r="I367" i="19"/>
  <c r="Y367" i="19" s="1"/>
  <c r="I378" i="19"/>
  <c r="R378" i="19" s="1"/>
  <c r="I482" i="19"/>
  <c r="R482" i="19" s="1"/>
  <c r="I116" i="20"/>
  <c r="Y116" i="20" s="1"/>
  <c r="I211" i="20"/>
  <c r="Y211" i="20" s="1"/>
  <c r="S540" i="16"/>
  <c r="R430" i="19"/>
  <c r="R271" i="20"/>
  <c r="Y58" i="19"/>
  <c r="S640" i="16"/>
  <c r="X631" i="16"/>
  <c r="Y353" i="19"/>
  <c r="R332" i="19"/>
  <c r="Y213" i="20"/>
  <c r="S521" i="16"/>
  <c r="S215" i="16"/>
  <c r="U653" i="19"/>
  <c r="N653" i="19"/>
  <c r="U690" i="20"/>
  <c r="N690" i="20"/>
  <c r="AC38" i="8"/>
  <c r="AB38" i="8"/>
  <c r="BK38" i="8" s="1"/>
  <c r="BP64" i="8"/>
  <c r="BM64" i="8"/>
  <c r="X450" i="16"/>
  <c r="U668" i="20"/>
  <c r="S26" i="16"/>
  <c r="S753" i="16"/>
  <c r="S106" i="16"/>
  <c r="S124" i="16"/>
  <c r="S151" i="16"/>
  <c r="S160" i="16"/>
  <c r="S286" i="16"/>
  <c r="S304" i="16"/>
  <c r="S376" i="16"/>
  <c r="S385" i="16"/>
  <c r="S430" i="16"/>
  <c r="S457" i="16"/>
  <c r="X305" i="16"/>
  <c r="X422" i="16"/>
  <c r="X440" i="16"/>
  <c r="AT50" i="8"/>
  <c r="AR56" i="8"/>
  <c r="U249" i="19"/>
  <c r="N249" i="19"/>
  <c r="I249" i="19"/>
  <c r="N318" i="19"/>
  <c r="I318" i="19"/>
  <c r="Y318" i="19" s="1"/>
  <c r="U318" i="19"/>
  <c r="N342" i="19"/>
  <c r="U342" i="19"/>
  <c r="N353" i="19"/>
  <c r="U353" i="19"/>
  <c r="U365" i="19"/>
  <c r="N365" i="19"/>
  <c r="I365" i="19"/>
  <c r="R365" i="19" s="1"/>
  <c r="U387" i="19"/>
  <c r="N387" i="19"/>
  <c r="N398" i="19"/>
  <c r="U398" i="19"/>
  <c r="N409" i="19"/>
  <c r="I409" i="19"/>
  <c r="R409" i="19" s="1"/>
  <c r="U160" i="19"/>
  <c r="I160" i="19"/>
  <c r="N160" i="19"/>
  <c r="N240" i="19"/>
  <c r="I240" i="19"/>
  <c r="I320" i="19"/>
  <c r="Y320" i="19" s="1"/>
  <c r="N320" i="19"/>
  <c r="N31" i="19"/>
  <c r="I31" i="19"/>
  <c r="R31" i="19" s="1"/>
  <c r="N271" i="19"/>
  <c r="I271" i="19"/>
  <c r="R271" i="19" s="1"/>
  <c r="N351" i="19"/>
  <c r="I351" i="19"/>
  <c r="N431" i="19"/>
  <c r="I431" i="19"/>
  <c r="U431" i="19"/>
  <c r="U511" i="19"/>
  <c r="N511" i="19"/>
  <c r="I511" i="19"/>
  <c r="R511" i="19" s="1"/>
  <c r="I7" i="20"/>
  <c r="Y7" i="20" s="1"/>
  <c r="N7" i="20"/>
  <c r="U21" i="20"/>
  <c r="I21" i="20"/>
  <c r="R21" i="20" s="1"/>
  <c r="N21" i="20"/>
  <c r="N39" i="20"/>
  <c r="I39" i="20"/>
  <c r="R39" i="20" s="1"/>
  <c r="I48" i="20"/>
  <c r="Y48" i="20" s="1"/>
  <c r="N48" i="20"/>
  <c r="U48" i="20"/>
  <c r="U57" i="20"/>
  <c r="N57" i="20"/>
  <c r="N71" i="20"/>
  <c r="I71" i="20"/>
  <c r="R71" i="20" s="1"/>
  <c r="U80" i="20"/>
  <c r="N80" i="20"/>
  <c r="I80" i="20"/>
  <c r="R80" i="20" s="1"/>
  <c r="N95" i="20"/>
  <c r="U95" i="20"/>
  <c r="I95" i="20"/>
  <c r="U103" i="20"/>
  <c r="N103" i="20"/>
  <c r="I109" i="20"/>
  <c r="N109" i="20"/>
  <c r="U118" i="20"/>
  <c r="N118" i="20"/>
  <c r="I132" i="20"/>
  <c r="Y132" i="20" s="1"/>
  <c r="U132" i="20"/>
  <c r="N141" i="20"/>
  <c r="U141" i="20"/>
  <c r="N147" i="20"/>
  <c r="I147" i="20"/>
  <c r="R147" i="20" s="1"/>
  <c r="N199" i="20"/>
  <c r="U199" i="20"/>
  <c r="I205" i="20"/>
  <c r="R205" i="20" s="1"/>
  <c r="N205" i="20"/>
  <c r="I219" i="20"/>
  <c r="R219" i="20" s="1"/>
  <c r="N219" i="20"/>
  <c r="U219" i="20"/>
  <c r="I233" i="20"/>
  <c r="N233" i="20"/>
  <c r="U271" i="20"/>
  <c r="N271" i="20"/>
  <c r="N280" i="20"/>
  <c r="I280" i="20"/>
  <c r="N321" i="20"/>
  <c r="I321" i="20"/>
  <c r="N362" i="20"/>
  <c r="I362" i="20"/>
  <c r="R362" i="20" s="1"/>
  <c r="N368" i="20"/>
  <c r="I368" i="20"/>
  <c r="U368" i="20"/>
  <c r="N426" i="20"/>
  <c r="U426" i="20"/>
  <c r="U435" i="20"/>
  <c r="N435" i="20"/>
  <c r="I452" i="20"/>
  <c r="Y452" i="20" s="1"/>
  <c r="U452" i="20"/>
  <c r="N452" i="20"/>
  <c r="N461" i="20"/>
  <c r="I461" i="20"/>
  <c r="R461" i="20" s="1"/>
  <c r="I496" i="20"/>
  <c r="R496" i="20" s="1"/>
  <c r="N496" i="20"/>
  <c r="N510" i="20"/>
  <c r="I510" i="20"/>
  <c r="R510" i="20" s="1"/>
  <c r="N519" i="20"/>
  <c r="I519" i="20"/>
  <c r="R519" i="20" s="1"/>
  <c r="I528" i="20"/>
  <c r="Y528" i="20" s="1"/>
  <c r="U528" i="20"/>
  <c r="N528" i="20"/>
  <c r="N535" i="19"/>
  <c r="I535" i="19"/>
  <c r="Y535" i="19" s="1"/>
  <c r="N543" i="19"/>
  <c r="U543" i="19"/>
  <c r="I543" i="19"/>
  <c r="R543" i="19" s="1"/>
  <c r="N547" i="20"/>
  <c r="I547" i="20"/>
  <c r="R547" i="20" s="1"/>
  <c r="N556" i="20"/>
  <c r="I556" i="20"/>
  <c r="Y556" i="20" s="1"/>
  <c r="N570" i="20"/>
  <c r="I570" i="20"/>
  <c r="Y570" i="20" s="1"/>
  <c r="U555" i="19"/>
  <c r="N555" i="19"/>
  <c r="N563" i="19"/>
  <c r="I563" i="19"/>
  <c r="Y563" i="19" s="1"/>
  <c r="U563" i="19"/>
  <c r="Q65" i="8"/>
  <c r="P65" i="8"/>
  <c r="AZ65" i="8" s="1"/>
  <c r="N582" i="20"/>
  <c r="U582" i="20"/>
  <c r="I620" i="19"/>
  <c r="R620" i="19" s="1"/>
  <c r="N620" i="19"/>
  <c r="U613" i="20"/>
  <c r="N613" i="20"/>
  <c r="R497" i="20"/>
  <c r="Y451" i="19"/>
  <c r="X587" i="16"/>
  <c r="X81" i="16"/>
  <c r="X207" i="16"/>
  <c r="N12" i="19"/>
  <c r="U12" i="19"/>
  <c r="U23" i="19"/>
  <c r="I23" i="19"/>
  <c r="N23" i="19"/>
  <c r="I35" i="19"/>
  <c r="R35" i="19" s="1"/>
  <c r="N35" i="19"/>
  <c r="U35" i="19"/>
  <c r="I46" i="19"/>
  <c r="R46" i="19" s="1"/>
  <c r="N46" i="19"/>
  <c r="N57" i="19"/>
  <c r="U57" i="19"/>
  <c r="I57" i="19"/>
  <c r="N79" i="19"/>
  <c r="I79" i="19"/>
  <c r="R79" i="19" s="1"/>
  <c r="I92" i="19"/>
  <c r="R92" i="19" s="1"/>
  <c r="N92" i="19"/>
  <c r="U92" i="19"/>
  <c r="N115" i="19"/>
  <c r="I115" i="19"/>
  <c r="Y115" i="19" s="1"/>
  <c r="U115" i="19"/>
  <c r="N126" i="19"/>
  <c r="I126" i="19"/>
  <c r="R126" i="19" s="1"/>
  <c r="N148" i="19"/>
  <c r="I148" i="19"/>
  <c r="R148" i="19" s="1"/>
  <c r="N159" i="19"/>
  <c r="U159" i="19"/>
  <c r="U195" i="19"/>
  <c r="N195" i="19"/>
  <c r="I195" i="19"/>
  <c r="Y195" i="19" s="1"/>
  <c r="N228" i="19"/>
  <c r="I228" i="19"/>
  <c r="R228" i="19" s="1"/>
  <c r="N239" i="19"/>
  <c r="I239" i="19"/>
  <c r="R239" i="19" s="1"/>
  <c r="N263" i="19"/>
  <c r="I263" i="19"/>
  <c r="R263" i="19" s="1"/>
  <c r="U263" i="19"/>
  <c r="N275" i="19"/>
  <c r="I275" i="19"/>
  <c r="R275" i="19" s="1"/>
  <c r="N286" i="19"/>
  <c r="I286" i="19"/>
  <c r="R286" i="19" s="1"/>
  <c r="N308" i="19"/>
  <c r="I308" i="19"/>
  <c r="U308" i="19"/>
  <c r="N319" i="19"/>
  <c r="I319" i="19"/>
  <c r="R319" i="19" s="1"/>
  <c r="I366" i="19"/>
  <c r="Y366" i="19" s="1"/>
  <c r="N366" i="19"/>
  <c r="U388" i="19"/>
  <c r="N388" i="19"/>
  <c r="N412" i="19"/>
  <c r="I412" i="19"/>
  <c r="Y412" i="19" s="1"/>
  <c r="I446" i="19"/>
  <c r="R446" i="19" s="1"/>
  <c r="N446" i="19"/>
  <c r="N468" i="19"/>
  <c r="I468" i="19"/>
  <c r="R468" i="19" s="1"/>
  <c r="N479" i="19"/>
  <c r="I479" i="19"/>
  <c r="N492" i="19"/>
  <c r="I492" i="19"/>
  <c r="N515" i="19"/>
  <c r="I515" i="19"/>
  <c r="N30" i="19"/>
  <c r="I30" i="19"/>
  <c r="R30" i="19" s="1"/>
  <c r="N60" i="20"/>
  <c r="I60" i="20"/>
  <c r="R60" i="20" s="1"/>
  <c r="U60" i="20"/>
  <c r="N66" i="20"/>
  <c r="I66" i="20"/>
  <c r="R66" i="20" s="1"/>
  <c r="I75" i="20"/>
  <c r="R75" i="20" s="1"/>
  <c r="N75" i="20"/>
  <c r="U98" i="20"/>
  <c r="N98" i="20"/>
  <c r="N251" i="20"/>
  <c r="I251" i="20"/>
  <c r="R251" i="20" s="1"/>
  <c r="N301" i="20"/>
  <c r="I301" i="20"/>
  <c r="U301" i="20"/>
  <c r="N307" i="20"/>
  <c r="U307" i="20"/>
  <c r="N47" i="19"/>
  <c r="U47" i="19"/>
  <c r="N69" i="19"/>
  <c r="I69" i="19"/>
  <c r="R69" i="19" s="1"/>
  <c r="U138" i="19"/>
  <c r="N138" i="19"/>
  <c r="I322" i="19"/>
  <c r="R322" i="19" s="1"/>
  <c r="U322" i="19"/>
  <c r="N356" i="19"/>
  <c r="I356" i="19"/>
  <c r="R356" i="19" s="1"/>
  <c r="N425" i="19"/>
  <c r="U425" i="19"/>
  <c r="U458" i="19"/>
  <c r="N458" i="19"/>
  <c r="N469" i="19"/>
  <c r="I469" i="19"/>
  <c r="R469" i="19" s="1"/>
  <c r="N493" i="19"/>
  <c r="I493" i="19"/>
  <c r="R493" i="19" s="1"/>
  <c r="U493" i="19"/>
  <c r="U505" i="19"/>
  <c r="N505" i="19"/>
  <c r="N300" i="19"/>
  <c r="U300" i="19"/>
  <c r="U460" i="19"/>
  <c r="N460" i="19"/>
  <c r="I460" i="19"/>
  <c r="R460" i="19" s="1"/>
  <c r="N171" i="19"/>
  <c r="I171" i="19"/>
  <c r="N411" i="19"/>
  <c r="U411" i="19"/>
  <c r="I411" i="19"/>
  <c r="Y411" i="19" s="1"/>
  <c r="N28" i="20"/>
  <c r="I28" i="20"/>
  <c r="R28" i="20" s="1"/>
  <c r="I55" i="20"/>
  <c r="Y55" i="20" s="1"/>
  <c r="N55" i="20"/>
  <c r="N63" i="20"/>
  <c r="U63" i="20"/>
  <c r="N145" i="20"/>
  <c r="I145" i="20"/>
  <c r="N197" i="20"/>
  <c r="U197" i="20"/>
  <c r="I197" i="20"/>
  <c r="Y197" i="20" s="1"/>
  <c r="U231" i="20"/>
  <c r="N231" i="20"/>
  <c r="U269" i="20"/>
  <c r="N269" i="20"/>
  <c r="N325" i="20"/>
  <c r="U325" i="20"/>
  <c r="U380" i="20"/>
  <c r="N380" i="20"/>
  <c r="U386" i="20"/>
  <c r="N386" i="20"/>
  <c r="N409" i="20"/>
  <c r="U409" i="20"/>
  <c r="N441" i="20"/>
  <c r="U441" i="20"/>
  <c r="I517" i="20"/>
  <c r="R517" i="20" s="1"/>
  <c r="N517" i="20"/>
  <c r="N543" i="20"/>
  <c r="I543" i="20"/>
  <c r="U562" i="20"/>
  <c r="N562" i="20"/>
  <c r="U561" i="19"/>
  <c r="I561" i="19"/>
  <c r="N581" i="20"/>
  <c r="U581" i="20"/>
  <c r="U580" i="19"/>
  <c r="N580" i="19"/>
  <c r="S680" i="16"/>
  <c r="X636" i="16"/>
  <c r="X531" i="16"/>
  <c r="N15" i="19"/>
  <c r="I15" i="19"/>
  <c r="Y15" i="19" s="1"/>
  <c r="N37" i="19"/>
  <c r="U37" i="19"/>
  <c r="N266" i="19"/>
  <c r="U266" i="19"/>
  <c r="N277" i="19"/>
  <c r="I277" i="19"/>
  <c r="Y277" i="19" s="1"/>
  <c r="N312" i="19"/>
  <c r="I312" i="19"/>
  <c r="R312" i="19" s="1"/>
  <c r="N403" i="19"/>
  <c r="U403" i="19"/>
  <c r="U415" i="19"/>
  <c r="N415" i="19"/>
  <c r="N517" i="19"/>
  <c r="U517" i="19"/>
  <c r="U250" i="19"/>
  <c r="N250" i="19"/>
  <c r="U22" i="20"/>
  <c r="N22" i="20"/>
  <c r="N171" i="20"/>
  <c r="I171" i="20"/>
  <c r="Y171" i="20" s="1"/>
  <c r="N177" i="20"/>
  <c r="U177" i="20"/>
  <c r="N249" i="20"/>
  <c r="U249" i="20"/>
  <c r="U272" i="20"/>
  <c r="I272" i="20"/>
  <c r="Y272" i="20" s="1"/>
  <c r="N281" i="20"/>
  <c r="U281" i="20"/>
  <c r="U305" i="20"/>
  <c r="I305" i="20"/>
  <c r="Y305" i="20" s="1"/>
  <c r="N313" i="20"/>
  <c r="I313" i="20"/>
  <c r="Y313" i="20" s="1"/>
  <c r="U313" i="20"/>
  <c r="N337" i="20"/>
  <c r="I337" i="20"/>
  <c r="I346" i="20"/>
  <c r="N346" i="20"/>
  <c r="I470" i="20"/>
  <c r="N438" i="20"/>
  <c r="X288" i="16"/>
  <c r="U80" i="19"/>
  <c r="N547" i="19"/>
  <c r="U427" i="20"/>
  <c r="S539" i="16"/>
  <c r="S464" i="16"/>
  <c r="S174" i="16"/>
  <c r="X360" i="16"/>
  <c r="U549" i="19"/>
  <c r="X420" i="16"/>
  <c r="U369" i="20"/>
  <c r="I529" i="20"/>
  <c r="X181" i="16"/>
  <c r="U556" i="19"/>
  <c r="N371" i="20"/>
  <c r="U371" i="20"/>
  <c r="N601" i="19"/>
  <c r="U601" i="19"/>
  <c r="AB28" i="8"/>
  <c r="AC28" i="8"/>
  <c r="AO47" i="8"/>
  <c r="BW47" i="8" s="1"/>
  <c r="AN47" i="8"/>
  <c r="BV47" i="8" s="1"/>
  <c r="AN38" i="8"/>
  <c r="AO38" i="8"/>
  <c r="BW38" i="8" s="1"/>
  <c r="AN37" i="8"/>
  <c r="BV37" i="8" s="1"/>
  <c r="AO37" i="8"/>
  <c r="BW37" i="8" s="1"/>
  <c r="AN36" i="8"/>
  <c r="BV36" i="8" s="1"/>
  <c r="AO36" i="8"/>
  <c r="AN34" i="8"/>
  <c r="BV34" i="8" s="1"/>
  <c r="AO34" i="8"/>
  <c r="BW34" i="8" s="1"/>
  <c r="AN31" i="8"/>
  <c r="AO31" i="8"/>
  <c r="AO29" i="8"/>
  <c r="BW29" i="8" s="1"/>
  <c r="AN29" i="8"/>
  <c r="BV29" i="8" s="1"/>
  <c r="AN28" i="8"/>
  <c r="AO28" i="8"/>
  <c r="AO25" i="8"/>
  <c r="BW25" i="8" s="1"/>
  <c r="AN25" i="8"/>
  <c r="BV25" i="8" s="1"/>
  <c r="AO23" i="8"/>
  <c r="BW23" i="8" s="1"/>
  <c r="AN23" i="8"/>
  <c r="BV23" i="8" s="1"/>
  <c r="AN10" i="8"/>
  <c r="BV10" i="8" s="1"/>
  <c r="AO10" i="8"/>
  <c r="BW10" i="8" s="1"/>
  <c r="AN9" i="8"/>
  <c r="AO9" i="8"/>
  <c r="AN8" i="8"/>
  <c r="BV8" i="8" s="1"/>
  <c r="AO8" i="8"/>
  <c r="BW8" i="8" s="1"/>
  <c r="AO5" i="8"/>
  <c r="AN5" i="8"/>
  <c r="BV5" i="8" s="1"/>
  <c r="I363" i="20"/>
  <c r="Y363" i="20" s="1"/>
  <c r="N363" i="20"/>
  <c r="N375" i="20"/>
  <c r="I375" i="20"/>
  <c r="U389" i="20"/>
  <c r="N389" i="20"/>
  <c r="U412" i="20"/>
  <c r="I412" i="20"/>
  <c r="R412" i="20" s="1"/>
  <c r="U421" i="20"/>
  <c r="N421" i="20"/>
  <c r="N445" i="20"/>
  <c r="U445" i="20"/>
  <c r="N520" i="20"/>
  <c r="I520" i="20"/>
  <c r="U536" i="19"/>
  <c r="N536" i="19"/>
  <c r="N470" i="20"/>
  <c r="S182" i="16"/>
  <c r="S374" i="16"/>
  <c r="S473" i="16"/>
  <c r="X160" i="16"/>
  <c r="N538" i="19"/>
  <c r="N511" i="20"/>
  <c r="U281" i="19"/>
  <c r="U328" i="20"/>
  <c r="U153" i="20"/>
  <c r="U220" i="20"/>
  <c r="I371" i="20"/>
  <c r="R371" i="20" s="1"/>
  <c r="S438" i="16"/>
  <c r="U473" i="20"/>
  <c r="X542" i="16"/>
  <c r="U147" i="20"/>
  <c r="I65" i="18"/>
  <c r="I98" i="18"/>
  <c r="U635" i="18"/>
  <c r="U613" i="18"/>
  <c r="I795" i="18"/>
  <c r="R795" i="18" s="1"/>
  <c r="S113" i="16"/>
  <c r="X162" i="16"/>
  <c r="S449" i="16"/>
  <c r="U519" i="20"/>
  <c r="I71" i="19"/>
  <c r="I52" i="20"/>
  <c r="I229" i="20"/>
  <c r="R229" i="20" s="1"/>
  <c r="I471" i="20"/>
  <c r="R471" i="20" s="1"/>
  <c r="S488" i="16"/>
  <c r="I101" i="18"/>
  <c r="U612" i="18"/>
  <c r="N809" i="18"/>
  <c r="N443" i="18"/>
  <c r="S137" i="16"/>
  <c r="S165" i="16"/>
  <c r="U412" i="19"/>
  <c r="S348" i="16"/>
  <c r="I163" i="20"/>
  <c r="Y163" i="20" s="1"/>
  <c r="I352" i="20"/>
  <c r="I509" i="20"/>
  <c r="I518" i="20"/>
  <c r="Y518" i="20" s="1"/>
  <c r="N116" i="18"/>
  <c r="I482" i="18"/>
  <c r="N667" i="18"/>
  <c r="U659" i="18"/>
  <c r="U712" i="18"/>
  <c r="N591" i="18"/>
  <c r="U593" i="18"/>
  <c r="N641" i="18"/>
  <c r="U592" i="18"/>
  <c r="I641" i="18"/>
  <c r="R641" i="18" s="1"/>
  <c r="U820" i="18"/>
  <c r="U713" i="18"/>
  <c r="X503" i="16"/>
  <c r="X367" i="16"/>
  <c r="X315" i="16"/>
  <c r="S183" i="16"/>
  <c r="X434" i="16"/>
  <c r="X236" i="16"/>
  <c r="T254" i="16"/>
  <c r="X254" i="16" s="1"/>
  <c r="S11" i="16"/>
  <c r="S146" i="16"/>
  <c r="S164" i="16"/>
  <c r="S461" i="16"/>
  <c r="X111" i="16"/>
  <c r="I69" i="20"/>
  <c r="R69" i="20" s="1"/>
  <c r="I87" i="20"/>
  <c r="R87" i="20" s="1"/>
  <c r="N119" i="18"/>
  <c r="N758" i="18"/>
  <c r="U425" i="18"/>
  <c r="Y415" i="19"/>
  <c r="R89" i="19"/>
  <c r="R572" i="19"/>
  <c r="Y93" i="19"/>
  <c r="Y303" i="19"/>
  <c r="Y102" i="19"/>
  <c r="R262" i="20"/>
  <c r="S261" i="16"/>
  <c r="S477" i="16"/>
  <c r="X230" i="16"/>
  <c r="S273" i="16"/>
  <c r="W41" i="20"/>
  <c r="P656" i="20"/>
  <c r="W656" i="20"/>
  <c r="P673" i="19"/>
  <c r="W673" i="19"/>
  <c r="R573" i="19"/>
  <c r="Y607" i="20"/>
  <c r="S169" i="16"/>
  <c r="S368" i="16"/>
  <c r="S266" i="16"/>
  <c r="S443" i="16"/>
  <c r="X225" i="16"/>
  <c r="S200" i="16"/>
  <c r="W49" i="19"/>
  <c r="Y449" i="20"/>
  <c r="X470" i="16"/>
  <c r="W266" i="19"/>
  <c r="P266" i="19"/>
  <c r="P379" i="19"/>
  <c r="I379" i="19"/>
  <c r="I392" i="19"/>
  <c r="P392" i="19"/>
  <c r="P403" i="19"/>
  <c r="I403" i="19"/>
  <c r="R403" i="19" s="1"/>
  <c r="W403" i="19"/>
  <c r="I290" i="19"/>
  <c r="P261" i="19"/>
  <c r="W261" i="19"/>
  <c r="I20" i="20"/>
  <c r="R20" i="20" s="1"/>
  <c r="W20" i="20"/>
  <c r="P140" i="20"/>
  <c r="I140" i="20"/>
  <c r="P146" i="20"/>
  <c r="I146" i="20"/>
  <c r="Y146" i="20" s="1"/>
  <c r="I167" i="20"/>
  <c r="I181" i="20"/>
  <c r="W183" i="20"/>
  <c r="P183" i="20"/>
  <c r="I183" i="20"/>
  <c r="I196" i="20"/>
  <c r="R196" i="20" s="1"/>
  <c r="I216" i="20"/>
  <c r="I253" i="20"/>
  <c r="W270" i="20"/>
  <c r="P270" i="20"/>
  <c r="I270" i="20"/>
  <c r="Y270" i="20" s="1"/>
  <c r="I320" i="20"/>
  <c r="R320" i="20" s="1"/>
  <c r="P320" i="20"/>
  <c r="P326" i="20"/>
  <c r="I326" i="20"/>
  <c r="Y326" i="20" s="1"/>
  <c r="P343" i="20"/>
  <c r="I343" i="20"/>
  <c r="R343" i="20" s="1"/>
  <c r="I350" i="20"/>
  <c r="R350" i="20" s="1"/>
  <c r="P198" i="19"/>
  <c r="W198" i="19"/>
  <c r="P245" i="19"/>
  <c r="W245" i="19"/>
  <c r="W347" i="19"/>
  <c r="P347" i="19"/>
  <c r="P427" i="19"/>
  <c r="W427" i="19"/>
  <c r="P507" i="19"/>
  <c r="W507" i="19"/>
  <c r="P207" i="20"/>
  <c r="I207" i="20"/>
  <c r="R207" i="20" s="1"/>
  <c r="W291" i="20"/>
  <c r="P291" i="20"/>
  <c r="P492" i="20"/>
  <c r="W492" i="20"/>
  <c r="I566" i="19"/>
  <c r="R566" i="19" s="1"/>
  <c r="P566" i="19"/>
  <c r="W595" i="20"/>
  <c r="P595" i="20"/>
  <c r="X242" i="16"/>
  <c r="W63" i="19"/>
  <c r="P63" i="19"/>
  <c r="P292" i="19"/>
  <c r="I292" i="19"/>
  <c r="P326" i="19"/>
  <c r="I326" i="19"/>
  <c r="P337" i="19"/>
  <c r="I337" i="19"/>
  <c r="R337" i="19" s="1"/>
  <c r="W337" i="19"/>
  <c r="W372" i="19"/>
  <c r="P372" i="19"/>
  <c r="P428" i="19"/>
  <c r="W428" i="19"/>
  <c r="P439" i="19"/>
  <c r="I439" i="19"/>
  <c r="W439" i="19"/>
  <c r="W373" i="20"/>
  <c r="P373" i="20"/>
  <c r="W542" i="20"/>
  <c r="P542" i="20"/>
  <c r="Y63" i="20"/>
  <c r="Y339" i="19"/>
  <c r="X502" i="16"/>
  <c r="AS55" i="8"/>
  <c r="X142" i="16"/>
  <c r="X413" i="16"/>
  <c r="S333" i="16"/>
  <c r="W302" i="19"/>
  <c r="W16" i="19"/>
  <c r="P382" i="19"/>
  <c r="V48" i="16"/>
  <c r="X48" i="16" s="1"/>
  <c r="Y21" i="19"/>
  <c r="R70" i="20"/>
  <c r="Y188" i="19"/>
  <c r="R52" i="19"/>
  <c r="S367" i="16"/>
  <c r="X330" i="16"/>
  <c r="X282" i="16"/>
  <c r="S326" i="16"/>
  <c r="S65" i="16"/>
  <c r="S323" i="16"/>
  <c r="S378" i="16"/>
  <c r="P9" i="19"/>
  <c r="W9" i="19"/>
  <c r="P285" i="19"/>
  <c r="W285" i="19"/>
  <c r="P376" i="19"/>
  <c r="W376" i="19"/>
  <c r="W525" i="19"/>
  <c r="P525" i="19"/>
  <c r="P46" i="20"/>
  <c r="I46" i="20"/>
  <c r="I130" i="20"/>
  <c r="P130" i="20"/>
  <c r="AC56" i="8"/>
  <c r="AB56" i="8"/>
  <c r="W405" i="20"/>
  <c r="W359" i="19"/>
  <c r="X308" i="16"/>
  <c r="W410" i="20"/>
  <c r="W146" i="20"/>
  <c r="W70" i="20"/>
  <c r="W69" i="20"/>
  <c r="W419" i="20"/>
  <c r="P495" i="20"/>
  <c r="P367" i="20"/>
  <c r="P680" i="20"/>
  <c r="W659" i="20"/>
  <c r="P659" i="20"/>
  <c r="W683" i="19"/>
  <c r="P683" i="19"/>
  <c r="P643" i="19"/>
  <c r="P667" i="19"/>
  <c r="P769" i="20"/>
  <c r="W769" i="20"/>
  <c r="V8" i="16"/>
  <c r="X8" i="16" s="1"/>
  <c r="I466" i="20"/>
  <c r="W72" i="19"/>
  <c r="W370" i="20"/>
  <c r="I402" i="20"/>
  <c r="I458" i="20"/>
  <c r="R458" i="20" s="1"/>
  <c r="P569" i="20"/>
  <c r="I569" i="20"/>
  <c r="P703" i="20"/>
  <c r="P668" i="18"/>
  <c r="P645" i="18"/>
  <c r="W756" i="18"/>
  <c r="P842" i="18"/>
  <c r="P576" i="18"/>
  <c r="I531" i="19"/>
  <c r="R531" i="19" s="1"/>
  <c r="I259" i="20"/>
  <c r="I347" i="20"/>
  <c r="I356" i="20"/>
  <c r="I623" i="19"/>
  <c r="Y623" i="19" s="1"/>
  <c r="W597" i="18"/>
  <c r="P652" i="18"/>
  <c r="I491" i="18"/>
  <c r="P863" i="20"/>
  <c r="I408" i="18"/>
  <c r="W873" i="18"/>
  <c r="W585" i="18"/>
  <c r="P417" i="18"/>
  <c r="W826" i="18"/>
  <c r="X324" i="16"/>
  <c r="W145" i="20"/>
  <c r="S303" i="16"/>
  <c r="I491" i="19"/>
  <c r="I19" i="20"/>
  <c r="Y19" i="20" s="1"/>
  <c r="I78" i="20"/>
  <c r="I107" i="20"/>
  <c r="I217" i="20"/>
  <c r="Y217" i="20" s="1"/>
  <c r="I395" i="20"/>
  <c r="P689" i="19"/>
  <c r="W867" i="19"/>
  <c r="W672" i="18"/>
  <c r="I668" i="18"/>
  <c r="R668" i="18" s="1"/>
  <c r="P867" i="18"/>
  <c r="P836" i="18"/>
  <c r="X684" i="16"/>
  <c r="S223" i="16"/>
  <c r="X231" i="16"/>
  <c r="P646" i="20"/>
  <c r="W646" i="20"/>
  <c r="W676" i="19"/>
  <c r="P676" i="19"/>
  <c r="W688" i="19"/>
  <c r="P688" i="19"/>
  <c r="AB20" i="8"/>
  <c r="BK20" i="8" s="1"/>
  <c r="AC20" i="8"/>
  <c r="AO20" i="8"/>
  <c r="AN20" i="8"/>
  <c r="P772" i="20"/>
  <c r="W772" i="20"/>
  <c r="AC11" i="8"/>
  <c r="BL11" i="8" s="1"/>
  <c r="AB11" i="8"/>
  <c r="R546" i="19"/>
  <c r="I200" i="19"/>
  <c r="R200" i="19" s="1"/>
  <c r="P471" i="20"/>
  <c r="I122" i="20"/>
  <c r="W471" i="19"/>
  <c r="W392" i="20"/>
  <c r="P753" i="20"/>
  <c r="W753" i="20"/>
  <c r="P742" i="19"/>
  <c r="W742" i="19"/>
  <c r="Y436" i="20"/>
  <c r="R298" i="19"/>
  <c r="Y616" i="19"/>
  <c r="R410" i="20"/>
  <c r="Y369" i="20"/>
  <c r="W482" i="19"/>
  <c r="P360" i="19"/>
  <c r="X326" i="16"/>
  <c r="I551" i="20"/>
  <c r="R551" i="20" s="1"/>
  <c r="I17" i="20"/>
  <c r="Y17" i="20" s="1"/>
  <c r="I458" i="19"/>
  <c r="R458" i="19" s="1"/>
  <c r="X529" i="16"/>
  <c r="W35" i="20"/>
  <c r="W293" i="20"/>
  <c r="X371" i="16"/>
  <c r="W516" i="19"/>
  <c r="W407" i="20"/>
  <c r="P439" i="20"/>
  <c r="I440" i="19"/>
  <c r="Y440" i="19" s="1"/>
  <c r="I203" i="20"/>
  <c r="Y203" i="20" s="1"/>
  <c r="I43" i="20"/>
  <c r="I209" i="20"/>
  <c r="Y209" i="20" s="1"/>
  <c r="I186" i="20"/>
  <c r="R186" i="20" s="1"/>
  <c r="W67" i="20"/>
  <c r="P391" i="19"/>
  <c r="W38" i="19"/>
  <c r="P38" i="19"/>
  <c r="R16" i="20"/>
  <c r="I516" i="19"/>
  <c r="I311" i="19"/>
  <c r="R311" i="19" s="1"/>
  <c r="S500" i="16"/>
  <c r="S413" i="16"/>
  <c r="W285" i="20"/>
  <c r="W267" i="20"/>
  <c r="W180" i="20"/>
  <c r="W195" i="20"/>
  <c r="W76" i="20"/>
  <c r="P280" i="19"/>
  <c r="I76" i="20"/>
  <c r="Y76" i="20" s="1"/>
  <c r="I160" i="20"/>
  <c r="R160" i="20" s="1"/>
  <c r="I113" i="20"/>
  <c r="R113" i="20" s="1"/>
  <c r="I67" i="20"/>
  <c r="I61" i="20"/>
  <c r="Y61" i="20" s="1"/>
  <c r="P416" i="20"/>
  <c r="AH56" i="17"/>
  <c r="AH53" i="17"/>
  <c r="AH50" i="17"/>
  <c r="AH45" i="17"/>
  <c r="AH44" i="17"/>
  <c r="AH40" i="17"/>
  <c r="AH38" i="17"/>
  <c r="AH36" i="17"/>
  <c r="AH33" i="17"/>
  <c r="AH29" i="17"/>
  <c r="AH28" i="17"/>
  <c r="AH24" i="17"/>
  <c r="AH20" i="17"/>
  <c r="AH18" i="17"/>
  <c r="AH15" i="17"/>
  <c r="AH13" i="17"/>
  <c r="AH12" i="17"/>
  <c r="AH10" i="17"/>
  <c r="AH9" i="17"/>
  <c r="AH8" i="17"/>
  <c r="AH7" i="17"/>
  <c r="AH6" i="17"/>
  <c r="S158" i="16"/>
  <c r="X306" i="16"/>
  <c r="X468" i="16"/>
  <c r="S363" i="16"/>
  <c r="X298" i="16"/>
  <c r="X234" i="16"/>
  <c r="I151" i="20"/>
  <c r="W523" i="20"/>
  <c r="X137" i="16"/>
  <c r="W568" i="19"/>
  <c r="W200" i="19"/>
  <c r="I223" i="20"/>
  <c r="Y223" i="20" s="1"/>
  <c r="W401" i="20"/>
  <c r="P493" i="19"/>
  <c r="AG43" i="17"/>
  <c r="AG41" i="17"/>
  <c r="AG40" i="17"/>
  <c r="AG33" i="17"/>
  <c r="AG30" i="17"/>
  <c r="AG27" i="17"/>
  <c r="AG16" i="17"/>
  <c r="AG9" i="17"/>
  <c r="AG6" i="17"/>
  <c r="S150" i="16"/>
  <c r="X64" i="16"/>
  <c r="X118" i="16"/>
  <c r="P865" i="20"/>
  <c r="W865" i="20"/>
  <c r="P866" i="19"/>
  <c r="W866" i="19"/>
  <c r="Y510" i="19"/>
  <c r="Y88" i="19"/>
  <c r="S203" i="16"/>
  <c r="X369" i="16"/>
  <c r="X838" i="16"/>
  <c r="X624" i="16"/>
  <c r="S657" i="16"/>
  <c r="X653" i="16"/>
  <c r="X840" i="16"/>
  <c r="X658" i="16"/>
  <c r="X639" i="16"/>
  <c r="I11" i="20"/>
  <c r="X518" i="16"/>
  <c r="S242" i="16"/>
  <c r="W505" i="19"/>
  <c r="W457" i="20"/>
  <c r="I215" i="20"/>
  <c r="X263" i="16"/>
  <c r="AF56" i="17"/>
  <c r="AF55" i="17"/>
  <c r="AF53" i="17"/>
  <c r="AF52" i="17"/>
  <c r="AF46" i="17"/>
  <c r="AF44" i="17"/>
  <c r="AF39" i="17"/>
  <c r="AF32" i="17"/>
  <c r="AF30" i="17"/>
  <c r="AF29" i="17"/>
  <c r="AF27" i="17"/>
  <c r="AF26" i="17"/>
  <c r="AF24" i="17"/>
  <c r="AF23" i="17"/>
  <c r="AF22" i="17"/>
  <c r="AF17" i="17"/>
  <c r="AF14" i="17"/>
  <c r="AF11" i="17"/>
  <c r="AF9" i="17"/>
  <c r="AF8" i="17"/>
  <c r="AF7" i="17"/>
  <c r="AF5" i="17"/>
  <c r="R186" i="19"/>
  <c r="Y111" i="19"/>
  <c r="Y175" i="19"/>
  <c r="Y609" i="20"/>
  <c r="X205" i="16"/>
  <c r="X649" i="16"/>
  <c r="S686" i="16"/>
  <c r="X640" i="16"/>
  <c r="S608" i="16"/>
  <c r="S755" i="16"/>
  <c r="X597" i="16"/>
  <c r="S756" i="16"/>
  <c r="S636" i="16"/>
  <c r="X837" i="16"/>
  <c r="X685" i="16"/>
  <c r="X334" i="16"/>
  <c r="I505" i="19"/>
  <c r="R505" i="19" s="1"/>
  <c r="S246" i="16"/>
  <c r="X141" i="16"/>
  <c r="P160" i="20"/>
  <c r="I151" i="19"/>
  <c r="Y151" i="19" s="1"/>
  <c r="S406" i="16"/>
  <c r="I333" i="19"/>
  <c r="I402" i="19"/>
  <c r="R402" i="19" s="1"/>
  <c r="I413" i="19"/>
  <c r="I436" i="19"/>
  <c r="R436" i="19" s="1"/>
  <c r="W665" i="19"/>
  <c r="I69" i="18"/>
  <c r="I401" i="18"/>
  <c r="W596" i="18"/>
  <c r="W653" i="18"/>
  <c r="W673" i="18"/>
  <c r="P686" i="18"/>
  <c r="W726" i="18"/>
  <c r="W426" i="18"/>
  <c r="P421" i="18"/>
  <c r="P730" i="18"/>
  <c r="I45" i="18"/>
  <c r="AE4" i="17"/>
  <c r="AD56" i="17"/>
  <c r="AD55" i="17"/>
  <c r="AD54" i="17"/>
  <c r="AD51" i="17"/>
  <c r="AD49" i="17"/>
  <c r="AD48" i="17"/>
  <c r="AD47" i="17"/>
  <c r="AD46" i="17"/>
  <c r="AD44" i="17"/>
  <c r="AD43" i="17"/>
  <c r="AD42" i="17"/>
  <c r="AD39" i="17"/>
  <c r="AD36" i="17"/>
  <c r="AD35" i="17"/>
  <c r="AD34" i="17"/>
  <c r="AD29" i="17"/>
  <c r="AD25" i="17"/>
  <c r="AD22" i="17"/>
  <c r="AD21" i="17"/>
  <c r="AD20" i="17"/>
  <c r="AD18" i="17"/>
  <c r="AD16" i="17"/>
  <c r="AD14" i="17"/>
  <c r="AD10" i="17"/>
  <c r="AD9" i="17"/>
  <c r="AD8" i="17"/>
  <c r="AJ64" i="17"/>
  <c r="W651" i="19"/>
  <c r="W847" i="20"/>
  <c r="W855" i="19"/>
  <c r="P437" i="18"/>
  <c r="P693" i="18"/>
  <c r="Q855" i="16"/>
  <c r="I15" i="18"/>
  <c r="I13" i="18"/>
  <c r="I875" i="19"/>
  <c r="V272" i="16"/>
  <c r="X272" i="16" s="1"/>
  <c r="AC55" i="17"/>
  <c r="AC54" i="17"/>
  <c r="AC52" i="17"/>
  <c r="AC51" i="17"/>
  <c r="AC50" i="17"/>
  <c r="AC49" i="17"/>
  <c r="AC44" i="17"/>
  <c r="AC43" i="17"/>
  <c r="AC42" i="17"/>
  <c r="AC41" i="17"/>
  <c r="AC40" i="17"/>
  <c r="AC39" i="17"/>
  <c r="AC38" i="17"/>
  <c r="AC34" i="17"/>
  <c r="AC33" i="17"/>
  <c r="AC31" i="17"/>
  <c r="AC30" i="17"/>
  <c r="AC19" i="17"/>
  <c r="S64" i="16"/>
  <c r="S145" i="16"/>
  <c r="X204" i="16"/>
  <c r="I16" i="19"/>
  <c r="R16" i="19" s="1"/>
  <c r="I153" i="19"/>
  <c r="R153" i="19" s="1"/>
  <c r="I10" i="19"/>
  <c r="R10" i="19" s="1"/>
  <c r="I41" i="19"/>
  <c r="R41" i="19" s="1"/>
  <c r="I121" i="19"/>
  <c r="R121" i="19" s="1"/>
  <c r="I258" i="20"/>
  <c r="I281" i="20"/>
  <c r="I290" i="20"/>
  <c r="Y290" i="20" s="1"/>
  <c r="I299" i="20"/>
  <c r="AC64" i="17"/>
  <c r="P846" i="20"/>
  <c r="W428" i="18"/>
  <c r="W535" i="18"/>
  <c r="W582" i="18"/>
  <c r="W669" i="18"/>
  <c r="W733" i="18"/>
  <c r="W629" i="18"/>
  <c r="P542" i="18"/>
  <c r="P578" i="18"/>
  <c r="W875" i="19"/>
  <c r="P877" i="20"/>
  <c r="AC4" i="17"/>
  <c r="AJ53" i="17"/>
  <c r="AJ43" i="17"/>
  <c r="AJ38" i="17"/>
  <c r="AJ29" i="17"/>
  <c r="AJ23" i="17"/>
  <c r="AJ18" i="17"/>
  <c r="AJ17" i="17"/>
  <c r="AJ15" i="17"/>
  <c r="AJ14" i="17"/>
  <c r="AJ7" i="17"/>
  <c r="W672" i="19"/>
  <c r="P848" i="20"/>
  <c r="P862" i="20"/>
  <c r="W860" i="19"/>
  <c r="W738" i="18"/>
  <c r="P827" i="18"/>
  <c r="W889" i="18"/>
  <c r="V99" i="16"/>
  <c r="W132" i="19"/>
  <c r="V484" i="16"/>
  <c r="X484" i="16" s="1"/>
  <c r="V29" i="16"/>
  <c r="X29" i="16" s="1"/>
  <c r="I520" i="19"/>
  <c r="I26" i="20"/>
  <c r="R26" i="20" s="1"/>
  <c r="I93" i="20"/>
  <c r="I128" i="20"/>
  <c r="Y128" i="20" s="1"/>
  <c r="W847" i="19"/>
  <c r="I123" i="18"/>
  <c r="W431" i="18"/>
  <c r="W631" i="18"/>
  <c r="W816" i="18"/>
  <c r="P442" i="18"/>
  <c r="P690" i="18"/>
  <c r="P822" i="18"/>
  <c r="P765" i="18"/>
  <c r="I889" i="18"/>
  <c r="Y889" i="18" s="1"/>
  <c r="I703" i="18"/>
  <c r="I686" i="18"/>
  <c r="Y686" i="18" s="1"/>
  <c r="I665" i="18"/>
  <c r="Y665" i="18" s="1"/>
  <c r="I477" i="18"/>
  <c r="I358" i="18"/>
  <c r="R358" i="18" s="1"/>
  <c r="I287" i="18"/>
  <c r="P891" i="19"/>
  <c r="S48" i="16"/>
  <c r="X68" i="16"/>
  <c r="S623" i="16"/>
  <c r="X261" i="16"/>
  <c r="N13" i="19"/>
  <c r="U13" i="19"/>
  <c r="N162" i="19"/>
  <c r="U162" i="19"/>
  <c r="N345" i="19"/>
  <c r="I345" i="19"/>
  <c r="N367" i="19"/>
  <c r="U367" i="19"/>
  <c r="U527" i="19"/>
  <c r="N527" i="19"/>
  <c r="I527" i="19"/>
  <c r="N33" i="20"/>
  <c r="U33" i="20"/>
  <c r="N83" i="20"/>
  <c r="I83" i="20"/>
  <c r="R83" i="20" s="1"/>
  <c r="N165" i="20"/>
  <c r="I165" i="20"/>
  <c r="Y165" i="20" s="1"/>
  <c r="N275" i="20"/>
  <c r="I275" i="20"/>
  <c r="R275" i="20" s="1"/>
  <c r="U391" i="20"/>
  <c r="N391" i="20"/>
  <c r="N522" i="20"/>
  <c r="U522" i="20"/>
  <c r="N608" i="20"/>
  <c r="U608" i="20"/>
  <c r="Y559" i="20"/>
  <c r="Y117" i="19"/>
  <c r="S600" i="16"/>
  <c r="S6" i="16"/>
  <c r="X533" i="16"/>
  <c r="S236" i="16"/>
  <c r="N117" i="19"/>
  <c r="U117" i="19"/>
  <c r="N128" i="19"/>
  <c r="U128" i="19"/>
  <c r="U197" i="19"/>
  <c r="I197" i="19"/>
  <c r="N197" i="19"/>
  <c r="N232" i="19"/>
  <c r="U232" i="19"/>
  <c r="N255" i="19"/>
  <c r="I255" i="19"/>
  <c r="Y255" i="19" s="1"/>
  <c r="N288" i="19"/>
  <c r="U288" i="19"/>
  <c r="N459" i="19"/>
  <c r="U459" i="19"/>
  <c r="N506" i="19"/>
  <c r="U506" i="19"/>
  <c r="U380" i="19"/>
  <c r="N380" i="19"/>
  <c r="N91" i="19"/>
  <c r="I91" i="19"/>
  <c r="N251" i="19"/>
  <c r="I251" i="19"/>
  <c r="R251" i="19" s="1"/>
  <c r="N5" i="20"/>
  <c r="I5" i="20"/>
  <c r="I13" i="20"/>
  <c r="Y13" i="20" s="1"/>
  <c r="N13" i="20"/>
  <c r="I37" i="20"/>
  <c r="R37" i="20" s="1"/>
  <c r="U37" i="20"/>
  <c r="I101" i="20"/>
  <c r="U101" i="20"/>
  <c r="N139" i="20"/>
  <c r="I139" i="20"/>
  <c r="U139" i="20"/>
  <c r="N153" i="20"/>
  <c r="I153" i="20"/>
  <c r="N182" i="20"/>
  <c r="I182" i="20"/>
  <c r="U182" i="20"/>
  <c r="I240" i="20"/>
  <c r="R240" i="20" s="1"/>
  <c r="U240" i="20"/>
  <c r="N240" i="20"/>
  <c r="U508" i="20"/>
  <c r="N508" i="20"/>
  <c r="N570" i="19"/>
  <c r="I570" i="19"/>
  <c r="R570" i="19" s="1"/>
  <c r="U576" i="19"/>
  <c r="N576" i="19"/>
  <c r="Y47" i="19"/>
  <c r="R260" i="19"/>
  <c r="R582" i="20"/>
  <c r="S226" i="16"/>
  <c r="S77" i="16"/>
  <c r="R542" i="19"/>
  <c r="R25" i="19"/>
  <c r="Y517" i="19"/>
  <c r="R580" i="20"/>
  <c r="Y505" i="19"/>
  <c r="X530" i="16"/>
  <c r="S531" i="16"/>
  <c r="X198" i="16"/>
  <c r="X244" i="16"/>
  <c r="R472" i="19"/>
  <c r="R536" i="19"/>
  <c r="Y38" i="20"/>
  <c r="S537" i="16"/>
  <c r="X466" i="16"/>
  <c r="AB5" i="8"/>
  <c r="AC5" i="8"/>
  <c r="Y139" i="19"/>
  <c r="R376" i="19"/>
  <c r="X753" i="16"/>
  <c r="N296" i="19"/>
  <c r="I296" i="19"/>
  <c r="R296" i="19" s="1"/>
  <c r="N130" i="19"/>
  <c r="U130" i="19"/>
  <c r="I130" i="19"/>
  <c r="R130" i="19" s="1"/>
  <c r="N45" i="20"/>
  <c r="U45" i="20"/>
  <c r="N53" i="20"/>
  <c r="U53" i="20"/>
  <c r="N77" i="20"/>
  <c r="U77" i="20"/>
  <c r="N123" i="20"/>
  <c r="I123" i="20"/>
  <c r="U123" i="20"/>
  <c r="U277" i="20"/>
  <c r="N277" i="20"/>
  <c r="N309" i="20"/>
  <c r="U309" i="20"/>
  <c r="N379" i="20"/>
  <c r="I379" i="20"/>
  <c r="N417" i="20"/>
  <c r="U417" i="20"/>
  <c r="U440" i="20"/>
  <c r="N440" i="20"/>
  <c r="U487" i="20"/>
  <c r="I487" i="20"/>
  <c r="Y487" i="20" s="1"/>
  <c r="I525" i="20"/>
  <c r="N525" i="20"/>
  <c r="I533" i="20"/>
  <c r="R533" i="20" s="1"/>
  <c r="N533" i="20"/>
  <c r="U5" i="19"/>
  <c r="N5" i="19"/>
  <c r="I560" i="19"/>
  <c r="N560" i="19"/>
  <c r="N569" i="19"/>
  <c r="I569" i="19"/>
  <c r="R569" i="19" s="1"/>
  <c r="U590" i="19"/>
  <c r="N590" i="19"/>
  <c r="N761" i="19"/>
  <c r="U761" i="19"/>
  <c r="AB4" i="8"/>
  <c r="BK4" i="8" s="1"/>
  <c r="AC4" i="8"/>
  <c r="BL4" i="8" s="1"/>
  <c r="AC43" i="8"/>
  <c r="BL43" i="8" s="1"/>
  <c r="AB43" i="8"/>
  <c r="AC35" i="8"/>
  <c r="AB35" i="8"/>
  <c r="S188" i="16"/>
  <c r="S126" i="16"/>
  <c r="X520" i="16"/>
  <c r="X183" i="16"/>
  <c r="S533" i="16"/>
  <c r="S133" i="16"/>
  <c r="I406" i="19"/>
  <c r="I452" i="19"/>
  <c r="I47" i="20"/>
  <c r="I79" i="20"/>
  <c r="I247" i="20"/>
  <c r="Y247" i="20" s="1"/>
  <c r="I279" i="20"/>
  <c r="I361" i="20"/>
  <c r="R361" i="20" s="1"/>
  <c r="I367" i="20"/>
  <c r="Y367" i="20" s="1"/>
  <c r="I381" i="20"/>
  <c r="I387" i="20"/>
  <c r="Y387" i="20" s="1"/>
  <c r="I460" i="20"/>
  <c r="I489" i="20"/>
  <c r="U868" i="20"/>
  <c r="N586" i="18"/>
  <c r="X525" i="16"/>
  <c r="S297" i="16"/>
  <c r="S446" i="16"/>
  <c r="U656" i="19"/>
  <c r="I406" i="18"/>
  <c r="N600" i="18"/>
  <c r="N637" i="18"/>
  <c r="U739" i="18"/>
  <c r="N693" i="18"/>
  <c r="I90" i="18"/>
  <c r="N45" i="18"/>
  <c r="I562" i="18"/>
  <c r="N131" i="18"/>
  <c r="U260" i="20"/>
  <c r="U83" i="19"/>
  <c r="S195" i="16"/>
  <c r="X131" i="16"/>
  <c r="S442" i="16"/>
  <c r="S105" i="16"/>
  <c r="U413" i="19"/>
  <c r="X457" i="16"/>
  <c r="I521" i="18"/>
  <c r="I128" i="18"/>
  <c r="Y128" i="18" s="1"/>
  <c r="S178" i="16"/>
  <c r="X243" i="16"/>
  <c r="I32" i="19"/>
  <c r="U32" i="19"/>
  <c r="N32" i="19"/>
  <c r="N55" i="19"/>
  <c r="I55" i="19"/>
  <c r="N99" i="19"/>
  <c r="U99" i="19"/>
  <c r="N123" i="19"/>
  <c r="U123" i="19"/>
  <c r="I123" i="19"/>
  <c r="R123" i="19" s="1"/>
  <c r="I135" i="19"/>
  <c r="N135" i="19"/>
  <c r="U135" i="19"/>
  <c r="N146" i="19"/>
  <c r="I146" i="19"/>
  <c r="N157" i="19"/>
  <c r="U157" i="19"/>
  <c r="I157" i="19"/>
  <c r="R157" i="19" s="1"/>
  <c r="N179" i="19"/>
  <c r="U179" i="19"/>
  <c r="N215" i="19"/>
  <c r="U215" i="19"/>
  <c r="U226" i="19"/>
  <c r="N226" i="19"/>
  <c r="U272" i="19"/>
  <c r="N272" i="19"/>
  <c r="N339" i="19"/>
  <c r="U339" i="19"/>
  <c r="I375" i="19"/>
  <c r="R375" i="19" s="1"/>
  <c r="N375" i="19"/>
  <c r="N386" i="19"/>
  <c r="U386" i="19"/>
  <c r="I386" i="19"/>
  <c r="R386" i="19" s="1"/>
  <c r="U397" i="19"/>
  <c r="N397" i="19"/>
  <c r="I397" i="19"/>
  <c r="N408" i="19"/>
  <c r="U408" i="19"/>
  <c r="I408" i="19"/>
  <c r="Y408" i="19" s="1"/>
  <c r="N419" i="19"/>
  <c r="I419" i="19"/>
  <c r="Y419" i="19" s="1"/>
  <c r="I432" i="19"/>
  <c r="N432" i="19"/>
  <c r="N443" i="19"/>
  <c r="I443" i="19"/>
  <c r="I455" i="19"/>
  <c r="R455" i="19" s="1"/>
  <c r="U455" i="19"/>
  <c r="N499" i="19"/>
  <c r="I499" i="19"/>
  <c r="U523" i="19"/>
  <c r="N523" i="19"/>
  <c r="N180" i="19"/>
  <c r="I180" i="19"/>
  <c r="U420" i="19"/>
  <c r="I420" i="19"/>
  <c r="N131" i="19"/>
  <c r="I131" i="19"/>
  <c r="U15" i="20"/>
  <c r="I15" i="20"/>
  <c r="Y15" i="20" s="1"/>
  <c r="N23" i="20"/>
  <c r="I23" i="20"/>
  <c r="N41" i="20"/>
  <c r="U41" i="20"/>
  <c r="N97" i="20"/>
  <c r="I97" i="20"/>
  <c r="Y97" i="20" s="1"/>
  <c r="I111" i="20"/>
  <c r="R111" i="20" s="1"/>
  <c r="N111" i="20"/>
  <c r="N135" i="20"/>
  <c r="U135" i="20"/>
  <c r="U158" i="20"/>
  <c r="N158" i="20"/>
  <c r="N192" i="20"/>
  <c r="I192" i="20"/>
  <c r="R192" i="20" s="1"/>
  <c r="N201" i="20"/>
  <c r="U201" i="20"/>
  <c r="N221" i="20"/>
  <c r="I221" i="20"/>
  <c r="N227" i="20"/>
  <c r="I227" i="20"/>
  <c r="N291" i="20"/>
  <c r="I291" i="20"/>
  <c r="I338" i="20"/>
  <c r="N338" i="20"/>
  <c r="N483" i="20"/>
  <c r="I483" i="20"/>
  <c r="I521" i="20"/>
  <c r="N521" i="20"/>
  <c r="N558" i="20"/>
  <c r="U558" i="20"/>
  <c r="N557" i="19"/>
  <c r="I557" i="19"/>
  <c r="U557" i="19"/>
  <c r="U578" i="19"/>
  <c r="I578" i="19"/>
  <c r="N597" i="19"/>
  <c r="U597" i="19"/>
  <c r="U595" i="20"/>
  <c r="N595" i="20"/>
  <c r="I595" i="20"/>
  <c r="Y595" i="20" s="1"/>
  <c r="S838" i="16"/>
  <c r="X594" i="16"/>
  <c r="R542" i="20"/>
  <c r="R539" i="19"/>
  <c r="Y210" i="19"/>
  <c r="R272" i="20"/>
  <c r="Y350" i="20"/>
  <c r="X216" i="16"/>
  <c r="X10" i="16"/>
  <c r="S73" i="16"/>
  <c r="X322" i="16"/>
  <c r="S213" i="16"/>
  <c r="X613" i="16"/>
  <c r="X595" i="16"/>
  <c r="X608" i="16"/>
  <c r="Y506" i="19"/>
  <c r="X187" i="16"/>
  <c r="S752" i="16"/>
  <c r="X203" i="16"/>
  <c r="Y489" i="19"/>
  <c r="Y141" i="19"/>
  <c r="Y530" i="19"/>
  <c r="S7" i="16"/>
  <c r="X655" i="16"/>
  <c r="R498" i="19"/>
  <c r="X632" i="16"/>
  <c r="S605" i="16"/>
  <c r="S612" i="16"/>
  <c r="Y581" i="20"/>
  <c r="Y621" i="20"/>
  <c r="Y601" i="20"/>
  <c r="X603" i="16"/>
  <c r="X654" i="16"/>
  <c r="X218" i="16"/>
  <c r="S465" i="16"/>
  <c r="S459" i="16"/>
  <c r="N307" i="19"/>
  <c r="I307" i="19"/>
  <c r="N341" i="20"/>
  <c r="I341" i="20"/>
  <c r="Y341" i="20" s="1"/>
  <c r="X180" i="16"/>
  <c r="X241" i="16"/>
  <c r="X390" i="16"/>
  <c r="S392" i="16"/>
  <c r="U356" i="20"/>
  <c r="U521" i="19"/>
  <c r="S387" i="16"/>
  <c r="U409" i="19"/>
  <c r="I355" i="20"/>
  <c r="N305" i="20"/>
  <c r="S231" i="16"/>
  <c r="U383" i="20"/>
  <c r="S380" i="16"/>
  <c r="X153" i="16"/>
  <c r="X150" i="16"/>
  <c r="X352" i="16"/>
  <c r="U548" i="19"/>
  <c r="N273" i="19"/>
  <c r="S91" i="16"/>
  <c r="X156" i="16"/>
  <c r="I462" i="20"/>
  <c r="I453" i="20"/>
  <c r="N41" i="19"/>
  <c r="N525" i="19"/>
  <c r="N748" i="19"/>
  <c r="U748" i="19"/>
  <c r="N322" i="20"/>
  <c r="I322" i="20"/>
  <c r="N328" i="20"/>
  <c r="I328" i="20"/>
  <c r="R328" i="20" s="1"/>
  <c r="N468" i="20"/>
  <c r="I468" i="20"/>
  <c r="S532" i="16"/>
  <c r="X534" i="16"/>
  <c r="X333" i="16"/>
  <c r="U121" i="19"/>
  <c r="X105" i="16"/>
  <c r="X331" i="16"/>
  <c r="I273" i="19"/>
  <c r="Y273" i="19" s="1"/>
  <c r="I389" i="20"/>
  <c r="I571" i="20"/>
  <c r="R571" i="20" s="1"/>
  <c r="U206" i="20"/>
  <c r="I206" i="20"/>
  <c r="Y206" i="20" s="1"/>
  <c r="N402" i="20"/>
  <c r="U370" i="19"/>
  <c r="S330" i="16"/>
  <c r="U607" i="20"/>
  <c r="I421" i="20"/>
  <c r="I277" i="20"/>
  <c r="T361" i="16"/>
  <c r="X361" i="16" s="1"/>
  <c r="U639" i="19"/>
  <c r="N639" i="19"/>
  <c r="N660" i="19"/>
  <c r="U660" i="19"/>
  <c r="X527" i="16"/>
  <c r="X532" i="16"/>
  <c r="S476" i="16"/>
  <c r="S316" i="16"/>
  <c r="I250" i="19"/>
  <c r="S30" i="16"/>
  <c r="S60" i="16"/>
  <c r="X227" i="16"/>
  <c r="S228" i="16"/>
  <c r="X228" i="16"/>
  <c r="U343" i="20"/>
  <c r="U346" i="20"/>
  <c r="U463" i="20"/>
  <c r="S428" i="16"/>
  <c r="X115" i="16"/>
  <c r="N845" i="19"/>
  <c r="N578" i="18"/>
  <c r="U638" i="18"/>
  <c r="N687" i="18"/>
  <c r="U663" i="18"/>
  <c r="I678" i="18"/>
  <c r="R678" i="18" s="1"/>
  <c r="N430" i="18"/>
  <c r="N706" i="18"/>
  <c r="I46" i="18"/>
  <c r="U539" i="18"/>
  <c r="N678" i="18"/>
  <c r="U595" i="18"/>
  <c r="N861" i="19"/>
  <c r="N420" i="18"/>
  <c r="I391" i="18"/>
  <c r="U666" i="18"/>
  <c r="N800" i="18"/>
  <c r="U852" i="18"/>
  <c r="I439" i="18"/>
  <c r="I297" i="18"/>
  <c r="S117" i="16"/>
  <c r="S153" i="16"/>
  <c r="S162" i="16"/>
  <c r="S198" i="16"/>
  <c r="S207" i="16"/>
  <c r="S234" i="16"/>
  <c r="S243" i="16"/>
  <c r="S306" i="16"/>
  <c r="S396" i="16"/>
  <c r="X92" i="16"/>
  <c r="X110" i="16"/>
  <c r="X146" i="16"/>
  <c r="X380" i="16"/>
  <c r="X443" i="16"/>
  <c r="I19" i="19"/>
  <c r="R19" i="19" s="1"/>
  <c r="I192" i="19"/>
  <c r="Y192" i="19" s="1"/>
  <c r="I352" i="19"/>
  <c r="I363" i="19"/>
  <c r="R363" i="19" s="1"/>
  <c r="I339" i="18"/>
  <c r="N491" i="18"/>
  <c r="U589" i="18"/>
  <c r="U653" i="18"/>
  <c r="N756" i="18"/>
  <c r="N869" i="18"/>
  <c r="N215" i="18"/>
  <c r="N535" i="18"/>
  <c r="U629" i="18"/>
  <c r="N639" i="18"/>
  <c r="I539" i="18"/>
  <c r="Y539" i="18" s="1"/>
  <c r="U853" i="18"/>
  <c r="N688" i="18"/>
  <c r="I103" i="19"/>
  <c r="I137" i="19"/>
  <c r="Y137" i="19" s="1"/>
  <c r="I33" i="20"/>
  <c r="I348" i="20"/>
  <c r="R348" i="20" s="1"/>
  <c r="I513" i="20"/>
  <c r="I755" i="18"/>
  <c r="Y755" i="18" s="1"/>
  <c r="I738" i="18"/>
  <c r="R738" i="18" s="1"/>
  <c r="I693" i="18"/>
  <c r="R693" i="18" s="1"/>
  <c r="I5" i="18"/>
  <c r="R430" i="20"/>
  <c r="Y537" i="19"/>
  <c r="R398" i="19"/>
  <c r="Y69" i="19"/>
  <c r="R202" i="19"/>
  <c r="Y605" i="19"/>
  <c r="Y422" i="19"/>
  <c r="S591" i="16"/>
  <c r="S614" i="16"/>
  <c r="X617" i="16"/>
  <c r="X755" i="16"/>
  <c r="X754" i="16"/>
  <c r="X600" i="16"/>
  <c r="X622" i="16"/>
  <c r="X651" i="16"/>
  <c r="X628" i="16"/>
  <c r="S659" i="16"/>
  <c r="X386" i="16"/>
  <c r="U221" i="16"/>
  <c r="X221" i="16" s="1"/>
  <c r="V760" i="19"/>
  <c r="O760" i="19"/>
  <c r="S437" i="16"/>
  <c r="X421" i="16"/>
  <c r="X177" i="16"/>
  <c r="V79" i="19"/>
  <c r="O79" i="19"/>
  <c r="O25" i="20"/>
  <c r="I25" i="20"/>
  <c r="I173" i="20"/>
  <c r="O173" i="20"/>
  <c r="O438" i="20"/>
  <c r="I438" i="20"/>
  <c r="R438" i="20" s="1"/>
  <c r="O505" i="20"/>
  <c r="V505" i="20"/>
  <c r="Y269" i="19"/>
  <c r="R580" i="19"/>
  <c r="R611" i="20"/>
  <c r="R613" i="20"/>
  <c r="S624" i="16"/>
  <c r="X591" i="16"/>
  <c r="X615" i="16"/>
  <c r="S582" i="16"/>
  <c r="S527" i="16"/>
  <c r="X488" i="16"/>
  <c r="X113" i="16"/>
  <c r="S460" i="16"/>
  <c r="O40" i="19"/>
  <c r="V40" i="19"/>
  <c r="I40" i="19"/>
  <c r="O231" i="19"/>
  <c r="I231" i="19"/>
  <c r="O85" i="20"/>
  <c r="I85" i="20"/>
  <c r="R85" i="20" s="1"/>
  <c r="V285" i="20"/>
  <c r="O285" i="20"/>
  <c r="O378" i="20"/>
  <c r="V378" i="20"/>
  <c r="V430" i="20"/>
  <c r="O430" i="20"/>
  <c r="I515" i="20"/>
  <c r="R515" i="20" s="1"/>
  <c r="O515" i="20"/>
  <c r="V666" i="19"/>
  <c r="V738" i="19"/>
  <c r="O738" i="19"/>
  <c r="V742" i="19"/>
  <c r="O742" i="19"/>
  <c r="X129" i="16"/>
  <c r="O303" i="19"/>
  <c r="V303" i="19"/>
  <c r="V497" i="19"/>
  <c r="O497" i="19"/>
  <c r="V29" i="20"/>
  <c r="O29" i="20"/>
  <c r="O56" i="20"/>
  <c r="V56" i="20"/>
  <c r="O419" i="20"/>
  <c r="V419" i="20"/>
  <c r="I425" i="20"/>
  <c r="O425" i="20"/>
  <c r="V433" i="20"/>
  <c r="O433" i="20"/>
  <c r="I433" i="20"/>
  <c r="V675" i="20"/>
  <c r="O675" i="20"/>
  <c r="Y338" i="19"/>
  <c r="O641" i="19"/>
  <c r="V641" i="19"/>
  <c r="O649" i="20"/>
  <c r="V649" i="20"/>
  <c r="V650" i="20"/>
  <c r="O650" i="20"/>
  <c r="V847" i="20"/>
  <c r="O847" i="20"/>
  <c r="O855" i="19"/>
  <c r="V855" i="19"/>
  <c r="Y509" i="19"/>
  <c r="X171" i="16"/>
  <c r="X185" i="16"/>
  <c r="X357" i="16"/>
  <c r="X585" i="16"/>
  <c r="X645" i="16"/>
  <c r="X646" i="16"/>
  <c r="S758" i="16"/>
  <c r="S685" i="16"/>
  <c r="S584" i="16"/>
  <c r="X623" i="16"/>
  <c r="I8" i="18"/>
  <c r="V428" i="18"/>
  <c r="V590" i="18"/>
  <c r="V577" i="18"/>
  <c r="V816" i="18"/>
  <c r="V673" i="18"/>
  <c r="V752" i="18"/>
  <c r="V765" i="18"/>
  <c r="V755" i="18"/>
  <c r="O730" i="18"/>
  <c r="O653" i="18"/>
  <c r="O833" i="18"/>
  <c r="I21" i="18"/>
  <c r="O432" i="18"/>
  <c r="V738" i="18"/>
  <c r="O693" i="18"/>
  <c r="O418" i="18"/>
  <c r="V529" i="19"/>
  <c r="I161" i="20"/>
  <c r="R161" i="20" s="1"/>
  <c r="I187" i="20"/>
  <c r="I210" i="20"/>
  <c r="I309" i="20"/>
  <c r="Y309" i="20" s="1"/>
  <c r="I318" i="20"/>
  <c r="I373" i="20"/>
  <c r="I478" i="20"/>
  <c r="V675" i="19"/>
  <c r="V836" i="19"/>
  <c r="V822" i="18"/>
  <c r="O803" i="18"/>
  <c r="V650" i="18"/>
  <c r="O416" i="18"/>
  <c r="I658" i="18"/>
  <c r="I149" i="18"/>
  <c r="Y149" i="18" s="1"/>
  <c r="P214" i="16"/>
  <c r="S214" i="16" s="1"/>
  <c r="V456" i="20"/>
  <c r="I68" i="19"/>
  <c r="Y68" i="19" s="1"/>
  <c r="F1" i="19"/>
  <c r="V437" i="18"/>
  <c r="I647" i="18"/>
  <c r="R647" i="18" s="1"/>
  <c r="V586" i="18"/>
  <c r="O762" i="18"/>
  <c r="O837" i="18"/>
  <c r="U215" i="16"/>
  <c r="X215" i="16" s="1"/>
  <c r="I389" i="19"/>
  <c r="Y389" i="19" s="1"/>
  <c r="V673" i="19"/>
  <c r="O603" i="18"/>
  <c r="V860" i="18"/>
  <c r="O540" i="18"/>
  <c r="O632" i="18"/>
  <c r="I789" i="18"/>
  <c r="Y789" i="18" s="1"/>
  <c r="I360" i="18"/>
  <c r="Y360" i="18" s="1"/>
  <c r="I349" i="18"/>
  <c r="I212" i="18"/>
  <c r="V150" i="20"/>
  <c r="V486" i="19"/>
  <c r="O860" i="20"/>
  <c r="I20" i="18"/>
  <c r="V599" i="18"/>
  <c r="V867" i="18"/>
  <c r="V645" i="18"/>
  <c r="V658" i="18"/>
  <c r="O647" i="18"/>
  <c r="V843" i="18"/>
  <c r="I97" i="19"/>
  <c r="I132" i="19"/>
  <c r="R132" i="19" s="1"/>
  <c r="I155" i="19"/>
  <c r="R155" i="19" s="1"/>
  <c r="I257" i="19"/>
  <c r="R257" i="19" s="1"/>
  <c r="I279" i="19"/>
  <c r="I315" i="19"/>
  <c r="I417" i="19"/>
  <c r="V823" i="19"/>
  <c r="F1" i="18"/>
  <c r="I174" i="19"/>
  <c r="Y174" i="19" s="1"/>
  <c r="X174" i="19"/>
  <c r="Y274" i="18"/>
  <c r="X334" i="19"/>
  <c r="X494" i="19"/>
  <c r="Q574" i="19"/>
  <c r="Q264" i="19"/>
  <c r="Y514" i="18"/>
  <c r="AA33" i="21"/>
  <c r="Q94" i="19"/>
  <c r="Z36" i="9"/>
  <c r="M5" i="9"/>
  <c r="X9" i="9"/>
  <c r="O11" i="9"/>
  <c r="K22" i="9"/>
  <c r="M27" i="9"/>
  <c r="X33" i="9"/>
  <c r="O27" i="9"/>
  <c r="V38" i="9"/>
  <c r="M35" i="9"/>
  <c r="V14" i="9"/>
  <c r="V22" i="9"/>
  <c r="AB31" i="9"/>
  <c r="I364" i="19"/>
  <c r="Y364" i="19" s="1"/>
  <c r="Y624" i="18"/>
  <c r="Y304" i="18"/>
  <c r="Q44" i="19"/>
  <c r="Q364" i="19"/>
  <c r="Y634" i="19"/>
  <c r="Y524" i="20"/>
  <c r="Q284" i="19"/>
  <c r="X124" i="19"/>
  <c r="I444" i="19"/>
  <c r="Y444" i="19" s="1"/>
  <c r="Q444" i="19"/>
  <c r="X64" i="18"/>
  <c r="I524" i="19"/>
  <c r="R524" i="19" s="1"/>
  <c r="X464" i="18"/>
  <c r="I604" i="19"/>
  <c r="R604" i="19" s="1"/>
  <c r="X204" i="19"/>
  <c r="I44" i="19"/>
  <c r="Y44" i="19" s="1"/>
  <c r="X524" i="19"/>
  <c r="X604" i="19"/>
  <c r="Q204" i="19"/>
  <c r="Q124" i="19"/>
  <c r="Y354" i="20"/>
  <c r="Y504" i="20"/>
  <c r="R694" i="20"/>
  <c r="R434" i="20"/>
  <c r="Q134" i="18"/>
  <c r="Y84" i="20"/>
  <c r="Y284" i="20"/>
  <c r="R192" i="19"/>
  <c r="Y431" i="20"/>
  <c r="R116" i="20"/>
  <c r="S370" i="16"/>
  <c r="X524" i="16"/>
  <c r="S510" i="16"/>
  <c r="X353" i="16"/>
  <c r="S441" i="16"/>
  <c r="X114" i="16"/>
  <c r="S324" i="16"/>
  <c r="S43" i="16"/>
  <c r="I66" i="19"/>
  <c r="O19" i="19"/>
  <c r="U209" i="16"/>
  <c r="X209" i="16" s="1"/>
  <c r="AC56" i="17"/>
  <c r="V763" i="19"/>
  <c r="O763" i="19"/>
  <c r="R191" i="19"/>
  <c r="Y289" i="20"/>
  <c r="Y337" i="19"/>
  <c r="X325" i="16"/>
  <c r="X320" i="16"/>
  <c r="S210" i="16"/>
  <c r="S289" i="16"/>
  <c r="S32" i="16"/>
  <c r="S412" i="16"/>
  <c r="P270" i="16"/>
  <c r="V636" i="20"/>
  <c r="V661" i="19"/>
  <c r="O673" i="20"/>
  <c r="AD53" i="17"/>
  <c r="Y215" i="19"/>
  <c r="Y451" i="20"/>
  <c r="R410" i="19"/>
  <c r="R103" i="20"/>
  <c r="Y59" i="19"/>
  <c r="Y246" i="19"/>
  <c r="S72" i="16"/>
  <c r="X61" i="16"/>
  <c r="S201" i="16"/>
  <c r="X509" i="16"/>
  <c r="V683" i="20"/>
  <c r="Y282" i="19"/>
  <c r="Y306" i="19"/>
  <c r="R199" i="20"/>
  <c r="R435" i="20"/>
  <c r="Y248" i="20"/>
  <c r="S369" i="16"/>
  <c r="X644" i="16"/>
  <c r="X70" i="16"/>
  <c r="X505" i="16"/>
  <c r="X487" i="16"/>
  <c r="X5" i="16"/>
  <c r="S453" i="16"/>
  <c r="S462" i="16"/>
  <c r="X504" i="16"/>
  <c r="S127" i="16"/>
  <c r="S123" i="16"/>
  <c r="O8" i="19"/>
  <c r="O352" i="19"/>
  <c r="P216" i="16"/>
  <c r="S216" i="16" s="1"/>
  <c r="O627" i="19"/>
  <c r="O645" i="19"/>
  <c r="O636" i="19"/>
  <c r="R276" i="19"/>
  <c r="R51" i="20"/>
  <c r="Y266" i="19"/>
  <c r="Y481" i="20"/>
  <c r="S308" i="16"/>
  <c r="S617" i="16"/>
  <c r="S632" i="16"/>
  <c r="X683" i="16"/>
  <c r="X605" i="16"/>
  <c r="S627" i="16"/>
  <c r="S620" i="16"/>
  <c r="X151" i="16"/>
  <c r="X182" i="16"/>
  <c r="S232" i="16"/>
  <c r="X304" i="16"/>
  <c r="X210" i="16"/>
  <c r="S204" i="16"/>
  <c r="P414" i="16"/>
  <c r="I88" i="20"/>
  <c r="Y88" i="20" s="1"/>
  <c r="I241" i="20"/>
  <c r="I419" i="20"/>
  <c r="AE64" i="17"/>
  <c r="R97" i="20"/>
  <c r="S450" i="16"/>
  <c r="V637" i="20"/>
  <c r="O637" i="20"/>
  <c r="O659" i="20"/>
  <c r="V659" i="20"/>
  <c r="V665" i="20"/>
  <c r="O665" i="20"/>
  <c r="O683" i="19"/>
  <c r="V683" i="19"/>
  <c r="O690" i="19"/>
  <c r="V690" i="19"/>
  <c r="V828" i="19"/>
  <c r="Y51" i="19"/>
  <c r="R367" i="20"/>
  <c r="S138" i="16"/>
  <c r="X405" i="16"/>
  <c r="O633" i="20"/>
  <c r="V633" i="20"/>
  <c r="O635" i="19"/>
  <c r="V635" i="19"/>
  <c r="V648" i="20"/>
  <c r="O648" i="20"/>
  <c r="V657" i="19"/>
  <c r="O657" i="19"/>
  <c r="V669" i="20"/>
  <c r="O669" i="20"/>
  <c r="V679" i="20"/>
  <c r="O679" i="20"/>
  <c r="O687" i="20"/>
  <c r="V687" i="20"/>
  <c r="V692" i="20"/>
  <c r="O692" i="20"/>
  <c r="O732" i="19"/>
  <c r="V732" i="19"/>
  <c r="I621" i="18"/>
  <c r="V705" i="18"/>
  <c r="V661" i="18"/>
  <c r="O682" i="18"/>
  <c r="O703" i="18"/>
  <c r="V439" i="18"/>
  <c r="J1" i="16"/>
  <c r="I603" i="20"/>
  <c r="O722" i="19"/>
  <c r="I529" i="18"/>
  <c r="V597" i="18"/>
  <c r="O427" i="18"/>
  <c r="V686" i="18"/>
  <c r="O817" i="18"/>
  <c r="O660" i="18"/>
  <c r="O436" i="18"/>
  <c r="V657" i="18"/>
  <c r="V709" i="18"/>
  <c r="O828" i="18"/>
  <c r="V668" i="18"/>
  <c r="V688" i="18"/>
  <c r="O888" i="18"/>
  <c r="O858" i="20"/>
  <c r="O868" i="18"/>
  <c r="I526" i="18"/>
  <c r="I487" i="18"/>
  <c r="I471" i="18"/>
  <c r="I445" i="18"/>
  <c r="Y445" i="18" s="1"/>
  <c r="I412" i="18"/>
  <c r="I395" i="18"/>
  <c r="I390" i="18"/>
  <c r="I355" i="18"/>
  <c r="AD52" i="17"/>
  <c r="AD45" i="17"/>
  <c r="AD41" i="17"/>
  <c r="AD40" i="17"/>
  <c r="AD38" i="17"/>
  <c r="AD37" i="17"/>
  <c r="AD32" i="17"/>
  <c r="AD31" i="17"/>
  <c r="AD30" i="17"/>
  <c r="AD28" i="17"/>
  <c r="AD27" i="17"/>
  <c r="AD23" i="17"/>
  <c r="AD19" i="17"/>
  <c r="AD17" i="17"/>
  <c r="AD13" i="17"/>
  <c r="AD12" i="17"/>
  <c r="AD11" i="17"/>
  <c r="AD7" i="17"/>
  <c r="AD6" i="17"/>
  <c r="S81" i="16"/>
  <c r="S108" i="16"/>
  <c r="X23" i="16"/>
  <c r="AX50" i="8"/>
  <c r="AT52" i="8"/>
  <c r="AS59" i="8"/>
  <c r="I243" i="19"/>
  <c r="R243" i="19" s="1"/>
  <c r="I368" i="19"/>
  <c r="V677" i="20"/>
  <c r="O868" i="20"/>
  <c r="O429" i="18"/>
  <c r="V583" i="18"/>
  <c r="O662" i="18"/>
  <c r="I851" i="18"/>
  <c r="R851" i="18" s="1"/>
  <c r="O578" i="18"/>
  <c r="V582" i="18"/>
  <c r="O871" i="19"/>
  <c r="AC48" i="17"/>
  <c r="AC46" i="17"/>
  <c r="V723" i="20"/>
  <c r="V732" i="20"/>
  <c r="O761" i="19"/>
  <c r="V820" i="19"/>
  <c r="V822" i="19"/>
  <c r="V849" i="20"/>
  <c r="O865" i="19"/>
  <c r="I217" i="18"/>
  <c r="I320" i="18"/>
  <c r="I598" i="18"/>
  <c r="R598" i="18" s="1"/>
  <c r="I582" i="18"/>
  <c r="R582" i="18" s="1"/>
  <c r="O683" i="18"/>
  <c r="O766" i="18"/>
  <c r="O825" i="18"/>
  <c r="V852" i="20"/>
  <c r="V722" i="18"/>
  <c r="I159" i="20"/>
  <c r="I447" i="20"/>
  <c r="R447" i="20" s="1"/>
  <c r="I505" i="20"/>
  <c r="R505" i="20" s="1"/>
  <c r="AJ63" i="17"/>
  <c r="AI64" i="17"/>
  <c r="O873" i="18"/>
  <c r="I60" i="18"/>
  <c r="I229" i="18"/>
  <c r="R168" i="19"/>
  <c r="R553" i="19"/>
  <c r="Y612" i="19"/>
  <c r="R80" i="19"/>
  <c r="R577" i="19"/>
  <c r="R190" i="19"/>
  <c r="R133" i="19"/>
  <c r="S237" i="16"/>
  <c r="Y551" i="19"/>
  <c r="R602" i="19"/>
  <c r="Y461" i="19"/>
  <c r="S190" i="16"/>
  <c r="Y226" i="19"/>
  <c r="X173" i="16"/>
  <c r="X581" i="16"/>
  <c r="X314" i="16"/>
  <c r="Y261" i="19"/>
  <c r="R261" i="19"/>
  <c r="S250" i="16"/>
  <c r="X250" i="16"/>
  <c r="S74" i="16"/>
  <c r="X252" i="16"/>
  <c r="X28" i="16"/>
  <c r="X214" i="16"/>
  <c r="X402" i="16"/>
  <c r="S245" i="16"/>
  <c r="I143" i="19"/>
  <c r="U312" i="19"/>
  <c r="X514" i="16"/>
  <c r="S479" i="16"/>
  <c r="X377" i="16"/>
  <c r="U139" i="19"/>
  <c r="X303" i="16"/>
  <c r="X447" i="16"/>
  <c r="U173" i="20"/>
  <c r="N257" i="19"/>
  <c r="N159" i="20"/>
  <c r="U337" i="19"/>
  <c r="U63" i="19"/>
  <c r="I346" i="19"/>
  <c r="I208" i="19"/>
  <c r="U437" i="19"/>
  <c r="I39" i="19"/>
  <c r="R39" i="19" s="1"/>
  <c r="I359" i="19"/>
  <c r="R359" i="19" s="1"/>
  <c r="N406" i="19"/>
  <c r="I365" i="20"/>
  <c r="R365" i="20" s="1"/>
  <c r="S514" i="16"/>
  <c r="S110" i="16"/>
  <c r="S352" i="16"/>
  <c r="S522" i="16"/>
  <c r="S399" i="16"/>
  <c r="U59" i="19"/>
  <c r="S279" i="16"/>
  <c r="U129" i="20"/>
  <c r="U379" i="19"/>
  <c r="N423" i="20"/>
  <c r="I423" i="20"/>
  <c r="Y423" i="20" s="1"/>
  <c r="I303" i="20"/>
  <c r="R303" i="20" s="1"/>
  <c r="I440" i="20"/>
  <c r="R440" i="20" s="1"/>
  <c r="I232" i="19"/>
  <c r="I519" i="19"/>
  <c r="N143" i="19"/>
  <c r="I472" i="20"/>
  <c r="I385" i="20"/>
  <c r="Y385" i="20" s="1"/>
  <c r="I332" i="20"/>
  <c r="Y332" i="20" s="1"/>
  <c r="N426" i="19"/>
  <c r="U385" i="20"/>
  <c r="N303" i="20"/>
  <c r="N435" i="19"/>
  <c r="I435" i="19"/>
  <c r="I503" i="19"/>
  <c r="R503" i="19" s="1"/>
  <c r="N503" i="19"/>
  <c r="N155" i="20"/>
  <c r="I155" i="20"/>
  <c r="R155" i="20" s="1"/>
  <c r="U155" i="20"/>
  <c r="U326" i="20"/>
  <c r="N326" i="20"/>
  <c r="N433" i="20"/>
  <c r="U433" i="20"/>
  <c r="I673" i="19"/>
  <c r="Y673" i="19" s="1"/>
  <c r="X428" i="16"/>
  <c r="S401" i="16"/>
  <c r="S61" i="16"/>
  <c r="X100" i="16"/>
  <c r="U451" i="19"/>
  <c r="N451" i="19"/>
  <c r="N82" i="20"/>
  <c r="I82" i="20"/>
  <c r="N469" i="20"/>
  <c r="I469" i="20"/>
  <c r="U512" i="20"/>
  <c r="I512" i="20"/>
  <c r="N268" i="20"/>
  <c r="U268" i="20"/>
  <c r="I268" i="20"/>
  <c r="Y268" i="20" s="1"/>
  <c r="N286" i="20"/>
  <c r="I286" i="20"/>
  <c r="R286" i="20" s="1"/>
  <c r="N295" i="20"/>
  <c r="I295" i="20"/>
  <c r="N393" i="20"/>
  <c r="U393" i="20"/>
  <c r="S288" i="16"/>
  <c r="N301" i="19"/>
  <c r="I301" i="19"/>
  <c r="R301" i="19" s="1"/>
  <c r="N400" i="20"/>
  <c r="I400" i="20"/>
  <c r="R400" i="20" s="1"/>
  <c r="N505" i="20"/>
  <c r="U505" i="20"/>
  <c r="N559" i="20"/>
  <c r="U559" i="20"/>
  <c r="AC12" i="8"/>
  <c r="BL12" i="8" s="1"/>
  <c r="AB12" i="8"/>
  <c r="BK12" i="8" s="1"/>
  <c r="AN45" i="8"/>
  <c r="BV45" i="8" s="1"/>
  <c r="AO45" i="8"/>
  <c r="AN32" i="8"/>
  <c r="BV32" i="8" s="1"/>
  <c r="AO32" i="8"/>
  <c r="BW32" i="8" s="1"/>
  <c r="AO18" i="8"/>
  <c r="AN18" i="8"/>
  <c r="BV18" i="8" s="1"/>
  <c r="AN12" i="8"/>
  <c r="BV12" i="8" s="1"/>
  <c r="AO12" i="8"/>
  <c r="BW12" i="8" s="1"/>
  <c r="S654" i="16"/>
  <c r="X659" i="16"/>
  <c r="S397" i="16"/>
  <c r="X350" i="16"/>
  <c r="X510" i="16"/>
  <c r="X464" i="16"/>
  <c r="X392" i="16"/>
  <c r="X448" i="16"/>
  <c r="S475" i="16"/>
  <c r="X277" i="16"/>
  <c r="S154" i="16"/>
  <c r="I166" i="19"/>
  <c r="R166" i="19" s="1"/>
  <c r="I335" i="19"/>
  <c r="R335" i="19" s="1"/>
  <c r="U175" i="19"/>
  <c r="U235" i="19"/>
  <c r="U668" i="19"/>
  <c r="N668" i="19"/>
  <c r="N691" i="19"/>
  <c r="U691" i="19"/>
  <c r="N719" i="20"/>
  <c r="I719" i="20"/>
  <c r="R719" i="20" s="1"/>
  <c r="N355" i="18"/>
  <c r="I419" i="18"/>
  <c r="R419" i="18" s="1"/>
  <c r="N390" i="18"/>
  <c r="I366" i="18"/>
  <c r="U439" i="18"/>
  <c r="U850" i="18"/>
  <c r="U427" i="18"/>
  <c r="I50" i="18"/>
  <c r="N395" i="18"/>
  <c r="U262" i="20"/>
  <c r="I41" i="20"/>
  <c r="I143" i="18"/>
  <c r="I115" i="18"/>
  <c r="I173" i="18"/>
  <c r="I462" i="18"/>
  <c r="I509" i="18"/>
  <c r="U669" i="18"/>
  <c r="I416" i="18"/>
  <c r="R416" i="18" s="1"/>
  <c r="I742" i="18"/>
  <c r="Y742" i="18" s="1"/>
  <c r="N749" i="18"/>
  <c r="I566" i="18"/>
  <c r="N767" i="19"/>
  <c r="I87" i="18"/>
  <c r="I117" i="18"/>
  <c r="I347" i="18"/>
  <c r="I376" i="18"/>
  <c r="I438" i="18"/>
  <c r="Y438" i="18" s="1"/>
  <c r="I517" i="18"/>
  <c r="I535" i="18"/>
  <c r="Y535" i="18" s="1"/>
  <c r="I618" i="18"/>
  <c r="N590" i="18"/>
  <c r="I749" i="18"/>
  <c r="R749" i="18" s="1"/>
  <c r="I52" i="18"/>
  <c r="I248" i="18"/>
  <c r="I180" i="18"/>
  <c r="I120" i="18"/>
  <c r="I63" i="18"/>
  <c r="U452" i="19"/>
  <c r="U286" i="19"/>
  <c r="I612" i="18"/>
  <c r="R612" i="18" s="1"/>
  <c r="I519" i="18"/>
  <c r="U86" i="19"/>
  <c r="I470" i="18"/>
  <c r="I760" i="18"/>
  <c r="R760" i="18" s="1"/>
  <c r="I516" i="18"/>
  <c r="I511" i="18"/>
  <c r="I389" i="18"/>
  <c r="I305" i="18"/>
  <c r="I286" i="18"/>
  <c r="S455" i="16"/>
  <c r="S650" i="16"/>
  <c r="X835" i="16"/>
  <c r="X752" i="16"/>
  <c r="S46" i="16"/>
  <c r="S62" i="16"/>
  <c r="S318" i="16"/>
  <c r="S120" i="16"/>
  <c r="S222" i="16"/>
  <c r="X467" i="16"/>
  <c r="S131" i="16"/>
  <c r="S104" i="16"/>
  <c r="S329" i="16"/>
  <c r="W349" i="20"/>
  <c r="Y115" i="20"/>
  <c r="S187" i="16"/>
  <c r="S249" i="16"/>
  <c r="S541" i="16"/>
  <c r="S225" i="16"/>
  <c r="X289" i="16"/>
  <c r="S452" i="16"/>
  <c r="S515" i="16"/>
  <c r="S415" i="16"/>
  <c r="X38" i="16"/>
  <c r="S354" i="16"/>
  <c r="X460" i="16"/>
  <c r="W269" i="19"/>
  <c r="P269" i="19"/>
  <c r="P291" i="19"/>
  <c r="W291" i="19"/>
  <c r="I99" i="19"/>
  <c r="P99" i="19"/>
  <c r="P179" i="19"/>
  <c r="W179" i="19"/>
  <c r="P203" i="19"/>
  <c r="W203" i="19"/>
  <c r="R33" i="19"/>
  <c r="S485" i="16"/>
  <c r="S68" i="16"/>
  <c r="S417" i="16"/>
  <c r="R158" i="19"/>
  <c r="Y617" i="20"/>
  <c r="Y613" i="19"/>
  <c r="Y348" i="19"/>
  <c r="S27" i="16"/>
  <c r="X456" i="16"/>
  <c r="X201" i="16"/>
  <c r="S384" i="16"/>
  <c r="X275" i="16"/>
  <c r="Y437" i="19"/>
  <c r="X26" i="16"/>
  <c r="X102" i="16"/>
  <c r="X415" i="16"/>
  <c r="S683" i="16"/>
  <c r="S466" i="16"/>
  <c r="S528" i="16"/>
  <c r="X293" i="16"/>
  <c r="W276" i="20"/>
  <c r="S142" i="16"/>
  <c r="W651" i="20"/>
  <c r="P668" i="19"/>
  <c r="W668" i="19"/>
  <c r="X435" i="16"/>
  <c r="V323" i="16"/>
  <c r="X323" i="16" s="1"/>
  <c r="I622" i="20"/>
  <c r="Y622" i="20" s="1"/>
  <c r="P771" i="20"/>
  <c r="W771" i="20"/>
  <c r="W317" i="20"/>
  <c r="W845" i="19"/>
  <c r="P845" i="19"/>
  <c r="W340" i="20"/>
  <c r="V224" i="16"/>
  <c r="AH4" i="17"/>
  <c r="AG54" i="17"/>
  <c r="AG53" i="17"/>
  <c r="AG52" i="17"/>
  <c r="AG51" i="17"/>
  <c r="AG49" i="17"/>
  <c r="AG48" i="17"/>
  <c r="AG47" i="17"/>
  <c r="AG46" i="17"/>
  <c r="AG45" i="17"/>
  <c r="AG44" i="17"/>
  <c r="AG42" i="17"/>
  <c r="AG39" i="17"/>
  <c r="AG37" i="17"/>
  <c r="AG36" i="17"/>
  <c r="AG35" i="17"/>
  <c r="AG34" i="17"/>
  <c r="AG32" i="17"/>
  <c r="AG31" i="17"/>
  <c r="AG29" i="17"/>
  <c r="AG28" i="17"/>
  <c r="AG26" i="17"/>
  <c r="AG25" i="17"/>
  <c r="AG24" i="17"/>
  <c r="AG23" i="17"/>
  <c r="AG22" i="17"/>
  <c r="AG21" i="17"/>
  <c r="AG20" i="17"/>
  <c r="AG19" i="17"/>
  <c r="AG18" i="17"/>
  <c r="AG17" i="17"/>
  <c r="AG15" i="17"/>
  <c r="AG14" i="17"/>
  <c r="AG12" i="17"/>
  <c r="AG10" i="17"/>
  <c r="AG8" i="17"/>
  <c r="AG7" i="17"/>
  <c r="AG5" i="17"/>
  <c r="S107" i="16"/>
  <c r="S125" i="16"/>
  <c r="S206" i="16"/>
  <c r="S296" i="16"/>
  <c r="S359" i="16"/>
  <c r="S386" i="16"/>
  <c r="S395" i="16"/>
  <c r="X127" i="16"/>
  <c r="X379" i="16"/>
  <c r="X442" i="16"/>
  <c r="X469" i="16"/>
  <c r="AR50" i="8"/>
  <c r="AR53" i="8"/>
  <c r="AQ56" i="8"/>
  <c r="AT58" i="8"/>
  <c r="AX59" i="8"/>
  <c r="I49" i="19"/>
  <c r="Y49" i="19" s="1"/>
  <c r="I62" i="19"/>
  <c r="I96" i="19"/>
  <c r="I176" i="19"/>
  <c r="R176" i="19" s="1"/>
  <c r="I278" i="19"/>
  <c r="I313" i="19"/>
  <c r="R313" i="19" s="1"/>
  <c r="I325" i="19"/>
  <c r="I393" i="19"/>
  <c r="I427" i="19"/>
  <c r="I438" i="19"/>
  <c r="Y438" i="19" s="1"/>
  <c r="I485" i="19"/>
  <c r="Y485" i="19" s="1"/>
  <c r="I496" i="19"/>
  <c r="Y496" i="19" s="1"/>
  <c r="I507" i="19"/>
  <c r="W633" i="19"/>
  <c r="W670" i="19"/>
  <c r="P670" i="20"/>
  <c r="P691" i="19"/>
  <c r="P690" i="19"/>
  <c r="P665" i="20"/>
  <c r="P675" i="20"/>
  <c r="W663" i="20"/>
  <c r="W666" i="20"/>
  <c r="P669" i="20"/>
  <c r="P677" i="20"/>
  <c r="W677" i="20"/>
  <c r="W692" i="19"/>
  <c r="P692" i="19"/>
  <c r="W675" i="19"/>
  <c r="P641" i="19"/>
  <c r="P658" i="20"/>
  <c r="P671" i="19"/>
  <c r="I370" i="20"/>
  <c r="I376" i="20"/>
  <c r="I390" i="20"/>
  <c r="I422" i="20"/>
  <c r="I455" i="20"/>
  <c r="I498" i="20"/>
  <c r="I530" i="20"/>
  <c r="I558" i="20"/>
  <c r="Y558" i="20" s="1"/>
  <c r="I548" i="19"/>
  <c r="R548" i="19" s="1"/>
  <c r="W871" i="20"/>
  <c r="P857" i="20"/>
  <c r="W851" i="19"/>
  <c r="P872" i="19"/>
  <c r="I266" i="18"/>
  <c r="W436" i="18"/>
  <c r="I400" i="18"/>
  <c r="I505" i="18"/>
  <c r="W590" i="18"/>
  <c r="W626" i="18"/>
  <c r="W648" i="18"/>
  <c r="W603" i="18"/>
  <c r="W825" i="18"/>
  <c r="P851" i="18"/>
  <c r="P762" i="18"/>
  <c r="P611" i="18"/>
  <c r="P810" i="18"/>
  <c r="I367" i="18"/>
  <c r="I260" i="18"/>
  <c r="I826" i="19"/>
  <c r="Y826" i="19" s="1"/>
  <c r="W858" i="20"/>
  <c r="P853" i="20"/>
  <c r="W833" i="18"/>
  <c r="I837" i="18"/>
  <c r="R837" i="18" s="1"/>
  <c r="I58" i="18"/>
  <c r="P789" i="18"/>
  <c r="P586" i="18"/>
  <c r="W812" i="18"/>
  <c r="P647" i="18"/>
  <c r="P837" i="18"/>
  <c r="P771" i="18"/>
  <c r="I135" i="18"/>
  <c r="I392" i="18"/>
  <c r="I500" i="18"/>
  <c r="W599" i="18"/>
  <c r="W640" i="18"/>
  <c r="P729" i="18"/>
  <c r="W860" i="18"/>
  <c r="W772" i="18"/>
  <c r="I271" i="18"/>
  <c r="P389" i="18"/>
  <c r="P543" i="18"/>
  <c r="P658" i="18"/>
  <c r="I676" i="18"/>
  <c r="R676" i="18" s="1"/>
  <c r="I646" i="18"/>
  <c r="R646" i="18" s="1"/>
  <c r="I636" i="18"/>
  <c r="R636" i="18" s="1"/>
  <c r="I489" i="18"/>
  <c r="Y489" i="18" s="1"/>
  <c r="I327" i="18"/>
  <c r="I258" i="18"/>
  <c r="I112" i="18"/>
  <c r="I102" i="18"/>
  <c r="I92" i="18"/>
  <c r="I878" i="20"/>
  <c r="R878" i="20" s="1"/>
  <c r="P850" i="19"/>
  <c r="P646" i="18"/>
  <c r="P433" i="18"/>
  <c r="I781" i="18"/>
  <c r="R781" i="18" s="1"/>
  <c r="I762" i="18"/>
  <c r="R762" i="18" s="1"/>
  <c r="I309" i="18"/>
  <c r="I273" i="18"/>
  <c r="I81" i="18"/>
  <c r="I6" i="18"/>
  <c r="I776" i="18"/>
  <c r="R776" i="18" s="1"/>
  <c r="BF11" i="9"/>
  <c r="BF19" i="9"/>
  <c r="BF27" i="9"/>
  <c r="BF35" i="9"/>
  <c r="BF43" i="9"/>
  <c r="BF51" i="9"/>
  <c r="BF59" i="9"/>
  <c r="BF61" i="9"/>
  <c r="BF63" i="9"/>
  <c r="BF65" i="9"/>
  <c r="BL50" i="9"/>
  <c r="BL52" i="9"/>
  <c r="BL54" i="9"/>
  <c r="BL60" i="9"/>
  <c r="BL62" i="9"/>
  <c r="BL64" i="9"/>
  <c r="BL66" i="9"/>
  <c r="BF9" i="9"/>
  <c r="BF17" i="9"/>
  <c r="BF25" i="9"/>
  <c r="BF33" i="9"/>
  <c r="BF41" i="9"/>
  <c r="BF49" i="9"/>
  <c r="BF16" i="9"/>
  <c r="BF24" i="9"/>
  <c r="BF32" i="9"/>
  <c r="BF40" i="9"/>
  <c r="BF48" i="9"/>
  <c r="BL5" i="9"/>
  <c r="BF54" i="9"/>
  <c r="BF56" i="9"/>
  <c r="R584" i="19"/>
  <c r="Y584" i="19"/>
  <c r="Q534" i="19"/>
  <c r="R184" i="19"/>
  <c r="X454" i="18"/>
  <c r="X404" i="18"/>
  <c r="X164" i="18"/>
  <c r="X214" i="18"/>
  <c r="Y294" i="18"/>
  <c r="I24" i="19"/>
  <c r="Q424" i="19"/>
  <c r="X534" i="19"/>
  <c r="Y534" i="18"/>
  <c r="X294" i="18"/>
  <c r="I164" i="19"/>
  <c r="Y164" i="19" s="1"/>
  <c r="I264" i="19"/>
  <c r="Y264" i="19" s="1"/>
  <c r="I54" i="19"/>
  <c r="R54" i="19" s="1"/>
  <c r="Q184" i="19"/>
  <c r="X404" i="19"/>
  <c r="X374" i="19"/>
  <c r="X584" i="19"/>
  <c r="X324" i="18"/>
  <c r="X564" i="18"/>
  <c r="X344" i="19"/>
  <c r="Q454" i="19"/>
  <c r="Q584" i="19"/>
  <c r="I324" i="19"/>
  <c r="R324" i="19" s="1"/>
  <c r="I424" i="19"/>
  <c r="Y424" i="19" s="1"/>
  <c r="Q134" i="19"/>
  <c r="X534" i="18"/>
  <c r="Y134" i="18"/>
  <c r="Q344" i="19"/>
  <c r="I374" i="19"/>
  <c r="Y374" i="19" s="1"/>
  <c r="X134" i="19"/>
  <c r="I294" i="19"/>
  <c r="R294" i="19" s="1"/>
  <c r="X454" i="19"/>
  <c r="X504" i="19"/>
  <c r="Y454" i="18"/>
  <c r="X484" i="18"/>
  <c r="X54" i="18"/>
  <c r="X84" i="18"/>
  <c r="X134" i="18"/>
  <c r="I504" i="19"/>
  <c r="X104" i="19"/>
  <c r="X294" i="19"/>
  <c r="Q164" i="18"/>
  <c r="R54" i="20"/>
  <c r="Y334" i="20"/>
  <c r="X734" i="18"/>
  <c r="Q174" i="18"/>
  <c r="Q414" i="18"/>
  <c r="R224" i="19"/>
  <c r="Q254" i="18"/>
  <c r="Y674" i="19"/>
  <c r="R14" i="19"/>
  <c r="R64" i="19"/>
  <c r="R134" i="19"/>
  <c r="Q654" i="18"/>
  <c r="X654" i="18"/>
  <c r="R358" i="19"/>
  <c r="R42" i="19"/>
  <c r="Y528" i="19"/>
  <c r="R611" i="19"/>
  <c r="Y486" i="20"/>
  <c r="R617" i="19"/>
  <c r="Y617" i="19"/>
  <c r="Y267" i="19"/>
  <c r="R81" i="19"/>
  <c r="R575" i="19"/>
  <c r="R105" i="20"/>
  <c r="R412" i="19"/>
  <c r="X97" i="16"/>
  <c r="Y557" i="20"/>
  <c r="Y465" i="19"/>
  <c r="R152" i="19"/>
  <c r="Y152" i="19"/>
  <c r="R331" i="19"/>
  <c r="Y331" i="19"/>
  <c r="R352" i="19"/>
  <c r="Y352" i="19"/>
  <c r="Y101" i="20"/>
  <c r="R101" i="20"/>
  <c r="R317" i="19"/>
  <c r="R596" i="19"/>
  <c r="Y596" i="19"/>
  <c r="R575" i="20"/>
  <c r="Y575" i="20"/>
  <c r="Y566" i="20"/>
  <c r="R566" i="20"/>
  <c r="R9" i="19"/>
  <c r="Y9" i="19"/>
  <c r="R36" i="19"/>
  <c r="R579" i="19"/>
  <c r="Y579" i="19"/>
  <c r="Y561" i="20"/>
  <c r="R561" i="20"/>
  <c r="R502" i="19"/>
  <c r="Y502" i="19"/>
  <c r="R13" i="20"/>
  <c r="F1" i="16"/>
  <c r="P8" i="16"/>
  <c r="S8" i="16" s="1"/>
  <c r="R382" i="19"/>
  <c r="R391" i="19"/>
  <c r="R383" i="20"/>
  <c r="R610" i="19"/>
  <c r="Y593" i="20"/>
  <c r="Y572" i="20"/>
  <c r="R572" i="20"/>
  <c r="R373" i="19"/>
  <c r="Y373" i="19"/>
  <c r="R156" i="19"/>
  <c r="Y156" i="19"/>
  <c r="Y193" i="19"/>
  <c r="R193" i="19"/>
  <c r="Y83" i="19"/>
  <c r="R83" i="19"/>
  <c r="Y48" i="19"/>
  <c r="R48" i="19"/>
  <c r="Y558" i="19"/>
  <c r="R558" i="19"/>
  <c r="R543" i="20"/>
  <c r="Y543" i="20"/>
  <c r="R599" i="19"/>
  <c r="Y509" i="20"/>
  <c r="R509" i="20"/>
  <c r="Y195" i="20"/>
  <c r="R195" i="20"/>
  <c r="Y402" i="20"/>
  <c r="R402" i="20"/>
  <c r="Y373" i="20"/>
  <c r="R373" i="20"/>
  <c r="R171" i="19"/>
  <c r="Y171" i="19"/>
  <c r="R145" i="20"/>
  <c r="Y145" i="20"/>
  <c r="X266" i="16"/>
  <c r="X74" i="16"/>
  <c r="S361" i="16"/>
  <c r="S681" i="16"/>
  <c r="X599" i="16"/>
  <c r="S833" i="16"/>
  <c r="X650" i="16"/>
  <c r="S594" i="16"/>
  <c r="AY59" i="8"/>
  <c r="AT56" i="8"/>
  <c r="AV51" i="8"/>
  <c r="O393" i="19"/>
  <c r="S529" i="16"/>
  <c r="X393" i="16"/>
  <c r="S447" i="16"/>
  <c r="V517" i="19"/>
  <c r="X336" i="16"/>
  <c r="X164" i="16"/>
  <c r="O496" i="19"/>
  <c r="V462" i="19"/>
  <c r="I473" i="19"/>
  <c r="O61" i="19"/>
  <c r="S639" i="16"/>
  <c r="S390" i="16"/>
  <c r="S314" i="16"/>
  <c r="S305" i="16"/>
  <c r="AV55" i="8"/>
  <c r="X194" i="16"/>
  <c r="S332" i="16"/>
  <c r="S134" i="16"/>
  <c r="X429" i="16"/>
  <c r="X126" i="16"/>
  <c r="X37" i="16"/>
  <c r="O96" i="19"/>
  <c r="V380" i="19"/>
  <c r="O427" i="19"/>
  <c r="V218" i="20"/>
  <c r="I28" i="19"/>
  <c r="V28" i="19"/>
  <c r="I107" i="19"/>
  <c r="O107" i="19"/>
  <c r="V142" i="19"/>
  <c r="O142" i="19"/>
  <c r="I187" i="19"/>
  <c r="R187" i="19" s="1"/>
  <c r="O187" i="19"/>
  <c r="V416" i="19"/>
  <c r="O416" i="19"/>
  <c r="V438" i="19"/>
  <c r="O438" i="19"/>
  <c r="I449" i="19"/>
  <c r="O449" i="19"/>
  <c r="V60" i="19"/>
  <c r="O60" i="19"/>
  <c r="V300" i="19"/>
  <c r="O300" i="19"/>
  <c r="O221" i="19"/>
  <c r="V221" i="19"/>
  <c r="F1" i="20"/>
  <c r="O65" i="20"/>
  <c r="I65" i="20"/>
  <c r="R65" i="20" s="1"/>
  <c r="O126" i="20"/>
  <c r="I126" i="20"/>
  <c r="V143" i="20"/>
  <c r="O143" i="20"/>
  <c r="O158" i="20"/>
  <c r="V158" i="20"/>
  <c r="O198" i="20"/>
  <c r="V198" i="20"/>
  <c r="I238" i="20"/>
  <c r="O238" i="20"/>
  <c r="V439" i="20"/>
  <c r="O439" i="20"/>
  <c r="I477" i="20"/>
  <c r="O477" i="20"/>
  <c r="V568" i="19"/>
  <c r="I568" i="19"/>
  <c r="R568" i="19" s="1"/>
  <c r="O568" i="19"/>
  <c r="O620" i="20"/>
  <c r="I620" i="20"/>
  <c r="V625" i="19"/>
  <c r="O625" i="19"/>
  <c r="O653" i="19"/>
  <c r="V653" i="19"/>
  <c r="O668" i="20"/>
  <c r="V668" i="20"/>
  <c r="V672" i="20"/>
  <c r="O672" i="20"/>
  <c r="V682" i="20"/>
  <c r="O682" i="20"/>
  <c r="V678" i="19"/>
  <c r="O678" i="19"/>
  <c r="X362" i="16"/>
  <c r="X394" i="16"/>
  <c r="S285" i="16"/>
  <c r="AR58" i="8"/>
  <c r="S116" i="16"/>
  <c r="X462" i="16"/>
  <c r="X417" i="16"/>
  <c r="V62" i="19"/>
  <c r="I416" i="19"/>
  <c r="O59" i="20"/>
  <c r="V749" i="20"/>
  <c r="O749" i="20"/>
  <c r="O769" i="19"/>
  <c r="V769" i="19"/>
  <c r="O773" i="19"/>
  <c r="V773" i="19"/>
  <c r="S99" i="16"/>
  <c r="S322" i="16"/>
  <c r="X592" i="16"/>
  <c r="S635" i="16"/>
  <c r="S656" i="16"/>
  <c r="S646" i="16"/>
  <c r="X543" i="16"/>
  <c r="X476" i="16"/>
  <c r="V176" i="19"/>
  <c r="V118" i="19"/>
  <c r="I380" i="19"/>
  <c r="O460" i="19"/>
  <c r="O770" i="20"/>
  <c r="S95" i="16"/>
  <c r="S262" i="16"/>
  <c r="X759" i="16"/>
  <c r="X686" i="16"/>
  <c r="S658" i="16"/>
  <c r="S610" i="16"/>
  <c r="X758" i="16"/>
  <c r="S109" i="16"/>
  <c r="AX57" i="8"/>
  <c r="X6" i="16"/>
  <c r="AU57" i="8"/>
  <c r="AX52" i="8"/>
  <c r="I73" i="19"/>
  <c r="S467" i="16"/>
  <c r="S381" i="16"/>
  <c r="S143" i="16"/>
  <c r="V245" i="19"/>
  <c r="O176" i="19"/>
  <c r="I165" i="19"/>
  <c r="V507" i="19"/>
  <c r="O140" i="19"/>
  <c r="X99" i="16"/>
  <c r="X217" i="16"/>
  <c r="S217" i="16"/>
  <c r="S167" i="16"/>
  <c r="X223" i="16"/>
  <c r="AQ52" i="8"/>
  <c r="I85" i="19"/>
  <c r="Y85" i="19" s="1"/>
  <c r="X240" i="16"/>
  <c r="V38" i="19"/>
  <c r="O49" i="19"/>
  <c r="I17" i="19"/>
  <c r="I300" i="19"/>
  <c r="O28" i="19"/>
  <c r="AG4" i="17"/>
  <c r="AF45" i="17"/>
  <c r="AF42" i="17"/>
  <c r="AF37" i="17"/>
  <c r="AF35" i="17"/>
  <c r="AF21" i="17"/>
  <c r="AF20" i="17"/>
  <c r="AF10" i="17"/>
  <c r="AF6" i="17"/>
  <c r="X65" i="16"/>
  <c r="AE56" i="17"/>
  <c r="AE49" i="17"/>
  <c r="AE46" i="17"/>
  <c r="AE40" i="17"/>
  <c r="AE37" i="17"/>
  <c r="AE34" i="17"/>
  <c r="AE29" i="17"/>
  <c r="AE26" i="17"/>
  <c r="AE24" i="17"/>
  <c r="S287" i="16"/>
  <c r="S92" i="16"/>
  <c r="S281" i="16"/>
  <c r="S299" i="16"/>
  <c r="S389" i="16"/>
  <c r="V551" i="20"/>
  <c r="U208" i="16"/>
  <c r="X208" i="16" s="1"/>
  <c r="O646" i="20"/>
  <c r="S523" i="16"/>
  <c r="X500" i="16"/>
  <c r="X313" i="16"/>
  <c r="S347" i="16"/>
  <c r="S429" i="16"/>
  <c r="S280" i="16"/>
  <c r="X541" i="16"/>
  <c r="X45" i="16"/>
  <c r="S156" i="16"/>
  <c r="X124" i="16"/>
  <c r="V448" i="20"/>
  <c r="I357" i="19"/>
  <c r="O656" i="20"/>
  <c r="O651" i="19"/>
  <c r="V685" i="19"/>
  <c r="O692" i="19"/>
  <c r="O670" i="19"/>
  <c r="O658" i="20"/>
  <c r="V752" i="20"/>
  <c r="V741" i="20"/>
  <c r="V817" i="20"/>
  <c r="X385" i="16"/>
  <c r="X136" i="16"/>
  <c r="X281" i="16"/>
  <c r="V358" i="19"/>
  <c r="X140" i="16"/>
  <c r="V212" i="20"/>
  <c r="AI52" i="17"/>
  <c r="AI49" i="17"/>
  <c r="AI35" i="17"/>
  <c r="AI32" i="17"/>
  <c r="AI14" i="17"/>
  <c r="AI8" i="17"/>
  <c r="X197" i="16"/>
  <c r="O655" i="20"/>
  <c r="V691" i="19"/>
  <c r="O762" i="19"/>
  <c r="V781" i="19"/>
  <c r="O736" i="20"/>
  <c r="O765" i="20"/>
  <c r="V765" i="20"/>
  <c r="S414" i="16"/>
  <c r="X425" i="16"/>
  <c r="X117" i="16"/>
  <c r="X395" i="16"/>
  <c r="V622" i="20"/>
  <c r="X433" i="16"/>
  <c r="V73" i="19"/>
  <c r="V11" i="19"/>
  <c r="AH55" i="17"/>
  <c r="AH54" i="17"/>
  <c r="AH52" i="17"/>
  <c r="AH51" i="17"/>
  <c r="AH49" i="17"/>
  <c r="AH43" i="17"/>
  <c r="AH42" i="17"/>
  <c r="AH39" i="17"/>
  <c r="AH37" i="17"/>
  <c r="AH31" i="17"/>
  <c r="AH30" i="17"/>
  <c r="AH27" i="17"/>
  <c r="AH25" i="17"/>
  <c r="AH21" i="17"/>
  <c r="AH17" i="17"/>
  <c r="AH16" i="17"/>
  <c r="S149" i="16"/>
  <c r="AW58" i="8"/>
  <c r="I109" i="19"/>
  <c r="I140" i="19"/>
  <c r="Y140" i="19" s="1"/>
  <c r="I73" i="20"/>
  <c r="R73" i="20" s="1"/>
  <c r="I358" i="20"/>
  <c r="V676" i="20"/>
  <c r="O699" i="19"/>
  <c r="O709" i="20"/>
  <c r="V762" i="20"/>
  <c r="V770" i="19"/>
  <c r="V729" i="20"/>
  <c r="V845" i="19"/>
  <c r="V852" i="19"/>
  <c r="V873" i="20"/>
  <c r="O871" i="20"/>
  <c r="I9" i="18"/>
  <c r="I59" i="18"/>
  <c r="O611" i="18"/>
  <c r="O753" i="18"/>
  <c r="O260" i="18"/>
  <c r="I715" i="18"/>
  <c r="R715" i="18" s="1"/>
  <c r="I650" i="18"/>
  <c r="R650" i="18" s="1"/>
  <c r="I565" i="18"/>
  <c r="I563" i="18"/>
  <c r="I557" i="18"/>
  <c r="I552" i="18"/>
  <c r="I548" i="18"/>
  <c r="I458" i="18"/>
  <c r="I431" i="18"/>
  <c r="R431" i="18" s="1"/>
  <c r="I421" i="18"/>
  <c r="Y421" i="18" s="1"/>
  <c r="I407" i="18"/>
  <c r="I396" i="18"/>
  <c r="I378" i="18"/>
  <c r="I356" i="18"/>
  <c r="Y356" i="18" s="1"/>
  <c r="I345" i="18"/>
  <c r="I326" i="18"/>
  <c r="I89" i="18"/>
  <c r="V848" i="19"/>
  <c r="O81" i="18"/>
  <c r="I537" i="18"/>
  <c r="R537" i="18" s="1"/>
  <c r="O648" i="18"/>
  <c r="V733" i="18"/>
  <c r="V797" i="18"/>
  <c r="O849" i="18"/>
  <c r="O760" i="18"/>
  <c r="V602" i="18"/>
  <c r="I148" i="18"/>
  <c r="I190" i="18"/>
  <c r="O297" i="18"/>
  <c r="I640" i="18"/>
  <c r="R640" i="18" s="1"/>
  <c r="V707" i="18"/>
  <c r="V865" i="18"/>
  <c r="V862" i="18"/>
  <c r="I12" i="18"/>
  <c r="O431" i="18"/>
  <c r="V591" i="18"/>
  <c r="V605" i="18"/>
  <c r="I880" i="19"/>
  <c r="Y880" i="19" s="1"/>
  <c r="I886" i="19"/>
  <c r="R886" i="19" s="1"/>
  <c r="I890" i="18"/>
  <c r="R890" i="18" s="1"/>
  <c r="V798" i="20"/>
  <c r="I786" i="18"/>
  <c r="I599" i="18"/>
  <c r="R599" i="18" s="1"/>
  <c r="I586" i="18"/>
  <c r="R586" i="18" s="1"/>
  <c r="I331" i="18"/>
  <c r="I325" i="18"/>
  <c r="I291" i="18"/>
  <c r="I279" i="18"/>
  <c r="I230" i="18"/>
  <c r="I150" i="18"/>
  <c r="I147" i="18"/>
  <c r="I141" i="18"/>
  <c r="I138" i="18"/>
  <c r="I33" i="18"/>
  <c r="I32" i="18"/>
  <c r="V729" i="19"/>
  <c r="I18" i="18"/>
  <c r="I343" i="18"/>
  <c r="I648" i="18"/>
  <c r="R648" i="18" s="1"/>
  <c r="V675" i="18"/>
  <c r="I810" i="18"/>
  <c r="R810" i="18" s="1"/>
  <c r="I218" i="18"/>
  <c r="O625" i="18"/>
  <c r="O768" i="18"/>
  <c r="V537" i="18"/>
  <c r="V690" i="18"/>
  <c r="V678" i="18"/>
  <c r="O596" i="18"/>
  <c r="O846" i="20"/>
  <c r="I857" i="18"/>
  <c r="I638" i="18"/>
  <c r="R638" i="18" s="1"/>
  <c r="I538" i="18"/>
  <c r="Y538" i="18" s="1"/>
  <c r="I495" i="18"/>
  <c r="I71" i="18"/>
  <c r="O887" i="18"/>
  <c r="I352" i="18"/>
  <c r="I402" i="18"/>
  <c r="V606" i="18"/>
  <c r="V871" i="18"/>
  <c r="O651" i="18"/>
  <c r="V691" i="18"/>
  <c r="V641" i="18"/>
  <c r="V893" i="18"/>
  <c r="R26" i="19"/>
  <c r="S83" i="16"/>
  <c r="Y387" i="19"/>
  <c r="R387" i="19"/>
  <c r="Y453" i="19"/>
  <c r="R341" i="19"/>
  <c r="Y370" i="19"/>
  <c r="R370" i="19"/>
  <c r="Y29" i="19"/>
  <c r="R29" i="19"/>
  <c r="R467" i="19"/>
  <c r="R448" i="19"/>
  <c r="R147" i="19"/>
  <c r="X259" i="16"/>
  <c r="X168" i="16"/>
  <c r="Y329" i="19"/>
  <c r="R329" i="19"/>
  <c r="Y216" i="19"/>
  <c r="R216" i="19"/>
  <c r="Y45" i="19"/>
  <c r="R45" i="19"/>
  <c r="Y167" i="19"/>
  <c r="R167" i="19"/>
  <c r="X72" i="16"/>
  <c r="S637" i="16"/>
  <c r="R22" i="19"/>
  <c r="Y22" i="19"/>
  <c r="R377" i="19"/>
  <c r="Y377" i="19"/>
  <c r="R425" i="19"/>
  <c r="Y425" i="19"/>
  <c r="R237" i="19"/>
  <c r="Y237" i="19"/>
  <c r="X161" i="16"/>
  <c r="S227" i="16"/>
  <c r="Y67" i="19"/>
  <c r="X191" i="16"/>
  <c r="Y106" i="19"/>
  <c r="S75" i="16"/>
  <c r="S486" i="16"/>
  <c r="X75" i="16"/>
  <c r="S253" i="16"/>
  <c r="S613" i="16"/>
  <c r="X839" i="16"/>
  <c r="S653" i="16"/>
  <c r="S647" i="16"/>
  <c r="S754" i="16"/>
  <c r="X687" i="16"/>
  <c r="S586" i="16"/>
  <c r="S593" i="16"/>
  <c r="X680" i="16"/>
  <c r="S588" i="16"/>
  <c r="S757" i="16"/>
  <c r="S619" i="16"/>
  <c r="S402" i="16"/>
  <c r="S197" i="16"/>
  <c r="X406" i="16"/>
  <c r="X296" i="16"/>
  <c r="S212" i="16"/>
  <c r="Y591" i="19"/>
  <c r="X77" i="16"/>
  <c r="X257" i="16"/>
  <c r="S839" i="16"/>
  <c r="S599" i="16"/>
  <c r="X756" i="16"/>
  <c r="S655" i="16"/>
  <c r="S836" i="16"/>
  <c r="S629" i="16"/>
  <c r="X612" i="16"/>
  <c r="X620" i="16"/>
  <c r="S534" i="16"/>
  <c r="S513" i="16"/>
  <c r="X522" i="16"/>
  <c r="X446" i="16"/>
  <c r="X347" i="16"/>
  <c r="X122" i="16"/>
  <c r="S311" i="16"/>
  <c r="X416" i="16"/>
  <c r="S416" i="16"/>
  <c r="S345" i="16"/>
  <c r="S422" i="16"/>
  <c r="S59" i="16"/>
  <c r="S379" i="16"/>
  <c r="S525" i="16"/>
  <c r="X423" i="16"/>
  <c r="X471" i="16"/>
  <c r="S444" i="16"/>
  <c r="S403" i="16"/>
  <c r="X253" i="16"/>
  <c r="X630" i="16"/>
  <c r="S585" i="16"/>
  <c r="X627" i="16"/>
  <c r="S618" i="16"/>
  <c r="X611" i="16"/>
  <c r="X682" i="16"/>
  <c r="S507" i="16"/>
  <c r="X311" i="16"/>
  <c r="X32" i="16"/>
  <c r="S240" i="16"/>
  <c r="S128" i="16"/>
  <c r="S41" i="16"/>
  <c r="X465" i="16"/>
  <c r="N133" i="19"/>
  <c r="U133" i="19"/>
  <c r="N522" i="19"/>
  <c r="I522" i="19"/>
  <c r="AA67" i="21" s="1"/>
  <c r="S29" i="16"/>
  <c r="S252" i="16"/>
  <c r="X167" i="16"/>
  <c r="S189" i="16"/>
  <c r="S259" i="16"/>
  <c r="X410" i="16"/>
  <c r="S411" i="16"/>
  <c r="S42" i="16"/>
  <c r="X62" i="16"/>
  <c r="X152" i="16"/>
  <c r="S140" i="16"/>
  <c r="AY53" i="8"/>
  <c r="I9" i="20"/>
  <c r="I91" i="20"/>
  <c r="X165" i="16"/>
  <c r="X237" i="16"/>
  <c r="X317" i="16"/>
  <c r="S435" i="16"/>
  <c r="X451" i="16"/>
  <c r="S469" i="16"/>
  <c r="X501" i="16"/>
  <c r="S404" i="16"/>
  <c r="X36" i="16"/>
  <c r="I135" i="20"/>
  <c r="X138" i="16"/>
  <c r="S196" i="16"/>
  <c r="N73" i="20"/>
  <c r="N766" i="19"/>
  <c r="U766" i="19"/>
  <c r="U392" i="20"/>
  <c r="I267" i="20"/>
  <c r="S426" i="16"/>
  <c r="U97" i="20"/>
  <c r="U217" i="20"/>
  <c r="N217" i="20"/>
  <c r="X372" i="16"/>
  <c r="I317" i="20"/>
  <c r="R317" i="20" s="1"/>
  <c r="X123" i="16"/>
  <c r="S519" i="16"/>
  <c r="S122" i="16"/>
  <c r="X199" i="16"/>
  <c r="S263" i="16"/>
  <c r="X359" i="16"/>
  <c r="S69" i="16"/>
  <c r="X188" i="16"/>
  <c r="I500" i="20"/>
  <c r="X119" i="16"/>
  <c r="U563" i="20"/>
  <c r="N563" i="20"/>
  <c r="X12" i="16"/>
  <c r="X318" i="16"/>
  <c r="U862" i="19"/>
  <c r="I159" i="18"/>
  <c r="U577" i="18"/>
  <c r="U876" i="19"/>
  <c r="AF61" i="17"/>
  <c r="N625" i="19"/>
  <c r="I36" i="18"/>
  <c r="N412" i="18"/>
  <c r="I398" i="18"/>
  <c r="I490" i="18"/>
  <c r="N647" i="18"/>
  <c r="U766" i="18"/>
  <c r="I793" i="18"/>
  <c r="I801" i="18"/>
  <c r="R801" i="18" s="1"/>
  <c r="I76" i="18"/>
  <c r="U705" i="18"/>
  <c r="U795" i="18"/>
  <c r="N89" i="18"/>
  <c r="N441" i="18"/>
  <c r="N776" i="18"/>
  <c r="N886" i="19"/>
  <c r="N691" i="20"/>
  <c r="N396" i="18"/>
  <c r="I350" i="18"/>
  <c r="N433" i="18"/>
  <c r="N378" i="18"/>
  <c r="I460" i="18"/>
  <c r="U690" i="18"/>
  <c r="U752" i="18"/>
  <c r="U689" i="18"/>
  <c r="I705" i="18"/>
  <c r="R705" i="18" s="1"/>
  <c r="U730" i="18"/>
  <c r="N326" i="18"/>
  <c r="I856" i="18"/>
  <c r="R856" i="18" s="1"/>
  <c r="I805" i="18"/>
  <c r="R805" i="18" s="1"/>
  <c r="I722" i="18"/>
  <c r="Y722" i="18" s="1"/>
  <c r="I717" i="18"/>
  <c r="R717" i="18" s="1"/>
  <c r="I699" i="18"/>
  <c r="I696" i="18"/>
  <c r="I673" i="18"/>
  <c r="R673" i="18" s="1"/>
  <c r="I656" i="18"/>
  <c r="Y656" i="18" s="1"/>
  <c r="I609" i="18"/>
  <c r="R609" i="18" s="1"/>
  <c r="I387" i="18"/>
  <c r="I301" i="18"/>
  <c r="I267" i="18"/>
  <c r="I262" i="18"/>
  <c r="I232" i="18"/>
  <c r="I205" i="18"/>
  <c r="I176" i="18"/>
  <c r="I153" i="18"/>
  <c r="I73" i="18"/>
  <c r="I70" i="18"/>
  <c r="I66" i="18"/>
  <c r="I41" i="18"/>
  <c r="U488" i="20"/>
  <c r="I817" i="18"/>
  <c r="R817" i="18" s="1"/>
  <c r="I813" i="18"/>
  <c r="Y813" i="18" s="1"/>
  <c r="N141" i="18"/>
  <c r="U648" i="18"/>
  <c r="N805" i="18"/>
  <c r="I359" i="18"/>
  <c r="U112" i="19"/>
  <c r="U502" i="20"/>
  <c r="U91" i="20"/>
  <c r="N648" i="19"/>
  <c r="AB90" i="8"/>
  <c r="BK90" i="8" s="1"/>
  <c r="N438" i="18"/>
  <c r="N542" i="18"/>
  <c r="N582" i="18"/>
  <c r="U711" i="18"/>
  <c r="I227" i="18"/>
  <c r="I712" i="18"/>
  <c r="R712" i="18" s="1"/>
  <c r="I663" i="18"/>
  <c r="R663" i="18" s="1"/>
  <c r="I589" i="18"/>
  <c r="Y589" i="18" s="1"/>
  <c r="I569" i="18"/>
  <c r="I560" i="18"/>
  <c r="I415" i="18"/>
  <c r="R415" i="18" s="1"/>
  <c r="I105" i="18"/>
  <c r="I96" i="18"/>
  <c r="I80" i="18"/>
  <c r="I77" i="18"/>
  <c r="I62" i="18"/>
  <c r="Y549" i="20"/>
  <c r="R597" i="19"/>
  <c r="Y456" i="20"/>
  <c r="R597" i="20"/>
  <c r="Y176" i="20"/>
  <c r="Y496" i="20"/>
  <c r="S170" i="16"/>
  <c r="S320" i="16"/>
  <c r="W765" i="20"/>
  <c r="W845" i="20"/>
  <c r="P845" i="20"/>
  <c r="W859" i="20"/>
  <c r="P859" i="20"/>
  <c r="W873" i="19"/>
  <c r="P873" i="19"/>
  <c r="R223" i="19"/>
  <c r="P631" i="19"/>
  <c r="P678" i="20"/>
  <c r="W749" i="19"/>
  <c r="Y200" i="19"/>
  <c r="Y405" i="19"/>
  <c r="Y590" i="19"/>
  <c r="R555" i="20"/>
  <c r="S118" i="16"/>
  <c r="AV4" i="8"/>
  <c r="P647" i="20"/>
  <c r="P752" i="20"/>
  <c r="P741" i="20"/>
  <c r="W745" i="19"/>
  <c r="P756" i="20"/>
  <c r="W756" i="20"/>
  <c r="I818" i="19"/>
  <c r="Y818" i="19" s="1"/>
  <c r="W818" i="19"/>
  <c r="Y495" i="19"/>
  <c r="R588" i="19"/>
  <c r="Y236" i="20"/>
  <c r="R217" i="20"/>
  <c r="Y39" i="20"/>
  <c r="I12" i="19"/>
  <c r="V89" i="16"/>
  <c r="X89" i="16" s="1"/>
  <c r="W649" i="19"/>
  <c r="P640" i="19"/>
  <c r="P637" i="19"/>
  <c r="P662" i="19"/>
  <c r="W768" i="19"/>
  <c r="W770" i="20"/>
  <c r="P770" i="20"/>
  <c r="Y478" i="19"/>
  <c r="Y450" i="19"/>
  <c r="Y570" i="19"/>
  <c r="Y16" i="19"/>
  <c r="S168" i="16"/>
  <c r="S631" i="16"/>
  <c r="S660" i="16"/>
  <c r="S468" i="16"/>
  <c r="V255" i="16"/>
  <c r="X255" i="16" s="1"/>
  <c r="P662" i="20"/>
  <c r="I807" i="20"/>
  <c r="Y523" i="19"/>
  <c r="R326" i="20"/>
  <c r="X73" i="16"/>
  <c r="S837" i="16"/>
  <c r="X633" i="16"/>
  <c r="X506" i="16"/>
  <c r="S474" i="16"/>
  <c r="X286" i="16"/>
  <c r="S129" i="16"/>
  <c r="S36" i="16"/>
  <c r="S230" i="16"/>
  <c r="X439" i="16"/>
  <c r="X297" i="16"/>
  <c r="X383" i="16"/>
  <c r="S233" i="16"/>
  <c r="X496" i="16"/>
  <c r="X149" i="16"/>
  <c r="S293" i="16"/>
  <c r="X280" i="16"/>
  <c r="W640" i="20"/>
  <c r="W657" i="20"/>
  <c r="P638" i="20"/>
  <c r="P661" i="20"/>
  <c r="W693" i="19"/>
  <c r="P693" i="20"/>
  <c r="P848" i="18"/>
  <c r="W848" i="18"/>
  <c r="P659" i="18"/>
  <c r="I659" i="18"/>
  <c r="R659" i="18" s="1"/>
  <c r="W635" i="18"/>
  <c r="P635" i="18"/>
  <c r="P605" i="18"/>
  <c r="W605" i="18"/>
  <c r="I485" i="18"/>
  <c r="P485" i="18"/>
  <c r="P228" i="18"/>
  <c r="I228" i="18"/>
  <c r="W503" i="20"/>
  <c r="W51" i="19"/>
  <c r="Q205" i="16"/>
  <c r="S205" i="16" s="1"/>
  <c r="Q79" i="16"/>
  <c r="S79" i="16" s="1"/>
  <c r="V83" i="16"/>
  <c r="X83" i="16" s="1"/>
  <c r="W461" i="19"/>
  <c r="I291" i="19"/>
  <c r="I8" i="20"/>
  <c r="Y8" i="20" s="1"/>
  <c r="I22" i="20"/>
  <c r="Y22" i="20" s="1"/>
  <c r="I40" i="20"/>
  <c r="I58" i="20"/>
  <c r="I72" i="20"/>
  <c r="I81" i="20"/>
  <c r="R81" i="20" s="1"/>
  <c r="I90" i="20"/>
  <c r="Y90" i="20" s="1"/>
  <c r="I110" i="20"/>
  <c r="I119" i="20"/>
  <c r="Y119" i="20" s="1"/>
  <c r="I307" i="20"/>
  <c r="I316" i="20"/>
  <c r="I493" i="20"/>
  <c r="I522" i="20"/>
  <c r="I531" i="20"/>
  <c r="I603" i="19"/>
  <c r="R603" i="19" s="1"/>
  <c r="P627" i="19"/>
  <c r="I790" i="20"/>
  <c r="I815" i="18"/>
  <c r="Y815" i="18" s="1"/>
  <c r="W815" i="18"/>
  <c r="P737" i="18"/>
  <c r="W737" i="18"/>
  <c r="P716" i="18"/>
  <c r="W716" i="18"/>
  <c r="I631" i="18"/>
  <c r="R631" i="18" s="1"/>
  <c r="I625" i="18"/>
  <c r="Y625" i="18" s="1"/>
  <c r="I611" i="18"/>
  <c r="R611" i="18" s="1"/>
  <c r="I549" i="18"/>
  <c r="P549" i="18"/>
  <c r="I496" i="18"/>
  <c r="I480" i="18"/>
  <c r="P480" i="18"/>
  <c r="P423" i="18"/>
  <c r="W423" i="18"/>
  <c r="P330" i="18"/>
  <c r="I330" i="18"/>
  <c r="P308" i="18"/>
  <c r="I308" i="18"/>
  <c r="P272" i="18"/>
  <c r="I272" i="18"/>
  <c r="I78" i="18"/>
  <c r="P78" i="18"/>
  <c r="W858" i="19"/>
  <c r="P830" i="18"/>
  <c r="P728" i="18"/>
  <c r="P713" i="18"/>
  <c r="I837" i="19"/>
  <c r="Y837" i="19" s="1"/>
  <c r="P866" i="20"/>
  <c r="W841" i="18"/>
  <c r="W797" i="18"/>
  <c r="P859" i="19"/>
  <c r="P711" i="18"/>
  <c r="W711" i="18"/>
  <c r="P530" i="18"/>
  <c r="I530" i="18"/>
  <c r="I388" i="18"/>
  <c r="P388" i="18"/>
  <c r="W867" i="20"/>
  <c r="I867" i="20"/>
  <c r="R867" i="20" s="1"/>
  <c r="P847" i="18"/>
  <c r="W847" i="18"/>
  <c r="P808" i="18"/>
  <c r="W808" i="18"/>
  <c r="P745" i="18"/>
  <c r="W745" i="18"/>
  <c r="P736" i="18"/>
  <c r="W736" i="18"/>
  <c r="P602" i="18"/>
  <c r="W602" i="18"/>
  <c r="I515" i="18"/>
  <c r="I507" i="18"/>
  <c r="I469" i="18"/>
  <c r="I461" i="18"/>
  <c r="P422" i="18"/>
  <c r="W422" i="18"/>
  <c r="I399" i="18"/>
  <c r="I340" i="18"/>
  <c r="P280" i="18"/>
  <c r="I280" i="18"/>
  <c r="I206" i="18"/>
  <c r="I185" i="18"/>
  <c r="P185" i="18"/>
  <c r="I113" i="18"/>
  <c r="I775" i="18"/>
  <c r="R775" i="18" s="1"/>
  <c r="I107" i="18"/>
  <c r="G1" i="18"/>
  <c r="I859" i="19"/>
  <c r="R859" i="19" s="1"/>
  <c r="I823" i="18"/>
  <c r="Y823" i="18" s="1"/>
  <c r="I437" i="18"/>
  <c r="R437" i="18" s="1"/>
  <c r="I433" i="18"/>
  <c r="Y433" i="18" s="1"/>
  <c r="I418" i="18"/>
  <c r="R418" i="18" s="1"/>
  <c r="I393" i="18"/>
  <c r="I353" i="18"/>
  <c r="I878" i="18"/>
  <c r="Y878" i="18" s="1"/>
  <c r="Y198" i="19"/>
  <c r="R198" i="19"/>
  <c r="R37" i="19"/>
  <c r="Y37" i="19"/>
  <c r="S257" i="16"/>
  <c r="Y205" i="19"/>
  <c r="R447" i="19"/>
  <c r="Y265" i="19"/>
  <c r="Y395" i="19"/>
  <c r="Y623" i="20"/>
  <c r="Y6" i="19"/>
  <c r="Y480" i="20"/>
  <c r="R511" i="20"/>
  <c r="Y257" i="19"/>
  <c r="X82" i="16"/>
  <c r="S272" i="16"/>
  <c r="S840" i="16"/>
  <c r="I533" i="19"/>
  <c r="R533" i="19" s="1"/>
  <c r="I10" i="20"/>
  <c r="I42" i="20"/>
  <c r="I92" i="20"/>
  <c r="I98" i="20"/>
  <c r="I112" i="20"/>
  <c r="I121" i="20"/>
  <c r="I127" i="20"/>
  <c r="I136" i="20"/>
  <c r="I150" i="20"/>
  <c r="I239" i="20"/>
  <c r="R239" i="20" s="1"/>
  <c r="I245" i="20"/>
  <c r="W655" i="20"/>
  <c r="W642" i="19"/>
  <c r="P637" i="20"/>
  <c r="W688" i="20"/>
  <c r="P673" i="20"/>
  <c r="I633" i="19"/>
  <c r="Y633" i="19" s="1"/>
  <c r="I688" i="20"/>
  <c r="P762" i="19"/>
  <c r="S282" i="16"/>
  <c r="R539" i="20"/>
  <c r="R388" i="19"/>
  <c r="Y72" i="19"/>
  <c r="Y559" i="19"/>
  <c r="Y263" i="19"/>
  <c r="Y593" i="19"/>
  <c r="R206" i="20"/>
  <c r="R137" i="19"/>
  <c r="Y515" i="20"/>
  <c r="X477" i="16"/>
  <c r="S350" i="16"/>
  <c r="X374" i="16"/>
  <c r="X39" i="16"/>
  <c r="S239" i="16"/>
  <c r="S360" i="16"/>
  <c r="I162" i="20"/>
  <c r="Y162" i="20" s="1"/>
  <c r="I228" i="20"/>
  <c r="W636" i="19"/>
  <c r="I788" i="20"/>
  <c r="Y788" i="20" s="1"/>
  <c r="Y579" i="20"/>
  <c r="Y619" i="19"/>
  <c r="Y99" i="20"/>
  <c r="Y433" i="19"/>
  <c r="R165" i="20"/>
  <c r="S191" i="16"/>
  <c r="S597" i="16"/>
  <c r="I262" i="19"/>
  <c r="P633" i="20"/>
  <c r="W679" i="19"/>
  <c r="P666" i="19"/>
  <c r="W692" i="20"/>
  <c r="P687" i="20"/>
  <c r="W661" i="19"/>
  <c r="P710" i="20"/>
  <c r="P760" i="19"/>
  <c r="Y355" i="19"/>
  <c r="R65" i="19"/>
  <c r="S483" i="16"/>
  <c r="S383" i="16"/>
  <c r="X206" i="16"/>
  <c r="S432" i="16"/>
  <c r="X351" i="16"/>
  <c r="X125" i="16"/>
  <c r="X195" i="16"/>
  <c r="X370" i="16"/>
  <c r="X132" i="16"/>
  <c r="W737" i="19"/>
  <c r="P737" i="19"/>
  <c r="W741" i="19"/>
  <c r="P741" i="19"/>
  <c r="Y113" i="19"/>
  <c r="Y78" i="19"/>
  <c r="R76" i="20"/>
  <c r="R456" i="19"/>
  <c r="Y330" i="19"/>
  <c r="Y275" i="20"/>
  <c r="R367" i="19"/>
  <c r="S327" i="16"/>
  <c r="S24" i="16"/>
  <c r="S759" i="16"/>
  <c r="X647" i="16"/>
  <c r="X638" i="16"/>
  <c r="X596" i="16"/>
  <c r="S622" i="16"/>
  <c r="S581" i="16"/>
  <c r="S835" i="16"/>
  <c r="X606" i="16"/>
  <c r="S590" i="16"/>
  <c r="X582" i="16"/>
  <c r="X109" i="16"/>
  <c r="X411" i="16"/>
  <c r="Q248" i="16"/>
  <c r="S248" i="16" s="1"/>
  <c r="I565" i="19"/>
  <c r="W635" i="20"/>
  <c r="P648" i="20"/>
  <c r="W658" i="19"/>
  <c r="W682" i="19"/>
  <c r="I688" i="19"/>
  <c r="P762" i="20"/>
  <c r="P751" i="19"/>
  <c r="P735" i="19"/>
  <c r="P765" i="19"/>
  <c r="Y571" i="20"/>
  <c r="R209" i="20"/>
  <c r="R408" i="19"/>
  <c r="R252" i="19"/>
  <c r="R295" i="19"/>
  <c r="S144" i="16"/>
  <c r="S312" i="16"/>
  <c r="AI36" i="17"/>
  <c r="I219" i="19"/>
  <c r="I220" i="19"/>
  <c r="I11" i="19"/>
  <c r="I221" i="19"/>
  <c r="R221" i="19" s="1"/>
  <c r="I50" i="20"/>
  <c r="I120" i="20"/>
  <c r="I218" i="20"/>
  <c r="Y218" i="20" s="1"/>
  <c r="I261" i="20"/>
  <c r="I276" i="20"/>
  <c r="I293" i="20"/>
  <c r="I340" i="20"/>
  <c r="I372" i="20"/>
  <c r="I378" i="20"/>
  <c r="I392" i="20"/>
  <c r="I401" i="20"/>
  <c r="I439" i="20"/>
  <c r="I448" i="20"/>
  <c r="W723" i="19"/>
  <c r="P726" i="20"/>
  <c r="Y56" i="19"/>
  <c r="R483" i="19"/>
  <c r="Y85" i="20"/>
  <c r="X262" i="16"/>
  <c r="X212" i="16"/>
  <c r="X66" i="16"/>
  <c r="X455" i="16"/>
  <c r="X174" i="16"/>
  <c r="S302" i="16"/>
  <c r="X424" i="16"/>
  <c r="V384" i="16"/>
  <c r="X384" i="16" s="1"/>
  <c r="P632" i="19"/>
  <c r="P645" i="19"/>
  <c r="P646" i="19"/>
  <c r="P642" i="20"/>
  <c r="W679" i="20"/>
  <c r="W761" i="20"/>
  <c r="I765" i="19"/>
  <c r="I830" i="20"/>
  <c r="R830" i="20" s="1"/>
  <c r="W821" i="19"/>
  <c r="W823" i="19"/>
  <c r="X748" i="16"/>
  <c r="W855" i="20"/>
  <c r="P850" i="20"/>
  <c r="W848" i="19"/>
  <c r="I82" i="18"/>
  <c r="I170" i="18"/>
  <c r="I182" i="18"/>
  <c r="I261" i="18"/>
  <c r="I298" i="18"/>
  <c r="I365" i="18"/>
  <c r="W432" i="18"/>
  <c r="I447" i="18"/>
  <c r="I503" i="18"/>
  <c r="I561" i="18"/>
  <c r="W805" i="18"/>
  <c r="I249" i="18"/>
  <c r="I428" i="18"/>
  <c r="R428" i="18" s="1"/>
  <c r="I578" i="18"/>
  <c r="R578" i="18" s="1"/>
  <c r="P387" i="18"/>
  <c r="W868" i="18"/>
  <c r="P301" i="18"/>
  <c r="P325" i="18"/>
  <c r="P73" i="18"/>
  <c r="P420" i="18"/>
  <c r="W692" i="18"/>
  <c r="P699" i="18"/>
  <c r="I48" i="18"/>
  <c r="I42" i="18"/>
  <c r="W887" i="20"/>
  <c r="P889" i="20"/>
  <c r="P33" i="18"/>
  <c r="I163" i="18"/>
  <c r="I146" i="18"/>
  <c r="W429" i="18"/>
  <c r="P440" i="18"/>
  <c r="I508" i="18"/>
  <c r="I577" i="18"/>
  <c r="Y577" i="18" s="1"/>
  <c r="W610" i="18"/>
  <c r="I645" i="18"/>
  <c r="R645" i="18" s="1"/>
  <c r="P721" i="18"/>
  <c r="W722" i="18"/>
  <c r="P856" i="18"/>
  <c r="W796" i="18"/>
  <c r="I852" i="18"/>
  <c r="R852" i="18" s="1"/>
  <c r="P577" i="18"/>
  <c r="P305" i="18"/>
  <c r="P418" i="18"/>
  <c r="I818" i="18"/>
  <c r="R818" i="18" s="1"/>
  <c r="I787" i="18"/>
  <c r="I751" i="18"/>
  <c r="Y751" i="18" s="1"/>
  <c r="I735" i="18"/>
  <c r="R735" i="18" s="1"/>
  <c r="I718" i="18"/>
  <c r="Y718" i="18" s="1"/>
  <c r="I649" i="18"/>
  <c r="Y649" i="18" s="1"/>
  <c r="I615" i="18"/>
  <c r="I498" i="18"/>
  <c r="I440" i="18"/>
  <c r="R440" i="18" s="1"/>
  <c r="I429" i="18"/>
  <c r="R429" i="18" s="1"/>
  <c r="I383" i="18"/>
  <c r="I296" i="18"/>
  <c r="I242" i="18"/>
  <c r="I221" i="18"/>
  <c r="I209" i="18"/>
  <c r="I168" i="18"/>
  <c r="I118" i="18"/>
  <c r="P867" i="20"/>
  <c r="AO89" i="8"/>
  <c r="I108" i="18"/>
  <c r="P291" i="18"/>
  <c r="I541" i="18"/>
  <c r="R541" i="18" s="1"/>
  <c r="P688" i="18"/>
  <c r="P751" i="18"/>
  <c r="P749" i="18"/>
  <c r="P799" i="18"/>
  <c r="W856" i="19"/>
  <c r="P120" i="18"/>
  <c r="P262" i="18"/>
  <c r="P627" i="18"/>
  <c r="P609" i="18"/>
  <c r="P852" i="20"/>
  <c r="AN88" i="8"/>
  <c r="I532" i="18"/>
  <c r="W600" i="18"/>
  <c r="I868" i="18"/>
  <c r="R868" i="18" s="1"/>
  <c r="I730" i="18"/>
  <c r="Y730" i="18" s="1"/>
  <c r="I766" i="18"/>
  <c r="Y766" i="18" s="1"/>
  <c r="W766" i="18"/>
  <c r="P800" i="18"/>
  <c r="P267" i="18"/>
  <c r="P828" i="19"/>
  <c r="I835" i="20"/>
  <c r="P147" i="18"/>
  <c r="W632" i="18"/>
  <c r="I653" i="18"/>
  <c r="R653" i="18" s="1"/>
  <c r="W865" i="18"/>
  <c r="I731" i="18"/>
  <c r="R731" i="18" s="1"/>
  <c r="P416" i="18"/>
  <c r="I761" i="18"/>
  <c r="R761" i="18" s="1"/>
  <c r="I605" i="18"/>
  <c r="R605" i="18" s="1"/>
  <c r="I876" i="19"/>
  <c r="R876" i="19" s="1"/>
  <c r="I235" i="18"/>
  <c r="P662" i="18"/>
  <c r="I858" i="18"/>
  <c r="R858" i="18" s="1"/>
  <c r="R585" i="20"/>
  <c r="R95" i="19"/>
  <c r="R227" i="19"/>
  <c r="Y547" i="19"/>
  <c r="R516" i="20"/>
  <c r="Y591" i="20"/>
  <c r="P38" i="8"/>
  <c r="AZ38" i="8" s="1"/>
  <c r="U692" i="19"/>
  <c r="N692" i="19"/>
  <c r="R128" i="19"/>
  <c r="R138" i="19"/>
  <c r="Y163" i="19"/>
  <c r="Y236" i="19"/>
  <c r="Y608" i="19"/>
  <c r="R277" i="19"/>
  <c r="R567" i="20"/>
  <c r="R538" i="19"/>
  <c r="P45" i="8"/>
  <c r="AZ45" i="8" s="1"/>
  <c r="N163" i="19"/>
  <c r="U163" i="19"/>
  <c r="N299" i="19"/>
  <c r="I299" i="19"/>
  <c r="N32" i="20"/>
  <c r="I32" i="20"/>
  <c r="N59" i="20"/>
  <c r="I59" i="20"/>
  <c r="N172" i="20"/>
  <c r="U172" i="20"/>
  <c r="N349" i="20"/>
  <c r="I349" i="20"/>
  <c r="I506" i="20"/>
  <c r="N506" i="20"/>
  <c r="N523" i="20"/>
  <c r="I523" i="20"/>
  <c r="I532" i="20"/>
  <c r="N532" i="20"/>
  <c r="N541" i="20"/>
  <c r="U541" i="20"/>
  <c r="R60" i="19"/>
  <c r="R136" i="19"/>
  <c r="Y600" i="19"/>
  <c r="Y288" i="19"/>
  <c r="Y428" i="19"/>
  <c r="R297" i="19"/>
  <c r="Y126" i="19"/>
  <c r="R112" i="19"/>
  <c r="Q32" i="8"/>
  <c r="BA32" i="8" s="1"/>
  <c r="S371" i="16"/>
  <c r="AB41" i="8"/>
  <c r="BK41" i="8" s="1"/>
  <c r="AC41" i="8"/>
  <c r="BL41" i="8" s="1"/>
  <c r="AC9" i="8"/>
  <c r="BL9" i="8" s="1"/>
  <c r="AB9" i="8"/>
  <c r="BK9" i="8" s="1"/>
  <c r="R459" i="19"/>
  <c r="Y61" i="19"/>
  <c r="R555" i="19"/>
  <c r="Y615" i="20"/>
  <c r="Y598" i="20"/>
  <c r="Y89" i="20"/>
  <c r="S583" i="16"/>
  <c r="Q34" i="8"/>
  <c r="BA34" i="8" s="1"/>
  <c r="N680" i="20"/>
  <c r="U680" i="20"/>
  <c r="U693" i="20"/>
  <c r="N693" i="20"/>
  <c r="N757" i="19"/>
  <c r="U757" i="19"/>
  <c r="Y347" i="19"/>
  <c r="Y581" i="19"/>
  <c r="R527" i="20"/>
  <c r="R512" i="19"/>
  <c r="Y161" i="20"/>
  <c r="Y335" i="20"/>
  <c r="Y607" i="19"/>
  <c r="X437" i="16"/>
  <c r="S284" i="16"/>
  <c r="Y116" i="19"/>
  <c r="R426" i="19"/>
  <c r="R396" i="20"/>
  <c r="Y342" i="19"/>
  <c r="Y556" i="19"/>
  <c r="Y53" i="19"/>
  <c r="Y586" i="20"/>
  <c r="Y196" i="19"/>
  <c r="R177" i="20"/>
  <c r="Y322" i="19"/>
  <c r="R540" i="19"/>
  <c r="R518" i="20"/>
  <c r="P22" i="8"/>
  <c r="AZ22" i="8" s="1"/>
  <c r="S22" i="3" s="1"/>
  <c r="L158" i="14" s="1"/>
  <c r="N158" i="14" s="1"/>
  <c r="U290" i="19"/>
  <c r="N290" i="19"/>
  <c r="N260" i="20"/>
  <c r="I260" i="20"/>
  <c r="I266" i="20"/>
  <c r="N266" i="20"/>
  <c r="N283" i="20"/>
  <c r="I283" i="20"/>
  <c r="N292" i="20"/>
  <c r="I292" i="20"/>
  <c r="N339" i="20"/>
  <c r="I339" i="20"/>
  <c r="N357" i="20"/>
  <c r="U357" i="20"/>
  <c r="N377" i="20"/>
  <c r="I377" i="20"/>
  <c r="N406" i="20"/>
  <c r="I406" i="20"/>
  <c r="I415" i="20"/>
  <c r="U415" i="20"/>
  <c r="U429" i="20"/>
  <c r="I429" i="20"/>
  <c r="N485" i="20"/>
  <c r="I485" i="20"/>
  <c r="N499" i="20"/>
  <c r="I499" i="20"/>
  <c r="N732" i="19"/>
  <c r="U732" i="19"/>
  <c r="I849" i="19"/>
  <c r="Y849" i="19" s="1"/>
  <c r="N859" i="19"/>
  <c r="I241" i="18"/>
  <c r="I196" i="18"/>
  <c r="I368" i="18"/>
  <c r="I585" i="18"/>
  <c r="Y585" i="18" s="1"/>
  <c r="N681" i="18"/>
  <c r="N575" i="18"/>
  <c r="I725" i="18"/>
  <c r="R725" i="18" s="1"/>
  <c r="U738" i="18"/>
  <c r="I756" i="18"/>
  <c r="Y756" i="18" s="1"/>
  <c r="I448" i="18"/>
  <c r="T170" i="16"/>
  <c r="X170" i="16" s="1"/>
  <c r="N726" i="19"/>
  <c r="N867" i="20"/>
  <c r="N118" i="18"/>
  <c r="N168" i="18"/>
  <c r="I188" i="18"/>
  <c r="I483" i="18"/>
  <c r="N489" i="18"/>
  <c r="U607" i="18"/>
  <c r="N683" i="18"/>
  <c r="N671" i="18"/>
  <c r="I575" i="18"/>
  <c r="R575" i="18" s="1"/>
  <c r="N708" i="18"/>
  <c r="I381" i="18"/>
  <c r="N810" i="18"/>
  <c r="N762" i="18"/>
  <c r="I577" i="20"/>
  <c r="Y577" i="20" s="1"/>
  <c r="U859" i="19"/>
  <c r="I111" i="18"/>
  <c r="N221" i="18"/>
  <c r="I385" i="18"/>
  <c r="I608" i="18"/>
  <c r="R608" i="18" s="1"/>
  <c r="N636" i="18"/>
  <c r="I729" i="18"/>
  <c r="Y729" i="18" s="1"/>
  <c r="U649" i="18"/>
  <c r="U762" i="18"/>
  <c r="I680" i="18"/>
  <c r="Y680" i="18" s="1"/>
  <c r="I671" i="18"/>
  <c r="Y671" i="18" s="1"/>
  <c r="I635" i="18"/>
  <c r="R635" i="18" s="1"/>
  <c r="I607" i="18"/>
  <c r="R607" i="18" s="1"/>
  <c r="I593" i="18"/>
  <c r="Y593" i="18" s="1"/>
  <c r="I580" i="18"/>
  <c r="R580" i="18" s="1"/>
  <c r="I531" i="18"/>
  <c r="I522" i="18"/>
  <c r="I473" i="18"/>
  <c r="I455" i="18"/>
  <c r="I386" i="18"/>
  <c r="I338" i="18"/>
  <c r="I243" i="18"/>
  <c r="I222" i="18"/>
  <c r="Y222" i="18" s="1"/>
  <c r="I207" i="18"/>
  <c r="I202" i="18"/>
  <c r="I161" i="18"/>
  <c r="I140" i="18"/>
  <c r="I106" i="18"/>
  <c r="I263" i="18"/>
  <c r="N383" i="18"/>
  <c r="N630" i="18"/>
  <c r="N676" i="18"/>
  <c r="U608" i="18"/>
  <c r="N646" i="18"/>
  <c r="U755" i="18"/>
  <c r="U837" i="18"/>
  <c r="I685" i="18"/>
  <c r="Y685" i="18" s="1"/>
  <c r="U709" i="18"/>
  <c r="I790" i="18"/>
  <c r="I681" i="18"/>
  <c r="Y681" i="18" s="1"/>
  <c r="N296" i="18"/>
  <c r="U171" i="20"/>
  <c r="AM9" i="8"/>
  <c r="BU9" i="8" s="1"/>
  <c r="I233" i="18"/>
  <c r="I276" i="18"/>
  <c r="I576" i="18"/>
  <c r="R576" i="18" s="1"/>
  <c r="I667" i="18"/>
  <c r="Y667" i="18" s="1"/>
  <c r="I706" i="18"/>
  <c r="R706" i="18" s="1"/>
  <c r="U760" i="18"/>
  <c r="U871" i="18"/>
  <c r="I709" i="18"/>
  <c r="R709" i="18" s="1"/>
  <c r="I739" i="18"/>
  <c r="R739" i="18" s="1"/>
  <c r="N632" i="20"/>
  <c r="N651" i="19"/>
  <c r="I657" i="20"/>
  <c r="Y657" i="20" s="1"/>
  <c r="I677" i="20"/>
  <c r="R677" i="20" s="1"/>
  <c r="U762" i="20"/>
  <c r="I879" i="19"/>
  <c r="Y879" i="19" s="1"/>
  <c r="I789" i="19"/>
  <c r="Y789" i="19" s="1"/>
  <c r="X475" i="16"/>
  <c r="X154" i="16"/>
  <c r="I490" i="19"/>
  <c r="O638" i="20"/>
  <c r="O722" i="20"/>
  <c r="O748" i="20"/>
  <c r="V752" i="19"/>
  <c r="V830" i="19"/>
  <c r="S136" i="16"/>
  <c r="X245" i="16"/>
  <c r="X388" i="16"/>
  <c r="S431" i="16"/>
  <c r="X438" i="16"/>
  <c r="AC37" i="17"/>
  <c r="AC21" i="17"/>
  <c r="AC20" i="17"/>
  <c r="AC17" i="17"/>
  <c r="AC15" i="17"/>
  <c r="I640" i="20"/>
  <c r="I791" i="19"/>
  <c r="Y791" i="19" s="1"/>
  <c r="X321" i="16"/>
  <c r="AR4" i="8"/>
  <c r="V848" i="20"/>
  <c r="O848" i="20"/>
  <c r="V857" i="20"/>
  <c r="O857" i="20"/>
  <c r="O862" i="20"/>
  <c r="V862" i="20"/>
  <c r="V863" i="19"/>
  <c r="O863" i="19"/>
  <c r="O867" i="19"/>
  <c r="V867" i="19"/>
  <c r="O872" i="19"/>
  <c r="V872" i="19"/>
  <c r="S251" i="16"/>
  <c r="X590" i="16"/>
  <c r="X79" i="16"/>
  <c r="I230" i="20"/>
  <c r="I479" i="20"/>
  <c r="O641" i="20"/>
  <c r="O628" i="19"/>
  <c r="O772" i="20"/>
  <c r="O796" i="20"/>
  <c r="O812" i="20"/>
  <c r="V812" i="20"/>
  <c r="S10" i="16"/>
  <c r="S177" i="16"/>
  <c r="X397" i="16"/>
  <c r="X69" i="16"/>
  <c r="S37" i="16"/>
  <c r="AH41" i="17"/>
  <c r="AH34" i="17"/>
  <c r="AH26" i="17"/>
  <c r="AH22" i="17"/>
  <c r="I129" i="19"/>
  <c r="I222" i="19"/>
  <c r="R222" i="19" s="1"/>
  <c r="I462" i="19"/>
  <c r="O643" i="19"/>
  <c r="O639" i="20"/>
  <c r="O647" i="20"/>
  <c r="V662" i="20"/>
  <c r="V672" i="19"/>
  <c r="I691" i="19"/>
  <c r="O689" i="19"/>
  <c r="I658" i="20"/>
  <c r="Y658" i="20" s="1"/>
  <c r="V750" i="20"/>
  <c r="V771" i="19"/>
  <c r="O809" i="19"/>
  <c r="V809" i="19"/>
  <c r="O767" i="20"/>
  <c r="V767" i="20"/>
  <c r="V795" i="20"/>
  <c r="I823" i="20"/>
  <c r="S278" i="16"/>
  <c r="P141" i="16"/>
  <c r="S141" i="16" s="1"/>
  <c r="I87" i="19"/>
  <c r="R87" i="19" s="1"/>
  <c r="I213" i="19"/>
  <c r="I241" i="19"/>
  <c r="R241" i="19" s="1"/>
  <c r="I321" i="19"/>
  <c r="Y321" i="19" s="1"/>
  <c r="I481" i="19"/>
  <c r="Y481" i="19" s="1"/>
  <c r="V633" i="19"/>
  <c r="V657" i="20"/>
  <c r="V680" i="20"/>
  <c r="I665" i="20"/>
  <c r="R665" i="20" s="1"/>
  <c r="V686" i="19"/>
  <c r="V688" i="20"/>
  <c r="V663" i="20"/>
  <c r="V642" i="20"/>
  <c r="O651" i="20"/>
  <c r="I700" i="20"/>
  <c r="R700" i="20" s="1"/>
  <c r="I707" i="20"/>
  <c r="Y707" i="20" s="1"/>
  <c r="O721" i="20"/>
  <c r="O730" i="20"/>
  <c r="V768" i="19"/>
  <c r="R439" i="18"/>
  <c r="Y439" i="18"/>
  <c r="X657" i="16"/>
  <c r="X833" i="16"/>
  <c r="S152" i="16"/>
  <c r="S80" i="16"/>
  <c r="P294" i="16"/>
  <c r="S294" i="16" s="1"/>
  <c r="I56" i="20"/>
  <c r="I108" i="20"/>
  <c r="I117" i="20"/>
  <c r="I220" i="20"/>
  <c r="I226" i="20"/>
  <c r="I237" i="20"/>
  <c r="I298" i="20"/>
  <c r="I312" i="20"/>
  <c r="I327" i="20"/>
  <c r="I336" i="20"/>
  <c r="I353" i="20"/>
  <c r="I382" i="20"/>
  <c r="I420" i="20"/>
  <c r="I426" i="20"/>
  <c r="AF64" i="17"/>
  <c r="I596" i="20"/>
  <c r="V650" i="19"/>
  <c r="O640" i="19"/>
  <c r="V662" i="19"/>
  <c r="V666" i="20"/>
  <c r="O740" i="19"/>
  <c r="V771" i="20"/>
  <c r="O771" i="20"/>
  <c r="I853" i="19"/>
  <c r="Y853" i="19" s="1"/>
  <c r="I39" i="18"/>
  <c r="I49" i="18"/>
  <c r="I86" i="18"/>
  <c r="I172" i="18"/>
  <c r="I186" i="18"/>
  <c r="I446" i="18"/>
  <c r="I502" i="18"/>
  <c r="I545" i="18"/>
  <c r="V712" i="18"/>
  <c r="V821" i="18"/>
  <c r="O612" i="18"/>
  <c r="V809" i="18"/>
  <c r="I785" i="18"/>
  <c r="O106" i="18"/>
  <c r="O77" i="18"/>
  <c r="V770" i="18"/>
  <c r="V580" i="18"/>
  <c r="O560" i="18"/>
  <c r="O832" i="18"/>
  <c r="V613" i="18"/>
  <c r="O870" i="18"/>
  <c r="O455" i="18"/>
  <c r="O105" i="18"/>
  <c r="O222" i="18"/>
  <c r="O842" i="18"/>
  <c r="O338" i="18"/>
  <c r="O758" i="18"/>
  <c r="I743" i="18"/>
  <c r="Y743" i="18" s="1"/>
  <c r="I702" i="18"/>
  <c r="I692" i="18"/>
  <c r="Y692" i="18" s="1"/>
  <c r="I632" i="18"/>
  <c r="Y632" i="18" s="1"/>
  <c r="I627" i="18"/>
  <c r="Y627" i="18" s="1"/>
  <c r="I626" i="18"/>
  <c r="R626" i="18" s="1"/>
  <c r="I573" i="18"/>
  <c r="O888" i="19"/>
  <c r="I886" i="18"/>
  <c r="Y886" i="18" s="1"/>
  <c r="I745" i="19"/>
  <c r="R745" i="19" s="1"/>
  <c r="I765" i="20"/>
  <c r="R765" i="20" s="1"/>
  <c r="I771" i="20"/>
  <c r="I820" i="20"/>
  <c r="X818" i="16"/>
  <c r="I31" i="18"/>
  <c r="I55" i="18"/>
  <c r="I166" i="18"/>
  <c r="I158" i="18"/>
  <c r="I292" i="18"/>
  <c r="I289" i="18"/>
  <c r="V441" i="18"/>
  <c r="I441" i="18"/>
  <c r="R441" i="18" s="1"/>
  <c r="O507" i="18"/>
  <c r="I768" i="18"/>
  <c r="R768" i="18" s="1"/>
  <c r="V593" i="18"/>
  <c r="I770" i="18"/>
  <c r="R770" i="18" s="1"/>
  <c r="O708" i="18"/>
  <c r="I691" i="18"/>
  <c r="R691" i="18" s="1"/>
  <c r="O515" i="18"/>
  <c r="V666" i="18"/>
  <c r="I443" i="18"/>
  <c r="R443" i="18" s="1"/>
  <c r="O161" i="18"/>
  <c r="O469" i="18"/>
  <c r="O473" i="18"/>
  <c r="O638" i="18"/>
  <c r="I850" i="19"/>
  <c r="R850" i="19" s="1"/>
  <c r="I855" i="18"/>
  <c r="R855" i="18" s="1"/>
  <c r="I853" i="18"/>
  <c r="R853" i="18" s="1"/>
  <c r="I822" i="18"/>
  <c r="I295" i="18"/>
  <c r="I293" i="18"/>
  <c r="I278" i="18"/>
  <c r="I275" i="18"/>
  <c r="I252" i="18"/>
  <c r="I225" i="18"/>
  <c r="I223" i="18"/>
  <c r="I208" i="18"/>
  <c r="I191" i="18"/>
  <c r="I167" i="18"/>
  <c r="I162" i="18"/>
  <c r="I155" i="18"/>
  <c r="I28" i="18"/>
  <c r="I137" i="18"/>
  <c r="O207" i="18"/>
  <c r="O425" i="18"/>
  <c r="I616" i="18"/>
  <c r="V588" i="18"/>
  <c r="I689" i="18"/>
  <c r="R689" i="18" s="1"/>
  <c r="V635" i="18"/>
  <c r="I425" i="18"/>
  <c r="R425" i="18" s="1"/>
  <c r="I430" i="18"/>
  <c r="R430" i="18" s="1"/>
  <c r="O830" i="18"/>
  <c r="I472" i="18"/>
  <c r="O712" i="18"/>
  <c r="O522" i="18"/>
  <c r="V810" i="18"/>
  <c r="O113" i="18"/>
  <c r="O443" i="18"/>
  <c r="O689" i="18"/>
  <c r="O728" i="18"/>
  <c r="S858" i="16"/>
  <c r="S864" i="16"/>
  <c r="I850" i="20"/>
  <c r="R850" i="20" s="1"/>
  <c r="V887" i="20"/>
  <c r="X763" i="16"/>
  <c r="V856" i="19"/>
  <c r="V846" i="19"/>
  <c r="I30" i="18"/>
  <c r="I97" i="18"/>
  <c r="I109" i="18"/>
  <c r="I536" i="18"/>
  <c r="Y536" i="18" s="1"/>
  <c r="I595" i="18"/>
  <c r="R595" i="18" s="1"/>
  <c r="I591" i="18"/>
  <c r="I651" i="18"/>
  <c r="R651" i="18" s="1"/>
  <c r="I713" i="18"/>
  <c r="R713" i="18" s="1"/>
  <c r="I231" i="18"/>
  <c r="V639" i="18"/>
  <c r="I711" i="18"/>
  <c r="R711" i="18" s="1"/>
  <c r="O713" i="18"/>
  <c r="O846" i="18"/>
  <c r="V841" i="18"/>
  <c r="O461" i="18"/>
  <c r="O80" i="18"/>
  <c r="I26" i="18"/>
  <c r="AG65" i="17"/>
  <c r="S875" i="16"/>
  <c r="S815" i="16"/>
  <c r="I871" i="19"/>
  <c r="R871" i="19" s="1"/>
  <c r="O883" i="20"/>
  <c r="I169" i="18"/>
  <c r="I783" i="18"/>
  <c r="R783" i="18" s="1"/>
  <c r="V831" i="18"/>
  <c r="U790" i="16"/>
  <c r="I856" i="20"/>
  <c r="R856" i="20" s="1"/>
  <c r="I870" i="20"/>
  <c r="R870" i="20" s="1"/>
  <c r="O850" i="19"/>
  <c r="I863" i="19"/>
  <c r="Y863" i="19" s="1"/>
  <c r="I860" i="18"/>
  <c r="R860" i="18" s="1"/>
  <c r="I859" i="18"/>
  <c r="R859" i="18" s="1"/>
  <c r="I819" i="18"/>
  <c r="R819" i="18" s="1"/>
  <c r="I329" i="18"/>
  <c r="I321" i="18"/>
  <c r="I299" i="18"/>
  <c r="I256" i="18"/>
  <c r="I247" i="18"/>
  <c r="I239" i="18"/>
  <c r="I198" i="18"/>
  <c r="I189" i="18"/>
  <c r="I171" i="18"/>
  <c r="I165" i="18"/>
  <c r="I142" i="18"/>
  <c r="I746" i="20"/>
  <c r="Y746" i="20" s="1"/>
  <c r="I730" i="19"/>
  <c r="Y730" i="19" s="1"/>
  <c r="I750" i="19"/>
  <c r="I798" i="20"/>
  <c r="V799" i="19"/>
  <c r="I829" i="19"/>
  <c r="Y829" i="19" s="1"/>
  <c r="I435" i="18"/>
  <c r="I373" i="18"/>
  <c r="I72" i="18"/>
  <c r="I53" i="18"/>
  <c r="Y53" i="18" s="1"/>
  <c r="Y194" i="18"/>
  <c r="Y44" i="18"/>
  <c r="I244" i="19"/>
  <c r="Q334" i="19"/>
  <c r="X84" i="19"/>
  <c r="X324" i="19"/>
  <c r="X484" i="19"/>
  <c r="Q244" i="19"/>
  <c r="I84" i="19"/>
  <c r="R84" i="19" s="1"/>
  <c r="Q564" i="19"/>
  <c r="X94" i="19"/>
  <c r="X114" i="18"/>
  <c r="X274" i="18"/>
  <c r="X44" i="18"/>
  <c r="X164" i="19"/>
  <c r="Q414" i="19"/>
  <c r="I564" i="19"/>
  <c r="Q404" i="19"/>
  <c r="Y34" i="18"/>
  <c r="Y254" i="18"/>
  <c r="X284" i="18"/>
  <c r="X364" i="18"/>
  <c r="Y354" i="18"/>
  <c r="X574" i="19"/>
  <c r="I414" i="19"/>
  <c r="Y414" i="19" s="1"/>
  <c r="Y524" i="18"/>
  <c r="X514" i="18"/>
  <c r="X354" i="18"/>
  <c r="X34" i="18"/>
  <c r="X194" i="18"/>
  <c r="R294" i="20"/>
  <c r="Y474" i="20"/>
  <c r="Q724" i="18"/>
  <c r="R484" i="19"/>
  <c r="R274" i="20"/>
  <c r="Y544" i="19"/>
  <c r="Y264" i="20"/>
  <c r="R124" i="20"/>
  <c r="I114" i="18"/>
  <c r="R604" i="20"/>
  <c r="I814" i="18"/>
  <c r="Y814" i="18" s="1"/>
  <c r="I574" i="18"/>
  <c r="I334" i="18"/>
  <c r="Y614" i="19"/>
  <c r="R104" i="20"/>
  <c r="Y694" i="19"/>
  <c r="R344" i="20"/>
  <c r="R664" i="20"/>
  <c r="X434" i="18"/>
  <c r="X634" i="18"/>
  <c r="Q764" i="18"/>
  <c r="Y384" i="20"/>
  <c r="R554" i="20"/>
  <c r="Y624" i="20"/>
  <c r="R364" i="20"/>
  <c r="Y574" i="19"/>
  <c r="Y114" i="20"/>
  <c r="Y484" i="20"/>
  <c r="Y584" i="20"/>
  <c r="Y404" i="20"/>
  <c r="R654" i="19"/>
  <c r="R44" i="19"/>
  <c r="Y534" i="19"/>
  <c r="Y94" i="20"/>
  <c r="R494" i="19"/>
  <c r="Y454" i="20"/>
  <c r="Y684" i="19"/>
  <c r="R424" i="20"/>
  <c r="Y524" i="19"/>
  <c r="R614" i="20"/>
  <c r="Y684" i="20"/>
  <c r="I564" i="18"/>
  <c r="R564" i="18" s="1"/>
  <c r="H1" i="16"/>
  <c r="I84" i="18"/>
  <c r="R254" i="19"/>
  <c r="Y624" i="19"/>
  <c r="Q484" i="18"/>
  <c r="BF10" i="9"/>
  <c r="BF18" i="9"/>
  <c r="BF26" i="9"/>
  <c r="BF34" i="9"/>
  <c r="BF42" i="9"/>
  <c r="BF50" i="9"/>
  <c r="BL41" i="9"/>
  <c r="BL33" i="9"/>
  <c r="BL25" i="9"/>
  <c r="BF13" i="9"/>
  <c r="BF21" i="9"/>
  <c r="BF29" i="9"/>
  <c r="BF37" i="9"/>
  <c r="BF45" i="9"/>
  <c r="BF53" i="9"/>
  <c r="BF57" i="9"/>
  <c r="BL17" i="9"/>
  <c r="BL9" i="9"/>
  <c r="BF15" i="9"/>
  <c r="BF23" i="9"/>
  <c r="BF31" i="9"/>
  <c r="BF39" i="9"/>
  <c r="BF47" i="9"/>
  <c r="BF58" i="9"/>
  <c r="BF60" i="9"/>
  <c r="BF62" i="9"/>
  <c r="BF64" i="9"/>
  <c r="BF66" i="9"/>
  <c r="BL49" i="9"/>
  <c r="BL51" i="9"/>
  <c r="BL53" i="9"/>
  <c r="BL55" i="9"/>
  <c r="BL57" i="9"/>
  <c r="BL59" i="9"/>
  <c r="BL61" i="9"/>
  <c r="BL63" i="9"/>
  <c r="BL65" i="9"/>
  <c r="BL10" i="9"/>
  <c r="BL18" i="9"/>
  <c r="BL26" i="9"/>
  <c r="BL34" i="9"/>
  <c r="BL42" i="9"/>
  <c r="BL11" i="9"/>
  <c r="BL19" i="9"/>
  <c r="BL27" i="9"/>
  <c r="BL35" i="9"/>
  <c r="BL43" i="9"/>
  <c r="BF12" i="9"/>
  <c r="BF20" i="9"/>
  <c r="BF28" i="9"/>
  <c r="BF36" i="9"/>
  <c r="BF44" i="9"/>
  <c r="BF52" i="9"/>
  <c r="BL12" i="9"/>
  <c r="BL20" i="9"/>
  <c r="BL28" i="9"/>
  <c r="BL36" i="9"/>
  <c r="BL44" i="9"/>
  <c r="BL13" i="9"/>
  <c r="BL21" i="9"/>
  <c r="BL29" i="9"/>
  <c r="BL37" i="9"/>
  <c r="BL45" i="9"/>
  <c r="BF55" i="9"/>
  <c r="BL56" i="9"/>
  <c r="BL58" i="9"/>
  <c r="BF8" i="9"/>
  <c r="BF14" i="9"/>
  <c r="BF22" i="9"/>
  <c r="BF30" i="9"/>
  <c r="BF38" i="9"/>
  <c r="BF46" i="9"/>
  <c r="BL6" i="9"/>
  <c r="BL14" i="9"/>
  <c r="BL22" i="9"/>
  <c r="BL30" i="9"/>
  <c r="BL38" i="9"/>
  <c r="BL46" i="9"/>
  <c r="BF6" i="9"/>
  <c r="BL7" i="9"/>
  <c r="BL15" i="9"/>
  <c r="BL23" i="9"/>
  <c r="BL31" i="9"/>
  <c r="BL39" i="9"/>
  <c r="BL47" i="9"/>
  <c r="BF7" i="9"/>
  <c r="BL8" i="9"/>
  <c r="BL16" i="9"/>
  <c r="BL24" i="9"/>
  <c r="BL32" i="9"/>
  <c r="BL40" i="9"/>
  <c r="BL48" i="9"/>
  <c r="BF5" i="9"/>
  <c r="V29" i="9"/>
  <c r="K10" i="9"/>
  <c r="K26" i="9"/>
  <c r="K34" i="9"/>
  <c r="K42" i="9"/>
  <c r="K50" i="9"/>
  <c r="M7" i="9"/>
  <c r="M15" i="9"/>
  <c r="M23" i="9"/>
  <c r="M31" i="9"/>
  <c r="M39" i="9"/>
  <c r="M47" i="9"/>
  <c r="O7" i="9"/>
  <c r="O15" i="9"/>
  <c r="O23" i="9"/>
  <c r="O31" i="9"/>
  <c r="O39" i="9"/>
  <c r="O47" i="9"/>
  <c r="Q7" i="9"/>
  <c r="Q15" i="9"/>
  <c r="Q23" i="9"/>
  <c r="Q31" i="9"/>
  <c r="Q39" i="9"/>
  <c r="Q47" i="9"/>
  <c r="X5" i="9"/>
  <c r="AB11" i="9"/>
  <c r="AB19" i="9"/>
  <c r="AB27" i="9"/>
  <c r="AB35" i="9"/>
  <c r="AB43" i="9"/>
  <c r="Z8" i="9"/>
  <c r="Z16" i="9"/>
  <c r="Z24" i="9"/>
  <c r="Z32" i="9"/>
  <c r="Z40" i="9"/>
  <c r="Z48" i="9"/>
  <c r="X13" i="9"/>
  <c r="X21" i="9"/>
  <c r="X29" i="9"/>
  <c r="X37" i="9"/>
  <c r="X45" i="9"/>
  <c r="V10" i="9"/>
  <c r="V18" i="9"/>
  <c r="V26" i="9"/>
  <c r="V34" i="9"/>
  <c r="V42" i="9"/>
  <c r="M54" i="9"/>
  <c r="M56" i="9"/>
  <c r="M58" i="9"/>
  <c r="M60" i="9"/>
  <c r="M62" i="9"/>
  <c r="M64" i="9"/>
  <c r="M66" i="9"/>
  <c r="X49" i="9"/>
  <c r="X51" i="9"/>
  <c r="X53" i="9"/>
  <c r="X55" i="9"/>
  <c r="X57" i="9"/>
  <c r="X59" i="9"/>
  <c r="X61" i="9"/>
  <c r="X63" i="9"/>
  <c r="X65" i="9"/>
  <c r="K19" i="9"/>
  <c r="K27" i="9"/>
  <c r="K43" i="9"/>
  <c r="M8" i="9"/>
  <c r="M24" i="9"/>
  <c r="M40" i="9"/>
  <c r="O8" i="9"/>
  <c r="O16" i="9"/>
  <c r="O32" i="9"/>
  <c r="O48" i="9"/>
  <c r="Q16" i="9"/>
  <c r="Q24" i="9"/>
  <c r="Q40" i="9"/>
  <c r="Z5" i="9"/>
  <c r="AB20" i="9"/>
  <c r="Z9" i="9"/>
  <c r="O56" i="9"/>
  <c r="O58" i="9"/>
  <c r="O60" i="9"/>
  <c r="O62" i="9"/>
  <c r="O64" i="9"/>
  <c r="O66" i="9"/>
  <c r="Z49" i="9"/>
  <c r="Z51" i="9"/>
  <c r="Z53" i="9"/>
  <c r="Z55" i="9"/>
  <c r="Z57" i="9"/>
  <c r="Z59" i="9"/>
  <c r="Z61" i="9"/>
  <c r="Z63" i="9"/>
  <c r="Z65" i="9"/>
  <c r="K11" i="9"/>
  <c r="K51" i="9"/>
  <c r="M16" i="9"/>
  <c r="M32" i="9"/>
  <c r="M48" i="9"/>
  <c r="O24" i="9"/>
  <c r="O40" i="9"/>
  <c r="Q8" i="9"/>
  <c r="Q32" i="9"/>
  <c r="Q48" i="9"/>
  <c r="AB12" i="9"/>
  <c r="AB28" i="9"/>
  <c r="AB36" i="9"/>
  <c r="AB44" i="9"/>
  <c r="Z25" i="9"/>
  <c r="Z41" i="9"/>
  <c r="X6" i="9"/>
  <c r="X30" i="9"/>
  <c r="X38" i="9"/>
  <c r="X46" i="9"/>
  <c r="V11" i="9"/>
  <c r="V19" i="9"/>
  <c r="V27" i="9"/>
  <c r="V35" i="9"/>
  <c r="V43" i="9"/>
  <c r="O54" i="9"/>
  <c r="K35" i="9"/>
  <c r="K20" i="9"/>
  <c r="K28" i="9"/>
  <c r="K36" i="9"/>
  <c r="K44" i="9"/>
  <c r="K52" i="9"/>
  <c r="M17" i="9"/>
  <c r="M25" i="9"/>
  <c r="M33" i="9"/>
  <c r="M49" i="9"/>
  <c r="O9" i="9"/>
  <c r="O17" i="9"/>
  <c r="O25" i="9"/>
  <c r="O33" i="9"/>
  <c r="O41" i="9"/>
  <c r="O49" i="9"/>
  <c r="Q9" i="9"/>
  <c r="Q17" i="9"/>
  <c r="Q25" i="9"/>
  <c r="Q33" i="9"/>
  <c r="Q41" i="9"/>
  <c r="Q49" i="9"/>
  <c r="AB5" i="9"/>
  <c r="AB13" i="9"/>
  <c r="AB21" i="9"/>
  <c r="AB29" i="9"/>
  <c r="AB37" i="9"/>
  <c r="AB45" i="9"/>
  <c r="Z10" i="9"/>
  <c r="Z18" i="9"/>
  <c r="Z26" i="9"/>
  <c r="Z42" i="9"/>
  <c r="X7" i="9"/>
  <c r="X15" i="9"/>
  <c r="X23" i="9"/>
  <c r="X31" i="9"/>
  <c r="X39" i="9"/>
  <c r="X47" i="9"/>
  <c r="V12" i="9"/>
  <c r="V20" i="9"/>
  <c r="V28" i="9"/>
  <c r="V36" i="9"/>
  <c r="V44" i="9"/>
  <c r="Q54" i="9"/>
  <c r="Q56" i="9"/>
  <c r="Q58" i="9"/>
  <c r="Q60" i="9"/>
  <c r="Q62" i="9"/>
  <c r="Q64" i="9"/>
  <c r="Q66" i="9"/>
  <c r="AB49" i="9"/>
  <c r="AB51" i="9"/>
  <c r="AB53" i="9"/>
  <c r="AB55" i="9"/>
  <c r="AB57" i="9"/>
  <c r="AB59" i="9"/>
  <c r="AB63" i="9"/>
  <c r="AB65" i="9"/>
  <c r="K13" i="9"/>
  <c r="K21" i="9"/>
  <c r="K29" i="9"/>
  <c r="K37" i="9"/>
  <c r="K53" i="9"/>
  <c r="M18" i="9"/>
  <c r="M34" i="9"/>
  <c r="M42" i="9"/>
  <c r="M50" i="9"/>
  <c r="O10" i="9"/>
  <c r="O18" i="9"/>
  <c r="O26" i="9"/>
  <c r="O34" i="9"/>
  <c r="O42" i="9"/>
  <c r="O50" i="9"/>
  <c r="Q10" i="9"/>
  <c r="Q18" i="9"/>
  <c r="Q26" i="9"/>
  <c r="Q34" i="9"/>
  <c r="Q42" i="9"/>
  <c r="Q50" i="9"/>
  <c r="AB6" i="9"/>
  <c r="AB14" i="9"/>
  <c r="AB22" i="9"/>
  <c r="AB30" i="9"/>
  <c r="AB38" i="9"/>
  <c r="AB46" i="9"/>
  <c r="Z11" i="9"/>
  <c r="Z19" i="9"/>
  <c r="Z27" i="9"/>
  <c r="Z35" i="9"/>
  <c r="Z43" i="9"/>
  <c r="X8" i="9"/>
  <c r="X16" i="9"/>
  <c r="X24" i="9"/>
  <c r="X32" i="9"/>
  <c r="X40" i="9"/>
  <c r="X48" i="9"/>
  <c r="V13" i="9"/>
  <c r="K59" i="9"/>
  <c r="V56" i="9"/>
  <c r="V60" i="9"/>
  <c r="K8" i="9"/>
  <c r="K14" i="9"/>
  <c r="K30" i="9"/>
  <c r="K38" i="9"/>
  <c r="K46" i="9"/>
  <c r="M11" i="9"/>
  <c r="M19" i="9"/>
  <c r="M43" i="9"/>
  <c r="M51" i="9"/>
  <c r="O19" i="9"/>
  <c r="O35" i="9"/>
  <c r="O43" i="9"/>
  <c r="O51" i="9"/>
  <c r="Q11" i="9"/>
  <c r="Q19" i="9"/>
  <c r="Q27" i="9"/>
  <c r="Q35" i="9"/>
  <c r="Q43" i="9"/>
  <c r="Q51" i="9"/>
  <c r="AB7" i="9"/>
  <c r="AB23" i="9"/>
  <c r="AB39" i="9"/>
  <c r="AB47" i="9"/>
  <c r="Z12" i="9"/>
  <c r="Z20" i="9"/>
  <c r="Z28" i="9"/>
  <c r="Z44" i="9"/>
  <c r="X17" i="9"/>
  <c r="X25" i="9"/>
  <c r="X41" i="9"/>
  <c r="V6" i="9"/>
  <c r="V30" i="9"/>
  <c r="V46" i="9"/>
  <c r="M55" i="9"/>
  <c r="M57" i="9"/>
  <c r="M59" i="9"/>
  <c r="M61" i="9"/>
  <c r="M63" i="9"/>
  <c r="M65" i="9"/>
  <c r="X50" i="9"/>
  <c r="X52" i="9"/>
  <c r="X54" i="9"/>
  <c r="X56" i="9"/>
  <c r="X58" i="9"/>
  <c r="X60" i="9"/>
  <c r="X62" i="9"/>
  <c r="X64" i="9"/>
  <c r="X66" i="9"/>
  <c r="V45" i="9"/>
  <c r="K23" i="9"/>
  <c r="K31" i="9"/>
  <c r="K39" i="9"/>
  <c r="K47" i="9"/>
  <c r="O5" i="9"/>
  <c r="M12" i="9"/>
  <c r="M20" i="9"/>
  <c r="M28" i="9"/>
  <c r="M36" i="9"/>
  <c r="M44" i="9"/>
  <c r="O12" i="9"/>
  <c r="O20" i="9"/>
  <c r="O28" i="9"/>
  <c r="O36" i="9"/>
  <c r="O44" i="9"/>
  <c r="O52" i="9"/>
  <c r="Q12" i="9"/>
  <c r="Q20" i="9"/>
  <c r="Q28" i="9"/>
  <c r="Q36" i="9"/>
  <c r="Q44" i="9"/>
  <c r="Q52" i="9"/>
  <c r="AB8" i="9"/>
  <c r="AB16" i="9"/>
  <c r="AB24" i="9"/>
  <c r="AB32" i="9"/>
  <c r="AB40" i="9"/>
  <c r="AB48" i="9"/>
  <c r="Z13" i="9"/>
  <c r="Z21" i="9"/>
  <c r="Z29" i="9"/>
  <c r="Z37" i="9"/>
  <c r="Z45" i="9"/>
  <c r="X10" i="9"/>
  <c r="X18" i="9"/>
  <c r="X26" i="9"/>
  <c r="X34" i="9"/>
  <c r="X42" i="9"/>
  <c r="V7" i="9"/>
  <c r="V15" i="9"/>
  <c r="V23" i="9"/>
  <c r="V31" i="9"/>
  <c r="V39" i="9"/>
  <c r="V47" i="9"/>
  <c r="O55" i="9"/>
  <c r="O57" i="9"/>
  <c r="O59" i="9"/>
  <c r="O61" i="9"/>
  <c r="O63" i="9"/>
  <c r="O65" i="9"/>
  <c r="Z50" i="9"/>
  <c r="Z52" i="9"/>
  <c r="Z54" i="9"/>
  <c r="Z56" i="9"/>
  <c r="Z58" i="9"/>
  <c r="Z60" i="9"/>
  <c r="Z62" i="9"/>
  <c r="Z64" i="9"/>
  <c r="Z66" i="9"/>
  <c r="V37" i="9"/>
  <c r="K7" i="9"/>
  <c r="K16" i="9"/>
  <c r="K32" i="9"/>
  <c r="K40" i="9"/>
  <c r="M21" i="9"/>
  <c r="M29" i="9"/>
  <c r="M45" i="9"/>
  <c r="O13" i="9"/>
  <c r="O21" i="9"/>
  <c r="O29" i="9"/>
  <c r="O37" i="9"/>
  <c r="O45" i="9"/>
  <c r="O53" i="9"/>
  <c r="Q13" i="9"/>
  <c r="Q21" i="9"/>
  <c r="Q29" i="9"/>
  <c r="Q37" i="9"/>
  <c r="Q45" i="9"/>
  <c r="Q53" i="9"/>
  <c r="AB9" i="9"/>
  <c r="AB17" i="9"/>
  <c r="AB25" i="9"/>
  <c r="AB33" i="9"/>
  <c r="Z6" i="9"/>
  <c r="Z14" i="9"/>
  <c r="Z22" i="9"/>
  <c r="Z30" i="9"/>
  <c r="Z38" i="9"/>
  <c r="Z46" i="9"/>
  <c r="X11" i="9"/>
  <c r="X19" i="9"/>
  <c r="X27" i="9"/>
  <c r="X35" i="9"/>
  <c r="X43" i="9"/>
  <c r="V8" i="9"/>
  <c r="V16" i="9"/>
  <c r="V32" i="9"/>
  <c r="V40" i="9"/>
  <c r="V48" i="9"/>
  <c r="Q55" i="9"/>
  <c r="Q57" i="9"/>
  <c r="Q59" i="9"/>
  <c r="Q61" i="9"/>
  <c r="Q63" i="9"/>
  <c r="Q65" i="9"/>
  <c r="AB50" i="9"/>
  <c r="AB52" i="9"/>
  <c r="AB54" i="9"/>
  <c r="AB56" i="9"/>
  <c r="AB58" i="9"/>
  <c r="AB60" i="9"/>
  <c r="AB62" i="9"/>
  <c r="AB64" i="9"/>
  <c r="AB66" i="9"/>
  <c r="K5" i="9"/>
  <c r="V21" i="9"/>
  <c r="K9" i="9"/>
  <c r="K17" i="9"/>
  <c r="K25" i="9"/>
  <c r="K33" i="9"/>
  <c r="K41" i="9"/>
  <c r="K49" i="9"/>
  <c r="M6" i="9"/>
  <c r="M14" i="9"/>
  <c r="M22" i="9"/>
  <c r="M30" i="9"/>
  <c r="M38" i="9"/>
  <c r="O6" i="9"/>
  <c r="O14" i="9"/>
  <c r="O22" i="9"/>
  <c r="O30" i="9"/>
  <c r="O38" i="9"/>
  <c r="O46" i="9"/>
  <c r="Q6" i="9"/>
  <c r="Q14" i="9"/>
  <c r="Q22" i="9"/>
  <c r="Q30" i="9"/>
  <c r="Q38" i="9"/>
  <c r="Q46" i="9"/>
  <c r="V5" i="9"/>
  <c r="AB10" i="9"/>
  <c r="AB18" i="9"/>
  <c r="AB26" i="9"/>
  <c r="AB34" i="9"/>
  <c r="AB42" i="9"/>
  <c r="Z7" i="9"/>
  <c r="Z15" i="9"/>
  <c r="Z23" i="9"/>
  <c r="Z31" i="9"/>
  <c r="Z39" i="9"/>
  <c r="Z47" i="9"/>
  <c r="X12" i="9"/>
  <c r="X20" i="9"/>
  <c r="X28" i="9"/>
  <c r="X36" i="9"/>
  <c r="X44" i="9"/>
  <c r="V9" i="9"/>
  <c r="V17" i="9"/>
  <c r="V25" i="9"/>
  <c r="V33" i="9"/>
  <c r="V41" i="9"/>
  <c r="V55" i="9"/>
  <c r="V57" i="9"/>
  <c r="V59" i="9"/>
  <c r="V61" i="9"/>
  <c r="V63" i="9"/>
  <c r="V65" i="9"/>
  <c r="R46" i="9"/>
  <c r="M46" i="9"/>
  <c r="R9" i="9"/>
  <c r="R41" i="9"/>
  <c r="R45" i="9"/>
  <c r="R259" i="20"/>
  <c r="Y259" i="20"/>
  <c r="X586" i="16"/>
  <c r="S626" i="16"/>
  <c r="U145" i="19"/>
  <c r="I7" i="19"/>
  <c r="AQ4" i="8"/>
  <c r="N4" i="3" s="1"/>
  <c r="I18" i="19"/>
  <c r="U58" i="20"/>
  <c r="X431" i="16"/>
  <c r="U376" i="20"/>
  <c r="U270" i="19"/>
  <c r="N72" i="20"/>
  <c r="N239" i="20"/>
  <c r="I168" i="20"/>
  <c r="I492" i="20"/>
  <c r="N430" i="19"/>
  <c r="N422" i="20"/>
  <c r="U49" i="20"/>
  <c r="U347" i="20"/>
  <c r="N421" i="19"/>
  <c r="I421" i="19"/>
  <c r="N501" i="19"/>
  <c r="I501" i="19"/>
  <c r="R501" i="19" s="1"/>
  <c r="I252" i="20"/>
  <c r="R252" i="20" s="1"/>
  <c r="N252" i="20"/>
  <c r="N285" i="20"/>
  <c r="I285" i="20"/>
  <c r="N302" i="20"/>
  <c r="I302" i="20"/>
  <c r="N308" i="20"/>
  <c r="I308" i="20"/>
  <c r="R308" i="20" s="1"/>
  <c r="U407" i="20"/>
  <c r="I407" i="20"/>
  <c r="U560" i="20"/>
  <c r="N560" i="20"/>
  <c r="I560" i="20"/>
  <c r="U636" i="19"/>
  <c r="N692" i="20"/>
  <c r="U638" i="20"/>
  <c r="N638" i="20"/>
  <c r="U641" i="20"/>
  <c r="N641" i="20"/>
  <c r="U652" i="20"/>
  <c r="N652" i="20"/>
  <c r="N646" i="19"/>
  <c r="U646" i="19"/>
  <c r="U667" i="19"/>
  <c r="N667" i="19"/>
  <c r="N689" i="20"/>
  <c r="U689" i="20"/>
  <c r="I780" i="20"/>
  <c r="R780" i="20" s="1"/>
  <c r="R610" i="20"/>
  <c r="I98" i="19"/>
  <c r="I76" i="19"/>
  <c r="U8" i="20"/>
  <c r="S66" i="16"/>
  <c r="X178" i="16"/>
  <c r="S425" i="16"/>
  <c r="I225" i="19"/>
  <c r="I315" i="20"/>
  <c r="I157" i="20"/>
  <c r="I265" i="20"/>
  <c r="N81" i="20"/>
  <c r="N87" i="19"/>
  <c r="I751" i="20"/>
  <c r="Y751" i="20" s="1"/>
  <c r="N350" i="19"/>
  <c r="I350" i="19"/>
  <c r="N125" i="20"/>
  <c r="I125" i="20"/>
  <c r="N148" i="20"/>
  <c r="I148" i="20"/>
  <c r="N188" i="20"/>
  <c r="I188" i="20"/>
  <c r="I202" i="20"/>
  <c r="N202" i="20"/>
  <c r="I208" i="20"/>
  <c r="N208" i="20"/>
  <c r="U250" i="20"/>
  <c r="I250" i="20"/>
  <c r="U273" i="20"/>
  <c r="I273" i="20"/>
  <c r="N282" i="20"/>
  <c r="I282" i="20"/>
  <c r="N300" i="20"/>
  <c r="I300" i="20"/>
  <c r="N306" i="20"/>
  <c r="U306" i="20"/>
  <c r="I306" i="20"/>
  <c r="I323" i="20"/>
  <c r="U323" i="20"/>
  <c r="N329" i="20"/>
  <c r="I329" i="20"/>
  <c r="I405" i="20"/>
  <c r="N405" i="20"/>
  <c r="I428" i="20"/>
  <c r="U428" i="20"/>
  <c r="U437" i="20"/>
  <c r="I437" i="20"/>
  <c r="I475" i="20"/>
  <c r="N475" i="20"/>
  <c r="U633" i="20"/>
  <c r="N633" i="20"/>
  <c r="U635" i="19"/>
  <c r="N635" i="19"/>
  <c r="U649" i="20"/>
  <c r="N649" i="20"/>
  <c r="U661" i="19"/>
  <c r="N661" i="19"/>
  <c r="N673" i="20"/>
  <c r="U673" i="20"/>
  <c r="U679" i="20"/>
  <c r="N679" i="20"/>
  <c r="R600" i="20"/>
  <c r="N213" i="19"/>
  <c r="U247" i="19"/>
  <c r="U350" i="19"/>
  <c r="I222" i="20"/>
  <c r="I133" i="20"/>
  <c r="U399" i="20"/>
  <c r="N259" i="20"/>
  <c r="U641" i="19"/>
  <c r="Y31" i="19"/>
  <c r="R366" i="19"/>
  <c r="U178" i="19"/>
  <c r="I178" i="19"/>
  <c r="S275" i="16"/>
  <c r="U533" i="19"/>
  <c r="S181" i="16"/>
  <c r="U40" i="20"/>
  <c r="U142" i="20"/>
  <c r="N347" i="20"/>
  <c r="N549" i="20"/>
  <c r="N533" i="19"/>
  <c r="I49" i="20"/>
  <c r="N285" i="19"/>
  <c r="I285" i="19"/>
  <c r="I90" i="19"/>
  <c r="N90" i="19"/>
  <c r="I170" i="19"/>
  <c r="N170" i="19"/>
  <c r="N381" i="19"/>
  <c r="I381" i="19"/>
  <c r="U6" i="20"/>
  <c r="N6" i="20"/>
  <c r="N29" i="20"/>
  <c r="I29" i="20"/>
  <c r="I102" i="20"/>
  <c r="N102" i="20"/>
  <c r="N140" i="20"/>
  <c r="U140" i="20"/>
  <c r="N180" i="20"/>
  <c r="I180" i="20"/>
  <c r="I200" i="20"/>
  <c r="N200" i="20"/>
  <c r="U200" i="20"/>
  <c r="U289" i="20"/>
  <c r="N289" i="20"/>
  <c r="I345" i="20"/>
  <c r="N345" i="20"/>
  <c r="U388" i="20"/>
  <c r="I388" i="20"/>
  <c r="U397" i="20"/>
  <c r="N397" i="20"/>
  <c r="U443" i="20"/>
  <c r="I443" i="20"/>
  <c r="I467" i="20"/>
  <c r="N467" i="20"/>
  <c r="U683" i="20"/>
  <c r="U769" i="20"/>
  <c r="N769" i="20"/>
  <c r="R457" i="20"/>
  <c r="Y586" i="19"/>
  <c r="I142" i="20"/>
  <c r="N265" i="20"/>
  <c r="I193" i="20"/>
  <c r="U119" i="20"/>
  <c r="I270" i="19"/>
  <c r="I641" i="20"/>
  <c r="I758" i="20"/>
  <c r="R758" i="20" s="1"/>
  <c r="N758" i="20"/>
  <c r="AB27" i="8"/>
  <c r="BK27" i="8" s="1"/>
  <c r="AC27" i="8"/>
  <c r="BL27" i="8" s="1"/>
  <c r="AB19" i="8"/>
  <c r="BK19" i="8" s="1"/>
  <c r="AC19" i="8"/>
  <c r="BL19" i="8" s="1"/>
  <c r="R311" i="20"/>
  <c r="X619" i="16"/>
  <c r="X656" i="16"/>
  <c r="U7" i="19"/>
  <c r="N58" i="20"/>
  <c r="X47" i="16"/>
  <c r="N40" i="20"/>
  <c r="N119" i="20"/>
  <c r="I446" i="20"/>
  <c r="I413" i="20"/>
  <c r="I399" i="20"/>
  <c r="U259" i="20"/>
  <c r="U157" i="20"/>
  <c r="U422" i="20"/>
  <c r="U222" i="20"/>
  <c r="N750" i="19"/>
  <c r="U321" i="19"/>
  <c r="BE7" i="8"/>
  <c r="BH14" i="8"/>
  <c r="BG11" i="8"/>
  <c r="BD18" i="8"/>
  <c r="BI9" i="8"/>
  <c r="BS50" i="8"/>
  <c r="BP45" i="8"/>
  <c r="BS43" i="8"/>
  <c r="BR40" i="8"/>
  <c r="BN38" i="8"/>
  <c r="BO19" i="8"/>
  <c r="BP18" i="8"/>
  <c r="BQ12" i="8"/>
  <c r="BO8" i="8"/>
  <c r="AB89" i="8"/>
  <c r="N198" i="18"/>
  <c r="I288" i="18"/>
  <c r="R288" i="18" s="1"/>
  <c r="I792" i="18"/>
  <c r="N247" i="18"/>
  <c r="I890" i="19"/>
  <c r="R890" i="19" s="1"/>
  <c r="AM91" i="8"/>
  <c r="U171" i="19"/>
  <c r="U208" i="20"/>
  <c r="I679" i="20"/>
  <c r="N741" i="19"/>
  <c r="I727" i="20"/>
  <c r="Y727" i="20" s="1"/>
  <c r="I752" i="20"/>
  <c r="Y752" i="20" s="1"/>
  <c r="I268" i="18"/>
  <c r="N557" i="18"/>
  <c r="U645" i="18"/>
  <c r="U603" i="18"/>
  <c r="N775" i="18"/>
  <c r="U10" i="19"/>
  <c r="T24" i="16"/>
  <c r="X24" i="16" s="1"/>
  <c r="U732" i="20"/>
  <c r="N753" i="19"/>
  <c r="I38" i="18"/>
  <c r="N442" i="18"/>
  <c r="U489" i="19"/>
  <c r="U483" i="20"/>
  <c r="U461" i="20"/>
  <c r="N858" i="19"/>
  <c r="N42" i="18"/>
  <c r="I183" i="18"/>
  <c r="N632" i="18"/>
  <c r="N721" i="18"/>
  <c r="I302" i="18"/>
  <c r="U816" i="18"/>
  <c r="I672" i="18"/>
  <c r="R672" i="18" s="1"/>
  <c r="I850" i="18"/>
  <c r="R850" i="18" s="1"/>
  <c r="I847" i="18"/>
  <c r="R847" i="18" s="1"/>
  <c r="R270" i="20"/>
  <c r="R197" i="19"/>
  <c r="Y197" i="19"/>
  <c r="N626" i="19"/>
  <c r="I626" i="19"/>
  <c r="U631" i="19"/>
  <c r="N631" i="19"/>
  <c r="U640" i="19"/>
  <c r="N640" i="19"/>
  <c r="U647" i="20"/>
  <c r="N647" i="20"/>
  <c r="I647" i="20"/>
  <c r="E1" i="20"/>
  <c r="N649" i="19"/>
  <c r="U649" i="19"/>
  <c r="I649" i="19"/>
  <c r="R649" i="19" s="1"/>
  <c r="N662" i="20"/>
  <c r="U662" i="20"/>
  <c r="N671" i="19"/>
  <c r="U671" i="19"/>
  <c r="I678" i="20"/>
  <c r="U678" i="20"/>
  <c r="N678" i="20"/>
  <c r="N685" i="19"/>
  <c r="I685" i="19"/>
  <c r="U685" i="19"/>
  <c r="U689" i="19"/>
  <c r="N689" i="19"/>
  <c r="N693" i="19"/>
  <c r="U693" i="19"/>
  <c r="BG63" i="8"/>
  <c r="BH63" i="8"/>
  <c r="BE63" i="8"/>
  <c r="BB63" i="8"/>
  <c r="BC63" i="8"/>
  <c r="BL63" i="8"/>
  <c r="BI55" i="8"/>
  <c r="BG55" i="8"/>
  <c r="BH47" i="8"/>
  <c r="BD47" i="8"/>
  <c r="BF47" i="8"/>
  <c r="BD39" i="8"/>
  <c r="BG39" i="8"/>
  <c r="BE39" i="8"/>
  <c r="BH31" i="8"/>
  <c r="BG31" i="8"/>
  <c r="BB31" i="8"/>
  <c r="BH23" i="8"/>
  <c r="BC23" i="8"/>
  <c r="BI15" i="8"/>
  <c r="BE15" i="8"/>
  <c r="BH62" i="8"/>
  <c r="BB62" i="8"/>
  <c r="BE62" i="8"/>
  <c r="BI62" i="8"/>
  <c r="BD62" i="8"/>
  <c r="BG62" i="8"/>
  <c r="BF62" i="8"/>
  <c r="BC62" i="8"/>
  <c r="BH46" i="8"/>
  <c r="BF46" i="8"/>
  <c r="BH38" i="8"/>
  <c r="BL38" i="8"/>
  <c r="BE38" i="8"/>
  <c r="BD38" i="8"/>
  <c r="BD30" i="8"/>
  <c r="BH30" i="8"/>
  <c r="BH22" i="8"/>
  <c r="BF22" i="8"/>
  <c r="BI22" i="8"/>
  <c r="BB61" i="8"/>
  <c r="BF61" i="8"/>
  <c r="BE61" i="8"/>
  <c r="BG61" i="8"/>
  <c r="BC61" i="8"/>
  <c r="BG53" i="8"/>
  <c r="BE53" i="8"/>
  <c r="BD53" i="8"/>
  <c r="BC53" i="8"/>
  <c r="BF53" i="8"/>
  <c r="AA45" i="8"/>
  <c r="BJ45" i="8" s="1"/>
  <c r="BC45" i="8"/>
  <c r="BF45" i="8"/>
  <c r="BC37" i="8"/>
  <c r="BD37" i="8"/>
  <c r="BB29" i="8"/>
  <c r="BC29" i="8"/>
  <c r="AA29" i="8"/>
  <c r="BJ29" i="8" s="1"/>
  <c r="BD29" i="8"/>
  <c r="BH13" i="8"/>
  <c r="BG13" i="8"/>
  <c r="BH60" i="8"/>
  <c r="BF60" i="8"/>
  <c r="BE60" i="8"/>
  <c r="BC60" i="8"/>
  <c r="BG60" i="8"/>
  <c r="BI60" i="8"/>
  <c r="AA60" i="8"/>
  <c r="BJ60" i="8" s="1"/>
  <c r="BD60" i="8"/>
  <c r="BB60" i="8"/>
  <c r="BF52" i="8"/>
  <c r="BE52" i="8"/>
  <c r="BB52" i="8"/>
  <c r="BG52" i="8"/>
  <c r="BI44" i="8"/>
  <c r="BH44" i="8"/>
  <c r="BF36" i="8"/>
  <c r="BD36" i="8"/>
  <c r="BH36" i="8"/>
  <c r="BC36" i="8"/>
  <c r="BC28" i="8"/>
  <c r="BD28" i="8"/>
  <c r="BK28" i="8"/>
  <c r="BC20" i="8"/>
  <c r="BD20" i="8"/>
  <c r="BD12" i="8"/>
  <c r="AA12" i="8"/>
  <c r="BJ12" i="8" s="1"/>
  <c r="BH12" i="8"/>
  <c r="BG4" i="8"/>
  <c r="BI4" i="8"/>
  <c r="BC4" i="8"/>
  <c r="BF67" i="8"/>
  <c r="BH67" i="8"/>
  <c r="BE67" i="8"/>
  <c r="BC59" i="8"/>
  <c r="BB59" i="8"/>
  <c r="BI59" i="8"/>
  <c r="BB51" i="8"/>
  <c r="BI51" i="8"/>
  <c r="BH51" i="8"/>
  <c r="BL51" i="8"/>
  <c r="BF51" i="8"/>
  <c r="BH43" i="8"/>
  <c r="BD43" i="8"/>
  <c r="BC43" i="8"/>
  <c r="BF35" i="8"/>
  <c r="BH35" i="8"/>
  <c r="BD35" i="8"/>
  <c r="BH27" i="8"/>
  <c r="BD27" i="8"/>
  <c r="BG27" i="8"/>
  <c r="BB19" i="8"/>
  <c r="BC19" i="8"/>
  <c r="BH19" i="8"/>
  <c r="BI19" i="8"/>
  <c r="AB66" i="8"/>
  <c r="BK66" i="8" s="1"/>
  <c r="BH66" i="8"/>
  <c r="BG66" i="8"/>
  <c r="BF66" i="8"/>
  <c r="AC66" i="8"/>
  <c r="BL66" i="8" s="1"/>
  <c r="BE66" i="8"/>
  <c r="BC66" i="8"/>
  <c r="BD66" i="8"/>
  <c r="AC58" i="8"/>
  <c r="BL58" i="8" s="1"/>
  <c r="AB58" i="8"/>
  <c r="BK58" i="8" s="1"/>
  <c r="BC58" i="8"/>
  <c r="BF58" i="8"/>
  <c r="BB50" i="8"/>
  <c r="BD50" i="8"/>
  <c r="AC50" i="8"/>
  <c r="BL50" i="8" s="1"/>
  <c r="AC42" i="8"/>
  <c r="BL42" i="8" s="1"/>
  <c r="BH42" i="8"/>
  <c r="BD42" i="8"/>
  <c r="BB42" i="8"/>
  <c r="AC34" i="8"/>
  <c r="BL34" i="8" s="1"/>
  <c r="AB34" i="8"/>
  <c r="BK34" i="8" s="1"/>
  <c r="BG34" i="8"/>
  <c r="BH34" i="8"/>
  <c r="BF34" i="8"/>
  <c r="BD34" i="8"/>
  <c r="BC34" i="8"/>
  <c r="AB26" i="8"/>
  <c r="BK26" i="8" s="1"/>
  <c r="BH26" i="8"/>
  <c r="BC26" i="8"/>
  <c r="AC26" i="8"/>
  <c r="BL26" i="8" s="1"/>
  <c r="BG26" i="8"/>
  <c r="BI26" i="8"/>
  <c r="BD26" i="8"/>
  <c r="BE10" i="8"/>
  <c r="BG10" i="8"/>
  <c r="BI65" i="8"/>
  <c r="BF65" i="8"/>
  <c r="BD65" i="8"/>
  <c r="BG65" i="8"/>
  <c r="BH65" i="8"/>
  <c r="BE65" i="8"/>
  <c r="BI57" i="8"/>
  <c r="BD57" i="8"/>
  <c r="BG57" i="8"/>
  <c r="BF41" i="8"/>
  <c r="BD41" i="8"/>
  <c r="BH41" i="8"/>
  <c r="BG33" i="8"/>
  <c r="BB33" i="8"/>
  <c r="BH33" i="8"/>
  <c r="BH25" i="8"/>
  <c r="BC25" i="8"/>
  <c r="BD17" i="8"/>
  <c r="BI17" i="8"/>
  <c r="BC64" i="8"/>
  <c r="BI64" i="8"/>
  <c r="BF64" i="8"/>
  <c r="BB64" i="8"/>
  <c r="BH56" i="8"/>
  <c r="BB56" i="8"/>
  <c r="BG56" i="8"/>
  <c r="BD56" i="8"/>
  <c r="BI56" i="8"/>
  <c r="BD40" i="8"/>
  <c r="BE40" i="8"/>
  <c r="BG40" i="8"/>
  <c r="BH32" i="8"/>
  <c r="BF32" i="8"/>
  <c r="BG24" i="8"/>
  <c r="BL24" i="8"/>
  <c r="BC24" i="8"/>
  <c r="BB24" i="8"/>
  <c r="BE24" i="8"/>
  <c r="BI16" i="8"/>
  <c r="BG16" i="8"/>
  <c r="BG8" i="8"/>
  <c r="BL8" i="8"/>
  <c r="BQ67" i="8"/>
  <c r="BN67" i="8"/>
  <c r="BR67" i="8"/>
  <c r="BS67" i="8"/>
  <c r="AM67" i="8"/>
  <c r="BU67" i="8" s="1"/>
  <c r="BM67" i="8"/>
  <c r="BP67" i="8"/>
  <c r="BO67" i="8"/>
  <c r="BN66" i="8"/>
  <c r="BT66" i="8"/>
  <c r="BM66" i="8"/>
  <c r="BQ66" i="8"/>
  <c r="BS66" i="8"/>
  <c r="AM65" i="8"/>
  <c r="BU65" i="8" s="1"/>
  <c r="BS65" i="8"/>
  <c r="BW65" i="8"/>
  <c r="BQ65" i="8"/>
  <c r="BP65" i="8"/>
  <c r="BN65" i="8"/>
  <c r="BT65" i="8"/>
  <c r="BR65" i="8"/>
  <c r="BO65" i="8"/>
  <c r="BS64" i="8"/>
  <c r="BN64" i="8"/>
  <c r="BR64" i="8"/>
  <c r="BO64" i="8"/>
  <c r="AM64" i="8"/>
  <c r="BU64" i="8" s="1"/>
  <c r="BQ64" i="8"/>
  <c r="BT64" i="8"/>
  <c r="BW64" i="8"/>
  <c r="BR63" i="8"/>
  <c r="BQ63" i="8"/>
  <c r="BM63" i="8"/>
  <c r="BW63" i="8"/>
  <c r="BN63" i="8"/>
  <c r="BS63" i="8"/>
  <c r="BO63" i="8"/>
  <c r="BP63" i="8"/>
  <c r="BT63" i="8"/>
  <c r="AM63" i="8"/>
  <c r="BU63" i="8" s="1"/>
  <c r="AM62" i="8"/>
  <c r="BU62" i="8" s="1"/>
  <c r="BO62" i="8"/>
  <c r="BQ62" i="8"/>
  <c r="BS62" i="8"/>
  <c r="BM62" i="8"/>
  <c r="BT62" i="8"/>
  <c r="BP62" i="8"/>
  <c r="BN62" i="8"/>
  <c r="BO61" i="8"/>
  <c r="BM61" i="8"/>
  <c r="BT61" i="8"/>
  <c r="BN61" i="8"/>
  <c r="BR61" i="8"/>
  <c r="BP61" i="8"/>
  <c r="BN60" i="8"/>
  <c r="BQ60" i="8"/>
  <c r="BT60" i="8"/>
  <c r="BR60" i="8"/>
  <c r="BM60" i="8"/>
  <c r="BO60" i="8"/>
  <c r="BS60" i="8"/>
  <c r="AM60" i="8"/>
  <c r="BU60" i="8" s="1"/>
  <c r="AM59" i="8"/>
  <c r="BU59" i="8" s="1"/>
  <c r="BR59" i="8"/>
  <c r="BP58" i="8"/>
  <c r="BS58" i="8"/>
  <c r="BQ57" i="8"/>
  <c r="AM57" i="8"/>
  <c r="BU57" i="8" s="1"/>
  <c r="BT57" i="8"/>
  <c r="BM57" i="8"/>
  <c r="BS56" i="8"/>
  <c r="BM56" i="8"/>
  <c r="BT56" i="8"/>
  <c r="BN56" i="8"/>
  <c r="BT55" i="8"/>
  <c r="BM55" i="8"/>
  <c r="BW53" i="8"/>
  <c r="AM53" i="8"/>
  <c r="BU53" i="8" s="1"/>
  <c r="BP52" i="8"/>
  <c r="BQ52" i="8"/>
  <c r="BS51" i="8"/>
  <c r="AM51" i="8"/>
  <c r="BU51" i="8" s="1"/>
  <c r="BN51" i="8"/>
  <c r="BQ51" i="8"/>
  <c r="BM51" i="8"/>
  <c r="BO47" i="8"/>
  <c r="BS47" i="8"/>
  <c r="BQ47" i="8"/>
  <c r="BS46" i="8"/>
  <c r="BP46" i="8"/>
  <c r="BM46" i="8"/>
  <c r="BR44" i="8"/>
  <c r="AM44" i="8"/>
  <c r="BU44" i="8" s="1"/>
  <c r="BS44" i="8"/>
  <c r="BO44" i="8"/>
  <c r="BS42" i="8"/>
  <c r="BT42" i="8"/>
  <c r="AM41" i="8"/>
  <c r="BU41" i="8" s="1"/>
  <c r="BO41" i="8"/>
  <c r="BN39" i="8"/>
  <c r="AM39" i="8"/>
  <c r="BU39" i="8" s="1"/>
  <c r="BS39" i="8"/>
  <c r="BO39" i="8"/>
  <c r="BQ37" i="8"/>
  <c r="BO37" i="8"/>
  <c r="BO36" i="8"/>
  <c r="BS36" i="8"/>
  <c r="BM35" i="8"/>
  <c r="BP35" i="8"/>
  <c r="BT34" i="8"/>
  <c r="BO34" i="8"/>
  <c r="AM34" i="8"/>
  <c r="BU34" i="8" s="1"/>
  <c r="BR34" i="8"/>
  <c r="AM33" i="8"/>
  <c r="BU33" i="8" s="1"/>
  <c r="BN33" i="8"/>
  <c r="BQ32" i="8"/>
  <c r="BR32" i="8"/>
  <c r="AM32" i="8"/>
  <c r="BU32" i="8" s="1"/>
  <c r="BO31" i="8"/>
  <c r="BR31" i="8"/>
  <c r="BP31" i="8"/>
  <c r="AM30" i="8"/>
  <c r="BU30" i="8" s="1"/>
  <c r="BQ30" i="8"/>
  <c r="BN30" i="8"/>
  <c r="BM30" i="8"/>
  <c r="BP29" i="8"/>
  <c r="BS29" i="8"/>
  <c r="BR29" i="8"/>
  <c r="BQ28" i="8"/>
  <c r="BN28" i="8"/>
  <c r="BP28" i="8"/>
  <c r="AM27" i="8"/>
  <c r="BU27" i="8" s="1"/>
  <c r="BS27" i="8"/>
  <c r="BO26" i="8"/>
  <c r="BM26" i="8"/>
  <c r="BN25" i="8"/>
  <c r="BP25" i="8"/>
  <c r="BM24" i="8"/>
  <c r="BT24" i="8"/>
  <c r="BP24" i="8"/>
  <c r="BR23" i="8"/>
  <c r="BT23" i="8"/>
  <c r="BM22" i="8"/>
  <c r="BN22" i="8"/>
  <c r="BO22" i="8"/>
  <c r="BS22" i="8"/>
  <c r="BT22" i="8"/>
  <c r="BN21" i="8"/>
  <c r="AM21" i="8"/>
  <c r="BU21" i="8" s="1"/>
  <c r="BR20" i="8"/>
  <c r="AM20" i="8"/>
  <c r="BU20" i="8" s="1"/>
  <c r="BM20" i="8"/>
  <c r="BS17" i="8"/>
  <c r="BN17" i="8"/>
  <c r="BO17" i="8"/>
  <c r="BR17" i="8"/>
  <c r="AM15" i="8"/>
  <c r="BU15" i="8" s="1"/>
  <c r="BR15" i="8"/>
  <c r="BW11" i="8"/>
  <c r="BR11" i="8"/>
  <c r="BT10" i="8"/>
  <c r="BP10" i="8"/>
  <c r="AM5" i="8"/>
  <c r="BU5" i="8" s="1"/>
  <c r="BM5" i="8"/>
  <c r="R270" i="18"/>
  <c r="Y270" i="18"/>
  <c r="R109" i="20"/>
  <c r="Y109" i="20"/>
  <c r="Y52" i="20"/>
  <c r="R52" i="20"/>
  <c r="BW61" i="8"/>
  <c r="BV63" i="8"/>
  <c r="BK36" i="8"/>
  <c r="S439" i="16"/>
  <c r="S353" i="16"/>
  <c r="X538" i="16"/>
  <c r="S440" i="16"/>
  <c r="N739" i="20"/>
  <c r="U739" i="20"/>
  <c r="U852" i="20"/>
  <c r="N852" i="20"/>
  <c r="X327" i="16"/>
  <c r="X30" i="16"/>
  <c r="S615" i="16"/>
  <c r="BW62" i="8"/>
  <c r="BK63" i="8"/>
  <c r="S501" i="16"/>
  <c r="X404" i="16"/>
  <c r="BV62" i="8"/>
  <c r="BW58" i="8"/>
  <c r="BJ39" i="8"/>
  <c r="X521" i="16"/>
  <c r="X453" i="16"/>
  <c r="N842" i="20"/>
  <c r="I842" i="20"/>
  <c r="Y842" i="20" s="1"/>
  <c r="X269" i="16"/>
  <c r="BV51" i="8"/>
  <c r="BV58" i="8"/>
  <c r="BK57" i="8"/>
  <c r="X46" i="16"/>
  <c r="S277" i="16"/>
  <c r="X513" i="16"/>
  <c r="X329" i="16"/>
  <c r="S349" i="16"/>
  <c r="S372" i="16"/>
  <c r="X396" i="16"/>
  <c r="N802" i="19"/>
  <c r="U802" i="19"/>
  <c r="BK60" i="8"/>
  <c r="S70" i="16"/>
  <c r="X345" i="16"/>
  <c r="X133" i="16"/>
  <c r="X403" i="16"/>
  <c r="O420" i="16"/>
  <c r="N637" i="20"/>
  <c r="U637" i="20"/>
  <c r="N683" i="19"/>
  <c r="U683" i="19"/>
  <c r="I686" i="19"/>
  <c r="U686" i="19"/>
  <c r="N690" i="19"/>
  <c r="U690" i="19"/>
  <c r="BK61" i="8"/>
  <c r="BV55" i="8"/>
  <c r="BJ19" i="8"/>
  <c r="X412" i="16"/>
  <c r="U497" i="20"/>
  <c r="I25" i="18"/>
  <c r="I126" i="18"/>
  <c r="I177" i="18"/>
  <c r="I187" i="18"/>
  <c r="N223" i="18"/>
  <c r="U415" i="18"/>
  <c r="I362" i="18"/>
  <c r="I442" i="18"/>
  <c r="I501" i="18"/>
  <c r="I542" i="18"/>
  <c r="Y542" i="18" s="1"/>
  <c r="N702" i="18"/>
  <c r="I719" i="18"/>
  <c r="Y719" i="18" s="1"/>
  <c r="U822" i="18"/>
  <c r="U428" i="18"/>
  <c r="U418" i="18"/>
  <c r="I290" i="18"/>
  <c r="U848" i="18"/>
  <c r="I310" i="18"/>
  <c r="I778" i="18"/>
  <c r="R778" i="18" s="1"/>
  <c r="N437" i="18"/>
  <c r="N611" i="18"/>
  <c r="N329" i="18"/>
  <c r="N832" i="18"/>
  <c r="N736" i="18"/>
  <c r="X584" i="16"/>
  <c r="X588" i="16"/>
  <c r="S596" i="16"/>
  <c r="S611" i="16"/>
  <c r="X618" i="16"/>
  <c r="S630" i="16"/>
  <c r="S649" i="16"/>
  <c r="X660" i="16"/>
  <c r="S684" i="16"/>
  <c r="I800" i="20"/>
  <c r="I801" i="20"/>
  <c r="I246" i="18"/>
  <c r="I590" i="18"/>
  <c r="R590" i="18" s="1"/>
  <c r="U640" i="18"/>
  <c r="I825" i="18"/>
  <c r="R825" i="18" s="1"/>
  <c r="I808" i="18"/>
  <c r="R808" i="18" s="1"/>
  <c r="N719" i="18"/>
  <c r="O185" i="16"/>
  <c r="S185" i="16" s="1"/>
  <c r="U493" i="20"/>
  <c r="I18" i="20"/>
  <c r="I403" i="20"/>
  <c r="I553" i="20"/>
  <c r="S520" i="16"/>
  <c r="X523" i="16"/>
  <c r="AI60" i="17"/>
  <c r="AI59" i="17"/>
  <c r="AI58" i="17"/>
  <c r="X528" i="16"/>
  <c r="I649" i="20"/>
  <c r="Y649" i="20" s="1"/>
  <c r="BL39" i="8"/>
  <c r="I139" i="18"/>
  <c r="N208" i="18"/>
  <c r="I250" i="18"/>
  <c r="I253" i="18"/>
  <c r="N275" i="18"/>
  <c r="N256" i="18"/>
  <c r="N458" i="18"/>
  <c r="I493" i="18"/>
  <c r="N496" i="18"/>
  <c r="N543" i="18"/>
  <c r="U583" i="18"/>
  <c r="I527" i="18"/>
  <c r="N615" i="18"/>
  <c r="I642" i="18"/>
  <c r="R642" i="18" s="1"/>
  <c r="I657" i="18"/>
  <c r="R657" i="18" s="1"/>
  <c r="N655" i="18"/>
  <c r="I841" i="18"/>
  <c r="R841" i="18" s="1"/>
  <c r="U825" i="18"/>
  <c r="N821" i="18"/>
  <c r="N426" i="18"/>
  <c r="I773" i="18"/>
  <c r="Y773" i="18" s="1"/>
  <c r="I845" i="19"/>
  <c r="I669" i="18"/>
  <c r="R669" i="18" s="1"/>
  <c r="I322" i="18"/>
  <c r="I219" i="18"/>
  <c r="U529" i="20"/>
  <c r="I508" i="19"/>
  <c r="U676" i="20"/>
  <c r="I640" i="19"/>
  <c r="R640" i="19" s="1"/>
  <c r="I662" i="20"/>
  <c r="I671" i="19"/>
  <c r="I693" i="19"/>
  <c r="I796" i="19"/>
  <c r="R796" i="19" s="1"/>
  <c r="S848" i="16"/>
  <c r="I121" i="18"/>
  <c r="I129" i="18"/>
  <c r="I130" i="18"/>
  <c r="N165" i="18"/>
  <c r="N162" i="18"/>
  <c r="I216" i="18"/>
  <c r="N273" i="18"/>
  <c r="I281" i="18"/>
  <c r="N252" i="18"/>
  <c r="I336" i="18"/>
  <c r="I377" i="18"/>
  <c r="I382" i="18"/>
  <c r="I510" i="18"/>
  <c r="N548" i="18"/>
  <c r="I543" i="18"/>
  <c r="N563" i="18"/>
  <c r="U632" i="18"/>
  <c r="N642" i="18"/>
  <c r="U657" i="18"/>
  <c r="I798" i="18"/>
  <c r="R798" i="18" s="1"/>
  <c r="I816" i="18"/>
  <c r="R816" i="18" s="1"/>
  <c r="U842" i="18"/>
  <c r="N855" i="18"/>
  <c r="N723" i="18"/>
  <c r="I840" i="18"/>
  <c r="T189" i="16"/>
  <c r="X189" i="16" s="1"/>
  <c r="U343" i="19"/>
  <c r="I172" i="19"/>
  <c r="I238" i="19"/>
  <c r="AC76" i="8"/>
  <c r="N729" i="19"/>
  <c r="AC88" i="8"/>
  <c r="N72" i="18"/>
  <c r="I88" i="18"/>
  <c r="I157" i="18"/>
  <c r="I136" i="18"/>
  <c r="I200" i="18"/>
  <c r="I282" i="18"/>
  <c r="I226" i="18"/>
  <c r="I342" i="18"/>
  <c r="N345" i="18"/>
  <c r="I479" i="18"/>
  <c r="I551" i="18"/>
  <c r="I518" i="18"/>
  <c r="I617" i="18"/>
  <c r="I630" i="18"/>
  <c r="R630" i="18" s="1"/>
  <c r="U855" i="18"/>
  <c r="I328" i="18"/>
  <c r="N830" i="18"/>
  <c r="N819" i="18"/>
  <c r="N841" i="18"/>
  <c r="X721" i="16"/>
  <c r="X861" i="16"/>
  <c r="N893" i="18"/>
  <c r="U89" i="20"/>
  <c r="N189" i="18"/>
  <c r="N407" i="18"/>
  <c r="U537" i="18"/>
  <c r="I690" i="18"/>
  <c r="Y690" i="18" s="1"/>
  <c r="N626" i="18"/>
  <c r="I750" i="18"/>
  <c r="Y750" i="18" s="1"/>
  <c r="N822" i="18"/>
  <c r="N831" i="18"/>
  <c r="I782" i="18"/>
  <c r="R782" i="18" s="1"/>
  <c r="I830" i="18"/>
  <c r="R830" i="18" s="1"/>
  <c r="N171" i="18"/>
  <c r="N735" i="18"/>
  <c r="P518" i="19"/>
  <c r="I518" i="19"/>
  <c r="P529" i="19"/>
  <c r="I529" i="19"/>
  <c r="W529" i="19"/>
  <c r="P70" i="19"/>
  <c r="I70" i="19"/>
  <c r="P150" i="19"/>
  <c r="I150" i="19"/>
  <c r="W150" i="19"/>
  <c r="W230" i="19"/>
  <c r="P230" i="19"/>
  <c r="I230" i="19"/>
  <c r="W310" i="19"/>
  <c r="P310" i="19"/>
  <c r="I310" i="19"/>
  <c r="I390" i="19"/>
  <c r="P390" i="19"/>
  <c r="W390" i="19"/>
  <c r="P470" i="19"/>
  <c r="W470" i="19"/>
  <c r="I470" i="19"/>
  <c r="P71" i="19"/>
  <c r="W71" i="19"/>
  <c r="W201" i="19"/>
  <c r="I201" i="19"/>
  <c r="P201" i="19"/>
  <c r="I281" i="19"/>
  <c r="P281" i="19"/>
  <c r="P361" i="19"/>
  <c r="I361" i="19"/>
  <c r="W441" i="19"/>
  <c r="I441" i="19"/>
  <c r="P441" i="19"/>
  <c r="W521" i="19"/>
  <c r="P521" i="19"/>
  <c r="I521" i="19"/>
  <c r="G1" i="20"/>
  <c r="I12" i="20"/>
  <c r="P12" i="20"/>
  <c r="W12" i="20"/>
  <c r="P27" i="20"/>
  <c r="I27" i="20"/>
  <c r="P36" i="20"/>
  <c r="I36" i="20"/>
  <c r="P45" i="20"/>
  <c r="I45" i="20"/>
  <c r="W45" i="20"/>
  <c r="I53" i="20"/>
  <c r="P53" i="20"/>
  <c r="W53" i="20"/>
  <c r="I62" i="20"/>
  <c r="P62" i="20"/>
  <c r="P68" i="20"/>
  <c r="I68" i="20"/>
  <c r="W68" i="20"/>
  <c r="I77" i="20"/>
  <c r="P77" i="20"/>
  <c r="W77" i="20"/>
  <c r="P86" i="20"/>
  <c r="W86" i="20"/>
  <c r="I86" i="20"/>
  <c r="P100" i="20"/>
  <c r="W100" i="20"/>
  <c r="I100" i="20"/>
  <c r="P106" i="20"/>
  <c r="I106" i="20"/>
  <c r="W123" i="20"/>
  <c r="P123" i="20"/>
  <c r="I129" i="20"/>
  <c r="P129" i="20"/>
  <c r="W129" i="20"/>
  <c r="I138" i="20"/>
  <c r="W138" i="20"/>
  <c r="P152" i="20"/>
  <c r="I152" i="20"/>
  <c r="I158" i="20"/>
  <c r="P158" i="20"/>
  <c r="I172" i="20"/>
  <c r="W172" i="20"/>
  <c r="I178" i="20"/>
  <c r="R178" i="20" s="1"/>
  <c r="W178" i="20"/>
  <c r="P178" i="20"/>
  <c r="I198" i="20"/>
  <c r="P198" i="20"/>
  <c r="W212" i="20"/>
  <c r="I212" i="20"/>
  <c r="P212" i="20"/>
  <c r="P218" i="20"/>
  <c r="W218" i="20"/>
  <c r="P235" i="20"/>
  <c r="I235" i="20"/>
  <c r="W235" i="20"/>
  <c r="P243" i="20"/>
  <c r="I243" i="20"/>
  <c r="W243" i="20"/>
  <c r="P246" i="20"/>
  <c r="I246" i="20"/>
  <c r="W246" i="20"/>
  <c r="I255" i="20"/>
  <c r="P255" i="20"/>
  <c r="P263" i="20"/>
  <c r="I263" i="20"/>
  <c r="W263" i="20"/>
  <c r="P269" i="20"/>
  <c r="I269" i="20"/>
  <c r="I278" i="20"/>
  <c r="W278" i="20"/>
  <c r="P278" i="20"/>
  <c r="P287" i="20"/>
  <c r="I287" i="20"/>
  <c r="W287" i="20"/>
  <c r="I296" i="20"/>
  <c r="P296" i="20"/>
  <c r="W310" i="20"/>
  <c r="I310" i="20"/>
  <c r="P310" i="20"/>
  <c r="I319" i="20"/>
  <c r="P319" i="20"/>
  <c r="I325" i="20"/>
  <c r="P325" i="20"/>
  <c r="W325" i="20"/>
  <c r="I333" i="20"/>
  <c r="W333" i="20"/>
  <c r="P333" i="20"/>
  <c r="P342" i="20"/>
  <c r="I342" i="20"/>
  <c r="W342" i="20"/>
  <c r="I351" i="20"/>
  <c r="P351" i="20"/>
  <c r="W351" i="20"/>
  <c r="I360" i="20"/>
  <c r="P360" i="20"/>
  <c r="I366" i="20"/>
  <c r="W366" i="20"/>
  <c r="P366" i="20"/>
  <c r="W380" i="20"/>
  <c r="P380" i="20"/>
  <c r="I380" i="20"/>
  <c r="W386" i="20"/>
  <c r="P386" i="20"/>
  <c r="I386" i="20"/>
  <c r="I409" i="20"/>
  <c r="W409" i="20"/>
  <c r="P409" i="20"/>
  <c r="I418" i="20"/>
  <c r="W418" i="20"/>
  <c r="P418" i="20"/>
  <c r="W432" i="20"/>
  <c r="I432" i="20"/>
  <c r="P441" i="20"/>
  <c r="I441" i="20"/>
  <c r="W441" i="20"/>
  <c r="P450" i="20"/>
  <c r="I450" i="20"/>
  <c r="W450" i="20"/>
  <c r="P459" i="20"/>
  <c r="I459" i="20"/>
  <c r="P465" i="20"/>
  <c r="I465" i="20"/>
  <c r="W465" i="20"/>
  <c r="P473" i="20"/>
  <c r="W473" i="20"/>
  <c r="I473" i="20"/>
  <c r="I488" i="20"/>
  <c r="P488" i="20"/>
  <c r="W488" i="20"/>
  <c r="I502" i="20"/>
  <c r="P502" i="20"/>
  <c r="W502" i="20"/>
  <c r="P508" i="20"/>
  <c r="I508" i="20"/>
  <c r="W508" i="20"/>
  <c r="P526" i="20"/>
  <c r="W526" i="20"/>
  <c r="I526" i="20"/>
  <c r="AQ60" i="8"/>
  <c r="AW60" i="8"/>
  <c r="AS60" i="8"/>
  <c r="AU60" i="8"/>
  <c r="AT60" i="8"/>
  <c r="P535" i="20"/>
  <c r="I535" i="20"/>
  <c r="W535" i="20"/>
  <c r="P543" i="20"/>
  <c r="W543" i="20"/>
  <c r="W541" i="19"/>
  <c r="I541" i="19"/>
  <c r="P541" i="19"/>
  <c r="K1" i="16"/>
  <c r="AX63" i="8"/>
  <c r="V51" i="3" s="1"/>
  <c r="AS63" i="8"/>
  <c r="P51" i="3" s="1"/>
  <c r="L475" i="14" s="1"/>
  <c r="M475" i="14" s="1"/>
  <c r="AR63" i="8"/>
  <c r="O51" i="3" s="1"/>
  <c r="L474" i="14" s="1"/>
  <c r="N474" i="14" s="1"/>
  <c r="AV63" i="8"/>
  <c r="AW63" i="8"/>
  <c r="U51" i="3" s="1"/>
  <c r="L480" i="14" s="1"/>
  <c r="BA62" i="8"/>
  <c r="AU62" i="8"/>
  <c r="AR62" i="8"/>
  <c r="AS62" i="8"/>
  <c r="AQ62" i="8"/>
  <c r="AT62" i="8"/>
  <c r="AW62" i="8"/>
  <c r="AX62" i="8"/>
  <c r="AV62" i="8"/>
  <c r="AU61" i="8"/>
  <c r="AS61" i="8"/>
  <c r="AW61" i="8"/>
  <c r="AX61" i="8"/>
  <c r="AR61" i="8"/>
  <c r="I545" i="20"/>
  <c r="W545" i="20"/>
  <c r="P545" i="20"/>
  <c r="W562" i="20"/>
  <c r="P562" i="20"/>
  <c r="I562" i="20"/>
  <c r="P568" i="20"/>
  <c r="I568" i="20"/>
  <c r="W568" i="20"/>
  <c r="P552" i="19"/>
  <c r="W552" i="19"/>
  <c r="I552" i="19"/>
  <c r="AV64" i="8"/>
  <c r="AT64" i="8"/>
  <c r="AX64" i="8"/>
  <c r="O64" i="8"/>
  <c r="AY64" i="8" s="1"/>
  <c r="AS64" i="8"/>
  <c r="AW64" i="8"/>
  <c r="BA65" i="8"/>
  <c r="AT65" i="8"/>
  <c r="O65" i="8"/>
  <c r="AY65" i="8" s="1"/>
  <c r="AU65" i="8"/>
  <c r="AX65" i="8"/>
  <c r="P587" i="20"/>
  <c r="I587" i="20"/>
  <c r="W587" i="20"/>
  <c r="W585" i="19"/>
  <c r="P585" i="19"/>
  <c r="I585" i="19"/>
  <c r="I618" i="20"/>
  <c r="P618" i="20"/>
  <c r="P595" i="19"/>
  <c r="I595" i="19"/>
  <c r="W601" i="19"/>
  <c r="I601" i="19"/>
  <c r="I609" i="19"/>
  <c r="W609" i="19"/>
  <c r="P609" i="19"/>
  <c r="W608" i="20"/>
  <c r="P608" i="20"/>
  <c r="AQ67" i="8"/>
  <c r="N55" i="3" s="1"/>
  <c r="L513" i="14" s="1"/>
  <c r="M513" i="14" s="1"/>
  <c r="AU67" i="8"/>
  <c r="R55" i="3" s="1"/>
  <c r="L517" i="14" s="1"/>
  <c r="N517" i="14" s="1"/>
  <c r="Y536" i="20"/>
  <c r="Y242" i="20"/>
  <c r="Y71" i="19"/>
  <c r="R71" i="19"/>
  <c r="P739" i="19"/>
  <c r="W739" i="19"/>
  <c r="I743" i="19"/>
  <c r="R743" i="19" s="1"/>
  <c r="P743" i="19"/>
  <c r="P759" i="19"/>
  <c r="W759" i="19"/>
  <c r="I759" i="19"/>
  <c r="R759" i="19" s="1"/>
  <c r="P763" i="19"/>
  <c r="W763" i="19"/>
  <c r="I776" i="19"/>
  <c r="R776" i="19" s="1"/>
  <c r="P776" i="19"/>
  <c r="P768" i="20"/>
  <c r="W768" i="20"/>
  <c r="P767" i="19"/>
  <c r="I767" i="19"/>
  <c r="R767" i="19" s="1"/>
  <c r="R606" i="19"/>
  <c r="Y606" i="19"/>
  <c r="R475" i="19"/>
  <c r="Y475" i="19"/>
  <c r="Y602" i="20"/>
  <c r="R602" i="20"/>
  <c r="R259" i="19"/>
  <c r="R375" i="20"/>
  <c r="Y375" i="20"/>
  <c r="Y145" i="19"/>
  <c r="Y541" i="20"/>
  <c r="W349" i="19"/>
  <c r="P349" i="19"/>
  <c r="P362" i="19"/>
  <c r="I362" i="19"/>
  <c r="W373" i="19"/>
  <c r="P373" i="19"/>
  <c r="W418" i="19"/>
  <c r="P418" i="19"/>
  <c r="P429" i="19"/>
  <c r="W429" i="19"/>
  <c r="I463" i="19"/>
  <c r="P463" i="19"/>
  <c r="W463" i="19"/>
  <c r="P497" i="19"/>
  <c r="I497" i="19"/>
  <c r="Y647" i="18"/>
  <c r="I418" i="19"/>
  <c r="I396" i="19"/>
  <c r="I316" i="19"/>
  <c r="W361" i="19"/>
  <c r="P396" i="19"/>
  <c r="P385" i="19"/>
  <c r="P149" i="19"/>
  <c r="I149" i="19"/>
  <c r="P183" i="19"/>
  <c r="I183" i="19"/>
  <c r="P206" i="19"/>
  <c r="I206" i="19"/>
  <c r="P227" i="19"/>
  <c r="W227" i="19"/>
  <c r="S208" i="16"/>
  <c r="I407" i="19"/>
  <c r="I293" i="19"/>
  <c r="W632" i="20"/>
  <c r="P632" i="20"/>
  <c r="W625" i="19"/>
  <c r="P625" i="19"/>
  <c r="W648" i="19"/>
  <c r="P648" i="19"/>
  <c r="P653" i="19"/>
  <c r="W653" i="19"/>
  <c r="P656" i="19"/>
  <c r="W656" i="19"/>
  <c r="W660" i="19"/>
  <c r="P660" i="19"/>
  <c r="W672" i="20"/>
  <c r="P672" i="20"/>
  <c r="P682" i="20"/>
  <c r="W682" i="20"/>
  <c r="W677" i="19"/>
  <c r="P677" i="19"/>
  <c r="W678" i="19"/>
  <c r="P678" i="19"/>
  <c r="W686" i="20"/>
  <c r="P686" i="20"/>
  <c r="P691" i="20"/>
  <c r="W691" i="20"/>
  <c r="S482" i="16"/>
  <c r="BA64" i="8"/>
  <c r="I349" i="19"/>
  <c r="I429" i="19"/>
  <c r="I305" i="19"/>
  <c r="I327" i="19"/>
  <c r="W668" i="20"/>
  <c r="X270" i="16"/>
  <c r="X648" i="16"/>
  <c r="P508" i="19"/>
  <c r="G1" i="19"/>
  <c r="P8" i="19"/>
  <c r="I8" i="19"/>
  <c r="W42" i="19"/>
  <c r="P42" i="19"/>
  <c r="P75" i="19"/>
  <c r="I75" i="19"/>
  <c r="P86" i="19"/>
  <c r="I86" i="19"/>
  <c r="I802" i="20"/>
  <c r="P802" i="20"/>
  <c r="I803" i="20"/>
  <c r="R803" i="20" s="1"/>
  <c r="W803" i="20"/>
  <c r="I802" i="19"/>
  <c r="R802" i="19" s="1"/>
  <c r="W802" i="19"/>
  <c r="I803" i="19"/>
  <c r="R803" i="19" s="1"/>
  <c r="P803" i="19"/>
  <c r="P305" i="19"/>
  <c r="X98" i="16"/>
  <c r="I486" i="19"/>
  <c r="V376" i="16"/>
  <c r="X376" i="16" s="1"/>
  <c r="AI4" i="17"/>
  <c r="AH35" i="17"/>
  <c r="P868" i="20"/>
  <c r="I868" i="20"/>
  <c r="R868" i="20" s="1"/>
  <c r="W868" i="20"/>
  <c r="I852" i="19"/>
  <c r="W852" i="19"/>
  <c r="I861" i="19"/>
  <c r="Y861" i="19" s="1"/>
  <c r="W861" i="19"/>
  <c r="P861" i="19"/>
  <c r="W865" i="19"/>
  <c r="P865" i="19"/>
  <c r="I865" i="19"/>
  <c r="Y865" i="19" s="1"/>
  <c r="G1" i="16"/>
  <c r="W627" i="20"/>
  <c r="P625" i="20"/>
  <c r="W645" i="20"/>
  <c r="I645" i="19"/>
  <c r="P683" i="20"/>
  <c r="P695" i="20"/>
  <c r="W723" i="20"/>
  <c r="I718" i="20"/>
  <c r="Y718" i="20" s="1"/>
  <c r="W713" i="19"/>
  <c r="I705" i="20"/>
  <c r="W719" i="20"/>
  <c r="I722" i="20"/>
  <c r="I723" i="20"/>
  <c r="Y723" i="20" s="1"/>
  <c r="I736" i="19"/>
  <c r="Y736" i="19" s="1"/>
  <c r="I746" i="19"/>
  <c r="Y746" i="19" s="1"/>
  <c r="W733" i="20"/>
  <c r="P781" i="19"/>
  <c r="P798" i="20"/>
  <c r="P796" i="19"/>
  <c r="I832" i="20"/>
  <c r="S572" i="16"/>
  <c r="R755" i="18"/>
  <c r="V27" i="16"/>
  <c r="P647" i="19"/>
  <c r="P641" i="20"/>
  <c r="W641" i="20"/>
  <c r="W639" i="19"/>
  <c r="I701" i="19"/>
  <c r="R701" i="19" s="1"/>
  <c r="P722" i="20"/>
  <c r="W713" i="20"/>
  <c r="P797" i="20"/>
  <c r="P810" i="20"/>
  <c r="W840" i="19"/>
  <c r="P840" i="19"/>
  <c r="BK16" i="8"/>
  <c r="AE21" i="17"/>
  <c r="AE18" i="17"/>
  <c r="AE7" i="17"/>
  <c r="P872" i="20"/>
  <c r="W872" i="20"/>
  <c r="P649" i="20"/>
  <c r="W649" i="20"/>
  <c r="P757" i="20"/>
  <c r="W769" i="19"/>
  <c r="I729" i="20"/>
  <c r="Y729" i="20" s="1"/>
  <c r="I733" i="20"/>
  <c r="R733" i="20" s="1"/>
  <c r="I759" i="20"/>
  <c r="R759" i="20" s="1"/>
  <c r="I782" i="19"/>
  <c r="AC28" i="17"/>
  <c r="AC25" i="17"/>
  <c r="AC29" i="17"/>
  <c r="AC27" i="17"/>
  <c r="AC18" i="17"/>
  <c r="AC8" i="17"/>
  <c r="W685" i="20"/>
  <c r="P766" i="19"/>
  <c r="P773" i="19"/>
  <c r="I799" i="19"/>
  <c r="R799" i="19" s="1"/>
  <c r="X558" i="16"/>
  <c r="X786" i="16"/>
  <c r="S817" i="16"/>
  <c r="P816" i="20"/>
  <c r="I826" i="20"/>
  <c r="R826" i="20" s="1"/>
  <c r="I827" i="19"/>
  <c r="I836" i="19"/>
  <c r="Y836" i="19" s="1"/>
  <c r="AD65" i="17"/>
  <c r="S563" i="16"/>
  <c r="S694" i="16"/>
  <c r="S698" i="16"/>
  <c r="S721" i="16"/>
  <c r="S797" i="16"/>
  <c r="W255" i="20"/>
  <c r="I631" i="19"/>
  <c r="I689" i="19"/>
  <c r="W721" i="20"/>
  <c r="I825" i="19"/>
  <c r="X718" i="16"/>
  <c r="I839" i="19"/>
  <c r="Y839" i="19" s="1"/>
  <c r="S561" i="16"/>
  <c r="I791" i="18"/>
  <c r="I707" i="18"/>
  <c r="I639" i="18"/>
  <c r="Y639" i="18" s="1"/>
  <c r="I588" i="18"/>
  <c r="I568" i="18"/>
  <c r="I556" i="18"/>
  <c r="I550" i="18"/>
  <c r="I481" i="18"/>
  <c r="I465" i="18"/>
  <c r="I203" i="18"/>
  <c r="I862" i="18"/>
  <c r="R862" i="18" s="1"/>
  <c r="S746" i="16"/>
  <c r="I852" i="20"/>
  <c r="I836" i="18"/>
  <c r="I780" i="18"/>
  <c r="R780" i="18" s="1"/>
  <c r="I745" i="18"/>
  <c r="Y745" i="18" s="1"/>
  <c r="I708" i="18"/>
  <c r="I675" i="18"/>
  <c r="I613" i="18"/>
  <c r="R613" i="18" s="1"/>
  <c r="I592" i="18"/>
  <c r="I513" i="18"/>
  <c r="I369" i="18"/>
  <c r="I348" i="18"/>
  <c r="I306" i="18"/>
  <c r="I156" i="18"/>
  <c r="I91" i="18"/>
  <c r="I56" i="18"/>
  <c r="W878" i="18"/>
  <c r="I888" i="18"/>
  <c r="Y888" i="18" s="1"/>
  <c r="W888" i="18"/>
  <c r="I828" i="18"/>
  <c r="R828" i="18" s="1"/>
  <c r="I558" i="18"/>
  <c r="I710" i="18"/>
  <c r="I567" i="18"/>
  <c r="I546" i="18"/>
  <c r="I525" i="18"/>
  <c r="I451" i="18"/>
  <c r="I403" i="18"/>
  <c r="I379" i="18"/>
  <c r="I346" i="18"/>
  <c r="I311" i="18"/>
  <c r="I303" i="18"/>
  <c r="I300" i="18"/>
  <c r="I237" i="18"/>
  <c r="I211" i="18"/>
  <c r="I178" i="18"/>
  <c r="I125" i="18"/>
  <c r="I110" i="18"/>
  <c r="I27" i="18"/>
  <c r="I879" i="20"/>
  <c r="Y879" i="20" s="1"/>
  <c r="N643" i="19"/>
  <c r="I667" i="19"/>
  <c r="U673" i="19"/>
  <c r="N665" i="20"/>
  <c r="U677" i="20"/>
  <c r="I692" i="20"/>
  <c r="I680" i="20"/>
  <c r="U723" i="20"/>
  <c r="I739" i="19"/>
  <c r="Y739" i="19" s="1"/>
  <c r="I749" i="19"/>
  <c r="R749" i="19" s="1"/>
  <c r="U731" i="20"/>
  <c r="I636" i="20"/>
  <c r="I745" i="20"/>
  <c r="Y745" i="20" s="1"/>
  <c r="U747" i="19"/>
  <c r="I770" i="19"/>
  <c r="R770" i="19" s="1"/>
  <c r="U737" i="19"/>
  <c r="N829" i="19"/>
  <c r="U656" i="20"/>
  <c r="N656" i="20"/>
  <c r="N687" i="19"/>
  <c r="U687" i="19"/>
  <c r="U768" i="20"/>
  <c r="N768" i="20"/>
  <c r="N639" i="20"/>
  <c r="U639" i="20"/>
  <c r="U640" i="20"/>
  <c r="N640" i="20"/>
  <c r="I668" i="19"/>
  <c r="U749" i="19"/>
  <c r="N759" i="19"/>
  <c r="N770" i="19"/>
  <c r="I628" i="19"/>
  <c r="I656" i="20"/>
  <c r="U675" i="20"/>
  <c r="I675" i="20"/>
  <c r="I676" i="20"/>
  <c r="Y676" i="20" s="1"/>
  <c r="I687" i="19"/>
  <c r="Y687" i="19" s="1"/>
  <c r="U726" i="20"/>
  <c r="AC32" i="8"/>
  <c r="BL32" i="8" s="1"/>
  <c r="AB32" i="8"/>
  <c r="BK32" i="8" s="1"/>
  <c r="AN85" i="8"/>
  <c r="I816" i="19"/>
  <c r="Y816" i="19" s="1"/>
  <c r="N803" i="19"/>
  <c r="U803" i="19"/>
  <c r="I635" i="19"/>
  <c r="U848" i="20"/>
  <c r="I848" i="20"/>
  <c r="Y848" i="20" s="1"/>
  <c r="N862" i="20"/>
  <c r="U862" i="20"/>
  <c r="N867" i="19"/>
  <c r="I867" i="19"/>
  <c r="N865" i="18"/>
  <c r="I865" i="18"/>
  <c r="Y865" i="18" s="1"/>
  <c r="N861" i="18"/>
  <c r="U861" i="18"/>
  <c r="U847" i="18"/>
  <c r="N847" i="18"/>
  <c r="U670" i="18"/>
  <c r="I670" i="18"/>
  <c r="I601" i="18"/>
  <c r="R601" i="18" s="1"/>
  <c r="U601" i="18"/>
  <c r="I579" i="18"/>
  <c r="Y579" i="18" s="1"/>
  <c r="U579" i="18"/>
  <c r="N559" i="18"/>
  <c r="I559" i="18"/>
  <c r="I847" i="20"/>
  <c r="R847" i="20" s="1"/>
  <c r="U847" i="20"/>
  <c r="X737" i="16"/>
  <c r="S764" i="16"/>
  <c r="Q90" i="8"/>
  <c r="P90" i="8"/>
  <c r="AZ90" i="8" s="1"/>
  <c r="U812" i="18"/>
  <c r="I812" i="18"/>
  <c r="R812" i="18" s="1"/>
  <c r="I628" i="18"/>
  <c r="R628" i="18" s="1"/>
  <c r="U628" i="18"/>
  <c r="N581" i="18"/>
  <c r="I581" i="18"/>
  <c r="N492" i="18"/>
  <c r="I492" i="18"/>
  <c r="N335" i="18"/>
  <c r="I335" i="18"/>
  <c r="O173" i="16"/>
  <c r="S173" i="16" s="1"/>
  <c r="O186" i="16"/>
  <c r="S186" i="16" s="1"/>
  <c r="U472" i="20"/>
  <c r="U75" i="19"/>
  <c r="U339" i="20"/>
  <c r="U469" i="20"/>
  <c r="T222" i="16"/>
  <c r="X222" i="16" s="1"/>
  <c r="U751" i="18"/>
  <c r="N751" i="18"/>
  <c r="AA89" i="8"/>
  <c r="BJ89" i="8" s="1"/>
  <c r="U890" i="19"/>
  <c r="I449" i="18"/>
  <c r="U672" i="18"/>
  <c r="U643" i="18"/>
  <c r="I741" i="18"/>
  <c r="R741" i="18" s="1"/>
  <c r="U808" i="18"/>
  <c r="I423" i="18"/>
  <c r="Y423" i="18" s="1"/>
  <c r="N423" i="18"/>
  <c r="N887" i="18"/>
  <c r="O91" i="8"/>
  <c r="AM90" i="8"/>
  <c r="BU90" i="8" s="1"/>
  <c r="I732" i="18"/>
  <c r="R732" i="18" s="1"/>
  <c r="I600" i="18"/>
  <c r="R600" i="18" s="1"/>
  <c r="O11" i="8"/>
  <c r="AY11" i="8" s="1"/>
  <c r="O10" i="8"/>
  <c r="AY10" i="8" s="1"/>
  <c r="I667" i="20"/>
  <c r="U663" i="20"/>
  <c r="N643" i="20"/>
  <c r="U643" i="20"/>
  <c r="U840" i="20"/>
  <c r="N837" i="19"/>
  <c r="U837" i="19"/>
  <c r="AN84" i="8"/>
  <c r="BV84" i="8" s="1"/>
  <c r="AO84" i="8"/>
  <c r="U855" i="20"/>
  <c r="I855" i="20"/>
  <c r="Y855" i="20" s="1"/>
  <c r="N861" i="20"/>
  <c r="I861" i="20"/>
  <c r="R861" i="20" s="1"/>
  <c r="I869" i="20"/>
  <c r="R869" i="20" s="1"/>
  <c r="N869" i="20"/>
  <c r="I855" i="19"/>
  <c r="R855" i="19" s="1"/>
  <c r="U855" i="19"/>
  <c r="N870" i="19"/>
  <c r="I870" i="19"/>
  <c r="R870" i="19" s="1"/>
  <c r="N675" i="20"/>
  <c r="N666" i="19"/>
  <c r="U666" i="19"/>
  <c r="N768" i="19"/>
  <c r="N772" i="20"/>
  <c r="U771" i="19"/>
  <c r="I742" i="20"/>
  <c r="R742" i="20" s="1"/>
  <c r="AA44" i="8"/>
  <c r="BJ44" i="8" s="1"/>
  <c r="AA36" i="8"/>
  <c r="BJ36" i="8" s="1"/>
  <c r="AA28" i="8"/>
  <c r="BJ28" i="8" s="1"/>
  <c r="AM68" i="8"/>
  <c r="AM66" i="8"/>
  <c r="BU66" i="8" s="1"/>
  <c r="AM56" i="8"/>
  <c r="BU56" i="8" s="1"/>
  <c r="AM47" i="8"/>
  <c r="BU47" i="8" s="1"/>
  <c r="AM31" i="8"/>
  <c r="BU31" i="8" s="1"/>
  <c r="AM17" i="8"/>
  <c r="BU17" i="8" s="1"/>
  <c r="AM10" i="8"/>
  <c r="BU10" i="8" s="1"/>
  <c r="U633" i="19"/>
  <c r="I642" i="19"/>
  <c r="N658" i="20"/>
  <c r="U658" i="20"/>
  <c r="U722" i="20"/>
  <c r="N748" i="20"/>
  <c r="N760" i="19"/>
  <c r="U765" i="19"/>
  <c r="N745" i="19"/>
  <c r="U745" i="19"/>
  <c r="N846" i="20"/>
  <c r="U846" i="20"/>
  <c r="U860" i="20"/>
  <c r="I860" i="20"/>
  <c r="Y860" i="20" s="1"/>
  <c r="U873" i="20"/>
  <c r="N873" i="20"/>
  <c r="I873" i="20"/>
  <c r="R873" i="20" s="1"/>
  <c r="U850" i="19"/>
  <c r="N850" i="19"/>
  <c r="I869" i="19"/>
  <c r="R869" i="19" s="1"/>
  <c r="N869" i="19"/>
  <c r="N663" i="19"/>
  <c r="U678" i="19"/>
  <c r="N678" i="19"/>
  <c r="U746" i="20"/>
  <c r="U761" i="20"/>
  <c r="N761" i="20"/>
  <c r="U839" i="19"/>
  <c r="I646" i="20"/>
  <c r="U646" i="20"/>
  <c r="N657" i="20"/>
  <c r="U657" i="20"/>
  <c r="U688" i="19"/>
  <c r="N688" i="19"/>
  <c r="I720" i="19"/>
  <c r="R720" i="19" s="1"/>
  <c r="U725" i="20"/>
  <c r="S702" i="16"/>
  <c r="N849" i="20"/>
  <c r="U849" i="20"/>
  <c r="N871" i="20"/>
  <c r="I871" i="20"/>
  <c r="R871" i="20" s="1"/>
  <c r="N848" i="19"/>
  <c r="I848" i="19"/>
  <c r="R848" i="19" s="1"/>
  <c r="T20" i="16"/>
  <c r="I628" i="20"/>
  <c r="U637" i="19"/>
  <c r="N636" i="20"/>
  <c r="N650" i="20"/>
  <c r="U657" i="19"/>
  <c r="I673" i="20"/>
  <c r="U662" i="19"/>
  <c r="I760" i="19"/>
  <c r="Y760" i="19" s="1"/>
  <c r="U831" i="19"/>
  <c r="I831" i="19"/>
  <c r="Y831" i="19" s="1"/>
  <c r="X709" i="16"/>
  <c r="N846" i="19"/>
  <c r="U846" i="19"/>
  <c r="N835" i="18"/>
  <c r="U835" i="18"/>
  <c r="N788" i="18"/>
  <c r="I788" i="18"/>
  <c r="N769" i="18"/>
  <c r="U769" i="18"/>
  <c r="N759" i="18"/>
  <c r="I759" i="18"/>
  <c r="Y759" i="18" s="1"/>
  <c r="U759" i="18"/>
  <c r="I733" i="18"/>
  <c r="R733" i="18" s="1"/>
  <c r="U733" i="18"/>
  <c r="U715" i="18"/>
  <c r="N715" i="18"/>
  <c r="I679" i="18"/>
  <c r="Y679" i="18" s="1"/>
  <c r="U679" i="18"/>
  <c r="U658" i="18"/>
  <c r="N658" i="18"/>
  <c r="N650" i="18"/>
  <c r="U650" i="18"/>
  <c r="U631" i="18"/>
  <c r="N631" i="18"/>
  <c r="N625" i="18"/>
  <c r="U625" i="18"/>
  <c r="U602" i="18"/>
  <c r="N602" i="18"/>
  <c r="I602" i="18"/>
  <c r="N533" i="18"/>
  <c r="I533" i="18"/>
  <c r="N478" i="18"/>
  <c r="I478" i="18"/>
  <c r="I457" i="18"/>
  <c r="N457" i="18"/>
  <c r="N440" i="18"/>
  <c r="U440" i="18"/>
  <c r="U429" i="18"/>
  <c r="N429" i="18"/>
  <c r="I409" i="18"/>
  <c r="N409" i="18"/>
  <c r="I380" i="18"/>
  <c r="N380" i="18"/>
  <c r="N255" i="18"/>
  <c r="I255" i="18"/>
  <c r="I220" i="18"/>
  <c r="N220" i="18"/>
  <c r="I197" i="18"/>
  <c r="N197" i="18"/>
  <c r="I192" i="18"/>
  <c r="N192" i="18"/>
  <c r="I127" i="18"/>
  <c r="N127" i="18"/>
  <c r="I843" i="20"/>
  <c r="R843" i="20" s="1"/>
  <c r="I867" i="18"/>
  <c r="N867" i="18"/>
  <c r="N833" i="18"/>
  <c r="I833" i="18"/>
  <c r="R833" i="18" s="1"/>
  <c r="N799" i="18"/>
  <c r="I799" i="18"/>
  <c r="U799" i="18"/>
  <c r="N748" i="18"/>
  <c r="I748" i="18"/>
  <c r="R748" i="18" s="1"/>
  <c r="U743" i="18"/>
  <c r="N743" i="18"/>
  <c r="N716" i="18"/>
  <c r="I716" i="18"/>
  <c r="R716" i="18" s="1"/>
  <c r="I695" i="18"/>
  <c r="N695" i="18"/>
  <c r="N692" i="18"/>
  <c r="U692" i="18"/>
  <c r="N627" i="18"/>
  <c r="U627" i="18"/>
  <c r="U597" i="18"/>
  <c r="I597" i="18"/>
  <c r="R597" i="18" s="1"/>
  <c r="N540" i="18"/>
  <c r="I540" i="18"/>
  <c r="N488" i="18"/>
  <c r="I488" i="18"/>
  <c r="N475" i="18"/>
  <c r="I475" i="18"/>
  <c r="N453" i="18"/>
  <c r="I453" i="18"/>
  <c r="N450" i="18"/>
  <c r="I450" i="18"/>
  <c r="U422" i="18"/>
  <c r="N422" i="18"/>
  <c r="I422" i="18"/>
  <c r="R422" i="18" s="1"/>
  <c r="U421" i="18"/>
  <c r="N421" i="18"/>
  <c r="N413" i="18"/>
  <c r="I413" i="18"/>
  <c r="I410" i="18"/>
  <c r="N410" i="18"/>
  <c r="N370" i="18"/>
  <c r="I370" i="18"/>
  <c r="N315" i="18"/>
  <c r="I315" i="18"/>
  <c r="N265" i="18"/>
  <c r="I265" i="18"/>
  <c r="N213" i="18"/>
  <c r="I213" i="18"/>
  <c r="N201" i="18"/>
  <c r="I201" i="18"/>
  <c r="N95" i="18"/>
  <c r="I95" i="18"/>
  <c r="N85" i="18"/>
  <c r="I85" i="18"/>
  <c r="I79" i="18"/>
  <c r="N79" i="18"/>
  <c r="X860" i="16"/>
  <c r="N839" i="18"/>
  <c r="I839" i="18"/>
  <c r="R839" i="18" s="1"/>
  <c r="I829" i="18"/>
  <c r="Y829" i="18" s="1"/>
  <c r="N829" i="18"/>
  <c r="I806" i="18"/>
  <c r="Y806" i="18" s="1"/>
  <c r="U806" i="18"/>
  <c r="N806" i="18"/>
  <c r="U802" i="18"/>
  <c r="N802" i="18"/>
  <c r="I802" i="18"/>
  <c r="I779" i="18"/>
  <c r="R779" i="18" s="1"/>
  <c r="N779" i="18"/>
  <c r="I772" i="18"/>
  <c r="Y772" i="18" s="1"/>
  <c r="N772" i="18"/>
  <c r="N767" i="18"/>
  <c r="I767" i="18"/>
  <c r="U763" i="18"/>
  <c r="I763" i="18"/>
  <c r="Y763" i="18" s="1"/>
  <c r="I757" i="18"/>
  <c r="N757" i="18"/>
  <c r="U757" i="18"/>
  <c r="N726" i="18"/>
  <c r="U726" i="18"/>
  <c r="N682" i="18"/>
  <c r="I682" i="18"/>
  <c r="U682" i="18"/>
  <c r="N677" i="18"/>
  <c r="I677" i="18"/>
  <c r="U661" i="18"/>
  <c r="N661" i="18"/>
  <c r="N571" i="18"/>
  <c r="I571" i="18"/>
  <c r="I553" i="18"/>
  <c r="N553" i="18"/>
  <c r="N476" i="18"/>
  <c r="I476" i="18"/>
  <c r="U417" i="18"/>
  <c r="N417" i="18"/>
  <c r="N333" i="18"/>
  <c r="I333" i="18"/>
  <c r="N316" i="18"/>
  <c r="I316" i="18"/>
  <c r="I269" i="18"/>
  <c r="N269" i="18"/>
  <c r="I245" i="18"/>
  <c r="N245" i="18"/>
  <c r="I199" i="18"/>
  <c r="N199" i="18"/>
  <c r="I145" i="18"/>
  <c r="N145" i="18"/>
  <c r="I100" i="18"/>
  <c r="N100" i="18"/>
  <c r="I68" i="18"/>
  <c r="N68" i="18"/>
  <c r="T363" i="16"/>
  <c r="X363" i="16" s="1"/>
  <c r="U261" i="20"/>
  <c r="I703" i="19"/>
  <c r="Y703" i="19" s="1"/>
  <c r="I696" i="20"/>
  <c r="Y696" i="20" s="1"/>
  <c r="I702" i="20"/>
  <c r="AA4" i="8"/>
  <c r="BJ4" i="8" s="1"/>
  <c r="N821" i="19"/>
  <c r="I821" i="20"/>
  <c r="R821" i="20" s="1"/>
  <c r="AA90" i="8"/>
  <c r="BJ90" i="8" s="1"/>
  <c r="I883" i="19"/>
  <c r="Y883" i="19" s="1"/>
  <c r="I877" i="18"/>
  <c r="R877" i="18" s="1"/>
  <c r="U883" i="19"/>
  <c r="I877" i="19"/>
  <c r="Y877" i="19" s="1"/>
  <c r="N48" i="18"/>
  <c r="N886" i="18"/>
  <c r="U886" i="18"/>
  <c r="I882" i="20"/>
  <c r="R882" i="20" s="1"/>
  <c r="I622" i="18"/>
  <c r="I463" i="18"/>
  <c r="I866" i="18"/>
  <c r="I835" i="18"/>
  <c r="Y835" i="18" s="1"/>
  <c r="I701" i="18"/>
  <c r="I420" i="18"/>
  <c r="R420" i="18" s="1"/>
  <c r="I179" i="18"/>
  <c r="N888" i="19"/>
  <c r="I875" i="20"/>
  <c r="R875" i="20" s="1"/>
  <c r="S530" i="16"/>
  <c r="O642" i="19"/>
  <c r="V642" i="19"/>
  <c r="I643" i="19"/>
  <c r="I689" i="20"/>
  <c r="Y689" i="20" s="1"/>
  <c r="V706" i="19"/>
  <c r="O746" i="20"/>
  <c r="I786" i="19"/>
  <c r="Y786" i="19" s="1"/>
  <c r="X95" i="16"/>
  <c r="X267" i="16"/>
  <c r="X7" i="16"/>
  <c r="O51" i="8"/>
  <c r="AY51" i="8" s="1"/>
  <c r="O57" i="8"/>
  <c r="AY57" i="8" s="1"/>
  <c r="I643" i="20"/>
  <c r="O657" i="20"/>
  <c r="O696" i="20"/>
  <c r="I732" i="20"/>
  <c r="O757" i="20"/>
  <c r="I785" i="20"/>
  <c r="Y785" i="20" s="1"/>
  <c r="V806" i="19"/>
  <c r="V811" i="19"/>
  <c r="S484" i="16"/>
  <c r="I635" i="20"/>
  <c r="R635" i="20" s="1"/>
  <c r="I656" i="19"/>
  <c r="O775" i="19"/>
  <c r="X536" i="16"/>
  <c r="AG38" i="17"/>
  <c r="I695" i="19"/>
  <c r="Y695" i="19" s="1"/>
  <c r="I697" i="20"/>
  <c r="Y697" i="20" s="1"/>
  <c r="I706" i="19"/>
  <c r="R706" i="19" s="1"/>
  <c r="I710" i="19"/>
  <c r="R710" i="19" s="1"/>
  <c r="I711" i="19"/>
  <c r="R711" i="19" s="1"/>
  <c r="I715" i="19"/>
  <c r="Y715" i="19" s="1"/>
  <c r="I723" i="19"/>
  <c r="Y723" i="19" s="1"/>
  <c r="I710" i="20"/>
  <c r="Y710" i="20" s="1"/>
  <c r="O718" i="20"/>
  <c r="V805" i="19"/>
  <c r="O813" i="19"/>
  <c r="O825" i="19"/>
  <c r="I833" i="19"/>
  <c r="Y833" i="19" s="1"/>
  <c r="O676" i="19"/>
  <c r="V676" i="19"/>
  <c r="I748" i="20"/>
  <c r="Y748" i="20" s="1"/>
  <c r="I778" i="20"/>
  <c r="R778" i="20" s="1"/>
  <c r="I768" i="19"/>
  <c r="R768" i="19" s="1"/>
  <c r="X101" i="16"/>
  <c r="X635" i="16"/>
  <c r="AE23" i="17"/>
  <c r="AE22" i="17"/>
  <c r="AE20" i="17"/>
  <c r="AE19" i="17"/>
  <c r="AE17" i="17"/>
  <c r="AE16" i="17"/>
  <c r="I651" i="19"/>
  <c r="O678" i="20"/>
  <c r="O682" i="19"/>
  <c r="O702" i="20"/>
  <c r="O719" i="20"/>
  <c r="V745" i="19"/>
  <c r="O845" i="20"/>
  <c r="V845" i="20"/>
  <c r="O859" i="20"/>
  <c r="V859" i="20"/>
  <c r="O863" i="20"/>
  <c r="V863" i="20"/>
  <c r="V873" i="19"/>
  <c r="O873" i="19"/>
  <c r="I638" i="20"/>
  <c r="I642" i="20"/>
  <c r="I652" i="20"/>
  <c r="I662" i="19"/>
  <c r="I666" i="20"/>
  <c r="I670" i="20"/>
  <c r="X626" i="16"/>
  <c r="I837" i="20"/>
  <c r="R837" i="20" s="1"/>
  <c r="X773" i="16"/>
  <c r="S695" i="16"/>
  <c r="I845" i="18"/>
  <c r="I826" i="18"/>
  <c r="R826" i="18" s="1"/>
  <c r="O826" i="18"/>
  <c r="I623" i="18"/>
  <c r="I619" i="18"/>
  <c r="I596" i="18"/>
  <c r="I572" i="18"/>
  <c r="S667" i="16"/>
  <c r="X719" i="16"/>
  <c r="X775" i="16"/>
  <c r="X749" i="16"/>
  <c r="S800" i="16"/>
  <c r="X845" i="16"/>
  <c r="S803" i="16"/>
  <c r="X815" i="16"/>
  <c r="X774" i="16"/>
  <c r="I696" i="19"/>
  <c r="R696" i="19" s="1"/>
  <c r="O710" i="19"/>
  <c r="I709" i="20"/>
  <c r="Y709" i="20" s="1"/>
  <c r="O725" i="20"/>
  <c r="I728" i="20"/>
  <c r="R728" i="20" s="1"/>
  <c r="I763" i="20"/>
  <c r="I783" i="20"/>
  <c r="R783" i="20" s="1"/>
  <c r="V765" i="19"/>
  <c r="I785" i="19"/>
  <c r="Y785" i="19" s="1"/>
  <c r="I788" i="19"/>
  <c r="Y788" i="19" s="1"/>
  <c r="O792" i="19"/>
  <c r="I827" i="20"/>
  <c r="R827" i="20" s="1"/>
  <c r="I831" i="20"/>
  <c r="Y831" i="20" s="1"/>
  <c r="I832" i="19"/>
  <c r="S664" i="16"/>
  <c r="X820" i="16"/>
  <c r="S811" i="16"/>
  <c r="O807" i="18"/>
  <c r="I807" i="18"/>
  <c r="O740" i="18"/>
  <c r="V740" i="18"/>
  <c r="V723" i="18"/>
  <c r="I723" i="18"/>
  <c r="R723" i="18" s="1"/>
  <c r="V542" i="18"/>
  <c r="O542" i="18"/>
  <c r="O132" i="18"/>
  <c r="I132" i="18"/>
  <c r="V843" i="19"/>
  <c r="X844" i="16"/>
  <c r="S558" i="16"/>
  <c r="S761" i="16"/>
  <c r="X764" i="16"/>
  <c r="S855" i="16"/>
  <c r="I853" i="20"/>
  <c r="R853" i="20" s="1"/>
  <c r="I842" i="18"/>
  <c r="R842" i="18" s="1"/>
  <c r="I832" i="18"/>
  <c r="I821" i="18"/>
  <c r="R821" i="18" s="1"/>
  <c r="O727" i="18"/>
  <c r="V727" i="18"/>
  <c r="O663" i="18"/>
  <c r="V663" i="18"/>
  <c r="O512" i="18"/>
  <c r="I512" i="18"/>
  <c r="I468" i="18"/>
  <c r="S866" i="16"/>
  <c r="X560" i="16"/>
  <c r="O863" i="18"/>
  <c r="I863" i="18"/>
  <c r="R863" i="18" s="1"/>
  <c r="V848" i="18"/>
  <c r="I848" i="18"/>
  <c r="I133" i="18"/>
  <c r="I75" i="18"/>
  <c r="O878" i="18"/>
  <c r="I892" i="20"/>
  <c r="Y892" i="20" s="1"/>
  <c r="I880" i="20"/>
  <c r="R880" i="20" s="1"/>
  <c r="I878" i="19"/>
  <c r="Y878" i="19" s="1"/>
  <c r="I889" i="19"/>
  <c r="Y889" i="19" s="1"/>
  <c r="I887" i="18"/>
  <c r="R887" i="18" s="1"/>
  <c r="I809" i="18"/>
  <c r="I728" i="18"/>
  <c r="I351" i="18"/>
  <c r="AA91" i="8"/>
  <c r="S744" i="16"/>
  <c r="V835" i="18"/>
  <c r="I827" i="18"/>
  <c r="I811" i="18"/>
  <c r="Y811" i="18" s="1"/>
  <c r="V808" i="18"/>
  <c r="I721" i="18"/>
  <c r="I426" i="18"/>
  <c r="I332" i="18"/>
  <c r="I313" i="18"/>
  <c r="I283" i="18"/>
  <c r="I888" i="19"/>
  <c r="R888" i="19" s="1"/>
  <c r="O877" i="18"/>
  <c r="I881" i="20"/>
  <c r="R881" i="20" s="1"/>
  <c r="V826" i="18"/>
  <c r="I452" i="18"/>
  <c r="X745" i="16"/>
  <c r="S822" i="16"/>
  <c r="I869" i="18"/>
  <c r="I800" i="18"/>
  <c r="R800" i="18" s="1"/>
  <c r="O670" i="18"/>
  <c r="I643" i="18"/>
  <c r="Y643" i="18" s="1"/>
  <c r="I555" i="18"/>
  <c r="Y555" i="18" s="1"/>
  <c r="I240" i="18"/>
  <c r="I175" i="18"/>
  <c r="V876" i="20"/>
  <c r="Q91" i="8"/>
  <c r="I319" i="18"/>
  <c r="Y34" i="19"/>
  <c r="R34" i="19"/>
  <c r="Y114" i="19"/>
  <c r="R114" i="19"/>
  <c r="R194" i="20"/>
  <c r="R34" i="20"/>
  <c r="R544" i="20"/>
  <c r="I554" i="19"/>
  <c r="Q34" i="19"/>
  <c r="Q234" i="19"/>
  <c r="Q354" i="19"/>
  <c r="I274" i="19"/>
  <c r="R154" i="19"/>
  <c r="X24" i="18"/>
  <c r="X504" i="18"/>
  <c r="X184" i="18"/>
  <c r="Q744" i="18"/>
  <c r="I664" i="18"/>
  <c r="Y664" i="18" s="1"/>
  <c r="R24" i="20"/>
  <c r="R444" i="20"/>
  <c r="X114" i="19"/>
  <c r="X624" i="18"/>
  <c r="Y174" i="18"/>
  <c r="X224" i="18"/>
  <c r="Y184" i="18"/>
  <c r="Q594" i="19"/>
  <c r="Y14" i="20"/>
  <c r="X474" i="19"/>
  <c r="AA113" i="21"/>
  <c r="X144" i="18"/>
  <c r="X384" i="18"/>
  <c r="X104" i="18"/>
  <c r="R374" i="20"/>
  <c r="X394" i="19"/>
  <c r="I314" i="19"/>
  <c r="Q114" i="19"/>
  <c r="X434" i="19"/>
  <c r="Q74" i="19"/>
  <c r="Y244" i="20"/>
  <c r="Q94" i="18"/>
  <c r="Y144" i="19"/>
  <c r="Y174" i="20"/>
  <c r="Y234" i="20"/>
  <c r="X234" i="19"/>
  <c r="X264" i="18"/>
  <c r="X704" i="18"/>
  <c r="X344" i="18"/>
  <c r="Y104" i="18"/>
  <c r="Y64" i="18"/>
  <c r="I394" i="19"/>
  <c r="R394" i="19" s="1"/>
  <c r="X314" i="19"/>
  <c r="I74" i="19"/>
  <c r="Y74" i="19" s="1"/>
  <c r="I514" i="19"/>
  <c r="R514" i="19" s="1"/>
  <c r="Y774" i="20"/>
  <c r="X594" i="18"/>
  <c r="I754" i="18"/>
  <c r="R754" i="18" s="1"/>
  <c r="Y334" i="19"/>
  <c r="X304" i="18"/>
  <c r="Y504" i="18"/>
  <c r="I194" i="19"/>
  <c r="R194" i="19" s="1"/>
  <c r="I474" i="19"/>
  <c r="X514" i="19"/>
  <c r="Q274" i="19"/>
  <c r="Q434" i="19"/>
  <c r="Y774" i="19"/>
  <c r="Y44" i="20"/>
  <c r="Y564" i="20"/>
  <c r="R40" i="16"/>
  <c r="S40" i="16" s="1"/>
  <c r="Q584" i="18"/>
  <c r="R314" i="18"/>
  <c r="Y314" i="18"/>
  <c r="R164" i="18"/>
  <c r="Y164" i="18"/>
  <c r="R254" i="20"/>
  <c r="R414" i="20"/>
  <c r="R314" i="20"/>
  <c r="Y104" i="19"/>
  <c r="Y704" i="20"/>
  <c r="Y304" i="19"/>
  <c r="Y534" i="20"/>
  <c r="Y214" i="20"/>
  <c r="R464" i="20"/>
  <c r="R574" i="20"/>
  <c r="Q314" i="18"/>
  <c r="I244" i="18"/>
  <c r="Y204" i="20"/>
  <c r="R144" i="20"/>
  <c r="Y644" i="19"/>
  <c r="R764" i="19"/>
  <c r="Q184" i="18"/>
  <c r="Q594" i="18"/>
  <c r="I394" i="18"/>
  <c r="R634" i="20"/>
  <c r="Y594" i="20"/>
  <c r="R174" i="19"/>
  <c r="Y134" i="20"/>
  <c r="R364" i="19"/>
  <c r="Y74" i="20"/>
  <c r="R284" i="19"/>
  <c r="Q424" i="18"/>
  <c r="I474" i="18"/>
  <c r="R514" i="20"/>
  <c r="Y604" i="19"/>
  <c r="R304" i="20"/>
  <c r="Q24" i="18"/>
  <c r="Q234" i="18"/>
  <c r="Q554" i="18"/>
  <c r="Y794" i="19"/>
  <c r="R404" i="19"/>
  <c r="Y664" i="19"/>
  <c r="Y744" i="20"/>
  <c r="Q264" i="18"/>
  <c r="Q634" i="18"/>
  <c r="X834" i="18"/>
  <c r="Q804" i="18"/>
  <c r="X804" i="18"/>
  <c r="I584" i="18"/>
  <c r="X824" i="18"/>
  <c r="R38" i="9"/>
  <c r="R30" i="9"/>
  <c r="R14" i="9"/>
  <c r="L302" i="14"/>
  <c r="N302" i="14" s="1"/>
  <c r="L392" i="14"/>
  <c r="M392" i="14" s="1"/>
  <c r="R6" i="9"/>
  <c r="AC47" i="9"/>
  <c r="L372" i="14"/>
  <c r="M372" i="14" s="1"/>
  <c r="L12" i="14"/>
  <c r="M12" i="14" s="1"/>
  <c r="L382" i="14"/>
  <c r="N382" i="14" s="1"/>
  <c r="R11" i="9"/>
  <c r="R15" i="9"/>
  <c r="R39" i="9"/>
  <c r="R17" i="9"/>
  <c r="M9" i="9"/>
  <c r="K6" i="9"/>
  <c r="O9" i="8"/>
  <c r="AY9" i="8" s="1"/>
  <c r="O8" i="8"/>
  <c r="AY8" i="8" s="1"/>
  <c r="O7" i="8"/>
  <c r="AY7" i="8" s="1"/>
  <c r="O6" i="8"/>
  <c r="AY6" i="8" s="1"/>
  <c r="O5" i="8"/>
  <c r="AY5" i="8" s="1"/>
  <c r="E1" i="16"/>
  <c r="I1" i="16"/>
  <c r="N633" i="19"/>
  <c r="N659" i="19"/>
  <c r="U659" i="20"/>
  <c r="N648" i="20"/>
  <c r="U626" i="19"/>
  <c r="I638" i="19"/>
  <c r="R638" i="19" s="1"/>
  <c r="I659" i="19"/>
  <c r="Y659" i="19" s="1"/>
  <c r="U718" i="20"/>
  <c r="U760" i="20"/>
  <c r="I741" i="19"/>
  <c r="U728" i="20"/>
  <c r="I752" i="19"/>
  <c r="I756" i="19"/>
  <c r="Y756" i="19" s="1"/>
  <c r="I822" i="20"/>
  <c r="Y822" i="20" s="1"/>
  <c r="AX4" i="8"/>
  <c r="N685" i="20"/>
  <c r="N628" i="20"/>
  <c r="N696" i="19"/>
  <c r="N698" i="20"/>
  <c r="U749" i="20"/>
  <c r="N752" i="19"/>
  <c r="I770" i="20"/>
  <c r="AA63" i="8"/>
  <c r="BJ63" i="8" s="1"/>
  <c r="N812" i="20"/>
  <c r="I812" i="20"/>
  <c r="R812" i="20" s="1"/>
  <c r="N828" i="20"/>
  <c r="I828" i="20"/>
  <c r="AW4" i="8"/>
  <c r="N625" i="20"/>
  <c r="N629" i="19"/>
  <c r="N655" i="19"/>
  <c r="U671" i="20"/>
  <c r="N681" i="20"/>
  <c r="U719" i="20"/>
  <c r="I708" i="20"/>
  <c r="R708" i="20" s="1"/>
  <c r="U809" i="19"/>
  <c r="I809" i="19"/>
  <c r="Y809" i="19" s="1"/>
  <c r="N830" i="19"/>
  <c r="U642" i="19"/>
  <c r="I663" i="20"/>
  <c r="R663" i="20" s="1"/>
  <c r="I681" i="19"/>
  <c r="R681" i="19" s="1"/>
  <c r="I713" i="19"/>
  <c r="U770" i="20"/>
  <c r="U728" i="19"/>
  <c r="I773" i="20"/>
  <c r="Y773" i="20" s="1"/>
  <c r="U812" i="20"/>
  <c r="AU4" i="8"/>
  <c r="O43" i="8"/>
  <c r="AY43" i="8" s="1"/>
  <c r="O41" i="8"/>
  <c r="AY41" i="8" s="1"/>
  <c r="O40" i="8"/>
  <c r="AY40" i="8" s="1"/>
  <c r="O33" i="8"/>
  <c r="AY33" i="8" s="1"/>
  <c r="O25" i="8"/>
  <c r="AY25" i="8" s="1"/>
  <c r="O17" i="8"/>
  <c r="AY17" i="8" s="1"/>
  <c r="I636" i="19"/>
  <c r="U647" i="19"/>
  <c r="N645" i="19"/>
  <c r="N670" i="20"/>
  <c r="U670" i="20"/>
  <c r="U653" i="20"/>
  <c r="I693" i="20"/>
  <c r="N626" i="20"/>
  <c r="N680" i="19"/>
  <c r="I650" i="20"/>
  <c r="R650" i="20" s="1"/>
  <c r="I666" i="19"/>
  <c r="I680" i="19"/>
  <c r="Y680" i="19" s="1"/>
  <c r="U708" i="19"/>
  <c r="U705" i="20"/>
  <c r="I725" i="20"/>
  <c r="R725" i="20" s="1"/>
  <c r="I763" i="19"/>
  <c r="Y763" i="19" s="1"/>
  <c r="U747" i="20"/>
  <c r="U772" i="19"/>
  <c r="N819" i="20"/>
  <c r="I819" i="20"/>
  <c r="R819" i="20" s="1"/>
  <c r="I815" i="19"/>
  <c r="Y815" i="19" s="1"/>
  <c r="AT4" i="8"/>
  <c r="U631" i="20"/>
  <c r="U669" i="19"/>
  <c r="U629" i="20"/>
  <c r="X762" i="16"/>
  <c r="R658" i="18"/>
  <c r="Y658" i="18"/>
  <c r="N863" i="20"/>
  <c r="I863" i="20"/>
  <c r="N627" i="20"/>
  <c r="U638" i="19"/>
  <c r="I698" i="20"/>
  <c r="Y698" i="20" s="1"/>
  <c r="N733" i="20"/>
  <c r="BB67" i="8"/>
  <c r="BE59" i="8"/>
  <c r="BE51" i="8"/>
  <c r="AA66" i="8"/>
  <c r="BJ66" i="8" s="1"/>
  <c r="AA49" i="8"/>
  <c r="BJ49" i="8" s="1"/>
  <c r="BG64" i="8"/>
  <c r="BE56" i="8"/>
  <c r="BI53" i="8"/>
  <c r="BF5" i="8"/>
  <c r="BR66" i="8"/>
  <c r="BM65" i="8"/>
  <c r="BO56" i="8"/>
  <c r="BQ22" i="8"/>
  <c r="BO11" i="8"/>
  <c r="BO9" i="8"/>
  <c r="BT6" i="8"/>
  <c r="N798" i="20"/>
  <c r="U796" i="19"/>
  <c r="S810" i="16"/>
  <c r="I849" i="20"/>
  <c r="R849" i="20" s="1"/>
  <c r="U866" i="19"/>
  <c r="I796" i="18"/>
  <c r="U796" i="18"/>
  <c r="I866" i="20"/>
  <c r="Y866" i="20" s="1"/>
  <c r="I865" i="20"/>
  <c r="U871" i="20"/>
  <c r="U848" i="19"/>
  <c r="I847" i="19"/>
  <c r="U856" i="19"/>
  <c r="I856" i="19"/>
  <c r="R856" i="19" s="1"/>
  <c r="I858" i="19"/>
  <c r="Y858" i="19" s="1"/>
  <c r="U860" i="18"/>
  <c r="U870" i="18"/>
  <c r="I849" i="18"/>
  <c r="N849" i="18"/>
  <c r="U662" i="18"/>
  <c r="I662" i="18"/>
  <c r="S720" i="16"/>
  <c r="S714" i="16"/>
  <c r="N848" i="20"/>
  <c r="U865" i="20"/>
  <c r="U847" i="19"/>
  <c r="U867" i="19"/>
  <c r="N796" i="18"/>
  <c r="U859" i="18"/>
  <c r="U807" i="18"/>
  <c r="N860" i="18"/>
  <c r="AM89" i="8"/>
  <c r="BU89" i="8" s="1"/>
  <c r="O90" i="8"/>
  <c r="AY90" i="8" s="1"/>
  <c r="I840" i="20"/>
  <c r="R840" i="20" s="1"/>
  <c r="X576" i="16"/>
  <c r="N853" i="20"/>
  <c r="U866" i="20"/>
  <c r="I866" i="19"/>
  <c r="R866" i="19" s="1"/>
  <c r="I870" i="18"/>
  <c r="N859" i="18"/>
  <c r="U843" i="18"/>
  <c r="I843" i="18"/>
  <c r="Y843" i="18" s="1"/>
  <c r="N737" i="18"/>
  <c r="I737" i="18"/>
  <c r="I796" i="20"/>
  <c r="Y796" i="20" s="1"/>
  <c r="X717" i="16"/>
  <c r="X872" i="16"/>
  <c r="S794" i="16"/>
  <c r="S719" i="16"/>
  <c r="I846" i="19"/>
  <c r="R846" i="19" s="1"/>
  <c r="I873" i="18"/>
  <c r="N873" i="18"/>
  <c r="N323" i="18"/>
  <c r="I323" i="18"/>
  <c r="I872" i="18"/>
  <c r="Y872" i="18" s="1"/>
  <c r="I861" i="18"/>
  <c r="I726" i="18"/>
  <c r="U731" i="18"/>
  <c r="I893" i="19"/>
  <c r="R893" i="19" s="1"/>
  <c r="I876" i="18"/>
  <c r="Y876" i="18" s="1"/>
  <c r="N880" i="20"/>
  <c r="N746" i="18"/>
  <c r="I688" i="18"/>
  <c r="I629" i="18"/>
  <c r="U596" i="18"/>
  <c r="I486" i="18"/>
  <c r="I467" i="18"/>
  <c r="I459" i="18"/>
  <c r="I436" i="18"/>
  <c r="R436" i="18" s="1"/>
  <c r="I318" i="18"/>
  <c r="I307" i="18"/>
  <c r="I285" i="18"/>
  <c r="I160" i="18"/>
  <c r="I122" i="18"/>
  <c r="I99" i="18"/>
  <c r="I83" i="18"/>
  <c r="I57" i="18"/>
  <c r="I891" i="20"/>
  <c r="I885" i="19"/>
  <c r="Y885" i="19" s="1"/>
  <c r="I875" i="18"/>
  <c r="Y875" i="18" s="1"/>
  <c r="I769" i="18"/>
  <c r="I736" i="18"/>
  <c r="I697" i="18"/>
  <c r="I666" i="18"/>
  <c r="I610" i="18"/>
  <c r="I523" i="18"/>
  <c r="I456" i="18"/>
  <c r="I417" i="18"/>
  <c r="I405" i="18"/>
  <c r="I375" i="18"/>
  <c r="I341" i="18"/>
  <c r="I236" i="18"/>
  <c r="I210" i="18"/>
  <c r="I193" i="18"/>
  <c r="I103" i="18"/>
  <c r="I93" i="18"/>
  <c r="I67" i="18"/>
  <c r="I35" i="18"/>
  <c r="I885" i="18"/>
  <c r="Y885" i="18" s="1"/>
  <c r="I888" i="20"/>
  <c r="R888" i="20" s="1"/>
  <c r="BI52" i="8"/>
  <c r="BH52" i="8"/>
  <c r="BD44" i="8"/>
  <c r="BE44" i="8"/>
  <c r="BF44" i="8"/>
  <c r="BG44" i="8"/>
  <c r="BI36" i="8"/>
  <c r="BB36" i="8"/>
  <c r="BE36" i="8"/>
  <c r="BG36" i="8"/>
  <c r="BF28" i="8"/>
  <c r="BE28" i="8"/>
  <c r="BI28" i="8"/>
  <c r="BB28" i="8"/>
  <c r="BH28" i="8"/>
  <c r="BI20" i="8"/>
  <c r="BF20" i="8"/>
  <c r="BE12" i="8"/>
  <c r="BF12" i="8"/>
  <c r="BG12" i="8"/>
  <c r="BB12" i="8"/>
  <c r="BI12" i="8"/>
  <c r="BD4" i="8"/>
  <c r="BF4" i="8"/>
  <c r="BH4" i="8"/>
  <c r="BE4" i="8"/>
  <c r="BI43" i="8"/>
  <c r="BE43" i="8"/>
  <c r="BF43" i="8"/>
  <c r="BG43" i="8"/>
  <c r="BB43" i="8"/>
  <c r="BG35" i="8"/>
  <c r="BC35" i="8"/>
  <c r="BE35" i="8"/>
  <c r="BB35" i="8"/>
  <c r="BI27" i="8"/>
  <c r="BE27" i="8"/>
  <c r="BB27" i="8"/>
  <c r="BF27" i="8"/>
  <c r="BC27" i="8"/>
  <c r="BE19" i="8"/>
  <c r="BG19" i="8"/>
  <c r="BF11" i="8"/>
  <c r="BC11" i="8"/>
  <c r="BH11" i="8"/>
  <c r="BE11" i="8"/>
  <c r="BI11" i="8"/>
  <c r="BB11" i="8"/>
  <c r="AA58" i="8"/>
  <c r="BJ58" i="8" s="1"/>
  <c r="BG58" i="8"/>
  <c r="BD58" i="8"/>
  <c r="BE50" i="8"/>
  <c r="BI50" i="8"/>
  <c r="AA50" i="8"/>
  <c r="BJ50" i="8" s="1"/>
  <c r="AA42" i="8"/>
  <c r="BJ42" i="8" s="1"/>
  <c r="BI42" i="8"/>
  <c r="BE42" i="8"/>
  <c r="BF42" i="8"/>
  <c r="BG42" i="8"/>
  <c r="AA34" i="8"/>
  <c r="BJ34" i="8" s="1"/>
  <c r="BI34" i="8"/>
  <c r="BB34" i="8"/>
  <c r="BB26" i="8"/>
  <c r="BE26" i="8"/>
  <c r="AA18" i="8"/>
  <c r="BJ18" i="8" s="1"/>
  <c r="BC18" i="8"/>
  <c r="BH18" i="8"/>
  <c r="BG18" i="8"/>
  <c r="BF18" i="8"/>
  <c r="BI18" i="8"/>
  <c r="AA10" i="8"/>
  <c r="BJ10" i="8" s="1"/>
  <c r="BD10" i="8"/>
  <c r="BF10" i="8"/>
  <c r="BB10" i="8"/>
  <c r="BC65" i="8"/>
  <c r="BE57" i="8"/>
  <c r="BC57" i="8"/>
  <c r="BH57" i="8"/>
  <c r="BB57" i="8"/>
  <c r="AA41" i="8"/>
  <c r="BJ41" i="8" s="1"/>
  <c r="BG41" i="8"/>
  <c r="BE41" i="8"/>
  <c r="BC41" i="8"/>
  <c r="BE33" i="8"/>
  <c r="BI33" i="8"/>
  <c r="BC33" i="8"/>
  <c r="BF33" i="8"/>
  <c r="BB25" i="8"/>
  <c r="BI25" i="8"/>
  <c r="BE25" i="8"/>
  <c r="BF17" i="8"/>
  <c r="BE17" i="8"/>
  <c r="BH17" i="8"/>
  <c r="BE9" i="8"/>
  <c r="BC9" i="8"/>
  <c r="BF9" i="8"/>
  <c r="BH9" i="8"/>
  <c r="BG9" i="8"/>
  <c r="BF40" i="8"/>
  <c r="BC40" i="8"/>
  <c r="BH40" i="8"/>
  <c r="BK40" i="8"/>
  <c r="BB40" i="8"/>
  <c r="BD32" i="8"/>
  <c r="BB32" i="8"/>
  <c r="BC32" i="8"/>
  <c r="BG32" i="8"/>
  <c r="BF24" i="8"/>
  <c r="BH24" i="8"/>
  <c r="BF16" i="8"/>
  <c r="BD16" i="8"/>
  <c r="BE16" i="8"/>
  <c r="BB16" i="8"/>
  <c r="BH16" i="8"/>
  <c r="BF8" i="8"/>
  <c r="BC8" i="8"/>
  <c r="BB8" i="8"/>
  <c r="AB71" i="8"/>
  <c r="BK71" i="8" s="1"/>
  <c r="AC71" i="8"/>
  <c r="BL71" i="8" s="1"/>
  <c r="AB55" i="8"/>
  <c r="BK55" i="8" s="1"/>
  <c r="AC55" i="8"/>
  <c r="BL55" i="8" s="1"/>
  <c r="BF55" i="8"/>
  <c r="BC47" i="8"/>
  <c r="BE47" i="8"/>
  <c r="AB39" i="8"/>
  <c r="BK39" i="8" s="1"/>
  <c r="BI39" i="8"/>
  <c r="BC39" i="8"/>
  <c r="BH39" i="8"/>
  <c r="BB39" i="8"/>
  <c r="BD31" i="8"/>
  <c r="BF31" i="8"/>
  <c r="AB23" i="8"/>
  <c r="BK23" i="8" s="1"/>
  <c r="AC23" i="8"/>
  <c r="BL23" i="8" s="1"/>
  <c r="BF23" i="8"/>
  <c r="BD23" i="8"/>
  <c r="AB15" i="8"/>
  <c r="BK15" i="8" s="1"/>
  <c r="AC15" i="8"/>
  <c r="BL15" i="8" s="1"/>
  <c r="BB15" i="8"/>
  <c r="BG7" i="8"/>
  <c r="AB7" i="8"/>
  <c r="BK7" i="8" s="1"/>
  <c r="AC7" i="8"/>
  <c r="BL7" i="8" s="1"/>
  <c r="BC7" i="8"/>
  <c r="BH7" i="8"/>
  <c r="BB7" i="8"/>
  <c r="BD46" i="8"/>
  <c r="BC46" i="8"/>
  <c r="BB46" i="8"/>
  <c r="BI46" i="8"/>
  <c r="BB38" i="8"/>
  <c r="BF38" i="8"/>
  <c r="BC38" i="8"/>
  <c r="BG38" i="8"/>
  <c r="BG30" i="8"/>
  <c r="BC30" i="8"/>
  <c r="BE22" i="8"/>
  <c r="BC22" i="8"/>
  <c r="BG22" i="8"/>
  <c r="BD22" i="8"/>
  <c r="BF14" i="8"/>
  <c r="BD14" i="8"/>
  <c r="BB14" i="8"/>
  <c r="BI14" i="8"/>
  <c r="BD6" i="8"/>
  <c r="BH6" i="8"/>
  <c r="BI61" i="8"/>
  <c r="BI45" i="8"/>
  <c r="BE45" i="8"/>
  <c r="BG45" i="8"/>
  <c r="BH45" i="8"/>
  <c r="BB45" i="8"/>
  <c r="BI37" i="8"/>
  <c r="BG37" i="8"/>
  <c r="BB37" i="8"/>
  <c r="BH37" i="8"/>
  <c r="BI29" i="8"/>
  <c r="BE29" i="8"/>
  <c r="BH29" i="8"/>
  <c r="BI21" i="8"/>
  <c r="BG21" i="8"/>
  <c r="BF21" i="8"/>
  <c r="BH21" i="8"/>
  <c r="BI13" i="8"/>
  <c r="BB13" i="8"/>
  <c r="BT67" i="8"/>
  <c r="BW67" i="8"/>
  <c r="BO59" i="8"/>
  <c r="BT59" i="8"/>
  <c r="BS59" i="8"/>
  <c r="BQ59" i="8"/>
  <c r="BN59" i="8"/>
  <c r="BT58" i="8"/>
  <c r="BM58" i="8"/>
  <c r="BQ58" i="8"/>
  <c r="BO58" i="8"/>
  <c r="BO57" i="8"/>
  <c r="BN57" i="8"/>
  <c r="BW55" i="8"/>
  <c r="BP55" i="8"/>
  <c r="BR55" i="8"/>
  <c r="BN53" i="8"/>
  <c r="BQ53" i="8"/>
  <c r="BS53" i="8"/>
  <c r="BM53" i="8"/>
  <c r="BO52" i="8"/>
  <c r="BW52" i="8"/>
  <c r="BT51" i="8"/>
  <c r="BO51" i="8"/>
  <c r="BM50" i="8"/>
  <c r="BN50" i="8"/>
  <c r="BO50" i="8"/>
  <c r="BT50" i="8"/>
  <c r="BM47" i="8"/>
  <c r="BP47" i="8"/>
  <c r="BT47" i="8"/>
  <c r="BR47" i="8"/>
  <c r="BQ46" i="8"/>
  <c r="BO46" i="8"/>
  <c r="BR46" i="8"/>
  <c r="BT46" i="8"/>
  <c r="BN46" i="8"/>
  <c r="BS45" i="8"/>
  <c r="BT45" i="8"/>
  <c r="BO45" i="8"/>
  <c r="BQ45" i="8"/>
  <c r="BP44" i="8"/>
  <c r="BN44" i="8"/>
  <c r="BT44" i="8"/>
  <c r="BM43" i="8"/>
  <c r="BP43" i="8"/>
  <c r="BR43" i="8"/>
  <c r="BO43" i="8"/>
  <c r="BT43" i="8"/>
  <c r="BQ43" i="8"/>
  <c r="BM42" i="8"/>
  <c r="BR42" i="8"/>
  <c r="BP42" i="8"/>
  <c r="BQ42" i="8"/>
  <c r="BO42" i="8"/>
  <c r="BN42" i="8"/>
  <c r="BT41" i="8"/>
  <c r="BR41" i="8"/>
  <c r="BS41" i="8"/>
  <c r="BP41" i="8"/>
  <c r="BM41" i="8"/>
  <c r="BS40" i="8"/>
  <c r="BM40" i="8"/>
  <c r="BQ40" i="8"/>
  <c r="BO40" i="8"/>
  <c r="BP40" i="8"/>
  <c r="BN40" i="8"/>
  <c r="BT40" i="8"/>
  <c r="BQ39" i="8"/>
  <c r="BM39" i="8"/>
  <c r="BT39" i="8"/>
  <c r="BT38" i="8"/>
  <c r="BQ38" i="8"/>
  <c r="BM38" i="8"/>
  <c r="BR38" i="8"/>
  <c r="BO38" i="8"/>
  <c r="BS38" i="8"/>
  <c r="BT37" i="8"/>
  <c r="BP37" i="8"/>
  <c r="BR37" i="8"/>
  <c r="BM37" i="8"/>
  <c r="BM36" i="8"/>
  <c r="BP36" i="8"/>
  <c r="BN36" i="8"/>
  <c r="BT36" i="8"/>
  <c r="BR36" i="8"/>
  <c r="BQ35" i="8"/>
  <c r="BW35" i="8"/>
  <c r="BT35" i="8"/>
  <c r="BS35" i="8"/>
  <c r="BO35" i="8"/>
  <c r="BR35" i="8"/>
  <c r="BP34" i="8"/>
  <c r="BS34" i="8"/>
  <c r="BQ34" i="8"/>
  <c r="BM34" i="8"/>
  <c r="BM33" i="8"/>
  <c r="BR33" i="8"/>
  <c r="BP33" i="8"/>
  <c r="BO33" i="8"/>
  <c r="BS33" i="8"/>
  <c r="BP32" i="8"/>
  <c r="BN32" i="8"/>
  <c r="BT32" i="8"/>
  <c r="BS32" i="8"/>
  <c r="BO32" i="8"/>
  <c r="BN31" i="8"/>
  <c r="BQ31" i="8"/>
  <c r="BS31" i="8"/>
  <c r="BT31" i="8"/>
  <c r="BM31" i="8"/>
  <c r="BO30" i="8"/>
  <c r="BS30" i="8"/>
  <c r="BP30" i="8"/>
  <c r="BT30" i="8"/>
  <c r="BR30" i="8"/>
  <c r="BQ29" i="8"/>
  <c r="BM29" i="8"/>
  <c r="BO29" i="8"/>
  <c r="BT28" i="8"/>
  <c r="BR28" i="8"/>
  <c r="BM28" i="8"/>
  <c r="BS28" i="8"/>
  <c r="BO28" i="8"/>
  <c r="BP27" i="8"/>
  <c r="BQ27" i="8"/>
  <c r="BR27" i="8"/>
  <c r="BN27" i="8"/>
  <c r="BM27" i="8"/>
  <c r="BT27" i="8"/>
  <c r="BR26" i="8"/>
  <c r="BQ26" i="8"/>
  <c r="BO25" i="8"/>
  <c r="BQ25" i="8"/>
  <c r="BR25" i="8"/>
  <c r="BM25" i="8"/>
  <c r="BS25" i="8"/>
  <c r="BR24" i="8"/>
  <c r="BQ24" i="8"/>
  <c r="BN24" i="8"/>
  <c r="BO24" i="8"/>
  <c r="BM23" i="8"/>
  <c r="BN23" i="8"/>
  <c r="BS23" i="8"/>
  <c r="BO23" i="8"/>
  <c r="BM21" i="8"/>
  <c r="BS21" i="8"/>
  <c r="BT21" i="8"/>
  <c r="BO21" i="8"/>
  <c r="BP20" i="8"/>
  <c r="BO20" i="8"/>
  <c r="BQ20" i="8"/>
  <c r="BS20" i="8"/>
  <c r="BP19" i="8"/>
  <c r="BQ19" i="8"/>
  <c r="BT19" i="8"/>
  <c r="BR19" i="8"/>
  <c r="BO18" i="8"/>
  <c r="BR18" i="8"/>
  <c r="BS18" i="8"/>
  <c r="BT17" i="8"/>
  <c r="BP17" i="8"/>
  <c r="BQ17" i="8"/>
  <c r="BM17" i="8"/>
  <c r="BQ16" i="8"/>
  <c r="BP16" i="8"/>
  <c r="BO16" i="8"/>
  <c r="BS16" i="8"/>
  <c r="BP15" i="8"/>
  <c r="BM15" i="8"/>
  <c r="BO15" i="8"/>
  <c r="BS14" i="8"/>
  <c r="BT14" i="8"/>
  <c r="BS13" i="8"/>
  <c r="BN13" i="8"/>
  <c r="BR13" i="8"/>
  <c r="BM13" i="8"/>
  <c r="BT12" i="8"/>
  <c r="BS12" i="8"/>
  <c r="BO12" i="8"/>
  <c r="BO10" i="8"/>
  <c r="BM10" i="8"/>
  <c r="BS8" i="8"/>
  <c r="BR8" i="8"/>
  <c r="BN8" i="8"/>
  <c r="BM8" i="8"/>
  <c r="BT7" i="8"/>
  <c r="BM7" i="8"/>
  <c r="BP7" i="8"/>
  <c r="BO7" i="8"/>
  <c r="BQ7" i="8"/>
  <c r="BO5" i="8"/>
  <c r="BS5" i="8"/>
  <c r="P36" i="8"/>
  <c r="AZ36" i="8" s="1"/>
  <c r="Q36" i="8"/>
  <c r="BA36" i="8" s="1"/>
  <c r="P33" i="8"/>
  <c r="AZ33" i="8" s="1"/>
  <c r="Q33" i="8"/>
  <c r="BA33" i="8" s="1"/>
  <c r="Q21" i="8"/>
  <c r="BA21" i="8" s="1"/>
  <c r="P21" i="8"/>
  <c r="AZ21" i="8" s="1"/>
  <c r="Q19" i="8"/>
  <c r="BA19" i="8" s="1"/>
  <c r="P19" i="8"/>
  <c r="AZ19" i="8" s="1"/>
  <c r="BL35" i="8"/>
  <c r="Q51" i="8"/>
  <c r="BA51" i="8" s="1"/>
  <c r="BV57" i="8"/>
  <c r="AS51" i="8"/>
  <c r="BJ47" i="8"/>
  <c r="BK21" i="8"/>
  <c r="BV43" i="8"/>
  <c r="BW42" i="8"/>
  <c r="BV20" i="8"/>
  <c r="Q50" i="8"/>
  <c r="BA50" i="8" s="1"/>
  <c r="P50" i="8"/>
  <c r="AZ50" i="8" s="1"/>
  <c r="AT66" i="8"/>
  <c r="AC72" i="8"/>
  <c r="BL72" i="8" s="1"/>
  <c r="AQ51" i="8"/>
  <c r="BJ30" i="8"/>
  <c r="BU6" i="8"/>
  <c r="BL44" i="8"/>
  <c r="BV6" i="8"/>
  <c r="AQ50" i="8"/>
  <c r="O52" i="8"/>
  <c r="AY52" i="8" s="1"/>
  <c r="AT53" i="8"/>
  <c r="AT55" i="8"/>
  <c r="O56" i="8"/>
  <c r="AY56" i="8" s="1"/>
  <c r="O58" i="8"/>
  <c r="AY58" i="8" s="1"/>
  <c r="BJ43" i="8"/>
  <c r="BF37" i="8"/>
  <c r="BF29" i="8"/>
  <c r="BB21" i="8"/>
  <c r="BC21" i="8"/>
  <c r="BE21" i="8"/>
  <c r="BE13" i="8"/>
  <c r="BF13" i="8"/>
  <c r="BC13" i="8"/>
  <c r="BC12" i="8"/>
  <c r="BD19" i="8"/>
  <c r="BD11" i="8"/>
  <c r="BE34" i="8"/>
  <c r="BE18" i="8"/>
  <c r="BH15" i="8"/>
  <c r="BI38" i="8"/>
  <c r="BI30" i="8"/>
  <c r="BN4" i="8"/>
  <c r="BN47" i="8"/>
  <c r="BN45" i="8"/>
  <c r="BN43" i="8"/>
  <c r="BN41" i="8"/>
  <c r="BN37" i="8"/>
  <c r="BN14" i="8"/>
  <c r="BV22" i="8"/>
  <c r="BV30" i="8"/>
  <c r="BV40" i="8"/>
  <c r="BW20" i="8"/>
  <c r="BV27" i="8"/>
  <c r="BV59" i="8"/>
  <c r="AR47" i="8"/>
  <c r="AT43" i="8"/>
  <c r="AQ42" i="8"/>
  <c r="AX41" i="8"/>
  <c r="AR40" i="8"/>
  <c r="AW38" i="8"/>
  <c r="AV37" i="8"/>
  <c r="AS34" i="8"/>
  <c r="AU29" i="8"/>
  <c r="AZ28" i="8"/>
  <c r="AQ26" i="8"/>
  <c r="N26" i="3" s="1"/>
  <c r="L203" i="14" s="1"/>
  <c r="N203" i="14" s="1"/>
  <c r="AV24" i="8"/>
  <c r="AV22" i="8"/>
  <c r="AQ14" i="8"/>
  <c r="AX10" i="8"/>
  <c r="AR8" i="8"/>
  <c r="AW7" i="8"/>
  <c r="AX7" i="8"/>
  <c r="BF26" i="8"/>
  <c r="BB18" i="8"/>
  <c r="BI10" i="8"/>
  <c r="X10" i="10" s="1"/>
  <c r="O431" i="14" s="1"/>
  <c r="BH10" i="8"/>
  <c r="BB41" i="8"/>
  <c r="BI41" i="8"/>
  <c r="BD33" i="8"/>
  <c r="BG25" i="8"/>
  <c r="BD25" i="8"/>
  <c r="BB17" i="8"/>
  <c r="BC17" i="8"/>
  <c r="BD9" i="8"/>
  <c r="BB9" i="8"/>
  <c r="BC16" i="8"/>
  <c r="BE8" i="8"/>
  <c r="BH8" i="8"/>
  <c r="BD55" i="8"/>
  <c r="BB47" i="8"/>
  <c r="BC31" i="8"/>
  <c r="BE23" i="8"/>
  <c r="BI23" i="8"/>
  <c r="AA23" i="8"/>
  <c r="BJ23" i="8" s="1"/>
  <c r="BB23" i="8"/>
  <c r="BC15" i="8"/>
  <c r="BF15" i="8"/>
  <c r="BD15" i="8"/>
  <c r="AA7" i="8"/>
  <c r="BJ7" i="8" s="1"/>
  <c r="BD7" i="8"/>
  <c r="BF7" i="8"/>
  <c r="BB30" i="8"/>
  <c r="BB22" i="8"/>
  <c r="BG14" i="8"/>
  <c r="AC29" i="8"/>
  <c r="BL29" i="8" s="1"/>
  <c r="AB29" i="8"/>
  <c r="BK29" i="8" s="1"/>
  <c r="BQ4" i="8"/>
  <c r="BS72" i="8"/>
  <c r="AQ5" i="8"/>
  <c r="BW51" i="8"/>
  <c r="BV64" i="8"/>
  <c r="BW17" i="8"/>
  <c r="BV26" i="8"/>
  <c r="BK44" i="8"/>
  <c r="BV38" i="8"/>
  <c r="BV24" i="8"/>
  <c r="AX51" i="8"/>
  <c r="AS52" i="8"/>
  <c r="AW53" i="8"/>
  <c r="AW55" i="8"/>
  <c r="AU56" i="8"/>
  <c r="AV57" i="8"/>
  <c r="AV58" i="8"/>
  <c r="AU59" i="8"/>
  <c r="BK59" i="8"/>
  <c r="AA77" i="8"/>
  <c r="AA69" i="8"/>
  <c r="BJ69" i="8" s="1"/>
  <c r="AA37" i="8"/>
  <c r="BJ37" i="8" s="1"/>
  <c r="AA21" i="8"/>
  <c r="BJ21" i="8" s="1"/>
  <c r="AA13" i="8"/>
  <c r="BJ13" i="8" s="1"/>
  <c r="BJ6" i="8"/>
  <c r="BL25" i="8"/>
  <c r="BD13" i="8"/>
  <c r="AA67" i="8"/>
  <c r="BJ67" i="8" s="1"/>
  <c r="AA59" i="8"/>
  <c r="BJ59" i="8" s="1"/>
  <c r="AA51" i="8"/>
  <c r="BJ51" i="8" s="1"/>
  <c r="AA35" i="8"/>
  <c r="BJ35" i="8" s="1"/>
  <c r="AA11" i="8"/>
  <c r="BJ11" i="8" s="1"/>
  <c r="BN74" i="8"/>
  <c r="BN70" i="8"/>
  <c r="BP59" i="8"/>
  <c r="BQ44" i="8"/>
  <c r="BQ41" i="8"/>
  <c r="BP38" i="8"/>
  <c r="BQ36" i="8"/>
  <c r="BN34" i="8"/>
  <c r="BO27" i="8"/>
  <c r="BW21" i="8"/>
  <c r="BV50" i="8"/>
  <c r="BV11" i="8"/>
  <c r="BV52" i="8"/>
  <c r="BV31" i="8"/>
  <c r="O50" i="8"/>
  <c r="AY50" i="8" s="1"/>
  <c r="BB4" i="8"/>
  <c r="BD51" i="8"/>
  <c r="BF19" i="8"/>
  <c r="BK11" i="8"/>
  <c r="BC50" i="8"/>
  <c r="AA73" i="8"/>
  <c r="BJ73" i="8" s="1"/>
  <c r="AA65" i="8"/>
  <c r="BJ65" i="8" s="1"/>
  <c r="AA57" i="8"/>
  <c r="BJ57" i="8" s="1"/>
  <c r="AA33" i="8"/>
  <c r="BJ33" i="8" s="1"/>
  <c r="AA25" i="8"/>
  <c r="BJ25" i="8" s="1"/>
  <c r="AA9" i="8"/>
  <c r="BJ9" i="8" s="1"/>
  <c r="BE64" i="8"/>
  <c r="BT20" i="8"/>
  <c r="BT15" i="8"/>
  <c r="BT13" i="8"/>
  <c r="R20" i="9"/>
  <c r="AC29" i="9"/>
  <c r="K15" i="9"/>
  <c r="AC7" i="9"/>
  <c r="R18" i="9"/>
  <c r="R23" i="9"/>
  <c r="R12" i="9"/>
  <c r="AC34" i="9"/>
  <c r="AC23" i="9"/>
  <c r="AC26" i="9"/>
  <c r="R25" i="9"/>
  <c r="AC10" i="9"/>
  <c r="Z34" i="9"/>
  <c r="K12" i="9"/>
  <c r="R10" i="9"/>
  <c r="R26" i="9"/>
  <c r="AC38" i="9"/>
  <c r="AC13" i="9"/>
  <c r="R33" i="9"/>
  <c r="R22" i="9"/>
  <c r="AC15" i="9"/>
  <c r="AC31" i="9"/>
  <c r="M41" i="9"/>
  <c r="K18" i="9"/>
  <c r="R28" i="9"/>
  <c r="AC36" i="9"/>
  <c r="R36" i="9"/>
  <c r="J12" i="12"/>
  <c r="R12" i="14" s="1"/>
  <c r="T12" i="14" s="1"/>
  <c r="R49" i="9"/>
  <c r="AC42" i="9"/>
  <c r="O75" i="10"/>
  <c r="AC19" i="9"/>
  <c r="R42" i="9"/>
  <c r="R19" i="9"/>
  <c r="AC39" i="9"/>
  <c r="AC18" i="9"/>
  <c r="AB15" i="9"/>
  <c r="M10" i="9"/>
  <c r="R52" i="9"/>
  <c r="L182" i="14"/>
  <c r="M182" i="14" s="1"/>
  <c r="L422" i="14"/>
  <c r="M422" i="14" s="1"/>
  <c r="L322" i="14"/>
  <c r="N322" i="14" s="1"/>
  <c r="R47" i="9"/>
  <c r="AC37" i="9"/>
  <c r="AC21" i="9"/>
  <c r="M26" i="9"/>
  <c r="R16" i="9"/>
  <c r="R24" i="9"/>
  <c r="R32" i="9"/>
  <c r="R40" i="9"/>
  <c r="R48" i="9"/>
  <c r="R5" i="9"/>
  <c r="R13" i="9"/>
  <c r="R21" i="9"/>
  <c r="R37" i="9"/>
  <c r="R53" i="9"/>
  <c r="AC41" i="9"/>
  <c r="AC24" i="9"/>
  <c r="AC32" i="9"/>
  <c r="AC40" i="9"/>
  <c r="R31" i="9"/>
  <c r="K45" i="9"/>
  <c r="O10" i="10"/>
  <c r="O6" i="10"/>
  <c r="O28" i="10"/>
  <c r="O22" i="10"/>
  <c r="J9" i="12"/>
  <c r="R392" i="14" s="1"/>
  <c r="L272" i="14"/>
  <c r="N272" i="14" s="1"/>
  <c r="L412" i="14"/>
  <c r="N412" i="14" s="1"/>
  <c r="R34" i="9"/>
  <c r="AC45" i="9"/>
  <c r="J45" i="12"/>
  <c r="R152" i="14" s="1"/>
  <c r="S152" i="14" s="1"/>
  <c r="R27" i="9"/>
  <c r="R35" i="9"/>
  <c r="AC20" i="9"/>
  <c r="AC28" i="9"/>
  <c r="AC17" i="9"/>
  <c r="AC25" i="9"/>
  <c r="AC33" i="9"/>
  <c r="AC6" i="9"/>
  <c r="AC14" i="9"/>
  <c r="AC22" i="9"/>
  <c r="AC11" i="9"/>
  <c r="AC27" i="9"/>
  <c r="X14" i="9"/>
  <c r="J55" i="10"/>
  <c r="O522" i="14" s="1"/>
  <c r="Q522" i="14" s="1"/>
  <c r="J11" i="10"/>
  <c r="O442" i="14" s="1"/>
  <c r="Q442" i="14" s="1"/>
  <c r="O22" i="12"/>
  <c r="AC35" i="9"/>
  <c r="AC12" i="9"/>
  <c r="AC16" i="9"/>
  <c r="R8" i="9"/>
  <c r="Q5" i="9"/>
  <c r="K48" i="9"/>
  <c r="V24" i="9"/>
  <c r="Z17" i="9"/>
  <c r="AB41" i="9"/>
  <c r="O77" i="10"/>
  <c r="AC9" i="9"/>
  <c r="M37" i="9"/>
  <c r="R29" i="9"/>
  <c r="AC30" i="9"/>
  <c r="AC8" i="9"/>
  <c r="M13" i="9"/>
  <c r="X22" i="9"/>
  <c r="O44" i="10"/>
  <c r="R7" i="9"/>
  <c r="M53" i="9"/>
  <c r="AC5" i="9"/>
  <c r="K24" i="9"/>
  <c r="Z33" i="9"/>
  <c r="O70" i="10"/>
  <c r="O62" i="10"/>
  <c r="O54" i="10"/>
  <c r="J34" i="10"/>
  <c r="O252" i="14" s="1"/>
  <c r="P252" i="14" s="1"/>
  <c r="J42" i="10"/>
  <c r="O202" i="14" s="1"/>
  <c r="AC48" i="9"/>
  <c r="AC46" i="9"/>
  <c r="J9" i="10"/>
  <c r="O392" i="14" s="1"/>
  <c r="P392" i="14" s="1"/>
  <c r="R50" i="9"/>
  <c r="L152" i="14"/>
  <c r="M152" i="14" s="1"/>
  <c r="L62" i="14"/>
  <c r="M62" i="14" s="1"/>
  <c r="L342" i="14"/>
  <c r="N342" i="14" s="1"/>
  <c r="L112" i="14"/>
  <c r="N112" i="14" s="1"/>
  <c r="L532" i="14"/>
  <c r="N532" i="14" s="1"/>
  <c r="L452" i="14"/>
  <c r="N452" i="14" s="1"/>
  <c r="L142" i="14"/>
  <c r="N142" i="14" s="1"/>
  <c r="L72" i="14"/>
  <c r="N72" i="14" s="1"/>
  <c r="L42" i="14"/>
  <c r="L102" i="14"/>
  <c r="N102" i="14" s="1"/>
  <c r="L602" i="14"/>
  <c r="N602" i="14" s="1"/>
  <c r="L92" i="14"/>
  <c r="N92" i="14" s="1"/>
  <c r="L32" i="14"/>
  <c r="N32" i="14" s="1"/>
  <c r="L592" i="14"/>
  <c r="L552" i="14"/>
  <c r="M552" i="14" s="1"/>
  <c r="L122" i="14"/>
  <c r="N122" i="14" s="1"/>
  <c r="L252" i="14"/>
  <c r="M252" i="14" s="1"/>
  <c r="L332" i="14"/>
  <c r="N332" i="14" s="1"/>
  <c r="L632" i="14"/>
  <c r="N632" i="14" s="1"/>
  <c r="L402" i="14"/>
  <c r="N402" i="14" s="1"/>
  <c r="O66" i="8"/>
  <c r="AY66" i="8" s="1"/>
  <c r="AZ9" i="8"/>
  <c r="BG67" i="8"/>
  <c r="BL67" i="8"/>
  <c r="BC67" i="8"/>
  <c r="BH59" i="8"/>
  <c r="BF59" i="8"/>
  <c r="BD59" i="8"/>
  <c r="AC62" i="8"/>
  <c r="BL62" i="8" s="1"/>
  <c r="AB62" i="8"/>
  <c r="BK62" i="8" s="1"/>
  <c r="AC22" i="8"/>
  <c r="BL22" i="8" s="1"/>
  <c r="AB22" i="8"/>
  <c r="BK22" i="8" s="1"/>
  <c r="BG6" i="8"/>
  <c r="BH5" i="8"/>
  <c r="BM4" i="8"/>
  <c r="BP4" i="8"/>
  <c r="BT53" i="8"/>
  <c r="BT33" i="8"/>
  <c r="BT29" i="8"/>
  <c r="BT25" i="8"/>
  <c r="AQ6" i="8"/>
  <c r="AX6" i="8"/>
  <c r="BI66" i="8"/>
  <c r="X54" i="10" s="1"/>
  <c r="O511" i="14" s="1"/>
  <c r="BB58" i="8"/>
  <c r="BH58" i="8"/>
  <c r="BI58" i="8"/>
  <c r="BH50" i="8"/>
  <c r="BF25" i="8"/>
  <c r="BD64" i="8"/>
  <c r="BF56" i="8"/>
  <c r="BL56" i="8"/>
  <c r="AA32" i="8"/>
  <c r="BJ32" i="8" s="1"/>
  <c r="BI24" i="8"/>
  <c r="BI8" i="8"/>
  <c r="BH55" i="8"/>
  <c r="BE55" i="8"/>
  <c r="AA55" i="8"/>
  <c r="BJ55" i="8" s="1"/>
  <c r="BC55" i="8"/>
  <c r="AA31" i="8"/>
  <c r="BJ31" i="8" s="1"/>
  <c r="BE31" i="8"/>
  <c r="AA15" i="8"/>
  <c r="BJ15" i="8" s="1"/>
  <c r="BG15" i="8"/>
  <c r="BF30" i="8"/>
  <c r="BF6" i="8"/>
  <c r="BK53" i="8"/>
  <c r="AC45" i="8"/>
  <c r="BL45" i="8" s="1"/>
  <c r="AB45" i="8"/>
  <c r="BK45" i="8" s="1"/>
  <c r="AB37" i="8"/>
  <c r="BK37" i="8" s="1"/>
  <c r="AC37" i="8"/>
  <c r="BL37" i="8" s="1"/>
  <c r="BI35" i="8"/>
  <c r="BS76" i="8"/>
  <c r="BS52" i="8"/>
  <c r="AR55" i="8"/>
  <c r="AQ59" i="8"/>
  <c r="BA59" i="8"/>
  <c r="AS58" i="8"/>
  <c r="AV53" i="8"/>
  <c r="AV50" i="8"/>
  <c r="AZ62" i="8"/>
  <c r="BA57" i="8"/>
  <c r="AT9" i="8"/>
  <c r="AX9" i="8"/>
  <c r="O67" i="8"/>
  <c r="AY67" i="8" s="1"/>
  <c r="AR67" i="8"/>
  <c r="O55" i="3" s="1"/>
  <c r="L514" i="14" s="1"/>
  <c r="AX67" i="8"/>
  <c r="V55" i="3" s="1"/>
  <c r="L521" i="14" s="1"/>
  <c r="N521" i="14" s="1"/>
  <c r="AR66" i="8"/>
  <c r="AW50" i="8"/>
  <c r="AT67" i="8"/>
  <c r="Q55" i="3" s="1"/>
  <c r="L516" i="14" s="1"/>
  <c r="AZ59" i="8"/>
  <c r="AU58" i="8"/>
  <c r="AR51" i="8"/>
  <c r="O4" i="8"/>
  <c r="AY4" i="8" s="1"/>
  <c r="AS4" i="8"/>
  <c r="AU66" i="8"/>
  <c r="AV67" i="8"/>
  <c r="AX8" i="8"/>
  <c r="AS6" i="8"/>
  <c r="AT8" i="8"/>
  <c r="AV7" i="8"/>
  <c r="BD5" i="8"/>
  <c r="BC5" i="8"/>
  <c r="BC52" i="8"/>
  <c r="AA52" i="8"/>
  <c r="BJ52" i="8" s="1"/>
  <c r="BD52" i="8"/>
  <c r="AA20" i="8"/>
  <c r="BJ20" i="8" s="1"/>
  <c r="BE20" i="8"/>
  <c r="BG20" i="8"/>
  <c r="BF50" i="8"/>
  <c r="BL57" i="8"/>
  <c r="AC33" i="8"/>
  <c r="BL33" i="8" s="1"/>
  <c r="AB33" i="8"/>
  <c r="BK33" i="8" s="1"/>
  <c r="BG17" i="8"/>
  <c r="BI47" i="8"/>
  <c r="BI31" i="8"/>
  <c r="BI7" i="8"/>
  <c r="BR4" i="8"/>
  <c r="AN4" i="8"/>
  <c r="BV4" i="8" s="1"/>
  <c r="AM58" i="8"/>
  <c r="BU58" i="8" s="1"/>
  <c r="BR58" i="8"/>
  <c r="BR57" i="8"/>
  <c r="BP57" i="8"/>
  <c r="BO55" i="8"/>
  <c r="BN55" i="8"/>
  <c r="BR53" i="8"/>
  <c r="BP53" i="8"/>
  <c r="AM52" i="8"/>
  <c r="BU52" i="8" s="1"/>
  <c r="BN52" i="8"/>
  <c r="BR52" i="8"/>
  <c r="BQ50" i="8"/>
  <c r="BR50" i="8"/>
  <c r="AM50" i="8"/>
  <c r="BU50" i="8" s="1"/>
  <c r="AM45" i="8"/>
  <c r="BU45" i="8" s="1"/>
  <c r="BR45" i="8"/>
  <c r="BP39" i="8"/>
  <c r="AM35" i="8"/>
  <c r="BU35" i="8" s="1"/>
  <c r="BN35" i="8"/>
  <c r="BN26" i="8"/>
  <c r="BP26" i="8"/>
  <c r="BS24" i="8"/>
  <c r="AM24" i="8"/>
  <c r="BU24" i="8" s="1"/>
  <c r="BP23" i="8"/>
  <c r="BQ23" i="8"/>
  <c r="AM22" i="8"/>
  <c r="BU22" i="8" s="1"/>
  <c r="BP22" i="8"/>
  <c r="BS19" i="8"/>
  <c r="BM19" i="8"/>
  <c r="BN18" i="8"/>
  <c r="AM18" i="8"/>
  <c r="BU18" i="8" s="1"/>
  <c r="BM16" i="8"/>
  <c r="AM16" i="8"/>
  <c r="BU16" i="8" s="1"/>
  <c r="BN16" i="8"/>
  <c r="BW15" i="8"/>
  <c r="BM14" i="8"/>
  <c r="BQ14" i="8"/>
  <c r="BR14" i="8"/>
  <c r="BP14" i="8"/>
  <c r="BQ13" i="8"/>
  <c r="BP13" i="8"/>
  <c r="BR12" i="8"/>
  <c r="BN12" i="8"/>
  <c r="BP11" i="8"/>
  <c r="BQ11" i="8"/>
  <c r="BM11" i="8"/>
  <c r="BS11" i="8"/>
  <c r="BP9" i="8"/>
  <c r="BS9" i="8"/>
  <c r="BQ9" i="8"/>
  <c r="BN9" i="8"/>
  <c r="BV9" i="8"/>
  <c r="BM9" i="8"/>
  <c r="BP8" i="8"/>
  <c r="AM8" i="8"/>
  <c r="BU8" i="8" s="1"/>
  <c r="BW7" i="8"/>
  <c r="BR7" i="8"/>
  <c r="BN7" i="8"/>
  <c r="BM6" i="8"/>
  <c r="BS6" i="8"/>
  <c r="BP6" i="8"/>
  <c r="BR5" i="8"/>
  <c r="BN5" i="8"/>
  <c r="AS66" i="8"/>
  <c r="AS57" i="8"/>
  <c r="AS67" i="8"/>
  <c r="P55" i="3" s="1"/>
  <c r="L515" i="14" s="1"/>
  <c r="M515" i="14" s="1"/>
  <c r="AQ55" i="8"/>
  <c r="AT57" i="8"/>
  <c r="AX55" i="8"/>
  <c r="AU52" i="8"/>
  <c r="AU51" i="8"/>
  <c r="AU6" i="8"/>
  <c r="AX34" i="8"/>
  <c r="Q11" i="8"/>
  <c r="BA11" i="8" s="1"/>
  <c r="P11" i="8"/>
  <c r="AZ11" i="8" s="1"/>
  <c r="P10" i="8"/>
  <c r="AZ10" i="8" s="1"/>
  <c r="Q10" i="8"/>
  <c r="BA10" i="8" s="1"/>
  <c r="P6" i="8"/>
  <c r="AZ6" i="8" s="1"/>
  <c r="AV6" i="8"/>
  <c r="AV66" i="8"/>
  <c r="AQ57" i="8"/>
  <c r="AT51" i="8"/>
  <c r="AX66" i="8"/>
  <c r="AZ60" i="8"/>
  <c r="AW33" i="8"/>
  <c r="AW17" i="8"/>
  <c r="BA13" i="8"/>
  <c r="AU9" i="8"/>
  <c r="AU8" i="8"/>
  <c r="AS7" i="8"/>
  <c r="AU7" i="8"/>
  <c r="AT5" i="8"/>
  <c r="AU5" i="8"/>
  <c r="AR65" i="8"/>
  <c r="AS65" i="8"/>
  <c r="AW67" i="8"/>
  <c r="U55" i="3" s="1"/>
  <c r="L520" i="14" s="1"/>
  <c r="M520" i="14" s="1"/>
  <c r="BK67" i="8"/>
  <c r="BJ26" i="8"/>
  <c r="BV67" i="8"/>
  <c r="BK64" i="8"/>
  <c r="BJ38" i="8"/>
  <c r="BW56" i="8"/>
  <c r="BL28" i="8"/>
  <c r="BL36" i="8"/>
  <c r="BB55" i="8"/>
  <c r="AM74" i="8"/>
  <c r="BU74" i="8" s="1"/>
  <c r="BP71" i="8"/>
  <c r="AM69" i="8"/>
  <c r="BU69" i="8" s="1"/>
  <c r="BP56" i="8"/>
  <c r="BP51" i="8"/>
  <c r="BP50" i="8"/>
  <c r="AM46" i="8"/>
  <c r="BU46" i="8" s="1"/>
  <c r="AM42" i="8"/>
  <c r="BU42" i="8" s="1"/>
  <c r="AM40" i="8"/>
  <c r="BU40" i="8" s="1"/>
  <c r="AM37" i="8"/>
  <c r="BU37" i="8" s="1"/>
  <c r="AM29" i="8"/>
  <c r="BU29" i="8" s="1"/>
  <c r="AM26" i="8"/>
  <c r="BU26" i="8" s="1"/>
  <c r="AM25" i="8"/>
  <c r="BU25" i="8" s="1"/>
  <c r="AM23" i="8"/>
  <c r="BU23" i="8" s="1"/>
  <c r="BP21" i="8"/>
  <c r="AM19" i="8"/>
  <c r="BU19" i="8" s="1"/>
  <c r="AM14" i="8"/>
  <c r="BU14" i="8" s="1"/>
  <c r="AM13" i="8"/>
  <c r="BU13" i="8" s="1"/>
  <c r="AM11" i="8"/>
  <c r="BU11" i="8" s="1"/>
  <c r="AM7" i="8"/>
  <c r="BU7" i="8" s="1"/>
  <c r="BP5" i="8"/>
  <c r="BL59" i="8"/>
  <c r="BL40" i="8"/>
  <c r="BV16" i="8"/>
  <c r="BV42" i="8"/>
  <c r="P13" i="8"/>
  <c r="AZ13" i="8" s="1"/>
  <c r="BW9" i="8"/>
  <c r="BW24" i="8"/>
  <c r="O63" i="8"/>
  <c r="AY63" i="8" s="1"/>
  <c r="O79" i="8"/>
  <c r="BB44" i="8"/>
  <c r="BL64" i="8"/>
  <c r="BR74" i="8"/>
  <c r="AA92" i="8"/>
  <c r="BJ92" i="8" s="1"/>
  <c r="BJ14" i="8"/>
  <c r="BU4" i="8"/>
  <c r="BA55" i="8"/>
  <c r="BK35" i="8"/>
  <c r="BW28" i="8"/>
  <c r="BK8" i="8"/>
  <c r="BV17" i="8"/>
  <c r="BW26" i="8"/>
  <c r="Q89" i="8"/>
  <c r="BA89" i="8" s="1"/>
  <c r="O88" i="8"/>
  <c r="AY88" i="8" s="1"/>
  <c r="AA88" i="8"/>
  <c r="AS89" i="8"/>
  <c r="AQ38" i="8"/>
  <c r="BV44" i="8"/>
  <c r="BK56" i="8"/>
  <c r="BV14" i="8"/>
  <c r="Q77" i="8"/>
  <c r="BA77" i="8" s="1"/>
  <c r="P77" i="8"/>
  <c r="AZ77" i="8" s="1"/>
  <c r="BC14" i="8"/>
  <c r="AA61" i="8"/>
  <c r="BJ61" i="8" s="1"/>
  <c r="BD61" i="8"/>
  <c r="AB50" i="8"/>
  <c r="BK50" i="8" s="1"/>
  <c r="BG50" i="8"/>
  <c r="AC18" i="8"/>
  <c r="BL18" i="8" s="1"/>
  <c r="AB18" i="8"/>
  <c r="BK18" i="8" s="1"/>
  <c r="AB10" i="8"/>
  <c r="BK10" i="8" s="1"/>
  <c r="AC10" i="8"/>
  <c r="BL10" i="8" s="1"/>
  <c r="BI40" i="8"/>
  <c r="BI32" i="8"/>
  <c r="P14" i="8"/>
  <c r="AZ14" i="8" s="1"/>
  <c r="Q14" i="8"/>
  <c r="BA14" i="8" s="1"/>
  <c r="AT6" i="8"/>
  <c r="AZ51" i="8"/>
  <c r="AZ52" i="8"/>
  <c r="BO66" i="8"/>
  <c r="AM55" i="8"/>
  <c r="BU55" i="8" s="1"/>
  <c r="BO53" i="8"/>
  <c r="AM38" i="8"/>
  <c r="BU38" i="8" s="1"/>
  <c r="AM36" i="8"/>
  <c r="BU36" i="8" s="1"/>
  <c r="AM28" i="8"/>
  <c r="BU28" i="8" s="1"/>
  <c r="Q28" i="8"/>
  <c r="BA28" i="8" s="1"/>
  <c r="AW66" i="8"/>
  <c r="Q76" i="8"/>
  <c r="P76" i="8"/>
  <c r="AZ76" i="8" s="1"/>
  <c r="BD67" i="8"/>
  <c r="BN58" i="8"/>
  <c r="BS57" i="8"/>
  <c r="BS55" i="8"/>
  <c r="BS37" i="8"/>
  <c r="BM32" i="8"/>
  <c r="BS26" i="8"/>
  <c r="BR21" i="8"/>
  <c r="BN19" i="8"/>
  <c r="BS15" i="8"/>
  <c r="BM12" i="8"/>
  <c r="BS10" i="8"/>
  <c r="BR10" i="8"/>
  <c r="BR9" i="8"/>
  <c r="P31" i="8"/>
  <c r="AZ31" i="8" s="1"/>
  <c r="Q35" i="8"/>
  <c r="BA35" i="8" s="1"/>
  <c r="P44" i="8"/>
  <c r="AZ44" i="8" s="1"/>
  <c r="AT7" i="8"/>
  <c r="AS47" i="8"/>
  <c r="O47" i="8"/>
  <c r="AY47" i="8" s="1"/>
  <c r="AS46" i="8"/>
  <c r="AU45" i="8"/>
  <c r="AV44" i="8"/>
  <c r="AW42" i="8"/>
  <c r="AV39" i="8"/>
  <c r="AT38" i="8"/>
  <c r="AW37" i="8"/>
  <c r="O35" i="8"/>
  <c r="AY35" i="8" s="1"/>
  <c r="O34" i="8"/>
  <c r="AY34" i="8" s="1"/>
  <c r="AT33" i="8"/>
  <c r="O32" i="8"/>
  <c r="AY32" i="8" s="1"/>
  <c r="O31" i="8"/>
  <c r="AY31" i="8" s="1"/>
  <c r="AX30" i="8"/>
  <c r="AT29" i="8"/>
  <c r="O28" i="8"/>
  <c r="AY28" i="8" s="1"/>
  <c r="O26" i="8"/>
  <c r="AY26" i="8" s="1"/>
  <c r="AQ25" i="8"/>
  <c r="AT24" i="8"/>
  <c r="AV23" i="8"/>
  <c r="O22" i="8"/>
  <c r="AY22" i="8" s="1"/>
  <c r="AT21" i="8"/>
  <c r="AW20" i="8"/>
  <c r="AT19" i="8"/>
  <c r="O18" i="8"/>
  <c r="AY18" i="8" s="1"/>
  <c r="AQ17" i="8"/>
  <c r="O16" i="8"/>
  <c r="AY16" i="8" s="1"/>
  <c r="O15" i="8"/>
  <c r="AY15" i="8" s="1"/>
  <c r="O14" i="8"/>
  <c r="AY14" i="8" s="1"/>
  <c r="AR13" i="8"/>
  <c r="AR10" i="8"/>
  <c r="O74" i="8"/>
  <c r="AY74" i="8" s="1"/>
  <c r="AQ9" i="8"/>
  <c r="AQ7" i="8"/>
  <c r="BE32" i="8"/>
  <c r="AB70" i="8"/>
  <c r="AC70" i="8"/>
  <c r="BL70" i="8" s="1"/>
  <c r="AC54" i="8"/>
  <c r="AB54" i="8"/>
  <c r="BG46" i="8"/>
  <c r="BH53" i="8"/>
  <c r="BT18" i="8"/>
  <c r="BT16" i="8"/>
  <c r="BT11" i="8"/>
  <c r="BT8" i="8"/>
  <c r="AR5" i="8"/>
  <c r="AR7" i="8"/>
  <c r="Q26" i="8"/>
  <c r="BA26" i="8" s="1"/>
  <c r="T26" i="3" s="1"/>
  <c r="L209" i="14" s="1"/>
  <c r="M209" i="14" s="1"/>
  <c r="P27" i="8"/>
  <c r="AZ27" i="8" s="1"/>
  <c r="Q24" i="8"/>
  <c r="BA24" i="8" s="1"/>
  <c r="Q20" i="8"/>
  <c r="BA20" i="8" s="1"/>
  <c r="BK5" i="8"/>
  <c r="AR15" i="8"/>
  <c r="AS5" i="8"/>
  <c r="P15" i="8"/>
  <c r="AZ15" i="8" s="1"/>
  <c r="AX43" i="8"/>
  <c r="AQ64" i="8"/>
  <c r="BE37" i="8"/>
  <c r="BE5" i="8"/>
  <c r="BQ55" i="8"/>
  <c r="BQ18" i="8"/>
  <c r="BQ6" i="8"/>
  <c r="BL5" i="8"/>
  <c r="AC13" i="8"/>
  <c r="BL13" i="8" s="1"/>
  <c r="BK52" i="8"/>
  <c r="BW31" i="8"/>
  <c r="BL20" i="8"/>
  <c r="AB84" i="8"/>
  <c r="BK84" i="8" s="1"/>
  <c r="BS92" i="8"/>
  <c r="BS88" i="8"/>
  <c r="AQ90" i="8"/>
  <c r="BM90" i="8"/>
  <c r="AZ88" i="8"/>
  <c r="BC88" i="8"/>
  <c r="AC91" i="8"/>
  <c r="BL91" i="8" s="1"/>
  <c r="BL21" i="8"/>
  <c r="BW43" i="8"/>
  <c r="BV28" i="8"/>
  <c r="BW14" i="8"/>
  <c r="BW72" i="8"/>
  <c r="BO68" i="8"/>
  <c r="BF57" i="8"/>
  <c r="AA80" i="8"/>
  <c r="BH72" i="8"/>
  <c r="AA48" i="8"/>
  <c r="AA24" i="8"/>
  <c r="BJ24" i="8" s="1"/>
  <c r="AA16" i="8"/>
  <c r="BJ16" i="8" s="1"/>
  <c r="AA8" i="8"/>
  <c r="BJ8" i="8" s="1"/>
  <c r="AS11" i="8"/>
  <c r="P11" i="3" s="1"/>
  <c r="L435" i="14" s="1"/>
  <c r="AW11" i="8"/>
  <c r="AQ39" i="8"/>
  <c r="AQ47" i="8"/>
  <c r="AQ43" i="8"/>
  <c r="AQ10" i="8"/>
  <c r="AW31" i="8"/>
  <c r="AV40" i="8"/>
  <c r="AT44" i="8"/>
  <c r="AT26" i="8"/>
  <c r="Q26" i="3" s="1"/>
  <c r="L206" i="14" s="1"/>
  <c r="N206" i="14" s="1"/>
  <c r="AV35" i="8"/>
  <c r="AT17" i="8"/>
  <c r="AX21" i="8"/>
  <c r="AR25" i="8"/>
  <c r="AW28" i="8"/>
  <c r="BA31" i="8"/>
  <c r="AW34" i="8"/>
  <c r="AX20" i="8"/>
  <c r="AZ46" i="8"/>
  <c r="AX44" i="8"/>
  <c r="AS24" i="8"/>
  <c r="AS40" i="8"/>
  <c r="AR19" i="8"/>
  <c r="AR41" i="8"/>
  <c r="AW29" i="8"/>
  <c r="AU10" i="8"/>
  <c r="AS41" i="8"/>
  <c r="AW18" i="8"/>
  <c r="U18" i="3" s="1"/>
  <c r="L280" i="14" s="1"/>
  <c r="M280" i="14" s="1"/>
  <c r="AU23" i="8"/>
  <c r="O29" i="8"/>
  <c r="AY29" i="8" s="1"/>
  <c r="AS9" i="8"/>
  <c r="AQ8" i="8"/>
  <c r="AR6" i="8"/>
  <c r="AW5" i="8"/>
  <c r="O36" i="8"/>
  <c r="AY36" i="8" s="1"/>
  <c r="AT36" i="8"/>
  <c r="AQ21" i="8"/>
  <c r="AQ11" i="8"/>
  <c r="AU42" i="8"/>
  <c r="AV36" i="8"/>
  <c r="AR35" i="8"/>
  <c r="AU14" i="8"/>
  <c r="AT18" i="8"/>
  <c r="Q18" i="3" s="1"/>
  <c r="L276" i="14" s="1"/>
  <c r="M276" i="14" s="1"/>
  <c r="AV21" i="8"/>
  <c r="AV25" i="8"/>
  <c r="AT28" i="8"/>
  <c r="AV34" i="8"/>
  <c r="AR23" i="8"/>
  <c r="O24" i="8"/>
  <c r="AY24" i="8" s="1"/>
  <c r="O19" i="8"/>
  <c r="AY19" i="8" s="1"/>
  <c r="O21" i="8"/>
  <c r="AY21" i="8" s="1"/>
  <c r="AX16" i="8"/>
  <c r="AS17" i="8"/>
  <c r="AT42" i="8"/>
  <c r="AT31" i="8"/>
  <c r="O46" i="8"/>
  <c r="AY46" i="8" s="1"/>
  <c r="AU47" i="8"/>
  <c r="AX47" i="8"/>
  <c r="AQ46" i="8"/>
  <c r="AQ45" i="8"/>
  <c r="AX45" i="8"/>
  <c r="AR45" i="8"/>
  <c r="AU44" i="8"/>
  <c r="AW44" i="8"/>
  <c r="AR44" i="8"/>
  <c r="AW43" i="8"/>
  <c r="AU43" i="8"/>
  <c r="AR42" i="8"/>
  <c r="AT41" i="8"/>
  <c r="AX40" i="8"/>
  <c r="AT40" i="8"/>
  <c r="AT39" i="8"/>
  <c r="AU38" i="8"/>
  <c r="AR38" i="8"/>
  <c r="AV38" i="8"/>
  <c r="AX38" i="8"/>
  <c r="AR37" i="8"/>
  <c r="AX37" i="8"/>
  <c r="AX36" i="8"/>
  <c r="AR36" i="8"/>
  <c r="AS36" i="8"/>
  <c r="AX35" i="8"/>
  <c r="AQ35" i="8"/>
  <c r="AU34" i="8"/>
  <c r="AR34" i="8"/>
  <c r="AQ34" i="8"/>
  <c r="AX33" i="8"/>
  <c r="AX32" i="8"/>
  <c r="AS31" i="8"/>
  <c r="AV30" i="8"/>
  <c r="AR29" i="8"/>
  <c r="AS28" i="8"/>
  <c r="AS27" i="8"/>
  <c r="AR26" i="8"/>
  <c r="O26" i="3" s="1"/>
  <c r="L204" i="14" s="1"/>
  <c r="M204" i="14" s="1"/>
  <c r="AS25" i="8"/>
  <c r="AX24" i="8"/>
  <c r="AX23" i="8"/>
  <c r="AS22" i="8"/>
  <c r="P22" i="3" s="1"/>
  <c r="L155" i="14" s="1"/>
  <c r="N155" i="14" s="1"/>
  <c r="AS21" i="8"/>
  <c r="AV20" i="8"/>
  <c r="AU18" i="8"/>
  <c r="R18" i="3" s="1"/>
  <c r="L277" i="14" s="1"/>
  <c r="N277" i="14" s="1"/>
  <c r="AR17" i="8"/>
  <c r="AS16" i="8"/>
  <c r="AV15" i="8"/>
  <c r="AX14" i="8"/>
  <c r="AV13" i="8"/>
  <c r="AX11" i="8"/>
  <c r="Q60" i="8"/>
  <c r="BA60" i="8" s="1"/>
  <c r="AV60" i="8"/>
  <c r="AR60" i="8"/>
  <c r="AU63" i="8"/>
  <c r="R51" i="3" s="1"/>
  <c r="L477" i="14" s="1"/>
  <c r="M477" i="14" s="1"/>
  <c r="AT63" i="8"/>
  <c r="Q51" i="3" s="1"/>
  <c r="L476" i="14" s="1"/>
  <c r="BA63" i="8"/>
  <c r="T51" i="3" s="1"/>
  <c r="L479" i="14" s="1"/>
  <c r="O27" i="8"/>
  <c r="AY27" i="8" s="1"/>
  <c r="AT27" i="8"/>
  <c r="AR12" i="8"/>
  <c r="AT12" i="8"/>
  <c r="AS12" i="8"/>
  <c r="O12" i="8"/>
  <c r="AY12" i="8" s="1"/>
  <c r="AQ12" i="8"/>
  <c r="AQ15" i="8"/>
  <c r="AS35" i="8"/>
  <c r="AS38" i="8"/>
  <c r="AX42" i="8"/>
  <c r="AT22" i="8"/>
  <c r="Q22" i="3" s="1"/>
  <c r="AU36" i="8"/>
  <c r="AS14" i="8"/>
  <c r="AV18" i="8"/>
  <c r="AX22" i="8"/>
  <c r="V22" i="3" s="1"/>
  <c r="L161" i="14" s="1"/>
  <c r="N161" i="14" s="1"/>
  <c r="AW25" i="8"/>
  <c r="AX26" i="8"/>
  <c r="V26" i="3" s="1"/>
  <c r="L211" i="14" s="1"/>
  <c r="N211" i="14" s="1"/>
  <c r="AT25" i="8"/>
  <c r="AR31" i="8"/>
  <c r="AV10" i="8"/>
  <c r="AW40" i="8"/>
  <c r="AU28" i="8"/>
  <c r="AU46" i="8"/>
  <c r="AR21" i="8"/>
  <c r="AU50" i="8"/>
  <c r="AS50" i="8"/>
  <c r="Q52" i="8"/>
  <c r="BA52" i="8" s="1"/>
  <c r="AV52" i="8"/>
  <c r="AR52" i="8"/>
  <c r="AW52" i="8"/>
  <c r="Q53" i="8"/>
  <c r="BA53" i="8" s="1"/>
  <c r="AS53" i="8"/>
  <c r="AX53" i="8"/>
  <c r="P55" i="8"/>
  <c r="AZ55" i="8" s="1"/>
  <c r="AU55" i="8"/>
  <c r="Q56" i="8"/>
  <c r="BA56" i="8" s="1"/>
  <c r="AW56" i="8"/>
  <c r="P56" i="8"/>
  <c r="AZ56" i="8" s="1"/>
  <c r="AS56" i="8"/>
  <c r="P57" i="8"/>
  <c r="AZ57" i="8" s="1"/>
  <c r="AW57" i="8"/>
  <c r="AR57" i="8"/>
  <c r="Q58" i="8"/>
  <c r="BA58" i="8" s="1"/>
  <c r="AX58" i="8"/>
  <c r="P58" i="8"/>
  <c r="AZ58" i="8" s="1"/>
  <c r="AQ58" i="8"/>
  <c r="AV59" i="8"/>
  <c r="AR59" i="8"/>
  <c r="AT59" i="8"/>
  <c r="O44" i="8"/>
  <c r="AY44" i="8" s="1"/>
  <c r="AS44" i="8"/>
  <c r="AT30" i="8"/>
  <c r="O30" i="8"/>
  <c r="AY30" i="8" s="1"/>
  <c r="O23" i="8"/>
  <c r="AY23" i="8" s="1"/>
  <c r="AT23" i="8"/>
  <c r="AQ33" i="8"/>
  <c r="AQ31" i="8"/>
  <c r="AQ16" i="8"/>
  <c r="AT32" i="8"/>
  <c r="AU39" i="8"/>
  <c r="AW45" i="8"/>
  <c r="AW36" i="8"/>
  <c r="AX46" i="8"/>
  <c r="AV14" i="8"/>
  <c r="AQ18" i="8"/>
  <c r="N18" i="3" s="1"/>
  <c r="L273" i="14" s="1"/>
  <c r="N273" i="14" s="1"/>
  <c r="AR22" i="8"/>
  <c r="O22" i="3" s="1"/>
  <c r="L154" i="14" s="1"/>
  <c r="M154" i="14" s="1"/>
  <c r="AV26" i="8"/>
  <c r="BA30" i="8"/>
  <c r="AR33" i="8"/>
  <c r="AZ34" i="8"/>
  <c r="AT35" i="8"/>
  <c r="AX27" i="8"/>
  <c r="AU37" i="8"/>
  <c r="BA38" i="8"/>
  <c r="AX25" i="8"/>
  <c r="AV45" i="8"/>
  <c r="AV11" i="8"/>
  <c r="Q9" i="8"/>
  <c r="BA9" i="8" s="1"/>
  <c r="AV9" i="8"/>
  <c r="P8" i="8"/>
  <c r="AZ8" i="8" s="1"/>
  <c r="AV8" i="8"/>
  <c r="Q8" i="8"/>
  <c r="BA8" i="8" s="1"/>
  <c r="Q7" i="8"/>
  <c r="BA7" i="8" s="1"/>
  <c r="P7" i="8"/>
  <c r="AZ7" i="8" s="1"/>
  <c r="Q5" i="8"/>
  <c r="BA5" i="8" s="1"/>
  <c r="P5" i="8"/>
  <c r="AZ5" i="8" s="1"/>
  <c r="AV5" i="8"/>
  <c r="AW51" i="8"/>
  <c r="AW10" i="8"/>
  <c r="AT10" i="8"/>
  <c r="AQ44" i="8"/>
  <c r="AQ41" i="8"/>
  <c r="AR39" i="8"/>
  <c r="AR43" i="8"/>
  <c r="O43" i="3" s="1"/>
  <c r="L24" i="14" s="1"/>
  <c r="N24" i="14" s="1"/>
  <c r="AR27" i="8"/>
  <c r="O27" i="3" s="1"/>
  <c r="L214" i="14" s="1"/>
  <c r="AS37" i="8"/>
  <c r="AT46" i="8"/>
  <c r="AS10" i="8"/>
  <c r="AX15" i="8"/>
  <c r="AS18" i="8"/>
  <c r="P18" i="3" s="1"/>
  <c r="L275" i="14" s="1"/>
  <c r="M275" i="14" s="1"/>
  <c r="BA22" i="8"/>
  <c r="T22" i="3" s="1"/>
  <c r="L159" i="14" s="1"/>
  <c r="AS26" i="8"/>
  <c r="P26" i="3" s="1"/>
  <c r="L205" i="14" s="1"/>
  <c r="AS30" i="8"/>
  <c r="AS33" i="8"/>
  <c r="AZ35" i="8"/>
  <c r="AW35" i="8"/>
  <c r="AV28" i="8"/>
  <c r="AX29" i="8"/>
  <c r="AS29" i="8"/>
  <c r="BA15" i="8"/>
  <c r="P47" i="8"/>
  <c r="AZ47" i="8" s="1"/>
  <c r="Q47" i="8"/>
  <c r="BA47" i="8" s="1"/>
  <c r="AV47" i="8"/>
  <c r="Q46" i="8"/>
  <c r="BA46" i="8" s="1"/>
  <c r="AV46" i="8"/>
  <c r="BA45" i="8"/>
  <c r="BA44" i="8"/>
  <c r="Q43" i="8"/>
  <c r="BA43" i="8" s="1"/>
  <c r="T43" i="3" s="1"/>
  <c r="L29" i="14" s="1"/>
  <c r="P43" i="8"/>
  <c r="AZ43" i="8" s="1"/>
  <c r="P42" i="8"/>
  <c r="AZ42" i="8" s="1"/>
  <c r="Q42" i="8"/>
  <c r="BA42" i="8" s="1"/>
  <c r="AV42" i="8"/>
  <c r="Q41" i="8"/>
  <c r="BA41" i="8" s="1"/>
  <c r="P41" i="8"/>
  <c r="AZ41" i="8" s="1"/>
  <c r="P40" i="8"/>
  <c r="AZ40" i="8" s="1"/>
  <c r="Q40" i="8"/>
  <c r="BA40" i="8" s="1"/>
  <c r="Q39" i="8"/>
  <c r="BA39" i="8" s="1"/>
  <c r="P39" i="8"/>
  <c r="AZ39" i="8" s="1"/>
  <c r="AW32" i="8"/>
  <c r="AW26" i="8"/>
  <c r="U26" i="3" s="1"/>
  <c r="AW24" i="8"/>
  <c r="AW23" i="8"/>
  <c r="AW19" i="8"/>
  <c r="AW16" i="8"/>
  <c r="AW15" i="8"/>
  <c r="AW14" i="8"/>
  <c r="AW13" i="8"/>
  <c r="AW12" i="8"/>
  <c r="O45" i="8"/>
  <c r="AY45" i="8" s="1"/>
  <c r="AS45" i="8"/>
  <c r="AS39" i="8"/>
  <c r="O39" i="8"/>
  <c r="AY39" i="8" s="1"/>
  <c r="O20" i="8"/>
  <c r="AY20" i="8" s="1"/>
  <c r="AT20" i="8"/>
  <c r="O13" i="8"/>
  <c r="AY13" i="8" s="1"/>
  <c r="AQ13" i="8"/>
  <c r="AQ20" i="8"/>
  <c r="AQ37" i="8"/>
  <c r="AT47" i="8"/>
  <c r="AW39" i="8"/>
  <c r="AV43" i="8"/>
  <c r="AW21" i="8"/>
  <c r="AT37" i="8"/>
  <c r="AU11" i="8"/>
  <c r="R11" i="3" s="1"/>
  <c r="L437" i="14" s="1"/>
  <c r="AS15" i="8"/>
  <c r="AR18" i="8"/>
  <c r="O18" i="3" s="1"/>
  <c r="L274" i="14" s="1"/>
  <c r="M274" i="14" s="1"/>
  <c r="AW22" i="8"/>
  <c r="U22" i="3" s="1"/>
  <c r="L160" i="14" s="1"/>
  <c r="N160" i="14" s="1"/>
  <c r="AV27" i="8"/>
  <c r="AW30" i="8"/>
  <c r="AW46" i="8"/>
  <c r="AT45" i="8"/>
  <c r="AT34" i="8"/>
  <c r="AX12" i="8"/>
  <c r="AU40" i="8"/>
  <c r="AV41" i="8"/>
  <c r="AV29" i="8"/>
  <c r="AT14" i="8"/>
  <c r="AT13" i="8"/>
  <c r="O37" i="8"/>
  <c r="AY37" i="8" s="1"/>
  <c r="AZ24" i="8"/>
  <c r="O42" i="8"/>
  <c r="AY42" i="8" s="1"/>
  <c r="AS42" i="8"/>
  <c r="AQ22" i="8"/>
  <c r="N22" i="3" s="1"/>
  <c r="L153" i="14" s="1"/>
  <c r="M153" i="14" s="1"/>
  <c r="AQ40" i="8"/>
  <c r="AQ36" i="8"/>
  <c r="AQ24" i="8"/>
  <c r="AQ27" i="8"/>
  <c r="AW47" i="8"/>
  <c r="AX39" i="8"/>
  <c r="AS43" i="8"/>
  <c r="AS23" i="8"/>
  <c r="AR11" i="8"/>
  <c r="O11" i="3" s="1"/>
  <c r="L434" i="14" s="1"/>
  <c r="AT15" i="8"/>
  <c r="AU21" i="8"/>
  <c r="AW27" i="8"/>
  <c r="AR30" i="8"/>
  <c r="AV31" i="8"/>
  <c r="AR46" i="8"/>
  <c r="AU35" i="8"/>
  <c r="AX19" i="8"/>
  <c r="AU41" i="8"/>
  <c r="AR32" i="8"/>
  <c r="AZ20" i="8"/>
  <c r="O38" i="8"/>
  <c r="AY38" i="8" s="1"/>
  <c r="AW41" i="8"/>
  <c r="AT16" i="8"/>
  <c r="BI6" i="8"/>
  <c r="BB6" i="8"/>
  <c r="BE6" i="8"/>
  <c r="AA5" i="8"/>
  <c r="BJ5" i="8" s="1"/>
  <c r="BB5" i="8"/>
  <c r="BP72" i="8"/>
  <c r="AM72" i="8"/>
  <c r="BU72" i="8" s="1"/>
  <c r="AM12" i="8"/>
  <c r="BU12" i="8" s="1"/>
  <c r="BP12" i="8"/>
  <c r="AO86" i="8"/>
  <c r="AN86" i="8"/>
  <c r="BV86" i="8" s="1"/>
  <c r="AQ23" i="8"/>
  <c r="AQ29" i="8"/>
  <c r="AQ28" i="8"/>
  <c r="AY55" i="8"/>
  <c r="AU27" i="8"/>
  <c r="AW9" i="8"/>
  <c r="AR14" i="8"/>
  <c r="AU17" i="8"/>
  <c r="AX18" i="8"/>
  <c r="V18" i="3" s="1"/>
  <c r="L281" i="14" s="1"/>
  <c r="M281" i="14" s="1"/>
  <c r="AU22" i="8"/>
  <c r="R22" i="3" s="1"/>
  <c r="L157" i="14" s="1"/>
  <c r="N157" i="14" s="1"/>
  <c r="AU24" i="8"/>
  <c r="AU30" i="8"/>
  <c r="AU31" i="8"/>
  <c r="AW6" i="8"/>
  <c r="AV32" i="8"/>
  <c r="AU32" i="8"/>
  <c r="AW8" i="8"/>
  <c r="AS20" i="8"/>
  <c r="BA27" i="8"/>
  <c r="AX5" i="8"/>
  <c r="AR16" i="8"/>
  <c r="AU20" i="8"/>
  <c r="AU13" i="8"/>
  <c r="Q37" i="8"/>
  <c r="BA37" i="8" s="1"/>
  <c r="P37" i="8"/>
  <c r="AZ37" i="8" s="1"/>
  <c r="Q29" i="8"/>
  <c r="BA29" i="8" s="1"/>
  <c r="P29" i="8"/>
  <c r="AZ29" i="8" s="1"/>
  <c r="AZ26" i="8"/>
  <c r="S26" i="3" s="1"/>
  <c r="L208" i="14" s="1"/>
  <c r="Q25" i="8"/>
  <c r="BA25" i="8" s="1"/>
  <c r="P25" i="8"/>
  <c r="AZ25" i="8" s="1"/>
  <c r="Q23" i="8"/>
  <c r="BA23" i="8" s="1"/>
  <c r="P23" i="8"/>
  <c r="AZ23" i="8" s="1"/>
  <c r="P18" i="8"/>
  <c r="AZ18" i="8" s="1"/>
  <c r="S18" i="3" s="1"/>
  <c r="L278" i="14" s="1"/>
  <c r="Q18" i="8"/>
  <c r="BA18" i="8" s="1"/>
  <c r="T18" i="3" s="1"/>
  <c r="L279" i="14" s="1"/>
  <c r="Q17" i="8"/>
  <c r="BA17" i="8" s="1"/>
  <c r="AV17" i="8"/>
  <c r="P16" i="8"/>
  <c r="AZ16" i="8" s="1"/>
  <c r="Q16" i="8"/>
  <c r="BA16" i="8" s="1"/>
  <c r="AV16" i="8"/>
  <c r="P12" i="8"/>
  <c r="AZ12" i="8" s="1"/>
  <c r="AV12" i="8"/>
  <c r="AT11" i="8"/>
  <c r="Q11" i="3" s="1"/>
  <c r="L436" i="14" s="1"/>
  <c r="AB42" i="8"/>
  <c r="BK42" i="8" s="1"/>
  <c r="BP74" i="8"/>
  <c r="AX28" i="8"/>
  <c r="AR28" i="8"/>
  <c r="AR9" i="8"/>
  <c r="AR24" i="8"/>
  <c r="AX31" i="8"/>
  <c r="AV33" i="8"/>
  <c r="AZ63" i="8"/>
  <c r="S51" i="3" s="1"/>
  <c r="L478" i="14" s="1"/>
  <c r="M478" i="14" s="1"/>
  <c r="AU15" i="8"/>
  <c r="AU26" i="8"/>
  <c r="R26" i="3" s="1"/>
  <c r="L207" i="14" s="1"/>
  <c r="M207" i="14" s="1"/>
  <c r="P4" i="8"/>
  <c r="AZ4" i="8" s="1"/>
  <c r="Q4" i="8"/>
  <c r="BA4" i="8" s="1"/>
  <c r="T4" i="3" s="1"/>
  <c r="AU33" i="8"/>
  <c r="AU25" i="8"/>
  <c r="AU19" i="8"/>
  <c r="AU16" i="8"/>
  <c r="AU12" i="8"/>
  <c r="AS8" i="8"/>
  <c r="P66" i="8"/>
  <c r="AZ66" i="8" s="1"/>
  <c r="Q66" i="8"/>
  <c r="BA66" i="8" s="1"/>
  <c r="P67" i="8"/>
  <c r="AZ67" i="8" s="1"/>
  <c r="S55" i="3" s="1"/>
  <c r="L518" i="14" s="1"/>
  <c r="M518" i="14" s="1"/>
  <c r="Q67" i="8"/>
  <c r="BA67" i="8" s="1"/>
  <c r="T55" i="3" s="1"/>
  <c r="L519" i="14" s="1"/>
  <c r="M519" i="14" s="1"/>
  <c r="P84" i="8"/>
  <c r="AZ84" i="8" s="1"/>
  <c r="BC51" i="8"/>
  <c r="AB47" i="8"/>
  <c r="BK47" i="8" s="1"/>
  <c r="AC47" i="8"/>
  <c r="BL47" i="8" s="1"/>
  <c r="AC31" i="8"/>
  <c r="BL31" i="8" s="1"/>
  <c r="AB31" i="8"/>
  <c r="BK31" i="8" s="1"/>
  <c r="BI5" i="8"/>
  <c r="BT4" i="8"/>
  <c r="BN76" i="8"/>
  <c r="BO75" i="8"/>
  <c r="BO74" i="8"/>
  <c r="BQ73" i="8"/>
  <c r="BM72" i="8"/>
  <c r="BQ71" i="8"/>
  <c r="BQ69" i="8"/>
  <c r="BO69" i="8"/>
  <c r="BM68" i="8"/>
  <c r="BR68" i="8"/>
  <c r="BM59" i="8"/>
  <c r="BM52" i="8"/>
  <c r="BM45" i="8"/>
  <c r="BM18" i="8"/>
  <c r="BW18" i="8"/>
  <c r="BR16" i="8"/>
  <c r="BN15" i="8"/>
  <c r="BQ15" i="8"/>
  <c r="BO14" i="8"/>
  <c r="BO13" i="8"/>
  <c r="BN11" i="8"/>
  <c r="BN10" i="8"/>
  <c r="BQ10" i="8"/>
  <c r="BQ8" i="8"/>
  <c r="BR6" i="8"/>
  <c r="BN6" i="8"/>
  <c r="BO6" i="8"/>
  <c r="BQ5" i="8"/>
  <c r="BW5" i="8"/>
  <c r="BE72" i="8"/>
  <c r="BF71" i="8"/>
  <c r="AB78" i="8"/>
  <c r="BK78" i="8" s="1"/>
  <c r="AC78" i="8"/>
  <c r="BL78" i="8" s="1"/>
  <c r="AC46" i="8"/>
  <c r="BL46" i="8" s="1"/>
  <c r="AB46" i="8"/>
  <c r="BK46" i="8" s="1"/>
  <c r="AC30" i="8"/>
  <c r="BL30" i="8" s="1"/>
  <c r="AB30" i="8"/>
  <c r="BK30" i="8" s="1"/>
  <c r="AC14" i="8"/>
  <c r="BL14" i="8" s="1"/>
  <c r="AB14" i="8"/>
  <c r="BK14" i="8" s="1"/>
  <c r="AB6" i="8"/>
  <c r="BK6" i="8" s="1"/>
  <c r="AC6" i="8"/>
  <c r="BL6" i="8" s="1"/>
  <c r="BO4" i="8"/>
  <c r="BS4" i="8"/>
  <c r="BT9" i="8"/>
  <c r="BT5" i="8"/>
  <c r="Q83" i="8"/>
  <c r="BA83" i="8" s="1"/>
  <c r="T71" i="3" s="1"/>
  <c r="P83" i="8"/>
  <c r="AO83" i="8"/>
  <c r="BW83" i="8" s="1"/>
  <c r="AN83" i="8"/>
  <c r="BV83" i="8" s="1"/>
  <c r="AR20" i="8"/>
  <c r="AS19" i="8"/>
  <c r="AX17" i="8"/>
  <c r="AX13" i="8"/>
  <c r="AS13" i="8"/>
  <c r="AA72" i="8"/>
  <c r="BJ72" i="8" s="1"/>
  <c r="BD72" i="8"/>
  <c r="AB69" i="8"/>
  <c r="BK69" i="8" s="1"/>
  <c r="AC69" i="8"/>
  <c r="BK13" i="8"/>
  <c r="BG5" i="8"/>
  <c r="BS73" i="8"/>
  <c r="BS7" i="8"/>
  <c r="AQ32" i="8"/>
  <c r="AQ30" i="8"/>
  <c r="AQ19" i="8"/>
  <c r="AS32" i="8"/>
  <c r="AZ32" i="8"/>
  <c r="AV19" i="8"/>
  <c r="AQ66" i="8"/>
  <c r="BW73" i="8"/>
  <c r="BR71" i="8"/>
  <c r="BR69" i="8"/>
  <c r="BW68" i="8"/>
  <c r="BW74" i="8"/>
  <c r="AU74" i="8"/>
  <c r="AA79" i="8"/>
  <c r="BE70" i="8"/>
  <c r="BW71" i="8"/>
  <c r="BN86" i="8"/>
  <c r="AU92" i="8"/>
  <c r="BK51" i="8"/>
  <c r="BW22" i="8"/>
  <c r="BW30" i="8"/>
  <c r="BW40" i="8"/>
  <c r="BL52" i="8"/>
  <c r="BW4" i="8"/>
  <c r="BV15" i="8"/>
  <c r="AB68" i="8"/>
  <c r="AM92" i="8"/>
  <c r="BU92" i="8" s="1"/>
  <c r="P92" i="8"/>
  <c r="AZ92" i="8" s="1"/>
  <c r="BK43" i="8"/>
  <c r="BW59" i="8"/>
  <c r="BV33" i="8"/>
  <c r="BV41" i="8"/>
  <c r="BW45" i="8"/>
  <c r="BV21" i="8"/>
  <c r="AN75" i="8"/>
  <c r="BV75" i="8" s="1"/>
  <c r="BG70" i="8"/>
  <c r="BT92" i="8"/>
  <c r="BJ22" i="8"/>
  <c r="BV53" i="8"/>
  <c r="BW36" i="8"/>
  <c r="BW13" i="8"/>
  <c r="BW33" i="8"/>
  <c r="BW41" i="8"/>
  <c r="BK17" i="8"/>
  <c r="BE74" i="8"/>
  <c r="BN75" i="8"/>
  <c r="BM74" i="8"/>
  <c r="BT73" i="8"/>
  <c r="BT69" i="8"/>
  <c r="BT68" i="8"/>
  <c r="AM86" i="8"/>
  <c r="BU86" i="8" s="1"/>
  <c r="L692" i="14"/>
  <c r="M692" i="14" s="1"/>
  <c r="L292" i="14"/>
  <c r="L642" i="14"/>
  <c r="N642" i="14" s="1"/>
  <c r="L212" i="14"/>
  <c r="N212" i="14" s="1"/>
  <c r="L52" i="14"/>
  <c r="N52" i="14" s="1"/>
  <c r="L312" i="14"/>
  <c r="N312" i="14" s="1"/>
  <c r="Z65" i="21"/>
  <c r="L70" i="21"/>
  <c r="S65" i="21"/>
  <c r="S68" i="21"/>
  <c r="S67" i="21"/>
  <c r="L113" i="21"/>
  <c r="L24" i="21"/>
  <c r="Z26" i="21"/>
  <c r="S26" i="21"/>
  <c r="L66" i="21"/>
  <c r="S107" i="21"/>
  <c r="Z112" i="21"/>
  <c r="S112" i="21"/>
  <c r="L108" i="21"/>
  <c r="Z73" i="21"/>
  <c r="Z109" i="21"/>
  <c r="S109" i="21"/>
  <c r="L64" i="21"/>
  <c r="S105" i="21"/>
  <c r="L107" i="21"/>
  <c r="Z110" i="21"/>
  <c r="S30" i="21"/>
  <c r="Z29" i="21"/>
  <c r="L109" i="21"/>
  <c r="Z104" i="21"/>
  <c r="S73" i="21"/>
  <c r="Z68" i="21"/>
  <c r="Z71" i="21"/>
  <c r="L25" i="21"/>
  <c r="S33" i="21"/>
  <c r="Z106" i="21"/>
  <c r="S106" i="21"/>
  <c r="Z108" i="21"/>
  <c r="S29" i="21"/>
  <c r="L65" i="21"/>
  <c r="S104" i="21"/>
  <c r="Z105" i="21"/>
  <c r="S31" i="21"/>
  <c r="L111" i="21"/>
  <c r="Z32" i="21"/>
  <c r="S32" i="21"/>
  <c r="S108" i="21"/>
  <c r="L30" i="21"/>
  <c r="Z69" i="21"/>
  <c r="S69" i="21"/>
  <c r="S72" i="21"/>
  <c r="S71" i="21"/>
  <c r="L71" i="21"/>
  <c r="Z27" i="21"/>
  <c r="Z111" i="21"/>
  <c r="S111" i="21"/>
  <c r="Z24" i="21"/>
  <c r="L33" i="21"/>
  <c r="L68" i="21"/>
  <c r="Z31" i="21"/>
  <c r="Z28" i="21"/>
  <c r="Z25" i="21"/>
  <c r="L27" i="21"/>
  <c r="S25" i="21"/>
  <c r="L67" i="21"/>
  <c r="L72" i="21"/>
  <c r="L28" i="21"/>
  <c r="Z70" i="21"/>
  <c r="Z113" i="21"/>
  <c r="S24" i="21"/>
  <c r="L26" i="21"/>
  <c r="Z72" i="21"/>
  <c r="Z64" i="21"/>
  <c r="Z67" i="21"/>
  <c r="S64" i="21"/>
  <c r="S110" i="21"/>
  <c r="Z30" i="21"/>
  <c r="L29" i="21"/>
  <c r="Z33" i="21"/>
  <c r="Z66" i="21"/>
  <c r="S66" i="21"/>
  <c r="L32" i="21"/>
  <c r="Z107" i="21"/>
  <c r="S70" i="21"/>
  <c r="S113" i="21"/>
  <c r="L112" i="21"/>
  <c r="L69" i="21"/>
  <c r="L31" i="21"/>
  <c r="S28" i="21"/>
  <c r="L73" i="21"/>
  <c r="L110" i="21"/>
  <c r="S27" i="21"/>
  <c r="L106" i="21"/>
  <c r="N153" i="14"/>
  <c r="L104" i="21"/>
  <c r="S392" i="14"/>
  <c r="L105" i="21"/>
  <c r="M160" i="14"/>
  <c r="O8" i="24"/>
  <c r="S22" i="10"/>
  <c r="O156" i="14" s="1"/>
  <c r="P44" i="10"/>
  <c r="O133" i="14" s="1"/>
  <c r="N11" i="3"/>
  <c r="L433" i="14" s="1"/>
  <c r="N27" i="3"/>
  <c r="Q46" i="3"/>
  <c r="J74" i="10"/>
  <c r="O712" i="14" s="1"/>
  <c r="Q712" i="14" s="1"/>
  <c r="J50" i="10"/>
  <c r="O472" i="14" s="1"/>
  <c r="O14" i="10"/>
  <c r="P14" i="10" s="1"/>
  <c r="U8" i="3"/>
  <c r="L380" i="14" s="1"/>
  <c r="S10" i="10"/>
  <c r="O426" i="14" s="1"/>
  <c r="X22" i="10"/>
  <c r="O161" i="14" s="1"/>
  <c r="S44" i="10"/>
  <c r="O136" i="14" s="1"/>
  <c r="R27" i="3"/>
  <c r="L217" i="14" s="1"/>
  <c r="U11" i="3"/>
  <c r="L440" i="14" s="1"/>
  <c r="Q27" i="3"/>
  <c r="T27" i="3"/>
  <c r="L219" i="14" s="1"/>
  <c r="V10" i="10"/>
  <c r="O429" i="14" s="1"/>
  <c r="O43" i="10"/>
  <c r="O12" i="10"/>
  <c r="P12" i="10" s="1"/>
  <c r="O3" i="14" s="1"/>
  <c r="L432" i="14"/>
  <c r="R28" i="10"/>
  <c r="O315" i="14" s="1"/>
  <c r="J64" i="10"/>
  <c r="O612" i="14" s="1"/>
  <c r="Q612" i="14" s="1"/>
  <c r="J17" i="12"/>
  <c r="R312" i="14" s="1"/>
  <c r="J78" i="12"/>
  <c r="R752" i="14" s="1"/>
  <c r="T752" i="14" s="1"/>
  <c r="J14" i="12"/>
  <c r="R262" i="14" s="1"/>
  <c r="T262" i="14" s="1"/>
  <c r="O48" i="12"/>
  <c r="X48" i="12" s="1"/>
  <c r="R451" i="14" s="1"/>
  <c r="O40" i="12"/>
  <c r="O32" i="12"/>
  <c r="O24" i="12"/>
  <c r="Q24" i="12" s="1"/>
  <c r="R34" i="14" s="1"/>
  <c r="S34" i="14" s="1"/>
  <c r="O13" i="12"/>
  <c r="O5" i="12"/>
  <c r="X5" i="12" s="1"/>
  <c r="R371" i="14" s="1"/>
  <c r="O74" i="12"/>
  <c r="O26" i="12"/>
  <c r="O18" i="12"/>
  <c r="O37" i="3"/>
  <c r="L184" i="14" s="1"/>
  <c r="L262" i="14"/>
  <c r="X44" i="10"/>
  <c r="O141" i="14" s="1"/>
  <c r="M52" i="9"/>
  <c r="J71" i="10"/>
  <c r="O682" i="14" s="1"/>
  <c r="P682" i="14" s="1"/>
  <c r="J70" i="10"/>
  <c r="O672" i="14" s="1"/>
  <c r="Q672" i="14" s="1"/>
  <c r="J63" i="10"/>
  <c r="O602" i="14" s="1"/>
  <c r="Q602" i="14" s="1"/>
  <c r="J62" i="10"/>
  <c r="O592" i="14" s="1"/>
  <c r="P592" i="14" s="1"/>
  <c r="J23" i="10"/>
  <c r="O172" i="14" s="1"/>
  <c r="J78" i="10"/>
  <c r="O752" i="14" s="1"/>
  <c r="Q752" i="14" s="1"/>
  <c r="J80" i="12"/>
  <c r="R772" i="14" s="1"/>
  <c r="S772" i="14" s="1"/>
  <c r="J72" i="12"/>
  <c r="R692" i="14" s="1"/>
  <c r="J56" i="12"/>
  <c r="R532" i="14" s="1"/>
  <c r="J48" i="12"/>
  <c r="R452" i="14" s="1"/>
  <c r="J40" i="12"/>
  <c r="R72" i="14" s="1"/>
  <c r="O76" i="12"/>
  <c r="Q76" i="12" s="1"/>
  <c r="R724" i="14" s="1"/>
  <c r="S724" i="14" s="1"/>
  <c r="O60" i="12"/>
  <c r="O36" i="12"/>
  <c r="U36" i="12" s="1"/>
  <c r="R178" i="14" s="1"/>
  <c r="O20" i="12"/>
  <c r="O12" i="12"/>
  <c r="L502" i="14"/>
  <c r="L462" i="14"/>
  <c r="U44" i="10"/>
  <c r="O138" i="14" s="1"/>
  <c r="U28" i="10"/>
  <c r="O318" i="14" s="1"/>
  <c r="U27" i="3"/>
  <c r="L220" i="14" s="1"/>
  <c r="O65" i="10"/>
  <c r="O57" i="10"/>
  <c r="O29" i="10"/>
  <c r="J16" i="10"/>
  <c r="O302" i="14" s="1"/>
  <c r="J19" i="10"/>
  <c r="O292" i="14" s="1"/>
  <c r="J15" i="10"/>
  <c r="O272" i="14" s="1"/>
  <c r="J38" i="10"/>
  <c r="O122" i="14" s="1"/>
  <c r="J43" i="10"/>
  <c r="O32" i="14" s="1"/>
  <c r="J18" i="12"/>
  <c r="R282" i="14" s="1"/>
  <c r="O38" i="12"/>
  <c r="S38" i="12" s="1"/>
  <c r="R116" i="14" s="1"/>
  <c r="O30" i="12"/>
  <c r="R30" i="12" s="1"/>
  <c r="R325" i="14" s="1"/>
  <c r="S325" i="14" s="1"/>
  <c r="O43" i="12"/>
  <c r="P43" i="12" s="1"/>
  <c r="R23" i="14" s="1"/>
  <c r="W22" i="10"/>
  <c r="O160" i="14" s="1"/>
  <c r="X28" i="10"/>
  <c r="O321" i="14" s="1"/>
  <c r="J45" i="10"/>
  <c r="O152" i="14" s="1"/>
  <c r="J44" i="10"/>
  <c r="O142" i="14" s="1"/>
  <c r="J39" i="10"/>
  <c r="O132" i="14" s="1"/>
  <c r="AC56" i="9"/>
  <c r="P25" i="3"/>
  <c r="L45" i="14" s="1"/>
  <c r="U21" i="3"/>
  <c r="L110" i="14" s="1"/>
  <c r="V11" i="3"/>
  <c r="L441" i="14" s="1"/>
  <c r="V28" i="10"/>
  <c r="O319" i="14" s="1"/>
  <c r="O51" i="10"/>
  <c r="V51" i="10" s="1"/>
  <c r="O479" i="14" s="1"/>
  <c r="O39" i="10"/>
  <c r="S39" i="10" s="1"/>
  <c r="O126" i="14" s="1"/>
  <c r="O20" i="10"/>
  <c r="X20" i="10" s="1"/>
  <c r="O101" i="14" s="1"/>
  <c r="R16" i="3"/>
  <c r="L297" i="14" s="1"/>
  <c r="P22" i="10"/>
  <c r="O153" i="14" s="1"/>
  <c r="T9" i="3"/>
  <c r="L389" i="14" s="1"/>
  <c r="L522" i="14"/>
  <c r="L482" i="14"/>
  <c r="J68" i="10"/>
  <c r="O652" i="14" s="1"/>
  <c r="P652" i="14" s="1"/>
  <c r="J67" i="10"/>
  <c r="O642" i="14" s="1"/>
  <c r="P642" i="14" s="1"/>
  <c r="J65" i="10"/>
  <c r="O622" i="14" s="1"/>
  <c r="Q622" i="14" s="1"/>
  <c r="J61" i="10"/>
  <c r="O582" i="14" s="1"/>
  <c r="P582" i="14" s="1"/>
  <c r="O53" i="10"/>
  <c r="P53" i="10" s="1"/>
  <c r="O493" i="14" s="1"/>
  <c r="O50" i="10"/>
  <c r="R50" i="10" s="1"/>
  <c r="O465" i="14" s="1"/>
  <c r="O48" i="10"/>
  <c r="S48" i="10" s="1"/>
  <c r="O446" i="14" s="1"/>
  <c r="O11" i="10"/>
  <c r="W11" i="10" s="1"/>
  <c r="O440" i="14" s="1"/>
  <c r="O7" i="10"/>
  <c r="P7" i="10" s="1"/>
  <c r="O403" i="14" s="1"/>
  <c r="O39" i="12"/>
  <c r="O23" i="12"/>
  <c r="W23" i="12" s="1"/>
  <c r="R170" i="14" s="1"/>
  <c r="R54" i="9"/>
  <c r="K54" i="9"/>
  <c r="R58" i="9"/>
  <c r="K58" i="9"/>
  <c r="R62" i="9"/>
  <c r="K62" i="9"/>
  <c r="R66" i="9"/>
  <c r="K66" i="9"/>
  <c r="AC51" i="9"/>
  <c r="V51" i="9"/>
  <c r="T50" i="10"/>
  <c r="O467" i="14" s="1"/>
  <c r="P467" i="14" s="1"/>
  <c r="J4" i="10"/>
  <c r="O362" i="14" s="1"/>
  <c r="O74" i="10"/>
  <c r="O72" i="10"/>
  <c r="O71" i="10"/>
  <c r="O68" i="10"/>
  <c r="J60" i="10"/>
  <c r="O572" i="14" s="1"/>
  <c r="P572" i="14" s="1"/>
  <c r="J59" i="10"/>
  <c r="O562" i="14" s="1"/>
  <c r="P562" i="14" s="1"/>
  <c r="J57" i="10"/>
  <c r="O542" i="14" s="1"/>
  <c r="Q542" i="14" s="1"/>
  <c r="J56" i="10"/>
  <c r="O532" i="14" s="1"/>
  <c r="P532" i="14" s="1"/>
  <c r="J53" i="10"/>
  <c r="O502" i="14" s="1"/>
  <c r="O32" i="10"/>
  <c r="P32" i="10" s="1"/>
  <c r="O413" i="14" s="1"/>
  <c r="O9" i="10"/>
  <c r="X9" i="10" s="1"/>
  <c r="O391" i="14" s="1"/>
  <c r="O5" i="10"/>
  <c r="U5" i="10" s="1"/>
  <c r="O368" i="14" s="1"/>
  <c r="J46" i="10"/>
  <c r="O82" i="14" s="1"/>
  <c r="J40" i="10"/>
  <c r="O72" i="14" s="1"/>
  <c r="J24" i="10"/>
  <c r="O42" i="14" s="1"/>
  <c r="R57" i="9"/>
  <c r="K57" i="9"/>
  <c r="K61" i="9"/>
  <c r="R61" i="9"/>
  <c r="K65" i="9"/>
  <c r="R65" i="9"/>
  <c r="AC50" i="9"/>
  <c r="V50" i="9"/>
  <c r="O67" i="10"/>
  <c r="J54" i="10"/>
  <c r="O512" i="14" s="1"/>
  <c r="O23" i="10"/>
  <c r="Q23" i="10" s="1"/>
  <c r="O164" i="14" s="1"/>
  <c r="T54" i="10"/>
  <c r="O507" i="14" s="1"/>
  <c r="T10" i="10"/>
  <c r="O427" i="14" s="1"/>
  <c r="O69" i="10"/>
  <c r="O66" i="10"/>
  <c r="O64" i="10"/>
  <c r="O63" i="10"/>
  <c r="O60" i="10"/>
  <c r="J52" i="10"/>
  <c r="O492" i="14" s="1"/>
  <c r="J51" i="10"/>
  <c r="O482" i="14" s="1"/>
  <c r="J49" i="10"/>
  <c r="O462" i="14" s="1"/>
  <c r="J48" i="10"/>
  <c r="O452" i="14" s="1"/>
  <c r="J32" i="10"/>
  <c r="O422" i="14" s="1"/>
  <c r="O33" i="10"/>
  <c r="V33" i="10" s="1"/>
  <c r="O239" i="14" s="1"/>
  <c r="O35" i="10"/>
  <c r="X35" i="10" s="1"/>
  <c r="O231" i="14" s="1"/>
  <c r="O26" i="10"/>
  <c r="O42" i="10"/>
  <c r="T42" i="10" s="1"/>
  <c r="O36" i="10"/>
  <c r="S36" i="10" s="1"/>
  <c r="O176" i="14" s="1"/>
  <c r="J75" i="10"/>
  <c r="O722" i="14" s="1"/>
  <c r="Q722" i="14" s="1"/>
  <c r="J71" i="12"/>
  <c r="R682" i="14" s="1"/>
  <c r="T682" i="14" s="1"/>
  <c r="J7" i="12"/>
  <c r="R412" i="14" s="1"/>
  <c r="O51" i="12"/>
  <c r="V51" i="12" s="1"/>
  <c r="R479" i="14" s="1"/>
  <c r="S479" i="14" s="1"/>
  <c r="R59" i="9"/>
  <c r="R56" i="9"/>
  <c r="K56" i="9"/>
  <c r="R60" i="9"/>
  <c r="K60" i="9"/>
  <c r="R64" i="9"/>
  <c r="K64" i="9"/>
  <c r="S64" i="9" s="1"/>
  <c r="AC49" i="9"/>
  <c r="V49" i="9"/>
  <c r="W10" i="10"/>
  <c r="O430" i="14" s="1"/>
  <c r="J72" i="10"/>
  <c r="O692" i="14" s="1"/>
  <c r="Q692" i="14" s="1"/>
  <c r="J66" i="10"/>
  <c r="O632" i="14" s="1"/>
  <c r="Q632" i="14" s="1"/>
  <c r="O59" i="10"/>
  <c r="O49" i="10"/>
  <c r="T49" i="10" s="1"/>
  <c r="O457" i="14" s="1"/>
  <c r="J10" i="10"/>
  <c r="O432" i="14" s="1"/>
  <c r="J17" i="10"/>
  <c r="O312" i="14" s="1"/>
  <c r="J46" i="12"/>
  <c r="R82" i="14" s="1"/>
  <c r="J30" i="12"/>
  <c r="R332" i="14" s="1"/>
  <c r="AB61" i="9"/>
  <c r="AC61" i="9"/>
  <c r="J73" i="10"/>
  <c r="O702" i="14" s="1"/>
  <c r="Q702" i="14" s="1"/>
  <c r="J69" i="10"/>
  <c r="O662" i="14" s="1"/>
  <c r="P662" i="14" s="1"/>
  <c r="O61" i="10"/>
  <c r="O58" i="10"/>
  <c r="O56" i="10"/>
  <c r="O55" i="10"/>
  <c r="O52" i="10"/>
  <c r="W52" i="10" s="1"/>
  <c r="O490" i="14" s="1"/>
  <c r="J7" i="10"/>
  <c r="O412" i="14" s="1"/>
  <c r="J6" i="10"/>
  <c r="O402" i="14" s="1"/>
  <c r="J8" i="10"/>
  <c r="O382" i="14" s="1"/>
  <c r="J5" i="10"/>
  <c r="O372" i="14" s="1"/>
  <c r="O31" i="10"/>
  <c r="J30" i="10"/>
  <c r="O332" i="14" s="1"/>
  <c r="J28" i="10"/>
  <c r="O322" i="14" s="1"/>
  <c r="J14" i="10"/>
  <c r="O262" i="14" s="1"/>
  <c r="K55" i="9"/>
  <c r="R55" i="9"/>
  <c r="K63" i="9"/>
  <c r="R63" i="9"/>
  <c r="O73" i="10"/>
  <c r="J58" i="10"/>
  <c r="O552" i="14" s="1"/>
  <c r="Q552" i="14" s="1"/>
  <c r="O8" i="10"/>
  <c r="J27" i="10"/>
  <c r="O222" i="14" s="1"/>
  <c r="J26" i="10"/>
  <c r="O212" i="14" s="1"/>
  <c r="J37" i="10"/>
  <c r="O192" i="14" s="1"/>
  <c r="O21" i="10"/>
  <c r="O40" i="10"/>
  <c r="O41" i="10"/>
  <c r="S41" i="10" s="1"/>
  <c r="O56" i="14" s="1"/>
  <c r="O13" i="10"/>
  <c r="P13" i="10" s="1"/>
  <c r="O13" i="14" s="1"/>
  <c r="J79" i="10"/>
  <c r="O762" i="14" s="1"/>
  <c r="P762" i="14" s="1"/>
  <c r="J79" i="12"/>
  <c r="R762" i="14" s="1"/>
  <c r="T762" i="14" s="1"/>
  <c r="J63" i="12"/>
  <c r="R602" i="14" s="1"/>
  <c r="J55" i="12"/>
  <c r="R522" i="14" s="1"/>
  <c r="J47" i="12"/>
  <c r="R92" i="14" s="1"/>
  <c r="T92" i="14" s="1"/>
  <c r="J39" i="12"/>
  <c r="R132" i="14" s="1"/>
  <c r="J31" i="12"/>
  <c r="R352" i="14" s="1"/>
  <c r="T352" i="14" s="1"/>
  <c r="J23" i="12"/>
  <c r="R172" i="14" s="1"/>
  <c r="J15" i="12"/>
  <c r="R272" i="14" s="1"/>
  <c r="J76" i="12"/>
  <c r="R732" i="14" s="1"/>
  <c r="T732" i="14" s="1"/>
  <c r="J68" i="12"/>
  <c r="R652" i="14" s="1"/>
  <c r="S652" i="14" s="1"/>
  <c r="J52" i="12"/>
  <c r="R492" i="14" s="1"/>
  <c r="J20" i="12"/>
  <c r="R102" i="14" s="1"/>
  <c r="J73" i="12"/>
  <c r="R702" i="14" s="1"/>
  <c r="T702" i="14" s="1"/>
  <c r="O75" i="12"/>
  <c r="O67" i="12"/>
  <c r="O59" i="12"/>
  <c r="T59" i="12" s="1"/>
  <c r="R557" i="14" s="1"/>
  <c r="O35" i="12"/>
  <c r="P35" i="12" s="1"/>
  <c r="R223" i="14" s="1"/>
  <c r="O27" i="12"/>
  <c r="O19" i="12"/>
  <c r="O11" i="12"/>
  <c r="O72" i="12"/>
  <c r="O64" i="12"/>
  <c r="O56" i="12"/>
  <c r="O8" i="12"/>
  <c r="O69" i="12"/>
  <c r="O21" i="12"/>
  <c r="L562" i="14"/>
  <c r="O17" i="10"/>
  <c r="O19" i="10"/>
  <c r="X19" i="10" s="1"/>
  <c r="O291" i="14" s="1"/>
  <c r="O18" i="10"/>
  <c r="O37" i="10"/>
  <c r="J21" i="10"/>
  <c r="O112" i="14" s="1"/>
  <c r="J70" i="12"/>
  <c r="R672" i="14" s="1"/>
  <c r="T672" i="14" s="1"/>
  <c r="J62" i="12"/>
  <c r="R592" i="14" s="1"/>
  <c r="T592" i="14" s="1"/>
  <c r="J54" i="12"/>
  <c r="R512" i="14" s="1"/>
  <c r="J38" i="12"/>
  <c r="R122" i="14" s="1"/>
  <c r="J22" i="12"/>
  <c r="R162" i="14" s="1"/>
  <c r="J6" i="12"/>
  <c r="R402" i="14" s="1"/>
  <c r="J59" i="12"/>
  <c r="R562" i="14" s="1"/>
  <c r="S562" i="14" s="1"/>
  <c r="J43" i="12"/>
  <c r="R32" i="14" s="1"/>
  <c r="T32" i="14" s="1"/>
  <c r="J35" i="12"/>
  <c r="R232" i="14" s="1"/>
  <c r="J19" i="12"/>
  <c r="R292" i="14" s="1"/>
  <c r="J64" i="12"/>
  <c r="R612" i="14" s="1"/>
  <c r="J32" i="12"/>
  <c r="R422" i="14" s="1"/>
  <c r="J24" i="12"/>
  <c r="R42" i="14" s="1"/>
  <c r="J16" i="12"/>
  <c r="R302" i="14" s="1"/>
  <c r="J8" i="12"/>
  <c r="R382" i="14" s="1"/>
  <c r="O66" i="12"/>
  <c r="O58" i="12"/>
  <c r="O50" i="12"/>
  <c r="V50" i="12" s="1"/>
  <c r="R469" i="14" s="1"/>
  <c r="S469" i="14" s="1"/>
  <c r="O42" i="12"/>
  <c r="T42" i="12" s="1"/>
  <c r="R197" i="14" s="1"/>
  <c r="O34" i="12"/>
  <c r="O10" i="12"/>
  <c r="O71" i="12"/>
  <c r="O55" i="12"/>
  <c r="R55" i="12" s="1"/>
  <c r="R515" i="14" s="1"/>
  <c r="O47" i="12"/>
  <c r="O31" i="12"/>
  <c r="R31" i="12" s="1"/>
  <c r="R345" i="14" s="1"/>
  <c r="O7" i="12"/>
  <c r="O68" i="12"/>
  <c r="O52" i="12"/>
  <c r="O44" i="12"/>
  <c r="U44" i="12" s="1"/>
  <c r="R138" i="14" s="1"/>
  <c r="O28" i="12"/>
  <c r="R28" i="12" s="1"/>
  <c r="R315" i="14" s="1"/>
  <c r="S315" i="14" s="1"/>
  <c r="AC65" i="9"/>
  <c r="V15" i="3"/>
  <c r="L271" i="14" s="1"/>
  <c r="L742" i="14"/>
  <c r="J31" i="10"/>
  <c r="O352" i="14" s="1"/>
  <c r="J29" i="10"/>
  <c r="O342" i="14" s="1"/>
  <c r="J18" i="10"/>
  <c r="O282" i="14" s="1"/>
  <c r="O34" i="10"/>
  <c r="O27" i="10"/>
  <c r="J22" i="10"/>
  <c r="O162" i="14" s="1"/>
  <c r="J41" i="10"/>
  <c r="O62" i="14" s="1"/>
  <c r="J76" i="10"/>
  <c r="O732" i="14" s="1"/>
  <c r="P732" i="14" s="1"/>
  <c r="J77" i="10"/>
  <c r="O742" i="14" s="1"/>
  <c r="Q742" i="14" s="1"/>
  <c r="J77" i="12"/>
  <c r="R742" i="14" s="1"/>
  <c r="T742" i="14" s="1"/>
  <c r="J69" i="12"/>
  <c r="R662" i="14" s="1"/>
  <c r="J61" i="12"/>
  <c r="R582" i="14" s="1"/>
  <c r="J53" i="12"/>
  <c r="R502" i="14" s="1"/>
  <c r="J37" i="12"/>
  <c r="R192" i="14" s="1"/>
  <c r="T192" i="14" s="1"/>
  <c r="J29" i="12"/>
  <c r="R342" i="14" s="1"/>
  <c r="T342" i="14" s="1"/>
  <c r="J21" i="12"/>
  <c r="R112" i="14" s="1"/>
  <c r="T112" i="14" s="1"/>
  <c r="J13" i="12"/>
  <c r="R22" i="14" s="1"/>
  <c r="J5" i="12"/>
  <c r="R372" i="14" s="1"/>
  <c r="J74" i="12"/>
  <c r="R712" i="14" s="1"/>
  <c r="T712" i="14" s="1"/>
  <c r="J66" i="12"/>
  <c r="R632" i="14" s="1"/>
  <c r="J58" i="12"/>
  <c r="R552" i="14" s="1"/>
  <c r="S552" i="14" s="1"/>
  <c r="J50" i="12"/>
  <c r="R472" i="14" s="1"/>
  <c r="J42" i="12"/>
  <c r="R202" i="14" s="1"/>
  <c r="J34" i="12"/>
  <c r="R252" i="14" s="1"/>
  <c r="J26" i="12"/>
  <c r="R212" i="14" s="1"/>
  <c r="T212" i="14" s="1"/>
  <c r="J10" i="12"/>
  <c r="R432" i="14" s="1"/>
  <c r="O4" i="12"/>
  <c r="X4" i="12" s="1"/>
  <c r="R361" i="14" s="1"/>
  <c r="O73" i="12"/>
  <c r="O65" i="12"/>
  <c r="O57" i="12"/>
  <c r="O49" i="12"/>
  <c r="O41" i="12"/>
  <c r="Q41" i="12" s="1"/>
  <c r="R54" i="14" s="1"/>
  <c r="O33" i="12"/>
  <c r="O25" i="12"/>
  <c r="W25" i="12" s="1"/>
  <c r="R50" i="14" s="1"/>
  <c r="S50" i="14" s="1"/>
  <c r="O17" i="12"/>
  <c r="T17" i="12" s="1"/>
  <c r="R307" i="14" s="1"/>
  <c r="O9" i="12"/>
  <c r="O78" i="12"/>
  <c r="O70" i="12"/>
  <c r="O62" i="12"/>
  <c r="O54" i="12"/>
  <c r="T54" i="12" s="1"/>
  <c r="R507" i="14" s="1"/>
  <c r="O46" i="12"/>
  <c r="O14" i="12"/>
  <c r="Q14" i="12" s="1"/>
  <c r="R254" i="14" s="1"/>
  <c r="O6" i="12"/>
  <c r="R6" i="12" s="1"/>
  <c r="R395" i="14" s="1"/>
  <c r="AC60" i="9"/>
  <c r="R50" i="3"/>
  <c r="L467" i="14" s="1"/>
  <c r="P14" i="3"/>
  <c r="L255" i="14" s="1"/>
  <c r="L22" i="14"/>
  <c r="L512" i="14"/>
  <c r="L472" i="14"/>
  <c r="L132" i="14"/>
  <c r="L232" i="14"/>
  <c r="J75" i="12"/>
  <c r="R722" i="14" s="1"/>
  <c r="S722" i="14" s="1"/>
  <c r="J67" i="12"/>
  <c r="R642" i="14" s="1"/>
  <c r="J51" i="12"/>
  <c r="R482" i="14" s="1"/>
  <c r="J27" i="12"/>
  <c r="R222" i="14" s="1"/>
  <c r="J11" i="12"/>
  <c r="R442" i="14" s="1"/>
  <c r="O79" i="12"/>
  <c r="O63" i="12"/>
  <c r="O15" i="12"/>
  <c r="N78" i="3"/>
  <c r="L743" i="14" s="1"/>
  <c r="T53" i="3"/>
  <c r="L499" i="14" s="1"/>
  <c r="P39" i="3"/>
  <c r="L125" i="14" s="1"/>
  <c r="Q28" i="3"/>
  <c r="L316" i="14" s="1"/>
  <c r="L542" i="14"/>
  <c r="L82" i="14"/>
  <c r="L202" i="14"/>
  <c r="L352" i="14"/>
  <c r="L222" i="14"/>
  <c r="L172" i="14"/>
  <c r="L442" i="14"/>
  <c r="O4" i="10"/>
  <c r="Q4" i="10" s="1"/>
  <c r="O354" i="14" s="1"/>
  <c r="O15" i="10"/>
  <c r="J35" i="10"/>
  <c r="O232" i="14" s="1"/>
  <c r="O25" i="10"/>
  <c r="W25" i="10" s="1"/>
  <c r="O50" i="14" s="1"/>
  <c r="O77" i="12"/>
  <c r="O61" i="12"/>
  <c r="O53" i="12"/>
  <c r="O45" i="12"/>
  <c r="O37" i="12"/>
  <c r="O29" i="12"/>
  <c r="P29" i="12" s="1"/>
  <c r="R333" i="14" s="1"/>
  <c r="AC63" i="9"/>
  <c r="R51" i="9"/>
  <c r="U45" i="3"/>
  <c r="L150" i="14" s="1"/>
  <c r="U31" i="3"/>
  <c r="L350" i="14" s="1"/>
  <c r="L572" i="14"/>
  <c r="O30" i="10"/>
  <c r="O16" i="10"/>
  <c r="W16" i="10" s="1"/>
  <c r="O300" i="14" s="1"/>
  <c r="J33" i="10"/>
  <c r="O242" i="14" s="1"/>
  <c r="J36" i="10"/>
  <c r="O182" i="14" s="1"/>
  <c r="O45" i="10"/>
  <c r="J13" i="10"/>
  <c r="O22" i="14" s="1"/>
  <c r="O80" i="10"/>
  <c r="O79" i="10"/>
  <c r="AC55" i="9"/>
  <c r="L492" i="14"/>
  <c r="L192" i="14"/>
  <c r="L242" i="14"/>
  <c r="L162" i="14"/>
  <c r="L282" i="14"/>
  <c r="O47" i="10"/>
  <c r="V52" i="9"/>
  <c r="AC52" i="9"/>
  <c r="V54" i="9"/>
  <c r="AC54" i="9"/>
  <c r="V58" i="9"/>
  <c r="AC58" i="9"/>
  <c r="V62" i="9"/>
  <c r="AC62" i="9"/>
  <c r="V64" i="9"/>
  <c r="AC64" i="9"/>
  <c r="V66" i="9"/>
  <c r="AC66" i="9"/>
  <c r="O46" i="10"/>
  <c r="W46" i="10" s="1"/>
  <c r="O80" i="14" s="1"/>
  <c r="J25" i="10"/>
  <c r="O52" i="14" s="1"/>
  <c r="J20" i="10"/>
  <c r="O102" i="14" s="1"/>
  <c r="J4" i="12"/>
  <c r="R362" i="14" s="1"/>
  <c r="J65" i="12"/>
  <c r="R622" i="14" s="1"/>
  <c r="J57" i="12"/>
  <c r="R542" i="14" s="1"/>
  <c r="T542" i="14" s="1"/>
  <c r="J49" i="12"/>
  <c r="R462" i="14" s="1"/>
  <c r="J41" i="12"/>
  <c r="R62" i="14" s="1"/>
  <c r="J33" i="12"/>
  <c r="R242" i="14" s="1"/>
  <c r="J25" i="12"/>
  <c r="R52" i="14" s="1"/>
  <c r="O38" i="10"/>
  <c r="S38" i="10" s="1"/>
  <c r="O116" i="14" s="1"/>
  <c r="J47" i="10"/>
  <c r="O92" i="14" s="1"/>
  <c r="J80" i="10"/>
  <c r="O772" i="14" s="1"/>
  <c r="Q772" i="14" s="1"/>
  <c r="AC59" i="9"/>
  <c r="S20" i="3"/>
  <c r="L98" i="14" s="1"/>
  <c r="O76" i="10"/>
  <c r="Q76" i="10" s="1"/>
  <c r="O724" i="14" s="1"/>
  <c r="P724" i="14" s="1"/>
  <c r="O78" i="10"/>
  <c r="V53" i="9"/>
  <c r="AC53" i="9"/>
  <c r="L652" i="14"/>
  <c r="P44" i="3"/>
  <c r="L135" i="14" s="1"/>
  <c r="AC57" i="9"/>
  <c r="T392" i="14"/>
  <c r="O24" i="10"/>
  <c r="J12" i="10"/>
  <c r="O12" i="14" s="1"/>
  <c r="J60" i="12"/>
  <c r="R572" i="14" s="1"/>
  <c r="T572" i="14" s="1"/>
  <c r="J44" i="12"/>
  <c r="R142" i="14" s="1"/>
  <c r="J36" i="12"/>
  <c r="R182" i="14" s="1"/>
  <c r="J28" i="12"/>
  <c r="R322" i="14" s="1"/>
  <c r="T322" i="14" s="1"/>
  <c r="O80" i="12"/>
  <c r="O16" i="12"/>
  <c r="R752" i="19"/>
  <c r="Y752" i="19"/>
  <c r="R577" i="20"/>
  <c r="R628" i="19"/>
  <c r="Y628" i="19"/>
  <c r="R656" i="20"/>
  <c r="Y656" i="20"/>
  <c r="R676" i="20"/>
  <c r="R643" i="19"/>
  <c r="Y643" i="19"/>
  <c r="Y663" i="20"/>
  <c r="R666" i="19"/>
  <c r="Y666" i="19"/>
  <c r="R680" i="19"/>
  <c r="AE15" i="17"/>
  <c r="AE14" i="17"/>
  <c r="AE13" i="17"/>
  <c r="AE12" i="17"/>
  <c r="AE10" i="17"/>
  <c r="AE8" i="17"/>
  <c r="P631" i="20"/>
  <c r="W628" i="20"/>
  <c r="P659" i="19"/>
  <c r="P671" i="20"/>
  <c r="P653" i="20"/>
  <c r="AQ69" i="8"/>
  <c r="I632" i="19"/>
  <c r="I641" i="19"/>
  <c r="I651" i="20"/>
  <c r="I661" i="19"/>
  <c r="I699" i="19"/>
  <c r="Y699" i="19" s="1"/>
  <c r="I702" i="19"/>
  <c r="Y702" i="19" s="1"/>
  <c r="I701" i="20"/>
  <c r="W766" i="20"/>
  <c r="P766" i="20"/>
  <c r="BG74" i="8"/>
  <c r="AM71" i="8"/>
  <c r="BU71" i="8" s="1"/>
  <c r="P791" i="19"/>
  <c r="I786" i="20"/>
  <c r="Y786" i="20" s="1"/>
  <c r="I797" i="19"/>
  <c r="R797" i="19" s="1"/>
  <c r="W818" i="20"/>
  <c r="I818" i="20"/>
  <c r="Y818" i="20" s="1"/>
  <c r="P818" i="20"/>
  <c r="P825" i="20"/>
  <c r="I825" i="20"/>
  <c r="Y825" i="20" s="1"/>
  <c r="W830" i="19"/>
  <c r="I830" i="19"/>
  <c r="R830" i="19" s="1"/>
  <c r="S9" i="16"/>
  <c r="X583" i="16"/>
  <c r="X637" i="16"/>
  <c r="S682" i="16"/>
  <c r="Q171" i="16"/>
  <c r="S171" i="16" s="1"/>
  <c r="AD26" i="17"/>
  <c r="AD5" i="17"/>
  <c r="P629" i="20"/>
  <c r="W638" i="19"/>
  <c r="W663" i="19"/>
  <c r="W669" i="19"/>
  <c r="P690" i="20"/>
  <c r="P638" i="19"/>
  <c r="W756" i="19"/>
  <c r="W767" i="19"/>
  <c r="Q80" i="8"/>
  <c r="BA80" i="8" s="1"/>
  <c r="AC13" i="17"/>
  <c r="AC10" i="17"/>
  <c r="AC7" i="17"/>
  <c r="I755" i="20"/>
  <c r="R755" i="20" s="1"/>
  <c r="I748" i="19"/>
  <c r="R748" i="19" s="1"/>
  <c r="P756" i="19"/>
  <c r="AC48" i="8"/>
  <c r="BL48" i="8" s="1"/>
  <c r="AB48" i="8"/>
  <c r="BK48" i="8" s="1"/>
  <c r="P792" i="20"/>
  <c r="I792" i="20"/>
  <c r="BA6" i="8"/>
  <c r="AZ17" i="8"/>
  <c r="V120" i="16"/>
  <c r="X120" i="16" s="1"/>
  <c r="W636" i="20"/>
  <c r="W650" i="19"/>
  <c r="W681" i="20"/>
  <c r="W676" i="20"/>
  <c r="P650" i="20"/>
  <c r="P680" i="19"/>
  <c r="I670" i="19"/>
  <c r="I676" i="19"/>
  <c r="I703" i="20"/>
  <c r="BR75" i="8"/>
  <c r="I739" i="20"/>
  <c r="Y739" i="20" s="1"/>
  <c r="P748" i="20"/>
  <c r="AN79" i="8"/>
  <c r="BV79" i="8" s="1"/>
  <c r="I808" i="19"/>
  <c r="Y808" i="19" s="1"/>
  <c r="X485" i="16"/>
  <c r="BA12" i="8"/>
  <c r="I646" i="19"/>
  <c r="W659" i="19"/>
  <c r="W660" i="20"/>
  <c r="P635" i="19"/>
  <c r="P657" i="19"/>
  <c r="P667" i="20"/>
  <c r="W689" i="20"/>
  <c r="I683" i="20"/>
  <c r="BU68" i="8"/>
  <c r="AB75" i="8"/>
  <c r="BK75" i="8" s="1"/>
  <c r="AC82" i="8"/>
  <c r="BL82" i="8" s="1"/>
  <c r="W748" i="19"/>
  <c r="P778" i="20"/>
  <c r="I768" i="20"/>
  <c r="Y768" i="20" s="1"/>
  <c r="I772" i="20"/>
  <c r="R772" i="20" s="1"/>
  <c r="W751" i="20"/>
  <c r="P751" i="20"/>
  <c r="W729" i="19"/>
  <c r="P729" i="19"/>
  <c r="P800" i="20"/>
  <c r="BS74" i="8"/>
  <c r="AB74" i="8"/>
  <c r="BK74" i="8" s="1"/>
  <c r="P630" i="20"/>
  <c r="W643" i="20"/>
  <c r="P687" i="19"/>
  <c r="I687" i="20"/>
  <c r="P655" i="19"/>
  <c r="AW73" i="8"/>
  <c r="I675" i="19"/>
  <c r="W707" i="19"/>
  <c r="W711" i="19"/>
  <c r="P721" i="20"/>
  <c r="I721" i="20"/>
  <c r="R721" i="20" s="1"/>
  <c r="W747" i="19"/>
  <c r="P731" i="20"/>
  <c r="W731" i="20"/>
  <c r="I738" i="20"/>
  <c r="Y738" i="20" s="1"/>
  <c r="I781" i="20"/>
  <c r="R781" i="20" s="1"/>
  <c r="I782" i="20"/>
  <c r="R782" i="20" s="1"/>
  <c r="P782" i="20"/>
  <c r="I732" i="19"/>
  <c r="R732" i="19" s="1"/>
  <c r="I767" i="20"/>
  <c r="Y767" i="20" s="1"/>
  <c r="AG13" i="17"/>
  <c r="AG11" i="17"/>
  <c r="Y725" i="20"/>
  <c r="I749" i="20"/>
  <c r="P749" i="20"/>
  <c r="W750" i="20"/>
  <c r="I750" i="20"/>
  <c r="R750" i="20" s="1"/>
  <c r="P750" i="20"/>
  <c r="I728" i="19"/>
  <c r="R728" i="19" s="1"/>
  <c r="P728" i="19"/>
  <c r="W752" i="19"/>
  <c r="P752" i="19"/>
  <c r="P777" i="19"/>
  <c r="I777" i="19"/>
  <c r="R777" i="19" s="1"/>
  <c r="AO54" i="8"/>
  <c r="BW54" i="8" s="1"/>
  <c r="AN54" i="8"/>
  <c r="BV54" i="8" s="1"/>
  <c r="P626" i="20"/>
  <c r="Q72" i="8"/>
  <c r="BA72" i="8" s="1"/>
  <c r="T60" i="3" s="1"/>
  <c r="L569" i="14" s="1"/>
  <c r="I637" i="20"/>
  <c r="P652" i="19"/>
  <c r="I672" i="19"/>
  <c r="I683" i="19"/>
  <c r="R741" i="19"/>
  <c r="Y741" i="19"/>
  <c r="O82" i="8"/>
  <c r="AY82" i="8" s="1"/>
  <c r="I760" i="20"/>
  <c r="Y760" i="20" s="1"/>
  <c r="P760" i="20"/>
  <c r="W740" i="19"/>
  <c r="I740" i="19"/>
  <c r="W767" i="20"/>
  <c r="P767" i="20"/>
  <c r="I771" i="19"/>
  <c r="W771" i="19"/>
  <c r="O81" i="8"/>
  <c r="AY81" i="8" s="1"/>
  <c r="O77" i="8"/>
  <c r="AY77" i="8" s="1"/>
  <c r="BG72" i="8"/>
  <c r="BC71" i="8"/>
  <c r="AA70" i="8"/>
  <c r="BJ70" i="8" s="1"/>
  <c r="BQ76" i="8"/>
  <c r="P795" i="20"/>
  <c r="P806" i="20"/>
  <c r="P827" i="20"/>
  <c r="I806" i="19"/>
  <c r="Y806" i="19" s="1"/>
  <c r="I809" i="20"/>
  <c r="Y809" i="20" s="1"/>
  <c r="I833" i="20"/>
  <c r="Y833" i="20" s="1"/>
  <c r="W840" i="20"/>
  <c r="V548" i="16"/>
  <c r="AC65" i="17"/>
  <c r="S779" i="16"/>
  <c r="I841" i="20"/>
  <c r="R841" i="20" s="1"/>
  <c r="I835" i="19"/>
  <c r="R835" i="19" s="1"/>
  <c r="Y868" i="18"/>
  <c r="S774" i="16"/>
  <c r="I836" i="20"/>
  <c r="Y836" i="20" s="1"/>
  <c r="I840" i="19"/>
  <c r="Y840" i="19" s="1"/>
  <c r="I841" i="19"/>
  <c r="Y841" i="19" s="1"/>
  <c r="I842" i="19"/>
  <c r="Y842" i="19" s="1"/>
  <c r="AE65" i="17"/>
  <c r="Y846" i="19"/>
  <c r="S663" i="16"/>
  <c r="S717" i="16"/>
  <c r="S689" i="16"/>
  <c r="S713" i="16"/>
  <c r="X776" i="16"/>
  <c r="O76" i="8"/>
  <c r="AY76" i="8" s="1"/>
  <c r="I712" i="20"/>
  <c r="R712" i="20" s="1"/>
  <c r="I753" i="20"/>
  <c r="Y753" i="20" s="1"/>
  <c r="I725" i="19"/>
  <c r="Y725" i="19" s="1"/>
  <c r="P731" i="19"/>
  <c r="I742" i="19"/>
  <c r="I758" i="19"/>
  <c r="R758" i="19" s="1"/>
  <c r="I762" i="19"/>
  <c r="R762" i="19" s="1"/>
  <c r="I778" i="19"/>
  <c r="R778" i="19" s="1"/>
  <c r="I773" i="19"/>
  <c r="R773" i="19" s="1"/>
  <c r="AA74" i="8"/>
  <c r="BJ74" i="8" s="1"/>
  <c r="BT75" i="8"/>
  <c r="BP69" i="8"/>
  <c r="I792" i="19"/>
  <c r="Y792" i="19" s="1"/>
  <c r="P789" i="20"/>
  <c r="I791" i="20"/>
  <c r="Y791" i="20" s="1"/>
  <c r="I797" i="20"/>
  <c r="R797" i="20" s="1"/>
  <c r="I800" i="19"/>
  <c r="Y800" i="19" s="1"/>
  <c r="W820" i="19"/>
  <c r="I821" i="19"/>
  <c r="R821" i="19" s="1"/>
  <c r="I822" i="19"/>
  <c r="R822" i="19" s="1"/>
  <c r="I823" i="19"/>
  <c r="R823" i="19" s="1"/>
  <c r="I828" i="19"/>
  <c r="Y828" i="19" s="1"/>
  <c r="X557" i="16"/>
  <c r="X574" i="16"/>
  <c r="X725" i="16"/>
  <c r="X704" i="16"/>
  <c r="S768" i="16"/>
  <c r="X768" i="16"/>
  <c r="BW90" i="8"/>
  <c r="P871" i="18"/>
  <c r="I871" i="18"/>
  <c r="Y871" i="18" s="1"/>
  <c r="P849" i="18"/>
  <c r="I820" i="18"/>
  <c r="R820" i="18" s="1"/>
  <c r="P820" i="18"/>
  <c r="W820" i="18"/>
  <c r="W803" i="18"/>
  <c r="I803" i="18"/>
  <c r="P727" i="18"/>
  <c r="I727" i="18"/>
  <c r="Y727" i="18" s="1"/>
  <c r="W687" i="18"/>
  <c r="I687" i="18"/>
  <c r="P683" i="18"/>
  <c r="I683" i="18"/>
  <c r="P661" i="18"/>
  <c r="I661" i="18"/>
  <c r="I528" i="18"/>
  <c r="P528" i="18"/>
  <c r="P520" i="18"/>
  <c r="I520" i="18"/>
  <c r="P497" i="18"/>
  <c r="I497" i="18"/>
  <c r="I427" i="18"/>
  <c r="W427" i="18"/>
  <c r="P411" i="18"/>
  <c r="I411" i="18"/>
  <c r="P397" i="18"/>
  <c r="I397" i="18"/>
  <c r="P277" i="18"/>
  <c r="I277" i="18"/>
  <c r="P61" i="18"/>
  <c r="I61" i="18"/>
  <c r="I707" i="19"/>
  <c r="Y707" i="19" s="1"/>
  <c r="I716" i="19"/>
  <c r="Y716" i="19" s="1"/>
  <c r="I716" i="20"/>
  <c r="R716" i="20" s="1"/>
  <c r="I741" i="20"/>
  <c r="I729" i="19"/>
  <c r="R729" i="19" s="1"/>
  <c r="I757" i="19"/>
  <c r="I775" i="19"/>
  <c r="R775" i="19" s="1"/>
  <c r="P803" i="20"/>
  <c r="I795" i="19"/>
  <c r="Y795" i="19" s="1"/>
  <c r="P802" i="19"/>
  <c r="P810" i="19"/>
  <c r="I813" i="19"/>
  <c r="R813" i="19" s="1"/>
  <c r="I811" i="20"/>
  <c r="Y811" i="20" s="1"/>
  <c r="P817" i="20"/>
  <c r="I819" i="19"/>
  <c r="Y849" i="20"/>
  <c r="X843" i="16"/>
  <c r="X817" i="16"/>
  <c r="P846" i="18"/>
  <c r="I846" i="18"/>
  <c r="W831" i="18"/>
  <c r="I831" i="18"/>
  <c r="W753" i="18"/>
  <c r="I753" i="18"/>
  <c r="I747" i="18"/>
  <c r="P747" i="18"/>
  <c r="I746" i="18"/>
  <c r="W746" i="18"/>
  <c r="P746" i="18"/>
  <c r="I720" i="18"/>
  <c r="R720" i="18" s="1"/>
  <c r="P720" i="18"/>
  <c r="P719" i="18"/>
  <c r="W719" i="18"/>
  <c r="P700" i="18"/>
  <c r="I700" i="18"/>
  <c r="P657" i="18"/>
  <c r="W657" i="18"/>
  <c r="I583" i="18"/>
  <c r="W583" i="18"/>
  <c r="I506" i="18"/>
  <c r="P506" i="18"/>
  <c r="P363" i="18"/>
  <c r="I363" i="18"/>
  <c r="I195" i="18"/>
  <c r="P195" i="18"/>
  <c r="W709" i="20"/>
  <c r="I711" i="20"/>
  <c r="Y711" i="20" s="1"/>
  <c r="I733" i="19"/>
  <c r="R733" i="19" s="1"/>
  <c r="P746" i="19"/>
  <c r="I769" i="20"/>
  <c r="Y769" i="20" s="1"/>
  <c r="BC74" i="8"/>
  <c r="BH68" i="8"/>
  <c r="AA85" i="8"/>
  <c r="BJ85" i="8" s="1"/>
  <c r="AA87" i="8"/>
  <c r="BJ87" i="8" s="1"/>
  <c r="AH65" i="17"/>
  <c r="X664" i="16"/>
  <c r="S763" i="16"/>
  <c r="X766" i="16"/>
  <c r="S846" i="16"/>
  <c r="X849" i="16"/>
  <c r="S857" i="16"/>
  <c r="X866" i="16"/>
  <c r="I838" i="20"/>
  <c r="R838" i="20" s="1"/>
  <c r="P839" i="19"/>
  <c r="AI65" i="17"/>
  <c r="X720" i="16"/>
  <c r="S813" i="16"/>
  <c r="X746" i="16"/>
  <c r="W887" i="19"/>
  <c r="P876" i="19"/>
  <c r="I882" i="19"/>
  <c r="R882" i="19" s="1"/>
  <c r="W876" i="18"/>
  <c r="R880" i="18"/>
  <c r="P891" i="20"/>
  <c r="BQ92" i="8"/>
  <c r="BK92" i="8"/>
  <c r="AS92" i="8"/>
  <c r="BQ91" i="8"/>
  <c r="BF91" i="8"/>
  <c r="AY91" i="8"/>
  <c r="S727" i="16"/>
  <c r="X765" i="16"/>
  <c r="W839" i="18"/>
  <c r="I797" i="18"/>
  <c r="I777" i="18"/>
  <c r="R777" i="18" s="1"/>
  <c r="I758" i="18"/>
  <c r="I752" i="18"/>
  <c r="Y752" i="18" s="1"/>
  <c r="I637" i="18"/>
  <c r="I587" i="18"/>
  <c r="I432" i="18"/>
  <c r="I251" i="18"/>
  <c r="I151" i="18"/>
  <c r="I51" i="18"/>
  <c r="Y876" i="19"/>
  <c r="W891" i="20"/>
  <c r="P890" i="19"/>
  <c r="I891" i="19"/>
  <c r="Y891" i="19" s="1"/>
  <c r="W887" i="18"/>
  <c r="I891" i="18"/>
  <c r="R891" i="18" s="1"/>
  <c r="P888" i="20"/>
  <c r="X561" i="16"/>
  <c r="X875" i="16"/>
  <c r="I862" i="20"/>
  <c r="I883" i="18"/>
  <c r="Y883" i="18" s="1"/>
  <c r="I892" i="19"/>
  <c r="I893" i="18"/>
  <c r="P881" i="20"/>
  <c r="W872" i="18"/>
  <c r="I838" i="18"/>
  <c r="Y838" i="18" s="1"/>
  <c r="W798" i="18"/>
  <c r="I698" i="18"/>
  <c r="I606" i="18"/>
  <c r="I181" i="18"/>
  <c r="W883" i="20"/>
  <c r="W885" i="19"/>
  <c r="I846" i="20"/>
  <c r="I851" i="20"/>
  <c r="R851" i="20" s="1"/>
  <c r="I655" i="18"/>
  <c r="I603" i="18"/>
  <c r="I466" i="18"/>
  <c r="I372" i="18"/>
  <c r="I337" i="18"/>
  <c r="I317" i="18"/>
  <c r="I312" i="18"/>
  <c r="I238" i="18"/>
  <c r="P22" i="12"/>
  <c r="R153" i="14" s="1"/>
  <c r="T153" i="14" s="1"/>
  <c r="R763" i="20"/>
  <c r="Y763" i="20"/>
  <c r="S325" i="16"/>
  <c r="Y759" i="19"/>
  <c r="BI71" i="8"/>
  <c r="AM82" i="8"/>
  <c r="BU82" i="8" s="1"/>
  <c r="AM81" i="8"/>
  <c r="BU81" i="8" s="1"/>
  <c r="AM78" i="8"/>
  <c r="BU78" i="8" s="1"/>
  <c r="BO76" i="8"/>
  <c r="AM75" i="8"/>
  <c r="BU75" i="8" s="1"/>
  <c r="AM73" i="8"/>
  <c r="BU73" i="8" s="1"/>
  <c r="AM70" i="8"/>
  <c r="BU70" i="8" s="1"/>
  <c r="AM48" i="8"/>
  <c r="BU48" i="8" s="1"/>
  <c r="N793" i="19"/>
  <c r="I793" i="19"/>
  <c r="I816" i="20"/>
  <c r="R816" i="20" s="1"/>
  <c r="R863" i="20"/>
  <c r="Y863" i="20"/>
  <c r="Q88" i="8"/>
  <c r="BA88" i="8" s="1"/>
  <c r="AT88" i="8"/>
  <c r="AX88" i="8"/>
  <c r="AU88" i="8"/>
  <c r="AS88" i="8"/>
  <c r="AQ88" i="8"/>
  <c r="BH88" i="8"/>
  <c r="BI88" i="8"/>
  <c r="BD88" i="8"/>
  <c r="BB88" i="8"/>
  <c r="BG88" i="8"/>
  <c r="BF88" i="8"/>
  <c r="BJ88" i="8"/>
  <c r="BE88" i="8"/>
  <c r="BT88" i="8"/>
  <c r="AM88" i="8"/>
  <c r="BU88" i="8" s="1"/>
  <c r="BO88" i="8"/>
  <c r="BR88" i="8"/>
  <c r="BM88" i="8"/>
  <c r="BV88" i="8"/>
  <c r="AU89" i="8"/>
  <c r="AT89" i="8"/>
  <c r="AX89" i="8"/>
  <c r="AQ89" i="8"/>
  <c r="AZ89" i="8"/>
  <c r="BD89" i="8"/>
  <c r="BC89" i="8"/>
  <c r="BH89" i="8"/>
  <c r="BS89" i="8"/>
  <c r="BP89" i="8"/>
  <c r="BW89" i="8"/>
  <c r="BT89" i="8"/>
  <c r="BN89" i="8"/>
  <c r="BV89" i="8"/>
  <c r="AT90" i="8"/>
  <c r="AR90" i="8"/>
  <c r="BA90" i="8"/>
  <c r="BD90" i="8"/>
  <c r="BE90" i="8"/>
  <c r="BH90" i="8"/>
  <c r="BF90" i="8"/>
  <c r="BB90" i="8"/>
  <c r="T192" i="16"/>
  <c r="X192" i="16" s="1"/>
  <c r="U630" i="20"/>
  <c r="I633" i="20"/>
  <c r="I637" i="19"/>
  <c r="I648" i="20"/>
  <c r="I657" i="19"/>
  <c r="N660" i="20"/>
  <c r="N658" i="19"/>
  <c r="N665" i="19"/>
  <c r="N669" i="20"/>
  <c r="N675" i="19"/>
  <c r="U628" i="19"/>
  <c r="I639" i="20"/>
  <c r="I660" i="20"/>
  <c r="I669" i="20"/>
  <c r="Q69" i="8"/>
  <c r="BA69" i="8" s="1"/>
  <c r="AT68" i="8"/>
  <c r="N701" i="20"/>
  <c r="P75" i="8"/>
  <c r="AZ75" i="8" s="1"/>
  <c r="Y733" i="20"/>
  <c r="AC79" i="8"/>
  <c r="BL79" i="8" s="1"/>
  <c r="R748" i="20"/>
  <c r="U742" i="19"/>
  <c r="N730" i="20"/>
  <c r="AB77" i="8"/>
  <c r="BK77" i="8" s="1"/>
  <c r="O80" i="8"/>
  <c r="AY80" i="8" s="1"/>
  <c r="Y673" i="18"/>
  <c r="I845" i="20"/>
  <c r="U845" i="20"/>
  <c r="N845" i="20"/>
  <c r="N859" i="20"/>
  <c r="I859" i="20"/>
  <c r="U859" i="20"/>
  <c r="I872" i="20"/>
  <c r="U872" i="20"/>
  <c r="N872" i="20"/>
  <c r="U868" i="19"/>
  <c r="I868" i="19"/>
  <c r="I873" i="19"/>
  <c r="N873" i="19"/>
  <c r="U873" i="19"/>
  <c r="U813" i="19"/>
  <c r="AS86" i="8"/>
  <c r="BO86" i="8"/>
  <c r="R867" i="19"/>
  <c r="Y867" i="19"/>
  <c r="R610" i="18"/>
  <c r="Y610" i="18"/>
  <c r="P73" i="8"/>
  <c r="AZ73" i="8" s="1"/>
  <c r="AC74" i="8"/>
  <c r="BL74" i="8" s="1"/>
  <c r="U666" i="20"/>
  <c r="N642" i="20"/>
  <c r="I653" i="19"/>
  <c r="U687" i="20"/>
  <c r="I658" i="19"/>
  <c r="N686" i="20"/>
  <c r="BK70" i="8"/>
  <c r="AQ70" i="8"/>
  <c r="I699" i="20"/>
  <c r="Y699" i="20" s="1"/>
  <c r="N700" i="20"/>
  <c r="AT75" i="8"/>
  <c r="BW75" i="8"/>
  <c r="I719" i="19"/>
  <c r="Y719" i="19" s="1"/>
  <c r="I715" i="20"/>
  <c r="Y715" i="20" s="1"/>
  <c r="Y767" i="19"/>
  <c r="I730" i="20"/>
  <c r="I736" i="20"/>
  <c r="Y736" i="20" s="1"/>
  <c r="I776" i="20"/>
  <c r="R776" i="20" s="1"/>
  <c r="U763" i="19"/>
  <c r="U758" i="19"/>
  <c r="I783" i="19"/>
  <c r="R783" i="19" s="1"/>
  <c r="N765" i="20"/>
  <c r="N771" i="20"/>
  <c r="R832" i="18"/>
  <c r="Y832" i="18"/>
  <c r="O161" i="16"/>
  <c r="S161" i="16" s="1"/>
  <c r="AW71" i="8"/>
  <c r="U59" i="3" s="1"/>
  <c r="L560" i="14" s="1"/>
  <c r="U738" i="20"/>
  <c r="R828" i="20"/>
  <c r="Y828" i="20"/>
  <c r="R845" i="19"/>
  <c r="Y845" i="19"/>
  <c r="U667" i="20"/>
  <c r="O73" i="8"/>
  <c r="AY73" i="8" s="1"/>
  <c r="AU72" i="8"/>
  <c r="R60" i="3" s="1"/>
  <c r="L567" i="14" s="1"/>
  <c r="AX68" i="8"/>
  <c r="Q78" i="8"/>
  <c r="BA78" i="8" s="1"/>
  <c r="I726" i="19"/>
  <c r="Y726" i="19" s="1"/>
  <c r="N742" i="19"/>
  <c r="AV79" i="8"/>
  <c r="N728" i="20"/>
  <c r="I740" i="20"/>
  <c r="P85" i="8"/>
  <c r="AZ85" i="8" s="1"/>
  <c r="Q85" i="8"/>
  <c r="BA85" i="8" s="1"/>
  <c r="AC85" i="8"/>
  <c r="BL85" i="8" s="1"/>
  <c r="AB85" i="8"/>
  <c r="BK85" i="8" s="1"/>
  <c r="N817" i="20"/>
  <c r="I817" i="20"/>
  <c r="R817" i="20" s="1"/>
  <c r="I829" i="20"/>
  <c r="R829" i="20" s="1"/>
  <c r="U829" i="20"/>
  <c r="I817" i="19"/>
  <c r="Y817" i="19" s="1"/>
  <c r="N817" i="19"/>
  <c r="U817" i="19"/>
  <c r="R852" i="20"/>
  <c r="Y852" i="20"/>
  <c r="R766" i="18"/>
  <c r="AQ76" i="8"/>
  <c r="N806" i="20"/>
  <c r="I806" i="20"/>
  <c r="Y806" i="20" s="1"/>
  <c r="AC86" i="8"/>
  <c r="BL86" i="8" s="1"/>
  <c r="Y712" i="18"/>
  <c r="O78" i="16"/>
  <c r="I669" i="19"/>
  <c r="I685" i="20"/>
  <c r="AT76" i="8"/>
  <c r="I717" i="20"/>
  <c r="Y717" i="20" s="1"/>
  <c r="P79" i="8"/>
  <c r="AZ79" i="8" s="1"/>
  <c r="I762" i="20"/>
  <c r="Y762" i="20" s="1"/>
  <c r="N789" i="20"/>
  <c r="I789" i="20"/>
  <c r="Y789" i="20" s="1"/>
  <c r="R710" i="18"/>
  <c r="Y710" i="18"/>
  <c r="U673" i="18"/>
  <c r="N673" i="18"/>
  <c r="U660" i="18"/>
  <c r="I660" i="18"/>
  <c r="I633" i="18"/>
  <c r="U633" i="18"/>
  <c r="U431" i="18"/>
  <c r="N431" i="18"/>
  <c r="I779" i="20"/>
  <c r="R779" i="20" s="1"/>
  <c r="I761" i="19"/>
  <c r="Y761" i="19" s="1"/>
  <c r="AW80" i="8"/>
  <c r="AX77" i="8"/>
  <c r="U840" i="19"/>
  <c r="O87" i="8"/>
  <c r="AY87" i="8" s="1"/>
  <c r="X677" i="16"/>
  <c r="BK89" i="8"/>
  <c r="BL88" i="8"/>
  <c r="AW88" i="8"/>
  <c r="BK88" i="8"/>
  <c r="BI89" i="8"/>
  <c r="N740" i="18"/>
  <c r="I740" i="18"/>
  <c r="Y869" i="20"/>
  <c r="S802" i="16"/>
  <c r="R861" i="19"/>
  <c r="BP90" i="8"/>
  <c r="BO90" i="8"/>
  <c r="U758" i="20"/>
  <c r="N779" i="20"/>
  <c r="O54" i="8"/>
  <c r="AY54" i="8" s="1"/>
  <c r="BI81" i="8"/>
  <c r="BC73" i="8"/>
  <c r="BB72" i="8"/>
  <c r="BD48" i="8"/>
  <c r="BE71" i="8"/>
  <c r="AA78" i="8"/>
  <c r="BJ78" i="8" s="1"/>
  <c r="AA54" i="8"/>
  <c r="BJ54" i="8" s="1"/>
  <c r="AA46" i="8"/>
  <c r="BJ46" i="8" s="1"/>
  <c r="BL68" i="8"/>
  <c r="BI74" i="8"/>
  <c r="BV76" i="8"/>
  <c r="BN73" i="8"/>
  <c r="BQ72" i="8"/>
  <c r="BO71" i="8"/>
  <c r="BV70" i="8"/>
  <c r="BM69" i="8"/>
  <c r="BQ68" i="8"/>
  <c r="BW49" i="8"/>
  <c r="N801" i="19"/>
  <c r="Y826" i="20"/>
  <c r="BP86" i="8"/>
  <c r="N829" i="20"/>
  <c r="BW87" i="8"/>
  <c r="X713" i="16"/>
  <c r="S766" i="16"/>
  <c r="AN90" i="8"/>
  <c r="BV90" i="8" s="1"/>
  <c r="BN90" i="8"/>
  <c r="U807" i="20"/>
  <c r="U842" i="19"/>
  <c r="S552" i="16"/>
  <c r="S845" i="16"/>
  <c r="BR90" i="8"/>
  <c r="U811" i="20"/>
  <c r="AV86" i="8"/>
  <c r="BW86" i="8"/>
  <c r="BL90" i="8"/>
  <c r="BQ90" i="8"/>
  <c r="U801" i="19"/>
  <c r="BT86" i="8"/>
  <c r="BM86" i="8"/>
  <c r="U829" i="19"/>
  <c r="AQ87" i="8"/>
  <c r="N75" i="3" s="1"/>
  <c r="X874" i="16"/>
  <c r="S874" i="16"/>
  <c r="BS90" i="8"/>
  <c r="BL69" i="8"/>
  <c r="BE68" i="8"/>
  <c r="BF75" i="8"/>
  <c r="AA82" i="8"/>
  <c r="BJ82" i="8" s="1"/>
  <c r="BB74" i="8"/>
  <c r="BF73" i="8"/>
  <c r="BK72" i="8"/>
  <c r="BH71" i="8"/>
  <c r="BS80" i="8"/>
  <c r="BM76" i="8"/>
  <c r="BP75" i="8"/>
  <c r="BT74" i="8"/>
  <c r="BT72" i="8"/>
  <c r="BT71" i="8"/>
  <c r="BT70" i="8"/>
  <c r="BN69" i="8"/>
  <c r="BQ86" i="8"/>
  <c r="U838" i="20"/>
  <c r="S576" i="16"/>
  <c r="X855" i="16"/>
  <c r="S775" i="16"/>
  <c r="S853" i="16"/>
  <c r="S861" i="16"/>
  <c r="BT90" i="8"/>
  <c r="N828" i="18"/>
  <c r="U828" i="18"/>
  <c r="I499" i="18"/>
  <c r="N499" i="18"/>
  <c r="I879" i="18"/>
  <c r="R879" i="18" s="1"/>
  <c r="AV91" i="8"/>
  <c r="BB92" i="8"/>
  <c r="I893" i="20"/>
  <c r="Y893" i="20" s="1"/>
  <c r="BI91" i="8"/>
  <c r="U877" i="20"/>
  <c r="I883" i="20"/>
  <c r="AC92" i="8"/>
  <c r="BL92" i="8" s="1"/>
  <c r="BO92" i="8"/>
  <c r="BH91" i="8"/>
  <c r="N887" i="20"/>
  <c r="U720" i="18"/>
  <c r="N710" i="18"/>
  <c r="N879" i="18"/>
  <c r="BV92" i="8"/>
  <c r="BE91" i="8"/>
  <c r="BS91" i="8"/>
  <c r="BK91" i="8"/>
  <c r="I887" i="20"/>
  <c r="R887" i="20" s="1"/>
  <c r="BR92" i="8"/>
  <c r="AW92" i="8"/>
  <c r="N888" i="20"/>
  <c r="BJ91" i="8"/>
  <c r="AT92" i="8"/>
  <c r="Y892" i="18"/>
  <c r="AT91" i="8"/>
  <c r="BU91" i="8"/>
  <c r="BN92" i="8"/>
  <c r="BB91" i="8"/>
  <c r="BC91" i="8"/>
  <c r="BM92" i="8"/>
  <c r="BD91" i="8"/>
  <c r="I889" i="20"/>
  <c r="Y889" i="20" s="1"/>
  <c r="U879" i="20"/>
  <c r="BP92" i="8"/>
  <c r="BI90" i="8"/>
  <c r="N498" i="18"/>
  <c r="BG91" i="8"/>
  <c r="BE92" i="8"/>
  <c r="I877" i="20"/>
  <c r="Y877" i="20" s="1"/>
  <c r="BW92" i="8"/>
  <c r="S609" i="16"/>
  <c r="S97" i="16"/>
  <c r="W22" i="12"/>
  <c r="R160" i="14" s="1"/>
  <c r="T160" i="14" s="1"/>
  <c r="AQ49" i="8"/>
  <c r="O49" i="8"/>
  <c r="AY49" i="8" s="1"/>
  <c r="AO82" i="8"/>
  <c r="BW82" i="8" s="1"/>
  <c r="AN82" i="8"/>
  <c r="BV82" i="8" s="1"/>
  <c r="AO80" i="8"/>
  <c r="BW80" i="8" s="1"/>
  <c r="AN80" i="8"/>
  <c r="BV80" i="8" s="1"/>
  <c r="AO77" i="8"/>
  <c r="BW77" i="8" s="1"/>
  <c r="BR77" i="8"/>
  <c r="AO46" i="8"/>
  <c r="BW46" i="8" s="1"/>
  <c r="AN46" i="8"/>
  <c r="BV46" i="8" s="1"/>
  <c r="U811" i="19"/>
  <c r="I811" i="19"/>
  <c r="Y811" i="19" s="1"/>
  <c r="BO85" i="8"/>
  <c r="AM85" i="8"/>
  <c r="BU85" i="8" s="1"/>
  <c r="BD86" i="8"/>
  <c r="AA86" i="8"/>
  <c r="BJ86" i="8" s="1"/>
  <c r="AR69" i="8"/>
  <c r="BM73" i="8"/>
  <c r="AN72" i="8"/>
  <c r="BV72" i="8" s="1"/>
  <c r="BD74" i="8"/>
  <c r="BB73" i="8"/>
  <c r="I627" i="19"/>
  <c r="U682" i="20"/>
  <c r="I659" i="20"/>
  <c r="N672" i="20"/>
  <c r="N688" i="20"/>
  <c r="N686" i="19"/>
  <c r="I692" i="19"/>
  <c r="N677" i="19"/>
  <c r="BE73" i="8"/>
  <c r="BD71" i="8"/>
  <c r="U688" i="20"/>
  <c r="U635" i="20"/>
  <c r="BP70" i="8"/>
  <c r="AN74" i="8"/>
  <c r="BV74" i="8" s="1"/>
  <c r="AU73" i="8"/>
  <c r="AZ71" i="8"/>
  <c r="S59" i="3" s="1"/>
  <c r="L558" i="14" s="1"/>
  <c r="AX70" i="8"/>
  <c r="V58" i="3" s="1"/>
  <c r="L551" i="14" s="1"/>
  <c r="AN69" i="8"/>
  <c r="BV69" i="8" s="1"/>
  <c r="O68" i="8"/>
  <c r="AY68" i="8" s="1"/>
  <c r="I698" i="19"/>
  <c r="Y698" i="19" s="1"/>
  <c r="BS75" i="8"/>
  <c r="AM76" i="8"/>
  <c r="BU76" i="8" s="1"/>
  <c r="AS75" i="8"/>
  <c r="AO76" i="8"/>
  <c r="BW76" i="8" s="1"/>
  <c r="I706" i="20"/>
  <c r="Y706" i="20" s="1"/>
  <c r="BR79" i="8"/>
  <c r="AT54" i="8"/>
  <c r="BK86" i="8"/>
  <c r="R832" i="19"/>
  <c r="Y832" i="19"/>
  <c r="BS70" i="8"/>
  <c r="BA73" i="8"/>
  <c r="BP73" i="8"/>
  <c r="BN68" i="8"/>
  <c r="BC72" i="8"/>
  <c r="BO73" i="8"/>
  <c r="BH73" i="8"/>
  <c r="U670" i="19"/>
  <c r="N646" i="20"/>
  <c r="N676" i="19"/>
  <c r="BF72" i="8"/>
  <c r="U672" i="19"/>
  <c r="BS68" i="8"/>
  <c r="AT73" i="8"/>
  <c r="AC73" i="8"/>
  <c r="BL73" i="8" s="1"/>
  <c r="U655" i="20"/>
  <c r="N681" i="19"/>
  <c r="AN73" i="8"/>
  <c r="BV73" i="8" s="1"/>
  <c r="AW72" i="8"/>
  <c r="U60" i="3" s="1"/>
  <c r="L570" i="14" s="1"/>
  <c r="AN68" i="8"/>
  <c r="BV68" i="8" s="1"/>
  <c r="BQ75" i="8"/>
  <c r="BR76" i="8"/>
  <c r="BM75" i="8"/>
  <c r="AR76" i="8"/>
  <c r="R732" i="20"/>
  <c r="Y732" i="20"/>
  <c r="R763" i="19"/>
  <c r="R765" i="19"/>
  <c r="Y765" i="19"/>
  <c r="U751" i="19"/>
  <c r="N751" i="19"/>
  <c r="U766" i="20"/>
  <c r="N766" i="20"/>
  <c r="AN49" i="8"/>
  <c r="BV49" i="8" s="1"/>
  <c r="AU54" i="8"/>
  <c r="AW74" i="8"/>
  <c r="AX73" i="8"/>
  <c r="AZ70" i="8"/>
  <c r="S58" i="3" s="1"/>
  <c r="L548" i="14" s="1"/>
  <c r="AR75" i="8"/>
  <c r="AU79" i="8"/>
  <c r="R771" i="20"/>
  <c r="Y771" i="20"/>
  <c r="Q48" i="8"/>
  <c r="BA48" i="8" s="1"/>
  <c r="P48" i="8"/>
  <c r="AZ48" i="8" s="1"/>
  <c r="Q54" i="8"/>
  <c r="BA54" i="8" s="1"/>
  <c r="AV54" i="8"/>
  <c r="P54" i="8"/>
  <c r="AZ54" i="8" s="1"/>
  <c r="BD69" i="8"/>
  <c r="BG76" i="8"/>
  <c r="BD68" i="8"/>
  <c r="BG75" i="8"/>
  <c r="BF82" i="8"/>
  <c r="T70" i="10" s="1"/>
  <c r="O667" i="14" s="1"/>
  <c r="Q667" i="14" s="1"/>
  <c r="BH74" i="8"/>
  <c r="BK73" i="8"/>
  <c r="BO77" i="8"/>
  <c r="U805" i="19"/>
  <c r="BG86" i="8"/>
  <c r="BA74" i="8"/>
  <c r="T62" i="3" s="1"/>
  <c r="L589" i="14" s="1"/>
  <c r="AU71" i="8"/>
  <c r="R59" i="3" s="1"/>
  <c r="L557" i="14" s="1"/>
  <c r="AZ69" i="8"/>
  <c r="I632" i="20"/>
  <c r="I630" i="19"/>
  <c r="Y630" i="19" s="1"/>
  <c r="I648" i="19"/>
  <c r="I668" i="20"/>
  <c r="I672" i="20"/>
  <c r="I665" i="19"/>
  <c r="I679" i="19"/>
  <c r="I697" i="19"/>
  <c r="I700" i="19"/>
  <c r="Y700" i="19" s="1"/>
  <c r="AQ79" i="8"/>
  <c r="AX79" i="8"/>
  <c r="AW48" i="8"/>
  <c r="AW54" i="8"/>
  <c r="AB80" i="8"/>
  <c r="BK80" i="8" s="1"/>
  <c r="AC80" i="8"/>
  <c r="BL80" i="8" s="1"/>
  <c r="BT82" i="8"/>
  <c r="BN78" i="8"/>
  <c r="BQ54" i="8"/>
  <c r="BS49" i="8"/>
  <c r="N795" i="20"/>
  <c r="I795" i="20"/>
  <c r="R795" i="20" s="1"/>
  <c r="N797" i="20"/>
  <c r="I798" i="19"/>
  <c r="R798" i="19" s="1"/>
  <c r="N798" i="19"/>
  <c r="BB70" i="8"/>
  <c r="BN71" i="8"/>
  <c r="BG71" i="8"/>
  <c r="BM70" i="8"/>
  <c r="BP68" i="8"/>
  <c r="N630" i="19"/>
  <c r="U650" i="19"/>
  <c r="N672" i="19"/>
  <c r="N627" i="19"/>
  <c r="I655" i="20"/>
  <c r="I690" i="19"/>
  <c r="BS71" i="8"/>
  <c r="BN72" i="8"/>
  <c r="BQ70" i="8"/>
  <c r="BO72" i="8"/>
  <c r="BR72" i="8"/>
  <c r="AO69" i="8"/>
  <c r="BW69" i="8" s="1"/>
  <c r="Q70" i="8"/>
  <c r="BA70" i="8" s="1"/>
  <c r="AN71" i="8"/>
  <c r="BV71" i="8" s="1"/>
  <c r="AU69" i="8"/>
  <c r="AW68" i="8"/>
  <c r="BL75" i="8"/>
  <c r="BA75" i="8"/>
  <c r="AU76" i="8"/>
  <c r="Y750" i="19"/>
  <c r="R750" i="19"/>
  <c r="AX80" i="8"/>
  <c r="I735" i="20"/>
  <c r="R735" i="20" s="1"/>
  <c r="U735" i="20"/>
  <c r="N737" i="20"/>
  <c r="N753" i="20"/>
  <c r="U753" i="20"/>
  <c r="U757" i="20"/>
  <c r="I757" i="20"/>
  <c r="I738" i="19"/>
  <c r="R738" i="19" s="1"/>
  <c r="U738" i="19"/>
  <c r="U762" i="19"/>
  <c r="N762" i="19"/>
  <c r="I781" i="19"/>
  <c r="Y781" i="19" s="1"/>
  <c r="U781" i="19"/>
  <c r="I769" i="19"/>
  <c r="U769" i="19"/>
  <c r="N769" i="19"/>
  <c r="N773" i="19"/>
  <c r="U773" i="19"/>
  <c r="U809" i="20"/>
  <c r="O86" i="8"/>
  <c r="AY86" i="8" s="1"/>
  <c r="BM71" i="8"/>
  <c r="BI72" i="8"/>
  <c r="BQ74" i="8"/>
  <c r="BI73" i="8"/>
  <c r="AA71" i="8"/>
  <c r="BJ71" i="8" s="1"/>
  <c r="BS69" i="8"/>
  <c r="BO70" i="8"/>
  <c r="BD73" i="8"/>
  <c r="BR73" i="8"/>
  <c r="I650" i="19"/>
  <c r="U661" i="20"/>
  <c r="U679" i="19"/>
  <c r="BF74" i="8"/>
  <c r="N645" i="20"/>
  <c r="O70" i="8"/>
  <c r="AY70" i="8" s="1"/>
  <c r="BA68" i="8"/>
  <c r="I625" i="20"/>
  <c r="I626" i="20"/>
  <c r="I627" i="20"/>
  <c r="I630" i="20"/>
  <c r="I629" i="19"/>
  <c r="I653" i="20"/>
  <c r="I655" i="19"/>
  <c r="N700" i="19"/>
  <c r="BP76" i="8"/>
  <c r="O75" i="8"/>
  <c r="AY75" i="8" s="1"/>
  <c r="BA76" i="8"/>
  <c r="Q82" i="8"/>
  <c r="BA82" i="8" s="1"/>
  <c r="P82" i="8"/>
  <c r="AZ82" i="8" s="1"/>
  <c r="U752" i="20"/>
  <c r="N752" i="20"/>
  <c r="N756" i="20"/>
  <c r="I756" i="20"/>
  <c r="AQ54" i="8"/>
  <c r="BP85" i="8"/>
  <c r="AT86" i="8"/>
  <c r="BF86" i="8"/>
  <c r="BG73" i="8"/>
  <c r="BF70" i="8"/>
  <c r="BB71" i="8"/>
  <c r="I661" i="20"/>
  <c r="I645" i="20"/>
  <c r="U682" i="19"/>
  <c r="BR70" i="8"/>
  <c r="I682" i="19"/>
  <c r="O71" i="8"/>
  <c r="AY71" i="8" s="1"/>
  <c r="AO70" i="8"/>
  <c r="BW70" i="8" s="1"/>
  <c r="AR74" i="8"/>
  <c r="AZ72" i="8"/>
  <c r="AS69" i="8"/>
  <c r="N670" i="19"/>
  <c r="BT76" i="8"/>
  <c r="AW76" i="8"/>
  <c r="N706" i="20"/>
  <c r="Y768" i="19"/>
  <c r="AO81" i="8"/>
  <c r="BW81" i="8" s="1"/>
  <c r="AN78" i="8"/>
  <c r="BV78" i="8" s="1"/>
  <c r="AN48" i="8"/>
  <c r="BV48" i="8" s="1"/>
  <c r="R807" i="20"/>
  <c r="Y807" i="20"/>
  <c r="BI86" i="8"/>
  <c r="BC85" i="8"/>
  <c r="I843" i="19"/>
  <c r="Y850" i="19"/>
  <c r="S738" i="16"/>
  <c r="P87" i="8"/>
  <c r="AZ87" i="8" s="1"/>
  <c r="BO87" i="8"/>
  <c r="S666" i="16"/>
  <c r="I705" i="19"/>
  <c r="Y705" i="19" s="1"/>
  <c r="I709" i="19"/>
  <c r="R709" i="19" s="1"/>
  <c r="I718" i="19"/>
  <c r="Y718" i="19" s="1"/>
  <c r="I722" i="19"/>
  <c r="R722" i="19" s="1"/>
  <c r="U712" i="20"/>
  <c r="I720" i="20"/>
  <c r="Y720" i="20" s="1"/>
  <c r="N739" i="19"/>
  <c r="N786" i="20"/>
  <c r="U795" i="19"/>
  <c r="AC83" i="8"/>
  <c r="BL83" i="8" s="1"/>
  <c r="U800" i="19"/>
  <c r="I805" i="19"/>
  <c r="R805" i="19" s="1"/>
  <c r="I808" i="20"/>
  <c r="Y808" i="20" s="1"/>
  <c r="I813" i="20"/>
  <c r="Y813" i="20" s="1"/>
  <c r="BR86" i="8"/>
  <c r="BS86" i="8"/>
  <c r="BE86" i="8"/>
  <c r="N815" i="20"/>
  <c r="U832" i="20"/>
  <c r="N832" i="19"/>
  <c r="Y866" i="19"/>
  <c r="S703" i="16"/>
  <c r="AY79" i="8"/>
  <c r="U737" i="20"/>
  <c r="U743" i="20"/>
  <c r="U735" i="19"/>
  <c r="U743" i="19"/>
  <c r="N778" i="19"/>
  <c r="AS48" i="8"/>
  <c r="U807" i="19"/>
  <c r="N809" i="20"/>
  <c r="U810" i="20"/>
  <c r="BV85" i="8"/>
  <c r="I820" i="19"/>
  <c r="R820" i="19" s="1"/>
  <c r="N823" i="19"/>
  <c r="BA86" i="8"/>
  <c r="U820" i="20"/>
  <c r="U815" i="19"/>
  <c r="BN87" i="8"/>
  <c r="U842" i="20"/>
  <c r="R730" i="18"/>
  <c r="N856" i="20"/>
  <c r="N870" i="20"/>
  <c r="I851" i="19"/>
  <c r="N851" i="19"/>
  <c r="I860" i="19"/>
  <c r="N860" i="19"/>
  <c r="AR88" i="8"/>
  <c r="I708" i="19"/>
  <c r="Y708" i="19" s="1"/>
  <c r="U715" i="19"/>
  <c r="I717" i="19"/>
  <c r="R717" i="19" s="1"/>
  <c r="I713" i="20"/>
  <c r="R713" i="20" s="1"/>
  <c r="N720" i="20"/>
  <c r="N722" i="20"/>
  <c r="N723" i="20"/>
  <c r="AZ78" i="8"/>
  <c r="AR82" i="8"/>
  <c r="N751" i="20"/>
  <c r="U730" i="19"/>
  <c r="U750" i="19"/>
  <c r="N785" i="20"/>
  <c r="AR83" i="8"/>
  <c r="O71" i="3" s="1"/>
  <c r="AM83" i="8"/>
  <c r="BU83" i="8" s="1"/>
  <c r="AM84" i="8"/>
  <c r="BU84" i="8" s="1"/>
  <c r="I799" i="20"/>
  <c r="R799" i="20" s="1"/>
  <c r="I801" i="19"/>
  <c r="Y801" i="19" s="1"/>
  <c r="N808" i="20"/>
  <c r="P86" i="8"/>
  <c r="AZ86" i="8" s="1"/>
  <c r="BB86" i="8"/>
  <c r="BH86" i="8"/>
  <c r="I815" i="20"/>
  <c r="Y815" i="20" s="1"/>
  <c r="U828" i="19"/>
  <c r="AW85" i="8"/>
  <c r="AN87" i="8"/>
  <c r="BV87" i="8" s="1"/>
  <c r="AM87" i="8"/>
  <c r="BU87" i="8" s="1"/>
  <c r="U835" i="19"/>
  <c r="N840" i="19"/>
  <c r="Y871" i="20"/>
  <c r="AB87" i="8"/>
  <c r="BK87" i="8" s="1"/>
  <c r="BQ87" i="8"/>
  <c r="N835" i="20"/>
  <c r="X701" i="16"/>
  <c r="S678" i="16"/>
  <c r="S852" i="16"/>
  <c r="BA79" i="8"/>
  <c r="U727" i="20"/>
  <c r="U741" i="20"/>
  <c r="I777" i="20"/>
  <c r="R777" i="20" s="1"/>
  <c r="I727" i="19"/>
  <c r="Y727" i="19" s="1"/>
  <c r="I731" i="19"/>
  <c r="Y731" i="19" s="1"/>
  <c r="AZ80" i="8"/>
  <c r="BQ48" i="8"/>
  <c r="I787" i="19"/>
  <c r="Y787" i="19" s="1"/>
  <c r="I787" i="20"/>
  <c r="Y787" i="20" s="1"/>
  <c r="I793" i="20"/>
  <c r="Y793" i="20" s="1"/>
  <c r="BW84" i="8"/>
  <c r="U795" i="20"/>
  <c r="I858" i="20"/>
  <c r="N858" i="20"/>
  <c r="BW88" i="8"/>
  <c r="BN88" i="8"/>
  <c r="BP88" i="8"/>
  <c r="BQ88" i="8"/>
  <c r="AV89" i="8"/>
  <c r="AR89" i="8"/>
  <c r="U771" i="20"/>
  <c r="U765" i="20"/>
  <c r="U756" i="20"/>
  <c r="I807" i="19"/>
  <c r="Y807" i="19" s="1"/>
  <c r="I810" i="20"/>
  <c r="Y810" i="20" s="1"/>
  <c r="BC86" i="8"/>
  <c r="U823" i="19"/>
  <c r="BD85" i="8"/>
  <c r="AW86" i="8"/>
  <c r="I857" i="20"/>
  <c r="N857" i="20"/>
  <c r="U857" i="19"/>
  <c r="I857" i="19"/>
  <c r="Y857" i="19" s="1"/>
  <c r="N863" i="19"/>
  <c r="U863" i="19"/>
  <c r="U872" i="19"/>
  <c r="I872" i="19"/>
  <c r="Y872" i="19" s="1"/>
  <c r="BR89" i="8"/>
  <c r="BQ89" i="8"/>
  <c r="BM89" i="8"/>
  <c r="BO89" i="8"/>
  <c r="AV90" i="8"/>
  <c r="AW90" i="8"/>
  <c r="AX90" i="8"/>
  <c r="AS90" i="8"/>
  <c r="AU90" i="8"/>
  <c r="X707" i="16"/>
  <c r="X690" i="16"/>
  <c r="BG90" i="8"/>
  <c r="BB89" i="8"/>
  <c r="X563" i="16"/>
  <c r="X812" i="16"/>
  <c r="S792" i="16"/>
  <c r="S765" i="16"/>
  <c r="X750" i="16"/>
  <c r="BG89" i="8"/>
  <c r="BC90" i="8"/>
  <c r="BL89" i="8"/>
  <c r="U771" i="18"/>
  <c r="I771" i="18"/>
  <c r="N765" i="18"/>
  <c r="I765" i="18"/>
  <c r="X675" i="16"/>
  <c r="X695" i="16"/>
  <c r="X662" i="16"/>
  <c r="X864" i="16"/>
  <c r="S851" i="16"/>
  <c r="S871" i="16"/>
  <c r="S844" i="16"/>
  <c r="X873" i="16"/>
  <c r="AV88" i="8"/>
  <c r="BE89" i="8"/>
  <c r="BF89" i="8"/>
  <c r="U868" i="18"/>
  <c r="U803" i="18"/>
  <c r="N803" i="18"/>
  <c r="I876" i="20"/>
  <c r="Y876" i="20" s="1"/>
  <c r="N876" i="20"/>
  <c r="BA92" i="8"/>
  <c r="BW91" i="8"/>
  <c r="AU91" i="8"/>
  <c r="Y887" i="19"/>
  <c r="BN91" i="8"/>
  <c r="AX91" i="8"/>
  <c r="I881" i="19"/>
  <c r="R881" i="19" s="1"/>
  <c r="I881" i="18"/>
  <c r="Y881" i="18" s="1"/>
  <c r="BI92" i="8"/>
  <c r="BH92" i="8"/>
  <c r="AZ91" i="8"/>
  <c r="R888" i="18"/>
  <c r="U892" i="20"/>
  <c r="R891" i="20"/>
  <c r="I885" i="20"/>
  <c r="R885" i="20" s="1"/>
  <c r="I862" i="19"/>
  <c r="R862" i="19" s="1"/>
  <c r="U863" i="20"/>
  <c r="U768" i="18"/>
  <c r="U732" i="18"/>
  <c r="N881" i="19"/>
  <c r="X190" i="16"/>
  <c r="S22" i="12"/>
  <c r="R156" i="14" s="1"/>
  <c r="S644" i="16"/>
  <c r="S628" i="16"/>
  <c r="X610" i="16"/>
  <c r="X836" i="16"/>
  <c r="T22" i="12"/>
  <c r="R157" i="14" s="1"/>
  <c r="O737" i="20"/>
  <c r="I737" i="20"/>
  <c r="I743" i="20"/>
  <c r="V743" i="20"/>
  <c r="O743" i="20"/>
  <c r="O735" i="19"/>
  <c r="V735" i="19"/>
  <c r="I747" i="19"/>
  <c r="O747" i="19"/>
  <c r="I755" i="19"/>
  <c r="V755" i="19"/>
  <c r="I779" i="19"/>
  <c r="R779" i="19" s="1"/>
  <c r="O779" i="19"/>
  <c r="I766" i="20"/>
  <c r="O766" i="20"/>
  <c r="V766" i="19"/>
  <c r="I766" i="19"/>
  <c r="R766" i="19" s="1"/>
  <c r="AQ81" i="8"/>
  <c r="AR81" i="8"/>
  <c r="AX81" i="8"/>
  <c r="AS81" i="8"/>
  <c r="AU81" i="8"/>
  <c r="AT81" i="8"/>
  <c r="Q49" i="8"/>
  <c r="BA49" i="8" s="1"/>
  <c r="P49" i="8"/>
  <c r="AZ49" i="8" s="1"/>
  <c r="AV49" i="8"/>
  <c r="BI78" i="8"/>
  <c r="BD78" i="8"/>
  <c r="BG78" i="8"/>
  <c r="BH78" i="8"/>
  <c r="BF78" i="8"/>
  <c r="BE78" i="8"/>
  <c r="BG54" i="8"/>
  <c r="BB54" i="8"/>
  <c r="BH54" i="8"/>
  <c r="BD54" i="8"/>
  <c r="BI54" i="8"/>
  <c r="BC54" i="8"/>
  <c r="BF54" i="8"/>
  <c r="BL77" i="8"/>
  <c r="BH77" i="8"/>
  <c r="BB77" i="8"/>
  <c r="BE77" i="8"/>
  <c r="BG77" i="8"/>
  <c r="BF77" i="8"/>
  <c r="BI77" i="8"/>
  <c r="AC81" i="8"/>
  <c r="BL81" i="8" s="1"/>
  <c r="AB81" i="8"/>
  <c r="BK81" i="8" s="1"/>
  <c r="BH49" i="8"/>
  <c r="BC49" i="8"/>
  <c r="BF49" i="8"/>
  <c r="BI49" i="8"/>
  <c r="BD49" i="8"/>
  <c r="AB49" i="8"/>
  <c r="BK49" i="8" s="1"/>
  <c r="BG49" i="8"/>
  <c r="BB49" i="8"/>
  <c r="BE49" i="8"/>
  <c r="BB80" i="8"/>
  <c r="BC80" i="8"/>
  <c r="BD80" i="8"/>
  <c r="BH80" i="8"/>
  <c r="BI80" i="8"/>
  <c r="BF80" i="8"/>
  <c r="BE80" i="8"/>
  <c r="BB48" i="8"/>
  <c r="BG48" i="8"/>
  <c r="BH48" i="8"/>
  <c r="BE48" i="8"/>
  <c r="BF48" i="8"/>
  <c r="BI48" i="8"/>
  <c r="BK79" i="8"/>
  <c r="BB79" i="8"/>
  <c r="BC79" i="8"/>
  <c r="BF79" i="8"/>
  <c r="BI79" i="8"/>
  <c r="BH79" i="8"/>
  <c r="BD79" i="8"/>
  <c r="BG79" i="8"/>
  <c r="BE79" i="8"/>
  <c r="BQ82" i="8"/>
  <c r="BO82" i="8"/>
  <c r="BS82" i="8"/>
  <c r="BM82" i="8"/>
  <c r="BR82" i="8"/>
  <c r="BN82" i="8"/>
  <c r="BP82" i="8"/>
  <c r="BO81" i="8"/>
  <c r="BS81" i="8"/>
  <c r="BQ81" i="8"/>
  <c r="BV81" i="8"/>
  <c r="BP81" i="8"/>
  <c r="BN81" i="8"/>
  <c r="BR81" i="8"/>
  <c r="BT81" i="8"/>
  <c r="BP80" i="8"/>
  <c r="BT80" i="8"/>
  <c r="BQ80" i="8"/>
  <c r="BO80" i="8"/>
  <c r="BN80" i="8"/>
  <c r="BM80" i="8"/>
  <c r="AM80" i="8"/>
  <c r="BU80" i="8" s="1"/>
  <c r="BR80" i="8"/>
  <c r="BP79" i="8"/>
  <c r="BO79" i="8"/>
  <c r="BN79" i="8"/>
  <c r="BS79" i="8"/>
  <c r="BT79" i="8"/>
  <c r="BW79" i="8"/>
  <c r="BQ79" i="8"/>
  <c r="BM79" i="8"/>
  <c r="BW78" i="8"/>
  <c r="BQ78" i="8"/>
  <c r="BS78" i="8"/>
  <c r="BM78" i="8"/>
  <c r="BT78" i="8"/>
  <c r="BO78" i="8"/>
  <c r="BR78" i="8"/>
  <c r="AM77" i="8"/>
  <c r="BU77" i="8" s="1"/>
  <c r="BN77" i="8"/>
  <c r="BQ77" i="8"/>
  <c r="BT77" i="8"/>
  <c r="BM77" i="8"/>
  <c r="BP77" i="8"/>
  <c r="BG69" i="8"/>
  <c r="BI69" i="8"/>
  <c r="AT72" i="8"/>
  <c r="Q60" i="3" s="1"/>
  <c r="L566" i="14" s="1"/>
  <c r="BI68" i="8"/>
  <c r="AT71" i="8"/>
  <c r="Q59" i="3" s="1"/>
  <c r="L556" i="14" s="1"/>
  <c r="O630" i="20"/>
  <c r="I631" i="20"/>
  <c r="O635" i="20"/>
  <c r="I647" i="19"/>
  <c r="O659" i="19"/>
  <c r="V663" i="19"/>
  <c r="V665" i="19"/>
  <c r="I681" i="20"/>
  <c r="V648" i="19"/>
  <c r="V653" i="20"/>
  <c r="V686" i="20"/>
  <c r="I690" i="20"/>
  <c r="BC68" i="8"/>
  <c r="AQ73" i="8"/>
  <c r="AS70" i="8"/>
  <c r="P58" i="3" s="1"/>
  <c r="L545" i="14" s="1"/>
  <c r="V647" i="19"/>
  <c r="O632" i="20"/>
  <c r="V681" i="19"/>
  <c r="AV75" i="8"/>
  <c r="AQ75" i="8"/>
  <c r="AW75" i="8"/>
  <c r="BL76" i="8"/>
  <c r="I721" i="19"/>
  <c r="Y721" i="19" s="1"/>
  <c r="O720" i="20"/>
  <c r="V717" i="20"/>
  <c r="BD77" i="8"/>
  <c r="AT82" i="8"/>
  <c r="O751" i="19"/>
  <c r="AM79" i="8"/>
  <c r="BU79" i="8" s="1"/>
  <c r="BH81" i="8"/>
  <c r="BG81" i="8"/>
  <c r="BJ80" i="8"/>
  <c r="BJ77" i="8"/>
  <c r="AW79" i="8"/>
  <c r="AU82" i="8"/>
  <c r="AW49" i="8"/>
  <c r="O787" i="19"/>
  <c r="BH69" i="8"/>
  <c r="AT74" i="8"/>
  <c r="AS73" i="8"/>
  <c r="BF68" i="8"/>
  <c r="AT69" i="8"/>
  <c r="AS71" i="8"/>
  <c r="P59" i="3" s="1"/>
  <c r="L555" i="14" s="1"/>
  <c r="AV72" i="8"/>
  <c r="V627" i="20"/>
  <c r="I660" i="19"/>
  <c r="O669" i="19"/>
  <c r="V667" i="20"/>
  <c r="O679" i="19"/>
  <c r="I682" i="20"/>
  <c r="O628" i="20"/>
  <c r="I652" i="19"/>
  <c r="Y652" i="19" s="1"/>
  <c r="O690" i="20"/>
  <c r="V677" i="19"/>
  <c r="AV73" i="8"/>
  <c r="AR70" i="8"/>
  <c r="BE69" i="8"/>
  <c r="P68" i="8"/>
  <c r="AZ68" i="8" s="1"/>
  <c r="O631" i="20"/>
  <c r="O629" i="19"/>
  <c r="V656" i="19"/>
  <c r="AA76" i="8"/>
  <c r="BJ76" i="8" s="1"/>
  <c r="BD76" i="8"/>
  <c r="BE76" i="8"/>
  <c r="BC76" i="8"/>
  <c r="R723" i="19"/>
  <c r="O717" i="20"/>
  <c r="V709" i="19"/>
  <c r="V731" i="19"/>
  <c r="O740" i="20"/>
  <c r="BM81" i="8"/>
  <c r="AX48" i="8"/>
  <c r="AR72" i="8"/>
  <c r="O60" i="3" s="1"/>
  <c r="L564" i="14" s="1"/>
  <c r="AU70" i="8"/>
  <c r="R58" i="3" s="1"/>
  <c r="L547" i="14" s="1"/>
  <c r="AS72" i="8"/>
  <c r="P60" i="3" s="1"/>
  <c r="L565" i="14" s="1"/>
  <c r="AV70" i="8"/>
  <c r="AV69" i="8"/>
  <c r="V629" i="19"/>
  <c r="I629" i="20"/>
  <c r="O655" i="19"/>
  <c r="V655" i="19"/>
  <c r="I671" i="20"/>
  <c r="O630" i="19"/>
  <c r="I625" i="19"/>
  <c r="O685" i="20"/>
  <c r="V691" i="20"/>
  <c r="O648" i="19"/>
  <c r="V652" i="19"/>
  <c r="BF69" i="8"/>
  <c r="I639" i="19"/>
  <c r="AU68" i="8"/>
  <c r="BB68" i="8"/>
  <c r="AX72" i="8"/>
  <c r="Q71" i="8"/>
  <c r="BA71" i="8" s="1"/>
  <c r="T59" i="3" s="1"/>
  <c r="L559" i="14" s="1"/>
  <c r="BI75" i="8"/>
  <c r="BE75" i="8"/>
  <c r="AV76" i="8"/>
  <c r="BH76" i="8"/>
  <c r="AX76" i="8"/>
  <c r="O713" i="20"/>
  <c r="V720" i="20"/>
  <c r="AX82" i="8"/>
  <c r="V747" i="19"/>
  <c r="BJ79" i="8"/>
  <c r="O766" i="19"/>
  <c r="AW81" i="8"/>
  <c r="AS78" i="8"/>
  <c r="AQ78" i="8"/>
  <c r="AV78" i="8"/>
  <c r="AT78" i="8"/>
  <c r="AU78" i="8"/>
  <c r="AX78" i="8"/>
  <c r="O78" i="8"/>
  <c r="AY78" i="8" s="1"/>
  <c r="BC48" i="8"/>
  <c r="AR48" i="8"/>
  <c r="AQ48" i="8"/>
  <c r="AU48" i="8"/>
  <c r="AS49" i="8"/>
  <c r="BH82" i="8"/>
  <c r="BB82" i="8"/>
  <c r="BC82" i="8"/>
  <c r="BD82" i="8"/>
  <c r="BG82" i="8"/>
  <c r="AA81" i="8"/>
  <c r="BJ81" i="8" s="1"/>
  <c r="BF81" i="8"/>
  <c r="BD81" i="8"/>
  <c r="BE81" i="8"/>
  <c r="BK83" i="8"/>
  <c r="AQ68" i="8"/>
  <c r="BB69" i="8"/>
  <c r="AR71" i="8"/>
  <c r="O59" i="3" s="1"/>
  <c r="L554" i="14" s="1"/>
  <c r="BC69" i="8"/>
  <c r="AS74" i="8"/>
  <c r="O626" i="20"/>
  <c r="O627" i="20"/>
  <c r="O639" i="19"/>
  <c r="I691" i="20"/>
  <c r="V685" i="20"/>
  <c r="AQ72" i="8"/>
  <c r="O653" i="20"/>
  <c r="AU75" i="8"/>
  <c r="BB76" i="8"/>
  <c r="BF76" i="8"/>
  <c r="V717" i="19"/>
  <c r="O716" i="20"/>
  <c r="BK82" i="8"/>
  <c r="BC77" i="8"/>
  <c r="I735" i="19"/>
  <c r="BB81" i="8"/>
  <c r="P81" i="8"/>
  <c r="AZ81" i="8" s="1"/>
  <c r="Q81" i="8"/>
  <c r="BA81" i="8" s="1"/>
  <c r="AV81" i="8"/>
  <c r="BJ48" i="8"/>
  <c r="BE54" i="8"/>
  <c r="AX49" i="8"/>
  <c r="AU49" i="8"/>
  <c r="Y222" i="19"/>
  <c r="AV68" i="8"/>
  <c r="BC70" i="8"/>
  <c r="AV74" i="8"/>
  <c r="BD70" i="8"/>
  <c r="BG68" i="8"/>
  <c r="AA68" i="8"/>
  <c r="BJ68" i="8" s="1"/>
  <c r="AQ74" i="8"/>
  <c r="V630" i="20"/>
  <c r="V626" i="20"/>
  <c r="O665" i="19"/>
  <c r="I677" i="19"/>
  <c r="I663" i="19"/>
  <c r="I686" i="20"/>
  <c r="I678" i="19"/>
  <c r="O660" i="19"/>
  <c r="BI70" i="8"/>
  <c r="BK68" i="8"/>
  <c r="AX69" i="8"/>
  <c r="O671" i="20"/>
  <c r="V625" i="20"/>
  <c r="O698" i="19"/>
  <c r="AA75" i="8"/>
  <c r="BJ75" i="8" s="1"/>
  <c r="BD75" i="8"/>
  <c r="AS76" i="8"/>
  <c r="BC75" i="8"/>
  <c r="Y745" i="19"/>
  <c r="BS77" i="8"/>
  <c r="BP78" i="8"/>
  <c r="BC78" i="8"/>
  <c r="AR78" i="8"/>
  <c r="BE82" i="8"/>
  <c r="I751" i="19"/>
  <c r="O747" i="20"/>
  <c r="V766" i="20"/>
  <c r="BV77" i="8"/>
  <c r="V726" i="20"/>
  <c r="I726" i="20"/>
  <c r="Y726" i="20" s="1"/>
  <c r="O731" i="20"/>
  <c r="I731" i="20"/>
  <c r="O761" i="20"/>
  <c r="I761" i="20"/>
  <c r="V761" i="20"/>
  <c r="I775" i="20"/>
  <c r="R775" i="20" s="1"/>
  <c r="O775" i="20"/>
  <c r="I737" i="19"/>
  <c r="V737" i="19"/>
  <c r="O737" i="19"/>
  <c r="V753" i="19"/>
  <c r="O753" i="19"/>
  <c r="I753" i="19"/>
  <c r="I780" i="19"/>
  <c r="R780" i="19" s="1"/>
  <c r="O780" i="19"/>
  <c r="O772" i="19"/>
  <c r="I772" i="19"/>
  <c r="V772" i="19"/>
  <c r="AR80" i="8"/>
  <c r="AT80" i="8"/>
  <c r="AS80" i="8"/>
  <c r="AQ80" i="8"/>
  <c r="AV80" i="8"/>
  <c r="AU80" i="8"/>
  <c r="AV48" i="8"/>
  <c r="BL54" i="8"/>
  <c r="AT49" i="8"/>
  <c r="AX54" i="8"/>
  <c r="AR54" i="8"/>
  <c r="AS54" i="8"/>
  <c r="BW48" i="8"/>
  <c r="AT70" i="8"/>
  <c r="Q58" i="3" s="1"/>
  <c r="L546" i="14" s="1"/>
  <c r="AR73" i="8"/>
  <c r="AQ71" i="8"/>
  <c r="N59" i="3" s="1"/>
  <c r="L553" i="14" s="1"/>
  <c r="AW70" i="8"/>
  <c r="AR68" i="8"/>
  <c r="AS68" i="8"/>
  <c r="O625" i="20"/>
  <c r="V629" i="20"/>
  <c r="V638" i="19"/>
  <c r="AV71" i="8"/>
  <c r="BH70" i="8"/>
  <c r="AW69" i="8"/>
  <c r="O69" i="8"/>
  <c r="AY69" i="8" s="1"/>
  <c r="I695" i="20"/>
  <c r="BB75" i="8"/>
  <c r="AX75" i="8"/>
  <c r="BK76" i="8"/>
  <c r="BI76" i="8"/>
  <c r="I712" i="19"/>
  <c r="R712" i="19" s="1"/>
  <c r="BI82" i="8"/>
  <c r="BC81" i="8"/>
  <c r="AQ82" i="8"/>
  <c r="AV82" i="8"/>
  <c r="AW82" i="8"/>
  <c r="AS82" i="8"/>
  <c r="AT48" i="8"/>
  <c r="O48" i="8"/>
  <c r="AY48" i="8" s="1"/>
  <c r="BM48" i="8"/>
  <c r="BS48" i="8"/>
  <c r="BT48" i="8"/>
  <c r="BR48" i="8"/>
  <c r="BP48" i="8"/>
  <c r="BO48" i="8"/>
  <c r="I790" i="19"/>
  <c r="O790" i="19"/>
  <c r="AS83" i="8"/>
  <c r="P71" i="3" s="1"/>
  <c r="AZ83" i="8"/>
  <c r="S71" i="3" s="1"/>
  <c r="AT83" i="8"/>
  <c r="Q71" i="3" s="1"/>
  <c r="AU83" i="8"/>
  <c r="R71" i="3" s="1"/>
  <c r="AQ83" i="8"/>
  <c r="N71" i="3" s="1"/>
  <c r="O83" i="8"/>
  <c r="AY83" i="8" s="1"/>
  <c r="BD83" i="8"/>
  <c r="BE83" i="8"/>
  <c r="BI83" i="8"/>
  <c r="BG83" i="8"/>
  <c r="BB83" i="8"/>
  <c r="AA83" i="8"/>
  <c r="BJ83" i="8" s="1"/>
  <c r="BC83" i="8"/>
  <c r="BF83" i="8"/>
  <c r="BQ83" i="8"/>
  <c r="BM83" i="8"/>
  <c r="BP83" i="8"/>
  <c r="BR83" i="8"/>
  <c r="BO83" i="8"/>
  <c r="BN83" i="8"/>
  <c r="BT83" i="8"/>
  <c r="AU84" i="8"/>
  <c r="AV84" i="8"/>
  <c r="AS84" i="8"/>
  <c r="AR84" i="8"/>
  <c r="AT84" i="8"/>
  <c r="BA84" i="8"/>
  <c r="AX84" i="8"/>
  <c r="AQ84" i="8"/>
  <c r="O84" i="8"/>
  <c r="AY84" i="8" s="1"/>
  <c r="BC84" i="8"/>
  <c r="BF84" i="8"/>
  <c r="BD84" i="8"/>
  <c r="BI84" i="8"/>
  <c r="BB84" i="8"/>
  <c r="BG84" i="8"/>
  <c r="AA84" i="8"/>
  <c r="BJ84" i="8" s="1"/>
  <c r="BE84" i="8"/>
  <c r="BL84" i="8"/>
  <c r="BN84" i="8"/>
  <c r="BM84" i="8"/>
  <c r="BO84" i="8"/>
  <c r="BP84" i="8"/>
  <c r="BQ84" i="8"/>
  <c r="BR84" i="8"/>
  <c r="BT84" i="8"/>
  <c r="BS84" i="8"/>
  <c r="AX71" i="8"/>
  <c r="V59" i="3" s="1"/>
  <c r="L561" i="14" s="1"/>
  <c r="O72" i="8"/>
  <c r="AY72" i="8" s="1"/>
  <c r="AX74" i="8"/>
  <c r="P74" i="8"/>
  <c r="AZ74" i="8" s="1"/>
  <c r="S62" i="3" s="1"/>
  <c r="L588" i="14" s="1"/>
  <c r="BH75" i="8"/>
  <c r="BB78" i="8"/>
  <c r="I747" i="20"/>
  <c r="BG80" i="8"/>
  <c r="AW78" i="8"/>
  <c r="AS79" i="8"/>
  <c r="AR79" i="8"/>
  <c r="AT79" i="8"/>
  <c r="AT77" i="8"/>
  <c r="AR77" i="8"/>
  <c r="AW77" i="8"/>
  <c r="AU77" i="8"/>
  <c r="AQ77" i="8"/>
  <c r="AV77" i="8"/>
  <c r="AS77" i="8"/>
  <c r="BN48" i="8"/>
  <c r="BK54" i="8"/>
  <c r="AC49" i="8"/>
  <c r="BL49" i="8" s="1"/>
  <c r="AR49" i="8"/>
  <c r="AM54" i="8"/>
  <c r="BU54" i="8" s="1"/>
  <c r="BP54" i="8"/>
  <c r="BS54" i="8"/>
  <c r="BM54" i="8"/>
  <c r="BN54" i="8"/>
  <c r="BO54" i="8"/>
  <c r="BT54" i="8"/>
  <c r="BR54" i="8"/>
  <c r="BQ49" i="8"/>
  <c r="BT49" i="8"/>
  <c r="BM49" i="8"/>
  <c r="BP49" i="8"/>
  <c r="BR49" i="8"/>
  <c r="AM49" i="8"/>
  <c r="BU49" i="8" s="1"/>
  <c r="BO49" i="8"/>
  <c r="BN49" i="8"/>
  <c r="BH84" i="8"/>
  <c r="V740" i="20"/>
  <c r="V748" i="19"/>
  <c r="O755" i="19"/>
  <c r="V739" i="20"/>
  <c r="O777" i="20"/>
  <c r="AX83" i="8"/>
  <c r="V71" i="3" s="1"/>
  <c r="AU85" i="8"/>
  <c r="BI85" i="8"/>
  <c r="BS85" i="8"/>
  <c r="O758" i="20"/>
  <c r="V727" i="19"/>
  <c r="V812" i="19"/>
  <c r="I812" i="19"/>
  <c r="Y812" i="19" s="1"/>
  <c r="V805" i="20"/>
  <c r="I805" i="20"/>
  <c r="Y805" i="20" s="1"/>
  <c r="AR85" i="8"/>
  <c r="AS85" i="8"/>
  <c r="O85" i="8"/>
  <c r="AY85" i="8" s="1"/>
  <c r="AQ85" i="8"/>
  <c r="AT85" i="8"/>
  <c r="AV85" i="8"/>
  <c r="BE85" i="8"/>
  <c r="BB85" i="8"/>
  <c r="BG85" i="8"/>
  <c r="BF85" i="8"/>
  <c r="BQ85" i="8"/>
  <c r="BN85" i="8"/>
  <c r="BM85" i="8"/>
  <c r="O727" i="20"/>
  <c r="O745" i="20"/>
  <c r="V763" i="20"/>
  <c r="O790" i="20"/>
  <c r="R796" i="20"/>
  <c r="O810" i="19"/>
  <c r="I810" i="19"/>
  <c r="R810" i="19" s="1"/>
  <c r="AW83" i="8"/>
  <c r="U71" i="3" s="1"/>
  <c r="BH83" i="8"/>
  <c r="BS83" i="8"/>
  <c r="AW84" i="8"/>
  <c r="BW85" i="8"/>
  <c r="V731" i="20"/>
  <c r="BH85" i="8"/>
  <c r="AV83" i="8"/>
  <c r="Y803" i="20"/>
  <c r="Y802" i="19"/>
  <c r="Y812" i="20"/>
  <c r="AX85" i="8"/>
  <c r="BR85" i="8"/>
  <c r="R832" i="20"/>
  <c r="BA87" i="8"/>
  <c r="T75" i="3" s="1"/>
  <c r="BF87" i="8"/>
  <c r="AR86" i="8"/>
  <c r="Y821" i="20"/>
  <c r="V795" i="19"/>
  <c r="V813" i="20"/>
  <c r="BT85" i="8"/>
  <c r="AU86" i="8"/>
  <c r="R823" i="20"/>
  <c r="O818" i="19"/>
  <c r="O831" i="19"/>
  <c r="V832" i="19"/>
  <c r="AU87" i="8"/>
  <c r="R75" i="3" s="1"/>
  <c r="AV87" i="8"/>
  <c r="AX87" i="8"/>
  <c r="V75" i="3" s="1"/>
  <c r="L721" i="14" s="1"/>
  <c r="AT87" i="8"/>
  <c r="Q75" i="3" s="1"/>
  <c r="AW87" i="8"/>
  <c r="AR87" i="8"/>
  <c r="BH87" i="8"/>
  <c r="BI87" i="8"/>
  <c r="BL87" i="8"/>
  <c r="BG87" i="8"/>
  <c r="BC87" i="8"/>
  <c r="BB87" i="8"/>
  <c r="BD87" i="8"/>
  <c r="R800" i="20"/>
  <c r="R802" i="20"/>
  <c r="O805" i="20"/>
  <c r="AQ86" i="8"/>
  <c r="AS87" i="8"/>
  <c r="P75" i="3" s="1"/>
  <c r="R798" i="20"/>
  <c r="AX86" i="8"/>
  <c r="BE87" i="8"/>
  <c r="I839" i="20"/>
  <c r="R839" i="20" s="1"/>
  <c r="I838" i="19"/>
  <c r="Y838" i="19" s="1"/>
  <c r="BM87" i="8"/>
  <c r="X564" i="16"/>
  <c r="X666" i="16"/>
  <c r="X569" i="16"/>
  <c r="S701" i="16"/>
  <c r="S671" i="16"/>
  <c r="S773" i="16"/>
  <c r="X665" i="16"/>
  <c r="S725" i="16"/>
  <c r="X782" i="16"/>
  <c r="AW89" i="8"/>
  <c r="O89" i="8"/>
  <c r="AY89" i="8" s="1"/>
  <c r="BT87" i="8"/>
  <c r="BR87" i="8"/>
  <c r="O843" i="19"/>
  <c r="Y856" i="19"/>
  <c r="S566" i="16"/>
  <c r="S674" i="16"/>
  <c r="BS87" i="8"/>
  <c r="O835" i="19"/>
  <c r="S575" i="16"/>
  <c r="X667" i="16"/>
  <c r="X691" i="16"/>
  <c r="S786" i="16"/>
  <c r="X743" i="16"/>
  <c r="BP87" i="8"/>
  <c r="S712" i="16"/>
  <c r="X703" i="16"/>
  <c r="S780" i="16"/>
  <c r="V842" i="19"/>
  <c r="S574" i="16"/>
  <c r="S573" i="16"/>
  <c r="X811" i="16"/>
  <c r="Y875" i="19"/>
  <c r="R875" i="19"/>
  <c r="V890" i="20"/>
  <c r="I890" i="20"/>
  <c r="Y890" i="20" s="1"/>
  <c r="V672" i="18"/>
  <c r="Y888" i="20"/>
  <c r="V889" i="20"/>
  <c r="R889" i="18"/>
  <c r="R878" i="18"/>
  <c r="BC92" i="8"/>
  <c r="BD92" i="8"/>
  <c r="BG92" i="8"/>
  <c r="BT91" i="8"/>
  <c r="BF92" i="8"/>
  <c r="O882" i="19"/>
  <c r="V877" i="20"/>
  <c r="AQ92" i="8"/>
  <c r="AQ91" i="8"/>
  <c r="BR91" i="8"/>
  <c r="BA91" i="8"/>
  <c r="BM91" i="8"/>
  <c r="V853" i="20"/>
  <c r="O866" i="19"/>
  <c r="V859" i="18"/>
  <c r="V767" i="18"/>
  <c r="O755" i="18"/>
  <c r="V881" i="19"/>
  <c r="AX92" i="8"/>
  <c r="AW91" i="8"/>
  <c r="BO91" i="8"/>
  <c r="V847" i="19"/>
  <c r="V820" i="18"/>
  <c r="Y735" i="18"/>
  <c r="O681" i="18"/>
  <c r="O92" i="8"/>
  <c r="AY92" i="8" s="1"/>
  <c r="AS91" i="8"/>
  <c r="BP91" i="8"/>
  <c r="BV91" i="8"/>
  <c r="AR91" i="8"/>
  <c r="AV92" i="8"/>
  <c r="AR92" i="8"/>
  <c r="Y394" i="19"/>
  <c r="R634" i="18"/>
  <c r="Y634" i="18"/>
  <c r="R434" i="19"/>
  <c r="Y434" i="19"/>
  <c r="R404" i="18"/>
  <c r="Y404" i="18"/>
  <c r="Y484" i="18"/>
  <c r="R484" i="18"/>
  <c r="R804" i="18"/>
  <c r="Y804" i="18"/>
  <c r="R594" i="19"/>
  <c r="Y394" i="20"/>
  <c r="R394" i="20"/>
  <c r="R654" i="18"/>
  <c r="Y654" i="18"/>
  <c r="Y454" i="19"/>
  <c r="Y74" i="18"/>
  <c r="Y204" i="19"/>
  <c r="R204" i="19"/>
  <c r="I854" i="18"/>
  <c r="R344" i="19"/>
  <c r="Q144" i="19"/>
  <c r="I324" i="18"/>
  <c r="Q644" i="18"/>
  <c r="Y704" i="19"/>
  <c r="Y224" i="20"/>
  <c r="Q404" i="18"/>
  <c r="M113" i="21"/>
  <c r="Q494" i="18"/>
  <c r="X444" i="18"/>
  <c r="I724" i="18"/>
  <c r="Y724" i="18" s="1"/>
  <c r="I424" i="18"/>
  <c r="Y424" i="18" s="1"/>
  <c r="I154" i="18"/>
  <c r="Q74" i="18"/>
  <c r="Y594" i="18"/>
  <c r="R594" i="18"/>
  <c r="Y674" i="20"/>
  <c r="Q434" i="18"/>
  <c r="Y64" i="20"/>
  <c r="Y494" i="20"/>
  <c r="T113" i="21" s="1"/>
  <c r="R464" i="19"/>
  <c r="Q194" i="18"/>
  <c r="Q274" i="18"/>
  <c r="X674" i="18"/>
  <c r="I834" i="18"/>
  <c r="Y834" i="18" s="1"/>
  <c r="Q34" i="18"/>
  <c r="Q374" i="18"/>
  <c r="Q354" i="18"/>
  <c r="Y184" i="20"/>
  <c r="Y864" i="20"/>
  <c r="Y854" i="20"/>
  <c r="X562" i="16"/>
  <c r="Q514" i="18"/>
  <c r="Q674" i="18"/>
  <c r="Q754" i="18"/>
  <c r="R264" i="18"/>
  <c r="Y264" i="18"/>
  <c r="R204" i="18"/>
  <c r="Y204" i="18"/>
  <c r="R284" i="18"/>
  <c r="Y284" i="18"/>
  <c r="Y854" i="19"/>
  <c r="Q44" i="18"/>
  <c r="I124" i="18"/>
  <c r="I364" i="18"/>
  <c r="Y164" i="20"/>
  <c r="Q284" i="18"/>
  <c r="X854" i="18"/>
  <c r="R234" i="19"/>
  <c r="I384" i="18"/>
  <c r="Q444" i="18"/>
  <c r="Q604" i="18"/>
  <c r="X604" i="18"/>
  <c r="R664" i="18"/>
  <c r="Q684" i="18"/>
  <c r="Q204" i="18"/>
  <c r="X684" i="18"/>
  <c r="I464" i="18"/>
  <c r="X544" i="18"/>
  <c r="H1" i="19"/>
  <c r="W274" i="16"/>
  <c r="X274" i="16" s="1"/>
  <c r="Q524" i="18"/>
  <c r="R654" i="20"/>
  <c r="Y834" i="20"/>
  <c r="R834" i="20"/>
  <c r="Y444" i="18"/>
  <c r="R444" i="18"/>
  <c r="R604" i="18"/>
  <c r="Y604" i="18"/>
  <c r="R684" i="18"/>
  <c r="Y684" i="18"/>
  <c r="Y764" i="20"/>
  <c r="R744" i="19"/>
  <c r="Y744" i="19"/>
  <c r="S679" i="16"/>
  <c r="Q544" i="18"/>
  <c r="X874" i="18"/>
  <c r="Q304" i="18"/>
  <c r="R874" i="19"/>
  <c r="I224" i="18"/>
  <c r="H1" i="18"/>
  <c r="R434" i="18"/>
  <c r="I874" i="18"/>
  <c r="R874" i="18" s="1"/>
  <c r="I144" i="18"/>
  <c r="X894" i="18"/>
  <c r="R734" i="20"/>
  <c r="R894" i="19"/>
  <c r="S778" i="16"/>
  <c r="S850" i="16"/>
  <c r="Q624" i="18"/>
  <c r="Q64" i="18"/>
  <c r="R884" i="19"/>
  <c r="I704" i="18"/>
  <c r="I884" i="18"/>
  <c r="I14" i="18"/>
  <c r="W13" i="16"/>
  <c r="X13" i="16" s="1"/>
  <c r="L1" i="16"/>
  <c r="X76" i="16"/>
  <c r="R124" i="19"/>
  <c r="Y714" i="20"/>
  <c r="R644" i="20"/>
  <c r="Y94" i="19"/>
  <c r="Y734" i="19"/>
  <c r="Y724" i="19"/>
  <c r="W229" i="16"/>
  <c r="X229" i="16" s="1"/>
  <c r="R24" i="18"/>
  <c r="Y824" i="18"/>
  <c r="R824" i="18"/>
  <c r="R674" i="18"/>
  <c r="Y674" i="18"/>
  <c r="R824" i="20"/>
  <c r="Y544" i="18"/>
  <c r="I614" i="18"/>
  <c r="Q824" i="18"/>
  <c r="I864" i="18"/>
  <c r="Q104" i="18"/>
  <c r="Q504" i="18"/>
  <c r="Q864" i="18"/>
  <c r="Q614" i="18"/>
  <c r="I774" i="18"/>
  <c r="I344" i="18"/>
  <c r="Q694" i="18"/>
  <c r="Q774" i="18"/>
  <c r="Q294" i="18"/>
  <c r="Q214" i="18"/>
  <c r="I694" i="18"/>
  <c r="Q534" i="18"/>
  <c r="R864" i="19"/>
  <c r="I54" i="18"/>
  <c r="S697" i="16"/>
  <c r="X744" i="18"/>
  <c r="Q884" i="18"/>
  <c r="X814" i="16"/>
  <c r="Q454" i="18"/>
  <c r="Q664" i="18"/>
  <c r="Y874" i="20"/>
  <c r="S580" i="16"/>
  <c r="X169" i="16"/>
  <c r="X248" i="16"/>
  <c r="S98" i="16"/>
  <c r="Y533" i="20"/>
  <c r="Q445" i="16"/>
  <c r="S445" i="16" s="1"/>
  <c r="W445" i="16"/>
  <c r="X445" i="16" s="1"/>
  <c r="W18" i="16"/>
  <c r="U18" i="16"/>
  <c r="P18" i="16"/>
  <c r="Q18" i="16"/>
  <c r="R18" i="16"/>
  <c r="R480" i="16"/>
  <c r="S480" i="16" s="1"/>
  <c r="V480" i="16"/>
  <c r="X480" i="16" s="1"/>
  <c r="X368" i="16"/>
  <c r="S82" i="16"/>
  <c r="X27" i="16"/>
  <c r="X226" i="16"/>
  <c r="X263" i="19"/>
  <c r="W263" i="19"/>
  <c r="V263" i="19"/>
  <c r="U360" i="19"/>
  <c r="X360" i="19"/>
  <c r="V360" i="19"/>
  <c r="X371" i="19"/>
  <c r="U371" i="19"/>
  <c r="W371" i="19"/>
  <c r="V348" i="16"/>
  <c r="T348" i="16"/>
  <c r="T458" i="16"/>
  <c r="O458" i="16"/>
  <c r="P458" i="16"/>
  <c r="V458" i="16"/>
  <c r="W458" i="16"/>
  <c r="U458" i="16"/>
  <c r="R458" i="16"/>
  <c r="P148" i="16"/>
  <c r="T148" i="16"/>
  <c r="W148" i="16"/>
  <c r="O44" i="16"/>
  <c r="U44" i="16"/>
  <c r="T44" i="16"/>
  <c r="Q44" i="16"/>
  <c r="W44" i="16"/>
  <c r="R44" i="16"/>
  <c r="R34" i="16"/>
  <c r="U34" i="16"/>
  <c r="X34" i="16" s="1"/>
  <c r="Q34" i="16"/>
  <c r="O34" i="16"/>
  <c r="W338" i="19"/>
  <c r="Y354" i="19"/>
  <c r="X354" i="19"/>
  <c r="V354" i="19"/>
  <c r="V557" i="20"/>
  <c r="X557" i="20"/>
  <c r="U557" i="20"/>
  <c r="V155" i="16"/>
  <c r="O155" i="16"/>
  <c r="W155" i="16"/>
  <c r="P155" i="16"/>
  <c r="Q339" i="16"/>
  <c r="P339" i="16"/>
  <c r="O339" i="16"/>
  <c r="X186" i="16"/>
  <c r="S192" i="16"/>
  <c r="X251" i="16"/>
  <c r="W52" i="19"/>
  <c r="V52" i="19"/>
  <c r="X533" i="20"/>
  <c r="W533" i="20"/>
  <c r="U533" i="20"/>
  <c r="U179" i="20"/>
  <c r="W179" i="20"/>
  <c r="Y179" i="20"/>
  <c r="V179" i="20"/>
  <c r="X96" i="19"/>
  <c r="U96" i="19"/>
  <c r="V96" i="19"/>
  <c r="W96" i="19"/>
  <c r="T355" i="16"/>
  <c r="U355" i="16"/>
  <c r="R355" i="16"/>
  <c r="X308" i="20"/>
  <c r="V308" i="20"/>
  <c r="U308" i="20"/>
  <c r="T276" i="16"/>
  <c r="R276" i="16"/>
  <c r="W276" i="16"/>
  <c r="O276" i="16"/>
  <c r="V202" i="16"/>
  <c r="T202" i="16"/>
  <c r="P202" i="16"/>
  <c r="R202" i="16"/>
  <c r="U202" i="16"/>
  <c r="P51" i="16"/>
  <c r="S51" i="16" s="1"/>
  <c r="W51" i="16"/>
  <c r="R51" i="16"/>
  <c r="U51" i="16"/>
  <c r="X193" i="16"/>
  <c r="S218" i="16"/>
  <c r="S536" i="16"/>
  <c r="Q355" i="16"/>
  <c r="W355" i="16"/>
  <c r="P355" i="16"/>
  <c r="V35" i="16"/>
  <c r="R35" i="16"/>
  <c r="S35" i="16" s="1"/>
  <c r="U35" i="16"/>
  <c r="W35" i="16"/>
  <c r="Q90" i="16"/>
  <c r="V90" i="16"/>
  <c r="T90" i="16"/>
  <c r="Q291" i="16"/>
  <c r="R291" i="16"/>
  <c r="W291" i="16"/>
  <c r="T291" i="16"/>
  <c r="V291" i="16"/>
  <c r="V283" i="16"/>
  <c r="U283" i="16"/>
  <c r="X283" i="16" s="1"/>
  <c r="R283" i="16"/>
  <c r="P283" i="16"/>
  <c r="X841" i="16"/>
  <c r="S589" i="16"/>
  <c r="S595" i="16"/>
  <c r="S592" i="16"/>
  <c r="S625" i="16"/>
  <c r="X652" i="16"/>
  <c r="S587" i="16"/>
  <c r="S633" i="16"/>
  <c r="S648" i="16"/>
  <c r="P317" i="16"/>
  <c r="P271" i="16"/>
  <c r="Q271" i="16"/>
  <c r="X377" i="19"/>
  <c r="V377" i="19"/>
  <c r="U377" i="19"/>
  <c r="U366" i="19"/>
  <c r="X366" i="19"/>
  <c r="V366" i="19"/>
  <c r="U312" i="20"/>
  <c r="V312" i="20"/>
  <c r="X312" i="20"/>
  <c r="R375" i="16"/>
  <c r="S375" i="16" s="1"/>
  <c r="W375" i="16"/>
  <c r="X375" i="16" s="1"/>
  <c r="Q335" i="16"/>
  <c r="S335" i="16" s="1"/>
  <c r="V335" i="16"/>
  <c r="X335" i="16" s="1"/>
  <c r="W300" i="16"/>
  <c r="T300" i="16"/>
  <c r="Q300" i="16"/>
  <c r="U300" i="16"/>
  <c r="R300" i="16"/>
  <c r="W57" i="16"/>
  <c r="P57" i="16"/>
  <c r="Q57" i="16"/>
  <c r="U57" i="16"/>
  <c r="T57" i="16"/>
  <c r="V57" i="16"/>
  <c r="S101" i="16"/>
  <c r="U499" i="20"/>
  <c r="O355" i="16"/>
  <c r="O317" i="16"/>
  <c r="W308" i="20"/>
  <c r="U252" i="20"/>
  <c r="Y252" i="20"/>
  <c r="T63" i="16"/>
  <c r="X63" i="16" s="1"/>
  <c r="Q63" i="16"/>
  <c r="P63" i="16"/>
  <c r="O63" i="16"/>
  <c r="U297" i="19"/>
  <c r="X297" i="19"/>
  <c r="U176" i="16"/>
  <c r="X176" i="16" s="1"/>
  <c r="O176" i="16"/>
  <c r="S176" i="16" s="1"/>
  <c r="O407" i="16"/>
  <c r="P407" i="16"/>
  <c r="V407" i="16"/>
  <c r="X407" i="16" s="1"/>
  <c r="U112" i="16"/>
  <c r="X112" i="16" s="1"/>
  <c r="O112" i="16"/>
  <c r="S112" i="16" s="1"/>
  <c r="R89" i="16"/>
  <c r="S89" i="16" s="1"/>
  <c r="X328" i="16"/>
  <c r="S270" i="16"/>
  <c r="X412" i="19"/>
  <c r="S420" i="16"/>
  <c r="S103" i="16"/>
  <c r="V626" i="19"/>
  <c r="W681" i="19"/>
  <c r="N652" i="19"/>
  <c r="N697" i="20"/>
  <c r="O697" i="20"/>
  <c r="R697" i="20"/>
  <c r="Q697" i="20"/>
  <c r="O724" i="19"/>
  <c r="R724" i="19"/>
  <c r="P724" i="19"/>
  <c r="Q724" i="19"/>
  <c r="X710" i="20"/>
  <c r="U710" i="20"/>
  <c r="V710" i="20"/>
  <c r="W710" i="20"/>
  <c r="W626" i="19"/>
  <c r="U714" i="19"/>
  <c r="X714" i="19"/>
  <c r="Q717" i="19"/>
  <c r="N717" i="19"/>
  <c r="O717" i="19"/>
  <c r="V718" i="19"/>
  <c r="U718" i="19"/>
  <c r="W718" i="19"/>
  <c r="X718" i="19"/>
  <c r="Q721" i="19"/>
  <c r="P721" i="19"/>
  <c r="W722" i="19"/>
  <c r="V722" i="19"/>
  <c r="U722" i="19"/>
  <c r="O632" i="19"/>
  <c r="N707" i="20"/>
  <c r="P707" i="20"/>
  <c r="V708" i="20"/>
  <c r="X708" i="20"/>
  <c r="X626" i="19"/>
  <c r="V645" i="20"/>
  <c r="Q652" i="19"/>
  <c r="V708" i="19"/>
  <c r="X708" i="19"/>
  <c r="P720" i="19"/>
  <c r="Q720" i="19"/>
  <c r="O720" i="19"/>
  <c r="Q706" i="20"/>
  <c r="P706" i="20"/>
  <c r="W708" i="20"/>
  <c r="W716" i="19"/>
  <c r="X716" i="19"/>
  <c r="U716" i="19"/>
  <c r="V716" i="19"/>
  <c r="P719" i="19"/>
  <c r="N719" i="19"/>
  <c r="O719" i="19"/>
  <c r="W720" i="19"/>
  <c r="Y720" i="19"/>
  <c r="V720" i="19"/>
  <c r="U720" i="19"/>
  <c r="X720" i="19"/>
  <c r="O715" i="20"/>
  <c r="X716" i="20"/>
  <c r="U716" i="20"/>
  <c r="O705" i="20"/>
  <c r="Q705" i="20"/>
  <c r="R705" i="20"/>
  <c r="P705" i="20"/>
  <c r="N632" i="19"/>
  <c r="P630" i="19"/>
  <c r="U706" i="19"/>
  <c r="X706" i="19"/>
  <c r="P709" i="19"/>
  <c r="N709" i="19"/>
  <c r="W710" i="19"/>
  <c r="X710" i="19"/>
  <c r="U710" i="19"/>
  <c r="V723" i="19"/>
  <c r="X713" i="20"/>
  <c r="V713" i="20"/>
  <c r="P718" i="20"/>
  <c r="V721" i="20"/>
  <c r="W720" i="20"/>
  <c r="X706" i="20"/>
  <c r="Q710" i="20"/>
  <c r="W727" i="20"/>
  <c r="N754" i="20"/>
  <c r="R746" i="20"/>
  <c r="W763" i="20"/>
  <c r="V755" i="20"/>
  <c r="X743" i="19"/>
  <c r="R736" i="19"/>
  <c r="N746" i="19"/>
  <c r="N735" i="20"/>
  <c r="X781" i="19"/>
  <c r="T782" i="19"/>
  <c r="T777" i="20"/>
  <c r="T783" i="19"/>
  <c r="T779" i="20"/>
  <c r="T776" i="19"/>
  <c r="N828" i="16"/>
  <c r="P828" i="16" s="1"/>
  <c r="T778" i="18"/>
  <c r="T777" i="18"/>
  <c r="Q746" i="20"/>
  <c r="P732" i="19"/>
  <c r="Q732" i="19"/>
  <c r="Q746" i="19"/>
  <c r="Q778" i="19"/>
  <c r="Q804" i="19"/>
  <c r="Q798" i="19"/>
  <c r="P798" i="19"/>
  <c r="O798" i="19"/>
  <c r="Q833" i="20"/>
  <c r="P833" i="20"/>
  <c r="Q789" i="19"/>
  <c r="O789" i="19"/>
  <c r="Y804" i="20"/>
  <c r="W804" i="20"/>
  <c r="V804" i="20"/>
  <c r="Q812" i="19"/>
  <c r="P812" i="19"/>
  <c r="R696" i="20"/>
  <c r="Q696" i="20"/>
  <c r="W706" i="20"/>
  <c r="N723" i="19"/>
  <c r="U832" i="16"/>
  <c r="W742" i="20"/>
  <c r="U742" i="20"/>
  <c r="W755" i="20"/>
  <c r="U763" i="20"/>
  <c r="U733" i="19"/>
  <c r="O727" i="19"/>
  <c r="X748" i="19"/>
  <c r="O778" i="19"/>
  <c r="O746" i="19"/>
  <c r="O780" i="20"/>
  <c r="H669" i="14"/>
  <c r="T777" i="19"/>
  <c r="U777" i="19" s="1"/>
  <c r="T778" i="19"/>
  <c r="H672" i="14"/>
  <c r="T779" i="19"/>
  <c r="T783" i="20"/>
  <c r="N827" i="16"/>
  <c r="V827" i="16" s="1"/>
  <c r="T775" i="18"/>
  <c r="R789" i="19"/>
  <c r="N789" i="19"/>
  <c r="R785" i="20"/>
  <c r="Q785" i="20"/>
  <c r="X821" i="20"/>
  <c r="N710" i="20"/>
  <c r="Q709" i="20"/>
  <c r="Y743" i="19"/>
  <c r="X763" i="20"/>
  <c r="P745" i="20"/>
  <c r="W743" i="19"/>
  <c r="Q775" i="19"/>
  <c r="P778" i="19"/>
  <c r="O736" i="19"/>
  <c r="P736" i="19"/>
  <c r="H667" i="14"/>
  <c r="H670" i="14"/>
  <c r="N826" i="16"/>
  <c r="T776" i="18"/>
  <c r="W776" i="18" s="1"/>
  <c r="R788" i="20"/>
  <c r="P788" i="20"/>
  <c r="O788" i="20"/>
  <c r="Q788" i="20"/>
  <c r="N788" i="20"/>
  <c r="P811" i="19"/>
  <c r="Q811" i="19"/>
  <c r="R820" i="20"/>
  <c r="Q820" i="20"/>
  <c r="O820" i="20"/>
  <c r="N820" i="20"/>
  <c r="O702" i="19"/>
  <c r="P695" i="19"/>
  <c r="O700" i="20"/>
  <c r="O703" i="19"/>
  <c r="U711" i="20"/>
  <c r="N709" i="20"/>
  <c r="V706" i="20"/>
  <c r="N717" i="20"/>
  <c r="W779" i="18"/>
  <c r="O754" i="20"/>
  <c r="U755" i="20"/>
  <c r="R754" i="20"/>
  <c r="W733" i="19"/>
  <c r="V733" i="19"/>
  <c r="N782" i="19"/>
  <c r="P775" i="19"/>
  <c r="N736" i="19"/>
  <c r="H665" i="14"/>
  <c r="T780" i="20"/>
  <c r="T784" i="20"/>
  <c r="H668" i="14"/>
  <c r="T775" i="19"/>
  <c r="N824" i="16"/>
  <c r="T780" i="18"/>
  <c r="P734" i="20"/>
  <c r="Q757" i="20"/>
  <c r="Q758" i="20"/>
  <c r="Q778" i="20"/>
  <c r="Q782" i="20"/>
  <c r="N754" i="19"/>
  <c r="P754" i="19"/>
  <c r="Q760" i="19"/>
  <c r="O785" i="19"/>
  <c r="N785" i="19"/>
  <c r="R785" i="19"/>
  <c r="Q800" i="19"/>
  <c r="O800" i="19"/>
  <c r="P800" i="19"/>
  <c r="W816" i="20"/>
  <c r="X816" i="20"/>
  <c r="V816" i="20"/>
  <c r="U816" i="20"/>
  <c r="H663" i="14"/>
  <c r="H666" i="14"/>
  <c r="T778" i="20"/>
  <c r="N825" i="16"/>
  <c r="T783" i="18"/>
  <c r="P789" i="19"/>
  <c r="X799" i="20"/>
  <c r="U799" i="20"/>
  <c r="W799" i="20"/>
  <c r="V799" i="20"/>
  <c r="V800" i="20"/>
  <c r="Y800" i="20"/>
  <c r="W800" i="20"/>
  <c r="X800" i="20"/>
  <c r="U800" i="20"/>
  <c r="W801" i="20"/>
  <c r="V801" i="20"/>
  <c r="Y801" i="20"/>
  <c r="X801" i="20"/>
  <c r="W802" i="20"/>
  <c r="U802" i="20"/>
  <c r="V802" i="20"/>
  <c r="Y802" i="20"/>
  <c r="V803" i="20"/>
  <c r="U803" i="20"/>
  <c r="X803" i="20"/>
  <c r="X806" i="19"/>
  <c r="U806" i="19"/>
  <c r="W806" i="19"/>
  <c r="P820" i="20"/>
  <c r="Q699" i="19"/>
  <c r="Q695" i="20"/>
  <c r="N703" i="20"/>
  <c r="N696" i="20"/>
  <c r="R713" i="19"/>
  <c r="X724" i="19"/>
  <c r="U723" i="19"/>
  <c r="N716" i="19"/>
  <c r="O713" i="19"/>
  <c r="W705" i="20"/>
  <c r="N712" i="20"/>
  <c r="R723" i="20"/>
  <c r="P717" i="20"/>
  <c r="U721" i="20"/>
  <c r="U707" i="19"/>
  <c r="O712" i="20"/>
  <c r="W729" i="20"/>
  <c r="V735" i="20"/>
  <c r="V742" i="20"/>
  <c r="U754" i="20"/>
  <c r="N757" i="20"/>
  <c r="P780" i="20"/>
  <c r="P725" i="20"/>
  <c r="P732" i="20"/>
  <c r="O782" i="19"/>
  <c r="N746" i="20"/>
  <c r="T776" i="20"/>
  <c r="W776" i="20" s="1"/>
  <c r="T781" i="20"/>
  <c r="H664" i="14"/>
  <c r="T780" i="19"/>
  <c r="T775" i="20"/>
  <c r="N830" i="16"/>
  <c r="O830" i="16" s="1"/>
  <c r="T784" i="18"/>
  <c r="U784" i="18" s="1"/>
  <c r="O785" i="20"/>
  <c r="O793" i="20"/>
  <c r="N793" i="20"/>
  <c r="Q793" i="20"/>
  <c r="N796" i="20"/>
  <c r="Q796" i="20"/>
  <c r="P796" i="20"/>
  <c r="N702" i="19"/>
  <c r="Q696" i="19"/>
  <c r="Q700" i="19"/>
  <c r="X717" i="19"/>
  <c r="X714" i="20"/>
  <c r="X720" i="20"/>
  <c r="O716" i="19"/>
  <c r="Q720" i="20"/>
  <c r="U782" i="18"/>
  <c r="U729" i="20"/>
  <c r="X744" i="20"/>
  <c r="W738" i="20"/>
  <c r="V738" i="20"/>
  <c r="W754" i="20"/>
  <c r="Q754" i="20"/>
  <c r="N778" i="20"/>
  <c r="V737" i="20"/>
  <c r="W728" i="19"/>
  <c r="N731" i="19"/>
  <c r="N775" i="19"/>
  <c r="O756" i="20"/>
  <c r="P782" i="19"/>
  <c r="T784" i="19"/>
  <c r="P737" i="20"/>
  <c r="N829" i="16"/>
  <c r="V829" i="16" s="1"/>
  <c r="T781" i="18"/>
  <c r="U781" i="18" s="1"/>
  <c r="O814" i="19"/>
  <c r="V807" i="19"/>
  <c r="R814" i="19"/>
  <c r="U813" i="20"/>
  <c r="O806" i="20"/>
  <c r="N805" i="20"/>
  <c r="X817" i="20"/>
  <c r="U817" i="20"/>
  <c r="N827" i="20"/>
  <c r="O827" i="20"/>
  <c r="X823" i="19"/>
  <c r="X822" i="19"/>
  <c r="W817" i="20"/>
  <c r="Q827" i="20"/>
  <c r="W829" i="20"/>
  <c r="V829" i="20"/>
  <c r="Q832" i="20"/>
  <c r="U833" i="19"/>
  <c r="W833" i="19"/>
  <c r="W810" i="19"/>
  <c r="P805" i="20"/>
  <c r="Y820" i="20"/>
  <c r="X820" i="20"/>
  <c r="P816" i="19"/>
  <c r="O817" i="19"/>
  <c r="P817" i="19"/>
  <c r="U819" i="19"/>
  <c r="V819" i="19"/>
  <c r="P793" i="19"/>
  <c r="P791" i="20"/>
  <c r="O798" i="20"/>
  <c r="N814" i="19"/>
  <c r="Q814" i="19"/>
  <c r="N809" i="19"/>
  <c r="N810" i="20"/>
  <c r="Q805" i="20"/>
  <c r="Q806" i="20"/>
  <c r="V820" i="20"/>
  <c r="U819" i="20"/>
  <c r="P815" i="20"/>
  <c r="X832" i="19"/>
  <c r="O816" i="19"/>
  <c r="N831" i="19"/>
  <c r="O828" i="19"/>
  <c r="P826" i="20"/>
  <c r="N826" i="20"/>
  <c r="N836" i="20"/>
  <c r="P836" i="20"/>
  <c r="O836" i="20"/>
  <c r="Q836" i="20"/>
  <c r="N791" i="19"/>
  <c r="P786" i="19"/>
  <c r="P790" i="20"/>
  <c r="Y803" i="19"/>
  <c r="Q804" i="20"/>
  <c r="W804" i="19"/>
  <c r="V800" i="19"/>
  <c r="V801" i="19"/>
  <c r="W811" i="19"/>
  <c r="P805" i="19"/>
  <c r="O813" i="20"/>
  <c r="N807" i="20"/>
  <c r="X829" i="20"/>
  <c r="Q829" i="20"/>
  <c r="U820" i="19"/>
  <c r="W822" i="19"/>
  <c r="Q828" i="19"/>
  <c r="U832" i="19"/>
  <c r="Q816" i="20"/>
  <c r="N830" i="20"/>
  <c r="O830" i="20"/>
  <c r="Q786" i="20"/>
  <c r="N803" i="20"/>
  <c r="N800" i="20"/>
  <c r="O797" i="19"/>
  <c r="W832" i="20"/>
  <c r="V827" i="20"/>
  <c r="W819" i="19"/>
  <c r="U822" i="19"/>
  <c r="W832" i="19"/>
  <c r="N816" i="19"/>
  <c r="X820" i="19"/>
  <c r="O825" i="20"/>
  <c r="P824" i="20"/>
  <c r="N824" i="20"/>
  <c r="N825" i="20"/>
  <c r="O815" i="20"/>
  <c r="Q815" i="20"/>
  <c r="N828" i="19"/>
  <c r="X580" i="16"/>
  <c r="R555" i="16"/>
  <c r="W555" i="16"/>
  <c r="P555" i="16"/>
  <c r="T567" i="16"/>
  <c r="U567" i="16"/>
  <c r="O567" i="16"/>
  <c r="W567" i="16"/>
  <c r="R567" i="16"/>
  <c r="W716" i="16"/>
  <c r="P716" i="16"/>
  <c r="U716" i="16"/>
  <c r="V716" i="16"/>
  <c r="R736" i="16"/>
  <c r="T736" i="16"/>
  <c r="V736" i="16"/>
  <c r="W736" i="16"/>
  <c r="Q736" i="16"/>
  <c r="W747" i="16"/>
  <c r="P747" i="16"/>
  <c r="Q747" i="16"/>
  <c r="U747" i="16"/>
  <c r="U808" i="16"/>
  <c r="V808" i="16"/>
  <c r="W808" i="16"/>
  <c r="R808" i="16"/>
  <c r="R819" i="16"/>
  <c r="P819" i="16"/>
  <c r="V819" i="16"/>
  <c r="X819" i="16" s="1"/>
  <c r="O819" i="16"/>
  <c r="W842" i="16"/>
  <c r="V842" i="16"/>
  <c r="R842" i="16"/>
  <c r="S842" i="16" s="1"/>
  <c r="T842" i="16"/>
  <c r="Q854" i="16"/>
  <c r="V854" i="16"/>
  <c r="O854" i="16"/>
  <c r="W854" i="16"/>
  <c r="X856" i="20"/>
  <c r="V856" i="20"/>
  <c r="U856" i="20"/>
  <c r="W856" i="20"/>
  <c r="Q860" i="20"/>
  <c r="P860" i="20"/>
  <c r="R860" i="20"/>
  <c r="N860" i="20"/>
  <c r="U869" i="20"/>
  <c r="W869" i="20"/>
  <c r="V869" i="20"/>
  <c r="O838" i="18"/>
  <c r="N838" i="18"/>
  <c r="Q838" i="18"/>
  <c r="U818" i="18"/>
  <c r="X818" i="18"/>
  <c r="W818" i="18"/>
  <c r="V818" i="18"/>
  <c r="Q811" i="18"/>
  <c r="N811" i="18"/>
  <c r="O811" i="18"/>
  <c r="P811" i="18"/>
  <c r="Q773" i="18"/>
  <c r="R773" i="18"/>
  <c r="P773" i="18"/>
  <c r="N773" i="18"/>
  <c r="Q763" i="18"/>
  <c r="O763" i="18"/>
  <c r="Q679" i="18"/>
  <c r="N679" i="18"/>
  <c r="O679" i="18"/>
  <c r="P679" i="18"/>
  <c r="Q643" i="18"/>
  <c r="O643" i="18"/>
  <c r="R643" i="18"/>
  <c r="Q628" i="18"/>
  <c r="O628" i="18"/>
  <c r="P628" i="18"/>
  <c r="N628" i="18"/>
  <c r="X609" i="18"/>
  <c r="V609" i="18"/>
  <c r="W609" i="18"/>
  <c r="U609" i="18"/>
  <c r="X536" i="18"/>
  <c r="V536" i="18"/>
  <c r="U536" i="18"/>
  <c r="W536" i="18"/>
  <c r="P445" i="18"/>
  <c r="N445" i="18"/>
  <c r="O445" i="18"/>
  <c r="Q445" i="18"/>
  <c r="U419" i="18"/>
  <c r="X419" i="18"/>
  <c r="V419" i="18"/>
  <c r="X886" i="20"/>
  <c r="U886" i="20"/>
  <c r="W886" i="20"/>
  <c r="V886" i="20"/>
  <c r="P894" i="18"/>
  <c r="O894" i="18"/>
  <c r="R894" i="18"/>
  <c r="N894" i="18"/>
  <c r="Q894" i="18"/>
  <c r="W839" i="20"/>
  <c r="W835" i="19"/>
  <c r="P547" i="16"/>
  <c r="U545" i="16"/>
  <c r="S568" i="16"/>
  <c r="X865" i="16"/>
  <c r="S807" i="16"/>
  <c r="X799" i="16"/>
  <c r="X781" i="16"/>
  <c r="X783" i="16"/>
  <c r="X780" i="16"/>
  <c r="X787" i="16"/>
  <c r="T554" i="16"/>
  <c r="W554" i="16"/>
  <c r="P554" i="16"/>
  <c r="U554" i="16"/>
  <c r="O554" i="16"/>
  <c r="V554" i="16"/>
  <c r="V715" i="16"/>
  <c r="U715" i="16"/>
  <c r="O715" i="16"/>
  <c r="T715" i="16"/>
  <c r="W715" i="16"/>
  <c r="P730" i="16"/>
  <c r="R730" i="16"/>
  <c r="U730" i="16"/>
  <c r="P731" i="16"/>
  <c r="V731" i="16"/>
  <c r="X731" i="16" s="1"/>
  <c r="O732" i="16"/>
  <c r="W732" i="16"/>
  <c r="V732" i="16"/>
  <c r="U732" i="16"/>
  <c r="R735" i="16"/>
  <c r="T735" i="16"/>
  <c r="O735" i="16"/>
  <c r="V735" i="16"/>
  <c r="W767" i="16"/>
  <c r="V767" i="16"/>
  <c r="V770" i="16"/>
  <c r="R770" i="16"/>
  <c r="P770" i="16"/>
  <c r="T785" i="16"/>
  <c r="R785" i="16"/>
  <c r="O785" i="16"/>
  <c r="U785" i="16"/>
  <c r="W804" i="16"/>
  <c r="V804" i="16"/>
  <c r="O804" i="16"/>
  <c r="R804" i="16"/>
  <c r="X870" i="19"/>
  <c r="U870" i="19"/>
  <c r="W870" i="19"/>
  <c r="N857" i="18"/>
  <c r="Q857" i="18"/>
  <c r="O857" i="18"/>
  <c r="U844" i="18"/>
  <c r="X844" i="18"/>
  <c r="V844" i="18"/>
  <c r="Y844" i="18"/>
  <c r="W844" i="18"/>
  <c r="X840" i="18"/>
  <c r="W840" i="18"/>
  <c r="U840" i="18"/>
  <c r="Y840" i="18"/>
  <c r="V840" i="18"/>
  <c r="Q823" i="18"/>
  <c r="P823" i="18"/>
  <c r="O823" i="18"/>
  <c r="W819" i="18"/>
  <c r="X819" i="18"/>
  <c r="U819" i="18"/>
  <c r="V819" i="18"/>
  <c r="V795" i="18"/>
  <c r="W795" i="18"/>
  <c r="X795" i="18"/>
  <c r="N794" i="18"/>
  <c r="O794" i="18"/>
  <c r="Q794" i="18"/>
  <c r="P794" i="18"/>
  <c r="U764" i="18"/>
  <c r="Y764" i="18"/>
  <c r="X764" i="18"/>
  <c r="V764" i="18"/>
  <c r="Q750" i="18"/>
  <c r="N750" i="18"/>
  <c r="O750" i="18"/>
  <c r="P750" i="18"/>
  <c r="X747" i="18"/>
  <c r="V747" i="18"/>
  <c r="W747" i="18"/>
  <c r="U747" i="18"/>
  <c r="P744" i="18"/>
  <c r="O744" i="18"/>
  <c r="N744" i="18"/>
  <c r="R744" i="18"/>
  <c r="W741" i="18"/>
  <c r="X741" i="18"/>
  <c r="V741" i="18"/>
  <c r="U741" i="18"/>
  <c r="Q722" i="18"/>
  <c r="O722" i="18"/>
  <c r="P722" i="18"/>
  <c r="N722" i="18"/>
  <c r="X718" i="18"/>
  <c r="V718" i="18"/>
  <c r="U718" i="18"/>
  <c r="Q717" i="18"/>
  <c r="N717" i="18"/>
  <c r="W714" i="18"/>
  <c r="U714" i="18"/>
  <c r="V714" i="18"/>
  <c r="X714" i="18"/>
  <c r="X710" i="18"/>
  <c r="W710" i="18"/>
  <c r="V710" i="18"/>
  <c r="U710" i="18"/>
  <c r="N680" i="18"/>
  <c r="O680" i="18"/>
  <c r="Q680" i="18"/>
  <c r="P680" i="18"/>
  <c r="Q649" i="18"/>
  <c r="P649" i="18"/>
  <c r="N649" i="18"/>
  <c r="O649" i="18"/>
  <c r="V644" i="18"/>
  <c r="W644" i="18"/>
  <c r="X644" i="18"/>
  <c r="Y644" i="18"/>
  <c r="X630" i="18"/>
  <c r="V630" i="18"/>
  <c r="W630" i="18"/>
  <c r="Q580" i="18"/>
  <c r="O580" i="18"/>
  <c r="N580" i="18"/>
  <c r="P580" i="18"/>
  <c r="Q479" i="18"/>
  <c r="P479" i="18"/>
  <c r="Q300" i="18"/>
  <c r="P300" i="18"/>
  <c r="O300" i="18"/>
  <c r="N300" i="18"/>
  <c r="Q149" i="18"/>
  <c r="P149" i="18"/>
  <c r="O149" i="18"/>
  <c r="N149" i="18"/>
  <c r="Q128" i="18"/>
  <c r="N128" i="18"/>
  <c r="O128" i="18"/>
  <c r="O53" i="18"/>
  <c r="P53" i="18"/>
  <c r="N53" i="18"/>
  <c r="U700" i="16"/>
  <c r="V700" i="16"/>
  <c r="R700" i="16"/>
  <c r="T700" i="16"/>
  <c r="P711" i="16"/>
  <c r="O711" i="16"/>
  <c r="Q711" i="16"/>
  <c r="R711" i="16"/>
  <c r="V711" i="16"/>
  <c r="U869" i="19"/>
  <c r="X869" i="19"/>
  <c r="O838" i="20"/>
  <c r="X835" i="19"/>
  <c r="N841" i="19"/>
  <c r="Q839" i="19"/>
  <c r="V546" i="16"/>
  <c r="U546" i="16"/>
  <c r="R548" i="16"/>
  <c r="Q555" i="16"/>
  <c r="T555" i="16"/>
  <c r="U555" i="16"/>
  <c r="X559" i="16"/>
  <c r="Q567" i="16"/>
  <c r="S665" i="16"/>
  <c r="U736" i="16"/>
  <c r="R715" i="16"/>
  <c r="X797" i="16"/>
  <c r="T808" i="16"/>
  <c r="R731" i="16"/>
  <c r="P808" i="16"/>
  <c r="Q767" i="16"/>
  <c r="O868" i="19"/>
  <c r="P717" i="18"/>
  <c r="P763" i="18"/>
  <c r="U672" i="16"/>
  <c r="O672" i="16"/>
  <c r="W672" i="16"/>
  <c r="W696" i="16"/>
  <c r="P696" i="16"/>
  <c r="O696" i="16"/>
  <c r="V696" i="16"/>
  <c r="W699" i="16"/>
  <c r="U699" i="16"/>
  <c r="P699" i="16"/>
  <c r="S699" i="16" s="1"/>
  <c r="V699" i="16"/>
  <c r="R710" i="16"/>
  <c r="Q710" i="16"/>
  <c r="V710" i="16"/>
  <c r="X710" i="16" s="1"/>
  <c r="O710" i="16"/>
  <c r="Q858" i="19"/>
  <c r="O858" i="19"/>
  <c r="R858" i="19"/>
  <c r="X860" i="19"/>
  <c r="U860" i="19"/>
  <c r="V860" i="19"/>
  <c r="W842" i="20"/>
  <c r="R835" i="20"/>
  <c r="U841" i="20"/>
  <c r="O835" i="20"/>
  <c r="W844" i="19"/>
  <c r="R839" i="19"/>
  <c r="Y844" i="19"/>
  <c r="O839" i="19"/>
  <c r="W545" i="16"/>
  <c r="V545" i="16"/>
  <c r="W547" i="16"/>
  <c r="P546" i="16"/>
  <c r="O840" i="19"/>
  <c r="V555" i="16"/>
  <c r="S557" i="16"/>
  <c r="X577" i="16"/>
  <c r="S675" i="16"/>
  <c r="Q732" i="16"/>
  <c r="O736" i="16"/>
  <c r="W735" i="16"/>
  <c r="P735" i="16"/>
  <c r="P700" i="16"/>
  <c r="X847" i="16"/>
  <c r="U804" i="16"/>
  <c r="X850" i="16"/>
  <c r="O770" i="16"/>
  <c r="U735" i="16"/>
  <c r="S771" i="16"/>
  <c r="T730" i="16"/>
  <c r="U767" i="16"/>
  <c r="Y714" i="18"/>
  <c r="R750" i="18"/>
  <c r="O717" i="18"/>
  <c r="O844" i="20"/>
  <c r="W843" i="19"/>
  <c r="V835" i="19"/>
  <c r="N839" i="19"/>
  <c r="W836" i="19"/>
  <c r="P548" i="16"/>
  <c r="O545" i="16"/>
  <c r="S545" i="16" s="1"/>
  <c r="X551" i="16"/>
  <c r="T546" i="16"/>
  <c r="Q554" i="16"/>
  <c r="S577" i="16"/>
  <c r="X668" i="16"/>
  <c r="X706" i="16"/>
  <c r="W730" i="16"/>
  <c r="T732" i="16"/>
  <c r="Q735" i="16"/>
  <c r="S705" i="16"/>
  <c r="R716" i="16"/>
  <c r="S873" i="16"/>
  <c r="S847" i="16"/>
  <c r="O767" i="16"/>
  <c r="W770" i="16"/>
  <c r="W869" i="19"/>
  <c r="R857" i="18"/>
  <c r="P643" i="18"/>
  <c r="O479" i="18"/>
  <c r="Q853" i="19"/>
  <c r="P853" i="19"/>
  <c r="O853" i="19"/>
  <c r="N853" i="19"/>
  <c r="N857" i="19"/>
  <c r="O857" i="19"/>
  <c r="P857" i="19"/>
  <c r="V817" i="19"/>
  <c r="P843" i="20"/>
  <c r="V841" i="20"/>
  <c r="U838" i="19"/>
  <c r="Q547" i="16"/>
  <c r="V547" i="16"/>
  <c r="V552" i="16"/>
  <c r="Q548" i="16"/>
  <c r="O546" i="16"/>
  <c r="P844" i="20"/>
  <c r="S559" i="16"/>
  <c r="T711" i="16"/>
  <c r="S704" i="16"/>
  <c r="O730" i="16"/>
  <c r="P715" i="16"/>
  <c r="O700" i="16"/>
  <c r="X714" i="16"/>
  <c r="X862" i="16"/>
  <c r="O808" i="16"/>
  <c r="X803" i="16"/>
  <c r="X794" i="16"/>
  <c r="S820" i="16"/>
  <c r="S783" i="16"/>
  <c r="X801" i="16"/>
  <c r="U770" i="16"/>
  <c r="O731" i="16"/>
  <c r="T770" i="16"/>
  <c r="O716" i="16"/>
  <c r="S707" i="16"/>
  <c r="S745" i="16"/>
  <c r="S843" i="16"/>
  <c r="P868" i="19"/>
  <c r="V869" i="19"/>
  <c r="P857" i="18"/>
  <c r="V870" i="19"/>
  <c r="R794" i="18"/>
  <c r="N868" i="19"/>
  <c r="O547" i="16"/>
  <c r="Q546" i="16"/>
  <c r="S737" i="16"/>
  <c r="S776" i="16"/>
  <c r="Q804" i="16"/>
  <c r="N823" i="18"/>
  <c r="R556" i="16"/>
  <c r="Q556" i="16"/>
  <c r="S556" i="16" s="1"/>
  <c r="W568" i="16"/>
  <c r="T568" i="16"/>
  <c r="V568" i="16"/>
  <c r="P571" i="16"/>
  <c r="S571" i="16" s="1"/>
  <c r="Q571" i="16"/>
  <c r="V571" i="16"/>
  <c r="X571" i="16" s="1"/>
  <c r="O571" i="16"/>
  <c r="U579" i="16"/>
  <c r="P579" i="16"/>
  <c r="V579" i="16"/>
  <c r="Q579" i="16"/>
  <c r="V865" i="20"/>
  <c r="X865" i="20"/>
  <c r="X870" i="20"/>
  <c r="W870" i="20"/>
  <c r="U870" i="20"/>
  <c r="V870" i="20"/>
  <c r="S570" i="16"/>
  <c r="S564" i="16"/>
  <c r="X689" i="16"/>
  <c r="S706" i="16"/>
  <c r="X697" i="16"/>
  <c r="X729" i="16"/>
  <c r="S709" i="16"/>
  <c r="S670" i="16"/>
  <c r="S676" i="16"/>
  <c r="S812" i="16"/>
  <c r="X846" i="16"/>
  <c r="S781" i="16"/>
  <c r="X744" i="16"/>
  <c r="X806" i="16"/>
  <c r="X795" i="16"/>
  <c r="S814" i="16"/>
  <c r="X751" i="16"/>
  <c r="X788" i="16"/>
  <c r="X857" i="16"/>
  <c r="X807" i="16"/>
  <c r="S799" i="16"/>
  <c r="X867" i="16"/>
  <c r="X793" i="16"/>
  <c r="Q863" i="19"/>
  <c r="P863" i="19"/>
  <c r="O858" i="18"/>
  <c r="Q858" i="18"/>
  <c r="Q752" i="18"/>
  <c r="W742" i="18"/>
  <c r="U742" i="18"/>
  <c r="V742" i="18"/>
  <c r="X742" i="18"/>
  <c r="R685" i="18"/>
  <c r="Q685" i="18"/>
  <c r="X610" i="18"/>
  <c r="U610" i="18"/>
  <c r="V610" i="18"/>
  <c r="X740" i="16"/>
  <c r="S772" i="16"/>
  <c r="S859" i="16"/>
  <c r="S569" i="16"/>
  <c r="S787" i="16"/>
  <c r="Q849" i="20"/>
  <c r="P849" i="20"/>
  <c r="Q872" i="20"/>
  <c r="O872" i="20"/>
  <c r="Q872" i="19"/>
  <c r="X866" i="18"/>
  <c r="W866" i="18"/>
  <c r="U866" i="18"/>
  <c r="P859" i="18"/>
  <c r="Q859" i="18"/>
  <c r="P840" i="18"/>
  <c r="O840" i="18"/>
  <c r="R840" i="18"/>
  <c r="N840" i="18"/>
  <c r="Q840" i="18"/>
  <c r="Q818" i="18"/>
  <c r="N818" i="18"/>
  <c r="O789" i="18"/>
  <c r="P775" i="18"/>
  <c r="O775" i="18"/>
  <c r="Q775" i="18"/>
  <c r="Q753" i="18"/>
  <c r="N753" i="18"/>
  <c r="Q745" i="18"/>
  <c r="N745" i="18"/>
  <c r="Q727" i="18"/>
  <c r="N727" i="18"/>
  <c r="Q723" i="18"/>
  <c r="O723" i="18"/>
  <c r="U587" i="18"/>
  <c r="V587" i="18"/>
  <c r="Q848" i="20"/>
  <c r="Q866" i="20"/>
  <c r="O866" i="20"/>
  <c r="X867" i="18"/>
  <c r="U867" i="18"/>
  <c r="O861" i="18"/>
  <c r="Q861" i="18"/>
  <c r="X851" i="18"/>
  <c r="V851" i="18"/>
  <c r="W656" i="18"/>
  <c r="U656" i="18"/>
  <c r="Q655" i="18"/>
  <c r="O655" i="18"/>
  <c r="Q521" i="18"/>
  <c r="P521" i="18"/>
  <c r="Q442" i="18"/>
  <c r="O442" i="18"/>
  <c r="Q430" i="18"/>
  <c r="O430" i="18"/>
  <c r="X727" i="16"/>
  <c r="S860" i="16"/>
  <c r="S876" i="16"/>
  <c r="X852" i="16"/>
  <c r="S877" i="16"/>
  <c r="S726" i="16"/>
  <c r="S805" i="16"/>
  <c r="S793" i="16"/>
  <c r="S762" i="16"/>
  <c r="X698" i="16"/>
  <c r="X777" i="16"/>
  <c r="P862" i="18"/>
  <c r="N862" i="18"/>
  <c r="Q862" i="18"/>
  <c r="Q835" i="18"/>
  <c r="P835" i="18"/>
  <c r="O835" i="18"/>
  <c r="X811" i="18"/>
  <c r="U811" i="18"/>
  <c r="Q728" i="18"/>
  <c r="N728" i="18"/>
  <c r="X679" i="16"/>
  <c r="X670" i="16"/>
  <c r="X678" i="16"/>
  <c r="X663" i="16"/>
  <c r="X741" i="16"/>
  <c r="S708" i="16"/>
  <c r="S692" i="16"/>
  <c r="S741" i="16"/>
  <c r="X723" i="16"/>
  <c r="X708" i="16"/>
  <c r="S739" i="16"/>
  <c r="S718" i="16"/>
  <c r="X692" i="16"/>
  <c r="X733" i="16"/>
  <c r="S668" i="16"/>
  <c r="S742" i="16"/>
  <c r="S740" i="16"/>
  <c r="S677" i="16"/>
  <c r="X851" i="16"/>
  <c r="S748" i="16"/>
  <c r="X823" i="16"/>
  <c r="S806" i="16"/>
  <c r="S795" i="16"/>
  <c r="S782" i="16"/>
  <c r="S751" i="16"/>
  <c r="S788" i="16"/>
  <c r="X853" i="16"/>
  <c r="X821" i="16"/>
  <c r="S798" i="16"/>
  <c r="X779" i="16"/>
  <c r="X809" i="16"/>
  <c r="X676" i="16"/>
  <c r="X800" i="16"/>
  <c r="X674" i="16"/>
  <c r="X778" i="16"/>
  <c r="X802" i="16"/>
  <c r="S789" i="16"/>
  <c r="S872" i="16"/>
  <c r="X871" i="16"/>
  <c r="X792" i="16"/>
  <c r="Q814" i="18"/>
  <c r="P814" i="18"/>
  <c r="N787" i="18"/>
  <c r="Q787" i="18"/>
  <c r="O756" i="18"/>
  <c r="Q756" i="18"/>
  <c r="S690" i="16"/>
  <c r="X693" i="16"/>
  <c r="S729" i="16"/>
  <c r="S691" i="16"/>
  <c r="X876" i="16"/>
  <c r="S849" i="16"/>
  <c r="S867" i="16"/>
  <c r="S743" i="16"/>
  <c r="X791" i="16"/>
  <c r="S821" i="16"/>
  <c r="Q846" i="19"/>
  <c r="P846" i="19"/>
  <c r="U874" i="18"/>
  <c r="Q843" i="18"/>
  <c r="X823" i="18"/>
  <c r="W823" i="18"/>
  <c r="U823" i="18"/>
  <c r="Q815" i="18"/>
  <c r="P815" i="18"/>
  <c r="O798" i="18"/>
  <c r="N798" i="18"/>
  <c r="Q782" i="18"/>
  <c r="X769" i="18"/>
  <c r="W769" i="18"/>
  <c r="V769" i="18"/>
  <c r="Q738" i="18"/>
  <c r="O738" i="18"/>
  <c r="Q579" i="18"/>
  <c r="O579" i="18"/>
  <c r="N579" i="18"/>
  <c r="Q681" i="18"/>
  <c r="X672" i="18"/>
  <c r="Q670" i="18"/>
  <c r="X894" i="20"/>
  <c r="Y894" i="20"/>
  <c r="W875" i="20"/>
  <c r="V875" i="20"/>
  <c r="X875" i="20"/>
  <c r="U875" i="20"/>
  <c r="X722" i="18"/>
  <c r="Q710" i="18"/>
  <c r="V880" i="20"/>
  <c r="W880" i="20"/>
  <c r="U880" i="20"/>
  <c r="X880" i="20"/>
  <c r="X877" i="18"/>
  <c r="V877" i="18"/>
  <c r="U877" i="18"/>
  <c r="P741" i="18"/>
  <c r="W870" i="18"/>
  <c r="Q875" i="18"/>
  <c r="P875" i="18"/>
  <c r="O875" i="18"/>
  <c r="N875" i="18"/>
  <c r="N885" i="18"/>
  <c r="Q885" i="18"/>
  <c r="O885" i="18"/>
  <c r="Q873" i="18"/>
  <c r="O866" i="18"/>
  <c r="U885" i="20"/>
  <c r="X885" i="20"/>
  <c r="W885" i="20"/>
  <c r="V885" i="20"/>
  <c r="U893" i="19"/>
  <c r="W893" i="19"/>
  <c r="X893" i="19"/>
  <c r="Y893" i="19"/>
  <c r="V893" i="20"/>
  <c r="U891" i="20"/>
  <c r="O877" i="20"/>
  <c r="O888" i="20"/>
  <c r="P894" i="20"/>
  <c r="N894" i="20"/>
  <c r="Q877" i="20"/>
  <c r="Y891" i="20"/>
  <c r="X887" i="20"/>
  <c r="P881" i="19"/>
  <c r="O881" i="19"/>
  <c r="Q888" i="20"/>
  <c r="W413" i="20"/>
  <c r="X413" i="20"/>
  <c r="R78" i="16"/>
  <c r="R224" i="16"/>
  <c r="O224" i="16"/>
  <c r="R356" i="16"/>
  <c r="S356" i="16" s="1"/>
  <c r="U460" i="20"/>
  <c r="U550" i="19"/>
  <c r="O148" i="16"/>
  <c r="U148" i="16"/>
  <c r="Q148" i="16"/>
  <c r="V148" i="16"/>
  <c r="Q224" i="16"/>
  <c r="V78" i="16"/>
  <c r="X78" i="16" s="1"/>
  <c r="T264" i="16"/>
  <c r="V462" i="20"/>
  <c r="W461" i="20"/>
  <c r="R76" i="16"/>
  <c r="S76" i="16" s="1"/>
  <c r="V460" i="20"/>
  <c r="U9" i="20"/>
  <c r="W224" i="16"/>
  <c r="X224" i="16" s="1"/>
  <c r="T356" i="16"/>
  <c r="V301" i="19"/>
  <c r="U116" i="19"/>
  <c r="P20" i="16"/>
  <c r="O271" i="16"/>
  <c r="W84" i="16"/>
  <c r="X84" i="16" s="1"/>
  <c r="O264" i="16"/>
  <c r="S264" i="16" s="1"/>
  <c r="U79" i="19"/>
  <c r="V356" i="16"/>
  <c r="W264" i="16"/>
  <c r="O358" i="16"/>
  <c r="S358" i="16" s="1"/>
  <c r="U301" i="19"/>
  <c r="O269" i="16"/>
  <c r="S269" i="16" s="1"/>
  <c r="U314" i="20"/>
  <c r="V183" i="19"/>
  <c r="U264" i="16"/>
  <c r="O260" i="16"/>
  <c r="S260" i="16" s="1"/>
  <c r="V260" i="16"/>
  <c r="X260" i="16" s="1"/>
  <c r="W483" i="16"/>
  <c r="X483" i="16" s="1"/>
  <c r="O365" i="16"/>
  <c r="S365" i="16" s="1"/>
  <c r="U103" i="19"/>
  <c r="U413" i="20"/>
  <c r="V418" i="16"/>
  <c r="X418" i="16" s="1"/>
  <c r="O418" i="16"/>
  <c r="S418" i="16" s="1"/>
  <c r="R172" i="16"/>
  <c r="S172" i="16" s="1"/>
  <c r="T172" i="16"/>
  <c r="X172" i="16" s="1"/>
  <c r="X145" i="19"/>
  <c r="W145" i="19"/>
  <c r="R20" i="16"/>
  <c r="W20" i="16"/>
  <c r="W358" i="16"/>
  <c r="X358" i="16" s="1"/>
  <c r="U356" i="16"/>
  <c r="T9" i="16"/>
  <c r="U462" i="20"/>
  <c r="W562" i="19"/>
  <c r="Y562" i="19"/>
  <c r="V562" i="19"/>
  <c r="P114" i="16"/>
  <c r="S114" i="16" s="1"/>
  <c r="U373" i="20"/>
  <c r="P699" i="20"/>
  <c r="Q699" i="20"/>
  <c r="Q707" i="19"/>
  <c r="P707" i="19"/>
  <c r="Q711" i="19"/>
  <c r="P711" i="19"/>
  <c r="N711" i="20"/>
  <c r="Q711" i="20"/>
  <c r="O711" i="20"/>
  <c r="P711" i="20"/>
  <c r="N651" i="20"/>
  <c r="O697" i="19"/>
  <c r="O703" i="20"/>
  <c r="Q698" i="20"/>
  <c r="Q703" i="20"/>
  <c r="N707" i="19"/>
  <c r="R718" i="20"/>
  <c r="Q718" i="20"/>
  <c r="P702" i="19"/>
  <c r="O707" i="19"/>
  <c r="N715" i="20"/>
  <c r="O711" i="19"/>
  <c r="Q706" i="19"/>
  <c r="N706" i="19"/>
  <c r="O706" i="19"/>
  <c r="Q710" i="19"/>
  <c r="N710" i="19"/>
  <c r="P710" i="19"/>
  <c r="X711" i="19"/>
  <c r="U712" i="19"/>
  <c r="W712" i="19"/>
  <c r="V713" i="19"/>
  <c r="Y713" i="19"/>
  <c r="N708" i="20"/>
  <c r="Q708" i="20"/>
  <c r="W712" i="20"/>
  <c r="X712" i="20"/>
  <c r="Q716" i="20"/>
  <c r="P716" i="20"/>
  <c r="N716" i="20"/>
  <c r="W634" i="20"/>
  <c r="X634" i="20"/>
  <c r="O634" i="20"/>
  <c r="Q627" i="19"/>
  <c r="Q628" i="19"/>
  <c r="Q629" i="19"/>
  <c r="N695" i="19"/>
  <c r="Q695" i="19"/>
  <c r="O698" i="20"/>
  <c r="R698" i="20"/>
  <c r="P699" i="19"/>
  <c r="P696" i="20"/>
  <c r="Q698" i="19"/>
  <c r="U713" i="20"/>
  <c r="U711" i="19"/>
  <c r="P708" i="20"/>
  <c r="P724" i="20"/>
  <c r="O705" i="19"/>
  <c r="N705" i="19"/>
  <c r="Q709" i="19"/>
  <c r="O709" i="19"/>
  <c r="P715" i="19"/>
  <c r="O715" i="19"/>
  <c r="N715" i="19"/>
  <c r="O707" i="20"/>
  <c r="Q707" i="20"/>
  <c r="P628" i="19"/>
  <c r="P698" i="20"/>
  <c r="Q701" i="20"/>
  <c r="P701" i="20"/>
  <c r="P704" i="20"/>
  <c r="V712" i="19"/>
  <c r="N711" i="19"/>
  <c r="Q705" i="19"/>
  <c r="P652" i="20"/>
  <c r="N699" i="20"/>
  <c r="O699" i="20"/>
  <c r="O701" i="19"/>
  <c r="N701" i="19"/>
  <c r="P701" i="19"/>
  <c r="X713" i="19"/>
  <c r="U713" i="19"/>
  <c r="P706" i="19"/>
  <c r="Q708" i="19"/>
  <c r="P708" i="19"/>
  <c r="O708" i="19"/>
  <c r="P629" i="19"/>
  <c r="O652" i="20"/>
  <c r="P697" i="19"/>
  <c r="O701" i="20"/>
  <c r="N699" i="19"/>
  <c r="W714" i="19"/>
  <c r="V714" i="19"/>
  <c r="P705" i="19"/>
  <c r="P715" i="20"/>
  <c r="R707" i="20"/>
  <c r="Y714" i="19"/>
  <c r="V719" i="19"/>
  <c r="W719" i="19"/>
  <c r="X719" i="19"/>
  <c r="Y705" i="20"/>
  <c r="X709" i="19"/>
  <c r="O718" i="19"/>
  <c r="P718" i="19"/>
  <c r="X707" i="19"/>
  <c r="V710" i="19"/>
  <c r="P716" i="19"/>
  <c r="O714" i="20"/>
  <c r="P709" i="20"/>
  <c r="N705" i="20"/>
  <c r="W706" i="19"/>
  <c r="O829" i="16"/>
  <c r="U779" i="18"/>
  <c r="N745" i="20"/>
  <c r="P730" i="19"/>
  <c r="N755" i="19"/>
  <c r="N759" i="20"/>
  <c r="V784" i="20"/>
  <c r="X784" i="20"/>
  <c r="R828" i="16"/>
  <c r="X728" i="20"/>
  <c r="V728" i="20"/>
  <c r="W728" i="20"/>
  <c r="U736" i="20"/>
  <c r="W736" i="20"/>
  <c r="X736" i="20"/>
  <c r="V736" i="20"/>
  <c r="Q738" i="19"/>
  <c r="N738" i="19"/>
  <c r="O756" i="19"/>
  <c r="N756" i="19"/>
  <c r="Q756" i="19"/>
  <c r="P758" i="19"/>
  <c r="O758" i="19"/>
  <c r="P761" i="19"/>
  <c r="Q781" i="19"/>
  <c r="W832" i="16"/>
  <c r="O832" i="16"/>
  <c r="V782" i="18"/>
  <c r="Y782" i="18"/>
  <c r="U759" i="20"/>
  <c r="W759" i="20"/>
  <c r="P725" i="19"/>
  <c r="O725" i="19"/>
  <c r="Q725" i="19"/>
  <c r="P832" i="16"/>
  <c r="V779" i="18"/>
  <c r="V759" i="20"/>
  <c r="V760" i="20"/>
  <c r="P755" i="19"/>
  <c r="O759" i="20"/>
  <c r="Q730" i="20"/>
  <c r="P730" i="20"/>
  <c r="W738" i="19"/>
  <c r="Q741" i="19"/>
  <c r="O741" i="19"/>
  <c r="Y759" i="20"/>
  <c r="Q832" i="16"/>
  <c r="N744" i="20"/>
  <c r="V734" i="19"/>
  <c r="N727" i="19"/>
  <c r="R782" i="19"/>
  <c r="N773" i="20"/>
  <c r="N784" i="20"/>
  <c r="O784" i="20"/>
  <c r="P784" i="20"/>
  <c r="W726" i="19"/>
  <c r="V726" i="19"/>
  <c r="Q729" i="19"/>
  <c r="O729" i="19"/>
  <c r="P722" i="19"/>
  <c r="P717" i="19"/>
  <c r="N721" i="19"/>
  <c r="W714" i="20"/>
  <c r="V714" i="20"/>
  <c r="V716" i="20"/>
  <c r="W716" i="20"/>
  <c r="U720" i="20"/>
  <c r="O721" i="19"/>
  <c r="O706" i="20"/>
  <c r="Q718" i="19"/>
  <c r="Q722" i="19"/>
  <c r="Y784" i="20"/>
  <c r="V832" i="16"/>
  <c r="Q744" i="20"/>
  <c r="O730" i="19"/>
  <c r="Q755" i="19"/>
  <c r="N725" i="19"/>
  <c r="W760" i="20"/>
  <c r="P773" i="20"/>
  <c r="N729" i="20"/>
  <c r="Q729" i="20"/>
  <c r="Q733" i="20"/>
  <c r="O733" i="20"/>
  <c r="O751" i="20"/>
  <c r="Q751" i="20"/>
  <c r="Q753" i="20"/>
  <c r="Q740" i="19"/>
  <c r="N740" i="19"/>
  <c r="O769" i="20"/>
  <c r="Q769" i="20"/>
  <c r="N730" i="19"/>
  <c r="U727" i="19"/>
  <c r="Q750" i="20"/>
  <c r="N750" i="20"/>
  <c r="Q760" i="20"/>
  <c r="O760" i="20"/>
  <c r="N722" i="19"/>
  <c r="W782" i="18"/>
  <c r="W735" i="20"/>
  <c r="W727" i="19"/>
  <c r="V780" i="19"/>
  <c r="W780" i="19"/>
  <c r="U830" i="16"/>
  <c r="Q745" i="20"/>
  <c r="Q739" i="19"/>
  <c r="O739" i="19"/>
  <c r="N767" i="20"/>
  <c r="X740" i="20"/>
  <c r="W740" i="20"/>
  <c r="U740" i="20"/>
  <c r="X728" i="19"/>
  <c r="V728" i="19"/>
  <c r="Q731" i="19"/>
  <c r="O731" i="19"/>
  <c r="O757" i="19"/>
  <c r="P757" i="19"/>
  <c r="Q757" i="19"/>
  <c r="P785" i="19"/>
  <c r="N786" i="19"/>
  <c r="R794" i="20"/>
  <c r="Q785" i="19"/>
  <c r="Q792" i="19"/>
  <c r="Q787" i="20"/>
  <c r="V796" i="19"/>
  <c r="W795" i="19"/>
  <c r="Y804" i="19"/>
  <c r="P795" i="19"/>
  <c r="U798" i="19"/>
  <c r="V798" i="19"/>
  <c r="Y825" i="19"/>
  <c r="O824" i="19"/>
  <c r="Q824" i="19"/>
  <c r="P824" i="19"/>
  <c r="R824" i="19"/>
  <c r="W827" i="19"/>
  <c r="U827" i="19"/>
  <c r="W673" i="16"/>
  <c r="T673" i="16"/>
  <c r="P673" i="16"/>
  <c r="V673" i="16"/>
  <c r="U673" i="16"/>
  <c r="O673" i="16"/>
  <c r="Q673" i="16"/>
  <c r="R673" i="16"/>
  <c r="Q868" i="16"/>
  <c r="O868" i="16"/>
  <c r="P868" i="16"/>
  <c r="T868" i="16"/>
  <c r="R868" i="16"/>
  <c r="V868" i="16"/>
  <c r="W868" i="16"/>
  <c r="U868" i="16"/>
  <c r="V851" i="20"/>
  <c r="X851" i="20"/>
  <c r="W851" i="20"/>
  <c r="U851" i="20"/>
  <c r="X861" i="20"/>
  <c r="U861" i="20"/>
  <c r="V861" i="20"/>
  <c r="W861" i="20"/>
  <c r="X858" i="18"/>
  <c r="U858" i="18"/>
  <c r="W858" i="18"/>
  <c r="V858" i="18"/>
  <c r="X857" i="18"/>
  <c r="U857" i="18"/>
  <c r="W857" i="18"/>
  <c r="V857" i="18"/>
  <c r="Y857" i="18"/>
  <c r="U856" i="18"/>
  <c r="X856" i="18"/>
  <c r="V856" i="18"/>
  <c r="W856" i="18"/>
  <c r="W817" i="18"/>
  <c r="U817" i="18"/>
  <c r="X817" i="18"/>
  <c r="N879" i="20"/>
  <c r="R879" i="20"/>
  <c r="Q879" i="20"/>
  <c r="P879" i="20"/>
  <c r="O879" i="20"/>
  <c r="P874" i="20"/>
  <c r="O874" i="20"/>
  <c r="R874" i="20"/>
  <c r="Q874" i="20"/>
  <c r="N874" i="20"/>
  <c r="Q880" i="19"/>
  <c r="O880" i="19"/>
  <c r="P880" i="19"/>
  <c r="N880" i="19"/>
  <c r="R880" i="19"/>
  <c r="V797" i="20"/>
  <c r="X795" i="19"/>
  <c r="N795" i="19"/>
  <c r="X796" i="19"/>
  <c r="V826" i="19"/>
  <c r="Y844" i="20"/>
  <c r="V844" i="20"/>
  <c r="U844" i="20"/>
  <c r="W844" i="20"/>
  <c r="X844" i="20"/>
  <c r="Q801" i="19"/>
  <c r="P801" i="19"/>
  <c r="Q808" i="20"/>
  <c r="P808" i="20"/>
  <c r="V810" i="20"/>
  <c r="W810" i="20"/>
  <c r="W825" i="19"/>
  <c r="V825" i="19"/>
  <c r="U825" i="19"/>
  <c r="W838" i="20"/>
  <c r="V838" i="20"/>
  <c r="X838" i="20"/>
  <c r="O838" i="19"/>
  <c r="P838" i="19"/>
  <c r="Q838" i="19"/>
  <c r="N838" i="19"/>
  <c r="X771" i="16"/>
  <c r="N787" i="20"/>
  <c r="O786" i="20"/>
  <c r="P787" i="20"/>
  <c r="U798" i="20"/>
  <c r="N804" i="19"/>
  <c r="W797" i="19"/>
  <c r="W796" i="19"/>
  <c r="N801" i="20"/>
  <c r="P801" i="20"/>
  <c r="R801" i="20"/>
  <c r="Y827" i="19"/>
  <c r="O821" i="20"/>
  <c r="R825" i="19"/>
  <c r="N823" i="20"/>
  <c r="O823" i="20"/>
  <c r="Q823" i="20"/>
  <c r="X824" i="19"/>
  <c r="V824" i="19"/>
  <c r="W824" i="19"/>
  <c r="U824" i="19"/>
  <c r="V837" i="20"/>
  <c r="U837" i="20"/>
  <c r="W737" i="20"/>
  <c r="P758" i="20"/>
  <c r="X750" i="19"/>
  <c r="P746" i="20"/>
  <c r="R786" i="19"/>
  <c r="O794" i="20"/>
  <c r="O787" i="20"/>
  <c r="Y798" i="20"/>
  <c r="X804" i="20"/>
  <c r="N804" i="20"/>
  <c r="U804" i="20"/>
  <c r="U797" i="20"/>
  <c r="O799" i="20"/>
  <c r="N799" i="20"/>
  <c r="O802" i="20"/>
  <c r="W803" i="19"/>
  <c r="X802" i="19"/>
  <c r="N797" i="19"/>
  <c r="V797" i="19"/>
  <c r="W800" i="19"/>
  <c r="O802" i="19"/>
  <c r="O808" i="20"/>
  <c r="X811" i="20"/>
  <c r="X810" i="20"/>
  <c r="Q813" i="19"/>
  <c r="P813" i="19"/>
  <c r="V809" i="20"/>
  <c r="W809" i="20"/>
  <c r="Q812" i="20"/>
  <c r="P812" i="20"/>
  <c r="P823" i="20"/>
  <c r="R831" i="20"/>
  <c r="O833" i="20"/>
  <c r="N833" i="20"/>
  <c r="P818" i="19"/>
  <c r="Q818" i="19"/>
  <c r="N818" i="19"/>
  <c r="Q833" i="19"/>
  <c r="O833" i="19"/>
  <c r="N833" i="19"/>
  <c r="Y834" i="19"/>
  <c r="W834" i="19"/>
  <c r="U834" i="19"/>
  <c r="V834" i="19"/>
  <c r="O726" i="20"/>
  <c r="W739" i="20"/>
  <c r="V758" i="20"/>
  <c r="W750" i="19"/>
  <c r="N776" i="19"/>
  <c r="T782" i="20"/>
  <c r="N831" i="16"/>
  <c r="H671" i="14"/>
  <c r="N794" i="20"/>
  <c r="P793" i="20"/>
  <c r="O804" i="20"/>
  <c r="O801" i="20"/>
  <c r="R804" i="20"/>
  <c r="X798" i="19"/>
  <c r="U799" i="19"/>
  <c r="R804" i="19"/>
  <c r="O801" i="19"/>
  <c r="N800" i="19"/>
  <c r="X801" i="19"/>
  <c r="P807" i="19"/>
  <c r="N810" i="19"/>
  <c r="N813" i="19"/>
  <c r="W807" i="20"/>
  <c r="Y827" i="20"/>
  <c r="Q806" i="19"/>
  <c r="P806" i="19"/>
  <c r="O806" i="19"/>
  <c r="N806" i="19"/>
  <c r="Q810" i="19"/>
  <c r="O811" i="19"/>
  <c r="N811" i="19"/>
  <c r="N812" i="19"/>
  <c r="O812" i="19"/>
  <c r="Y814" i="19"/>
  <c r="U814" i="19"/>
  <c r="W814" i="19"/>
  <c r="W805" i="20"/>
  <c r="U805" i="20"/>
  <c r="W806" i="20"/>
  <c r="U806" i="20"/>
  <c r="X806" i="20"/>
  <c r="X807" i="20"/>
  <c r="W808" i="20"/>
  <c r="V808" i="20"/>
  <c r="X808" i="20"/>
  <c r="N831" i="20"/>
  <c r="U826" i="19"/>
  <c r="O822" i="20"/>
  <c r="P822" i="20"/>
  <c r="U823" i="20"/>
  <c r="V823" i="20"/>
  <c r="W823" i="20"/>
  <c r="X823" i="20"/>
  <c r="Y823" i="20"/>
  <c r="V828" i="20"/>
  <c r="U828" i="20"/>
  <c r="W828" i="20"/>
  <c r="N832" i="20"/>
  <c r="O832" i="20"/>
  <c r="P832" i="20"/>
  <c r="P827" i="19"/>
  <c r="R827" i="19"/>
  <c r="Q827" i="19"/>
  <c r="N827" i="19"/>
  <c r="O827" i="19"/>
  <c r="X829" i="19"/>
  <c r="V829" i="19"/>
  <c r="W829" i="19"/>
  <c r="P792" i="19"/>
  <c r="Q794" i="20"/>
  <c r="O804" i="19"/>
  <c r="W799" i="19"/>
  <c r="W798" i="19"/>
  <c r="U797" i="19"/>
  <c r="O807" i="19"/>
  <c r="P808" i="19"/>
  <c r="O808" i="19"/>
  <c r="N808" i="19"/>
  <c r="P809" i="19"/>
  <c r="W826" i="19"/>
  <c r="V827" i="19"/>
  <c r="N821" i="20"/>
  <c r="P821" i="20"/>
  <c r="V826" i="20"/>
  <c r="U826" i="20"/>
  <c r="W826" i="20"/>
  <c r="U827" i="20"/>
  <c r="W827" i="20"/>
  <c r="P831" i="20"/>
  <c r="O831" i="20"/>
  <c r="W833" i="20"/>
  <c r="V833" i="20"/>
  <c r="X833" i="20"/>
  <c r="U833" i="20"/>
  <c r="N826" i="19"/>
  <c r="Q826" i="19"/>
  <c r="P826" i="19"/>
  <c r="O826" i="19"/>
  <c r="Q795" i="19"/>
  <c r="O795" i="19"/>
  <c r="O819" i="20"/>
  <c r="P819" i="20"/>
  <c r="Q819" i="20"/>
  <c r="V822" i="20"/>
  <c r="W822" i="20"/>
  <c r="U822" i="20"/>
  <c r="P825" i="19"/>
  <c r="Q825" i="19"/>
  <c r="N825" i="19"/>
  <c r="U835" i="20"/>
  <c r="V835" i="20"/>
  <c r="W836" i="20"/>
  <c r="V836" i="20"/>
  <c r="U836" i="20"/>
  <c r="X726" i="16"/>
  <c r="Q811" i="20"/>
  <c r="O811" i="20"/>
  <c r="N811" i="20"/>
  <c r="Q818" i="20"/>
  <c r="U821" i="20"/>
  <c r="W821" i="20"/>
  <c r="U825" i="20"/>
  <c r="X825" i="20"/>
  <c r="X832" i="20"/>
  <c r="V832" i="20"/>
  <c r="Y832" i="20"/>
  <c r="Q832" i="19"/>
  <c r="O832" i="19"/>
  <c r="U843" i="20"/>
  <c r="W843" i="20"/>
  <c r="N836" i="19"/>
  <c r="O836" i="19"/>
  <c r="Q836" i="19"/>
  <c r="X566" i="16"/>
  <c r="X712" i="16"/>
  <c r="X694" i="16"/>
  <c r="X858" i="16"/>
  <c r="S862" i="16"/>
  <c r="S809" i="16"/>
  <c r="S791" i="16"/>
  <c r="S750" i="16"/>
  <c r="S801" i="16"/>
  <c r="X789" i="16"/>
  <c r="Q796" i="19"/>
  <c r="O796" i="19"/>
  <c r="P811" i="20"/>
  <c r="Q810" i="20"/>
  <c r="O810" i="20"/>
  <c r="X813" i="20"/>
  <c r="W813" i="20"/>
  <c r="N818" i="20"/>
  <c r="W815" i="19"/>
  <c r="X819" i="20"/>
  <c r="V819" i="20"/>
  <c r="W819" i="20"/>
  <c r="U831" i="20"/>
  <c r="W831" i="20"/>
  <c r="P815" i="19"/>
  <c r="N815" i="19"/>
  <c r="Q831" i="19"/>
  <c r="R831" i="19"/>
  <c r="P831" i="19"/>
  <c r="Y835" i="20"/>
  <c r="W835" i="20"/>
  <c r="P837" i="19"/>
  <c r="P836" i="19"/>
  <c r="S551" i="16"/>
  <c r="O844" i="19"/>
  <c r="R844" i="19"/>
  <c r="N844" i="19"/>
  <c r="R550" i="16"/>
  <c r="P550" i="16"/>
  <c r="S550" i="16" s="1"/>
  <c r="W550" i="16"/>
  <c r="X550" i="16" s="1"/>
  <c r="X556" i="16"/>
  <c r="X565" i="16"/>
  <c r="X570" i="16"/>
  <c r="X575" i="16"/>
  <c r="S724" i="16"/>
  <c r="X739" i="16"/>
  <c r="S723" i="16"/>
  <c r="S693" i="16"/>
  <c r="X705" i="16"/>
  <c r="S662" i="16"/>
  <c r="X772" i="16"/>
  <c r="V810" i="19"/>
  <c r="U810" i="19"/>
  <c r="Q809" i="20"/>
  <c r="O809" i="20"/>
  <c r="P814" i="20"/>
  <c r="R814" i="20"/>
  <c r="O818" i="20"/>
  <c r="V821" i="20"/>
  <c r="X815" i="19"/>
  <c r="P832" i="19"/>
  <c r="X830" i="20"/>
  <c r="W830" i="20"/>
  <c r="V843" i="20"/>
  <c r="U839" i="20"/>
  <c r="O837" i="19"/>
  <c r="X840" i="20"/>
  <c r="W841" i="20"/>
  <c r="Q549" i="16"/>
  <c r="V549" i="16"/>
  <c r="U549" i="16"/>
  <c r="P549" i="16"/>
  <c r="R549" i="16"/>
  <c r="O549" i="16"/>
  <c r="S560" i="16"/>
  <c r="S565" i="16"/>
  <c r="X573" i="16"/>
  <c r="X738" i="16"/>
  <c r="X702" i="16"/>
  <c r="S796" i="16"/>
  <c r="X810" i="16"/>
  <c r="X822" i="16"/>
  <c r="S777" i="16"/>
  <c r="S749" i="16"/>
  <c r="S865" i="16"/>
  <c r="X848" i="16"/>
  <c r="Q843" i="19"/>
  <c r="N843" i="19"/>
  <c r="X671" i="16"/>
  <c r="X798" i="16"/>
  <c r="X761" i="16"/>
  <c r="X843" i="20"/>
  <c r="V839" i="20"/>
  <c r="P843" i="19"/>
  <c r="N842" i="19"/>
  <c r="P842" i="19"/>
  <c r="Q842" i="19"/>
  <c r="X722" i="16"/>
  <c r="S818" i="16"/>
  <c r="X572" i="16"/>
  <c r="W669" i="16"/>
  <c r="V669" i="16"/>
  <c r="R672" i="16"/>
  <c r="T672" i="16"/>
  <c r="P672" i="16"/>
  <c r="Q672" i="16"/>
  <c r="V863" i="16"/>
  <c r="R863" i="16"/>
  <c r="Q863" i="16"/>
  <c r="W863" i="18"/>
  <c r="V863" i="18"/>
  <c r="U863" i="18"/>
  <c r="X863" i="18"/>
  <c r="X761" i="18"/>
  <c r="U761" i="18"/>
  <c r="W761" i="18"/>
  <c r="U748" i="18"/>
  <c r="V748" i="18"/>
  <c r="X735" i="18"/>
  <c r="V735" i="18"/>
  <c r="U735" i="18"/>
  <c r="O734" i="18"/>
  <c r="Q734" i="18"/>
  <c r="R734" i="18"/>
  <c r="P734" i="18"/>
  <c r="N734" i="18"/>
  <c r="X732" i="18"/>
  <c r="V732" i="18"/>
  <c r="W732" i="18"/>
  <c r="X725" i="18"/>
  <c r="U725" i="18"/>
  <c r="W725" i="18"/>
  <c r="W720" i="18"/>
  <c r="V720" i="18"/>
  <c r="Q718" i="18"/>
  <c r="N718" i="18"/>
  <c r="O718" i="18"/>
  <c r="P718" i="18"/>
  <c r="N714" i="18"/>
  <c r="P714" i="18"/>
  <c r="R714" i="18"/>
  <c r="Q714" i="18"/>
  <c r="O686" i="18"/>
  <c r="N686" i="18"/>
  <c r="Q665" i="18"/>
  <c r="R665" i="18"/>
  <c r="O665" i="18"/>
  <c r="Q656" i="18"/>
  <c r="R656" i="18"/>
  <c r="O656" i="18"/>
  <c r="X640" i="18"/>
  <c r="V640" i="18"/>
  <c r="Q555" i="18"/>
  <c r="R555" i="18"/>
  <c r="O555" i="18"/>
  <c r="P555" i="18"/>
  <c r="N555" i="18"/>
  <c r="X541" i="18"/>
  <c r="V541" i="18"/>
  <c r="W541" i="18"/>
  <c r="U541" i="18"/>
  <c r="O539" i="18"/>
  <c r="Q539" i="18"/>
  <c r="O538" i="18"/>
  <c r="Q538" i="18"/>
  <c r="P538" i="18"/>
  <c r="X435" i="18"/>
  <c r="V435" i="18"/>
  <c r="U435" i="18"/>
  <c r="O360" i="18"/>
  <c r="N360" i="18"/>
  <c r="P360" i="18"/>
  <c r="Q356" i="18"/>
  <c r="R356" i="18"/>
  <c r="N356" i="18"/>
  <c r="O356" i="18"/>
  <c r="O863" i="16"/>
  <c r="O790" i="16"/>
  <c r="V785" i="16"/>
  <c r="W748" i="18"/>
  <c r="O578" i="16"/>
  <c r="S578" i="16" s="1"/>
  <c r="U578" i="16"/>
  <c r="X578" i="16" s="1"/>
  <c r="W856" i="16"/>
  <c r="X856" i="16" s="1"/>
  <c r="P856" i="16"/>
  <c r="O856" i="16"/>
  <c r="X850" i="20"/>
  <c r="V850" i="20"/>
  <c r="U850" i="20"/>
  <c r="Q865" i="19"/>
  <c r="N865" i="19"/>
  <c r="X827" i="18"/>
  <c r="U827" i="18"/>
  <c r="P813" i="20"/>
  <c r="N837" i="20"/>
  <c r="O842" i="20"/>
  <c r="U844" i="19"/>
  <c r="W838" i="19"/>
  <c r="W841" i="19"/>
  <c r="U841" i="19"/>
  <c r="U553" i="16"/>
  <c r="U548" i="16"/>
  <c r="R669" i="16"/>
  <c r="Q669" i="16"/>
  <c r="W863" i="16"/>
  <c r="X853" i="20"/>
  <c r="Q686" i="18"/>
  <c r="V761" i="18"/>
  <c r="W435" i="18"/>
  <c r="W735" i="18"/>
  <c r="V725" i="18"/>
  <c r="Q722" i="16"/>
  <c r="R722" i="16"/>
  <c r="T728" i="16"/>
  <c r="W728" i="16"/>
  <c r="V728" i="16"/>
  <c r="P728" i="16"/>
  <c r="S728" i="16" s="1"/>
  <c r="V734" i="16"/>
  <c r="O734" i="16"/>
  <c r="R734" i="16"/>
  <c r="W734" i="16"/>
  <c r="P864" i="19"/>
  <c r="N864" i="19"/>
  <c r="X828" i="18"/>
  <c r="W828" i="18"/>
  <c r="W785" i="16"/>
  <c r="P785" i="16"/>
  <c r="R790" i="16"/>
  <c r="V790" i="16"/>
  <c r="W790" i="16"/>
  <c r="Q790" i="16"/>
  <c r="P790" i="16"/>
  <c r="T790" i="16"/>
  <c r="Q871" i="19"/>
  <c r="N871" i="19"/>
  <c r="P871" i="19"/>
  <c r="W829" i="18"/>
  <c r="X829" i="18"/>
  <c r="U829" i="18"/>
  <c r="N780" i="18"/>
  <c r="O780" i="18"/>
  <c r="Q780" i="18"/>
  <c r="P669" i="16"/>
  <c r="T863" i="16"/>
  <c r="Q785" i="16"/>
  <c r="U853" i="20"/>
  <c r="R360" i="18"/>
  <c r="N538" i="18"/>
  <c r="X748" i="18"/>
  <c r="X720" i="18"/>
  <c r="P665" i="18"/>
  <c r="W784" i="16"/>
  <c r="V784" i="16"/>
  <c r="O784" i="16"/>
  <c r="S784" i="16" s="1"/>
  <c r="X849" i="19"/>
  <c r="W849" i="19"/>
  <c r="U849" i="19"/>
  <c r="V849" i="19"/>
  <c r="V851" i="19"/>
  <c r="X851" i="19"/>
  <c r="W807" i="19"/>
  <c r="N844" i="20"/>
  <c r="P837" i="20"/>
  <c r="N843" i="20"/>
  <c r="V841" i="19"/>
  <c r="O553" i="16"/>
  <c r="V553" i="16"/>
  <c r="R553" i="16"/>
  <c r="V672" i="16"/>
  <c r="T669" i="16"/>
  <c r="U863" i="16"/>
  <c r="N656" i="18"/>
  <c r="W870" i="16"/>
  <c r="X870" i="16" s="1"/>
  <c r="O870" i="16"/>
  <c r="R870" i="16"/>
  <c r="Q870" i="16"/>
  <c r="Q872" i="18"/>
  <c r="P872" i="18"/>
  <c r="O872" i="18"/>
  <c r="N872" i="18"/>
  <c r="X845" i="18"/>
  <c r="W845" i="18"/>
  <c r="V845" i="18"/>
  <c r="U845" i="18"/>
  <c r="N834" i="18"/>
  <c r="P834" i="18"/>
  <c r="Q813" i="18"/>
  <c r="N813" i="18"/>
  <c r="P813" i="18"/>
  <c r="R813" i="18"/>
  <c r="O813" i="18"/>
  <c r="N784" i="18"/>
  <c r="O784" i="18"/>
  <c r="Q784" i="18"/>
  <c r="P784" i="18"/>
  <c r="R784" i="18"/>
  <c r="T552" i="16"/>
  <c r="T553" i="16"/>
  <c r="Y640" i="18"/>
  <c r="U669" i="16"/>
  <c r="N665" i="18"/>
  <c r="T813" i="16"/>
  <c r="U813" i="16"/>
  <c r="V813" i="16"/>
  <c r="P816" i="16"/>
  <c r="S816" i="16" s="1"/>
  <c r="U816" i="16"/>
  <c r="X816" i="16" s="1"/>
  <c r="W869" i="16"/>
  <c r="R869" i="16"/>
  <c r="S869" i="16" s="1"/>
  <c r="V869" i="16"/>
  <c r="U869" i="16"/>
  <c r="X850" i="18"/>
  <c r="W850" i="18"/>
  <c r="V850" i="18"/>
  <c r="N875" i="20"/>
  <c r="O875" i="20"/>
  <c r="P875" i="20"/>
  <c r="Q875" i="20"/>
  <c r="Q878" i="19"/>
  <c r="P878" i="19"/>
  <c r="R878" i="19"/>
  <c r="O878" i="19"/>
  <c r="N878" i="19"/>
  <c r="Q883" i="18"/>
  <c r="N883" i="18"/>
  <c r="P883" i="18"/>
  <c r="O883" i="18"/>
  <c r="Q890" i="20"/>
  <c r="N890" i="20"/>
  <c r="O890" i="20"/>
  <c r="P890" i="20"/>
  <c r="Q879" i="19"/>
  <c r="P879" i="19"/>
  <c r="N879" i="19"/>
  <c r="O879" i="19"/>
  <c r="Q882" i="18"/>
  <c r="N882" i="18"/>
  <c r="P882" i="18"/>
  <c r="O882" i="18"/>
  <c r="Q892" i="20"/>
  <c r="O892" i="20"/>
  <c r="R892" i="20"/>
  <c r="N892" i="20"/>
  <c r="P892" i="20"/>
  <c r="Q885" i="19"/>
  <c r="O885" i="19"/>
  <c r="P885" i="19"/>
  <c r="N885" i="19"/>
  <c r="O889" i="19"/>
  <c r="P889" i="19"/>
  <c r="N889" i="19"/>
  <c r="Q889" i="19"/>
  <c r="O893" i="19"/>
  <c r="N893" i="19"/>
  <c r="Q893" i="19"/>
  <c r="P884" i="19"/>
  <c r="O884" i="19"/>
  <c r="N884" i="19"/>
  <c r="Q884" i="19"/>
  <c r="Q893" i="20"/>
  <c r="N893" i="20"/>
  <c r="P893" i="20"/>
  <c r="O893" i="20"/>
  <c r="W881" i="20"/>
  <c r="U894" i="20"/>
  <c r="V883" i="20"/>
  <c r="Y881" i="20"/>
  <c r="U882" i="20"/>
  <c r="N889" i="20"/>
  <c r="P877" i="19"/>
  <c r="O891" i="20"/>
  <c r="R877" i="19"/>
  <c r="P876" i="20"/>
  <c r="O881" i="20"/>
  <c r="V882" i="20"/>
  <c r="O889" i="20"/>
  <c r="U881" i="20"/>
  <c r="U883" i="20"/>
  <c r="P882" i="20"/>
  <c r="P878" i="20"/>
  <c r="Y884" i="20"/>
  <c r="X883" i="20"/>
  <c r="W884" i="20"/>
  <c r="Q891" i="20"/>
  <c r="N882" i="20"/>
  <c r="O877" i="19"/>
  <c r="O882" i="20"/>
  <c r="V881" i="20"/>
  <c r="W894" i="20"/>
  <c r="Y399" i="19" l="1"/>
  <c r="X271" i="16"/>
  <c r="W883" i="16"/>
  <c r="V883" i="16"/>
  <c r="P883" i="16"/>
  <c r="T883" i="16"/>
  <c r="Q883" i="16"/>
  <c r="O883" i="16"/>
  <c r="S883" i="16" s="1"/>
  <c r="R883" i="16"/>
  <c r="U883" i="16"/>
  <c r="X901" i="18"/>
  <c r="U901" i="18"/>
  <c r="W901" i="18"/>
  <c r="V901" i="18"/>
  <c r="Y901" i="18"/>
  <c r="W899" i="18"/>
  <c r="V899" i="18"/>
  <c r="U899" i="18"/>
  <c r="X899" i="18"/>
  <c r="Y899" i="18"/>
  <c r="X380" i="20"/>
  <c r="V380" i="20"/>
  <c r="W512" i="16"/>
  <c r="U512" i="16"/>
  <c r="R512" i="16"/>
  <c r="P512" i="16"/>
  <c r="V513" i="18"/>
  <c r="X513" i="18"/>
  <c r="U513" i="18"/>
  <c r="W513" i="18"/>
  <c r="W64" i="20"/>
  <c r="U64" i="20"/>
  <c r="V64" i="20"/>
  <c r="X64" i="20"/>
  <c r="X58" i="19"/>
  <c r="U58" i="19"/>
  <c r="V58" i="19"/>
  <c r="R889" i="16"/>
  <c r="T889" i="16"/>
  <c r="W889" i="16"/>
  <c r="O889" i="16"/>
  <c r="S889" i="16" s="1"/>
  <c r="U889" i="16"/>
  <c r="Q889" i="16"/>
  <c r="V889" i="16"/>
  <c r="X889" i="16" s="1"/>
  <c r="P889" i="16"/>
  <c r="X908" i="18"/>
  <c r="U908" i="18"/>
  <c r="V908" i="18"/>
  <c r="W908" i="18"/>
  <c r="Y908" i="18"/>
  <c r="X911" i="20"/>
  <c r="W911" i="20"/>
  <c r="U911" i="20"/>
  <c r="V911" i="20"/>
  <c r="Y911" i="20"/>
  <c r="X22" i="19"/>
  <c r="V22" i="19"/>
  <c r="U22" i="19"/>
  <c r="V20" i="20"/>
  <c r="X20" i="20"/>
  <c r="X100" i="19"/>
  <c r="V100" i="19"/>
  <c r="U100" i="19"/>
  <c r="X101" i="19"/>
  <c r="U101" i="19"/>
  <c r="V101" i="19"/>
  <c r="W101" i="19"/>
  <c r="X465" i="19"/>
  <c r="W465" i="19"/>
  <c r="U465" i="19"/>
  <c r="W491" i="16"/>
  <c r="X491" i="16" s="1"/>
  <c r="R491" i="16"/>
  <c r="P491" i="16"/>
  <c r="S491" i="16" s="1"/>
  <c r="X902" i="19"/>
  <c r="W902" i="19"/>
  <c r="V902" i="19"/>
  <c r="U902" i="19"/>
  <c r="Y902" i="19"/>
  <c r="X896" i="18"/>
  <c r="W896" i="18"/>
  <c r="V896" i="18"/>
  <c r="U896" i="18"/>
  <c r="Y896" i="18"/>
  <c r="V895" i="18"/>
  <c r="X895" i="18"/>
  <c r="U895" i="18"/>
  <c r="W895" i="18"/>
  <c r="Y895" i="18"/>
  <c r="X395" i="19"/>
  <c r="V395" i="19"/>
  <c r="X388" i="20"/>
  <c r="W388" i="20"/>
  <c r="V388" i="20"/>
  <c r="X556" i="19"/>
  <c r="V556" i="19"/>
  <c r="X373" i="19"/>
  <c r="U373" i="19"/>
  <c r="V373" i="19"/>
  <c r="V557" i="19"/>
  <c r="X557" i="19"/>
  <c r="V511" i="18"/>
  <c r="X511" i="18"/>
  <c r="U511" i="18"/>
  <c r="W511" i="18"/>
  <c r="X506" i="19"/>
  <c r="W506" i="19"/>
  <c r="V506" i="19"/>
  <c r="W63" i="20"/>
  <c r="X63" i="20"/>
  <c r="V63" i="20"/>
  <c r="X905" i="20"/>
  <c r="U905" i="20"/>
  <c r="W905" i="20"/>
  <c r="V905" i="20"/>
  <c r="Y905" i="20"/>
  <c r="V913" i="19"/>
  <c r="X913" i="19"/>
  <c r="W913" i="19"/>
  <c r="U913" i="19"/>
  <c r="Y913" i="19"/>
  <c r="X912" i="18"/>
  <c r="W912" i="18"/>
  <c r="U912" i="18"/>
  <c r="V912" i="18"/>
  <c r="Y912" i="18"/>
  <c r="U914" i="18"/>
  <c r="W914" i="18"/>
  <c r="Y914" i="18"/>
  <c r="X914" i="18"/>
  <c r="V914" i="18"/>
  <c r="X15" i="19"/>
  <c r="U15" i="19"/>
  <c r="W15" i="19"/>
  <c r="V15" i="19"/>
  <c r="U20" i="16"/>
  <c r="V20" i="16"/>
  <c r="V18" i="18"/>
  <c r="W18" i="18"/>
  <c r="X18" i="18"/>
  <c r="U18" i="18"/>
  <c r="V101" i="18"/>
  <c r="W101" i="18"/>
  <c r="U101" i="18"/>
  <c r="X101" i="18"/>
  <c r="R86" i="16"/>
  <c r="U86" i="16"/>
  <c r="W86" i="16"/>
  <c r="P86" i="16"/>
  <c r="S86" i="16" s="1"/>
  <c r="W104" i="20"/>
  <c r="V104" i="20"/>
  <c r="U104" i="20"/>
  <c r="V469" i="20"/>
  <c r="X469" i="20"/>
  <c r="W469" i="20"/>
  <c r="R493" i="16"/>
  <c r="Q493" i="16"/>
  <c r="P493" i="16"/>
  <c r="W493" i="16"/>
  <c r="O493" i="16"/>
  <c r="U493" i="16"/>
  <c r="Y311" i="19"/>
  <c r="R385" i="19"/>
  <c r="Y563" i="20"/>
  <c r="X859" i="16"/>
  <c r="X159" i="16"/>
  <c r="X901" i="20"/>
  <c r="W901" i="20"/>
  <c r="U901" i="20"/>
  <c r="V901" i="20"/>
  <c r="Y901" i="20"/>
  <c r="U885" i="16"/>
  <c r="Q885" i="16"/>
  <c r="P885" i="16"/>
  <c r="O885" i="16"/>
  <c r="W885" i="16"/>
  <c r="T885" i="16"/>
  <c r="V885" i="16"/>
  <c r="R885" i="16"/>
  <c r="V899" i="19"/>
  <c r="W899" i="19"/>
  <c r="U899" i="19"/>
  <c r="X899" i="19"/>
  <c r="Y899" i="19"/>
  <c r="U904" i="19"/>
  <c r="W904" i="19"/>
  <c r="Y904" i="19"/>
  <c r="X904" i="19"/>
  <c r="V904" i="19"/>
  <c r="X403" i="19"/>
  <c r="V403" i="19"/>
  <c r="U517" i="16"/>
  <c r="P517" i="16"/>
  <c r="V517" i="16"/>
  <c r="Q517" i="16"/>
  <c r="S517" i="16" s="1"/>
  <c r="O517" i="16"/>
  <c r="T517" i="16"/>
  <c r="T512" i="16"/>
  <c r="X512" i="16" s="1"/>
  <c r="U507" i="20"/>
  <c r="X507" i="20"/>
  <c r="V507" i="20"/>
  <c r="U641" i="16"/>
  <c r="T641" i="16"/>
  <c r="X641" i="16" s="1"/>
  <c r="P641" i="16"/>
  <c r="W641" i="16"/>
  <c r="R641" i="16"/>
  <c r="O641" i="16"/>
  <c r="S641" i="16" s="1"/>
  <c r="Q641" i="16"/>
  <c r="U54" i="16"/>
  <c r="P54" i="16"/>
  <c r="S54" i="16" s="1"/>
  <c r="R54" i="16"/>
  <c r="W54" i="16"/>
  <c r="P895" i="16"/>
  <c r="Q895" i="16"/>
  <c r="R895" i="16"/>
  <c r="V895" i="16"/>
  <c r="U895" i="16"/>
  <c r="O895" i="16"/>
  <c r="W895" i="16"/>
  <c r="T895" i="16"/>
  <c r="V905" i="19"/>
  <c r="U905" i="19"/>
  <c r="X905" i="19"/>
  <c r="W905" i="19"/>
  <c r="Y905" i="19"/>
  <c r="X907" i="18"/>
  <c r="V907" i="18"/>
  <c r="U907" i="18"/>
  <c r="W907" i="18"/>
  <c r="Y907" i="18"/>
  <c r="V910" i="18"/>
  <c r="X910" i="18"/>
  <c r="U910" i="18"/>
  <c r="W910" i="18"/>
  <c r="Y910" i="18"/>
  <c r="V19" i="20"/>
  <c r="X19" i="20"/>
  <c r="R17" i="16"/>
  <c r="P17" i="16"/>
  <c r="S17" i="16" s="1"/>
  <c r="W17" i="16"/>
  <c r="X17" i="16" s="1"/>
  <c r="X98" i="20"/>
  <c r="V98" i="20"/>
  <c r="X473" i="18"/>
  <c r="W473" i="18"/>
  <c r="V473" i="18"/>
  <c r="W601" i="16"/>
  <c r="V601" i="16"/>
  <c r="Q601" i="16"/>
  <c r="P601" i="16"/>
  <c r="U601" i="16"/>
  <c r="R601" i="16"/>
  <c r="T601" i="16"/>
  <c r="O601" i="16"/>
  <c r="T499" i="16"/>
  <c r="P499" i="16"/>
  <c r="Q499" i="16"/>
  <c r="O499" i="16"/>
  <c r="V499" i="16"/>
  <c r="U499" i="16"/>
  <c r="Y111" i="20"/>
  <c r="R423" i="19"/>
  <c r="Q20" i="16"/>
  <c r="X897" i="20"/>
  <c r="V897" i="20"/>
  <c r="W897" i="20"/>
  <c r="U897" i="20"/>
  <c r="Y897" i="20"/>
  <c r="X900" i="18"/>
  <c r="U900" i="18"/>
  <c r="W900" i="18"/>
  <c r="V900" i="18"/>
  <c r="Y900" i="18"/>
  <c r="X900" i="20"/>
  <c r="W900" i="20"/>
  <c r="V900" i="20"/>
  <c r="U900" i="20"/>
  <c r="Y900" i="20"/>
  <c r="V904" i="20"/>
  <c r="U904" i="20"/>
  <c r="X904" i="20"/>
  <c r="Y904" i="20"/>
  <c r="W904" i="20"/>
  <c r="X389" i="19"/>
  <c r="U389" i="19"/>
  <c r="X508" i="18"/>
  <c r="U508" i="18"/>
  <c r="V508" i="18"/>
  <c r="W508" i="18"/>
  <c r="V510" i="18"/>
  <c r="X510" i="18"/>
  <c r="W510" i="18"/>
  <c r="U510" i="18"/>
  <c r="W50" i="16"/>
  <c r="R50" i="16"/>
  <c r="S50" i="16" s="1"/>
  <c r="X56" i="19"/>
  <c r="W56" i="19"/>
  <c r="V56" i="19"/>
  <c r="U56" i="19"/>
  <c r="X57" i="19"/>
  <c r="V57" i="19"/>
  <c r="R891" i="16"/>
  <c r="Q891" i="16"/>
  <c r="P891" i="16"/>
  <c r="V891" i="16"/>
  <c r="W891" i="16"/>
  <c r="O891" i="16"/>
  <c r="S891" i="16" s="1"/>
  <c r="U891" i="16"/>
  <c r="T891" i="16"/>
  <c r="X891" i="16" s="1"/>
  <c r="X909" i="19"/>
  <c r="V909" i="19"/>
  <c r="W909" i="19"/>
  <c r="U909" i="19"/>
  <c r="Y909" i="19"/>
  <c r="V912" i="19"/>
  <c r="U912" i="19"/>
  <c r="Y912" i="19"/>
  <c r="X912" i="19"/>
  <c r="W912" i="19"/>
  <c r="X907" i="20"/>
  <c r="V907" i="20"/>
  <c r="W907" i="20"/>
  <c r="U907" i="20"/>
  <c r="Y907" i="20"/>
  <c r="X20" i="18"/>
  <c r="V20" i="18"/>
  <c r="W20" i="18"/>
  <c r="U20" i="18"/>
  <c r="X23" i="20"/>
  <c r="U23" i="20"/>
  <c r="V23" i="20"/>
  <c r="X470" i="18"/>
  <c r="V470" i="18"/>
  <c r="W470" i="18"/>
  <c r="U470" i="18"/>
  <c r="U471" i="18"/>
  <c r="X471" i="18"/>
  <c r="V471" i="18"/>
  <c r="W495" i="16"/>
  <c r="R495" i="16"/>
  <c r="U495" i="16"/>
  <c r="T495" i="16"/>
  <c r="O495" i="16"/>
  <c r="S495" i="16" s="1"/>
  <c r="P495" i="16"/>
  <c r="X897" i="19"/>
  <c r="V897" i="19"/>
  <c r="W897" i="19"/>
  <c r="U897" i="19"/>
  <c r="Y897" i="19"/>
  <c r="V904" i="18"/>
  <c r="U904" i="18"/>
  <c r="Y904" i="18"/>
  <c r="X904" i="18"/>
  <c r="W904" i="18"/>
  <c r="R879" i="16"/>
  <c r="W879" i="16"/>
  <c r="U879" i="16"/>
  <c r="V879" i="16"/>
  <c r="Q879" i="16"/>
  <c r="P879" i="16"/>
  <c r="O879" i="16"/>
  <c r="T879" i="16"/>
  <c r="U895" i="20"/>
  <c r="V895" i="20"/>
  <c r="X895" i="20"/>
  <c r="W895" i="20"/>
  <c r="Y895" i="20"/>
  <c r="X559" i="20"/>
  <c r="V559" i="20"/>
  <c r="W559" i="20"/>
  <c r="U511" i="16"/>
  <c r="X511" i="16" s="1"/>
  <c r="R511" i="16"/>
  <c r="P511" i="16"/>
  <c r="Q511" i="16"/>
  <c r="W511" i="16"/>
  <c r="V514" i="19"/>
  <c r="W514" i="19"/>
  <c r="U514" i="19"/>
  <c r="X57" i="20"/>
  <c r="V57" i="20"/>
  <c r="O894" i="16"/>
  <c r="V894" i="16"/>
  <c r="U894" i="16"/>
  <c r="P894" i="16"/>
  <c r="W894" i="16"/>
  <c r="Q894" i="16"/>
  <c r="T894" i="16"/>
  <c r="X894" i="16" s="1"/>
  <c r="R894" i="16"/>
  <c r="T888" i="16"/>
  <c r="V888" i="16"/>
  <c r="P888" i="16"/>
  <c r="R888" i="16"/>
  <c r="W888" i="16"/>
  <c r="U888" i="16"/>
  <c r="O888" i="16"/>
  <c r="Q888" i="16"/>
  <c r="U906" i="20"/>
  <c r="X906" i="20"/>
  <c r="V906" i="20"/>
  <c r="W906" i="20"/>
  <c r="Y906" i="20"/>
  <c r="V19" i="18"/>
  <c r="X19" i="18"/>
  <c r="U19" i="18"/>
  <c r="W19" i="18"/>
  <c r="X23" i="19"/>
  <c r="V23" i="19"/>
  <c r="W17" i="18"/>
  <c r="U17" i="18"/>
  <c r="V17" i="18"/>
  <c r="X17" i="18"/>
  <c r="V24" i="20"/>
  <c r="W24" i="20"/>
  <c r="U24" i="20"/>
  <c r="X101" i="20"/>
  <c r="W101" i="20"/>
  <c r="V101" i="20"/>
  <c r="P93" i="16"/>
  <c r="O93" i="16"/>
  <c r="W93" i="16"/>
  <c r="R93" i="16"/>
  <c r="U93" i="16"/>
  <c r="T604" i="16"/>
  <c r="X604" i="16" s="1"/>
  <c r="U604" i="16"/>
  <c r="W604" i="16"/>
  <c r="P604" i="16"/>
  <c r="S604" i="16" s="1"/>
  <c r="Q604" i="16"/>
  <c r="R604" i="16"/>
  <c r="R344" i="16"/>
  <c r="T344" i="16"/>
  <c r="P344" i="16"/>
  <c r="S344" i="16" s="1"/>
  <c r="W344" i="16"/>
  <c r="U344" i="16"/>
  <c r="U497" i="16"/>
  <c r="X497" i="16" s="1"/>
  <c r="P497" i="16"/>
  <c r="V497" i="16"/>
  <c r="O497" i="16"/>
  <c r="R497" i="16"/>
  <c r="W497" i="16"/>
  <c r="T829" i="16"/>
  <c r="P829" i="16"/>
  <c r="U829" i="16"/>
  <c r="V776" i="20"/>
  <c r="X51" i="16"/>
  <c r="X276" i="16"/>
  <c r="Y693" i="18"/>
  <c r="R595" i="20"/>
  <c r="Y578" i="20"/>
  <c r="Y19" i="19"/>
  <c r="Y256" i="20"/>
  <c r="O20" i="16"/>
  <c r="X900" i="19"/>
  <c r="V900" i="19"/>
  <c r="U900" i="19"/>
  <c r="W900" i="19"/>
  <c r="Y900" i="19"/>
  <c r="X903" i="20"/>
  <c r="U903" i="20"/>
  <c r="V903" i="20"/>
  <c r="W903" i="20"/>
  <c r="Y903" i="20"/>
  <c r="O882" i="16"/>
  <c r="S882" i="16" s="1"/>
  <c r="W882" i="16"/>
  <c r="Q882" i="16"/>
  <c r="U882" i="16"/>
  <c r="T882" i="16"/>
  <c r="X882" i="16" s="1"/>
  <c r="V882" i="16"/>
  <c r="R882" i="16"/>
  <c r="P882" i="16"/>
  <c r="X397" i="19"/>
  <c r="V397" i="19"/>
  <c r="W58" i="19"/>
  <c r="X505" i="20"/>
  <c r="W505" i="20"/>
  <c r="W514" i="20"/>
  <c r="U514" i="20"/>
  <c r="V514" i="20"/>
  <c r="X514" i="20"/>
  <c r="X59" i="19"/>
  <c r="W59" i="19"/>
  <c r="V55" i="18"/>
  <c r="X55" i="18"/>
  <c r="W55" i="18"/>
  <c r="U55" i="18"/>
  <c r="X60" i="18"/>
  <c r="W60" i="18"/>
  <c r="U60" i="18"/>
  <c r="V60" i="18"/>
  <c r="W911" i="18"/>
  <c r="U911" i="18"/>
  <c r="V911" i="18"/>
  <c r="Y911" i="18"/>
  <c r="X911" i="18"/>
  <c r="W906" i="18"/>
  <c r="V906" i="18"/>
  <c r="U906" i="18"/>
  <c r="X906" i="18"/>
  <c r="Y906" i="18"/>
  <c r="X913" i="20"/>
  <c r="U913" i="20"/>
  <c r="V913" i="20"/>
  <c r="W913" i="20"/>
  <c r="Y913" i="20"/>
  <c r="Q15" i="16"/>
  <c r="S15" i="16" s="1"/>
  <c r="W15" i="16"/>
  <c r="R15" i="16"/>
  <c r="U15" i="16"/>
  <c r="X15" i="16" s="1"/>
  <c r="R19" i="16"/>
  <c r="S19" i="16" s="1"/>
  <c r="V19" i="16"/>
  <c r="W19" i="16"/>
  <c r="U98" i="18"/>
  <c r="X98" i="18"/>
  <c r="W98" i="18"/>
  <c r="V98" i="18"/>
  <c r="W90" i="16"/>
  <c r="U90" i="16"/>
  <c r="R90" i="16"/>
  <c r="X465" i="18"/>
  <c r="U465" i="18"/>
  <c r="W343" i="16"/>
  <c r="X343" i="16" s="1"/>
  <c r="R343" i="16"/>
  <c r="S343" i="16" s="1"/>
  <c r="P492" i="16"/>
  <c r="S492" i="16" s="1"/>
  <c r="T492" i="16"/>
  <c r="U492" i="16"/>
  <c r="V492" i="16"/>
  <c r="W492" i="16"/>
  <c r="R492" i="16"/>
  <c r="O511" i="16"/>
  <c r="S511" i="16" s="1"/>
  <c r="S90" i="16"/>
  <c r="U22" i="10"/>
  <c r="R309" i="20"/>
  <c r="R110" i="19"/>
  <c r="Y71" i="20"/>
  <c r="R880" i="16"/>
  <c r="T880" i="16"/>
  <c r="U880" i="16"/>
  <c r="P880" i="16"/>
  <c r="Q880" i="16"/>
  <c r="O880" i="16"/>
  <c r="W880" i="16"/>
  <c r="V880" i="16"/>
  <c r="V898" i="19"/>
  <c r="Y898" i="19"/>
  <c r="W898" i="19"/>
  <c r="X898" i="19"/>
  <c r="U898" i="19"/>
  <c r="P886" i="16"/>
  <c r="Q886" i="16"/>
  <c r="T886" i="16"/>
  <c r="U886" i="16"/>
  <c r="V886" i="16"/>
  <c r="R886" i="16"/>
  <c r="O886" i="16"/>
  <c r="W886" i="16"/>
  <c r="W397" i="19"/>
  <c r="X505" i="19"/>
  <c r="V505" i="19"/>
  <c r="V508" i="20"/>
  <c r="X508" i="20"/>
  <c r="U58" i="18"/>
  <c r="V58" i="18"/>
  <c r="X58" i="18"/>
  <c r="W58" i="18"/>
  <c r="R53" i="16"/>
  <c r="S53" i="16" s="1"/>
  <c r="W53" i="16"/>
  <c r="U53" i="16"/>
  <c r="T53" i="16"/>
  <c r="X53" i="16" s="1"/>
  <c r="X909" i="20"/>
  <c r="W909" i="20"/>
  <c r="V909" i="20"/>
  <c r="U909" i="20"/>
  <c r="Y909" i="20"/>
  <c r="U911" i="19"/>
  <c r="V911" i="19"/>
  <c r="W911" i="19"/>
  <c r="X911" i="19"/>
  <c r="Y911" i="19"/>
  <c r="X910" i="20"/>
  <c r="U910" i="20"/>
  <c r="W910" i="20"/>
  <c r="V910" i="20"/>
  <c r="Y910" i="20"/>
  <c r="X18" i="19"/>
  <c r="U18" i="19"/>
  <c r="Q22" i="16"/>
  <c r="U22" i="16"/>
  <c r="T22" i="16"/>
  <c r="P22" i="16"/>
  <c r="S22" i="16" s="1"/>
  <c r="V22" i="16"/>
  <c r="O22" i="16"/>
  <c r="X20" i="19"/>
  <c r="U20" i="19"/>
  <c r="V97" i="20"/>
  <c r="X97" i="20"/>
  <c r="V473" i="20"/>
  <c r="X473" i="20"/>
  <c r="U342" i="16"/>
  <c r="Q342" i="16"/>
  <c r="S342" i="16" s="1"/>
  <c r="W342" i="16"/>
  <c r="T342" i="16"/>
  <c r="X342" i="16" s="1"/>
  <c r="R342" i="16"/>
  <c r="W498" i="16"/>
  <c r="T498" i="16"/>
  <c r="X498" i="16" s="1"/>
  <c r="V498" i="16"/>
  <c r="R498" i="16"/>
  <c r="P498" i="16"/>
  <c r="S498" i="16" s="1"/>
  <c r="U498" i="16"/>
  <c r="S504" i="16"/>
  <c r="R526" i="19"/>
  <c r="Y386" i="19"/>
  <c r="Y463" i="20"/>
  <c r="Y283" i="19"/>
  <c r="V895" i="19"/>
  <c r="W895" i="19"/>
  <c r="X895" i="19"/>
  <c r="U895" i="19"/>
  <c r="Y895" i="19"/>
  <c r="V898" i="18"/>
  <c r="X898" i="18"/>
  <c r="W898" i="18"/>
  <c r="U898" i="18"/>
  <c r="Y898" i="18"/>
  <c r="V901" i="19"/>
  <c r="X901" i="19"/>
  <c r="W901" i="19"/>
  <c r="U901" i="19"/>
  <c r="Y901" i="19"/>
  <c r="X368" i="20"/>
  <c r="V368" i="20"/>
  <c r="V514" i="18"/>
  <c r="U514" i="18"/>
  <c r="W514" i="18"/>
  <c r="X511" i="19"/>
  <c r="V511" i="19"/>
  <c r="X63" i="19"/>
  <c r="V63" i="19"/>
  <c r="W56" i="16"/>
  <c r="R56" i="16"/>
  <c r="P56" i="16"/>
  <c r="S56" i="16" s="1"/>
  <c r="U56" i="16"/>
  <c r="X56" i="16" s="1"/>
  <c r="X61" i="19"/>
  <c r="W61" i="19"/>
  <c r="U61" i="19"/>
  <c r="X913" i="18"/>
  <c r="V913" i="18"/>
  <c r="W913" i="18"/>
  <c r="U913" i="18"/>
  <c r="Y913" i="18"/>
  <c r="X909" i="18"/>
  <c r="W909" i="18"/>
  <c r="U909" i="18"/>
  <c r="V909" i="18"/>
  <c r="Y909" i="18"/>
  <c r="X908" i="19"/>
  <c r="Y908" i="19"/>
  <c r="W908" i="19"/>
  <c r="U908" i="19"/>
  <c r="V908" i="19"/>
  <c r="X21" i="20"/>
  <c r="W21" i="20"/>
  <c r="V21" i="20"/>
  <c r="X22" i="20"/>
  <c r="V22" i="20"/>
  <c r="X16" i="20"/>
  <c r="U16" i="20"/>
  <c r="V16" i="20"/>
  <c r="R16" i="16"/>
  <c r="P16" i="16"/>
  <c r="S16" i="16" s="1"/>
  <c r="V16" i="16"/>
  <c r="W16" i="16"/>
  <c r="V103" i="18"/>
  <c r="U103" i="18"/>
  <c r="X103" i="18"/>
  <c r="U474" i="20"/>
  <c r="V474" i="20"/>
  <c r="W474" i="20"/>
  <c r="X474" i="20"/>
  <c r="O341" i="16"/>
  <c r="S341" i="16" s="1"/>
  <c r="R341" i="16"/>
  <c r="W341" i="16"/>
  <c r="X341" i="16" s="1"/>
  <c r="S54" i="10"/>
  <c r="O506" i="14" s="1"/>
  <c r="Y233" i="19"/>
  <c r="R476" i="19"/>
  <c r="W884" i="16"/>
  <c r="O884" i="16"/>
  <c r="V884" i="16"/>
  <c r="R884" i="16"/>
  <c r="P884" i="16"/>
  <c r="U884" i="16"/>
  <c r="Q884" i="16"/>
  <c r="T884" i="16"/>
  <c r="U881" i="16"/>
  <c r="R881" i="16"/>
  <c r="Q881" i="16"/>
  <c r="O881" i="16"/>
  <c r="P881" i="16"/>
  <c r="T881" i="16"/>
  <c r="W881" i="16"/>
  <c r="V881" i="16"/>
  <c r="V902" i="20"/>
  <c r="X902" i="20"/>
  <c r="W902" i="20"/>
  <c r="U902" i="20"/>
  <c r="Y902" i="20"/>
  <c r="W404" i="20"/>
  <c r="V404" i="20"/>
  <c r="U404" i="20"/>
  <c r="X369" i="20"/>
  <c r="V369" i="20"/>
  <c r="X509" i="19"/>
  <c r="W509" i="19"/>
  <c r="U509" i="19"/>
  <c r="X512" i="20"/>
  <c r="V512" i="20"/>
  <c r="X55" i="20"/>
  <c r="V55" i="20"/>
  <c r="W55" i="20"/>
  <c r="U55" i="20"/>
  <c r="X60" i="19"/>
  <c r="U60" i="19"/>
  <c r="W60" i="19"/>
  <c r="W61" i="20"/>
  <c r="V61" i="20"/>
  <c r="X61" i="20"/>
  <c r="V912" i="20"/>
  <c r="U912" i="20"/>
  <c r="X912" i="20"/>
  <c r="W912" i="20"/>
  <c r="Y912" i="20"/>
  <c r="U887" i="16"/>
  <c r="O887" i="16"/>
  <c r="T887" i="16"/>
  <c r="W887" i="16"/>
  <c r="P887" i="16"/>
  <c r="V887" i="16"/>
  <c r="Q887" i="16"/>
  <c r="R887" i="16"/>
  <c r="X908" i="20"/>
  <c r="U908" i="20"/>
  <c r="W908" i="20"/>
  <c r="V908" i="20"/>
  <c r="Y908" i="20"/>
  <c r="X15" i="18"/>
  <c r="W15" i="18"/>
  <c r="U15" i="18"/>
  <c r="V15" i="18"/>
  <c r="P21" i="16"/>
  <c r="S21" i="16" s="1"/>
  <c r="R21" i="16"/>
  <c r="U21" i="16"/>
  <c r="W21" i="16"/>
  <c r="X21" i="19"/>
  <c r="V21" i="19"/>
  <c r="W21" i="19"/>
  <c r="X98" i="19"/>
  <c r="U98" i="19"/>
  <c r="U100" i="18"/>
  <c r="X100" i="18"/>
  <c r="V100" i="18"/>
  <c r="W100" i="18"/>
  <c r="V466" i="19"/>
  <c r="X466" i="19"/>
  <c r="V340" i="16"/>
  <c r="W340" i="16"/>
  <c r="P340" i="16"/>
  <c r="S340" i="16" s="1"/>
  <c r="R340" i="16"/>
  <c r="U340" i="16"/>
  <c r="V58" i="20"/>
  <c r="X20" i="16"/>
  <c r="Y130" i="19"/>
  <c r="Y113" i="20"/>
  <c r="Y251" i="20"/>
  <c r="R242" i="19"/>
  <c r="Y159" i="19"/>
  <c r="W902" i="18"/>
  <c r="V902" i="18"/>
  <c r="X902" i="18"/>
  <c r="U902" i="18"/>
  <c r="Y902" i="18"/>
  <c r="W878" i="16"/>
  <c r="R878" i="16"/>
  <c r="Q878" i="16"/>
  <c r="P878" i="16"/>
  <c r="U878" i="16"/>
  <c r="T878" i="16"/>
  <c r="O878" i="16"/>
  <c r="S878" i="16" s="1"/>
  <c r="V878" i="16"/>
  <c r="V899" i="20"/>
  <c r="X899" i="20"/>
  <c r="U899" i="20"/>
  <c r="W899" i="20"/>
  <c r="Y899" i="20"/>
  <c r="Y384" i="19"/>
  <c r="W384" i="19"/>
  <c r="V384" i="19"/>
  <c r="U384" i="19"/>
  <c r="X384" i="19"/>
  <c r="X365" i="19"/>
  <c r="W365" i="19"/>
  <c r="V365" i="19"/>
  <c r="X513" i="19"/>
  <c r="W513" i="19"/>
  <c r="V513" i="19"/>
  <c r="U513" i="19"/>
  <c r="V64" i="18"/>
  <c r="U64" i="18"/>
  <c r="W64" i="18"/>
  <c r="W60" i="20"/>
  <c r="V60" i="20"/>
  <c r="X60" i="20"/>
  <c r="R890" i="16"/>
  <c r="W890" i="16"/>
  <c r="Q890" i="16"/>
  <c r="T890" i="16"/>
  <c r="O890" i="16"/>
  <c r="U890" i="16"/>
  <c r="P890" i="16"/>
  <c r="V890" i="16"/>
  <c r="X905" i="18"/>
  <c r="V905" i="18"/>
  <c r="U905" i="18"/>
  <c r="W905" i="18"/>
  <c r="Y905" i="18"/>
  <c r="U914" i="19"/>
  <c r="W914" i="19"/>
  <c r="Y914" i="19"/>
  <c r="X914" i="19"/>
  <c r="V914" i="19"/>
  <c r="X19" i="19"/>
  <c r="V19" i="19"/>
  <c r="X17" i="20"/>
  <c r="V17" i="20"/>
  <c r="R87" i="16"/>
  <c r="Q87" i="16"/>
  <c r="W87" i="16"/>
  <c r="T87" i="16"/>
  <c r="T602" i="16"/>
  <c r="X602" i="16" s="1"/>
  <c r="Q602" i="16"/>
  <c r="S602" i="16" s="1"/>
  <c r="W602" i="16"/>
  <c r="R338" i="16"/>
  <c r="W338" i="16"/>
  <c r="O338" i="16"/>
  <c r="U338" i="16"/>
  <c r="V512" i="16"/>
  <c r="Y60" i="19"/>
  <c r="X854" i="16"/>
  <c r="R608" i="20"/>
  <c r="Y328" i="20"/>
  <c r="T493" i="16"/>
  <c r="X493" i="16" s="1"/>
  <c r="U61" i="18"/>
  <c r="U898" i="20"/>
  <c r="W898" i="20"/>
  <c r="X898" i="20"/>
  <c r="V898" i="20"/>
  <c r="Y898" i="20"/>
  <c r="X897" i="18"/>
  <c r="W897" i="18"/>
  <c r="V897" i="18"/>
  <c r="U897" i="18"/>
  <c r="Y897" i="18"/>
  <c r="X896" i="20"/>
  <c r="W896" i="20"/>
  <c r="U896" i="20"/>
  <c r="V896" i="20"/>
  <c r="Y896" i="20"/>
  <c r="O512" i="16"/>
  <c r="S512" i="16" s="1"/>
  <c r="X375" i="20"/>
  <c r="V375" i="20"/>
  <c r="W17" i="20"/>
  <c r="W511" i="20"/>
  <c r="V511" i="20"/>
  <c r="X511" i="20"/>
  <c r="W55" i="16"/>
  <c r="X55" i="16" s="1"/>
  <c r="R55" i="16"/>
  <c r="S55" i="16" s="1"/>
  <c r="R893" i="16"/>
  <c r="W893" i="16"/>
  <c r="O893" i="16"/>
  <c r="S893" i="16" s="1"/>
  <c r="T893" i="16"/>
  <c r="Q893" i="16"/>
  <c r="U893" i="16"/>
  <c r="P893" i="16"/>
  <c r="V893" i="16"/>
  <c r="U906" i="19"/>
  <c r="X906" i="19"/>
  <c r="V906" i="19"/>
  <c r="W906" i="19"/>
  <c r="Y906" i="19"/>
  <c r="X907" i="19"/>
  <c r="U907" i="19"/>
  <c r="V907" i="19"/>
  <c r="W907" i="19"/>
  <c r="Y907" i="19"/>
  <c r="X15" i="20"/>
  <c r="W15" i="20"/>
  <c r="V15" i="20"/>
  <c r="W104" i="18"/>
  <c r="V104" i="18"/>
  <c r="U104" i="18"/>
  <c r="V474" i="18"/>
  <c r="W474" i="18"/>
  <c r="U474" i="18"/>
  <c r="U339" i="16"/>
  <c r="R339" i="16"/>
  <c r="W339" i="16"/>
  <c r="T339" i="16"/>
  <c r="Y615" i="19"/>
  <c r="Y100" i="19"/>
  <c r="R567" i="19"/>
  <c r="Y309" i="19"/>
  <c r="Y272" i="19"/>
  <c r="S499" i="16"/>
  <c r="X896" i="19"/>
  <c r="W896" i="19"/>
  <c r="U896" i="19"/>
  <c r="V896" i="19"/>
  <c r="Y896" i="19"/>
  <c r="Y903" i="19"/>
  <c r="V903" i="19"/>
  <c r="U903" i="19"/>
  <c r="X903" i="19"/>
  <c r="W903" i="19"/>
  <c r="V903" i="18"/>
  <c r="U903" i="18"/>
  <c r="X903" i="18"/>
  <c r="W903" i="18"/>
  <c r="Y903" i="18"/>
  <c r="X378" i="20"/>
  <c r="U378" i="20"/>
  <c r="W642" i="16"/>
  <c r="T642" i="16"/>
  <c r="X642" i="16" s="1"/>
  <c r="P642" i="16"/>
  <c r="R642" i="16"/>
  <c r="O642" i="16"/>
  <c r="U642" i="16"/>
  <c r="Q642" i="16"/>
  <c r="Q58" i="16"/>
  <c r="V58" i="16"/>
  <c r="O58" i="16"/>
  <c r="S58" i="16" s="1"/>
  <c r="T58" i="16"/>
  <c r="P58" i="16"/>
  <c r="U58" i="16"/>
  <c r="V64" i="19"/>
  <c r="U64" i="19"/>
  <c r="X64" i="19"/>
  <c r="W64" i="19"/>
  <c r="W52" i="16"/>
  <c r="R52" i="16"/>
  <c r="P52" i="16"/>
  <c r="S52" i="16" s="1"/>
  <c r="V910" i="19"/>
  <c r="U910" i="19"/>
  <c r="X910" i="19"/>
  <c r="W910" i="19"/>
  <c r="Y910" i="19"/>
  <c r="W892" i="16"/>
  <c r="R892" i="16"/>
  <c r="P892" i="16"/>
  <c r="O892" i="16"/>
  <c r="U892" i="16"/>
  <c r="Q892" i="16"/>
  <c r="T892" i="16"/>
  <c r="V892" i="16"/>
  <c r="U914" i="20"/>
  <c r="Y914" i="20"/>
  <c r="W914" i="20"/>
  <c r="V914" i="20"/>
  <c r="X914" i="20"/>
  <c r="W14" i="16"/>
  <c r="U14" i="16"/>
  <c r="P14" i="16"/>
  <c r="S14" i="16" s="1"/>
  <c r="R14" i="16"/>
  <c r="W21" i="18"/>
  <c r="U21" i="18"/>
  <c r="X21" i="18"/>
  <c r="V21" i="18"/>
  <c r="W24" i="19"/>
  <c r="U24" i="19"/>
  <c r="V24" i="19"/>
  <c r="X103" i="19"/>
  <c r="V103" i="19"/>
  <c r="W88" i="16"/>
  <c r="V88" i="16"/>
  <c r="U88" i="16"/>
  <c r="P88" i="16"/>
  <c r="R88" i="16"/>
  <c r="X470" i="19"/>
  <c r="V470" i="19"/>
  <c r="W494" i="16"/>
  <c r="U494" i="16"/>
  <c r="X494" i="16" s="1"/>
  <c r="R494" i="16"/>
  <c r="P494" i="16"/>
  <c r="S494" i="16" s="1"/>
  <c r="O57" i="16"/>
  <c r="R843" i="18"/>
  <c r="Y754" i="18"/>
  <c r="R535" i="18"/>
  <c r="Y817" i="18"/>
  <c r="Y800" i="18"/>
  <c r="Y812" i="18"/>
  <c r="R745" i="18"/>
  <c r="Y839" i="18"/>
  <c r="R152" i="18"/>
  <c r="Y152" i="18"/>
  <c r="R722" i="18"/>
  <c r="R876" i="18"/>
  <c r="Y436" i="18"/>
  <c r="Y863" i="18"/>
  <c r="R649" i="18"/>
  <c r="Y783" i="18"/>
  <c r="Y430" i="18"/>
  <c r="Y541" i="18"/>
  <c r="Y725" i="18"/>
  <c r="R823" i="18"/>
  <c r="R763" i="18"/>
  <c r="Y420" i="18"/>
  <c r="Y855" i="18"/>
  <c r="Y762" i="18"/>
  <c r="R679" i="18"/>
  <c r="R489" i="18"/>
  <c r="S516" i="16"/>
  <c r="X285" i="16"/>
  <c r="X295" i="16"/>
  <c r="X52" i="16"/>
  <c r="X143" i="16"/>
  <c r="S159" i="16"/>
  <c r="S33" i="16"/>
  <c r="S410" i="16"/>
  <c r="X25" i="16"/>
  <c r="X211" i="16"/>
  <c r="Q829" i="16"/>
  <c r="P827" i="16"/>
  <c r="X547" i="16"/>
  <c r="Y784" i="18"/>
  <c r="X145" i="16"/>
  <c r="X43" i="16"/>
  <c r="X16" i="16"/>
  <c r="S300" i="16"/>
  <c r="S351" i="16"/>
  <c r="S393" i="16"/>
  <c r="X116" i="16"/>
  <c r="S47" i="16"/>
  <c r="X784" i="16"/>
  <c r="X33" i="16"/>
  <c r="X50" i="16"/>
  <c r="X107" i="16"/>
  <c r="S87" i="16"/>
  <c r="S722" i="16"/>
  <c r="X312" i="16"/>
  <c r="X316" i="16"/>
  <c r="X91" i="16"/>
  <c r="S45" i="16"/>
  <c r="S276" i="16"/>
  <c r="X155" i="16"/>
  <c r="X163" i="16"/>
  <c r="X441" i="16"/>
  <c r="Q1" i="19"/>
  <c r="R814" i="18"/>
  <c r="Y754" i="19"/>
  <c r="Q1" i="20"/>
  <c r="Y324" i="20"/>
  <c r="Y54" i="19"/>
  <c r="R374" i="19"/>
  <c r="Y294" i="19"/>
  <c r="S355" i="16"/>
  <c r="R53" i="18"/>
  <c r="Y652" i="18"/>
  <c r="Y286" i="19"/>
  <c r="Y245" i="19"/>
  <c r="R528" i="20"/>
  <c r="Y517" i="20"/>
  <c r="Y808" i="18"/>
  <c r="R863" i="19"/>
  <c r="Y635" i="20"/>
  <c r="Y302" i="19"/>
  <c r="Y218" i="19"/>
  <c r="R445" i="19"/>
  <c r="Y488" i="19"/>
  <c r="Y247" i="19"/>
  <c r="R815" i="19"/>
  <c r="Y749" i="19"/>
  <c r="Y765" i="20"/>
  <c r="U29" i="3"/>
  <c r="L340" i="14" s="1"/>
  <c r="M340" i="14" s="1"/>
  <c r="P27" i="12"/>
  <c r="Y646" i="18"/>
  <c r="R15" i="19"/>
  <c r="Y196" i="20"/>
  <c r="R313" i="20"/>
  <c r="R203" i="20"/>
  <c r="R398" i="20"/>
  <c r="Y500" i="19"/>
  <c r="R546" i="20"/>
  <c r="R179" i="19"/>
  <c r="O1" i="19"/>
  <c r="Y592" i="20"/>
  <c r="R540" i="20"/>
  <c r="Y537" i="20"/>
  <c r="R837" i="19"/>
  <c r="R885" i="18"/>
  <c r="Y710" i="19"/>
  <c r="Y869" i="19"/>
  <c r="Y855" i="19"/>
  <c r="P47" i="12"/>
  <c r="R83" i="14" s="1"/>
  <c r="T83" i="14" s="1"/>
  <c r="R163" i="20"/>
  <c r="Y312" i="19"/>
  <c r="Y21" i="20"/>
  <c r="R363" i="20"/>
  <c r="R730" i="19"/>
  <c r="R816" i="19"/>
  <c r="Y843" i="20"/>
  <c r="Q10" i="10"/>
  <c r="O424" i="14" s="1"/>
  <c r="Q424" i="14" s="1"/>
  <c r="Y571" i="19"/>
  <c r="R173" i="19"/>
  <c r="Y878" i="20"/>
  <c r="Y336" i="19"/>
  <c r="R341" i="20"/>
  <c r="O1" i="20"/>
  <c r="R632" i="18"/>
  <c r="Y436" i="19"/>
  <c r="R61" i="20"/>
  <c r="R290" i="20"/>
  <c r="R17" i="20"/>
  <c r="R49" i="19"/>
  <c r="Y121" i="19"/>
  <c r="Y157" i="19"/>
  <c r="Y148" i="19"/>
  <c r="Y209" i="19"/>
  <c r="Y149" i="20"/>
  <c r="R149" i="20"/>
  <c r="Y458" i="19"/>
  <c r="Y28" i="20"/>
  <c r="Y26" i="20"/>
  <c r="Y123" i="19"/>
  <c r="R440" i="19"/>
  <c r="Y46" i="19"/>
  <c r="Y105" i="19"/>
  <c r="Y212" i="19"/>
  <c r="Y663" i="18"/>
  <c r="Y335" i="19"/>
  <c r="R128" i="20"/>
  <c r="Y275" i="19"/>
  <c r="Y207" i="19"/>
  <c r="Y37" i="20"/>
  <c r="N1" i="20"/>
  <c r="R305" i="20"/>
  <c r="Y503" i="20"/>
  <c r="R411" i="19"/>
  <c r="Y166" i="20"/>
  <c r="R438" i="18"/>
  <c r="R558" i="20"/>
  <c r="Y320" i="20"/>
  <c r="Y79" i="19"/>
  <c r="Y249" i="20"/>
  <c r="Y531" i="19"/>
  <c r="N1" i="19"/>
  <c r="Y810" i="18"/>
  <c r="R742" i="18"/>
  <c r="Y243" i="19"/>
  <c r="Y231" i="20"/>
  <c r="R231" i="20"/>
  <c r="R331" i="20"/>
  <c r="Y331" i="20"/>
  <c r="Y251" i="19"/>
  <c r="Y155" i="20"/>
  <c r="R623" i="19"/>
  <c r="R189" i="19"/>
  <c r="Y169" i="19"/>
  <c r="R115" i="19"/>
  <c r="R232" i="20"/>
  <c r="Y211" i="19"/>
  <c r="R289" i="19"/>
  <c r="Y738" i="18"/>
  <c r="Y606" i="20"/>
  <c r="Y598" i="18"/>
  <c r="Y360" i="19"/>
  <c r="Y482" i="19"/>
  <c r="Y569" i="19"/>
  <c r="Y365" i="19"/>
  <c r="Y533" i="19"/>
  <c r="Y30" i="20"/>
  <c r="Y361" i="20"/>
  <c r="Y393" i="20"/>
  <c r="Y191" i="20"/>
  <c r="R383" i="19"/>
  <c r="R622" i="20"/>
  <c r="Y153" i="19"/>
  <c r="Y343" i="20"/>
  <c r="R223" i="20"/>
  <c r="R587" i="19"/>
  <c r="Y365" i="20"/>
  <c r="Y166" i="19"/>
  <c r="R391" i="20"/>
  <c r="R833" i="19"/>
  <c r="Y711" i="19"/>
  <c r="N47" i="3"/>
  <c r="L83" i="14" s="1"/>
  <c r="W49" i="12"/>
  <c r="R460" i="14" s="1"/>
  <c r="R452" i="20"/>
  <c r="Y132" i="19"/>
  <c r="Y229" i="19"/>
  <c r="AA108" i="21"/>
  <c r="Y83" i="20"/>
  <c r="R598" i="19"/>
  <c r="R829" i="18"/>
  <c r="V66" i="12"/>
  <c r="R629" i="14" s="1"/>
  <c r="T629" i="14" s="1"/>
  <c r="P8" i="10"/>
  <c r="O373" i="14" s="1"/>
  <c r="Y603" i="19"/>
  <c r="Y240" i="20"/>
  <c r="Y75" i="20"/>
  <c r="R297" i="20"/>
  <c r="Y576" i="19"/>
  <c r="Y80" i="20"/>
  <c r="Y880" i="20"/>
  <c r="R149" i="18"/>
  <c r="Y648" i="18"/>
  <c r="Y10" i="19"/>
  <c r="Y35" i="19"/>
  <c r="Y160" i="20"/>
  <c r="R280" i="19"/>
  <c r="R7" i="20"/>
  <c r="R29" i="18"/>
  <c r="Y29" i="18"/>
  <c r="Y401" i="19"/>
  <c r="R401" i="19"/>
  <c r="R756" i="19"/>
  <c r="Y779" i="18"/>
  <c r="R835" i="18"/>
  <c r="R882" i="18"/>
  <c r="W15" i="10"/>
  <c r="O270" i="14" s="1"/>
  <c r="Q270" i="14" s="1"/>
  <c r="V58" i="10"/>
  <c r="O549" i="14" s="1"/>
  <c r="M452" i="14"/>
  <c r="Y678" i="18"/>
  <c r="R570" i="20"/>
  <c r="Y466" i="19"/>
  <c r="Y6" i="20"/>
  <c r="R161" i="19"/>
  <c r="Y161" i="19"/>
  <c r="Y799" i="19"/>
  <c r="R818" i="19"/>
  <c r="Y795" i="18"/>
  <c r="V24" i="10"/>
  <c r="O39" i="14" s="1"/>
  <c r="P39" i="14" s="1"/>
  <c r="R686" i="18"/>
  <c r="Y636" i="18"/>
  <c r="R195" i="19"/>
  <c r="Y87" i="20"/>
  <c r="Y207" i="20"/>
  <c r="R548" i="20"/>
  <c r="Y362" i="20"/>
  <c r="R545" i="19"/>
  <c r="Y723" i="18"/>
  <c r="U42" i="3"/>
  <c r="L200" i="14" s="1"/>
  <c r="Y641" i="18"/>
  <c r="R151" i="19"/>
  <c r="R185" i="20"/>
  <c r="Y471" i="20"/>
  <c r="R82" i="19"/>
  <c r="R50" i="19"/>
  <c r="Y50" i="19"/>
  <c r="Y732" i="18"/>
  <c r="R848" i="20"/>
  <c r="R842" i="20"/>
  <c r="Y886" i="20"/>
  <c r="Y770" i="19"/>
  <c r="V66" i="10"/>
  <c r="O629" i="14" s="1"/>
  <c r="P629" i="14" s="1"/>
  <c r="W40" i="12"/>
  <c r="R70" i="14" s="1"/>
  <c r="T70" i="14" s="1"/>
  <c r="Y621" i="19"/>
  <c r="Y403" i="19"/>
  <c r="Y590" i="20"/>
  <c r="R417" i="20"/>
  <c r="R13" i="19"/>
  <c r="Y319" i="19"/>
  <c r="R538" i="20"/>
  <c r="Y510" i="20"/>
  <c r="R11" i="18"/>
  <c r="Y11" i="18"/>
  <c r="R268" i="20"/>
  <c r="Y120" i="19"/>
  <c r="Y192" i="20"/>
  <c r="Y511" i="19"/>
  <c r="R427" i="20"/>
  <c r="R419" i="19"/>
  <c r="Y708" i="20"/>
  <c r="Y650" i="20"/>
  <c r="R539" i="18"/>
  <c r="R727" i="20"/>
  <c r="R17" i="10"/>
  <c r="O305" i="14" s="1"/>
  <c r="R389" i="19"/>
  <c r="R68" i="19"/>
  <c r="R132" i="20"/>
  <c r="Y127" i="19"/>
  <c r="Y583" i="19"/>
  <c r="R589" i="19"/>
  <c r="R866" i="20"/>
  <c r="Y308" i="20"/>
  <c r="T30" i="10"/>
  <c r="O327" i="14" s="1"/>
  <c r="Y830" i="20"/>
  <c r="R128" i="18"/>
  <c r="R423" i="18"/>
  <c r="R681" i="18"/>
  <c r="Y543" i="19"/>
  <c r="Y343" i="19"/>
  <c r="R357" i="20"/>
  <c r="Y30" i="19"/>
  <c r="Y519" i="20"/>
  <c r="Y296" i="19"/>
  <c r="R5" i="19"/>
  <c r="Y848" i="19"/>
  <c r="Y758" i="20"/>
  <c r="Y185" i="19"/>
  <c r="R673" i="19"/>
  <c r="Y189" i="20"/>
  <c r="R416" i="20"/>
  <c r="Y228" i="19"/>
  <c r="R487" i="20"/>
  <c r="M108" i="21" s="1"/>
  <c r="R57" i="20"/>
  <c r="R320" i="19"/>
  <c r="R788" i="19"/>
  <c r="Y847" i="20"/>
  <c r="X55" i="10"/>
  <c r="O521" i="14" s="1"/>
  <c r="Y258" i="19"/>
  <c r="R31" i="20"/>
  <c r="R273" i="19"/>
  <c r="Y620" i="19"/>
  <c r="R199" i="19"/>
  <c r="Y476" i="20"/>
  <c r="Y455" i="19"/>
  <c r="R573" i="20"/>
  <c r="Y552" i="20"/>
  <c r="Y858" i="18"/>
  <c r="R710" i="20"/>
  <c r="R247" i="20"/>
  <c r="R433" i="18"/>
  <c r="Y92" i="19"/>
  <c r="R257" i="20"/>
  <c r="Y582" i="19"/>
  <c r="Y468" i="19"/>
  <c r="Y371" i="19"/>
  <c r="R397" i="20"/>
  <c r="Y469" i="19"/>
  <c r="R253" i="19"/>
  <c r="R565" i="20"/>
  <c r="Y565" i="20"/>
  <c r="Q31" i="10"/>
  <c r="O344" i="14" s="1"/>
  <c r="P344" i="14" s="1"/>
  <c r="R101" i="19"/>
  <c r="R118" i="19"/>
  <c r="P1" i="20"/>
  <c r="R507" i="20"/>
  <c r="Y507" i="20"/>
  <c r="T108" i="21" s="1"/>
  <c r="R743" i="18"/>
  <c r="R421" i="18"/>
  <c r="Y588" i="20"/>
  <c r="Y458" i="20"/>
  <c r="Y205" i="20"/>
  <c r="R156" i="20"/>
  <c r="R108" i="19"/>
  <c r="Y170" i="20"/>
  <c r="R170" i="20"/>
  <c r="R328" i="19"/>
  <c r="Y328" i="19"/>
  <c r="Y203" i="19"/>
  <c r="R203" i="19"/>
  <c r="S62" i="10"/>
  <c r="O586" i="14" s="1"/>
  <c r="Y706" i="18"/>
  <c r="R118" i="20"/>
  <c r="Y118" i="20"/>
  <c r="Y77" i="19"/>
  <c r="R77" i="19"/>
  <c r="R143" i="20"/>
  <c r="Y143" i="20"/>
  <c r="R340" i="19"/>
  <c r="Y340" i="19"/>
  <c r="R225" i="20"/>
  <c r="Y225" i="20"/>
  <c r="R592" i="19"/>
  <c r="Y592" i="19"/>
  <c r="Y442" i="19"/>
  <c r="R442" i="19"/>
  <c r="Y122" i="19"/>
  <c r="R122" i="19"/>
  <c r="R90" i="20"/>
  <c r="Y190" i="20"/>
  <c r="R190" i="20"/>
  <c r="R43" i="18"/>
  <c r="Y43" i="18"/>
  <c r="Y201" i="20"/>
  <c r="R201" i="20"/>
  <c r="P1" i="19"/>
  <c r="R487" i="19"/>
  <c r="Y487" i="19"/>
  <c r="S63" i="9"/>
  <c r="R70" i="3"/>
  <c r="L667" i="14" s="1"/>
  <c r="N667" i="14" s="1"/>
  <c r="Q70" i="3"/>
  <c r="L666" i="14" s="1"/>
  <c r="N666" i="14" s="1"/>
  <c r="T70" i="3"/>
  <c r="L669" i="14" s="1"/>
  <c r="N669" i="14" s="1"/>
  <c r="S66" i="9"/>
  <c r="M2" i="3"/>
  <c r="L362" i="14"/>
  <c r="M362" i="14" s="1"/>
  <c r="L2" i="3"/>
  <c r="AD40" i="9"/>
  <c r="N70" i="3"/>
  <c r="T62" i="10"/>
  <c r="O587" i="14" s="1"/>
  <c r="P587" i="14" s="1"/>
  <c r="S27" i="3"/>
  <c r="L218" i="14" s="1"/>
  <c r="U79" i="3"/>
  <c r="L760" i="14" s="1"/>
  <c r="N760" i="14" s="1"/>
  <c r="O70" i="3"/>
  <c r="L664" i="14" s="1"/>
  <c r="M664" i="14" s="1"/>
  <c r="Q62" i="10"/>
  <c r="O584" i="14" s="1"/>
  <c r="P584" i="14" s="1"/>
  <c r="P79" i="3"/>
  <c r="L755" i="14" s="1"/>
  <c r="N755" i="14" s="1"/>
  <c r="V70" i="3"/>
  <c r="Q79" i="3"/>
  <c r="M92" i="14"/>
  <c r="V62" i="10"/>
  <c r="O589" i="14" s="1"/>
  <c r="P589" i="14" s="1"/>
  <c r="T79" i="3"/>
  <c r="L759" i="14" s="1"/>
  <c r="N759" i="14" s="1"/>
  <c r="Q77" i="10"/>
  <c r="O734" i="14" s="1"/>
  <c r="Q734" i="14" s="1"/>
  <c r="P62" i="10"/>
  <c r="O583" i="14" s="1"/>
  <c r="P583" i="14" s="1"/>
  <c r="N520" i="14"/>
  <c r="M532" i="14"/>
  <c r="P70" i="3"/>
  <c r="L665" i="14" s="1"/>
  <c r="N665" i="14" s="1"/>
  <c r="N79" i="3"/>
  <c r="L753" i="14" s="1"/>
  <c r="M753" i="14" s="1"/>
  <c r="U70" i="3"/>
  <c r="S70" i="3"/>
  <c r="L668" i="14" s="1"/>
  <c r="N668" i="14" s="1"/>
  <c r="X62" i="10"/>
  <c r="O591" i="14" s="1"/>
  <c r="P591" i="14" s="1"/>
  <c r="U77" i="10"/>
  <c r="O738" i="14" s="1"/>
  <c r="Q738" i="14" s="1"/>
  <c r="V27" i="3"/>
  <c r="L221" i="14" s="1"/>
  <c r="M221" i="14" s="1"/>
  <c r="N54" i="3"/>
  <c r="L503" i="14" s="1"/>
  <c r="M503" i="14" s="1"/>
  <c r="S54" i="3"/>
  <c r="L508" i="14" s="1"/>
  <c r="N508" i="14" s="1"/>
  <c r="V44" i="10"/>
  <c r="O139" i="14" s="1"/>
  <c r="S48" i="9"/>
  <c r="V54" i="3"/>
  <c r="L511" i="14" s="1"/>
  <c r="M511" i="14" s="1"/>
  <c r="Y717" i="18"/>
  <c r="R47" i="18"/>
  <c r="Y47" i="18"/>
  <c r="R525" i="19"/>
  <c r="Y525" i="19"/>
  <c r="R43" i="19"/>
  <c r="Y43" i="19"/>
  <c r="R513" i="19"/>
  <c r="M72" i="21" s="1"/>
  <c r="Y513" i="19"/>
  <c r="Y363" i="19"/>
  <c r="Y288" i="20"/>
  <c r="R288" i="20"/>
  <c r="Y141" i="20"/>
  <c r="R141" i="20"/>
  <c r="Y125" i="19"/>
  <c r="R125" i="19"/>
  <c r="R480" i="19"/>
  <c r="Y480" i="19"/>
  <c r="Y400" i="19"/>
  <c r="R400" i="19"/>
  <c r="Y650" i="18"/>
  <c r="Y446" i="19"/>
  <c r="Y616" i="20"/>
  <c r="R616" i="20"/>
  <c r="R40" i="18"/>
  <c r="Y40" i="18"/>
  <c r="R332" i="20"/>
  <c r="Y301" i="19"/>
  <c r="R137" i="20"/>
  <c r="Y41" i="19"/>
  <c r="R268" i="19"/>
  <c r="Y372" i="19"/>
  <c r="R318" i="19"/>
  <c r="R131" i="18"/>
  <c r="Y131" i="18"/>
  <c r="R19" i="18"/>
  <c r="Y19" i="18"/>
  <c r="Y419" i="18"/>
  <c r="R48" i="20"/>
  <c r="R423" i="20"/>
  <c r="AA64" i="21"/>
  <c r="Y286" i="20"/>
  <c r="R547" i="18"/>
  <c r="Y547" i="18"/>
  <c r="R259" i="18"/>
  <c r="Y259" i="18"/>
  <c r="R63" i="19"/>
  <c r="R535" i="19"/>
  <c r="Y229" i="20"/>
  <c r="Y186" i="20"/>
  <c r="Y69" i="20"/>
  <c r="Y371" i="20"/>
  <c r="R482" i="20"/>
  <c r="Y471" i="19"/>
  <c r="R385" i="20"/>
  <c r="Y271" i="19"/>
  <c r="R211" i="20"/>
  <c r="R438" i="19"/>
  <c r="Y66" i="20"/>
  <c r="Y35" i="20"/>
  <c r="Y147" i="20"/>
  <c r="R477" i="19"/>
  <c r="Y477" i="19"/>
  <c r="Y416" i="18"/>
  <c r="Y415" i="18"/>
  <c r="R146" i="20"/>
  <c r="Y131" i="20"/>
  <c r="R171" i="20"/>
  <c r="Y162" i="19"/>
  <c r="Y599" i="20"/>
  <c r="R556" i="20"/>
  <c r="R361" i="18"/>
  <c r="Y361" i="18"/>
  <c r="Y890" i="19"/>
  <c r="Y73" i="20"/>
  <c r="Y155" i="19"/>
  <c r="Y402" i="19"/>
  <c r="Y409" i="19"/>
  <c r="R169" i="20"/>
  <c r="Y169" i="20"/>
  <c r="R709" i="20"/>
  <c r="Y819" i="20"/>
  <c r="T53" i="12"/>
  <c r="R497" i="14" s="1"/>
  <c r="T497" i="14" s="1"/>
  <c r="Q15" i="12"/>
  <c r="R264" i="14" s="1"/>
  <c r="T264" i="14" s="1"/>
  <c r="Q39" i="12"/>
  <c r="R124" i="14" s="1"/>
  <c r="S124" i="14" s="1"/>
  <c r="T20" i="12"/>
  <c r="R97" i="14" s="1"/>
  <c r="S97" i="14" s="1"/>
  <c r="AA106" i="21"/>
  <c r="Y612" i="20"/>
  <c r="Y495" i="20"/>
  <c r="Y235" i="19"/>
  <c r="R235" i="19"/>
  <c r="Y840" i="20"/>
  <c r="R789" i="18"/>
  <c r="R889" i="19"/>
  <c r="R739" i="19"/>
  <c r="Y461" i="20"/>
  <c r="Y856" i="20"/>
  <c r="Y870" i="19"/>
  <c r="Y612" i="18"/>
  <c r="X45" i="10"/>
  <c r="O151" i="14" s="1"/>
  <c r="Q151" i="14" s="1"/>
  <c r="W7" i="12"/>
  <c r="R410" i="14" s="1"/>
  <c r="S410" i="14" s="1"/>
  <c r="Q29" i="10"/>
  <c r="O334" i="14" s="1"/>
  <c r="P334" i="14" s="1"/>
  <c r="Y437" i="18"/>
  <c r="Y548" i="19"/>
  <c r="R19" i="20"/>
  <c r="R181" i="19"/>
  <c r="R550" i="20"/>
  <c r="Y501" i="20"/>
  <c r="R369" i="19"/>
  <c r="Y532" i="19"/>
  <c r="R532" i="19"/>
  <c r="R119" i="19"/>
  <c r="Y119" i="19"/>
  <c r="Y888" i="19"/>
  <c r="R883" i="19"/>
  <c r="Y805" i="18"/>
  <c r="Y749" i="18"/>
  <c r="Y219" i="20"/>
  <c r="Y356" i="19"/>
  <c r="Y547" i="20"/>
  <c r="R549" i="19"/>
  <c r="Y375" i="19"/>
  <c r="R197" i="20"/>
  <c r="Y27" i="19"/>
  <c r="R27" i="19"/>
  <c r="Y882" i="20"/>
  <c r="R872" i="18"/>
  <c r="R773" i="20"/>
  <c r="Y580" i="18"/>
  <c r="V7" i="3"/>
  <c r="L411" i="14" s="1"/>
  <c r="N411" i="14" s="1"/>
  <c r="R43" i="10"/>
  <c r="O25" i="14" s="1"/>
  <c r="P25" i="14" s="1"/>
  <c r="Y837" i="18"/>
  <c r="Y65" i="20"/>
  <c r="R55" i="20"/>
  <c r="Y551" i="20"/>
  <c r="R563" i="19"/>
  <c r="Y493" i="19"/>
  <c r="Y460" i="19"/>
  <c r="Y412" i="20"/>
  <c r="R490" i="20"/>
  <c r="Y490" i="20"/>
  <c r="R538" i="18"/>
  <c r="R579" i="18"/>
  <c r="R791" i="19"/>
  <c r="R445" i="18"/>
  <c r="R751" i="20"/>
  <c r="Y638" i="19"/>
  <c r="W37" i="10"/>
  <c r="O190" i="14" s="1"/>
  <c r="P190" i="14" s="1"/>
  <c r="V13" i="3"/>
  <c r="L21" i="14" s="1"/>
  <c r="M21" i="14" s="1"/>
  <c r="X13" i="12"/>
  <c r="R21" i="14" s="1"/>
  <c r="T21" i="14" s="1"/>
  <c r="Q28" i="10"/>
  <c r="O314" i="14" s="1"/>
  <c r="Q314" i="14" s="1"/>
  <c r="Y645" i="18"/>
  <c r="Y719" i="20"/>
  <c r="Y668" i="18"/>
  <c r="R119" i="20"/>
  <c r="R625" i="18"/>
  <c r="Y358" i="18"/>
  <c r="Y378" i="19"/>
  <c r="R256" i="19"/>
  <c r="Y622" i="19"/>
  <c r="Y20" i="20"/>
  <c r="Y438" i="20"/>
  <c r="R255" i="19"/>
  <c r="Y566" i="19"/>
  <c r="R411" i="20"/>
  <c r="Y411" i="20"/>
  <c r="Y748" i="18"/>
  <c r="R822" i="20"/>
  <c r="R746" i="19"/>
  <c r="Y890" i="18"/>
  <c r="R695" i="19"/>
  <c r="R855" i="20"/>
  <c r="Y768" i="18"/>
  <c r="S34" i="10"/>
  <c r="O246" i="14" s="1"/>
  <c r="Q246" i="14" s="1"/>
  <c r="AA72" i="21"/>
  <c r="Y187" i="19"/>
  <c r="Y60" i="20"/>
  <c r="Y239" i="19"/>
  <c r="R175" i="20"/>
  <c r="R142" i="19"/>
  <c r="Y142" i="19"/>
  <c r="R414" i="19"/>
  <c r="R724" i="20"/>
  <c r="N692" i="14"/>
  <c r="R424" i="19"/>
  <c r="Y514" i="19"/>
  <c r="R264" i="19"/>
  <c r="M642" i="14"/>
  <c r="Y564" i="18"/>
  <c r="Y313" i="19"/>
  <c r="R457" i="19"/>
  <c r="Y457" i="19"/>
  <c r="R116" i="18"/>
  <c r="Y116" i="18"/>
  <c r="R38" i="19"/>
  <c r="Y38" i="19"/>
  <c r="R649" i="20"/>
  <c r="R257" i="18"/>
  <c r="Y257" i="18"/>
  <c r="R408" i="20"/>
  <c r="Y408" i="20"/>
  <c r="R119" i="18"/>
  <c r="Y119" i="18"/>
  <c r="R357" i="18"/>
  <c r="Y357" i="18"/>
  <c r="R359" i="20"/>
  <c r="Y359" i="20"/>
  <c r="R215" i="18"/>
  <c r="Y215" i="18"/>
  <c r="R371" i="18"/>
  <c r="Y371" i="18"/>
  <c r="Y330" i="20"/>
  <c r="R330" i="20"/>
  <c r="R570" i="18"/>
  <c r="Y570" i="18"/>
  <c r="R620" i="18"/>
  <c r="Y620" i="18"/>
  <c r="R177" i="19"/>
  <c r="Y177" i="19"/>
  <c r="R7" i="18"/>
  <c r="Y7" i="18"/>
  <c r="R96" i="20"/>
  <c r="Y96" i="20"/>
  <c r="R482" i="18"/>
  <c r="Y482" i="18"/>
  <c r="Y520" i="20"/>
  <c r="R520" i="20"/>
  <c r="R515" i="19"/>
  <c r="Y515" i="19"/>
  <c r="R346" i="20"/>
  <c r="Y346" i="20"/>
  <c r="R301" i="20"/>
  <c r="Y301" i="20"/>
  <c r="R57" i="19"/>
  <c r="Y57" i="19"/>
  <c r="Y233" i="20"/>
  <c r="R233" i="20"/>
  <c r="Y529" i="20"/>
  <c r="R529" i="20"/>
  <c r="Y337" i="20"/>
  <c r="R337" i="20"/>
  <c r="R492" i="19"/>
  <c r="Y492" i="19"/>
  <c r="R23" i="19"/>
  <c r="Y23" i="19"/>
  <c r="R321" i="20"/>
  <c r="Y321" i="20"/>
  <c r="R160" i="19"/>
  <c r="Y160" i="19"/>
  <c r="R98" i="18"/>
  <c r="Y98" i="18"/>
  <c r="R308" i="19"/>
  <c r="Y308" i="19"/>
  <c r="Y352" i="20"/>
  <c r="R352" i="20"/>
  <c r="R65" i="18"/>
  <c r="Y65" i="18"/>
  <c r="Y479" i="19"/>
  <c r="R479" i="19"/>
  <c r="R280" i="20"/>
  <c r="Y280" i="20"/>
  <c r="R249" i="19"/>
  <c r="Y249" i="19"/>
  <c r="R95" i="20"/>
  <c r="Y95" i="20"/>
  <c r="Y431" i="19"/>
  <c r="R431" i="19"/>
  <c r="Y711" i="18"/>
  <c r="Y653" i="18"/>
  <c r="R101" i="18"/>
  <c r="Y101" i="18"/>
  <c r="R561" i="19"/>
  <c r="Y561" i="19"/>
  <c r="Y368" i="20"/>
  <c r="R368" i="20"/>
  <c r="Y607" i="18"/>
  <c r="Y470" i="20"/>
  <c r="R470" i="20"/>
  <c r="R351" i="19"/>
  <c r="Y351" i="19"/>
  <c r="R240" i="19"/>
  <c r="Y240" i="19"/>
  <c r="R167" i="20"/>
  <c r="Y167" i="20"/>
  <c r="Y705" i="18"/>
  <c r="R491" i="18"/>
  <c r="Y491" i="18"/>
  <c r="R253" i="20"/>
  <c r="Y253" i="20"/>
  <c r="R290" i="19"/>
  <c r="Y290" i="19"/>
  <c r="Y348" i="20"/>
  <c r="R395" i="20"/>
  <c r="Y395" i="20"/>
  <c r="Y216" i="20"/>
  <c r="R216" i="20"/>
  <c r="R387" i="20"/>
  <c r="R439" i="19"/>
  <c r="Y439" i="19"/>
  <c r="R140" i="20"/>
  <c r="Y140" i="20"/>
  <c r="R107" i="20"/>
  <c r="Y107" i="20"/>
  <c r="R326" i="19"/>
  <c r="Y326" i="19"/>
  <c r="Y183" i="20"/>
  <c r="R183" i="20"/>
  <c r="X696" i="16"/>
  <c r="R15" i="20"/>
  <c r="R78" i="20"/>
  <c r="Y78" i="20"/>
  <c r="R356" i="20"/>
  <c r="Y356" i="20"/>
  <c r="R466" i="20"/>
  <c r="Y466" i="20"/>
  <c r="Y130" i="20"/>
  <c r="R130" i="20"/>
  <c r="Y578" i="18"/>
  <c r="R347" i="20"/>
  <c r="Y347" i="20"/>
  <c r="R46" i="20"/>
  <c r="Y46" i="20"/>
  <c r="R292" i="19"/>
  <c r="Y292" i="19"/>
  <c r="R392" i="19"/>
  <c r="Y392" i="19"/>
  <c r="Y491" i="19"/>
  <c r="R491" i="19"/>
  <c r="R408" i="18"/>
  <c r="Y408" i="18"/>
  <c r="R569" i="20"/>
  <c r="Y569" i="20"/>
  <c r="Y181" i="20"/>
  <c r="R181" i="20"/>
  <c r="Y379" i="19"/>
  <c r="R379" i="19"/>
  <c r="AD21" i="9"/>
  <c r="N58" i="3"/>
  <c r="L543" i="14" s="1"/>
  <c r="M543" i="14" s="1"/>
  <c r="P28" i="10"/>
  <c r="AD34" i="9"/>
  <c r="N473" i="14"/>
  <c r="AD62" i="9"/>
  <c r="S65" i="9"/>
  <c r="AD33" i="9"/>
  <c r="T58" i="3"/>
  <c r="L549" i="14" s="1"/>
  <c r="N549" i="14" s="1"/>
  <c r="S28" i="10"/>
  <c r="O316" i="14" s="1"/>
  <c r="Q316" i="14" s="1"/>
  <c r="W28" i="10"/>
  <c r="O320" i="14" s="1"/>
  <c r="M211" i="14"/>
  <c r="U58" i="3"/>
  <c r="L550" i="14" s="1"/>
  <c r="N550" i="14" s="1"/>
  <c r="O58" i="3"/>
  <c r="L544" i="14" s="1"/>
  <c r="M544" i="14" s="1"/>
  <c r="AD9" i="9"/>
  <c r="AD31" i="9"/>
  <c r="AD44" i="9"/>
  <c r="S74" i="3"/>
  <c r="L708" i="14" s="1"/>
  <c r="M708" i="14" s="1"/>
  <c r="O74" i="3"/>
  <c r="L704" i="14" s="1"/>
  <c r="N704" i="14" s="1"/>
  <c r="U74" i="3"/>
  <c r="Q74" i="3"/>
  <c r="L706" i="14" s="1"/>
  <c r="M706" i="14" s="1"/>
  <c r="V74" i="3"/>
  <c r="T74" i="3"/>
  <c r="L709" i="14" s="1"/>
  <c r="N709" i="14" s="1"/>
  <c r="P74" i="3"/>
  <c r="L705" i="14" s="1"/>
  <c r="N705" i="14" s="1"/>
  <c r="R74" i="3"/>
  <c r="L707" i="14" s="1"/>
  <c r="N707" i="14" s="1"/>
  <c r="N518" i="14"/>
  <c r="N74" i="3"/>
  <c r="S38" i="9"/>
  <c r="S5" i="9"/>
  <c r="AD60" i="9"/>
  <c r="R287" i="18"/>
  <c r="Y287" i="18"/>
  <c r="R281" i="20"/>
  <c r="Y281" i="20"/>
  <c r="R413" i="19"/>
  <c r="Y413" i="19"/>
  <c r="Y11" i="20"/>
  <c r="R11" i="20"/>
  <c r="R93" i="20"/>
  <c r="Y93" i="20"/>
  <c r="R258" i="20"/>
  <c r="Y258" i="20"/>
  <c r="R477" i="18"/>
  <c r="Y477" i="18"/>
  <c r="R333" i="19"/>
  <c r="Y333" i="19"/>
  <c r="Y516" i="19"/>
  <c r="R516" i="19"/>
  <c r="Y691" i="18"/>
  <c r="R520" i="19"/>
  <c r="Y520" i="19"/>
  <c r="R45" i="18"/>
  <c r="Y45" i="18"/>
  <c r="R215" i="20"/>
  <c r="Y215" i="20"/>
  <c r="Y586" i="18"/>
  <c r="R401" i="18"/>
  <c r="Y401" i="18"/>
  <c r="R67" i="20"/>
  <c r="Y67" i="20"/>
  <c r="R703" i="18"/>
  <c r="Y703" i="18"/>
  <c r="R69" i="18"/>
  <c r="Y69" i="18"/>
  <c r="Y151" i="20"/>
  <c r="R151" i="20"/>
  <c r="R122" i="20"/>
  <c r="Y122" i="20"/>
  <c r="Y715" i="18"/>
  <c r="R123" i="18"/>
  <c r="Y123" i="18"/>
  <c r="R299" i="20"/>
  <c r="Y299" i="20"/>
  <c r="R13" i="18"/>
  <c r="Y13" i="18"/>
  <c r="Y43" i="20"/>
  <c r="R43" i="20"/>
  <c r="R15" i="18"/>
  <c r="Y15" i="18"/>
  <c r="R279" i="20"/>
  <c r="Y279" i="20"/>
  <c r="Y525" i="20"/>
  <c r="R525" i="20"/>
  <c r="R91" i="19"/>
  <c r="Y91" i="19"/>
  <c r="M112" i="14"/>
  <c r="Y871" i="19"/>
  <c r="R853" i="19"/>
  <c r="Y431" i="18"/>
  <c r="R153" i="20"/>
  <c r="Y153" i="20"/>
  <c r="R527" i="19"/>
  <c r="Y527" i="19"/>
  <c r="Y595" i="18"/>
  <c r="R521" i="18"/>
  <c r="Y521" i="18"/>
  <c r="Y489" i="20"/>
  <c r="R489" i="20"/>
  <c r="R79" i="20"/>
  <c r="Y79" i="20"/>
  <c r="R560" i="19"/>
  <c r="Y560" i="19"/>
  <c r="R406" i="18"/>
  <c r="Y406" i="18"/>
  <c r="R460" i="20"/>
  <c r="Y460" i="20"/>
  <c r="R47" i="20"/>
  <c r="Y47" i="20"/>
  <c r="T38" i="3"/>
  <c r="L119" i="14" s="1"/>
  <c r="M119" i="14" s="1"/>
  <c r="Y631" i="18"/>
  <c r="R562" i="18"/>
  <c r="Y562" i="18"/>
  <c r="Y452" i="19"/>
  <c r="R452" i="19"/>
  <c r="R139" i="20"/>
  <c r="Y139" i="20"/>
  <c r="Y5" i="20"/>
  <c r="R5" i="20"/>
  <c r="R585" i="18"/>
  <c r="R381" i="20"/>
  <c r="Y381" i="20"/>
  <c r="R406" i="19"/>
  <c r="Y406" i="19"/>
  <c r="R90" i="18"/>
  <c r="Y90" i="18"/>
  <c r="R123" i="20"/>
  <c r="Y123" i="20"/>
  <c r="R345" i="19"/>
  <c r="Y345" i="19"/>
  <c r="R379" i="20"/>
  <c r="Y379" i="20"/>
  <c r="Y182" i="20"/>
  <c r="R182" i="20"/>
  <c r="R513" i="20"/>
  <c r="Y513" i="20"/>
  <c r="R453" i="20"/>
  <c r="Y453" i="20"/>
  <c r="R578" i="19"/>
  <c r="Y578" i="19"/>
  <c r="R521" i="20"/>
  <c r="Y521" i="20"/>
  <c r="R6" i="10"/>
  <c r="O395" i="14" s="1"/>
  <c r="Q395" i="14" s="1"/>
  <c r="R339" i="18"/>
  <c r="Y339" i="18"/>
  <c r="R391" i="18"/>
  <c r="Y391" i="18"/>
  <c r="Y462" i="20"/>
  <c r="R462" i="20"/>
  <c r="Y483" i="20"/>
  <c r="R483" i="20"/>
  <c r="R221" i="20"/>
  <c r="Y221" i="20"/>
  <c r="R23" i="20"/>
  <c r="Y23" i="20"/>
  <c r="R180" i="19"/>
  <c r="Y180" i="19"/>
  <c r="Y443" i="19"/>
  <c r="R443" i="19"/>
  <c r="Y55" i="19"/>
  <c r="R55" i="19"/>
  <c r="R33" i="20"/>
  <c r="Y33" i="20"/>
  <c r="R250" i="19"/>
  <c r="Y250" i="19"/>
  <c r="R322" i="20"/>
  <c r="Y322" i="20"/>
  <c r="R307" i="19"/>
  <c r="Y307" i="19"/>
  <c r="R397" i="19"/>
  <c r="Y397" i="19"/>
  <c r="R88" i="20"/>
  <c r="Y557" i="19"/>
  <c r="R557" i="19"/>
  <c r="R135" i="19"/>
  <c r="Y135" i="19"/>
  <c r="Q54" i="10"/>
  <c r="O504" i="14" s="1"/>
  <c r="P504" i="14" s="1"/>
  <c r="Y801" i="18"/>
  <c r="Y700" i="20"/>
  <c r="Y501" i="19"/>
  <c r="Y599" i="18"/>
  <c r="R5" i="18"/>
  <c r="Y5" i="18"/>
  <c r="R103" i="19"/>
  <c r="Y103" i="19"/>
  <c r="R297" i="18"/>
  <c r="Y297" i="18"/>
  <c r="Y338" i="20"/>
  <c r="R338" i="20"/>
  <c r="R432" i="19"/>
  <c r="Y432" i="19"/>
  <c r="Y677" i="20"/>
  <c r="R277" i="20"/>
  <c r="Y277" i="20"/>
  <c r="R291" i="20"/>
  <c r="Y291" i="20"/>
  <c r="R131" i="19"/>
  <c r="Y131" i="19"/>
  <c r="R499" i="19"/>
  <c r="Y499" i="19"/>
  <c r="R32" i="19"/>
  <c r="Y32" i="19"/>
  <c r="R829" i="19"/>
  <c r="Y421" i="20"/>
  <c r="R421" i="20"/>
  <c r="R389" i="20"/>
  <c r="Y389" i="20"/>
  <c r="R468" i="20"/>
  <c r="Y468" i="20"/>
  <c r="Y176" i="19"/>
  <c r="R46" i="18"/>
  <c r="Y46" i="18"/>
  <c r="R355" i="20"/>
  <c r="Y355" i="20"/>
  <c r="R227" i="20"/>
  <c r="Y227" i="20"/>
  <c r="R420" i="19"/>
  <c r="Y420" i="19"/>
  <c r="Y146" i="19"/>
  <c r="R146" i="19"/>
  <c r="Y422" i="18"/>
  <c r="R633" i="19"/>
  <c r="R577" i="18"/>
  <c r="Y503" i="19"/>
  <c r="Y39" i="19"/>
  <c r="R318" i="20"/>
  <c r="Y318" i="20"/>
  <c r="R231" i="19"/>
  <c r="Y231" i="19"/>
  <c r="Y173" i="20"/>
  <c r="R173" i="20"/>
  <c r="Y847" i="18"/>
  <c r="R417" i="19"/>
  <c r="Y417" i="19"/>
  <c r="Y433" i="20"/>
  <c r="R433" i="20"/>
  <c r="Y25" i="20"/>
  <c r="R25" i="20"/>
  <c r="Y221" i="19"/>
  <c r="R222" i="18"/>
  <c r="R485" i="19"/>
  <c r="R315" i="19"/>
  <c r="Y315" i="19"/>
  <c r="R212" i="18"/>
  <c r="Y212" i="18"/>
  <c r="R210" i="20"/>
  <c r="Y210" i="20"/>
  <c r="R21" i="18"/>
  <c r="Y21" i="18"/>
  <c r="Y40" i="19"/>
  <c r="R40" i="19"/>
  <c r="V34" i="12"/>
  <c r="R249" i="14" s="1"/>
  <c r="T249" i="14" s="1"/>
  <c r="O46" i="3"/>
  <c r="L74" i="14" s="1"/>
  <c r="M74" i="14" s="1"/>
  <c r="N35" i="3"/>
  <c r="L223" i="14" s="1"/>
  <c r="M223" i="14" s="1"/>
  <c r="Y81" i="20"/>
  <c r="R279" i="19"/>
  <c r="Y279" i="19"/>
  <c r="R349" i="18"/>
  <c r="Y349" i="18"/>
  <c r="R187" i="20"/>
  <c r="Y187" i="20"/>
  <c r="R667" i="18"/>
  <c r="Y443" i="18"/>
  <c r="Y303" i="20"/>
  <c r="Y400" i="20"/>
  <c r="Y626" i="18"/>
  <c r="Y447" i="20"/>
  <c r="Y425" i="20"/>
  <c r="R425" i="20"/>
  <c r="R20" i="18"/>
  <c r="Y20" i="18"/>
  <c r="R478" i="20"/>
  <c r="Y478" i="20"/>
  <c r="R8" i="18"/>
  <c r="Y8" i="18"/>
  <c r="X22" i="12"/>
  <c r="R161" i="14" s="1"/>
  <c r="Y859" i="19"/>
  <c r="R97" i="19"/>
  <c r="Y97" i="19"/>
  <c r="T33" i="21"/>
  <c r="R444" i="19"/>
  <c r="Y324" i="19"/>
  <c r="S21" i="9"/>
  <c r="AD54" i="9"/>
  <c r="AD49" i="9"/>
  <c r="S57" i="9"/>
  <c r="AD64" i="9"/>
  <c r="R33" i="3"/>
  <c r="L237" i="14" s="1"/>
  <c r="N237" i="14" s="1"/>
  <c r="AD10" i="9"/>
  <c r="S22" i="9"/>
  <c r="AD7" i="9"/>
  <c r="S44" i="9"/>
  <c r="S25" i="9"/>
  <c r="S27" i="9"/>
  <c r="AD56" i="9"/>
  <c r="S10" i="9"/>
  <c r="S8" i="9"/>
  <c r="AD50" i="9"/>
  <c r="S58" i="9"/>
  <c r="AD42" i="9"/>
  <c r="S59" i="9"/>
  <c r="U13" i="12"/>
  <c r="R18" i="14" s="1"/>
  <c r="S18" i="14" s="1"/>
  <c r="U10" i="10"/>
  <c r="O428" i="14" s="1"/>
  <c r="S6" i="10"/>
  <c r="O396" i="14" s="1"/>
  <c r="P396" i="14" s="1"/>
  <c r="AD61" i="9"/>
  <c r="AD51" i="9"/>
  <c r="S54" i="9"/>
  <c r="T6" i="10"/>
  <c r="O397" i="14" s="1"/>
  <c r="Q397" i="14" s="1"/>
  <c r="X6" i="10"/>
  <c r="O401" i="14" s="1"/>
  <c r="Q401" i="14" s="1"/>
  <c r="Q6" i="10"/>
  <c r="O394" i="14" s="1"/>
  <c r="Q394" i="14" s="1"/>
  <c r="P33" i="3"/>
  <c r="L235" i="14" s="1"/>
  <c r="N235" i="14" s="1"/>
  <c r="N33" i="3"/>
  <c r="L233" i="14" s="1"/>
  <c r="N233" i="14" s="1"/>
  <c r="AD66" i="9"/>
  <c r="O33" i="3"/>
  <c r="L234" i="14" s="1"/>
  <c r="N234" i="14" s="1"/>
  <c r="Q33" i="3"/>
  <c r="L236" i="14" s="1"/>
  <c r="M236" i="14" s="1"/>
  <c r="S29" i="9"/>
  <c r="S33" i="9"/>
  <c r="AD13" i="9"/>
  <c r="AD22" i="9"/>
  <c r="S39" i="9"/>
  <c r="S34" i="9"/>
  <c r="AD24" i="9"/>
  <c r="S9" i="9"/>
  <c r="S23" i="9"/>
  <c r="AD41" i="9"/>
  <c r="AD23" i="9"/>
  <c r="S46" i="9"/>
  <c r="AD35" i="9"/>
  <c r="AD65" i="9"/>
  <c r="AD36" i="9"/>
  <c r="AD29" i="9"/>
  <c r="AD46" i="9"/>
  <c r="AD59" i="9"/>
  <c r="AD19" i="9"/>
  <c r="S7" i="9"/>
  <c r="S40" i="9"/>
  <c r="P35" i="3"/>
  <c r="L225" i="14" s="1"/>
  <c r="N225" i="14" s="1"/>
  <c r="S62" i="9"/>
  <c r="P522" i="14"/>
  <c r="AD14" i="9"/>
  <c r="R35" i="3"/>
  <c r="L227" i="14" s="1"/>
  <c r="N227" i="14" s="1"/>
  <c r="T46" i="3"/>
  <c r="L79" i="14" s="1"/>
  <c r="N79" i="14" s="1"/>
  <c r="U46" i="3"/>
  <c r="L80" i="14" s="1"/>
  <c r="M80" i="14" s="1"/>
  <c r="P46" i="3"/>
  <c r="L75" i="14" s="1"/>
  <c r="M75" i="14" s="1"/>
  <c r="S24" i="9"/>
  <c r="O35" i="3"/>
  <c r="L224" i="14" s="1"/>
  <c r="M224" i="14" s="1"/>
  <c r="T28" i="10"/>
  <c r="O317" i="14" s="1"/>
  <c r="Q317" i="14" s="1"/>
  <c r="R22" i="12"/>
  <c r="R155" i="14" s="1"/>
  <c r="S155" i="14" s="1"/>
  <c r="R10" i="10"/>
  <c r="O425" i="14" s="1"/>
  <c r="P425" i="14" s="1"/>
  <c r="T22" i="10"/>
  <c r="O157" i="14" s="1"/>
  <c r="P157" i="14" s="1"/>
  <c r="Q12" i="10"/>
  <c r="O4" i="14" s="1"/>
  <c r="P4" i="14" s="1"/>
  <c r="T54" i="3"/>
  <c r="L509" i="14" s="1"/>
  <c r="N509" i="14" s="1"/>
  <c r="Y84" i="19"/>
  <c r="Y873" i="20"/>
  <c r="P9" i="12"/>
  <c r="R383" i="14" s="1"/>
  <c r="S383" i="14" s="1"/>
  <c r="R18" i="10"/>
  <c r="O275" i="14" s="1"/>
  <c r="P275" i="14" s="1"/>
  <c r="Y582" i="18"/>
  <c r="Y440" i="20"/>
  <c r="R355" i="18"/>
  <c r="Y355" i="18"/>
  <c r="R603" i="20"/>
  <c r="Y603" i="20"/>
  <c r="P12" i="3"/>
  <c r="L5" i="14" s="1"/>
  <c r="M5" i="14" s="1"/>
  <c r="U45" i="12"/>
  <c r="R148" i="14" s="1"/>
  <c r="S148" i="14" s="1"/>
  <c r="Y441" i="18"/>
  <c r="Y852" i="18"/>
  <c r="R159" i="20"/>
  <c r="Y159" i="20"/>
  <c r="R320" i="18"/>
  <c r="Y320" i="18"/>
  <c r="R390" i="18"/>
  <c r="Y390" i="18"/>
  <c r="R66" i="19"/>
  <c r="Y66" i="19"/>
  <c r="Y359" i="19"/>
  <c r="R229" i="18"/>
  <c r="Y229" i="18"/>
  <c r="R217" i="18"/>
  <c r="Y217" i="18"/>
  <c r="R395" i="18"/>
  <c r="Y395" i="18"/>
  <c r="R526" i="18"/>
  <c r="Y526" i="18"/>
  <c r="R760" i="19"/>
  <c r="Y853" i="20"/>
  <c r="Y669" i="18"/>
  <c r="R718" i="18"/>
  <c r="S770" i="16"/>
  <c r="R689" i="20"/>
  <c r="O48" i="3"/>
  <c r="L444" i="14" s="1"/>
  <c r="N444" i="14" s="1"/>
  <c r="T46" i="12"/>
  <c r="R77" i="14" s="1"/>
  <c r="S77" i="14" s="1"/>
  <c r="Y760" i="18"/>
  <c r="R627" i="18"/>
  <c r="Y505" i="20"/>
  <c r="R60" i="18"/>
  <c r="Y60" i="18"/>
  <c r="R412" i="18"/>
  <c r="Y412" i="18"/>
  <c r="R32" i="3"/>
  <c r="L417" i="14" s="1"/>
  <c r="N417" i="14" s="1"/>
  <c r="M632" i="14"/>
  <c r="R826" i="19"/>
  <c r="Y657" i="18"/>
  <c r="S76" i="3"/>
  <c r="L728" i="14" s="1"/>
  <c r="V10" i="3"/>
  <c r="L431" i="14" s="1"/>
  <c r="M431" i="14" s="1"/>
  <c r="P52" i="12"/>
  <c r="R483" i="14" s="1"/>
  <c r="T483" i="14" s="1"/>
  <c r="R836" i="19"/>
  <c r="R875" i="18"/>
  <c r="Y819" i="18"/>
  <c r="Y886" i="19"/>
  <c r="Y825" i="18"/>
  <c r="T52" i="3"/>
  <c r="L489" i="14" s="1"/>
  <c r="M489" i="14" s="1"/>
  <c r="R22" i="10"/>
  <c r="O155" i="14" s="1"/>
  <c r="P155" i="14" s="1"/>
  <c r="Y659" i="18"/>
  <c r="Y861" i="20"/>
  <c r="R715" i="19"/>
  <c r="R680" i="18"/>
  <c r="U16" i="12"/>
  <c r="R298" i="14" s="1"/>
  <c r="T298" i="14" s="1"/>
  <c r="T19" i="12"/>
  <c r="R287" i="14" s="1"/>
  <c r="T287" i="14" s="1"/>
  <c r="O41" i="3"/>
  <c r="L54" i="14" s="1"/>
  <c r="Y851" i="18"/>
  <c r="R496" i="19"/>
  <c r="Y368" i="19"/>
  <c r="R368" i="19"/>
  <c r="R471" i="18"/>
  <c r="Y471" i="18"/>
  <c r="R621" i="18"/>
  <c r="Y621" i="18"/>
  <c r="Y241" i="20"/>
  <c r="R241" i="20"/>
  <c r="Y601" i="18"/>
  <c r="R879" i="19"/>
  <c r="Y837" i="20"/>
  <c r="R752" i="20"/>
  <c r="W21" i="12"/>
  <c r="R110" i="14" s="1"/>
  <c r="Y853" i="18"/>
  <c r="Y676" i="18"/>
  <c r="R487" i="18"/>
  <c r="Y487" i="18"/>
  <c r="R529" i="18"/>
  <c r="Y529" i="18"/>
  <c r="Y419" i="20"/>
  <c r="R419" i="20"/>
  <c r="U32" i="12"/>
  <c r="R418" i="14" s="1"/>
  <c r="T418" i="14" s="1"/>
  <c r="R286" i="18"/>
  <c r="Y286" i="18"/>
  <c r="R519" i="18"/>
  <c r="Y519" i="18"/>
  <c r="R52" i="18"/>
  <c r="Y52" i="18"/>
  <c r="R347" i="18"/>
  <c r="Y347" i="18"/>
  <c r="R82" i="20"/>
  <c r="Y82" i="20"/>
  <c r="R208" i="19"/>
  <c r="Y208" i="19"/>
  <c r="R305" i="18"/>
  <c r="Y305" i="18"/>
  <c r="R117" i="18"/>
  <c r="Y117" i="18"/>
  <c r="R509" i="18"/>
  <c r="Y509" i="18"/>
  <c r="R50" i="18"/>
  <c r="Y50" i="18"/>
  <c r="Y472" i="20"/>
  <c r="R472" i="20"/>
  <c r="Y346" i="19"/>
  <c r="R346" i="19"/>
  <c r="R389" i="18"/>
  <c r="Y389" i="18"/>
  <c r="R87" i="18"/>
  <c r="Y87" i="18"/>
  <c r="R462" i="18"/>
  <c r="Y462" i="18"/>
  <c r="R435" i="19"/>
  <c r="Y435" i="19"/>
  <c r="R511" i="18"/>
  <c r="Y511" i="18"/>
  <c r="R618" i="18"/>
  <c r="Y618" i="18"/>
  <c r="R173" i="18"/>
  <c r="Y173" i="18"/>
  <c r="R519" i="19"/>
  <c r="Y519" i="19"/>
  <c r="R657" i="20"/>
  <c r="R516" i="18"/>
  <c r="Y516" i="18"/>
  <c r="R63" i="18"/>
  <c r="Y63" i="18"/>
  <c r="R566" i="18"/>
  <c r="Y566" i="18"/>
  <c r="R115" i="18"/>
  <c r="Y115" i="18"/>
  <c r="Y512" i="20"/>
  <c r="R512" i="20"/>
  <c r="R232" i="19"/>
  <c r="Y232" i="19"/>
  <c r="R120" i="18"/>
  <c r="Y120" i="18"/>
  <c r="R517" i="18"/>
  <c r="Y517" i="18"/>
  <c r="R143" i="18"/>
  <c r="Y143" i="18"/>
  <c r="R366" i="18"/>
  <c r="Y366" i="18"/>
  <c r="R295" i="20"/>
  <c r="Y295" i="20"/>
  <c r="R470" i="18"/>
  <c r="Y470" i="18"/>
  <c r="R180" i="18"/>
  <c r="Y180" i="18"/>
  <c r="R41" i="20"/>
  <c r="Y41" i="20"/>
  <c r="R469" i="20"/>
  <c r="Y469" i="20"/>
  <c r="Y859" i="18"/>
  <c r="R849" i="19"/>
  <c r="R218" i="20"/>
  <c r="R248" i="18"/>
  <c r="Y248" i="18"/>
  <c r="R376" i="18"/>
  <c r="Y376" i="18"/>
  <c r="R143" i="19"/>
  <c r="Y143" i="19"/>
  <c r="X90" i="16"/>
  <c r="Y739" i="18"/>
  <c r="R729" i="18"/>
  <c r="R481" i="19"/>
  <c r="R327" i="18"/>
  <c r="Y327" i="18"/>
  <c r="R271" i="18"/>
  <c r="Y271" i="18"/>
  <c r="R135" i="18"/>
  <c r="Y135" i="18"/>
  <c r="R505" i="18"/>
  <c r="Y505" i="18"/>
  <c r="R370" i="20"/>
  <c r="Y370" i="20"/>
  <c r="Y393" i="19"/>
  <c r="R393" i="19"/>
  <c r="R400" i="18"/>
  <c r="Y400" i="18"/>
  <c r="Y325" i="19"/>
  <c r="R325" i="19"/>
  <c r="Y239" i="20"/>
  <c r="R6" i="18"/>
  <c r="Y6" i="18"/>
  <c r="Y530" i="20"/>
  <c r="R530" i="20"/>
  <c r="X552" i="16"/>
  <c r="R81" i="18"/>
  <c r="Y81" i="18"/>
  <c r="R266" i="18"/>
  <c r="Y266" i="18"/>
  <c r="Y498" i="20"/>
  <c r="R498" i="20"/>
  <c r="R507" i="19"/>
  <c r="Y507" i="19"/>
  <c r="Y278" i="19"/>
  <c r="R278" i="19"/>
  <c r="R99" i="19"/>
  <c r="Y99" i="19"/>
  <c r="W44" i="10"/>
  <c r="O140" i="14" s="1"/>
  <c r="P140" i="14" s="1"/>
  <c r="R273" i="18"/>
  <c r="Y273" i="18"/>
  <c r="R92" i="18"/>
  <c r="Y92" i="18"/>
  <c r="Y455" i="20"/>
  <c r="R455" i="20"/>
  <c r="Y537" i="18"/>
  <c r="Y713" i="18"/>
  <c r="R309" i="18"/>
  <c r="Y309" i="18"/>
  <c r="R102" i="18"/>
  <c r="Y102" i="18"/>
  <c r="R260" i="18"/>
  <c r="Y260" i="18"/>
  <c r="Y422" i="20"/>
  <c r="R422" i="20"/>
  <c r="R96" i="19"/>
  <c r="Y96" i="19"/>
  <c r="Y748" i="19"/>
  <c r="R85" i="19"/>
  <c r="R112" i="18"/>
  <c r="Y112" i="18"/>
  <c r="R500" i="18"/>
  <c r="Y500" i="18"/>
  <c r="R367" i="18"/>
  <c r="Y367" i="18"/>
  <c r="Y390" i="20"/>
  <c r="R390" i="20"/>
  <c r="R62" i="19"/>
  <c r="Y62" i="19"/>
  <c r="R258" i="18"/>
  <c r="Y258" i="18"/>
  <c r="R392" i="18"/>
  <c r="Y392" i="18"/>
  <c r="R58" i="18"/>
  <c r="Y58" i="18"/>
  <c r="R376" i="20"/>
  <c r="Y376" i="20"/>
  <c r="Y427" i="19"/>
  <c r="R427" i="19"/>
  <c r="S53" i="9"/>
  <c r="V6" i="10"/>
  <c r="O399" i="14" s="1"/>
  <c r="P399" i="14" s="1"/>
  <c r="P6" i="10"/>
  <c r="O393" i="14" s="1"/>
  <c r="P393" i="14" s="1"/>
  <c r="U6" i="10"/>
  <c r="O398" i="14" s="1"/>
  <c r="W6" i="10"/>
  <c r="O400" i="14" s="1"/>
  <c r="P400" i="14" s="1"/>
  <c r="Q22" i="12"/>
  <c r="R154" i="14" s="1"/>
  <c r="P19" i="3"/>
  <c r="L285" i="14" s="1"/>
  <c r="N285" i="14" s="1"/>
  <c r="R43" i="3"/>
  <c r="L27" i="14" s="1"/>
  <c r="N43" i="3"/>
  <c r="L23" i="14" s="1"/>
  <c r="AD32" i="9"/>
  <c r="U43" i="3"/>
  <c r="L30" i="14" s="1"/>
  <c r="N30" i="14" s="1"/>
  <c r="V43" i="3"/>
  <c r="L31" i="14" s="1"/>
  <c r="M31" i="14" s="1"/>
  <c r="S43" i="3"/>
  <c r="L28" i="14" s="1"/>
  <c r="N28" i="14" s="1"/>
  <c r="Q19" i="3"/>
  <c r="L286" i="14" s="1"/>
  <c r="M286" i="14" s="1"/>
  <c r="V54" i="10"/>
  <c r="O509" i="14" s="1"/>
  <c r="P43" i="3"/>
  <c r="L25" i="14" s="1"/>
  <c r="Q54" i="3"/>
  <c r="L506" i="14" s="1"/>
  <c r="M506" i="14" s="1"/>
  <c r="U54" i="10"/>
  <c r="O508" i="14" s="1"/>
  <c r="P508" i="14" s="1"/>
  <c r="Y504" i="19"/>
  <c r="T73" i="21" s="1"/>
  <c r="R504" i="19"/>
  <c r="M73" i="21" s="1"/>
  <c r="R24" i="19"/>
  <c r="Y24" i="19"/>
  <c r="R164" i="19"/>
  <c r="Y796" i="19"/>
  <c r="X47" i="10"/>
  <c r="O91" i="14" s="1"/>
  <c r="P91" i="14" s="1"/>
  <c r="P77" i="3"/>
  <c r="L735" i="14" s="1"/>
  <c r="N735" i="14" s="1"/>
  <c r="Y867" i="20"/>
  <c r="Y672" i="18"/>
  <c r="R218" i="18"/>
  <c r="Y218" i="18"/>
  <c r="R33" i="18"/>
  <c r="Y33" i="18"/>
  <c r="R325" i="18"/>
  <c r="Y325" i="18"/>
  <c r="R552" i="18"/>
  <c r="Y552" i="18"/>
  <c r="R109" i="19"/>
  <c r="Y109" i="19"/>
  <c r="Y449" i="19"/>
  <c r="R449" i="19"/>
  <c r="R548" i="18"/>
  <c r="Y548" i="18"/>
  <c r="R589" i="18"/>
  <c r="R22" i="20"/>
  <c r="R402" i="18"/>
  <c r="Y402" i="18"/>
  <c r="R138" i="18"/>
  <c r="Y138" i="18"/>
  <c r="R331" i="18"/>
  <c r="Y331" i="18"/>
  <c r="R378" i="18"/>
  <c r="Y378" i="18"/>
  <c r="R557" i="18"/>
  <c r="Y557" i="18"/>
  <c r="R59" i="18"/>
  <c r="Y59" i="18"/>
  <c r="Y73" i="19"/>
  <c r="R73" i="19"/>
  <c r="R380" i="19"/>
  <c r="Y380" i="19"/>
  <c r="Y477" i="20"/>
  <c r="R477" i="20"/>
  <c r="Y856" i="18"/>
  <c r="R729" i="20"/>
  <c r="Y875" i="20"/>
  <c r="R811" i="18"/>
  <c r="U78" i="12"/>
  <c r="R748" i="14" s="1"/>
  <c r="T748" i="14" s="1"/>
  <c r="U27" i="10"/>
  <c r="O218" i="14" s="1"/>
  <c r="P218" i="14" s="1"/>
  <c r="W60" i="12"/>
  <c r="R570" i="14" s="1"/>
  <c r="S570" i="14" s="1"/>
  <c r="Q22" i="10"/>
  <c r="O154" i="14" s="1"/>
  <c r="P154" i="14" s="1"/>
  <c r="R745" i="20"/>
  <c r="Y630" i="18"/>
  <c r="Y638" i="18"/>
  <c r="R352" i="18"/>
  <c r="Y352" i="18"/>
  <c r="R141" i="18"/>
  <c r="Y141" i="18"/>
  <c r="R190" i="18"/>
  <c r="Y190" i="18"/>
  <c r="R396" i="18"/>
  <c r="Y396" i="18"/>
  <c r="R563" i="18"/>
  <c r="Y563" i="18"/>
  <c r="R9" i="18"/>
  <c r="Y9" i="18"/>
  <c r="Y107" i="19"/>
  <c r="R107" i="19"/>
  <c r="R32" i="18"/>
  <c r="Y32" i="18"/>
  <c r="Y742" i="20"/>
  <c r="R703" i="19"/>
  <c r="Y611" i="18"/>
  <c r="Y681" i="19"/>
  <c r="R687" i="19"/>
  <c r="R659" i="19"/>
  <c r="P36" i="3"/>
  <c r="L175" i="14" s="1"/>
  <c r="N175" i="14" s="1"/>
  <c r="N30" i="3"/>
  <c r="L323" i="14" s="1"/>
  <c r="N40" i="3"/>
  <c r="L63" i="14" s="1"/>
  <c r="Y605" i="18"/>
  <c r="R542" i="18"/>
  <c r="Y418" i="18"/>
  <c r="Y709" i="18"/>
  <c r="R162" i="20"/>
  <c r="R8" i="20"/>
  <c r="Y568" i="19"/>
  <c r="R147" i="18"/>
  <c r="Y147" i="18"/>
  <c r="R148" i="18"/>
  <c r="Y148" i="18"/>
  <c r="R407" i="18"/>
  <c r="Y407" i="18"/>
  <c r="R565" i="18"/>
  <c r="Y565" i="18"/>
  <c r="R357" i="19"/>
  <c r="Y357" i="19"/>
  <c r="R165" i="19"/>
  <c r="Y165" i="19"/>
  <c r="R620" i="20"/>
  <c r="Y620" i="20"/>
  <c r="R291" i="18"/>
  <c r="Y291" i="18"/>
  <c r="U78" i="10"/>
  <c r="O748" i="14" s="1"/>
  <c r="P748" i="14" s="1"/>
  <c r="Q23" i="3"/>
  <c r="L166" i="14" s="1"/>
  <c r="M166" i="14" s="1"/>
  <c r="X37" i="12"/>
  <c r="R191" i="14" s="1"/>
  <c r="T191" i="14" s="1"/>
  <c r="Q8" i="12"/>
  <c r="R374" i="14" s="1"/>
  <c r="S374" i="14" s="1"/>
  <c r="R885" i="19"/>
  <c r="R756" i="18"/>
  <c r="Y706" i="19"/>
  <c r="Y870" i="20"/>
  <c r="Y728" i="20"/>
  <c r="Y833" i="18"/>
  <c r="S18" i="12"/>
  <c r="R276" i="14" s="1"/>
  <c r="S276" i="14" s="1"/>
  <c r="Y608" i="18"/>
  <c r="Y818" i="18"/>
  <c r="Y440" i="18"/>
  <c r="Y689" i="18"/>
  <c r="R536" i="18"/>
  <c r="Y770" i="18"/>
  <c r="R71" i="18"/>
  <c r="Y71" i="18"/>
  <c r="R343" i="18"/>
  <c r="Y343" i="18"/>
  <c r="R150" i="18"/>
  <c r="Y150" i="18"/>
  <c r="R786" i="18"/>
  <c r="Y786" i="18"/>
  <c r="R12" i="18"/>
  <c r="Y12" i="18"/>
  <c r="Y416" i="19"/>
  <c r="R416" i="19"/>
  <c r="R126" i="20"/>
  <c r="Y126" i="20"/>
  <c r="Y28" i="19"/>
  <c r="R28" i="19"/>
  <c r="R345" i="18"/>
  <c r="Y345" i="18"/>
  <c r="R809" i="19"/>
  <c r="R806" i="19"/>
  <c r="Y178" i="20"/>
  <c r="Y877" i="18"/>
  <c r="R815" i="18"/>
  <c r="R791" i="20"/>
  <c r="Y887" i="18"/>
  <c r="Y850" i="20"/>
  <c r="X33" i="12"/>
  <c r="R241" i="14" s="1"/>
  <c r="T241" i="14" s="1"/>
  <c r="R40" i="10"/>
  <c r="O65" i="14" s="1"/>
  <c r="P65" i="14" s="1"/>
  <c r="R80" i="3"/>
  <c r="L767" i="14" s="1"/>
  <c r="M767" i="14" s="1"/>
  <c r="R751" i="18"/>
  <c r="R865" i="18"/>
  <c r="R759" i="18"/>
  <c r="Y428" i="18"/>
  <c r="R140" i="19"/>
  <c r="R495" i="18"/>
  <c r="Y495" i="18"/>
  <c r="R18" i="18"/>
  <c r="Y18" i="18"/>
  <c r="R230" i="18"/>
  <c r="Y230" i="18"/>
  <c r="R89" i="18"/>
  <c r="Y89" i="18"/>
  <c r="R358" i="20"/>
  <c r="Y358" i="20"/>
  <c r="Y300" i="19"/>
  <c r="R300" i="19"/>
  <c r="R238" i="20"/>
  <c r="Y238" i="20"/>
  <c r="R473" i="19"/>
  <c r="Y473" i="19"/>
  <c r="R707" i="19"/>
  <c r="X11" i="12"/>
  <c r="R441" i="14" s="1"/>
  <c r="T441" i="14" s="1"/>
  <c r="V21" i="10"/>
  <c r="O109" i="14" s="1"/>
  <c r="Q109" i="14" s="1"/>
  <c r="U12" i="12"/>
  <c r="R8" i="14" s="1"/>
  <c r="Y429" i="18"/>
  <c r="Y609" i="18"/>
  <c r="Y317" i="20"/>
  <c r="R279" i="18"/>
  <c r="Y279" i="18"/>
  <c r="R326" i="18"/>
  <c r="Y326" i="18"/>
  <c r="R458" i="18"/>
  <c r="Y458" i="18"/>
  <c r="Y17" i="19"/>
  <c r="R17" i="19"/>
  <c r="Y576" i="18"/>
  <c r="Y635" i="18"/>
  <c r="R105" i="18"/>
  <c r="Y105" i="18"/>
  <c r="R41" i="18"/>
  <c r="Y41" i="18"/>
  <c r="R262" i="18"/>
  <c r="Y262" i="18"/>
  <c r="R699" i="18"/>
  <c r="Y699" i="18"/>
  <c r="Y841" i="20"/>
  <c r="V26" i="10"/>
  <c r="O209" i="14" s="1"/>
  <c r="P209" i="14" s="1"/>
  <c r="V49" i="3"/>
  <c r="L461" i="14" s="1"/>
  <c r="M461" i="14" s="1"/>
  <c r="R359" i="18"/>
  <c r="Y359" i="18"/>
  <c r="R66" i="18"/>
  <c r="Y66" i="18"/>
  <c r="R267" i="18"/>
  <c r="Y267" i="18"/>
  <c r="R793" i="18"/>
  <c r="Y793" i="18"/>
  <c r="Y135" i="20"/>
  <c r="R135" i="20"/>
  <c r="Y522" i="19"/>
  <c r="R522" i="19"/>
  <c r="R560" i="18"/>
  <c r="Y560" i="18"/>
  <c r="R70" i="18"/>
  <c r="Y70" i="18"/>
  <c r="R301" i="18"/>
  <c r="Y301" i="18"/>
  <c r="R267" i="20"/>
  <c r="Y267" i="20"/>
  <c r="R569" i="18"/>
  <c r="Y569" i="18"/>
  <c r="R73" i="18"/>
  <c r="Y73" i="18"/>
  <c r="R387" i="18"/>
  <c r="Y387" i="18"/>
  <c r="R460" i="18"/>
  <c r="Y460" i="18"/>
  <c r="R500" i="20"/>
  <c r="AA111" i="21"/>
  <c r="Y500" i="20"/>
  <c r="R91" i="20"/>
  <c r="Y91" i="20"/>
  <c r="Y830" i="19"/>
  <c r="R62" i="18"/>
  <c r="Y62" i="18"/>
  <c r="R153" i="18"/>
  <c r="Y153" i="18"/>
  <c r="R490" i="18"/>
  <c r="Y490" i="18"/>
  <c r="R159" i="18"/>
  <c r="Y159" i="18"/>
  <c r="R9" i="20"/>
  <c r="Y9" i="20"/>
  <c r="R593" i="18"/>
  <c r="R77" i="18"/>
  <c r="Y77" i="18"/>
  <c r="R176" i="18"/>
  <c r="Y176" i="18"/>
  <c r="R398" i="18"/>
  <c r="Y398" i="18"/>
  <c r="V26" i="12"/>
  <c r="R209" i="14" s="1"/>
  <c r="T209" i="14" s="1"/>
  <c r="R80" i="18"/>
  <c r="Y80" i="18"/>
  <c r="R205" i="18"/>
  <c r="Y205" i="18"/>
  <c r="R350" i="18"/>
  <c r="Y350" i="18"/>
  <c r="R699" i="19"/>
  <c r="R886" i="18"/>
  <c r="R96" i="18"/>
  <c r="Y96" i="18"/>
  <c r="R227" i="18"/>
  <c r="Y227" i="18"/>
  <c r="R232" i="18"/>
  <c r="Y232" i="18"/>
  <c r="R696" i="18"/>
  <c r="Y696" i="18"/>
  <c r="R76" i="18"/>
  <c r="Y76" i="18"/>
  <c r="R36" i="18"/>
  <c r="Y36" i="18"/>
  <c r="R790" i="20"/>
  <c r="Y790" i="20"/>
  <c r="R228" i="18"/>
  <c r="Y228" i="18"/>
  <c r="Y649" i="19"/>
  <c r="R185" i="18"/>
  <c r="Y185" i="18"/>
  <c r="R461" i="18"/>
  <c r="Y461" i="18"/>
  <c r="R78" i="18"/>
  <c r="Y78" i="18"/>
  <c r="R110" i="20"/>
  <c r="Y110" i="20"/>
  <c r="Y291" i="19"/>
  <c r="R291" i="19"/>
  <c r="R767" i="20"/>
  <c r="R321" i="19"/>
  <c r="R206" i="18"/>
  <c r="Y206" i="18"/>
  <c r="R469" i="18"/>
  <c r="Y469" i="18"/>
  <c r="R388" i="18"/>
  <c r="Y388" i="18"/>
  <c r="R272" i="18"/>
  <c r="Y272" i="18"/>
  <c r="R805" i="20"/>
  <c r="Y613" i="18"/>
  <c r="Y241" i="19"/>
  <c r="R280" i="18"/>
  <c r="Y280" i="18"/>
  <c r="R507" i="18"/>
  <c r="Y507" i="18"/>
  <c r="R530" i="18"/>
  <c r="Y530" i="18"/>
  <c r="R480" i="18"/>
  <c r="Y480" i="18"/>
  <c r="Y531" i="20"/>
  <c r="R531" i="20"/>
  <c r="R485" i="18"/>
  <c r="Y485" i="18"/>
  <c r="Y12" i="19"/>
  <c r="R12" i="19"/>
  <c r="S579" i="16"/>
  <c r="Y731" i="18"/>
  <c r="Y798" i="18"/>
  <c r="Y590" i="18"/>
  <c r="R658" i="20"/>
  <c r="R515" i="18"/>
  <c r="Y515" i="18"/>
  <c r="R308" i="18"/>
  <c r="Y308" i="18"/>
  <c r="R496" i="18"/>
  <c r="Y496" i="18"/>
  <c r="R522" i="20"/>
  <c r="Y522" i="20"/>
  <c r="R72" i="20"/>
  <c r="Y72" i="20"/>
  <c r="R353" i="18"/>
  <c r="Y353" i="18"/>
  <c r="R107" i="18"/>
  <c r="Y107" i="18"/>
  <c r="R340" i="18"/>
  <c r="Y340" i="18"/>
  <c r="R493" i="20"/>
  <c r="Y493" i="20"/>
  <c r="Y58" i="20"/>
  <c r="R58" i="20"/>
  <c r="Y862" i="18"/>
  <c r="R393" i="18"/>
  <c r="Y393" i="18"/>
  <c r="R399" i="18"/>
  <c r="Y399" i="18"/>
  <c r="R330" i="18"/>
  <c r="Y330" i="18"/>
  <c r="R549" i="18"/>
  <c r="Y549" i="18"/>
  <c r="R316" i="20"/>
  <c r="Y316" i="20"/>
  <c r="Y40" i="20"/>
  <c r="R40" i="20"/>
  <c r="Y829" i="20"/>
  <c r="R113" i="18"/>
  <c r="Y113" i="18"/>
  <c r="R307" i="20"/>
  <c r="Y307" i="20"/>
  <c r="Y842" i="18"/>
  <c r="Y425" i="18"/>
  <c r="Y87" i="19"/>
  <c r="R108" i="18"/>
  <c r="Y108" i="18"/>
  <c r="R296" i="18"/>
  <c r="Y296" i="18"/>
  <c r="R48" i="18"/>
  <c r="Y48" i="18"/>
  <c r="Y439" i="20"/>
  <c r="R439" i="20"/>
  <c r="Y261" i="20"/>
  <c r="R261" i="20"/>
  <c r="Y127" i="20"/>
  <c r="R127" i="20"/>
  <c r="Y701" i="19"/>
  <c r="R383" i="18"/>
  <c r="Y383" i="18"/>
  <c r="R365" i="18"/>
  <c r="Y365" i="18"/>
  <c r="R401" i="20"/>
  <c r="Y401" i="20"/>
  <c r="R121" i="20"/>
  <c r="Y121" i="20"/>
  <c r="R532" i="18"/>
  <c r="Y532" i="18"/>
  <c r="R787" i="18"/>
  <c r="Y787" i="18"/>
  <c r="R146" i="18"/>
  <c r="Y146" i="18"/>
  <c r="R298" i="18"/>
  <c r="Y298" i="18"/>
  <c r="Y392" i="20"/>
  <c r="R392" i="20"/>
  <c r="Y120" i="20"/>
  <c r="R120" i="20"/>
  <c r="R688" i="19"/>
  <c r="Y688" i="19"/>
  <c r="R228" i="20"/>
  <c r="Y228" i="20"/>
  <c r="R112" i="20"/>
  <c r="Y112" i="20"/>
  <c r="S767" i="16"/>
  <c r="Y665" i="20"/>
  <c r="Y761" i="18"/>
  <c r="R118" i="18"/>
  <c r="Y118" i="18"/>
  <c r="R163" i="18"/>
  <c r="Y163" i="18"/>
  <c r="R249" i="18"/>
  <c r="Y249" i="18"/>
  <c r="R261" i="18"/>
  <c r="Y261" i="18"/>
  <c r="R378" i="20"/>
  <c r="Y378" i="20"/>
  <c r="Y50" i="20"/>
  <c r="R50" i="20"/>
  <c r="R262" i="19"/>
  <c r="Y262" i="19"/>
  <c r="Y98" i="20"/>
  <c r="R98" i="20"/>
  <c r="R168" i="18"/>
  <c r="Y168" i="18"/>
  <c r="R498" i="18"/>
  <c r="Y498" i="18"/>
  <c r="R182" i="18"/>
  <c r="Y182" i="18"/>
  <c r="R372" i="20"/>
  <c r="Y372" i="20"/>
  <c r="R245" i="20"/>
  <c r="Y245" i="20"/>
  <c r="R92" i="20"/>
  <c r="Y92" i="20"/>
  <c r="X808" i="16"/>
  <c r="S567" i="16"/>
  <c r="Y628" i="18"/>
  <c r="R671" i="18"/>
  <c r="R209" i="18"/>
  <c r="Y209" i="18"/>
  <c r="R615" i="18"/>
  <c r="Y615" i="18"/>
  <c r="R561" i="18"/>
  <c r="Y561" i="18"/>
  <c r="R170" i="18"/>
  <c r="Y170" i="18"/>
  <c r="R340" i="20"/>
  <c r="Y340" i="20"/>
  <c r="R11" i="19"/>
  <c r="Y11" i="19"/>
  <c r="R688" i="20"/>
  <c r="Y688" i="20"/>
  <c r="R42" i="20"/>
  <c r="Y42" i="20"/>
  <c r="Y717" i="19"/>
  <c r="Y862" i="19"/>
  <c r="R221" i="18"/>
  <c r="Y221" i="18"/>
  <c r="R503" i="18"/>
  <c r="Y503" i="18"/>
  <c r="R82" i="18"/>
  <c r="Y82" i="18"/>
  <c r="R293" i="20"/>
  <c r="Y293" i="20"/>
  <c r="Y220" i="19"/>
  <c r="R220" i="19"/>
  <c r="R150" i="20"/>
  <c r="Y150" i="20"/>
  <c r="R10" i="20"/>
  <c r="Y10" i="20"/>
  <c r="R235" i="18"/>
  <c r="Y235" i="18"/>
  <c r="R242" i="18"/>
  <c r="Y242" i="18"/>
  <c r="R508" i="18"/>
  <c r="Y508" i="18"/>
  <c r="R42" i="18"/>
  <c r="Y42" i="18"/>
  <c r="R447" i="18"/>
  <c r="Y447" i="18"/>
  <c r="Y448" i="20"/>
  <c r="R448" i="20"/>
  <c r="R276" i="20"/>
  <c r="Y276" i="20"/>
  <c r="Y219" i="19"/>
  <c r="R219" i="19"/>
  <c r="R565" i="19"/>
  <c r="Y565" i="19"/>
  <c r="R136" i="20"/>
  <c r="Y136" i="20"/>
  <c r="Y838" i="20"/>
  <c r="Y830" i="18"/>
  <c r="R692" i="18"/>
  <c r="R790" i="18"/>
  <c r="Y790" i="18"/>
  <c r="R448" i="18"/>
  <c r="Y448" i="18"/>
  <c r="R196" i="18"/>
  <c r="Y196" i="18"/>
  <c r="R485" i="20"/>
  <c r="AA104" i="21"/>
  <c r="Y485" i="20"/>
  <c r="R377" i="20"/>
  <c r="Y377" i="20"/>
  <c r="R283" i="20"/>
  <c r="Y283" i="20"/>
  <c r="R523" i="20"/>
  <c r="Y523" i="20"/>
  <c r="AA112" i="21"/>
  <c r="R59" i="20"/>
  <c r="Y59" i="20"/>
  <c r="R243" i="18"/>
  <c r="Y243" i="18"/>
  <c r="R483" i="18"/>
  <c r="Y483" i="18"/>
  <c r="R241" i="18"/>
  <c r="Y241" i="18"/>
  <c r="Y575" i="18"/>
  <c r="R276" i="18"/>
  <c r="Y276" i="18"/>
  <c r="R263" i="18"/>
  <c r="Y263" i="18"/>
  <c r="R338" i="18"/>
  <c r="Y338" i="18"/>
  <c r="R381" i="18"/>
  <c r="Y381" i="18"/>
  <c r="R188" i="18"/>
  <c r="Y188" i="18"/>
  <c r="Y429" i="20"/>
  <c r="R429" i="20"/>
  <c r="R32" i="20"/>
  <c r="Y32" i="20"/>
  <c r="Y868" i="20"/>
  <c r="R233" i="18"/>
  <c r="Y233" i="18"/>
  <c r="R106" i="18"/>
  <c r="Y106" i="18"/>
  <c r="R386" i="18"/>
  <c r="Y386" i="18"/>
  <c r="R385" i="18"/>
  <c r="Y385" i="18"/>
  <c r="Y266" i="20"/>
  <c r="R266" i="20"/>
  <c r="R506" i="20"/>
  <c r="Y506" i="20"/>
  <c r="R726" i="20"/>
  <c r="R140" i="18"/>
  <c r="Y140" i="18"/>
  <c r="R455" i="18"/>
  <c r="Y455" i="18"/>
  <c r="Y339" i="20"/>
  <c r="R339" i="20"/>
  <c r="R260" i="20"/>
  <c r="Y260" i="20"/>
  <c r="R349" i="20"/>
  <c r="Y349" i="20"/>
  <c r="R299" i="19"/>
  <c r="Y299" i="19"/>
  <c r="Y288" i="18"/>
  <c r="R161" i="18"/>
  <c r="Y161" i="18"/>
  <c r="R473" i="18"/>
  <c r="Y473" i="18"/>
  <c r="R111" i="18"/>
  <c r="Y111" i="18"/>
  <c r="Y415" i="20"/>
  <c r="R415" i="20"/>
  <c r="R883" i="18"/>
  <c r="T24" i="3"/>
  <c r="L39" i="14" s="1"/>
  <c r="M39" i="14" s="1"/>
  <c r="Y597" i="18"/>
  <c r="Y642" i="18"/>
  <c r="R202" i="18"/>
  <c r="Y202" i="18"/>
  <c r="R522" i="18"/>
  <c r="Y522" i="18"/>
  <c r="Y499" i="20"/>
  <c r="AA110" i="21"/>
  <c r="R499" i="20"/>
  <c r="Y406" i="20"/>
  <c r="R406" i="20"/>
  <c r="R292" i="20"/>
  <c r="Y292" i="20"/>
  <c r="R207" i="18"/>
  <c r="Y207" i="18"/>
  <c r="R531" i="18"/>
  <c r="Y531" i="18"/>
  <c r="R368" i="18"/>
  <c r="Y368" i="18"/>
  <c r="R532" i="20"/>
  <c r="Y532" i="20"/>
  <c r="X736" i="16"/>
  <c r="R198" i="18"/>
  <c r="Y198" i="18"/>
  <c r="R137" i="18"/>
  <c r="Y137" i="18"/>
  <c r="R225" i="18"/>
  <c r="Y225" i="18"/>
  <c r="R545" i="18"/>
  <c r="Y545" i="18"/>
  <c r="Y336" i="20"/>
  <c r="R336" i="20"/>
  <c r="R117" i="20"/>
  <c r="Y117" i="20"/>
  <c r="Y479" i="20"/>
  <c r="R479" i="20"/>
  <c r="R786" i="20"/>
  <c r="R239" i="18"/>
  <c r="Y239" i="18"/>
  <c r="R169" i="18"/>
  <c r="Y169" i="18"/>
  <c r="R28" i="18"/>
  <c r="Y28" i="18"/>
  <c r="R252" i="18"/>
  <c r="Y252" i="18"/>
  <c r="R289" i="18"/>
  <c r="Y289" i="18"/>
  <c r="R502" i="18"/>
  <c r="Y502" i="18"/>
  <c r="R327" i="20"/>
  <c r="Y327" i="20"/>
  <c r="Y108" i="20"/>
  <c r="R108" i="20"/>
  <c r="R230" i="20"/>
  <c r="Y230" i="20"/>
  <c r="Y860" i="18"/>
  <c r="R247" i="18"/>
  <c r="Y247" i="18"/>
  <c r="R591" i="18"/>
  <c r="Y591" i="18"/>
  <c r="R155" i="18"/>
  <c r="Y155" i="18"/>
  <c r="R275" i="18"/>
  <c r="Y275" i="18"/>
  <c r="R292" i="18"/>
  <c r="Y292" i="18"/>
  <c r="R446" i="18"/>
  <c r="Y446" i="18"/>
  <c r="Y596" i="20"/>
  <c r="R596" i="20"/>
  <c r="Y312" i="20"/>
  <c r="R312" i="20"/>
  <c r="R56" i="20"/>
  <c r="Y56" i="20"/>
  <c r="R72" i="18"/>
  <c r="Y72" i="18"/>
  <c r="R256" i="18"/>
  <c r="Y256" i="18"/>
  <c r="R162" i="18"/>
  <c r="Y162" i="18"/>
  <c r="R278" i="18"/>
  <c r="Y278" i="18"/>
  <c r="R158" i="18"/>
  <c r="Y158" i="18"/>
  <c r="R702" i="18"/>
  <c r="Y702" i="18"/>
  <c r="R785" i="18"/>
  <c r="Y785" i="18"/>
  <c r="R186" i="18"/>
  <c r="Y186" i="18"/>
  <c r="Y298" i="20"/>
  <c r="R298" i="20"/>
  <c r="R652" i="19"/>
  <c r="R373" i="18"/>
  <c r="Y373" i="18"/>
  <c r="R142" i="18"/>
  <c r="Y142" i="18"/>
  <c r="R299" i="18"/>
  <c r="Y299" i="18"/>
  <c r="R167" i="18"/>
  <c r="Y167" i="18"/>
  <c r="R293" i="18"/>
  <c r="Y293" i="18"/>
  <c r="R166" i="18"/>
  <c r="Y166" i="18"/>
  <c r="R172" i="18"/>
  <c r="Y172" i="18"/>
  <c r="Y426" i="20"/>
  <c r="R426" i="20"/>
  <c r="Y651" i="18"/>
  <c r="R435" i="18"/>
  <c r="Y435" i="18"/>
  <c r="R165" i="18"/>
  <c r="Y165" i="18"/>
  <c r="R321" i="18"/>
  <c r="Y321" i="18"/>
  <c r="R109" i="18"/>
  <c r="Y109" i="18"/>
  <c r="R616" i="18"/>
  <c r="Y616" i="18"/>
  <c r="R191" i="18"/>
  <c r="Y191" i="18"/>
  <c r="R295" i="18"/>
  <c r="Y295" i="18"/>
  <c r="R55" i="18"/>
  <c r="Y55" i="18"/>
  <c r="R86" i="18"/>
  <c r="Y86" i="18"/>
  <c r="Y420" i="20"/>
  <c r="R420" i="20"/>
  <c r="R237" i="20"/>
  <c r="Y237" i="20"/>
  <c r="R462" i="19"/>
  <c r="Y462" i="19"/>
  <c r="R640" i="20"/>
  <c r="Y640" i="20"/>
  <c r="R490" i="19"/>
  <c r="Y490" i="19"/>
  <c r="AA71" i="21"/>
  <c r="R171" i="18"/>
  <c r="Y171" i="18"/>
  <c r="R329" i="18"/>
  <c r="Y329" i="18"/>
  <c r="R97" i="18"/>
  <c r="Y97" i="18"/>
  <c r="R472" i="18"/>
  <c r="Y472" i="18"/>
  <c r="R208" i="18"/>
  <c r="Y208" i="18"/>
  <c r="R822" i="18"/>
  <c r="Y822" i="18"/>
  <c r="R31" i="18"/>
  <c r="Y31" i="18"/>
  <c r="R573" i="18"/>
  <c r="Y573" i="18"/>
  <c r="R49" i="18"/>
  <c r="Y49" i="18"/>
  <c r="Y382" i="20"/>
  <c r="R382" i="20"/>
  <c r="R226" i="20"/>
  <c r="Y226" i="20"/>
  <c r="R189" i="18"/>
  <c r="Y189" i="18"/>
  <c r="R26" i="18"/>
  <c r="Y26" i="18"/>
  <c r="R231" i="18"/>
  <c r="Y231" i="18"/>
  <c r="R30" i="18"/>
  <c r="Y30" i="18"/>
  <c r="R223" i="18"/>
  <c r="Y223" i="18"/>
  <c r="R39" i="18"/>
  <c r="Y39" i="18"/>
  <c r="R353" i="20"/>
  <c r="Y353" i="20"/>
  <c r="R220" i="20"/>
  <c r="Y220" i="20"/>
  <c r="R213" i="19"/>
  <c r="Y213" i="19"/>
  <c r="R691" i="19"/>
  <c r="Y691" i="19"/>
  <c r="Y129" i="19"/>
  <c r="R129" i="19"/>
  <c r="Y244" i="19"/>
  <c r="R244" i="19"/>
  <c r="Y564" i="19"/>
  <c r="R564" i="19"/>
  <c r="R114" i="18"/>
  <c r="Y114" i="18"/>
  <c r="R334" i="18"/>
  <c r="Y334" i="18"/>
  <c r="R574" i="18"/>
  <c r="Y574" i="18"/>
  <c r="R724" i="18"/>
  <c r="R834" i="18"/>
  <c r="R84" i="18"/>
  <c r="Y84" i="18"/>
  <c r="AD58" i="9"/>
  <c r="AD63" i="9"/>
  <c r="AD39" i="9"/>
  <c r="AD18" i="9"/>
  <c r="AD8" i="9"/>
  <c r="AD30" i="9"/>
  <c r="S32" i="9"/>
  <c r="S28" i="9"/>
  <c r="AD45" i="9"/>
  <c r="AD28" i="9"/>
  <c r="S43" i="9"/>
  <c r="AD11" i="9"/>
  <c r="S42" i="9"/>
  <c r="AD57" i="9"/>
  <c r="AD5" i="9"/>
  <c r="AD43" i="9"/>
  <c r="AD6" i="9"/>
  <c r="S11" i="9"/>
  <c r="S19" i="9"/>
  <c r="S47" i="9"/>
  <c r="S31" i="9"/>
  <c r="S36" i="9"/>
  <c r="S51" i="9"/>
  <c r="S35" i="9"/>
  <c r="S61" i="9"/>
  <c r="S52" i="9"/>
  <c r="S37" i="9"/>
  <c r="AD25" i="9"/>
  <c r="AD20" i="9"/>
  <c r="S55" i="9"/>
  <c r="S50" i="9"/>
  <c r="AD52" i="9"/>
  <c r="S26" i="9"/>
  <c r="AD47" i="9"/>
  <c r="AD26" i="9"/>
  <c r="S60" i="9"/>
  <c r="S6" i="9"/>
  <c r="S14" i="9"/>
  <c r="S17" i="9"/>
  <c r="S49" i="9"/>
  <c r="S20" i="9"/>
  <c r="AD53" i="9"/>
  <c r="S15" i="9"/>
  <c r="AD12" i="9"/>
  <c r="S16" i="9"/>
  <c r="S56" i="9"/>
  <c r="AD17" i="9"/>
  <c r="AD16" i="9"/>
  <c r="S45" i="9"/>
  <c r="AD55" i="9"/>
  <c r="S30" i="9"/>
  <c r="AD27" i="9"/>
  <c r="AD38" i="9"/>
  <c r="AD37" i="9"/>
  <c r="AD48" i="9"/>
  <c r="S13" i="9"/>
  <c r="S18" i="9"/>
  <c r="S12" i="9"/>
  <c r="AD15" i="9"/>
  <c r="S41" i="9"/>
  <c r="S12" i="10"/>
  <c r="O6" i="14" s="1"/>
  <c r="Q6" i="14" s="1"/>
  <c r="V12" i="10"/>
  <c r="O9" i="14" s="1"/>
  <c r="Q9" i="14" s="1"/>
  <c r="R5" i="12"/>
  <c r="R365" i="14" s="1"/>
  <c r="T365" i="14" s="1"/>
  <c r="O19" i="3"/>
  <c r="L284" i="14" s="1"/>
  <c r="N284" i="14" s="1"/>
  <c r="R13" i="12"/>
  <c r="R15" i="14" s="1"/>
  <c r="S15" i="14" s="1"/>
  <c r="Q5" i="12"/>
  <c r="R364" i="14" s="1"/>
  <c r="T364" i="14" s="1"/>
  <c r="P5" i="12"/>
  <c r="R363" i="14" s="1"/>
  <c r="X47" i="12"/>
  <c r="R91" i="14" s="1"/>
  <c r="S91" i="14" s="1"/>
  <c r="U35" i="10"/>
  <c r="O228" i="14" s="1"/>
  <c r="P228" i="14" s="1"/>
  <c r="T32" i="12"/>
  <c r="R417" i="14" s="1"/>
  <c r="V5" i="12"/>
  <c r="R369" i="14" s="1"/>
  <c r="T369" i="14" s="1"/>
  <c r="V37" i="3"/>
  <c r="L191" i="14" s="1"/>
  <c r="N191" i="14" s="1"/>
  <c r="W26" i="12"/>
  <c r="R210" i="14" s="1"/>
  <c r="S210" i="14" s="1"/>
  <c r="U39" i="10"/>
  <c r="O128" i="14" s="1"/>
  <c r="Q128" i="14" s="1"/>
  <c r="W12" i="10"/>
  <c r="O10" i="14" s="1"/>
  <c r="P10" i="14" s="1"/>
  <c r="P26" i="12"/>
  <c r="R203" i="14" s="1"/>
  <c r="T203" i="14" s="1"/>
  <c r="R8" i="12"/>
  <c r="R375" i="14" s="1"/>
  <c r="S375" i="14" s="1"/>
  <c r="S26" i="12"/>
  <c r="R206" i="14" s="1"/>
  <c r="T206" i="14" s="1"/>
  <c r="V42" i="10"/>
  <c r="O199" i="14" s="1"/>
  <c r="Q199" i="14" s="1"/>
  <c r="T11" i="3"/>
  <c r="L439" i="14" s="1"/>
  <c r="N439" i="14" s="1"/>
  <c r="V41" i="12"/>
  <c r="R59" i="14" s="1"/>
  <c r="S59" i="14" s="1"/>
  <c r="U63" i="10"/>
  <c r="O598" i="14" s="1"/>
  <c r="Q598" i="14" s="1"/>
  <c r="R54" i="3"/>
  <c r="L507" i="14" s="1"/>
  <c r="M507" i="14" s="1"/>
  <c r="V46" i="12"/>
  <c r="R79" i="14" s="1"/>
  <c r="T79" i="14" s="1"/>
  <c r="Q42" i="12"/>
  <c r="R194" i="14" s="1"/>
  <c r="S194" i="14" s="1"/>
  <c r="W13" i="12"/>
  <c r="R20" i="14" s="1"/>
  <c r="S20" i="14" s="1"/>
  <c r="T67" i="3"/>
  <c r="L639" i="14" s="1"/>
  <c r="M639" i="14" s="1"/>
  <c r="T12" i="10"/>
  <c r="O7" i="14" s="1"/>
  <c r="P7" i="14" s="1"/>
  <c r="Q43" i="3"/>
  <c r="L26" i="14" s="1"/>
  <c r="N26" i="14" s="1"/>
  <c r="T33" i="3"/>
  <c r="L239" i="14" s="1"/>
  <c r="N239" i="14" s="1"/>
  <c r="S13" i="10"/>
  <c r="O16" i="14" s="1"/>
  <c r="P16" i="14" s="1"/>
  <c r="S33" i="3"/>
  <c r="L238" i="14" s="1"/>
  <c r="N238" i="14" s="1"/>
  <c r="R183" i="18"/>
  <c r="Y183" i="18"/>
  <c r="R446" i="20"/>
  <c r="Y446" i="20"/>
  <c r="R443" i="20"/>
  <c r="Y443" i="20"/>
  <c r="Y178" i="19"/>
  <c r="R178" i="19"/>
  <c r="R133" i="20"/>
  <c r="Y133" i="20"/>
  <c r="Y306" i="20"/>
  <c r="R306" i="20"/>
  <c r="R560" i="20"/>
  <c r="Y560" i="20"/>
  <c r="R7" i="19"/>
  <c r="Y7" i="19"/>
  <c r="R789" i="20"/>
  <c r="R800" i="19"/>
  <c r="Y716" i="18"/>
  <c r="R38" i="18"/>
  <c r="Y38" i="18"/>
  <c r="R222" i="20"/>
  <c r="Y222" i="20"/>
  <c r="R428" i="20"/>
  <c r="Y428" i="20"/>
  <c r="R250" i="20"/>
  <c r="Y250" i="20"/>
  <c r="Y148" i="20"/>
  <c r="R148" i="20"/>
  <c r="R285" i="20"/>
  <c r="Y285" i="20"/>
  <c r="Y850" i="18"/>
  <c r="Y841" i="18"/>
  <c r="R641" i="20"/>
  <c r="Y641" i="20"/>
  <c r="Y102" i="20"/>
  <c r="R102" i="20"/>
  <c r="R170" i="19"/>
  <c r="Y170" i="19"/>
  <c r="R268" i="18"/>
  <c r="Y268" i="18"/>
  <c r="R270" i="19"/>
  <c r="Y270" i="19"/>
  <c r="Y29" i="20"/>
  <c r="R29" i="20"/>
  <c r="R405" i="20"/>
  <c r="Y405" i="20"/>
  <c r="Y300" i="20"/>
  <c r="R300" i="20"/>
  <c r="Y125" i="20"/>
  <c r="R125" i="20"/>
  <c r="R407" i="20"/>
  <c r="Y407" i="20"/>
  <c r="R818" i="20"/>
  <c r="R719" i="19"/>
  <c r="R690" i="18"/>
  <c r="Y388" i="20"/>
  <c r="R388" i="20"/>
  <c r="R200" i="20"/>
  <c r="Y200" i="20"/>
  <c r="R90" i="19"/>
  <c r="Y90" i="19"/>
  <c r="Y329" i="20"/>
  <c r="R329" i="20"/>
  <c r="R208" i="20"/>
  <c r="Y208" i="20"/>
  <c r="Y265" i="20"/>
  <c r="R265" i="20"/>
  <c r="Y76" i="19"/>
  <c r="R76" i="19"/>
  <c r="Q9" i="3"/>
  <c r="L386" i="14" s="1"/>
  <c r="M386" i="14" s="1"/>
  <c r="R302" i="18"/>
  <c r="Y302" i="18"/>
  <c r="R792" i="18"/>
  <c r="Y792" i="18"/>
  <c r="R193" i="20"/>
  <c r="Y193" i="20"/>
  <c r="R180" i="20"/>
  <c r="Y180" i="20"/>
  <c r="Y285" i="19"/>
  <c r="R285" i="19"/>
  <c r="Y475" i="20"/>
  <c r="R475" i="20"/>
  <c r="R282" i="20"/>
  <c r="Y282" i="20"/>
  <c r="Y350" i="19"/>
  <c r="R350" i="19"/>
  <c r="Y157" i="20"/>
  <c r="R157" i="20"/>
  <c r="R98" i="19"/>
  <c r="Y98" i="19"/>
  <c r="R492" i="20"/>
  <c r="Y492" i="20"/>
  <c r="R399" i="20"/>
  <c r="Y399" i="20"/>
  <c r="R437" i="20"/>
  <c r="Y437" i="20"/>
  <c r="Y202" i="20"/>
  <c r="R202" i="20"/>
  <c r="R315" i="20"/>
  <c r="Y315" i="20"/>
  <c r="R168" i="20"/>
  <c r="Y168" i="20"/>
  <c r="Y18" i="19"/>
  <c r="R18" i="19"/>
  <c r="Y821" i="18"/>
  <c r="R639" i="18"/>
  <c r="Y640" i="19"/>
  <c r="R679" i="20"/>
  <c r="Y679" i="20"/>
  <c r="R413" i="20"/>
  <c r="Y413" i="20"/>
  <c r="R142" i="20"/>
  <c r="Y142" i="20"/>
  <c r="R467" i="20"/>
  <c r="Y467" i="20"/>
  <c r="R345" i="20"/>
  <c r="Y345" i="20"/>
  <c r="R381" i="19"/>
  <c r="Y381" i="19"/>
  <c r="R49" i="20"/>
  <c r="Y49" i="20"/>
  <c r="Y323" i="20"/>
  <c r="R323" i="20"/>
  <c r="R273" i="20"/>
  <c r="Y273" i="20"/>
  <c r="R188" i="20"/>
  <c r="Y188" i="20"/>
  <c r="R225" i="19"/>
  <c r="Y225" i="19"/>
  <c r="R302" i="20"/>
  <c r="Y302" i="20"/>
  <c r="R421" i="19"/>
  <c r="Y421" i="19"/>
  <c r="R772" i="18"/>
  <c r="R806" i="18"/>
  <c r="R719" i="18"/>
  <c r="R479" i="18"/>
  <c r="Y479" i="18"/>
  <c r="R88" i="18"/>
  <c r="Y88" i="18"/>
  <c r="R377" i="18"/>
  <c r="Y377" i="18"/>
  <c r="R130" i="18"/>
  <c r="Y130" i="18"/>
  <c r="R662" i="20"/>
  <c r="Y662" i="20"/>
  <c r="R310" i="18"/>
  <c r="Y310" i="18"/>
  <c r="R126" i="18"/>
  <c r="Y126" i="18"/>
  <c r="R708" i="19"/>
  <c r="R336" i="18"/>
  <c r="Y336" i="18"/>
  <c r="R129" i="18"/>
  <c r="Y129" i="18"/>
  <c r="R553" i="20"/>
  <c r="Y553" i="20"/>
  <c r="R501" i="18"/>
  <c r="Y501" i="18"/>
  <c r="AA26" i="21"/>
  <c r="R25" i="18"/>
  <c r="Y25" i="18"/>
  <c r="R626" i="19"/>
  <c r="Y626" i="19"/>
  <c r="R700" i="19"/>
  <c r="R833" i="20"/>
  <c r="Y816" i="18"/>
  <c r="R328" i="18"/>
  <c r="Y328" i="18"/>
  <c r="R342" i="18"/>
  <c r="Y342" i="18"/>
  <c r="R121" i="18"/>
  <c r="Y121" i="18"/>
  <c r="R527" i="18"/>
  <c r="Y527" i="18"/>
  <c r="R253" i="18"/>
  <c r="Y253" i="18"/>
  <c r="R403" i="20"/>
  <c r="Y403" i="20"/>
  <c r="R290" i="18"/>
  <c r="Y290" i="18"/>
  <c r="Y442" i="18"/>
  <c r="R442" i="18"/>
  <c r="R647" i="20"/>
  <c r="Y647" i="20"/>
  <c r="Y696" i="19"/>
  <c r="R226" i="18"/>
  <c r="Y226" i="18"/>
  <c r="R281" i="18"/>
  <c r="Y281" i="18"/>
  <c r="R508" i="19"/>
  <c r="Y508" i="19"/>
  <c r="R250" i="18"/>
  <c r="Y250" i="18"/>
  <c r="R18" i="20"/>
  <c r="Y18" i="20"/>
  <c r="R246" i="18"/>
  <c r="Y246" i="18"/>
  <c r="R362" i="18"/>
  <c r="Y362" i="18"/>
  <c r="R685" i="19"/>
  <c r="Y685" i="19"/>
  <c r="R282" i="18"/>
  <c r="Y282" i="18"/>
  <c r="R543" i="18"/>
  <c r="Y543" i="18"/>
  <c r="R686" i="19"/>
  <c r="Y686" i="19"/>
  <c r="R738" i="20"/>
  <c r="R617" i="18"/>
  <c r="Y617" i="18"/>
  <c r="R200" i="18"/>
  <c r="Y200" i="18"/>
  <c r="R216" i="18"/>
  <c r="Y216" i="18"/>
  <c r="R219" i="18"/>
  <c r="Y219" i="18"/>
  <c r="R139" i="18"/>
  <c r="Y139" i="18"/>
  <c r="R702" i="19"/>
  <c r="R518" i="18"/>
  <c r="Y518" i="18"/>
  <c r="R136" i="18"/>
  <c r="Y136" i="18"/>
  <c r="R238" i="19"/>
  <c r="Y238" i="19"/>
  <c r="R510" i="18"/>
  <c r="Y510" i="18"/>
  <c r="R693" i="19"/>
  <c r="Y693" i="19"/>
  <c r="R322" i="18"/>
  <c r="Y322" i="18"/>
  <c r="R493" i="18"/>
  <c r="Y493" i="18"/>
  <c r="R187" i="18"/>
  <c r="Y187" i="18"/>
  <c r="R551" i="18"/>
  <c r="Y551" i="18"/>
  <c r="R157" i="18"/>
  <c r="Y157" i="18"/>
  <c r="R172" i="19"/>
  <c r="Y172" i="19"/>
  <c r="R382" i="18"/>
  <c r="Y382" i="18"/>
  <c r="R671" i="19"/>
  <c r="Y671" i="19"/>
  <c r="R177" i="18"/>
  <c r="Y177" i="18"/>
  <c r="Y678" i="20"/>
  <c r="R678" i="20"/>
  <c r="N392" i="14"/>
  <c r="Y600" i="18"/>
  <c r="R211" i="18"/>
  <c r="Y211" i="18"/>
  <c r="R451" i="18"/>
  <c r="Y451" i="18"/>
  <c r="R513" i="18"/>
  <c r="Y513" i="18"/>
  <c r="R568" i="18"/>
  <c r="Y568" i="18"/>
  <c r="R8" i="19"/>
  <c r="Y8" i="19"/>
  <c r="Y305" i="19"/>
  <c r="R305" i="19"/>
  <c r="R618" i="20"/>
  <c r="Y618" i="20"/>
  <c r="Y562" i="20"/>
  <c r="R562" i="20"/>
  <c r="Y535" i="20"/>
  <c r="R535" i="20"/>
  <c r="R409" i="20"/>
  <c r="Y409" i="20"/>
  <c r="Y342" i="20"/>
  <c r="R342" i="20"/>
  <c r="Y287" i="20"/>
  <c r="R287" i="20"/>
  <c r="R263" i="20"/>
  <c r="Y263" i="20"/>
  <c r="R243" i="20"/>
  <c r="Y243" i="20"/>
  <c r="R212" i="20"/>
  <c r="Y212" i="20"/>
  <c r="Y172" i="20"/>
  <c r="R172" i="20"/>
  <c r="Y68" i="20"/>
  <c r="R68" i="20"/>
  <c r="R45" i="20"/>
  <c r="Y45" i="20"/>
  <c r="R12" i="20"/>
  <c r="Y12" i="20"/>
  <c r="Y361" i="19"/>
  <c r="R361" i="19"/>
  <c r="Y70" i="19"/>
  <c r="R70" i="19"/>
  <c r="R237" i="18"/>
  <c r="Y237" i="18"/>
  <c r="R525" i="18"/>
  <c r="AA24" i="21"/>
  <c r="Y525" i="18"/>
  <c r="R592" i="18"/>
  <c r="Y592" i="18"/>
  <c r="Y588" i="18"/>
  <c r="R588" i="18"/>
  <c r="R722" i="20"/>
  <c r="Y722" i="20"/>
  <c r="R645" i="19"/>
  <c r="Y645" i="19"/>
  <c r="Y429" i="19"/>
  <c r="R429" i="19"/>
  <c r="R293" i="19"/>
  <c r="Y293" i="19"/>
  <c r="R206" i="19"/>
  <c r="Y206" i="19"/>
  <c r="Y585" i="19"/>
  <c r="R585" i="19"/>
  <c r="R459" i="20"/>
  <c r="Y459" i="20"/>
  <c r="Y432" i="20"/>
  <c r="R432" i="20"/>
  <c r="Y386" i="20"/>
  <c r="R386" i="20"/>
  <c r="Y366" i="20"/>
  <c r="R366" i="20"/>
  <c r="Y319" i="20"/>
  <c r="R319" i="20"/>
  <c r="R129" i="20"/>
  <c r="Y129" i="20"/>
  <c r="R86" i="20"/>
  <c r="Y86" i="20"/>
  <c r="Y470" i="19"/>
  <c r="R470" i="19"/>
  <c r="Y810" i="19"/>
  <c r="R727" i="19"/>
  <c r="R841" i="19"/>
  <c r="S711" i="16"/>
  <c r="Q392" i="14"/>
  <c r="Y826" i="18"/>
  <c r="R865" i="19"/>
  <c r="R300" i="18"/>
  <c r="Y300" i="18"/>
  <c r="R546" i="18"/>
  <c r="Y546" i="18"/>
  <c r="R56" i="18"/>
  <c r="Y56" i="18"/>
  <c r="R86" i="19"/>
  <c r="Y86" i="19"/>
  <c r="R349" i="19"/>
  <c r="Y349" i="19"/>
  <c r="Y407" i="19"/>
  <c r="R407" i="19"/>
  <c r="Y316" i="19"/>
  <c r="R316" i="19"/>
  <c r="Y609" i="19"/>
  <c r="R609" i="19"/>
  <c r="R552" i="19"/>
  <c r="Y552" i="19"/>
  <c r="R488" i="20"/>
  <c r="AA109" i="21"/>
  <c r="Y488" i="20"/>
  <c r="Y158" i="20"/>
  <c r="R158" i="20"/>
  <c r="Y36" i="20"/>
  <c r="R36" i="20"/>
  <c r="R521" i="19"/>
  <c r="M66" i="21" s="1"/>
  <c r="Y521" i="19"/>
  <c r="AA66" i="21"/>
  <c r="R230" i="19"/>
  <c r="Y230" i="19"/>
  <c r="R303" i="18"/>
  <c r="Y303" i="18"/>
  <c r="R567" i="18"/>
  <c r="Y567" i="18"/>
  <c r="R91" i="18"/>
  <c r="Y91" i="18"/>
  <c r="R675" i="18"/>
  <c r="Y675" i="18"/>
  <c r="R203" i="18"/>
  <c r="Y203" i="18"/>
  <c r="R707" i="18"/>
  <c r="Y707" i="18"/>
  <c r="R689" i="19"/>
  <c r="Y689" i="19"/>
  <c r="Y183" i="19"/>
  <c r="R183" i="19"/>
  <c r="Y396" i="19"/>
  <c r="R396" i="19"/>
  <c r="AA68" i="21"/>
  <c r="Y497" i="19"/>
  <c r="R497" i="19"/>
  <c r="R601" i="19"/>
  <c r="Y601" i="19"/>
  <c r="R541" i="19"/>
  <c r="Y541" i="19"/>
  <c r="Y508" i="20"/>
  <c r="R508" i="20"/>
  <c r="R473" i="20"/>
  <c r="Y473" i="20"/>
  <c r="R360" i="20"/>
  <c r="Y360" i="20"/>
  <c r="Y310" i="20"/>
  <c r="R310" i="20"/>
  <c r="Y255" i="20"/>
  <c r="R255" i="20"/>
  <c r="R235" i="20"/>
  <c r="Y235" i="20"/>
  <c r="R198" i="20"/>
  <c r="Y198" i="20"/>
  <c r="R152" i="20"/>
  <c r="Y152" i="20"/>
  <c r="Y62" i="20"/>
  <c r="R62" i="20"/>
  <c r="Y281" i="19"/>
  <c r="R281" i="19"/>
  <c r="R529" i="19"/>
  <c r="Y529" i="19"/>
  <c r="AA70" i="21"/>
  <c r="N372" i="14"/>
  <c r="Y741" i="18"/>
  <c r="R27" i="18"/>
  <c r="Y27" i="18"/>
  <c r="R311" i="18"/>
  <c r="Y311" i="18"/>
  <c r="R156" i="18"/>
  <c r="Y156" i="18"/>
  <c r="R708" i="18"/>
  <c r="Y708" i="18"/>
  <c r="R465" i="18"/>
  <c r="Y465" i="18"/>
  <c r="R791" i="18"/>
  <c r="Y791" i="18"/>
  <c r="Y631" i="19"/>
  <c r="R631" i="19"/>
  <c r="R486" i="19"/>
  <c r="Y486" i="19"/>
  <c r="AA65" i="21"/>
  <c r="R75" i="19"/>
  <c r="Y75" i="19"/>
  <c r="R418" i="19"/>
  <c r="Y418" i="19"/>
  <c r="R450" i="20"/>
  <c r="Y450" i="20"/>
  <c r="Y380" i="20"/>
  <c r="R380" i="20"/>
  <c r="R333" i="20"/>
  <c r="Y333" i="20"/>
  <c r="R278" i="20"/>
  <c r="Y278" i="20"/>
  <c r="R106" i="20"/>
  <c r="Y106" i="20"/>
  <c r="R27" i="20"/>
  <c r="Y27" i="20"/>
  <c r="R110" i="18"/>
  <c r="Y110" i="18"/>
  <c r="R346" i="18"/>
  <c r="Y346" i="18"/>
  <c r="R558" i="18"/>
  <c r="Y558" i="18"/>
  <c r="R306" i="18"/>
  <c r="Y306" i="18"/>
  <c r="R481" i="18"/>
  <c r="Y481" i="18"/>
  <c r="Y852" i="19"/>
  <c r="R852" i="19"/>
  <c r="Y149" i="19"/>
  <c r="R149" i="19"/>
  <c r="Y595" i="19"/>
  <c r="R595" i="19"/>
  <c r="Y587" i="20"/>
  <c r="R587" i="20"/>
  <c r="R545" i="20"/>
  <c r="Y545" i="20"/>
  <c r="Y418" i="20"/>
  <c r="R418" i="20"/>
  <c r="R269" i="20"/>
  <c r="Y269" i="20"/>
  <c r="R246" i="20"/>
  <c r="Y246" i="20"/>
  <c r="R201" i="19"/>
  <c r="Y201" i="19"/>
  <c r="R518" i="19"/>
  <c r="Y518" i="19"/>
  <c r="AA69" i="21"/>
  <c r="X548" i="16"/>
  <c r="Y816" i="20"/>
  <c r="Y821" i="19"/>
  <c r="R125" i="18"/>
  <c r="Y125" i="18"/>
  <c r="R379" i="18"/>
  <c r="Y379" i="18"/>
  <c r="R348" i="18"/>
  <c r="Y348" i="18"/>
  <c r="R550" i="18"/>
  <c r="Y550" i="18"/>
  <c r="R362" i="19"/>
  <c r="Y362" i="19"/>
  <c r="R568" i="20"/>
  <c r="Y568" i="20"/>
  <c r="R351" i="20"/>
  <c r="Y351" i="20"/>
  <c r="R296" i="20"/>
  <c r="Y296" i="20"/>
  <c r="Y138" i="20"/>
  <c r="R138" i="20"/>
  <c r="R100" i="20"/>
  <c r="Y100" i="20"/>
  <c r="Y77" i="20"/>
  <c r="R77" i="20"/>
  <c r="R53" i="20"/>
  <c r="Y53" i="20"/>
  <c r="Y441" i="19"/>
  <c r="R441" i="19"/>
  <c r="R390" i="19"/>
  <c r="Y390" i="19"/>
  <c r="R150" i="19"/>
  <c r="Y150" i="19"/>
  <c r="R811" i="20"/>
  <c r="Y885" i="20"/>
  <c r="S548" i="16"/>
  <c r="Y820" i="19"/>
  <c r="Y712" i="20"/>
  <c r="Y716" i="20"/>
  <c r="Y817" i="20"/>
  <c r="Y733" i="18"/>
  <c r="Y828" i="18"/>
  <c r="R178" i="18"/>
  <c r="Y178" i="18"/>
  <c r="R403" i="18"/>
  <c r="Y403" i="18"/>
  <c r="R369" i="18"/>
  <c r="Y369" i="18"/>
  <c r="R836" i="18"/>
  <c r="Y836" i="18"/>
  <c r="R556" i="18"/>
  <c r="Y556" i="18"/>
  <c r="R327" i="19"/>
  <c r="Y327" i="19"/>
  <c r="Y463" i="19"/>
  <c r="R463" i="19"/>
  <c r="R526" i="20"/>
  <c r="Y526" i="20"/>
  <c r="AA105" i="21"/>
  <c r="R502" i="20"/>
  <c r="AA107" i="21"/>
  <c r="Y502" i="20"/>
  <c r="R465" i="20"/>
  <c r="Y465" i="20"/>
  <c r="R441" i="20"/>
  <c r="Y441" i="20"/>
  <c r="R325" i="20"/>
  <c r="Y325" i="20"/>
  <c r="R310" i="19"/>
  <c r="Y310" i="19"/>
  <c r="N205" i="14"/>
  <c r="M205" i="14"/>
  <c r="R792" i="19"/>
  <c r="R715" i="20"/>
  <c r="P54" i="3"/>
  <c r="L505" i="14" s="1"/>
  <c r="N505" i="14" s="1"/>
  <c r="R668" i="19"/>
  <c r="Y668" i="19"/>
  <c r="R636" i="20"/>
  <c r="Y636" i="20"/>
  <c r="Y823" i="19"/>
  <c r="V60" i="10"/>
  <c r="O569" i="14" s="1"/>
  <c r="P569" i="14" s="1"/>
  <c r="R492" i="18"/>
  <c r="Y492" i="18"/>
  <c r="R559" i="18"/>
  <c r="Y559" i="18"/>
  <c r="R680" i="20"/>
  <c r="Y680" i="20"/>
  <c r="R872" i="19"/>
  <c r="R725" i="19"/>
  <c r="R711" i="20"/>
  <c r="R692" i="20"/>
  <c r="Y692" i="20"/>
  <c r="V79" i="12"/>
  <c r="R759" i="14" s="1"/>
  <c r="T759" i="14" s="1"/>
  <c r="U74" i="10"/>
  <c r="O708" i="14" s="1"/>
  <c r="P708" i="14" s="1"/>
  <c r="R449" i="18"/>
  <c r="Y449" i="18"/>
  <c r="R581" i="18"/>
  <c r="Y581" i="18"/>
  <c r="R840" i="19"/>
  <c r="Y713" i="20"/>
  <c r="R808" i="20"/>
  <c r="Y735" i="20"/>
  <c r="R635" i="19"/>
  <c r="Y635" i="19"/>
  <c r="V79" i="10"/>
  <c r="O759" i="14" s="1"/>
  <c r="P759" i="14" s="1"/>
  <c r="R667" i="19"/>
  <c r="Y667" i="19"/>
  <c r="R335" i="18"/>
  <c r="Y335" i="18"/>
  <c r="R670" i="18"/>
  <c r="Y670" i="18"/>
  <c r="R675" i="20"/>
  <c r="Y675" i="20"/>
  <c r="M29" i="14"/>
  <c r="N29" i="14"/>
  <c r="V22" i="12"/>
  <c r="R159" i="14" s="1"/>
  <c r="T159" i="14" s="1"/>
  <c r="V22" i="10"/>
  <c r="O159" i="14" s="1"/>
  <c r="Q159" i="14" s="1"/>
  <c r="M208" i="14"/>
  <c r="N208" i="14"/>
  <c r="N514" i="14"/>
  <c r="M514" i="14"/>
  <c r="N159" i="14"/>
  <c r="M159" i="14"/>
  <c r="M278" i="14"/>
  <c r="N278" i="14"/>
  <c r="Y732" i="19"/>
  <c r="R488" i="18"/>
  <c r="Y488" i="18"/>
  <c r="R867" i="18"/>
  <c r="Y867" i="18"/>
  <c r="R533" i="18"/>
  <c r="Y533" i="18"/>
  <c r="R788" i="18"/>
  <c r="Y788" i="18"/>
  <c r="R793" i="20"/>
  <c r="Y709" i="19"/>
  <c r="R825" i="20"/>
  <c r="U10" i="12"/>
  <c r="R428" i="14" s="1"/>
  <c r="S428" i="14" s="1"/>
  <c r="R46" i="3"/>
  <c r="L77" i="14" s="1"/>
  <c r="R701" i="18"/>
  <c r="Y701" i="18"/>
  <c r="R68" i="18"/>
  <c r="Y68" i="18"/>
  <c r="R245" i="18"/>
  <c r="Y245" i="18"/>
  <c r="R213" i="18"/>
  <c r="Y213" i="18"/>
  <c r="R220" i="18"/>
  <c r="Y220" i="18"/>
  <c r="R781" i="19"/>
  <c r="R706" i="20"/>
  <c r="Y722" i="19"/>
  <c r="Y758" i="19"/>
  <c r="R476" i="18"/>
  <c r="Y476" i="18"/>
  <c r="R677" i="18"/>
  <c r="Y677" i="18"/>
  <c r="R79" i="18"/>
  <c r="Y79" i="18"/>
  <c r="R410" i="18"/>
  <c r="Y410" i="18"/>
  <c r="R450" i="18"/>
  <c r="Y450" i="18"/>
  <c r="R540" i="18"/>
  <c r="Y540" i="18"/>
  <c r="R255" i="18"/>
  <c r="Y255" i="18"/>
  <c r="R602" i="18"/>
  <c r="Y602" i="18"/>
  <c r="R893" i="20"/>
  <c r="R787" i="19"/>
  <c r="S78" i="16"/>
  <c r="Y805" i="19"/>
  <c r="R718" i="19"/>
  <c r="Y773" i="19"/>
  <c r="Y891" i="18"/>
  <c r="R866" i="18"/>
  <c r="Y866" i="18"/>
  <c r="R702" i="20"/>
  <c r="Y702" i="20"/>
  <c r="R100" i="18"/>
  <c r="Y100" i="18"/>
  <c r="R269" i="18"/>
  <c r="Y269" i="18"/>
  <c r="R757" i="18"/>
  <c r="Y757" i="18"/>
  <c r="R85" i="18"/>
  <c r="Y85" i="18"/>
  <c r="R265" i="18"/>
  <c r="Y265" i="18"/>
  <c r="R413" i="18"/>
  <c r="Y413" i="18"/>
  <c r="R695" i="18"/>
  <c r="Y695" i="18"/>
  <c r="R799" i="18"/>
  <c r="Y799" i="18"/>
  <c r="R127" i="18"/>
  <c r="Y127" i="18"/>
  <c r="R628" i="20"/>
  <c r="Y628" i="20"/>
  <c r="R646" i="20"/>
  <c r="Y646" i="20"/>
  <c r="R642" i="19"/>
  <c r="Y642" i="19"/>
  <c r="R667" i="20"/>
  <c r="Y667" i="20"/>
  <c r="Y733" i="19"/>
  <c r="R828" i="19"/>
  <c r="R807" i="19"/>
  <c r="R876" i="20"/>
  <c r="R811" i="19"/>
  <c r="R731" i="19"/>
  <c r="R891" i="19"/>
  <c r="R871" i="18"/>
  <c r="R463" i="18"/>
  <c r="Y463" i="18"/>
  <c r="R316" i="18"/>
  <c r="Y316" i="18"/>
  <c r="R802" i="18"/>
  <c r="Y802" i="18"/>
  <c r="R453" i="18"/>
  <c r="Y453" i="18"/>
  <c r="R622" i="18"/>
  <c r="Y622" i="18"/>
  <c r="R145" i="18"/>
  <c r="Y145" i="18"/>
  <c r="R553" i="18"/>
  <c r="Y553" i="18"/>
  <c r="Y682" i="18"/>
  <c r="R682" i="18"/>
  <c r="R95" i="18"/>
  <c r="Y95" i="18"/>
  <c r="R315" i="18"/>
  <c r="Y315" i="18"/>
  <c r="R192" i="18"/>
  <c r="Y192" i="18"/>
  <c r="R380" i="18"/>
  <c r="Y380" i="18"/>
  <c r="R457" i="18"/>
  <c r="Y457" i="18"/>
  <c r="Y881" i="19"/>
  <c r="R333" i="18"/>
  <c r="Y333" i="18"/>
  <c r="R571" i="18"/>
  <c r="Y571" i="18"/>
  <c r="R767" i="18"/>
  <c r="Y767" i="18"/>
  <c r="R475" i="18"/>
  <c r="Y475" i="18"/>
  <c r="R478" i="18"/>
  <c r="Y478" i="18"/>
  <c r="R673" i="20"/>
  <c r="Y673" i="20"/>
  <c r="R179" i="18"/>
  <c r="Y179" i="18"/>
  <c r="R199" i="18"/>
  <c r="Y199" i="18"/>
  <c r="R201" i="18"/>
  <c r="Y201" i="18"/>
  <c r="R370" i="18"/>
  <c r="Y370" i="18"/>
  <c r="R197" i="18"/>
  <c r="Y197" i="18"/>
  <c r="R409" i="18"/>
  <c r="Y409" i="18"/>
  <c r="N479" i="14"/>
  <c r="M479" i="14"/>
  <c r="R809" i="18"/>
  <c r="Y809" i="18"/>
  <c r="R133" i="18"/>
  <c r="Y133" i="18"/>
  <c r="R512" i="18"/>
  <c r="AA27" i="21"/>
  <c r="Y512" i="18"/>
  <c r="R132" i="18"/>
  <c r="Y132" i="18"/>
  <c r="R596" i="18"/>
  <c r="Y596" i="18"/>
  <c r="R666" i="20"/>
  <c r="Y666" i="20"/>
  <c r="R890" i="20"/>
  <c r="Y720" i="18"/>
  <c r="Y887" i="20"/>
  <c r="Y822" i="19"/>
  <c r="Y799" i="20"/>
  <c r="R813" i="20"/>
  <c r="R762" i="20"/>
  <c r="Y772" i="20"/>
  <c r="Y729" i="19"/>
  <c r="R760" i="20"/>
  <c r="Y848" i="18"/>
  <c r="R848" i="18"/>
  <c r="R619" i="18"/>
  <c r="Y619" i="18"/>
  <c r="R662" i="19"/>
  <c r="Y662" i="19"/>
  <c r="X730" i="16"/>
  <c r="R62" i="3"/>
  <c r="L587" i="14" s="1"/>
  <c r="N587" i="14" s="1"/>
  <c r="R319" i="18"/>
  <c r="Y319" i="18"/>
  <c r="R827" i="18"/>
  <c r="Y827" i="18"/>
  <c r="R807" i="18"/>
  <c r="Y807" i="18"/>
  <c r="R623" i="18"/>
  <c r="Y623" i="18"/>
  <c r="Y652" i="20"/>
  <c r="R652" i="20"/>
  <c r="R808" i="19"/>
  <c r="Y798" i="19"/>
  <c r="Y738" i="19"/>
  <c r="R699" i="20"/>
  <c r="R752" i="18"/>
  <c r="R857" i="19"/>
  <c r="R630" i="19"/>
  <c r="R810" i="20"/>
  <c r="R838" i="19"/>
  <c r="R815" i="20"/>
  <c r="R836" i="20"/>
  <c r="Y882" i="19"/>
  <c r="Y879" i="18"/>
  <c r="Y750" i="20"/>
  <c r="R869" i="18"/>
  <c r="Y869" i="18"/>
  <c r="R283" i="18"/>
  <c r="Y283" i="18"/>
  <c r="R642" i="20"/>
  <c r="Y642" i="20"/>
  <c r="Y651" i="19"/>
  <c r="R651" i="19"/>
  <c r="R656" i="19"/>
  <c r="Y656" i="19"/>
  <c r="R313" i="18"/>
  <c r="Y313" i="18"/>
  <c r="R638" i="20"/>
  <c r="Y638" i="20"/>
  <c r="N12" i="14"/>
  <c r="R175" i="18"/>
  <c r="Y175" i="18"/>
  <c r="R332" i="18"/>
  <c r="Y332" i="18"/>
  <c r="R845" i="18"/>
  <c r="Y845" i="18"/>
  <c r="Y797" i="19"/>
  <c r="Y712" i="19"/>
  <c r="Y795" i="20"/>
  <c r="X300" i="16"/>
  <c r="R889" i="20"/>
  <c r="Y835" i="19"/>
  <c r="Y721" i="20"/>
  <c r="Y755" i="20"/>
  <c r="R38" i="3"/>
  <c r="L117" i="14" s="1"/>
  <c r="N117" i="14" s="1"/>
  <c r="R240" i="18"/>
  <c r="Y240" i="18"/>
  <c r="R452" i="18"/>
  <c r="Y452" i="18"/>
  <c r="R426" i="18"/>
  <c r="Y426" i="18"/>
  <c r="R351" i="18"/>
  <c r="Y351" i="18"/>
  <c r="R643" i="20"/>
  <c r="Y643" i="20"/>
  <c r="M382" i="14"/>
  <c r="Y721" i="18"/>
  <c r="R721" i="18"/>
  <c r="Y728" i="18"/>
  <c r="R728" i="18"/>
  <c r="R75" i="18"/>
  <c r="Y75" i="18"/>
  <c r="R468" i="18"/>
  <c r="Y468" i="18"/>
  <c r="R572" i="18"/>
  <c r="Y572" i="18"/>
  <c r="R670" i="20"/>
  <c r="Y670" i="20"/>
  <c r="R424" i="18"/>
  <c r="Y194" i="19"/>
  <c r="Y314" i="19"/>
  <c r="R314" i="19"/>
  <c r="Y274" i="19"/>
  <c r="R274" i="19"/>
  <c r="AA73" i="21"/>
  <c r="R74" i="19"/>
  <c r="M302" i="14"/>
  <c r="R554" i="19"/>
  <c r="Y554" i="19"/>
  <c r="Y474" i="19"/>
  <c r="R474" i="19"/>
  <c r="R584" i="18"/>
  <c r="Y584" i="18"/>
  <c r="X832" i="16"/>
  <c r="R474" i="18"/>
  <c r="Y474" i="18"/>
  <c r="R394" i="18"/>
  <c r="Y394" i="18"/>
  <c r="M322" i="14"/>
  <c r="R244" i="18"/>
  <c r="Y244" i="18"/>
  <c r="P442" i="14"/>
  <c r="V20" i="12"/>
  <c r="R99" i="14" s="1"/>
  <c r="T99" i="14" s="1"/>
  <c r="U42" i="12"/>
  <c r="R198" i="14" s="1"/>
  <c r="T198" i="14" s="1"/>
  <c r="R13" i="10"/>
  <c r="O15" i="14" s="1"/>
  <c r="Q15" i="14" s="1"/>
  <c r="V13" i="10"/>
  <c r="O19" i="14" s="1"/>
  <c r="P19" i="14" s="1"/>
  <c r="P46" i="12"/>
  <c r="R73" i="14" s="1"/>
  <c r="T73" i="14" s="1"/>
  <c r="S33" i="12"/>
  <c r="R236" i="14" s="1"/>
  <c r="S236" i="14" s="1"/>
  <c r="V15" i="12"/>
  <c r="R269" i="14" s="1"/>
  <c r="T269" i="14" s="1"/>
  <c r="X46" i="12"/>
  <c r="R81" i="14" s="1"/>
  <c r="T81" i="14" s="1"/>
  <c r="T63" i="10"/>
  <c r="O597" i="14" s="1"/>
  <c r="Q597" i="14" s="1"/>
  <c r="V23" i="12"/>
  <c r="R169" i="14" s="1"/>
  <c r="T169" i="14" s="1"/>
  <c r="R15" i="12"/>
  <c r="R265" i="14" s="1"/>
  <c r="T265" i="14" s="1"/>
  <c r="X59" i="10"/>
  <c r="O561" i="14" s="1"/>
  <c r="P561" i="14" s="1"/>
  <c r="U38" i="10"/>
  <c r="O118" i="14" s="1"/>
  <c r="S13" i="12"/>
  <c r="R16" i="14" s="1"/>
  <c r="S16" i="14" s="1"/>
  <c r="W15" i="12"/>
  <c r="R270" i="14" s="1"/>
  <c r="S270" i="14" s="1"/>
  <c r="U46" i="12"/>
  <c r="R78" i="14" s="1"/>
  <c r="S78" i="14" s="1"/>
  <c r="Q46" i="12"/>
  <c r="R74" i="14" s="1"/>
  <c r="T74" i="14" s="1"/>
  <c r="Q20" i="12"/>
  <c r="R94" i="14" s="1"/>
  <c r="S94" i="14" s="1"/>
  <c r="R42" i="12"/>
  <c r="R195" i="14" s="1"/>
  <c r="S195" i="14" s="1"/>
  <c r="P33" i="12"/>
  <c r="R233" i="14" s="1"/>
  <c r="T233" i="14" s="1"/>
  <c r="U13" i="10"/>
  <c r="O18" i="14" s="1"/>
  <c r="P59" i="10"/>
  <c r="O553" i="14" s="1"/>
  <c r="P553" i="14" s="1"/>
  <c r="T33" i="12"/>
  <c r="R237" i="14" s="1"/>
  <c r="T237" i="14" s="1"/>
  <c r="P42" i="12"/>
  <c r="R193" i="14" s="1"/>
  <c r="S193" i="14" s="1"/>
  <c r="R46" i="12"/>
  <c r="R75" i="14" s="1"/>
  <c r="S75" i="14" s="1"/>
  <c r="R20" i="12"/>
  <c r="R95" i="14" s="1"/>
  <c r="T95" i="14" s="1"/>
  <c r="V32" i="12"/>
  <c r="R419" i="14" s="1"/>
  <c r="T419" i="14" s="1"/>
  <c r="V56" i="12"/>
  <c r="R529" i="14" s="1"/>
  <c r="T529" i="14" s="1"/>
  <c r="V13" i="12"/>
  <c r="R19" i="14" s="1"/>
  <c r="S19" i="14" s="1"/>
  <c r="U15" i="12"/>
  <c r="R268" i="14" s="1"/>
  <c r="S268" i="14" s="1"/>
  <c r="T13" i="10"/>
  <c r="O17" i="14" s="1"/>
  <c r="P17" i="14" s="1"/>
  <c r="X42" i="12"/>
  <c r="R201" i="14" s="1"/>
  <c r="T201" i="14" s="1"/>
  <c r="S46" i="12"/>
  <c r="R76" i="14" s="1"/>
  <c r="T76" i="14" s="1"/>
  <c r="U45" i="10"/>
  <c r="O148" i="14" s="1"/>
  <c r="P148" i="14" s="1"/>
  <c r="Q13" i="10"/>
  <c r="O14" i="14" s="1"/>
  <c r="Q14" i="14" s="1"/>
  <c r="U41" i="12"/>
  <c r="R58" i="14" s="1"/>
  <c r="T58" i="14" s="1"/>
  <c r="Q54" i="12"/>
  <c r="R504" i="14" s="1"/>
  <c r="T504" i="14" s="1"/>
  <c r="U23" i="12"/>
  <c r="R168" i="14" s="1"/>
  <c r="S168" i="14" s="1"/>
  <c r="W35" i="10"/>
  <c r="O230" i="14" s="1"/>
  <c r="Q230" i="14" s="1"/>
  <c r="X13" i="10"/>
  <c r="O21" i="14" s="1"/>
  <c r="Q21" i="14" s="1"/>
  <c r="V33" i="3"/>
  <c r="L241" i="14" s="1"/>
  <c r="M241" i="14" s="1"/>
  <c r="U74" i="12"/>
  <c r="R708" i="14" s="1"/>
  <c r="S708" i="14" s="1"/>
  <c r="P15" i="12"/>
  <c r="R263" i="14" s="1"/>
  <c r="T263" i="14" s="1"/>
  <c r="W33" i="12"/>
  <c r="R240" i="14" s="1"/>
  <c r="T240" i="14" s="1"/>
  <c r="V42" i="12"/>
  <c r="R199" i="14" s="1"/>
  <c r="S199" i="14" s="1"/>
  <c r="V33" i="12"/>
  <c r="R239" i="14" s="1"/>
  <c r="S239" i="14" s="1"/>
  <c r="W51" i="12"/>
  <c r="R480" i="14" s="1"/>
  <c r="T480" i="14" s="1"/>
  <c r="W55" i="12"/>
  <c r="R520" i="14" s="1"/>
  <c r="S520" i="14" s="1"/>
  <c r="Q38" i="12"/>
  <c r="R114" i="14" s="1"/>
  <c r="S114" i="14" s="1"/>
  <c r="V21" i="12"/>
  <c r="R109" i="14" s="1"/>
  <c r="T109" i="14" s="1"/>
  <c r="U22" i="12"/>
  <c r="R158" i="14" s="1"/>
  <c r="T158" i="14" s="1"/>
  <c r="R73" i="12"/>
  <c r="R695" i="14" s="1"/>
  <c r="S695" i="14" s="1"/>
  <c r="W62" i="10"/>
  <c r="O590" i="14" s="1"/>
  <c r="Q590" i="14" s="1"/>
  <c r="R62" i="10"/>
  <c r="O585" i="14" s="1"/>
  <c r="P585" i="14" s="1"/>
  <c r="W19" i="12"/>
  <c r="R290" i="14" s="1"/>
  <c r="T290" i="14" s="1"/>
  <c r="W27" i="12"/>
  <c r="R220" i="14" s="1"/>
  <c r="S220" i="14" s="1"/>
  <c r="U62" i="10"/>
  <c r="O588" i="14" s="1"/>
  <c r="P10" i="10"/>
  <c r="O423" i="14" s="1"/>
  <c r="Q423" i="14" s="1"/>
  <c r="W32" i="12"/>
  <c r="R420" i="14" s="1"/>
  <c r="T420" i="14" s="1"/>
  <c r="W11" i="12"/>
  <c r="R440" i="14" s="1"/>
  <c r="S440" i="14" s="1"/>
  <c r="X21" i="12"/>
  <c r="R111" i="14" s="1"/>
  <c r="T111" i="14" s="1"/>
  <c r="P38" i="12"/>
  <c r="R113" i="14" s="1"/>
  <c r="R38" i="12"/>
  <c r="R115" i="14" s="1"/>
  <c r="T115" i="14" s="1"/>
  <c r="S37" i="12"/>
  <c r="R186" i="14" s="1"/>
  <c r="S186" i="14" s="1"/>
  <c r="X32" i="10"/>
  <c r="O421" i="14" s="1"/>
  <c r="P421" i="14" s="1"/>
  <c r="T58" i="10"/>
  <c r="O547" i="14" s="1"/>
  <c r="P547" i="14" s="1"/>
  <c r="V60" i="12"/>
  <c r="R569" i="14" s="1"/>
  <c r="S569" i="14" s="1"/>
  <c r="P32" i="12"/>
  <c r="R413" i="14" s="1"/>
  <c r="T413" i="14" s="1"/>
  <c r="S30" i="10"/>
  <c r="O326" i="14" s="1"/>
  <c r="P326" i="14" s="1"/>
  <c r="U11" i="10"/>
  <c r="O438" i="14" s="1"/>
  <c r="P438" i="14" s="1"/>
  <c r="Q52" i="12"/>
  <c r="R484" i="14" s="1"/>
  <c r="T484" i="14" s="1"/>
  <c r="R7" i="10"/>
  <c r="O405" i="14" s="1"/>
  <c r="P405" i="14" s="1"/>
  <c r="P30" i="12"/>
  <c r="R323" i="14" s="1"/>
  <c r="T323" i="14" s="1"/>
  <c r="W34" i="12"/>
  <c r="R250" i="14" s="1"/>
  <c r="T250" i="14" s="1"/>
  <c r="S53" i="12"/>
  <c r="R496" i="14" s="1"/>
  <c r="S496" i="14" s="1"/>
  <c r="X30" i="12"/>
  <c r="R331" i="14" s="1"/>
  <c r="S331" i="14" s="1"/>
  <c r="W30" i="12"/>
  <c r="R330" i="14" s="1"/>
  <c r="S330" i="14" s="1"/>
  <c r="S20" i="12"/>
  <c r="R96" i="14" s="1"/>
  <c r="T96" i="14" s="1"/>
  <c r="V11" i="10"/>
  <c r="O439" i="14" s="1"/>
  <c r="W74" i="10"/>
  <c r="O710" i="14" s="1"/>
  <c r="P710" i="14" s="1"/>
  <c r="W42" i="10"/>
  <c r="O200" i="14" s="1"/>
  <c r="Q200" i="14" s="1"/>
  <c r="S8" i="12"/>
  <c r="R376" i="14" s="1"/>
  <c r="S376" i="14" s="1"/>
  <c r="V7" i="12"/>
  <c r="R409" i="14" s="1"/>
  <c r="S409" i="14" s="1"/>
  <c r="Q25" i="12"/>
  <c r="R44" i="14" s="1"/>
  <c r="T44" i="14" s="1"/>
  <c r="R33" i="12"/>
  <c r="R235" i="14" s="1"/>
  <c r="S235" i="14" s="1"/>
  <c r="S29" i="12"/>
  <c r="R336" i="14" s="1"/>
  <c r="S336" i="14" s="1"/>
  <c r="W46" i="12"/>
  <c r="R80" i="14" s="1"/>
  <c r="T80" i="14" s="1"/>
  <c r="T15" i="12"/>
  <c r="R267" i="14" s="1"/>
  <c r="T267" i="14" s="1"/>
  <c r="U30" i="12"/>
  <c r="R328" i="14" s="1"/>
  <c r="S328" i="14" s="1"/>
  <c r="V37" i="10"/>
  <c r="O189" i="14" s="1"/>
  <c r="V63" i="10"/>
  <c r="O599" i="14" s="1"/>
  <c r="P599" i="14" s="1"/>
  <c r="P61" i="10"/>
  <c r="O573" i="14" s="1"/>
  <c r="Q573" i="14" s="1"/>
  <c r="U20" i="12"/>
  <c r="R98" i="14" s="1"/>
  <c r="T98" i="14" s="1"/>
  <c r="X20" i="12"/>
  <c r="R101" i="14" s="1"/>
  <c r="T101" i="14" s="1"/>
  <c r="V78" i="12"/>
  <c r="R749" i="14" s="1"/>
  <c r="S749" i="14" s="1"/>
  <c r="T76" i="12"/>
  <c r="R727" i="14" s="1"/>
  <c r="S727" i="14" s="1"/>
  <c r="S30" i="12"/>
  <c r="R326" i="14" s="1"/>
  <c r="T326" i="14" s="1"/>
  <c r="P35" i="10"/>
  <c r="O223" i="14" s="1"/>
  <c r="P223" i="14" s="1"/>
  <c r="W13" i="10"/>
  <c r="O20" i="14" s="1"/>
  <c r="Q20" i="14" s="1"/>
  <c r="S35" i="10"/>
  <c r="O226" i="14" s="1"/>
  <c r="P226" i="14" s="1"/>
  <c r="P25" i="12"/>
  <c r="R43" i="14" s="1"/>
  <c r="S43" i="14" s="1"/>
  <c r="W40" i="10"/>
  <c r="O70" i="14" s="1"/>
  <c r="Q70" i="14" s="1"/>
  <c r="S11" i="3"/>
  <c r="L438" i="14" s="1"/>
  <c r="M438" i="14" s="1"/>
  <c r="V45" i="10"/>
  <c r="O149" i="14" s="1"/>
  <c r="S32" i="12"/>
  <c r="R416" i="14" s="1"/>
  <c r="S416" i="14" s="1"/>
  <c r="T5" i="12"/>
  <c r="R367" i="14" s="1"/>
  <c r="S367" i="14" s="1"/>
  <c r="V54" i="12"/>
  <c r="R509" i="14" s="1"/>
  <c r="S509" i="14" s="1"/>
  <c r="V53" i="12"/>
  <c r="R499" i="14" s="1"/>
  <c r="S499" i="14" s="1"/>
  <c r="R32" i="12"/>
  <c r="R415" i="14" s="1"/>
  <c r="S415" i="14" s="1"/>
  <c r="X32" i="12"/>
  <c r="R421" i="14" s="1"/>
  <c r="S421" i="14" s="1"/>
  <c r="S5" i="12"/>
  <c r="R366" i="14" s="1"/>
  <c r="S366" i="14" s="1"/>
  <c r="S11" i="10"/>
  <c r="O436" i="14" s="1"/>
  <c r="Q436" i="14" s="1"/>
  <c r="W43" i="10"/>
  <c r="O30" i="14" s="1"/>
  <c r="P30" i="14" s="1"/>
  <c r="M476" i="14"/>
  <c r="N476" i="14"/>
  <c r="M516" i="14"/>
  <c r="N516" i="14"/>
  <c r="R35" i="18"/>
  <c r="Y35" i="18"/>
  <c r="R375" i="18"/>
  <c r="Y375" i="18"/>
  <c r="R736" i="18"/>
  <c r="Y736" i="18"/>
  <c r="R122" i="18"/>
  <c r="Y122" i="18"/>
  <c r="R486" i="18"/>
  <c r="Y486" i="18"/>
  <c r="R809" i="20"/>
  <c r="R769" i="20"/>
  <c r="R716" i="19"/>
  <c r="Y762" i="19"/>
  <c r="R67" i="18"/>
  <c r="Y67" i="18"/>
  <c r="R405" i="18"/>
  <c r="Y405" i="18"/>
  <c r="R769" i="18"/>
  <c r="Y769" i="18"/>
  <c r="R160" i="18"/>
  <c r="Y160" i="18"/>
  <c r="R726" i="18"/>
  <c r="Y726" i="18"/>
  <c r="R662" i="18"/>
  <c r="Y662" i="18"/>
  <c r="R739" i="20"/>
  <c r="R806" i="20"/>
  <c r="R842" i="19"/>
  <c r="R801" i="19"/>
  <c r="Y797" i="20"/>
  <c r="Y851" i="20"/>
  <c r="R761" i="19"/>
  <c r="R727" i="18"/>
  <c r="X711" i="16"/>
  <c r="R817" i="19"/>
  <c r="R736" i="20"/>
  <c r="R881" i="18"/>
  <c r="Y813" i="19"/>
  <c r="Q77" i="12"/>
  <c r="R734" i="14" s="1"/>
  <c r="S734" i="14" s="1"/>
  <c r="T63" i="12"/>
  <c r="R597" i="14" s="1"/>
  <c r="T597" i="14" s="1"/>
  <c r="R73" i="10"/>
  <c r="O695" i="14" s="1"/>
  <c r="P695" i="14" s="1"/>
  <c r="R93" i="18"/>
  <c r="Y93" i="18"/>
  <c r="Y417" i="18"/>
  <c r="R417" i="18"/>
  <c r="Y285" i="18"/>
  <c r="R285" i="18"/>
  <c r="R629" i="18"/>
  <c r="Y629" i="18"/>
  <c r="R861" i="18"/>
  <c r="Y861" i="18"/>
  <c r="R847" i="19"/>
  <c r="Y847" i="19"/>
  <c r="Y820" i="18"/>
  <c r="R838" i="18"/>
  <c r="R721" i="19"/>
  <c r="R795" i="19"/>
  <c r="R768" i="20"/>
  <c r="P62" i="12"/>
  <c r="R583" i="14" s="1"/>
  <c r="S583" i="14" s="1"/>
  <c r="R103" i="18"/>
  <c r="Y103" i="18"/>
  <c r="R456" i="18"/>
  <c r="Y456" i="18"/>
  <c r="R307" i="18"/>
  <c r="Y307" i="18"/>
  <c r="R688" i="18"/>
  <c r="Y688" i="18"/>
  <c r="R796" i="18"/>
  <c r="Y796" i="18"/>
  <c r="R753" i="20"/>
  <c r="R193" i="18"/>
  <c r="Y193" i="18"/>
  <c r="R523" i="18"/>
  <c r="Y523" i="18"/>
  <c r="AA32" i="21"/>
  <c r="R318" i="18"/>
  <c r="Y318" i="18"/>
  <c r="R323" i="18"/>
  <c r="Y323" i="18"/>
  <c r="R870" i="18"/>
  <c r="Y870" i="18"/>
  <c r="R849" i="18"/>
  <c r="Y849" i="18"/>
  <c r="R636" i="19"/>
  <c r="Y636" i="19"/>
  <c r="R770" i="20"/>
  <c r="Y770" i="20"/>
  <c r="R210" i="18"/>
  <c r="Y210" i="18"/>
  <c r="R57" i="18"/>
  <c r="Y57" i="18"/>
  <c r="R865" i="20"/>
  <c r="Y865" i="20"/>
  <c r="R705" i="19"/>
  <c r="R698" i="19"/>
  <c r="Y728" i="19"/>
  <c r="R877" i="20"/>
  <c r="Q73" i="12"/>
  <c r="R694" i="14" s="1"/>
  <c r="T694" i="14" s="1"/>
  <c r="U57" i="10"/>
  <c r="O538" i="14" s="1"/>
  <c r="Q538" i="14" s="1"/>
  <c r="R236" i="18"/>
  <c r="Y236" i="18"/>
  <c r="Y666" i="18"/>
  <c r="R666" i="18"/>
  <c r="R83" i="18"/>
  <c r="Y83" i="18"/>
  <c r="R459" i="18"/>
  <c r="Y459" i="18"/>
  <c r="R693" i="20"/>
  <c r="Y693" i="20"/>
  <c r="R341" i="18"/>
  <c r="Y341" i="18"/>
  <c r="R697" i="18"/>
  <c r="Y697" i="18"/>
  <c r="R99" i="18"/>
  <c r="Y99" i="18"/>
  <c r="R467" i="18"/>
  <c r="Y467" i="18"/>
  <c r="R873" i="18"/>
  <c r="Y873" i="18"/>
  <c r="R737" i="18"/>
  <c r="Y737" i="18"/>
  <c r="M157" i="14"/>
  <c r="N475" i="14"/>
  <c r="M32" i="14"/>
  <c r="S12" i="14"/>
  <c r="W51" i="3"/>
  <c r="M332" i="14"/>
  <c r="S59" i="10"/>
  <c r="O556" i="14" s="1"/>
  <c r="P556" i="14" s="1"/>
  <c r="S19" i="3"/>
  <c r="L288" i="14" s="1"/>
  <c r="N288" i="14" s="1"/>
  <c r="S35" i="3"/>
  <c r="L228" i="14" s="1"/>
  <c r="N228" i="14" s="1"/>
  <c r="W18" i="3"/>
  <c r="T58" i="12"/>
  <c r="R547" i="14" s="1"/>
  <c r="S547" i="14" s="1"/>
  <c r="V63" i="12"/>
  <c r="R599" i="14" s="1"/>
  <c r="S599" i="14" s="1"/>
  <c r="M272" i="14"/>
  <c r="N274" i="14"/>
  <c r="M24" i="14"/>
  <c r="N280" i="14"/>
  <c r="N275" i="14"/>
  <c r="N152" i="14"/>
  <c r="Q252" i="14"/>
  <c r="P712" i="14"/>
  <c r="M342" i="14"/>
  <c r="N182" i="14"/>
  <c r="N422" i="14"/>
  <c r="T19" i="3"/>
  <c r="L289" i="14" s="1"/>
  <c r="U19" i="3"/>
  <c r="L290" i="14" s="1"/>
  <c r="N290" i="14" s="1"/>
  <c r="N276" i="14"/>
  <c r="S46" i="3"/>
  <c r="L78" i="14" s="1"/>
  <c r="M78" i="14" s="1"/>
  <c r="V19" i="3"/>
  <c r="L291" i="14" s="1"/>
  <c r="R42" i="3"/>
  <c r="L197" i="14" s="1"/>
  <c r="N197" i="14" s="1"/>
  <c r="M517" i="14"/>
  <c r="R19" i="3"/>
  <c r="L287" i="14" s="1"/>
  <c r="N287" i="14" s="1"/>
  <c r="N19" i="3"/>
  <c r="L283" i="14" s="1"/>
  <c r="N46" i="3"/>
  <c r="L73" i="14" s="1"/>
  <c r="N73" i="14" s="1"/>
  <c r="P79" i="12"/>
  <c r="R753" i="14" s="1"/>
  <c r="S753" i="14" s="1"/>
  <c r="T13" i="12"/>
  <c r="R17" i="14" s="1"/>
  <c r="P50" i="12"/>
  <c r="R463" i="14" s="1"/>
  <c r="S52" i="12"/>
  <c r="R486" i="14" s="1"/>
  <c r="T486" i="14" s="1"/>
  <c r="R51" i="12"/>
  <c r="R475" i="14" s="1"/>
  <c r="T475" i="14" s="1"/>
  <c r="Q34" i="12"/>
  <c r="R244" i="14" s="1"/>
  <c r="T244" i="14" s="1"/>
  <c r="W39" i="12"/>
  <c r="R130" i="14" s="1"/>
  <c r="S130" i="14" s="1"/>
  <c r="U8" i="10"/>
  <c r="O378" i="14" s="1"/>
  <c r="V79" i="3"/>
  <c r="L761" i="14" s="1"/>
  <c r="N761" i="14" s="1"/>
  <c r="O62" i="3"/>
  <c r="L584" i="14" s="1"/>
  <c r="M584" i="14" s="1"/>
  <c r="S62" i="12"/>
  <c r="R586" i="14" s="1"/>
  <c r="S586" i="14" s="1"/>
  <c r="X60" i="10"/>
  <c r="O571" i="14" s="1"/>
  <c r="Q571" i="14" s="1"/>
  <c r="V68" i="3"/>
  <c r="L651" i="14" s="1"/>
  <c r="M651" i="14" s="1"/>
  <c r="W54" i="12"/>
  <c r="R510" i="14" s="1"/>
  <c r="T510" i="14" s="1"/>
  <c r="S19" i="12"/>
  <c r="R286" i="14" s="1"/>
  <c r="S286" i="14" s="1"/>
  <c r="R44" i="10"/>
  <c r="O135" i="14" s="1"/>
  <c r="P135" i="14" s="1"/>
  <c r="P29" i="10"/>
  <c r="O333" i="14" s="1"/>
  <c r="Q333" i="14" s="1"/>
  <c r="W29" i="10"/>
  <c r="O340" i="14" s="1"/>
  <c r="P340" i="14" s="1"/>
  <c r="S49" i="3"/>
  <c r="L458" i="14" s="1"/>
  <c r="N458" i="14" s="1"/>
  <c r="U33" i="3"/>
  <c r="T12" i="12"/>
  <c r="R7" i="14" s="1"/>
  <c r="S7" i="14" s="1"/>
  <c r="X31" i="12"/>
  <c r="R351" i="14" s="1"/>
  <c r="S351" i="14" s="1"/>
  <c r="M602" i="14"/>
  <c r="S58" i="12"/>
  <c r="R546" i="14" s="1"/>
  <c r="T546" i="14" s="1"/>
  <c r="T40" i="12"/>
  <c r="R67" i="14" s="1"/>
  <c r="T67" i="14" s="1"/>
  <c r="T35" i="12"/>
  <c r="R227" i="14" s="1"/>
  <c r="T227" i="14" s="1"/>
  <c r="X12" i="12"/>
  <c r="R11" i="14" s="1"/>
  <c r="T11" i="14" s="1"/>
  <c r="Q45" i="12"/>
  <c r="R144" i="14" s="1"/>
  <c r="T144" i="14" s="1"/>
  <c r="V31" i="12"/>
  <c r="R349" i="14" s="1"/>
  <c r="S349" i="14" s="1"/>
  <c r="S79" i="3"/>
  <c r="L758" i="14" s="1"/>
  <c r="M758" i="14" s="1"/>
  <c r="R79" i="3"/>
  <c r="L757" i="14" s="1"/>
  <c r="M757" i="14" s="1"/>
  <c r="X29" i="12"/>
  <c r="R341" i="14" s="1"/>
  <c r="T341" i="14" s="1"/>
  <c r="P31" i="12"/>
  <c r="R343" i="14" s="1"/>
  <c r="T343" i="14" s="1"/>
  <c r="W41" i="12"/>
  <c r="R60" i="14" s="1"/>
  <c r="S60" i="14" s="1"/>
  <c r="S39" i="12"/>
  <c r="R126" i="14" s="1"/>
  <c r="T126" i="14" s="1"/>
  <c r="U9" i="10"/>
  <c r="O388" i="14" s="1"/>
  <c r="P388" i="14" s="1"/>
  <c r="T40" i="10"/>
  <c r="O67" i="14" s="1"/>
  <c r="Q67" i="14" s="1"/>
  <c r="X5" i="10"/>
  <c r="O371" i="14" s="1"/>
  <c r="P371" i="14" s="1"/>
  <c r="U35" i="3"/>
  <c r="L230" i="14" s="1"/>
  <c r="M230" i="14" s="1"/>
  <c r="Q43" i="10"/>
  <c r="O24" i="14" s="1"/>
  <c r="Q24" i="14" s="1"/>
  <c r="Q35" i="3"/>
  <c r="L226" i="14" s="1"/>
  <c r="N226" i="14" s="1"/>
  <c r="T44" i="10"/>
  <c r="O137" i="14" s="1"/>
  <c r="Q137" i="14" s="1"/>
  <c r="V35" i="3"/>
  <c r="L231" i="14" s="1"/>
  <c r="N231" i="14" s="1"/>
  <c r="Q44" i="10"/>
  <c r="O134" i="14" s="1"/>
  <c r="P134" i="14" s="1"/>
  <c r="U49" i="3"/>
  <c r="L460" i="14" s="1"/>
  <c r="M460" i="14" s="1"/>
  <c r="Q62" i="12"/>
  <c r="R584" i="14" s="1"/>
  <c r="S584" i="14" s="1"/>
  <c r="U7" i="12"/>
  <c r="R408" i="14" s="1"/>
  <c r="S408" i="14" s="1"/>
  <c r="V59" i="12"/>
  <c r="R559" i="14" s="1"/>
  <c r="T559" i="14" s="1"/>
  <c r="Q7" i="12"/>
  <c r="R404" i="14" s="1"/>
  <c r="T404" i="14" s="1"/>
  <c r="W45" i="12"/>
  <c r="R150" i="14" s="1"/>
  <c r="T150" i="14" s="1"/>
  <c r="U52" i="12"/>
  <c r="R488" i="14" s="1"/>
  <c r="T488" i="14" s="1"/>
  <c r="T8" i="12"/>
  <c r="R377" i="14" s="1"/>
  <c r="T377" i="14" s="1"/>
  <c r="U40" i="10"/>
  <c r="O68" i="14" s="1"/>
  <c r="Q68" i="14" s="1"/>
  <c r="V40" i="10"/>
  <c r="O69" i="14" s="1"/>
  <c r="T35" i="3"/>
  <c r="L229" i="14" s="1"/>
  <c r="M229" i="14" s="1"/>
  <c r="O79" i="3"/>
  <c r="L754" i="14" s="1"/>
  <c r="N754" i="14" s="1"/>
  <c r="N62" i="3"/>
  <c r="L583" i="14" s="1"/>
  <c r="M583" i="14" s="1"/>
  <c r="T55" i="12"/>
  <c r="R517" i="14" s="1"/>
  <c r="S517" i="14" s="1"/>
  <c r="T50" i="12"/>
  <c r="R467" i="14" s="1"/>
  <c r="T467" i="14" s="1"/>
  <c r="V6" i="12"/>
  <c r="R399" i="14" s="1"/>
  <c r="S399" i="14" s="1"/>
  <c r="T38" i="12"/>
  <c r="R117" i="14" s="1"/>
  <c r="T117" i="14" s="1"/>
  <c r="X8" i="12"/>
  <c r="R381" i="14" s="1"/>
  <c r="T381" i="14" s="1"/>
  <c r="T41" i="12"/>
  <c r="R57" i="14" s="1"/>
  <c r="T57" i="14" s="1"/>
  <c r="U50" i="12"/>
  <c r="R468" i="14" s="1"/>
  <c r="S468" i="14" s="1"/>
  <c r="U51" i="10"/>
  <c r="O478" i="14" s="1"/>
  <c r="P42" i="10"/>
  <c r="O193" i="14" s="1"/>
  <c r="P193" i="14" s="1"/>
  <c r="U23" i="10"/>
  <c r="O168" i="14" s="1"/>
  <c r="P168" i="14" s="1"/>
  <c r="Q42" i="10"/>
  <c r="O194" i="14" s="1"/>
  <c r="Q194" i="14" s="1"/>
  <c r="N552" i="14"/>
  <c r="V58" i="12"/>
  <c r="R549" i="14" s="1"/>
  <c r="S549" i="14" s="1"/>
  <c r="X50" i="12"/>
  <c r="R471" i="14" s="1"/>
  <c r="S471" i="14" s="1"/>
  <c r="X41" i="12"/>
  <c r="R61" i="14" s="1"/>
  <c r="T61" i="14" s="1"/>
  <c r="U49" i="12"/>
  <c r="R458" i="14" s="1"/>
  <c r="S458" i="14" s="1"/>
  <c r="S51" i="12"/>
  <c r="R476" i="14" s="1"/>
  <c r="S476" i="14" s="1"/>
  <c r="V25" i="12"/>
  <c r="R49" i="14" s="1"/>
  <c r="T49" i="14" s="1"/>
  <c r="Q59" i="12"/>
  <c r="R554" i="14" s="1"/>
  <c r="T554" i="14" s="1"/>
  <c r="Q40" i="10"/>
  <c r="O64" i="14" s="1"/>
  <c r="Q64" i="14" s="1"/>
  <c r="M312" i="14"/>
  <c r="Q49" i="12"/>
  <c r="R454" i="14" s="1"/>
  <c r="T454" i="14" s="1"/>
  <c r="U31" i="12"/>
  <c r="R348" i="14" s="1"/>
  <c r="T348" i="14" s="1"/>
  <c r="V23" i="10"/>
  <c r="O169" i="14" s="1"/>
  <c r="X7" i="12"/>
  <c r="R411" i="14" s="1"/>
  <c r="T411" i="14" s="1"/>
  <c r="T49" i="12"/>
  <c r="R457" i="14" s="1"/>
  <c r="T457" i="14" s="1"/>
  <c r="T7" i="12"/>
  <c r="R407" i="14" s="1"/>
  <c r="T407" i="14" s="1"/>
  <c r="S54" i="12"/>
  <c r="R506" i="14" s="1"/>
  <c r="T506" i="14" s="1"/>
  <c r="S40" i="10"/>
  <c r="O66" i="14" s="1"/>
  <c r="P66" i="14" s="1"/>
  <c r="U52" i="10"/>
  <c r="O488" i="14" s="1"/>
  <c r="P488" i="14" s="1"/>
  <c r="X27" i="12"/>
  <c r="R221" i="14" s="1"/>
  <c r="T221" i="14" s="1"/>
  <c r="P24" i="12"/>
  <c r="R33" i="14" s="1"/>
  <c r="T33" i="14" s="1"/>
  <c r="R24" i="12"/>
  <c r="R35" i="14" s="1"/>
  <c r="S35" i="14" s="1"/>
  <c r="T23" i="12"/>
  <c r="R167" i="14" s="1"/>
  <c r="T167" i="14" s="1"/>
  <c r="V12" i="12"/>
  <c r="R9" i="14" s="1"/>
  <c r="S9" i="14" s="1"/>
  <c r="P23" i="12"/>
  <c r="R163" i="14" s="1"/>
  <c r="S163" i="14" s="1"/>
  <c r="R23" i="12"/>
  <c r="R165" i="14" s="1"/>
  <c r="T165" i="14" s="1"/>
  <c r="U60" i="10"/>
  <c r="O568" i="14" s="1"/>
  <c r="P568" i="14" s="1"/>
  <c r="Q12" i="12"/>
  <c r="R4" i="14" s="1"/>
  <c r="T4" i="14" s="1"/>
  <c r="T4" i="10"/>
  <c r="O357" i="14" s="1"/>
  <c r="P357" i="14" s="1"/>
  <c r="S27" i="12"/>
  <c r="R216" i="14" s="1"/>
  <c r="S216" i="14" s="1"/>
  <c r="T47" i="12"/>
  <c r="R87" i="14" s="1"/>
  <c r="T87" i="14" s="1"/>
  <c r="W12" i="12"/>
  <c r="R10" i="14" s="1"/>
  <c r="T10" i="14" s="1"/>
  <c r="Q40" i="12"/>
  <c r="R64" i="14" s="1"/>
  <c r="T64" i="14" s="1"/>
  <c r="R39" i="10"/>
  <c r="O125" i="14" s="1"/>
  <c r="P125" i="14" s="1"/>
  <c r="T39" i="10"/>
  <c r="O127" i="14" s="1"/>
  <c r="P127" i="14" s="1"/>
  <c r="P54" i="10"/>
  <c r="O503" i="14" s="1"/>
  <c r="W24" i="12"/>
  <c r="R40" i="14" s="1"/>
  <c r="T40" i="14" s="1"/>
  <c r="R47" i="12"/>
  <c r="R85" i="14" s="1"/>
  <c r="T85" i="14" s="1"/>
  <c r="O80" i="3"/>
  <c r="L764" i="14" s="1"/>
  <c r="N764" i="14" s="1"/>
  <c r="V53" i="10"/>
  <c r="O499" i="14" s="1"/>
  <c r="X51" i="12"/>
  <c r="R481" i="14" s="1"/>
  <c r="T481" i="14" s="1"/>
  <c r="W42" i="12"/>
  <c r="R200" i="14" s="1"/>
  <c r="S200" i="14" s="1"/>
  <c r="R11" i="12"/>
  <c r="R435" i="14" s="1"/>
  <c r="S435" i="14" s="1"/>
  <c r="T30" i="12"/>
  <c r="R327" i="14" s="1"/>
  <c r="T327" i="14" s="1"/>
  <c r="P51" i="12"/>
  <c r="R473" i="14" s="1"/>
  <c r="S473" i="14" s="1"/>
  <c r="U33" i="12"/>
  <c r="R238" i="14" s="1"/>
  <c r="S238" i="14" s="1"/>
  <c r="X23" i="12"/>
  <c r="R171" i="14" s="1"/>
  <c r="T171" i="14" s="1"/>
  <c r="X15" i="12"/>
  <c r="R271" i="14" s="1"/>
  <c r="S271" i="14" s="1"/>
  <c r="S21" i="12"/>
  <c r="R106" i="14" s="1"/>
  <c r="T106" i="14" s="1"/>
  <c r="Q30" i="12"/>
  <c r="R324" i="14" s="1"/>
  <c r="T324" i="14" s="1"/>
  <c r="S50" i="12"/>
  <c r="R466" i="14" s="1"/>
  <c r="S466" i="14" s="1"/>
  <c r="S15" i="12"/>
  <c r="R266" i="14" s="1"/>
  <c r="S266" i="14" s="1"/>
  <c r="V52" i="12"/>
  <c r="R489" i="14" s="1"/>
  <c r="T489" i="14" s="1"/>
  <c r="U12" i="10"/>
  <c r="O8" i="14" s="1"/>
  <c r="V45" i="12"/>
  <c r="R149" i="14" s="1"/>
  <c r="T149" i="14" s="1"/>
  <c r="W5" i="12"/>
  <c r="R370" i="14" s="1"/>
  <c r="T370" i="14" s="1"/>
  <c r="P12" i="12"/>
  <c r="R3" i="14" s="1"/>
  <c r="T3" i="14" s="1"/>
  <c r="P20" i="12"/>
  <c r="R93" i="14" s="1"/>
  <c r="T93" i="14" s="1"/>
  <c r="V39" i="12"/>
  <c r="R129" i="14" s="1"/>
  <c r="S129" i="14" s="1"/>
  <c r="W50" i="12"/>
  <c r="R470" i="14" s="1"/>
  <c r="T470" i="14" s="1"/>
  <c r="Q33" i="12"/>
  <c r="R234" i="14" s="1"/>
  <c r="S234" i="14" s="1"/>
  <c r="S212" i="14"/>
  <c r="S58" i="10"/>
  <c r="O546" i="14" s="1"/>
  <c r="P546" i="14" s="1"/>
  <c r="V5" i="10"/>
  <c r="O369" i="14" s="1"/>
  <c r="S9" i="10"/>
  <c r="O386" i="14" s="1"/>
  <c r="Q386" i="14" s="1"/>
  <c r="X39" i="10"/>
  <c r="O131" i="14" s="1"/>
  <c r="P131" i="14" s="1"/>
  <c r="T29" i="10"/>
  <c r="O337" i="14" s="1"/>
  <c r="P337" i="14" s="1"/>
  <c r="P27" i="3"/>
  <c r="L215" i="14" s="1"/>
  <c r="M215" i="14" s="1"/>
  <c r="U14" i="12"/>
  <c r="R258" i="14" s="1"/>
  <c r="S258" i="14" s="1"/>
  <c r="S36" i="12"/>
  <c r="R176" i="14" s="1"/>
  <c r="S176" i="14" s="1"/>
  <c r="T11" i="12"/>
  <c r="R437" i="14" s="1"/>
  <c r="T437" i="14" s="1"/>
  <c r="R50" i="12"/>
  <c r="R465" i="14" s="1"/>
  <c r="S465" i="14" s="1"/>
  <c r="V27" i="12"/>
  <c r="R219" i="14" s="1"/>
  <c r="T219" i="14" s="1"/>
  <c r="X53" i="12"/>
  <c r="R501" i="14" s="1"/>
  <c r="T501" i="14" s="1"/>
  <c r="R54" i="12"/>
  <c r="R505" i="14" s="1"/>
  <c r="T505" i="14" s="1"/>
  <c r="S42" i="12"/>
  <c r="R196" i="14" s="1"/>
  <c r="T196" i="14" s="1"/>
  <c r="P54" i="12"/>
  <c r="R503" i="14" s="1"/>
  <c r="S503" i="14" s="1"/>
  <c r="S24" i="12"/>
  <c r="R36" i="14" s="1"/>
  <c r="T36" i="14" s="1"/>
  <c r="P7" i="12"/>
  <c r="R403" i="14" s="1"/>
  <c r="T403" i="14" s="1"/>
  <c r="R39" i="12"/>
  <c r="R125" i="14" s="1"/>
  <c r="T125" i="14" s="1"/>
  <c r="W52" i="12"/>
  <c r="R490" i="14" s="1"/>
  <c r="S490" i="14" s="1"/>
  <c r="V47" i="12"/>
  <c r="R89" i="14" s="1"/>
  <c r="T89" i="14" s="1"/>
  <c r="S7" i="12"/>
  <c r="R406" i="14" s="1"/>
  <c r="S406" i="14" s="1"/>
  <c r="T45" i="12"/>
  <c r="R147" i="14" s="1"/>
  <c r="T147" i="14" s="1"/>
  <c r="V9" i="10"/>
  <c r="O389" i="14" s="1"/>
  <c r="R56" i="10"/>
  <c r="O525" i="14" s="1"/>
  <c r="Q525" i="14" s="1"/>
  <c r="V61" i="10"/>
  <c r="O579" i="14" s="1"/>
  <c r="P579" i="14" s="1"/>
  <c r="U54" i="12"/>
  <c r="R508" i="14" s="1"/>
  <c r="T508" i="14" s="1"/>
  <c r="R21" i="12"/>
  <c r="R105" i="14" s="1"/>
  <c r="T105" i="14" s="1"/>
  <c r="R7" i="12"/>
  <c r="R405" i="14" s="1"/>
  <c r="T405" i="14" s="1"/>
  <c r="P44" i="12"/>
  <c r="R133" i="14" s="1"/>
  <c r="S133" i="14" s="1"/>
  <c r="U18" i="10"/>
  <c r="O278" i="14" s="1"/>
  <c r="U58" i="10"/>
  <c r="O548" i="14" s="1"/>
  <c r="P548" i="14" s="1"/>
  <c r="W77" i="12"/>
  <c r="R740" i="14" s="1"/>
  <c r="T740" i="14" s="1"/>
  <c r="O25" i="3"/>
  <c r="L44" i="14" s="1"/>
  <c r="W5" i="10"/>
  <c r="O370" i="14" s="1"/>
  <c r="Q370" i="14" s="1"/>
  <c r="P9" i="10"/>
  <c r="O383" i="14" s="1"/>
  <c r="P383" i="14" s="1"/>
  <c r="Q39" i="10"/>
  <c r="O124" i="14" s="1"/>
  <c r="U37" i="3"/>
  <c r="L190" i="14" s="1"/>
  <c r="M190" i="14" s="1"/>
  <c r="R12" i="10"/>
  <c r="O5" i="14" s="1"/>
  <c r="P5" i="14" s="1"/>
  <c r="S47" i="12"/>
  <c r="R86" i="14" s="1"/>
  <c r="T86" i="14" s="1"/>
  <c r="W47" i="12"/>
  <c r="R90" i="14" s="1"/>
  <c r="S90" i="14" s="1"/>
  <c r="P21" i="12"/>
  <c r="R103" i="14" s="1"/>
  <c r="T103" i="14" s="1"/>
  <c r="U47" i="12"/>
  <c r="R88" i="14" s="1"/>
  <c r="S88" i="14" s="1"/>
  <c r="Q23" i="12"/>
  <c r="R164" i="14" s="1"/>
  <c r="U24" i="12"/>
  <c r="R38" i="14" s="1"/>
  <c r="S38" i="14" s="1"/>
  <c r="V11" i="12"/>
  <c r="R439" i="14" s="1"/>
  <c r="S439" i="14" s="1"/>
  <c r="P58" i="10"/>
  <c r="O543" i="14" s="1"/>
  <c r="P543" i="14" s="1"/>
  <c r="X40" i="12"/>
  <c r="R71" i="14" s="1"/>
  <c r="T71" i="14" s="1"/>
  <c r="U57" i="12"/>
  <c r="R538" i="14" s="1"/>
  <c r="T538" i="14" s="1"/>
  <c r="P39" i="12"/>
  <c r="R123" i="14" s="1"/>
  <c r="S123" i="14" s="1"/>
  <c r="R23" i="10"/>
  <c r="O165" i="14" s="1"/>
  <c r="Q165" i="14" s="1"/>
  <c r="X11" i="10"/>
  <c r="O441" i="14" s="1"/>
  <c r="Q441" i="14" s="1"/>
  <c r="W10" i="12"/>
  <c r="R430" i="14" s="1"/>
  <c r="S430" i="14" s="1"/>
  <c r="W4" i="12"/>
  <c r="R360" i="14" s="1"/>
  <c r="S360" i="14" s="1"/>
  <c r="W80" i="12"/>
  <c r="R770" i="14" s="1"/>
  <c r="T770" i="14" s="1"/>
  <c r="U80" i="10"/>
  <c r="O768" i="14" s="1"/>
  <c r="Q768" i="14" s="1"/>
  <c r="R54" i="10"/>
  <c r="O505" i="14" s="1"/>
  <c r="W54" i="10"/>
  <c r="O510" i="14" s="1"/>
  <c r="V10" i="12"/>
  <c r="R429" i="14" s="1"/>
  <c r="T429" i="14" s="1"/>
  <c r="X6" i="12"/>
  <c r="R401" i="14" s="1"/>
  <c r="S401" i="14" s="1"/>
  <c r="P17" i="12"/>
  <c r="R303" i="14" s="1"/>
  <c r="S303" i="14" s="1"/>
  <c r="R45" i="12"/>
  <c r="R145" i="14" s="1"/>
  <c r="T145" i="14" s="1"/>
  <c r="T43" i="12"/>
  <c r="R27" i="14" s="1"/>
  <c r="S27" i="14" s="1"/>
  <c r="T6" i="12"/>
  <c r="R397" i="14" s="1"/>
  <c r="S397" i="14" s="1"/>
  <c r="S23" i="12"/>
  <c r="R166" i="14" s="1"/>
  <c r="T166" i="14" s="1"/>
  <c r="S41" i="12"/>
  <c r="R56" i="14" s="1"/>
  <c r="T56" i="14" s="1"/>
  <c r="Q31" i="12"/>
  <c r="R344" i="14" s="1"/>
  <c r="S344" i="14" s="1"/>
  <c r="P8" i="12"/>
  <c r="R373" i="14" s="1"/>
  <c r="S373" i="14" s="1"/>
  <c r="R43" i="12"/>
  <c r="R25" i="14" s="1"/>
  <c r="S25" i="14" s="1"/>
  <c r="V20" i="10"/>
  <c r="O99" i="14" s="1"/>
  <c r="Q4" i="12"/>
  <c r="R354" i="14" s="1"/>
  <c r="T354" i="14" s="1"/>
  <c r="S49" i="12"/>
  <c r="R456" i="14" s="1"/>
  <c r="S456" i="14" s="1"/>
  <c r="V59" i="10"/>
  <c r="O559" i="14" s="1"/>
  <c r="P559" i="14" s="1"/>
  <c r="X14" i="12"/>
  <c r="R261" i="14" s="1"/>
  <c r="T261" i="14" s="1"/>
  <c r="R26" i="12"/>
  <c r="R205" i="14" s="1"/>
  <c r="T205" i="14" s="1"/>
  <c r="Q50" i="12"/>
  <c r="R464" i="14" s="1"/>
  <c r="S464" i="14" s="1"/>
  <c r="S43" i="12"/>
  <c r="R26" i="14" s="1"/>
  <c r="T26" i="14" s="1"/>
  <c r="T24" i="12"/>
  <c r="R37" i="14" s="1"/>
  <c r="T37" i="14" s="1"/>
  <c r="R49" i="12"/>
  <c r="R455" i="14" s="1"/>
  <c r="T455" i="14" s="1"/>
  <c r="T4" i="12"/>
  <c r="R357" i="14" s="1"/>
  <c r="S357" i="14" s="1"/>
  <c r="Q32" i="12"/>
  <c r="R414" i="14" s="1"/>
  <c r="T414" i="14" s="1"/>
  <c r="U8" i="12"/>
  <c r="R378" i="14" s="1"/>
  <c r="T378" i="14" s="1"/>
  <c r="V31" i="10"/>
  <c r="O349" i="14" s="1"/>
  <c r="Q52" i="10"/>
  <c r="O484" i="14" s="1"/>
  <c r="V32" i="10"/>
  <c r="O419" i="14" s="1"/>
  <c r="R57" i="12"/>
  <c r="R535" i="14" s="1"/>
  <c r="S535" i="14" s="1"/>
  <c r="U25" i="12"/>
  <c r="R48" i="14" s="1"/>
  <c r="T48" i="14" s="1"/>
  <c r="S4" i="12"/>
  <c r="R356" i="14" s="1"/>
  <c r="T356" i="14" s="1"/>
  <c r="P41" i="12"/>
  <c r="R53" i="14" s="1"/>
  <c r="T53" i="14" s="1"/>
  <c r="W20" i="12"/>
  <c r="R100" i="14" s="1"/>
  <c r="T100" i="14" s="1"/>
  <c r="U77" i="12"/>
  <c r="R738" i="14" s="1"/>
  <c r="S738" i="14" s="1"/>
  <c r="V14" i="12"/>
  <c r="R259" i="14" s="1"/>
  <c r="S259" i="14" s="1"/>
  <c r="Q18" i="12"/>
  <c r="R274" i="14" s="1"/>
  <c r="S274" i="14" s="1"/>
  <c r="V43" i="12"/>
  <c r="R29" i="14" s="1"/>
  <c r="T29" i="14" s="1"/>
  <c r="T59" i="10"/>
  <c r="O557" i="14" s="1"/>
  <c r="P557" i="14" s="1"/>
  <c r="P40" i="10"/>
  <c r="O63" i="14" s="1"/>
  <c r="P23" i="10"/>
  <c r="O163" i="14" s="1"/>
  <c r="Q163" i="14" s="1"/>
  <c r="T14" i="10"/>
  <c r="O257" i="14" s="1"/>
  <c r="P257" i="14" s="1"/>
  <c r="M412" i="14"/>
  <c r="X26" i="12"/>
  <c r="R211" i="14" s="1"/>
  <c r="T211" i="14" s="1"/>
  <c r="V17" i="12"/>
  <c r="R309" i="14" s="1"/>
  <c r="T309" i="14" s="1"/>
  <c r="T44" i="12"/>
  <c r="R137" i="14" s="1"/>
  <c r="T137" i="14" s="1"/>
  <c r="X43" i="12"/>
  <c r="R31" i="14" s="1"/>
  <c r="S31" i="14" s="1"/>
  <c r="W43" i="12"/>
  <c r="R30" i="14" s="1"/>
  <c r="S30" i="14" s="1"/>
  <c r="P34" i="12"/>
  <c r="R243" i="14" s="1"/>
  <c r="T243" i="14" s="1"/>
  <c r="T26" i="12"/>
  <c r="R207" i="14" s="1"/>
  <c r="T207" i="14" s="1"/>
  <c r="T34" i="12"/>
  <c r="R247" i="14" s="1"/>
  <c r="S247" i="14" s="1"/>
  <c r="T36" i="12"/>
  <c r="R177" i="14" s="1"/>
  <c r="S177" i="14" s="1"/>
  <c r="Q47" i="12"/>
  <c r="R84" i="14" s="1"/>
  <c r="T84" i="14" s="1"/>
  <c r="P6" i="12"/>
  <c r="R393" i="14" s="1"/>
  <c r="T393" i="14" s="1"/>
  <c r="Q43" i="12"/>
  <c r="R24" i="14" s="1"/>
  <c r="T24" i="14" s="1"/>
  <c r="X26" i="10"/>
  <c r="O211" i="14" s="1"/>
  <c r="Q211" i="14" s="1"/>
  <c r="R52" i="10"/>
  <c r="O485" i="14" s="1"/>
  <c r="P485" i="14" s="1"/>
  <c r="S50" i="10"/>
  <c r="O466" i="14" s="1"/>
  <c r="P466" i="14" s="1"/>
  <c r="M72" i="14"/>
  <c r="T152" i="14"/>
  <c r="P10" i="12"/>
  <c r="R423" i="14" s="1"/>
  <c r="O54" i="3"/>
  <c r="L504" i="14" s="1"/>
  <c r="W36" i="12"/>
  <c r="R180" i="14" s="1"/>
  <c r="T180" i="14" s="1"/>
  <c r="W50" i="10"/>
  <c r="O470" i="14" s="1"/>
  <c r="Q470" i="14" s="1"/>
  <c r="Q682" i="14"/>
  <c r="O61" i="3"/>
  <c r="L574" i="14" s="1"/>
  <c r="N574" i="14" s="1"/>
  <c r="X52" i="12"/>
  <c r="R491" i="14" s="1"/>
  <c r="S491" i="14" s="1"/>
  <c r="V4" i="12"/>
  <c r="R359" i="14" s="1"/>
  <c r="T359" i="14" s="1"/>
  <c r="R17" i="12"/>
  <c r="R305" i="14" s="1"/>
  <c r="T305" i="14" s="1"/>
  <c r="W53" i="12"/>
  <c r="R500" i="14" s="1"/>
  <c r="T500" i="14" s="1"/>
  <c r="X54" i="12"/>
  <c r="R511" i="14" s="1"/>
  <c r="S511" i="14" s="1"/>
  <c r="R41" i="12"/>
  <c r="R55" i="14" s="1"/>
  <c r="S55" i="14" s="1"/>
  <c r="X34" i="12"/>
  <c r="R251" i="14" s="1"/>
  <c r="T251" i="14" s="1"/>
  <c r="T31" i="12"/>
  <c r="R347" i="14" s="1"/>
  <c r="S347" i="14" s="1"/>
  <c r="W8" i="12"/>
  <c r="R380" i="14" s="1"/>
  <c r="T380" i="14" s="1"/>
  <c r="R35" i="12"/>
  <c r="R225" i="14" s="1"/>
  <c r="S225" i="14" s="1"/>
  <c r="S9" i="12"/>
  <c r="R386" i="14" s="1"/>
  <c r="S386" i="14" s="1"/>
  <c r="W14" i="12"/>
  <c r="R260" i="14" s="1"/>
  <c r="T260" i="14" s="1"/>
  <c r="S6" i="12"/>
  <c r="R396" i="14" s="1"/>
  <c r="T396" i="14" s="1"/>
  <c r="T39" i="12"/>
  <c r="R127" i="14" s="1"/>
  <c r="S127" i="14" s="1"/>
  <c r="U50" i="10"/>
  <c r="O468" i="14" s="1"/>
  <c r="U26" i="12"/>
  <c r="R208" i="14" s="1"/>
  <c r="S208" i="14" s="1"/>
  <c r="V19" i="10"/>
  <c r="O289" i="14" s="1"/>
  <c r="S61" i="10"/>
  <c r="O576" i="14" s="1"/>
  <c r="Q576" i="14" s="1"/>
  <c r="R74" i="12"/>
  <c r="R705" i="14" s="1"/>
  <c r="T705" i="14" s="1"/>
  <c r="P13" i="12"/>
  <c r="R13" i="14" s="1"/>
  <c r="S13" i="14" s="1"/>
  <c r="W44" i="12"/>
  <c r="R140" i="14" s="1"/>
  <c r="T140" i="14" s="1"/>
  <c r="S11" i="12"/>
  <c r="R436" i="14" s="1"/>
  <c r="T436" i="14" s="1"/>
  <c r="Q13" i="12"/>
  <c r="R14" i="14" s="1"/>
  <c r="S14" i="14" s="1"/>
  <c r="S10" i="12"/>
  <c r="R426" i="14" s="1"/>
  <c r="S426" i="14" s="1"/>
  <c r="T21" i="12"/>
  <c r="R107" i="14" s="1"/>
  <c r="S107" i="14" s="1"/>
  <c r="V29" i="10"/>
  <c r="O339" i="14" s="1"/>
  <c r="S59" i="12"/>
  <c r="R556" i="14" s="1"/>
  <c r="T556" i="14" s="1"/>
  <c r="V30" i="12"/>
  <c r="R329" i="14" s="1"/>
  <c r="T329" i="14" s="1"/>
  <c r="Q27" i="12"/>
  <c r="R214" i="14" s="1"/>
  <c r="S214" i="14" s="1"/>
  <c r="R44" i="12"/>
  <c r="R135" i="14" s="1"/>
  <c r="S135" i="14" s="1"/>
  <c r="S55" i="10"/>
  <c r="O516" i="14" s="1"/>
  <c r="U19" i="10"/>
  <c r="O288" i="14" s="1"/>
  <c r="Q288" i="14" s="1"/>
  <c r="R42" i="10"/>
  <c r="O195" i="14" s="1"/>
  <c r="P195" i="14" s="1"/>
  <c r="Q21" i="10"/>
  <c r="O104" i="14" s="1"/>
  <c r="Q104" i="14" s="1"/>
  <c r="U53" i="10"/>
  <c r="O498" i="14" s="1"/>
  <c r="Q498" i="14" s="1"/>
  <c r="S42" i="10"/>
  <c r="O196" i="14" s="1"/>
  <c r="P196" i="14" s="1"/>
  <c r="Q48" i="10"/>
  <c r="O444" i="14" s="1"/>
  <c r="P444" i="14" s="1"/>
  <c r="V50" i="10"/>
  <c r="O469" i="14" s="1"/>
  <c r="Q469" i="14" s="1"/>
  <c r="U54" i="3"/>
  <c r="L510" i="14" s="1"/>
  <c r="N510" i="14" s="1"/>
  <c r="U43" i="12"/>
  <c r="R28" i="14" s="1"/>
  <c r="T28" i="14" s="1"/>
  <c r="P4" i="12"/>
  <c r="R353" i="14" s="1"/>
  <c r="S353" i="14" s="1"/>
  <c r="X45" i="12"/>
  <c r="R151" i="14" s="1"/>
  <c r="S151" i="14" s="1"/>
  <c r="Q26" i="12"/>
  <c r="R204" i="14" s="1"/>
  <c r="T204" i="14" s="1"/>
  <c r="U6" i="12"/>
  <c r="R398" i="14" s="1"/>
  <c r="T398" i="14" s="1"/>
  <c r="Q11" i="12"/>
  <c r="R434" i="14" s="1"/>
  <c r="S434" i="14" s="1"/>
  <c r="Q36" i="12"/>
  <c r="R174" i="14" s="1"/>
  <c r="T174" i="14" s="1"/>
  <c r="V8" i="12"/>
  <c r="R379" i="14" s="1"/>
  <c r="T379" i="14" s="1"/>
  <c r="X36" i="12"/>
  <c r="R181" i="14" s="1"/>
  <c r="S181" i="14" s="1"/>
  <c r="S29" i="10"/>
  <c r="O336" i="14" s="1"/>
  <c r="Q336" i="14" s="1"/>
  <c r="X50" i="10"/>
  <c r="O471" i="14" s="1"/>
  <c r="P471" i="14" s="1"/>
  <c r="U4" i="12"/>
  <c r="R358" i="14" s="1"/>
  <c r="T358" i="14" s="1"/>
  <c r="X44" i="12"/>
  <c r="R141" i="14" s="1"/>
  <c r="T141" i="14" s="1"/>
  <c r="Q35" i="12"/>
  <c r="R224" i="14" s="1"/>
  <c r="T224" i="14" s="1"/>
  <c r="T10" i="12"/>
  <c r="R427" i="14" s="1"/>
  <c r="S427" i="14" s="1"/>
  <c r="X10" i="12"/>
  <c r="R431" i="14" s="1"/>
  <c r="T431" i="14" s="1"/>
  <c r="Q10" i="12"/>
  <c r="R424" i="14" s="1"/>
  <c r="T424" i="14" s="1"/>
  <c r="P60" i="10"/>
  <c r="O563" i="14" s="1"/>
  <c r="P563" i="14" s="1"/>
  <c r="Q53" i="10"/>
  <c r="O494" i="14" s="1"/>
  <c r="P494" i="14" s="1"/>
  <c r="V16" i="10"/>
  <c r="O299" i="14" s="1"/>
  <c r="P26" i="10"/>
  <c r="O203" i="14" s="1"/>
  <c r="Q203" i="14" s="1"/>
  <c r="U29" i="10"/>
  <c r="O338" i="14" s="1"/>
  <c r="P338" i="14" s="1"/>
  <c r="T50" i="14"/>
  <c r="U79" i="10"/>
  <c r="O758" i="14" s="1"/>
  <c r="P758" i="14" s="1"/>
  <c r="R68" i="3"/>
  <c r="L647" i="14" s="1"/>
  <c r="M647" i="14" s="1"/>
  <c r="R53" i="12"/>
  <c r="R495" i="14" s="1"/>
  <c r="S495" i="14" s="1"/>
  <c r="X55" i="12"/>
  <c r="R521" i="14" s="1"/>
  <c r="T521" i="14" s="1"/>
  <c r="U53" i="12"/>
  <c r="R498" i="14" s="1"/>
  <c r="S498" i="14" s="1"/>
  <c r="R52" i="12"/>
  <c r="R485" i="14" s="1"/>
  <c r="S485" i="14" s="1"/>
  <c r="V36" i="12"/>
  <c r="R179" i="14" s="1"/>
  <c r="S179" i="14" s="1"/>
  <c r="Q29" i="12"/>
  <c r="R334" i="14" s="1"/>
  <c r="T334" i="14" s="1"/>
  <c r="X19" i="12"/>
  <c r="R291" i="14" s="1"/>
  <c r="T291" i="14" s="1"/>
  <c r="X39" i="12"/>
  <c r="R131" i="14" s="1"/>
  <c r="S131" i="14" s="1"/>
  <c r="S35" i="12"/>
  <c r="R226" i="14" s="1"/>
  <c r="S226" i="14" s="1"/>
  <c r="R25" i="12"/>
  <c r="R45" i="14" s="1"/>
  <c r="S45" i="14" s="1"/>
  <c r="T14" i="12"/>
  <c r="R257" i="14" s="1"/>
  <c r="T257" i="14" s="1"/>
  <c r="P19" i="12"/>
  <c r="R283" i="14" s="1"/>
  <c r="T283" i="14" s="1"/>
  <c r="U39" i="12"/>
  <c r="R128" i="14" s="1"/>
  <c r="T128" i="14" s="1"/>
  <c r="Q51" i="12"/>
  <c r="R474" i="14" s="1"/>
  <c r="T474" i="14" s="1"/>
  <c r="R40" i="12"/>
  <c r="R65" i="14" s="1"/>
  <c r="S65" i="14" s="1"/>
  <c r="V7" i="10"/>
  <c r="O409" i="14" s="1"/>
  <c r="P409" i="14" s="1"/>
  <c r="V15" i="10"/>
  <c r="O269" i="14" s="1"/>
  <c r="T16" i="12"/>
  <c r="R297" i="14" s="1"/>
  <c r="T297" i="14" s="1"/>
  <c r="W35" i="12"/>
  <c r="R230" i="14" s="1"/>
  <c r="T230" i="14" s="1"/>
  <c r="S25" i="12"/>
  <c r="R46" i="14" s="1"/>
  <c r="S46" i="14" s="1"/>
  <c r="P48" i="12"/>
  <c r="R443" i="14" s="1"/>
  <c r="T443" i="14" s="1"/>
  <c r="U79" i="12"/>
  <c r="R758" i="14" s="1"/>
  <c r="S758" i="14" s="1"/>
  <c r="W28" i="12"/>
  <c r="R320" i="14" s="1"/>
  <c r="S320" i="14" s="1"/>
  <c r="U11" i="12"/>
  <c r="R438" i="14" s="1"/>
  <c r="T438" i="14" s="1"/>
  <c r="U40" i="12"/>
  <c r="R68" i="14" s="1"/>
  <c r="T68" i="14" s="1"/>
  <c r="T20" i="3"/>
  <c r="L99" i="14" s="1"/>
  <c r="N99" i="14" s="1"/>
  <c r="S55" i="12"/>
  <c r="R516" i="14" s="1"/>
  <c r="T516" i="14" s="1"/>
  <c r="T27" i="10"/>
  <c r="O217" i="14" s="1"/>
  <c r="V38" i="10"/>
  <c r="O119" i="14" s="1"/>
  <c r="P119" i="14" s="1"/>
  <c r="X21" i="10"/>
  <c r="O111" i="14" s="1"/>
  <c r="P111" i="14" s="1"/>
  <c r="X7" i="10"/>
  <c r="O411" i="14" s="1"/>
  <c r="Q411" i="14" s="1"/>
  <c r="T33" i="10"/>
  <c r="O237" i="14" s="1"/>
  <c r="Q237" i="14" s="1"/>
  <c r="P48" i="10"/>
  <c r="O443" i="14" s="1"/>
  <c r="P443" i="14" s="1"/>
  <c r="S9" i="3"/>
  <c r="L388" i="14" s="1"/>
  <c r="M388" i="14" s="1"/>
  <c r="V43" i="10"/>
  <c r="O29" i="14" s="1"/>
  <c r="P29" i="14" s="1"/>
  <c r="X43" i="10"/>
  <c r="O31" i="14" s="1"/>
  <c r="P31" i="14" s="1"/>
  <c r="U14" i="10"/>
  <c r="O258" i="14" s="1"/>
  <c r="Q258" i="14" s="1"/>
  <c r="S14" i="10"/>
  <c r="O256" i="14" s="1"/>
  <c r="P256" i="14" s="1"/>
  <c r="Q14" i="10"/>
  <c r="O254" i="14" s="1"/>
  <c r="Q254" i="14" s="1"/>
  <c r="R60" i="10"/>
  <c r="O565" i="14" s="1"/>
  <c r="P565" i="14" s="1"/>
  <c r="U5" i="12"/>
  <c r="R368" i="14" s="1"/>
  <c r="S368" i="14" s="1"/>
  <c r="R49" i="3"/>
  <c r="L457" i="14" s="1"/>
  <c r="N457" i="14" s="1"/>
  <c r="M102" i="14"/>
  <c r="Q202" i="14"/>
  <c r="P202" i="14"/>
  <c r="V9" i="12"/>
  <c r="R389" i="14" s="1"/>
  <c r="T389" i="14" s="1"/>
  <c r="V48" i="12"/>
  <c r="R449" i="14" s="1"/>
  <c r="T449" i="14" s="1"/>
  <c r="N252" i="14"/>
  <c r="T9" i="12"/>
  <c r="R387" i="14" s="1"/>
  <c r="T387" i="14" s="1"/>
  <c r="T51" i="12"/>
  <c r="R477" i="14" s="1"/>
  <c r="T477" i="14" s="1"/>
  <c r="V16" i="12"/>
  <c r="R299" i="14" s="1"/>
  <c r="S299" i="14" s="1"/>
  <c r="U37" i="12"/>
  <c r="R188" i="14" s="1"/>
  <c r="S188" i="14" s="1"/>
  <c r="P18" i="12"/>
  <c r="R273" i="14" s="1"/>
  <c r="S273" i="14" s="1"/>
  <c r="R9" i="12"/>
  <c r="R385" i="14" s="1"/>
  <c r="S385" i="14" s="1"/>
  <c r="Q48" i="12"/>
  <c r="R444" i="14" s="1"/>
  <c r="S444" i="14" s="1"/>
  <c r="V38" i="12"/>
  <c r="R119" i="14" s="1"/>
  <c r="T119" i="14" s="1"/>
  <c r="P37" i="12"/>
  <c r="R183" i="14" s="1"/>
  <c r="T183" i="14" s="1"/>
  <c r="S12" i="12"/>
  <c r="R6" i="14" s="1"/>
  <c r="T6" i="14" s="1"/>
  <c r="S34" i="12"/>
  <c r="R246" i="14" s="1"/>
  <c r="S246" i="14" s="1"/>
  <c r="R14" i="12"/>
  <c r="R255" i="14" s="1"/>
  <c r="P40" i="12"/>
  <c r="R63" i="14" s="1"/>
  <c r="T63" i="14" s="1"/>
  <c r="U26" i="10"/>
  <c r="O208" i="14" s="1"/>
  <c r="V48" i="10"/>
  <c r="O449" i="14" s="1"/>
  <c r="Q60" i="10"/>
  <c r="O564" i="14" s="1"/>
  <c r="U19" i="12"/>
  <c r="R288" i="14" s="1"/>
  <c r="T288" i="14" s="1"/>
  <c r="R4" i="12"/>
  <c r="R355" i="14" s="1"/>
  <c r="T355" i="14" s="1"/>
  <c r="T18" i="12"/>
  <c r="R277" i="14" s="1"/>
  <c r="T277" i="14" s="1"/>
  <c r="T52" i="12"/>
  <c r="R487" i="14" s="1"/>
  <c r="T487" i="14" s="1"/>
  <c r="R12" i="12"/>
  <c r="R5" i="14" s="1"/>
  <c r="T5" i="14" s="1"/>
  <c r="P14" i="12"/>
  <c r="R253" i="14" s="1"/>
  <c r="T253" i="14" s="1"/>
  <c r="Q6" i="12"/>
  <c r="R394" i="14" s="1"/>
  <c r="T394" i="14" s="1"/>
  <c r="P80" i="10"/>
  <c r="O763" i="14" s="1"/>
  <c r="Q763" i="14" s="1"/>
  <c r="V57" i="10"/>
  <c r="O539" i="14" s="1"/>
  <c r="Q539" i="14" s="1"/>
  <c r="Q61" i="10"/>
  <c r="O574" i="14" s="1"/>
  <c r="P574" i="14" s="1"/>
  <c r="V35" i="12"/>
  <c r="R229" i="14" s="1"/>
  <c r="T229" i="14" s="1"/>
  <c r="S45" i="12"/>
  <c r="R146" i="14" s="1"/>
  <c r="T146" i="14" s="1"/>
  <c r="Q53" i="12"/>
  <c r="R494" i="14" s="1"/>
  <c r="S494" i="14" s="1"/>
  <c r="V55" i="12"/>
  <c r="R519" i="14" s="1"/>
  <c r="T519" i="14" s="1"/>
  <c r="Q44" i="12"/>
  <c r="R134" i="14" s="1"/>
  <c r="S134" i="14" s="1"/>
  <c r="T68" i="3"/>
  <c r="L649" i="14" s="1"/>
  <c r="N649" i="14" s="1"/>
  <c r="Q20" i="3"/>
  <c r="L96" i="14" s="1"/>
  <c r="M96" i="14" s="1"/>
  <c r="T55" i="10"/>
  <c r="O517" i="14" s="1"/>
  <c r="Q517" i="14" s="1"/>
  <c r="P19" i="10"/>
  <c r="O283" i="14" s="1"/>
  <c r="P283" i="14" s="1"/>
  <c r="S60" i="10"/>
  <c r="O566" i="14" s="1"/>
  <c r="Q566" i="14" s="1"/>
  <c r="X8" i="10"/>
  <c r="O381" i="14" s="1"/>
  <c r="P381" i="14" s="1"/>
  <c r="N204" i="14"/>
  <c r="X14" i="10"/>
  <c r="O261" i="14" s="1"/>
  <c r="Q261" i="14" s="1"/>
  <c r="N515" i="14"/>
  <c r="T48" i="12"/>
  <c r="R447" i="14" s="1"/>
  <c r="S447" i="14" s="1"/>
  <c r="U62" i="3"/>
  <c r="L590" i="14" s="1"/>
  <c r="M590" i="14" s="1"/>
  <c r="S60" i="12"/>
  <c r="R566" i="14" s="1"/>
  <c r="T566" i="14" s="1"/>
  <c r="Q19" i="12"/>
  <c r="R284" i="14" s="1"/>
  <c r="T284" i="14" s="1"/>
  <c r="R48" i="12"/>
  <c r="R445" i="14" s="1"/>
  <c r="S445" i="14" s="1"/>
  <c r="X18" i="12"/>
  <c r="R281" i="14" s="1"/>
  <c r="S281" i="14" s="1"/>
  <c r="S56" i="10"/>
  <c r="O526" i="14" s="1"/>
  <c r="P526" i="14" s="1"/>
  <c r="Q28" i="12"/>
  <c r="R314" i="14" s="1"/>
  <c r="T314" i="14" s="1"/>
  <c r="W56" i="10"/>
  <c r="O530" i="14" s="1"/>
  <c r="Q530" i="14" s="1"/>
  <c r="X34" i="10"/>
  <c r="O251" i="14" s="1"/>
  <c r="P9" i="3"/>
  <c r="L385" i="14" s="1"/>
  <c r="N385" i="14" s="1"/>
  <c r="R9" i="3"/>
  <c r="L387" i="14" s="1"/>
  <c r="M387" i="14" s="1"/>
  <c r="W18" i="12"/>
  <c r="R280" i="14" s="1"/>
  <c r="S280" i="14" s="1"/>
  <c r="U29" i="12"/>
  <c r="R338" i="14" s="1"/>
  <c r="S338" i="14" s="1"/>
  <c r="S16" i="12"/>
  <c r="R296" i="14" s="1"/>
  <c r="S296" i="14" s="1"/>
  <c r="X49" i="12"/>
  <c r="R461" i="14" s="1"/>
  <c r="T461" i="14" s="1"/>
  <c r="V62" i="3"/>
  <c r="L591" i="14" s="1"/>
  <c r="N591" i="14" s="1"/>
  <c r="P4" i="10"/>
  <c r="O353" i="14" s="1"/>
  <c r="S31" i="12"/>
  <c r="R346" i="14" s="1"/>
  <c r="S346" i="14" s="1"/>
  <c r="S28" i="12"/>
  <c r="R316" i="14" s="1"/>
  <c r="T316" i="14" s="1"/>
  <c r="R18" i="12"/>
  <c r="R275" i="14" s="1"/>
  <c r="T275" i="14" s="1"/>
  <c r="R37" i="12"/>
  <c r="R185" i="14" s="1"/>
  <c r="S185" i="14" s="1"/>
  <c r="X35" i="12"/>
  <c r="R231" i="14" s="1"/>
  <c r="S231" i="14" s="1"/>
  <c r="W31" i="12"/>
  <c r="R350" i="14" s="1"/>
  <c r="T350" i="14" s="1"/>
  <c r="U48" i="12"/>
  <c r="R448" i="14" s="1"/>
  <c r="T448" i="14" s="1"/>
  <c r="V40" i="12"/>
  <c r="R69" i="14" s="1"/>
  <c r="T69" i="14" s="1"/>
  <c r="X24" i="12"/>
  <c r="R41" i="14" s="1"/>
  <c r="T41" i="14" s="1"/>
  <c r="Q17" i="12"/>
  <c r="R304" i="14" s="1"/>
  <c r="T304" i="14" s="1"/>
  <c r="R34" i="12"/>
  <c r="R245" i="14" s="1"/>
  <c r="S245" i="14" s="1"/>
  <c r="R19" i="12"/>
  <c r="R285" i="14" s="1"/>
  <c r="S285" i="14" s="1"/>
  <c r="V49" i="12"/>
  <c r="R459" i="14" s="1"/>
  <c r="S459" i="14" s="1"/>
  <c r="U35" i="12"/>
  <c r="R228" i="14" s="1"/>
  <c r="T228" i="14" s="1"/>
  <c r="U7" i="10"/>
  <c r="O408" i="14" s="1"/>
  <c r="U55" i="12"/>
  <c r="R518" i="14" s="1"/>
  <c r="S518" i="14" s="1"/>
  <c r="T29" i="12"/>
  <c r="R337" i="14" s="1"/>
  <c r="T337" i="14" s="1"/>
  <c r="R10" i="12"/>
  <c r="R425" i="14" s="1"/>
  <c r="S425" i="14" s="1"/>
  <c r="W37" i="12"/>
  <c r="R190" i="14" s="1"/>
  <c r="T190" i="14" s="1"/>
  <c r="W38" i="12"/>
  <c r="R120" i="14" s="1"/>
  <c r="T120" i="14" s="1"/>
  <c r="U51" i="12"/>
  <c r="R478" i="14" s="1"/>
  <c r="T478" i="14" s="1"/>
  <c r="U21" i="12"/>
  <c r="R108" i="14" s="1"/>
  <c r="T108" i="14" s="1"/>
  <c r="U61" i="10"/>
  <c r="O578" i="14" s="1"/>
  <c r="P55" i="12"/>
  <c r="R513" i="14" s="1"/>
  <c r="S513" i="14" s="1"/>
  <c r="S17" i="12"/>
  <c r="R306" i="14" s="1"/>
  <c r="S306" i="14" s="1"/>
  <c r="P49" i="12"/>
  <c r="R453" i="14" s="1"/>
  <c r="S453" i="14" s="1"/>
  <c r="W9" i="12"/>
  <c r="R390" i="14" s="1"/>
  <c r="S390" i="14" s="1"/>
  <c r="W17" i="12"/>
  <c r="R310" i="14" s="1"/>
  <c r="T310" i="14" s="1"/>
  <c r="P11" i="12"/>
  <c r="R433" i="14" s="1"/>
  <c r="T433" i="14" s="1"/>
  <c r="W6" i="12"/>
  <c r="R400" i="14" s="1"/>
  <c r="T400" i="14" s="1"/>
  <c r="X17" i="12"/>
  <c r="R311" i="14" s="1"/>
  <c r="S311" i="14" s="1"/>
  <c r="V29" i="12"/>
  <c r="R339" i="14" s="1"/>
  <c r="T339" i="14" s="1"/>
  <c r="S80" i="10"/>
  <c r="O766" i="14" s="1"/>
  <c r="P766" i="14" s="1"/>
  <c r="W59" i="10"/>
  <c r="O560" i="14" s="1"/>
  <c r="Q560" i="14" s="1"/>
  <c r="V56" i="10"/>
  <c r="O529" i="14" s="1"/>
  <c r="Q529" i="14" s="1"/>
  <c r="X69" i="10"/>
  <c r="O661" i="14" s="1"/>
  <c r="P661" i="14" s="1"/>
  <c r="V24" i="12"/>
  <c r="R39" i="14" s="1"/>
  <c r="S39" i="14" s="1"/>
  <c r="R36" i="12"/>
  <c r="R175" i="14" s="1"/>
  <c r="S175" i="14" s="1"/>
  <c r="T79" i="12"/>
  <c r="R757" i="14" s="1"/>
  <c r="S757" i="14" s="1"/>
  <c r="Q59" i="10"/>
  <c r="O554" i="14" s="1"/>
  <c r="P554" i="14" s="1"/>
  <c r="P36" i="12"/>
  <c r="R173" i="14" s="1"/>
  <c r="S173" i="14" s="1"/>
  <c r="W60" i="10"/>
  <c r="O570" i="14" s="1"/>
  <c r="P570" i="14" s="1"/>
  <c r="S47" i="10"/>
  <c r="O86" i="14" s="1"/>
  <c r="P86" i="14" s="1"/>
  <c r="X18" i="10"/>
  <c r="O281" i="14" s="1"/>
  <c r="Q281" i="14" s="1"/>
  <c r="U17" i="10"/>
  <c r="O308" i="14" s="1"/>
  <c r="Q308" i="14" s="1"/>
  <c r="T9" i="10"/>
  <c r="O387" i="14" s="1"/>
  <c r="Q387" i="14" s="1"/>
  <c r="R9" i="10"/>
  <c r="O385" i="14" s="1"/>
  <c r="Q385" i="14" s="1"/>
  <c r="R11" i="10"/>
  <c r="O435" i="14" s="1"/>
  <c r="P435" i="14" s="1"/>
  <c r="W14" i="10"/>
  <c r="O260" i="14" s="1"/>
  <c r="P260" i="14" s="1"/>
  <c r="R29" i="10"/>
  <c r="O335" i="14" s="1"/>
  <c r="P335" i="14" s="1"/>
  <c r="O9" i="3"/>
  <c r="L384" i="14" s="1"/>
  <c r="N384" i="14" s="1"/>
  <c r="R14" i="10"/>
  <c r="O255" i="14" s="1"/>
  <c r="Q255" i="14" s="1"/>
  <c r="V28" i="12"/>
  <c r="R319" i="14" s="1"/>
  <c r="T319" i="14" s="1"/>
  <c r="O75" i="3"/>
  <c r="L714" i="14" s="1"/>
  <c r="S48" i="12"/>
  <c r="R446" i="14" s="1"/>
  <c r="S446" i="14" s="1"/>
  <c r="U34" i="12"/>
  <c r="R248" i="14" s="1"/>
  <c r="S248" i="14" s="1"/>
  <c r="P53" i="12"/>
  <c r="R493" i="14" s="1"/>
  <c r="T493" i="14" s="1"/>
  <c r="T28" i="12"/>
  <c r="R317" i="14" s="1"/>
  <c r="T317" i="14" s="1"/>
  <c r="Q37" i="12"/>
  <c r="R184" i="14" s="1"/>
  <c r="T184" i="14" s="1"/>
  <c r="S75" i="3"/>
  <c r="L718" i="14" s="1"/>
  <c r="N718" i="14" s="1"/>
  <c r="M203" i="14"/>
  <c r="W21" i="10"/>
  <c r="O110" i="14" s="1"/>
  <c r="P110" i="14" s="1"/>
  <c r="R2" i="9"/>
  <c r="P28" i="12"/>
  <c r="R313" i="14" s="1"/>
  <c r="T313" i="14" s="1"/>
  <c r="V18" i="12"/>
  <c r="R279" i="14" s="1"/>
  <c r="S279" i="14" s="1"/>
  <c r="Q55" i="12"/>
  <c r="R514" i="14" s="1"/>
  <c r="T514" i="14" s="1"/>
  <c r="U30" i="10"/>
  <c r="O328" i="14" s="1"/>
  <c r="U21" i="10"/>
  <c r="O108" i="14" s="1"/>
  <c r="X28" i="12"/>
  <c r="R321" i="14" s="1"/>
  <c r="S321" i="14" s="1"/>
  <c r="Q9" i="12"/>
  <c r="R384" i="14" s="1"/>
  <c r="T384" i="14" s="1"/>
  <c r="V27" i="10"/>
  <c r="O219" i="14" s="1"/>
  <c r="Q219" i="14" s="1"/>
  <c r="X17" i="10"/>
  <c r="O311" i="14" s="1"/>
  <c r="Q311" i="14" s="1"/>
  <c r="S7" i="10"/>
  <c r="O406" i="14" s="1"/>
  <c r="Q406" i="14" s="1"/>
  <c r="S43" i="10"/>
  <c r="O26" i="14" s="1"/>
  <c r="Q26" i="14" s="1"/>
  <c r="V9" i="3"/>
  <c r="L391" i="14" s="1"/>
  <c r="N391" i="14" s="1"/>
  <c r="U75" i="3"/>
  <c r="L720" i="14" s="1"/>
  <c r="M720" i="14" s="1"/>
  <c r="R60" i="12"/>
  <c r="R565" i="14" s="1"/>
  <c r="S565" i="14" s="1"/>
  <c r="U17" i="12"/>
  <c r="R308" i="14" s="1"/>
  <c r="T308" i="14" s="1"/>
  <c r="Q21" i="12"/>
  <c r="R104" i="14" s="1"/>
  <c r="T104" i="14" s="1"/>
  <c r="X38" i="12"/>
  <c r="R121" i="14" s="1"/>
  <c r="S121" i="14" s="1"/>
  <c r="R16" i="12"/>
  <c r="R295" i="14" s="1"/>
  <c r="S295" i="14" s="1"/>
  <c r="U27" i="12"/>
  <c r="R218" i="14" s="1"/>
  <c r="T218" i="14" s="1"/>
  <c r="P45" i="12"/>
  <c r="R143" i="14" s="1"/>
  <c r="S143" i="14" s="1"/>
  <c r="V17" i="10"/>
  <c r="O309" i="14" s="1"/>
  <c r="T25" i="12"/>
  <c r="R47" i="14" s="1"/>
  <c r="S47" i="14" s="1"/>
  <c r="S44" i="12"/>
  <c r="R136" i="14" s="1"/>
  <c r="Q16" i="12"/>
  <c r="R294" i="14" s="1"/>
  <c r="S294" i="14" s="1"/>
  <c r="U9" i="12"/>
  <c r="R388" i="14" s="1"/>
  <c r="T388" i="14" s="1"/>
  <c r="R29" i="12"/>
  <c r="R335" i="14" s="1"/>
  <c r="S335" i="14" s="1"/>
  <c r="S14" i="12"/>
  <c r="R256" i="14" s="1"/>
  <c r="T256" i="14" s="1"/>
  <c r="W29" i="12"/>
  <c r="R340" i="14" s="1"/>
  <c r="T340" i="14" s="1"/>
  <c r="W48" i="12"/>
  <c r="R450" i="14" s="1"/>
  <c r="T450" i="14" s="1"/>
  <c r="V44" i="12"/>
  <c r="R139" i="14" s="1"/>
  <c r="T139" i="14" s="1"/>
  <c r="U38" i="12"/>
  <c r="R118" i="14" s="1"/>
  <c r="T118" i="14" s="1"/>
  <c r="V19" i="12"/>
  <c r="R289" i="14" s="1"/>
  <c r="T289" i="14" s="1"/>
  <c r="V37" i="12"/>
  <c r="R189" i="14" s="1"/>
  <c r="S189" i="14" s="1"/>
  <c r="Q73" i="10"/>
  <c r="O694" i="14" s="1"/>
  <c r="Q694" i="14" s="1"/>
  <c r="U68" i="10"/>
  <c r="O648" i="14" s="1"/>
  <c r="P648" i="14" s="1"/>
  <c r="T61" i="3"/>
  <c r="L579" i="14" s="1"/>
  <c r="N579" i="14" s="1"/>
  <c r="X9" i="12"/>
  <c r="R391" i="14" s="1"/>
  <c r="S391" i="14" s="1"/>
  <c r="X25" i="12"/>
  <c r="R51" i="14" s="1"/>
  <c r="S51" i="14" s="1"/>
  <c r="S40" i="12"/>
  <c r="R66" i="14" s="1"/>
  <c r="S66" i="14" s="1"/>
  <c r="U28" i="12"/>
  <c r="R318" i="14" s="1"/>
  <c r="T318" i="14" s="1"/>
  <c r="P79" i="10"/>
  <c r="O753" i="14" s="1"/>
  <c r="P753" i="14" s="1"/>
  <c r="T61" i="10"/>
  <c r="O577" i="14" s="1"/>
  <c r="P577" i="14" s="1"/>
  <c r="X38" i="10"/>
  <c r="O121" i="14" s="1"/>
  <c r="Q121" i="14" s="1"/>
  <c r="Q8" i="10"/>
  <c r="O374" i="14" s="1"/>
  <c r="Q374" i="14" s="1"/>
  <c r="R46" i="10"/>
  <c r="O75" i="14" s="1"/>
  <c r="P75" i="14" s="1"/>
  <c r="R21" i="10"/>
  <c r="O105" i="14" s="1"/>
  <c r="P105" i="14" s="1"/>
  <c r="P11" i="10"/>
  <c r="O433" i="14" s="1"/>
  <c r="P433" i="14" s="1"/>
  <c r="V14" i="10"/>
  <c r="O259" i="14" s="1"/>
  <c r="Q259" i="14" s="1"/>
  <c r="N9" i="3"/>
  <c r="L383" i="14" s="1"/>
  <c r="N383" i="14" s="1"/>
  <c r="U9" i="3"/>
  <c r="L390" i="14" s="1"/>
  <c r="N390" i="14" s="1"/>
  <c r="N62" i="14"/>
  <c r="X16" i="12"/>
  <c r="R301" i="14" s="1"/>
  <c r="T301" i="14" s="1"/>
  <c r="T37" i="12"/>
  <c r="R187" i="14" s="1"/>
  <c r="S187" i="14" s="1"/>
  <c r="W16" i="12"/>
  <c r="R300" i="14" s="1"/>
  <c r="T300" i="14" s="1"/>
  <c r="U18" i="12"/>
  <c r="R278" i="14" s="1"/>
  <c r="S278" i="14" s="1"/>
  <c r="U4" i="10"/>
  <c r="O358" i="14" s="1"/>
  <c r="Q358" i="14" s="1"/>
  <c r="Q7" i="10"/>
  <c r="O404" i="14" s="1"/>
  <c r="P404" i="14" s="1"/>
  <c r="M592" i="14"/>
  <c r="N592" i="14"/>
  <c r="P61" i="3"/>
  <c r="L575" i="14" s="1"/>
  <c r="M575" i="14" s="1"/>
  <c r="N61" i="3"/>
  <c r="L573" i="14" s="1"/>
  <c r="M573" i="14" s="1"/>
  <c r="V32" i="3"/>
  <c r="L421" i="14" s="1"/>
  <c r="N421" i="14" s="1"/>
  <c r="O73" i="3"/>
  <c r="L694" i="14" s="1"/>
  <c r="M694" i="14" s="1"/>
  <c r="P64" i="3"/>
  <c r="L605" i="14" s="1"/>
  <c r="M605" i="14" s="1"/>
  <c r="P78" i="3"/>
  <c r="L745" i="14" s="1"/>
  <c r="M745" i="14" s="1"/>
  <c r="O64" i="3"/>
  <c r="L604" i="14" s="1"/>
  <c r="T14" i="3"/>
  <c r="L259" i="14" s="1"/>
  <c r="N259" i="14" s="1"/>
  <c r="M42" i="14"/>
  <c r="N42" i="14"/>
  <c r="V78" i="3"/>
  <c r="L751" i="14" s="1"/>
  <c r="N751" i="14" s="1"/>
  <c r="T6" i="3"/>
  <c r="L399" i="14" s="1"/>
  <c r="M399" i="14" s="1"/>
  <c r="M122" i="14"/>
  <c r="M142" i="14"/>
  <c r="P67" i="3"/>
  <c r="L635" i="14" s="1"/>
  <c r="N635" i="14" s="1"/>
  <c r="N67" i="3"/>
  <c r="L633" i="14" s="1"/>
  <c r="M633" i="14" s="1"/>
  <c r="Q64" i="3"/>
  <c r="L606" i="14" s="1"/>
  <c r="M606" i="14" s="1"/>
  <c r="Q76" i="3"/>
  <c r="L726" i="14" s="1"/>
  <c r="M726" i="14" s="1"/>
  <c r="N8" i="3"/>
  <c r="L373" i="14" s="1"/>
  <c r="M373" i="14" s="1"/>
  <c r="W55" i="3"/>
  <c r="S72" i="3"/>
  <c r="L688" i="14" s="1"/>
  <c r="N688" i="14" s="1"/>
  <c r="P73" i="3"/>
  <c r="L695" i="14" s="1"/>
  <c r="P62" i="3"/>
  <c r="L585" i="14" s="1"/>
  <c r="M585" i="14" s="1"/>
  <c r="U67" i="3"/>
  <c r="L640" i="14" s="1"/>
  <c r="N69" i="3"/>
  <c r="L653" i="14" s="1"/>
  <c r="N653" i="14" s="1"/>
  <c r="N64" i="3"/>
  <c r="L603" i="14" s="1"/>
  <c r="N603" i="14" s="1"/>
  <c r="S77" i="3"/>
  <c r="L738" i="14" s="1"/>
  <c r="M738" i="14" s="1"/>
  <c r="T76" i="3"/>
  <c r="L729" i="14" s="1"/>
  <c r="N729" i="14" s="1"/>
  <c r="R7" i="3"/>
  <c r="L407" i="14" s="1"/>
  <c r="N407" i="14" s="1"/>
  <c r="N154" i="14"/>
  <c r="V57" i="3"/>
  <c r="L541" i="14" s="1"/>
  <c r="N60" i="3"/>
  <c r="L563" i="14" s="1"/>
  <c r="M563" i="14" s="1"/>
  <c r="V60" i="3"/>
  <c r="L571" i="14" s="1"/>
  <c r="N571" i="14" s="1"/>
  <c r="Q62" i="3"/>
  <c r="L586" i="14" s="1"/>
  <c r="N586" i="14" s="1"/>
  <c r="R78" i="3"/>
  <c r="L747" i="14" s="1"/>
  <c r="M747" i="14" s="1"/>
  <c r="S60" i="3"/>
  <c r="L568" i="14" s="1"/>
  <c r="N568" i="14" s="1"/>
  <c r="S57" i="3"/>
  <c r="L538" i="14" s="1"/>
  <c r="N538" i="14" s="1"/>
  <c r="R67" i="3"/>
  <c r="L637" i="14" s="1"/>
  <c r="U80" i="3"/>
  <c r="L770" i="14" s="1"/>
  <c r="N77" i="3"/>
  <c r="L733" i="14" s="1"/>
  <c r="N513" i="14"/>
  <c r="O32" i="3"/>
  <c r="L414" i="14" s="1"/>
  <c r="N414" i="14" s="1"/>
  <c r="P37" i="3"/>
  <c r="L185" i="14" s="1"/>
  <c r="N185" i="14" s="1"/>
  <c r="V5" i="3"/>
  <c r="L371" i="14" s="1"/>
  <c r="N371" i="14" s="1"/>
  <c r="S37" i="3"/>
  <c r="L188" i="14" s="1"/>
  <c r="N188" i="14" s="1"/>
  <c r="S42" i="3"/>
  <c r="L198" i="14" s="1"/>
  <c r="N198" i="14" s="1"/>
  <c r="N56" i="3"/>
  <c r="L523" i="14" s="1"/>
  <c r="M521" i="14"/>
  <c r="M155" i="14"/>
  <c r="M402" i="14"/>
  <c r="O57" i="3"/>
  <c r="L534" i="14" s="1"/>
  <c r="M534" i="14" s="1"/>
  <c r="P38" i="3"/>
  <c r="L115" i="14" s="1"/>
  <c r="N115" i="14" s="1"/>
  <c r="M206" i="14"/>
  <c r="Q49" i="3"/>
  <c r="L456" i="14" s="1"/>
  <c r="N456" i="14" s="1"/>
  <c r="T49" i="3"/>
  <c r="L459" i="14" s="1"/>
  <c r="R17" i="3"/>
  <c r="L307" i="14" s="1"/>
  <c r="S17" i="3"/>
  <c r="L308" i="14" s="1"/>
  <c r="N209" i="14"/>
  <c r="O72" i="3"/>
  <c r="L684" i="14" s="1"/>
  <c r="M684" i="14" s="1"/>
  <c r="U69" i="3"/>
  <c r="L660" i="14" s="1"/>
  <c r="V67" i="3"/>
  <c r="L641" i="14" s="1"/>
  <c r="R61" i="3"/>
  <c r="L577" i="14" s="1"/>
  <c r="M577" i="14" s="1"/>
  <c r="T78" i="3"/>
  <c r="L749" i="14" s="1"/>
  <c r="M749" i="14" s="1"/>
  <c r="R25" i="3"/>
  <c r="L47" i="14" s="1"/>
  <c r="N47" i="14" s="1"/>
  <c r="T17" i="3"/>
  <c r="L309" i="14" s="1"/>
  <c r="N309" i="14" s="1"/>
  <c r="T42" i="3"/>
  <c r="L199" i="14" s="1"/>
  <c r="U41" i="3"/>
  <c r="L60" i="14" s="1"/>
  <c r="M60" i="14" s="1"/>
  <c r="V41" i="3"/>
  <c r="L61" i="14" s="1"/>
  <c r="N61" i="14" s="1"/>
  <c r="M273" i="14"/>
  <c r="V46" i="3"/>
  <c r="L81" i="14" s="1"/>
  <c r="M81" i="14" s="1"/>
  <c r="T72" i="3"/>
  <c r="L689" i="14" s="1"/>
  <c r="N689" i="14" s="1"/>
  <c r="Q72" i="3"/>
  <c r="L686" i="14" s="1"/>
  <c r="Q69" i="3"/>
  <c r="L656" i="14" s="1"/>
  <c r="N656" i="14" s="1"/>
  <c r="Q67" i="3"/>
  <c r="L636" i="14" s="1"/>
  <c r="M636" i="14" s="1"/>
  <c r="P17" i="3"/>
  <c r="L305" i="14" s="1"/>
  <c r="N305" i="14" s="1"/>
  <c r="T41" i="3"/>
  <c r="L59" i="14" s="1"/>
  <c r="M59" i="14" s="1"/>
  <c r="V21" i="3"/>
  <c r="L111" i="14" s="1"/>
  <c r="M111" i="14" s="1"/>
  <c r="U38" i="3"/>
  <c r="L120" i="14" s="1"/>
  <c r="N120" i="14" s="1"/>
  <c r="T21" i="3"/>
  <c r="L109" i="14" s="1"/>
  <c r="N109" i="14" s="1"/>
  <c r="Q38" i="3"/>
  <c r="L116" i="14" s="1"/>
  <c r="M116" i="14" s="1"/>
  <c r="N49" i="3"/>
  <c r="N41" i="3"/>
  <c r="L53" i="14" s="1"/>
  <c r="N53" i="14" s="1"/>
  <c r="V38" i="3"/>
  <c r="N66" i="3"/>
  <c r="L623" i="14" s="1"/>
  <c r="M623" i="14" s="1"/>
  <c r="S41" i="3"/>
  <c r="L58" i="14" s="1"/>
  <c r="M58" i="14" s="1"/>
  <c r="R41" i="3"/>
  <c r="L57" i="14" s="1"/>
  <c r="M57" i="14" s="1"/>
  <c r="N38" i="3"/>
  <c r="L113" i="14" s="1"/>
  <c r="U72" i="3"/>
  <c r="L690" i="14" s="1"/>
  <c r="M690" i="14" s="1"/>
  <c r="V64" i="3"/>
  <c r="L611" i="14" s="1"/>
  <c r="N21" i="3"/>
  <c r="L103" i="14" s="1"/>
  <c r="M103" i="14" s="1"/>
  <c r="S32" i="3"/>
  <c r="L418" i="14" s="1"/>
  <c r="N418" i="14" s="1"/>
  <c r="P72" i="3"/>
  <c r="L685" i="14" s="1"/>
  <c r="U64" i="3"/>
  <c r="L610" i="14" s="1"/>
  <c r="N610" i="14" s="1"/>
  <c r="R64" i="3"/>
  <c r="L607" i="14" s="1"/>
  <c r="N607" i="14" s="1"/>
  <c r="N65" i="3"/>
  <c r="L613" i="14" s="1"/>
  <c r="M613" i="14" s="1"/>
  <c r="O67" i="3"/>
  <c r="L634" i="14" s="1"/>
  <c r="M634" i="14" s="1"/>
  <c r="S23" i="3"/>
  <c r="L168" i="14" s="1"/>
  <c r="M168" i="14" s="1"/>
  <c r="Q78" i="3"/>
  <c r="L746" i="14" s="1"/>
  <c r="M746" i="14" s="1"/>
  <c r="V76" i="3"/>
  <c r="L731" i="14" s="1"/>
  <c r="M731" i="14" s="1"/>
  <c r="U61" i="3"/>
  <c r="L580" i="14" s="1"/>
  <c r="M580" i="14" s="1"/>
  <c r="P41" i="3"/>
  <c r="L55" i="14" s="1"/>
  <c r="N55" i="14" s="1"/>
  <c r="P42" i="3"/>
  <c r="L195" i="14" s="1"/>
  <c r="M195" i="14" s="1"/>
  <c r="R8" i="3"/>
  <c r="L377" i="14" s="1"/>
  <c r="N377" i="14" s="1"/>
  <c r="O38" i="3"/>
  <c r="L114" i="14" s="1"/>
  <c r="M114" i="14" s="1"/>
  <c r="S38" i="3"/>
  <c r="L118" i="14" s="1"/>
  <c r="M118" i="14" s="1"/>
  <c r="O49" i="3"/>
  <c r="L454" i="14" s="1"/>
  <c r="P49" i="3"/>
  <c r="L455" i="14" s="1"/>
  <c r="N477" i="14"/>
  <c r="N519" i="14"/>
  <c r="S80" i="12"/>
  <c r="R766" i="14" s="1"/>
  <c r="S766" i="14" s="1"/>
  <c r="R74" i="10"/>
  <c r="O705" i="14" s="1"/>
  <c r="P705" i="14" s="1"/>
  <c r="U60" i="12"/>
  <c r="R568" i="14" s="1"/>
  <c r="S568" i="14" s="1"/>
  <c r="P58" i="12"/>
  <c r="R543" i="14" s="1"/>
  <c r="S543" i="14" s="1"/>
  <c r="N281" i="14"/>
  <c r="P59" i="12"/>
  <c r="R553" i="14" s="1"/>
  <c r="S553" i="14" s="1"/>
  <c r="X69" i="12"/>
  <c r="R661" i="14" s="1"/>
  <c r="T661" i="14" s="1"/>
  <c r="R57" i="10"/>
  <c r="O535" i="14" s="1"/>
  <c r="Q535" i="14" s="1"/>
  <c r="M158" i="14"/>
  <c r="L210" i="14"/>
  <c r="W26" i="3"/>
  <c r="M214" i="14"/>
  <c r="N214" i="14"/>
  <c r="L156" i="14"/>
  <c r="W22" i="3"/>
  <c r="M277" i="14"/>
  <c r="T79" i="10"/>
  <c r="O757" i="14" s="1"/>
  <c r="Q757" i="14" s="1"/>
  <c r="N207" i="14"/>
  <c r="M161" i="14"/>
  <c r="N478" i="14"/>
  <c r="R62" i="12"/>
  <c r="R585" i="14" s="1"/>
  <c r="T585" i="14" s="1"/>
  <c r="V78" i="10"/>
  <c r="O749" i="14" s="1"/>
  <c r="Q749" i="14" s="1"/>
  <c r="O34" i="3"/>
  <c r="L244" i="14" s="1"/>
  <c r="N244" i="14" s="1"/>
  <c r="U80" i="12"/>
  <c r="R768" i="14" s="1"/>
  <c r="T768" i="14" s="1"/>
  <c r="T772" i="14"/>
  <c r="T62" i="12"/>
  <c r="R587" i="14" s="1"/>
  <c r="T587" i="14" s="1"/>
  <c r="S61" i="12"/>
  <c r="R576" i="14" s="1"/>
  <c r="S576" i="14" s="1"/>
  <c r="Q60" i="12"/>
  <c r="R564" i="14" s="1"/>
  <c r="T564" i="14" s="1"/>
  <c r="U62" i="12"/>
  <c r="R588" i="14" s="1"/>
  <c r="S588" i="14" s="1"/>
  <c r="Q532" i="14"/>
  <c r="T70" i="12"/>
  <c r="R667" i="14" s="1"/>
  <c r="T667" i="14" s="1"/>
  <c r="P80" i="12"/>
  <c r="R763" i="14" s="1"/>
  <c r="S763" i="14" s="1"/>
  <c r="V57" i="12"/>
  <c r="R539" i="14" s="1"/>
  <c r="S539" i="14" s="1"/>
  <c r="P61" i="12"/>
  <c r="R573" i="14" s="1"/>
  <c r="T573" i="14" s="1"/>
  <c r="W62" i="12"/>
  <c r="R590" i="14" s="1"/>
  <c r="S590" i="14" s="1"/>
  <c r="W80" i="10"/>
  <c r="O770" i="14" s="1"/>
  <c r="Q770" i="14" s="1"/>
  <c r="U68" i="12"/>
  <c r="R648" i="14" s="1"/>
  <c r="S648" i="14" s="1"/>
  <c r="S56" i="12"/>
  <c r="R526" i="14" s="1"/>
  <c r="S526" i="14" s="1"/>
  <c r="W77" i="10"/>
  <c r="O740" i="14" s="1"/>
  <c r="Q740" i="14" s="1"/>
  <c r="M52" i="14"/>
  <c r="W74" i="12"/>
  <c r="R710" i="14" s="1"/>
  <c r="S710" i="14" s="1"/>
  <c r="W56" i="12"/>
  <c r="R530" i="14" s="1"/>
  <c r="T530" i="14" s="1"/>
  <c r="X59" i="12"/>
  <c r="R561" i="14" s="1"/>
  <c r="S561" i="14" s="1"/>
  <c r="P60" i="12"/>
  <c r="R563" i="14" s="1"/>
  <c r="S563" i="14" s="1"/>
  <c r="L719" i="14"/>
  <c r="N719" i="14" s="1"/>
  <c r="L676" i="14"/>
  <c r="M676" i="14" s="1"/>
  <c r="Q63" i="3"/>
  <c r="S13" i="3"/>
  <c r="L18" i="14" s="1"/>
  <c r="N18" i="14" s="1"/>
  <c r="U73" i="3"/>
  <c r="W59" i="3"/>
  <c r="V80" i="3"/>
  <c r="U77" i="3"/>
  <c r="L717" i="14"/>
  <c r="N717" i="14" s="1"/>
  <c r="L681" i="14"/>
  <c r="M681" i="14" s="1"/>
  <c r="V72" i="3"/>
  <c r="L673" i="14"/>
  <c r="N673" i="14" s="1"/>
  <c r="O68" i="3"/>
  <c r="Q66" i="3"/>
  <c r="N63" i="3"/>
  <c r="O69" i="3"/>
  <c r="R57" i="3"/>
  <c r="L537" i="14" s="1"/>
  <c r="N537" i="14" s="1"/>
  <c r="S80" i="3"/>
  <c r="L768" i="14" s="1"/>
  <c r="V52" i="3"/>
  <c r="L491" i="14" s="1"/>
  <c r="M491" i="14" s="1"/>
  <c r="O17" i="3"/>
  <c r="L304" i="14" s="1"/>
  <c r="M304" i="14" s="1"/>
  <c r="N17" i="3"/>
  <c r="L303" i="14" s="1"/>
  <c r="N303" i="14" s="1"/>
  <c r="Q8" i="3"/>
  <c r="L376" i="14" s="1"/>
  <c r="L762" i="14"/>
  <c r="M762" i="14" s="1"/>
  <c r="S21" i="3"/>
  <c r="M292" i="14"/>
  <c r="N292" i="14"/>
  <c r="L711" i="14"/>
  <c r="N711" i="14" s="1"/>
  <c r="L670" i="14"/>
  <c r="N670" i="14" s="1"/>
  <c r="L752" i="14"/>
  <c r="N752" i="14" s="1"/>
  <c r="M212" i="14"/>
  <c r="L672" i="14"/>
  <c r="N672" i="14" s="1"/>
  <c r="S65" i="3"/>
  <c r="U66" i="3"/>
  <c r="L678" i="14"/>
  <c r="N678" i="14" s="1"/>
  <c r="L663" i="14"/>
  <c r="N663" i="14" s="1"/>
  <c r="V63" i="3"/>
  <c r="L601" i="14" s="1"/>
  <c r="N601" i="14" s="1"/>
  <c r="O66" i="3"/>
  <c r="R63" i="3"/>
  <c r="P66" i="3"/>
  <c r="S56" i="3"/>
  <c r="L528" i="14" s="1"/>
  <c r="T56" i="3"/>
  <c r="L529" i="14" s="1"/>
  <c r="N529" i="14" s="1"/>
  <c r="L713" i="14"/>
  <c r="N713" i="14" s="1"/>
  <c r="V65" i="3"/>
  <c r="V56" i="3"/>
  <c r="L531" i="14" s="1"/>
  <c r="N531" i="14" s="1"/>
  <c r="T8" i="3"/>
  <c r="L379" i="14" s="1"/>
  <c r="N379" i="14" s="1"/>
  <c r="L712" i="14"/>
  <c r="M712" i="14" s="1"/>
  <c r="P8" i="3"/>
  <c r="L375" i="14" s="1"/>
  <c r="N375" i="14" s="1"/>
  <c r="S8" i="3"/>
  <c r="L378" i="14" s="1"/>
  <c r="M378" i="14" s="1"/>
  <c r="N480" i="14"/>
  <c r="M480" i="14"/>
  <c r="M218" i="14"/>
  <c r="N218" i="14"/>
  <c r="L677" i="14"/>
  <c r="N677" i="14" s="1"/>
  <c r="R65" i="3"/>
  <c r="L481" i="14"/>
  <c r="M481" i="14" s="1"/>
  <c r="M474" i="14"/>
  <c r="L716" i="14"/>
  <c r="N716" i="14" s="1"/>
  <c r="V73" i="3"/>
  <c r="L679" i="14"/>
  <c r="M679" i="14" s="1"/>
  <c r="P56" i="3"/>
  <c r="L525" i="14" s="1"/>
  <c r="N68" i="3"/>
  <c r="R69" i="3"/>
  <c r="L710" i="14"/>
  <c r="M710" i="14" s="1"/>
  <c r="S63" i="3"/>
  <c r="V16" i="3"/>
  <c r="L301" i="14" s="1"/>
  <c r="M301" i="14" s="1"/>
  <c r="L715" i="14"/>
  <c r="M715" i="14" s="1"/>
  <c r="L675" i="14"/>
  <c r="M675" i="14" s="1"/>
  <c r="T65" i="3"/>
  <c r="R56" i="3"/>
  <c r="L527" i="14" s="1"/>
  <c r="O63" i="3"/>
  <c r="L594" i="14" s="1"/>
  <c r="N594" i="14" s="1"/>
  <c r="L756" i="14"/>
  <c r="M756" i="14" s="1"/>
  <c r="U68" i="3"/>
  <c r="V77" i="3"/>
  <c r="L722" i="14"/>
  <c r="M722" i="14" s="1"/>
  <c r="V17" i="3"/>
  <c r="L311" i="14" s="1"/>
  <c r="N311" i="14" s="1"/>
  <c r="L680" i="14"/>
  <c r="N680" i="14" s="1"/>
  <c r="Q73" i="3"/>
  <c r="R73" i="3"/>
  <c r="T73" i="3"/>
  <c r="U65" i="3"/>
  <c r="Q57" i="3"/>
  <c r="L536" i="14" s="1"/>
  <c r="S66" i="3"/>
  <c r="T63" i="3"/>
  <c r="U76" i="3"/>
  <c r="Q77" i="3"/>
  <c r="L736" i="14" s="1"/>
  <c r="N76" i="3"/>
  <c r="L723" i="14" s="1"/>
  <c r="T77" i="3"/>
  <c r="L582" i="14"/>
  <c r="N582" i="14" s="1"/>
  <c r="L662" i="14"/>
  <c r="M662" i="14" s="1"/>
  <c r="Q21" i="3"/>
  <c r="L106" i="14" s="1"/>
  <c r="N106" i="14" s="1"/>
  <c r="N7" i="3"/>
  <c r="L403" i="14" s="1"/>
  <c r="N403" i="14" s="1"/>
  <c r="O42" i="3"/>
  <c r="L194" i="14" s="1"/>
  <c r="M194" i="14" s="1"/>
  <c r="L216" i="14"/>
  <c r="M216" i="14" s="1"/>
  <c r="N80" i="3"/>
  <c r="N73" i="3"/>
  <c r="L693" i="14" s="1"/>
  <c r="O65" i="3"/>
  <c r="R72" i="3"/>
  <c r="O56" i="3"/>
  <c r="L524" i="14" s="1"/>
  <c r="P68" i="3"/>
  <c r="T69" i="3"/>
  <c r="V66" i="3"/>
  <c r="S64" i="3"/>
  <c r="P69" i="3"/>
  <c r="T66" i="3"/>
  <c r="O76" i="3"/>
  <c r="L724" i="14" s="1"/>
  <c r="P57" i="3"/>
  <c r="L535" i="14" s="1"/>
  <c r="N535" i="14" s="1"/>
  <c r="T64" i="3"/>
  <c r="V61" i="3"/>
  <c r="L581" i="14" s="1"/>
  <c r="M581" i="14" s="1"/>
  <c r="Q61" i="3"/>
  <c r="L576" i="14" s="1"/>
  <c r="N576" i="14" s="1"/>
  <c r="Q80" i="3"/>
  <c r="S61" i="3"/>
  <c r="L578" i="14" s="1"/>
  <c r="N578" i="14" s="1"/>
  <c r="Q56" i="3"/>
  <c r="L526" i="14" s="1"/>
  <c r="M526" i="14" s="1"/>
  <c r="R77" i="3"/>
  <c r="P76" i="3"/>
  <c r="L612" i="14"/>
  <c r="N612" i="14" s="1"/>
  <c r="V6" i="3"/>
  <c r="L401" i="14" s="1"/>
  <c r="M401" i="14" s="1"/>
  <c r="S6" i="3"/>
  <c r="L398" i="14" s="1"/>
  <c r="L702" i="14"/>
  <c r="M702" i="14" s="1"/>
  <c r="Q17" i="3"/>
  <c r="L306" i="14" s="1"/>
  <c r="M306" i="14" s="1"/>
  <c r="U17" i="3"/>
  <c r="L310" i="14" s="1"/>
  <c r="M310" i="14" s="1"/>
  <c r="S40" i="3"/>
  <c r="L68" i="14" s="1"/>
  <c r="M68" i="14" s="1"/>
  <c r="N42" i="3"/>
  <c r="L193" i="14" s="1"/>
  <c r="M193" i="14" s="1"/>
  <c r="Q42" i="3"/>
  <c r="L196" i="14" s="1"/>
  <c r="N196" i="14" s="1"/>
  <c r="L76" i="14"/>
  <c r="M76" i="14" s="1"/>
  <c r="L703" i="14"/>
  <c r="N703" i="14" s="1"/>
  <c r="S73" i="3"/>
  <c r="P65" i="3"/>
  <c r="Q65" i="3"/>
  <c r="N72" i="3"/>
  <c r="U57" i="3"/>
  <c r="L540" i="14" s="1"/>
  <c r="Q68" i="3"/>
  <c r="L646" i="14" s="1"/>
  <c r="N646" i="14" s="1"/>
  <c r="S69" i="3"/>
  <c r="R66" i="3"/>
  <c r="U63" i="3"/>
  <c r="V69" i="3"/>
  <c r="T80" i="3"/>
  <c r="S78" i="3"/>
  <c r="U78" i="3"/>
  <c r="O77" i="3"/>
  <c r="S68" i="3"/>
  <c r="L674" i="14"/>
  <c r="N674" i="14" s="1"/>
  <c r="U56" i="3"/>
  <c r="L530" i="14" s="1"/>
  <c r="M530" i="14" s="1"/>
  <c r="P63" i="3"/>
  <c r="S67" i="3"/>
  <c r="T16" i="3"/>
  <c r="L299" i="14" s="1"/>
  <c r="N299" i="14" s="1"/>
  <c r="T57" i="3"/>
  <c r="L539" i="14" s="1"/>
  <c r="N539" i="14" s="1"/>
  <c r="O78" i="3"/>
  <c r="R76" i="3"/>
  <c r="P80" i="3"/>
  <c r="L765" i="14" s="1"/>
  <c r="N765" i="14" s="1"/>
  <c r="T28" i="3"/>
  <c r="L319" i="14" s="1"/>
  <c r="N319" i="14" s="1"/>
  <c r="N57" i="3"/>
  <c r="L533" i="14" s="1"/>
  <c r="M533" i="14" s="1"/>
  <c r="T25" i="3"/>
  <c r="L682" i="14"/>
  <c r="N682" i="14" s="1"/>
  <c r="L772" i="14"/>
  <c r="N772" i="14" s="1"/>
  <c r="L622" i="14"/>
  <c r="M622" i="14" s="1"/>
  <c r="T40" i="3"/>
  <c r="V42" i="3"/>
  <c r="P32" i="3"/>
  <c r="L415" i="14" s="1"/>
  <c r="M415" i="14" s="1"/>
  <c r="L732" i="14"/>
  <c r="M732" i="14" s="1"/>
  <c r="V8" i="3"/>
  <c r="L381" i="14" s="1"/>
  <c r="N381" i="14" s="1"/>
  <c r="L213" i="14"/>
  <c r="M213" i="14" s="1"/>
  <c r="S682" i="14"/>
  <c r="Q724" i="14"/>
  <c r="Q592" i="14"/>
  <c r="S542" i="14"/>
  <c r="P692" i="14"/>
  <c r="P752" i="14"/>
  <c r="Q467" i="14"/>
  <c r="Q582" i="14"/>
  <c r="S32" i="14"/>
  <c r="Q652" i="14"/>
  <c r="P602" i="14"/>
  <c r="S712" i="14"/>
  <c r="S702" i="14"/>
  <c r="T315" i="14"/>
  <c r="S160" i="14"/>
  <c r="Q762" i="14"/>
  <c r="S732" i="14"/>
  <c r="T469" i="14"/>
  <c r="S153" i="14"/>
  <c r="S752" i="14"/>
  <c r="P632" i="14"/>
  <c r="P702" i="14"/>
  <c r="Q572" i="14"/>
  <c r="T34" i="14"/>
  <c r="Q642" i="14"/>
  <c r="S762" i="14"/>
  <c r="P742" i="14"/>
  <c r="P612" i="14"/>
  <c r="P542" i="14"/>
  <c r="P622" i="14"/>
  <c r="T652" i="14"/>
  <c r="T479" i="14"/>
  <c r="P552" i="14"/>
  <c r="T724" i="14"/>
  <c r="S592" i="14"/>
  <c r="P722" i="14"/>
  <c r="Q562" i="14"/>
  <c r="Q662" i="14"/>
  <c r="Q732" i="14"/>
  <c r="S262" i="14"/>
  <c r="M184" i="14"/>
  <c r="N184" i="14"/>
  <c r="Q3" i="14"/>
  <c r="P3" i="14"/>
  <c r="Q25" i="14"/>
  <c r="N297" i="14"/>
  <c r="M297" i="14"/>
  <c r="N380" i="14"/>
  <c r="M380" i="14"/>
  <c r="Q101" i="14"/>
  <c r="P101" i="14"/>
  <c r="M110" i="14"/>
  <c r="N110" i="14"/>
  <c r="Q126" i="14"/>
  <c r="P126" i="14"/>
  <c r="M45" i="14"/>
  <c r="N45" i="14"/>
  <c r="O253" i="14"/>
  <c r="Q479" i="14"/>
  <c r="P479" i="14"/>
  <c r="R13" i="3"/>
  <c r="L17" i="14" s="1"/>
  <c r="Q319" i="14"/>
  <c r="P319" i="14"/>
  <c r="O313" i="14"/>
  <c r="V39" i="10"/>
  <c r="O129" i="14" s="1"/>
  <c r="T37" i="3"/>
  <c r="L189" i="14" s="1"/>
  <c r="Q37" i="3"/>
  <c r="L186" i="14" s="1"/>
  <c r="T116" i="14"/>
  <c r="S116" i="14"/>
  <c r="O8" i="3"/>
  <c r="L374" i="14" s="1"/>
  <c r="Q318" i="14"/>
  <c r="P318" i="14"/>
  <c r="Q172" i="14"/>
  <c r="P172" i="14"/>
  <c r="P7" i="3"/>
  <c r="L405" i="14" s="1"/>
  <c r="O40" i="3"/>
  <c r="L64" i="14" s="1"/>
  <c r="P43" i="10"/>
  <c r="U7" i="3"/>
  <c r="L410" i="14" s="1"/>
  <c r="M435" i="14"/>
  <c r="N435" i="14"/>
  <c r="P51" i="10"/>
  <c r="O473" i="14" s="1"/>
  <c r="P13" i="3"/>
  <c r="S20" i="10"/>
  <c r="O96" i="14" s="1"/>
  <c r="P320" i="14"/>
  <c r="Q320" i="14"/>
  <c r="Q472" i="14"/>
  <c r="P472" i="14"/>
  <c r="V25" i="3"/>
  <c r="L51" i="14" s="1"/>
  <c r="X12" i="10"/>
  <c r="O11" i="14" s="1"/>
  <c r="N441" i="14"/>
  <c r="M441" i="14"/>
  <c r="Q16" i="3"/>
  <c r="L296" i="14" s="1"/>
  <c r="Q25" i="3"/>
  <c r="L46" i="14" s="1"/>
  <c r="N25" i="3"/>
  <c r="L43" i="14" s="1"/>
  <c r="T282" i="14"/>
  <c r="S282" i="14"/>
  <c r="Q138" i="14"/>
  <c r="P138" i="14"/>
  <c r="S7" i="3"/>
  <c r="L408" i="14" s="1"/>
  <c r="T51" i="10"/>
  <c r="O477" i="14" s="1"/>
  <c r="Q13" i="3"/>
  <c r="L16" i="14" s="1"/>
  <c r="T20" i="10"/>
  <c r="O97" i="14" s="1"/>
  <c r="M432" i="14"/>
  <c r="N432" i="14"/>
  <c r="Q429" i="14"/>
  <c r="P429" i="14"/>
  <c r="Q136" i="14"/>
  <c r="P136" i="14"/>
  <c r="T7" i="3"/>
  <c r="L409" i="14" s="1"/>
  <c r="Q32" i="3"/>
  <c r="L416" i="14" s="1"/>
  <c r="X40" i="10"/>
  <c r="O71" i="14" s="1"/>
  <c r="P71" i="14" s="1"/>
  <c r="U32" i="10"/>
  <c r="O418" i="14" s="1"/>
  <c r="Q418" i="14" s="1"/>
  <c r="N482" i="14"/>
  <c r="M482" i="14"/>
  <c r="S16" i="3"/>
  <c r="L298" i="14" s="1"/>
  <c r="P16" i="3"/>
  <c r="L295" i="14" s="1"/>
  <c r="R20" i="10"/>
  <c r="O95" i="14" s="1"/>
  <c r="Q32" i="14"/>
  <c r="P32" i="14"/>
  <c r="T72" i="14"/>
  <c r="S72" i="14"/>
  <c r="Q141" i="14"/>
  <c r="P141" i="14"/>
  <c r="R51" i="10"/>
  <c r="O475" i="14" s="1"/>
  <c r="Q41" i="3"/>
  <c r="L56" i="14" s="1"/>
  <c r="N440" i="14"/>
  <c r="M440" i="14"/>
  <c r="X29" i="10"/>
  <c r="O341" i="14" s="1"/>
  <c r="T43" i="10"/>
  <c r="O27" i="14" s="1"/>
  <c r="R37" i="3"/>
  <c r="L187" i="14" s="1"/>
  <c r="Q20" i="10"/>
  <c r="O94" i="14" s="1"/>
  <c r="M522" i="14"/>
  <c r="N522" i="14"/>
  <c r="Q51" i="10"/>
  <c r="O474" i="14" s="1"/>
  <c r="Q160" i="14"/>
  <c r="P160" i="14"/>
  <c r="P122" i="14"/>
  <c r="Q122" i="14"/>
  <c r="N16" i="3"/>
  <c r="L293" i="14" s="1"/>
  <c r="P39" i="10"/>
  <c r="O123" i="14" s="1"/>
  <c r="T452" i="14"/>
  <c r="S452" i="14"/>
  <c r="W51" i="10"/>
  <c r="O480" i="14" s="1"/>
  <c r="Q7" i="3"/>
  <c r="L406" i="14" s="1"/>
  <c r="P40" i="3"/>
  <c r="L65" i="14" s="1"/>
  <c r="Q161" i="14"/>
  <c r="P161" i="14"/>
  <c r="W39" i="10"/>
  <c r="O130" i="14" s="1"/>
  <c r="N433" i="14"/>
  <c r="M433" i="14"/>
  <c r="V25" i="10"/>
  <c r="O49" i="14" s="1"/>
  <c r="R52" i="3"/>
  <c r="Q35" i="10"/>
  <c r="O224" i="14" s="1"/>
  <c r="P224" i="14" s="1"/>
  <c r="P5" i="10"/>
  <c r="O363" i="14" s="1"/>
  <c r="P363" i="14" s="1"/>
  <c r="R48" i="10"/>
  <c r="O445" i="14" s="1"/>
  <c r="Q445" i="14" s="1"/>
  <c r="S25" i="3"/>
  <c r="L48" i="14" s="1"/>
  <c r="N437" i="14"/>
  <c r="M437" i="14"/>
  <c r="Q153" i="14"/>
  <c r="P153" i="14"/>
  <c r="U13" i="3"/>
  <c r="L20" i="14" s="1"/>
  <c r="N37" i="3"/>
  <c r="L183" i="14" s="1"/>
  <c r="U40" i="3"/>
  <c r="L70" i="14" s="1"/>
  <c r="T32" i="3"/>
  <c r="L419" i="14" s="1"/>
  <c r="P321" i="14"/>
  <c r="Q321" i="14"/>
  <c r="P272" i="14"/>
  <c r="Q272" i="14"/>
  <c r="O7" i="3"/>
  <c r="L404" i="14" s="1"/>
  <c r="M220" i="14"/>
  <c r="N220" i="14"/>
  <c r="S532" i="14"/>
  <c r="T532" i="14"/>
  <c r="O21" i="3"/>
  <c r="L104" i="14" s="1"/>
  <c r="R21" i="3"/>
  <c r="L107" i="14" s="1"/>
  <c r="U20" i="10"/>
  <c r="O98" i="14" s="1"/>
  <c r="M262" i="14"/>
  <c r="N262" i="14"/>
  <c r="U43" i="10"/>
  <c r="O28" i="14" s="1"/>
  <c r="P28" i="14" s="1"/>
  <c r="V40" i="3"/>
  <c r="L71" i="14" s="1"/>
  <c r="N219" i="14"/>
  <c r="M219" i="14"/>
  <c r="N217" i="14"/>
  <c r="M217" i="14"/>
  <c r="P20" i="10"/>
  <c r="O93" i="14" s="1"/>
  <c r="U32" i="3"/>
  <c r="L420" i="14" s="1"/>
  <c r="M434" i="14"/>
  <c r="N434" i="14"/>
  <c r="Q133" i="14"/>
  <c r="P133" i="14"/>
  <c r="N389" i="14"/>
  <c r="M389" i="14"/>
  <c r="P132" i="14"/>
  <c r="Q132" i="14"/>
  <c r="U25" i="3"/>
  <c r="L50" i="14" s="1"/>
  <c r="S51" i="10"/>
  <c r="O476" i="14" s="1"/>
  <c r="Q292" i="14"/>
  <c r="P292" i="14"/>
  <c r="P506" i="14"/>
  <c r="Q506" i="14"/>
  <c r="T692" i="14"/>
  <c r="S692" i="14"/>
  <c r="T13" i="3"/>
  <c r="L19" i="14" s="1"/>
  <c r="S312" i="14"/>
  <c r="T312" i="14"/>
  <c r="N13" i="3"/>
  <c r="L13" i="14" s="1"/>
  <c r="P315" i="14"/>
  <c r="Q315" i="14"/>
  <c r="Q40" i="3"/>
  <c r="L66" i="14" s="1"/>
  <c r="Q156" i="14"/>
  <c r="P156" i="14"/>
  <c r="N32" i="3"/>
  <c r="L413" i="14" s="1"/>
  <c r="S352" i="14"/>
  <c r="M436" i="14"/>
  <c r="N436" i="14"/>
  <c r="M508" i="14"/>
  <c r="Q142" i="14"/>
  <c r="P142" i="14"/>
  <c r="Q302" i="14"/>
  <c r="P302" i="14"/>
  <c r="O13" i="3"/>
  <c r="L14" i="14" s="1"/>
  <c r="N462" i="14"/>
  <c r="M462" i="14"/>
  <c r="W20" i="10"/>
  <c r="O100" i="14" s="1"/>
  <c r="U16" i="3"/>
  <c r="L300" i="14" s="1"/>
  <c r="P16" i="12"/>
  <c r="P33" i="10"/>
  <c r="O233" i="14" s="1"/>
  <c r="P152" i="14"/>
  <c r="Q152" i="14"/>
  <c r="R40" i="3"/>
  <c r="L67" i="14" s="1"/>
  <c r="N502" i="14"/>
  <c r="M502" i="14"/>
  <c r="O16" i="3"/>
  <c r="L294" i="14" s="1"/>
  <c r="P21" i="3"/>
  <c r="L105" i="14" s="1"/>
  <c r="X51" i="10"/>
  <c r="O481" i="14" s="1"/>
  <c r="P426" i="14"/>
  <c r="Q426" i="14"/>
  <c r="P305" i="14"/>
  <c r="Q305" i="14"/>
  <c r="Q490" i="14"/>
  <c r="P490" i="14"/>
  <c r="P176" i="14"/>
  <c r="Q176" i="14"/>
  <c r="P151" i="14"/>
  <c r="M350" i="14"/>
  <c r="N350" i="14"/>
  <c r="M255" i="14"/>
  <c r="N255" i="14"/>
  <c r="P373" i="14"/>
  <c r="Q373" i="14"/>
  <c r="Q521" i="14"/>
  <c r="P521" i="14"/>
  <c r="O197" i="14"/>
  <c r="Q368" i="14"/>
  <c r="P368" i="14"/>
  <c r="N150" i="14"/>
  <c r="M150" i="14"/>
  <c r="N316" i="14"/>
  <c r="M316" i="14"/>
  <c r="Q13" i="14"/>
  <c r="P13" i="14"/>
  <c r="Q164" i="14"/>
  <c r="P164" i="14"/>
  <c r="P391" i="14"/>
  <c r="Q391" i="14"/>
  <c r="Q50" i="14"/>
  <c r="P50" i="14"/>
  <c r="N125" i="14"/>
  <c r="M125" i="14"/>
  <c r="M271" i="14"/>
  <c r="N271" i="14"/>
  <c r="P56" i="14"/>
  <c r="Q56" i="14"/>
  <c r="Q344" i="14"/>
  <c r="Q231" i="14"/>
  <c r="P231" i="14"/>
  <c r="P413" i="14"/>
  <c r="Q413" i="14"/>
  <c r="P403" i="14"/>
  <c r="Q403" i="14"/>
  <c r="Q300" i="14"/>
  <c r="P300" i="14"/>
  <c r="M499" i="14"/>
  <c r="N499" i="14"/>
  <c r="M467" i="14"/>
  <c r="N467" i="14"/>
  <c r="Q239" i="14"/>
  <c r="P239" i="14"/>
  <c r="P440" i="14"/>
  <c r="Q440" i="14"/>
  <c r="P327" i="14"/>
  <c r="Q327" i="14"/>
  <c r="P270" i="14"/>
  <c r="Q190" i="14"/>
  <c r="P446" i="14"/>
  <c r="Q446" i="14"/>
  <c r="P354" i="14"/>
  <c r="Q354" i="14"/>
  <c r="P457" i="14"/>
  <c r="Q457" i="14"/>
  <c r="P465" i="14"/>
  <c r="Q465" i="14"/>
  <c r="Q291" i="14"/>
  <c r="P291" i="14"/>
  <c r="P493" i="14"/>
  <c r="Q493" i="14"/>
  <c r="Q38" i="10"/>
  <c r="O114" i="14" s="1"/>
  <c r="P114" i="14" s="1"/>
  <c r="N192" i="14"/>
  <c r="M192" i="14"/>
  <c r="N222" i="14"/>
  <c r="M222" i="14"/>
  <c r="N232" i="14"/>
  <c r="M232" i="14"/>
  <c r="T22" i="14"/>
  <c r="Z123" i="21"/>
  <c r="S22" i="14"/>
  <c r="Q342" i="14"/>
  <c r="P342" i="14"/>
  <c r="T422" i="14"/>
  <c r="S422" i="14"/>
  <c r="T122" i="14"/>
  <c r="S122" i="14"/>
  <c r="Q222" i="14"/>
  <c r="P222" i="14"/>
  <c r="T39" i="3"/>
  <c r="L129" i="14" s="1"/>
  <c r="O31" i="3"/>
  <c r="L344" i="14" s="1"/>
  <c r="Q30" i="3"/>
  <c r="L326" i="14" s="1"/>
  <c r="N24" i="3"/>
  <c r="L33" i="14" s="1"/>
  <c r="Q322" i="14"/>
  <c r="P322" i="14"/>
  <c r="V29" i="3"/>
  <c r="L341" i="14" s="1"/>
  <c r="T17" i="10"/>
  <c r="O307" i="14" s="1"/>
  <c r="Q30" i="10"/>
  <c r="O324" i="14" s="1"/>
  <c r="Q49" i="10"/>
  <c r="O454" i="14" s="1"/>
  <c r="P492" i="14"/>
  <c r="Q492" i="14"/>
  <c r="S15" i="3"/>
  <c r="L268" i="14" s="1"/>
  <c r="R6" i="3"/>
  <c r="L397" i="14" s="1"/>
  <c r="U39" i="3"/>
  <c r="L130" i="14" s="1"/>
  <c r="T18" i="10"/>
  <c r="O277" i="14" s="1"/>
  <c r="T36" i="10"/>
  <c r="O177" i="14" s="1"/>
  <c r="T5" i="3"/>
  <c r="P6" i="3"/>
  <c r="L395" i="14" s="1"/>
  <c r="O39" i="3"/>
  <c r="L124" i="14" s="1"/>
  <c r="X27" i="10"/>
  <c r="O221" i="14" s="1"/>
  <c r="Q34" i="10"/>
  <c r="O244" i="14" s="1"/>
  <c r="P17" i="10"/>
  <c r="O303" i="14" s="1"/>
  <c r="R4" i="10"/>
  <c r="O355" i="14" s="1"/>
  <c r="T45" i="10"/>
  <c r="O147" i="14" s="1"/>
  <c r="S92" i="14"/>
  <c r="S8" i="10"/>
  <c r="O376" i="14" s="1"/>
  <c r="R45" i="3"/>
  <c r="L147" i="14" s="1"/>
  <c r="R33" i="10"/>
  <c r="O235" i="14" s="1"/>
  <c r="T11" i="10"/>
  <c r="O437" i="14" s="1"/>
  <c r="O6" i="3"/>
  <c r="L394" i="14" s="1"/>
  <c r="W26" i="10"/>
  <c r="O210" i="14" s="1"/>
  <c r="X48" i="10"/>
  <c r="O451" i="14" s="1"/>
  <c r="W8" i="10"/>
  <c r="O380" i="14" s="1"/>
  <c r="V53" i="3"/>
  <c r="L501" i="14" s="1"/>
  <c r="W34" i="10"/>
  <c r="O250" i="14" s="1"/>
  <c r="T26" i="10"/>
  <c r="O207" i="14" s="1"/>
  <c r="U42" i="10"/>
  <c r="O198" i="14" s="1"/>
  <c r="W48" i="10"/>
  <c r="O450" i="14" s="1"/>
  <c r="P53" i="3"/>
  <c r="L495" i="14" s="1"/>
  <c r="P45" i="3"/>
  <c r="L145" i="14" s="1"/>
  <c r="N29" i="3"/>
  <c r="L333" i="14" s="1"/>
  <c r="Q50" i="3"/>
  <c r="L466" i="14" s="1"/>
  <c r="Q11" i="10"/>
  <c r="O434" i="14" s="1"/>
  <c r="N14" i="3"/>
  <c r="L253" i="14" s="1"/>
  <c r="X15" i="10"/>
  <c r="O271" i="14" s="1"/>
  <c r="Q32" i="10"/>
  <c r="O414" i="14" s="1"/>
  <c r="Q17" i="10"/>
  <c r="O304" i="14" s="1"/>
  <c r="W24" i="10"/>
  <c r="O40" i="14" s="1"/>
  <c r="P40" i="14" s="1"/>
  <c r="N52" i="3"/>
  <c r="M492" i="14"/>
  <c r="N492" i="14"/>
  <c r="P182" i="14"/>
  <c r="Q182" i="14"/>
  <c r="N352" i="14"/>
  <c r="M352" i="14"/>
  <c r="N132" i="14"/>
  <c r="M132" i="14"/>
  <c r="T507" i="14"/>
  <c r="S507" i="14"/>
  <c r="T54" i="14"/>
  <c r="S54" i="14"/>
  <c r="S252" i="14"/>
  <c r="T252" i="14"/>
  <c r="Q352" i="14"/>
  <c r="P352" i="14"/>
  <c r="T612" i="14"/>
  <c r="S612" i="14"/>
  <c r="T512" i="14"/>
  <c r="S512" i="14"/>
  <c r="M562" i="14"/>
  <c r="N562" i="14"/>
  <c r="T272" i="14"/>
  <c r="S272" i="14"/>
  <c r="T29" i="3"/>
  <c r="O24" i="3"/>
  <c r="L34" i="14" s="1"/>
  <c r="S50" i="3"/>
  <c r="L468" i="14" s="1"/>
  <c r="P30" i="10"/>
  <c r="O323" i="14" s="1"/>
  <c r="S21" i="10"/>
  <c r="O106" i="14" s="1"/>
  <c r="P332" i="14"/>
  <c r="Q332" i="14"/>
  <c r="P21" i="10"/>
  <c r="O103" i="14" s="1"/>
  <c r="V39" i="3"/>
  <c r="L131" i="14" s="1"/>
  <c r="T37" i="10"/>
  <c r="O187" i="14" s="1"/>
  <c r="Q16" i="10"/>
  <c r="O294" i="14" s="1"/>
  <c r="Q37" i="10"/>
  <c r="O184" i="14" s="1"/>
  <c r="S29" i="3"/>
  <c r="L338" i="14" s="1"/>
  <c r="R5" i="3"/>
  <c r="L367" i="14" s="1"/>
  <c r="O47" i="3"/>
  <c r="L84" i="14" s="1"/>
  <c r="X37" i="10"/>
  <c r="O191" i="14" s="1"/>
  <c r="P16" i="10"/>
  <c r="O293" i="14" s="1"/>
  <c r="S47" i="3"/>
  <c r="L88" i="14" s="1"/>
  <c r="S5" i="10"/>
  <c r="O366" i="14" s="1"/>
  <c r="V34" i="3"/>
  <c r="L251" i="14" s="1"/>
  <c r="U47" i="3"/>
  <c r="L90" i="14" s="1"/>
  <c r="W17" i="10"/>
  <c r="O310" i="14" s="1"/>
  <c r="W27" i="10"/>
  <c r="O220" i="14" s="1"/>
  <c r="P362" i="14"/>
  <c r="Q362" i="14"/>
  <c r="V47" i="3"/>
  <c r="L91" i="14" s="1"/>
  <c r="N6" i="3"/>
  <c r="L393" i="14" s="1"/>
  <c r="S33" i="10"/>
  <c r="O236" i="14" s="1"/>
  <c r="Q15" i="10"/>
  <c r="O264" i="14" s="1"/>
  <c r="W33" i="10"/>
  <c r="O240" i="14" s="1"/>
  <c r="S5" i="3"/>
  <c r="L368" i="14" s="1"/>
  <c r="R29" i="3"/>
  <c r="L337" i="14" s="1"/>
  <c r="P34" i="3"/>
  <c r="L245" i="14" s="1"/>
  <c r="P431" i="14"/>
  <c r="Q431" i="14"/>
  <c r="R34" i="3"/>
  <c r="L247" i="14" s="1"/>
  <c r="P25" i="10"/>
  <c r="O43" i="14" s="1"/>
  <c r="P49" i="10"/>
  <c r="T7" i="10"/>
  <c r="O407" i="14" s="1"/>
  <c r="U23" i="3"/>
  <c r="L170" i="14" s="1"/>
  <c r="Q33" i="10"/>
  <c r="O234" i="14" s="1"/>
  <c r="R19" i="10"/>
  <c r="O285" i="14" s="1"/>
  <c r="V55" i="10"/>
  <c r="O519" i="14" s="1"/>
  <c r="T48" i="10"/>
  <c r="O447" i="14" s="1"/>
  <c r="U6" i="3"/>
  <c r="L400" i="14" s="1"/>
  <c r="O45" i="3"/>
  <c r="L144" i="14" s="1"/>
  <c r="T35" i="10"/>
  <c r="O227" i="14" s="1"/>
  <c r="P50" i="10"/>
  <c r="O463" i="14" s="1"/>
  <c r="W9" i="10"/>
  <c r="O390" i="14" s="1"/>
  <c r="R30" i="10"/>
  <c r="O325" i="14" s="1"/>
  <c r="X4" i="10"/>
  <c r="O361" i="14" s="1"/>
  <c r="W47" i="10"/>
  <c r="O90" i="14" s="1"/>
  <c r="P90" i="14" s="1"/>
  <c r="R20" i="3"/>
  <c r="P38" i="10"/>
  <c r="O113" i="14" s="1"/>
  <c r="Q242" i="14"/>
  <c r="P242" i="14"/>
  <c r="M202" i="14"/>
  <c r="N202" i="14"/>
  <c r="M472" i="14"/>
  <c r="N472" i="14"/>
  <c r="T202" i="14"/>
  <c r="S202" i="14"/>
  <c r="T722" i="14"/>
  <c r="M742" i="14"/>
  <c r="N742" i="14"/>
  <c r="S292" i="14"/>
  <c r="T292" i="14"/>
  <c r="T172" i="14"/>
  <c r="S172" i="14"/>
  <c r="Q45" i="3"/>
  <c r="L146" i="14" s="1"/>
  <c r="S48" i="3"/>
  <c r="L448" i="14" s="1"/>
  <c r="S16" i="10"/>
  <c r="O296" i="14" s="1"/>
  <c r="R16" i="10"/>
  <c r="O295" i="14" s="1"/>
  <c r="S332" i="14"/>
  <c r="T332" i="14"/>
  <c r="S52" i="10"/>
  <c r="O486" i="14" s="1"/>
  <c r="X31" i="10"/>
  <c r="O351" i="14" s="1"/>
  <c r="R34" i="10"/>
  <c r="O245" i="14" s="1"/>
  <c r="R15" i="10"/>
  <c r="O265" i="14" s="1"/>
  <c r="U34" i="3"/>
  <c r="L250" i="14" s="1"/>
  <c r="N10" i="3"/>
  <c r="L423" i="14" s="1"/>
  <c r="V36" i="10"/>
  <c r="O179" i="14" s="1"/>
  <c r="P507" i="14"/>
  <c r="Q507" i="14"/>
  <c r="S112" i="14"/>
  <c r="R10" i="3"/>
  <c r="L427" i="14" s="1"/>
  <c r="P30" i="3"/>
  <c r="L325" i="14" s="1"/>
  <c r="R55" i="10"/>
  <c r="O515" i="14" s="1"/>
  <c r="R37" i="10"/>
  <c r="O185" i="14" s="1"/>
  <c r="U36" i="10"/>
  <c r="O178" i="14" s="1"/>
  <c r="T31" i="3"/>
  <c r="L349" i="14" s="1"/>
  <c r="N45" i="3"/>
  <c r="L143" i="14" s="1"/>
  <c r="X30" i="10"/>
  <c r="O331" i="14" s="1"/>
  <c r="Q26" i="10"/>
  <c r="O204" i="14" s="1"/>
  <c r="Q45" i="10"/>
  <c r="O144" i="14" s="1"/>
  <c r="V34" i="10"/>
  <c r="O249" i="14" s="1"/>
  <c r="P5" i="3"/>
  <c r="L365" i="14" s="1"/>
  <c r="S27" i="10"/>
  <c r="O216" i="14" s="1"/>
  <c r="Q9" i="10"/>
  <c r="O384" i="14" s="1"/>
  <c r="P28" i="3"/>
  <c r="L315" i="14" s="1"/>
  <c r="Q18" i="10"/>
  <c r="O274" i="14" s="1"/>
  <c r="S31" i="10"/>
  <c r="O346" i="14" s="1"/>
  <c r="V30" i="10"/>
  <c r="O329" i="14" s="1"/>
  <c r="Q14" i="3"/>
  <c r="L256" i="14" s="1"/>
  <c r="P37" i="10"/>
  <c r="O183" i="14" s="1"/>
  <c r="P18" i="10"/>
  <c r="O273" i="14" s="1"/>
  <c r="X42" i="10"/>
  <c r="O201" i="14" s="1"/>
  <c r="N48" i="3"/>
  <c r="L443" i="14" s="1"/>
  <c r="T34" i="3"/>
  <c r="L249" i="14" s="1"/>
  <c r="U37" i="10"/>
  <c r="O188" i="14" s="1"/>
  <c r="W23" i="10"/>
  <c r="O170" i="14" s="1"/>
  <c r="O50" i="3"/>
  <c r="L464" i="14" s="1"/>
  <c r="R8" i="10"/>
  <c r="O375" i="14" s="1"/>
  <c r="W36" i="10"/>
  <c r="O180" i="14" s="1"/>
  <c r="O10" i="3"/>
  <c r="L424" i="14" s="1"/>
  <c r="R48" i="3"/>
  <c r="L447" i="14" s="1"/>
  <c r="W55" i="10"/>
  <c r="O520" i="14" s="1"/>
  <c r="S24" i="10"/>
  <c r="O36" i="14" s="1"/>
  <c r="Q36" i="14" s="1"/>
  <c r="P52" i="3"/>
  <c r="P47" i="10"/>
  <c r="O83" i="14" s="1"/>
  <c r="Q24" i="10"/>
  <c r="O34" i="14" s="1"/>
  <c r="Q34" i="14" s="1"/>
  <c r="P232" i="14"/>
  <c r="Q232" i="14"/>
  <c r="M82" i="14"/>
  <c r="N82" i="14"/>
  <c r="T442" i="14"/>
  <c r="S442" i="14"/>
  <c r="M512" i="14"/>
  <c r="N512" i="14"/>
  <c r="S472" i="14"/>
  <c r="T472" i="14"/>
  <c r="Q62" i="14"/>
  <c r="P62" i="14"/>
  <c r="T345" i="14"/>
  <c r="S345" i="14"/>
  <c r="T232" i="14"/>
  <c r="S232" i="14"/>
  <c r="S10" i="3"/>
  <c r="L428" i="14" s="1"/>
  <c r="V14" i="3"/>
  <c r="L261" i="14" s="1"/>
  <c r="S15" i="10"/>
  <c r="O266" i="14" s="1"/>
  <c r="Q372" i="14"/>
  <c r="P372" i="14"/>
  <c r="T82" i="14"/>
  <c r="S82" i="14"/>
  <c r="T10" i="3"/>
  <c r="L429" i="14" s="1"/>
  <c r="O23" i="3"/>
  <c r="L164" i="14" s="1"/>
  <c r="O53" i="3"/>
  <c r="L494" i="14" s="1"/>
  <c r="P31" i="10"/>
  <c r="O343" i="14" s="1"/>
  <c r="P430" i="14"/>
  <c r="Q430" i="14"/>
  <c r="P45" i="10"/>
  <c r="O143" i="14" s="1"/>
  <c r="P48" i="3"/>
  <c r="L445" i="14" s="1"/>
  <c r="S412" i="14"/>
  <c r="T412" i="14"/>
  <c r="U30" i="3"/>
  <c r="L330" i="14" s="1"/>
  <c r="N34" i="3"/>
  <c r="L243" i="14" s="1"/>
  <c r="V35" i="10"/>
  <c r="O229" i="14" s="1"/>
  <c r="W4" i="10"/>
  <c r="O360" i="14" s="1"/>
  <c r="P502" i="14"/>
  <c r="Q502" i="14"/>
  <c r="S28" i="3"/>
  <c r="L318" i="14" s="1"/>
  <c r="P511" i="14"/>
  <c r="Q511" i="14"/>
  <c r="Q41" i="10"/>
  <c r="O54" i="14" s="1"/>
  <c r="W32" i="10"/>
  <c r="O420" i="14" s="1"/>
  <c r="S24" i="3"/>
  <c r="L38" i="14" s="1"/>
  <c r="T30" i="3"/>
  <c r="L329" i="14" s="1"/>
  <c r="U55" i="10"/>
  <c r="O518" i="14" s="1"/>
  <c r="S26" i="10"/>
  <c r="O206" i="14" s="1"/>
  <c r="W19" i="10"/>
  <c r="O290" i="14" s="1"/>
  <c r="U53" i="3"/>
  <c r="L500" i="14" s="1"/>
  <c r="S39" i="3"/>
  <c r="L128" i="14" s="1"/>
  <c r="S34" i="3"/>
  <c r="L248" i="14" s="1"/>
  <c r="N15" i="3"/>
  <c r="L263" i="14" s="1"/>
  <c r="X23" i="10"/>
  <c r="O171" i="14" s="1"/>
  <c r="W7" i="10"/>
  <c r="O410" i="14" s="1"/>
  <c r="U24" i="3"/>
  <c r="L40" i="14" s="1"/>
  <c r="X49" i="10"/>
  <c r="O461" i="14" s="1"/>
  <c r="T15" i="10"/>
  <c r="O267" i="14" s="1"/>
  <c r="U25" i="10"/>
  <c r="O48" i="14" s="1"/>
  <c r="P29" i="3"/>
  <c r="L335" i="14" s="1"/>
  <c r="R35" i="10"/>
  <c r="N50" i="3"/>
  <c r="L463" i="14" s="1"/>
  <c r="P34" i="10"/>
  <c r="O243" i="14" s="1"/>
  <c r="V50" i="3"/>
  <c r="L471" i="14" s="1"/>
  <c r="R31" i="3"/>
  <c r="L347" i="14" s="1"/>
  <c r="V4" i="10"/>
  <c r="O359" i="14" s="1"/>
  <c r="P50" i="3"/>
  <c r="L465" i="14" s="1"/>
  <c r="S49" i="10"/>
  <c r="O456" i="14" s="1"/>
  <c r="Q25" i="10"/>
  <c r="O44" i="14" s="1"/>
  <c r="V24" i="3"/>
  <c r="L41" i="14" s="1"/>
  <c r="V49" i="10"/>
  <c r="O459" i="14" s="1"/>
  <c r="S4" i="10"/>
  <c r="O356" i="14" s="1"/>
  <c r="P52" i="10"/>
  <c r="O483" i="14" s="1"/>
  <c r="Q53" i="3"/>
  <c r="L496" i="14" s="1"/>
  <c r="S52" i="3"/>
  <c r="L488" i="14" s="1"/>
  <c r="N488" i="14" s="1"/>
  <c r="W38" i="10"/>
  <c r="O120" i="14" s="1"/>
  <c r="P120" i="14" s="1"/>
  <c r="N542" i="14"/>
  <c r="M542" i="14"/>
  <c r="T222" i="14"/>
  <c r="S222" i="14"/>
  <c r="M22" i="14"/>
  <c r="N22" i="14"/>
  <c r="T502" i="14"/>
  <c r="S502" i="14"/>
  <c r="Q162" i="14"/>
  <c r="P162" i="14"/>
  <c r="Q112" i="14"/>
  <c r="P112" i="14"/>
  <c r="S132" i="14"/>
  <c r="T132" i="14"/>
  <c r="S342" i="14"/>
  <c r="R28" i="3"/>
  <c r="L317" i="14" s="1"/>
  <c r="V23" i="3"/>
  <c r="L171" i="14" s="1"/>
  <c r="O28" i="3"/>
  <c r="L314" i="14" s="1"/>
  <c r="Q382" i="14"/>
  <c r="P382" i="14"/>
  <c r="Q31" i="3"/>
  <c r="L346" i="14" s="1"/>
  <c r="Q6" i="3"/>
  <c r="L396" i="14" s="1"/>
  <c r="P55" i="10"/>
  <c r="O513" i="14" s="1"/>
  <c r="Q422" i="14"/>
  <c r="P422" i="14"/>
  <c r="P427" i="14"/>
  <c r="Q427" i="14"/>
  <c r="U28" i="3"/>
  <c r="L320" i="14" s="1"/>
  <c r="U31" i="10"/>
  <c r="O348" i="14" s="1"/>
  <c r="T8" i="10"/>
  <c r="O377" i="14" s="1"/>
  <c r="R26" i="10"/>
  <c r="O205" i="14" s="1"/>
  <c r="S742" i="14"/>
  <c r="Q586" i="14"/>
  <c r="P586" i="14"/>
  <c r="S14" i="3"/>
  <c r="L258" i="14" s="1"/>
  <c r="Q15" i="3"/>
  <c r="L266" i="14" s="1"/>
  <c r="Q55" i="10"/>
  <c r="O514" i="14" s="1"/>
  <c r="X36" i="10"/>
  <c r="O181" i="14" s="1"/>
  <c r="R27" i="10"/>
  <c r="O215" i="14" s="1"/>
  <c r="T5" i="10"/>
  <c r="O367" i="14" s="1"/>
  <c r="P15" i="3"/>
  <c r="L265" i="14" s="1"/>
  <c r="T23" i="10"/>
  <c r="O167" i="14" s="1"/>
  <c r="N28" i="3"/>
  <c r="L313" i="14" s="1"/>
  <c r="S45" i="3"/>
  <c r="L148" i="14" s="1"/>
  <c r="R23" i="3"/>
  <c r="L167" i="14" s="1"/>
  <c r="S31" i="3"/>
  <c r="L348" i="14" s="1"/>
  <c r="N5" i="3"/>
  <c r="L363" i="14" s="1"/>
  <c r="S19" i="10"/>
  <c r="O286" i="14" s="1"/>
  <c r="V8" i="10"/>
  <c r="O379" i="14" s="1"/>
  <c r="U14" i="3"/>
  <c r="L260" i="14" s="1"/>
  <c r="V52" i="10"/>
  <c r="O489" i="14" s="1"/>
  <c r="T34" i="10"/>
  <c r="O247" i="14" s="1"/>
  <c r="W31" i="10"/>
  <c r="O350" i="14" s="1"/>
  <c r="Q34" i="3"/>
  <c r="L246" i="14" s="1"/>
  <c r="W53" i="10"/>
  <c r="O500" i="14" s="1"/>
  <c r="Q50" i="10"/>
  <c r="O464" i="14" s="1"/>
  <c r="R31" i="10"/>
  <c r="O345" i="14" s="1"/>
  <c r="R30" i="3"/>
  <c r="L327" i="14" s="1"/>
  <c r="W30" i="10"/>
  <c r="O330" i="14" s="1"/>
  <c r="T53" i="10"/>
  <c r="O497" i="14" s="1"/>
  <c r="U34" i="10"/>
  <c r="O248" i="14" s="1"/>
  <c r="N23" i="3"/>
  <c r="L163" i="14" s="1"/>
  <c r="O29" i="3"/>
  <c r="L334" i="14" s="1"/>
  <c r="X53" i="10"/>
  <c r="O501" i="14" s="1"/>
  <c r="N20" i="3"/>
  <c r="P46" i="10"/>
  <c r="O73" i="14" s="1"/>
  <c r="Q52" i="3"/>
  <c r="M282" i="14"/>
  <c r="N282" i="14"/>
  <c r="N572" i="14"/>
  <c r="M572" i="14"/>
  <c r="S482" i="14"/>
  <c r="T482" i="14"/>
  <c r="T632" i="14"/>
  <c r="S632" i="14"/>
  <c r="T582" i="14"/>
  <c r="S582" i="14"/>
  <c r="T382" i="14"/>
  <c r="S382" i="14"/>
  <c r="T102" i="14"/>
  <c r="S102" i="14"/>
  <c r="Q5" i="3"/>
  <c r="L366" i="14" s="1"/>
  <c r="V45" i="3"/>
  <c r="L151" i="14" s="1"/>
  <c r="P402" i="14"/>
  <c r="Q402" i="14"/>
  <c r="Q312" i="14"/>
  <c r="P312" i="14"/>
  <c r="O5" i="3"/>
  <c r="L364" i="14" s="1"/>
  <c r="W49" i="10"/>
  <c r="O460" i="14" s="1"/>
  <c r="Q452" i="14"/>
  <c r="P452" i="14"/>
  <c r="U15" i="3"/>
  <c r="L270" i="14" s="1"/>
  <c r="Q24" i="3"/>
  <c r="L36" i="14" s="1"/>
  <c r="T19" i="10"/>
  <c r="O287" i="14" s="1"/>
  <c r="P42" i="14"/>
  <c r="Q42" i="14"/>
  <c r="T562" i="14"/>
  <c r="Q29" i="3"/>
  <c r="L336" i="14" s="1"/>
  <c r="R14" i="3"/>
  <c r="L257" i="14" s="1"/>
  <c r="X33" i="10"/>
  <c r="O241" i="14" s="1"/>
  <c r="Q10" i="3"/>
  <c r="L426" i="14" s="1"/>
  <c r="R39" i="3"/>
  <c r="L127" i="14" s="1"/>
  <c r="T25" i="10"/>
  <c r="O47" i="14" s="1"/>
  <c r="T21" i="10"/>
  <c r="O107" i="14" s="1"/>
  <c r="N39" i="3"/>
  <c r="L123" i="14" s="1"/>
  <c r="T15" i="3"/>
  <c r="L269" i="14" s="1"/>
  <c r="V30" i="3"/>
  <c r="L331" i="14" s="1"/>
  <c r="R49" i="10"/>
  <c r="O455" i="14" s="1"/>
  <c r="S18" i="10"/>
  <c r="O276" i="14" s="1"/>
  <c r="P31" i="3"/>
  <c r="L345" i="14" s="1"/>
  <c r="U49" i="10"/>
  <c r="O458" i="14" s="1"/>
  <c r="T31" i="10"/>
  <c r="O347" i="14" s="1"/>
  <c r="P36" i="10"/>
  <c r="S37" i="10"/>
  <c r="O186" i="14" s="1"/>
  <c r="N53" i="3"/>
  <c r="L493" i="14" s="1"/>
  <c r="T50" i="3"/>
  <c r="L469" i="14" s="1"/>
  <c r="P47" i="3"/>
  <c r="L85" i="14" s="1"/>
  <c r="R24" i="3"/>
  <c r="L37" i="14" s="1"/>
  <c r="U48" i="10"/>
  <c r="O448" i="14" s="1"/>
  <c r="S23" i="10"/>
  <c r="O166" i="14" s="1"/>
  <c r="W45" i="10"/>
  <c r="O150" i="14" s="1"/>
  <c r="R53" i="3"/>
  <c r="L497" i="14" s="1"/>
  <c r="U10" i="3"/>
  <c r="L430" i="14" s="1"/>
  <c r="R45" i="10"/>
  <c r="O145" i="14" s="1"/>
  <c r="X24" i="10"/>
  <c r="O41" i="14" s="1"/>
  <c r="Q41" i="14" s="1"/>
  <c r="R24" i="10"/>
  <c r="O35" i="14" s="1"/>
  <c r="Q35" i="14" s="1"/>
  <c r="M162" i="14"/>
  <c r="N162" i="14"/>
  <c r="M442" i="14"/>
  <c r="N442" i="14"/>
  <c r="T642" i="14"/>
  <c r="S642" i="14"/>
  <c r="T395" i="14"/>
  <c r="S395" i="14"/>
  <c r="T307" i="14"/>
  <c r="S307" i="14"/>
  <c r="T662" i="14"/>
  <c r="S662" i="14"/>
  <c r="S302" i="14"/>
  <c r="T302" i="14"/>
  <c r="S402" i="14"/>
  <c r="T402" i="14"/>
  <c r="T492" i="14"/>
  <c r="S492" i="14"/>
  <c r="S522" i="14"/>
  <c r="T522" i="14"/>
  <c r="Q192" i="14"/>
  <c r="P192" i="14"/>
  <c r="V41" i="10"/>
  <c r="O59" i="14" s="1"/>
  <c r="P59" i="14" s="1"/>
  <c r="V28" i="3"/>
  <c r="L321" i="14" s="1"/>
  <c r="P27" i="10"/>
  <c r="O213" i="14" s="1"/>
  <c r="Q412" i="14"/>
  <c r="P412" i="14"/>
  <c r="S192" i="14"/>
  <c r="P432" i="14"/>
  <c r="Q432" i="14"/>
  <c r="R15" i="3"/>
  <c r="L267" i="14" s="1"/>
  <c r="O30" i="3"/>
  <c r="L324" i="14" s="1"/>
  <c r="X52" i="10"/>
  <c r="O491" i="14" s="1"/>
  <c r="X25" i="10"/>
  <c r="O51" i="14" s="1"/>
  <c r="N31" i="3"/>
  <c r="L343" i="14" s="1"/>
  <c r="U50" i="3"/>
  <c r="L470" i="14" s="1"/>
  <c r="Q462" i="14"/>
  <c r="P462" i="14"/>
  <c r="T552" i="14"/>
  <c r="P24" i="3"/>
  <c r="L35" i="14" s="1"/>
  <c r="O15" i="3"/>
  <c r="L264" i="14" s="1"/>
  <c r="S45" i="10"/>
  <c r="O146" i="14" s="1"/>
  <c r="V18" i="10"/>
  <c r="O279" i="14" s="1"/>
  <c r="P72" i="14"/>
  <c r="Q72" i="14"/>
  <c r="U33" i="10"/>
  <c r="O238" i="14" s="1"/>
  <c r="U5" i="3"/>
  <c r="L370" i="14" s="1"/>
  <c r="P10" i="3"/>
  <c r="L425" i="14" s="1"/>
  <c r="U15" i="10"/>
  <c r="O268" i="14" s="1"/>
  <c r="Q48" i="3"/>
  <c r="L446" i="14" s="1"/>
  <c r="T23" i="3"/>
  <c r="L169" i="14" s="1"/>
  <c r="Q47" i="3"/>
  <c r="L86" i="14" s="1"/>
  <c r="X16" i="10"/>
  <c r="O301" i="14" s="1"/>
  <c r="Q19" i="10"/>
  <c r="O284" i="14" s="1"/>
  <c r="T32" i="10"/>
  <c r="O417" i="14" s="1"/>
  <c r="V48" i="3"/>
  <c r="L451" i="14" s="1"/>
  <c r="Q5" i="10"/>
  <c r="O364" i="14" s="1"/>
  <c r="X41" i="10"/>
  <c r="O61" i="14" s="1"/>
  <c r="S17" i="10"/>
  <c r="O306" i="14" s="1"/>
  <c r="R32" i="10"/>
  <c r="O415" i="14" s="1"/>
  <c r="Q39" i="3"/>
  <c r="L126" i="14" s="1"/>
  <c r="R53" i="10"/>
  <c r="O495" i="14" s="1"/>
  <c r="R41" i="10"/>
  <c r="O55" i="14" s="1"/>
  <c r="R36" i="10"/>
  <c r="O175" i="14" s="1"/>
  <c r="S53" i="10"/>
  <c r="O496" i="14" s="1"/>
  <c r="S30" i="3"/>
  <c r="L328" i="14" s="1"/>
  <c r="O14" i="3"/>
  <c r="L254" i="14" s="1"/>
  <c r="Q27" i="10"/>
  <c r="O214" i="14" s="1"/>
  <c r="T16" i="10"/>
  <c r="O297" i="14" s="1"/>
  <c r="T52" i="10"/>
  <c r="O487" i="14" s="1"/>
  <c r="T47" i="3"/>
  <c r="L89" i="14" s="1"/>
  <c r="Q36" i="10"/>
  <c r="O174" i="14" s="1"/>
  <c r="AC2" i="9"/>
  <c r="N242" i="14"/>
  <c r="M242" i="14"/>
  <c r="P22" i="14"/>
  <c r="Q22" i="14"/>
  <c r="M172" i="14"/>
  <c r="N172" i="14"/>
  <c r="S432" i="14"/>
  <c r="T432" i="14"/>
  <c r="T372" i="14"/>
  <c r="S372" i="14"/>
  <c r="Q282" i="14"/>
  <c r="P282" i="14"/>
  <c r="T138" i="14"/>
  <c r="S138" i="14"/>
  <c r="T42" i="14"/>
  <c r="S42" i="14"/>
  <c r="T162" i="14"/>
  <c r="S162" i="14"/>
  <c r="T27" i="12"/>
  <c r="R217" i="14" s="1"/>
  <c r="R27" i="12"/>
  <c r="R215" i="14" s="1"/>
  <c r="S602" i="14"/>
  <c r="T602" i="14"/>
  <c r="P212" i="14"/>
  <c r="Q212" i="14"/>
  <c r="T45" i="3"/>
  <c r="L149" i="14" s="1"/>
  <c r="V31" i="3"/>
  <c r="L351" i="14" s="1"/>
  <c r="R25" i="10"/>
  <c r="O45" i="14" s="1"/>
  <c r="P262" i="14"/>
  <c r="Q262" i="14"/>
  <c r="W18" i="10"/>
  <c r="O280" i="14" s="1"/>
  <c r="P482" i="14"/>
  <c r="Q482" i="14"/>
  <c r="P41" i="10"/>
  <c r="S25" i="10"/>
  <c r="O46" i="14" s="1"/>
  <c r="U16" i="10"/>
  <c r="O298" i="14" s="1"/>
  <c r="P512" i="14"/>
  <c r="Q512" i="14"/>
  <c r="Q82" i="14"/>
  <c r="P82" i="14"/>
  <c r="R5" i="10"/>
  <c r="O365" i="14" s="1"/>
  <c r="U41" i="10"/>
  <c r="O58" i="14" s="1"/>
  <c r="T41" i="10"/>
  <c r="O57" i="14" s="1"/>
  <c r="P23" i="3"/>
  <c r="L165" i="14" s="1"/>
  <c r="P15" i="10"/>
  <c r="O263" i="14" s="1"/>
  <c r="R47" i="3"/>
  <c r="L87" i="14" s="1"/>
  <c r="W41" i="10"/>
  <c r="O60" i="14" s="1"/>
  <c r="T48" i="3"/>
  <c r="L449" i="14" s="1"/>
  <c r="S53" i="3"/>
  <c r="L498" i="14" s="1"/>
  <c r="S32" i="10"/>
  <c r="O416" i="14" s="1"/>
  <c r="U48" i="3"/>
  <c r="L450" i="14" s="1"/>
  <c r="M98" i="14"/>
  <c r="N98" i="14"/>
  <c r="Q80" i="14"/>
  <c r="P80" i="14"/>
  <c r="N135" i="14"/>
  <c r="M135" i="14"/>
  <c r="Q116" i="14"/>
  <c r="P116" i="14"/>
  <c r="S182" i="14"/>
  <c r="T182" i="14"/>
  <c r="T62" i="14"/>
  <c r="S62" i="14"/>
  <c r="S322" i="14"/>
  <c r="O4" i="3"/>
  <c r="Q36" i="3"/>
  <c r="L176" i="14" s="1"/>
  <c r="R47" i="10"/>
  <c r="O85" i="14" s="1"/>
  <c r="P20" i="3"/>
  <c r="L95" i="14" s="1"/>
  <c r="T47" i="10"/>
  <c r="O87" i="14" s="1"/>
  <c r="T24" i="10"/>
  <c r="O37" i="14" s="1"/>
  <c r="T44" i="3"/>
  <c r="L139" i="14" s="1"/>
  <c r="N12" i="3"/>
  <c r="L3" i="14" s="1"/>
  <c r="U47" i="10"/>
  <c r="O88" i="14" s="1"/>
  <c r="U52" i="3"/>
  <c r="L490" i="14" s="1"/>
  <c r="T142" i="14"/>
  <c r="S142" i="14"/>
  <c r="T36" i="3"/>
  <c r="L179" i="14" s="1"/>
  <c r="U24" i="10"/>
  <c r="O38" i="14" s="1"/>
  <c r="P38" i="14" s="1"/>
  <c r="V12" i="3"/>
  <c r="P24" i="10"/>
  <c r="T462" i="14"/>
  <c r="S462" i="14"/>
  <c r="S46" i="10"/>
  <c r="O76" i="14" s="1"/>
  <c r="R4" i="3"/>
  <c r="R38" i="10"/>
  <c r="O115" i="14" s="1"/>
  <c r="U20" i="3"/>
  <c r="L100" i="14" s="1"/>
  <c r="S36" i="3"/>
  <c r="L178" i="14" s="1"/>
  <c r="S4" i="3"/>
  <c r="V47" i="10"/>
  <c r="O89" i="14" s="1"/>
  <c r="N36" i="3"/>
  <c r="L173" i="14" s="1"/>
  <c r="Q47" i="10"/>
  <c r="O84" i="14" s="1"/>
  <c r="R12" i="3"/>
  <c r="P772" i="14"/>
  <c r="Z63" i="21"/>
  <c r="Q52" i="14"/>
  <c r="P52" i="14"/>
  <c r="Z53" i="21"/>
  <c r="L353" i="14"/>
  <c r="O36" i="3"/>
  <c r="L174" i="14" s="1"/>
  <c r="V46" i="10"/>
  <c r="O79" i="14" s="1"/>
  <c r="Z83" i="21"/>
  <c r="P12" i="14"/>
  <c r="Q12" i="14"/>
  <c r="S12" i="3"/>
  <c r="Q92" i="14"/>
  <c r="P92" i="14"/>
  <c r="S622" i="14"/>
  <c r="T622" i="14"/>
  <c r="O20" i="3"/>
  <c r="L94" i="14" s="1"/>
  <c r="U12" i="3"/>
  <c r="R44" i="3"/>
  <c r="L137" i="14" s="1"/>
  <c r="O44" i="3"/>
  <c r="L134" i="14" s="1"/>
  <c r="O12" i="3"/>
  <c r="Q12" i="3"/>
  <c r="U36" i="3"/>
  <c r="L180" i="14" s="1"/>
  <c r="T362" i="14"/>
  <c r="S362" i="14"/>
  <c r="V44" i="3"/>
  <c r="L141" i="14" s="1"/>
  <c r="T46" i="10"/>
  <c r="O77" i="14" s="1"/>
  <c r="T38" i="10"/>
  <c r="O117" i="14" s="1"/>
  <c r="V36" i="3"/>
  <c r="L181" i="14" s="1"/>
  <c r="R36" i="3"/>
  <c r="L177" i="14" s="1"/>
  <c r="S572" i="14"/>
  <c r="U46" i="10"/>
  <c r="O78" i="14" s="1"/>
  <c r="P102" i="14"/>
  <c r="Q102" i="14"/>
  <c r="Q46" i="10"/>
  <c r="O74" i="14" s="1"/>
  <c r="U4" i="3"/>
  <c r="S44" i="3"/>
  <c r="L138" i="14" s="1"/>
  <c r="N44" i="3"/>
  <c r="L133" i="14" s="1"/>
  <c r="O52" i="3"/>
  <c r="L484" i="14" s="1"/>
  <c r="Q44" i="3"/>
  <c r="L136" i="14" s="1"/>
  <c r="Z93" i="21"/>
  <c r="T52" i="14"/>
  <c r="S52" i="14"/>
  <c r="U44" i="3"/>
  <c r="L140" i="14" s="1"/>
  <c r="Q4" i="3"/>
  <c r="X46" i="10"/>
  <c r="O81" i="14" s="1"/>
  <c r="T12" i="3"/>
  <c r="S242" i="14"/>
  <c r="Z103" i="21"/>
  <c r="T242" i="14"/>
  <c r="V20" i="3"/>
  <c r="L101" i="14" s="1"/>
  <c r="V4" i="3"/>
  <c r="P4" i="3"/>
  <c r="U58" i="12"/>
  <c r="R548" i="14" s="1"/>
  <c r="S548" i="14" s="1"/>
  <c r="W59" i="12"/>
  <c r="R560" i="14" s="1"/>
  <c r="T560" i="14" s="1"/>
  <c r="U61" i="12"/>
  <c r="R578" i="14" s="1"/>
  <c r="T578" i="14" s="1"/>
  <c r="Y655" i="18"/>
  <c r="R655" i="18"/>
  <c r="Y758" i="18"/>
  <c r="R758" i="18"/>
  <c r="R411" i="18"/>
  <c r="Y411" i="18"/>
  <c r="R792" i="20"/>
  <c r="Y792" i="20"/>
  <c r="R641" i="19"/>
  <c r="Y641" i="19"/>
  <c r="R238" i="18"/>
  <c r="Y238" i="18"/>
  <c r="R51" i="18"/>
  <c r="Y51" i="18"/>
  <c r="R747" i="18"/>
  <c r="Y747" i="18"/>
  <c r="R528" i="18"/>
  <c r="Y528" i="18"/>
  <c r="AA29" i="21"/>
  <c r="R637" i="20"/>
  <c r="Y637" i="20"/>
  <c r="R646" i="19"/>
  <c r="Y646" i="19"/>
  <c r="R632" i="19"/>
  <c r="Y632" i="19"/>
  <c r="X767" i="16"/>
  <c r="Y766" i="19"/>
  <c r="R720" i="20"/>
  <c r="X62" i="12"/>
  <c r="R591" i="14" s="1"/>
  <c r="T591" i="14" s="1"/>
  <c r="R312" i="18"/>
  <c r="Y312" i="18"/>
  <c r="R846" i="20"/>
  <c r="Y846" i="20"/>
  <c r="R151" i="18"/>
  <c r="Y151" i="18"/>
  <c r="R797" i="18"/>
  <c r="Y797" i="18"/>
  <c r="R506" i="18"/>
  <c r="Y506" i="18"/>
  <c r="AA25" i="21"/>
  <c r="R753" i="18"/>
  <c r="Y753" i="18"/>
  <c r="R61" i="18"/>
  <c r="Y61" i="18"/>
  <c r="R661" i="18"/>
  <c r="Y661" i="18"/>
  <c r="R803" i="18"/>
  <c r="Y803" i="18"/>
  <c r="R683" i="20"/>
  <c r="Y683" i="20"/>
  <c r="N279" i="14"/>
  <c r="M279" i="14"/>
  <c r="R317" i="18"/>
  <c r="Y317" i="18"/>
  <c r="R251" i="18"/>
  <c r="Y251" i="18"/>
  <c r="Y819" i="19"/>
  <c r="R819" i="19"/>
  <c r="R427" i="18"/>
  <c r="Y427" i="18"/>
  <c r="R742" i="19"/>
  <c r="Y742" i="19"/>
  <c r="R675" i="19"/>
  <c r="Y675" i="19"/>
  <c r="R703" i="20"/>
  <c r="Y703" i="20"/>
  <c r="T371" i="14"/>
  <c r="S371" i="14"/>
  <c r="R701" i="20"/>
  <c r="Y701" i="20"/>
  <c r="R337" i="18"/>
  <c r="Y337" i="18"/>
  <c r="R893" i="18"/>
  <c r="Y893" i="18"/>
  <c r="R432" i="18"/>
  <c r="Y432" i="18"/>
  <c r="R583" i="18"/>
  <c r="Y583" i="18"/>
  <c r="R831" i="18"/>
  <c r="Y831" i="18"/>
  <c r="R757" i="19"/>
  <c r="Y757" i="19"/>
  <c r="R277" i="18"/>
  <c r="Y277" i="18"/>
  <c r="R497" i="18"/>
  <c r="Y497" i="18"/>
  <c r="AA28" i="21"/>
  <c r="R683" i="18"/>
  <c r="Y683" i="18"/>
  <c r="Y771" i="19"/>
  <c r="R771" i="19"/>
  <c r="R676" i="19"/>
  <c r="Y676" i="19"/>
  <c r="S732" i="16"/>
  <c r="X57" i="16"/>
  <c r="V61" i="12"/>
  <c r="R579" i="14" s="1"/>
  <c r="S579" i="14" s="1"/>
  <c r="Q61" i="12"/>
  <c r="R574" i="14" s="1"/>
  <c r="S574" i="14" s="1"/>
  <c r="R372" i="18"/>
  <c r="Y372" i="18"/>
  <c r="R181" i="18"/>
  <c r="Y181" i="18"/>
  <c r="R892" i="19"/>
  <c r="Y892" i="19"/>
  <c r="R587" i="18"/>
  <c r="Y587" i="18"/>
  <c r="R670" i="19"/>
  <c r="Y670" i="19"/>
  <c r="R466" i="18"/>
  <c r="Y466" i="18"/>
  <c r="Y606" i="18"/>
  <c r="R606" i="18"/>
  <c r="R637" i="18"/>
  <c r="Y637" i="18"/>
  <c r="R195" i="18"/>
  <c r="Y195" i="18"/>
  <c r="R846" i="18"/>
  <c r="Y846" i="18"/>
  <c r="R741" i="20"/>
  <c r="Y741" i="20"/>
  <c r="R397" i="18"/>
  <c r="Y397" i="18"/>
  <c r="R520" i="18"/>
  <c r="Y520" i="18"/>
  <c r="AA31" i="21"/>
  <c r="R687" i="18"/>
  <c r="Y687" i="18"/>
  <c r="R683" i="19"/>
  <c r="Y683" i="19"/>
  <c r="R687" i="20"/>
  <c r="Y687" i="20"/>
  <c r="R661" i="19"/>
  <c r="Y661" i="19"/>
  <c r="R603" i="18"/>
  <c r="Y603" i="18"/>
  <c r="R698" i="18"/>
  <c r="Y698" i="18"/>
  <c r="R862" i="20"/>
  <c r="Y862" i="20"/>
  <c r="Q584" i="14"/>
  <c r="R363" i="18"/>
  <c r="Y363" i="18"/>
  <c r="R700" i="18"/>
  <c r="Y700" i="18"/>
  <c r="R746" i="18"/>
  <c r="Y746" i="18"/>
  <c r="R740" i="19"/>
  <c r="Y740" i="19"/>
  <c r="R672" i="19"/>
  <c r="Y672" i="19"/>
  <c r="R749" i="20"/>
  <c r="Y749" i="20"/>
  <c r="R651" i="20"/>
  <c r="Y651" i="20"/>
  <c r="V74" i="10"/>
  <c r="O709" i="14" s="1"/>
  <c r="V74" i="12"/>
  <c r="R709" i="14" s="1"/>
  <c r="T709" i="14" s="1"/>
  <c r="R56" i="12"/>
  <c r="R525" i="14" s="1"/>
  <c r="X77" i="10"/>
  <c r="O741" i="14" s="1"/>
  <c r="X77" i="12"/>
  <c r="R741" i="14" s="1"/>
  <c r="Y685" i="20"/>
  <c r="R685" i="20"/>
  <c r="R653" i="19"/>
  <c r="Y653" i="19"/>
  <c r="R872" i="20"/>
  <c r="Y872" i="20"/>
  <c r="R639" i="20"/>
  <c r="Y639" i="20"/>
  <c r="R648" i="20"/>
  <c r="Y648" i="20"/>
  <c r="T78" i="12"/>
  <c r="R747" i="14" s="1"/>
  <c r="T78" i="10"/>
  <c r="O747" i="14" s="1"/>
  <c r="R76" i="12"/>
  <c r="R725" i="14" s="1"/>
  <c r="R76" i="10"/>
  <c r="O725" i="14" s="1"/>
  <c r="S785" i="16"/>
  <c r="T61" i="12"/>
  <c r="R577" i="14" s="1"/>
  <c r="T577" i="14" s="1"/>
  <c r="X79" i="12"/>
  <c r="R761" i="14" s="1"/>
  <c r="X79" i="10"/>
  <c r="O761" i="14" s="1"/>
  <c r="U76" i="12"/>
  <c r="R728" i="14" s="1"/>
  <c r="U76" i="10"/>
  <c r="O728" i="14" s="1"/>
  <c r="R633" i="18"/>
  <c r="Y633" i="18"/>
  <c r="R669" i="19"/>
  <c r="Y669" i="19"/>
  <c r="R637" i="19"/>
  <c r="Y637" i="19"/>
  <c r="W78" i="10"/>
  <c r="O750" i="14" s="1"/>
  <c r="W78" i="12"/>
  <c r="R750" i="14" s="1"/>
  <c r="X76" i="12"/>
  <c r="R731" i="14" s="1"/>
  <c r="X76" i="10"/>
  <c r="O731" i="14" s="1"/>
  <c r="S161" i="14"/>
  <c r="T161" i="14"/>
  <c r="X770" i="16"/>
  <c r="R812" i="19"/>
  <c r="X568" i="16"/>
  <c r="Y839" i="20"/>
  <c r="X546" i="16"/>
  <c r="W79" i="12"/>
  <c r="R760" i="14" s="1"/>
  <c r="W79" i="10"/>
  <c r="O760" i="14" s="1"/>
  <c r="R660" i="18"/>
  <c r="Y660" i="18"/>
  <c r="R740" i="20"/>
  <c r="Y740" i="20"/>
  <c r="M567" i="14"/>
  <c r="N567" i="14"/>
  <c r="R730" i="20"/>
  <c r="Y730" i="20"/>
  <c r="R859" i="20"/>
  <c r="Y859" i="20"/>
  <c r="R633" i="20"/>
  <c r="Y633" i="20"/>
  <c r="S78" i="12"/>
  <c r="R746" i="14" s="1"/>
  <c r="S78" i="10"/>
  <c r="O746" i="14" s="1"/>
  <c r="W76" i="12"/>
  <c r="R730" i="14" s="1"/>
  <c r="W76" i="10"/>
  <c r="O730" i="14" s="1"/>
  <c r="S554" i="16"/>
  <c r="R787" i="20"/>
  <c r="X60" i="12"/>
  <c r="R571" i="14" s="1"/>
  <c r="S571" i="14" s="1"/>
  <c r="R717" i="20"/>
  <c r="T76" i="10"/>
  <c r="O727" i="14" s="1"/>
  <c r="R726" i="19"/>
  <c r="R79" i="10"/>
  <c r="O755" i="14" s="1"/>
  <c r="P755" i="14" s="1"/>
  <c r="R79" i="12"/>
  <c r="R755" i="14" s="1"/>
  <c r="V76" i="12"/>
  <c r="R729" i="14" s="1"/>
  <c r="V76" i="10"/>
  <c r="O729" i="14" s="1"/>
  <c r="Y873" i="19"/>
  <c r="R873" i="19"/>
  <c r="R78" i="12"/>
  <c r="R745" i="14" s="1"/>
  <c r="R78" i="10"/>
  <c r="O745" i="14" s="1"/>
  <c r="S76" i="12"/>
  <c r="R726" i="14" s="1"/>
  <c r="S76" i="10"/>
  <c r="O726" i="14" s="1"/>
  <c r="S79" i="12"/>
  <c r="R756" i="14" s="1"/>
  <c r="S79" i="10"/>
  <c r="O756" i="14" s="1"/>
  <c r="Y868" i="19"/>
  <c r="R868" i="19"/>
  <c r="T557" i="14"/>
  <c r="S557" i="14"/>
  <c r="Q79" i="12"/>
  <c r="Q79" i="10"/>
  <c r="S197" i="14"/>
  <c r="T197" i="14"/>
  <c r="Y883" i="20"/>
  <c r="R883" i="20"/>
  <c r="R740" i="18"/>
  <c r="Y740" i="18"/>
  <c r="R658" i="19"/>
  <c r="Y658" i="19"/>
  <c r="R845" i="20"/>
  <c r="Y845" i="20"/>
  <c r="R669" i="20"/>
  <c r="Y669" i="20"/>
  <c r="R793" i="19"/>
  <c r="Y793" i="19"/>
  <c r="S333" i="14"/>
  <c r="T333" i="14"/>
  <c r="I1" i="19"/>
  <c r="X78" i="12"/>
  <c r="R751" i="14" s="1"/>
  <c r="X78" i="10"/>
  <c r="O751" i="14" s="1"/>
  <c r="R499" i="18"/>
  <c r="Y499" i="18"/>
  <c r="AA30" i="21"/>
  <c r="N560" i="14"/>
  <c r="M560" i="14"/>
  <c r="R660" i="20"/>
  <c r="Y660" i="20"/>
  <c r="R657" i="19"/>
  <c r="Y657" i="19"/>
  <c r="P78" i="10"/>
  <c r="O743" i="14" s="1"/>
  <c r="P78" i="12"/>
  <c r="R743" i="14" s="1"/>
  <c r="R77" i="12"/>
  <c r="R735" i="14" s="1"/>
  <c r="R77" i="10"/>
  <c r="O735" i="14" s="1"/>
  <c r="P735" i="14" s="1"/>
  <c r="P76" i="10"/>
  <c r="P76" i="12"/>
  <c r="Y765" i="18"/>
  <c r="R765" i="18"/>
  <c r="Q74" i="10"/>
  <c r="O704" i="14" s="1"/>
  <c r="Q74" i="12"/>
  <c r="R704" i="14" s="1"/>
  <c r="S704" i="14" s="1"/>
  <c r="P74" i="10"/>
  <c r="P74" i="12"/>
  <c r="R860" i="19"/>
  <c r="Y860" i="19"/>
  <c r="R645" i="20"/>
  <c r="Y645" i="20"/>
  <c r="T74" i="10"/>
  <c r="O707" i="14" s="1"/>
  <c r="T74" i="12"/>
  <c r="R707" i="14" s="1"/>
  <c r="R655" i="19"/>
  <c r="Y655" i="19"/>
  <c r="U59" i="10"/>
  <c r="O558" i="14" s="1"/>
  <c r="U59" i="12"/>
  <c r="R558" i="14" s="1"/>
  <c r="R690" i="19"/>
  <c r="Y690" i="19"/>
  <c r="R679" i="19"/>
  <c r="Y679" i="19"/>
  <c r="N557" i="14"/>
  <c r="M557" i="14"/>
  <c r="R59" i="10"/>
  <c r="R59" i="12"/>
  <c r="W71" i="3"/>
  <c r="V62" i="12"/>
  <c r="R661" i="20"/>
  <c r="Y661" i="20"/>
  <c r="R653" i="20"/>
  <c r="Y653" i="20"/>
  <c r="R655" i="20"/>
  <c r="Y655" i="20"/>
  <c r="R665" i="19"/>
  <c r="Y665" i="19"/>
  <c r="M589" i="14"/>
  <c r="N589" i="14"/>
  <c r="N551" i="14"/>
  <c r="M551" i="14"/>
  <c r="R627" i="19"/>
  <c r="Y627" i="19"/>
  <c r="Y771" i="18"/>
  <c r="R771" i="18"/>
  <c r="R851" i="19"/>
  <c r="Y851" i="19"/>
  <c r="S74" i="10"/>
  <c r="O706" i="14" s="1"/>
  <c r="S74" i="12"/>
  <c r="R706" i="14" s="1"/>
  <c r="X74" i="10"/>
  <c r="O711" i="14" s="1"/>
  <c r="X74" i="12"/>
  <c r="R711" i="14" s="1"/>
  <c r="R629" i="19"/>
  <c r="Y629" i="19"/>
  <c r="R672" i="20"/>
  <c r="Y672" i="20"/>
  <c r="M570" i="14"/>
  <c r="N570" i="14"/>
  <c r="T60" i="10"/>
  <c r="O567" i="14" s="1"/>
  <c r="T60" i="12"/>
  <c r="N558" i="14"/>
  <c r="M558" i="14"/>
  <c r="Y630" i="20"/>
  <c r="R630" i="20"/>
  <c r="X61" i="10"/>
  <c r="O581" i="14" s="1"/>
  <c r="X61" i="12"/>
  <c r="R581" i="14" s="1"/>
  <c r="R668" i="20"/>
  <c r="Y668" i="20"/>
  <c r="R692" i="19"/>
  <c r="Y692" i="19"/>
  <c r="I1" i="20"/>
  <c r="U63" i="12"/>
  <c r="R598" i="14" s="1"/>
  <c r="T598" i="14" s="1"/>
  <c r="V77" i="12"/>
  <c r="R739" i="14" s="1"/>
  <c r="V77" i="10"/>
  <c r="O739" i="14" s="1"/>
  <c r="R857" i="20"/>
  <c r="Y857" i="20"/>
  <c r="R627" i="20"/>
  <c r="Y627" i="20"/>
  <c r="R648" i="19"/>
  <c r="Y648" i="19"/>
  <c r="M548" i="14"/>
  <c r="N548" i="14"/>
  <c r="S361" i="14"/>
  <c r="T361" i="14"/>
  <c r="T325" i="14"/>
  <c r="T77" i="12"/>
  <c r="R737" i="14" s="1"/>
  <c r="T77" i="10"/>
  <c r="O737" i="14" s="1"/>
  <c r="Q78" i="12"/>
  <c r="Q78" i="10"/>
  <c r="R682" i="19"/>
  <c r="Y682" i="19"/>
  <c r="R626" i="20"/>
  <c r="Y626" i="20"/>
  <c r="R650" i="19"/>
  <c r="Y650" i="19"/>
  <c r="R769" i="19"/>
  <c r="Y769" i="19"/>
  <c r="X80" i="12"/>
  <c r="R771" i="14" s="1"/>
  <c r="X80" i="10"/>
  <c r="O771" i="14" s="1"/>
  <c r="S77" i="12"/>
  <c r="R736" i="14" s="1"/>
  <c r="S77" i="10"/>
  <c r="O736" i="14" s="1"/>
  <c r="P77" i="12"/>
  <c r="P77" i="10"/>
  <c r="Y858" i="20"/>
  <c r="R858" i="20"/>
  <c r="R843" i="19"/>
  <c r="Y843" i="19"/>
  <c r="R625" i="20"/>
  <c r="Y625" i="20"/>
  <c r="R757" i="20"/>
  <c r="Y757" i="20"/>
  <c r="R632" i="20"/>
  <c r="Y632" i="20"/>
  <c r="W61" i="10"/>
  <c r="O580" i="14" s="1"/>
  <c r="W61" i="12"/>
  <c r="R580" i="14" s="1"/>
  <c r="R756" i="20"/>
  <c r="Y756" i="20"/>
  <c r="R61" i="10"/>
  <c r="O575" i="14" s="1"/>
  <c r="R61" i="12"/>
  <c r="N569" i="14"/>
  <c r="M569" i="14"/>
  <c r="R697" i="19"/>
  <c r="Y697" i="19"/>
  <c r="R659" i="20"/>
  <c r="Y659" i="20"/>
  <c r="T254" i="14"/>
  <c r="S254" i="14"/>
  <c r="T110" i="14"/>
  <c r="S110" i="14"/>
  <c r="S287" i="14"/>
  <c r="X44" i="16"/>
  <c r="V80" i="12"/>
  <c r="R769" i="14" s="1"/>
  <c r="V80" i="10"/>
  <c r="O769" i="14" s="1"/>
  <c r="R80" i="10"/>
  <c r="O765" i="14" s="1"/>
  <c r="R80" i="12"/>
  <c r="R765" i="14" s="1"/>
  <c r="U75" i="10"/>
  <c r="O718" i="14" s="1"/>
  <c r="U75" i="12"/>
  <c r="R718" i="14" s="1"/>
  <c r="T73" i="12"/>
  <c r="R697" i="14" s="1"/>
  <c r="T73" i="10"/>
  <c r="O697" i="14" s="1"/>
  <c r="V73" i="10"/>
  <c r="O699" i="14" s="1"/>
  <c r="V73" i="12"/>
  <c r="R699" i="14" s="1"/>
  <c r="P66" i="10"/>
  <c r="P66" i="12"/>
  <c r="T72" i="10"/>
  <c r="O687" i="14" s="1"/>
  <c r="T72" i="12"/>
  <c r="R687" i="14" s="1"/>
  <c r="X71" i="10"/>
  <c r="O681" i="14" s="1"/>
  <c r="X71" i="12"/>
  <c r="R681" i="14" s="1"/>
  <c r="U72" i="10"/>
  <c r="O688" i="14" s="1"/>
  <c r="U72" i="12"/>
  <c r="R688" i="14" s="1"/>
  <c r="Y772" i="19"/>
  <c r="R772" i="19"/>
  <c r="Y731" i="20"/>
  <c r="R731" i="20"/>
  <c r="Q63" i="10"/>
  <c r="O594" i="14" s="1"/>
  <c r="Q63" i="12"/>
  <c r="R594" i="14" s="1"/>
  <c r="R686" i="20"/>
  <c r="Y686" i="20"/>
  <c r="S69" i="10"/>
  <c r="O656" i="14" s="1"/>
  <c r="S69" i="12"/>
  <c r="R656" i="14" s="1"/>
  <c r="Q70" i="10"/>
  <c r="O664" i="14" s="1"/>
  <c r="Q664" i="14" s="1"/>
  <c r="Q70" i="12"/>
  <c r="R664" i="14" s="1"/>
  <c r="T664" i="14" s="1"/>
  <c r="P56" i="10"/>
  <c r="P56" i="12"/>
  <c r="N545" i="14"/>
  <c r="M545" i="14"/>
  <c r="R631" i="20"/>
  <c r="Y631" i="20"/>
  <c r="S67" i="10"/>
  <c r="O636" i="14" s="1"/>
  <c r="S67" i="12"/>
  <c r="R636" i="14" s="1"/>
  <c r="U67" i="10"/>
  <c r="O638" i="14" s="1"/>
  <c r="U67" i="12"/>
  <c r="R638" i="14" s="1"/>
  <c r="S68" i="10"/>
  <c r="O646" i="14" s="1"/>
  <c r="S68" i="12"/>
  <c r="R646" i="14" s="1"/>
  <c r="U69" i="10"/>
  <c r="O658" i="14" s="1"/>
  <c r="U69" i="12"/>
  <c r="R658" i="14" s="1"/>
  <c r="U65" i="10"/>
  <c r="O618" i="14" s="1"/>
  <c r="U65" i="12"/>
  <c r="R618" i="14" s="1"/>
  <c r="X66" i="10"/>
  <c r="O631" i="14" s="1"/>
  <c r="X66" i="12"/>
  <c r="R631" i="14" s="1"/>
  <c r="R766" i="20"/>
  <c r="Y766" i="20"/>
  <c r="T178" i="14"/>
  <c r="S178" i="14"/>
  <c r="S23" i="14"/>
  <c r="T23" i="14"/>
  <c r="Q80" i="10"/>
  <c r="Q80" i="12"/>
  <c r="Q75" i="10"/>
  <c r="O714" i="14" s="1"/>
  <c r="Q75" i="12"/>
  <c r="R714" i="14" s="1"/>
  <c r="M721" i="14"/>
  <c r="N721" i="14"/>
  <c r="W73" i="12"/>
  <c r="R700" i="14" s="1"/>
  <c r="W73" i="10"/>
  <c r="O700" i="14" s="1"/>
  <c r="W71" i="10"/>
  <c r="O680" i="14" s="1"/>
  <c r="W71" i="12"/>
  <c r="R680" i="14" s="1"/>
  <c r="V72" i="10"/>
  <c r="O689" i="14" s="1"/>
  <c r="V72" i="12"/>
  <c r="R689" i="14" s="1"/>
  <c r="Q72" i="10"/>
  <c r="O684" i="14" s="1"/>
  <c r="Q72" i="12"/>
  <c r="R684" i="14" s="1"/>
  <c r="S71" i="10"/>
  <c r="O676" i="14" s="1"/>
  <c r="S71" i="12"/>
  <c r="R676" i="14" s="1"/>
  <c r="Q69" i="10"/>
  <c r="O654" i="14" s="1"/>
  <c r="Q69" i="12"/>
  <c r="R654" i="14" s="1"/>
  <c r="P63" i="10"/>
  <c r="P63" i="12"/>
  <c r="Y737" i="19"/>
  <c r="R737" i="19"/>
  <c r="R751" i="19"/>
  <c r="Y751" i="19"/>
  <c r="R663" i="19"/>
  <c r="Y663" i="19"/>
  <c r="R69" i="10"/>
  <c r="O655" i="14" s="1"/>
  <c r="P655" i="14" s="1"/>
  <c r="R69" i="12"/>
  <c r="R655" i="14" s="1"/>
  <c r="P70" i="10"/>
  <c r="P70" i="12"/>
  <c r="R625" i="19"/>
  <c r="Y625" i="19"/>
  <c r="R65" i="10"/>
  <c r="O615" i="14" s="1"/>
  <c r="R65" i="12"/>
  <c r="R615" i="14" s="1"/>
  <c r="V67" i="10"/>
  <c r="O639" i="14" s="1"/>
  <c r="V67" i="12"/>
  <c r="R639" i="14" s="1"/>
  <c r="T68" i="10"/>
  <c r="O647" i="14" s="1"/>
  <c r="T68" i="12"/>
  <c r="R647" i="14" s="1"/>
  <c r="V69" i="10"/>
  <c r="O659" i="14" s="1"/>
  <c r="V69" i="12"/>
  <c r="R659" i="14" s="1"/>
  <c r="P65" i="10"/>
  <c r="P65" i="12"/>
  <c r="X579" i="16"/>
  <c r="S75" i="12"/>
  <c r="R716" i="14" s="1"/>
  <c r="S75" i="10"/>
  <c r="O716" i="14" s="1"/>
  <c r="P73" i="10"/>
  <c r="P73" i="12"/>
  <c r="W72" i="10"/>
  <c r="O690" i="14" s="1"/>
  <c r="W72" i="12"/>
  <c r="R690" i="14" s="1"/>
  <c r="W63" i="10"/>
  <c r="O600" i="14" s="1"/>
  <c r="W63" i="12"/>
  <c r="R600" i="14" s="1"/>
  <c r="S72" i="12"/>
  <c r="R686" i="14" s="1"/>
  <c r="S72" i="10"/>
  <c r="O686" i="14" s="1"/>
  <c r="R71" i="10"/>
  <c r="O675" i="14" s="1"/>
  <c r="R71" i="12"/>
  <c r="R675" i="14" s="1"/>
  <c r="X70" i="10"/>
  <c r="O671" i="14" s="1"/>
  <c r="Q671" i="14" s="1"/>
  <c r="X70" i="12"/>
  <c r="R671" i="14" s="1"/>
  <c r="T671" i="14" s="1"/>
  <c r="R695" i="20"/>
  <c r="Y695" i="20"/>
  <c r="S70" i="10"/>
  <c r="O666" i="14" s="1"/>
  <c r="Q666" i="14" s="1"/>
  <c r="S70" i="12"/>
  <c r="R666" i="14" s="1"/>
  <c r="T666" i="14" s="1"/>
  <c r="R63" i="10"/>
  <c r="O595" i="14" s="1"/>
  <c r="R63" i="12"/>
  <c r="R595" i="14" s="1"/>
  <c r="Y677" i="19"/>
  <c r="R677" i="19"/>
  <c r="R691" i="20"/>
  <c r="Y691" i="20"/>
  <c r="Q57" i="10"/>
  <c r="O534" i="14" s="1"/>
  <c r="Q57" i="12"/>
  <c r="R534" i="14" s="1"/>
  <c r="T69" i="10"/>
  <c r="O657" i="14" s="1"/>
  <c r="T69" i="12"/>
  <c r="R657" i="14" s="1"/>
  <c r="W70" i="10"/>
  <c r="O670" i="14" s="1"/>
  <c r="Q670" i="14" s="1"/>
  <c r="W70" i="12"/>
  <c r="R670" i="14" s="1"/>
  <c r="T670" i="14" s="1"/>
  <c r="W64" i="10"/>
  <c r="O610" i="14" s="1"/>
  <c r="W64" i="12"/>
  <c r="R610" i="14" s="1"/>
  <c r="Y639" i="19"/>
  <c r="R639" i="19"/>
  <c r="M565" i="14"/>
  <c r="N565" i="14"/>
  <c r="W57" i="10"/>
  <c r="O540" i="14" s="1"/>
  <c r="W57" i="12"/>
  <c r="R540" i="14" s="1"/>
  <c r="Q56" i="10"/>
  <c r="O524" i="14" s="1"/>
  <c r="Q56" i="12"/>
  <c r="R524" i="14" s="1"/>
  <c r="R681" i="20"/>
  <c r="Y681" i="20"/>
  <c r="R67" i="10"/>
  <c r="O635" i="14" s="1"/>
  <c r="R67" i="12"/>
  <c r="R635" i="14" s="1"/>
  <c r="X68" i="10"/>
  <c r="O651" i="14" s="1"/>
  <c r="X68" i="12"/>
  <c r="R651" i="14" s="1"/>
  <c r="W65" i="10"/>
  <c r="O620" i="14" s="1"/>
  <c r="W65" i="12"/>
  <c r="R620" i="14" s="1"/>
  <c r="U66" i="10"/>
  <c r="O628" i="14" s="1"/>
  <c r="U66" i="12"/>
  <c r="R628" i="14" s="1"/>
  <c r="T170" i="14"/>
  <c r="S170" i="14"/>
  <c r="O158" i="14"/>
  <c r="S731" i="16"/>
  <c r="V75" i="12"/>
  <c r="R719" i="14" s="1"/>
  <c r="V75" i="10"/>
  <c r="O719" i="14" s="1"/>
  <c r="V71" i="10"/>
  <c r="O679" i="14" s="1"/>
  <c r="V71" i="12"/>
  <c r="R679" i="14" s="1"/>
  <c r="S73" i="10"/>
  <c r="O696" i="14" s="1"/>
  <c r="S73" i="12"/>
  <c r="R696" i="14" s="1"/>
  <c r="M588" i="14"/>
  <c r="N588" i="14"/>
  <c r="T71" i="12"/>
  <c r="R677" i="14" s="1"/>
  <c r="T71" i="10"/>
  <c r="O677" i="14" s="1"/>
  <c r="R790" i="19"/>
  <c r="Y790" i="19"/>
  <c r="P69" i="10"/>
  <c r="P69" i="12"/>
  <c r="N554" i="14"/>
  <c r="M554" i="14"/>
  <c r="R671" i="20"/>
  <c r="Y671" i="20"/>
  <c r="N547" i="14"/>
  <c r="M547" i="14"/>
  <c r="Q64" i="10"/>
  <c r="O604" i="14" s="1"/>
  <c r="Q64" i="12"/>
  <c r="R604" i="14" s="1"/>
  <c r="Y682" i="20"/>
  <c r="R682" i="20"/>
  <c r="T570" i="14"/>
  <c r="M556" i="14"/>
  <c r="N556" i="14"/>
  <c r="W67" i="10"/>
  <c r="O640" i="14" s="1"/>
  <c r="W67" i="12"/>
  <c r="R640" i="14" s="1"/>
  <c r="W68" i="10"/>
  <c r="O650" i="14" s="1"/>
  <c r="W68" i="12"/>
  <c r="R650" i="14" s="1"/>
  <c r="V65" i="10"/>
  <c r="O619" i="14" s="1"/>
  <c r="V65" i="12"/>
  <c r="R619" i="14" s="1"/>
  <c r="S66" i="10"/>
  <c r="O626" i="14" s="1"/>
  <c r="S66" i="12"/>
  <c r="R626" i="14" s="1"/>
  <c r="Y743" i="20"/>
  <c r="R743" i="20"/>
  <c r="S157" i="14"/>
  <c r="T157" i="14"/>
  <c r="T515" i="14"/>
  <c r="S515" i="14"/>
  <c r="R213" i="14"/>
  <c r="X554" i="16"/>
  <c r="S317" i="16"/>
  <c r="X75" i="12"/>
  <c r="R721" i="14" s="1"/>
  <c r="X75" i="10"/>
  <c r="O721" i="14" s="1"/>
  <c r="M561" i="14"/>
  <c r="N561" i="14"/>
  <c r="Q71" i="10"/>
  <c r="O674" i="14" s="1"/>
  <c r="Q71" i="12"/>
  <c r="R674" i="14" s="1"/>
  <c r="Y753" i="19"/>
  <c r="R753" i="19"/>
  <c r="Q66" i="10"/>
  <c r="O624" i="14" s="1"/>
  <c r="Q66" i="12"/>
  <c r="R624" i="14" s="1"/>
  <c r="U56" i="10"/>
  <c r="O528" i="14" s="1"/>
  <c r="U56" i="12"/>
  <c r="R528" i="14" s="1"/>
  <c r="R58" i="10"/>
  <c r="O545" i="14" s="1"/>
  <c r="R58" i="12"/>
  <c r="R545" i="14" s="1"/>
  <c r="R735" i="19"/>
  <c r="Y735" i="19"/>
  <c r="T64" i="10"/>
  <c r="O607" i="14" s="1"/>
  <c r="T64" i="12"/>
  <c r="R607" i="14" s="1"/>
  <c r="P57" i="10"/>
  <c r="P57" i="12"/>
  <c r="S63" i="10"/>
  <c r="O596" i="14" s="1"/>
  <c r="S63" i="12"/>
  <c r="R596" i="14" s="1"/>
  <c r="T57" i="10"/>
  <c r="O537" i="14" s="1"/>
  <c r="T57" i="12"/>
  <c r="R537" i="14" s="1"/>
  <c r="M564" i="14"/>
  <c r="N564" i="14"/>
  <c r="S64" i="10"/>
  <c r="O606" i="14" s="1"/>
  <c r="S64" i="12"/>
  <c r="R606" i="14" s="1"/>
  <c r="S57" i="10"/>
  <c r="O536" i="14" s="1"/>
  <c r="S57" i="12"/>
  <c r="R536" i="14" s="1"/>
  <c r="N555" i="14"/>
  <c r="M555" i="14"/>
  <c r="X56" i="10"/>
  <c r="O531" i="14" s="1"/>
  <c r="X56" i="12"/>
  <c r="R531" i="14" s="1"/>
  <c r="X67" i="10"/>
  <c r="O641" i="14" s="1"/>
  <c r="X67" i="12"/>
  <c r="R641" i="14" s="1"/>
  <c r="R68" i="10"/>
  <c r="O645" i="14" s="1"/>
  <c r="R68" i="12"/>
  <c r="R645" i="14" s="1"/>
  <c r="X65" i="10"/>
  <c r="O621" i="14" s="1"/>
  <c r="X65" i="12"/>
  <c r="R621" i="14" s="1"/>
  <c r="T66" i="10"/>
  <c r="O627" i="14" s="1"/>
  <c r="T66" i="12"/>
  <c r="R627" i="14" s="1"/>
  <c r="Y755" i="19"/>
  <c r="R755" i="19"/>
  <c r="Y737" i="20"/>
  <c r="R737" i="20"/>
  <c r="Q549" i="14"/>
  <c r="P549" i="14"/>
  <c r="T156" i="14"/>
  <c r="S156" i="14"/>
  <c r="S451" i="14"/>
  <c r="T451" i="14"/>
  <c r="T8" i="14"/>
  <c r="S8" i="14"/>
  <c r="S271" i="16"/>
  <c r="X732" i="16"/>
  <c r="S747" i="16"/>
  <c r="T80" i="10"/>
  <c r="O767" i="14" s="1"/>
  <c r="T80" i="12"/>
  <c r="R767" i="14" s="1"/>
  <c r="W75" i="12"/>
  <c r="R720" i="14" s="1"/>
  <c r="W75" i="10"/>
  <c r="O720" i="14" s="1"/>
  <c r="Q720" i="14" s="1"/>
  <c r="T75" i="12"/>
  <c r="R717" i="14" s="1"/>
  <c r="T75" i="10"/>
  <c r="O717" i="14" s="1"/>
  <c r="X73" i="10"/>
  <c r="O701" i="14" s="1"/>
  <c r="X73" i="12"/>
  <c r="R701" i="14" s="1"/>
  <c r="P72" i="10"/>
  <c r="P72" i="12"/>
  <c r="W58" i="10"/>
  <c r="O550" i="14" s="1"/>
  <c r="W58" i="12"/>
  <c r="R550" i="14" s="1"/>
  <c r="N553" i="14"/>
  <c r="M553" i="14"/>
  <c r="R761" i="20"/>
  <c r="Y761" i="20"/>
  <c r="V68" i="10"/>
  <c r="O649" i="14" s="1"/>
  <c r="V68" i="12"/>
  <c r="R649" i="14" s="1"/>
  <c r="X58" i="10"/>
  <c r="O551" i="14" s="1"/>
  <c r="X58" i="12"/>
  <c r="R551" i="14" s="1"/>
  <c r="Q65" i="10"/>
  <c r="O614" i="14" s="1"/>
  <c r="Q65" i="12"/>
  <c r="R614" i="14" s="1"/>
  <c r="P64" i="10"/>
  <c r="P64" i="12"/>
  <c r="X63" i="10"/>
  <c r="O601" i="14" s="1"/>
  <c r="X63" i="12"/>
  <c r="R601" i="14" s="1"/>
  <c r="R64" i="10"/>
  <c r="O605" i="14" s="1"/>
  <c r="R64" i="12"/>
  <c r="R605" i="14" s="1"/>
  <c r="N544" i="14"/>
  <c r="W69" i="10"/>
  <c r="O660" i="14" s="1"/>
  <c r="W69" i="12"/>
  <c r="R660" i="14" s="1"/>
  <c r="T67" i="10"/>
  <c r="O637" i="14" s="1"/>
  <c r="T67" i="12"/>
  <c r="R637" i="14" s="1"/>
  <c r="Q68" i="10"/>
  <c r="O644" i="14" s="1"/>
  <c r="Q68" i="12"/>
  <c r="R644" i="14" s="1"/>
  <c r="T65" i="10"/>
  <c r="O617" i="14" s="1"/>
  <c r="T65" i="12"/>
  <c r="R617" i="14" s="1"/>
  <c r="W66" i="10"/>
  <c r="O630" i="14" s="1"/>
  <c r="W66" i="12"/>
  <c r="R630" i="14" s="1"/>
  <c r="R75" i="12"/>
  <c r="R715" i="14" s="1"/>
  <c r="R75" i="10"/>
  <c r="O715" i="14" s="1"/>
  <c r="U73" i="10"/>
  <c r="O698" i="14" s="1"/>
  <c r="U73" i="12"/>
  <c r="R698" i="14" s="1"/>
  <c r="X72" i="10"/>
  <c r="O691" i="14" s="1"/>
  <c r="X72" i="12"/>
  <c r="R691" i="14" s="1"/>
  <c r="P71" i="10"/>
  <c r="P71" i="12"/>
  <c r="X64" i="10"/>
  <c r="O611" i="14" s="1"/>
  <c r="X64" i="12"/>
  <c r="R611" i="14" s="1"/>
  <c r="Q58" i="10"/>
  <c r="Q58" i="12"/>
  <c r="R70" i="10"/>
  <c r="O665" i="14" s="1"/>
  <c r="Q665" i="14" s="1"/>
  <c r="R70" i="12"/>
  <c r="R665" i="14" s="1"/>
  <c r="T665" i="14" s="1"/>
  <c r="R629" i="20"/>
  <c r="Y629" i="20"/>
  <c r="V64" i="10"/>
  <c r="O609" i="14" s="1"/>
  <c r="V64" i="12"/>
  <c r="R609" i="14" s="1"/>
  <c r="R690" i="20"/>
  <c r="Y690" i="20"/>
  <c r="R647" i="19"/>
  <c r="Y647" i="19"/>
  <c r="N566" i="14"/>
  <c r="M566" i="14"/>
  <c r="Q67" i="10"/>
  <c r="O634" i="14" s="1"/>
  <c r="Q67" i="12"/>
  <c r="R634" i="14" s="1"/>
  <c r="P68" i="10"/>
  <c r="P68" i="12"/>
  <c r="R747" i="19"/>
  <c r="Y747" i="19"/>
  <c r="T417" i="14"/>
  <c r="S417" i="14"/>
  <c r="X555" i="16"/>
  <c r="S155" i="16"/>
  <c r="P75" i="10"/>
  <c r="P75" i="12"/>
  <c r="R747" i="20"/>
  <c r="Y747" i="20"/>
  <c r="R72" i="10"/>
  <c r="O685" i="14" s="1"/>
  <c r="R72" i="12"/>
  <c r="R685" i="14" s="1"/>
  <c r="U64" i="10"/>
  <c r="O608" i="14" s="1"/>
  <c r="U64" i="12"/>
  <c r="R608" i="14" s="1"/>
  <c r="M546" i="14"/>
  <c r="N546" i="14"/>
  <c r="R678" i="19"/>
  <c r="Y678" i="19"/>
  <c r="U70" i="10"/>
  <c r="O668" i="14" s="1"/>
  <c r="Q668" i="14" s="1"/>
  <c r="U70" i="12"/>
  <c r="R668" i="14" s="1"/>
  <c r="T668" i="14" s="1"/>
  <c r="U71" i="10"/>
  <c r="O678" i="14" s="1"/>
  <c r="U71" i="12"/>
  <c r="R678" i="14" s="1"/>
  <c r="V70" i="10"/>
  <c r="O669" i="14" s="1"/>
  <c r="Q669" i="14" s="1"/>
  <c r="V70" i="12"/>
  <c r="R669" i="14" s="1"/>
  <c r="T669" i="14" s="1"/>
  <c r="R660" i="19"/>
  <c r="Y660" i="19"/>
  <c r="T56" i="10"/>
  <c r="O527" i="14" s="1"/>
  <c r="T56" i="12"/>
  <c r="R527" i="14" s="1"/>
  <c r="X57" i="10"/>
  <c r="O541" i="14" s="1"/>
  <c r="X57" i="12"/>
  <c r="R541" i="14" s="1"/>
  <c r="P67" i="10"/>
  <c r="P67" i="12"/>
  <c r="S65" i="10"/>
  <c r="O616" i="14" s="1"/>
  <c r="S65" i="12"/>
  <c r="R616" i="14" s="1"/>
  <c r="R66" i="10"/>
  <c r="O625" i="14" s="1"/>
  <c r="R66" i="12"/>
  <c r="R625" i="14" s="1"/>
  <c r="T460" i="14"/>
  <c r="S460" i="14"/>
  <c r="S223" i="14"/>
  <c r="T223" i="14"/>
  <c r="R854" i="18"/>
  <c r="Y854" i="18"/>
  <c r="R154" i="18"/>
  <c r="Y154" i="18"/>
  <c r="Y874" i="18"/>
  <c r="R324" i="18"/>
  <c r="Y324" i="18"/>
  <c r="R384" i="18"/>
  <c r="Y384" i="18"/>
  <c r="Y364" i="18"/>
  <c r="R364" i="18"/>
  <c r="R464" i="18"/>
  <c r="Y464" i="18"/>
  <c r="R124" i="18"/>
  <c r="Y124" i="18"/>
  <c r="R14" i="18"/>
  <c r="Y14" i="18"/>
  <c r="R144" i="18"/>
  <c r="Y144" i="18"/>
  <c r="R224" i="18"/>
  <c r="Y224" i="18"/>
  <c r="Y884" i="18"/>
  <c r="R884" i="18"/>
  <c r="R704" i="18"/>
  <c r="Y704" i="18"/>
  <c r="S202" i="16"/>
  <c r="R54" i="18"/>
  <c r="Y54" i="18"/>
  <c r="R344" i="18"/>
  <c r="Y344" i="18"/>
  <c r="R864" i="18"/>
  <c r="Y864" i="18"/>
  <c r="Y774" i="18"/>
  <c r="R774" i="18"/>
  <c r="R614" i="18"/>
  <c r="Y614" i="18"/>
  <c r="Y694" i="18"/>
  <c r="R694" i="18"/>
  <c r="I1" i="18"/>
  <c r="O1" i="18"/>
  <c r="P1" i="18"/>
  <c r="S715" i="16"/>
  <c r="U781" i="20"/>
  <c r="V781" i="20"/>
  <c r="Y781" i="20"/>
  <c r="W781" i="20"/>
  <c r="X781" i="20"/>
  <c r="X783" i="18"/>
  <c r="W783" i="18"/>
  <c r="V783" i="18"/>
  <c r="U783" i="18"/>
  <c r="P672" i="14"/>
  <c r="S672" i="14"/>
  <c r="U779" i="20"/>
  <c r="V779" i="20"/>
  <c r="W779" i="20"/>
  <c r="X779" i="20"/>
  <c r="Y779" i="20"/>
  <c r="X291" i="16"/>
  <c r="X35" i="16"/>
  <c r="X458" i="16"/>
  <c r="X18" i="16"/>
  <c r="X669" i="16"/>
  <c r="S669" i="16"/>
  <c r="N1" i="18"/>
  <c r="S672" i="16"/>
  <c r="X549" i="16"/>
  <c r="S224" i="16"/>
  <c r="X699" i="16"/>
  <c r="X700" i="16"/>
  <c r="S819" i="16"/>
  <c r="X747" i="16"/>
  <c r="U776" i="20"/>
  <c r="Y776" i="20"/>
  <c r="X776" i="20"/>
  <c r="W825" i="16"/>
  <c r="P825" i="16"/>
  <c r="U825" i="16"/>
  <c r="T825" i="16"/>
  <c r="Q825" i="16"/>
  <c r="R825" i="16"/>
  <c r="V825" i="16"/>
  <c r="X776" i="18"/>
  <c r="U776" i="18"/>
  <c r="V776" i="18"/>
  <c r="Y776" i="18"/>
  <c r="X778" i="19"/>
  <c r="V778" i="19"/>
  <c r="Y778" i="19"/>
  <c r="U778" i="19"/>
  <c r="W778" i="19"/>
  <c r="X783" i="19"/>
  <c r="V783" i="19"/>
  <c r="W783" i="19"/>
  <c r="Y783" i="19"/>
  <c r="U783" i="19"/>
  <c r="X348" i="16"/>
  <c r="X868" i="16"/>
  <c r="S716" i="16"/>
  <c r="S735" i="16"/>
  <c r="S854" i="16"/>
  <c r="X567" i="16"/>
  <c r="X778" i="20"/>
  <c r="V778" i="20"/>
  <c r="W778" i="20"/>
  <c r="U778" i="20"/>
  <c r="Y778" i="20"/>
  <c r="Y780" i="18"/>
  <c r="U780" i="18"/>
  <c r="W780" i="18"/>
  <c r="V780" i="18"/>
  <c r="X780" i="18"/>
  <c r="R826" i="16"/>
  <c r="T826" i="16"/>
  <c r="P826" i="16"/>
  <c r="U826" i="16"/>
  <c r="O826" i="16"/>
  <c r="W826" i="16"/>
  <c r="V826" i="16"/>
  <c r="Q826" i="16"/>
  <c r="X777" i="19"/>
  <c r="Y777" i="19"/>
  <c r="W777" i="19"/>
  <c r="V777" i="19"/>
  <c r="X777" i="20"/>
  <c r="W777" i="20"/>
  <c r="V777" i="20"/>
  <c r="Y777" i="20"/>
  <c r="U777" i="20"/>
  <c r="X553" i="16"/>
  <c r="X785" i="16"/>
  <c r="X734" i="16"/>
  <c r="Q1" i="18"/>
  <c r="X672" i="16"/>
  <c r="O825" i="16"/>
  <c r="S808" i="16"/>
  <c r="S546" i="16"/>
  <c r="X735" i="16"/>
  <c r="X716" i="16"/>
  <c r="S555" i="16"/>
  <c r="V784" i="18"/>
  <c r="X784" i="18"/>
  <c r="W784" i="18"/>
  <c r="R824" i="16"/>
  <c r="U824" i="16"/>
  <c r="Q824" i="16"/>
  <c r="O824" i="16"/>
  <c r="W824" i="16"/>
  <c r="V824" i="16"/>
  <c r="T824" i="16"/>
  <c r="P824" i="16"/>
  <c r="U782" i="19"/>
  <c r="Y782" i="19"/>
  <c r="W782" i="19"/>
  <c r="V782" i="19"/>
  <c r="X782" i="19"/>
  <c r="S407" i="16"/>
  <c r="S63" i="16"/>
  <c r="S283" i="16"/>
  <c r="S291" i="16"/>
  <c r="X202" i="16"/>
  <c r="S339" i="16"/>
  <c r="W781" i="18"/>
  <c r="Y781" i="18"/>
  <c r="W830" i="16"/>
  <c r="P830" i="16"/>
  <c r="V830" i="16"/>
  <c r="R830" i="16"/>
  <c r="T830" i="16"/>
  <c r="Q830" i="16"/>
  <c r="U775" i="19"/>
  <c r="Y775" i="19"/>
  <c r="W775" i="19"/>
  <c r="V775" i="19"/>
  <c r="X775" i="19"/>
  <c r="P667" i="14"/>
  <c r="V775" i="18"/>
  <c r="U775" i="18"/>
  <c r="Y775" i="18"/>
  <c r="X775" i="18"/>
  <c r="W775" i="18"/>
  <c r="U777" i="18"/>
  <c r="X777" i="18"/>
  <c r="W777" i="18"/>
  <c r="V777" i="18"/>
  <c r="Y777" i="18"/>
  <c r="S547" i="16"/>
  <c r="S710" i="16"/>
  <c r="S804" i="16"/>
  <c r="S730" i="16"/>
  <c r="X842" i="16"/>
  <c r="S736" i="16"/>
  <c r="R829" i="16"/>
  <c r="W829" i="16"/>
  <c r="X829" i="16" s="1"/>
  <c r="V775" i="20"/>
  <c r="X775" i="20"/>
  <c r="X1" i="20" s="1"/>
  <c r="W775" i="20"/>
  <c r="Y775" i="20"/>
  <c r="U775" i="20"/>
  <c r="T827" i="16"/>
  <c r="Q827" i="16"/>
  <c r="O827" i="16"/>
  <c r="W827" i="16"/>
  <c r="R827" i="16"/>
  <c r="R1" i="16" s="1"/>
  <c r="U827" i="16"/>
  <c r="X778" i="18"/>
  <c r="W778" i="18"/>
  <c r="V778" i="18"/>
  <c r="U778" i="18"/>
  <c r="Y778" i="18"/>
  <c r="S57" i="16"/>
  <c r="S34" i="16"/>
  <c r="X781" i="18"/>
  <c r="V781" i="18"/>
  <c r="S700" i="16"/>
  <c r="X804" i="16"/>
  <c r="S696" i="16"/>
  <c r="X715" i="16"/>
  <c r="Y780" i="19"/>
  <c r="U780" i="19"/>
  <c r="X780" i="19"/>
  <c r="W784" i="20"/>
  <c r="U784" i="20"/>
  <c r="X783" i="20"/>
  <c r="Y783" i="20"/>
  <c r="W783" i="20"/>
  <c r="U783" i="20"/>
  <c r="V783" i="20"/>
  <c r="T828" i="16"/>
  <c r="Q828" i="16"/>
  <c r="W828" i="16"/>
  <c r="O828" i="16"/>
  <c r="V828" i="16"/>
  <c r="U828" i="16"/>
  <c r="S44" i="16"/>
  <c r="S553" i="16"/>
  <c r="X728" i="16"/>
  <c r="S863" i="16"/>
  <c r="X545" i="16"/>
  <c r="X784" i="19"/>
  <c r="Y784" i="19"/>
  <c r="W784" i="19"/>
  <c r="V784" i="19"/>
  <c r="U784" i="19"/>
  <c r="W780" i="20"/>
  <c r="U780" i="20"/>
  <c r="Y780" i="20"/>
  <c r="X780" i="20"/>
  <c r="V780" i="20"/>
  <c r="X779" i="19"/>
  <c r="W779" i="19"/>
  <c r="U779" i="19"/>
  <c r="Y779" i="19"/>
  <c r="V779" i="19"/>
  <c r="V776" i="19"/>
  <c r="W776" i="19"/>
  <c r="X776" i="19"/>
  <c r="Y776" i="19"/>
  <c r="U776" i="19"/>
  <c r="X355" i="16"/>
  <c r="S458" i="16"/>
  <c r="S18" i="16"/>
  <c r="S734" i="16"/>
  <c r="S868" i="16"/>
  <c r="X673" i="16"/>
  <c r="U831" i="16"/>
  <c r="P831" i="16"/>
  <c r="V831" i="16"/>
  <c r="T831" i="16"/>
  <c r="O831" i="16"/>
  <c r="W831" i="16"/>
  <c r="Q831" i="16"/>
  <c r="R831" i="16"/>
  <c r="X869" i="16"/>
  <c r="X813" i="16"/>
  <c r="X790" i="16"/>
  <c r="S549" i="16"/>
  <c r="U782" i="20"/>
  <c r="W782" i="20"/>
  <c r="Y782" i="20"/>
  <c r="V782" i="20"/>
  <c r="X782" i="20"/>
  <c r="X148" i="16"/>
  <c r="S870" i="16"/>
  <c r="X863" i="16"/>
  <c r="X9" i="16"/>
  <c r="S20" i="16"/>
  <c r="S148" i="16"/>
  <c r="S856" i="16"/>
  <c r="S790" i="16"/>
  <c r="S673" i="16"/>
  <c r="S829" i="16"/>
  <c r="X264" i="16"/>
  <c r="S832" i="16"/>
  <c r="X356" i="16"/>
  <c r="Q589" i="14" l="1"/>
  <c r="S629" i="14"/>
  <c r="T410" i="14"/>
  <c r="N362" i="14"/>
  <c r="M67" i="21"/>
  <c r="S892" i="16"/>
  <c r="S642" i="16"/>
  <c r="X14" i="16"/>
  <c r="X87" i="16"/>
  <c r="X884" i="16"/>
  <c r="X880" i="16"/>
  <c r="X492" i="16"/>
  <c r="S885" i="16"/>
  <c r="M71" i="21"/>
  <c r="X21" i="16"/>
  <c r="X19" i="16"/>
  <c r="S497" i="16"/>
  <c r="X495" i="16"/>
  <c r="X54" i="16"/>
  <c r="X517" i="16"/>
  <c r="X339" i="16"/>
  <c r="X878" i="16"/>
  <c r="X895" i="16"/>
  <c r="X883" i="16"/>
  <c r="X893" i="16"/>
  <c r="X58" i="16"/>
  <c r="X338" i="16"/>
  <c r="X93" i="16"/>
  <c r="X879" i="16"/>
  <c r="X499" i="16"/>
  <c r="S895" i="16"/>
  <c r="S493" i="16"/>
  <c r="S338" i="16"/>
  <c r="X890" i="16"/>
  <c r="X881" i="16"/>
  <c r="S884" i="16"/>
  <c r="S886" i="16"/>
  <c r="S601" i="16"/>
  <c r="X86" i="16"/>
  <c r="X892" i="16"/>
  <c r="S890" i="16"/>
  <c r="X887" i="16"/>
  <c r="X601" i="16"/>
  <c r="S887" i="16"/>
  <c r="S881" i="16"/>
  <c r="X22" i="16"/>
  <c r="S880" i="16"/>
  <c r="S93" i="16"/>
  <c r="S888" i="16"/>
  <c r="S879" i="16"/>
  <c r="M110" i="21"/>
  <c r="S88" i="16"/>
  <c r="X340" i="16"/>
  <c r="X344" i="16"/>
  <c r="X88" i="16"/>
  <c r="X886" i="16"/>
  <c r="X888" i="16"/>
  <c r="S894" i="16"/>
  <c r="X885" i="16"/>
  <c r="P424" i="14"/>
  <c r="S83" i="14"/>
  <c r="T97" i="14"/>
  <c r="Q629" i="14"/>
  <c r="Q587" i="14"/>
  <c r="P2" i="3"/>
  <c r="Q2" i="3"/>
  <c r="R2" i="3"/>
  <c r="L369" i="14"/>
  <c r="T2" i="3"/>
  <c r="O2" i="3"/>
  <c r="V2" i="3"/>
  <c r="U2" i="3"/>
  <c r="S2" i="3"/>
  <c r="N2" i="3"/>
  <c r="M549" i="14"/>
  <c r="N340" i="14"/>
  <c r="T70" i="21"/>
  <c r="X1" i="19"/>
  <c r="M28" i="21"/>
  <c r="T65" i="21"/>
  <c r="N80" i="14"/>
  <c r="S241" i="14"/>
  <c r="P395" i="14"/>
  <c r="T67" i="21"/>
  <c r="S413" i="14"/>
  <c r="Q4" i="14"/>
  <c r="V1" i="19"/>
  <c r="T374" i="14"/>
  <c r="V1" i="20"/>
  <c r="M32" i="21"/>
  <c r="P246" i="14"/>
  <c r="S21" i="14"/>
  <c r="M70" i="21"/>
  <c r="U1" i="20"/>
  <c r="U1" i="19"/>
  <c r="M550" i="14"/>
  <c r="M30" i="21"/>
  <c r="Q39" i="14"/>
  <c r="T31" i="21"/>
  <c r="M107" i="21"/>
  <c r="N223" i="14"/>
  <c r="T28" i="21"/>
  <c r="Q334" i="14"/>
  <c r="N21" i="14"/>
  <c r="S70" i="14"/>
  <c r="M667" i="14"/>
  <c r="T124" i="14"/>
  <c r="M65" i="21"/>
  <c r="W1" i="19"/>
  <c r="Y1" i="19"/>
  <c r="W1" i="20"/>
  <c r="R1" i="19"/>
  <c r="R1" i="20"/>
  <c r="T27" i="21"/>
  <c r="T110" i="21"/>
  <c r="T64" i="21"/>
  <c r="Y1" i="20"/>
  <c r="Y1" i="18"/>
  <c r="Q591" i="14"/>
  <c r="S298" i="14"/>
  <c r="T375" i="14"/>
  <c r="Q228" i="14"/>
  <c r="P734" i="14"/>
  <c r="N543" i="14"/>
  <c r="Q91" i="14"/>
  <c r="P316" i="14"/>
  <c r="T91" i="14"/>
  <c r="S203" i="14"/>
  <c r="L358" i="14"/>
  <c r="S79" i="14"/>
  <c r="L359" i="14"/>
  <c r="N359" i="14" s="1"/>
  <c r="L354" i="14"/>
  <c r="P314" i="14"/>
  <c r="W70" i="3"/>
  <c r="L355" i="14"/>
  <c r="M355" i="14" s="1"/>
  <c r="L356" i="14"/>
  <c r="N356" i="14" s="1"/>
  <c r="L361" i="14"/>
  <c r="L357" i="14"/>
  <c r="S201" i="14"/>
  <c r="S191" i="14"/>
  <c r="S497" i="14"/>
  <c r="T15" i="14"/>
  <c r="T78" i="14"/>
  <c r="T210" i="14"/>
  <c r="M411" i="14"/>
  <c r="N221" i="14"/>
  <c r="Q583" i="14"/>
  <c r="P738" i="14"/>
  <c r="Q157" i="14"/>
  <c r="L671" i="14"/>
  <c r="N671" i="14" s="1"/>
  <c r="N503" i="14"/>
  <c r="S264" i="14"/>
  <c r="P6" i="14"/>
  <c r="N74" i="14"/>
  <c r="N236" i="14"/>
  <c r="T106" i="21"/>
  <c r="T72" i="21"/>
  <c r="M111" i="21"/>
  <c r="S184" i="14"/>
  <c r="S301" i="14"/>
  <c r="T435" i="14"/>
  <c r="M571" i="14"/>
  <c r="S96" i="14"/>
  <c r="T104" i="21"/>
  <c r="M68" i="21"/>
  <c r="M104" i="21"/>
  <c r="T68" i="21"/>
  <c r="T71" i="21"/>
  <c r="M106" i="21"/>
  <c r="S58" i="14"/>
  <c r="T107" i="14"/>
  <c r="Q563" i="14"/>
  <c r="W58" i="3"/>
  <c r="S529" i="14"/>
  <c r="T331" i="14"/>
  <c r="T499" i="14"/>
  <c r="S240" i="14"/>
  <c r="T695" i="14"/>
  <c r="S483" i="14"/>
  <c r="S364" i="14"/>
  <c r="S209" i="14"/>
  <c r="T236" i="14"/>
  <c r="M417" i="14"/>
  <c r="M64" i="21"/>
  <c r="P598" i="14"/>
  <c r="Q400" i="14"/>
  <c r="N75" i="14"/>
  <c r="S597" i="14"/>
  <c r="T239" i="14"/>
  <c r="T30" i="21"/>
  <c r="T66" i="21"/>
  <c r="P128" i="14"/>
  <c r="T77" i="14"/>
  <c r="M28" i="14"/>
  <c r="M105" i="21"/>
  <c r="T24" i="21"/>
  <c r="S419" i="14"/>
  <c r="T569" i="14"/>
  <c r="T43" i="14"/>
  <c r="S249" i="14"/>
  <c r="S441" i="14"/>
  <c r="M509" i="14"/>
  <c r="S211" i="14"/>
  <c r="Q65" i="14"/>
  <c r="N119" i="14"/>
  <c r="M234" i="14"/>
  <c r="S98" i="14"/>
  <c r="Q154" i="14"/>
  <c r="Q155" i="14"/>
  <c r="W74" i="3"/>
  <c r="S365" i="14"/>
  <c r="Q275" i="14"/>
  <c r="S369" i="14"/>
  <c r="S748" i="14"/>
  <c r="N166" i="14"/>
  <c r="Q7" i="14"/>
  <c r="Q393" i="14"/>
  <c r="M439" i="14"/>
  <c r="T18" i="14"/>
  <c r="P199" i="14"/>
  <c r="T20" i="14"/>
  <c r="T148" i="14"/>
  <c r="S694" i="14"/>
  <c r="T155" i="14"/>
  <c r="P401" i="14"/>
  <c r="Z76" i="21"/>
  <c r="T186" i="14"/>
  <c r="N489" i="14"/>
  <c r="Q508" i="14"/>
  <c r="Q504" i="14"/>
  <c r="S267" i="14"/>
  <c r="N431" i="14"/>
  <c r="M227" i="14"/>
  <c r="P394" i="14"/>
  <c r="Q399" i="14"/>
  <c r="M285" i="14"/>
  <c r="T439" i="14"/>
  <c r="T59" i="14"/>
  <c r="Q218" i="14"/>
  <c r="T276" i="14"/>
  <c r="T286" i="14"/>
  <c r="M444" i="14"/>
  <c r="Q396" i="14"/>
  <c r="M237" i="14"/>
  <c r="M233" i="14"/>
  <c r="T69" i="21"/>
  <c r="X827" i="16"/>
  <c r="S104" i="14"/>
  <c r="T29" i="21"/>
  <c r="T509" i="14"/>
  <c r="T495" i="14"/>
  <c r="S190" i="14"/>
  <c r="P397" i="14"/>
  <c r="Y6" i="10"/>
  <c r="Z6" i="10" s="1"/>
  <c r="M235" i="14"/>
  <c r="T123" i="14"/>
  <c r="S111" i="14"/>
  <c r="Q748" i="14"/>
  <c r="M30" i="14"/>
  <c r="M79" i="14"/>
  <c r="P9" i="14"/>
  <c r="Q425" i="14"/>
  <c r="M735" i="14"/>
  <c r="Q326" i="14"/>
  <c r="S87" i="14"/>
  <c r="N224" i="14"/>
  <c r="Q209" i="14"/>
  <c r="Q140" i="14"/>
  <c r="S2" i="9"/>
  <c r="S263" i="14"/>
  <c r="S67" i="14"/>
  <c r="S418" i="14"/>
  <c r="N461" i="14"/>
  <c r="Y28" i="10"/>
  <c r="Z28" i="10" s="1"/>
  <c r="M175" i="14"/>
  <c r="T383" i="14"/>
  <c r="W43" i="3"/>
  <c r="N5" i="14"/>
  <c r="N506" i="14"/>
  <c r="P317" i="14"/>
  <c r="T294" i="14"/>
  <c r="S158" i="14"/>
  <c r="T547" i="14"/>
  <c r="T446" i="14"/>
  <c r="T199" i="14"/>
  <c r="T409" i="14"/>
  <c r="Q553" i="14"/>
  <c r="T266" i="14"/>
  <c r="S327" i="14"/>
  <c r="S166" i="14"/>
  <c r="S243" i="14"/>
  <c r="T330" i="14"/>
  <c r="T490" i="14"/>
  <c r="S297" i="14"/>
  <c r="S420" i="14"/>
  <c r="T471" i="14"/>
  <c r="S414" i="14"/>
  <c r="T19" i="14"/>
  <c r="T47" i="14"/>
  <c r="S64" i="14"/>
  <c r="S319" i="14"/>
  <c r="N575" i="14"/>
  <c r="S74" i="14"/>
  <c r="T459" i="14"/>
  <c r="T353" i="14"/>
  <c r="P590" i="14"/>
  <c r="S340" i="14"/>
  <c r="T226" i="14"/>
  <c r="T349" i="14"/>
  <c r="T390" i="14"/>
  <c r="T163" i="14"/>
  <c r="P573" i="14"/>
  <c r="T336" i="14"/>
  <c r="T421" i="14"/>
  <c r="Q585" i="14"/>
  <c r="T268" i="14"/>
  <c r="S144" i="14"/>
  <c r="S101" i="14"/>
  <c r="T16" i="14"/>
  <c r="T526" i="14"/>
  <c r="T231" i="14"/>
  <c r="S275" i="14"/>
  <c r="S454" i="14"/>
  <c r="T415" i="14"/>
  <c r="T107" i="21"/>
  <c r="T168" i="14"/>
  <c r="T130" i="14"/>
  <c r="T143" i="14"/>
  <c r="T583" i="14"/>
  <c r="T280" i="14"/>
  <c r="T367" i="14"/>
  <c r="S159" i="14"/>
  <c r="T114" i="14"/>
  <c r="T408" i="14"/>
  <c r="S73" i="14"/>
  <c r="S379" i="14"/>
  <c r="T586" i="14"/>
  <c r="M69" i="21"/>
  <c r="T376" i="14"/>
  <c r="S380" i="14"/>
  <c r="Q559" i="14"/>
  <c r="M579" i="14"/>
  <c r="P70" i="14"/>
  <c r="M24" i="21"/>
  <c r="S449" i="14"/>
  <c r="T14" i="14"/>
  <c r="T247" i="14"/>
  <c r="S431" i="14"/>
  <c r="T320" i="14"/>
  <c r="T111" i="21"/>
  <c r="M284" i="14"/>
  <c r="N286" i="14"/>
  <c r="N31" i="14"/>
  <c r="N23" i="14"/>
  <c r="M23" i="14"/>
  <c r="N25" i="14"/>
  <c r="M25" i="14"/>
  <c r="N27" i="14"/>
  <c r="M27" i="14"/>
  <c r="T65" i="14"/>
  <c r="T296" i="14"/>
  <c r="S198" i="14"/>
  <c r="Y62" i="10"/>
  <c r="Z62" i="10" s="1"/>
  <c r="T25" i="21"/>
  <c r="M29" i="21"/>
  <c r="N39" i="14"/>
  <c r="S323" i="14"/>
  <c r="P109" i="14"/>
  <c r="M31" i="21"/>
  <c r="M26" i="21"/>
  <c r="T328" i="14"/>
  <c r="P571" i="14"/>
  <c r="T105" i="21"/>
  <c r="S759" i="14"/>
  <c r="T112" i="21"/>
  <c r="P21" i="14"/>
  <c r="M505" i="14"/>
  <c r="T440" i="14"/>
  <c r="M112" i="21"/>
  <c r="Q1" i="16"/>
  <c r="S830" i="16"/>
  <c r="P538" i="14"/>
  <c r="T549" i="14"/>
  <c r="T200" i="14"/>
  <c r="Q599" i="14"/>
  <c r="S324" i="14"/>
  <c r="S228" i="14"/>
  <c r="T278" i="14"/>
  <c r="S384" i="14"/>
  <c r="S118" i="14"/>
  <c r="S587" i="14"/>
  <c r="P15" i="14"/>
  <c r="S89" i="14"/>
  <c r="S308" i="14"/>
  <c r="S261" i="14"/>
  <c r="S207" i="14"/>
  <c r="S119" i="14"/>
  <c r="S56" i="14"/>
  <c r="S378" i="14"/>
  <c r="T351" i="14"/>
  <c r="T347" i="14"/>
  <c r="T109" i="21"/>
  <c r="S501" i="14"/>
  <c r="S28" i="14"/>
  <c r="T584" i="14"/>
  <c r="T131" i="14"/>
  <c r="S244" i="14"/>
  <c r="M568" i="14"/>
  <c r="T26" i="21"/>
  <c r="P20" i="14"/>
  <c r="S504" i="14"/>
  <c r="M27" i="21"/>
  <c r="N399" i="14"/>
  <c r="Q565" i="14"/>
  <c r="S448" i="14"/>
  <c r="T576" i="14"/>
  <c r="S387" i="14"/>
  <c r="Q488" i="14"/>
  <c r="Q569" i="14"/>
  <c r="Q226" i="14"/>
  <c r="Q19" i="14"/>
  <c r="T368" i="14"/>
  <c r="T491" i="14"/>
  <c r="S57" i="14"/>
  <c r="T129" i="14"/>
  <c r="P67" i="14"/>
  <c r="S573" i="14"/>
  <c r="T485" i="14"/>
  <c r="S429" i="14"/>
  <c r="T399" i="14"/>
  <c r="S405" i="14"/>
  <c r="T66" i="14"/>
  <c r="S68" i="14"/>
  <c r="P64" i="14"/>
  <c r="S44" i="14"/>
  <c r="P261" i="14"/>
  <c r="S300" i="14"/>
  <c r="Q485" i="14"/>
  <c r="Q127" i="14"/>
  <c r="S394" i="14"/>
  <c r="S478" i="14"/>
  <c r="Y22" i="10"/>
  <c r="Z22" i="10" s="1"/>
  <c r="S105" i="14"/>
  <c r="Q568" i="14"/>
  <c r="P386" i="14"/>
  <c r="P254" i="14"/>
  <c r="M228" i="14"/>
  <c r="S265" i="14"/>
  <c r="T195" i="14"/>
  <c r="P336" i="14"/>
  <c r="S233" i="14"/>
  <c r="T466" i="14"/>
  <c r="S219" i="14"/>
  <c r="S251" i="14"/>
  <c r="S291" i="14"/>
  <c r="T7" i="14"/>
  <c r="S53" i="14"/>
  <c r="P539" i="14"/>
  <c r="Q561" i="14"/>
  <c r="T134" i="14"/>
  <c r="P411" i="14"/>
  <c r="P163" i="14"/>
  <c r="T39" i="14"/>
  <c r="S183" i="14"/>
  <c r="T565" i="14"/>
  <c r="S288" i="14"/>
  <c r="T133" i="14"/>
  <c r="N96" i="14"/>
  <c r="S106" i="14"/>
  <c r="T428" i="14"/>
  <c r="S115" i="14"/>
  <c r="T270" i="14"/>
  <c r="T175" i="14"/>
  <c r="Q438" i="14"/>
  <c r="Q759" i="14"/>
  <c r="P230" i="14"/>
  <c r="Q10" i="14"/>
  <c r="S117" i="14"/>
  <c r="T444" i="14"/>
  <c r="Q16" i="14"/>
  <c r="P441" i="14"/>
  <c r="N386" i="14"/>
  <c r="S40" i="14"/>
  <c r="AD2" i="9"/>
  <c r="Q148" i="14"/>
  <c r="P281" i="14"/>
  <c r="S120" i="14"/>
  <c r="S250" i="14"/>
  <c r="T127" i="14"/>
  <c r="T30" i="14"/>
  <c r="M718" i="14"/>
  <c r="T88" i="14"/>
  <c r="T338" i="14"/>
  <c r="T185" i="14"/>
  <c r="Y10" i="10"/>
  <c r="Z10" i="10" s="1"/>
  <c r="T708" i="14"/>
  <c r="Q547" i="14"/>
  <c r="S508" i="14"/>
  <c r="S377" i="14"/>
  <c r="S169" i="14"/>
  <c r="S109" i="14"/>
  <c r="T357" i="14"/>
  <c r="T94" i="14"/>
  <c r="M586" i="14"/>
  <c r="W75" i="3"/>
  <c r="T9" i="14"/>
  <c r="S370" i="14"/>
  <c r="S334" i="14"/>
  <c r="T285" i="14"/>
  <c r="T391" i="14"/>
  <c r="S206" i="14"/>
  <c r="P159" i="14"/>
  <c r="S95" i="14"/>
  <c r="T271" i="14"/>
  <c r="T397" i="14"/>
  <c r="S310" i="14"/>
  <c r="M539" i="14"/>
  <c r="T135" i="14"/>
  <c r="P423" i="14"/>
  <c r="S661" i="14"/>
  <c r="M238" i="14"/>
  <c r="M26" i="14"/>
  <c r="S348" i="14"/>
  <c r="S559" i="14"/>
  <c r="S269" i="14"/>
  <c r="T513" i="14"/>
  <c r="Q574" i="14"/>
  <c r="S80" i="14"/>
  <c r="T468" i="14"/>
  <c r="S341" i="14"/>
  <c r="Q554" i="14"/>
  <c r="Q708" i="14"/>
  <c r="Y22" i="12"/>
  <c r="Z22" i="12" s="1"/>
  <c r="N438" i="14"/>
  <c r="S355" i="14"/>
  <c r="S290" i="14"/>
  <c r="T366" i="14"/>
  <c r="T599" i="14"/>
  <c r="S484" i="14"/>
  <c r="T225" i="14"/>
  <c r="N590" i="14"/>
  <c r="T194" i="14"/>
  <c r="S147" i="14"/>
  <c r="S237" i="14"/>
  <c r="Q17" i="14"/>
  <c r="T464" i="14"/>
  <c r="S546" i="14"/>
  <c r="Y13" i="10"/>
  <c r="Z13" i="10" s="1"/>
  <c r="S196" i="14"/>
  <c r="S6" i="14"/>
  <c r="Q494" i="14"/>
  <c r="M576" i="14"/>
  <c r="M239" i="14"/>
  <c r="Q283" i="14"/>
  <c r="Q223" i="14"/>
  <c r="Q75" i="14"/>
  <c r="P14" i="14"/>
  <c r="Q405" i="14"/>
  <c r="T496" i="14"/>
  <c r="P194" i="14"/>
  <c r="U1" i="18"/>
  <c r="S667" i="14"/>
  <c r="S389" i="14"/>
  <c r="T235" i="14"/>
  <c r="T727" i="14"/>
  <c r="P374" i="14"/>
  <c r="T427" i="14"/>
  <c r="T245" i="14"/>
  <c r="T55" i="14"/>
  <c r="S407" i="14"/>
  <c r="Y5" i="12"/>
  <c r="Z5" i="12" s="1"/>
  <c r="T535" i="14"/>
  <c r="S326" i="14"/>
  <c r="T416" i="14"/>
  <c r="S329" i="14"/>
  <c r="T75" i="14"/>
  <c r="S398" i="14"/>
  <c r="S411" i="14"/>
  <c r="S538" i="14"/>
  <c r="N584" i="14"/>
  <c r="S146" i="14"/>
  <c r="S26" i="14"/>
  <c r="V1" i="16"/>
  <c r="S257" i="14"/>
  <c r="T473" i="14"/>
  <c r="T518" i="14"/>
  <c r="Q548" i="14"/>
  <c r="S84" i="14"/>
  <c r="S4" i="14"/>
  <c r="P436" i="14"/>
  <c r="M109" i="21"/>
  <c r="P311" i="14"/>
  <c r="S480" i="14"/>
  <c r="T734" i="14"/>
  <c r="W11" i="3"/>
  <c r="S489" i="14"/>
  <c r="S81" i="14"/>
  <c r="M25" i="21"/>
  <c r="T193" i="14"/>
  <c r="T498" i="14"/>
  <c r="S358" i="14"/>
  <c r="X831" i="16"/>
  <c r="X830" i="16"/>
  <c r="T248" i="14"/>
  <c r="T220" i="14"/>
  <c r="T32" i="21"/>
  <c r="T303" i="14"/>
  <c r="S343" i="14"/>
  <c r="Q30" i="14"/>
  <c r="S137" i="14"/>
  <c r="S85" i="14"/>
  <c r="N526" i="14"/>
  <c r="M383" i="14"/>
  <c r="N114" i="14"/>
  <c r="T520" i="14"/>
  <c r="S260" i="14"/>
  <c r="S530" i="14"/>
  <c r="S29" i="14"/>
  <c r="S393" i="14"/>
  <c r="P200" i="14"/>
  <c r="S76" i="14"/>
  <c r="T60" i="14"/>
  <c r="S145" i="14"/>
  <c r="T476" i="14"/>
  <c r="Y13" i="12"/>
  <c r="Z13" i="12" s="1"/>
  <c r="T238" i="14"/>
  <c r="T188" i="14"/>
  <c r="S227" i="14"/>
  <c r="T13" i="14"/>
  <c r="Q443" i="14"/>
  <c r="Q421" i="14"/>
  <c r="T360" i="14"/>
  <c r="T35" i="14"/>
  <c r="T588" i="14"/>
  <c r="S99" i="14"/>
  <c r="S141" i="14"/>
  <c r="S150" i="14"/>
  <c r="P525" i="14"/>
  <c r="T517" i="14"/>
  <c r="S37" i="14"/>
  <c r="S36" i="14"/>
  <c r="T176" i="14"/>
  <c r="Y46" i="12"/>
  <c r="Z46" i="12" s="1"/>
  <c r="S457" i="14"/>
  <c r="P530" i="14"/>
  <c r="P597" i="14"/>
  <c r="P333" i="14"/>
  <c r="T386" i="14"/>
  <c r="T90" i="14"/>
  <c r="Q40" i="14"/>
  <c r="M117" i="14"/>
  <c r="P418" i="14"/>
  <c r="V1" i="18"/>
  <c r="Q86" i="14"/>
  <c r="P203" i="14"/>
  <c r="M587" i="14"/>
  <c r="Q695" i="14"/>
  <c r="Q710" i="14"/>
  <c r="X825" i="16"/>
  <c r="M719" i="14"/>
  <c r="T749" i="14"/>
  <c r="N190" i="14"/>
  <c r="S521" i="14"/>
  <c r="T216" i="14"/>
  <c r="N111" i="14"/>
  <c r="N304" i="14"/>
  <c r="Q340" i="14"/>
  <c r="N401" i="14"/>
  <c r="N241" i="14"/>
  <c r="T766" i="14"/>
  <c r="P757" i="14"/>
  <c r="O1" i="16"/>
  <c r="P529" i="14"/>
  <c r="Q196" i="14"/>
  <c r="P137" i="14"/>
  <c r="Q193" i="14"/>
  <c r="R1" i="18"/>
  <c r="Q766" i="14"/>
  <c r="M384" i="14"/>
  <c r="S500" i="14"/>
  <c r="T465" i="14"/>
  <c r="S740" i="14"/>
  <c r="AA1" i="21"/>
  <c r="M765" i="14"/>
  <c r="P165" i="14"/>
  <c r="N78" i="14"/>
  <c r="N44" i="14"/>
  <c r="M44" i="14"/>
  <c r="Y23" i="12"/>
  <c r="Z23" i="12" s="1"/>
  <c r="M61" i="14"/>
  <c r="S396" i="14"/>
  <c r="S49" i="14"/>
  <c r="Q579" i="14"/>
  <c r="S103" i="14"/>
  <c r="S256" i="14"/>
  <c r="S443" i="14"/>
  <c r="S304" i="14"/>
  <c r="S488" i="14"/>
  <c r="S171" i="14"/>
  <c r="S467" i="14"/>
  <c r="T27" i="14"/>
  <c r="Q556" i="14"/>
  <c r="S455" i="14"/>
  <c r="S11" i="14"/>
  <c r="S218" i="14"/>
  <c r="T553" i="14"/>
  <c r="N193" i="14"/>
  <c r="T208" i="14"/>
  <c r="T187" i="14"/>
  <c r="T321" i="14"/>
  <c r="S165" i="14"/>
  <c r="S768" i="14"/>
  <c r="S481" i="14"/>
  <c r="S475" i="14"/>
  <c r="Y32" i="12"/>
  <c r="Z32" i="12" s="1"/>
  <c r="S139" i="14"/>
  <c r="Q661" i="14"/>
  <c r="Q383" i="14"/>
  <c r="P68" i="14"/>
  <c r="S3" i="14"/>
  <c r="M403" i="14"/>
  <c r="S450" i="14"/>
  <c r="N57" i="14"/>
  <c r="N681" i="14"/>
  <c r="S506" i="14"/>
  <c r="M510" i="14"/>
  <c r="Q526" i="14"/>
  <c r="M120" i="14"/>
  <c r="Q758" i="14"/>
  <c r="W54" i="3"/>
  <c r="N460" i="14"/>
  <c r="M714" i="14"/>
  <c r="N714" i="14"/>
  <c r="M672" i="14"/>
  <c r="T259" i="14"/>
  <c r="S505" i="14"/>
  <c r="T738" i="14"/>
  <c r="M457" i="14"/>
  <c r="M288" i="14"/>
  <c r="Q195" i="14"/>
  <c r="Q337" i="14"/>
  <c r="T447" i="14"/>
  <c r="S205" i="14"/>
  <c r="M73" i="14"/>
  <c r="S108" i="14"/>
  <c r="T177" i="14"/>
  <c r="M99" i="14"/>
  <c r="Q110" i="14"/>
  <c r="N230" i="14"/>
  <c r="T344" i="14"/>
  <c r="S359" i="14"/>
  <c r="P517" i="14"/>
  <c r="T406" i="14"/>
  <c r="P259" i="14"/>
  <c r="S93" i="14"/>
  <c r="Y11" i="12"/>
  <c r="Z11" i="12" s="1"/>
  <c r="Y44" i="12"/>
  <c r="Z44" i="12" s="1"/>
  <c r="S100" i="14"/>
  <c r="Q409" i="14"/>
  <c r="S381" i="14"/>
  <c r="T38" i="14"/>
  <c r="P308" i="14"/>
  <c r="P288" i="14"/>
  <c r="Q131" i="14"/>
  <c r="Y8" i="12"/>
  <c r="Z8" i="12" s="1"/>
  <c r="M287" i="14"/>
  <c r="Y54" i="10"/>
  <c r="Z54" i="10" s="1"/>
  <c r="S438" i="14"/>
  <c r="P763" i="14"/>
  <c r="N577" i="14"/>
  <c r="T51" i="14"/>
  <c r="N58" i="14"/>
  <c r="T181" i="14"/>
  <c r="S314" i="14"/>
  <c r="Y30" i="12"/>
  <c r="Z30" i="12" s="1"/>
  <c r="Q105" i="14"/>
  <c r="Q257" i="14"/>
  <c r="N81" i="14"/>
  <c r="T426" i="14"/>
  <c r="P237" i="14"/>
  <c r="Q466" i="14"/>
  <c r="M55" i="14"/>
  <c r="S433" i="14"/>
  <c r="M456" i="14"/>
  <c r="Y42" i="12"/>
  <c r="Z42" i="12" s="1"/>
  <c r="Y20" i="12"/>
  <c r="Z20" i="12" s="1"/>
  <c r="T45" i="14"/>
  <c r="Q471" i="14"/>
  <c r="Q5" i="14"/>
  <c r="W27" i="3"/>
  <c r="Y44" i="10"/>
  <c r="Z44" i="10" s="1"/>
  <c r="S221" i="14"/>
  <c r="T373" i="14"/>
  <c r="S61" i="14"/>
  <c r="S470" i="14"/>
  <c r="P576" i="14"/>
  <c r="Q433" i="14"/>
  <c r="N195" i="14"/>
  <c r="W46" i="3"/>
  <c r="W60" i="3"/>
  <c r="P24" i="14"/>
  <c r="Q543" i="14"/>
  <c r="Y15" i="12"/>
  <c r="Z15" i="12" s="1"/>
  <c r="P387" i="14"/>
  <c r="M371" i="14"/>
  <c r="T151" i="14"/>
  <c r="W19" i="3"/>
  <c r="S461" i="14"/>
  <c r="S477" i="14"/>
  <c r="S400" i="14"/>
  <c r="Y41" i="12"/>
  <c r="Z41" i="12" s="1"/>
  <c r="P104" i="14"/>
  <c r="Q135" i="14"/>
  <c r="N215" i="14"/>
  <c r="M290" i="14"/>
  <c r="T401" i="14"/>
  <c r="S350" i="14"/>
  <c r="Y50" i="12"/>
  <c r="Z50" i="12" s="1"/>
  <c r="S289" i="14"/>
  <c r="Y10" i="12"/>
  <c r="Z10" i="12" s="1"/>
  <c r="Y14" i="12"/>
  <c r="Z14" i="12" s="1"/>
  <c r="S277" i="14"/>
  <c r="S556" i="14"/>
  <c r="T274" i="14"/>
  <c r="Y43" i="12"/>
  <c r="Z43" i="12" s="1"/>
  <c r="Y51" i="12"/>
  <c r="Z51" i="12" s="1"/>
  <c r="S86" i="14"/>
  <c r="N491" i="14"/>
  <c r="P385" i="14"/>
  <c r="T753" i="14"/>
  <c r="Y33" i="12"/>
  <c r="Z33" i="12" s="1"/>
  <c r="T299" i="14"/>
  <c r="T430" i="14"/>
  <c r="S204" i="14"/>
  <c r="P535" i="14"/>
  <c r="T710" i="14"/>
  <c r="W79" i="3"/>
  <c r="S230" i="14"/>
  <c r="Y47" i="12"/>
  <c r="Z47" i="12" s="1"/>
  <c r="P219" i="14"/>
  <c r="P498" i="14"/>
  <c r="T503" i="14"/>
  <c r="S516" i="14"/>
  <c r="S404" i="14"/>
  <c r="Y15" i="10"/>
  <c r="Z15" i="10" s="1"/>
  <c r="S585" i="14"/>
  <c r="S309" i="14"/>
  <c r="S705" i="14"/>
  <c r="S71" i="14"/>
  <c r="Y4" i="12"/>
  <c r="Y40" i="10"/>
  <c r="Z40" i="10" s="1"/>
  <c r="T458" i="14"/>
  <c r="T258" i="14"/>
  <c r="T311" i="14"/>
  <c r="S229" i="14"/>
  <c r="T234" i="14"/>
  <c r="Q357" i="14"/>
  <c r="P358" i="14"/>
  <c r="Q29" i="14"/>
  <c r="T25" i="14"/>
  <c r="M601" i="14"/>
  <c r="Y26" i="12"/>
  <c r="Z26" i="12" s="1"/>
  <c r="T757" i="14"/>
  <c r="Q705" i="14"/>
  <c r="W35" i="3"/>
  <c r="S305" i="14"/>
  <c r="T246" i="14"/>
  <c r="S33" i="14"/>
  <c r="S318" i="14"/>
  <c r="S566" i="14"/>
  <c r="Y21" i="12"/>
  <c r="Z21" i="12" s="1"/>
  <c r="Y7" i="12"/>
  <c r="Z7" i="12" s="1"/>
  <c r="Y48" i="10"/>
  <c r="Z48" i="10" s="1"/>
  <c r="M685" i="14"/>
  <c r="N685" i="14"/>
  <c r="P445" i="14"/>
  <c r="L360" i="14"/>
  <c r="M360" i="14" s="1"/>
  <c r="T385" i="14"/>
  <c r="Q648" i="14"/>
  <c r="T453" i="14"/>
  <c r="Q111" i="14"/>
  <c r="M646" i="14"/>
  <c r="T543" i="14"/>
  <c r="S253" i="14"/>
  <c r="T281" i="14"/>
  <c r="S436" i="14"/>
  <c r="P121" i="14"/>
  <c r="P370" i="14"/>
  <c r="P26" i="14"/>
  <c r="M259" i="14"/>
  <c r="S554" i="14"/>
  <c r="S356" i="14"/>
  <c r="T758" i="14"/>
  <c r="T648" i="14"/>
  <c r="S486" i="14"/>
  <c r="T425" i="14"/>
  <c r="S174" i="14"/>
  <c r="Q90" i="14"/>
  <c r="Q388" i="14"/>
  <c r="P211" i="14"/>
  <c r="P470" i="14"/>
  <c r="S474" i="14"/>
  <c r="S10" i="14"/>
  <c r="S519" i="14"/>
  <c r="Q570" i="14"/>
  <c r="Q335" i="14"/>
  <c r="P469" i="14"/>
  <c r="Q134" i="14"/>
  <c r="P768" i="14"/>
  <c r="S125" i="14"/>
  <c r="P560" i="14"/>
  <c r="Q256" i="14"/>
  <c r="T456" i="14"/>
  <c r="S514" i="14"/>
  <c r="S316" i="14"/>
  <c r="S224" i="14"/>
  <c r="S770" i="14"/>
  <c r="S24" i="14"/>
  <c r="S149" i="14"/>
  <c r="S403" i="14"/>
  <c r="S437" i="14"/>
  <c r="S48" i="14"/>
  <c r="S167" i="14"/>
  <c r="S126" i="14"/>
  <c r="Q546" i="14"/>
  <c r="Q168" i="14"/>
  <c r="P770" i="14"/>
  <c r="T511" i="14"/>
  <c r="S180" i="14"/>
  <c r="T539" i="14"/>
  <c r="T561" i="14"/>
  <c r="S140" i="14"/>
  <c r="Q557" i="14"/>
  <c r="S564" i="14"/>
  <c r="Q444" i="14"/>
  <c r="N378" i="14"/>
  <c r="T31" i="14"/>
  <c r="Q224" i="14"/>
  <c r="M578" i="14"/>
  <c r="N60" i="14"/>
  <c r="M197" i="14"/>
  <c r="N103" i="14"/>
  <c r="M529" i="14"/>
  <c r="M299" i="14"/>
  <c r="M755" i="14"/>
  <c r="M53" i="14"/>
  <c r="M115" i="14"/>
  <c r="N388" i="14"/>
  <c r="N563" i="14"/>
  <c r="M663" i="14"/>
  <c r="M574" i="14"/>
  <c r="N573" i="14"/>
  <c r="N758" i="14"/>
  <c r="N580" i="14"/>
  <c r="M414" i="14"/>
  <c r="N373" i="14"/>
  <c r="Q71" i="14"/>
  <c r="M717" i="14"/>
  <c r="S424" i="14"/>
  <c r="Q125" i="14"/>
  <c r="M303" i="14"/>
  <c r="Q371" i="14"/>
  <c r="Q66" i="14"/>
  <c r="N720" i="14"/>
  <c r="S510" i="14"/>
  <c r="N59" i="14"/>
  <c r="P255" i="14"/>
  <c r="M754" i="14"/>
  <c r="M196" i="14"/>
  <c r="M407" i="14"/>
  <c r="M226" i="14"/>
  <c r="M591" i="14"/>
  <c r="N583" i="14"/>
  <c r="M47" i="14"/>
  <c r="N605" i="14"/>
  <c r="M538" i="14"/>
  <c r="M607" i="14"/>
  <c r="M458" i="14"/>
  <c r="M764" i="14"/>
  <c r="M231" i="14"/>
  <c r="M729" i="14"/>
  <c r="N757" i="14"/>
  <c r="M665" i="14"/>
  <c r="M283" i="14"/>
  <c r="N283" i="14"/>
  <c r="N289" i="14"/>
  <c r="M289" i="14"/>
  <c r="P69" i="14"/>
  <c r="Q69" i="14"/>
  <c r="L240" i="14"/>
  <c r="W33" i="3"/>
  <c r="M733" i="14"/>
  <c r="N733" i="14"/>
  <c r="N640" i="14"/>
  <c r="M640" i="14"/>
  <c r="N756" i="14"/>
  <c r="M381" i="14"/>
  <c r="N633" i="14"/>
  <c r="P503" i="14"/>
  <c r="Q503" i="14"/>
  <c r="M199" i="14"/>
  <c r="N199" i="14"/>
  <c r="N68" i="14"/>
  <c r="T434" i="14"/>
  <c r="Y35" i="12"/>
  <c r="Z35" i="12" s="1"/>
  <c r="P505" i="14"/>
  <c r="Q505" i="14"/>
  <c r="M390" i="14"/>
  <c r="T214" i="14"/>
  <c r="Q338" i="14"/>
  <c r="Y6" i="12"/>
  <c r="Z6" i="12" s="1"/>
  <c r="N504" i="14"/>
  <c r="M504" i="14"/>
  <c r="M610" i="14"/>
  <c r="Y17" i="12"/>
  <c r="Z17" i="12" s="1"/>
  <c r="Y54" i="12"/>
  <c r="Z54" i="12" s="1"/>
  <c r="P740" i="14"/>
  <c r="Y49" i="12"/>
  <c r="Z49" i="12" s="1"/>
  <c r="Y25" i="12"/>
  <c r="Z25" i="12" s="1"/>
  <c r="Q260" i="14"/>
  <c r="S354" i="14"/>
  <c r="P510" i="14"/>
  <c r="Q510" i="14"/>
  <c r="M604" i="14"/>
  <c r="N604" i="14"/>
  <c r="N770" i="14"/>
  <c r="M770" i="14"/>
  <c r="M611" i="14"/>
  <c r="N611" i="14"/>
  <c r="T763" i="14"/>
  <c r="Y21" i="10"/>
  <c r="Z21" i="10" s="1"/>
  <c r="S128" i="14"/>
  <c r="S41" i="14"/>
  <c r="M656" i="14"/>
  <c r="Y51" i="10"/>
  <c r="Z51" i="10" s="1"/>
  <c r="S487" i="14"/>
  <c r="W61" i="3"/>
  <c r="Q28" i="14"/>
  <c r="M18" i="14"/>
  <c r="Y19" i="12"/>
  <c r="Z19" i="12" s="1"/>
  <c r="Q381" i="14"/>
  <c r="P406" i="14"/>
  <c r="Z43" i="21"/>
  <c r="M244" i="14"/>
  <c r="Q31" i="14"/>
  <c r="M678" i="14"/>
  <c r="Y24" i="12"/>
  <c r="Z24" i="12" s="1"/>
  <c r="Y37" i="12"/>
  <c r="Z37" i="12" s="1"/>
  <c r="Y29" i="12"/>
  <c r="Z29" i="12" s="1"/>
  <c r="S63" i="14"/>
  <c r="T346" i="14"/>
  <c r="Y38" i="12"/>
  <c r="Z38" i="12" s="1"/>
  <c r="Y30" i="10"/>
  <c r="Z30" i="10" s="1"/>
  <c r="Y7" i="10"/>
  <c r="Z7" i="10" s="1"/>
  <c r="Y11" i="10"/>
  <c r="Z11" i="10" s="1"/>
  <c r="T335" i="14"/>
  <c r="T568" i="14"/>
  <c r="M688" i="14"/>
  <c r="S313" i="14"/>
  <c r="Y28" i="12"/>
  <c r="Z28" i="12" s="1"/>
  <c r="Y34" i="12"/>
  <c r="Z34" i="12" s="1"/>
  <c r="T445" i="14"/>
  <c r="P694" i="14"/>
  <c r="Q119" i="14"/>
  <c r="L43" i="21"/>
  <c r="Y39" i="12"/>
  <c r="Z39" i="12" s="1"/>
  <c r="Y53" i="10"/>
  <c r="Z53" i="10" s="1"/>
  <c r="T295" i="14"/>
  <c r="T121" i="14"/>
  <c r="N585" i="14"/>
  <c r="N690" i="14"/>
  <c r="Y50" i="10"/>
  <c r="Z50" i="10" s="1"/>
  <c r="S283" i="14"/>
  <c r="S69" i="14"/>
  <c r="T279" i="14"/>
  <c r="N534" i="14"/>
  <c r="S5" i="14"/>
  <c r="Y31" i="12"/>
  <c r="Z31" i="12" s="1"/>
  <c r="Y12" i="12"/>
  <c r="Z12" i="12" s="1"/>
  <c r="Q577" i="14"/>
  <c r="Y48" i="12"/>
  <c r="Z48" i="12" s="1"/>
  <c r="Q435" i="14"/>
  <c r="Y14" i="10"/>
  <c r="Z14" i="10" s="1"/>
  <c r="T46" i="14"/>
  <c r="Y53" i="12"/>
  <c r="Z53" i="12" s="1"/>
  <c r="M311" i="14"/>
  <c r="P258" i="14"/>
  <c r="M761" i="14"/>
  <c r="Y36" i="12"/>
  <c r="Z36" i="12" s="1"/>
  <c r="W62" i="3"/>
  <c r="Y20" i="10"/>
  <c r="Z20" i="10" s="1"/>
  <c r="W64" i="3"/>
  <c r="M375" i="14"/>
  <c r="S337" i="14"/>
  <c r="W9" i="3"/>
  <c r="T189" i="14"/>
  <c r="T273" i="14"/>
  <c r="T179" i="14"/>
  <c r="Y31" i="10"/>
  <c r="Z31" i="10" s="1"/>
  <c r="S388" i="14"/>
  <c r="Q753" i="14"/>
  <c r="S284" i="14"/>
  <c r="Y29" i="10"/>
  <c r="Z29" i="10" s="1"/>
  <c r="T494" i="14"/>
  <c r="Q404" i="14"/>
  <c r="S339" i="14"/>
  <c r="N168" i="14"/>
  <c r="Y45" i="12"/>
  <c r="Z45" i="12" s="1"/>
  <c r="M649" i="14"/>
  <c r="T173" i="14"/>
  <c r="Y18" i="12"/>
  <c r="Z18" i="12" s="1"/>
  <c r="P566" i="14"/>
  <c r="Q363" i="14"/>
  <c r="N387" i="14"/>
  <c r="N118" i="14"/>
  <c r="S493" i="14"/>
  <c r="N216" i="14"/>
  <c r="T306" i="14"/>
  <c r="Y55" i="12"/>
  <c r="Z55" i="12" s="1"/>
  <c r="Y9" i="12"/>
  <c r="Z9" i="12" s="1"/>
  <c r="N753" i="14"/>
  <c r="Y52" i="12"/>
  <c r="Z52" i="12" s="1"/>
  <c r="Y39" i="10"/>
  <c r="Z39" i="10" s="1"/>
  <c r="M385" i="14"/>
  <c r="M635" i="14"/>
  <c r="Y40" i="12"/>
  <c r="Z40" i="12" s="1"/>
  <c r="W78" i="3"/>
  <c r="M537" i="14"/>
  <c r="M668" i="14"/>
  <c r="M666" i="14"/>
  <c r="N726" i="14"/>
  <c r="N606" i="14"/>
  <c r="N116" i="14"/>
  <c r="M198" i="14"/>
  <c r="M188" i="14"/>
  <c r="M673" i="14"/>
  <c r="N686" i="14"/>
  <c r="M686" i="14"/>
  <c r="M695" i="14"/>
  <c r="N695" i="14"/>
  <c r="N113" i="14"/>
  <c r="M113" i="14"/>
  <c r="M637" i="14"/>
  <c r="N637" i="14"/>
  <c r="N308" i="14"/>
  <c r="M308" i="14"/>
  <c r="M713" i="14"/>
  <c r="M582" i="14"/>
  <c r="N636" i="14"/>
  <c r="M488" i="14"/>
  <c r="N647" i="14"/>
  <c r="M109" i="14"/>
  <c r="N415" i="14"/>
  <c r="M680" i="14"/>
  <c r="W73" i="3"/>
  <c r="N581" i="14"/>
  <c r="M594" i="14"/>
  <c r="M716" i="14"/>
  <c r="N639" i="14"/>
  <c r="M377" i="14"/>
  <c r="W77" i="3"/>
  <c r="W38" i="3"/>
  <c r="M309" i="14"/>
  <c r="M603" i="14"/>
  <c r="W65" i="3"/>
  <c r="N306" i="14"/>
  <c r="M670" i="14"/>
  <c r="N684" i="14"/>
  <c r="M709" i="14"/>
  <c r="N732" i="14"/>
  <c r="M759" i="14"/>
  <c r="M379" i="14"/>
  <c r="M305" i="14"/>
  <c r="N301" i="14"/>
  <c r="M705" i="14"/>
  <c r="N641" i="14"/>
  <c r="M641" i="14"/>
  <c r="N660" i="14"/>
  <c r="M660" i="14"/>
  <c r="W17" i="3"/>
  <c r="N459" i="14"/>
  <c r="M459" i="14"/>
  <c r="W67" i="3"/>
  <c r="W42" i="3"/>
  <c r="W76" i="3"/>
  <c r="N455" i="14"/>
  <c r="M455" i="14"/>
  <c r="M531" i="14"/>
  <c r="M418" i="14"/>
  <c r="L121" i="14"/>
  <c r="N454" i="14"/>
  <c r="M454" i="14"/>
  <c r="L453" i="14"/>
  <c r="W49" i="3"/>
  <c r="N194" i="14"/>
  <c r="W72" i="3"/>
  <c r="M760" i="14"/>
  <c r="N310" i="14"/>
  <c r="N511" i="14"/>
  <c r="M185" i="14"/>
  <c r="N715" i="14"/>
  <c r="N533" i="14"/>
  <c r="M106" i="14"/>
  <c r="W66" i="3"/>
  <c r="M612" i="14"/>
  <c r="S43" i="21" s="1"/>
  <c r="M674" i="14"/>
  <c r="M772" i="14"/>
  <c r="M703" i="14"/>
  <c r="W68" i="3"/>
  <c r="N747" i="14"/>
  <c r="N675" i="14"/>
  <c r="Z23" i="21"/>
  <c r="N702" i="14"/>
  <c r="N749" i="14"/>
  <c r="N664" i="14"/>
  <c r="M156" i="14"/>
  <c r="N156" i="14"/>
  <c r="Y25" i="10"/>
  <c r="Z25" i="10" s="1"/>
  <c r="P749" i="14"/>
  <c r="N623" i="14"/>
  <c r="M421" i="14"/>
  <c r="W57" i="3"/>
  <c r="M677" i="14"/>
  <c r="M225" i="14"/>
  <c r="W56" i="3"/>
  <c r="Q120" i="14"/>
  <c r="Y38" i="10"/>
  <c r="Z38" i="10" s="1"/>
  <c r="T563" i="14"/>
  <c r="Y4" i="10"/>
  <c r="Y17" i="10"/>
  <c r="Z17" i="10" s="1"/>
  <c r="N530" i="14"/>
  <c r="M535" i="14"/>
  <c r="M319" i="14"/>
  <c r="M711" i="14"/>
  <c r="N676" i="14"/>
  <c r="Y12" i="10"/>
  <c r="Z12" i="10" s="1"/>
  <c r="T590" i="14"/>
  <c r="N694" i="14"/>
  <c r="N210" i="14"/>
  <c r="M210" i="14"/>
  <c r="S83" i="21"/>
  <c r="Y52" i="10"/>
  <c r="Z52" i="10" s="1"/>
  <c r="Y23" i="10"/>
  <c r="Z23" i="10" s="1"/>
  <c r="Y19" i="10"/>
  <c r="Z19" i="10" s="1"/>
  <c r="N634" i="14"/>
  <c r="N722" i="14"/>
  <c r="M704" i="14"/>
  <c r="Y27" i="12"/>
  <c r="Z27" i="12" s="1"/>
  <c r="M191" i="14"/>
  <c r="M291" i="14"/>
  <c r="N291" i="14"/>
  <c r="N622" i="14"/>
  <c r="N662" i="14"/>
  <c r="N745" i="14"/>
  <c r="Y37" i="10"/>
  <c r="Z37" i="10" s="1"/>
  <c r="M682" i="14"/>
  <c r="N679" i="14"/>
  <c r="N712" i="14"/>
  <c r="N762" i="14"/>
  <c r="M391" i="14"/>
  <c r="N708" i="14"/>
  <c r="N613" i="14"/>
  <c r="N651" i="14"/>
  <c r="N746" i="14"/>
  <c r="N767" i="14"/>
  <c r="Y47" i="10"/>
  <c r="Z47" i="10" s="1"/>
  <c r="Y55" i="10"/>
  <c r="Z55" i="10" s="1"/>
  <c r="N507" i="14"/>
  <c r="N481" i="14"/>
  <c r="L9" i="14"/>
  <c r="M9" i="14" s="1"/>
  <c r="L7" i="14"/>
  <c r="M7" i="14" s="1"/>
  <c r="N213" i="14"/>
  <c r="L769" i="14"/>
  <c r="M769" i="14" s="1"/>
  <c r="L687" i="14"/>
  <c r="N687" i="14" s="1"/>
  <c r="L625" i="14"/>
  <c r="N625" i="14" s="1"/>
  <c r="M768" i="14"/>
  <c r="N768" i="14"/>
  <c r="L691" i="14"/>
  <c r="N691" i="14" s="1"/>
  <c r="L11" i="14"/>
  <c r="N11" i="14" s="1"/>
  <c r="L4" i="14"/>
  <c r="Z35" i="21" s="1"/>
  <c r="L97" i="14"/>
  <c r="N97" i="14" s="1"/>
  <c r="L483" i="14"/>
  <c r="M483" i="14" s="1"/>
  <c r="L727" i="14"/>
  <c r="N727" i="14" s="1"/>
  <c r="N706" i="14"/>
  <c r="L661" i="14"/>
  <c r="M661" i="14" s="1"/>
  <c r="L683" i="14"/>
  <c r="N683" i="14" s="1"/>
  <c r="L766" i="14"/>
  <c r="N766" i="14" s="1"/>
  <c r="M751" i="14"/>
  <c r="L614" i="14"/>
  <c r="N614" i="14" s="1"/>
  <c r="L599" i="14"/>
  <c r="M599" i="14" s="1"/>
  <c r="L741" i="14"/>
  <c r="N741" i="14" s="1"/>
  <c r="L598" i="14"/>
  <c r="N598" i="14" s="1"/>
  <c r="N710" i="14"/>
  <c r="L597" i="14"/>
  <c r="N597" i="14" s="1"/>
  <c r="N229" i="14"/>
  <c r="L740" i="14"/>
  <c r="M740" i="14" s="1"/>
  <c r="L93" i="14"/>
  <c r="M93" i="14" s="1"/>
  <c r="L744" i="14"/>
  <c r="N744" i="14" s="1"/>
  <c r="L600" i="14"/>
  <c r="M600" i="14" s="1"/>
  <c r="L616" i="14"/>
  <c r="M616" i="14" s="1"/>
  <c r="L655" i="14"/>
  <c r="M655" i="14" s="1"/>
  <c r="N693" i="14"/>
  <c r="M693" i="14"/>
  <c r="W69" i="3"/>
  <c r="L650" i="14"/>
  <c r="M650" i="14" s="1"/>
  <c r="L657" i="14"/>
  <c r="M657" i="14" s="1"/>
  <c r="L617" i="14"/>
  <c r="M617" i="14" s="1"/>
  <c r="L624" i="14"/>
  <c r="N624" i="14" s="1"/>
  <c r="L626" i="14"/>
  <c r="N626" i="14" s="1"/>
  <c r="L771" i="14"/>
  <c r="N771" i="14" s="1"/>
  <c r="L6" i="14"/>
  <c r="M6" i="14" s="1"/>
  <c r="L486" i="14"/>
  <c r="M486" i="14" s="1"/>
  <c r="L487" i="14"/>
  <c r="M487" i="14" s="1"/>
  <c r="L15" i="14"/>
  <c r="M15" i="14" s="1"/>
  <c r="L615" i="14"/>
  <c r="M615" i="14" s="1"/>
  <c r="L725" i="14"/>
  <c r="M725" i="14" s="1"/>
  <c r="L608" i="14"/>
  <c r="N608" i="14" s="1"/>
  <c r="L739" i="14"/>
  <c r="M739" i="14" s="1"/>
  <c r="L619" i="14"/>
  <c r="N619" i="14" s="1"/>
  <c r="L643" i="14"/>
  <c r="M643" i="14" s="1"/>
  <c r="L644" i="14"/>
  <c r="M644" i="14" s="1"/>
  <c r="M77" i="14"/>
  <c r="N77" i="14"/>
  <c r="L10" i="14"/>
  <c r="M10" i="14" s="1"/>
  <c r="L8" i="14"/>
  <c r="L648" i="14"/>
  <c r="M648" i="14" s="1"/>
  <c r="L698" i="14"/>
  <c r="M698" i="14" s="1"/>
  <c r="L737" i="14"/>
  <c r="N737" i="14" s="1"/>
  <c r="L609" i="14"/>
  <c r="M609" i="14" s="1"/>
  <c r="L631" i="14"/>
  <c r="M631" i="14" s="1"/>
  <c r="M707" i="14"/>
  <c r="M723" i="14"/>
  <c r="N723" i="14"/>
  <c r="L628" i="14"/>
  <c r="N628" i="14" s="1"/>
  <c r="L620" i="14"/>
  <c r="M620" i="14" s="1"/>
  <c r="M689" i="14"/>
  <c r="L630" i="14"/>
  <c r="M630" i="14" s="1"/>
  <c r="M752" i="14"/>
  <c r="L654" i="14"/>
  <c r="M654" i="14" s="1"/>
  <c r="L201" i="14"/>
  <c r="M201" i="14" s="1"/>
  <c r="L49" i="14"/>
  <c r="M49" i="14" s="1"/>
  <c r="L638" i="14"/>
  <c r="M638" i="14" s="1"/>
  <c r="L734" i="14"/>
  <c r="N734" i="14" s="1"/>
  <c r="L627" i="14"/>
  <c r="M627" i="14" s="1"/>
  <c r="N76" i="14"/>
  <c r="L659" i="14"/>
  <c r="N659" i="14" s="1"/>
  <c r="L763" i="14"/>
  <c r="M763" i="14" s="1"/>
  <c r="W80" i="3"/>
  <c r="M736" i="14"/>
  <c r="N736" i="14"/>
  <c r="L699" i="14"/>
  <c r="M699" i="14" s="1"/>
  <c r="M653" i="14"/>
  <c r="L618" i="14"/>
  <c r="N618" i="14" s="1"/>
  <c r="N738" i="14"/>
  <c r="N731" i="14"/>
  <c r="L593" i="14"/>
  <c r="N593" i="14" s="1"/>
  <c r="W63" i="3"/>
  <c r="L700" i="14"/>
  <c r="N700" i="14" s="1"/>
  <c r="L485" i="14"/>
  <c r="N485" i="14" s="1"/>
  <c r="L339" i="14"/>
  <c r="M339" i="14" s="1"/>
  <c r="L69" i="14"/>
  <c r="M69" i="14" s="1"/>
  <c r="L595" i="14"/>
  <c r="M595" i="14" s="1"/>
  <c r="L750" i="14"/>
  <c r="N750" i="14" s="1"/>
  <c r="L658" i="14"/>
  <c r="N658" i="14" s="1"/>
  <c r="M724" i="14"/>
  <c r="N724" i="14"/>
  <c r="L645" i="14"/>
  <c r="N645" i="14" s="1"/>
  <c r="L730" i="14"/>
  <c r="M730" i="14" s="1"/>
  <c r="L697" i="14"/>
  <c r="M697" i="14" s="1"/>
  <c r="N376" i="14"/>
  <c r="M376" i="14"/>
  <c r="L748" i="14"/>
  <c r="M748" i="14" s="1"/>
  <c r="L629" i="14"/>
  <c r="N629" i="14" s="1"/>
  <c r="L696" i="14"/>
  <c r="M696" i="14" s="1"/>
  <c r="L701" i="14"/>
  <c r="M701" i="14" s="1"/>
  <c r="L621" i="14"/>
  <c r="N621" i="14" s="1"/>
  <c r="L108" i="14"/>
  <c r="M108" i="14" s="1"/>
  <c r="L596" i="14"/>
  <c r="N596" i="14" s="1"/>
  <c r="P34" i="14"/>
  <c r="Q38" i="14"/>
  <c r="Q59" i="14"/>
  <c r="Q735" i="14"/>
  <c r="Q114" i="14"/>
  <c r="S598" i="14"/>
  <c r="Z121" i="21"/>
  <c r="P41" i="14"/>
  <c r="S664" i="14"/>
  <c r="P670" i="14"/>
  <c r="S63" i="21"/>
  <c r="S578" i="14"/>
  <c r="S103" i="21"/>
  <c r="P664" i="14"/>
  <c r="P35" i="14"/>
  <c r="L53" i="21"/>
  <c r="P36" i="14"/>
  <c r="L103" i="21"/>
  <c r="S93" i="21"/>
  <c r="S671" i="14"/>
  <c r="S53" i="21"/>
  <c r="S560" i="14"/>
  <c r="M669" i="14"/>
  <c r="Q755" i="14"/>
  <c r="T704" i="14"/>
  <c r="T571" i="14"/>
  <c r="S709" i="14"/>
  <c r="Z58" i="21"/>
  <c r="Y27" i="10"/>
  <c r="Z27" i="10" s="1"/>
  <c r="N300" i="14"/>
  <c r="M300" i="14"/>
  <c r="N19" i="14"/>
  <c r="M19" i="14"/>
  <c r="M20" i="14"/>
  <c r="N20" i="14"/>
  <c r="N65" i="14"/>
  <c r="M65" i="14"/>
  <c r="P480" i="14"/>
  <c r="Q480" i="14"/>
  <c r="W16" i="3"/>
  <c r="M46" i="14"/>
  <c r="N46" i="14"/>
  <c r="Q96" i="14"/>
  <c r="P96" i="14"/>
  <c r="N405" i="14"/>
  <c r="M405" i="14"/>
  <c r="P313" i="14"/>
  <c r="Q313" i="14"/>
  <c r="AA28" i="10"/>
  <c r="AA28" i="12"/>
  <c r="Y5" i="10"/>
  <c r="Z5" i="10" s="1"/>
  <c r="Y34" i="10"/>
  <c r="Z34" i="10" s="1"/>
  <c r="Q481" i="14"/>
  <c r="P481" i="14"/>
  <c r="Q100" i="14"/>
  <c r="P100" i="14"/>
  <c r="M295" i="14"/>
  <c r="N295" i="14"/>
  <c r="N416" i="14"/>
  <c r="M416" i="14"/>
  <c r="N296" i="14"/>
  <c r="M296" i="14"/>
  <c r="M728" i="14"/>
  <c r="N728" i="14"/>
  <c r="Y16" i="10"/>
  <c r="Z16" i="10" s="1"/>
  <c r="L63" i="21"/>
  <c r="M14" i="14"/>
  <c r="N14" i="14"/>
  <c r="N50" i="14"/>
  <c r="M50" i="14"/>
  <c r="P27" i="14"/>
  <c r="Q27" i="14"/>
  <c r="N56" i="14"/>
  <c r="M56" i="14"/>
  <c r="N409" i="14"/>
  <c r="M409" i="14"/>
  <c r="P11" i="14"/>
  <c r="Q11" i="14"/>
  <c r="Q473" i="14"/>
  <c r="P473" i="14"/>
  <c r="Y26" i="10"/>
  <c r="Z26" i="10" s="1"/>
  <c r="Z47" i="21"/>
  <c r="S577" i="14"/>
  <c r="W32" i="3"/>
  <c r="N420" i="14"/>
  <c r="M420" i="14"/>
  <c r="P98" i="14"/>
  <c r="Q98" i="14"/>
  <c r="M419" i="14"/>
  <c r="N419" i="14"/>
  <c r="P130" i="14"/>
  <c r="Q130" i="14"/>
  <c r="Q341" i="14"/>
  <c r="P341" i="14"/>
  <c r="P475" i="14"/>
  <c r="Q475" i="14"/>
  <c r="Q97" i="14"/>
  <c r="P97" i="14"/>
  <c r="M51" i="14"/>
  <c r="N51" i="14"/>
  <c r="M200" i="14"/>
  <c r="N200" i="14"/>
  <c r="M307" i="14"/>
  <c r="N307" i="14"/>
  <c r="N105" i="14"/>
  <c r="M105" i="14"/>
  <c r="M67" i="14"/>
  <c r="N67" i="14"/>
  <c r="R293" i="14"/>
  <c r="Y16" i="12"/>
  <c r="Z16" i="12" s="1"/>
  <c r="N66" i="14"/>
  <c r="M66" i="14"/>
  <c r="N107" i="14"/>
  <c r="M107" i="14"/>
  <c r="W7" i="3"/>
  <c r="M70" i="14"/>
  <c r="N70" i="14"/>
  <c r="P95" i="14"/>
  <c r="Q95" i="14"/>
  <c r="M408" i="14"/>
  <c r="N408" i="14"/>
  <c r="M186" i="14"/>
  <c r="N186" i="14"/>
  <c r="P720" i="14"/>
  <c r="Y32" i="10"/>
  <c r="Z32" i="10" s="1"/>
  <c r="N294" i="14"/>
  <c r="M294" i="14"/>
  <c r="N71" i="14"/>
  <c r="M71" i="14"/>
  <c r="W21" i="3"/>
  <c r="W37" i="3"/>
  <c r="M48" i="14"/>
  <c r="N48" i="14"/>
  <c r="M406" i="14"/>
  <c r="N406" i="14"/>
  <c r="P474" i="14"/>
  <c r="Q474" i="14"/>
  <c r="W25" i="3"/>
  <c r="N410" i="14"/>
  <c r="M410" i="14"/>
  <c r="W8" i="3"/>
  <c r="M189" i="14"/>
  <c r="N189" i="14"/>
  <c r="P253" i="14"/>
  <c r="Q253" i="14"/>
  <c r="AA14" i="10"/>
  <c r="AA14" i="12"/>
  <c r="Y8" i="10"/>
  <c r="Z8" i="10" s="1"/>
  <c r="T548" i="14"/>
  <c r="P93" i="14"/>
  <c r="Q93" i="14"/>
  <c r="Q94" i="14"/>
  <c r="P94" i="14"/>
  <c r="M298" i="14"/>
  <c r="N298" i="14"/>
  <c r="M16" i="14"/>
  <c r="N16" i="14"/>
  <c r="O23" i="14"/>
  <c r="Y43" i="10"/>
  <c r="Z43" i="10" s="1"/>
  <c r="P129" i="14"/>
  <c r="Q129" i="14"/>
  <c r="W40" i="3"/>
  <c r="W41" i="3"/>
  <c r="S670" i="14"/>
  <c r="W13" i="3"/>
  <c r="P476" i="14"/>
  <c r="Q476" i="14"/>
  <c r="Q123" i="14"/>
  <c r="P123" i="14"/>
  <c r="M187" i="14"/>
  <c r="N187" i="14"/>
  <c r="Q477" i="14"/>
  <c r="P477" i="14"/>
  <c r="M64" i="14"/>
  <c r="N64" i="14"/>
  <c r="N17" i="14"/>
  <c r="M17" i="14"/>
  <c r="N63" i="14"/>
  <c r="M63" i="14"/>
  <c r="N54" i="14"/>
  <c r="M54" i="14"/>
  <c r="T574" i="14"/>
  <c r="P671" i="14"/>
  <c r="Y18" i="10"/>
  <c r="Z18" i="10" s="1"/>
  <c r="N87" i="14"/>
  <c r="M87" i="14"/>
  <c r="P58" i="14"/>
  <c r="Q58" i="14"/>
  <c r="O53" i="14"/>
  <c r="Y41" i="10"/>
  <c r="Z41" i="10" s="1"/>
  <c r="Q45" i="14"/>
  <c r="P45" i="14"/>
  <c r="N254" i="14"/>
  <c r="M254" i="14"/>
  <c r="Q306" i="14"/>
  <c r="P306" i="14"/>
  <c r="M169" i="14"/>
  <c r="N169" i="14"/>
  <c r="M267" i="14"/>
  <c r="N267" i="14"/>
  <c r="P213" i="14"/>
  <c r="Q213" i="14"/>
  <c r="M497" i="14"/>
  <c r="N497" i="14"/>
  <c r="Q186" i="14"/>
  <c r="P186" i="14"/>
  <c r="P455" i="14"/>
  <c r="Q455" i="14"/>
  <c r="Q107" i="14"/>
  <c r="P107" i="14"/>
  <c r="P287" i="14"/>
  <c r="Q287" i="14"/>
  <c r="Q330" i="14"/>
  <c r="P330" i="14"/>
  <c r="P489" i="14"/>
  <c r="Q489" i="14"/>
  <c r="W28" i="3"/>
  <c r="M258" i="14"/>
  <c r="N258" i="14"/>
  <c r="Y33" i="10"/>
  <c r="Z33" i="10" s="1"/>
  <c r="N346" i="14"/>
  <c r="M346" i="14"/>
  <c r="M171" i="14"/>
  <c r="N171" i="14"/>
  <c r="M41" i="14"/>
  <c r="N41" i="14"/>
  <c r="W50" i="3"/>
  <c r="P171" i="14"/>
  <c r="Q171" i="14"/>
  <c r="P206" i="14"/>
  <c r="Q206" i="14"/>
  <c r="M318" i="14"/>
  <c r="N318" i="14"/>
  <c r="W34" i="3"/>
  <c r="N249" i="14"/>
  <c r="M249" i="14"/>
  <c r="Q274" i="14"/>
  <c r="P274" i="14"/>
  <c r="P144" i="14"/>
  <c r="Q144" i="14"/>
  <c r="P185" i="14"/>
  <c r="Q185" i="14"/>
  <c r="P295" i="14"/>
  <c r="Q295" i="14"/>
  <c r="P463" i="14"/>
  <c r="Q463" i="14"/>
  <c r="M170" i="14"/>
  <c r="N170" i="14"/>
  <c r="P236" i="14"/>
  <c r="Q236" i="14"/>
  <c r="M251" i="14"/>
  <c r="N251" i="14"/>
  <c r="M367" i="14"/>
  <c r="N367" i="14"/>
  <c r="Q103" i="14"/>
  <c r="P103" i="14"/>
  <c r="W14" i="3"/>
  <c r="P207" i="14"/>
  <c r="Q207" i="14"/>
  <c r="P235" i="14"/>
  <c r="Q235" i="14"/>
  <c r="Q303" i="14"/>
  <c r="P303" i="14"/>
  <c r="Q324" i="14"/>
  <c r="P324" i="14"/>
  <c r="M129" i="14"/>
  <c r="N129" i="14"/>
  <c r="W30" i="3"/>
  <c r="W47" i="3"/>
  <c r="P263" i="14"/>
  <c r="Q263" i="14"/>
  <c r="P365" i="14"/>
  <c r="Q365" i="14"/>
  <c r="M328" i="14"/>
  <c r="N328" i="14"/>
  <c r="P61" i="14"/>
  <c r="Q61" i="14"/>
  <c r="M446" i="14"/>
  <c r="N446" i="14"/>
  <c r="M470" i="14"/>
  <c r="N470" i="14"/>
  <c r="Q150" i="14"/>
  <c r="P150" i="14"/>
  <c r="O173" i="14"/>
  <c r="Y36" i="10"/>
  <c r="Z36" i="10" s="1"/>
  <c r="N331" i="14"/>
  <c r="M331" i="14"/>
  <c r="P47" i="14"/>
  <c r="Q47" i="14"/>
  <c r="M257" i="14"/>
  <c r="N257" i="14"/>
  <c r="N36" i="14"/>
  <c r="M36" i="14"/>
  <c r="M151" i="14"/>
  <c r="N151" i="14"/>
  <c r="M327" i="14"/>
  <c r="N327" i="14"/>
  <c r="M260" i="14"/>
  <c r="N260" i="14"/>
  <c r="Q167" i="14"/>
  <c r="P167" i="14"/>
  <c r="M320" i="14"/>
  <c r="N320" i="14"/>
  <c r="Q233" i="14"/>
  <c r="P233" i="14"/>
  <c r="AA33" i="12"/>
  <c r="AA33" i="10"/>
  <c r="M317" i="14"/>
  <c r="N317" i="14"/>
  <c r="P44" i="14"/>
  <c r="Q44" i="14"/>
  <c r="O225" i="14"/>
  <c r="Y35" i="10"/>
  <c r="Z35" i="10" s="1"/>
  <c r="W15" i="3"/>
  <c r="P518" i="14"/>
  <c r="Q518" i="14"/>
  <c r="N398" i="14"/>
  <c r="M398" i="14"/>
  <c r="N330" i="14"/>
  <c r="M330" i="14"/>
  <c r="M447" i="14"/>
  <c r="N447" i="14"/>
  <c r="W48" i="3"/>
  <c r="N315" i="14"/>
  <c r="M315" i="14"/>
  <c r="Q204" i="14"/>
  <c r="P204" i="14"/>
  <c r="Q515" i="14"/>
  <c r="P515" i="14"/>
  <c r="Q296" i="14"/>
  <c r="P296" i="14"/>
  <c r="Q227" i="14"/>
  <c r="P227" i="14"/>
  <c r="Q407" i="14"/>
  <c r="P407" i="14"/>
  <c r="M245" i="14"/>
  <c r="N245" i="14"/>
  <c r="W6" i="3"/>
  <c r="Q366" i="14"/>
  <c r="P366" i="14"/>
  <c r="M338" i="14"/>
  <c r="N338" i="14"/>
  <c r="Q434" i="14"/>
  <c r="P434" i="14"/>
  <c r="P250" i="14"/>
  <c r="Q250" i="14"/>
  <c r="N147" i="14"/>
  <c r="M147" i="14"/>
  <c r="Q244" i="14"/>
  <c r="P244" i="14"/>
  <c r="Q307" i="14"/>
  <c r="P307" i="14"/>
  <c r="S123" i="21"/>
  <c r="M323" i="14"/>
  <c r="N323" i="14"/>
  <c r="M83" i="14"/>
  <c r="N83" i="14"/>
  <c r="N165" i="14"/>
  <c r="M165" i="14"/>
  <c r="P496" i="14"/>
  <c r="Q496" i="14"/>
  <c r="P364" i="14"/>
  <c r="Q364" i="14"/>
  <c r="Q268" i="14"/>
  <c r="P268" i="14"/>
  <c r="P279" i="14"/>
  <c r="Q279" i="14"/>
  <c r="W31" i="3"/>
  <c r="Q166" i="14"/>
  <c r="P166" i="14"/>
  <c r="P347" i="14"/>
  <c r="Q347" i="14"/>
  <c r="M269" i="14"/>
  <c r="N269" i="14"/>
  <c r="M127" i="14"/>
  <c r="N127" i="14"/>
  <c r="M336" i="14"/>
  <c r="N336" i="14"/>
  <c r="M270" i="14"/>
  <c r="N270" i="14"/>
  <c r="N366" i="14"/>
  <c r="M366" i="14"/>
  <c r="Q345" i="14"/>
  <c r="P345" i="14"/>
  <c r="Q379" i="14"/>
  <c r="P379" i="14"/>
  <c r="N265" i="14"/>
  <c r="M265" i="14"/>
  <c r="P456" i="14"/>
  <c r="Q456" i="14"/>
  <c r="M335" i="14"/>
  <c r="N335" i="14"/>
  <c r="N248" i="14"/>
  <c r="M248" i="14"/>
  <c r="M329" i="14"/>
  <c r="N329" i="14"/>
  <c r="Q343" i="14"/>
  <c r="P343" i="14"/>
  <c r="P266" i="14"/>
  <c r="Q266" i="14"/>
  <c r="M428" i="14"/>
  <c r="N428" i="14"/>
  <c r="M424" i="14"/>
  <c r="N424" i="14"/>
  <c r="P201" i="14"/>
  <c r="Q201" i="14"/>
  <c r="P384" i="14"/>
  <c r="Q384" i="14"/>
  <c r="Q265" i="14"/>
  <c r="P265" i="14"/>
  <c r="N448" i="14"/>
  <c r="M448" i="14"/>
  <c r="M144" i="14"/>
  <c r="N144" i="14"/>
  <c r="O453" i="14"/>
  <c r="Y49" i="10"/>
  <c r="Z49" i="10" s="1"/>
  <c r="M337" i="14"/>
  <c r="N337" i="14"/>
  <c r="M91" i="14"/>
  <c r="N91" i="14"/>
  <c r="N88" i="14"/>
  <c r="M88" i="14"/>
  <c r="P184" i="14"/>
  <c r="Q184" i="14"/>
  <c r="N466" i="14"/>
  <c r="M466" i="14"/>
  <c r="N501" i="14"/>
  <c r="M501" i="14"/>
  <c r="P376" i="14"/>
  <c r="Q376" i="14"/>
  <c r="Q221" i="14"/>
  <c r="P221" i="14"/>
  <c r="N130" i="14"/>
  <c r="M130" i="14"/>
  <c r="L93" i="21"/>
  <c r="M450" i="14"/>
  <c r="N450" i="14"/>
  <c r="T215" i="14"/>
  <c r="S215" i="14"/>
  <c r="Q174" i="14"/>
  <c r="P174" i="14"/>
  <c r="Q175" i="14"/>
  <c r="P175" i="14"/>
  <c r="N451" i="14"/>
  <c r="M451" i="14"/>
  <c r="Q146" i="14"/>
  <c r="P146" i="14"/>
  <c r="N321" i="14"/>
  <c r="M321" i="14"/>
  <c r="Q448" i="14"/>
  <c r="P448" i="14"/>
  <c r="Q458" i="14"/>
  <c r="P458" i="14"/>
  <c r="M426" i="14"/>
  <c r="N426" i="14"/>
  <c r="P501" i="14"/>
  <c r="Q501" i="14"/>
  <c r="Q464" i="14"/>
  <c r="P464" i="14"/>
  <c r="P286" i="14"/>
  <c r="Q286" i="14"/>
  <c r="Q367" i="14"/>
  <c r="P367" i="14"/>
  <c r="M465" i="14"/>
  <c r="N465" i="14"/>
  <c r="Q48" i="14"/>
  <c r="P48" i="14"/>
  <c r="M128" i="14"/>
  <c r="N128" i="14"/>
  <c r="M38" i="14"/>
  <c r="N38" i="14"/>
  <c r="N494" i="14"/>
  <c r="M494" i="14"/>
  <c r="Q180" i="14"/>
  <c r="P180" i="14"/>
  <c r="P273" i="14"/>
  <c r="Q273" i="14"/>
  <c r="Q216" i="14"/>
  <c r="P216" i="14"/>
  <c r="Q179" i="14"/>
  <c r="P179" i="14"/>
  <c r="Q245" i="14"/>
  <c r="P245" i="14"/>
  <c r="AA42" i="10"/>
  <c r="N400" i="14"/>
  <c r="M400" i="14"/>
  <c r="Q43" i="14"/>
  <c r="P43" i="14"/>
  <c r="N368" i="14"/>
  <c r="M368" i="14"/>
  <c r="P106" i="14"/>
  <c r="Q106" i="14"/>
  <c r="W29" i="3"/>
  <c r="Q380" i="14"/>
  <c r="P380" i="14"/>
  <c r="M124" i="14"/>
  <c r="N124" i="14"/>
  <c r="N397" i="14"/>
  <c r="M397" i="14"/>
  <c r="L123" i="21"/>
  <c r="L83" i="21"/>
  <c r="P416" i="14"/>
  <c r="Q416" i="14"/>
  <c r="S217" i="14"/>
  <c r="T217" i="14"/>
  <c r="N89" i="14"/>
  <c r="M89" i="14"/>
  <c r="Q55" i="14"/>
  <c r="P55" i="14"/>
  <c r="Q417" i="14"/>
  <c r="P417" i="14"/>
  <c r="M264" i="14"/>
  <c r="N264" i="14"/>
  <c r="N37" i="14"/>
  <c r="M37" i="14"/>
  <c r="M345" i="14"/>
  <c r="N345" i="14"/>
  <c r="M364" i="14"/>
  <c r="N364" i="14"/>
  <c r="N334" i="14"/>
  <c r="M334" i="14"/>
  <c r="P500" i="14"/>
  <c r="Q500" i="14"/>
  <c r="W5" i="3"/>
  <c r="Q215" i="14"/>
  <c r="P215" i="14"/>
  <c r="Q205" i="14"/>
  <c r="P205" i="14"/>
  <c r="N496" i="14"/>
  <c r="M496" i="14"/>
  <c r="Q359" i="14"/>
  <c r="P359" i="14"/>
  <c r="Q267" i="14"/>
  <c r="P267" i="14"/>
  <c r="N500" i="14"/>
  <c r="M500" i="14"/>
  <c r="Q420" i="14"/>
  <c r="P420" i="14"/>
  <c r="Q360" i="14"/>
  <c r="P360" i="14"/>
  <c r="N164" i="14"/>
  <c r="M164" i="14"/>
  <c r="Q375" i="14"/>
  <c r="P375" i="14"/>
  <c r="Q183" i="14"/>
  <c r="P183" i="14"/>
  <c r="Q331" i="14"/>
  <c r="P331" i="14"/>
  <c r="N325" i="14"/>
  <c r="M325" i="14"/>
  <c r="W10" i="3"/>
  <c r="P351" i="14"/>
  <c r="Q351" i="14"/>
  <c r="Q447" i="14"/>
  <c r="P447" i="14"/>
  <c r="N247" i="14"/>
  <c r="M247" i="14"/>
  <c r="P323" i="14"/>
  <c r="Q323" i="14"/>
  <c r="N145" i="14"/>
  <c r="M145" i="14"/>
  <c r="P451" i="14"/>
  <c r="Q451" i="14"/>
  <c r="M395" i="14"/>
  <c r="N395" i="14"/>
  <c r="N268" i="14"/>
  <c r="M268" i="14"/>
  <c r="S666" i="14"/>
  <c r="N498" i="14"/>
  <c r="M498" i="14"/>
  <c r="N351" i="14"/>
  <c r="M351" i="14"/>
  <c r="P487" i="14"/>
  <c r="Q487" i="14"/>
  <c r="P495" i="14"/>
  <c r="Q495" i="14"/>
  <c r="P284" i="14"/>
  <c r="Q284" i="14"/>
  <c r="N425" i="14"/>
  <c r="M425" i="14"/>
  <c r="N35" i="14"/>
  <c r="M35" i="14"/>
  <c r="Q51" i="14"/>
  <c r="P51" i="14"/>
  <c r="N85" i="14"/>
  <c r="M85" i="14"/>
  <c r="P460" i="14"/>
  <c r="Q460" i="14"/>
  <c r="W23" i="3"/>
  <c r="M246" i="14"/>
  <c r="N246" i="14"/>
  <c r="M348" i="14"/>
  <c r="N348" i="14"/>
  <c r="P181" i="14"/>
  <c r="Q181" i="14"/>
  <c r="P377" i="14"/>
  <c r="Q377" i="14"/>
  <c r="Q483" i="14"/>
  <c r="P483" i="14"/>
  <c r="N347" i="14"/>
  <c r="M347" i="14"/>
  <c r="Q461" i="14"/>
  <c r="P461" i="14"/>
  <c r="Q290" i="14"/>
  <c r="P290" i="14"/>
  <c r="Q54" i="14"/>
  <c r="P54" i="14"/>
  <c r="M429" i="14"/>
  <c r="N429" i="14"/>
  <c r="M464" i="14"/>
  <c r="N464" i="14"/>
  <c r="M256" i="14"/>
  <c r="N256" i="14"/>
  <c r="W45" i="3"/>
  <c r="M427" i="14"/>
  <c r="N427" i="14"/>
  <c r="M250" i="14"/>
  <c r="N250" i="14"/>
  <c r="P486" i="14"/>
  <c r="Q486" i="14"/>
  <c r="M146" i="14"/>
  <c r="N146" i="14"/>
  <c r="Q361" i="14"/>
  <c r="P361" i="14"/>
  <c r="Q519" i="14"/>
  <c r="P519" i="14"/>
  <c r="P220" i="14"/>
  <c r="Q220" i="14"/>
  <c r="Q293" i="14"/>
  <c r="P293" i="14"/>
  <c r="P294" i="14"/>
  <c r="Q294" i="14"/>
  <c r="M468" i="14"/>
  <c r="N468" i="14"/>
  <c r="Q304" i="14"/>
  <c r="P304" i="14"/>
  <c r="N495" i="14"/>
  <c r="M495" i="14"/>
  <c r="P210" i="14"/>
  <c r="Q210" i="14"/>
  <c r="M369" i="14"/>
  <c r="N369" i="14"/>
  <c r="W24" i="3"/>
  <c r="N743" i="14"/>
  <c r="M743" i="14"/>
  <c r="S317" i="14"/>
  <c r="N449" i="14"/>
  <c r="M449" i="14"/>
  <c r="P298" i="14"/>
  <c r="Q298" i="14"/>
  <c r="N149" i="14"/>
  <c r="M149" i="14"/>
  <c r="Q297" i="14"/>
  <c r="P297" i="14"/>
  <c r="N126" i="14"/>
  <c r="M126" i="14"/>
  <c r="P301" i="14"/>
  <c r="Q301" i="14"/>
  <c r="M370" i="14"/>
  <c r="N370" i="14"/>
  <c r="P491" i="14"/>
  <c r="Q491" i="14"/>
  <c r="P145" i="14"/>
  <c r="Q145" i="14"/>
  <c r="M469" i="14"/>
  <c r="N469" i="14"/>
  <c r="P124" i="14"/>
  <c r="AA39" i="10"/>
  <c r="AA39" i="12"/>
  <c r="Q124" i="14"/>
  <c r="Q241" i="14"/>
  <c r="P241" i="14"/>
  <c r="Q248" i="14"/>
  <c r="P248" i="14"/>
  <c r="P350" i="14"/>
  <c r="Q350" i="14"/>
  <c r="M167" i="14"/>
  <c r="N167" i="14"/>
  <c r="P514" i="14"/>
  <c r="Q514" i="14"/>
  <c r="Q348" i="14"/>
  <c r="P348" i="14"/>
  <c r="Q513" i="14"/>
  <c r="P513" i="14"/>
  <c r="Q356" i="14"/>
  <c r="P356" i="14"/>
  <c r="N471" i="14"/>
  <c r="M471" i="14"/>
  <c r="M40" i="14"/>
  <c r="N40" i="14"/>
  <c r="M445" i="14"/>
  <c r="N445" i="14"/>
  <c r="Q170" i="14"/>
  <c r="P170" i="14"/>
  <c r="P329" i="14"/>
  <c r="Q329" i="14"/>
  <c r="N365" i="14"/>
  <c r="M365" i="14"/>
  <c r="N349" i="14"/>
  <c r="M349" i="14"/>
  <c r="P325" i="14"/>
  <c r="Q325" i="14"/>
  <c r="Q285" i="14"/>
  <c r="P285" i="14"/>
  <c r="P240" i="14"/>
  <c r="Q240" i="14"/>
  <c r="P310" i="14"/>
  <c r="Q310" i="14"/>
  <c r="P191" i="14"/>
  <c r="Q191" i="14"/>
  <c r="P187" i="14"/>
  <c r="Q187" i="14"/>
  <c r="M34" i="14"/>
  <c r="N34" i="14"/>
  <c r="P414" i="14"/>
  <c r="Q414" i="14"/>
  <c r="Q450" i="14"/>
  <c r="P450" i="14"/>
  <c r="N394" i="14"/>
  <c r="M394" i="14"/>
  <c r="P147" i="14"/>
  <c r="Q147" i="14"/>
  <c r="Q177" i="14"/>
  <c r="P177" i="14"/>
  <c r="M341" i="14"/>
  <c r="N341" i="14"/>
  <c r="M326" i="14"/>
  <c r="N326" i="14"/>
  <c r="Y42" i="10"/>
  <c r="Z42" i="10" s="1"/>
  <c r="P280" i="14"/>
  <c r="Q280" i="14"/>
  <c r="Y45" i="10"/>
  <c r="Z45" i="10" s="1"/>
  <c r="Y9" i="10"/>
  <c r="Z9" i="10" s="1"/>
  <c r="Q60" i="14"/>
  <c r="P60" i="14"/>
  <c r="Q57" i="14"/>
  <c r="P57" i="14"/>
  <c r="P46" i="14"/>
  <c r="Q46" i="14"/>
  <c r="P214" i="14"/>
  <c r="Q214" i="14"/>
  <c r="P415" i="14"/>
  <c r="Q415" i="14"/>
  <c r="N86" i="14"/>
  <c r="M86" i="14"/>
  <c r="Q238" i="14"/>
  <c r="P238" i="14"/>
  <c r="M324" i="14"/>
  <c r="N324" i="14"/>
  <c r="M430" i="14"/>
  <c r="N430" i="14"/>
  <c r="W53" i="3"/>
  <c r="P276" i="14"/>
  <c r="Q276" i="14"/>
  <c r="W39" i="3"/>
  <c r="Q497" i="14"/>
  <c r="P497" i="14"/>
  <c r="P247" i="14"/>
  <c r="Q247" i="14"/>
  <c r="N148" i="14"/>
  <c r="M148" i="14"/>
  <c r="N266" i="14"/>
  <c r="M266" i="14"/>
  <c r="N396" i="14"/>
  <c r="M396" i="14"/>
  <c r="N314" i="14"/>
  <c r="M314" i="14"/>
  <c r="Q459" i="14"/>
  <c r="P459" i="14"/>
  <c r="Q243" i="14"/>
  <c r="P243" i="14"/>
  <c r="P410" i="14"/>
  <c r="Q410" i="14"/>
  <c r="P229" i="14"/>
  <c r="Q229" i="14"/>
  <c r="Q143" i="14"/>
  <c r="P143" i="14"/>
  <c r="M261" i="14"/>
  <c r="N261" i="14"/>
  <c r="P520" i="14"/>
  <c r="Q520" i="14"/>
  <c r="P188" i="14"/>
  <c r="Q188" i="14"/>
  <c r="P346" i="14"/>
  <c r="Q346" i="14"/>
  <c r="Q249" i="14"/>
  <c r="P249" i="14"/>
  <c r="Q178" i="14"/>
  <c r="P178" i="14"/>
  <c r="P113" i="14"/>
  <c r="Q113" i="14"/>
  <c r="Q390" i="14"/>
  <c r="P390" i="14"/>
  <c r="P234" i="14"/>
  <c r="Q234" i="14"/>
  <c r="P264" i="14"/>
  <c r="Q264" i="14"/>
  <c r="M90" i="14"/>
  <c r="N90" i="14"/>
  <c r="M84" i="14"/>
  <c r="N84" i="14"/>
  <c r="M131" i="14"/>
  <c r="N131" i="14"/>
  <c r="P271" i="14"/>
  <c r="Q271" i="14"/>
  <c r="Q198" i="14"/>
  <c r="P198" i="14"/>
  <c r="Q437" i="14"/>
  <c r="P437" i="14"/>
  <c r="Q355" i="14"/>
  <c r="P355" i="14"/>
  <c r="P277" i="14"/>
  <c r="Q277" i="14"/>
  <c r="P454" i="14"/>
  <c r="Q454" i="14"/>
  <c r="N344" i="14"/>
  <c r="M344" i="14"/>
  <c r="P197" i="14"/>
  <c r="Q197" i="14"/>
  <c r="AA42" i="12"/>
  <c r="Q217" i="14"/>
  <c r="P217" i="14"/>
  <c r="AA27" i="12"/>
  <c r="AA27" i="10"/>
  <c r="N136" i="14"/>
  <c r="M136" i="14"/>
  <c r="P79" i="14"/>
  <c r="Q79" i="14"/>
  <c r="Q89" i="14"/>
  <c r="P89" i="14"/>
  <c r="P76" i="14"/>
  <c r="Q76" i="14"/>
  <c r="P85" i="14"/>
  <c r="Q85" i="14"/>
  <c r="P81" i="14"/>
  <c r="Q81" i="14"/>
  <c r="W20" i="3"/>
  <c r="N174" i="14"/>
  <c r="M174" i="14"/>
  <c r="M358" i="14"/>
  <c r="N358" i="14"/>
  <c r="M490" i="14"/>
  <c r="N490" i="14"/>
  <c r="M176" i="14"/>
  <c r="N176" i="14"/>
  <c r="T579" i="14"/>
  <c r="S591" i="14"/>
  <c r="M361" i="14"/>
  <c r="N361" i="14"/>
  <c r="N181" i="14"/>
  <c r="M181" i="14"/>
  <c r="P49" i="14"/>
  <c r="Q49" i="14"/>
  <c r="AA25" i="10"/>
  <c r="AA25" i="12"/>
  <c r="P88" i="14"/>
  <c r="Q88" i="14"/>
  <c r="N354" i="14"/>
  <c r="M354" i="14"/>
  <c r="N101" i="14"/>
  <c r="M101" i="14"/>
  <c r="N140" i="14"/>
  <c r="M140" i="14"/>
  <c r="P369" i="14"/>
  <c r="Q369" i="14"/>
  <c r="AA5" i="10"/>
  <c r="AA5" i="12"/>
  <c r="AB5" i="12" s="1"/>
  <c r="W52" i="3"/>
  <c r="P74" i="14"/>
  <c r="Q74" i="14"/>
  <c r="P117" i="14"/>
  <c r="Q117" i="14"/>
  <c r="N180" i="14"/>
  <c r="M180" i="14"/>
  <c r="W12" i="3"/>
  <c r="Y46" i="10"/>
  <c r="Z46" i="10" s="1"/>
  <c r="W44" i="3"/>
  <c r="Q78" i="14"/>
  <c r="P78" i="14"/>
  <c r="Q77" i="14"/>
  <c r="P77" i="14"/>
  <c r="N178" i="14"/>
  <c r="M178" i="14"/>
  <c r="M179" i="14"/>
  <c r="N179" i="14"/>
  <c r="M139" i="14"/>
  <c r="N139" i="14"/>
  <c r="AA46" i="10"/>
  <c r="AA46" i="12"/>
  <c r="Q73" i="14"/>
  <c r="P73" i="14"/>
  <c r="M138" i="14"/>
  <c r="N138" i="14"/>
  <c r="N141" i="14"/>
  <c r="M141" i="14"/>
  <c r="M100" i="14"/>
  <c r="N100" i="14"/>
  <c r="P37" i="14"/>
  <c r="Q37" i="14"/>
  <c r="P251" i="14"/>
  <c r="Q251" i="14"/>
  <c r="AA34" i="12"/>
  <c r="AA34" i="10"/>
  <c r="M134" i="14"/>
  <c r="N134" i="14"/>
  <c r="W4" i="3"/>
  <c r="Q84" i="14"/>
  <c r="P84" i="14"/>
  <c r="P115" i="14"/>
  <c r="Q115" i="14"/>
  <c r="P87" i="14"/>
  <c r="Q87" i="14"/>
  <c r="Q83" i="14"/>
  <c r="P83" i="14"/>
  <c r="AA47" i="12"/>
  <c r="AA47" i="10"/>
  <c r="AA16" i="10"/>
  <c r="P299" i="14"/>
  <c r="Q299" i="14"/>
  <c r="AA16" i="12"/>
  <c r="M177" i="14"/>
  <c r="N177" i="14"/>
  <c r="P63" i="14"/>
  <c r="Q63" i="14"/>
  <c r="AA40" i="12"/>
  <c r="AA40" i="10"/>
  <c r="M137" i="14"/>
  <c r="N137" i="14"/>
  <c r="W36" i="3"/>
  <c r="M357" i="14"/>
  <c r="N357" i="14"/>
  <c r="O33" i="14"/>
  <c r="Y24" i="10"/>
  <c r="Z24" i="10" s="1"/>
  <c r="N95" i="14"/>
  <c r="M95" i="14"/>
  <c r="M652" i="14"/>
  <c r="Z13" i="21"/>
  <c r="N652" i="14"/>
  <c r="Z101" i="21"/>
  <c r="Z120" i="21"/>
  <c r="Z91" i="21"/>
  <c r="P668" i="14"/>
  <c r="Q655" i="14"/>
  <c r="W1" i="18"/>
  <c r="S828" i="16"/>
  <c r="P516" i="14"/>
  <c r="AA55" i="12"/>
  <c r="Q516" i="14"/>
  <c r="AA55" i="10"/>
  <c r="P665" i="14"/>
  <c r="O723" i="14"/>
  <c r="Y76" i="10"/>
  <c r="Z76" i="10" s="1"/>
  <c r="P751" i="14"/>
  <c r="Q751" i="14"/>
  <c r="P731" i="14"/>
  <c r="Q731" i="14"/>
  <c r="S669" i="14"/>
  <c r="S751" i="14"/>
  <c r="T751" i="14"/>
  <c r="O754" i="14"/>
  <c r="AA79" i="12" s="1"/>
  <c r="Y79" i="10"/>
  <c r="Z79" i="10" s="1"/>
  <c r="S755" i="14"/>
  <c r="T755" i="14"/>
  <c r="T731" i="14"/>
  <c r="S731" i="14"/>
  <c r="S735" i="14"/>
  <c r="T735" i="14"/>
  <c r="R754" i="14"/>
  <c r="Y79" i="12"/>
  <c r="Z79" i="12" s="1"/>
  <c r="Q730" i="14"/>
  <c r="P730" i="14"/>
  <c r="T750" i="14"/>
  <c r="S750" i="14"/>
  <c r="T743" i="14"/>
  <c r="S743" i="14"/>
  <c r="P756" i="14"/>
  <c r="Q756" i="14"/>
  <c r="Q726" i="14"/>
  <c r="P726" i="14"/>
  <c r="Q729" i="14"/>
  <c r="P729" i="14"/>
  <c r="S730" i="14"/>
  <c r="T730" i="14"/>
  <c r="Q750" i="14"/>
  <c r="P750" i="14"/>
  <c r="P743" i="14"/>
  <c r="Q743" i="14"/>
  <c r="S756" i="14"/>
  <c r="T756" i="14"/>
  <c r="S726" i="14"/>
  <c r="T726" i="14"/>
  <c r="S729" i="14"/>
  <c r="T729" i="14"/>
  <c r="P727" i="14"/>
  <c r="Q727" i="14"/>
  <c r="P746" i="14"/>
  <c r="Q746" i="14"/>
  <c r="P760" i="14"/>
  <c r="Q760" i="14"/>
  <c r="P728" i="14"/>
  <c r="Q728" i="14"/>
  <c r="Q725" i="14"/>
  <c r="P725" i="14"/>
  <c r="T741" i="14"/>
  <c r="S741" i="14"/>
  <c r="Q745" i="14"/>
  <c r="P745" i="14"/>
  <c r="T746" i="14"/>
  <c r="S746" i="14"/>
  <c r="S760" i="14"/>
  <c r="T760" i="14"/>
  <c r="S728" i="14"/>
  <c r="T728" i="14"/>
  <c r="T725" i="14"/>
  <c r="S725" i="14"/>
  <c r="P741" i="14"/>
  <c r="Q741" i="14"/>
  <c r="P709" i="14"/>
  <c r="Q709" i="14"/>
  <c r="T745" i="14"/>
  <c r="S745" i="14"/>
  <c r="Q761" i="14"/>
  <c r="P761" i="14"/>
  <c r="P747" i="14"/>
  <c r="Q747" i="14"/>
  <c r="S525" i="14"/>
  <c r="T525" i="14"/>
  <c r="P666" i="14"/>
  <c r="S665" i="14"/>
  <c r="R723" i="14"/>
  <c r="Y76" i="12"/>
  <c r="Z76" i="12" s="1"/>
  <c r="T761" i="14"/>
  <c r="S761" i="14"/>
  <c r="S747" i="14"/>
  <c r="T747" i="14"/>
  <c r="P736" i="14"/>
  <c r="Q736" i="14"/>
  <c r="R744" i="14"/>
  <c r="Y78" i="12"/>
  <c r="Z78" i="12" s="1"/>
  <c r="R567" i="14"/>
  <c r="Y60" i="12"/>
  <c r="Z60" i="12" s="1"/>
  <c r="T706" i="14"/>
  <c r="S706" i="14"/>
  <c r="Q339" i="14"/>
  <c r="AA29" i="12"/>
  <c r="P339" i="14"/>
  <c r="AA29" i="10"/>
  <c r="P707" i="14"/>
  <c r="Q707" i="14"/>
  <c r="O703" i="14"/>
  <c r="Y74" i="10"/>
  <c r="Z74" i="10" s="1"/>
  <c r="S668" i="14"/>
  <c r="P669" i="14"/>
  <c r="Y61" i="10"/>
  <c r="Z61" i="10" s="1"/>
  <c r="T736" i="14"/>
  <c r="S736" i="14"/>
  <c r="Q737" i="14"/>
  <c r="P737" i="14"/>
  <c r="T581" i="14"/>
  <c r="S581" i="14"/>
  <c r="Q567" i="14"/>
  <c r="P567" i="14"/>
  <c r="P706" i="14"/>
  <c r="Q706" i="14"/>
  <c r="Z119" i="21"/>
  <c r="S580" i="14"/>
  <c r="T580" i="14"/>
  <c r="P771" i="14"/>
  <c r="Q771" i="14"/>
  <c r="S737" i="14"/>
  <c r="T737" i="14"/>
  <c r="P278" i="14"/>
  <c r="Q278" i="14"/>
  <c r="AA18" i="12"/>
  <c r="AA18" i="10"/>
  <c r="P581" i="14"/>
  <c r="Q581" i="14"/>
  <c r="Q704" i="14"/>
  <c r="P704" i="14"/>
  <c r="Q580" i="14"/>
  <c r="P580" i="14"/>
  <c r="T771" i="14"/>
  <c r="S771" i="14"/>
  <c r="R555" i="14"/>
  <c r="Z88" i="21" s="1"/>
  <c r="Y59" i="12"/>
  <c r="Z59" i="12" s="1"/>
  <c r="T558" i="14"/>
  <c r="S558" i="14"/>
  <c r="R575" i="14"/>
  <c r="Z98" i="21" s="1"/>
  <c r="Y61" i="12"/>
  <c r="Z61" i="12" s="1"/>
  <c r="O555" i="14"/>
  <c r="Y59" i="10"/>
  <c r="Z59" i="10" s="1"/>
  <c r="Q558" i="14"/>
  <c r="P558" i="14"/>
  <c r="Q575" i="14"/>
  <c r="P575" i="14"/>
  <c r="R589" i="14"/>
  <c r="Z86" i="21" s="1"/>
  <c r="Y62" i="12"/>
  <c r="Z62" i="12" s="1"/>
  <c r="O733" i="14"/>
  <c r="Y77" i="10"/>
  <c r="Z77" i="10" s="1"/>
  <c r="P739" i="14"/>
  <c r="Q739" i="14"/>
  <c r="Y60" i="10"/>
  <c r="Z60" i="10" s="1"/>
  <c r="T711" i="14"/>
  <c r="S711" i="14"/>
  <c r="S827" i="16"/>
  <c r="R733" i="14"/>
  <c r="Y77" i="12"/>
  <c r="Z77" i="12" s="1"/>
  <c r="O744" i="14"/>
  <c r="Y78" i="10"/>
  <c r="Z78" i="10" s="1"/>
  <c r="T739" i="14"/>
  <c r="S739" i="14"/>
  <c r="Q564" i="14"/>
  <c r="AA60" i="10"/>
  <c r="AA60" i="12"/>
  <c r="P564" i="14"/>
  <c r="P711" i="14"/>
  <c r="Q711" i="14"/>
  <c r="T707" i="14"/>
  <c r="S707" i="14"/>
  <c r="R703" i="14"/>
  <c r="Y74" i="12"/>
  <c r="Z74" i="12" s="1"/>
  <c r="P616" i="14"/>
  <c r="Q616" i="14"/>
  <c r="Q527" i="14"/>
  <c r="P527" i="14"/>
  <c r="Z60" i="21"/>
  <c r="P678" i="14"/>
  <c r="Q678" i="14"/>
  <c r="S685" i="14"/>
  <c r="T685" i="14"/>
  <c r="S691" i="14"/>
  <c r="T691" i="14"/>
  <c r="Q715" i="14"/>
  <c r="P715" i="14"/>
  <c r="P378" i="14"/>
  <c r="Q378" i="14"/>
  <c r="AA8" i="10"/>
  <c r="AA8" i="12"/>
  <c r="Q644" i="14"/>
  <c r="Z45" i="21"/>
  <c r="P644" i="14"/>
  <c r="Q660" i="14"/>
  <c r="P660" i="14"/>
  <c r="P614" i="14"/>
  <c r="Q614" i="14"/>
  <c r="Q139" i="14"/>
  <c r="AA44" i="12"/>
  <c r="P139" i="14"/>
  <c r="AA44" i="10"/>
  <c r="S363" i="14"/>
  <c r="T363" i="14"/>
  <c r="T645" i="14"/>
  <c r="S645" i="14"/>
  <c r="P607" i="14"/>
  <c r="Z80" i="21"/>
  <c r="Q607" i="14"/>
  <c r="P624" i="14"/>
  <c r="Q624" i="14"/>
  <c r="Q674" i="14"/>
  <c r="P674" i="14"/>
  <c r="P208" i="14"/>
  <c r="Q208" i="14"/>
  <c r="AA26" i="12"/>
  <c r="AA26" i="10"/>
  <c r="S619" i="14"/>
  <c r="T619" i="14"/>
  <c r="Z96" i="21"/>
  <c r="Q604" i="14"/>
  <c r="P604" i="14"/>
  <c r="R653" i="14"/>
  <c r="Y69" i="12"/>
  <c r="Z69" i="12" s="1"/>
  <c r="P679" i="14"/>
  <c r="Q679" i="14"/>
  <c r="S628" i="14"/>
  <c r="T628" i="14"/>
  <c r="T675" i="14"/>
  <c r="S675" i="14"/>
  <c r="S690" i="14"/>
  <c r="T690" i="14"/>
  <c r="P716" i="14"/>
  <c r="Q716" i="14"/>
  <c r="Q659" i="14"/>
  <c r="P659" i="14"/>
  <c r="Q615" i="14"/>
  <c r="P615" i="14"/>
  <c r="O663" i="14"/>
  <c r="Y70" i="10"/>
  <c r="Z70" i="10" s="1"/>
  <c r="N541" i="14"/>
  <c r="M541" i="14"/>
  <c r="R593" i="14"/>
  <c r="Y63" i="12"/>
  <c r="Z63" i="12" s="1"/>
  <c r="T689" i="14"/>
  <c r="S689" i="14"/>
  <c r="T658" i="14"/>
  <c r="S658" i="14"/>
  <c r="S594" i="14"/>
  <c r="T594" i="14"/>
  <c r="Z115" i="21"/>
  <c r="R623" i="14"/>
  <c r="Y66" i="12"/>
  <c r="Z66" i="12" s="1"/>
  <c r="T718" i="14"/>
  <c r="S718" i="14"/>
  <c r="P1" i="16"/>
  <c r="R633" i="14"/>
  <c r="Y67" i="12"/>
  <c r="Z67" i="12" s="1"/>
  <c r="Q685" i="14"/>
  <c r="P685" i="14"/>
  <c r="AA13" i="12"/>
  <c r="P18" i="14"/>
  <c r="Q18" i="14"/>
  <c r="AA13" i="10"/>
  <c r="P468" i="14"/>
  <c r="Q468" i="14"/>
  <c r="AA50" i="10"/>
  <c r="AA50" i="12"/>
  <c r="S164" i="14"/>
  <c r="T164" i="14"/>
  <c r="Q691" i="14"/>
  <c r="P691" i="14"/>
  <c r="T715" i="14"/>
  <c r="S715" i="14"/>
  <c r="S637" i="14"/>
  <c r="T637" i="14"/>
  <c r="T601" i="14"/>
  <c r="S601" i="14"/>
  <c r="S551" i="14"/>
  <c r="T551" i="14"/>
  <c r="P588" i="14"/>
  <c r="AA62" i="12"/>
  <c r="AA62" i="10"/>
  <c r="Q588" i="14"/>
  <c r="P645" i="14"/>
  <c r="Q645" i="14"/>
  <c r="S537" i="14"/>
  <c r="T537" i="14"/>
  <c r="Q619" i="14"/>
  <c r="P619" i="14"/>
  <c r="O653" i="14"/>
  <c r="Y69" i="10"/>
  <c r="Z69" i="10" s="1"/>
  <c r="Q719" i="14"/>
  <c r="P719" i="14"/>
  <c r="P269" i="14"/>
  <c r="AA15" i="10"/>
  <c r="Q269" i="14"/>
  <c r="AA15" i="12"/>
  <c r="Z56" i="21"/>
  <c r="Q628" i="14"/>
  <c r="P628" i="14"/>
  <c r="P675" i="14"/>
  <c r="Q675" i="14"/>
  <c r="P690" i="14"/>
  <c r="Q690" i="14"/>
  <c r="S716" i="14"/>
  <c r="T716" i="14"/>
  <c r="Q349" i="14"/>
  <c r="AA31" i="12"/>
  <c r="P349" i="14"/>
  <c r="AA31" i="10"/>
  <c r="S647" i="14"/>
  <c r="T647" i="14"/>
  <c r="S655" i="14"/>
  <c r="T655" i="14"/>
  <c r="O593" i="14"/>
  <c r="Y63" i="10"/>
  <c r="Z63" i="10" s="1"/>
  <c r="P689" i="14"/>
  <c r="Q689" i="14"/>
  <c r="P419" i="14"/>
  <c r="AA32" i="10"/>
  <c r="AA32" i="12"/>
  <c r="Q419" i="14"/>
  <c r="P389" i="14"/>
  <c r="Q389" i="14"/>
  <c r="AA9" i="12"/>
  <c r="AA9" i="10"/>
  <c r="S255" i="14"/>
  <c r="T255" i="14"/>
  <c r="Z89" i="21"/>
  <c r="Q658" i="14"/>
  <c r="P658" i="14"/>
  <c r="Q594" i="14"/>
  <c r="P594" i="14"/>
  <c r="Z75" i="21"/>
  <c r="O623" i="14"/>
  <c r="Y66" i="10"/>
  <c r="Z66" i="10" s="1"/>
  <c r="P718" i="14"/>
  <c r="Q718" i="14"/>
  <c r="O633" i="14"/>
  <c r="Y67" i="10"/>
  <c r="Z67" i="10" s="1"/>
  <c r="R643" i="14"/>
  <c r="Y68" i="12"/>
  <c r="Z68" i="12" s="1"/>
  <c r="AA4" i="12"/>
  <c r="AA4" i="10"/>
  <c r="Q353" i="14"/>
  <c r="P353" i="14"/>
  <c r="P637" i="14"/>
  <c r="Q637" i="14"/>
  <c r="N536" i="14"/>
  <c r="M536" i="14"/>
  <c r="P601" i="14"/>
  <c r="Z82" i="21"/>
  <c r="Q601" i="14"/>
  <c r="P551" i="14"/>
  <c r="Q551" i="14"/>
  <c r="P717" i="14"/>
  <c r="Q717" i="14"/>
  <c r="S641" i="14"/>
  <c r="T641" i="14"/>
  <c r="P537" i="14"/>
  <c r="Q537" i="14"/>
  <c r="S650" i="14"/>
  <c r="T650" i="14"/>
  <c r="T719" i="14"/>
  <c r="S719" i="14"/>
  <c r="T620" i="14"/>
  <c r="S620" i="14"/>
  <c r="S657" i="14"/>
  <c r="T657" i="14"/>
  <c r="P686" i="14"/>
  <c r="Q686" i="14"/>
  <c r="R693" i="14"/>
  <c r="Y73" i="12"/>
  <c r="Z73" i="12" s="1"/>
  <c r="Q647" i="14"/>
  <c r="Z50" i="21"/>
  <c r="P647" i="14"/>
  <c r="S654" i="14"/>
  <c r="T654" i="14"/>
  <c r="S714" i="14"/>
  <c r="T714" i="14"/>
  <c r="S646" i="14"/>
  <c r="T646" i="14"/>
  <c r="S681" i="14"/>
  <c r="T681" i="14"/>
  <c r="T699" i="14"/>
  <c r="S699" i="14"/>
  <c r="Z122" i="21"/>
  <c r="Q118" i="14"/>
  <c r="P118" i="14"/>
  <c r="AA38" i="12"/>
  <c r="AA38" i="10"/>
  <c r="T541" i="14"/>
  <c r="S541" i="14"/>
  <c r="P428" i="14"/>
  <c r="Q428" i="14"/>
  <c r="AA10" i="10"/>
  <c r="AA10" i="12"/>
  <c r="AB10" i="12" s="1"/>
  <c r="O643" i="14"/>
  <c r="Y68" i="10"/>
  <c r="Z68" i="10" s="1"/>
  <c r="S630" i="14"/>
  <c r="T630" i="14"/>
  <c r="S649" i="14"/>
  <c r="T649" i="14"/>
  <c r="S717" i="14"/>
  <c r="T717" i="14"/>
  <c r="P149" i="14"/>
  <c r="Q149" i="14"/>
  <c r="AA45" i="12"/>
  <c r="AA45" i="10"/>
  <c r="S423" i="14"/>
  <c r="T423" i="14"/>
  <c r="P641" i="14"/>
  <c r="Q641" i="14"/>
  <c r="S536" i="14"/>
  <c r="T536" i="14"/>
  <c r="Z99" i="21"/>
  <c r="T596" i="14"/>
  <c r="S596" i="14"/>
  <c r="S545" i="14"/>
  <c r="T545" i="14"/>
  <c r="P650" i="14"/>
  <c r="Q650" i="14"/>
  <c r="N524" i="14"/>
  <c r="M524" i="14"/>
  <c r="Q158" i="14"/>
  <c r="P158" i="14"/>
  <c r="AA22" i="10"/>
  <c r="AA22" i="12"/>
  <c r="P169" i="14"/>
  <c r="Q169" i="14"/>
  <c r="AA23" i="12"/>
  <c r="AA23" i="10"/>
  <c r="P309" i="14"/>
  <c r="AA17" i="10"/>
  <c r="AA17" i="12"/>
  <c r="Q309" i="14"/>
  <c r="Q620" i="14"/>
  <c r="P620" i="14"/>
  <c r="Q657" i="14"/>
  <c r="P657" i="14"/>
  <c r="M525" i="14"/>
  <c r="N525" i="14"/>
  <c r="S686" i="14"/>
  <c r="T686" i="14"/>
  <c r="O693" i="14"/>
  <c r="Y73" i="10"/>
  <c r="Z73" i="10" s="1"/>
  <c r="S17" i="14"/>
  <c r="T17" i="14"/>
  <c r="S639" i="14"/>
  <c r="T639" i="14"/>
  <c r="Q654" i="14"/>
  <c r="P654" i="14"/>
  <c r="P714" i="14"/>
  <c r="Q714" i="14"/>
  <c r="Q189" i="14"/>
  <c r="P189" i="14"/>
  <c r="AA37" i="12"/>
  <c r="AA37" i="10"/>
  <c r="P439" i="14"/>
  <c r="Q439" i="14"/>
  <c r="AA11" i="12"/>
  <c r="AB11" i="12" s="1"/>
  <c r="AA11" i="10"/>
  <c r="Q99" i="14"/>
  <c r="P99" i="14"/>
  <c r="AA20" i="10"/>
  <c r="AA20" i="12"/>
  <c r="Z46" i="21"/>
  <c r="Q646" i="14"/>
  <c r="P646" i="14"/>
  <c r="Z49" i="21"/>
  <c r="Q681" i="14"/>
  <c r="P681" i="14"/>
  <c r="P699" i="14"/>
  <c r="Q699" i="14"/>
  <c r="P541" i="14"/>
  <c r="Q541" i="14"/>
  <c r="T634" i="14"/>
  <c r="S634" i="14"/>
  <c r="S609" i="14"/>
  <c r="S116" i="21" s="1"/>
  <c r="T609" i="14"/>
  <c r="T611" i="14"/>
  <c r="S611" i="14"/>
  <c r="AA51" i="12"/>
  <c r="P478" i="14"/>
  <c r="Q478" i="14"/>
  <c r="AA51" i="10"/>
  <c r="AB51" i="10" s="1"/>
  <c r="P630" i="14"/>
  <c r="Q630" i="14"/>
  <c r="N523" i="14"/>
  <c r="M523" i="14"/>
  <c r="P649" i="14"/>
  <c r="Q649" i="14"/>
  <c r="S550" i="14"/>
  <c r="T550" i="14"/>
  <c r="S627" i="14"/>
  <c r="T627" i="14"/>
  <c r="T531" i="14"/>
  <c r="S531" i="14"/>
  <c r="Z102" i="21"/>
  <c r="Q536" i="14"/>
  <c r="P536" i="14"/>
  <c r="Z59" i="21"/>
  <c r="Q596" i="14"/>
  <c r="P596" i="14"/>
  <c r="Z79" i="21"/>
  <c r="P545" i="14"/>
  <c r="Q545" i="14"/>
  <c r="S640" i="14"/>
  <c r="T640" i="14"/>
  <c r="T651" i="14"/>
  <c r="S651" i="14"/>
  <c r="Z92" i="21"/>
  <c r="T524" i="14"/>
  <c r="S524" i="14"/>
  <c r="T534" i="14"/>
  <c r="S534" i="14"/>
  <c r="Q639" i="14"/>
  <c r="P639" i="14"/>
  <c r="T676" i="14"/>
  <c r="S676" i="14"/>
  <c r="S680" i="14"/>
  <c r="T680" i="14"/>
  <c r="R764" i="14"/>
  <c r="Y80" i="12"/>
  <c r="Z80" i="12" s="1"/>
  <c r="S631" i="14"/>
  <c r="T631" i="14"/>
  <c r="T638" i="14"/>
  <c r="S638" i="14"/>
  <c r="S656" i="14"/>
  <c r="T656" i="14"/>
  <c r="T687" i="14"/>
  <c r="S687" i="14"/>
  <c r="P697" i="14"/>
  <c r="Q697" i="14"/>
  <c r="S765" i="14"/>
  <c r="T765" i="14"/>
  <c r="Q634" i="14"/>
  <c r="P634" i="14"/>
  <c r="Q609" i="14"/>
  <c r="L76" i="21" s="1"/>
  <c r="P609" i="14"/>
  <c r="M559" i="14"/>
  <c r="N559" i="14"/>
  <c r="P611" i="14"/>
  <c r="Q611" i="14"/>
  <c r="S463" i="14"/>
  <c r="T463" i="14"/>
  <c r="T617" i="14"/>
  <c r="S617" i="14"/>
  <c r="S605" i="14"/>
  <c r="T605" i="14"/>
  <c r="R603" i="14"/>
  <c r="Y64" i="12"/>
  <c r="Z64" i="12" s="1"/>
  <c r="Q550" i="14"/>
  <c r="P550" i="14"/>
  <c r="T720" i="14"/>
  <c r="S720" i="14"/>
  <c r="AA48" i="10"/>
  <c r="AA48" i="12"/>
  <c r="P449" i="14"/>
  <c r="Q449" i="14"/>
  <c r="Z116" i="21"/>
  <c r="Q627" i="14"/>
  <c r="P627" i="14"/>
  <c r="Q531" i="14"/>
  <c r="P531" i="14"/>
  <c r="Z62" i="21"/>
  <c r="S606" i="14"/>
  <c r="T606" i="14"/>
  <c r="R533" i="14"/>
  <c r="Y57" i="12"/>
  <c r="Z57" i="12" s="1"/>
  <c r="T528" i="14"/>
  <c r="S528" i="14"/>
  <c r="Q640" i="14"/>
  <c r="P640" i="14"/>
  <c r="S696" i="14"/>
  <c r="T696" i="14"/>
  <c r="AA6" i="10"/>
  <c r="AA6" i="12"/>
  <c r="P398" i="14"/>
  <c r="Q398" i="14"/>
  <c r="P328" i="14"/>
  <c r="AA30" i="10"/>
  <c r="AA30" i="12"/>
  <c r="Z61" i="21"/>
  <c r="Q328" i="14"/>
  <c r="Q651" i="14"/>
  <c r="P651" i="14"/>
  <c r="Z52" i="21"/>
  <c r="P524" i="14"/>
  <c r="Q524" i="14"/>
  <c r="P534" i="14"/>
  <c r="Q534" i="14"/>
  <c r="R613" i="14"/>
  <c r="Y65" i="12"/>
  <c r="Z65" i="12" s="1"/>
  <c r="P676" i="14"/>
  <c r="Q676" i="14"/>
  <c r="Q680" i="14"/>
  <c r="P680" i="14"/>
  <c r="O764" i="14"/>
  <c r="Y80" i="10"/>
  <c r="Z80" i="10" s="1"/>
  <c r="AA19" i="12"/>
  <c r="Q289" i="14"/>
  <c r="P289" i="14"/>
  <c r="AA19" i="10"/>
  <c r="S136" i="14"/>
  <c r="T136" i="14"/>
  <c r="Q631" i="14"/>
  <c r="P631" i="14"/>
  <c r="Q638" i="14"/>
  <c r="P638" i="14"/>
  <c r="P656" i="14"/>
  <c r="Q656" i="14"/>
  <c r="P687" i="14"/>
  <c r="Q687" i="14"/>
  <c r="T697" i="14"/>
  <c r="S697" i="14"/>
  <c r="Q765" i="14"/>
  <c r="P765" i="14"/>
  <c r="Z87" i="21"/>
  <c r="P499" i="14"/>
  <c r="Q499" i="14"/>
  <c r="AA53" i="12"/>
  <c r="AA53" i="10"/>
  <c r="Q509" i="14"/>
  <c r="AA54" i="12"/>
  <c r="P509" i="14"/>
  <c r="AA54" i="10"/>
  <c r="S625" i="14"/>
  <c r="T625" i="14"/>
  <c r="Q625" i="14"/>
  <c r="P625" i="14"/>
  <c r="T608" i="14"/>
  <c r="S608" i="14"/>
  <c r="R713" i="14"/>
  <c r="Y75" i="12"/>
  <c r="Z75" i="12" s="1"/>
  <c r="R544" i="14"/>
  <c r="Y58" i="12"/>
  <c r="Z58" i="12" s="1"/>
  <c r="R673" i="14"/>
  <c r="Y71" i="12"/>
  <c r="Z71" i="12" s="1"/>
  <c r="S698" i="14"/>
  <c r="T698" i="14"/>
  <c r="Z81" i="21"/>
  <c r="AA12" i="12"/>
  <c r="AA12" i="10"/>
  <c r="P8" i="14"/>
  <c r="Q8" i="14"/>
  <c r="P617" i="14"/>
  <c r="Q617" i="14"/>
  <c r="P605" i="14"/>
  <c r="Q605" i="14"/>
  <c r="O603" i="14"/>
  <c r="Y64" i="10"/>
  <c r="Z64" i="10" s="1"/>
  <c r="R683" i="14"/>
  <c r="Y72" i="12"/>
  <c r="Z72" i="12" s="1"/>
  <c r="T701" i="14"/>
  <c r="S701" i="14"/>
  <c r="S767" i="14"/>
  <c r="T767" i="14"/>
  <c r="S621" i="14"/>
  <c r="T621" i="14"/>
  <c r="P606" i="14"/>
  <c r="Q606" i="14"/>
  <c r="O533" i="14"/>
  <c r="Y57" i="10"/>
  <c r="Z57" i="10" s="1"/>
  <c r="P528" i="14"/>
  <c r="Q528" i="14"/>
  <c r="N540" i="14"/>
  <c r="M540" i="14"/>
  <c r="Q721" i="14"/>
  <c r="P721" i="14"/>
  <c r="T213" i="14"/>
  <c r="S213" i="14"/>
  <c r="T626" i="14"/>
  <c r="S626" i="14"/>
  <c r="N528" i="14"/>
  <c r="M528" i="14"/>
  <c r="Q677" i="14"/>
  <c r="P677" i="14"/>
  <c r="P696" i="14"/>
  <c r="Q696" i="14"/>
  <c r="S635" i="14"/>
  <c r="T635" i="14"/>
  <c r="S540" i="14"/>
  <c r="T540" i="14"/>
  <c r="Z97" i="21"/>
  <c r="S610" i="14"/>
  <c r="T610" i="14"/>
  <c r="T595" i="14"/>
  <c r="Z118" i="21"/>
  <c r="S595" i="14"/>
  <c r="T600" i="14"/>
  <c r="S600" i="14"/>
  <c r="Z117" i="21"/>
  <c r="O613" i="14"/>
  <c r="Y65" i="10"/>
  <c r="Z65" i="10" s="1"/>
  <c r="M527" i="14"/>
  <c r="N527" i="14"/>
  <c r="T684" i="14"/>
  <c r="S684" i="14"/>
  <c r="Q700" i="14"/>
  <c r="P700" i="14"/>
  <c r="T618" i="14"/>
  <c r="S618" i="14"/>
  <c r="T636" i="14"/>
  <c r="S636" i="14"/>
  <c r="R523" i="14"/>
  <c r="Y56" i="12"/>
  <c r="T688" i="14"/>
  <c r="S688" i="14"/>
  <c r="Q769" i="14"/>
  <c r="P769" i="14"/>
  <c r="S616" i="14"/>
  <c r="T616" i="14"/>
  <c r="S527" i="14"/>
  <c r="T527" i="14"/>
  <c r="Z100" i="21"/>
  <c r="T678" i="14"/>
  <c r="S678" i="14"/>
  <c r="Q608" i="14"/>
  <c r="P608" i="14"/>
  <c r="O713" i="14"/>
  <c r="Y75" i="10"/>
  <c r="Z75" i="10" s="1"/>
  <c r="Q108" i="14"/>
  <c r="AA21" i="10"/>
  <c r="P108" i="14"/>
  <c r="AA21" i="12"/>
  <c r="Z51" i="21"/>
  <c r="O544" i="14"/>
  <c r="Y58" i="10"/>
  <c r="Z58" i="10" s="1"/>
  <c r="O673" i="14"/>
  <c r="Y71" i="10"/>
  <c r="Z71" i="10" s="1"/>
  <c r="P698" i="14"/>
  <c r="Q698" i="14"/>
  <c r="T644" i="14"/>
  <c r="S644" i="14"/>
  <c r="S660" i="14"/>
  <c r="T660" i="14"/>
  <c r="S614" i="14"/>
  <c r="T614" i="14"/>
  <c r="O683" i="14"/>
  <c r="Y72" i="10"/>
  <c r="Z72" i="10" s="1"/>
  <c r="Q701" i="14"/>
  <c r="P701" i="14"/>
  <c r="Q767" i="14"/>
  <c r="P767" i="14"/>
  <c r="Q484" i="14"/>
  <c r="P484" i="14"/>
  <c r="AA52" i="12"/>
  <c r="AA52" i="10"/>
  <c r="AB52" i="10" s="1"/>
  <c r="T113" i="14"/>
  <c r="S113" i="14"/>
  <c r="Q621" i="14"/>
  <c r="P621" i="14"/>
  <c r="T607" i="14"/>
  <c r="S607" i="14"/>
  <c r="T624" i="14"/>
  <c r="S624" i="14"/>
  <c r="S674" i="14"/>
  <c r="T674" i="14"/>
  <c r="T721" i="14"/>
  <c r="S721" i="14"/>
  <c r="Q578" i="14"/>
  <c r="AA61" i="10"/>
  <c r="P578" i="14"/>
  <c r="AA61" i="12"/>
  <c r="P626" i="14"/>
  <c r="Q626" i="14"/>
  <c r="S604" i="14"/>
  <c r="T604" i="14"/>
  <c r="T677" i="14"/>
  <c r="S677" i="14"/>
  <c r="S679" i="14"/>
  <c r="T679" i="14"/>
  <c r="S154" i="14"/>
  <c r="T154" i="14"/>
  <c r="Z85" i="21"/>
  <c r="P635" i="14"/>
  <c r="Q635" i="14"/>
  <c r="P540" i="14"/>
  <c r="Q540" i="14"/>
  <c r="Z57" i="21"/>
  <c r="Q610" i="14"/>
  <c r="P610" i="14"/>
  <c r="Q595" i="14"/>
  <c r="Z78" i="21"/>
  <c r="P595" i="14"/>
  <c r="P600" i="14"/>
  <c r="Q600" i="14"/>
  <c r="Z77" i="21"/>
  <c r="P408" i="14"/>
  <c r="AA7" i="12"/>
  <c r="Q408" i="14"/>
  <c r="AA7" i="10"/>
  <c r="T659" i="14"/>
  <c r="S659" i="14"/>
  <c r="T615" i="14"/>
  <c r="S615" i="14"/>
  <c r="R663" i="14"/>
  <c r="Y70" i="12"/>
  <c r="Z70" i="12" s="1"/>
  <c r="Q684" i="14"/>
  <c r="P684" i="14"/>
  <c r="T700" i="14"/>
  <c r="S700" i="14"/>
  <c r="P618" i="14"/>
  <c r="Q618" i="14"/>
  <c r="Q636" i="14"/>
  <c r="P636" i="14"/>
  <c r="O523" i="14"/>
  <c r="Y56" i="10"/>
  <c r="Q688" i="14"/>
  <c r="P688" i="14"/>
  <c r="T769" i="14"/>
  <c r="S769" i="14"/>
  <c r="X1" i="18"/>
  <c r="T1" i="16"/>
  <c r="U1" i="16"/>
  <c r="S826" i="16"/>
  <c r="X826" i="16"/>
  <c r="W1" i="16"/>
  <c r="X828" i="16"/>
  <c r="X824" i="16"/>
  <c r="S824" i="16"/>
  <c r="S825" i="16"/>
  <c r="S831" i="16"/>
  <c r="AB40" i="12" l="1"/>
  <c r="L75" i="21"/>
  <c r="N355" i="14"/>
  <c r="AB10" i="10"/>
  <c r="AB54" i="10"/>
  <c r="AB37" i="10"/>
  <c r="M671" i="14"/>
  <c r="AB50" i="12"/>
  <c r="AB51" i="12"/>
  <c r="AB52" i="12"/>
  <c r="M359" i="14"/>
  <c r="Z9" i="21"/>
  <c r="M356" i="14"/>
  <c r="W2" i="3"/>
  <c r="Z4" i="12"/>
  <c r="AB4" i="12" s="1"/>
  <c r="Y2" i="12"/>
  <c r="Z4" i="10"/>
  <c r="AB4" i="10" s="1"/>
  <c r="Y2" i="10"/>
  <c r="L1" i="14"/>
  <c r="AB19" i="10"/>
  <c r="L116" i="21"/>
  <c r="AB30" i="12"/>
  <c r="AB53" i="12"/>
  <c r="AB30" i="10"/>
  <c r="AB21" i="12"/>
  <c r="AB22" i="10"/>
  <c r="AB33" i="12"/>
  <c r="AB62" i="10"/>
  <c r="L121" i="21"/>
  <c r="AB44" i="10"/>
  <c r="AB45" i="12"/>
  <c r="AB9" i="10"/>
  <c r="AB12" i="10"/>
  <c r="AB20" i="12"/>
  <c r="AB54" i="12"/>
  <c r="AB19" i="12"/>
  <c r="AB6" i="10"/>
  <c r="AB22" i="12"/>
  <c r="L80" i="21"/>
  <c r="AB23" i="10"/>
  <c r="AB23" i="12"/>
  <c r="AB21" i="10"/>
  <c r="AB17" i="12"/>
  <c r="AB28" i="10"/>
  <c r="T1" i="21"/>
  <c r="AB42" i="12"/>
  <c r="AB48" i="10"/>
  <c r="M1" i="21"/>
  <c r="AB47" i="12"/>
  <c r="AB34" i="12"/>
  <c r="AB39" i="12"/>
  <c r="AB32" i="10"/>
  <c r="AB53" i="10"/>
  <c r="AB7" i="12"/>
  <c r="AB13" i="10"/>
  <c r="S76" i="21"/>
  <c r="AB31" i="12"/>
  <c r="AB13" i="12"/>
  <c r="AB7" i="10"/>
  <c r="AB15" i="10"/>
  <c r="AB32" i="12"/>
  <c r="Z18" i="21"/>
  <c r="AB9" i="12"/>
  <c r="AB46" i="12"/>
  <c r="AB37" i="12"/>
  <c r="AB50" i="10"/>
  <c r="L42" i="21"/>
  <c r="AB44" i="12"/>
  <c r="Z37" i="21"/>
  <c r="AB14" i="12"/>
  <c r="Z42" i="21"/>
  <c r="S80" i="21"/>
  <c r="AB61" i="10"/>
  <c r="N6" i="14"/>
  <c r="L39" i="21" s="1"/>
  <c r="L115" i="21"/>
  <c r="M11" i="14"/>
  <c r="S42" i="21" s="1"/>
  <c r="AB31" i="10"/>
  <c r="AB8" i="12"/>
  <c r="AB14" i="10"/>
  <c r="N360" i="14"/>
  <c r="S121" i="21"/>
  <c r="AB6" i="12"/>
  <c r="AB25" i="12"/>
  <c r="AB20" i="10"/>
  <c r="S1" i="16"/>
  <c r="AB39" i="10"/>
  <c r="AB38" i="10"/>
  <c r="AB26" i="12"/>
  <c r="AB38" i="12"/>
  <c r="AB28" i="12"/>
  <c r="AB8" i="10"/>
  <c r="S13" i="21"/>
  <c r="AB34" i="10"/>
  <c r="AB45" i="10"/>
  <c r="AB55" i="10"/>
  <c r="AB27" i="12"/>
  <c r="AB40" i="10"/>
  <c r="AB15" i="12"/>
  <c r="AB29" i="12"/>
  <c r="AB61" i="12"/>
  <c r="AB26" i="10"/>
  <c r="AB48" i="12"/>
  <c r="S23" i="21"/>
  <c r="N9" i="14"/>
  <c r="Z36" i="21"/>
  <c r="M240" i="14"/>
  <c r="N240" i="14"/>
  <c r="S120" i="21"/>
  <c r="AB17" i="10"/>
  <c r="AB29" i="10"/>
  <c r="S38" i="21"/>
  <c r="AB11" i="10"/>
  <c r="Z15" i="21"/>
  <c r="AB12" i="12"/>
  <c r="AB55" i="12"/>
  <c r="AB18" i="12"/>
  <c r="S118" i="21"/>
  <c r="N10" i="14"/>
  <c r="Z41" i="21"/>
  <c r="Z17" i="21"/>
  <c r="N483" i="14"/>
  <c r="N339" i="14"/>
  <c r="N93" i="14"/>
  <c r="Z20" i="21"/>
  <c r="M97" i="14"/>
  <c r="S10" i="21" s="1"/>
  <c r="N15" i="14"/>
  <c r="N487" i="14"/>
  <c r="N643" i="14"/>
  <c r="Z10" i="21"/>
  <c r="Z6" i="21"/>
  <c r="M121" i="14"/>
  <c r="S12" i="21" s="1"/>
  <c r="N121" i="14"/>
  <c r="L13" i="21"/>
  <c r="N453" i="14"/>
  <c r="M453" i="14"/>
  <c r="N8" i="14"/>
  <c r="L41" i="21" s="1"/>
  <c r="N7" i="14"/>
  <c r="L40" i="21" s="1"/>
  <c r="Z12" i="21"/>
  <c r="Z39" i="21"/>
  <c r="M4" i="14"/>
  <c r="S35" i="21" s="1"/>
  <c r="Z40" i="21"/>
  <c r="AB47" i="10"/>
  <c r="N4" i="14"/>
  <c r="L35" i="21" s="1"/>
  <c r="Z19" i="21"/>
  <c r="AB18" i="10"/>
  <c r="N697" i="14"/>
  <c r="N631" i="14"/>
  <c r="S47" i="21"/>
  <c r="L23" i="21"/>
  <c r="L120" i="21"/>
  <c r="Z21" i="21"/>
  <c r="AB16" i="12"/>
  <c r="M8" i="14"/>
  <c r="AB25" i="10"/>
  <c r="N486" i="14"/>
  <c r="M737" i="14"/>
  <c r="L87" i="21"/>
  <c r="AB79" i="12"/>
  <c r="AB5" i="10"/>
  <c r="M683" i="14"/>
  <c r="AB27" i="10"/>
  <c r="N650" i="14"/>
  <c r="N661" i="14"/>
  <c r="AB16" i="10"/>
  <c r="AB42" i="10"/>
  <c r="N725" i="14"/>
  <c r="M626" i="14"/>
  <c r="Z7" i="21"/>
  <c r="M596" i="14"/>
  <c r="S39" i="21" s="1"/>
  <c r="M597" i="14"/>
  <c r="S40" i="21" s="1"/>
  <c r="M658" i="14"/>
  <c r="S11" i="21" s="1"/>
  <c r="N609" i="14"/>
  <c r="N615" i="14"/>
  <c r="M593" i="14"/>
  <c r="M619" i="14"/>
  <c r="Z38" i="21"/>
  <c r="M598" i="14"/>
  <c r="AB33" i="10"/>
  <c r="Z11" i="21"/>
  <c r="N696" i="14"/>
  <c r="N763" i="14"/>
  <c r="M608" i="14"/>
  <c r="M624" i="14"/>
  <c r="S36" i="21"/>
  <c r="M618" i="14"/>
  <c r="N648" i="14"/>
  <c r="N644" i="14"/>
  <c r="N655" i="14"/>
  <c r="L8" i="21" s="1"/>
  <c r="M727" i="14"/>
  <c r="M659" i="14"/>
  <c r="N630" i="14"/>
  <c r="N698" i="14"/>
  <c r="N739" i="14"/>
  <c r="M771" i="14"/>
  <c r="N657" i="14"/>
  <c r="L10" i="21" s="1"/>
  <c r="M766" i="14"/>
  <c r="M485" i="14"/>
  <c r="N701" i="14"/>
  <c r="N69" i="14"/>
  <c r="N699" i="14"/>
  <c r="N49" i="14"/>
  <c r="N616" i="14"/>
  <c r="N740" i="14"/>
  <c r="M741" i="14"/>
  <c r="M691" i="14"/>
  <c r="N769" i="14"/>
  <c r="Z22" i="21"/>
  <c r="Z16" i="21"/>
  <c r="N627" i="14"/>
  <c r="N201" i="14"/>
  <c r="N620" i="14"/>
  <c r="N600" i="14"/>
  <c r="N599" i="14"/>
  <c r="N108" i="14"/>
  <c r="M629" i="14"/>
  <c r="N730" i="14"/>
  <c r="M750" i="14"/>
  <c r="M734" i="14"/>
  <c r="N654" i="14"/>
  <c r="M628" i="14"/>
  <c r="M744" i="14"/>
  <c r="M614" i="14"/>
  <c r="M625" i="14"/>
  <c r="N617" i="14"/>
  <c r="Z8" i="21"/>
  <c r="M621" i="14"/>
  <c r="N748" i="14"/>
  <c r="M645" i="14"/>
  <c r="S8" i="21" s="1"/>
  <c r="N595" i="14"/>
  <c r="M700" i="14"/>
  <c r="N638" i="14"/>
  <c r="M687" i="14"/>
  <c r="L122" i="21"/>
  <c r="Z55" i="21"/>
  <c r="S115" i="21"/>
  <c r="S9" i="21"/>
  <c r="S37" i="21"/>
  <c r="S52" i="21"/>
  <c r="L89" i="21"/>
  <c r="S78" i="21"/>
  <c r="S46" i="21"/>
  <c r="Z14" i="21"/>
  <c r="S51" i="21"/>
  <c r="L9" i="21"/>
  <c r="S91" i="21"/>
  <c r="S89" i="21"/>
  <c r="S57" i="21"/>
  <c r="L47" i="21"/>
  <c r="M374" i="14"/>
  <c r="N374" i="14"/>
  <c r="M293" i="14"/>
  <c r="N293" i="14"/>
  <c r="P23" i="14"/>
  <c r="Q23" i="14"/>
  <c r="AA43" i="12"/>
  <c r="AB43" i="12" s="1"/>
  <c r="AA43" i="10"/>
  <c r="AB43" i="10" s="1"/>
  <c r="M13" i="14"/>
  <c r="N13" i="14"/>
  <c r="M43" i="14"/>
  <c r="N43" i="14"/>
  <c r="N183" i="14"/>
  <c r="M183" i="14"/>
  <c r="T293" i="14"/>
  <c r="S293" i="14"/>
  <c r="L85" i="21"/>
  <c r="AB62" i="12"/>
  <c r="X2" i="3"/>
  <c r="N104" i="14"/>
  <c r="M104" i="14"/>
  <c r="M404" i="14"/>
  <c r="N404" i="14"/>
  <c r="M413" i="14"/>
  <c r="N413" i="14"/>
  <c r="Q225" i="14"/>
  <c r="P225" i="14"/>
  <c r="AA35" i="12"/>
  <c r="AB35" i="12" s="1"/>
  <c r="AA35" i="10"/>
  <c r="AB35" i="10" s="1"/>
  <c r="N253" i="14"/>
  <c r="M253" i="14"/>
  <c r="M243" i="14"/>
  <c r="N243" i="14"/>
  <c r="M463" i="14"/>
  <c r="N463" i="14"/>
  <c r="M143" i="14"/>
  <c r="N143" i="14"/>
  <c r="M493" i="14"/>
  <c r="N493" i="14"/>
  <c r="L77" i="21"/>
  <c r="M33" i="14"/>
  <c r="N33" i="14"/>
  <c r="N163" i="14"/>
  <c r="M163" i="14"/>
  <c r="M423" i="14"/>
  <c r="N423" i="14"/>
  <c r="M313" i="14"/>
  <c r="N313" i="14"/>
  <c r="L92" i="21"/>
  <c r="N393" i="14"/>
  <c r="M393" i="14"/>
  <c r="N443" i="14"/>
  <c r="M443" i="14"/>
  <c r="Q173" i="14"/>
  <c r="P173" i="14"/>
  <c r="AA36" i="12"/>
  <c r="AB36" i="12" s="1"/>
  <c r="AA36" i="10"/>
  <c r="AB36" i="10" s="1"/>
  <c r="S7" i="21"/>
  <c r="P453" i="14"/>
  <c r="Q453" i="14"/>
  <c r="AA49" i="12"/>
  <c r="AB49" i="12" s="1"/>
  <c r="AA49" i="10"/>
  <c r="AB49" i="10" s="1"/>
  <c r="N343" i="14"/>
  <c r="M343" i="14"/>
  <c r="M123" i="14"/>
  <c r="N123" i="14"/>
  <c r="N263" i="14"/>
  <c r="M263" i="14"/>
  <c r="N363" i="14"/>
  <c r="M363" i="14"/>
  <c r="M333" i="14"/>
  <c r="N333" i="14"/>
  <c r="P53" i="14"/>
  <c r="Q53" i="14"/>
  <c r="AA41" i="10"/>
  <c r="AB41" i="10" s="1"/>
  <c r="AA41" i="12"/>
  <c r="AB41" i="12" s="1"/>
  <c r="S87" i="21"/>
  <c r="N173" i="14"/>
  <c r="M173" i="14"/>
  <c r="N353" i="14"/>
  <c r="M353" i="14"/>
  <c r="AB46" i="10"/>
  <c r="N3" i="14"/>
  <c r="M3" i="14"/>
  <c r="Z34" i="21"/>
  <c r="N484" i="14"/>
  <c r="L15" i="21" s="1"/>
  <c r="M484" i="14"/>
  <c r="P33" i="14"/>
  <c r="Q33" i="14"/>
  <c r="AA24" i="12"/>
  <c r="AB24" i="12" s="1"/>
  <c r="AA24" i="10"/>
  <c r="AB24" i="10" s="1"/>
  <c r="N133" i="14"/>
  <c r="M133" i="14"/>
  <c r="Z4" i="21"/>
  <c r="N94" i="14"/>
  <c r="M94" i="14"/>
  <c r="Z5" i="21"/>
  <c r="L119" i="21"/>
  <c r="AB60" i="10"/>
  <c r="S49" i="21"/>
  <c r="T723" i="14"/>
  <c r="S723" i="14"/>
  <c r="T754" i="14"/>
  <c r="S754" i="14"/>
  <c r="Q754" i="14"/>
  <c r="P754" i="14"/>
  <c r="AA79" i="10"/>
  <c r="AB79" i="10" s="1"/>
  <c r="S100" i="21"/>
  <c r="L91" i="21"/>
  <c r="AA76" i="10"/>
  <c r="AB76" i="10" s="1"/>
  <c r="P723" i="14"/>
  <c r="Q723" i="14"/>
  <c r="AA76" i="12"/>
  <c r="AB76" i="12" s="1"/>
  <c r="L45" i="21"/>
  <c r="S101" i="21"/>
  <c r="L102" i="21"/>
  <c r="S122" i="21"/>
  <c r="T733" i="14"/>
  <c r="S733" i="14"/>
  <c r="Q733" i="14"/>
  <c r="AA77" i="12"/>
  <c r="AB77" i="12" s="1"/>
  <c r="P733" i="14"/>
  <c r="AA77" i="10"/>
  <c r="AB77" i="10" s="1"/>
  <c r="Q555" i="14"/>
  <c r="P555" i="14"/>
  <c r="AA59" i="12"/>
  <c r="AB59" i="12" s="1"/>
  <c r="AA59" i="10"/>
  <c r="AB59" i="10" s="1"/>
  <c r="Z48" i="21"/>
  <c r="L57" i="21"/>
  <c r="S117" i="21"/>
  <c r="S92" i="21"/>
  <c r="S45" i="21"/>
  <c r="L99" i="21"/>
  <c r="S50" i="21"/>
  <c r="AA74" i="10"/>
  <c r="AB74" i="10" s="1"/>
  <c r="Q703" i="14"/>
  <c r="P703" i="14"/>
  <c r="AA74" i="12"/>
  <c r="AB74" i="12" s="1"/>
  <c r="S77" i="21"/>
  <c r="Z94" i="21"/>
  <c r="L117" i="21"/>
  <c r="S97" i="21"/>
  <c r="L81" i="21"/>
  <c r="S99" i="21"/>
  <c r="T703" i="14"/>
  <c r="S703" i="14"/>
  <c r="T589" i="14"/>
  <c r="L86" i="21" s="1"/>
  <c r="S589" i="14"/>
  <c r="S86" i="21" s="1"/>
  <c r="T575" i="14"/>
  <c r="L98" i="21" s="1"/>
  <c r="S575" i="14"/>
  <c r="S98" i="21" s="1"/>
  <c r="AB60" i="12"/>
  <c r="S81" i="21"/>
  <c r="S567" i="14"/>
  <c r="S90" i="21" s="1"/>
  <c r="T567" i="14"/>
  <c r="L90" i="21" s="1"/>
  <c r="Z90" i="21"/>
  <c r="L96" i="21"/>
  <c r="S61" i="21"/>
  <c r="X1" i="16"/>
  <c r="L78" i="21"/>
  <c r="L100" i="21"/>
  <c r="L118" i="21"/>
  <c r="S119" i="21"/>
  <c r="T744" i="14"/>
  <c r="S744" i="14"/>
  <c r="L101" i="21"/>
  <c r="P744" i="14"/>
  <c r="AA78" i="12"/>
  <c r="AB78" i="12" s="1"/>
  <c r="Q744" i="14"/>
  <c r="AA78" i="10"/>
  <c r="AB78" i="10" s="1"/>
  <c r="T555" i="14"/>
  <c r="L88" i="21" s="1"/>
  <c r="S555" i="14"/>
  <c r="S88" i="21" s="1"/>
  <c r="S85" i="21"/>
  <c r="S102" i="21"/>
  <c r="L51" i="21"/>
  <c r="T663" i="14"/>
  <c r="S663" i="14"/>
  <c r="Q713" i="14"/>
  <c r="P713" i="14"/>
  <c r="AA75" i="12"/>
  <c r="AB75" i="12" s="1"/>
  <c r="AA75" i="10"/>
  <c r="AB75" i="10" s="1"/>
  <c r="Q603" i="14"/>
  <c r="P603" i="14"/>
  <c r="AA64" i="12"/>
  <c r="AB64" i="12" s="1"/>
  <c r="AA64" i="10"/>
  <c r="AB64" i="10" s="1"/>
  <c r="L52" i="21"/>
  <c r="L58" i="21"/>
  <c r="T693" i="14"/>
  <c r="S693" i="14"/>
  <c r="S623" i="14"/>
  <c r="T623" i="14"/>
  <c r="S75" i="21"/>
  <c r="P544" i="14"/>
  <c r="Q544" i="14"/>
  <c r="AA58" i="10"/>
  <c r="AB58" i="10" s="1"/>
  <c r="AA58" i="12"/>
  <c r="AB58" i="12" s="1"/>
  <c r="T613" i="14"/>
  <c r="S613" i="14"/>
  <c r="L61" i="21"/>
  <c r="T533" i="14"/>
  <c r="S533" i="14"/>
  <c r="S58" i="21"/>
  <c r="L46" i="21"/>
  <c r="AA68" i="12"/>
  <c r="AB68" i="12" s="1"/>
  <c r="Q643" i="14"/>
  <c r="P643" i="14"/>
  <c r="AA68" i="10"/>
  <c r="AB68" i="10" s="1"/>
  <c r="L50" i="21"/>
  <c r="S56" i="21"/>
  <c r="T593" i="14"/>
  <c r="S593" i="14"/>
  <c r="Z114" i="21"/>
  <c r="P613" i="14"/>
  <c r="Q613" i="14"/>
  <c r="AA65" i="12"/>
  <c r="AB65" i="12" s="1"/>
  <c r="AA65" i="10"/>
  <c r="AB65" i="10" s="1"/>
  <c r="T713" i="14"/>
  <c r="S713" i="14"/>
  <c r="P764" i="14"/>
  <c r="AA80" i="10"/>
  <c r="AB80" i="10" s="1"/>
  <c r="Q764" i="14"/>
  <c r="AA80" i="12"/>
  <c r="AB80" i="12" s="1"/>
  <c r="S603" i="14"/>
  <c r="T603" i="14"/>
  <c r="S79" i="21"/>
  <c r="L49" i="21"/>
  <c r="P683" i="14"/>
  <c r="AA72" i="10"/>
  <c r="AB72" i="10" s="1"/>
  <c r="Q683" i="14"/>
  <c r="AA72" i="12"/>
  <c r="AB72" i="12" s="1"/>
  <c r="Z56" i="12"/>
  <c r="L97" i="21"/>
  <c r="P533" i="14"/>
  <c r="AA57" i="12"/>
  <c r="AB57" i="12" s="1"/>
  <c r="Q533" i="14"/>
  <c r="AA57" i="10"/>
  <c r="AB57" i="10" s="1"/>
  <c r="L79" i="21"/>
  <c r="T643" i="14"/>
  <c r="S643" i="14"/>
  <c r="Z84" i="21"/>
  <c r="P593" i="14"/>
  <c r="Z74" i="21"/>
  <c r="AA63" i="12"/>
  <c r="AB63" i="12" s="1"/>
  <c r="Q593" i="14"/>
  <c r="AA63" i="10"/>
  <c r="AB63" i="10" s="1"/>
  <c r="S96" i="21"/>
  <c r="S60" i="21"/>
  <c r="Z56" i="10"/>
  <c r="S523" i="14"/>
  <c r="T523" i="14"/>
  <c r="R1" i="14"/>
  <c r="T673" i="14"/>
  <c r="S673" i="14"/>
  <c r="S62" i="21"/>
  <c r="L82" i="21"/>
  <c r="Z44" i="21"/>
  <c r="P653" i="14"/>
  <c r="AA69" i="12"/>
  <c r="AB69" i="12" s="1"/>
  <c r="Q653" i="14"/>
  <c r="AA69" i="10"/>
  <c r="AB69" i="10" s="1"/>
  <c r="L60" i="21"/>
  <c r="T683" i="14"/>
  <c r="S683" i="14"/>
  <c r="L62" i="21"/>
  <c r="S59" i="21"/>
  <c r="P693" i="14"/>
  <c r="AA73" i="10"/>
  <c r="AB73" i="10" s="1"/>
  <c r="AA73" i="12"/>
  <c r="AB73" i="12" s="1"/>
  <c r="Q693" i="14"/>
  <c r="AA67" i="12"/>
  <c r="AB67" i="12" s="1"/>
  <c r="AA67" i="10"/>
  <c r="AB67" i="10" s="1"/>
  <c r="Q633" i="14"/>
  <c r="P633" i="14"/>
  <c r="AA70" i="10"/>
  <c r="AB70" i="10" s="1"/>
  <c r="Q663" i="14"/>
  <c r="AA70" i="12"/>
  <c r="AB70" i="12" s="1"/>
  <c r="P663" i="14"/>
  <c r="P523" i="14"/>
  <c r="Q523" i="14"/>
  <c r="AA56" i="10"/>
  <c r="AA56" i="12"/>
  <c r="Z54" i="21"/>
  <c r="O1" i="14"/>
  <c r="P673" i="14"/>
  <c r="Q673" i="14"/>
  <c r="AA71" i="12"/>
  <c r="AB71" i="12" s="1"/>
  <c r="AA71" i="10"/>
  <c r="AB71" i="10" s="1"/>
  <c r="S544" i="14"/>
  <c r="T544" i="14"/>
  <c r="Z95" i="21"/>
  <c r="S764" i="14"/>
  <c r="T764" i="14"/>
  <c r="L59" i="21"/>
  <c r="S82" i="21"/>
  <c r="Q623" i="14"/>
  <c r="P623" i="14"/>
  <c r="AA66" i="12"/>
  <c r="AB66" i="12" s="1"/>
  <c r="AA66" i="10"/>
  <c r="AB66" i="10" s="1"/>
  <c r="L56" i="21"/>
  <c r="T633" i="14"/>
  <c r="S633" i="14"/>
  <c r="T653" i="14"/>
  <c r="S653" i="14"/>
  <c r="S6" i="21" l="1"/>
  <c r="L7" i="21"/>
  <c r="L74" i="21"/>
  <c r="L38" i="21"/>
  <c r="L18" i="21"/>
  <c r="L37" i="21"/>
  <c r="L16" i="21"/>
  <c r="S17" i="21"/>
  <c r="S15" i="21"/>
  <c r="L11" i="21"/>
  <c r="L21" i="21"/>
  <c r="S48" i="21"/>
  <c r="S74" i="21"/>
  <c r="S21" i="21"/>
  <c r="L20" i="21"/>
  <c r="L48" i="21"/>
  <c r="L12" i="21"/>
  <c r="L55" i="21"/>
  <c r="S20" i="21"/>
  <c r="S19" i="21"/>
  <c r="L6" i="21"/>
  <c r="L22" i="21"/>
  <c r="S41" i="21"/>
  <c r="S18" i="21"/>
  <c r="L17" i="21"/>
  <c r="S22" i="21"/>
  <c r="S16" i="21"/>
  <c r="L19" i="21"/>
  <c r="L36" i="21"/>
  <c r="L14" i="21"/>
  <c r="S5" i="21"/>
  <c r="L5" i="21"/>
  <c r="S14" i="21"/>
  <c r="N1" i="14"/>
  <c r="S4" i="21"/>
  <c r="L34" i="21"/>
  <c r="L4" i="21"/>
  <c r="S44" i="21"/>
  <c r="S55" i="21"/>
  <c r="L114" i="21"/>
  <c r="S114" i="21"/>
  <c r="S34" i="21"/>
  <c r="M1" i="14"/>
  <c r="L44" i="21"/>
  <c r="S95" i="21"/>
  <c r="AB56" i="12"/>
  <c r="AB56" i="10"/>
  <c r="P1" i="14"/>
  <c r="Z1" i="21"/>
  <c r="L84" i="21"/>
  <c r="T1" i="14"/>
  <c r="S54" i="21"/>
  <c r="L54" i="21"/>
  <c r="L94" i="21"/>
  <c r="Q1" i="14"/>
  <c r="S94" i="21"/>
  <c r="S84" i="21"/>
  <c r="L95" i="21"/>
  <c r="S1" i="14"/>
  <c r="S1" i="21" l="1"/>
  <c r="L1" i="21"/>
</calcChain>
</file>

<file path=xl/sharedStrings.xml><?xml version="1.0" encoding="utf-8"?>
<sst xmlns="http://schemas.openxmlformats.org/spreadsheetml/2006/main" count="15799" uniqueCount="1345">
  <si>
    <t>Loading MT W1</t>
  </si>
  <si>
    <t>Loading MT W2</t>
  </si>
  <si>
    <t>Loading MT W3</t>
  </si>
  <si>
    <t>Loading MT W4</t>
  </si>
  <si>
    <t>Total Loading MT</t>
  </si>
  <si>
    <t>Loading TT W1</t>
  </si>
  <si>
    <t>Loading TT W2</t>
  </si>
  <si>
    <t>Loading TT W3</t>
  </si>
  <si>
    <t>Loading TT W4</t>
  </si>
  <si>
    <t>Total Loading TT</t>
  </si>
  <si>
    <t>SAP Code</t>
  </si>
  <si>
    <t>TBL</t>
  </si>
  <si>
    <t>Description (EN)</t>
  </si>
  <si>
    <t>Description (TH)</t>
  </si>
  <si>
    <t>Size</t>
  </si>
  <si>
    <t>TiHi</t>
  </si>
  <si>
    <t>Pending MT</t>
  </si>
  <si>
    <t>Pending TT</t>
  </si>
  <si>
    <t>Case</t>
  </si>
  <si>
    <t>Pallet</t>
  </si>
  <si>
    <t>ORI 180P4</t>
  </si>
  <si>
    <t>ORI 180P12</t>
  </si>
  <si>
    <t>HL 180P4</t>
  </si>
  <si>
    <t>HL 180P12</t>
  </si>
  <si>
    <t>GM 180P4</t>
  </si>
  <si>
    <t>GM 180P12</t>
  </si>
  <si>
    <t>KH 180P4</t>
  </si>
  <si>
    <t>KH 180P12</t>
  </si>
  <si>
    <t>CZ HL320P24</t>
  </si>
  <si>
    <t>CZ HL320P6</t>
  </si>
  <si>
    <t>HL 350P24</t>
  </si>
  <si>
    <t>HL 350P6</t>
  </si>
  <si>
    <t>ORI 350P24</t>
  </si>
  <si>
    <t>ORI 350P6</t>
  </si>
  <si>
    <t>GM 350P24</t>
  </si>
  <si>
    <t>GM 350P6</t>
  </si>
  <si>
    <t>Jeed 350P24</t>
  </si>
  <si>
    <t>Jeed 350P6</t>
  </si>
  <si>
    <t>Kyoho 350P24</t>
  </si>
  <si>
    <t>Kyoho 350P6</t>
  </si>
  <si>
    <t>Kyoho 380P24</t>
  </si>
  <si>
    <t>Kyoho 380P6</t>
  </si>
  <si>
    <t>YUZU 380P24</t>
  </si>
  <si>
    <t>YUZU 380P6</t>
  </si>
  <si>
    <t>HL 380P24</t>
  </si>
  <si>
    <t>HL 380P6</t>
  </si>
  <si>
    <t>ORI 380P24</t>
  </si>
  <si>
    <t>ORI 380P6</t>
  </si>
  <si>
    <t>GM 380P24</t>
  </si>
  <si>
    <t>GM 380P6</t>
  </si>
  <si>
    <t>WA 380P24</t>
  </si>
  <si>
    <t>WA 380P6</t>
  </si>
  <si>
    <t>Jeed 380P24</t>
  </si>
  <si>
    <t>GL 400P24</t>
  </si>
  <si>
    <t>GN 400P24</t>
  </si>
  <si>
    <t>KN 400P24</t>
  </si>
  <si>
    <t>KL 400P24</t>
  </si>
  <si>
    <t>JL 350P24</t>
  </si>
  <si>
    <t>JL 350P6</t>
  </si>
  <si>
    <t>JL 500P24</t>
  </si>
  <si>
    <t>ORI 500P24</t>
  </si>
  <si>
    <t>ORI 500P6</t>
  </si>
  <si>
    <t>HL 500P24</t>
  </si>
  <si>
    <t>HL 500P6</t>
  </si>
  <si>
    <t>GM 500P24</t>
  </si>
  <si>
    <t>GM 500P6</t>
  </si>
  <si>
    <t>BT 500P24</t>
  </si>
  <si>
    <t>BT 500P6</t>
  </si>
  <si>
    <t>Ruby 500P24</t>
  </si>
  <si>
    <t>HL 800P12</t>
  </si>
  <si>
    <t>HL 800P3</t>
  </si>
  <si>
    <t>GM 800P12</t>
  </si>
  <si>
    <t>GM 800P3</t>
  </si>
  <si>
    <t>WA 350P6</t>
  </si>
  <si>
    <t>AH 380 P24</t>
  </si>
  <si>
    <t>โออิชิ กรีนที รสแอปเปิลฮันนี 380 มล.</t>
  </si>
  <si>
    <t>AN 380 P24</t>
  </si>
  <si>
    <t>โออิชิ กรีนที รสแอปเปิลฮันนี่ ไม่มีน้ำตาล 380 มล.</t>
  </si>
  <si>
    <t>AH 350 P6</t>
  </si>
  <si>
    <t>โออิชิ กรีนที รสแอปเปิลฮันนี 350 มล. Pack 6</t>
  </si>
  <si>
    <t>Sencha 400 No</t>
  </si>
  <si>
    <t>โออิชิ กรีนที เซนฉะมัทฉะ สูตรไม่มีน้ำตาล 400 มล.</t>
  </si>
  <si>
    <t>Sencha 400 Low</t>
  </si>
  <si>
    <t>โออิชิ กรีนที เซนฉะมัทฉะ สูตรดีไลท์ 400 มล.</t>
  </si>
  <si>
    <t>Gyokuro 400 No</t>
  </si>
  <si>
    <t>โออิชิ กรีนที เกียวคุโระ ดีไลท์ 400 มล.</t>
  </si>
  <si>
    <t>Gyokuro 400 Low</t>
  </si>
  <si>
    <t>โออิชิ กรีนที เกียวคุโระ ไม่มีน้ำตาล 400 มล.</t>
  </si>
  <si>
    <t>TT</t>
  </si>
  <si>
    <t>CV</t>
  </si>
  <si>
    <t>OMT</t>
  </si>
  <si>
    <t>Total</t>
  </si>
  <si>
    <t>Item code</t>
  </si>
  <si>
    <t>R1</t>
  </si>
  <si>
    <t>R2</t>
  </si>
  <si>
    <t>R3</t>
  </si>
  <si>
    <t>R4</t>
  </si>
  <si>
    <t>R5</t>
  </si>
  <si>
    <t>R6</t>
  </si>
  <si>
    <t>R7</t>
  </si>
  <si>
    <t>R8</t>
  </si>
  <si>
    <t>Liters</t>
  </si>
  <si>
    <t>FST All Channel</t>
  </si>
  <si>
    <t>ForLookup</t>
  </si>
  <si>
    <t>Description</t>
  </si>
  <si>
    <t>Region</t>
  </si>
  <si>
    <t>FST OMT</t>
  </si>
  <si>
    <t>FST CV</t>
  </si>
  <si>
    <t>FST TT</t>
  </si>
  <si>
    <t>FST MT</t>
  </si>
  <si>
    <t>FST OMT M+1</t>
  </si>
  <si>
    <t>FST CV M+1</t>
  </si>
  <si>
    <t>FST TT M+1</t>
  </si>
  <si>
    <t>FST MT M+1</t>
  </si>
  <si>
    <t>Factor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</si>
  <si>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</si>
  <si>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</si>
  <si>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</si>
  <si>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</si>
  <si>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</si>
  <si>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</si>
  <si>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</si>
  <si>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</si>
  <si>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MT</t>
  </si>
  <si>
    <t>TBL Region</t>
  </si>
  <si>
    <t>Values</t>
  </si>
  <si>
    <t>Sale Region</t>
  </si>
  <si>
    <t>Region 6/9</t>
  </si>
  <si>
    <t>Region 6/14</t>
  </si>
  <si>
    <t>Grand Total</t>
  </si>
  <si>
    <t>R6/9</t>
  </si>
  <si>
    <t>R6/14</t>
  </si>
  <si>
    <t>Liter</t>
  </si>
  <si>
    <t>Plant&amp;R&amp;Cat SP</t>
  </si>
  <si>
    <t>Region Con.</t>
  </si>
  <si>
    <t>Month</t>
  </si>
  <si>
    <t>Plant</t>
  </si>
  <si>
    <t>Region_TBL</t>
  </si>
  <si>
    <t>Region_Sale</t>
  </si>
  <si>
    <t>Beer</t>
  </si>
  <si>
    <t>Water &amp; Soda</t>
  </si>
  <si>
    <t>Whiskey</t>
  </si>
  <si>
    <t>Spirit</t>
  </si>
  <si>
    <t>Oishi</t>
  </si>
  <si>
    <t>Non-AL</t>
  </si>
  <si>
    <t>Spirits</t>
  </si>
  <si>
    <t>100Plus</t>
  </si>
  <si>
    <t>โรงงานนวนคร</t>
  </si>
  <si>
    <t>D1</t>
  </si>
  <si>
    <t>D2</t>
  </si>
  <si>
    <t>D3</t>
  </si>
  <si>
    <t>D4</t>
  </si>
  <si>
    <t>โรงงานวังม่วง</t>
  </si>
  <si>
    <t>โรงงานเสริมสุขชลบุรี</t>
  </si>
  <si>
    <t>โรงงานบางบาล</t>
  </si>
  <si>
    <t>M+2</t>
  </si>
  <si>
    <t>M+1</t>
  </si>
  <si>
    <t>M</t>
  </si>
  <si>
    <t>Plant&amp;R</t>
  </si>
  <si>
    <t>TiHI</t>
  </si>
  <si>
    <t>โออิชิ ชาคูลล์ซ่า ชาเขียวโซดากลิ่นฮันนี่เลมอน 320 มล.New</t>
  </si>
  <si>
    <t>โออิชิ ชาคูลล์ซ่า ชาเขียวโซดากลิ่นฮันนี่เลมอน 320 มล.NewPack 6</t>
  </si>
  <si>
    <t>โออิชิแบล็คที รสมะนาว 500 มล. Pack 6</t>
  </si>
  <si>
    <t>โออิชิ กรีนที รสข้าวญี่ปุ่น 380 มล.</t>
  </si>
  <si>
    <t>โออิชิ กรีนที รสข้าวญี่ปุ่น 380 มล. Pack 6</t>
  </si>
  <si>
    <t>โออิชิ กรีนที รสข้าวญี่ปุ่น 500 มล. Pack 6</t>
  </si>
  <si>
    <t>โออิชิ กรีนที รสข้าวญี่ปุ่น 500 มล.</t>
  </si>
  <si>
    <t>โออิชิ กรีนที รสข้าวญี่ปุ่น 800 มล.</t>
  </si>
  <si>
    <t>โออิชิ กรีนที รสข้าวญี่ปุ่น 800 มล. Pack 3</t>
  </si>
  <si>
    <t>โออิชิ กรีนที รสน้ำผึ้งผสมมะนาว 380 มล.</t>
  </si>
  <si>
    <t>โออิชิ กรีนที รสน้ำผึ้งผสมมะนาว 380 มล. Pack 6</t>
  </si>
  <si>
    <t>โออิชิ กรีนที รสน้ำผึ้งผสมมะนาว 500 มล.</t>
  </si>
  <si>
    <t>โออิชิ กรีนที น้ำผึ้งผสมมะนาว 500 มล. P6</t>
  </si>
  <si>
    <t>โออิชิ กรีนที รสน้ำผึ้งผสมมะนาว 800 มล.</t>
  </si>
  <si>
    <t>โออิชิ กรีนที รสน้ำผึ้งผสมมะนาว 800 มล. Pack 3</t>
  </si>
  <si>
    <t>โออิชิ กรีนที รสต้นตำรับ 380 มล.</t>
  </si>
  <si>
    <t>โออิชิ กรีนที รสต้นตำรับ 380 มล. Pack 6</t>
  </si>
  <si>
    <t>โออิชิ กรีนที รสต้นตำรับ 500 มล.</t>
  </si>
  <si>
    <t>โออิชิ กรีนที รสต้นตำรับ 500 มล. Pack 6</t>
  </si>
  <si>
    <t>โออิชิแบล็คที รสมะนาว 500 มล.</t>
  </si>
  <si>
    <t>โออิชิ กรีนที รสแตงโม  380 มล.</t>
  </si>
  <si>
    <t>โออิชิ กรีนที รสแตงโม  380 มล. Pack 6</t>
  </si>
  <si>
    <t>จับใจ สมุนไพรสูตรจับเลี้ยง 500 มล.</t>
  </si>
  <si>
    <t>จับใจ สมุนไพรสูตรจับเลี้ยง 350 มล.</t>
  </si>
  <si>
    <t>จับใจ สมุนไพรสูตรจับเลี้ยง 350 มล. Pack 6</t>
  </si>
  <si>
    <t>โออิชิ กรีนที รสน้ำผึ้งผสมมะนาว 350 มล.</t>
  </si>
  <si>
    <t>โออิชิ กรีนที รสน้ำผึ้งผสมมะนาว 350 มล.Pack6</t>
  </si>
  <si>
    <t>โออิชิ กรีนที รสข้าวญี่ปุ่น 350 มล.</t>
  </si>
  <si>
    <t>โออิชิ กรีนที รสข้าวญี่ปุ่น 350 มล.Pack6</t>
  </si>
  <si>
    <t>โออิชิ กรีนที รสต้นตำรับ 350 มล.</t>
  </si>
  <si>
    <t>โออิชิ กรีนที รสต้นตำรับ 350 มล.Pack6</t>
  </si>
  <si>
    <t>โออิชิ กรีนที รสน้ำผึ้งผสมมะนาว ดับเบิ้ลเลมอน 380 มล.</t>
  </si>
  <si>
    <t>น้ำชาเขียวญี่ปุ่น เก็นไมฉะ สูตรไม่มีน้ำตาล</t>
  </si>
  <si>
    <t>โออิชิ กรีนที เก็นไมฉะ สูตรดีไลท์ 400 มล.</t>
  </si>
  <si>
    <t>โออิชิ กรีนที คาบูเซฉะ สูตรไม่มีน้าตาล 400 มล.</t>
  </si>
  <si>
    <t>โออิชิ กรีนที รสต้นตำรับ 180 มล. Pack 4</t>
  </si>
  <si>
    <t>โออิชิ กรีนที รสต้นตำรับ 180 มล. Pack 12</t>
  </si>
  <si>
    <t>โออิชิ กรีนที รสข้ำวญี่ปุ่น 180 มล. Pack 4</t>
  </si>
  <si>
    <t>โออิชิ กรีนที รสข้ำวญี่ปุ่น 180 มล. Pack 12</t>
  </si>
  <si>
    <t xml:space="preserve">โออิชิ กรีนที รสน้ำผึ้งผสมมะนาว 180 มล.Pack 4 </t>
  </si>
  <si>
    <t>โออิชิ กรีนที รสน้ำผึ้งผสมมะนาว 180 มล.Pack 12</t>
  </si>
  <si>
    <t>โออิชิ กรีนที คาบูเซฉะ สูตรดีไลท์ 400 มล.</t>
  </si>
  <si>
    <t>โออิชิ กรีนที  กลิ่นองุ่นเคียวโฮ 180 มล.Pack 4</t>
  </si>
  <si>
    <t>โออิชิ กรีนที  กลิ่นองุ่นเคียวโฮ 180 มล.Pack 12</t>
  </si>
  <si>
    <t>โออิชิ กรีนที รสแตงโม 350 มล. Pack6</t>
  </si>
  <si>
    <t>โออิชิ กรีนที รสต้นตำรับ ไม่มีน้ำตาล 380 มล.</t>
  </si>
  <si>
    <t>โออิชิ กรีนที รสน้ำผึ้งผสมมะนาว ไม่มีน้ำตาล 380 มล.</t>
  </si>
  <si>
    <t>GL 400 P.6</t>
  </si>
  <si>
    <t>Gyokuro 400 Low P.6</t>
  </si>
  <si>
    <t>NPD KH 380 P24</t>
  </si>
  <si>
    <t>NPD KH350  P24</t>
  </si>
  <si>
    <t>NPD KH 350  P6</t>
  </si>
  <si>
    <t>NPD Orange 380 P24</t>
  </si>
  <si>
    <t>NPD orange 350  P6</t>
  </si>
  <si>
    <t>CZ Kyoho 320</t>
  </si>
  <si>
    <t>CZ Kyoho 320P6</t>
  </si>
  <si>
    <t>GM Delight Plus 400</t>
  </si>
  <si>
    <t>GM Delight Plus 400 P6</t>
  </si>
  <si>
    <t>GM No Plus 400</t>
  </si>
  <si>
    <t>JL 350P6 LS2</t>
  </si>
  <si>
    <t>JL 350P24 LS2</t>
  </si>
  <si>
    <t>JL 500P24 LS2</t>
  </si>
  <si>
    <t>Wachocha 400 Low</t>
  </si>
  <si>
    <t>Wachocha 400 No</t>
  </si>
  <si>
    <t xml:space="preserve"> Honey Lemon 0%  380 P24</t>
  </si>
  <si>
    <t xml:space="preserve"> Honey Lemon 0%  350 P6</t>
  </si>
  <si>
    <t>JL 475 P24 LS2</t>
  </si>
  <si>
    <t>size</t>
  </si>
  <si>
    <t>Pending MT/day</t>
  </si>
  <si>
    <t>Pending TT/day</t>
  </si>
  <si>
    <t>Loading MT</t>
  </si>
  <si>
    <t>Loading TT</t>
  </si>
  <si>
    <t>Total load MT</t>
  </si>
  <si>
    <t>Total load TT</t>
  </si>
  <si>
    <t>ORI 380 No Sugar</t>
  </si>
  <si>
    <t>HL 380 No Sugar</t>
  </si>
  <si>
    <t>จับใจ สมุนไพรสูตรจับเลี้ยง 475 มล.</t>
  </si>
  <si>
    <t>Total Load MT</t>
  </si>
  <si>
    <t>LoadingTT W1</t>
  </si>
  <si>
    <t>LoadingTT W2</t>
  </si>
  <si>
    <t>LoadingTT W3</t>
  </si>
  <si>
    <t>LoadingTT W4</t>
  </si>
  <si>
    <t>Total Load TT</t>
  </si>
  <si>
    <t>Chang Water PET 350</t>
  </si>
  <si>
    <t>Chang Water PET 600</t>
  </si>
  <si>
    <t>Chang Water PET 1500</t>
  </si>
  <si>
    <t>Chang Mineral Water PET 460</t>
  </si>
  <si>
    <t>ZS760302</t>
  </si>
  <si>
    <t>100 Plus Citrus 370</t>
  </si>
  <si>
    <t>ZS760303</t>
  </si>
  <si>
    <t>100 Plus Lemon Lime 370</t>
  </si>
  <si>
    <t>ZS760304</t>
  </si>
  <si>
    <t>100 Plus Berry 370</t>
  </si>
  <si>
    <t>ZS760305</t>
  </si>
  <si>
    <t>100 Plus Grape Berry 370</t>
  </si>
  <si>
    <t>ZS759303</t>
  </si>
  <si>
    <t>100 Plus Lemon Lime 502</t>
  </si>
  <si>
    <t>Chang Water RB 500</t>
  </si>
  <si>
    <t>Chang Mineral Water 1000 CC.</t>
  </si>
  <si>
    <t>Chang Water Gallon 18.9 L.</t>
  </si>
  <si>
    <t>NPD Wakuocha NO Su</t>
  </si>
  <si>
    <t>R3+4</t>
  </si>
  <si>
    <t>น้ำดื่มตราช้าง 500 ซีซี (ขวดแก้ว)</t>
  </si>
  <si>
    <t>น้ำดื่มถังตราช้าง 18.9 ลิตร</t>
  </si>
  <si>
    <t>Chang Mineral Water PET 1000</t>
  </si>
  <si>
    <t>น้ำแร่ช้าง Pet 1000 ซีซี.</t>
  </si>
  <si>
    <t>GM Delight P.6</t>
  </si>
  <si>
    <t>โออิชิ เก็นไมฉะ สูตรดีไลท์ 400 มล. Pack 6</t>
  </si>
  <si>
    <t>Gyokuro Delight P.6</t>
  </si>
  <si>
    <t>โออิชิ เกียวคุโระ ดีไลท์ 400 มล. Pack 6</t>
  </si>
  <si>
    <t>โออิชิ กรีนที เคียวโฮพลัสซี 380 กรัม</t>
  </si>
  <si>
    <t>Kyoho 380 Plus C P24</t>
  </si>
  <si>
    <t>โออิชิ กรีนที ส้มพลัสซี 380 กรัม</t>
  </si>
  <si>
    <t>Kyoho 350 Plus C P6</t>
  </si>
  <si>
    <t>โออิชิ กรีนที ส้มพลัสซี 350 กรัม Pack 6</t>
  </si>
  <si>
    <t>โออิชิกรีนทีส้มพลัสซี 350g 1x4x6</t>
  </si>
  <si>
    <t>โออิชิ ชาคูลล์ซ่า ชาเขียวโซดากลิ่นองุ่นเคียวโฮ 320 มล.</t>
  </si>
  <si>
    <t>โออิชิ ชาคูลล์ซ่า ชาเขียวโซดากลิ่นองุ่นเคียวโฮ 320 มล.Pack 6</t>
  </si>
  <si>
    <t>โออิชิ กรีนที เก็นไมฉะ ดีไลท์ พลัส 400 มล.</t>
  </si>
  <si>
    <t>โออิชิ กรีนที เก็นไมฉะ ดีไลท์ พลัส 400 มล. Pack6</t>
  </si>
  <si>
    <t>โออิชิ กรีนที เก็นไมฉะ ไม่มีน้ำตาล พลัส 400 มล.</t>
  </si>
  <si>
    <t>จับใจ สมุนไพรสูตรจับเลี้ยง 350 มล. LS2</t>
  </si>
  <si>
    <t>จับใจ สมุนไพรสูตรจับเลี้ยง 500 มล. LS2</t>
  </si>
  <si>
    <t>โออิชิ วาโคฉะ สูตรดีไลท์ กลิ่นเลมอน 400 มล.</t>
  </si>
  <si>
    <t>โออิชิ วาโคฉะ ไม่มีน้ำตาล 400มล 1x24</t>
  </si>
  <si>
    <t>โออิชิ กรีนที รสน้ำผึ้งผสมมะนาวไลท์ 380 มล.</t>
  </si>
  <si>
    <t>โออิชิ กรีนที รสน้ำผึ้งผสมมะนาวไลท์ 350 มล.Pack6</t>
  </si>
  <si>
    <t>W1</t>
  </si>
  <si>
    <t>W2</t>
  </si>
  <si>
    <t>W3</t>
  </si>
  <si>
    <t>W4</t>
  </si>
  <si>
    <t>UOM:case</t>
  </si>
  <si>
    <t>Summary total loading (monthly)</t>
  </si>
  <si>
    <t>Factory</t>
  </si>
  <si>
    <t>Fac ผลิต</t>
  </si>
  <si>
    <t>Loading</t>
  </si>
  <si>
    <t xml:space="preserve">TB request </t>
  </si>
  <si>
    <t>Total Loading</t>
  </si>
  <si>
    <t>SS</t>
  </si>
  <si>
    <t>Exp-Thai</t>
  </si>
  <si>
    <t>Exp-Eng</t>
  </si>
  <si>
    <t>Sampling</t>
  </si>
  <si>
    <t>Havi+
Horeca</t>
  </si>
  <si>
    <t>B/F Fac</t>
  </si>
  <si>
    <t>ReAugk</t>
  </si>
  <si>
    <t>TB</t>
  </si>
  <si>
    <t>TT+TD</t>
  </si>
  <si>
    <t>Ex-thai</t>
  </si>
  <si>
    <t>Ex-Eng</t>
  </si>
  <si>
    <t>Total Require</t>
  </si>
  <si>
    <t>Pending SSC</t>
  </si>
  <si>
    <t>PRD PLN</t>
  </si>
  <si>
    <t>Total Confirm</t>
  </si>
  <si>
    <t>Ending Stk</t>
  </si>
  <si>
    <t>CVD</t>
  </si>
  <si>
    <t>MFG date</t>
  </si>
  <si>
    <t>PRD  Next month</t>
  </si>
  <si>
    <t>PRD Plan</t>
  </si>
  <si>
    <t>PRD+Ending Stock</t>
  </si>
  <si>
    <t>Ending Stock</t>
  </si>
  <si>
    <t>Remark</t>
  </si>
  <si>
    <t xml:space="preserve">Comment </t>
  </si>
  <si>
    <t>Line</t>
  </si>
  <si>
    <t>UHT</t>
  </si>
  <si>
    <t>CKZ</t>
  </si>
  <si>
    <t>CZ HL320 LA</t>
  </si>
  <si>
    <t>Oishi Soda 320ml - Honey Lemon MLBB</t>
  </si>
  <si>
    <t>CZ KH320 LA</t>
  </si>
  <si>
    <t>Oishi Soda 320ml - kyoho P6</t>
  </si>
  <si>
    <t>CAF2</t>
  </si>
  <si>
    <t>HL-MM 350 P.6</t>
  </si>
  <si>
    <t>OR-MM 350 P.6</t>
  </si>
  <si>
    <t>GM-MM 350 P.6</t>
  </si>
  <si>
    <t>CAF3</t>
  </si>
  <si>
    <t>Kyoho Plus C 350  P24</t>
  </si>
  <si>
    <t>Kyoho Plus C 350  P6</t>
  </si>
  <si>
    <t>Kyoho Plus C 380 P24</t>
  </si>
  <si>
    <t>Kyoho Plus C 380 P24 (EX) - LS</t>
  </si>
  <si>
    <t>Kyoho 380 P6 Plus Vit C (LA) - PRO</t>
  </si>
  <si>
    <t>Kyoho Plus C 380 P6 CL</t>
  </si>
  <si>
    <t>Kyoho 380 P6 CL (กัมพูชา) - FS MLBB</t>
  </si>
  <si>
    <t>Kyoho 380 P24 Plus Vit C (EX-5 ภาษา)- (ไม่มีฝารางวัล)</t>
  </si>
  <si>
    <t>Nata</t>
  </si>
  <si>
    <t>Grand Total Nata</t>
  </si>
  <si>
    <t>CAF1</t>
  </si>
  <si>
    <t>Original 0% 380 ml</t>
  </si>
  <si>
    <t>HL 380 No</t>
  </si>
  <si>
    <t>HL380-OT</t>
  </si>
  <si>
    <t>HL 380P24 (EX)</t>
  </si>
  <si>
    <t>HL380-LA</t>
  </si>
  <si>
    <t>HL 380P24 (LA)</t>
  </si>
  <si>
    <t>HL380-CAM</t>
  </si>
  <si>
    <t>HL 380P24 (CA)</t>
  </si>
  <si>
    <t>HL380P24-MM</t>
  </si>
  <si>
    <t>HL380-MM</t>
  </si>
  <si>
    <t>HL 380 P24 (MM)</t>
  </si>
  <si>
    <t>HL 380P6 (MM)</t>
  </si>
  <si>
    <t>ORI380-OT</t>
  </si>
  <si>
    <t>ORI 380P24 (EX)</t>
  </si>
  <si>
    <t>ORI380-LA</t>
  </si>
  <si>
    <t>ORI 380P24 (LA) &amp; (CA)</t>
  </si>
  <si>
    <t>ORI380P24-MM</t>
  </si>
  <si>
    <t>ORI380-MM</t>
  </si>
  <si>
    <t>ORI 380 P24 (MM)</t>
  </si>
  <si>
    <t>ORI 380P6 (MM)</t>
  </si>
  <si>
    <t>GM380-OT</t>
  </si>
  <si>
    <t>GM 380P24 (EX)</t>
  </si>
  <si>
    <t>GM380-LA</t>
  </si>
  <si>
    <t>GM 380P24 (LA)</t>
  </si>
  <si>
    <t>GM380P24-MM</t>
  </si>
  <si>
    <t>GM380-MM</t>
  </si>
  <si>
    <t>GM 380 P24 (MM)</t>
  </si>
  <si>
    <t>GM 380P6 (MM)</t>
  </si>
  <si>
    <t>WA 380P24 EX</t>
  </si>
  <si>
    <t>CAF4</t>
  </si>
  <si>
    <t>KBC400-OT</t>
  </si>
  <si>
    <t>KN 400-EX</t>
  </si>
  <si>
    <t>KN 400-Stut</t>
  </si>
  <si>
    <t>GMN EX</t>
  </si>
  <si>
    <t>GM No Plus 400 EX</t>
  </si>
  <si>
    <t>JL350P24 LS New</t>
  </si>
  <si>
    <t>JL350P6 LS New</t>
  </si>
  <si>
    <t>JubJai</t>
  </si>
  <si>
    <t>ORI500-CAM</t>
  </si>
  <si>
    <t>ORI 500P24 (CL หรือ คอใส)(กัมพูชา)</t>
  </si>
  <si>
    <t>ORI 500 (CL หรือ คอใส)(กัมพูชา) MLBB</t>
  </si>
  <si>
    <t>ORI500-LA</t>
  </si>
  <si>
    <t xml:space="preserve">ORI 500 (LA) </t>
  </si>
  <si>
    <t>ORI500-MM PRO</t>
  </si>
  <si>
    <t>ORI 500P24  (MM PRO)</t>
  </si>
  <si>
    <t>ORI500-STU</t>
  </si>
  <si>
    <t>ORI 500P24 (STU)</t>
  </si>
  <si>
    <t>OR500-OT</t>
  </si>
  <si>
    <t>ORI 500P24 (EX)</t>
  </si>
  <si>
    <t>HL500-OT</t>
  </si>
  <si>
    <t>HL 500P24 (EX)</t>
  </si>
  <si>
    <t>HL500-EX (5 ภาษา)</t>
  </si>
  <si>
    <t>HL 500 (EX-5 ภาษา) ไม่มีฝารางวัล</t>
  </si>
  <si>
    <t>HL500-LA/MM</t>
  </si>
  <si>
    <t>HL 500P6 (LA) &amp; (MM)</t>
  </si>
  <si>
    <t>HL500-MM PRO</t>
  </si>
  <si>
    <t>HL 500P24 (MM PRO)</t>
  </si>
  <si>
    <t>G</t>
  </si>
  <si>
    <t>HL 500 (MM PRO) Buffer</t>
  </si>
  <si>
    <t>HL500-STU</t>
  </si>
  <si>
    <t>HL 500P24 (STU)</t>
  </si>
  <si>
    <t>HL 500P24 (CL หรือ คอใส)</t>
  </si>
  <si>
    <t>HL500-CAM</t>
  </si>
  <si>
    <t>HL 500P6 (CL หรือ คอใส)(กัมพูชา)</t>
  </si>
  <si>
    <t>HL500-CAM MLBB</t>
  </si>
  <si>
    <t>HL 500P6 MLBB</t>
  </si>
  <si>
    <t>HL500-MN</t>
  </si>
  <si>
    <t>HL 500P6 MN</t>
  </si>
  <si>
    <t>GM500-CAM</t>
  </si>
  <si>
    <t>GM 500 (CL หรือ คอใส)(กัมพูชา)</t>
  </si>
  <si>
    <t>I</t>
  </si>
  <si>
    <t>GM 500 (CL หรือ คอใส)(กัมพูชา) MLBB</t>
  </si>
  <si>
    <t>GM500-LA</t>
  </si>
  <si>
    <t xml:space="preserve">GM 500 (LA) </t>
  </si>
  <si>
    <t>GM500-MM PRO</t>
  </si>
  <si>
    <t xml:space="preserve">GM 500P24 (MM PRO) </t>
  </si>
  <si>
    <t>GM500-STU</t>
  </si>
  <si>
    <t>GM 500P24 (STU)</t>
  </si>
  <si>
    <t>GM500-OT</t>
  </si>
  <si>
    <t>GM 500P24 (EX)</t>
  </si>
  <si>
    <t>GM500-EX (5 ภาษา)</t>
  </si>
  <si>
    <t>GM 500 (EX-5 ภาษา) ไม่มีฝารางวัล</t>
  </si>
  <si>
    <t>GM500-MM PRO CEN</t>
  </si>
  <si>
    <t>GM 500 (MM PRO)  CENTURY</t>
  </si>
  <si>
    <t>BT500-CAM</t>
  </si>
  <si>
    <t>BT 500P24 (CL หรือ คอใส)(กัมพูชา)</t>
  </si>
  <si>
    <t>BT 500 (CL หรือ คอใส)(กัมพูชา) MLBB</t>
  </si>
  <si>
    <t>BT500-LA/MM</t>
  </si>
  <si>
    <t>BT 500P24 (LA)</t>
  </si>
  <si>
    <t>BT500-MM PRO</t>
  </si>
  <si>
    <t>BT 500P24 (MM PRO)</t>
  </si>
  <si>
    <t>BT500-STU</t>
  </si>
  <si>
    <t>BT 500P24 (STU)</t>
  </si>
  <si>
    <t>BT500-OT</t>
  </si>
  <si>
    <t>BT 500P24 (EX)</t>
  </si>
  <si>
    <t>BT500-EX (5 ภาษา)</t>
  </si>
  <si>
    <t>BT 500 (EX-5 ภาษา) ไม่มีฝารางวัล</t>
  </si>
  <si>
    <t>RB500-CAM</t>
  </si>
  <si>
    <t>Ruby 500P6 (CL หรือ คอใส)(กัมพูชา)</t>
  </si>
  <si>
    <t>HL 800-EX</t>
  </si>
  <si>
    <t>HL 800 EX</t>
  </si>
  <si>
    <t>GM 800-EX</t>
  </si>
  <si>
    <t>GM 800 EX</t>
  </si>
  <si>
    <t>Honey Lemon BIB</t>
  </si>
  <si>
    <t>Yuzu BIB</t>
  </si>
  <si>
    <t>BIB</t>
  </si>
  <si>
    <t>Check</t>
  </si>
  <si>
    <t>NPD</t>
  </si>
  <si>
    <t>List</t>
  </si>
  <si>
    <t>Item</t>
  </si>
  <si>
    <t>Pack</t>
  </si>
  <si>
    <t>CS/Plt</t>
  </si>
  <si>
    <t>9x4</t>
  </si>
  <si>
    <t>Grand Total UHT 180 ML</t>
  </si>
  <si>
    <t>ZG211023006</t>
  </si>
  <si>
    <t>CZ HL320</t>
  </si>
  <si>
    <t>1x24</t>
  </si>
  <si>
    <t>4x6</t>
  </si>
  <si>
    <t>CZ KH320</t>
  </si>
  <si>
    <t>CZ KH320P6</t>
  </si>
  <si>
    <t>Grand Total Chakulza</t>
  </si>
  <si>
    <t>KH 350 Plus C P24</t>
  </si>
  <si>
    <t>HL 350</t>
  </si>
  <si>
    <t xml:space="preserve">Total PET 350 ml. Pack 1x24 </t>
  </si>
  <si>
    <t xml:space="preserve"> Honey Lemon 0% 350 ml</t>
  </si>
  <si>
    <t>KH 350 Plus C P6</t>
  </si>
  <si>
    <t>Total PET 350 ml. Pack 1x4x6</t>
  </si>
  <si>
    <t>Grand Total 350 ml</t>
  </si>
  <si>
    <t>ZT211012001</t>
  </si>
  <si>
    <t>ORI 500</t>
  </si>
  <si>
    <t>ZT211022001</t>
  </si>
  <si>
    <t>HL 500</t>
  </si>
  <si>
    <t>ZT211042001</t>
  </si>
  <si>
    <t>GM 500</t>
  </si>
  <si>
    <t>BT 500</t>
  </si>
  <si>
    <t>Grand Total 500 ml</t>
  </si>
  <si>
    <t>HL 800</t>
  </si>
  <si>
    <t>1x12</t>
  </si>
  <si>
    <t>GM 800</t>
  </si>
  <si>
    <t>Grand Total 800 ml</t>
  </si>
  <si>
    <t>JL 350 P24</t>
  </si>
  <si>
    <t>Grand Total Oishi</t>
  </si>
  <si>
    <t>13% Orange Flavor Juice V-Boost Brand</t>
  </si>
  <si>
    <t>3x10</t>
  </si>
  <si>
    <t>9% Lemon Flavor Juice V-Boost Brand</t>
  </si>
  <si>
    <t>Total V-Boost</t>
  </si>
  <si>
    <t>แรงเจอร์ 150 ซีซี</t>
  </si>
  <si>
    <t>Total Ranger</t>
  </si>
  <si>
    <t>Chang</t>
  </si>
  <si>
    <t>1x6</t>
  </si>
  <si>
    <t>Total Chang Water</t>
  </si>
  <si>
    <t>Total UHT 180 ML</t>
  </si>
  <si>
    <t>Total Chakulza</t>
  </si>
  <si>
    <t>KH 380 Plus C P24</t>
  </si>
  <si>
    <t>Orange 380 Plus C P24</t>
  </si>
  <si>
    <t>Orange 350 Plus C  P6</t>
  </si>
  <si>
    <t>Total Nata</t>
  </si>
  <si>
    <t>4 x 6</t>
  </si>
  <si>
    <t>Total PET 350 ml.</t>
  </si>
  <si>
    <t>ORI 380</t>
  </si>
  <si>
    <t>HL 380</t>
  </si>
  <si>
    <t xml:space="preserve"> Honey Lemon 0% 380 ml</t>
  </si>
  <si>
    <t>GM 380</t>
  </si>
  <si>
    <t>WA 380</t>
  </si>
  <si>
    <t>Total PET 380 ml.</t>
  </si>
  <si>
    <t>Grand Total 350 &amp; 380 ml</t>
  </si>
  <si>
    <t>Oishi Gold 400 Gkokuro Low P24</t>
  </si>
  <si>
    <t>Oishi Gold 400 WK DL P24</t>
  </si>
  <si>
    <t>Oishi Gold 400 GM DL Plus P24</t>
  </si>
  <si>
    <t>Oishi Gold 400 GM NS P24</t>
  </si>
  <si>
    <t>Oishi Gold 400 Kabu NO</t>
  </si>
  <si>
    <t>Total 400 ml</t>
  </si>
  <si>
    <t>Total 500 ml</t>
  </si>
  <si>
    <t>Total 800 ml</t>
  </si>
  <si>
    <t>JL 350 P6</t>
  </si>
  <si>
    <t>Total Jub Jai</t>
  </si>
  <si>
    <t>Grand Total 100 Plus</t>
  </si>
  <si>
    <t>Grand Total Chang Water</t>
  </si>
  <si>
    <t>ZS747106</t>
  </si>
  <si>
    <t>ZS747107</t>
  </si>
  <si>
    <t>ZS747108</t>
  </si>
  <si>
    <t>ZS747109</t>
  </si>
  <si>
    <t>ZS747113</t>
  </si>
  <si>
    <t>ZS717106</t>
  </si>
  <si>
    <t>ZS717109</t>
  </si>
  <si>
    <t>ZS726106</t>
  </si>
  <si>
    <t>ZS726107</t>
  </si>
  <si>
    <t>ZS726108</t>
  </si>
  <si>
    <t>ZS726109</t>
  </si>
  <si>
    <t>ZS726110</t>
  </si>
  <si>
    <t>ZS726113</t>
  </si>
  <si>
    <t>ZS726118</t>
  </si>
  <si>
    <t>ZS726119</t>
  </si>
  <si>
    <t>ZS726124</t>
  </si>
  <si>
    <t>ZS726125</t>
  </si>
  <si>
    <t>ZS758106</t>
  </si>
  <si>
    <t>ZS758108</t>
  </si>
  <si>
    <t>ZS758113</t>
  </si>
  <si>
    <t>ZS706106</t>
  </si>
  <si>
    <t>ZS706107</t>
  </si>
  <si>
    <t>ZS706108</t>
  </si>
  <si>
    <t>ZS706109</t>
  </si>
  <si>
    <t>ZS706111</t>
  </si>
  <si>
    <t>ZS706113</t>
  </si>
  <si>
    <t>ZS706118</t>
  </si>
  <si>
    <t>ZS706125</t>
  </si>
  <si>
    <t>ZS712106</t>
  </si>
  <si>
    <t>ZS712107</t>
  </si>
  <si>
    <t>ZS712108</t>
  </si>
  <si>
    <t>ZS712109</t>
  </si>
  <si>
    <t>ZS712110</t>
  </si>
  <si>
    <t>ZS712113</t>
  </si>
  <si>
    <t>ZS712118</t>
  </si>
  <si>
    <t>ZS712119</t>
  </si>
  <si>
    <t>Grand Total est</t>
  </si>
  <si>
    <t>ZS706402</t>
  </si>
  <si>
    <t>ZS709402</t>
  </si>
  <si>
    <t>ZS719402</t>
  </si>
  <si>
    <t>ZS725402</t>
  </si>
  <si>
    <t>ZS717401</t>
  </si>
  <si>
    <t>Kyoho 350 P24</t>
  </si>
  <si>
    <t>Kyoho 350 Plus C P24</t>
  </si>
  <si>
    <t>Orange 350 Plus C P6</t>
  </si>
  <si>
    <t>Honey Lemon 0% 350</t>
  </si>
  <si>
    <t>Grand Total JubJai</t>
  </si>
  <si>
    <t>est CAN 250 Cola</t>
  </si>
  <si>
    <t>2x12</t>
  </si>
  <si>
    <t>Total Can</t>
  </si>
  <si>
    <t>est PET 360 Cola</t>
  </si>
  <si>
    <t>est PET 360 Orange</t>
  </si>
  <si>
    <t>est PET 360 Cream Soda</t>
  </si>
  <si>
    <t>est PET 360 Strawberry</t>
  </si>
  <si>
    <t>est PET 360 Lemon Lime</t>
  </si>
  <si>
    <t>est PET 360 Kamikaze</t>
  </si>
  <si>
    <t>est PET 360 Pink Bomb</t>
  </si>
  <si>
    <t>est PET 360 Honey Lemon</t>
  </si>
  <si>
    <t>est PET 360 Grapeberry</t>
  </si>
  <si>
    <t>est PET 360 Lychee (New)</t>
  </si>
  <si>
    <t>Total PET 360 ml</t>
  </si>
  <si>
    <t>est PET 490 Cola</t>
  </si>
  <si>
    <t>est PET 490 Cream Soda</t>
  </si>
  <si>
    <t>est PET 490 Grapberry</t>
  </si>
  <si>
    <t>Total PET 490 ml</t>
  </si>
  <si>
    <t>est PET 1  L Cola</t>
  </si>
  <si>
    <t>1 L</t>
  </si>
  <si>
    <t>est PET 1  L Orange</t>
  </si>
  <si>
    <t>est PET 1  L Cream Soda</t>
  </si>
  <si>
    <t>est PET 1  L Strawberry</t>
  </si>
  <si>
    <t>est PET 1 L Kamikaze</t>
  </si>
  <si>
    <t>est PET 1 L Grapeberry (New)</t>
  </si>
  <si>
    <t>est PET 1 L Lychee (New)</t>
  </si>
  <si>
    <t>Total PET 1 L</t>
  </si>
  <si>
    <t>est PET 1.6  L Cola</t>
  </si>
  <si>
    <t>1.6 L</t>
  </si>
  <si>
    <t>est PET 1.6  L Cream Soda</t>
  </si>
  <si>
    <t>est PET 1.6 L Kamikaze</t>
  </si>
  <si>
    <t>est PET 1.6 L Pink Bomb</t>
  </si>
  <si>
    <t>est PET 1.6 L Grapeberry (New)</t>
  </si>
  <si>
    <t>ZS712125</t>
  </si>
  <si>
    <t>est PET 1.6 L Lychee (New)</t>
  </si>
  <si>
    <t>Total PET 1.6 L</t>
  </si>
  <si>
    <t>Crystal Water PET 350</t>
  </si>
  <si>
    <t>Crystal Water PET 600</t>
  </si>
  <si>
    <t>Crystal Water PET 1500</t>
  </si>
  <si>
    <t>Total Crystal Water</t>
  </si>
  <si>
    <t>7 eleven</t>
  </si>
  <si>
    <t>Makro</t>
  </si>
  <si>
    <t>Big C</t>
  </si>
  <si>
    <t>Tops</t>
  </si>
  <si>
    <t>New Item</t>
  </si>
  <si>
    <t>Abbreviation</t>
  </si>
  <si>
    <t>CS/PL</t>
  </si>
  <si>
    <t>3x12</t>
  </si>
  <si>
    <t>Chakulza</t>
  </si>
  <si>
    <t>ZT211302001</t>
  </si>
  <si>
    <t>Honey Lemon 0% 380 ml</t>
  </si>
  <si>
    <t>Honey Lemon 0% 350 ml</t>
  </si>
  <si>
    <t>Premium Tea - Kabusecha No</t>
  </si>
  <si>
    <t>Premium Tea - Sencha No</t>
  </si>
  <si>
    <t>Premium Tea - Sencha Low</t>
  </si>
  <si>
    <t>Premium Tea - Gyokuro Low</t>
  </si>
  <si>
    <t>GM No Sugar Plus 400ml</t>
  </si>
  <si>
    <t>GreenTea Gold</t>
  </si>
  <si>
    <t>4x3</t>
  </si>
  <si>
    <t>Jubjai</t>
  </si>
  <si>
    <t>Orange 380 Plus C</t>
  </si>
  <si>
    <t>100 Plus Grape berry 370</t>
  </si>
  <si>
    <t>EST CH 250 Cola</t>
  </si>
  <si>
    <t>EST CH 250 Cream Soda</t>
  </si>
  <si>
    <t>EST CH 250 Strawberry</t>
  </si>
  <si>
    <t>EST CAN 250 Cola</t>
  </si>
  <si>
    <t>EST CAN 250 Cream Soda</t>
  </si>
  <si>
    <t>EST CAN 250 Strawberry</t>
  </si>
  <si>
    <t>EST CAN 250 Grapeberry</t>
  </si>
  <si>
    <t>ZS745106</t>
  </si>
  <si>
    <t>EST CAN 250 Cola P6</t>
  </si>
  <si>
    <t>EST PET 360 Cola</t>
  </si>
  <si>
    <t>EST PET 360 Orange</t>
  </si>
  <si>
    <t>EST PET 360 Cream Soda</t>
  </si>
  <si>
    <t>EST PET 360 Strawberry</t>
  </si>
  <si>
    <t>EST PET 360 Lemon Lime</t>
  </si>
  <si>
    <t>EST PET 360 Kamikaze</t>
  </si>
  <si>
    <t xml:space="preserve">EST PET 490 Cola </t>
  </si>
  <si>
    <t>EST PET 490 Grapeberry</t>
  </si>
  <si>
    <t>ZS740106</t>
  </si>
  <si>
    <t>EST PET 515 Cola</t>
  </si>
  <si>
    <t>ZS740113</t>
  </si>
  <si>
    <t>ZS740125</t>
  </si>
  <si>
    <t>EST PET 1  L Cola</t>
  </si>
  <si>
    <t>EST PET 1  L Orange</t>
  </si>
  <si>
    <t>EST PET 1  L Cream Soda</t>
  </si>
  <si>
    <t>EST PET 1  L Strawberry</t>
  </si>
  <si>
    <t>EST PET 1  L Lemon Lime</t>
  </si>
  <si>
    <t>EST PET 1  L Sugar Free</t>
  </si>
  <si>
    <t>EST PET 1 L Kamikaze</t>
  </si>
  <si>
    <t>EST PET 1.6  L Cola</t>
  </si>
  <si>
    <t>EST PET 1.6  L Orange</t>
  </si>
  <si>
    <t>EST PET 1.6  L Cream Soda</t>
  </si>
  <si>
    <t>EST PET 1.6  L Strawberry</t>
  </si>
  <si>
    <t>EST PET 1.6  L Lemon Lime</t>
  </si>
  <si>
    <t>ZS750106</t>
  </si>
  <si>
    <t>EST PET 1.6  L Cola P6</t>
  </si>
  <si>
    <t>2x6</t>
  </si>
  <si>
    <t>ZS750113</t>
  </si>
  <si>
    <t>EST PET 1.6  L Grapeberry P6</t>
  </si>
  <si>
    <t>EST PET 1.6 L Kamikaze</t>
  </si>
  <si>
    <t>EST PET 1.6 L Pink Bomb</t>
  </si>
  <si>
    <t>ZS712120</t>
  </si>
  <si>
    <t>ZS712121</t>
  </si>
  <si>
    <t>ZS712122</t>
  </si>
  <si>
    <t>Est</t>
  </si>
  <si>
    <t>Sarsi Sarsaparila 250 ml. 24 NR</t>
  </si>
  <si>
    <t>5x10</t>
  </si>
  <si>
    <t>Wranger</t>
  </si>
  <si>
    <t>Wrangyer</t>
  </si>
  <si>
    <t>Crystal Water PET 1000</t>
  </si>
  <si>
    <t>Crystal</t>
  </si>
  <si>
    <t>Item Master</t>
  </si>
  <si>
    <t>Item Code</t>
  </si>
  <si>
    <t>Product Group</t>
  </si>
  <si>
    <t>Product Size</t>
  </si>
  <si>
    <t>BT/CS</t>
  </si>
  <si>
    <t>CS/Plt
 (TT)</t>
  </si>
  <si>
    <t>CS/Plt (MT)</t>
  </si>
  <si>
    <t>Liter/DZ</t>
  </si>
  <si>
    <t>Deptment</t>
  </si>
  <si>
    <t>Product List</t>
  </si>
  <si>
    <t>Group</t>
  </si>
  <si>
    <t>Plant For NAB</t>
  </si>
  <si>
    <t>ZS717302</t>
  </si>
  <si>
    <t>100พลัส ซีตรัส 250 ซีซี</t>
  </si>
  <si>
    <t>100พลัส</t>
  </si>
  <si>
    <t>X</t>
  </si>
  <si>
    <t>ZS717303</t>
  </si>
  <si>
    <t>100พลัส เลม่อน ไลม์ 250 ซีซี</t>
  </si>
  <si>
    <t>ZS754302</t>
  </si>
  <si>
    <t>100พลัส ซีตรัส 502 ซีซี</t>
  </si>
  <si>
    <t>C</t>
  </si>
  <si>
    <t>ZS754303</t>
  </si>
  <si>
    <t>100พลัส เลม่อน ไลม์ 502 ซีซี</t>
  </si>
  <si>
    <t>ZS754304</t>
  </si>
  <si>
    <t>100พลัส กลิ่นเบอร์รี่ 502 ซีซี Pack 12</t>
  </si>
  <si>
    <t>ZS756302</t>
  </si>
  <si>
    <t>100พลัส ซีตรัส 445 แถม 60 ซีซี Pack 12</t>
  </si>
  <si>
    <t>ZS756303</t>
  </si>
  <si>
    <t>100พลัส เลม่อน ไลม์ 445 แถม 60 ซีซี Pack 12</t>
  </si>
  <si>
    <t>ZS759302</t>
  </si>
  <si>
    <t xml:space="preserve">100พลัส ซีตรัส 502 ซีซี Pack 12*1  </t>
  </si>
  <si>
    <t>100พลัส เลม่อน ไลม์ 502 ซีซี Pack 12*1</t>
  </si>
  <si>
    <t>ZS759304</t>
  </si>
  <si>
    <t>100พลัส เบอร์รี่ 502 ซีซี Pack 12*1</t>
  </si>
  <si>
    <t>ZS759305</t>
  </si>
  <si>
    <t>100พลัส เกรปเบอร์รี่ 502 ซีซี Pack 12*1</t>
  </si>
  <si>
    <t>ZS714302</t>
  </si>
  <si>
    <t>100พลัส ซีตรัส 445 ซีซี Pack12*1</t>
  </si>
  <si>
    <t>ZS714303</t>
  </si>
  <si>
    <t>100พลัส เลม่อน ไลม์ 445 ซีซี Pack12*1</t>
  </si>
  <si>
    <t>ZS714304</t>
  </si>
  <si>
    <t>100พลัส เบอร์รี่ 445 ซีซี Pack12*1</t>
  </si>
  <si>
    <t>ZS753302</t>
  </si>
  <si>
    <t>100พลัส ซีตรัส 445 ซีซี</t>
  </si>
  <si>
    <t>ZS753303</t>
  </si>
  <si>
    <t>100พลัส เลม่อน ไลม์ 445 ซีซี</t>
  </si>
  <si>
    <t>ZS753304</t>
  </si>
  <si>
    <t>100พลัส กลิ่นเบอร์รี่ 445 ซีซี Pack 12</t>
  </si>
  <si>
    <t>100พลัส ซีตรัส 370 ซีซี Pack 12*1</t>
  </si>
  <si>
    <t>100พลัส เลม่อน ไลม์ 370 ซีซี Pack 12*1</t>
  </si>
  <si>
    <t>100พลัส เบอร์รี่ 370 ซีซี Pack 12*1</t>
  </si>
  <si>
    <t>100พลัส เกรปเบอร์รี่ 370 ซีซี Pack 12*1</t>
  </si>
  <si>
    <t>ZS745302</t>
  </si>
  <si>
    <t>100พลัส ซีตรัส กระป๋อง 250 ซีซี Pack 6</t>
  </si>
  <si>
    <t>ZS745303</t>
  </si>
  <si>
    <t>100พลัส เลม่อน ไลม์ กระป๋อง 250 ซีซี Pack 6</t>
  </si>
  <si>
    <t>ZS747302</t>
  </si>
  <si>
    <t>100พลัส ซีตรัส กระป๋อง 250 ซีซี Pack 12</t>
  </si>
  <si>
    <t>ZS747303</t>
  </si>
  <si>
    <t>100พลัส เลม่อน ไลม์ กระป๋อง 250 ซีซี Pack 12</t>
  </si>
  <si>
    <t>ZT281011001</t>
  </si>
  <si>
    <t>โออิชิ โอ เฮิร์บ น้ำชาผสมโสมจินเส็งและน้ำผึ้ง 250 มล. Pack 4</t>
  </si>
  <si>
    <t>โอเฮิร์บ</t>
  </si>
  <si>
    <t>ZT281011002</t>
  </si>
  <si>
    <t>โออิชิ โอ เฮิร์บ น้ำชาผสมโสมจินเส็งและน้ำผึ้ง 250 มล. Pack 12</t>
  </si>
  <si>
    <t>ZT281021001</t>
  </si>
  <si>
    <t>โออิชิ โอ เฮิร์บ น้ำรากบัวพุทราจีน 250 มล. Pack 4</t>
  </si>
  <si>
    <t>ZT281021002</t>
  </si>
  <si>
    <t>โออิชิ โอ เฮิร์บ น้ำรากบัวพุทราจีน 250 มล. Pack 12</t>
  </si>
  <si>
    <t>ZT281012001</t>
  </si>
  <si>
    <t>โออิชิ โอ เฮิร์บ น้ำชาผสมโสมจินเส็งและน้ำผึ้ง 380 มล.</t>
  </si>
  <si>
    <t>ZT281022001</t>
  </si>
  <si>
    <t>โออิชิ โอ เฮิร์บ น้ำรากบัวพุทราจีน 380 มล.</t>
  </si>
  <si>
    <t>จับใจ</t>
  </si>
  <si>
    <t>ZT211102005</t>
  </si>
  <si>
    <t>โออิชิแบล็คที รสมะนาว PET 1000 มล. PACK3</t>
  </si>
  <si>
    <t>แบล็คที</t>
  </si>
  <si>
    <t>ZG241022003</t>
  </si>
  <si>
    <t>โออิชิ กรีนที มัทฉะลาเต้ 270 มล.</t>
  </si>
  <si>
    <t>กรีนที</t>
  </si>
  <si>
    <t>ZG241062901</t>
  </si>
  <si>
    <t>โออิชิ ชานมกลิ่นโตเกียว บานาน่า 270 มล.</t>
  </si>
  <si>
    <t>โออิชิ</t>
  </si>
  <si>
    <t>ZT211202005</t>
  </si>
  <si>
    <t>โออิชิ กรีนที ผสมเก๊กฮวย 500 มล.</t>
  </si>
  <si>
    <t>ZT211272004</t>
  </si>
  <si>
    <t>โออิชิ กรีนที รสลิ้นจี่ 500 มล.</t>
  </si>
  <si>
    <t>ZT211272007</t>
  </si>
  <si>
    <t>โออิชิ กรีนที รสลิ้นจี่ 500 มล. Pack 6</t>
  </si>
  <si>
    <t>B</t>
  </si>
  <si>
    <t>โออิชิ น้ำชาคาบูเซฉะ  500 มล.</t>
  </si>
  <si>
    <t>โออิชิ กรีนที คาบูเซฉะ สูตรพลังงานต่ำ 500 มล.</t>
  </si>
  <si>
    <t>โออิชิ กรีนที รสแตงโม 500 มล.</t>
  </si>
  <si>
    <t>โออิชิ กรีนที ซากุระสตอเบอร์รี่ 500 มล.</t>
  </si>
  <si>
    <t>โออิชิ กรีนที ซากุระสตอเบอร์รี่ 500 มล. Pack 6</t>
  </si>
  <si>
    <t>โออิชิ กรีนที รสแตงโม  500 มล. Pack 6</t>
  </si>
  <si>
    <t>ZG211013003</t>
  </si>
  <si>
    <t>โออิชิ กรีนที รสต้นตำรับ 320 มล.</t>
  </si>
  <si>
    <t>ZG211023003</t>
  </si>
  <si>
    <t>โออิชิ กรีนที รสน้ำผึ้งผสมมะนาว 320 มล.</t>
  </si>
  <si>
    <t>ชาคูลล์ซ่า</t>
  </si>
  <si>
    <t>โออิชิ ชาคูลล์ซ่า ชาดำโซดากลิ่นเลมอนไลม์ 320 มล.</t>
  </si>
  <si>
    <t>โออิชิ ชาคูลล์ซ่า ชาดำโซดากลิ่นเลมอนไลม์ 320 มล.Pack 6</t>
  </si>
  <si>
    <t>ZT211011001</t>
  </si>
  <si>
    <t>โออิชิกรีนที รสต้นตำรับ 250 มล. Pack 4</t>
  </si>
  <si>
    <t>ZT211041001</t>
  </si>
  <si>
    <t>โออิชิกรีนที รสข้าวญี่ปุ่น 250 มล. P4</t>
  </si>
  <si>
    <t>ZT211071001</t>
  </si>
  <si>
    <t>โออิชิ กรีนที รสสตอบอรี่ 250 มล. Pack 4</t>
  </si>
  <si>
    <t>ZT211101001</t>
  </si>
  <si>
    <t>โออิชิแบล็คที รสมะนาว 250 มล. Pack 4</t>
  </si>
  <si>
    <t>ZT211161001</t>
  </si>
  <si>
    <t>โออิชิ กรีนที รสโกจิเบอร์รี่ 250มล.PACK4</t>
  </si>
  <si>
    <t>ZT241201901</t>
  </si>
  <si>
    <t>โออิชิกรีนที ผสมเก๊กฮวย  250 มล. Pack 4</t>
  </si>
  <si>
    <t>โออิชิ กรีนที รสข้าวญี่ปุ่น 250 มล. New Pack 12</t>
  </si>
  <si>
    <t>โออิชิกรีนที รสน้ำผึ้ง+มะนาว 250 P4</t>
  </si>
  <si>
    <t>โออิชิ กรีนที รสน้ำผึ้งผสมมะนาว 250 มล. New Pack 12</t>
  </si>
  <si>
    <t>โออิชิ กรีนที รสลิ้นจี่ 250 มล. Pack 12</t>
  </si>
  <si>
    <t>โออิชิ กรีนที รสลิ้นจี่ 250 มล. Pack 4</t>
  </si>
  <si>
    <t>โออิชิ กรีนที รสต้นตำรับ 250 มล. New Pack 12</t>
  </si>
  <si>
    <t>โออิชิกรีนที สตอบอรี่ 250 มล.Pack12</t>
  </si>
  <si>
    <t>จับใจ สมุนไพรสูตรจับเลี้ยงผสมชา 400 มล. 10 บาท</t>
  </si>
  <si>
    <t>จับใจ สมุนไพรสูตรจับเลี้ยงผสมชา 400 มล. 10 บาท Pack 6</t>
  </si>
  <si>
    <t>จับใจ สมุนไพรสูตรจับเลี้ยงผสมชา 400 มล.</t>
  </si>
  <si>
    <t>จับใจ สมุนไพรสูตรจับเลี้ยงผสมชา 400 มล. Pack 6</t>
  </si>
  <si>
    <t>ZG241202907</t>
  </si>
  <si>
    <t>โออิชิ กรีนที ผสมเก๊กฮวย 380 มล.</t>
  </si>
  <si>
    <t>ZT211202008</t>
  </si>
  <si>
    <t>โออิชิ กรีนที ผสมเก๊กฮวย 380 มล. Pack 6</t>
  </si>
  <si>
    <t>ZT211272008</t>
  </si>
  <si>
    <t>โออิชิ กรีนที รสลิ้นจี่ 380 มล.10 บาท</t>
  </si>
  <si>
    <t>โออิชิ กรีนที รสแตงโม 380 มล.</t>
  </si>
  <si>
    <t>ZT211302002</t>
  </si>
  <si>
    <t>โออิชิ กรีนที รสแตงโม 380 มล. Pack 6</t>
  </si>
  <si>
    <t>ZT281032001</t>
  </si>
  <si>
    <t>โออิชิ โอ เฮิร์บ ชาแดงผสมมะขาม 380 มล.</t>
  </si>
  <si>
    <t>โออิชิ โอ เฮิร์บ น้ำชาผสมโสมจินเส็งและน้ำผึ้ง 380 มล. Pack 6</t>
  </si>
  <si>
    <t>โออิชิ โอ เฮิร์บ ชาแดงผสมมะขาม 380 มล. Pack 6</t>
  </si>
  <si>
    <t>โออิชิแบล็คที รสมะนาว 380 มล.</t>
  </si>
  <si>
    <t>โออิชิ กรีนที รสลิ้นจี่ 380 มล. Pack 6</t>
  </si>
  <si>
    <t>โออิชิ กรีนที รสลิ้นจี่ 380 มล.</t>
  </si>
  <si>
    <t>โออิชิ กรีนที สูตรไม่มีน้ำตาล 380 มล.</t>
  </si>
  <si>
    <t>โออิชิ กรีนที สูตรไม่มีน้ำตาล 380 มล. Pack 6</t>
  </si>
  <si>
    <t>โออิชิ กรีนที กลิ่นองุ่นเคียวโฮ ผสมวุ้นมะพร้าว 380 มล.</t>
  </si>
  <si>
    <t>โออิชิ กรีนที กลิ่นองุ่นเคียวโฮ ผสมวุ้นมะพร้าว 380 มล. Pack 6</t>
  </si>
  <si>
    <t>โออิชิ กรีนที ซากุระสตอเบอร์รี่ 380 มล.</t>
  </si>
  <si>
    <t>โออิชิ กรีนที ซากุระสตอเบอร์รี่ 380 มล. Pack 6</t>
  </si>
  <si>
    <t>โออิชิ กรีนที รสส้มยูซุ ผสมวุ้นมะพร้าว   380 มล.</t>
  </si>
  <si>
    <t>โออิชิ กรีนที รสส้มยูซุ ผสมวุ้นมะพร้าว   380 มล.Pack6</t>
  </si>
  <si>
    <t>ZT211302003</t>
  </si>
  <si>
    <t>โออิชิ กรีนที รสแตงโม 800 มล.</t>
  </si>
  <si>
    <t>ZT211302004</t>
  </si>
  <si>
    <t>โออิชิ กรีนที รสแตงโม 800 มล. Pack 3</t>
  </si>
  <si>
    <t>โออิชิ กรีนที รสลิ้นจี่ 800 มล.</t>
  </si>
  <si>
    <t>โออิชิ กรีนที รสลิ้นจี่ 800 มล. Pack 3</t>
  </si>
  <si>
    <t>ZG211083003</t>
  </si>
  <si>
    <t>โออิชิ ชาคูลล์ซ่า ชาเขียวโซดากลิ่นแอปเปิ้ล กีวี 320 มล.New</t>
  </si>
  <si>
    <t>ZG211013001</t>
  </si>
  <si>
    <t>ชาคูลล์ซ่า ชาเขียวโซดารสต้นตำรับ 320 มล.</t>
  </si>
  <si>
    <t>ZG211023001</t>
  </si>
  <si>
    <t>ชาคูลล์ซ่า ชาเขียวโซดาฮันนี่เลมอน 320ML.</t>
  </si>
  <si>
    <t>น้ำดื่มคริสตัล 1.5Ltr 6NR</t>
  </si>
  <si>
    <t>Water</t>
  </si>
  <si>
    <t>น้ำดื่มคริสตัล</t>
  </si>
  <si>
    <t>non-counting</t>
  </si>
  <si>
    <t>น้ำดื่มคริสตัล 350cc 12NR</t>
  </si>
  <si>
    <t>น้ำดื่มคริสตัล 600cc 12NR</t>
  </si>
  <si>
    <t>น้ำดื่มตราช้าง 600 (ขวดPet)</t>
  </si>
  <si>
    <t>น้ำดื่มช้าง</t>
  </si>
  <si>
    <t>A</t>
  </si>
  <si>
    <t>Non-Alcohol</t>
  </si>
  <si>
    <t>น้ำดื่ม Pet 600 ซีซี.S&amp;P</t>
  </si>
  <si>
    <t>น้ำดื่ม OEM</t>
  </si>
  <si>
    <t>น้ำดื่ม Pet 600 ซีซี.Okura</t>
  </si>
  <si>
    <t>น้ำดื่ม Pet 600 ซีซี.Laem Charoen</t>
  </si>
  <si>
    <t>น้ำดื่ม โอ อี เอ็ม (600 ซีซี) ดุสิตพาณิชยการ</t>
  </si>
  <si>
    <t>น้ำดื่มตราช้าง 1500 (ขวดPet)</t>
  </si>
  <si>
    <t>น้ำดื่มตราช้าง 350 (ขวดPet)</t>
  </si>
  <si>
    <t>น้ำดื่มตราช้าง 350 (ขวดPET) "BYRD LAND"</t>
  </si>
  <si>
    <t>น้ำดื่มช้าง OEM</t>
  </si>
  <si>
    <t>น้ำดื่ม Pet 350 ซีซี.Watpho</t>
  </si>
  <si>
    <t>น้ำดื่ม Pet 350 ซีซี.Thai Smile</t>
  </si>
  <si>
    <t>น้ำดื่ม Pet 350 ซีซี.Okura</t>
  </si>
  <si>
    <t>น้ำดื่ม Pet 350 ซีซี.Grand U</t>
  </si>
  <si>
    <t>น้ำแร่ช้าง Pet 460 ซีซี.</t>
  </si>
  <si>
    <t>น้ำดื่มตราบันยันทรี โฮเทล&amp;รีสอร์ท Pet 350 ซีซี.</t>
  </si>
  <si>
    <t>น้ำดื่มบันยันทรี โฮเทล&amp;รีสอร์ท Pet 600 ซีซี.</t>
  </si>
  <si>
    <t>ZT211192002</t>
  </si>
  <si>
    <t>ฟรุตโตะ รสมิกซ์เบอร์รี่ 350 มล.</t>
  </si>
  <si>
    <t>ฟรุตโตะ</t>
  </si>
  <si>
    <t>ZT211232001</t>
  </si>
  <si>
    <t>โออิชิ ฟรุตโตะ รสสตรอเบอร์รี่ เมลอน 350 มล.</t>
  </si>
  <si>
    <t>ZT211242002</t>
  </si>
  <si>
    <t>โออิชิ ฟรุตโตะ รสเลมอน เบอร์รี่ 350 มล. Pack 6</t>
  </si>
  <si>
    <t>ZT211252002</t>
  </si>
  <si>
    <t>โออิชิ ฟรุตโตะ รสกรีนแอปเปิ้ล องุ่นขาว 350 มล.Pack 6</t>
  </si>
  <si>
    <t>โออิชิ ฟรุตโตะ รสกรีนแอปเปิ้ล องุ่นขาว 350 มล.</t>
  </si>
  <si>
    <t>โออิชิ ฟรุตโตะ รสเลมอน เบอร์รี่ 350 มล.</t>
  </si>
  <si>
    <t>โออิชิ ฟรุตโตะ รสสตรอเบอร์รี่ เมลอน 380 มล.</t>
  </si>
  <si>
    <t>โออิชิ ฟรุตโตะ รสสตรอเบอร์รี่ เมลอน 380 มล. Pack 6</t>
  </si>
  <si>
    <t>โออิชิ ฟรุตโตะ รสกรีนแอปเปิ้ล องุ่นขาว 380 มล.</t>
  </si>
  <si>
    <t>โออิชิ ฟรุตโตะ รสกรีนแอปเปิ้ล องุ่นขาว 380 มล.Pack 6</t>
  </si>
  <si>
    <t>น้ำมะเม่า 15% ตราศิริวัฒน์ เม่าเบอร์รี่</t>
  </si>
  <si>
    <t>ศิริวัฒน์</t>
  </si>
  <si>
    <t>น้ำดื่ม โออีเอ็ม เดอะรอยัลเจมส์ 600 ซีซี แพ็ค-12</t>
  </si>
  <si>
    <t>น้ำดื่ม โออีเอ็ม อัสสัมชัญ 600 ซีซี แพ็ค-12</t>
  </si>
  <si>
    <t>น้ำดื่ม Pet 600 ซีซี.Siriraj Hospital แพ็ค-12</t>
  </si>
  <si>
    <t>ZA202020685</t>
  </si>
  <si>
    <t>น้ำดื่มถ้วยเอส.พี.เอ็ม. 220 ซีซี</t>
  </si>
  <si>
    <t>Z31000198950</t>
  </si>
  <si>
    <t>โออิชิ กรีนที รสข้าวญี่ปุ่น 250 มล.Pack4 (TFB)</t>
  </si>
  <si>
    <t>Z31000199750</t>
  </si>
  <si>
    <t>โออิชิ กรีนที รสน้ำผึ้งผสมมะนาว 250 มล.Pack4 (TFB)</t>
  </si>
  <si>
    <t>Z31000201150</t>
  </si>
  <si>
    <t>โออิชิ กรีนที รสต้นตำรับ 250 มล.Pack4 (TFB)</t>
  </si>
  <si>
    <t>น้ำดื่ม PET "สุริยาศัย" 500 ซีซี</t>
  </si>
  <si>
    <t>น้ำดื่ม PET "โซอาเซียน" 500 ซีซี</t>
  </si>
  <si>
    <t>โออิชิ กรีนที รสน้ำผึ้งผสมมะนาว ดับเบิ้ลเลมอน 350 มล.</t>
  </si>
  <si>
    <t>โออิชิ กรีนที รสน้ำผึ้งผสมมะนาว ดับเบิ้ลเลมอน 350 มล. Pack 6</t>
  </si>
  <si>
    <t>โออิชิ โกลด์</t>
  </si>
  <si>
    <t>โออิชิ กรีนที กลิ่นองุ่นเคียวโฮ ผสมวุ้นมะพร้าว 350 มล.</t>
  </si>
  <si>
    <t>โออิชิ กรีนที กลิ่นองุ่นเคียวโฮ ผสมวุ้นมะพร้าว 350 มล.Pack6</t>
  </si>
  <si>
    <t>โออิชิ ไลท์</t>
  </si>
  <si>
    <t>2nd นวนคร</t>
  </si>
  <si>
    <t>เครื่องดื่มน้ำรสส้ม 13% ตราวี-บูสท์</t>
  </si>
  <si>
    <t>V-Boots</t>
  </si>
  <si>
    <t>เครื่องดื่มน้ำรสเลมอน 13% ตราวี-บูสท์</t>
  </si>
  <si>
    <t xml:space="preserve">โออิชิ กรีนที เคียวโฮพลัสซี 350 กรัม </t>
  </si>
  <si>
    <t>WA350P6</t>
  </si>
  <si>
    <t>โออิชิ เซนฉะมัทฉะ สูตรดีไลท์ 400มล 1x24</t>
  </si>
  <si>
    <t>โออิชิ เซนฉะมัทฉะ ไม่มีน้ำตาล 400มล 1x24</t>
  </si>
  <si>
    <t>โออิชิ กรีนที เกียวคุโระ สูตรดีไลท์ 400 มล</t>
  </si>
  <si>
    <t>โออิชิ ไลท์ น้ำ ผึง มะนาว ไม่มีน้ำ ตาล 380ml 1x24</t>
  </si>
  <si>
    <t>NPD JL 350P6</t>
  </si>
  <si>
    <t>JL 350P6 New</t>
  </si>
  <si>
    <t>KH 380 C+ P24</t>
  </si>
  <si>
    <t>โออิชิกรีนทีเคียวโฮพลัสซี 380g 1x24</t>
  </si>
  <si>
    <t>KH350 C+  P24</t>
  </si>
  <si>
    <t>โออิชิกรีนทีเคียวโฮพลัสซี 350g 1x24</t>
  </si>
  <si>
    <t>KH 350 C+  P6</t>
  </si>
  <si>
    <t>โออิชิกรีนทีเคียวโฮพลัสซี 350g 1x4x6</t>
  </si>
  <si>
    <t>Orange 380 C+ P24</t>
  </si>
  <si>
    <t>โออิชิกรีนทีส้มพลัสซี 380g 1x24</t>
  </si>
  <si>
    <t>JL350 P24 LS2</t>
  </si>
  <si>
    <t xml:space="preserve">โออิชิ น้ำผึ้งผสมมะนาว 380 1x24 (Light) </t>
  </si>
  <si>
    <t>โออิชิ น้ำผึ้งผสมมะนาว 350ml 1x4x6 (Light)</t>
  </si>
  <si>
    <t>ESTPlay Grapeberry Plus VitB 1.6L 12NR</t>
  </si>
  <si>
    <t>EST Play Salty Lychee Plus VitB 1.6L 12NR</t>
  </si>
  <si>
    <t>Ori 0% 380 ml</t>
  </si>
  <si>
    <t>โออิชิ กรีนที รสต้นตำรับไลท์ 380 มล.</t>
  </si>
  <si>
    <t>ZEA Tuna Essence Original 1x12x6 Single</t>
  </si>
  <si>
    <t>42 ml</t>
  </si>
  <si>
    <t>ZEA TunaEssencePassionFruit1x12x6 Single</t>
  </si>
  <si>
    <t>Total ZEA</t>
  </si>
  <si>
    <t>Food Panda</t>
  </si>
  <si>
    <t xml:space="preserve">JL 475 P24 </t>
  </si>
  <si>
    <t>V-Boost Orange</t>
  </si>
  <si>
    <t>V-Boost Lemon</t>
  </si>
  <si>
    <t xml:space="preserve">โรงงานแรงเยอร์ </t>
  </si>
  <si>
    <t>380 g.</t>
  </si>
  <si>
    <t>385 g.</t>
  </si>
  <si>
    <t>Tea Pot Extra 6(6x385g) TH</t>
  </si>
  <si>
    <t>Tea Pot SBC 6(6x380g) TH</t>
  </si>
  <si>
    <t>Total Tea Pot</t>
  </si>
  <si>
    <t>Magnolia Plain UHT 180ml P4</t>
  </si>
  <si>
    <t>Magnolia Chocolate UHT 180ml P4</t>
  </si>
  <si>
    <t>Total Magnolia</t>
  </si>
  <si>
    <t>OISHI</t>
  </si>
  <si>
    <t>est orange BIB</t>
  </si>
  <si>
    <t>est cream soda BIB</t>
  </si>
  <si>
    <t>est strawberry BIB</t>
  </si>
  <si>
    <t>est lemon lime BIB</t>
  </si>
  <si>
    <t>est cola sugar free BIB</t>
  </si>
  <si>
    <t>est</t>
  </si>
  <si>
    <t>ZS712127</t>
  </si>
  <si>
    <t>EST CAN 250 LL</t>
  </si>
  <si>
    <t>EST CAN 250 Sugar Free P6</t>
  </si>
  <si>
    <t>Total 250</t>
  </si>
  <si>
    <t>EST CAN 325 Cola</t>
  </si>
  <si>
    <t>Total 325</t>
  </si>
  <si>
    <t>EST PET 360 Grapeberry</t>
  </si>
  <si>
    <t>EST PET 360 Pink Bomb</t>
  </si>
  <si>
    <t xml:space="preserve">EST PET 360 Lychee </t>
  </si>
  <si>
    <t>Total 360</t>
  </si>
  <si>
    <t xml:space="preserve">EST PET 490 Orange </t>
  </si>
  <si>
    <t xml:space="preserve">EST PET 490 Cream Soda </t>
  </si>
  <si>
    <t xml:space="preserve">EST PET 490 Strawberry </t>
  </si>
  <si>
    <t>Total 490</t>
  </si>
  <si>
    <t>EST PET 1 L Sugar Free</t>
  </si>
  <si>
    <t>EST PET 1  L Grapeberry</t>
  </si>
  <si>
    <t>EST PET 1  L Kamikaze</t>
  </si>
  <si>
    <t xml:space="preserve">EST PET 1 L Lychee </t>
  </si>
  <si>
    <t>Total 1 L</t>
  </si>
  <si>
    <t>EST PET 1.6  L Grapeberry</t>
  </si>
  <si>
    <t>EST PET 1.6  L Kamikaze</t>
  </si>
  <si>
    <t>EST PET 1.6  L Pink Bomb</t>
  </si>
  <si>
    <t xml:space="preserve">EST PET 1.6 L Lychee </t>
  </si>
  <si>
    <t>Total 1.6 L</t>
  </si>
  <si>
    <t>1.5 L</t>
  </si>
  <si>
    <t>Crystal Water RB 500</t>
  </si>
  <si>
    <t>Grand Total Crystal</t>
  </si>
  <si>
    <t>Grand Total V-Boost</t>
  </si>
  <si>
    <t>Grand Total ZEA</t>
  </si>
  <si>
    <t>Tea Pot SBC6 380g (Pack 6)</t>
  </si>
  <si>
    <t>Tea Pot Extra6 385g (Pack 6)</t>
  </si>
  <si>
    <t>Grand Total Tea Pot</t>
  </si>
  <si>
    <t>Ranger 150</t>
  </si>
  <si>
    <t>Grand Total Ranger</t>
  </si>
  <si>
    <t>Sarsi 250 NR</t>
  </si>
  <si>
    <t>Grand Total Sarsi</t>
  </si>
  <si>
    <t>Soda Rock Mountain 325  cc</t>
  </si>
  <si>
    <t>Soda Rock Mountain Bottle 400cc</t>
  </si>
  <si>
    <t>Grand Total Rock Mountain</t>
  </si>
  <si>
    <t>Power Plus Mixed Fruit 250</t>
  </si>
  <si>
    <t>Grand Total Power Plus</t>
  </si>
  <si>
    <t>GOMU</t>
  </si>
  <si>
    <t>Tesco</t>
  </si>
  <si>
    <t>Other SP</t>
  </si>
  <si>
    <t>CJ Express</t>
  </si>
  <si>
    <t>EST CAN 325 Cola P6</t>
  </si>
  <si>
    <t>EST CAN 325 Cream Soda</t>
  </si>
  <si>
    <t>EST CAN 325 Strawberry</t>
  </si>
  <si>
    <t>EST CAN 325 Grapeberry</t>
  </si>
  <si>
    <t>EST CAN 325 Sugar Free P.6</t>
  </si>
  <si>
    <t>EST PET 360 Grapeberry (New)</t>
  </si>
  <si>
    <t>EST PET 360 Lychee (New)</t>
  </si>
  <si>
    <t>ZS758109</t>
  </si>
  <si>
    <t>EST PET 490 Stawberry  for Makro</t>
  </si>
  <si>
    <t>EST PET 490 Cream Soda for Makro</t>
  </si>
  <si>
    <t>EST PET 515 Grapeberry (New)</t>
  </si>
  <si>
    <t>EST PET 515 Lychee (New)</t>
  </si>
  <si>
    <t>EST PET 1L Grapeberry (New)</t>
  </si>
  <si>
    <t>EST PET 1L Lychee (New)</t>
  </si>
  <si>
    <t>EST PET 1.6  L SF Orange Exclusive Tesco</t>
  </si>
  <si>
    <t>EST PET 1.6  L SF Cream Soda Exclusive Tesco</t>
  </si>
  <si>
    <t>EST PET 1.6  L SF Strawberry Exclusive Tesco</t>
  </si>
  <si>
    <t>EST PET 1.6 L SF Kamikaze</t>
  </si>
  <si>
    <t xml:space="preserve">Sarsi Sarsaparila 325 ml. 4x6 NR Original </t>
  </si>
  <si>
    <t>V Boost</t>
  </si>
  <si>
    <t>ซี ทูน่าเอสเซนส์ ออริจินัล 1x6x6 Single</t>
  </si>
  <si>
    <t>ซี ทูน่าเอสเซนส์ แพชชั่นฟรุต 1x6x6 Single</t>
  </si>
  <si>
    <t>ZEA</t>
  </si>
  <si>
    <t>โซดาช้าง 325 cc.</t>
  </si>
  <si>
    <t>โซดาช้าง 325 cc. Pack6</t>
  </si>
  <si>
    <t xml:space="preserve">Grand Total Chang </t>
  </si>
  <si>
    <t>โซดา ร็อค เมาเท็น 325 cc. Pack 6</t>
  </si>
  <si>
    <t>JL 475 P24 (LA)</t>
  </si>
  <si>
    <t>Mixed Fruits 350ml 1x4x6</t>
  </si>
  <si>
    <t>Mixed Fruits 380ml 1x24</t>
  </si>
  <si>
    <t>Gomu 350ml 1x4x6</t>
  </si>
  <si>
    <t>Gomu 380ml 1x24</t>
  </si>
  <si>
    <t>OTH CVS+Jiffy</t>
  </si>
  <si>
    <t>NPD Komu Komu 380</t>
  </si>
  <si>
    <t>NPD Komu Komu 350 P6</t>
  </si>
  <si>
    <t>ZS744106</t>
  </si>
  <si>
    <t>ZS744108</t>
  </si>
  <si>
    <t>ZS744109</t>
  </si>
  <si>
    <t>ZS744113</t>
  </si>
  <si>
    <t>ZS744111</t>
  </si>
  <si>
    <t>ZS744118</t>
  </si>
  <si>
    <t>ZS744401</t>
  </si>
  <si>
    <t>1x15</t>
  </si>
  <si>
    <t>1x8</t>
  </si>
  <si>
    <t>EST CAN 325 Kamikaze P6</t>
  </si>
  <si>
    <t>df</t>
  </si>
  <si>
    <t>HL 380 0% EX</t>
  </si>
  <si>
    <t>HL Sugar 0% 380P24 (EX)</t>
  </si>
  <si>
    <t>1x4x6</t>
  </si>
  <si>
    <t>500 CL</t>
  </si>
  <si>
    <t>JL</t>
  </si>
  <si>
    <t>BIB OISHI</t>
  </si>
  <si>
    <t>BIB est</t>
  </si>
  <si>
    <t>HL350P24-YO</t>
  </si>
  <si>
    <t>HL350P6-YO</t>
  </si>
  <si>
    <t>HL 380 0% LA</t>
  </si>
  <si>
    <t>เครื่องดื่มชนิดผง รสเก๊กฮวย</t>
  </si>
  <si>
    <t>ชาเขียวต้นตำหรับ ชนิดซอง ตราโออิชิกรีนที</t>
  </si>
  <si>
    <t>ชาเขียวเข้มข้นต้นตำรับ  ชนิดผง</t>
  </si>
  <si>
    <t>ชาเขียวเข้มข้น ข้าวญี่ปุ่น  ชนิดผง</t>
  </si>
  <si>
    <t>ชาเขียวปรุงสำเร็จชนิดผง รสต้นตำรับ (ไม่มีน้ำตาล)</t>
  </si>
  <si>
    <t>ชาผง</t>
  </si>
  <si>
    <t>CZ HL320 EX</t>
  </si>
  <si>
    <t xml:space="preserve">  </t>
  </si>
  <si>
    <t>เครื่องดื่มเสาวรสเข้มข้น</t>
  </si>
  <si>
    <t>Feb-Apr</t>
  </si>
  <si>
    <t>EST ORANGE can250 cc Pack 12</t>
  </si>
  <si>
    <t>EST STRAWBERRY can250 cc Pack 12</t>
  </si>
  <si>
    <t>ZS752402</t>
  </si>
  <si>
    <t>Crystal Water PET 600 15NR</t>
  </si>
  <si>
    <t>ZS751402</t>
  </si>
  <si>
    <t>Crystal Water PET 1500 8NR</t>
  </si>
  <si>
    <t>No PRD</t>
  </si>
  <si>
    <t>Chang Mineral Natural Still Water 350 ml</t>
  </si>
  <si>
    <t>Chang Mineral Natural Still Water 700 ml</t>
  </si>
  <si>
    <t>Chang Mineral Natural Sparkling Water 350 ml</t>
  </si>
  <si>
    <t>Chang Mineral Natural Sparkling Water 700 ml</t>
  </si>
  <si>
    <t>EST CAN 250 Orange</t>
  </si>
  <si>
    <t>EST Orange Can 6x4NR</t>
  </si>
  <si>
    <t>HL Sugar 0% 380P24 (LA)</t>
  </si>
  <si>
    <t>est Cola BIB 20 Ltr</t>
  </si>
  <si>
    <r>
      <t xml:space="preserve">Loading for Report </t>
    </r>
    <r>
      <rPr>
        <b/>
        <i/>
        <u/>
        <sz val="11"/>
        <color theme="2" tint="-0.499984740745262"/>
        <rFont val="Calibri"/>
        <family val="2"/>
        <scheme val="minor"/>
      </rPr>
      <t>"Loading FST VS Plan Load"</t>
    </r>
  </si>
  <si>
    <t>Diff</t>
  </si>
  <si>
    <t>AOP 2024</t>
  </si>
  <si>
    <t/>
  </si>
  <si>
    <r>
      <t xml:space="preserve">Case
</t>
    </r>
    <r>
      <rPr>
        <sz val="9"/>
        <color theme="0"/>
        <rFont val="Calibri"/>
        <family val="2"/>
        <scheme val="minor"/>
      </rPr>
      <t>Rev.00</t>
    </r>
  </si>
  <si>
    <r>
      <t xml:space="preserve">Case
</t>
    </r>
    <r>
      <rPr>
        <sz val="9"/>
        <color theme="0"/>
        <rFont val="Calibri"/>
        <family val="2"/>
        <scheme val="minor"/>
      </rPr>
      <t>Rev.01</t>
    </r>
  </si>
  <si>
    <r>
      <t xml:space="preserve">Case
</t>
    </r>
    <r>
      <rPr>
        <sz val="9"/>
        <color theme="0"/>
        <rFont val="Calibri"/>
        <family val="2"/>
        <scheme val="minor"/>
      </rPr>
      <t>Rev.02</t>
    </r>
  </si>
  <si>
    <r>
      <t xml:space="preserve">Case
</t>
    </r>
    <r>
      <rPr>
        <sz val="9"/>
        <color theme="0"/>
        <rFont val="Calibri"/>
        <family val="2"/>
        <scheme val="minor"/>
      </rPr>
      <t>Rev.03</t>
    </r>
  </si>
  <si>
    <r>
      <t xml:space="preserve">Case
</t>
    </r>
    <r>
      <rPr>
        <sz val="9"/>
        <color theme="0"/>
        <rFont val="Calibri"/>
        <family val="2"/>
        <scheme val="minor"/>
      </rPr>
      <t>Rev.04</t>
    </r>
  </si>
  <si>
    <t>NPD Premium Tea - Gyokuro Delight P.6</t>
  </si>
  <si>
    <t>NPD Wakuocha Delight</t>
  </si>
  <si>
    <r>
      <t xml:space="preserve">Case
</t>
    </r>
    <r>
      <rPr>
        <sz val="9"/>
        <color theme="0"/>
        <rFont val="Calibri"/>
        <family val="2"/>
        <scheme val="minor"/>
      </rPr>
      <t>Rev.05</t>
    </r>
  </si>
  <si>
    <t xml:space="preserve">CKZ EX-TH </t>
  </si>
  <si>
    <t>CZ KH320 (เกาหลี)</t>
  </si>
  <si>
    <r>
      <t xml:space="preserve">Case
</t>
    </r>
    <r>
      <rPr>
        <sz val="9"/>
        <color theme="0"/>
        <rFont val="Calibri"/>
        <family val="2"/>
        <scheme val="minor"/>
      </rPr>
      <t>Rev.06</t>
    </r>
  </si>
  <si>
    <r>
      <t xml:space="preserve">Case
</t>
    </r>
    <r>
      <rPr>
        <sz val="9"/>
        <color theme="0"/>
        <rFont val="Calibri"/>
        <family val="2"/>
        <scheme val="minor"/>
      </rPr>
      <t>Rev.07</t>
    </r>
  </si>
  <si>
    <t>Rev.07</t>
  </si>
  <si>
    <r>
      <t xml:space="preserve">Case
</t>
    </r>
    <r>
      <rPr>
        <sz val="9"/>
        <color theme="0"/>
        <rFont val="Calibri"/>
        <family val="2"/>
        <scheme val="minor"/>
      </rPr>
      <t>Rev.08</t>
    </r>
  </si>
  <si>
    <t>Komu Komu 350 P6</t>
  </si>
  <si>
    <t>Komu Komu 380</t>
  </si>
  <si>
    <t>est PET 1.6 L Strawberry</t>
  </si>
  <si>
    <t>1x13</t>
  </si>
  <si>
    <t>1-10 Dec</t>
  </si>
  <si>
    <t>11-17 Dec</t>
  </si>
  <si>
    <t>18-24 Dec</t>
  </si>
  <si>
    <t>25-31 Dec</t>
  </si>
  <si>
    <t>1-11</t>
  </si>
  <si>
    <t>12-18</t>
  </si>
  <si>
    <t>19-25</t>
  </si>
  <si>
    <t>est cola BIB 10 Ltr</t>
  </si>
  <si>
    <t>Apr 24</t>
  </si>
  <si>
    <t>May 24</t>
  </si>
  <si>
    <t>Jun 24</t>
  </si>
  <si>
    <t>WA500P24</t>
  </si>
  <si>
    <t>WA500P6</t>
  </si>
  <si>
    <t>Special Box Gift Set S-Pro 24 (Yellow)</t>
  </si>
  <si>
    <t>ชุดกิฟต์เซทกระบอกน้ำโออิชิโปเกมอน (กระบอกน้ำสีเหลือง)</t>
  </si>
  <si>
    <t>Special Box Gift Set S-Pro 24 (Green)</t>
  </si>
  <si>
    <t>ชุดกิฟต์เซทกระบอกน้ำโออิชิโปเกมอน (กระบอกน้ำสีเขียว)</t>
  </si>
  <si>
    <t>Special Box Gift Set S-Pro 24 (Pink)</t>
  </si>
  <si>
    <t>ชุดกิฟต์เซทกระบอกน้ำโออิชิโปเกมอน (กระบอกน้ำสีชมพู)</t>
  </si>
  <si>
    <t>Special Box Gift Set S-Pro 24 (Mint)</t>
  </si>
  <si>
    <t>ชุดกิฟต์เซทกระบอกน้ำโออิชิโปเกมอน (กระบอกน้ำสีมิ้นท์)</t>
  </si>
  <si>
    <t>โรงงานนวนครRegion 1</t>
  </si>
  <si>
    <t>โรงงานนวนครRegion 2</t>
  </si>
  <si>
    <t>โรงงานนวนครRegion 3</t>
  </si>
  <si>
    <t>โรงงานนวนครRegion 4</t>
  </si>
  <si>
    <t>โรงงานนวนครRegion 5</t>
  </si>
  <si>
    <t>โรงงานนวนครRegion 6/9</t>
  </si>
  <si>
    <t>โรงงานนวนครRegion 6/14</t>
  </si>
  <si>
    <t>โรงงานนวนครRegion 7</t>
  </si>
  <si>
    <t>โรงงานนวนครRegion 8</t>
  </si>
  <si>
    <t>โรงงานนวนครMT</t>
  </si>
  <si>
    <t>โรงงานวังม่วงRegion 1</t>
  </si>
  <si>
    <t>โรงงานวังม่วงRegion 2</t>
  </si>
  <si>
    <t>โรงงานวังม่วงRegion 3</t>
  </si>
  <si>
    <t>โรงงานวังม่วงRegion 4</t>
  </si>
  <si>
    <t>โรงงานวังม่วงRegion 5</t>
  </si>
  <si>
    <t>โรงงานวังม่วงRegion 6/9</t>
  </si>
  <si>
    <t>โรงงานวังม่วงRegion 6/14</t>
  </si>
  <si>
    <t>โรงงานวังม่วงRegion 7</t>
  </si>
  <si>
    <t>โรงงานวังม่วงRegion 8</t>
  </si>
  <si>
    <t>โรงงานวังม่วงMT</t>
  </si>
  <si>
    <t>Load Apr (CS)</t>
  </si>
  <si>
    <t>Load Apr (Lts)</t>
  </si>
  <si>
    <t>Load Apr (PL)</t>
  </si>
  <si>
    <t>Load May (CS)</t>
  </si>
  <si>
    <t>Load May (Lts)</t>
  </si>
  <si>
    <t>Load May (PL)</t>
  </si>
  <si>
    <t>Load Jun (CS)</t>
  </si>
  <si>
    <t>Load Jun (Lts)</t>
  </si>
  <si>
    <t>Load Jun (PL)</t>
  </si>
  <si>
    <t>Apr</t>
  </si>
  <si>
    <t>May</t>
  </si>
  <si>
    <t>Jul 24</t>
  </si>
  <si>
    <t>Jun</t>
  </si>
  <si>
    <t>1-07</t>
  </si>
  <si>
    <t>08-14</t>
  </si>
  <si>
    <t>15-21</t>
  </si>
  <si>
    <t>22-30</t>
  </si>
  <si>
    <t>1-7</t>
  </si>
  <si>
    <t>8-14</t>
  </si>
  <si>
    <t>22-31</t>
  </si>
  <si>
    <t>26-30</t>
  </si>
  <si>
    <t>1-9</t>
  </si>
  <si>
    <t>10-16</t>
  </si>
  <si>
    <t>17-23</t>
  </si>
  <si>
    <t>24-31</t>
  </si>
  <si>
    <t>Jul</t>
  </si>
  <si>
    <t>End Mar</t>
  </si>
  <si>
    <t>Apr W1</t>
  </si>
  <si>
    <t>Apr W2</t>
  </si>
  <si>
    <t>Apr W3</t>
  </si>
  <si>
    <t>Apr W4</t>
  </si>
  <si>
    <t>May W1</t>
  </si>
  <si>
    <t>May W2</t>
  </si>
  <si>
    <t>May W3</t>
  </si>
  <si>
    <t>May W4</t>
  </si>
  <si>
    <t>Stock 01/04</t>
  </si>
  <si>
    <t>ORI 180P4x9 LA</t>
  </si>
  <si>
    <t>HL 180 P4x9 LA</t>
  </si>
  <si>
    <t>GM 180 P4x9 LA</t>
  </si>
  <si>
    <t>KH 180 P4x9 LA</t>
  </si>
  <si>
    <t>HLand Total 180ml</t>
  </si>
  <si>
    <t>310003727</t>
  </si>
  <si>
    <t>310003728</t>
  </si>
  <si>
    <t>HLand Total 320ml</t>
  </si>
  <si>
    <t>2,15/4</t>
  </si>
  <si>
    <t>3,17/5</t>
  </si>
  <si>
    <t>1,14,24/6</t>
  </si>
  <si>
    <t>ให้ Export Confirm PRD ?</t>
  </si>
  <si>
    <t>1,29/6</t>
  </si>
  <si>
    <t>8,27/5</t>
  </si>
  <si>
    <t>HLand Total GT 350 ml</t>
  </si>
  <si>
    <t>12,18,25/4</t>
  </si>
  <si>
    <t>15,22,28/5</t>
  </si>
  <si>
    <t>รอโรงงานแจ้งอีกครั้ง</t>
  </si>
  <si>
    <t>PRD 16 Jul</t>
  </si>
  <si>
    <t>Kyoho 380 P24 Plus Vit C (EX-5 ภาษา)- Tethered</t>
  </si>
  <si>
    <t>HLand Total Nata</t>
  </si>
  <si>
    <t>SCM แจ้งกลับอีกครั้ง</t>
  </si>
  <si>
    <t>HLand Total GOMU</t>
  </si>
  <si>
    <t>HL 380 0% CL</t>
  </si>
  <si>
    <t>light</t>
  </si>
  <si>
    <t>HLand Total light</t>
  </si>
  <si>
    <t>9,29/4</t>
  </si>
  <si>
    <t>WA 380 (Tethered)</t>
  </si>
  <si>
    <t>HLand Total 380ml</t>
  </si>
  <si>
    <t>No.1</t>
  </si>
  <si>
    <t>No.3</t>
  </si>
  <si>
    <t>HLand Total 400ml</t>
  </si>
  <si>
    <t>HLand Total Jub Jai</t>
  </si>
  <si>
    <t>Gift set - Pink</t>
  </si>
  <si>
    <t>Gift set - Yellow</t>
  </si>
  <si>
    <t>Gift set - Mint</t>
  </si>
  <si>
    <t>Gift set - Green</t>
  </si>
  <si>
    <t>Gift set.</t>
  </si>
  <si>
    <t>HLand Total Gift set</t>
  </si>
  <si>
    <t>ORI500-LA P.6</t>
  </si>
  <si>
    <t xml:space="preserve">ORI 500 LA P.6 </t>
  </si>
  <si>
    <t>OR 500 (Tethered)</t>
  </si>
  <si>
    <t>5,21/4</t>
  </si>
  <si>
    <t>8,24/6</t>
  </si>
  <si>
    <t>HLPRO</t>
  </si>
  <si>
    <t>HL 500 (MM PRO) CENTURY</t>
  </si>
  <si>
    <t>HL 500 (Tethered)</t>
  </si>
  <si>
    <t>GM500-LA P.6</t>
  </si>
  <si>
    <t>GM 500 LA P.6</t>
  </si>
  <si>
    <t>GMPRO</t>
  </si>
  <si>
    <t>GM 500 MM PRO CENTURY</t>
  </si>
  <si>
    <t>GM 500 (Tethered)</t>
  </si>
  <si>
    <t>BT500-LA P.6</t>
  </si>
  <si>
    <t>BT 500 LA P.6</t>
  </si>
  <si>
    <t>BTPRO</t>
  </si>
  <si>
    <t>BT 500 MM PRO CENTURY</t>
  </si>
  <si>
    <t>BT 500 (Tethered)</t>
  </si>
  <si>
    <t>NO PRD</t>
  </si>
  <si>
    <t>310002381</t>
  </si>
  <si>
    <t>ให้ SCM Confirm PRD</t>
  </si>
  <si>
    <t>HLand Total 500ml</t>
  </si>
  <si>
    <t>HLand Total 800ml</t>
  </si>
  <si>
    <t>HLand Total BIB</t>
  </si>
  <si>
    <t>HLand Total ชาผง</t>
  </si>
  <si>
    <t>HLand Total All products</t>
  </si>
  <si>
    <t>Oishi HLeen Tea Bag</t>
  </si>
  <si>
    <t>HLeen Tea Powder Drink Original Flavour</t>
  </si>
  <si>
    <t>HLeen Tea Powder Drink Genmai Flavour</t>
  </si>
  <si>
    <t>HLeen Tea Powder Drink Original No Sugar</t>
  </si>
  <si>
    <t>Sales Forecast Agent : Apr - Jun'24</t>
  </si>
  <si>
    <t>ORI 180 P4</t>
  </si>
  <si>
    <t>GM 180 P4</t>
  </si>
  <si>
    <t>HL 180 P4</t>
  </si>
  <si>
    <t>KH 180 P4</t>
  </si>
  <si>
    <t>CZ KH 320</t>
  </si>
  <si>
    <t>GM 350</t>
  </si>
  <si>
    <t>ORI 350</t>
  </si>
  <si>
    <t>WA 350 P6</t>
  </si>
  <si>
    <t>Kyoho 350  Plus C P24</t>
  </si>
  <si>
    <t>NPD WA 500</t>
  </si>
  <si>
    <t>Premium Tea - GM No</t>
  </si>
  <si>
    <t>Premium Tea - GM Low</t>
  </si>
  <si>
    <t>Premium Tea - Gyokuro Delight</t>
  </si>
  <si>
    <t>Premium Tea - WA No</t>
  </si>
  <si>
    <t>Premium Tea - WA Delight</t>
  </si>
  <si>
    <t>JL 350</t>
  </si>
  <si>
    <t>HL 400 RB</t>
  </si>
  <si>
    <t>100 Plus Grapeberry 370</t>
  </si>
  <si>
    <t>est Cola Can 325ml 6x4NR</t>
  </si>
  <si>
    <t>est sugar free can325ml 6x4NR</t>
  </si>
  <si>
    <t>est Play Grapeberry Can325ml 6x4NR</t>
  </si>
  <si>
    <t>est Play Strawberry Can325ml 6x4NR</t>
  </si>
  <si>
    <t>est Cream Soda Can325ml 6x4NR</t>
  </si>
  <si>
    <t>est Kamikaze Can325ml 6x4NR</t>
  </si>
  <si>
    <t>RGB 330 Cola</t>
  </si>
  <si>
    <t>RGB 330 Orange</t>
  </si>
  <si>
    <t>RGB 330 Cream Soda</t>
  </si>
  <si>
    <t>RGB 330 Strawberry</t>
  </si>
  <si>
    <t>RGB 330 Lemon Lime</t>
  </si>
  <si>
    <t>RGB 465 Cola</t>
  </si>
  <si>
    <t>RGB 465 Orange</t>
  </si>
  <si>
    <t>RGB 465 Cream Soda</t>
  </si>
  <si>
    <t>RGB 465 Strawberry</t>
  </si>
  <si>
    <t>RGB 850 Cola</t>
  </si>
  <si>
    <t>RGB 850 Orange</t>
  </si>
  <si>
    <t>RGB 850 Cream Soda</t>
  </si>
  <si>
    <t>RGB 850 Strawberry</t>
  </si>
  <si>
    <t>est Orange BIB 10 Ltr</t>
  </si>
  <si>
    <t>10 Ltr</t>
  </si>
  <si>
    <t>est Cream soda BIB 10 Ltr</t>
  </si>
  <si>
    <t>est Strawberry BIB 10 Ltr</t>
  </si>
  <si>
    <t>est Lemon Lime BIB 10 Ltr</t>
  </si>
  <si>
    <t>est Cola Sugar Free BIB 10 Ltr</t>
  </si>
  <si>
    <t xml:space="preserve">est cola BIB 10 Ltr </t>
  </si>
  <si>
    <t xml:space="preserve">est cola BIB 20 </t>
  </si>
  <si>
    <t>20 Ltr</t>
  </si>
  <si>
    <t>est cola BIB 10 Ltr (Sun108)</t>
  </si>
  <si>
    <t>Sarsi Sarsaparila 325ml 6x4 NR</t>
  </si>
  <si>
    <t>Teapot Extra Pouch 1 Kg.</t>
  </si>
  <si>
    <t>1000 ml</t>
  </si>
  <si>
    <t>Carnation Extra Pouch 1000ml. 20NR</t>
  </si>
  <si>
    <t>Chang Mineral Water 460cc</t>
  </si>
  <si>
    <t>Sales Forecast OMT :  Apr -Juny'24</t>
  </si>
  <si>
    <t>WA 500</t>
  </si>
  <si>
    <t>WA 500 P6</t>
  </si>
  <si>
    <t>310744107</t>
  </si>
  <si>
    <t>310002511</t>
  </si>
  <si>
    <t>310002512</t>
  </si>
  <si>
    <t>310002514</t>
  </si>
  <si>
    <t>Sales Forecast Cash Van : Apr - Jun'24</t>
  </si>
  <si>
    <t xml:space="preserve">Oishi Green Tea Watermelon 500ml </t>
  </si>
  <si>
    <t xml:space="preserve">Oishi Green Tea Watermelon 500 ml </t>
  </si>
  <si>
    <t>ZS750118</t>
  </si>
  <si>
    <t>EST PET 1.6 L Kamikaze P6</t>
  </si>
  <si>
    <t>ZS750125</t>
  </si>
  <si>
    <t>EST PET 1.6L Lychee (New)</t>
  </si>
  <si>
    <t>Tops Daily</t>
  </si>
  <si>
    <t>CFW</t>
  </si>
  <si>
    <t>1-7 Apr</t>
  </si>
  <si>
    <t>8-14 Apr</t>
  </si>
  <si>
    <t>15-21 Apr</t>
  </si>
  <si>
    <t>22-30 Apr</t>
  </si>
  <si>
    <t>1-12 May</t>
  </si>
  <si>
    <t>13-19 May</t>
  </si>
  <si>
    <t>20-26 May</t>
  </si>
  <si>
    <t>27-31 May</t>
  </si>
  <si>
    <t>1-8 June</t>
  </si>
  <si>
    <t>3-9 June</t>
  </si>
  <si>
    <t>10-16 June</t>
  </si>
  <si>
    <t>17-30 June</t>
  </si>
  <si>
    <t>Sum of Load Apr (CS)</t>
  </si>
  <si>
    <t>Sum of Load Apr (Lts)</t>
  </si>
  <si>
    <t>Sum of Load Apr (PL)</t>
  </si>
  <si>
    <t>Sum of Load May (CS)</t>
  </si>
  <si>
    <t>Sum of Load May (Lts)</t>
  </si>
  <si>
    <t>Sum of Load May (PL)</t>
  </si>
  <si>
    <t>Sum of Load Jun (CS)</t>
  </si>
  <si>
    <t>Sum of Load Jun (Lts)</t>
  </si>
  <si>
    <t>Sum of Load Jun (PL)</t>
  </si>
  <si>
    <t>WK1</t>
  </si>
  <si>
    <t>WK2</t>
  </si>
  <si>
    <t>WK3</t>
  </si>
  <si>
    <t>WK4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</si>
</sst>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[$-409]d\-mmm;@"/>
    <numFmt numFmtId="167" formatCode="[$-409]d/mmm/yy;@"/>
    <numFmt numFmtId="168" formatCode="_-* #,##0.0_-;\-* #,##0.0_-;_-* &quot;-&quot;??_-;_-@_-"/>
    <numFmt numFmtId="169" formatCode="_-* #,##0.0_-;\-* #,##0.0_-;_-* &quot;-&quot;?_-;_-@_-"/>
    <numFmt numFmtId="170" formatCode="_(* #,##0_);_(* \(#,##0\);_(* &quot;-&quot;??_);_(@_)"/>
    <numFmt numFmtId="171" formatCode="[$-409]mmm\-yy;@"/>
    <numFmt numFmtId="172" formatCode="_(* #,##0.0_);_(* \(#,##0.0\);_(* &quot;-&quot;?_);_(@_)"/>
    <numFmt numFmtId="173" formatCode="#,##0\ ;\-#,##0\ ;&quot; -&quot;#\ ;@\ 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0"/>
      <color theme="1"/>
      <name val="Calibri"/>
      <family val="2"/>
      <scheme val="minor"/>
    </font>
    <font>
      <sz val="8"/>
      <color theme="2" tint="-0.249977111117893"/>
      <name val="Calibri"/>
      <family val="2"/>
      <scheme val="minor"/>
    </font>
    <font>
      <b/>
      <sz val="8"/>
      <color theme="2"/>
      <name val="Calibri"/>
      <family val="2"/>
      <scheme val="minor"/>
    </font>
    <font>
      <sz val="8"/>
      <color theme="1"/>
      <name val="Calibri"/>
      <family val="2"/>
    </font>
    <font>
      <sz val="8"/>
      <color theme="2" tint="-0.249977111117893"/>
      <name val="Calibri"/>
      <family val="2"/>
    </font>
    <font>
      <b/>
      <sz val="8"/>
      <color theme="1"/>
      <name val="Calibri"/>
      <family val="2"/>
    </font>
    <font>
      <b/>
      <sz val="8"/>
      <color theme="2" tint="-0.249977111117893"/>
      <name val="Calibri"/>
      <family val="2"/>
    </font>
    <font>
      <b/>
      <sz val="8"/>
      <color theme="0"/>
      <name val="Calibri"/>
      <family val="2"/>
    </font>
    <font>
      <sz val="8"/>
      <color theme="2" tint="-0.499984740745262"/>
      <name val="Calibri"/>
      <family val="2"/>
    </font>
    <font>
      <b/>
      <sz val="8"/>
      <color theme="2" tint="-0.499984740745262"/>
      <name val="Calibri"/>
      <family val="2"/>
    </font>
    <font>
      <sz val="8"/>
      <color theme="2" tint="-0.499984740745262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8"/>
      <color theme="0" tint="-4.9989318521683403E-2"/>
      <name val="Calibri"/>
      <family val="2"/>
      <scheme val="minor"/>
    </font>
    <font>
      <b/>
      <sz val="8"/>
      <color rgb="FFFFFF00"/>
      <name val="Calibri"/>
      <family val="2"/>
    </font>
    <font>
      <b/>
      <sz val="8"/>
      <color rgb="FFFFFF00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indexed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C0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Tahoma"/>
      <family val="2"/>
      <charset val="222"/>
    </font>
    <font>
      <sz val="10"/>
      <color indexed="8"/>
      <name val="Arial"/>
      <family val="2"/>
      <charset val="222"/>
    </font>
    <font>
      <sz val="10"/>
      <name val="Arial"/>
      <family val="2"/>
      <charset val="222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color theme="2" tint="-0.249977111117893"/>
      <name val="Calibri"/>
      <family val="2"/>
      <scheme val="minor"/>
    </font>
    <font>
      <b/>
      <sz val="9"/>
      <color theme="2" tint="-0.249977111117893"/>
      <name val="Calibri"/>
      <family val="2"/>
      <scheme val="minor"/>
    </font>
    <font>
      <b/>
      <sz val="9"/>
      <color theme="2"/>
      <name val="Calibri"/>
      <family val="2"/>
      <scheme val="minor"/>
    </font>
    <font>
      <b/>
      <sz val="9"/>
      <color rgb="FFFFFF00"/>
      <name val="Calibri"/>
      <family val="2"/>
      <scheme val="minor"/>
    </font>
    <font>
      <b/>
      <sz val="9"/>
      <color theme="0" tint="-4.9989318521683403E-2"/>
      <name val="Calibri"/>
      <family val="2"/>
      <scheme val="minor"/>
    </font>
    <font>
      <i/>
      <sz val="9"/>
      <color theme="2" tint="-0.499984740745262"/>
      <name val="Calibri"/>
      <family val="2"/>
      <scheme val="minor"/>
    </font>
    <font>
      <b/>
      <i/>
      <u/>
      <sz val="9"/>
      <color theme="2" tint="-0.499984740745262"/>
      <name val="Calibri"/>
      <family val="2"/>
      <scheme val="minor"/>
    </font>
    <font>
      <i/>
      <u/>
      <sz val="11"/>
      <color theme="2" tint="-0.499984740745262"/>
      <name val="Calibri"/>
      <family val="2"/>
      <scheme val="minor"/>
    </font>
    <font>
      <b/>
      <i/>
      <u/>
      <sz val="11"/>
      <color theme="2" tint="-0.499984740745262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b/>
      <i/>
      <sz val="9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theme="1" tint="0.49998474074526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3FB"/>
        <bgColor indexed="64"/>
      </patternFill>
    </fill>
    <fill>
      <patternFill patternType="solid">
        <fgColor theme="7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theme="1" tint="0.499984740745262"/>
      </top>
      <bottom style="thin">
        <color theme="0" tint="-0.149998474074526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medium">
        <color indexed="64"/>
      </right>
      <top style="hair">
        <color auto="1"/>
      </top>
      <bottom/>
      <diagonal/>
    </border>
  </borders>
  <cellStyleXfs count="39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0"/>
    <xf numFmtId="167" fontId="5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7" fontId="5" fillId="0" borderId="0"/>
    <xf numFmtId="0" fontId="1" fillId="0" borderId="0"/>
    <xf numFmtId="0" fontId="1" fillId="0" borderId="0"/>
    <xf numFmtId="0" fontId="1" fillId="0" borderId="0"/>
    <xf numFmtId="164" fontId="4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33" fillId="0" borderId="0" applyFont="0" applyFill="0" applyBorder="0" applyAlignment="0" applyProtection="0"/>
    <xf numFmtId="0" fontId="1" fillId="0" borderId="0"/>
    <xf numFmtId="173" fontId="34" fillId="0" borderId="0" applyFill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0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vertical="center"/>
    </xf>
    <xf numFmtId="165" fontId="2" fillId="0" borderId="0" xfId="1" applyNumberFormat="1" applyFont="1"/>
    <xf numFmtId="0" fontId="2" fillId="2" borderId="0" xfId="0" applyFont="1" applyFill="1"/>
    <xf numFmtId="165" fontId="2" fillId="0" borderId="0" xfId="0" applyNumberFormat="1" applyFont="1"/>
    <xf numFmtId="0" fontId="3" fillId="0" borderId="0" xfId="0" applyFont="1"/>
    <xf numFmtId="0" fontId="3" fillId="2" borderId="0" xfId="0" applyFont="1" applyFill="1"/>
    <xf numFmtId="0" fontId="3" fillId="10" borderId="0" xfId="0" applyFont="1" applyFill="1"/>
    <xf numFmtId="165" fontId="0" fillId="0" borderId="0" xfId="1" applyNumberFormat="1" applyFont="1"/>
    <xf numFmtId="43" fontId="2" fillId="0" borderId="0" xfId="0" applyNumberFormat="1" applyFont="1"/>
    <xf numFmtId="43" fontId="2" fillId="0" borderId="0" xfId="1" applyFont="1"/>
    <xf numFmtId="0" fontId="7" fillId="0" borderId="0" xfId="0" applyFont="1" applyAlignment="1">
      <alignment horizontal="center"/>
    </xf>
    <xf numFmtId="0" fontId="8" fillId="4" borderId="0" xfId="0" applyFont="1" applyFill="1"/>
    <xf numFmtId="0" fontId="8" fillId="17" borderId="0" xfId="0" applyFont="1" applyFill="1"/>
    <xf numFmtId="0" fontId="2" fillId="0" borderId="0" xfId="0" pivotButton="1" applyFont="1"/>
    <xf numFmtId="0" fontId="9" fillId="0" borderId="0" xfId="0" applyFont="1" applyAlignment="1">
      <alignment horizontal="left"/>
    </xf>
    <xf numFmtId="0" fontId="9" fillId="0" borderId="0" xfId="0" applyFont="1"/>
    <xf numFmtId="0" fontId="11" fillId="2" borderId="0" xfId="0" applyFont="1" applyFill="1" applyAlignment="1">
      <alignment horizontal="left"/>
    </xf>
    <xf numFmtId="170" fontId="9" fillId="0" borderId="0" xfId="4" applyNumberFormat="1" applyFont="1" applyAlignment="1">
      <alignment horizontal="center"/>
    </xf>
    <xf numFmtId="0" fontId="11" fillId="18" borderId="0" xfId="0" applyFont="1" applyFill="1" applyAlignment="1">
      <alignment horizontal="left"/>
    </xf>
    <xf numFmtId="0" fontId="11" fillId="18" borderId="0" xfId="0" applyFont="1" applyFill="1"/>
    <xf numFmtId="170" fontId="11" fillId="18" borderId="0" xfId="4" applyNumberFormat="1" applyFont="1" applyFill="1" applyAlignment="1">
      <alignment horizontal="center"/>
    </xf>
    <xf numFmtId="165" fontId="9" fillId="0" borderId="0" xfId="1" applyNumberFormat="1" applyFont="1"/>
    <xf numFmtId="165" fontId="11" fillId="18" borderId="0" xfId="1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/>
    <xf numFmtId="170" fontId="12" fillId="2" borderId="0" xfId="4" applyNumberFormat="1" applyFont="1" applyFill="1" applyAlignment="1">
      <alignment horizontal="center"/>
    </xf>
    <xf numFmtId="165" fontId="11" fillId="19" borderId="0" xfId="1" applyNumberFormat="1" applyFont="1" applyFill="1" applyAlignment="1">
      <alignment horizontal="center"/>
    </xf>
    <xf numFmtId="165" fontId="13" fillId="3" borderId="0" xfId="1" applyNumberFormat="1" applyFont="1" applyFill="1" applyAlignment="1">
      <alignment horizontal="center"/>
    </xf>
    <xf numFmtId="0" fontId="14" fillId="0" borderId="0" xfId="0" applyFont="1" applyAlignment="1">
      <alignment horizontal="center" textRotation="90"/>
    </xf>
    <xf numFmtId="0" fontId="16" fillId="0" borderId="0" xfId="0" applyFont="1"/>
    <xf numFmtId="165" fontId="11" fillId="0" borderId="0" xfId="1" applyNumberFormat="1" applyFont="1" applyFill="1" applyAlignment="1">
      <alignment horizontal="center"/>
    </xf>
    <xf numFmtId="165" fontId="15" fillId="0" borderId="0" xfId="1" applyNumberFormat="1" applyFont="1" applyFill="1" applyAlignment="1">
      <alignment horizontal="center"/>
    </xf>
    <xf numFmtId="165" fontId="15" fillId="2" borderId="0" xfId="1" applyNumberFormat="1" applyFont="1" applyFill="1" applyAlignment="1">
      <alignment horizontal="center"/>
    </xf>
    <xf numFmtId="0" fontId="13" fillId="4" borderId="0" xfId="0" applyFont="1" applyFill="1"/>
    <xf numFmtId="0" fontId="8" fillId="4" borderId="0" xfId="0" applyFont="1" applyFill="1" applyAlignment="1">
      <alignment horizontal="left"/>
    </xf>
    <xf numFmtId="0" fontId="3" fillId="11" borderId="0" xfId="0" applyFont="1" applyFill="1"/>
    <xf numFmtId="0" fontId="3" fillId="15" borderId="0" xfId="0" applyFont="1" applyFill="1"/>
    <xf numFmtId="0" fontId="17" fillId="2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9" fillId="0" borderId="0" xfId="0" applyFont="1"/>
    <xf numFmtId="165" fontId="19" fillId="0" borderId="0" xfId="0" applyNumberFormat="1" applyFont="1"/>
    <xf numFmtId="0" fontId="6" fillId="0" borderId="0" xfId="0" applyFont="1"/>
    <xf numFmtId="165" fontId="20" fillId="4" borderId="0" xfId="1" applyNumberFormat="1" applyFont="1" applyFill="1" applyAlignment="1">
      <alignment vertical="center"/>
    </xf>
    <xf numFmtId="165" fontId="18" fillId="0" borderId="0" xfId="1" applyNumberFormat="1" applyFont="1" applyAlignment="1">
      <alignment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5" fontId="11" fillId="0" borderId="0" xfId="1" applyNumberFormat="1" applyFont="1"/>
    <xf numFmtId="165" fontId="23" fillId="0" borderId="0" xfId="1" applyNumberFormat="1" applyFont="1"/>
    <xf numFmtId="170" fontId="12" fillId="0" borderId="0" xfId="4" applyNumberFormat="1" applyFont="1" applyFill="1" applyAlignment="1">
      <alignment horizontal="center"/>
    </xf>
    <xf numFmtId="0" fontId="24" fillId="0" borderId="0" xfId="0" applyFont="1"/>
    <xf numFmtId="0" fontId="25" fillId="0" borderId="0" xfId="0" applyFont="1"/>
    <xf numFmtId="0" fontId="26" fillId="0" borderId="0" xfId="0" applyFont="1"/>
    <xf numFmtId="170" fontId="11" fillId="2" borderId="0" xfId="4" applyNumberFormat="1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70" fontId="12" fillId="0" borderId="0" xfId="4" applyNumberFormat="1" applyFont="1" applyFill="1" applyAlignment="1">
      <alignment horizontal="center" vertical="center"/>
    </xf>
    <xf numFmtId="43" fontId="18" fillId="0" borderId="0" xfId="1" applyFont="1" applyAlignment="1">
      <alignment horizontal="center" vertical="center"/>
    </xf>
    <xf numFmtId="0" fontId="18" fillId="21" borderId="0" xfId="0" applyFont="1" applyFill="1" applyAlignment="1">
      <alignment horizontal="left" vertical="center"/>
    </xf>
    <xf numFmtId="0" fontId="18" fillId="21" borderId="0" xfId="0" applyFont="1" applyFill="1" applyAlignment="1">
      <alignment vertical="center"/>
    </xf>
    <xf numFmtId="0" fontId="2" fillId="21" borderId="0" xfId="0" applyFont="1" applyFill="1"/>
    <xf numFmtId="0" fontId="27" fillId="0" borderId="0" xfId="0" applyFont="1"/>
    <xf numFmtId="0" fontId="27" fillId="0" borderId="0" xfId="0" applyFont="1" applyAlignment="1">
      <alignment horizontal="left"/>
    </xf>
    <xf numFmtId="166" fontId="19" fillId="0" borderId="0" xfId="0" applyNumberFormat="1" applyFont="1"/>
    <xf numFmtId="166" fontId="19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/>
    <xf numFmtId="166" fontId="28" fillId="2" borderId="0" xfId="1" applyNumberFormat="1" applyFont="1" applyFill="1"/>
    <xf numFmtId="165" fontId="28" fillId="0" borderId="0" xfId="1" applyNumberFormat="1" applyFont="1"/>
    <xf numFmtId="166" fontId="28" fillId="7" borderId="0" xfId="0" applyNumberFormat="1" applyFont="1" applyFill="1" applyAlignment="1">
      <alignment horizontal="left"/>
    </xf>
    <xf numFmtId="165" fontId="28" fillId="10" borderId="0" xfId="1" applyNumberFormat="1" applyFont="1" applyFill="1"/>
    <xf numFmtId="165" fontId="19" fillId="0" borderId="0" xfId="1" applyNumberFormat="1" applyFont="1"/>
    <xf numFmtId="165" fontId="28" fillId="5" borderId="0" xfId="1" applyNumberFormat="1" applyFont="1" applyFill="1"/>
    <xf numFmtId="0" fontId="28" fillId="8" borderId="0" xfId="0" applyFont="1" applyFill="1"/>
    <xf numFmtId="165" fontId="28" fillId="9" borderId="0" xfId="1" applyNumberFormat="1" applyFont="1" applyFill="1"/>
    <xf numFmtId="165" fontId="27" fillId="0" borderId="0" xfId="1" applyNumberFormat="1" applyFont="1"/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165" fontId="19" fillId="0" borderId="0" xfId="1" applyNumberFormat="1" applyFont="1" applyAlignment="1">
      <alignment vertical="center"/>
    </xf>
    <xf numFmtId="165" fontId="28" fillId="12" borderId="0" xfId="1" applyNumberFormat="1" applyFont="1" applyFill="1"/>
    <xf numFmtId="0" fontId="30" fillId="0" borderId="0" xfId="0" applyFont="1"/>
    <xf numFmtId="165" fontId="28" fillId="13" borderId="0" xfId="1" applyNumberFormat="1" applyFont="1" applyFill="1"/>
    <xf numFmtId="165" fontId="28" fillId="14" borderId="0" xfId="1" applyNumberFormat="1" applyFont="1" applyFill="1"/>
    <xf numFmtId="0" fontId="31" fillId="3" borderId="0" xfId="0" applyFont="1" applyFill="1" applyAlignment="1">
      <alignment horizontal="left"/>
    </xf>
    <xf numFmtId="0" fontId="31" fillId="3" borderId="0" xfId="0" applyFont="1" applyFill="1"/>
    <xf numFmtId="165" fontId="28" fillId="15" borderId="0" xfId="1" applyNumberFormat="1" applyFont="1" applyFill="1"/>
    <xf numFmtId="165" fontId="28" fillId="11" borderId="0" xfId="1" applyNumberFormat="1" applyFont="1" applyFill="1"/>
    <xf numFmtId="9" fontId="19" fillId="0" borderId="0" xfId="12" applyFont="1"/>
    <xf numFmtId="49" fontId="19" fillId="0" borderId="0" xfId="0" applyNumberFormat="1" applyFont="1" applyAlignment="1">
      <alignment horizontal="left"/>
    </xf>
    <xf numFmtId="165" fontId="19" fillId="0" borderId="0" xfId="1" applyNumberFormat="1" applyFont="1" applyFill="1"/>
    <xf numFmtId="0" fontId="29" fillId="2" borderId="0" xfId="0" applyFont="1" applyFill="1"/>
    <xf numFmtId="165" fontId="29" fillId="2" borderId="0" xfId="1" applyNumberFormat="1" applyFont="1" applyFill="1"/>
    <xf numFmtId="0" fontId="29" fillId="0" borderId="0" xfId="0" applyFont="1"/>
    <xf numFmtId="165" fontId="29" fillId="0" borderId="0" xfId="1" applyNumberFormat="1" applyFont="1" applyFill="1"/>
    <xf numFmtId="165" fontId="27" fillId="0" borderId="0" xfId="1" applyNumberFormat="1" applyFont="1" applyFill="1"/>
    <xf numFmtId="171" fontId="28" fillId="0" borderId="0" xfId="0" applyNumberFormat="1" applyFont="1"/>
    <xf numFmtId="0" fontId="28" fillId="2" borderId="0" xfId="0" applyFont="1" applyFill="1"/>
    <xf numFmtId="2" fontId="18" fillId="0" borderId="0" xfId="0" applyNumberFormat="1" applyFont="1" applyAlignment="1">
      <alignment vertical="center"/>
    </xf>
    <xf numFmtId="1" fontId="18" fillId="0" borderId="0" xfId="0" applyNumberFormat="1" applyFont="1" applyAlignment="1">
      <alignment vertical="center"/>
    </xf>
    <xf numFmtId="165" fontId="19" fillId="2" borderId="0" xfId="1" applyNumberFormat="1" applyFont="1" applyFill="1"/>
    <xf numFmtId="0" fontId="19" fillId="2" borderId="0" xfId="0" applyFont="1" applyFill="1" applyAlignment="1">
      <alignment horizontal="left"/>
    </xf>
    <xf numFmtId="0" fontId="19" fillId="2" borderId="0" xfId="0" applyFont="1" applyFill="1"/>
    <xf numFmtId="0" fontId="18" fillId="2" borderId="0" xfId="0" applyFont="1" applyFill="1" applyAlignment="1">
      <alignment horizontal="left" vertical="center"/>
    </xf>
    <xf numFmtId="0" fontId="18" fillId="2" borderId="0" xfId="0" applyFont="1" applyFill="1" applyAlignment="1">
      <alignment vertical="center"/>
    </xf>
    <xf numFmtId="0" fontId="18" fillId="2" borderId="0" xfId="0" applyFont="1" applyFill="1" applyAlignment="1">
      <alignment horizontal="center" vertical="center"/>
    </xf>
    <xf numFmtId="165" fontId="18" fillId="2" borderId="0" xfId="1" applyNumberFormat="1" applyFont="1" applyFill="1" applyAlignment="1">
      <alignment vertical="center"/>
    </xf>
    <xf numFmtId="16" fontId="36" fillId="24" borderId="0" xfId="0" quotePrefix="1" applyNumberFormat="1" applyFont="1" applyFill="1"/>
    <xf numFmtId="16" fontId="36" fillId="25" borderId="0" xfId="0" quotePrefix="1" applyNumberFormat="1" applyFont="1" applyFill="1"/>
    <xf numFmtId="16" fontId="36" fillId="26" borderId="0" xfId="0" quotePrefix="1" applyNumberFormat="1" applyFont="1" applyFill="1"/>
    <xf numFmtId="165" fontId="28" fillId="7" borderId="0" xfId="1" applyNumberFormat="1" applyFont="1" applyFill="1"/>
    <xf numFmtId="165" fontId="28" fillId="22" borderId="0" xfId="1" applyNumberFormat="1" applyFont="1" applyFill="1"/>
    <xf numFmtId="165" fontId="28" fillId="0" borderId="0" xfId="1" applyNumberFormat="1" applyFont="1" applyFill="1"/>
    <xf numFmtId="0" fontId="27" fillId="2" borderId="0" xfId="0" applyFont="1" applyFill="1" applyAlignment="1">
      <alignment horizontal="left"/>
    </xf>
    <xf numFmtId="0" fontId="27" fillId="2" borderId="0" xfId="0" applyFont="1" applyFill="1"/>
    <xf numFmtId="165" fontId="27" fillId="2" borderId="0" xfId="1" applyNumberFormat="1" applyFont="1" applyFill="1"/>
    <xf numFmtId="1" fontId="19" fillId="0" borderId="0" xfId="0" applyNumberFormat="1" applyFont="1" applyAlignment="1">
      <alignment horizontal="left"/>
    </xf>
    <xf numFmtId="171" fontId="28" fillId="0" borderId="0" xfId="0" applyNumberFormat="1" applyFont="1" applyAlignment="1">
      <alignment horizontal="left"/>
    </xf>
    <xf numFmtId="171" fontId="19" fillId="0" borderId="0" xfId="0" applyNumberFormat="1" applyFont="1"/>
    <xf numFmtId="171" fontId="28" fillId="2" borderId="0" xfId="0" applyNumberFormat="1" applyFont="1" applyFill="1" applyAlignment="1">
      <alignment horizontal="left"/>
    </xf>
    <xf numFmtId="1" fontId="27" fillId="0" borderId="0" xfId="1" applyNumberFormat="1" applyFont="1"/>
    <xf numFmtId="1" fontId="27" fillId="0" borderId="0" xfId="1" applyNumberFormat="1" applyFont="1" applyAlignment="1">
      <alignment horizontal="left"/>
    </xf>
    <xf numFmtId="165" fontId="27" fillId="0" borderId="0" xfId="1" applyNumberFormat="1" applyFont="1" applyAlignment="1">
      <alignment horizontal="left"/>
    </xf>
    <xf numFmtId="0" fontId="27" fillId="0" borderId="0" xfId="1" applyNumberFormat="1" applyFont="1"/>
    <xf numFmtId="0" fontId="27" fillId="0" borderId="0" xfId="1" applyNumberFormat="1" applyFont="1" applyAlignment="1">
      <alignment horizontal="left"/>
    </xf>
    <xf numFmtId="1" fontId="19" fillId="0" borderId="0" xfId="0" applyNumberFormat="1" applyFont="1"/>
    <xf numFmtId="1" fontId="19" fillId="2" borderId="0" xfId="0" applyNumberFormat="1" applyFont="1" applyFill="1"/>
    <xf numFmtId="1" fontId="19" fillId="2" borderId="0" xfId="0" applyNumberFormat="1" applyFont="1" applyFill="1" applyAlignment="1">
      <alignment horizontal="left"/>
    </xf>
    <xf numFmtId="165" fontId="37" fillId="0" borderId="0" xfId="1" applyNumberFormat="1" applyFont="1" applyFill="1"/>
    <xf numFmtId="49" fontId="28" fillId="2" borderId="0" xfId="0" applyNumberFormat="1" applyFont="1" applyFill="1" applyAlignment="1">
      <alignment horizontal="left"/>
    </xf>
    <xf numFmtId="165" fontId="28" fillId="2" borderId="0" xfId="1" applyNumberFormat="1" applyFont="1" applyFill="1"/>
    <xf numFmtId="165" fontId="25" fillId="0" borderId="0" xfId="1" applyNumberFormat="1" applyFont="1"/>
    <xf numFmtId="43" fontId="19" fillId="0" borderId="0" xfId="0" applyNumberFormat="1" applyFont="1"/>
    <xf numFmtId="165" fontId="31" fillId="4" borderId="0" xfId="1" applyNumberFormat="1" applyFont="1" applyFill="1" applyAlignment="1">
      <alignment horizontal="center" vertical="center" wrapText="1"/>
    </xf>
    <xf numFmtId="168" fontId="19" fillId="0" borderId="0" xfId="1" applyNumberFormat="1" applyFont="1"/>
    <xf numFmtId="172" fontId="19" fillId="0" borderId="0" xfId="0" applyNumberFormat="1" applyFont="1"/>
    <xf numFmtId="0" fontId="38" fillId="0" borderId="0" xfId="0" applyFont="1" applyAlignment="1">
      <alignment horizontal="center"/>
    </xf>
    <xf numFmtId="169" fontId="19" fillId="0" borderId="0" xfId="0" applyNumberFormat="1" applyFont="1"/>
    <xf numFmtId="43" fontId="19" fillId="0" borderId="0" xfId="1" applyFont="1"/>
    <xf numFmtId="171" fontId="19" fillId="2" borderId="0" xfId="0" applyNumberFormat="1" applyFont="1" applyFill="1" applyAlignment="1">
      <alignment horizontal="left"/>
    </xf>
    <xf numFmtId="170" fontId="19" fillId="0" borderId="0" xfId="4" applyNumberFormat="1" applyFont="1"/>
    <xf numFmtId="0" fontId="41" fillId="3" borderId="0" xfId="0" applyFont="1" applyFill="1"/>
    <xf numFmtId="0" fontId="42" fillId="4" borderId="0" xfId="0" applyFont="1" applyFill="1" applyAlignment="1">
      <alignment horizontal="left" vertical="center"/>
    </xf>
    <xf numFmtId="0" fontId="42" fillId="4" borderId="0" xfId="0" applyFont="1" applyFill="1" applyAlignment="1">
      <alignment vertical="center"/>
    </xf>
    <xf numFmtId="165" fontId="42" fillId="4" borderId="0" xfId="4" applyNumberFormat="1" applyFont="1" applyFill="1" applyAlignment="1">
      <alignment vertical="center"/>
    </xf>
    <xf numFmtId="170" fontId="42" fillId="4" borderId="0" xfId="4" applyNumberFormat="1" applyFont="1" applyFill="1" applyAlignment="1">
      <alignment vertical="center"/>
    </xf>
    <xf numFmtId="168" fontId="42" fillId="4" borderId="0" xfId="1" applyNumberFormat="1" applyFont="1" applyFill="1" applyAlignment="1">
      <alignment vertical="center"/>
    </xf>
    <xf numFmtId="0" fontId="41" fillId="20" borderId="5" xfId="0" applyFont="1" applyFill="1" applyBorder="1"/>
    <xf numFmtId="171" fontId="19" fillId="0" borderId="0" xfId="0" applyNumberFormat="1" applyFont="1" applyAlignment="1">
      <alignment horizontal="left"/>
    </xf>
    <xf numFmtId="0" fontId="19" fillId="0" borderId="14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19" fillId="0" borderId="3" xfId="0" applyFont="1" applyBorder="1" applyAlignment="1">
      <alignment vertical="center"/>
    </xf>
    <xf numFmtId="165" fontId="19" fillId="0" borderId="3" xfId="1" applyNumberFormat="1" applyFont="1" applyBorder="1" applyAlignment="1">
      <alignment vertical="center"/>
    </xf>
    <xf numFmtId="165" fontId="19" fillId="0" borderId="9" xfId="1" applyNumberFormat="1" applyFont="1" applyBorder="1" applyAlignment="1">
      <alignment vertical="center"/>
    </xf>
    <xf numFmtId="168" fontId="19" fillId="0" borderId="3" xfId="1" applyNumberFormat="1" applyFont="1" applyBorder="1" applyAlignment="1">
      <alignment vertical="center"/>
    </xf>
    <xf numFmtId="165" fontId="19" fillId="0" borderId="14" xfId="1" applyNumberFormat="1" applyFont="1" applyBorder="1" applyAlignment="1">
      <alignment vertical="center"/>
    </xf>
    <xf numFmtId="165" fontId="19" fillId="0" borderId="8" xfId="1" applyNumberFormat="1" applyFont="1" applyBorder="1" applyAlignment="1">
      <alignment vertical="center"/>
    </xf>
    <xf numFmtId="168" fontId="19" fillId="0" borderId="4" xfId="1" applyNumberFormat="1" applyFont="1" applyBorder="1" applyAlignment="1">
      <alignment vertical="center"/>
    </xf>
    <xf numFmtId="43" fontId="19" fillId="0" borderId="4" xfId="1" applyFont="1" applyBorder="1" applyAlignment="1">
      <alignment vertical="center"/>
    </xf>
    <xf numFmtId="165" fontId="19" fillId="0" borderId="4" xfId="1" applyNumberFormat="1" applyFont="1" applyBorder="1" applyAlignment="1">
      <alignment vertical="center"/>
    </xf>
    <xf numFmtId="0" fontId="19" fillId="0" borderId="8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4" xfId="0" applyFont="1" applyBorder="1" applyAlignment="1">
      <alignment vertical="center"/>
    </xf>
    <xf numFmtId="165" fontId="19" fillId="0" borderId="18" xfId="1" applyNumberFormat="1" applyFont="1" applyBorder="1" applyAlignment="1">
      <alignment vertical="center"/>
    </xf>
    <xf numFmtId="165" fontId="19" fillId="0" borderId="4" xfId="1" applyNumberFormat="1" applyFont="1" applyFill="1" applyBorder="1" applyAlignment="1">
      <alignment vertical="center"/>
    </xf>
    <xf numFmtId="168" fontId="19" fillId="0" borderId="4" xfId="1" applyNumberFormat="1" applyFont="1" applyFill="1" applyBorder="1" applyAlignment="1">
      <alignment vertical="center"/>
    </xf>
    <xf numFmtId="165" fontId="19" fillId="0" borderId="14" xfId="1" applyNumberFormat="1" applyFont="1" applyFill="1" applyBorder="1" applyAlignment="1">
      <alignment vertical="center"/>
    </xf>
    <xf numFmtId="165" fontId="19" fillId="0" borderId="9" xfId="1" applyNumberFormat="1" applyFont="1" applyFill="1" applyBorder="1" applyAlignment="1">
      <alignment vertical="center"/>
    </xf>
    <xf numFmtId="165" fontId="19" fillId="0" borderId="8" xfId="1" applyNumberFormat="1" applyFont="1" applyFill="1" applyBorder="1" applyAlignment="1">
      <alignment vertical="center"/>
    </xf>
    <xf numFmtId="43" fontId="19" fillId="0" borderId="4" xfId="1" applyFont="1" applyFill="1" applyBorder="1" applyAlignment="1">
      <alignment vertical="center"/>
    </xf>
    <xf numFmtId="0" fontId="19" fillId="0" borderId="10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  <xf numFmtId="0" fontId="19" fillId="0" borderId="11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165" fontId="19" fillId="0" borderId="11" xfId="1" applyNumberFormat="1" applyFont="1" applyBorder="1" applyAlignment="1">
      <alignment vertical="center"/>
    </xf>
    <xf numFmtId="165" fontId="19" fillId="0" borderId="19" xfId="1" applyNumberFormat="1" applyFont="1" applyBorder="1" applyAlignment="1">
      <alignment vertical="center"/>
    </xf>
    <xf numFmtId="168" fontId="19" fillId="0" borderId="11" xfId="1" applyNumberFormat="1" applyFont="1" applyBorder="1" applyAlignment="1">
      <alignment vertical="center"/>
    </xf>
    <xf numFmtId="165" fontId="19" fillId="0" borderId="24" xfId="1" applyNumberFormat="1" applyFont="1" applyBorder="1" applyAlignment="1">
      <alignment vertical="center"/>
    </xf>
    <xf numFmtId="165" fontId="19" fillId="0" borderId="13" xfId="1" applyNumberFormat="1" applyFont="1" applyBorder="1" applyAlignment="1">
      <alignment vertical="center"/>
    </xf>
    <xf numFmtId="165" fontId="19" fillId="0" borderId="10" xfId="1" applyNumberFormat="1" applyFont="1" applyBorder="1" applyAlignment="1">
      <alignment vertical="center"/>
    </xf>
    <xf numFmtId="43" fontId="19" fillId="0" borderId="11" xfId="1" applyFont="1" applyBorder="1" applyAlignment="1">
      <alignment vertical="center"/>
    </xf>
    <xf numFmtId="0" fontId="43" fillId="0" borderId="0" xfId="0" applyFont="1" applyAlignment="1">
      <alignment vertical="center"/>
    </xf>
    <xf numFmtId="0" fontId="45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165" fontId="43" fillId="0" borderId="0" xfId="1" applyNumberFormat="1" applyFont="1" applyAlignment="1">
      <alignment vertical="center"/>
    </xf>
    <xf numFmtId="168" fontId="43" fillId="0" borderId="0" xfId="1" applyNumberFormat="1" applyFont="1" applyAlignment="1">
      <alignment vertical="center"/>
    </xf>
    <xf numFmtId="0" fontId="44" fillId="0" borderId="0" xfId="0" applyFont="1" applyAlignment="1">
      <alignment horizontal="left" vertical="center"/>
    </xf>
    <xf numFmtId="165" fontId="47" fillId="0" borderId="0" xfId="1" applyNumberFormat="1" applyFont="1" applyAlignment="1">
      <alignment vertical="center"/>
    </xf>
    <xf numFmtId="165" fontId="28" fillId="0" borderId="1" xfId="1" applyNumberFormat="1" applyFont="1" applyBorder="1" applyAlignment="1">
      <alignment vertical="center"/>
    </xf>
    <xf numFmtId="168" fontId="28" fillId="0" borderId="2" xfId="1" applyNumberFormat="1" applyFont="1" applyBorder="1" applyAlignment="1">
      <alignment vertical="center"/>
    </xf>
    <xf numFmtId="168" fontId="28" fillId="0" borderId="22" xfId="1" applyNumberFormat="1" applyFont="1" applyBorder="1" applyAlignment="1">
      <alignment vertical="center"/>
    </xf>
    <xf numFmtId="0" fontId="28" fillId="0" borderId="0" xfId="0" applyFont="1" applyAlignment="1">
      <alignment vertical="center"/>
    </xf>
    <xf numFmtId="0" fontId="31" fillId="4" borderId="15" xfId="0" applyFont="1" applyFill="1" applyBorder="1" applyAlignment="1">
      <alignment horizontal="left" vertical="center"/>
    </xf>
    <xf numFmtId="0" fontId="31" fillId="4" borderId="16" xfId="0" applyFont="1" applyFill="1" applyBorder="1" applyAlignment="1">
      <alignment horizontal="left" vertical="center"/>
    </xf>
    <xf numFmtId="0" fontId="31" fillId="4" borderId="16" xfId="0" applyFont="1" applyFill="1" applyBorder="1" applyAlignment="1">
      <alignment vertical="center"/>
    </xf>
    <xf numFmtId="165" fontId="31" fillId="4" borderId="16" xfId="1" applyNumberFormat="1" applyFont="1" applyFill="1" applyBorder="1" applyAlignment="1">
      <alignment vertical="center"/>
    </xf>
    <xf numFmtId="165" fontId="31" fillId="4" borderId="17" xfId="1" applyNumberFormat="1" applyFont="1" applyFill="1" applyBorder="1" applyAlignment="1">
      <alignment vertical="center"/>
    </xf>
    <xf numFmtId="165" fontId="31" fillId="3" borderId="20" xfId="1" applyNumberFormat="1" applyFont="1" applyFill="1" applyBorder="1" applyAlignment="1">
      <alignment vertical="center"/>
    </xf>
    <xf numFmtId="165" fontId="31" fillId="3" borderId="6" xfId="1" applyNumberFormat="1" applyFont="1" applyFill="1" applyBorder="1" applyAlignment="1">
      <alignment vertical="center"/>
    </xf>
    <xf numFmtId="165" fontId="31" fillId="3" borderId="0" xfId="1" applyNumberFormat="1" applyFont="1" applyFill="1" applyBorder="1" applyAlignment="1">
      <alignment vertical="center"/>
    </xf>
    <xf numFmtId="165" fontId="31" fillId="3" borderId="23" xfId="1" applyNumberFormat="1" applyFont="1" applyFill="1" applyBorder="1" applyAlignment="1">
      <alignment horizontal="center" vertical="center"/>
    </xf>
    <xf numFmtId="165" fontId="28" fillId="23" borderId="1" xfId="1" applyNumberFormat="1" applyFont="1" applyFill="1" applyBorder="1" applyAlignment="1">
      <alignment horizontal="center" vertical="center"/>
    </xf>
    <xf numFmtId="168" fontId="28" fillId="23" borderId="2" xfId="1" applyNumberFormat="1" applyFont="1" applyFill="1" applyBorder="1" applyAlignment="1">
      <alignment horizontal="center" vertical="center"/>
    </xf>
    <xf numFmtId="165" fontId="28" fillId="23" borderId="1" xfId="1" applyNumberFormat="1" applyFont="1" applyFill="1" applyBorder="1" applyAlignment="1">
      <alignment vertical="center"/>
    </xf>
    <xf numFmtId="168" fontId="28" fillId="23" borderId="2" xfId="1" applyNumberFormat="1" applyFont="1" applyFill="1" applyBorder="1" applyAlignment="1">
      <alignment vertical="center"/>
    </xf>
    <xf numFmtId="168" fontId="28" fillId="27" borderId="0" xfId="1" applyNumberFormat="1" applyFont="1" applyFill="1" applyBorder="1" applyAlignment="1">
      <alignment vertical="center"/>
    </xf>
    <xf numFmtId="168" fontId="28" fillId="27" borderId="7" xfId="1" applyNumberFormat="1" applyFont="1" applyFill="1" applyBorder="1" applyAlignment="1">
      <alignment vertical="center"/>
    </xf>
    <xf numFmtId="168" fontId="28" fillId="12" borderId="20" xfId="1" applyNumberFormat="1" applyFont="1" applyFill="1" applyBorder="1" applyAlignment="1">
      <alignment vertical="center"/>
    </xf>
    <xf numFmtId="168" fontId="28" fillId="12" borderId="21" xfId="1" applyNumberFormat="1" applyFont="1" applyFill="1" applyBorder="1" applyAlignment="1">
      <alignment horizontal="center" vertical="center"/>
    </xf>
    <xf numFmtId="165" fontId="28" fillId="0" borderId="0" xfId="1" applyNumberFormat="1" applyFont="1" applyAlignment="1">
      <alignment vertical="center"/>
    </xf>
    <xf numFmtId="0" fontId="39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top"/>
    </xf>
    <xf numFmtId="165" fontId="31" fillId="4" borderId="0" xfId="1" applyNumberFormat="1" applyFont="1" applyFill="1" applyAlignment="1">
      <alignment horizontal="center" vertical="top" wrapText="1"/>
    </xf>
    <xf numFmtId="165" fontId="31" fillId="16" borderId="0" xfId="1" applyNumberFormat="1" applyFont="1" applyFill="1" applyAlignment="1">
      <alignment horizontal="center" vertical="top" wrapText="1"/>
    </xf>
    <xf numFmtId="165" fontId="31" fillId="4" borderId="0" xfId="1" applyNumberFormat="1" applyFont="1" applyFill="1" applyAlignment="1">
      <alignment horizontal="center" vertical="top"/>
    </xf>
    <xf numFmtId="165" fontId="31" fillId="16" borderId="0" xfId="1" applyNumberFormat="1" applyFont="1" applyFill="1" applyAlignment="1">
      <alignment horizontal="center" vertical="top"/>
    </xf>
    <xf numFmtId="0" fontId="31" fillId="4" borderId="0" xfId="0" applyFont="1" applyFill="1" applyAlignment="1">
      <alignment horizontal="center" vertical="top"/>
    </xf>
    <xf numFmtId="0" fontId="31" fillId="16" borderId="0" xfId="0" applyFont="1" applyFill="1" applyAlignment="1">
      <alignment horizontal="center" vertical="top"/>
    </xf>
    <xf numFmtId="0" fontId="19" fillId="0" borderId="0" xfId="0" applyFont="1" applyAlignment="1">
      <alignment horizontal="center"/>
    </xf>
    <xf numFmtId="0" fontId="11" fillId="18" borderId="0" xfId="0" applyFont="1" applyFill="1" applyAlignment="1">
      <alignment horizontal="center" vertical="center"/>
    </xf>
    <xf numFmtId="170" fontId="11" fillId="18" borderId="0" xfId="4" applyNumberFormat="1" applyFont="1" applyFill="1" applyAlignment="1">
      <alignment horizontal="center" vertical="center"/>
    </xf>
    <xf numFmtId="165" fontId="11" fillId="18" borderId="0" xfId="1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170" fontId="21" fillId="3" borderId="0" xfId="4" applyNumberFormat="1" applyFont="1" applyFill="1" applyAlignment="1">
      <alignment horizontal="center" vertical="center"/>
    </xf>
    <xf numFmtId="165" fontId="21" fillId="3" borderId="0" xfId="1" applyNumberFormat="1" applyFont="1" applyFill="1" applyAlignment="1">
      <alignment horizontal="center" vertical="center"/>
    </xf>
    <xf numFmtId="165" fontId="21" fillId="0" borderId="0" xfId="1" applyNumberFormat="1" applyFont="1" applyFill="1" applyAlignment="1">
      <alignment horizontal="center" vertical="center"/>
    </xf>
    <xf numFmtId="49" fontId="31" fillId="3" borderId="0" xfId="0" applyNumberFormat="1" applyFont="1" applyFill="1" applyAlignment="1">
      <alignment horizontal="center" vertical="center" wrapText="1"/>
    </xf>
    <xf numFmtId="0" fontId="31" fillId="3" borderId="0" xfId="0" applyFont="1" applyFill="1" applyAlignment="1">
      <alignment horizontal="center" vertical="center" wrapText="1"/>
    </xf>
    <xf numFmtId="165" fontId="31" fillId="3" borderId="0" xfId="1" applyNumberFormat="1" applyFont="1" applyFill="1" applyAlignment="1">
      <alignment horizontal="center" vertical="center" wrapText="1"/>
    </xf>
    <xf numFmtId="165" fontId="19" fillId="0" borderId="0" xfId="1" applyNumberFormat="1" applyFont="1" applyAlignment="1">
      <alignment horizontal="center" vertical="center" wrapText="1"/>
    </xf>
    <xf numFmtId="165" fontId="19" fillId="0" borderId="0" xfId="1" applyNumberFormat="1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65" fontId="31" fillId="6" borderId="0" xfId="1" applyNumberFormat="1" applyFont="1" applyFill="1" applyAlignment="1">
      <alignment horizontal="center" vertical="center" wrapText="1"/>
    </xf>
    <xf numFmtId="165" fontId="37" fillId="0" borderId="0" xfId="1" applyNumberFormat="1" applyFont="1" applyFill="1" applyAlignment="1">
      <alignment horizontal="center" vertical="center" wrapText="1"/>
    </xf>
    <xf numFmtId="165" fontId="28" fillId="5" borderId="0" xfId="1" applyNumberFormat="1" applyFont="1" applyFill="1" applyAlignment="1">
      <alignment horizontal="center" vertical="center" wrapText="1"/>
    </xf>
    <xf numFmtId="0" fontId="28" fillId="2" borderId="0" xfId="0" applyFont="1" applyFill="1" applyAlignment="1">
      <alignment horizontal="center" vertical="center"/>
    </xf>
    <xf numFmtId="166" fontId="28" fillId="2" borderId="0" xfId="1" applyNumberFormat="1" applyFont="1" applyFill="1" applyAlignment="1">
      <alignment horizontal="center" vertical="center"/>
    </xf>
    <xf numFmtId="165" fontId="28" fillId="0" borderId="0" xfId="1" applyNumberFormat="1" applyFont="1" applyAlignment="1">
      <alignment horizontal="center" vertical="center"/>
    </xf>
    <xf numFmtId="166" fontId="28" fillId="7" borderId="0" xfId="0" applyNumberFormat="1" applyFont="1" applyFill="1" applyAlignment="1">
      <alignment horizontal="center" vertical="center"/>
    </xf>
    <xf numFmtId="165" fontId="28" fillId="10" borderId="0" xfId="1" applyNumberFormat="1" applyFont="1" applyFill="1" applyAlignment="1">
      <alignment horizontal="center" vertical="center"/>
    </xf>
    <xf numFmtId="165" fontId="19" fillId="0" borderId="0" xfId="1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8" fillId="5" borderId="0" xfId="1" applyNumberFormat="1" applyFont="1" applyFill="1" applyAlignment="1">
      <alignment horizontal="center" vertical="center"/>
    </xf>
    <xf numFmtId="0" fontId="28" fillId="8" borderId="0" xfId="0" applyFont="1" applyFill="1" applyAlignment="1">
      <alignment horizontal="center" vertical="center"/>
    </xf>
    <xf numFmtId="165" fontId="28" fillId="9" borderId="0" xfId="1" applyNumberFormat="1" applyFont="1" applyFill="1" applyAlignment="1">
      <alignment horizontal="center" vertical="center"/>
    </xf>
    <xf numFmtId="171" fontId="28" fillId="0" borderId="0" xfId="1" applyNumberFormat="1" applyFont="1" applyFill="1" applyAlignment="1">
      <alignment horizontal="center" vertical="center"/>
    </xf>
    <xf numFmtId="165" fontId="28" fillId="0" borderId="0" xfId="1" applyNumberFormat="1" applyFont="1" applyFill="1" applyAlignment="1">
      <alignment horizontal="center" vertical="center"/>
    </xf>
    <xf numFmtId="165" fontId="28" fillId="2" borderId="0" xfId="1" applyNumberFormat="1" applyFont="1" applyFill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8" fillId="7" borderId="0" xfId="0" applyFont="1" applyFill="1" applyAlignment="1">
      <alignment horizontal="center" vertical="center"/>
    </xf>
    <xf numFmtId="0" fontId="28" fillId="23" borderId="0" xfId="0" applyFont="1" applyFill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38" fillId="0" borderId="0" xfId="0" applyFont="1" applyAlignment="1">
      <alignment horizontal="left"/>
    </xf>
    <xf numFmtId="0" fontId="38" fillId="2" borderId="0" xfId="0" applyFont="1" applyFill="1" applyAlignment="1">
      <alignment horizontal="left"/>
    </xf>
    <xf numFmtId="0" fontId="39" fillId="0" borderId="0" xfId="0" applyFont="1" applyAlignment="1">
      <alignment horizontal="center" vertical="center"/>
    </xf>
    <xf numFmtId="0" fontId="40" fillId="17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165" fontId="28" fillId="28" borderId="1" xfId="1" applyNumberFormat="1" applyFont="1" applyFill="1" applyBorder="1" applyAlignment="1">
      <alignment horizontal="center" vertical="center"/>
    </xf>
    <xf numFmtId="0" fontId="36" fillId="3" borderId="25" xfId="0" applyFont="1" applyFill="1" applyBorder="1" applyAlignment="1">
      <alignment horizontal="center" vertical="center"/>
    </xf>
    <xf numFmtId="3" fontId="36" fillId="3" borderId="24" xfId="0" applyNumberFormat="1" applyFont="1" applyFill="1" applyBorder="1" applyAlignment="1">
      <alignment horizontal="center" vertical="center"/>
    </xf>
    <xf numFmtId="3" fontId="36" fillId="3" borderId="13" xfId="0" applyNumberFormat="1" applyFont="1" applyFill="1" applyBorder="1" applyAlignment="1">
      <alignment horizontal="center" vertical="center"/>
    </xf>
    <xf numFmtId="0" fontId="48" fillId="3" borderId="21" xfId="0" applyFont="1" applyFill="1" applyBorder="1" applyAlignment="1">
      <alignment horizontal="center" vertical="center"/>
    </xf>
    <xf numFmtId="0" fontId="48" fillId="3" borderId="25" xfId="0" applyFont="1" applyFill="1" applyBorder="1" applyAlignment="1">
      <alignment horizontal="center" vertical="center"/>
    </xf>
    <xf numFmtId="0" fontId="48" fillId="3" borderId="23" xfId="0" applyFont="1" applyFill="1" applyBorder="1" applyAlignment="1">
      <alignment horizontal="center" vertical="center" wrapText="1"/>
    </xf>
    <xf numFmtId="0" fontId="31" fillId="3" borderId="0" xfId="0" applyFont="1" applyFill="1" applyAlignment="1">
      <alignment horizontal="left" vertical="center"/>
    </xf>
    <xf numFmtId="165" fontId="0" fillId="0" borderId="0" xfId="0" applyNumberFormat="1"/>
    <xf numFmtId="165" fontId="19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65" fontId="28" fillId="29" borderId="0" xfId="1" applyNumberFormat="1" applyFont="1" applyFill="1" applyBorder="1" applyAlignment="1">
      <alignment vertical="center"/>
    </xf>
    <xf numFmtId="1" fontId="0" fillId="0" borderId="0" xfId="0" applyNumberFormat="1"/>
    <xf numFmtId="165" fontId="0" fillId="0" borderId="0" xfId="1" applyNumberFormat="1" applyFont="1" applyAlignment="1">
      <alignment horizontal="center" vertical="center"/>
    </xf>
    <xf numFmtId="0" fontId="19" fillId="0" borderId="26" xfId="0" applyFont="1" applyBorder="1" applyAlignment="1">
      <alignment horizontal="left" vertical="center"/>
    </xf>
    <xf numFmtId="0" fontId="19" fillId="0" borderId="27" xfId="0" applyFont="1" applyBorder="1" applyAlignment="1">
      <alignment horizontal="left" vertical="center"/>
    </xf>
    <xf numFmtId="0" fontId="19" fillId="0" borderId="27" xfId="0" applyFont="1" applyBorder="1" applyAlignment="1">
      <alignment vertical="center"/>
    </xf>
    <xf numFmtId="165" fontId="19" fillId="0" borderId="27" xfId="1" applyNumberFormat="1" applyFont="1" applyBorder="1" applyAlignment="1">
      <alignment vertical="center"/>
    </xf>
    <xf numFmtId="165" fontId="19" fillId="0" borderId="28" xfId="1" applyNumberFormat="1" applyFont="1" applyBorder="1" applyAlignment="1">
      <alignment vertical="center"/>
    </xf>
    <xf numFmtId="168" fontId="19" fillId="0" borderId="27" xfId="1" applyNumberFormat="1" applyFont="1" applyBorder="1" applyAlignment="1">
      <alignment vertical="center"/>
    </xf>
    <xf numFmtId="165" fontId="19" fillId="0" borderId="6" xfId="1" applyNumberFormat="1" applyFont="1" applyBorder="1" applyAlignment="1">
      <alignment vertical="center"/>
    </xf>
    <xf numFmtId="165" fontId="19" fillId="0" borderId="7" xfId="1" applyNumberFormat="1" applyFont="1" applyBorder="1" applyAlignment="1">
      <alignment vertical="center"/>
    </xf>
    <xf numFmtId="165" fontId="19" fillId="0" borderId="26" xfId="1" applyNumberFormat="1" applyFont="1" applyBorder="1" applyAlignment="1">
      <alignment vertical="center"/>
    </xf>
    <xf numFmtId="43" fontId="19" fillId="0" borderId="27" xfId="1" applyFont="1" applyBorder="1" applyAlignment="1">
      <alignment vertical="center"/>
    </xf>
    <xf numFmtId="165" fontId="31" fillId="3" borderId="23" xfId="1" applyNumberFormat="1" applyFont="1" applyFill="1" applyBorder="1" applyAlignment="1">
      <alignment vertical="center"/>
    </xf>
    <xf numFmtId="168" fontId="28" fillId="27" borderId="20" xfId="1" applyNumberFormat="1" applyFont="1" applyFill="1" applyBorder="1" applyAlignment="1">
      <alignment vertical="center"/>
    </xf>
    <xf numFmtId="168" fontId="28" fillId="27" borderId="21" xfId="1" applyNumberFormat="1" applyFont="1" applyFill="1" applyBorder="1" applyAlignment="1">
      <alignment vertical="center"/>
    </xf>
    <xf numFmtId="165" fontId="50" fillId="2" borderId="0" xfId="1" applyNumberFormat="1" applyFont="1" applyFill="1"/>
    <xf numFmtId="165" fontId="31" fillId="16" borderId="0" xfId="1" applyNumberFormat="1" applyFont="1" applyFill="1" applyAlignment="1">
      <alignment horizontal="center" vertical="center" wrapText="1"/>
    </xf>
    <xf numFmtId="0" fontId="13" fillId="4" borderId="0" xfId="0" applyFont="1" applyFill="1" applyAlignment="1">
      <alignment horizontal="center" vertical="center" textRotation="90"/>
    </xf>
    <xf numFmtId="0" fontId="43" fillId="0" borderId="0" xfId="0" applyFont="1" applyAlignment="1">
      <alignment horizontal="center" vertical="center"/>
    </xf>
    <xf numFmtId="9" fontId="43" fillId="0" borderId="0" xfId="12" applyFont="1" applyAlignment="1">
      <alignment horizontal="center" vertical="center"/>
    </xf>
    <xf numFmtId="0" fontId="52" fillId="30" borderId="0" xfId="0" applyFont="1" applyFill="1" applyAlignment="1">
      <alignment horizontal="center" vertical="center"/>
    </xf>
  </cellXfs>
  <cellStyles count="39">
    <cellStyle name="Comma" xfId="1" builtinId="3"/>
    <cellStyle name="Comma 10 5 2 2 4" xfId="4" xr:uid="{E2A69C0B-498B-4FA6-8955-B3ADDFD9D05F}"/>
    <cellStyle name="Comma 2" xfId="5" xr:uid="{A379C16E-34DB-4D84-9C7B-CCF6A96F553F}"/>
    <cellStyle name="Comma 2 2" xfId="26" xr:uid="{13FFA3B1-D9A5-47AC-9DBC-4D967395EB18}"/>
    <cellStyle name="Comma 2 3" xfId="18" xr:uid="{CAB8D7D8-192F-4652-885E-DE96BC5F0F51}"/>
    <cellStyle name="Comma 2 4" xfId="19" xr:uid="{3CA0E3C9-1D0F-4594-ACFB-469B48CFDAA8}"/>
    <cellStyle name="Comma 3" xfId="24" xr:uid="{92FFECB9-EDB1-4B35-98C0-0D52E30DD447}"/>
    <cellStyle name="Normal" xfId="0" builtinId="0"/>
    <cellStyle name="Normal 101 2 3 2 2 2 2 10" xfId="7" xr:uid="{DA5AA74C-18B1-4A99-A2FB-F12660CA24BB}"/>
    <cellStyle name="Normal 101 2 3 2 2 2 2 10 2 3" xfId="11" xr:uid="{73C54240-1005-4507-8BDF-7A0FAE25C8FE}"/>
    <cellStyle name="Normal 101 2 3 2 2 2 2 2 2" xfId="28" xr:uid="{257270AF-2942-469B-BC21-3E8F4B62C3E2}"/>
    <cellStyle name="Normal 101 2 3 2 2 2 2 2 2 126" xfId="32" xr:uid="{3931AD82-CA18-4CFF-99E3-FE140B0980B6}"/>
    <cellStyle name="Normal 101 2 3 2 2 2 2 2 2 126 94" xfId="36" xr:uid="{3F3E3C36-1A92-410C-965B-1BD788BA97A0}"/>
    <cellStyle name="Normal 101 2 3 2 2 2 2 2 2 132" xfId="34" xr:uid="{232886A4-9A5F-414B-ABA8-4A9D15BD2EEC}"/>
    <cellStyle name="Normal 101 2 3 2 2 2 2 2 2 7" xfId="38" xr:uid="{5146AA91-CB29-4188-A7D3-DFC3F8BC785D}"/>
    <cellStyle name="Normal 101 2 3 2 2 2 2 2 2 95 4 2 8" xfId="31" xr:uid="{7BE10863-73BC-4C81-A2E2-29512E545B90}"/>
    <cellStyle name="Normal 101 2 3 2 2 2 2 2 2 95 4 2 8 9" xfId="35" xr:uid="{797B9C68-4C23-46AA-A4EB-CB3C45894535}"/>
    <cellStyle name="Normal 101 2 3 2 2 2 2 2 2 95 5 8" xfId="30" xr:uid="{8CACA003-A9C7-4F65-99C3-F8599983DB26}"/>
    <cellStyle name="Normal 101 2 3 2 2 2 2 4 3 2 3" xfId="37" xr:uid="{CA589CB2-2E71-470D-9248-C68E4A7CCA6C}"/>
    <cellStyle name="Normal 101 2 3 2 2 2 2 4 3 2 4 2" xfId="6" xr:uid="{9B06FA80-DE77-4547-8BDA-C96C49B8AD2F}"/>
    <cellStyle name="Normal 101 2 3 2 2 2 2 4 3 2 4 2 2" xfId="15" xr:uid="{86A3A672-3EF8-481F-8138-E7A4F4042952}"/>
    <cellStyle name="Normal 101 2 3 2 2 2 2 4 3 2 4 2 4" xfId="16" xr:uid="{404A5E03-7059-4BB7-B9D4-A354DDE77004}"/>
    <cellStyle name="Normal 101 2 3 2 2 2 2 4 3 2 4 2 4 2 2" xfId="20" xr:uid="{8EAD8388-963C-4B77-9A95-9D954CC4E5BB}"/>
    <cellStyle name="Normal 101 2 3 2 2 2 2 4 3 2 4 2 4 2 2 2" xfId="21" xr:uid="{17CCA770-64AA-401B-AF9D-5318DC565CDE}"/>
    <cellStyle name="Normal 101 2 3 2 2 2 2 4 3 2 4 2 4 2 3" xfId="25" xr:uid="{47C39BA6-2DA9-4AD2-976B-A98493C603C5}"/>
    <cellStyle name="Normal 101 2 3 2 2 2 2 4 3 2 4 2 4 3" xfId="23" xr:uid="{65AB801D-AEF0-4C8C-8AD0-C4FCBC830A4F}"/>
    <cellStyle name="Normal 101 2 3 2 2 2 2 4 3 2 4 2 4 4" xfId="22" xr:uid="{192941BA-D1CE-4A96-986F-316FC50EE4F2}"/>
    <cellStyle name="Normal 101 2 3 2 2 2 2 4 3 2 4 4" xfId="13" xr:uid="{91644800-11EA-4C89-85AB-BD11FD9A7B2A}"/>
    <cellStyle name="Normal 101 2 3 2 2 2 3" xfId="17" xr:uid="{0292FB74-B043-4821-8F25-9459131465DE}"/>
    <cellStyle name="Normal 101 2 3 2 2 2 3 2" xfId="29" xr:uid="{870B66E7-8C70-486C-B4AF-9E566B4D9F36}"/>
    <cellStyle name="Normal 101 2 3 2 2 2 3 2 119" xfId="33" xr:uid="{B27044B0-78A4-44D1-B998-0C7B9A3A9ABB}"/>
    <cellStyle name="Normal 2" xfId="9" xr:uid="{9FB1098B-B0B3-4EDD-B4F4-1B0EED42018C}"/>
    <cellStyle name="Normal 2 2" xfId="10" xr:uid="{868AA517-E78C-43E6-9EF7-660E03330E97}"/>
    <cellStyle name="Normal 2 2 13" xfId="14" xr:uid="{E0DF0E7C-BE00-4F22-9854-C91D5CE2D55D}"/>
    <cellStyle name="Normal 2 3 3" xfId="8" xr:uid="{C547F2EE-EEE3-448F-BF11-63FD8E7798F5}"/>
    <cellStyle name="Normal 2 53 3 2 2" xfId="2" xr:uid="{2F374B78-6D69-472A-9937-8C09D7B2FAA9}"/>
    <cellStyle name="Normal 2 53 3 2 4 2" xfId="3" xr:uid="{B05ACEDF-AE17-422F-9208-82E355B1E450}"/>
    <cellStyle name="Normal 5 2" xfId="27" xr:uid="{E5B1B716-7642-444F-8D12-539EB5EC9C08}"/>
    <cellStyle name="Percent" xfId="12" builtinId="5"/>
  </cellStyles>
  <dxfs count="65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5" formatCode="_-* #,##0.00_-;\-* #,##0.00_-;_-* &quot;-&quot;??_-;_-@_-"/>
    </dxf>
    <dxf>
      <numFmt numFmtId="165" formatCode="_-* #,##0_-;\-* #,##0_-;_-* &quot;-&quot;??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70087287\Desktop\Loading%20Plan%20Oishi%20Apr%2024-%20Jun%2024.xlsx" TargetMode="External"/><Relationship Id="rId1" Type="http://schemas.openxmlformats.org/officeDocument/2006/relationships/externalLinkPath" Target="/Users/70087287/Desktop/Loading%20Plan%20Oishi%20Apr%2024-%20Jun%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oading FST VS Plan Load"/>
      <sheetName val="FST for CVD Report"/>
      <sheetName val="FST for Monitor"/>
      <sheetName val="Sheet1"/>
      <sheetName val="PV_Loading M+3"/>
      <sheetName val="Loading for Est.Inven"/>
      <sheetName val="Loading M+3"/>
      <sheetName val="Loading Apr"/>
      <sheetName val="Loading May"/>
      <sheetName val="Loading Jun"/>
      <sheetName val="FST M"/>
      <sheetName val="FST M+1"/>
      <sheetName val="FST M+2"/>
      <sheetName val="FSTAll"/>
      <sheetName val="Text_LoadSC"/>
      <sheetName val="FST TT"/>
      <sheetName val="FST OMT"/>
      <sheetName val="FST CV"/>
      <sheetName val="FST MT"/>
      <sheetName val="Master_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Apr</v>
          </cell>
          <cell r="D1" t="str">
            <v>W1</v>
          </cell>
          <cell r="P1" t="str">
            <v>W2</v>
          </cell>
          <cell r="AB1" t="str">
            <v>W3</v>
          </cell>
          <cell r="AN1" t="str">
            <v>W4</v>
          </cell>
        </row>
        <row r="2">
          <cell r="A2" t="str">
            <v>May</v>
          </cell>
          <cell r="D2" t="str">
            <v>Apr 24</v>
          </cell>
          <cell r="P2" t="str">
            <v>Apr 24</v>
          </cell>
          <cell r="AB2" t="str">
            <v>Apr 24</v>
          </cell>
          <cell r="AN2" t="str">
            <v>Apr 24</v>
          </cell>
        </row>
        <row r="3">
          <cell r="A3" t="str">
            <v>Jun</v>
          </cell>
          <cell r="D3" t="str">
            <v>1-07</v>
          </cell>
          <cell r="P3" t="str">
            <v>08-14</v>
          </cell>
          <cell r="AB3" t="str">
            <v>15-21</v>
          </cell>
          <cell r="AN3" t="str">
            <v>22-30</v>
          </cell>
        </row>
        <row r="4">
          <cell r="A4" t="str">
            <v>Jul</v>
          </cell>
          <cell r="D4" t="str">
            <v>Factory</v>
          </cell>
          <cell r="E4" t="str">
            <v>Fac ผลิต</v>
          </cell>
          <cell r="F4" t="str">
            <v>Loading</v>
          </cell>
          <cell r="Q4" t="str">
            <v>Fac ผลิต</v>
          </cell>
          <cell r="R4" t="str">
            <v>Loading</v>
          </cell>
          <cell r="AC4" t="str">
            <v>Fac ผลิต</v>
          </cell>
          <cell r="AD4" t="str">
            <v>Loading</v>
          </cell>
          <cell r="AO4" t="str">
            <v>Fac ผลิต</v>
          </cell>
          <cell r="AP4" t="str">
            <v>Loading</v>
          </cell>
        </row>
        <row r="5">
          <cell r="A5" t="str">
            <v>SAP Code</v>
          </cell>
          <cell r="B5" t="str">
            <v>TBL</v>
          </cell>
          <cell r="C5" t="str">
            <v>Description</v>
          </cell>
          <cell r="D5" t="str">
            <v>End Mar</v>
          </cell>
          <cell r="E5" t="str">
            <v>Apr W1</v>
          </cell>
          <cell r="F5" t="str">
            <v xml:space="preserve">TB request </v>
          </cell>
          <cell r="G5" t="str">
            <v>Total Loading</v>
          </cell>
          <cell r="H5" t="str">
            <v>MT</v>
          </cell>
          <cell r="I5" t="str">
            <v>TT</v>
          </cell>
          <cell r="J5" t="str">
            <v>SS</v>
          </cell>
          <cell r="K5" t="str">
            <v>Exp-Thai</v>
          </cell>
          <cell r="L5" t="str">
            <v>Exp-Eng</v>
          </cell>
          <cell r="M5" t="str">
            <v>Sampling</v>
          </cell>
          <cell r="N5" t="str">
            <v>Havi+
Horeca</v>
          </cell>
          <cell r="O5"/>
          <cell r="P5" t="str">
            <v>B/F Fac</v>
          </cell>
          <cell r="Q5" t="str">
            <v>Apr W2</v>
          </cell>
          <cell r="R5" t="str">
            <v xml:space="preserve">TB request </v>
          </cell>
          <cell r="S5" t="str">
            <v>Total Loading</v>
          </cell>
          <cell r="T5" t="str">
            <v>MT</v>
          </cell>
          <cell r="U5" t="str">
            <v>TT</v>
          </cell>
          <cell r="V5" t="str">
            <v>SS</v>
          </cell>
          <cell r="W5" t="str">
            <v>Exp-Thai</v>
          </cell>
          <cell r="X5" t="str">
            <v>Exp-Eng</v>
          </cell>
          <cell r="Y5" t="str">
            <v>Sampling</v>
          </cell>
          <cell r="Z5" t="str">
            <v>Havi+
Horeca</v>
          </cell>
          <cell r="AA5"/>
          <cell r="AB5" t="str">
            <v>B/F Fac</v>
          </cell>
          <cell r="AC5" t="str">
            <v>Apr W3</v>
          </cell>
          <cell r="AD5" t="str">
            <v xml:space="preserve">TB request </v>
          </cell>
          <cell r="AE5" t="str">
            <v>Total Loading</v>
          </cell>
          <cell r="AF5" t="str">
            <v>MT</v>
          </cell>
          <cell r="AG5" t="str">
            <v>TT</v>
          </cell>
          <cell r="AH5" t="str">
            <v>SS</v>
          </cell>
          <cell r="AI5" t="str">
            <v>Exp-Thai</v>
          </cell>
          <cell r="AJ5" t="str">
            <v>Exp-Eng</v>
          </cell>
          <cell r="AK5" t="str">
            <v>Sampling</v>
          </cell>
          <cell r="AL5" t="str">
            <v>Havi+
Horeca</v>
          </cell>
          <cell r="AM5"/>
          <cell r="AN5" t="str">
            <v>B/F Fac</v>
          </cell>
          <cell r="AO5" t="str">
            <v>Apr W4</v>
          </cell>
          <cell r="AP5" t="str">
            <v xml:space="preserve">TB request </v>
          </cell>
          <cell r="AQ5" t="str">
            <v>Total Loading</v>
          </cell>
          <cell r="AR5" t="str">
            <v>MT</v>
          </cell>
          <cell r="AS5" t="str">
            <v>TT</v>
          </cell>
        </row>
        <row r="6">
          <cell r="A6">
            <v>310002949</v>
          </cell>
          <cell r="B6">
            <v>310002949</v>
          </cell>
          <cell r="C6" t="str">
            <v>ORI 180P4</v>
          </cell>
          <cell r="D6">
            <v>2288</v>
          </cell>
          <cell r="E6">
            <v>1800</v>
          </cell>
          <cell r="F6"/>
          <cell r="G6">
            <v>2305.9521664104223</v>
          </cell>
          <cell r="H6">
            <v>183.96308494089556</v>
          </cell>
          <cell r="I6">
            <v>1769.9890814695268</v>
          </cell>
          <cell r="J6">
            <v>352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/>
          <cell r="P6"/>
          <cell r="Q6">
            <v>2760</v>
          </cell>
          <cell r="R6"/>
          <cell r="S6">
            <v>1612.3901261252329</v>
          </cell>
          <cell r="T6">
            <v>308.9865407259702</v>
          </cell>
          <cell r="U6">
            <v>1127.4035853992627</v>
          </cell>
          <cell r="V6">
            <v>176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/>
          <cell r="AB6"/>
          <cell r="AC6">
            <v>0</v>
          </cell>
          <cell r="AD6"/>
          <cell r="AE6">
            <v>962.23214257243399</v>
          </cell>
          <cell r="AF6">
            <v>166.10259125731346</v>
          </cell>
          <cell r="AG6">
            <v>620.12955131512058</v>
          </cell>
          <cell r="AH6">
            <v>176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/>
          <cell r="AN6"/>
          <cell r="AO6">
            <v>0</v>
          </cell>
          <cell r="AP6"/>
          <cell r="AQ6">
            <v>697.43253257590618</v>
          </cell>
          <cell r="AR6">
            <v>273.26555335880596</v>
          </cell>
          <cell r="AS6">
            <v>248.16697921710022</v>
          </cell>
        </row>
        <row r="7">
          <cell r="A7">
            <v>310002950</v>
          </cell>
          <cell r="B7">
            <v>310002950</v>
          </cell>
          <cell r="C7" t="str">
            <v>ORI 180P12</v>
          </cell>
          <cell r="D7">
            <v>195</v>
          </cell>
          <cell r="E7">
            <v>4000</v>
          </cell>
          <cell r="F7"/>
          <cell r="G7">
            <v>1873.8428683385582</v>
          </cell>
          <cell r="H7">
            <v>1873.8428683385582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/>
          <cell r="P7"/>
          <cell r="Q7">
            <v>3000</v>
          </cell>
          <cell r="R7"/>
          <cell r="S7">
            <v>1891.7315830721002</v>
          </cell>
          <cell r="T7">
            <v>1891.7315830721002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/>
          <cell r="AB7"/>
          <cell r="AC7">
            <v>0</v>
          </cell>
          <cell r="AD7"/>
          <cell r="AE7">
            <v>970.46277429467079</v>
          </cell>
          <cell r="AF7">
            <v>970.46277429467079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/>
          <cell r="AN7"/>
          <cell r="AO7">
            <v>0</v>
          </cell>
          <cell r="AP7"/>
          <cell r="AQ7">
            <v>970.46277429467079</v>
          </cell>
          <cell r="AR7">
            <v>970.46277429467079</v>
          </cell>
          <cell r="AS7">
            <v>0</v>
          </cell>
        </row>
        <row r="8">
          <cell r="A8">
            <v>310004517</v>
          </cell>
          <cell r="B8">
            <v>310004517</v>
          </cell>
          <cell r="C8" t="str">
            <v>ORI 180P4x9 LA</v>
          </cell>
          <cell r="D8">
            <v>250</v>
          </cell>
          <cell r="E8">
            <v>0</v>
          </cell>
          <cell r="F8"/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/>
          <cell r="P8"/>
          <cell r="Q8">
            <v>0</v>
          </cell>
          <cell r="R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/>
          <cell r="AB8"/>
          <cell r="AC8">
            <v>0</v>
          </cell>
          <cell r="AD8"/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/>
          <cell r="AN8"/>
          <cell r="AO8">
            <v>0</v>
          </cell>
          <cell r="AP8"/>
          <cell r="AQ8">
            <v>0</v>
          </cell>
          <cell r="AR8">
            <v>0</v>
          </cell>
          <cell r="AS8">
            <v>0</v>
          </cell>
        </row>
        <row r="9">
          <cell r="C9" t="str">
            <v>Total</v>
          </cell>
          <cell r="D9">
            <v>2733</v>
          </cell>
          <cell r="E9">
            <v>5800</v>
          </cell>
          <cell r="F9">
            <v>0</v>
          </cell>
          <cell r="G9">
            <v>4179.7950347489805</v>
          </cell>
          <cell r="H9">
            <v>2057.8059532794537</v>
          </cell>
          <cell r="I9">
            <v>1769.9890814695268</v>
          </cell>
          <cell r="J9">
            <v>352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5760</v>
          </cell>
          <cell r="R9">
            <v>0</v>
          </cell>
          <cell r="S9">
            <v>3504.1217091973331</v>
          </cell>
          <cell r="T9">
            <v>2200.7181237980703</v>
          </cell>
          <cell r="U9">
            <v>1127.4035853992627</v>
          </cell>
          <cell r="V9">
            <v>176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1932.6949168671049</v>
          </cell>
          <cell r="AF9">
            <v>1136.5653655519843</v>
          </cell>
          <cell r="AG9">
            <v>620.12955131512058</v>
          </cell>
          <cell r="AH9">
            <v>176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1667.8953068705769</v>
          </cell>
          <cell r="AR9">
            <v>1243.7283276534768</v>
          </cell>
          <cell r="AS9">
            <v>248.16697921710022</v>
          </cell>
        </row>
        <row r="10">
          <cell r="A10">
            <v>310002953</v>
          </cell>
          <cell r="B10">
            <v>310002953</v>
          </cell>
          <cell r="C10" t="str">
            <v>HL 180P4</v>
          </cell>
          <cell r="D10">
            <v>12592.428571428572</v>
          </cell>
          <cell r="E10">
            <v>18000</v>
          </cell>
          <cell r="F10"/>
          <cell r="G10">
            <v>17407.62772518774</v>
          </cell>
          <cell r="H10">
            <v>1805.62228940624</v>
          </cell>
          <cell r="I10">
            <v>11202.005435781499</v>
          </cell>
          <cell r="J10">
            <v>4400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/>
          <cell r="P10"/>
          <cell r="Q10">
            <v>5520</v>
          </cell>
          <cell r="R10"/>
          <cell r="S10">
            <v>14140.185935719941</v>
          </cell>
          <cell r="T10">
            <v>2071.3416921164498</v>
          </cell>
          <cell r="U10">
            <v>8636.8442436034911</v>
          </cell>
          <cell r="V10">
            <v>3432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/>
          <cell r="AB10"/>
          <cell r="AC10">
            <v>0</v>
          </cell>
          <cell r="AD10"/>
          <cell r="AE10">
            <v>10330.234266493128</v>
          </cell>
          <cell r="AF10">
            <v>1431.9827197249888</v>
          </cell>
          <cell r="AG10">
            <v>6434.2515467681387</v>
          </cell>
          <cell r="AH10">
            <v>2464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/>
          <cell r="AN10"/>
          <cell r="AO10">
            <v>31680</v>
          </cell>
          <cell r="AP10"/>
          <cell r="AQ10">
            <v>9053.515938145405</v>
          </cell>
          <cell r="AR10">
            <v>1643.2885928699682</v>
          </cell>
          <cell r="AS10">
            <v>4594.2273452754371</v>
          </cell>
        </row>
        <row r="11">
          <cell r="A11">
            <v>310002954</v>
          </cell>
          <cell r="B11">
            <v>310002954</v>
          </cell>
          <cell r="C11" t="str">
            <v>HL 180P12</v>
          </cell>
          <cell r="D11">
            <v>2756</v>
          </cell>
          <cell r="E11">
            <v>6900</v>
          </cell>
          <cell r="F11"/>
          <cell r="G11">
            <v>7065.8997722095664</v>
          </cell>
          <cell r="H11">
            <v>7065.8997722095664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/>
          <cell r="P11"/>
          <cell r="Q11">
            <v>6000</v>
          </cell>
          <cell r="R11"/>
          <cell r="S11">
            <v>6098.4150341685645</v>
          </cell>
          <cell r="T11">
            <v>6098.4150341685645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/>
          <cell r="AB11"/>
          <cell r="AC11">
            <v>0</v>
          </cell>
          <cell r="AD11"/>
          <cell r="AE11">
            <v>5881.0027334851929</v>
          </cell>
          <cell r="AF11">
            <v>5881.0027334851929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/>
          <cell r="AN11"/>
          <cell r="AO11">
            <v>11520</v>
          </cell>
          <cell r="AP11"/>
          <cell r="AQ11">
            <v>4815.6824601366743</v>
          </cell>
          <cell r="AR11">
            <v>4815.6824601366743</v>
          </cell>
          <cell r="AS11">
            <v>0</v>
          </cell>
        </row>
        <row r="12">
          <cell r="A12">
            <v>310004518</v>
          </cell>
          <cell r="B12">
            <v>310004518</v>
          </cell>
          <cell r="C12" t="str">
            <v>HL 180 P4x9 LA</v>
          </cell>
          <cell r="D12">
            <v>0</v>
          </cell>
          <cell r="E12">
            <v>0</v>
          </cell>
          <cell r="F12"/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/>
          <cell r="P12"/>
          <cell r="Q12">
            <v>0</v>
          </cell>
          <cell r="R12"/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/>
          <cell r="AB12"/>
          <cell r="AC12">
            <v>0</v>
          </cell>
          <cell r="AD12"/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/>
          <cell r="AN12"/>
          <cell r="AO12">
            <v>0</v>
          </cell>
          <cell r="AP12"/>
          <cell r="AQ12">
            <v>0</v>
          </cell>
          <cell r="AR12">
            <v>0</v>
          </cell>
          <cell r="AS12">
            <v>0</v>
          </cell>
        </row>
        <row r="13">
          <cell r="C13" t="str">
            <v>Total</v>
          </cell>
          <cell r="D13">
            <v>15348.428571428572</v>
          </cell>
          <cell r="E13">
            <v>24900</v>
          </cell>
          <cell r="F13">
            <v>0</v>
          </cell>
          <cell r="G13">
            <v>24473.527497397306</v>
          </cell>
          <cell r="H13">
            <v>8871.5220616158058</v>
          </cell>
          <cell r="I13">
            <v>11202.005435781499</v>
          </cell>
          <cell r="J13">
            <v>4400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11520</v>
          </cell>
          <cell r="R13">
            <v>0</v>
          </cell>
          <cell r="S13">
            <v>20238.600969888506</v>
          </cell>
          <cell r="T13">
            <v>8169.7567262850143</v>
          </cell>
          <cell r="U13">
            <v>8636.8442436034911</v>
          </cell>
          <cell r="V13">
            <v>3432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16211.23699997832</v>
          </cell>
          <cell r="AF13">
            <v>7312.9854532101817</v>
          </cell>
          <cell r="AG13">
            <v>6434.2515467681387</v>
          </cell>
          <cell r="AH13">
            <v>2464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43200</v>
          </cell>
          <cell r="AP13">
            <v>0</v>
          </cell>
          <cell r="AQ13">
            <v>13869.198398282078</v>
          </cell>
          <cell r="AR13">
            <v>6458.9710530066423</v>
          </cell>
          <cell r="AS13">
            <v>4594.2273452754371</v>
          </cell>
        </row>
        <row r="14">
          <cell r="A14">
            <v>310002951</v>
          </cell>
          <cell r="B14">
            <v>310002951</v>
          </cell>
          <cell r="C14" t="str">
            <v>GM 180P4</v>
          </cell>
          <cell r="D14">
            <v>2673.9714285714281</v>
          </cell>
          <cell r="E14">
            <v>0</v>
          </cell>
          <cell r="F14"/>
          <cell r="G14">
            <v>1977.0040923933973</v>
          </cell>
          <cell r="H14">
            <v>77.834348577143388</v>
          </cell>
          <cell r="I14">
            <v>1547.1697438162539</v>
          </cell>
          <cell r="J14">
            <v>352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/>
          <cell r="P14"/>
          <cell r="Q14">
            <v>3760</v>
          </cell>
          <cell r="R14"/>
          <cell r="S14">
            <v>1420.125882335386</v>
          </cell>
          <cell r="T14">
            <v>165.00881898354396</v>
          </cell>
          <cell r="U14">
            <v>991.11706335184203</v>
          </cell>
          <cell r="V14">
            <v>264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/>
          <cell r="AB14"/>
          <cell r="AC14">
            <v>0</v>
          </cell>
          <cell r="AD14"/>
          <cell r="AE14">
            <v>857.21036537739474</v>
          </cell>
          <cell r="AF14">
            <v>130.76170560960088</v>
          </cell>
          <cell r="AG14">
            <v>550.44865976779386</v>
          </cell>
          <cell r="AH14">
            <v>176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/>
          <cell r="AN14"/>
          <cell r="AO14">
            <v>0</v>
          </cell>
          <cell r="AP14"/>
          <cell r="AQ14">
            <v>355.14789518793839</v>
          </cell>
          <cell r="AR14">
            <v>129.98336212382947</v>
          </cell>
          <cell r="AS14">
            <v>225.16453306410895</v>
          </cell>
        </row>
        <row r="15">
          <cell r="A15">
            <v>310002952</v>
          </cell>
          <cell r="B15">
            <v>310002952</v>
          </cell>
          <cell r="C15" t="str">
            <v>GM 180P12</v>
          </cell>
          <cell r="D15">
            <v>0</v>
          </cell>
          <cell r="E15">
            <v>5800</v>
          </cell>
          <cell r="F15"/>
          <cell r="G15">
            <v>1947.3115384615382</v>
          </cell>
          <cell r="H15">
            <v>1947.3115384615382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/>
          <cell r="P15"/>
          <cell r="Q15">
            <v>2000</v>
          </cell>
          <cell r="R15"/>
          <cell r="S15">
            <v>1965.5961538461538</v>
          </cell>
          <cell r="T15">
            <v>1965.5961538461538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/>
          <cell r="AB15"/>
          <cell r="AC15">
            <v>0</v>
          </cell>
          <cell r="AD15"/>
          <cell r="AE15">
            <v>1014.7961538461537</v>
          </cell>
          <cell r="AF15">
            <v>1014.7961538461537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/>
          <cell r="AN15"/>
          <cell r="AO15">
            <v>0</v>
          </cell>
          <cell r="AP15"/>
          <cell r="AQ15">
            <v>1014.7961538461537</v>
          </cell>
          <cell r="AR15">
            <v>1014.7961538461537</v>
          </cell>
          <cell r="AS15">
            <v>0</v>
          </cell>
        </row>
        <row r="16">
          <cell r="A16">
            <v>310004519</v>
          </cell>
          <cell r="B16">
            <v>310004519</v>
          </cell>
          <cell r="C16" t="str">
            <v>GM 180 P4x9 LA</v>
          </cell>
          <cell r="D16">
            <v>0</v>
          </cell>
          <cell r="E16">
            <v>0</v>
          </cell>
          <cell r="F16"/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/>
          <cell r="P16"/>
          <cell r="Q16">
            <v>0</v>
          </cell>
          <cell r="R16"/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/>
          <cell r="AB16"/>
          <cell r="AC16">
            <v>0</v>
          </cell>
          <cell r="AD16"/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/>
          <cell r="AN16"/>
          <cell r="AO16">
            <v>0</v>
          </cell>
          <cell r="AP16"/>
          <cell r="AQ16">
            <v>0</v>
          </cell>
          <cell r="AR16">
            <v>0</v>
          </cell>
          <cell r="AS16">
            <v>0</v>
          </cell>
        </row>
        <row r="17">
          <cell r="C17" t="str">
            <v>Total</v>
          </cell>
          <cell r="D17">
            <v>2673.9714285714281</v>
          </cell>
          <cell r="E17">
            <v>5800</v>
          </cell>
          <cell r="F17">
            <v>0</v>
          </cell>
          <cell r="G17">
            <v>3924.3156308549355</v>
          </cell>
          <cell r="H17">
            <v>2025.1458870386816</v>
          </cell>
          <cell r="I17">
            <v>1547.1697438162539</v>
          </cell>
          <cell r="J17">
            <v>352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5760</v>
          </cell>
          <cell r="R17">
            <v>0</v>
          </cell>
          <cell r="S17">
            <v>3385.7220361815398</v>
          </cell>
          <cell r="T17">
            <v>2130.6049728296975</v>
          </cell>
          <cell r="U17">
            <v>991.11706335184203</v>
          </cell>
          <cell r="V17">
            <v>264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1872.0065192235484</v>
          </cell>
          <cell r="AF17">
            <v>1145.5578594557546</v>
          </cell>
          <cell r="AG17">
            <v>550.44865976779386</v>
          </cell>
          <cell r="AH17">
            <v>176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1369.9440490340921</v>
          </cell>
          <cell r="AR17">
            <v>1144.7795159699831</v>
          </cell>
          <cell r="AS17">
            <v>225.16453306410895</v>
          </cell>
        </row>
        <row r="18">
          <cell r="A18">
            <v>310003079</v>
          </cell>
          <cell r="B18">
            <v>310003079</v>
          </cell>
          <cell r="C18" t="str">
            <v>KH 180P4</v>
          </cell>
          <cell r="D18">
            <v>4007.6230158730195</v>
          </cell>
          <cell r="E18">
            <v>2000</v>
          </cell>
          <cell r="F18"/>
          <cell r="G18">
            <v>4462.4245820111355</v>
          </cell>
          <cell r="H18">
            <v>457.95619874455804</v>
          </cell>
          <cell r="I18">
            <v>3300.4683832665778</v>
          </cell>
          <cell r="J18">
            <v>704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/>
          <cell r="P18"/>
          <cell r="Q18">
            <v>6520</v>
          </cell>
          <cell r="R18"/>
          <cell r="S18">
            <v>3612.3810149200272</v>
          </cell>
          <cell r="T18">
            <v>460.49569707401037</v>
          </cell>
          <cell r="U18">
            <v>2447.8853178460167</v>
          </cell>
          <cell r="V18">
            <v>704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/>
          <cell r="AB18"/>
          <cell r="AC18">
            <v>0</v>
          </cell>
          <cell r="AD18"/>
          <cell r="AE18">
            <v>2325.4765415475354</v>
          </cell>
          <cell r="AF18">
            <v>381.77124886099017</v>
          </cell>
          <cell r="AG18">
            <v>1767.7052926865451</v>
          </cell>
          <cell r="AH18">
            <v>176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/>
          <cell r="AN18"/>
          <cell r="AO18">
            <v>8520</v>
          </cell>
          <cell r="AP18"/>
          <cell r="AQ18">
            <v>3405.9320538649063</v>
          </cell>
          <cell r="AR18">
            <v>386.00374607674394</v>
          </cell>
          <cell r="AS18">
            <v>1259.9283077881621</v>
          </cell>
        </row>
        <row r="19">
          <cell r="A19">
            <v>310003080</v>
          </cell>
          <cell r="B19">
            <v>310003080</v>
          </cell>
          <cell r="C19" t="str">
            <v>KH 180P12</v>
          </cell>
          <cell r="D19">
            <v>825.00000000000091</v>
          </cell>
          <cell r="E19">
            <v>3800</v>
          </cell>
          <cell r="F19"/>
          <cell r="G19">
            <v>3072.043217286915</v>
          </cell>
          <cell r="H19">
            <v>3072.043217286915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/>
          <cell r="P19"/>
          <cell r="Q19">
            <v>5000</v>
          </cell>
          <cell r="R19"/>
          <cell r="S19">
            <v>2153.3013205282118</v>
          </cell>
          <cell r="T19">
            <v>2153.3013205282118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/>
          <cell r="AB19"/>
          <cell r="AC19">
            <v>0</v>
          </cell>
          <cell r="AD19"/>
          <cell r="AE19">
            <v>1607.7983193277314</v>
          </cell>
          <cell r="AF19">
            <v>1607.7983193277314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/>
          <cell r="AN19"/>
          <cell r="AO19">
            <v>3000</v>
          </cell>
          <cell r="AP19"/>
          <cell r="AQ19">
            <v>1138.8571428571429</v>
          </cell>
          <cell r="AR19">
            <v>1138.8571428571429</v>
          </cell>
          <cell r="AS19">
            <v>0</v>
          </cell>
        </row>
        <row r="20">
          <cell r="A20">
            <v>310004520</v>
          </cell>
          <cell r="B20">
            <v>310004520</v>
          </cell>
          <cell r="C20" t="str">
            <v>KH 180 P4x9 LA</v>
          </cell>
          <cell r="D20">
            <v>0</v>
          </cell>
          <cell r="E20">
            <v>0</v>
          </cell>
          <cell r="F20"/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/>
          <cell r="P20"/>
          <cell r="Q20">
            <v>0</v>
          </cell>
          <cell r="R20"/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/>
          <cell r="AB20"/>
          <cell r="AC20">
            <v>0</v>
          </cell>
          <cell r="AD20"/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/>
          <cell r="AN20"/>
          <cell r="AO20">
            <v>0</v>
          </cell>
          <cell r="AP20"/>
          <cell r="AQ20">
            <v>0</v>
          </cell>
          <cell r="AR20">
            <v>0</v>
          </cell>
          <cell r="AS20">
            <v>0</v>
          </cell>
        </row>
        <row r="21">
          <cell r="C21" t="str">
            <v>Total</v>
          </cell>
          <cell r="D21">
            <v>4832.6230158730204</v>
          </cell>
          <cell r="E21">
            <v>5800</v>
          </cell>
          <cell r="F21">
            <v>0</v>
          </cell>
          <cell r="G21">
            <v>7534.4677992980505</v>
          </cell>
          <cell r="H21">
            <v>3529.9994160314732</v>
          </cell>
          <cell r="I21">
            <v>3300.4683832665778</v>
          </cell>
          <cell r="J21">
            <v>704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11520</v>
          </cell>
          <cell r="R21">
            <v>0</v>
          </cell>
          <cell r="S21">
            <v>5765.6823354482385</v>
          </cell>
          <cell r="T21">
            <v>2613.7970176022222</v>
          </cell>
          <cell r="U21">
            <v>2447.8853178460167</v>
          </cell>
          <cell r="V21">
            <v>704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3933.2748608752668</v>
          </cell>
          <cell r="AF21">
            <v>1989.5695681887216</v>
          </cell>
          <cell r="AG21">
            <v>1767.7052926865451</v>
          </cell>
          <cell r="AH21">
            <v>176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11520</v>
          </cell>
          <cell r="AP21">
            <v>0</v>
          </cell>
          <cell r="AQ21">
            <v>4544.7891967220494</v>
          </cell>
          <cell r="AR21">
            <v>1524.8608889338868</v>
          </cell>
          <cell r="AS21">
            <v>1259.9283077881621</v>
          </cell>
        </row>
        <row r="22">
          <cell r="A22" t="str">
            <v>Oishi</v>
          </cell>
          <cell r="B22">
            <v>180</v>
          </cell>
          <cell r="C22" t="str">
            <v>HLand Total 180ml</v>
          </cell>
          <cell r="D22">
            <v>25588.023015873023</v>
          </cell>
          <cell r="E22">
            <v>42300</v>
          </cell>
          <cell r="F22">
            <v>0</v>
          </cell>
          <cell r="G22">
            <v>40112.105962299276</v>
          </cell>
          <cell r="H22">
            <v>16484.473317965414</v>
          </cell>
          <cell r="I22">
            <v>17819.632644333855</v>
          </cell>
          <cell r="J22">
            <v>5808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34560</v>
          </cell>
          <cell r="R22">
            <v>0</v>
          </cell>
          <cell r="S22">
            <v>32894.127050715622</v>
          </cell>
          <cell r="T22">
            <v>15114.876840515006</v>
          </cell>
          <cell r="U22">
            <v>13203.250210200611</v>
          </cell>
          <cell r="V22">
            <v>4576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23949.213296944239</v>
          </cell>
          <cell r="AF22">
            <v>11584.67824640664</v>
          </cell>
          <cell r="AG22">
            <v>9372.5350505375991</v>
          </cell>
          <cell r="AH22">
            <v>2992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54720</v>
          </cell>
          <cell r="AP22">
            <v>0</v>
          </cell>
          <cell r="AQ22">
            <v>21451.826950908799</v>
          </cell>
          <cell r="AR22">
            <v>10372.339785563989</v>
          </cell>
          <cell r="AS22">
            <v>6327.4871653448081</v>
          </cell>
        </row>
        <row r="23">
          <cell r="A23">
            <v>310001198</v>
          </cell>
          <cell r="B23">
            <v>310001198</v>
          </cell>
          <cell r="C23" t="str">
            <v>CZ HL320P24</v>
          </cell>
          <cell r="D23">
            <v>38000</v>
          </cell>
          <cell r="E23">
            <v>70000</v>
          </cell>
          <cell r="F23"/>
          <cell r="G23">
            <v>68958.888376060655</v>
          </cell>
          <cell r="H23">
            <v>34888.415642337546</v>
          </cell>
          <cell r="I23">
            <v>16598.472733723112</v>
          </cell>
          <cell r="J23">
            <v>17472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/>
          <cell r="P23"/>
          <cell r="Q23">
            <v>110000</v>
          </cell>
          <cell r="R23"/>
          <cell r="S23">
            <v>69913.751497973557</v>
          </cell>
          <cell r="T23">
            <v>36259.278764250441</v>
          </cell>
          <cell r="U23">
            <v>16598.472733723112</v>
          </cell>
          <cell r="V23">
            <v>17056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/>
          <cell r="AB23"/>
          <cell r="AC23">
            <v>60000</v>
          </cell>
          <cell r="AD23"/>
          <cell r="AE23">
            <v>65024.171207208783</v>
          </cell>
          <cell r="AF23">
            <v>34157.76287387545</v>
          </cell>
          <cell r="AG23">
            <v>15890.408333333335</v>
          </cell>
          <cell r="AH23">
            <v>14976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/>
          <cell r="AN23"/>
          <cell r="AO23">
            <v>50000</v>
          </cell>
          <cell r="AP23"/>
          <cell r="AQ23">
            <v>65322.607966376032</v>
          </cell>
          <cell r="AR23">
            <v>37328.328433822244</v>
          </cell>
          <cell r="AS23">
            <v>14474.279532553785</v>
          </cell>
        </row>
        <row r="24">
          <cell r="A24">
            <v>310001229</v>
          </cell>
          <cell r="B24">
            <v>310001229</v>
          </cell>
          <cell r="C24" t="str">
            <v>CZ HL320P6</v>
          </cell>
          <cell r="D24">
            <v>20000</v>
          </cell>
          <cell r="E24">
            <v>20000</v>
          </cell>
          <cell r="F24"/>
          <cell r="G24">
            <v>27390.144581646218</v>
          </cell>
          <cell r="H24">
            <v>2757.7220290771179</v>
          </cell>
          <cell r="I24">
            <v>24632.4225525691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/>
          <cell r="P24"/>
          <cell r="Q24">
            <v>20000</v>
          </cell>
          <cell r="R24"/>
          <cell r="S24">
            <v>18119.934955752215</v>
          </cell>
          <cell r="T24">
            <v>2496.0635271807841</v>
          </cell>
          <cell r="U24">
            <v>15623.87142857143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/>
          <cell r="AB24"/>
          <cell r="AC24">
            <v>10000</v>
          </cell>
          <cell r="AD24"/>
          <cell r="AE24">
            <v>10734.16422940445</v>
          </cell>
          <cell r="AF24">
            <v>2218.5469342604301</v>
          </cell>
          <cell r="AG24">
            <v>8515.6172951440203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/>
          <cell r="AN24"/>
          <cell r="AO24">
            <v>10000</v>
          </cell>
          <cell r="AP24"/>
          <cell r="AQ24">
            <v>5153.5419474828323</v>
          </cell>
          <cell r="AR24">
            <v>1845.8817951959545</v>
          </cell>
          <cell r="AS24">
            <v>3307.6601522868782</v>
          </cell>
        </row>
        <row r="25">
          <cell r="A25">
            <v>310004416</v>
          </cell>
          <cell r="B25">
            <v>310004416</v>
          </cell>
          <cell r="C25" t="str">
            <v>CZ HL320 EX</v>
          </cell>
          <cell r="D25">
            <v>0</v>
          </cell>
          <cell r="E25">
            <v>0</v>
          </cell>
          <cell r="F25"/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/>
          <cell r="P25"/>
          <cell r="Q25">
            <v>0</v>
          </cell>
          <cell r="R25"/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/>
          <cell r="AB25"/>
          <cell r="AC25">
            <v>0</v>
          </cell>
          <cell r="AD25"/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/>
          <cell r="AN25"/>
          <cell r="AO25">
            <v>0</v>
          </cell>
          <cell r="AP25"/>
          <cell r="AQ25">
            <v>0</v>
          </cell>
          <cell r="AR25">
            <v>0</v>
          </cell>
          <cell r="AS25">
            <v>0</v>
          </cell>
        </row>
        <row r="26">
          <cell r="A26">
            <v>310003874</v>
          </cell>
          <cell r="B26">
            <v>310003874</v>
          </cell>
          <cell r="C26" t="str">
            <v>CZ HL320 LA</v>
          </cell>
          <cell r="D26">
            <v>0</v>
          </cell>
          <cell r="E26">
            <v>1000</v>
          </cell>
          <cell r="F26"/>
          <cell r="G26">
            <v>1000</v>
          </cell>
          <cell r="H26">
            <v>0</v>
          </cell>
          <cell r="I26">
            <v>0</v>
          </cell>
          <cell r="J26">
            <v>0</v>
          </cell>
          <cell r="K26">
            <v>1000</v>
          </cell>
          <cell r="L26">
            <v>0</v>
          </cell>
          <cell r="M26">
            <v>0</v>
          </cell>
          <cell r="N26">
            <v>0</v>
          </cell>
          <cell r="O26"/>
          <cell r="P26"/>
          <cell r="Q26">
            <v>0</v>
          </cell>
          <cell r="R26"/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/>
          <cell r="AB26"/>
          <cell r="AC26">
            <v>0</v>
          </cell>
          <cell r="AD26"/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/>
          <cell r="AN26"/>
          <cell r="AO26">
            <v>0</v>
          </cell>
          <cell r="AP26"/>
          <cell r="AQ26">
            <v>0</v>
          </cell>
          <cell r="AR26">
            <v>0</v>
          </cell>
          <cell r="AS26">
            <v>0</v>
          </cell>
        </row>
        <row r="27">
          <cell r="A27">
            <v>310003783</v>
          </cell>
          <cell r="B27">
            <v>310003783</v>
          </cell>
          <cell r="C27" t="str">
            <v>Oishi Soda 320ml - Honey Lemon MLBB</v>
          </cell>
          <cell r="D27">
            <v>0</v>
          </cell>
          <cell r="E27">
            <v>6380</v>
          </cell>
          <cell r="F27"/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/>
          <cell r="P27"/>
          <cell r="Q27">
            <v>0</v>
          </cell>
          <cell r="R27"/>
          <cell r="S27">
            <v>6380</v>
          </cell>
          <cell r="T27">
            <v>0</v>
          </cell>
          <cell r="U27">
            <v>0</v>
          </cell>
          <cell r="V27">
            <v>0</v>
          </cell>
          <cell r="W27">
            <v>6380</v>
          </cell>
          <cell r="X27">
            <v>0</v>
          </cell>
          <cell r="Y27">
            <v>0</v>
          </cell>
          <cell r="Z27">
            <v>0</v>
          </cell>
          <cell r="AA27"/>
          <cell r="AB27"/>
          <cell r="AC27">
            <v>0</v>
          </cell>
          <cell r="AD27"/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/>
          <cell r="AN27"/>
          <cell r="AO27">
            <v>0</v>
          </cell>
          <cell r="AP27"/>
          <cell r="AQ27">
            <v>0</v>
          </cell>
          <cell r="AR27">
            <v>0</v>
          </cell>
          <cell r="AS27">
            <v>0</v>
          </cell>
        </row>
        <row r="28">
          <cell r="C28" t="str">
            <v>Total</v>
          </cell>
          <cell r="D28">
            <v>58000</v>
          </cell>
          <cell r="E28">
            <v>97380</v>
          </cell>
          <cell r="F28">
            <v>0</v>
          </cell>
          <cell r="G28">
            <v>97349.032957706877</v>
          </cell>
          <cell r="H28">
            <v>37646.137671414661</v>
          </cell>
          <cell r="I28">
            <v>41230.895286292216</v>
          </cell>
          <cell r="J28">
            <v>17472</v>
          </cell>
          <cell r="K28">
            <v>1000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130000</v>
          </cell>
          <cell r="R28">
            <v>0</v>
          </cell>
          <cell r="S28">
            <v>94413.686453725764</v>
          </cell>
          <cell r="T28">
            <v>38755.342291431225</v>
          </cell>
          <cell r="U28">
            <v>32222.344162294543</v>
          </cell>
          <cell r="V28">
            <v>17056</v>
          </cell>
          <cell r="W28">
            <v>6380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70000</v>
          </cell>
          <cell r="AD28">
            <v>0</v>
          </cell>
          <cell r="AE28">
            <v>75758.335436613241</v>
          </cell>
          <cell r="AF28">
            <v>36376.309808135877</v>
          </cell>
          <cell r="AG28">
            <v>24406.025628477357</v>
          </cell>
          <cell r="AH28">
            <v>14976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60000</v>
          </cell>
          <cell r="AP28">
            <v>0</v>
          </cell>
          <cell r="AQ28">
            <v>70476.14991385887</v>
          </cell>
          <cell r="AR28">
            <v>39174.210229018201</v>
          </cell>
          <cell r="AS28">
            <v>17781.939684840661</v>
          </cell>
        </row>
        <row r="29">
          <cell r="A29">
            <v>310003727</v>
          </cell>
          <cell r="B29">
            <v>310003727</v>
          </cell>
          <cell r="C29" t="str">
            <v>CZ Kyoho 320</v>
          </cell>
          <cell r="D29">
            <v>0</v>
          </cell>
          <cell r="E29">
            <v>70000</v>
          </cell>
          <cell r="F29"/>
          <cell r="G29">
            <v>36321.092967516699</v>
          </cell>
          <cell r="H29">
            <v>18131.015873015873</v>
          </cell>
          <cell r="I29">
            <v>10702.07709450083</v>
          </cell>
          <cell r="J29">
            <v>7488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/>
          <cell r="P29"/>
          <cell r="Q29">
            <v>20000</v>
          </cell>
          <cell r="R29"/>
          <cell r="S29">
            <v>32876.271442158592</v>
          </cell>
          <cell r="T29">
            <v>14686.194347657762</v>
          </cell>
          <cell r="U29">
            <v>10702.07709450083</v>
          </cell>
          <cell r="V29">
            <v>7488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/>
          <cell r="AB29"/>
          <cell r="AC29">
            <v>60000</v>
          </cell>
          <cell r="AD29"/>
          <cell r="AE29">
            <v>33844.898669183123</v>
          </cell>
          <cell r="AF29">
            <v>13590.346883468834</v>
          </cell>
          <cell r="AG29">
            <v>10270.551785714291</v>
          </cell>
          <cell r="AH29">
            <v>9984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/>
          <cell r="AN29"/>
          <cell r="AO29">
            <v>30000</v>
          </cell>
          <cell r="AP29"/>
          <cell r="AQ29">
            <v>40208.801206855889</v>
          </cell>
          <cell r="AR29">
            <v>17281.300038714671</v>
          </cell>
          <cell r="AS29">
            <v>9407.5011681412143</v>
          </cell>
        </row>
        <row r="30">
          <cell r="A30">
            <v>310003728</v>
          </cell>
          <cell r="B30">
            <v>310003728</v>
          </cell>
          <cell r="C30" t="str">
            <v>CZ Kyoho 320P6</v>
          </cell>
          <cell r="D30">
            <v>3703</v>
          </cell>
          <cell r="E30">
            <v>20000</v>
          </cell>
          <cell r="F30"/>
          <cell r="G30">
            <v>14276.843166284836</v>
          </cell>
          <cell r="H30">
            <v>2272.5869893204745</v>
          </cell>
          <cell r="I30">
            <v>12004.256176964362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/>
          <cell r="P30"/>
          <cell r="Q30">
            <v>10000</v>
          </cell>
          <cell r="R30"/>
          <cell r="S30">
            <v>10071.983591397213</v>
          </cell>
          <cell r="T30">
            <v>2390.775019968642</v>
          </cell>
          <cell r="U30">
            <v>7681.2085714285713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/>
          <cell r="AB30"/>
          <cell r="AC30">
            <v>10000</v>
          </cell>
          <cell r="AD30"/>
          <cell r="AE30">
            <v>6402.3243009507096</v>
          </cell>
          <cell r="AF30">
            <v>2162.840960861462</v>
          </cell>
          <cell r="AG30">
            <v>4239.4833400892476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/>
          <cell r="AN30"/>
          <cell r="AO30">
            <v>0</v>
          </cell>
          <cell r="AP30"/>
          <cell r="AQ30">
            <v>3006.1632270815267</v>
          </cell>
          <cell r="AR30">
            <v>1327.082744135136</v>
          </cell>
          <cell r="AS30">
            <v>1679.0804829463907</v>
          </cell>
        </row>
        <row r="31">
          <cell r="A31">
            <v>310003875</v>
          </cell>
          <cell r="B31">
            <v>310003875</v>
          </cell>
          <cell r="C31" t="str">
            <v>CZ KH320 LA</v>
          </cell>
          <cell r="D31">
            <v>0</v>
          </cell>
          <cell r="E31">
            <v>0</v>
          </cell>
          <cell r="F31"/>
          <cell r="G31">
            <v>600</v>
          </cell>
          <cell r="H31">
            <v>0</v>
          </cell>
          <cell r="I31">
            <v>0</v>
          </cell>
          <cell r="J31">
            <v>0</v>
          </cell>
          <cell r="K31">
            <v>600</v>
          </cell>
          <cell r="L31">
            <v>0</v>
          </cell>
          <cell r="M31">
            <v>0</v>
          </cell>
          <cell r="N31">
            <v>0</v>
          </cell>
          <cell r="O31"/>
          <cell r="P31"/>
          <cell r="Q31">
            <v>600</v>
          </cell>
          <cell r="R31"/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/>
          <cell r="AB31"/>
          <cell r="AC31">
            <v>0</v>
          </cell>
          <cell r="AD31"/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/>
          <cell r="AN31"/>
          <cell r="AO31">
            <v>0</v>
          </cell>
          <cell r="AP31"/>
          <cell r="AQ31">
            <v>0</v>
          </cell>
          <cell r="AR31">
            <v>0</v>
          </cell>
          <cell r="AS31">
            <v>0</v>
          </cell>
        </row>
        <row r="32">
          <cell r="A32">
            <v>310004491</v>
          </cell>
          <cell r="B32" t="str">
            <v xml:space="preserve">CKZ EX-TH </v>
          </cell>
          <cell r="C32" t="str">
            <v>CZ KH320 (เกาหลี)</v>
          </cell>
          <cell r="D32">
            <v>0</v>
          </cell>
          <cell r="E32">
            <v>0</v>
          </cell>
          <cell r="F32"/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/>
          <cell r="P32"/>
          <cell r="Q32">
            <v>0</v>
          </cell>
          <cell r="R32"/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/>
          <cell r="AB32"/>
          <cell r="AC32">
            <v>0</v>
          </cell>
          <cell r="AD32"/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/>
          <cell r="AN32"/>
          <cell r="AO32">
            <v>0</v>
          </cell>
          <cell r="AP32"/>
          <cell r="AQ32">
            <v>0</v>
          </cell>
          <cell r="AR32">
            <v>0</v>
          </cell>
          <cell r="AS32">
            <v>0</v>
          </cell>
        </row>
        <row r="33">
          <cell r="A33">
            <v>310003784</v>
          </cell>
          <cell r="B33">
            <v>310003784</v>
          </cell>
          <cell r="C33" t="str">
            <v>Oishi Soda 320ml - kyoho P6</v>
          </cell>
          <cell r="D33">
            <v>0</v>
          </cell>
          <cell r="E33">
            <v>0</v>
          </cell>
          <cell r="F33"/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/>
          <cell r="P33"/>
          <cell r="Q33">
            <v>0</v>
          </cell>
          <cell r="R33"/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/>
          <cell r="AB33"/>
          <cell r="AC33">
            <v>0</v>
          </cell>
          <cell r="AD33"/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/>
          <cell r="AN33"/>
          <cell r="AO33">
            <v>0</v>
          </cell>
          <cell r="AP33"/>
          <cell r="AQ33">
            <v>0</v>
          </cell>
          <cell r="AR33">
            <v>0</v>
          </cell>
          <cell r="AS33">
            <v>0</v>
          </cell>
        </row>
        <row r="34">
          <cell r="C34" t="str">
            <v>Total</v>
          </cell>
          <cell r="D34">
            <v>3703</v>
          </cell>
          <cell r="E34">
            <v>90000</v>
          </cell>
          <cell r="F34">
            <v>0</v>
          </cell>
          <cell r="G34">
            <v>51197.936133801537</v>
          </cell>
          <cell r="H34">
            <v>20403.602862336345</v>
          </cell>
          <cell r="I34">
            <v>22706.333271465192</v>
          </cell>
          <cell r="J34">
            <v>7488</v>
          </cell>
          <cell r="K34">
            <v>600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30600</v>
          </cell>
          <cell r="R34">
            <v>0</v>
          </cell>
          <cell r="S34">
            <v>42948.255033555804</v>
          </cell>
          <cell r="T34">
            <v>17076.969367626403</v>
          </cell>
          <cell r="U34">
            <v>18383.285665929401</v>
          </cell>
          <cell r="V34">
            <v>7488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70000</v>
          </cell>
          <cell r="AD34">
            <v>0</v>
          </cell>
          <cell r="AE34">
            <v>40247.222970133836</v>
          </cell>
          <cell r="AF34">
            <v>15753.187844330296</v>
          </cell>
          <cell r="AG34">
            <v>14510.035125803539</v>
          </cell>
          <cell r="AH34">
            <v>9984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30000</v>
          </cell>
          <cell r="AP34">
            <v>0</v>
          </cell>
          <cell r="AQ34">
            <v>43214.964433937414</v>
          </cell>
          <cell r="AR34">
            <v>18608.382782849807</v>
          </cell>
          <cell r="AS34">
            <v>11086.581651087605</v>
          </cell>
        </row>
        <row r="35">
          <cell r="A35" t="str">
            <v>Oishi</v>
          </cell>
          <cell r="B35">
            <v>320</v>
          </cell>
          <cell r="C35" t="str">
            <v>HLand Total 320ml</v>
          </cell>
          <cell r="D35">
            <v>61703</v>
          </cell>
          <cell r="E35">
            <v>187380</v>
          </cell>
          <cell r="F35">
            <v>0</v>
          </cell>
          <cell r="G35">
            <v>148546.96909150842</v>
          </cell>
          <cell r="H35">
            <v>58049.740533751006</v>
          </cell>
          <cell r="I35">
            <v>63937.228557757408</v>
          </cell>
          <cell r="J35">
            <v>24960</v>
          </cell>
          <cell r="K35">
            <v>1600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160600</v>
          </cell>
          <cell r="R35">
            <v>0</v>
          </cell>
          <cell r="S35">
            <v>137361.94148728158</v>
          </cell>
          <cell r="T35">
            <v>55832.311659057625</v>
          </cell>
          <cell r="U35">
            <v>50605.629828223944</v>
          </cell>
          <cell r="V35">
            <v>24544</v>
          </cell>
          <cell r="W35">
            <v>6380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140000</v>
          </cell>
          <cell r="AD35">
            <v>0</v>
          </cell>
          <cell r="AE35">
            <v>116005.55840674708</v>
          </cell>
          <cell r="AF35">
            <v>52129.497652466176</v>
          </cell>
          <cell r="AG35">
            <v>38916.060754280894</v>
          </cell>
          <cell r="AH35">
            <v>24960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90000</v>
          </cell>
          <cell r="AP35">
            <v>0</v>
          </cell>
          <cell r="AQ35">
            <v>113691.11434779628</v>
          </cell>
          <cell r="AR35">
            <v>57782.593011868012</v>
          </cell>
          <cell r="AS35">
            <v>28868.521335928264</v>
          </cell>
        </row>
        <row r="36">
          <cell r="A36">
            <v>310002641</v>
          </cell>
          <cell r="B36">
            <v>310002641</v>
          </cell>
          <cell r="C36" t="str">
            <v>HL 350P24</v>
          </cell>
          <cell r="D36">
            <v>58712</v>
          </cell>
          <cell r="E36">
            <v>112500</v>
          </cell>
          <cell r="F36"/>
          <cell r="G36">
            <v>65447.461008583341</v>
          </cell>
          <cell r="H36">
            <v>0</v>
          </cell>
          <cell r="I36">
            <v>41903.461008583341</v>
          </cell>
          <cell r="J36">
            <v>23544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/>
          <cell r="P36"/>
          <cell r="Q36">
            <v>0</v>
          </cell>
          <cell r="R36"/>
          <cell r="S36">
            <v>61127.461008583341</v>
          </cell>
          <cell r="T36">
            <v>0</v>
          </cell>
          <cell r="U36">
            <v>41903.461008583341</v>
          </cell>
          <cell r="V36">
            <v>19224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/>
          <cell r="AB36"/>
          <cell r="AC36">
            <v>98214.285714285725</v>
          </cell>
          <cell r="AD36"/>
          <cell r="AE36">
            <v>60887.057142857142</v>
          </cell>
          <cell r="AF36">
            <v>0</v>
          </cell>
          <cell r="AG36">
            <v>38639.057142857142</v>
          </cell>
          <cell r="AH36">
            <v>22248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/>
          <cell r="AN36"/>
          <cell r="AO36">
            <v>0</v>
          </cell>
          <cell r="AP36"/>
          <cell r="AQ36">
            <v>51838.249411404751</v>
          </cell>
          <cell r="AR36">
            <v>0</v>
          </cell>
          <cell r="AS36">
            <v>32110.249411404751</v>
          </cell>
        </row>
        <row r="37">
          <cell r="A37" t="str">
            <v>HL350P24-YO</v>
          </cell>
          <cell r="B37" t="str">
            <v>HL350P24-YO</v>
          </cell>
          <cell r="C37" t="str">
            <v>HL 350P24</v>
          </cell>
          <cell r="D37">
            <v>0</v>
          </cell>
          <cell r="E37">
            <v>0</v>
          </cell>
          <cell r="F37"/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/>
          <cell r="P37"/>
          <cell r="Q37">
            <v>0</v>
          </cell>
          <cell r="R37"/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/>
          <cell r="AB37"/>
          <cell r="AC37">
            <v>0</v>
          </cell>
          <cell r="AD37"/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/>
          <cell r="AN37"/>
          <cell r="AO37">
            <v>0</v>
          </cell>
          <cell r="AP37"/>
          <cell r="AQ37">
            <v>0</v>
          </cell>
          <cell r="AR37">
            <v>0</v>
          </cell>
          <cell r="AS37">
            <v>0</v>
          </cell>
        </row>
        <row r="38">
          <cell r="A38">
            <v>310002642</v>
          </cell>
          <cell r="B38">
            <v>310002642</v>
          </cell>
          <cell r="C38" t="str">
            <v>HL 350P6</v>
          </cell>
          <cell r="D38">
            <v>16500</v>
          </cell>
          <cell r="E38">
            <v>62500</v>
          </cell>
          <cell r="F38"/>
          <cell r="G38">
            <v>40529.498265262329</v>
          </cell>
          <cell r="H38">
            <v>10939.168145823627</v>
          </cell>
          <cell r="I38">
            <v>29302.330119438706</v>
          </cell>
          <cell r="J38">
            <v>288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/>
          <cell r="P38"/>
          <cell r="Q38">
            <v>0</v>
          </cell>
          <cell r="R38"/>
          <cell r="S38">
            <v>30934.017822574711</v>
          </cell>
          <cell r="T38">
            <v>13622.83282257471</v>
          </cell>
          <cell r="U38">
            <v>17311.185000000001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/>
          <cell r="AB38"/>
          <cell r="AC38">
            <v>49107.142857142862</v>
          </cell>
          <cell r="AD38"/>
          <cell r="AE38">
            <v>21698.486491434138</v>
          </cell>
          <cell r="AF38">
            <v>13268.071551153495</v>
          </cell>
          <cell r="AG38">
            <v>8430.4149402806452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/>
          <cell r="AN38"/>
          <cell r="AO38">
            <v>0</v>
          </cell>
          <cell r="AP38"/>
          <cell r="AQ38">
            <v>13469.804563585945</v>
          </cell>
          <cell r="AR38">
            <v>10809.784623305301</v>
          </cell>
          <cell r="AS38">
            <v>2660.0199402806456</v>
          </cell>
        </row>
        <row r="39">
          <cell r="A39" t="str">
            <v>HL350P6-YO</v>
          </cell>
          <cell r="B39" t="str">
            <v>HL350P6-YO</v>
          </cell>
          <cell r="C39" t="str">
            <v>HL 350P6</v>
          </cell>
          <cell r="D39">
            <v>0</v>
          </cell>
          <cell r="E39">
            <v>0</v>
          </cell>
          <cell r="F39"/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/>
          <cell r="P39"/>
          <cell r="Q39">
            <v>0</v>
          </cell>
          <cell r="R39"/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/>
          <cell r="AB39"/>
          <cell r="AC39">
            <v>0</v>
          </cell>
          <cell r="AD39"/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/>
          <cell r="AN39"/>
          <cell r="AO39">
            <v>0</v>
          </cell>
          <cell r="AP39"/>
          <cell r="AQ39">
            <v>0</v>
          </cell>
          <cell r="AR39">
            <v>0</v>
          </cell>
          <cell r="AS39">
            <v>0</v>
          </cell>
        </row>
        <row r="40">
          <cell r="A40">
            <v>310003146</v>
          </cell>
          <cell r="B40">
            <v>310003146</v>
          </cell>
          <cell r="C40" t="str">
            <v>HL-MM 350 P.6</v>
          </cell>
          <cell r="D40">
            <v>801</v>
          </cell>
          <cell r="E40">
            <v>0</v>
          </cell>
          <cell r="F40"/>
          <cell r="G40">
            <v>3300</v>
          </cell>
          <cell r="H40">
            <v>0</v>
          </cell>
          <cell r="I40">
            <v>0</v>
          </cell>
          <cell r="J40">
            <v>0</v>
          </cell>
          <cell r="K40">
            <v>3300</v>
          </cell>
          <cell r="L40">
            <v>0</v>
          </cell>
          <cell r="M40">
            <v>0</v>
          </cell>
          <cell r="N40">
            <v>0</v>
          </cell>
          <cell r="O40"/>
          <cell r="P40"/>
          <cell r="Q40">
            <v>0</v>
          </cell>
          <cell r="R40"/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/>
          <cell r="AB40"/>
          <cell r="AC40">
            <v>0</v>
          </cell>
          <cell r="AD40"/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/>
          <cell r="AN40"/>
          <cell r="AO40">
            <v>0</v>
          </cell>
          <cell r="AP40"/>
          <cell r="AQ40">
            <v>0</v>
          </cell>
          <cell r="AR40">
            <v>0</v>
          </cell>
          <cell r="AS40">
            <v>0</v>
          </cell>
        </row>
        <row r="41">
          <cell r="C41" t="str">
            <v>Total</v>
          </cell>
          <cell r="D41">
            <v>76013</v>
          </cell>
          <cell r="E41">
            <v>175000</v>
          </cell>
          <cell r="F41">
            <v>0</v>
          </cell>
          <cell r="G41">
            <v>109276.95927384567</v>
          </cell>
          <cell r="H41">
            <v>10939.168145823627</v>
          </cell>
          <cell r="I41">
            <v>71205.791128022043</v>
          </cell>
          <cell r="J41">
            <v>23832</v>
          </cell>
          <cell r="K41">
            <v>3300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92061.478831158049</v>
          </cell>
          <cell r="T41">
            <v>13622.83282257471</v>
          </cell>
          <cell r="U41">
            <v>59214.646008583339</v>
          </cell>
          <cell r="V41">
            <v>19224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147321.42857142858</v>
          </cell>
          <cell r="AD41">
            <v>0</v>
          </cell>
          <cell r="AE41">
            <v>82585.543634291273</v>
          </cell>
          <cell r="AF41">
            <v>13268.071551153495</v>
          </cell>
          <cell r="AG41">
            <v>47069.472083137785</v>
          </cell>
          <cell r="AH41">
            <v>22248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65308.053974990697</v>
          </cell>
          <cell r="AR41">
            <v>10809.784623305301</v>
          </cell>
          <cell r="AS41">
            <v>34770.269351685398</v>
          </cell>
        </row>
        <row r="42">
          <cell r="A42">
            <v>310002645</v>
          </cell>
          <cell r="B42">
            <v>310002645</v>
          </cell>
          <cell r="C42" t="str">
            <v>ORI 350P24</v>
          </cell>
          <cell r="D42">
            <v>0</v>
          </cell>
          <cell r="E42">
            <v>0</v>
          </cell>
          <cell r="F42"/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/>
          <cell r="P42"/>
          <cell r="Q42">
            <v>0</v>
          </cell>
          <cell r="R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/>
          <cell r="AB42"/>
          <cell r="AC42">
            <v>0</v>
          </cell>
          <cell r="AD42"/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/>
          <cell r="AN42"/>
          <cell r="AO42">
            <v>0</v>
          </cell>
          <cell r="AP42"/>
          <cell r="AQ42">
            <v>0</v>
          </cell>
          <cell r="AR42">
            <v>0</v>
          </cell>
          <cell r="AS42">
            <v>0</v>
          </cell>
        </row>
        <row r="43">
          <cell r="A43">
            <v>310002646</v>
          </cell>
          <cell r="B43">
            <v>310002646</v>
          </cell>
          <cell r="C43" t="str">
            <v>ORI 350P6</v>
          </cell>
          <cell r="D43">
            <v>36125</v>
          </cell>
          <cell r="E43">
            <v>80357.142857142855</v>
          </cell>
          <cell r="F43"/>
          <cell r="G43">
            <v>22039.11472137487</v>
          </cell>
          <cell r="H43">
            <v>0</v>
          </cell>
          <cell r="I43">
            <v>16423.11472137487</v>
          </cell>
          <cell r="J43">
            <v>5616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/>
          <cell r="P43"/>
          <cell r="Q43">
            <v>0</v>
          </cell>
          <cell r="R43"/>
          <cell r="S43">
            <v>21258.233011385611</v>
          </cell>
          <cell r="T43">
            <v>0</v>
          </cell>
          <cell r="U43">
            <v>13266.233011385611</v>
          </cell>
          <cell r="V43">
            <v>7992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/>
          <cell r="AB43"/>
          <cell r="AC43">
            <v>0</v>
          </cell>
          <cell r="AD43"/>
          <cell r="AE43">
            <v>17095.26628786252</v>
          </cell>
          <cell r="AF43">
            <v>0</v>
          </cell>
          <cell r="AG43">
            <v>10327.266287862518</v>
          </cell>
          <cell r="AH43">
            <v>6768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/>
          <cell r="AN43"/>
          <cell r="AO43">
            <v>0</v>
          </cell>
          <cell r="AP43"/>
          <cell r="AQ43">
            <v>14374.214550805587</v>
          </cell>
          <cell r="AR43">
            <v>0</v>
          </cell>
          <cell r="AS43">
            <v>7606.2145508055874</v>
          </cell>
        </row>
        <row r="44">
          <cell r="A44">
            <v>310003145</v>
          </cell>
          <cell r="B44">
            <v>310003145</v>
          </cell>
          <cell r="C44" t="str">
            <v>OR-MM 350 P.6</v>
          </cell>
          <cell r="D44">
            <v>264</v>
          </cell>
          <cell r="E44">
            <v>0</v>
          </cell>
          <cell r="F44"/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/>
          <cell r="P44"/>
          <cell r="Q44">
            <v>0</v>
          </cell>
          <cell r="R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/>
          <cell r="AB44"/>
          <cell r="AC44">
            <v>0</v>
          </cell>
          <cell r="AD44"/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/>
          <cell r="AN44"/>
          <cell r="AO44">
            <v>0</v>
          </cell>
          <cell r="AP44"/>
          <cell r="AQ44">
            <v>0</v>
          </cell>
          <cell r="AR44">
            <v>0</v>
          </cell>
          <cell r="AS44">
            <v>0</v>
          </cell>
        </row>
        <row r="45">
          <cell r="C45" t="str">
            <v>Total</v>
          </cell>
          <cell r="D45">
            <v>36389</v>
          </cell>
          <cell r="E45">
            <v>80357.142857142855</v>
          </cell>
          <cell r="F45">
            <v>0</v>
          </cell>
          <cell r="G45">
            <v>22039.11472137487</v>
          </cell>
          <cell r="H45">
            <v>0</v>
          </cell>
          <cell r="I45">
            <v>16423.11472137487</v>
          </cell>
          <cell r="J45">
            <v>5616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21258.233011385611</v>
          </cell>
          <cell r="T45">
            <v>0</v>
          </cell>
          <cell r="U45">
            <v>13266.233011385611</v>
          </cell>
          <cell r="V45">
            <v>7992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17095.26628786252</v>
          </cell>
          <cell r="AF45">
            <v>0</v>
          </cell>
          <cell r="AG45">
            <v>10327.266287862518</v>
          </cell>
          <cell r="AH45">
            <v>6768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14374.214550805587</v>
          </cell>
          <cell r="AR45">
            <v>0</v>
          </cell>
          <cell r="AS45">
            <v>7606.2145508055874</v>
          </cell>
        </row>
        <row r="46">
          <cell r="A46">
            <v>310002643</v>
          </cell>
          <cell r="B46">
            <v>310002643</v>
          </cell>
          <cell r="C46" t="str">
            <v>GM 350P24</v>
          </cell>
          <cell r="D46">
            <v>0</v>
          </cell>
          <cell r="E46">
            <v>0</v>
          </cell>
          <cell r="F46"/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/>
          <cell r="P46"/>
          <cell r="Q46">
            <v>0</v>
          </cell>
          <cell r="R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/>
          <cell r="AB46"/>
          <cell r="AC46">
            <v>0</v>
          </cell>
          <cell r="AD46"/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/>
          <cell r="AN46"/>
          <cell r="AO46">
            <v>0</v>
          </cell>
          <cell r="AP46"/>
          <cell r="AQ46">
            <v>0</v>
          </cell>
          <cell r="AR46">
            <v>0</v>
          </cell>
          <cell r="AS46">
            <v>0</v>
          </cell>
        </row>
        <row r="47">
          <cell r="A47">
            <v>310002644</v>
          </cell>
          <cell r="B47">
            <v>310002644</v>
          </cell>
          <cell r="C47" t="str">
            <v>GM 350P6</v>
          </cell>
          <cell r="D47">
            <v>47000</v>
          </cell>
          <cell r="E47">
            <v>0</v>
          </cell>
          <cell r="F47"/>
          <cell r="G47">
            <v>18745.172680454416</v>
          </cell>
          <cell r="H47">
            <v>3502.1045676335052</v>
          </cell>
          <cell r="I47">
            <v>13731.068112820909</v>
          </cell>
          <cell r="J47">
            <v>1512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/>
          <cell r="P47"/>
          <cell r="Q47">
            <v>0</v>
          </cell>
          <cell r="R47"/>
          <cell r="S47">
            <v>21654.432366491372</v>
          </cell>
          <cell r="T47">
            <v>3522.5847113038762</v>
          </cell>
          <cell r="U47">
            <v>10787.847655187496</v>
          </cell>
          <cell r="V47">
            <v>7344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/>
          <cell r="AB47"/>
          <cell r="AC47">
            <v>0</v>
          </cell>
          <cell r="AD47"/>
          <cell r="AE47">
            <v>16790.266809902016</v>
          </cell>
          <cell r="AF47">
            <v>1814.5407291949039</v>
          </cell>
          <cell r="AG47">
            <v>8207.7260807071107</v>
          </cell>
          <cell r="AH47">
            <v>6768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/>
          <cell r="AN47"/>
          <cell r="AO47">
            <v>71428.571428571435</v>
          </cell>
          <cell r="AP47"/>
          <cell r="AQ47">
            <v>13001.532204776882</v>
          </cell>
          <cell r="AR47">
            <v>1826.8288153971266</v>
          </cell>
          <cell r="AS47">
            <v>5990.7033893797561</v>
          </cell>
        </row>
        <row r="48">
          <cell r="A48">
            <v>310003147</v>
          </cell>
          <cell r="B48">
            <v>310003147</v>
          </cell>
          <cell r="C48" t="str">
            <v>GM-MM 350 P.6</v>
          </cell>
          <cell r="D48">
            <v>340</v>
          </cell>
          <cell r="E48">
            <v>0</v>
          </cell>
          <cell r="F48"/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/>
          <cell r="P48"/>
          <cell r="Q48">
            <v>0</v>
          </cell>
          <cell r="R48"/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/>
          <cell r="AB48"/>
          <cell r="AC48">
            <v>0</v>
          </cell>
          <cell r="AD48"/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/>
          <cell r="AN48"/>
          <cell r="AO48">
            <v>0</v>
          </cell>
          <cell r="AP48"/>
          <cell r="AQ48">
            <v>0</v>
          </cell>
          <cell r="AR48">
            <v>0</v>
          </cell>
          <cell r="AS48">
            <v>0</v>
          </cell>
        </row>
        <row r="49">
          <cell r="C49" t="str">
            <v>Total</v>
          </cell>
          <cell r="D49">
            <v>47340</v>
          </cell>
          <cell r="E49">
            <v>0</v>
          </cell>
          <cell r="F49">
            <v>0</v>
          </cell>
          <cell r="G49">
            <v>18745.172680454416</v>
          </cell>
          <cell r="H49">
            <v>3502.1045676335052</v>
          </cell>
          <cell r="I49">
            <v>13731.068112820909</v>
          </cell>
          <cell r="J49">
            <v>1512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21654.432366491372</v>
          </cell>
          <cell r="T49">
            <v>3522.5847113038762</v>
          </cell>
          <cell r="U49">
            <v>10787.847655187496</v>
          </cell>
          <cell r="V49">
            <v>7344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16790.266809902016</v>
          </cell>
          <cell r="AF49">
            <v>1814.5407291949039</v>
          </cell>
          <cell r="AG49">
            <v>8207.7260807071107</v>
          </cell>
          <cell r="AH49">
            <v>6768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71428.571428571435</v>
          </cell>
          <cell r="AP49">
            <v>0</v>
          </cell>
          <cell r="AQ49">
            <v>13001.532204776882</v>
          </cell>
          <cell r="AR49">
            <v>1826.8288153971266</v>
          </cell>
          <cell r="AS49">
            <v>5990.7033893797561</v>
          </cell>
        </row>
        <row r="50">
          <cell r="A50">
            <v>310003155</v>
          </cell>
          <cell r="B50">
            <v>310003155</v>
          </cell>
          <cell r="C50" t="str">
            <v>WA 350P6</v>
          </cell>
          <cell r="D50">
            <v>23750</v>
          </cell>
          <cell r="E50">
            <v>0</v>
          </cell>
          <cell r="F50"/>
          <cell r="G50">
            <v>31229.368660552493</v>
          </cell>
          <cell r="H50">
            <v>3277.8769422001242</v>
          </cell>
          <cell r="I50">
            <v>17871.491718352368</v>
          </cell>
          <cell r="J50">
            <v>10080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/>
          <cell r="P50"/>
          <cell r="Q50">
            <v>89285.71428571429</v>
          </cell>
          <cell r="R50"/>
          <cell r="S50">
            <v>25113.405937943549</v>
          </cell>
          <cell r="T50">
            <v>3290.1230577998758</v>
          </cell>
          <cell r="U50">
            <v>15127.282880143672</v>
          </cell>
          <cell r="V50">
            <v>6696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/>
          <cell r="AB50"/>
          <cell r="AC50">
            <v>0</v>
          </cell>
          <cell r="AD50"/>
          <cell r="AE50">
            <v>20815.474308810059</v>
          </cell>
          <cell r="AF50">
            <v>3277.8769422001242</v>
          </cell>
          <cell r="AG50">
            <v>12497.597366609936</v>
          </cell>
          <cell r="AH50">
            <v>5040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/>
          <cell r="AN50"/>
          <cell r="AO50">
            <v>0</v>
          </cell>
          <cell r="AP50"/>
          <cell r="AQ50">
            <v>17592.558235551038</v>
          </cell>
          <cell r="AR50">
            <v>3290.1230577998758</v>
          </cell>
          <cell r="AS50">
            <v>9982.435177751162</v>
          </cell>
        </row>
        <row r="51">
          <cell r="C51" t="str">
            <v>Total</v>
          </cell>
          <cell r="D51">
            <v>23750</v>
          </cell>
          <cell r="E51">
            <v>0</v>
          </cell>
          <cell r="F51">
            <v>0</v>
          </cell>
          <cell r="G51">
            <v>31229.368660552493</v>
          </cell>
          <cell r="H51">
            <v>3277.8769422001242</v>
          </cell>
          <cell r="I51">
            <v>17871.491718352368</v>
          </cell>
          <cell r="J51">
            <v>10080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89285.71428571429</v>
          </cell>
          <cell r="R51">
            <v>0</v>
          </cell>
          <cell r="S51">
            <v>25113.405937943549</v>
          </cell>
          <cell r="T51">
            <v>3290.1230577998758</v>
          </cell>
          <cell r="U51">
            <v>15127.282880143672</v>
          </cell>
          <cell r="V51">
            <v>6696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20815.474308810059</v>
          </cell>
          <cell r="AF51">
            <v>3277.8769422001242</v>
          </cell>
          <cell r="AG51">
            <v>12497.597366609936</v>
          </cell>
          <cell r="AH51">
            <v>5040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17592.558235551038</v>
          </cell>
          <cell r="AR51">
            <v>3290.1230577998758</v>
          </cell>
          <cell r="AS51">
            <v>9982.435177751162</v>
          </cell>
        </row>
        <row r="52">
          <cell r="A52" t="str">
            <v>Oishi</v>
          </cell>
          <cell r="B52">
            <v>350</v>
          </cell>
          <cell r="C52" t="str">
            <v>HLand Total GT 350 ml</v>
          </cell>
          <cell r="D52">
            <v>183492</v>
          </cell>
          <cell r="E52">
            <v>255357.14285714284</v>
          </cell>
          <cell r="F52">
            <v>0</v>
          </cell>
          <cell r="G52">
            <v>181290.61533622743</v>
          </cell>
          <cell r="H52">
            <v>17719.149655657257</v>
          </cell>
          <cell r="I52">
            <v>119231.4656805702</v>
          </cell>
          <cell r="J52">
            <v>41040</v>
          </cell>
          <cell r="K52">
            <v>3300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89285.71428571429</v>
          </cell>
          <cell r="R52">
            <v>0</v>
          </cell>
          <cell r="S52">
            <v>160087.55014697858</v>
          </cell>
          <cell r="T52">
            <v>20435.540591678462</v>
          </cell>
          <cell r="U52">
            <v>98396.009555300116</v>
          </cell>
          <cell r="V52">
            <v>41256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147321.42857142858</v>
          </cell>
          <cell r="AD52">
            <v>0</v>
          </cell>
          <cell r="AE52">
            <v>137286.55104086586</v>
          </cell>
          <cell r="AF52">
            <v>18360.489222548524</v>
          </cell>
          <cell r="AG52">
            <v>78102.06181831735</v>
          </cell>
          <cell r="AH52">
            <v>40824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71428.571428571435</v>
          </cell>
          <cell r="AP52">
            <v>0</v>
          </cell>
          <cell r="AQ52">
            <v>110276.35896612421</v>
          </cell>
          <cell r="AR52">
            <v>15926.736496502303</v>
          </cell>
          <cell r="AS52">
            <v>58349.622469621907</v>
          </cell>
        </row>
        <row r="53">
          <cell r="A53">
            <v>310003572</v>
          </cell>
          <cell r="B53">
            <v>310003572</v>
          </cell>
          <cell r="C53" t="str">
            <v>Kyoho Plus C 350  P24</v>
          </cell>
          <cell r="D53">
            <v>60434</v>
          </cell>
          <cell r="E53">
            <v>0</v>
          </cell>
          <cell r="F53"/>
          <cell r="G53">
            <v>46756.981316555655</v>
          </cell>
          <cell r="H53">
            <v>0</v>
          </cell>
          <cell r="I53">
            <v>29908.981316555659</v>
          </cell>
          <cell r="J53">
            <v>16848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/>
          <cell r="P53"/>
          <cell r="Q53">
            <v>98214.285714285725</v>
          </cell>
          <cell r="R53"/>
          <cell r="S53">
            <v>45172.981316555655</v>
          </cell>
          <cell r="T53">
            <v>0</v>
          </cell>
          <cell r="U53">
            <v>29908.981316555659</v>
          </cell>
          <cell r="V53">
            <v>15264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/>
          <cell r="AB53"/>
          <cell r="AC53">
            <v>89285.71428571429</v>
          </cell>
          <cell r="AD53"/>
          <cell r="AE53">
            <v>48967.071428571435</v>
          </cell>
          <cell r="AF53">
            <v>0</v>
          </cell>
          <cell r="AG53">
            <v>27655.071428571431</v>
          </cell>
          <cell r="AH53">
            <v>21312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/>
          <cell r="AN53"/>
          <cell r="AO53">
            <v>100000</v>
          </cell>
          <cell r="AP53"/>
          <cell r="AQ53">
            <v>37259.251652602979</v>
          </cell>
          <cell r="AR53">
            <v>0</v>
          </cell>
          <cell r="AS53">
            <v>23147.251652602976</v>
          </cell>
        </row>
        <row r="54">
          <cell r="A54">
            <v>310003573</v>
          </cell>
          <cell r="B54">
            <v>310003573</v>
          </cell>
          <cell r="C54" t="str">
            <v>Kyoho Plus C 350  P6</v>
          </cell>
          <cell r="D54">
            <v>55216.857142857145</v>
          </cell>
          <cell r="E54">
            <v>0</v>
          </cell>
          <cell r="F54"/>
          <cell r="G54">
            <v>33107.496432109518</v>
          </cell>
          <cell r="H54">
            <v>11456.411559745849</v>
          </cell>
          <cell r="I54">
            <v>20931.084872363666</v>
          </cell>
          <cell r="J54">
            <v>720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/>
          <cell r="P54"/>
          <cell r="Q54">
            <v>44642.857142857145</v>
          </cell>
          <cell r="R54"/>
          <cell r="S54">
            <v>23812.196587415452</v>
          </cell>
          <cell r="T54">
            <v>11562.48944455831</v>
          </cell>
          <cell r="U54">
            <v>12249.707142857142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/>
          <cell r="AB54"/>
          <cell r="AC54">
            <v>26785.714285714286</v>
          </cell>
          <cell r="AD54"/>
          <cell r="AE54">
            <v>17207.126307413164</v>
          </cell>
          <cell r="AF54">
            <v>11339.725886452141</v>
          </cell>
          <cell r="AG54">
            <v>5867.400420961023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/>
          <cell r="AN54"/>
          <cell r="AO54">
            <v>44642.857142857145</v>
          </cell>
          <cell r="AP54"/>
          <cell r="AQ54">
            <v>13092.067227683712</v>
          </cell>
          <cell r="AR54">
            <v>11307.902521008404</v>
          </cell>
          <cell r="AS54">
            <v>1784.1647066753085</v>
          </cell>
        </row>
        <row r="55">
          <cell r="C55" t="str">
            <v>Total</v>
          </cell>
          <cell r="D55">
            <v>115650.85714285714</v>
          </cell>
          <cell r="E55">
            <v>0</v>
          </cell>
          <cell r="F55">
            <v>0</v>
          </cell>
          <cell r="G55">
            <v>79864.477748665173</v>
          </cell>
          <cell r="H55">
            <v>11456.411559745849</v>
          </cell>
          <cell r="I55">
            <v>50840.066188919329</v>
          </cell>
          <cell r="J55">
            <v>17568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142857.14285714287</v>
          </cell>
          <cell r="R55">
            <v>0</v>
          </cell>
          <cell r="S55">
            <v>68985.177903971111</v>
          </cell>
          <cell r="T55">
            <v>11562.48944455831</v>
          </cell>
          <cell r="U55">
            <v>42158.688459412799</v>
          </cell>
          <cell r="V55">
            <v>15264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116071.42857142858</v>
          </cell>
          <cell r="AD55">
            <v>0</v>
          </cell>
          <cell r="AE55">
            <v>66174.197735984606</v>
          </cell>
          <cell r="AF55">
            <v>11339.725886452141</v>
          </cell>
          <cell r="AG55">
            <v>33522.471849532456</v>
          </cell>
          <cell r="AH55">
            <v>21312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144642.85714285716</v>
          </cell>
          <cell r="AP55">
            <v>0</v>
          </cell>
          <cell r="AQ55">
            <v>50351.318880286693</v>
          </cell>
          <cell r="AR55">
            <v>11307.902521008404</v>
          </cell>
          <cell r="AS55">
            <v>24931.416359278286</v>
          </cell>
        </row>
        <row r="56">
          <cell r="A56">
            <v>310003571</v>
          </cell>
          <cell r="B56">
            <v>310003571</v>
          </cell>
          <cell r="C56" t="str">
            <v>Kyoho Plus C 380 P24</v>
          </cell>
          <cell r="D56">
            <v>2740</v>
          </cell>
          <cell r="E56">
            <v>107142.85714285714</v>
          </cell>
          <cell r="F56"/>
          <cell r="G56">
            <v>34313.152806820857</v>
          </cell>
          <cell r="H56">
            <v>34313.152806820857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/>
          <cell r="P56"/>
          <cell r="Q56">
            <v>0</v>
          </cell>
          <cell r="R56"/>
          <cell r="S56">
            <v>31975.581723406704</v>
          </cell>
          <cell r="T56">
            <v>31975.581723406704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/>
          <cell r="AB56"/>
          <cell r="AC56">
            <v>26785.714285714286</v>
          </cell>
          <cell r="AD56"/>
          <cell r="AE56">
            <v>24262.735575615679</v>
          </cell>
          <cell r="AF56">
            <v>24262.735575615679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/>
          <cell r="AN56"/>
          <cell r="AO56">
            <v>0</v>
          </cell>
          <cell r="AP56"/>
          <cell r="AQ56">
            <v>28926.493467687102</v>
          </cell>
          <cell r="AR56">
            <v>28926.493467687102</v>
          </cell>
          <cell r="AS56">
            <v>0</v>
          </cell>
        </row>
        <row r="57">
          <cell r="A57">
            <v>310002563</v>
          </cell>
          <cell r="B57">
            <v>310002563</v>
          </cell>
          <cell r="C57" t="str">
            <v>Kyoho Plus C 380 P24 (EX) - LS</v>
          </cell>
          <cell r="D57">
            <v>0</v>
          </cell>
          <cell r="E57">
            <v>0</v>
          </cell>
          <cell r="F57"/>
          <cell r="G57">
            <v>84</v>
          </cell>
          <cell r="H57">
            <v>0</v>
          </cell>
          <cell r="I57">
            <v>0</v>
          </cell>
          <cell r="J57">
            <v>0</v>
          </cell>
          <cell r="K57">
            <v>84</v>
          </cell>
          <cell r="L57">
            <v>0</v>
          </cell>
          <cell r="M57">
            <v>0</v>
          </cell>
          <cell r="N57">
            <v>0</v>
          </cell>
          <cell r="O57"/>
          <cell r="P57"/>
          <cell r="Q57">
            <v>0</v>
          </cell>
          <cell r="R57"/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/>
          <cell r="AB57"/>
          <cell r="AC57">
            <v>0</v>
          </cell>
          <cell r="AD57"/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/>
          <cell r="AN57"/>
          <cell r="AO57">
            <v>0</v>
          </cell>
          <cell r="AP57"/>
          <cell r="AQ57">
            <v>105</v>
          </cell>
          <cell r="AR57">
            <v>0</v>
          </cell>
          <cell r="AS57">
            <v>0</v>
          </cell>
        </row>
        <row r="58">
          <cell r="A58">
            <v>310003657</v>
          </cell>
          <cell r="B58">
            <v>310003657</v>
          </cell>
          <cell r="C58" t="str">
            <v>Kyoho 380 P6 Plus Vit C (LA) - PRO</v>
          </cell>
          <cell r="D58">
            <v>7221</v>
          </cell>
          <cell r="E58">
            <v>8000</v>
          </cell>
          <cell r="F58"/>
          <cell r="G58">
            <v>5800</v>
          </cell>
          <cell r="H58">
            <v>0</v>
          </cell>
          <cell r="I58">
            <v>0</v>
          </cell>
          <cell r="J58">
            <v>0</v>
          </cell>
          <cell r="K58">
            <v>5800</v>
          </cell>
          <cell r="L58">
            <v>0</v>
          </cell>
          <cell r="M58">
            <v>0</v>
          </cell>
          <cell r="N58">
            <v>0</v>
          </cell>
          <cell r="O58"/>
          <cell r="P58"/>
          <cell r="Q58">
            <v>0</v>
          </cell>
          <cell r="R58"/>
          <cell r="S58">
            <v>2700</v>
          </cell>
          <cell r="T58">
            <v>0</v>
          </cell>
          <cell r="U58">
            <v>0</v>
          </cell>
          <cell r="V58">
            <v>0</v>
          </cell>
          <cell r="W58">
            <v>2700</v>
          </cell>
          <cell r="X58">
            <v>0</v>
          </cell>
          <cell r="Y58">
            <v>0</v>
          </cell>
          <cell r="Z58">
            <v>0</v>
          </cell>
          <cell r="AA58"/>
          <cell r="AB58"/>
          <cell r="AC58">
            <v>0</v>
          </cell>
          <cell r="AD58"/>
          <cell r="AE58">
            <v>2700</v>
          </cell>
          <cell r="AF58">
            <v>0</v>
          </cell>
          <cell r="AG58">
            <v>0</v>
          </cell>
          <cell r="AH58">
            <v>0</v>
          </cell>
          <cell r="AI58">
            <v>2700</v>
          </cell>
          <cell r="AJ58">
            <v>0</v>
          </cell>
          <cell r="AK58">
            <v>0</v>
          </cell>
          <cell r="AL58">
            <v>0</v>
          </cell>
          <cell r="AM58"/>
          <cell r="AN58"/>
          <cell r="AO58">
            <v>0</v>
          </cell>
          <cell r="AP58"/>
          <cell r="AQ58">
            <v>1300</v>
          </cell>
          <cell r="AR58">
            <v>0</v>
          </cell>
          <cell r="AS58">
            <v>0</v>
          </cell>
        </row>
        <row r="59">
          <cell r="A59">
            <v>310003655</v>
          </cell>
          <cell r="B59">
            <v>310003655</v>
          </cell>
          <cell r="C59" t="str">
            <v>Kyoho Plus C 380 P6 CL</v>
          </cell>
          <cell r="D59">
            <v>0</v>
          </cell>
          <cell r="E59">
            <v>0</v>
          </cell>
          <cell r="F59"/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/>
          <cell r="P59"/>
          <cell r="Q59">
            <v>0</v>
          </cell>
          <cell r="R59"/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/>
          <cell r="AB59"/>
          <cell r="AC59">
            <v>0</v>
          </cell>
          <cell r="AD59"/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/>
          <cell r="AN59"/>
          <cell r="AO59">
            <v>0</v>
          </cell>
          <cell r="AP59"/>
          <cell r="AQ59">
            <v>0</v>
          </cell>
          <cell r="AR59">
            <v>0</v>
          </cell>
          <cell r="AS59">
            <v>0</v>
          </cell>
        </row>
        <row r="60">
          <cell r="A60">
            <v>310003656</v>
          </cell>
          <cell r="B60">
            <v>310003656</v>
          </cell>
          <cell r="C60" t="str">
            <v>Kyoho 380 P6 CL (กัมพูชา) - FS MLBB</v>
          </cell>
          <cell r="D60">
            <v>0</v>
          </cell>
          <cell r="E60">
            <v>0</v>
          </cell>
          <cell r="F60"/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/>
          <cell r="P60"/>
          <cell r="Q60">
            <v>0</v>
          </cell>
          <cell r="R60"/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/>
          <cell r="AB60"/>
          <cell r="AC60">
            <v>0</v>
          </cell>
          <cell r="AD60"/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/>
          <cell r="AN60"/>
          <cell r="AO60">
            <v>0</v>
          </cell>
          <cell r="AP60"/>
          <cell r="AQ60">
            <v>0</v>
          </cell>
          <cell r="AR60">
            <v>0</v>
          </cell>
          <cell r="AS60">
            <v>0</v>
          </cell>
        </row>
        <row r="61">
          <cell r="A61">
            <v>310003660</v>
          </cell>
          <cell r="B61">
            <v>310003660</v>
          </cell>
          <cell r="C61" t="str">
            <v>Kyoho 380 P24 Plus Vit C (EX-5 ภาษา)- (ไม่มีฝารางวัล)</v>
          </cell>
          <cell r="D61">
            <v>1355</v>
          </cell>
          <cell r="E61">
            <v>699</v>
          </cell>
          <cell r="F61"/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/>
          <cell r="P61"/>
          <cell r="Q61">
            <v>0</v>
          </cell>
          <cell r="R61"/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/>
          <cell r="AB61"/>
          <cell r="AC61">
            <v>0</v>
          </cell>
          <cell r="AD61"/>
          <cell r="AE61">
            <v>70</v>
          </cell>
          <cell r="AF61">
            <v>0</v>
          </cell>
          <cell r="AG61">
            <v>0</v>
          </cell>
          <cell r="AH61">
            <v>0</v>
          </cell>
          <cell r="AI61">
            <v>70</v>
          </cell>
          <cell r="AJ61">
            <v>0</v>
          </cell>
          <cell r="AK61">
            <v>0</v>
          </cell>
          <cell r="AL61">
            <v>0</v>
          </cell>
          <cell r="AM61"/>
          <cell r="AN61"/>
          <cell r="AO61">
            <v>0</v>
          </cell>
          <cell r="AP61"/>
          <cell r="AQ61">
            <v>0</v>
          </cell>
          <cell r="AR61">
            <v>0</v>
          </cell>
          <cell r="AS61">
            <v>0</v>
          </cell>
        </row>
        <row r="62">
          <cell r="A62">
            <v>310004580</v>
          </cell>
          <cell r="B62">
            <v>310004580</v>
          </cell>
          <cell r="C62" t="str">
            <v>Kyoho 380 P24 Plus Vit C (EX-5 ภาษา)- Tethered</v>
          </cell>
          <cell r="D62">
            <v>0</v>
          </cell>
          <cell r="E62">
            <v>0</v>
          </cell>
          <cell r="F62"/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/>
          <cell r="P62"/>
          <cell r="Q62">
            <v>0</v>
          </cell>
          <cell r="R62"/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/>
          <cell r="AB62"/>
          <cell r="AC62">
            <v>0</v>
          </cell>
          <cell r="AD62"/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/>
          <cell r="AN62"/>
          <cell r="AO62">
            <v>0</v>
          </cell>
          <cell r="AP62"/>
          <cell r="AQ62">
            <v>0</v>
          </cell>
          <cell r="AR62">
            <v>0</v>
          </cell>
          <cell r="AS62">
            <v>0</v>
          </cell>
        </row>
        <row r="63">
          <cell r="C63" t="str">
            <v>Total</v>
          </cell>
          <cell r="D63">
            <v>11316</v>
          </cell>
          <cell r="E63">
            <v>115841.85714285714</v>
          </cell>
          <cell r="F63">
            <v>0</v>
          </cell>
          <cell r="G63">
            <v>40197.152806820857</v>
          </cell>
          <cell r="H63">
            <v>34313.152806820857</v>
          </cell>
          <cell r="I63">
            <v>0</v>
          </cell>
          <cell r="J63">
            <v>0</v>
          </cell>
          <cell r="K63">
            <v>5884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34675.581723406707</v>
          </cell>
          <cell r="T63">
            <v>31975.581723406704</v>
          </cell>
          <cell r="U63">
            <v>0</v>
          </cell>
          <cell r="V63">
            <v>0</v>
          </cell>
          <cell r="W63">
            <v>2700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26785.714285714286</v>
          </cell>
          <cell r="AD63">
            <v>0</v>
          </cell>
          <cell r="AE63">
            <v>27032.735575615679</v>
          </cell>
          <cell r="AF63">
            <v>24262.735575615679</v>
          </cell>
          <cell r="AG63">
            <v>0</v>
          </cell>
          <cell r="AH63">
            <v>0</v>
          </cell>
          <cell r="AI63">
            <v>2770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30331.493467687102</v>
          </cell>
          <cell r="AR63">
            <v>28926.493467687102</v>
          </cell>
          <cell r="AS63">
            <v>0</v>
          </cell>
        </row>
        <row r="64">
          <cell r="A64" t="str">
            <v>Oishi</v>
          </cell>
          <cell r="B64" t="str">
            <v>Nata</v>
          </cell>
          <cell r="C64" t="str">
            <v>HLand Total Nata</v>
          </cell>
          <cell r="D64">
            <v>126966.85714285714</v>
          </cell>
          <cell r="E64">
            <v>115841.85714285714</v>
          </cell>
          <cell r="F64">
            <v>0</v>
          </cell>
          <cell r="G64">
            <v>120061.63055548603</v>
          </cell>
          <cell r="H64">
            <v>45769.564366566708</v>
          </cell>
          <cell r="I64">
            <v>50840.066188919329</v>
          </cell>
          <cell r="J64">
            <v>17568</v>
          </cell>
          <cell r="K64">
            <v>5884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142857.14285714287</v>
          </cell>
          <cell r="R64">
            <v>0</v>
          </cell>
          <cell r="S64">
            <v>103660.75962737782</v>
          </cell>
          <cell r="T64">
            <v>43538.071167965012</v>
          </cell>
          <cell r="U64">
            <v>42158.688459412799</v>
          </cell>
          <cell r="V64">
            <v>15264</v>
          </cell>
          <cell r="W64">
            <v>2700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142857.14285714287</v>
          </cell>
          <cell r="AD64">
            <v>0</v>
          </cell>
          <cell r="AE64">
            <v>93206.933311600282</v>
          </cell>
          <cell r="AF64">
            <v>35602.461462067819</v>
          </cell>
          <cell r="AG64">
            <v>33522.471849532456</v>
          </cell>
          <cell r="AH64">
            <v>21312</v>
          </cell>
          <cell r="AI64">
            <v>2770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144642.85714285716</v>
          </cell>
          <cell r="AP64">
            <v>0</v>
          </cell>
          <cell r="AQ64">
            <v>80682.812347973799</v>
          </cell>
          <cell r="AR64">
            <v>40234.395988695505</v>
          </cell>
          <cell r="AS64">
            <v>24931.416359278286</v>
          </cell>
        </row>
        <row r="65">
          <cell r="A65">
            <v>310004338</v>
          </cell>
          <cell r="B65">
            <v>310004338</v>
          </cell>
          <cell r="C65" t="str">
            <v>Gomu 350ml 1x4x6</v>
          </cell>
          <cell r="D65">
            <v>5200</v>
          </cell>
          <cell r="E65">
            <v>0</v>
          </cell>
          <cell r="F65"/>
          <cell r="G65">
            <v>2968.6706883862189</v>
          </cell>
          <cell r="H65">
            <v>1246.1419068736141</v>
          </cell>
          <cell r="I65">
            <v>1074.5287815126048</v>
          </cell>
          <cell r="J65">
            <v>648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/>
          <cell r="P65"/>
          <cell r="Q65">
            <v>12000</v>
          </cell>
          <cell r="R65"/>
          <cell r="S65">
            <v>2982.5300485382622</v>
          </cell>
          <cell r="T65">
            <v>828.00126702565728</v>
          </cell>
          <cell r="U65">
            <v>1074.5287815126048</v>
          </cell>
          <cell r="V65">
            <v>1080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/>
          <cell r="AB65"/>
          <cell r="AC65">
            <v>0</v>
          </cell>
          <cell r="AD65"/>
          <cell r="AE65">
            <v>1978.6700548733904</v>
          </cell>
          <cell r="AF65">
            <v>832.14127336078559</v>
          </cell>
          <cell r="AG65">
            <v>1074.5287815126048</v>
          </cell>
          <cell r="AH65">
            <v>72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/>
          <cell r="AN65"/>
          <cell r="AO65">
            <v>0</v>
          </cell>
          <cell r="AP65"/>
          <cell r="AQ65">
            <v>1902.5300485382622</v>
          </cell>
          <cell r="AR65">
            <v>828.00126702565728</v>
          </cell>
          <cell r="AS65">
            <v>1074.5287815126048</v>
          </cell>
        </row>
        <row r="66">
          <cell r="A66">
            <v>310004339</v>
          </cell>
          <cell r="B66">
            <v>310004339</v>
          </cell>
          <cell r="C66" t="str">
            <v>Gomu 380ml 1x24</v>
          </cell>
          <cell r="D66">
            <v>7460</v>
          </cell>
          <cell r="E66">
            <v>0</v>
          </cell>
          <cell r="F66"/>
          <cell r="G66">
            <v>4280.5589016096865</v>
          </cell>
          <cell r="H66">
            <v>4280.5589016096865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/>
          <cell r="P66"/>
          <cell r="Q66">
            <v>32000</v>
          </cell>
          <cell r="R66"/>
          <cell r="S66">
            <v>3179.7545492940976</v>
          </cell>
          <cell r="T66">
            <v>3179.7545492940976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/>
          <cell r="AB66"/>
          <cell r="AC66">
            <v>0</v>
          </cell>
          <cell r="AD66"/>
          <cell r="AE66">
            <v>2767.1759326442116</v>
          </cell>
          <cell r="AF66">
            <v>2767.1759326442116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/>
          <cell r="AN66"/>
          <cell r="AO66">
            <v>0</v>
          </cell>
          <cell r="AP66"/>
          <cell r="AQ66">
            <v>1657.4509615902464</v>
          </cell>
          <cell r="AR66">
            <v>1657.4509615902464</v>
          </cell>
          <cell r="AS66">
            <v>0</v>
          </cell>
        </row>
        <row r="67">
          <cell r="C67" t="str">
            <v>Total</v>
          </cell>
          <cell r="D67">
            <v>12660</v>
          </cell>
          <cell r="E67">
            <v>0</v>
          </cell>
          <cell r="F67">
            <v>0</v>
          </cell>
          <cell r="G67">
            <v>7249.2295899959054</v>
          </cell>
          <cell r="H67">
            <v>5526.7008084833005</v>
          </cell>
          <cell r="I67">
            <v>1074.5287815126048</v>
          </cell>
          <cell r="J67">
            <v>648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44000</v>
          </cell>
          <cell r="R67">
            <v>0</v>
          </cell>
          <cell r="S67">
            <v>6162.2845978323603</v>
          </cell>
          <cell r="T67">
            <v>4007.755816319755</v>
          </cell>
          <cell r="U67">
            <v>1074.5287815126048</v>
          </cell>
          <cell r="V67">
            <v>1080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4745.8459875176022</v>
          </cell>
          <cell r="AF67">
            <v>3599.3172060049974</v>
          </cell>
          <cell r="AG67">
            <v>1074.5287815126048</v>
          </cell>
          <cell r="AH67">
            <v>72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3559.9810101285084</v>
          </cell>
          <cell r="AR67">
            <v>2485.4522286159036</v>
          </cell>
          <cell r="AS67">
            <v>1074.5287815126048</v>
          </cell>
        </row>
        <row r="68">
          <cell r="A68" t="str">
            <v>Oishi</v>
          </cell>
          <cell r="B68" t="str">
            <v>GOMU</v>
          </cell>
          <cell r="C68" t="str">
            <v>HLand Total GOMU</v>
          </cell>
          <cell r="D68">
            <v>12660</v>
          </cell>
          <cell r="E68">
            <v>0</v>
          </cell>
          <cell r="F68">
            <v>0</v>
          </cell>
          <cell r="G68">
            <v>7249.2295899959054</v>
          </cell>
          <cell r="H68">
            <v>5526.7008084833005</v>
          </cell>
          <cell r="I68">
            <v>1074.5287815126048</v>
          </cell>
          <cell r="J68">
            <v>648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44000</v>
          </cell>
          <cell r="R68">
            <v>0</v>
          </cell>
          <cell r="S68">
            <v>6162.2845978323603</v>
          </cell>
          <cell r="T68">
            <v>4007.755816319755</v>
          </cell>
          <cell r="U68">
            <v>1074.5287815126048</v>
          </cell>
          <cell r="V68">
            <v>1080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4745.8459875176022</v>
          </cell>
          <cell r="AF68">
            <v>3599.3172060049974</v>
          </cell>
          <cell r="AG68">
            <v>1074.5287815126048</v>
          </cell>
          <cell r="AH68">
            <v>72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3559.9810101285084</v>
          </cell>
          <cell r="AR68">
            <v>2485.4522286159036</v>
          </cell>
          <cell r="AS68">
            <v>1074.5287815126048</v>
          </cell>
        </row>
        <row r="69">
          <cell r="A69">
            <v>310004070</v>
          </cell>
          <cell r="B69">
            <v>310004070</v>
          </cell>
          <cell r="C69" t="str">
            <v xml:space="preserve"> Honey Lemon 0%  350 P6</v>
          </cell>
          <cell r="D69">
            <v>6713</v>
          </cell>
          <cell r="E69">
            <v>0</v>
          </cell>
          <cell r="F69"/>
          <cell r="G69">
            <v>2298.6590354346986</v>
          </cell>
          <cell r="H69">
            <v>1278.28125</v>
          </cell>
          <cell r="I69">
            <v>372.37778543469869</v>
          </cell>
          <cell r="J69">
            <v>648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/>
          <cell r="P69"/>
          <cell r="Q69">
            <v>0</v>
          </cell>
          <cell r="R69"/>
          <cell r="S69">
            <v>1271.4308075831082</v>
          </cell>
          <cell r="T69">
            <v>856.40625</v>
          </cell>
          <cell r="U69">
            <v>199.02455758310825</v>
          </cell>
          <cell r="V69">
            <v>216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/>
          <cell r="AB69"/>
          <cell r="AC69">
            <v>0</v>
          </cell>
          <cell r="AD69"/>
          <cell r="AE69">
            <v>939.86198901538125</v>
          </cell>
          <cell r="AF69">
            <v>856.40625</v>
          </cell>
          <cell r="AG69">
            <v>83.455739015381212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/>
          <cell r="AN69"/>
          <cell r="AO69">
            <v>0</v>
          </cell>
          <cell r="AP69"/>
          <cell r="AQ69">
            <v>882.07757973151774</v>
          </cell>
          <cell r="AR69">
            <v>856.40625</v>
          </cell>
          <cell r="AS69">
            <v>25.671329731517723</v>
          </cell>
        </row>
        <row r="70">
          <cell r="A70">
            <v>310004069</v>
          </cell>
          <cell r="B70">
            <v>310004069</v>
          </cell>
          <cell r="C70" t="str">
            <v xml:space="preserve"> Honey Lemon 0%  380 P24</v>
          </cell>
          <cell r="D70">
            <v>15438</v>
          </cell>
          <cell r="E70">
            <v>0</v>
          </cell>
          <cell r="F70"/>
          <cell r="G70">
            <v>9317.0049660172044</v>
          </cell>
          <cell r="H70">
            <v>9317.0049660172044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/>
          <cell r="P70"/>
          <cell r="Q70">
            <v>0</v>
          </cell>
          <cell r="R70"/>
          <cell r="S70">
            <v>8182.3289483076032</v>
          </cell>
          <cell r="T70">
            <v>8182.3289483076032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/>
          <cell r="AB70"/>
          <cell r="AC70">
            <v>25000</v>
          </cell>
          <cell r="AD70"/>
          <cell r="AE70">
            <v>7141.1541303405957</v>
          </cell>
          <cell r="AF70">
            <v>7141.1541303405957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/>
          <cell r="AN70"/>
          <cell r="AO70">
            <v>0</v>
          </cell>
          <cell r="AP70"/>
          <cell r="AQ70">
            <v>5858.4345463718882</v>
          </cell>
          <cell r="AR70">
            <v>5858.4345463718882</v>
          </cell>
          <cell r="AS70">
            <v>0</v>
          </cell>
        </row>
        <row r="71">
          <cell r="A71">
            <v>310004418</v>
          </cell>
          <cell r="B71" t="str">
            <v>HL 380 0% LA</v>
          </cell>
          <cell r="C71" t="str">
            <v>HL Sugar 0% 380P24 (LA)</v>
          </cell>
          <cell r="D71">
            <v>0</v>
          </cell>
          <cell r="E71">
            <v>0</v>
          </cell>
          <cell r="F71"/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/>
          <cell r="P71"/>
          <cell r="Q71">
            <v>0</v>
          </cell>
          <cell r="R71"/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/>
          <cell r="AB71"/>
          <cell r="AC71">
            <v>0</v>
          </cell>
          <cell r="AD71"/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/>
          <cell r="AN71"/>
          <cell r="AO71">
            <v>0</v>
          </cell>
          <cell r="AP71"/>
          <cell r="AQ71">
            <v>0</v>
          </cell>
          <cell r="AR71">
            <v>0</v>
          </cell>
          <cell r="AS71">
            <v>0</v>
          </cell>
        </row>
        <row r="72">
          <cell r="A72">
            <v>310004340</v>
          </cell>
          <cell r="B72" t="str">
            <v>HL 380 0% EX</v>
          </cell>
          <cell r="C72" t="str">
            <v>HL Sugar 0% 380P24 (EX)</v>
          </cell>
          <cell r="D72">
            <v>0</v>
          </cell>
          <cell r="E72">
            <v>0</v>
          </cell>
          <cell r="F72"/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/>
          <cell r="P72"/>
          <cell r="Q72">
            <v>0</v>
          </cell>
          <cell r="R72"/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/>
          <cell r="AB72"/>
          <cell r="AC72">
            <v>0</v>
          </cell>
          <cell r="AD72"/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/>
          <cell r="AN72"/>
          <cell r="AO72">
            <v>0</v>
          </cell>
          <cell r="AP72"/>
          <cell r="AQ72">
            <v>0</v>
          </cell>
          <cell r="AR72">
            <v>0</v>
          </cell>
          <cell r="AS72">
            <v>0</v>
          </cell>
        </row>
        <row r="73">
          <cell r="A73">
            <v>310004562</v>
          </cell>
          <cell r="B73">
            <v>310004562</v>
          </cell>
          <cell r="C73" t="str">
            <v>HL 380 0% CL</v>
          </cell>
          <cell r="D73">
            <v>0</v>
          </cell>
          <cell r="E73">
            <v>0</v>
          </cell>
          <cell r="F73"/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/>
          <cell r="P73"/>
          <cell r="Q73">
            <v>0</v>
          </cell>
          <cell r="R73"/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/>
          <cell r="AB73"/>
          <cell r="AC73">
            <v>0</v>
          </cell>
          <cell r="AD73"/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/>
          <cell r="AN73"/>
          <cell r="AO73">
            <v>0</v>
          </cell>
          <cell r="AP73"/>
          <cell r="AQ73">
            <v>0</v>
          </cell>
          <cell r="AR73">
            <v>0</v>
          </cell>
          <cell r="AS73">
            <v>0</v>
          </cell>
        </row>
        <row r="74">
          <cell r="C74" t="str">
            <v>Total</v>
          </cell>
          <cell r="D74">
            <v>22151</v>
          </cell>
          <cell r="E74">
            <v>0</v>
          </cell>
          <cell r="F74">
            <v>0</v>
          </cell>
          <cell r="G74">
            <v>11615.664001451903</v>
          </cell>
          <cell r="H74">
            <v>10595.286216017204</v>
          </cell>
          <cell r="I74">
            <v>372.37778543469869</v>
          </cell>
          <cell r="J74">
            <v>648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9453.7597558907109</v>
          </cell>
          <cell r="T74">
            <v>9038.7351983076042</v>
          </cell>
          <cell r="U74">
            <v>199.02455758310825</v>
          </cell>
          <cell r="V74">
            <v>216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25000</v>
          </cell>
          <cell r="AD74">
            <v>0</v>
          </cell>
          <cell r="AE74">
            <v>8081.016119355977</v>
          </cell>
          <cell r="AF74">
            <v>7997.5603803405957</v>
          </cell>
          <cell r="AG74">
            <v>83.455739015381212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6740.5121261034055</v>
          </cell>
          <cell r="AR74">
            <v>6714.8407963718882</v>
          </cell>
          <cell r="AS74">
            <v>25.671329731517723</v>
          </cell>
        </row>
        <row r="75">
          <cell r="A75" t="str">
            <v>Oishi</v>
          </cell>
          <cell r="B75" t="str">
            <v>light</v>
          </cell>
          <cell r="C75" t="str">
            <v>HLand Total light</v>
          </cell>
          <cell r="D75">
            <v>22151</v>
          </cell>
          <cell r="E75">
            <v>0</v>
          </cell>
          <cell r="F75">
            <v>0</v>
          </cell>
          <cell r="G75">
            <v>11615.664001451903</v>
          </cell>
          <cell r="H75">
            <v>10595.286216017204</v>
          </cell>
          <cell r="I75">
            <v>372.37778543469869</v>
          </cell>
          <cell r="J75">
            <v>648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9453.7597558907109</v>
          </cell>
          <cell r="T75">
            <v>9038.7351983076042</v>
          </cell>
          <cell r="U75">
            <v>199.02455758310825</v>
          </cell>
          <cell r="V75">
            <v>216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25000</v>
          </cell>
          <cell r="AD75">
            <v>0</v>
          </cell>
          <cell r="AE75">
            <v>8081.016119355977</v>
          </cell>
          <cell r="AF75">
            <v>7997.5603803405957</v>
          </cell>
          <cell r="AG75">
            <v>83.455739015381212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6740.5121261034055</v>
          </cell>
          <cell r="AR75">
            <v>6714.8407963718882</v>
          </cell>
          <cell r="AS75">
            <v>25.671329731517723</v>
          </cell>
        </row>
        <row r="76">
          <cell r="A76">
            <v>310001998</v>
          </cell>
          <cell r="B76">
            <v>310001998</v>
          </cell>
          <cell r="C76" t="str">
            <v>HL 380P24</v>
          </cell>
          <cell r="D76">
            <v>14080</v>
          </cell>
          <cell r="E76">
            <v>142200</v>
          </cell>
          <cell r="F76"/>
          <cell r="G76">
            <v>37824.491107846196</v>
          </cell>
          <cell r="H76">
            <v>37608.491107846196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216</v>
          </cell>
          <cell r="O76"/>
          <cell r="P76"/>
          <cell r="Q76">
            <v>0</v>
          </cell>
          <cell r="R76"/>
          <cell r="S76">
            <v>30821.497127312661</v>
          </cell>
          <cell r="T76">
            <v>30821.497127312661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/>
          <cell r="AB76"/>
          <cell r="AC76">
            <v>0</v>
          </cell>
          <cell r="AD76"/>
          <cell r="AE76">
            <v>26755.086163572698</v>
          </cell>
          <cell r="AF76">
            <v>26683.086163572698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72</v>
          </cell>
          <cell r="AM76"/>
          <cell r="AN76"/>
          <cell r="AO76">
            <v>0</v>
          </cell>
          <cell r="AP76"/>
          <cell r="AQ76">
            <v>34011.295086909107</v>
          </cell>
          <cell r="AR76">
            <v>34011.295086909107</v>
          </cell>
          <cell r="AS76">
            <v>0</v>
          </cell>
        </row>
        <row r="77">
          <cell r="A77">
            <v>310001999</v>
          </cell>
          <cell r="B77">
            <v>310001999</v>
          </cell>
          <cell r="C77" t="str">
            <v>HL 380P6</v>
          </cell>
          <cell r="D77">
            <v>0</v>
          </cell>
          <cell r="E77">
            <v>0</v>
          </cell>
          <cell r="F77"/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/>
          <cell r="P77"/>
          <cell r="Q77">
            <v>0</v>
          </cell>
          <cell r="R77"/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/>
          <cell r="AB77"/>
          <cell r="AC77">
            <v>0</v>
          </cell>
          <cell r="AD77"/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/>
          <cell r="AN77"/>
          <cell r="AO77">
            <v>0</v>
          </cell>
          <cell r="AP77"/>
          <cell r="AQ77">
            <v>0</v>
          </cell>
          <cell r="AR77">
            <v>0</v>
          </cell>
          <cell r="AS77">
            <v>0</v>
          </cell>
        </row>
        <row r="78">
          <cell r="A78">
            <v>310003417</v>
          </cell>
          <cell r="B78">
            <v>310003417</v>
          </cell>
          <cell r="C78" t="str">
            <v>HL 380 No</v>
          </cell>
          <cell r="D78">
            <v>0</v>
          </cell>
          <cell r="E78">
            <v>0</v>
          </cell>
          <cell r="F78"/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/>
          <cell r="P78"/>
          <cell r="Q78">
            <v>0</v>
          </cell>
          <cell r="R78"/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/>
          <cell r="AB78"/>
          <cell r="AC78">
            <v>0</v>
          </cell>
          <cell r="AD78"/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/>
          <cell r="AN78"/>
          <cell r="AO78">
            <v>0</v>
          </cell>
          <cell r="AP78"/>
          <cell r="AQ78">
            <v>0</v>
          </cell>
          <cell r="AR78">
            <v>0</v>
          </cell>
          <cell r="AS78">
            <v>0</v>
          </cell>
        </row>
        <row r="79">
          <cell r="A79">
            <v>310002560</v>
          </cell>
          <cell r="B79" t="str">
            <v>HL380-OT</v>
          </cell>
          <cell r="C79" t="str">
            <v>HL 380P24 (EX)</v>
          </cell>
          <cell r="D79">
            <v>0</v>
          </cell>
          <cell r="E79">
            <v>0</v>
          </cell>
          <cell r="F79"/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/>
          <cell r="P79"/>
          <cell r="Q79">
            <v>0</v>
          </cell>
          <cell r="R79"/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/>
          <cell r="AB79"/>
          <cell r="AC79">
            <v>0</v>
          </cell>
          <cell r="AD79"/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/>
          <cell r="AN79"/>
          <cell r="AO79">
            <v>0</v>
          </cell>
          <cell r="AP79"/>
          <cell r="AQ79">
            <v>0</v>
          </cell>
          <cell r="AR79">
            <v>0</v>
          </cell>
          <cell r="AS79">
            <v>0</v>
          </cell>
        </row>
        <row r="80">
          <cell r="A80">
            <v>310002661</v>
          </cell>
          <cell r="B80" t="str">
            <v>HL380-LA</v>
          </cell>
          <cell r="C80" t="str">
            <v>HL 380P24 (LA)</v>
          </cell>
          <cell r="D80">
            <v>3042</v>
          </cell>
          <cell r="E80">
            <v>10000</v>
          </cell>
          <cell r="F80"/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/>
          <cell r="P80"/>
          <cell r="Q80">
            <v>0</v>
          </cell>
          <cell r="R80"/>
          <cell r="S80">
            <v>2700</v>
          </cell>
          <cell r="T80">
            <v>0</v>
          </cell>
          <cell r="U80">
            <v>0</v>
          </cell>
          <cell r="V80">
            <v>0</v>
          </cell>
          <cell r="W80">
            <v>2700</v>
          </cell>
          <cell r="X80">
            <v>0</v>
          </cell>
          <cell r="Y80">
            <v>0</v>
          </cell>
          <cell r="Z80">
            <v>0</v>
          </cell>
          <cell r="AA80"/>
          <cell r="AB80"/>
          <cell r="AC80">
            <v>0</v>
          </cell>
          <cell r="AD80"/>
          <cell r="AE80">
            <v>2700</v>
          </cell>
          <cell r="AF80">
            <v>0</v>
          </cell>
          <cell r="AG80">
            <v>0</v>
          </cell>
          <cell r="AH80">
            <v>0</v>
          </cell>
          <cell r="AI80">
            <v>2700</v>
          </cell>
          <cell r="AJ80">
            <v>0</v>
          </cell>
          <cell r="AK80">
            <v>0</v>
          </cell>
          <cell r="AL80">
            <v>0</v>
          </cell>
          <cell r="AM80"/>
          <cell r="AN80"/>
          <cell r="AO80">
            <v>0</v>
          </cell>
          <cell r="AP80"/>
          <cell r="AQ80">
            <v>4100</v>
          </cell>
          <cell r="AR80">
            <v>0</v>
          </cell>
          <cell r="AS80">
            <v>0</v>
          </cell>
        </row>
        <row r="81">
          <cell r="A81">
            <v>310002660</v>
          </cell>
          <cell r="B81" t="str">
            <v>HL380-CAM</v>
          </cell>
          <cell r="C81" t="str">
            <v>HL 380P24 (CA)</v>
          </cell>
          <cell r="D81">
            <v>0</v>
          </cell>
          <cell r="E81">
            <v>0</v>
          </cell>
          <cell r="F81"/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/>
          <cell r="P81"/>
          <cell r="Q81">
            <v>0</v>
          </cell>
          <cell r="R81"/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/>
          <cell r="AB81"/>
          <cell r="AC81">
            <v>0</v>
          </cell>
          <cell r="AD81"/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/>
          <cell r="AN81"/>
          <cell r="AO81">
            <v>0</v>
          </cell>
          <cell r="AP81"/>
          <cell r="AQ81">
            <v>0</v>
          </cell>
          <cell r="AR81">
            <v>0</v>
          </cell>
          <cell r="AS81">
            <v>0</v>
          </cell>
        </row>
        <row r="82">
          <cell r="A82" t="str">
            <v>HL380P24-MM</v>
          </cell>
          <cell r="B82" t="str">
            <v>HL380-MM</v>
          </cell>
          <cell r="C82" t="str">
            <v>HL 380 P24 (MM)</v>
          </cell>
          <cell r="D82">
            <v>0</v>
          </cell>
          <cell r="E82">
            <v>0</v>
          </cell>
          <cell r="F82"/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/>
          <cell r="P82"/>
          <cell r="Q82">
            <v>0</v>
          </cell>
          <cell r="R82"/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/>
          <cell r="AB82"/>
          <cell r="AC82">
            <v>0</v>
          </cell>
          <cell r="AD82"/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/>
          <cell r="AN82"/>
          <cell r="AO82">
            <v>0</v>
          </cell>
          <cell r="AP82"/>
          <cell r="AQ82">
            <v>0</v>
          </cell>
          <cell r="AR82">
            <v>0</v>
          </cell>
          <cell r="AS82">
            <v>0</v>
          </cell>
        </row>
        <row r="83">
          <cell r="A83">
            <v>310002871</v>
          </cell>
          <cell r="B83" t="str">
            <v>HL380-MM</v>
          </cell>
          <cell r="C83" t="str">
            <v>HL 380P6 (MM)</v>
          </cell>
          <cell r="D83">
            <v>0</v>
          </cell>
          <cell r="E83">
            <v>0</v>
          </cell>
          <cell r="F83"/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/>
          <cell r="P83"/>
          <cell r="Q83">
            <v>0</v>
          </cell>
          <cell r="R83"/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/>
          <cell r="AB83"/>
          <cell r="AC83">
            <v>0</v>
          </cell>
          <cell r="AD83"/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/>
          <cell r="AN83"/>
          <cell r="AO83">
            <v>0</v>
          </cell>
          <cell r="AP83"/>
          <cell r="AQ83">
            <v>0</v>
          </cell>
          <cell r="AR83">
            <v>0</v>
          </cell>
          <cell r="AS83">
            <v>0</v>
          </cell>
        </row>
        <row r="84">
          <cell r="C84" t="str">
            <v>Total</v>
          </cell>
          <cell r="D84">
            <v>17122</v>
          </cell>
          <cell r="E84">
            <v>152200</v>
          </cell>
          <cell r="F84">
            <v>0</v>
          </cell>
          <cell r="G84">
            <v>37824.491107846196</v>
          </cell>
          <cell r="H84">
            <v>37608.491107846196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216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33521.497127312658</v>
          </cell>
          <cell r="T84">
            <v>30821.497127312661</v>
          </cell>
          <cell r="U84">
            <v>0</v>
          </cell>
          <cell r="V84">
            <v>0</v>
          </cell>
          <cell r="W84">
            <v>2700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29455.086163572698</v>
          </cell>
          <cell r="AF84">
            <v>26683.086163572698</v>
          </cell>
          <cell r="AG84">
            <v>0</v>
          </cell>
          <cell r="AH84">
            <v>0</v>
          </cell>
          <cell r="AI84">
            <v>2700</v>
          </cell>
          <cell r="AJ84">
            <v>0</v>
          </cell>
          <cell r="AK84">
            <v>0</v>
          </cell>
          <cell r="AL84">
            <v>72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38111.295086909107</v>
          </cell>
          <cell r="AR84">
            <v>34011.295086909107</v>
          </cell>
          <cell r="AS84">
            <v>0</v>
          </cell>
        </row>
        <row r="85">
          <cell r="A85">
            <v>310002013</v>
          </cell>
          <cell r="B85">
            <v>310002013</v>
          </cell>
          <cell r="C85" t="str">
            <v>ORI 380P24</v>
          </cell>
          <cell r="D85">
            <v>22500</v>
          </cell>
          <cell r="E85">
            <v>0</v>
          </cell>
          <cell r="F85"/>
          <cell r="G85">
            <v>12174.681135326386</v>
          </cell>
          <cell r="H85">
            <v>12074.681135326386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100</v>
          </cell>
          <cell r="O85"/>
          <cell r="P85"/>
          <cell r="Q85">
            <v>35714.285714285717</v>
          </cell>
          <cell r="R85"/>
          <cell r="S85">
            <v>10150.170176271969</v>
          </cell>
          <cell r="T85">
            <v>10150.170176271969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/>
          <cell r="AB85"/>
          <cell r="AC85">
            <v>0</v>
          </cell>
          <cell r="AD85"/>
          <cell r="AE85">
            <v>8783.3738295677285</v>
          </cell>
          <cell r="AF85">
            <v>8733.3738295677285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50</v>
          </cell>
          <cell r="AM85"/>
          <cell r="AN85"/>
          <cell r="AO85">
            <v>0</v>
          </cell>
          <cell r="AP85"/>
          <cell r="AQ85">
            <v>10382.732758633012</v>
          </cell>
          <cell r="AR85">
            <v>10382.732758633012</v>
          </cell>
          <cell r="AS85">
            <v>0</v>
          </cell>
        </row>
        <row r="86">
          <cell r="A86">
            <v>310002014</v>
          </cell>
          <cell r="B86">
            <v>310002014</v>
          </cell>
          <cell r="C86" t="str">
            <v>ORI 380P6</v>
          </cell>
          <cell r="D86">
            <v>0</v>
          </cell>
          <cell r="E86">
            <v>0</v>
          </cell>
          <cell r="F86"/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/>
          <cell r="P86"/>
          <cell r="Q86">
            <v>0</v>
          </cell>
          <cell r="R86"/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/>
          <cell r="AB86"/>
          <cell r="AC86">
            <v>0</v>
          </cell>
          <cell r="AD86"/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/>
          <cell r="AN86"/>
          <cell r="AO86">
            <v>0</v>
          </cell>
          <cell r="AP86"/>
          <cell r="AQ86">
            <v>0</v>
          </cell>
          <cell r="AR86">
            <v>0</v>
          </cell>
          <cell r="AS86">
            <v>0</v>
          </cell>
        </row>
        <row r="87">
          <cell r="A87">
            <v>310002561</v>
          </cell>
          <cell r="B87" t="str">
            <v>ORI380-OT</v>
          </cell>
          <cell r="C87" t="str">
            <v>ORI 380P24 (EX)</v>
          </cell>
          <cell r="D87">
            <v>0</v>
          </cell>
          <cell r="E87">
            <v>0</v>
          </cell>
          <cell r="F87"/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/>
          <cell r="P87"/>
          <cell r="Q87">
            <v>0</v>
          </cell>
          <cell r="R87"/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/>
          <cell r="AB87"/>
          <cell r="AC87">
            <v>0</v>
          </cell>
          <cell r="AD87"/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/>
          <cell r="AN87"/>
          <cell r="AO87">
            <v>0</v>
          </cell>
          <cell r="AP87"/>
          <cell r="AQ87">
            <v>0</v>
          </cell>
          <cell r="AR87">
            <v>0</v>
          </cell>
          <cell r="AS87">
            <v>0</v>
          </cell>
        </row>
        <row r="88">
          <cell r="A88">
            <v>310002659</v>
          </cell>
          <cell r="B88" t="str">
            <v>ORI380-LA</v>
          </cell>
          <cell r="C88" t="str">
            <v>ORI 380P24 (LA) &amp; (CA)</v>
          </cell>
          <cell r="D88">
            <v>0</v>
          </cell>
          <cell r="E88">
            <v>0</v>
          </cell>
          <cell r="F88"/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/>
          <cell r="P88"/>
          <cell r="Q88">
            <v>0</v>
          </cell>
          <cell r="R88"/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/>
          <cell r="AB88"/>
          <cell r="AC88">
            <v>0</v>
          </cell>
          <cell r="AD88"/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/>
          <cell r="AN88"/>
          <cell r="AO88">
            <v>0</v>
          </cell>
          <cell r="AP88"/>
          <cell r="AQ88">
            <v>0</v>
          </cell>
          <cell r="AR88">
            <v>0</v>
          </cell>
          <cell r="AS88">
            <v>0</v>
          </cell>
        </row>
        <row r="89">
          <cell r="A89" t="str">
            <v>ORI380P24-MM</v>
          </cell>
          <cell r="B89" t="str">
            <v>ORI380-MM</v>
          </cell>
          <cell r="C89" t="str">
            <v>ORI 380 P24 (MM)</v>
          </cell>
          <cell r="D89">
            <v>0</v>
          </cell>
          <cell r="E89">
            <v>0</v>
          </cell>
          <cell r="F89"/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/>
          <cell r="P89"/>
          <cell r="Q89">
            <v>0</v>
          </cell>
          <cell r="R89"/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/>
          <cell r="AB89"/>
          <cell r="AC89">
            <v>0</v>
          </cell>
          <cell r="AD89"/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/>
          <cell r="AN89"/>
          <cell r="AO89">
            <v>0</v>
          </cell>
          <cell r="AP89"/>
          <cell r="AQ89">
            <v>0</v>
          </cell>
          <cell r="AR89">
            <v>0</v>
          </cell>
          <cell r="AS89">
            <v>0</v>
          </cell>
        </row>
        <row r="90">
          <cell r="A90">
            <v>310002870</v>
          </cell>
          <cell r="B90" t="str">
            <v>ORI380-MM</v>
          </cell>
          <cell r="C90" t="str">
            <v>ORI 380P6 (MM)</v>
          </cell>
          <cell r="D90">
            <v>0</v>
          </cell>
          <cell r="E90">
            <v>0</v>
          </cell>
          <cell r="F90"/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/>
          <cell r="P90"/>
          <cell r="Q90">
            <v>0</v>
          </cell>
          <cell r="R90"/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/>
          <cell r="AB90"/>
          <cell r="AC90">
            <v>0</v>
          </cell>
          <cell r="AD90"/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/>
          <cell r="AN90"/>
          <cell r="AO90">
            <v>0</v>
          </cell>
          <cell r="AP90"/>
          <cell r="AQ90">
            <v>0</v>
          </cell>
          <cell r="AR90">
            <v>0</v>
          </cell>
          <cell r="AS90">
            <v>0</v>
          </cell>
        </row>
        <row r="91">
          <cell r="C91" t="str">
            <v>Total</v>
          </cell>
          <cell r="D91">
            <v>22500</v>
          </cell>
          <cell r="E91">
            <v>0</v>
          </cell>
          <cell r="F91">
            <v>0</v>
          </cell>
          <cell r="G91">
            <v>12174.681135326386</v>
          </cell>
          <cell r="H91">
            <v>12074.681135326386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100</v>
          </cell>
          <cell r="O91">
            <v>0</v>
          </cell>
          <cell r="P91">
            <v>0</v>
          </cell>
          <cell r="Q91">
            <v>35714.285714285717</v>
          </cell>
          <cell r="R91">
            <v>0</v>
          </cell>
          <cell r="S91">
            <v>10150.170176271969</v>
          </cell>
          <cell r="T91">
            <v>10150.170176271969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8783.3738295677285</v>
          </cell>
          <cell r="AF91">
            <v>8733.3738295677285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50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10382.732758633012</v>
          </cell>
          <cell r="AR91">
            <v>10382.732758633012</v>
          </cell>
          <cell r="AS91">
            <v>0</v>
          </cell>
        </row>
        <row r="92">
          <cell r="A92">
            <v>310001991</v>
          </cell>
          <cell r="B92">
            <v>310001991</v>
          </cell>
          <cell r="C92" t="str">
            <v>GM 380P24</v>
          </cell>
          <cell r="D92">
            <v>44800</v>
          </cell>
          <cell r="E92">
            <v>0</v>
          </cell>
          <cell r="F92"/>
          <cell r="G92">
            <v>9733.1688239979176</v>
          </cell>
          <cell r="H92">
            <v>9673.1688239979176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60</v>
          </cell>
          <cell r="O92"/>
          <cell r="P92"/>
          <cell r="Q92">
            <v>0</v>
          </cell>
          <cell r="R92"/>
          <cell r="S92">
            <v>9735.0041657727015</v>
          </cell>
          <cell r="T92">
            <v>9675.0041657727015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60</v>
          </cell>
          <cell r="AA92"/>
          <cell r="AB92"/>
          <cell r="AC92">
            <v>0</v>
          </cell>
          <cell r="AD92"/>
          <cell r="AE92">
            <v>6481.5094776489223</v>
          </cell>
          <cell r="AF92">
            <v>6481.5094776489223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/>
          <cell r="AN92"/>
          <cell r="AO92">
            <v>4464.2857142857147</v>
          </cell>
          <cell r="AP92"/>
          <cell r="AQ92">
            <v>7296.4012256529213</v>
          </cell>
          <cell r="AR92">
            <v>7296.4012256529213</v>
          </cell>
          <cell r="AS92">
            <v>0</v>
          </cell>
        </row>
        <row r="93">
          <cell r="A93">
            <v>310001992</v>
          </cell>
          <cell r="B93">
            <v>310001992</v>
          </cell>
          <cell r="C93" t="str">
            <v>GM 380P6</v>
          </cell>
          <cell r="D93">
            <v>0</v>
          </cell>
          <cell r="E93">
            <v>0</v>
          </cell>
          <cell r="F93"/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/>
          <cell r="P93"/>
          <cell r="Q93">
            <v>0</v>
          </cell>
          <cell r="R93"/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/>
          <cell r="AB93"/>
          <cell r="AC93">
            <v>0</v>
          </cell>
          <cell r="AD93"/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/>
          <cell r="AN93"/>
          <cell r="AO93">
            <v>0</v>
          </cell>
          <cell r="AP93"/>
          <cell r="AQ93">
            <v>0</v>
          </cell>
          <cell r="AR93">
            <v>0</v>
          </cell>
          <cell r="AS93">
            <v>0</v>
          </cell>
        </row>
        <row r="94">
          <cell r="A94">
            <v>310002559</v>
          </cell>
          <cell r="B94" t="str">
            <v>GM380-OT</v>
          </cell>
          <cell r="C94" t="str">
            <v>GM 380P24 (EX)</v>
          </cell>
          <cell r="D94">
            <v>1620</v>
          </cell>
          <cell r="E94">
            <v>0</v>
          </cell>
          <cell r="F94"/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/>
          <cell r="P94"/>
          <cell r="Q94">
            <v>0</v>
          </cell>
          <cell r="R94"/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/>
          <cell r="AB94"/>
          <cell r="AC94">
            <v>0</v>
          </cell>
          <cell r="AD94"/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/>
          <cell r="AN94"/>
          <cell r="AO94">
            <v>1523</v>
          </cell>
          <cell r="AP94"/>
          <cell r="AQ94">
            <v>0</v>
          </cell>
          <cell r="AR94">
            <v>0</v>
          </cell>
          <cell r="AS94">
            <v>0</v>
          </cell>
        </row>
        <row r="95">
          <cell r="A95">
            <v>310002662</v>
          </cell>
          <cell r="B95" t="str">
            <v>GM380-LA</v>
          </cell>
          <cell r="C95" t="str">
            <v>GM 380P24 (LA)</v>
          </cell>
          <cell r="D95">
            <v>0</v>
          </cell>
          <cell r="E95">
            <v>0</v>
          </cell>
          <cell r="F95"/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/>
          <cell r="P95"/>
          <cell r="Q95">
            <v>0</v>
          </cell>
          <cell r="R95"/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/>
          <cell r="AB95"/>
          <cell r="AC95">
            <v>0</v>
          </cell>
          <cell r="AD95"/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/>
          <cell r="AN95"/>
          <cell r="AO95">
            <v>0</v>
          </cell>
          <cell r="AP95"/>
          <cell r="AQ95">
            <v>0</v>
          </cell>
          <cell r="AR95">
            <v>0</v>
          </cell>
          <cell r="AS95">
            <v>0</v>
          </cell>
        </row>
        <row r="96">
          <cell r="A96" t="str">
            <v>GM380P24-MM</v>
          </cell>
          <cell r="B96" t="str">
            <v>GM380-MM</v>
          </cell>
          <cell r="C96" t="str">
            <v>GM 380 P24 (MM)</v>
          </cell>
          <cell r="D96">
            <v>0</v>
          </cell>
          <cell r="E96">
            <v>0</v>
          </cell>
          <cell r="F96"/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/>
          <cell r="P96"/>
          <cell r="Q96">
            <v>0</v>
          </cell>
          <cell r="R96"/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/>
          <cell r="AB96"/>
          <cell r="AC96">
            <v>0</v>
          </cell>
          <cell r="AD96"/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/>
          <cell r="AN96"/>
          <cell r="AO96">
            <v>0</v>
          </cell>
          <cell r="AP96"/>
          <cell r="AQ96">
            <v>0</v>
          </cell>
          <cell r="AR96">
            <v>0</v>
          </cell>
          <cell r="AS96">
            <v>0</v>
          </cell>
        </row>
        <row r="97">
          <cell r="A97" t="str">
            <v>GM380-MM</v>
          </cell>
          <cell r="B97" t="str">
            <v>GM380-MM</v>
          </cell>
          <cell r="C97" t="str">
            <v>GM 380P6 (MM)</v>
          </cell>
          <cell r="D97">
            <v>0</v>
          </cell>
          <cell r="E97">
            <v>0</v>
          </cell>
          <cell r="F97"/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/>
          <cell r="P97"/>
          <cell r="Q97">
            <v>0</v>
          </cell>
          <cell r="R97"/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/>
          <cell r="AB97"/>
          <cell r="AC97">
            <v>0</v>
          </cell>
          <cell r="AD97"/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/>
          <cell r="AN97"/>
          <cell r="AO97">
            <v>0</v>
          </cell>
          <cell r="AP97"/>
          <cell r="AQ97">
            <v>0</v>
          </cell>
          <cell r="AR97">
            <v>0</v>
          </cell>
          <cell r="AS97">
            <v>0</v>
          </cell>
        </row>
        <row r="98">
          <cell r="C98" t="str">
            <v>Total</v>
          </cell>
          <cell r="D98">
            <v>46420</v>
          </cell>
          <cell r="E98">
            <v>0</v>
          </cell>
          <cell r="F98">
            <v>0</v>
          </cell>
          <cell r="G98">
            <v>9733.1688239979176</v>
          </cell>
          <cell r="H98">
            <v>9673.1688239979176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60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9735.0041657727015</v>
          </cell>
          <cell r="T98">
            <v>9675.0041657727015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60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6481.5094776489223</v>
          </cell>
          <cell r="AF98">
            <v>6481.5094776489223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5987.2857142857147</v>
          </cell>
          <cell r="AP98">
            <v>0</v>
          </cell>
          <cell r="AQ98">
            <v>7296.4012256529213</v>
          </cell>
          <cell r="AR98">
            <v>7296.4012256529213</v>
          </cell>
          <cell r="AS98">
            <v>0</v>
          </cell>
        </row>
        <row r="99">
          <cell r="A99">
            <v>310002142</v>
          </cell>
          <cell r="B99">
            <v>310002142</v>
          </cell>
          <cell r="C99" t="str">
            <v>WA 380P24</v>
          </cell>
          <cell r="D99">
            <v>4063</v>
          </cell>
          <cell r="E99">
            <v>40178.571428571428</v>
          </cell>
          <cell r="F99"/>
          <cell r="G99">
            <v>13556.090593024819</v>
          </cell>
          <cell r="H99">
            <v>13556.090593024819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/>
          <cell r="P99"/>
          <cell r="Q99">
            <v>0</v>
          </cell>
          <cell r="R99"/>
          <cell r="S99">
            <v>14487.307370436334</v>
          </cell>
          <cell r="T99">
            <v>14487.307370436334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/>
          <cell r="AB99"/>
          <cell r="AC99">
            <v>0</v>
          </cell>
          <cell r="AD99"/>
          <cell r="AE99">
            <v>9871.3089737971313</v>
          </cell>
          <cell r="AF99">
            <v>9871.3089737971313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/>
          <cell r="AN99"/>
          <cell r="AO99">
            <v>44642.857142857145</v>
          </cell>
          <cell r="AP99"/>
          <cell r="AQ99">
            <v>10408.865678638436</v>
          </cell>
          <cell r="AR99">
            <v>10408.865678638436</v>
          </cell>
          <cell r="AS99">
            <v>0</v>
          </cell>
        </row>
        <row r="100">
          <cell r="A100">
            <v>310002143</v>
          </cell>
          <cell r="B100">
            <v>310002143</v>
          </cell>
          <cell r="C100" t="str">
            <v>WA 380P6</v>
          </cell>
          <cell r="D100">
            <v>0</v>
          </cell>
          <cell r="E100">
            <v>0</v>
          </cell>
          <cell r="F100"/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/>
          <cell r="P100"/>
          <cell r="Q100">
            <v>0</v>
          </cell>
          <cell r="R100"/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/>
          <cell r="AB100"/>
          <cell r="AC100">
            <v>0</v>
          </cell>
          <cell r="AD100"/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/>
          <cell r="AN100"/>
          <cell r="AO100">
            <v>0</v>
          </cell>
          <cell r="AP100"/>
          <cell r="AQ100">
            <v>0</v>
          </cell>
          <cell r="AR100">
            <v>0</v>
          </cell>
          <cell r="AS100">
            <v>0</v>
          </cell>
        </row>
        <row r="101">
          <cell r="A101">
            <v>310002721</v>
          </cell>
          <cell r="B101" t="str">
            <v>WA 380P24 EX</v>
          </cell>
          <cell r="C101" t="str">
            <v>WA 380P24 EX</v>
          </cell>
          <cell r="D101">
            <v>100</v>
          </cell>
          <cell r="E101">
            <v>78</v>
          </cell>
          <cell r="F101"/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/>
          <cell r="P101"/>
          <cell r="Q101">
            <v>0</v>
          </cell>
          <cell r="R101"/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/>
          <cell r="AB101"/>
          <cell r="AC101">
            <v>0</v>
          </cell>
          <cell r="AD101"/>
          <cell r="AE101">
            <v>77</v>
          </cell>
          <cell r="AF101">
            <v>0</v>
          </cell>
          <cell r="AG101">
            <v>0</v>
          </cell>
          <cell r="AH101">
            <v>0</v>
          </cell>
          <cell r="AI101">
            <v>77</v>
          </cell>
          <cell r="AJ101">
            <v>0</v>
          </cell>
          <cell r="AK101">
            <v>0</v>
          </cell>
          <cell r="AL101">
            <v>0</v>
          </cell>
          <cell r="AM101"/>
          <cell r="AN101"/>
          <cell r="AO101">
            <v>0</v>
          </cell>
          <cell r="AP101"/>
          <cell r="AQ101">
            <v>0</v>
          </cell>
          <cell r="AR101">
            <v>0</v>
          </cell>
          <cell r="AS101">
            <v>0</v>
          </cell>
        </row>
        <row r="102">
          <cell r="A102">
            <v>310004577</v>
          </cell>
          <cell r="B102">
            <v>310004577</v>
          </cell>
          <cell r="C102" t="str">
            <v>WA 380 (Tethered)</v>
          </cell>
          <cell r="D102">
            <v>0</v>
          </cell>
          <cell r="E102">
            <v>0</v>
          </cell>
          <cell r="F102"/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/>
          <cell r="P102"/>
          <cell r="Q102">
            <v>0</v>
          </cell>
          <cell r="R102"/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/>
          <cell r="AB102"/>
          <cell r="AC102">
            <v>0</v>
          </cell>
          <cell r="AD102"/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/>
          <cell r="AN102"/>
          <cell r="AO102">
            <v>0</v>
          </cell>
          <cell r="AP102"/>
          <cell r="AQ102">
            <v>0</v>
          </cell>
          <cell r="AR102">
            <v>0</v>
          </cell>
          <cell r="AS102">
            <v>0</v>
          </cell>
        </row>
        <row r="103">
          <cell r="C103" t="str">
            <v>Total</v>
          </cell>
          <cell r="D103">
            <v>4163</v>
          </cell>
          <cell r="E103">
            <v>40256.571428571428</v>
          </cell>
          <cell r="F103">
            <v>0</v>
          </cell>
          <cell r="G103">
            <v>13556.090593024819</v>
          </cell>
          <cell r="H103">
            <v>13556.090593024819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14487.307370436334</v>
          </cell>
          <cell r="T103">
            <v>14487.307370436334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9948.3089737971313</v>
          </cell>
          <cell r="AF103">
            <v>9871.3089737971313</v>
          </cell>
          <cell r="AG103">
            <v>0</v>
          </cell>
          <cell r="AH103">
            <v>0</v>
          </cell>
          <cell r="AI103">
            <v>77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44642.857142857145</v>
          </cell>
          <cell r="AP103">
            <v>0</v>
          </cell>
          <cell r="AQ103">
            <v>10408.865678638436</v>
          </cell>
          <cell r="AR103">
            <v>10408.865678638436</v>
          </cell>
          <cell r="AS103">
            <v>0</v>
          </cell>
        </row>
        <row r="104">
          <cell r="A104" t="str">
            <v>Oishi</v>
          </cell>
          <cell r="B104">
            <v>380</v>
          </cell>
          <cell r="C104" t="str">
            <v>HLand Total 380ml</v>
          </cell>
          <cell r="D104">
            <v>90205</v>
          </cell>
          <cell r="E104">
            <v>192456.57142857142</v>
          </cell>
          <cell r="F104">
            <v>0</v>
          </cell>
          <cell r="G104">
            <v>73288.431660195318</v>
          </cell>
          <cell r="H104">
            <v>72912.431660195318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376</v>
          </cell>
          <cell r="O104">
            <v>0</v>
          </cell>
          <cell r="P104">
            <v>0</v>
          </cell>
          <cell r="Q104">
            <v>35714.285714285717</v>
          </cell>
          <cell r="R104">
            <v>0</v>
          </cell>
          <cell r="S104">
            <v>67893.978839793665</v>
          </cell>
          <cell r="T104">
            <v>65133.978839793665</v>
          </cell>
          <cell r="U104">
            <v>0</v>
          </cell>
          <cell r="V104">
            <v>0</v>
          </cell>
          <cell r="W104">
            <v>2700</v>
          </cell>
          <cell r="X104">
            <v>0</v>
          </cell>
          <cell r="Y104">
            <v>0</v>
          </cell>
          <cell r="Z104">
            <v>60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54668.278444586475</v>
          </cell>
          <cell r="AF104">
            <v>51769.278444586475</v>
          </cell>
          <cell r="AG104">
            <v>0</v>
          </cell>
          <cell r="AH104">
            <v>0</v>
          </cell>
          <cell r="AI104">
            <v>2777</v>
          </cell>
          <cell r="AJ104">
            <v>0</v>
          </cell>
          <cell r="AK104">
            <v>0</v>
          </cell>
          <cell r="AL104">
            <v>122</v>
          </cell>
          <cell r="AM104">
            <v>0</v>
          </cell>
          <cell r="AN104">
            <v>0</v>
          </cell>
          <cell r="AO104">
            <v>50630.142857142862</v>
          </cell>
          <cell r="AP104">
            <v>0</v>
          </cell>
          <cell r="AQ104">
            <v>66199.294749833483</v>
          </cell>
          <cell r="AR104">
            <v>62099.294749833483</v>
          </cell>
          <cell r="AS104">
            <v>0</v>
          </cell>
        </row>
        <row r="105">
          <cell r="A105">
            <v>310002906</v>
          </cell>
          <cell r="B105">
            <v>310002906</v>
          </cell>
          <cell r="C105" t="str">
            <v>KN 400P24</v>
          </cell>
          <cell r="D105">
            <v>73</v>
          </cell>
          <cell r="E105">
            <v>0</v>
          </cell>
          <cell r="F105"/>
          <cell r="G105">
            <v>28.333899756490112</v>
          </cell>
          <cell r="H105">
            <v>8.3338997564901103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20</v>
          </cell>
          <cell r="O105"/>
          <cell r="P105"/>
          <cell r="Q105">
            <v>560</v>
          </cell>
          <cell r="R105"/>
          <cell r="S105">
            <v>9.9050660892395257</v>
          </cell>
          <cell r="T105">
            <v>9.9050660892395257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/>
          <cell r="AB105"/>
          <cell r="AC105">
            <v>0</v>
          </cell>
          <cell r="AD105"/>
          <cell r="AE105">
            <v>8.0492116919451533</v>
          </cell>
          <cell r="AF105">
            <v>8.0492116919451533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/>
          <cell r="AN105"/>
          <cell r="AO105">
            <v>0</v>
          </cell>
          <cell r="AP105"/>
          <cell r="AQ105">
            <v>9.0966559137780969</v>
          </cell>
          <cell r="AR105">
            <v>9.0966559137780969</v>
          </cell>
          <cell r="AS105">
            <v>0</v>
          </cell>
        </row>
        <row r="106">
          <cell r="A106">
            <v>310003033</v>
          </cell>
          <cell r="B106" t="str">
            <v>KBC400-OT</v>
          </cell>
          <cell r="C106" t="str">
            <v>KN 400-EX</v>
          </cell>
          <cell r="D106">
            <v>0</v>
          </cell>
          <cell r="E106">
            <v>0</v>
          </cell>
          <cell r="F106"/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/>
          <cell r="P106"/>
          <cell r="Q106">
            <v>0</v>
          </cell>
          <cell r="R106"/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/>
          <cell r="AB106"/>
          <cell r="AC106">
            <v>0</v>
          </cell>
          <cell r="AD106"/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/>
          <cell r="AN106"/>
          <cell r="AO106">
            <v>0</v>
          </cell>
          <cell r="AP106"/>
          <cell r="AQ106">
            <v>0</v>
          </cell>
          <cell r="AR106">
            <v>0</v>
          </cell>
          <cell r="AS106">
            <v>0</v>
          </cell>
        </row>
        <row r="107">
          <cell r="A107">
            <v>310003183</v>
          </cell>
          <cell r="B107">
            <v>310003183</v>
          </cell>
          <cell r="C107" t="str">
            <v>KN 400-Stut</v>
          </cell>
          <cell r="D107">
            <v>0</v>
          </cell>
          <cell r="E107">
            <v>0</v>
          </cell>
          <cell r="F107"/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/>
          <cell r="P107"/>
          <cell r="Q107">
            <v>1243</v>
          </cell>
          <cell r="R107"/>
          <cell r="S107">
            <v>1240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1240</v>
          </cell>
          <cell r="Y107">
            <v>0</v>
          </cell>
          <cell r="Z107">
            <v>0</v>
          </cell>
          <cell r="AA107"/>
          <cell r="AB107"/>
          <cell r="AC107">
            <v>0</v>
          </cell>
          <cell r="AD107"/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/>
          <cell r="AN107"/>
          <cell r="AO107">
            <v>0</v>
          </cell>
          <cell r="AP107"/>
          <cell r="AQ107">
            <v>0</v>
          </cell>
          <cell r="AR107">
            <v>0</v>
          </cell>
          <cell r="AS107">
            <v>0</v>
          </cell>
        </row>
        <row r="108">
          <cell r="A108">
            <v>310003341</v>
          </cell>
          <cell r="B108">
            <v>310003341</v>
          </cell>
          <cell r="C108" t="str">
            <v>Gyokuro 400 Low</v>
          </cell>
          <cell r="D108">
            <v>42</v>
          </cell>
          <cell r="E108">
            <v>0</v>
          </cell>
          <cell r="F108"/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/>
          <cell r="P108"/>
          <cell r="Q108">
            <v>600</v>
          </cell>
          <cell r="R108"/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/>
          <cell r="AB108"/>
          <cell r="AC108">
            <v>0</v>
          </cell>
          <cell r="AD108"/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/>
          <cell r="AN108"/>
          <cell r="AO108">
            <v>0</v>
          </cell>
          <cell r="AP108"/>
          <cell r="AQ108">
            <v>0</v>
          </cell>
          <cell r="AR108">
            <v>0</v>
          </cell>
          <cell r="AS108">
            <v>0</v>
          </cell>
        </row>
        <row r="109">
          <cell r="A109">
            <v>310003603</v>
          </cell>
          <cell r="B109">
            <v>310003603</v>
          </cell>
          <cell r="C109" t="str">
            <v>Gyokuro 400 Low P.6</v>
          </cell>
          <cell r="D109">
            <v>0</v>
          </cell>
          <cell r="E109">
            <v>0</v>
          </cell>
          <cell r="F109"/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/>
          <cell r="P109"/>
          <cell r="Q109">
            <v>0</v>
          </cell>
          <cell r="R109"/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/>
          <cell r="AB109"/>
          <cell r="AC109">
            <v>0</v>
          </cell>
          <cell r="AD109"/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/>
          <cell r="AN109"/>
          <cell r="AO109">
            <v>0</v>
          </cell>
          <cell r="AP109"/>
          <cell r="AQ109">
            <v>0</v>
          </cell>
          <cell r="AR109">
            <v>0</v>
          </cell>
          <cell r="AS109">
            <v>0</v>
          </cell>
        </row>
        <row r="110">
          <cell r="A110">
            <v>310003722</v>
          </cell>
          <cell r="B110">
            <v>310003722</v>
          </cell>
          <cell r="C110" t="str">
            <v>GM Delight Plus 400</v>
          </cell>
          <cell r="D110">
            <v>1603</v>
          </cell>
          <cell r="E110">
            <v>0</v>
          </cell>
          <cell r="F110"/>
          <cell r="G110">
            <v>666.93572941967329</v>
          </cell>
          <cell r="H110">
            <v>626.93572941967329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40</v>
          </cell>
          <cell r="O110"/>
          <cell r="P110"/>
          <cell r="Q110">
            <v>3600</v>
          </cell>
          <cell r="R110"/>
          <cell r="S110">
            <v>870.20824990383778</v>
          </cell>
          <cell r="T110">
            <v>855.20824990383778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15</v>
          </cell>
          <cell r="AA110"/>
          <cell r="AB110"/>
          <cell r="AC110">
            <v>0</v>
          </cell>
          <cell r="AD110"/>
          <cell r="AE110">
            <v>634.75055822698471</v>
          </cell>
          <cell r="AF110">
            <v>634.75055822698471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/>
          <cell r="AN110"/>
          <cell r="AO110">
            <v>0</v>
          </cell>
          <cell r="AP110"/>
          <cell r="AQ110">
            <v>659.89922573795195</v>
          </cell>
          <cell r="AR110">
            <v>659.89922573795195</v>
          </cell>
          <cell r="AS110">
            <v>0</v>
          </cell>
        </row>
        <row r="111">
          <cell r="A111">
            <v>310003724</v>
          </cell>
          <cell r="B111">
            <v>310003724</v>
          </cell>
          <cell r="C111" t="str">
            <v>GM Delight Plus 400 P6</v>
          </cell>
          <cell r="D111">
            <v>0</v>
          </cell>
          <cell r="E111">
            <v>0</v>
          </cell>
          <cell r="F111"/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/>
          <cell r="P111"/>
          <cell r="Q111">
            <v>0</v>
          </cell>
          <cell r="R111"/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/>
          <cell r="AB111"/>
          <cell r="AC111">
            <v>0</v>
          </cell>
          <cell r="AD111"/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/>
          <cell r="AN111"/>
          <cell r="AO111">
            <v>0</v>
          </cell>
          <cell r="AP111"/>
          <cell r="AQ111">
            <v>0</v>
          </cell>
          <cell r="AR111">
            <v>0</v>
          </cell>
          <cell r="AS111">
            <v>0</v>
          </cell>
        </row>
        <row r="112">
          <cell r="A112">
            <v>310003725</v>
          </cell>
          <cell r="B112">
            <v>310003725</v>
          </cell>
          <cell r="C112" t="str">
            <v>GM No Plus 400</v>
          </cell>
          <cell r="D112">
            <v>98</v>
          </cell>
          <cell r="E112">
            <v>0</v>
          </cell>
          <cell r="F112"/>
          <cell r="G112">
            <v>126.35577076227015</v>
          </cell>
          <cell r="H112">
            <v>126.35577076227015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/>
          <cell r="P112"/>
          <cell r="Q112">
            <v>1800</v>
          </cell>
          <cell r="R112"/>
          <cell r="S112">
            <v>178.12964288656056</v>
          </cell>
          <cell r="T112">
            <v>158.12964288656056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20</v>
          </cell>
          <cell r="AA112"/>
          <cell r="AB112"/>
          <cell r="AC112">
            <v>0</v>
          </cell>
          <cell r="AD112"/>
          <cell r="AE112">
            <v>129.28320051149606</v>
          </cell>
          <cell r="AF112">
            <v>129.28320051149606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/>
          <cell r="AN112"/>
          <cell r="AO112">
            <v>0</v>
          </cell>
          <cell r="AP112"/>
          <cell r="AQ112">
            <v>155.06200242365622</v>
          </cell>
          <cell r="AR112">
            <v>155.06200242365622</v>
          </cell>
          <cell r="AS112">
            <v>0</v>
          </cell>
        </row>
        <row r="113">
          <cell r="A113" t="str">
            <v>GMN EX</v>
          </cell>
          <cell r="B113" t="str">
            <v>GMN EX</v>
          </cell>
          <cell r="C113" t="str">
            <v>GM No Plus 400 EX</v>
          </cell>
          <cell r="D113">
            <v>0</v>
          </cell>
          <cell r="E113">
            <v>0</v>
          </cell>
          <cell r="F113"/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/>
          <cell r="P113"/>
          <cell r="Q113">
            <v>0</v>
          </cell>
          <cell r="R113"/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/>
          <cell r="AB113"/>
          <cell r="AC113">
            <v>0</v>
          </cell>
          <cell r="AD113"/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/>
          <cell r="AN113"/>
          <cell r="AO113">
            <v>0</v>
          </cell>
          <cell r="AP113"/>
          <cell r="AQ113">
            <v>0</v>
          </cell>
          <cell r="AR113">
            <v>0</v>
          </cell>
          <cell r="AS113">
            <v>0</v>
          </cell>
        </row>
        <row r="114">
          <cell r="A114">
            <v>310003703</v>
          </cell>
          <cell r="B114">
            <v>310003703</v>
          </cell>
          <cell r="C114" t="str">
            <v>Wachocha 400 Low</v>
          </cell>
          <cell r="D114">
            <v>50</v>
          </cell>
          <cell r="E114">
            <v>0</v>
          </cell>
          <cell r="F114"/>
          <cell r="G114">
            <v>90.60475517023248</v>
          </cell>
          <cell r="H114">
            <v>90.60475517023248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/>
          <cell r="P114"/>
          <cell r="Q114">
            <v>1800</v>
          </cell>
          <cell r="R114"/>
          <cell r="S114">
            <v>114.61873863096648</v>
          </cell>
          <cell r="T114">
            <v>104.61873863096648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</v>
          </cell>
          <cell r="AA114"/>
          <cell r="AB114"/>
          <cell r="AC114">
            <v>0</v>
          </cell>
          <cell r="AD114"/>
          <cell r="AE114">
            <v>88.199955016679795</v>
          </cell>
          <cell r="AF114">
            <v>88.199955016679795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/>
          <cell r="AN114"/>
          <cell r="AO114">
            <v>0</v>
          </cell>
          <cell r="AP114"/>
          <cell r="AQ114">
            <v>96.250541260080169</v>
          </cell>
          <cell r="AR114">
            <v>96.250541260080169</v>
          </cell>
          <cell r="AS114">
            <v>0</v>
          </cell>
        </row>
        <row r="115">
          <cell r="A115">
            <v>310003704</v>
          </cell>
          <cell r="B115">
            <v>310003704</v>
          </cell>
          <cell r="C115" t="str">
            <v>Wachocha 400 No</v>
          </cell>
          <cell r="D115">
            <v>1241</v>
          </cell>
          <cell r="E115">
            <v>0</v>
          </cell>
          <cell r="F115"/>
          <cell r="G115">
            <v>544.41719987193619</v>
          </cell>
          <cell r="H115">
            <v>544.41719987193619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/>
          <cell r="P115"/>
          <cell r="Q115">
            <v>3600</v>
          </cell>
          <cell r="R115"/>
          <cell r="S115">
            <v>662.94566090135038</v>
          </cell>
          <cell r="T115">
            <v>652.94566090135038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10</v>
          </cell>
          <cell r="AA115"/>
          <cell r="AB115"/>
          <cell r="AC115">
            <v>0</v>
          </cell>
          <cell r="AD115"/>
          <cell r="AE115">
            <v>542.83809130188217</v>
          </cell>
          <cell r="AF115">
            <v>542.83809130188217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/>
          <cell r="AN115"/>
          <cell r="AO115">
            <v>0</v>
          </cell>
          <cell r="AP115"/>
          <cell r="AQ115">
            <v>560.92616814011785</v>
          </cell>
          <cell r="AR115">
            <v>560.92616814011785</v>
          </cell>
          <cell r="AS115">
            <v>0</v>
          </cell>
        </row>
        <row r="116">
          <cell r="A116" t="str">
            <v>Oishi</v>
          </cell>
          <cell r="B116">
            <v>400</v>
          </cell>
          <cell r="C116" t="str">
            <v>HLand Total 400ml</v>
          </cell>
          <cell r="D116">
            <v>3107</v>
          </cell>
          <cell r="E116">
            <v>0</v>
          </cell>
          <cell r="F116">
            <v>0</v>
          </cell>
          <cell r="G116">
            <v>1456.6473549806024</v>
          </cell>
          <cell r="H116">
            <v>1396.6473549806024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60</v>
          </cell>
          <cell r="O116">
            <v>0</v>
          </cell>
          <cell r="P116">
            <v>0</v>
          </cell>
          <cell r="Q116">
            <v>13203</v>
          </cell>
          <cell r="R116">
            <v>0</v>
          </cell>
          <cell r="S116">
            <v>3075.8073584119552</v>
          </cell>
          <cell r="T116">
            <v>1780.8073584119547</v>
          </cell>
          <cell r="U116">
            <v>0</v>
          </cell>
          <cell r="V116">
            <v>0</v>
          </cell>
          <cell r="W116">
            <v>0</v>
          </cell>
          <cell r="X116">
            <v>1240</v>
          </cell>
          <cell r="Y116">
            <v>0</v>
          </cell>
          <cell r="Z116">
            <v>55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1403.121016748988</v>
          </cell>
          <cell r="AF116">
            <v>1403.121016748988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1481.2345934755842</v>
          </cell>
          <cell r="AR116">
            <v>1481.2345934755842</v>
          </cell>
          <cell r="AS116">
            <v>0</v>
          </cell>
        </row>
        <row r="117">
          <cell r="A117">
            <v>310003711</v>
          </cell>
          <cell r="B117">
            <v>310003711</v>
          </cell>
          <cell r="C117" t="str">
            <v>JL350P24 LS New</v>
          </cell>
          <cell r="D117">
            <v>42900</v>
          </cell>
          <cell r="E117">
            <v>0</v>
          </cell>
          <cell r="F117"/>
          <cell r="G117">
            <v>14549.714750210207</v>
          </cell>
          <cell r="H117">
            <v>1073.0999999999999</v>
          </cell>
          <cell r="I117">
            <v>7932.6147502102067</v>
          </cell>
          <cell r="J117">
            <v>5544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/>
          <cell r="P117"/>
          <cell r="Q117">
            <v>0</v>
          </cell>
          <cell r="R117"/>
          <cell r="S117">
            <v>13757.714750210207</v>
          </cell>
          <cell r="T117">
            <v>1073.0999999999999</v>
          </cell>
          <cell r="U117">
            <v>7932.6147502102067</v>
          </cell>
          <cell r="V117">
            <v>4752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/>
          <cell r="AB117"/>
          <cell r="AC117">
            <v>0</v>
          </cell>
          <cell r="AD117"/>
          <cell r="AE117">
            <v>20469.329044117643</v>
          </cell>
          <cell r="AF117">
            <v>715.40000000000009</v>
          </cell>
          <cell r="AG117">
            <v>7657.9290441176436</v>
          </cell>
          <cell r="AH117">
            <v>12096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/>
          <cell r="AN117"/>
          <cell r="AO117">
            <v>72321.42857142858</v>
          </cell>
          <cell r="AP117"/>
          <cell r="AQ117">
            <v>12719.957631932519</v>
          </cell>
          <cell r="AR117">
            <v>715.40000000000009</v>
          </cell>
          <cell r="AS117">
            <v>7108.5576319325182</v>
          </cell>
        </row>
        <row r="118">
          <cell r="A118">
            <v>310003649</v>
          </cell>
          <cell r="B118">
            <v>310003649</v>
          </cell>
          <cell r="C118" t="str">
            <v>JL350P6 LS New</v>
          </cell>
          <cell r="D118">
            <v>14500</v>
          </cell>
          <cell r="E118">
            <v>0</v>
          </cell>
          <cell r="F118"/>
          <cell r="G118">
            <v>3513.2600477326964</v>
          </cell>
          <cell r="H118">
            <v>2291.4200477326967</v>
          </cell>
          <cell r="I118">
            <v>1221.8399999999997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/>
          <cell r="O118"/>
          <cell r="P118"/>
          <cell r="Q118">
            <v>0</v>
          </cell>
          <cell r="R118"/>
          <cell r="S118">
            <v>5466.723095806341</v>
          </cell>
          <cell r="T118">
            <v>2313.2430958063414</v>
          </cell>
          <cell r="U118">
            <v>1425.4799999999996</v>
          </cell>
          <cell r="V118">
            <v>1728</v>
          </cell>
          <cell r="W118">
            <v>0</v>
          </cell>
          <cell r="X118">
            <v>0</v>
          </cell>
          <cell r="Y118">
            <v>0</v>
          </cell>
          <cell r="Z118"/>
          <cell r="AA118"/>
          <cell r="AB118"/>
          <cell r="AC118">
            <v>0</v>
          </cell>
          <cell r="AD118"/>
          <cell r="AE118">
            <v>4415.0769996590516</v>
          </cell>
          <cell r="AF118">
            <v>2269.596999659052</v>
          </cell>
          <cell r="AG118">
            <v>1425.4799999999996</v>
          </cell>
          <cell r="AH118">
            <v>720</v>
          </cell>
          <cell r="AI118">
            <v>0</v>
          </cell>
          <cell r="AJ118">
            <v>0</v>
          </cell>
          <cell r="AK118">
            <v>0</v>
          </cell>
          <cell r="AL118"/>
          <cell r="AM118"/>
          <cell r="AN118"/>
          <cell r="AO118">
            <v>12500</v>
          </cell>
          <cell r="AP118"/>
          <cell r="AQ118">
            <v>2269.596999659052</v>
          </cell>
          <cell r="AR118">
            <v>2269.596999659052</v>
          </cell>
          <cell r="AS118">
            <v>0</v>
          </cell>
        </row>
        <row r="119">
          <cell r="A119" t="str">
            <v>JubJai</v>
          </cell>
          <cell r="B119">
            <v>350</v>
          </cell>
          <cell r="C119" t="str">
            <v>Total</v>
          </cell>
          <cell r="D119">
            <v>57400</v>
          </cell>
          <cell r="E119">
            <v>0</v>
          </cell>
          <cell r="F119">
            <v>0</v>
          </cell>
          <cell r="G119">
            <v>18062.974797942905</v>
          </cell>
          <cell r="H119">
            <v>3364.5200477326966</v>
          </cell>
          <cell r="I119">
            <v>9154.4547502102068</v>
          </cell>
          <cell r="J119">
            <v>5544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19224.437846016546</v>
          </cell>
          <cell r="T119">
            <v>3386.3430958063414</v>
          </cell>
          <cell r="U119">
            <v>9358.0947502102063</v>
          </cell>
          <cell r="V119">
            <v>6480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24884.406043776697</v>
          </cell>
          <cell r="AF119">
            <v>2984.9969996590521</v>
          </cell>
          <cell r="AG119">
            <v>9083.4090441176431</v>
          </cell>
          <cell r="AH119">
            <v>12816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84821.42857142858</v>
          </cell>
          <cell r="AP119">
            <v>0</v>
          </cell>
          <cell r="AQ119">
            <v>14989.554631591571</v>
          </cell>
          <cell r="AR119">
            <v>2984.9969996590521</v>
          </cell>
          <cell r="AS119">
            <v>7108.5576319325182</v>
          </cell>
        </row>
        <row r="120">
          <cell r="A120">
            <v>310004209</v>
          </cell>
          <cell r="B120">
            <v>310004209</v>
          </cell>
          <cell r="C120" t="str">
            <v>JL 475 P24 LS2</v>
          </cell>
          <cell r="D120">
            <v>23078</v>
          </cell>
          <cell r="E120">
            <v>0</v>
          </cell>
          <cell r="F120"/>
          <cell r="G120">
            <v>3761.5939695180232</v>
          </cell>
          <cell r="H120">
            <v>3761.5939695180232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/>
          <cell r="P120"/>
          <cell r="Q120">
            <v>0</v>
          </cell>
          <cell r="R120"/>
          <cell r="S120">
            <v>4327.9708757021026</v>
          </cell>
          <cell r="T120">
            <v>4327.9708757021026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/>
          <cell r="AB120"/>
          <cell r="AC120">
            <v>0</v>
          </cell>
          <cell r="AD120"/>
          <cell r="AE120">
            <v>9927.1291339995223</v>
          </cell>
          <cell r="AF120">
            <v>9927.1291339995223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/>
          <cell r="AN120"/>
          <cell r="AO120">
            <v>40178.571428571428</v>
          </cell>
          <cell r="AP120"/>
          <cell r="AQ120">
            <v>10409.010102413009</v>
          </cell>
          <cell r="AR120">
            <v>10409.010102413009</v>
          </cell>
          <cell r="AS120">
            <v>0</v>
          </cell>
        </row>
        <row r="121">
          <cell r="A121">
            <v>310004210</v>
          </cell>
          <cell r="B121">
            <v>310004210</v>
          </cell>
          <cell r="C121" t="str">
            <v>JL 475 P24 (LA)</v>
          </cell>
          <cell r="D121">
            <v>968</v>
          </cell>
          <cell r="E121">
            <v>0</v>
          </cell>
          <cell r="F121"/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/>
          <cell r="P121"/>
          <cell r="Q121">
            <v>0</v>
          </cell>
          <cell r="R121"/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/>
          <cell r="AB121"/>
          <cell r="AC121">
            <v>0</v>
          </cell>
          <cell r="AD121"/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/>
          <cell r="AN121"/>
          <cell r="AO121">
            <v>0</v>
          </cell>
          <cell r="AP121"/>
          <cell r="AQ121">
            <v>0</v>
          </cell>
          <cell r="AR121">
            <v>0</v>
          </cell>
          <cell r="AS121">
            <v>0</v>
          </cell>
        </row>
        <row r="122">
          <cell r="A122" t="str">
            <v>JubJai</v>
          </cell>
          <cell r="B122">
            <v>475</v>
          </cell>
          <cell r="C122" t="str">
            <v>Total</v>
          </cell>
          <cell r="D122">
            <v>24046</v>
          </cell>
          <cell r="E122">
            <v>0</v>
          </cell>
          <cell r="F122">
            <v>0</v>
          </cell>
          <cell r="G122">
            <v>3761.5939695180232</v>
          </cell>
          <cell r="H122">
            <v>3761.5939695180232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4327.9708757021026</v>
          </cell>
          <cell r="T122">
            <v>4327.9708757021026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9927.1291339995223</v>
          </cell>
          <cell r="AF122">
            <v>9927.1291339995223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40178.571428571428</v>
          </cell>
          <cell r="AP122">
            <v>0</v>
          </cell>
          <cell r="AQ122">
            <v>10409.010102413009</v>
          </cell>
          <cell r="AR122">
            <v>10409.010102413009</v>
          </cell>
          <cell r="AS122">
            <v>0</v>
          </cell>
        </row>
        <row r="123">
          <cell r="C123" t="str">
            <v>HLand Total Jub Jai</v>
          </cell>
          <cell r="D123">
            <v>81446</v>
          </cell>
          <cell r="E123">
            <v>0</v>
          </cell>
          <cell r="F123">
            <v>0</v>
          </cell>
          <cell r="G123">
            <v>21824.568767460929</v>
          </cell>
          <cell r="H123">
            <v>7126.1140172507203</v>
          </cell>
          <cell r="I123">
            <v>9154.4547502102068</v>
          </cell>
          <cell r="J123">
            <v>5544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23552.40872171865</v>
          </cell>
          <cell r="T123">
            <v>7714.3139715084435</v>
          </cell>
          <cell r="U123">
            <v>9358.0947502102063</v>
          </cell>
          <cell r="V123">
            <v>6480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34811.535177776219</v>
          </cell>
          <cell r="AF123">
            <v>12912.126133658574</v>
          </cell>
          <cell r="AG123">
            <v>9083.4090441176431</v>
          </cell>
          <cell r="AH123">
            <v>12816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125000</v>
          </cell>
          <cell r="AP123">
            <v>0</v>
          </cell>
          <cell r="AQ123">
            <v>25398.56473400458</v>
          </cell>
          <cell r="AR123">
            <v>13394.007102072061</v>
          </cell>
          <cell r="AS123">
            <v>7108.5576319325182</v>
          </cell>
        </row>
        <row r="124">
          <cell r="A124">
            <v>310004566</v>
          </cell>
          <cell r="B124">
            <v>310004566</v>
          </cell>
          <cell r="C124" t="str">
            <v>Gift set - Pink</v>
          </cell>
          <cell r="D124">
            <v>0</v>
          </cell>
          <cell r="E124">
            <v>0</v>
          </cell>
          <cell r="F124"/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/>
          <cell r="P124"/>
          <cell r="Q124">
            <v>0</v>
          </cell>
          <cell r="R124"/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/>
          <cell r="AB124"/>
          <cell r="AC124">
            <v>0</v>
          </cell>
          <cell r="AD124"/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/>
          <cell r="AN124"/>
          <cell r="AO124">
            <v>0</v>
          </cell>
          <cell r="AP124"/>
          <cell r="AQ124">
            <v>0</v>
          </cell>
          <cell r="AR124">
            <v>0</v>
          </cell>
          <cell r="AS124">
            <v>0</v>
          </cell>
        </row>
        <row r="125">
          <cell r="A125">
            <v>310004556</v>
          </cell>
          <cell r="B125">
            <v>310004556</v>
          </cell>
          <cell r="C125" t="str">
            <v>Gift set - Yellow</v>
          </cell>
          <cell r="D125">
            <v>0</v>
          </cell>
          <cell r="E125">
            <v>0</v>
          </cell>
          <cell r="F125"/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/>
          <cell r="P125"/>
          <cell r="Q125">
            <v>0</v>
          </cell>
          <cell r="R125"/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/>
          <cell r="AB125"/>
          <cell r="AC125">
            <v>0</v>
          </cell>
          <cell r="AD125"/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/>
          <cell r="AN125"/>
          <cell r="AO125">
            <v>0</v>
          </cell>
          <cell r="AP125"/>
          <cell r="AQ125">
            <v>0</v>
          </cell>
          <cell r="AR125">
            <v>0</v>
          </cell>
          <cell r="AS125">
            <v>0</v>
          </cell>
        </row>
        <row r="126">
          <cell r="A126">
            <v>310004569</v>
          </cell>
          <cell r="B126">
            <v>310004569</v>
          </cell>
          <cell r="C126" t="str">
            <v>Gift set - Mint</v>
          </cell>
          <cell r="D126">
            <v>0</v>
          </cell>
          <cell r="E126">
            <v>0</v>
          </cell>
          <cell r="F126"/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/>
          <cell r="P126"/>
          <cell r="Q126">
            <v>0</v>
          </cell>
          <cell r="R126"/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/>
          <cell r="AB126"/>
          <cell r="AC126">
            <v>0</v>
          </cell>
          <cell r="AD126"/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/>
          <cell r="AN126"/>
          <cell r="AO126">
            <v>0</v>
          </cell>
          <cell r="AP126"/>
          <cell r="AQ126">
            <v>0</v>
          </cell>
          <cell r="AR126">
            <v>0</v>
          </cell>
          <cell r="AS126">
            <v>0</v>
          </cell>
        </row>
        <row r="127">
          <cell r="A127">
            <v>310004568</v>
          </cell>
          <cell r="B127">
            <v>310004568</v>
          </cell>
          <cell r="C127" t="str">
            <v>Gift set - Green</v>
          </cell>
          <cell r="D127">
            <v>5561</v>
          </cell>
          <cell r="E127">
            <v>0</v>
          </cell>
          <cell r="F127"/>
          <cell r="G127">
            <v>4861</v>
          </cell>
          <cell r="H127">
            <v>3168</v>
          </cell>
          <cell r="I127">
            <v>1693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/>
          <cell r="P127"/>
          <cell r="Q127">
            <v>0</v>
          </cell>
          <cell r="R127"/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/>
          <cell r="AB127"/>
          <cell r="AC127">
            <v>0</v>
          </cell>
          <cell r="AD127"/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/>
          <cell r="AN127"/>
          <cell r="AO127">
            <v>0</v>
          </cell>
          <cell r="AP127"/>
          <cell r="AQ127">
            <v>0</v>
          </cell>
          <cell r="AR127">
            <v>0</v>
          </cell>
          <cell r="AS127">
            <v>0</v>
          </cell>
        </row>
        <row r="128">
          <cell r="A128" t="str">
            <v>Oishi</v>
          </cell>
          <cell r="B128" t="str">
            <v>Gift set.</v>
          </cell>
          <cell r="C128" t="str">
            <v>Total</v>
          </cell>
          <cell r="D128">
            <v>5561</v>
          </cell>
          <cell r="E128">
            <v>0</v>
          </cell>
          <cell r="F128">
            <v>0</v>
          </cell>
          <cell r="G128">
            <v>4861</v>
          </cell>
          <cell r="H128">
            <v>3168</v>
          </cell>
          <cell r="I128">
            <v>1693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</row>
        <row r="129">
          <cell r="C129" t="str">
            <v>HLand Total Gift set</v>
          </cell>
          <cell r="D129">
            <v>5561</v>
          </cell>
          <cell r="E129">
            <v>0</v>
          </cell>
          <cell r="F129">
            <v>0</v>
          </cell>
          <cell r="G129">
            <v>4861</v>
          </cell>
          <cell r="H129">
            <v>3168</v>
          </cell>
          <cell r="I129">
            <v>1693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</row>
        <row r="130">
          <cell r="A130">
            <v>310002015</v>
          </cell>
          <cell r="B130">
            <v>310002015</v>
          </cell>
          <cell r="C130" t="str">
            <v>ORI 500P24</v>
          </cell>
          <cell r="D130">
            <v>57000</v>
          </cell>
          <cell r="E130">
            <v>0</v>
          </cell>
          <cell r="F130"/>
          <cell r="G130">
            <v>20445.665938961505</v>
          </cell>
          <cell r="H130">
            <v>11844.285833666532</v>
          </cell>
          <cell r="I130">
            <v>8095.3801052949721</v>
          </cell>
          <cell r="J130">
            <v>486</v>
          </cell>
          <cell r="K130">
            <v>0</v>
          </cell>
          <cell r="L130">
            <v>0</v>
          </cell>
          <cell r="M130">
            <v>0</v>
          </cell>
          <cell r="N130">
            <v>20</v>
          </cell>
          <cell r="O130"/>
          <cell r="P130"/>
          <cell r="Q130">
            <v>0</v>
          </cell>
          <cell r="R130"/>
          <cell r="S130">
            <v>24387.054971138587</v>
          </cell>
          <cell r="T130">
            <v>12949.379169132346</v>
          </cell>
          <cell r="U130">
            <v>6739.6758020062407</v>
          </cell>
          <cell r="V130">
            <v>4698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/>
          <cell r="AB130"/>
          <cell r="AC130">
            <v>53571.428571428572</v>
          </cell>
          <cell r="AD130"/>
          <cell r="AE130">
            <v>22781.970965442131</v>
          </cell>
          <cell r="AF130">
            <v>16324.393950419832</v>
          </cell>
          <cell r="AG130">
            <v>4999.5770150223007</v>
          </cell>
          <cell r="AH130">
            <v>1458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/>
          <cell r="AN130"/>
          <cell r="AO130">
            <v>0</v>
          </cell>
          <cell r="AP130"/>
          <cell r="AQ130">
            <v>21411.099791124438</v>
          </cell>
          <cell r="AR130">
            <v>17240.016046781286</v>
          </cell>
          <cell r="AS130">
            <v>2875.0837443431524</v>
          </cell>
        </row>
        <row r="131">
          <cell r="A131">
            <v>310002016</v>
          </cell>
          <cell r="B131">
            <v>310002016</v>
          </cell>
          <cell r="C131" t="str">
            <v>ORI 500P6</v>
          </cell>
          <cell r="D131">
            <v>20000</v>
          </cell>
          <cell r="E131">
            <v>0</v>
          </cell>
          <cell r="F131"/>
          <cell r="G131">
            <v>4909.5138975752679</v>
          </cell>
          <cell r="H131">
            <v>4909.5138975752679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/>
          <cell r="P131"/>
          <cell r="Q131">
            <v>0</v>
          </cell>
          <cell r="R131"/>
          <cell r="S131">
            <v>6197.3989985710114</v>
          </cell>
          <cell r="T131">
            <v>4901.3989985710114</v>
          </cell>
          <cell r="U131">
            <v>0</v>
          </cell>
          <cell r="V131">
            <v>1296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/>
          <cell r="AB131"/>
          <cell r="AC131">
            <v>4464.2857142857147</v>
          </cell>
          <cell r="AD131"/>
          <cell r="AE131">
            <v>4901.3989985710114</v>
          </cell>
          <cell r="AF131">
            <v>4901.3989985710114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/>
          <cell r="AN131"/>
          <cell r="AO131">
            <v>0</v>
          </cell>
          <cell r="AP131"/>
          <cell r="AQ131">
            <v>3278.4191977196833</v>
          </cell>
          <cell r="AR131">
            <v>3278.4191977196833</v>
          </cell>
          <cell r="AS131">
            <v>0</v>
          </cell>
        </row>
        <row r="132">
          <cell r="A132">
            <v>310002223</v>
          </cell>
          <cell r="B132" t="str">
            <v>ORI500-CAM</v>
          </cell>
          <cell r="C132" t="str">
            <v>ORI 500P24 (CL หรือ คอใส)(กัมพูชา)</v>
          </cell>
          <cell r="D132">
            <v>0</v>
          </cell>
          <cell r="E132">
            <v>0</v>
          </cell>
          <cell r="F132"/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/>
          <cell r="P132"/>
          <cell r="Q132">
            <v>0</v>
          </cell>
          <cell r="R132"/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/>
          <cell r="AB132"/>
          <cell r="AC132">
            <v>0</v>
          </cell>
          <cell r="AD132"/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/>
          <cell r="AN132"/>
          <cell r="AO132">
            <v>0</v>
          </cell>
          <cell r="AP132"/>
          <cell r="AQ132">
            <v>0</v>
          </cell>
          <cell r="AR132">
            <v>0</v>
          </cell>
          <cell r="AS132">
            <v>0</v>
          </cell>
        </row>
        <row r="133">
          <cell r="A133">
            <v>310003653</v>
          </cell>
          <cell r="B133">
            <v>310003653</v>
          </cell>
          <cell r="C133" t="str">
            <v>ORI 500 (CL หรือ คอใส)(กัมพูชา) MLBB</v>
          </cell>
          <cell r="D133">
            <v>0</v>
          </cell>
          <cell r="E133">
            <v>0</v>
          </cell>
          <cell r="F133"/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/>
          <cell r="P133"/>
          <cell r="Q133">
            <v>0</v>
          </cell>
          <cell r="R133"/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/>
          <cell r="AB133"/>
          <cell r="AC133">
            <v>0</v>
          </cell>
          <cell r="AD133"/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/>
          <cell r="AN133"/>
          <cell r="AO133">
            <v>0</v>
          </cell>
          <cell r="AP133"/>
          <cell r="AQ133">
            <v>0</v>
          </cell>
          <cell r="AR133">
            <v>0</v>
          </cell>
          <cell r="AS133">
            <v>0</v>
          </cell>
        </row>
        <row r="134">
          <cell r="A134">
            <v>310003414</v>
          </cell>
          <cell r="B134" t="str">
            <v>ORI500-LA</v>
          </cell>
          <cell r="C134" t="str">
            <v xml:space="preserve">ORI 500 (LA) </v>
          </cell>
          <cell r="D134">
            <v>0</v>
          </cell>
          <cell r="E134">
            <v>0</v>
          </cell>
          <cell r="F134"/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/>
          <cell r="P134"/>
          <cell r="Q134">
            <v>0</v>
          </cell>
          <cell r="R134"/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/>
          <cell r="AB134"/>
          <cell r="AC134">
            <v>0</v>
          </cell>
          <cell r="AD134"/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/>
          <cell r="AN134"/>
          <cell r="AO134">
            <v>0</v>
          </cell>
          <cell r="AP134"/>
          <cell r="AQ134">
            <v>0</v>
          </cell>
          <cell r="AR134">
            <v>0</v>
          </cell>
          <cell r="AS134">
            <v>0</v>
          </cell>
        </row>
        <row r="135">
          <cell r="A135">
            <v>310004443</v>
          </cell>
          <cell r="B135" t="str">
            <v>ORI500-LA P.6</v>
          </cell>
          <cell r="C135" t="str">
            <v xml:space="preserve">ORI 500 LA P.6 </v>
          </cell>
          <cell r="D135">
            <v>19003</v>
          </cell>
          <cell r="E135">
            <v>0</v>
          </cell>
          <cell r="F135"/>
          <cell r="G135">
            <v>6300</v>
          </cell>
          <cell r="H135">
            <v>0</v>
          </cell>
          <cell r="I135">
            <v>0</v>
          </cell>
          <cell r="J135">
            <v>0</v>
          </cell>
          <cell r="K135">
            <v>6300</v>
          </cell>
          <cell r="L135">
            <v>0</v>
          </cell>
          <cell r="M135">
            <v>0</v>
          </cell>
          <cell r="N135">
            <v>0</v>
          </cell>
          <cell r="O135"/>
          <cell r="P135"/>
          <cell r="Q135">
            <v>0</v>
          </cell>
          <cell r="R135"/>
          <cell r="S135">
            <v>600</v>
          </cell>
          <cell r="T135">
            <v>0</v>
          </cell>
          <cell r="U135">
            <v>0</v>
          </cell>
          <cell r="V135">
            <v>0</v>
          </cell>
          <cell r="W135">
            <v>600</v>
          </cell>
          <cell r="X135">
            <v>0</v>
          </cell>
          <cell r="Y135">
            <v>0</v>
          </cell>
          <cell r="Z135">
            <v>0</v>
          </cell>
          <cell r="AA135"/>
          <cell r="AB135"/>
          <cell r="AC135">
            <v>18000</v>
          </cell>
          <cell r="AD135"/>
          <cell r="AE135">
            <v>4300</v>
          </cell>
          <cell r="AF135">
            <v>0</v>
          </cell>
          <cell r="AG135">
            <v>0</v>
          </cell>
          <cell r="AH135">
            <v>0</v>
          </cell>
          <cell r="AI135">
            <v>4300</v>
          </cell>
          <cell r="AJ135">
            <v>0</v>
          </cell>
          <cell r="AK135">
            <v>0</v>
          </cell>
          <cell r="AL135">
            <v>0</v>
          </cell>
          <cell r="AM135"/>
          <cell r="AN135"/>
          <cell r="AO135">
            <v>0</v>
          </cell>
          <cell r="AP135"/>
          <cell r="AQ135">
            <v>6500</v>
          </cell>
          <cell r="AR135">
            <v>0</v>
          </cell>
          <cell r="AS135">
            <v>0</v>
          </cell>
        </row>
        <row r="136">
          <cell r="A136">
            <v>310002973</v>
          </cell>
          <cell r="B136" t="str">
            <v>ORI500-MM PRO</v>
          </cell>
          <cell r="C136" t="str">
            <v>ORI 500P24  (MM PRO)</v>
          </cell>
          <cell r="D136">
            <v>1500</v>
          </cell>
          <cell r="E136">
            <v>0</v>
          </cell>
          <cell r="F136"/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/>
          <cell r="P136"/>
          <cell r="Q136">
            <v>0</v>
          </cell>
          <cell r="R136"/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/>
          <cell r="AB136"/>
          <cell r="AC136">
            <v>0</v>
          </cell>
          <cell r="AD136"/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/>
          <cell r="AN136"/>
          <cell r="AO136">
            <v>0</v>
          </cell>
          <cell r="AP136"/>
          <cell r="AQ136">
            <v>0</v>
          </cell>
          <cell r="AR136">
            <v>0</v>
          </cell>
          <cell r="AS136">
            <v>0</v>
          </cell>
        </row>
        <row r="137">
          <cell r="A137">
            <v>310002730</v>
          </cell>
          <cell r="B137" t="str">
            <v>ORI500-STU</v>
          </cell>
          <cell r="C137" t="str">
            <v>ORI 500P24 (STU)</v>
          </cell>
          <cell r="D137">
            <v>0</v>
          </cell>
          <cell r="E137">
            <v>0</v>
          </cell>
          <cell r="F137"/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/>
          <cell r="P137"/>
          <cell r="Q137">
            <v>0</v>
          </cell>
          <cell r="R137"/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/>
          <cell r="AB137"/>
          <cell r="AC137">
            <v>0</v>
          </cell>
          <cell r="AD137"/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/>
          <cell r="AN137"/>
          <cell r="AO137">
            <v>0</v>
          </cell>
          <cell r="AP137"/>
          <cell r="AQ137">
            <v>0</v>
          </cell>
          <cell r="AR137">
            <v>0</v>
          </cell>
          <cell r="AS137">
            <v>0</v>
          </cell>
        </row>
        <row r="138">
          <cell r="A138">
            <v>310002555</v>
          </cell>
          <cell r="B138" t="str">
            <v>OR500-OT</v>
          </cell>
          <cell r="C138" t="str">
            <v>ORI 500P24 (EX)</v>
          </cell>
          <cell r="D138">
            <v>683</v>
          </cell>
          <cell r="E138">
            <v>0</v>
          </cell>
          <cell r="F138"/>
          <cell r="G138">
            <v>100</v>
          </cell>
          <cell r="H138">
            <v>0</v>
          </cell>
          <cell r="I138">
            <v>0</v>
          </cell>
          <cell r="J138">
            <v>0</v>
          </cell>
          <cell r="K138">
            <v>100</v>
          </cell>
          <cell r="L138">
            <v>0</v>
          </cell>
          <cell r="M138">
            <v>0</v>
          </cell>
          <cell r="N138">
            <v>0</v>
          </cell>
          <cell r="O138"/>
          <cell r="P138"/>
          <cell r="Q138">
            <v>0</v>
          </cell>
          <cell r="R138"/>
          <cell r="S138">
            <v>249.99999999999997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249.99999999999997</v>
          </cell>
          <cell r="Y138">
            <v>0</v>
          </cell>
          <cell r="Z138">
            <v>0</v>
          </cell>
          <cell r="AA138"/>
          <cell r="AB138"/>
          <cell r="AC138">
            <v>535</v>
          </cell>
          <cell r="AD138"/>
          <cell r="AE138">
            <v>350</v>
          </cell>
          <cell r="AF138">
            <v>0</v>
          </cell>
          <cell r="AG138">
            <v>0</v>
          </cell>
          <cell r="AH138">
            <v>0</v>
          </cell>
          <cell r="AI138">
            <v>350</v>
          </cell>
          <cell r="AJ138">
            <v>0</v>
          </cell>
          <cell r="AK138">
            <v>0</v>
          </cell>
          <cell r="AL138">
            <v>0</v>
          </cell>
          <cell r="AM138"/>
          <cell r="AN138"/>
          <cell r="AO138">
            <v>0</v>
          </cell>
          <cell r="AP138"/>
          <cell r="AQ138">
            <v>183</v>
          </cell>
          <cell r="AR138">
            <v>0</v>
          </cell>
          <cell r="AS138">
            <v>0</v>
          </cell>
        </row>
        <row r="139">
          <cell r="A139">
            <v>310004571</v>
          </cell>
          <cell r="B139">
            <v>310004571</v>
          </cell>
          <cell r="C139" t="str">
            <v>OR 500 (Tethered)</v>
          </cell>
          <cell r="D139">
            <v>0</v>
          </cell>
          <cell r="E139">
            <v>0</v>
          </cell>
          <cell r="F139"/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/>
          <cell r="P139"/>
          <cell r="Q139">
            <v>0</v>
          </cell>
          <cell r="R139"/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/>
          <cell r="AB139"/>
          <cell r="AC139">
            <v>0</v>
          </cell>
          <cell r="AD139"/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/>
          <cell r="AN139"/>
          <cell r="AO139">
            <v>0</v>
          </cell>
          <cell r="AP139"/>
          <cell r="AQ139">
            <v>0</v>
          </cell>
          <cell r="AR139">
            <v>0</v>
          </cell>
          <cell r="AS139">
            <v>0</v>
          </cell>
        </row>
        <row r="140">
          <cell r="C140" t="str">
            <v>Total</v>
          </cell>
          <cell r="D140">
            <v>98186</v>
          </cell>
          <cell r="E140">
            <v>0</v>
          </cell>
          <cell r="F140">
            <v>0</v>
          </cell>
          <cell r="G140">
            <v>31755.179836536772</v>
          </cell>
          <cell r="H140">
            <v>16753.799731241801</v>
          </cell>
          <cell r="I140">
            <v>8095.3801052949721</v>
          </cell>
          <cell r="J140">
            <v>486</v>
          </cell>
          <cell r="K140">
            <v>6400</v>
          </cell>
          <cell r="L140">
            <v>0</v>
          </cell>
          <cell r="M140">
            <v>0</v>
          </cell>
          <cell r="N140">
            <v>20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31434.453969709597</v>
          </cell>
          <cell r="T140">
            <v>17850.778167703356</v>
          </cell>
          <cell r="U140">
            <v>6739.6758020062407</v>
          </cell>
          <cell r="V140">
            <v>5994</v>
          </cell>
          <cell r="W140">
            <v>600</v>
          </cell>
          <cell r="X140">
            <v>249.99999999999997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76570.71428571429</v>
          </cell>
          <cell r="AD140">
            <v>0</v>
          </cell>
          <cell r="AE140">
            <v>32333.369964013142</v>
          </cell>
          <cell r="AF140">
            <v>21225.792948990842</v>
          </cell>
          <cell r="AG140">
            <v>4999.5770150223007</v>
          </cell>
          <cell r="AH140">
            <v>1458</v>
          </cell>
          <cell r="AI140">
            <v>4650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31372.51898884412</v>
          </cell>
          <cell r="AR140">
            <v>20518.435244500968</v>
          </cell>
          <cell r="AS140">
            <v>2875.0837443431524</v>
          </cell>
        </row>
        <row r="141">
          <cell r="A141">
            <v>310002000</v>
          </cell>
          <cell r="B141">
            <v>310002000</v>
          </cell>
          <cell r="C141" t="str">
            <v>HL 500P24</v>
          </cell>
          <cell r="D141">
            <v>43858</v>
          </cell>
          <cell r="E141">
            <v>98214.285714285725</v>
          </cell>
          <cell r="F141"/>
          <cell r="G141">
            <v>42004.177403010799</v>
          </cell>
          <cell r="H141">
            <v>25004.646733794736</v>
          </cell>
          <cell r="I141">
            <v>13165.530669216065</v>
          </cell>
          <cell r="J141">
            <v>3834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/>
          <cell r="P141"/>
          <cell r="Q141">
            <v>0</v>
          </cell>
          <cell r="R141"/>
          <cell r="S141">
            <v>41124.213418868276</v>
          </cell>
          <cell r="T141">
            <v>27049.736707587203</v>
          </cell>
          <cell r="U141">
            <v>10524.476711281073</v>
          </cell>
          <cell r="V141">
            <v>3510</v>
          </cell>
          <cell r="W141">
            <v>0</v>
          </cell>
          <cell r="X141">
            <v>0</v>
          </cell>
          <cell r="Y141">
            <v>0</v>
          </cell>
          <cell r="Z141">
            <v>40</v>
          </cell>
          <cell r="AA141"/>
          <cell r="AB141"/>
          <cell r="AC141">
            <v>71428.571428571435</v>
          </cell>
          <cell r="AD141"/>
          <cell r="AE141">
            <v>46824.435233500153</v>
          </cell>
          <cell r="AF141">
            <v>34731.562212467645</v>
          </cell>
          <cell r="AG141">
            <v>7556.8730210325066</v>
          </cell>
          <cell r="AH141">
            <v>4536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/>
          <cell r="AN141"/>
          <cell r="AO141">
            <v>0</v>
          </cell>
          <cell r="AP141"/>
          <cell r="AQ141">
            <v>42444.773944620778</v>
          </cell>
          <cell r="AR141">
            <v>36346.054346150413</v>
          </cell>
          <cell r="AS141">
            <v>4262.719598470364</v>
          </cell>
        </row>
        <row r="142">
          <cell r="A142">
            <v>310002001</v>
          </cell>
          <cell r="B142">
            <v>310002001</v>
          </cell>
          <cell r="C142" t="str">
            <v>HL 500P6</v>
          </cell>
          <cell r="D142">
            <v>12912</v>
          </cell>
          <cell r="E142">
            <v>26785.714285714286</v>
          </cell>
          <cell r="F142"/>
          <cell r="G142">
            <v>11304.210798620323</v>
          </cell>
          <cell r="H142">
            <v>10224.210798620323</v>
          </cell>
          <cell r="I142">
            <v>0</v>
          </cell>
          <cell r="J142">
            <v>1080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/>
          <cell r="P142"/>
          <cell r="Q142">
            <v>0</v>
          </cell>
          <cell r="R142"/>
          <cell r="S142">
            <v>11598.632357957773</v>
          </cell>
          <cell r="T142">
            <v>10302.632357957773</v>
          </cell>
          <cell r="U142">
            <v>0</v>
          </cell>
          <cell r="V142">
            <v>1296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/>
          <cell r="AB142"/>
          <cell r="AC142">
            <v>13392.857142857143</v>
          </cell>
          <cell r="AD142"/>
          <cell r="AE142">
            <v>8204.8556456809292</v>
          </cell>
          <cell r="AF142">
            <v>8204.8556456809292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/>
          <cell r="AN142"/>
          <cell r="AO142">
            <v>0</v>
          </cell>
          <cell r="AP142"/>
          <cell r="AQ142">
            <v>8214.658340598111</v>
          </cell>
          <cell r="AR142">
            <v>8214.658340598111</v>
          </cell>
          <cell r="AS142">
            <v>0</v>
          </cell>
        </row>
        <row r="143">
          <cell r="A143">
            <v>310002553</v>
          </cell>
          <cell r="B143" t="str">
            <v>HL500-OT</v>
          </cell>
          <cell r="C143" t="str">
            <v>HL 500P24 (EX)</v>
          </cell>
          <cell r="D143">
            <v>249</v>
          </cell>
          <cell r="E143">
            <v>0</v>
          </cell>
          <cell r="F143"/>
          <cell r="G143">
            <v>450</v>
          </cell>
          <cell r="H143">
            <v>0</v>
          </cell>
          <cell r="I143">
            <v>0</v>
          </cell>
          <cell r="J143">
            <v>0</v>
          </cell>
          <cell r="K143">
            <v>450</v>
          </cell>
          <cell r="L143">
            <v>0</v>
          </cell>
          <cell r="M143">
            <v>0</v>
          </cell>
          <cell r="N143">
            <v>0</v>
          </cell>
          <cell r="O143"/>
          <cell r="P143"/>
          <cell r="Q143">
            <v>0</v>
          </cell>
          <cell r="R143"/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/>
          <cell r="AB143"/>
          <cell r="AC143">
            <v>0</v>
          </cell>
          <cell r="AD143"/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/>
          <cell r="AN143"/>
          <cell r="AO143">
            <v>0</v>
          </cell>
          <cell r="AP143"/>
          <cell r="AQ143">
            <v>0</v>
          </cell>
          <cell r="AR143">
            <v>0</v>
          </cell>
          <cell r="AS143">
            <v>0</v>
          </cell>
        </row>
        <row r="144">
          <cell r="A144">
            <v>310003410</v>
          </cell>
          <cell r="B144" t="str">
            <v>HL500-EX (5 ภาษา)</v>
          </cell>
          <cell r="C144" t="str">
            <v>HL 500 (EX-5 ภาษา) ไม่มีฝารางวัล</v>
          </cell>
          <cell r="D144">
            <v>0</v>
          </cell>
          <cell r="E144">
            <v>0</v>
          </cell>
          <cell r="F144"/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/>
          <cell r="P144"/>
          <cell r="Q144">
            <v>0</v>
          </cell>
          <cell r="R144"/>
          <cell r="S144">
            <v>429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429</v>
          </cell>
          <cell r="Y144">
            <v>0</v>
          </cell>
          <cell r="Z144">
            <v>0</v>
          </cell>
          <cell r="AA144"/>
          <cell r="AB144"/>
          <cell r="AC144">
            <v>0</v>
          </cell>
          <cell r="AD144"/>
          <cell r="AE144">
            <v>433</v>
          </cell>
          <cell r="AF144">
            <v>0</v>
          </cell>
          <cell r="AG144">
            <v>0</v>
          </cell>
          <cell r="AH144">
            <v>0</v>
          </cell>
          <cell r="AI144">
            <v>433</v>
          </cell>
          <cell r="AJ144">
            <v>0</v>
          </cell>
          <cell r="AK144">
            <v>0</v>
          </cell>
          <cell r="AL144">
            <v>0</v>
          </cell>
          <cell r="AM144"/>
          <cell r="AN144"/>
          <cell r="AO144">
            <v>0</v>
          </cell>
          <cell r="AP144"/>
          <cell r="AQ144">
            <v>895.00000000000011</v>
          </cell>
          <cell r="AR144">
            <v>0</v>
          </cell>
          <cell r="AS144">
            <v>0</v>
          </cell>
        </row>
        <row r="145">
          <cell r="A145">
            <v>310002900</v>
          </cell>
          <cell r="B145" t="str">
            <v>HL500-LA/MM</v>
          </cell>
          <cell r="C145" t="str">
            <v>HL 500P6 (LA) &amp; (MM)</v>
          </cell>
          <cell r="D145">
            <v>40317</v>
          </cell>
          <cell r="E145">
            <v>0</v>
          </cell>
          <cell r="F145"/>
          <cell r="G145">
            <v>35150</v>
          </cell>
          <cell r="H145">
            <v>0</v>
          </cell>
          <cell r="I145">
            <v>0</v>
          </cell>
          <cell r="J145">
            <v>0</v>
          </cell>
          <cell r="K145">
            <v>35150</v>
          </cell>
          <cell r="L145">
            <v>0</v>
          </cell>
          <cell r="M145">
            <v>0</v>
          </cell>
          <cell r="N145">
            <v>0</v>
          </cell>
          <cell r="O145"/>
          <cell r="P145"/>
          <cell r="Q145">
            <v>53571.428571428572</v>
          </cell>
          <cell r="R145"/>
          <cell r="S145">
            <v>3700</v>
          </cell>
          <cell r="T145">
            <v>0</v>
          </cell>
          <cell r="U145">
            <v>0</v>
          </cell>
          <cell r="V145">
            <v>0</v>
          </cell>
          <cell r="W145">
            <v>3700</v>
          </cell>
          <cell r="X145">
            <v>0</v>
          </cell>
          <cell r="Y145">
            <v>0</v>
          </cell>
          <cell r="Z145">
            <v>0</v>
          </cell>
          <cell r="AA145"/>
          <cell r="AB145"/>
          <cell r="AC145">
            <v>0</v>
          </cell>
          <cell r="AD145"/>
          <cell r="AE145">
            <v>7650</v>
          </cell>
          <cell r="AF145">
            <v>0</v>
          </cell>
          <cell r="AG145">
            <v>0</v>
          </cell>
          <cell r="AH145">
            <v>0</v>
          </cell>
          <cell r="AI145">
            <v>7650</v>
          </cell>
          <cell r="AJ145">
            <v>0</v>
          </cell>
          <cell r="AK145">
            <v>0</v>
          </cell>
          <cell r="AL145">
            <v>0</v>
          </cell>
          <cell r="AM145"/>
          <cell r="AN145"/>
          <cell r="AO145">
            <v>0</v>
          </cell>
          <cell r="AP145"/>
          <cell r="AQ145">
            <v>18550</v>
          </cell>
          <cell r="AR145">
            <v>0</v>
          </cell>
          <cell r="AS145">
            <v>0</v>
          </cell>
        </row>
        <row r="146">
          <cell r="A146">
            <v>310002974</v>
          </cell>
          <cell r="B146" t="str">
            <v>HL500-MM PRO</v>
          </cell>
          <cell r="C146" t="str">
            <v>HL 500P24 (MM PRO)</v>
          </cell>
          <cell r="D146">
            <v>2770</v>
          </cell>
          <cell r="E146">
            <v>0</v>
          </cell>
          <cell r="F146"/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/>
          <cell r="P146"/>
          <cell r="Q146">
            <v>0</v>
          </cell>
          <cell r="R146"/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/>
          <cell r="AB146"/>
          <cell r="AC146">
            <v>0</v>
          </cell>
          <cell r="AD146"/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/>
          <cell r="AN146"/>
          <cell r="AO146">
            <v>0</v>
          </cell>
          <cell r="AP146"/>
          <cell r="AQ146">
            <v>0</v>
          </cell>
          <cell r="AR146">
            <v>0</v>
          </cell>
          <cell r="AS146">
            <v>0</v>
          </cell>
        </row>
        <row r="147">
          <cell r="A147" t="str">
            <v>G</v>
          </cell>
          <cell r="B147" t="str">
            <v>G</v>
          </cell>
          <cell r="C147" t="str">
            <v>HL 500 (MM PRO) Buffer</v>
          </cell>
          <cell r="D147">
            <v>0</v>
          </cell>
          <cell r="E147">
            <v>0</v>
          </cell>
          <cell r="F147"/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/>
          <cell r="P147"/>
          <cell r="Q147">
            <v>0</v>
          </cell>
          <cell r="R147"/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/>
          <cell r="AB147"/>
          <cell r="AC147">
            <v>0</v>
          </cell>
          <cell r="AD147"/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/>
          <cell r="AN147"/>
          <cell r="AO147">
            <v>0</v>
          </cell>
          <cell r="AP147"/>
          <cell r="AQ147">
            <v>0</v>
          </cell>
          <cell r="AR147">
            <v>0</v>
          </cell>
          <cell r="AS147">
            <v>0</v>
          </cell>
        </row>
        <row r="148">
          <cell r="A148" t="str">
            <v>HLPRO</v>
          </cell>
          <cell r="B148" t="str">
            <v>HLPRO</v>
          </cell>
          <cell r="C148" t="str">
            <v>HL 500 (MM PRO) CENTURY</v>
          </cell>
          <cell r="D148">
            <v>0</v>
          </cell>
          <cell r="E148">
            <v>0</v>
          </cell>
          <cell r="F148"/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/>
          <cell r="P148"/>
          <cell r="Q148">
            <v>0</v>
          </cell>
          <cell r="R148"/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/>
          <cell r="AB148"/>
          <cell r="AC148">
            <v>0</v>
          </cell>
          <cell r="AD148"/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/>
          <cell r="AN148"/>
          <cell r="AO148">
            <v>0</v>
          </cell>
          <cell r="AP148"/>
          <cell r="AQ148">
            <v>0</v>
          </cell>
          <cell r="AR148">
            <v>0</v>
          </cell>
          <cell r="AS148">
            <v>0</v>
          </cell>
        </row>
        <row r="149">
          <cell r="A149">
            <v>310002737</v>
          </cell>
          <cell r="B149" t="str">
            <v>HL500-STU</v>
          </cell>
          <cell r="C149" t="str">
            <v>HL 500P24 (STU)</v>
          </cell>
          <cell r="D149">
            <v>0</v>
          </cell>
          <cell r="E149">
            <v>0</v>
          </cell>
          <cell r="F149"/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/>
          <cell r="P149"/>
          <cell r="Q149">
            <v>0</v>
          </cell>
          <cell r="R149"/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/>
          <cell r="AB149"/>
          <cell r="AC149">
            <v>0</v>
          </cell>
          <cell r="AD149"/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/>
          <cell r="AN149"/>
          <cell r="AO149">
            <v>0</v>
          </cell>
          <cell r="AP149"/>
          <cell r="AQ149">
            <v>0</v>
          </cell>
          <cell r="AR149">
            <v>0</v>
          </cell>
          <cell r="AS149">
            <v>0</v>
          </cell>
        </row>
        <row r="150">
          <cell r="A150">
            <v>310002224</v>
          </cell>
          <cell r="B150">
            <v>310002224</v>
          </cell>
          <cell r="C150" t="str">
            <v>HL 500P24 (CL หรือ คอใส)</v>
          </cell>
          <cell r="D150">
            <v>0</v>
          </cell>
          <cell r="E150">
            <v>0</v>
          </cell>
          <cell r="F150"/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/>
          <cell r="P150"/>
          <cell r="Q150">
            <v>0</v>
          </cell>
          <cell r="R150"/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/>
          <cell r="AB150"/>
          <cell r="AC150">
            <v>0</v>
          </cell>
          <cell r="AD150"/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/>
          <cell r="AN150"/>
          <cell r="AO150">
            <v>0</v>
          </cell>
          <cell r="AP150"/>
          <cell r="AQ150">
            <v>0</v>
          </cell>
          <cell r="AR150">
            <v>0</v>
          </cell>
          <cell r="AS150">
            <v>0</v>
          </cell>
        </row>
        <row r="151">
          <cell r="A151">
            <v>310002654</v>
          </cell>
          <cell r="B151" t="str">
            <v>HL500-CAM</v>
          </cell>
          <cell r="C151" t="str">
            <v>HL 500P6 (CL หรือ คอใส)(กัมพูชา)</v>
          </cell>
          <cell r="D151">
            <v>138325</v>
          </cell>
          <cell r="E151">
            <v>53571.428571428572</v>
          </cell>
          <cell r="F151"/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/>
          <cell r="P151"/>
          <cell r="Q151">
            <v>116071.42857142858</v>
          </cell>
          <cell r="R151"/>
          <cell r="S151">
            <v>10750</v>
          </cell>
          <cell r="T151">
            <v>0</v>
          </cell>
          <cell r="U151">
            <v>0</v>
          </cell>
          <cell r="V151">
            <v>0</v>
          </cell>
          <cell r="W151">
            <v>10750</v>
          </cell>
          <cell r="X151">
            <v>0</v>
          </cell>
          <cell r="Y151">
            <v>0</v>
          </cell>
          <cell r="Z151">
            <v>0</v>
          </cell>
          <cell r="AA151"/>
          <cell r="AB151"/>
          <cell r="AC151">
            <v>0</v>
          </cell>
          <cell r="AD151"/>
          <cell r="AE151">
            <v>129000</v>
          </cell>
          <cell r="AF151">
            <v>0</v>
          </cell>
          <cell r="AG151">
            <v>0</v>
          </cell>
          <cell r="AH151">
            <v>0</v>
          </cell>
          <cell r="AI151">
            <v>129000</v>
          </cell>
          <cell r="AJ151">
            <v>0</v>
          </cell>
          <cell r="AK151">
            <v>0</v>
          </cell>
          <cell r="AL151">
            <v>0</v>
          </cell>
          <cell r="AM151"/>
          <cell r="AN151"/>
          <cell r="AO151">
            <v>149553.57142857145</v>
          </cell>
          <cell r="AP151"/>
          <cell r="AQ151">
            <v>161250</v>
          </cell>
          <cell r="AR151">
            <v>0</v>
          </cell>
          <cell r="AS151">
            <v>0</v>
          </cell>
        </row>
        <row r="152">
          <cell r="A152">
            <v>310003616</v>
          </cell>
          <cell r="B152" t="str">
            <v>HL500-CAM MLBB</v>
          </cell>
          <cell r="C152" t="str">
            <v>HL 500P6 MLBB</v>
          </cell>
          <cell r="D152">
            <v>0</v>
          </cell>
          <cell r="E152">
            <v>0</v>
          </cell>
          <cell r="F152"/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/>
          <cell r="P152"/>
          <cell r="Q152">
            <v>0</v>
          </cell>
          <cell r="R152"/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/>
          <cell r="AB152"/>
          <cell r="AC152">
            <v>0</v>
          </cell>
          <cell r="AD152"/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/>
          <cell r="AN152"/>
          <cell r="AO152">
            <v>0</v>
          </cell>
          <cell r="AP152"/>
          <cell r="AQ152">
            <v>0</v>
          </cell>
          <cell r="AR152">
            <v>0</v>
          </cell>
          <cell r="AS152">
            <v>0</v>
          </cell>
        </row>
        <row r="153">
          <cell r="A153" t="str">
            <v>HL500-MN</v>
          </cell>
          <cell r="B153" t="str">
            <v>HL500-MN</v>
          </cell>
          <cell r="C153" t="str">
            <v>HL 500P6 MN</v>
          </cell>
          <cell r="D153">
            <v>0</v>
          </cell>
          <cell r="E153">
            <v>0</v>
          </cell>
          <cell r="F153"/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/>
          <cell r="P153"/>
          <cell r="Q153">
            <v>0</v>
          </cell>
          <cell r="R153"/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/>
          <cell r="AB153"/>
          <cell r="AC153">
            <v>0</v>
          </cell>
          <cell r="AD153"/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/>
          <cell r="AN153"/>
          <cell r="AO153">
            <v>0</v>
          </cell>
          <cell r="AP153"/>
          <cell r="AQ153">
            <v>0</v>
          </cell>
          <cell r="AR153">
            <v>0</v>
          </cell>
          <cell r="AS153">
            <v>0</v>
          </cell>
        </row>
        <row r="154">
          <cell r="A154">
            <v>310004574</v>
          </cell>
          <cell r="B154">
            <v>310004574</v>
          </cell>
          <cell r="C154" t="str">
            <v>HL 500 (Tethered)</v>
          </cell>
          <cell r="D154">
            <v>0</v>
          </cell>
          <cell r="E154">
            <v>0</v>
          </cell>
          <cell r="F154"/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/>
          <cell r="P154"/>
          <cell r="Q154">
            <v>0</v>
          </cell>
          <cell r="R154"/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/>
          <cell r="AB154"/>
          <cell r="AC154">
            <v>0</v>
          </cell>
          <cell r="AD154"/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/>
          <cell r="AN154"/>
          <cell r="AO154">
            <v>0</v>
          </cell>
          <cell r="AP154"/>
          <cell r="AQ154">
            <v>0</v>
          </cell>
          <cell r="AR154">
            <v>0</v>
          </cell>
          <cell r="AS154">
            <v>0</v>
          </cell>
        </row>
        <row r="155">
          <cell r="C155" t="str">
            <v>Total</v>
          </cell>
          <cell r="D155">
            <v>238431</v>
          </cell>
          <cell r="E155">
            <v>178571.42857142858</v>
          </cell>
          <cell r="F155">
            <v>0</v>
          </cell>
          <cell r="G155">
            <v>88908.388201631125</v>
          </cell>
          <cell r="H155">
            <v>35228.857532415059</v>
          </cell>
          <cell r="I155">
            <v>13165.530669216065</v>
          </cell>
          <cell r="J155">
            <v>4914</v>
          </cell>
          <cell r="K155">
            <v>35600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169642.85714285716</v>
          </cell>
          <cell r="R155">
            <v>0</v>
          </cell>
          <cell r="S155">
            <v>67601.845776826056</v>
          </cell>
          <cell r="T155">
            <v>37352.369065544975</v>
          </cell>
          <cell r="U155">
            <v>10524.476711281073</v>
          </cell>
          <cell r="V155">
            <v>4806</v>
          </cell>
          <cell r="W155">
            <v>14450</v>
          </cell>
          <cell r="X155">
            <v>429</v>
          </cell>
          <cell r="Y155">
            <v>0</v>
          </cell>
          <cell r="Z155">
            <v>40</v>
          </cell>
          <cell r="AA155">
            <v>0</v>
          </cell>
          <cell r="AB155">
            <v>0</v>
          </cell>
          <cell r="AC155">
            <v>84821.42857142858</v>
          </cell>
          <cell r="AD155">
            <v>0</v>
          </cell>
          <cell r="AE155">
            <v>192112.29087918109</v>
          </cell>
          <cell r="AF155">
            <v>42936.417858148576</v>
          </cell>
          <cell r="AG155">
            <v>7556.8730210325066</v>
          </cell>
          <cell r="AH155">
            <v>4536</v>
          </cell>
          <cell r="AI155">
            <v>137083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149553.57142857145</v>
          </cell>
          <cell r="AP155">
            <v>0</v>
          </cell>
          <cell r="AQ155">
            <v>231354.43228521891</v>
          </cell>
          <cell r="AR155">
            <v>44560.71268674852</v>
          </cell>
          <cell r="AS155">
            <v>4262.719598470364</v>
          </cell>
        </row>
        <row r="156">
          <cell r="A156">
            <v>310001994</v>
          </cell>
          <cell r="B156">
            <v>310001994</v>
          </cell>
          <cell r="C156" t="str">
            <v>GM 500P24</v>
          </cell>
          <cell r="D156">
            <v>47800</v>
          </cell>
          <cell r="E156">
            <v>0</v>
          </cell>
          <cell r="F156"/>
          <cell r="G156">
            <v>15906.106966182175</v>
          </cell>
          <cell r="H156">
            <v>9577.425284906989</v>
          </cell>
          <cell r="I156">
            <v>4438.6816812751867</v>
          </cell>
          <cell r="J156">
            <v>1890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/>
          <cell r="P156"/>
          <cell r="Q156">
            <v>0</v>
          </cell>
          <cell r="R156"/>
          <cell r="S156">
            <v>15087.019411425659</v>
          </cell>
          <cell r="T156">
            <v>10514.001197767051</v>
          </cell>
          <cell r="U156">
            <v>3537.0182136586077</v>
          </cell>
          <cell r="V156">
            <v>1026</v>
          </cell>
          <cell r="W156">
            <v>0</v>
          </cell>
          <cell r="X156">
            <v>0</v>
          </cell>
          <cell r="Y156">
            <v>0</v>
          </cell>
          <cell r="Z156">
            <v>10</v>
          </cell>
          <cell r="AA156"/>
          <cell r="AB156"/>
          <cell r="AC156">
            <v>31250</v>
          </cell>
          <cell r="AD156"/>
          <cell r="AE156">
            <v>16056.302326162964</v>
          </cell>
          <cell r="AF156">
            <v>11099.361143304588</v>
          </cell>
          <cell r="AG156">
            <v>2526.941182858377</v>
          </cell>
          <cell r="AH156">
            <v>2430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/>
          <cell r="AN156"/>
          <cell r="AO156">
            <v>0</v>
          </cell>
          <cell r="AP156"/>
          <cell r="AQ156">
            <v>14819.060021719391</v>
          </cell>
          <cell r="AR156">
            <v>12114.609432844894</v>
          </cell>
          <cell r="AS156">
            <v>1408.4505888744964</v>
          </cell>
        </row>
        <row r="157">
          <cell r="A157">
            <v>310001993</v>
          </cell>
          <cell r="B157">
            <v>310001993</v>
          </cell>
          <cell r="C157" t="str">
            <v>GM 500P6</v>
          </cell>
          <cell r="D157">
            <v>12100</v>
          </cell>
          <cell r="E157">
            <v>0</v>
          </cell>
          <cell r="F157"/>
          <cell r="G157">
            <v>2868.9174290405817</v>
          </cell>
          <cell r="H157">
            <v>2868.9174290405817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/>
          <cell r="P157"/>
          <cell r="Q157">
            <v>0</v>
          </cell>
          <cell r="R157"/>
          <cell r="S157">
            <v>2868.9174290405817</v>
          </cell>
          <cell r="T157">
            <v>2868.9174290405817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/>
          <cell r="AB157"/>
          <cell r="AC157">
            <v>1785.7142857142858</v>
          </cell>
          <cell r="AD157"/>
          <cell r="AE157">
            <v>2859.5111423879894</v>
          </cell>
          <cell r="AF157">
            <v>2859.5111423879894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/>
          <cell r="AN157"/>
          <cell r="AO157">
            <v>0</v>
          </cell>
          <cell r="AP157"/>
          <cell r="AQ157">
            <v>2859.5111423879894</v>
          </cell>
          <cell r="AR157">
            <v>2859.5111423879894</v>
          </cell>
          <cell r="AS157">
            <v>0</v>
          </cell>
        </row>
        <row r="158">
          <cell r="A158">
            <v>310002225</v>
          </cell>
          <cell r="B158" t="str">
            <v>GM500-CAM</v>
          </cell>
          <cell r="C158" t="str">
            <v>GM 500 (CL หรือ คอใส)(กัมพูชา)</v>
          </cell>
          <cell r="D158">
            <v>0</v>
          </cell>
          <cell r="E158">
            <v>0</v>
          </cell>
          <cell r="F158"/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/>
          <cell r="P158"/>
          <cell r="Q158">
            <v>0</v>
          </cell>
          <cell r="R158"/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/>
          <cell r="AB158"/>
          <cell r="AC158">
            <v>0</v>
          </cell>
          <cell r="AD158"/>
          <cell r="AE158">
            <v>80</v>
          </cell>
          <cell r="AF158">
            <v>0</v>
          </cell>
          <cell r="AG158">
            <v>0</v>
          </cell>
          <cell r="AH158">
            <v>0</v>
          </cell>
          <cell r="AI158">
            <v>80</v>
          </cell>
          <cell r="AJ158">
            <v>0</v>
          </cell>
          <cell r="AK158">
            <v>0</v>
          </cell>
          <cell r="AL158">
            <v>0</v>
          </cell>
          <cell r="AM158"/>
          <cell r="AN158"/>
          <cell r="AO158">
            <v>0</v>
          </cell>
          <cell r="AP158"/>
          <cell r="AQ158">
            <v>0</v>
          </cell>
          <cell r="AR158">
            <v>0</v>
          </cell>
          <cell r="AS158">
            <v>0</v>
          </cell>
        </row>
        <row r="159">
          <cell r="A159" t="str">
            <v>I</v>
          </cell>
          <cell r="B159" t="str">
            <v>I</v>
          </cell>
          <cell r="C159" t="str">
            <v>GM 500 (CL หรือ คอใส)(กัมพูชา) MLBB</v>
          </cell>
          <cell r="D159">
            <v>0</v>
          </cell>
          <cell r="E159">
            <v>0</v>
          </cell>
          <cell r="F159"/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/>
          <cell r="P159"/>
          <cell r="Q159">
            <v>0</v>
          </cell>
          <cell r="R159"/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/>
          <cell r="AB159"/>
          <cell r="AC159">
            <v>0</v>
          </cell>
          <cell r="AD159"/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/>
          <cell r="AN159"/>
          <cell r="AO159">
            <v>0</v>
          </cell>
          <cell r="AP159"/>
          <cell r="AQ159">
            <v>0</v>
          </cell>
          <cell r="AR159">
            <v>0</v>
          </cell>
          <cell r="AS159">
            <v>0</v>
          </cell>
        </row>
        <row r="160">
          <cell r="A160">
            <v>310003413</v>
          </cell>
          <cell r="B160" t="str">
            <v>GM500-LA</v>
          </cell>
          <cell r="C160" t="str">
            <v xml:space="preserve">GM 500 (LA) </v>
          </cell>
          <cell r="D160">
            <v>0</v>
          </cell>
          <cell r="E160">
            <v>0</v>
          </cell>
          <cell r="F160"/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/>
          <cell r="P160"/>
          <cell r="Q160">
            <v>0</v>
          </cell>
          <cell r="R160"/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/>
          <cell r="AB160"/>
          <cell r="AC160">
            <v>0</v>
          </cell>
          <cell r="AD160"/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/>
          <cell r="AN160"/>
          <cell r="AO160">
            <v>0</v>
          </cell>
          <cell r="AP160"/>
          <cell r="AQ160">
            <v>0</v>
          </cell>
          <cell r="AR160">
            <v>0</v>
          </cell>
          <cell r="AS160">
            <v>0</v>
          </cell>
        </row>
        <row r="161">
          <cell r="A161">
            <v>310004444</v>
          </cell>
          <cell r="B161" t="str">
            <v>GM500-LA P.6</v>
          </cell>
          <cell r="C161" t="str">
            <v>GM 500 LA P.6</v>
          </cell>
          <cell r="D161">
            <v>21725</v>
          </cell>
          <cell r="E161">
            <v>0</v>
          </cell>
          <cell r="F161"/>
          <cell r="G161">
            <v>11250</v>
          </cell>
          <cell r="H161">
            <v>0</v>
          </cell>
          <cell r="I161">
            <v>0</v>
          </cell>
          <cell r="J161">
            <v>0</v>
          </cell>
          <cell r="K161">
            <v>11250</v>
          </cell>
          <cell r="L161">
            <v>0</v>
          </cell>
          <cell r="M161">
            <v>0</v>
          </cell>
          <cell r="N161">
            <v>0</v>
          </cell>
          <cell r="O161"/>
          <cell r="P161"/>
          <cell r="Q161">
            <v>0</v>
          </cell>
          <cell r="R161"/>
          <cell r="S161">
            <v>9750</v>
          </cell>
          <cell r="T161">
            <v>0</v>
          </cell>
          <cell r="U161">
            <v>0</v>
          </cell>
          <cell r="V161">
            <v>0</v>
          </cell>
          <cell r="W161">
            <v>9750</v>
          </cell>
          <cell r="X161">
            <v>0</v>
          </cell>
          <cell r="Y161">
            <v>0</v>
          </cell>
          <cell r="Z161">
            <v>0</v>
          </cell>
          <cell r="AA161"/>
          <cell r="AB161"/>
          <cell r="AC161">
            <v>20000</v>
          </cell>
          <cell r="AD161"/>
          <cell r="AE161">
            <v>5270</v>
          </cell>
          <cell r="AF161">
            <v>0</v>
          </cell>
          <cell r="AG161">
            <v>0</v>
          </cell>
          <cell r="AH161">
            <v>0</v>
          </cell>
          <cell r="AI161">
            <v>5270</v>
          </cell>
          <cell r="AJ161">
            <v>0</v>
          </cell>
          <cell r="AK161">
            <v>0</v>
          </cell>
          <cell r="AL161">
            <v>0</v>
          </cell>
          <cell r="AM161"/>
          <cell r="AN161"/>
          <cell r="AO161">
            <v>0</v>
          </cell>
          <cell r="AP161"/>
          <cell r="AQ161">
            <v>8600</v>
          </cell>
          <cell r="AR161">
            <v>0</v>
          </cell>
          <cell r="AS161">
            <v>0</v>
          </cell>
        </row>
        <row r="162">
          <cell r="A162">
            <v>310002975</v>
          </cell>
          <cell r="B162" t="str">
            <v>GM500-MM PRO</v>
          </cell>
          <cell r="C162" t="str">
            <v xml:space="preserve">GM 500P24 (MM PRO) </v>
          </cell>
          <cell r="D162">
            <v>0</v>
          </cell>
          <cell r="E162">
            <v>0</v>
          </cell>
          <cell r="F162"/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/>
          <cell r="P162"/>
          <cell r="Q162">
            <v>0</v>
          </cell>
          <cell r="R162"/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/>
          <cell r="AB162"/>
          <cell r="AC162">
            <v>0</v>
          </cell>
          <cell r="AD162"/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/>
          <cell r="AN162"/>
          <cell r="AO162">
            <v>0</v>
          </cell>
          <cell r="AP162"/>
          <cell r="AQ162">
            <v>0</v>
          </cell>
          <cell r="AR162">
            <v>0</v>
          </cell>
          <cell r="AS162">
            <v>0</v>
          </cell>
        </row>
        <row r="163">
          <cell r="A163" t="str">
            <v>GMPRO</v>
          </cell>
          <cell r="B163" t="str">
            <v>GMPRO</v>
          </cell>
          <cell r="C163" t="str">
            <v>GM 500 MM PRO CENTURY</v>
          </cell>
          <cell r="D163">
            <v>0</v>
          </cell>
          <cell r="E163">
            <v>0</v>
          </cell>
          <cell r="F163"/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/>
          <cell r="P163"/>
          <cell r="Q163">
            <v>0</v>
          </cell>
          <cell r="R163"/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/>
          <cell r="AB163"/>
          <cell r="AC163">
            <v>0</v>
          </cell>
          <cell r="AD163"/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/>
          <cell r="AN163"/>
          <cell r="AO163">
            <v>0</v>
          </cell>
          <cell r="AP163"/>
          <cell r="AQ163">
            <v>0</v>
          </cell>
          <cell r="AR163">
            <v>0</v>
          </cell>
          <cell r="AS163">
            <v>0</v>
          </cell>
        </row>
        <row r="164">
          <cell r="A164">
            <v>310002736</v>
          </cell>
          <cell r="B164" t="str">
            <v>GM500-STU</v>
          </cell>
          <cell r="C164" t="str">
            <v>GM 500P24 (STU)</v>
          </cell>
          <cell r="D164">
            <v>0</v>
          </cell>
          <cell r="E164">
            <v>0</v>
          </cell>
          <cell r="F164"/>
          <cell r="G164">
            <v>443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443</v>
          </cell>
          <cell r="M164">
            <v>0</v>
          </cell>
          <cell r="N164">
            <v>0</v>
          </cell>
          <cell r="O164"/>
          <cell r="P164"/>
          <cell r="Q164">
            <v>0</v>
          </cell>
          <cell r="R164"/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/>
          <cell r="AB164"/>
          <cell r="AC164">
            <v>0</v>
          </cell>
          <cell r="AD164"/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/>
          <cell r="AN164"/>
          <cell r="AO164">
            <v>0</v>
          </cell>
          <cell r="AP164"/>
          <cell r="AQ164">
            <v>0</v>
          </cell>
          <cell r="AR164">
            <v>0</v>
          </cell>
          <cell r="AS164">
            <v>0</v>
          </cell>
        </row>
        <row r="165">
          <cell r="A165">
            <v>310002552</v>
          </cell>
          <cell r="B165" t="str">
            <v>GM500-OT</v>
          </cell>
          <cell r="C165" t="str">
            <v>GM 500P24 (EX)</v>
          </cell>
          <cell r="D165">
            <v>110</v>
          </cell>
          <cell r="E165">
            <v>0</v>
          </cell>
          <cell r="F165"/>
          <cell r="G165">
            <v>269</v>
          </cell>
          <cell r="H165">
            <v>0</v>
          </cell>
          <cell r="I165">
            <v>0</v>
          </cell>
          <cell r="J165">
            <v>0</v>
          </cell>
          <cell r="K165">
            <v>269</v>
          </cell>
          <cell r="L165">
            <v>0</v>
          </cell>
          <cell r="M165">
            <v>0</v>
          </cell>
          <cell r="N165">
            <v>0</v>
          </cell>
          <cell r="O165"/>
          <cell r="P165"/>
          <cell r="Q165">
            <v>0</v>
          </cell>
          <cell r="R165"/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/>
          <cell r="AB165"/>
          <cell r="AC165">
            <v>272</v>
          </cell>
          <cell r="AD165"/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/>
          <cell r="AN165"/>
          <cell r="AO165">
            <v>0</v>
          </cell>
          <cell r="AP165"/>
          <cell r="AQ165">
            <v>0</v>
          </cell>
          <cell r="AR165">
            <v>0</v>
          </cell>
          <cell r="AS165">
            <v>0</v>
          </cell>
        </row>
        <row r="166">
          <cell r="A166">
            <v>310003411</v>
          </cell>
          <cell r="B166" t="str">
            <v>GM500-EX (5 ภาษา)</v>
          </cell>
          <cell r="C166" t="str">
            <v>GM 500 (EX-5 ภาษา) ไม่มีฝารางวัล</v>
          </cell>
          <cell r="D166">
            <v>0</v>
          </cell>
          <cell r="E166">
            <v>0</v>
          </cell>
          <cell r="F166"/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/>
          <cell r="P166"/>
          <cell r="Q166">
            <v>0</v>
          </cell>
          <cell r="R166"/>
          <cell r="S166">
            <v>250.00000000000003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250.00000000000003</v>
          </cell>
          <cell r="Y166">
            <v>0</v>
          </cell>
          <cell r="Z166">
            <v>0</v>
          </cell>
          <cell r="AA166"/>
          <cell r="AB166"/>
          <cell r="AC166">
            <v>0</v>
          </cell>
          <cell r="AD166"/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/>
          <cell r="AN166"/>
          <cell r="AO166">
            <v>0</v>
          </cell>
          <cell r="AP166"/>
          <cell r="AQ166">
            <v>190</v>
          </cell>
          <cell r="AR166">
            <v>0</v>
          </cell>
          <cell r="AS166">
            <v>0</v>
          </cell>
        </row>
        <row r="167">
          <cell r="A167" t="str">
            <v>GM500-MM PRO CEN</v>
          </cell>
          <cell r="B167" t="str">
            <v>GM500-MM PRO CEN</v>
          </cell>
          <cell r="C167" t="str">
            <v>GM 500 (MM PRO)  CENTURY</v>
          </cell>
          <cell r="D167">
            <v>0</v>
          </cell>
          <cell r="E167">
            <v>0</v>
          </cell>
          <cell r="F167"/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/>
          <cell r="P167"/>
          <cell r="Q167">
            <v>0</v>
          </cell>
          <cell r="R167"/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/>
          <cell r="AB167"/>
          <cell r="AC167">
            <v>0</v>
          </cell>
          <cell r="AD167"/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/>
          <cell r="AN167"/>
          <cell r="AO167">
            <v>0</v>
          </cell>
          <cell r="AP167"/>
          <cell r="AQ167">
            <v>0</v>
          </cell>
          <cell r="AR167">
            <v>0</v>
          </cell>
          <cell r="AS167">
            <v>0</v>
          </cell>
        </row>
        <row r="168">
          <cell r="A168">
            <v>310004576</v>
          </cell>
          <cell r="B168">
            <v>310004576</v>
          </cell>
          <cell r="C168" t="str">
            <v>GM 500 (Tethered)</v>
          </cell>
          <cell r="D168">
            <v>0</v>
          </cell>
          <cell r="E168">
            <v>0</v>
          </cell>
          <cell r="F168"/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/>
          <cell r="P168"/>
          <cell r="Q168">
            <v>0</v>
          </cell>
          <cell r="R168"/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/>
          <cell r="AB168"/>
          <cell r="AC168">
            <v>0</v>
          </cell>
          <cell r="AD168"/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/>
          <cell r="AN168"/>
          <cell r="AO168">
            <v>0</v>
          </cell>
          <cell r="AP168"/>
          <cell r="AQ168">
            <v>0</v>
          </cell>
          <cell r="AR168">
            <v>0</v>
          </cell>
          <cell r="AS168">
            <v>0</v>
          </cell>
        </row>
        <row r="169">
          <cell r="C169" t="str">
            <v>Total</v>
          </cell>
          <cell r="D169">
            <v>81735</v>
          </cell>
          <cell r="E169">
            <v>0</v>
          </cell>
          <cell r="F169">
            <v>0</v>
          </cell>
          <cell r="G169">
            <v>30737.024395222757</v>
          </cell>
          <cell r="H169">
            <v>12446.342713947572</v>
          </cell>
          <cell r="I169">
            <v>4438.6816812751867</v>
          </cell>
          <cell r="J169">
            <v>1890</v>
          </cell>
          <cell r="K169">
            <v>11519</v>
          </cell>
          <cell r="L169">
            <v>443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27955.936840466242</v>
          </cell>
          <cell r="T169">
            <v>13382.918626807634</v>
          </cell>
          <cell r="U169">
            <v>3537.0182136586077</v>
          </cell>
          <cell r="V169">
            <v>1026</v>
          </cell>
          <cell r="W169">
            <v>9750</v>
          </cell>
          <cell r="X169">
            <v>250.00000000000003</v>
          </cell>
          <cell r="Y169">
            <v>0</v>
          </cell>
          <cell r="Z169">
            <v>10</v>
          </cell>
          <cell r="AA169">
            <v>0</v>
          </cell>
          <cell r="AB169">
            <v>0</v>
          </cell>
          <cell r="AC169">
            <v>53307.714285714283</v>
          </cell>
          <cell r="AD169">
            <v>0</v>
          </cell>
          <cell r="AE169">
            <v>24265.813468550954</v>
          </cell>
          <cell r="AF169">
            <v>13958.872285692578</v>
          </cell>
          <cell r="AG169">
            <v>2526.941182858377</v>
          </cell>
          <cell r="AH169">
            <v>2430</v>
          </cell>
          <cell r="AI169">
            <v>5350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26468.571164107379</v>
          </cell>
          <cell r="AR169">
            <v>14974.120575232884</v>
          </cell>
          <cell r="AS169">
            <v>1408.4505888744964</v>
          </cell>
        </row>
        <row r="170">
          <cell r="A170">
            <v>310002099</v>
          </cell>
          <cell r="B170">
            <v>310002099</v>
          </cell>
          <cell r="C170" t="str">
            <v>BT 500P24</v>
          </cell>
          <cell r="D170">
            <v>54000</v>
          </cell>
          <cell r="E170">
            <v>0</v>
          </cell>
          <cell r="F170"/>
          <cell r="G170">
            <v>14288.249080950387</v>
          </cell>
          <cell r="H170">
            <v>11242.046359282071</v>
          </cell>
          <cell r="I170">
            <v>2182.2027216683155</v>
          </cell>
          <cell r="J170">
            <v>864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/>
          <cell r="P170"/>
          <cell r="Q170">
            <v>0</v>
          </cell>
          <cell r="R170"/>
          <cell r="S170">
            <v>13959.708527213817</v>
          </cell>
          <cell r="T170">
            <v>12061.344955785245</v>
          </cell>
          <cell r="U170">
            <v>1682.363571428571</v>
          </cell>
          <cell r="V170">
            <v>216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/>
          <cell r="AB170"/>
          <cell r="AC170">
            <v>0</v>
          </cell>
          <cell r="AD170"/>
          <cell r="AE170">
            <v>12285.980752662386</v>
          </cell>
          <cell r="AF170">
            <v>11133.930684925115</v>
          </cell>
          <cell r="AG170">
            <v>1152.0500677372706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/>
          <cell r="AN170"/>
          <cell r="AO170">
            <v>66000</v>
          </cell>
          <cell r="AP170"/>
          <cell r="AQ170">
            <v>12419.513740013745</v>
          </cell>
          <cell r="AR170">
            <v>11828.251529419331</v>
          </cell>
          <cell r="AS170">
            <v>591.26221059441355</v>
          </cell>
        </row>
        <row r="171">
          <cell r="A171">
            <v>310001984</v>
          </cell>
          <cell r="B171">
            <v>310001984</v>
          </cell>
          <cell r="C171" t="str">
            <v>BT 500P6</v>
          </cell>
          <cell r="D171">
            <v>12000</v>
          </cell>
          <cell r="E171">
            <v>0</v>
          </cell>
          <cell r="F171"/>
          <cell r="G171">
            <v>3875.9394179370424</v>
          </cell>
          <cell r="H171">
            <v>3335.9394179370424</v>
          </cell>
          <cell r="I171">
            <v>0</v>
          </cell>
          <cell r="J171">
            <v>540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/>
          <cell r="P171"/>
          <cell r="Q171">
            <v>0</v>
          </cell>
          <cell r="R171"/>
          <cell r="S171">
            <v>3331.5355375173235</v>
          </cell>
          <cell r="T171">
            <v>3331.5355375173235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/>
          <cell r="AB171"/>
          <cell r="AC171">
            <v>0</v>
          </cell>
          <cell r="AD171"/>
          <cell r="AE171">
            <v>2234.9693130073251</v>
          </cell>
          <cell r="AF171">
            <v>2234.9693130073251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/>
          <cell r="AN171"/>
          <cell r="AO171">
            <v>13000</v>
          </cell>
          <cell r="AP171"/>
          <cell r="AQ171">
            <v>2219.5557315383094</v>
          </cell>
          <cell r="AR171">
            <v>2219.5557315383094</v>
          </cell>
          <cell r="AS171">
            <v>0</v>
          </cell>
        </row>
        <row r="172">
          <cell r="A172">
            <v>310002226</v>
          </cell>
          <cell r="B172" t="str">
            <v>BT500-CAM</v>
          </cell>
          <cell r="C172" t="str">
            <v>BT 500P24 (CL หรือ คอใส)(กัมพูชา)</v>
          </cell>
          <cell r="D172">
            <v>0</v>
          </cell>
          <cell r="E172">
            <v>0</v>
          </cell>
          <cell r="F172"/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/>
          <cell r="P172"/>
          <cell r="Q172">
            <v>0</v>
          </cell>
          <cell r="R172"/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/>
          <cell r="AB172"/>
          <cell r="AC172">
            <v>0</v>
          </cell>
          <cell r="AD172"/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/>
          <cell r="AN172"/>
          <cell r="AO172">
            <v>0</v>
          </cell>
          <cell r="AP172"/>
          <cell r="AQ172">
            <v>0</v>
          </cell>
          <cell r="AR172">
            <v>0</v>
          </cell>
          <cell r="AS172">
            <v>0</v>
          </cell>
        </row>
        <row r="173">
          <cell r="A173">
            <v>310003651</v>
          </cell>
          <cell r="B173">
            <v>310003651</v>
          </cell>
          <cell r="C173" t="str">
            <v>BT 500 (CL หรือ คอใส)(กัมพูชา) MLBB</v>
          </cell>
          <cell r="D173">
            <v>0</v>
          </cell>
          <cell r="E173">
            <v>0</v>
          </cell>
          <cell r="F173"/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/>
          <cell r="P173"/>
          <cell r="Q173">
            <v>0</v>
          </cell>
          <cell r="R173"/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/>
          <cell r="AB173"/>
          <cell r="AC173">
            <v>0</v>
          </cell>
          <cell r="AD173"/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/>
          <cell r="AN173"/>
          <cell r="AO173">
            <v>0</v>
          </cell>
          <cell r="AP173"/>
          <cell r="AQ173">
            <v>0</v>
          </cell>
          <cell r="AR173">
            <v>0</v>
          </cell>
          <cell r="AS173">
            <v>0</v>
          </cell>
        </row>
        <row r="174">
          <cell r="A174">
            <v>310003073</v>
          </cell>
          <cell r="B174" t="str">
            <v>BT500-LA/MM</v>
          </cell>
          <cell r="C174" t="str">
            <v>BT 500P24 (LA)</v>
          </cell>
          <cell r="D174">
            <v>0</v>
          </cell>
          <cell r="E174">
            <v>0</v>
          </cell>
          <cell r="F174"/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/>
          <cell r="P174"/>
          <cell r="Q174">
            <v>0</v>
          </cell>
          <cell r="R174"/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/>
          <cell r="AB174"/>
          <cell r="AC174">
            <v>0</v>
          </cell>
          <cell r="AD174"/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/>
          <cell r="AN174"/>
          <cell r="AO174">
            <v>0</v>
          </cell>
          <cell r="AP174"/>
          <cell r="AQ174">
            <v>0</v>
          </cell>
          <cell r="AR174">
            <v>0</v>
          </cell>
          <cell r="AS174">
            <v>0</v>
          </cell>
        </row>
        <row r="175">
          <cell r="A175">
            <v>310004445</v>
          </cell>
          <cell r="B175" t="str">
            <v>BT500-LA P.6</v>
          </cell>
          <cell r="C175" t="str">
            <v>BT 500 LA P.6</v>
          </cell>
          <cell r="D175">
            <v>46226</v>
          </cell>
          <cell r="E175">
            <v>0</v>
          </cell>
          <cell r="F175"/>
          <cell r="G175">
            <v>20120</v>
          </cell>
          <cell r="H175">
            <v>0</v>
          </cell>
          <cell r="I175">
            <v>0</v>
          </cell>
          <cell r="J175">
            <v>0</v>
          </cell>
          <cell r="K175">
            <v>20120</v>
          </cell>
          <cell r="L175">
            <v>0</v>
          </cell>
          <cell r="M175">
            <v>0</v>
          </cell>
          <cell r="N175">
            <v>0</v>
          </cell>
          <cell r="O175"/>
          <cell r="P175"/>
          <cell r="Q175">
            <v>0</v>
          </cell>
          <cell r="R175"/>
          <cell r="S175">
            <v>1000.0000000000001</v>
          </cell>
          <cell r="T175">
            <v>0</v>
          </cell>
          <cell r="U175">
            <v>0</v>
          </cell>
          <cell r="V175">
            <v>0</v>
          </cell>
          <cell r="W175">
            <v>1000.0000000000001</v>
          </cell>
          <cell r="X175">
            <v>0</v>
          </cell>
          <cell r="Y175">
            <v>0</v>
          </cell>
          <cell r="Z175">
            <v>0</v>
          </cell>
          <cell r="AA175"/>
          <cell r="AB175"/>
          <cell r="AC175">
            <v>0</v>
          </cell>
          <cell r="AD175"/>
          <cell r="AE175">
            <v>6580</v>
          </cell>
          <cell r="AF175">
            <v>0</v>
          </cell>
          <cell r="AG175">
            <v>0</v>
          </cell>
          <cell r="AH175">
            <v>0</v>
          </cell>
          <cell r="AI175">
            <v>6580</v>
          </cell>
          <cell r="AJ175">
            <v>0</v>
          </cell>
          <cell r="AK175">
            <v>0</v>
          </cell>
          <cell r="AL175">
            <v>0</v>
          </cell>
          <cell r="AM175"/>
          <cell r="AN175"/>
          <cell r="AO175">
            <v>22321.428571428572</v>
          </cell>
          <cell r="AP175"/>
          <cell r="AQ175">
            <v>2900</v>
          </cell>
          <cell r="AR175">
            <v>0</v>
          </cell>
          <cell r="AS175">
            <v>0</v>
          </cell>
        </row>
        <row r="176">
          <cell r="A176">
            <v>310002972</v>
          </cell>
          <cell r="B176" t="str">
            <v>BT500-MM PRO</v>
          </cell>
          <cell r="C176" t="str">
            <v>BT 500P24 (MM PRO)</v>
          </cell>
          <cell r="D176">
            <v>0</v>
          </cell>
          <cell r="E176">
            <v>0</v>
          </cell>
          <cell r="F176"/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/>
          <cell r="P176"/>
          <cell r="Q176">
            <v>0</v>
          </cell>
          <cell r="R176"/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/>
          <cell r="AB176"/>
          <cell r="AC176">
            <v>0</v>
          </cell>
          <cell r="AD176"/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/>
          <cell r="AN176"/>
          <cell r="AO176">
            <v>0</v>
          </cell>
          <cell r="AP176"/>
          <cell r="AQ176">
            <v>0</v>
          </cell>
          <cell r="AR176">
            <v>0</v>
          </cell>
          <cell r="AS176">
            <v>0</v>
          </cell>
        </row>
        <row r="177">
          <cell r="A177" t="str">
            <v>BTPRO</v>
          </cell>
          <cell r="B177" t="str">
            <v>BTPRO</v>
          </cell>
          <cell r="C177" t="str">
            <v>BT 500 MM PRO CENTURY</v>
          </cell>
          <cell r="D177">
            <v>0</v>
          </cell>
          <cell r="E177">
            <v>0</v>
          </cell>
          <cell r="F177"/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/>
          <cell r="P177"/>
          <cell r="Q177">
            <v>0</v>
          </cell>
          <cell r="R177"/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/>
          <cell r="AB177"/>
          <cell r="AC177">
            <v>0</v>
          </cell>
          <cell r="AD177"/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/>
          <cell r="AN177"/>
          <cell r="AO177">
            <v>0</v>
          </cell>
          <cell r="AP177"/>
          <cell r="AQ177">
            <v>0</v>
          </cell>
          <cell r="AR177">
            <v>0</v>
          </cell>
          <cell r="AS177">
            <v>0</v>
          </cell>
        </row>
        <row r="178">
          <cell r="A178">
            <v>310002738</v>
          </cell>
          <cell r="B178" t="str">
            <v>BT500-STU</v>
          </cell>
          <cell r="C178" t="str">
            <v>BT 500P24 (STU)</v>
          </cell>
          <cell r="D178">
            <v>446</v>
          </cell>
          <cell r="E178">
            <v>0</v>
          </cell>
          <cell r="F178"/>
          <cell r="G178">
            <v>756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756</v>
          </cell>
          <cell r="M178">
            <v>0</v>
          </cell>
          <cell r="N178">
            <v>0</v>
          </cell>
          <cell r="O178"/>
          <cell r="P178"/>
          <cell r="Q178">
            <v>0</v>
          </cell>
          <cell r="R178"/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/>
          <cell r="AB178"/>
          <cell r="AC178">
            <v>0</v>
          </cell>
          <cell r="AD178"/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/>
          <cell r="AN178"/>
          <cell r="AO178">
            <v>0</v>
          </cell>
          <cell r="AP178"/>
          <cell r="AQ178">
            <v>0</v>
          </cell>
          <cell r="AR178">
            <v>0</v>
          </cell>
          <cell r="AS178">
            <v>0</v>
          </cell>
        </row>
        <row r="179">
          <cell r="A179">
            <v>310002558</v>
          </cell>
          <cell r="B179" t="str">
            <v>BT500-OT</v>
          </cell>
          <cell r="C179" t="str">
            <v>BT 500P24 (EX)</v>
          </cell>
          <cell r="D179">
            <v>100</v>
          </cell>
          <cell r="E179">
            <v>0</v>
          </cell>
          <cell r="F179"/>
          <cell r="G179">
            <v>300</v>
          </cell>
          <cell r="H179">
            <v>0</v>
          </cell>
          <cell r="I179">
            <v>0</v>
          </cell>
          <cell r="J179">
            <v>0</v>
          </cell>
          <cell r="K179">
            <v>300</v>
          </cell>
          <cell r="L179">
            <v>0</v>
          </cell>
          <cell r="M179">
            <v>0</v>
          </cell>
          <cell r="N179">
            <v>0</v>
          </cell>
          <cell r="O179"/>
          <cell r="P179"/>
          <cell r="Q179">
            <v>0</v>
          </cell>
          <cell r="R179"/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/>
          <cell r="AB179"/>
          <cell r="AC179">
            <v>0</v>
          </cell>
          <cell r="AD179"/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/>
          <cell r="AN179"/>
          <cell r="AO179">
            <v>0</v>
          </cell>
          <cell r="AP179"/>
          <cell r="AQ179">
            <v>0</v>
          </cell>
          <cell r="AR179">
            <v>0</v>
          </cell>
          <cell r="AS179">
            <v>0</v>
          </cell>
        </row>
        <row r="180">
          <cell r="A180">
            <v>310003412</v>
          </cell>
          <cell r="B180" t="str">
            <v>BT500-EX (5 ภาษา)</v>
          </cell>
          <cell r="C180" t="str">
            <v>BT 500 (EX-5 ภาษา) ไม่มีฝารางวัล</v>
          </cell>
          <cell r="D180">
            <v>0</v>
          </cell>
          <cell r="E180">
            <v>0</v>
          </cell>
          <cell r="F180"/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/>
          <cell r="P180"/>
          <cell r="Q180">
            <v>0</v>
          </cell>
          <cell r="R180"/>
          <cell r="S180">
            <v>270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270</v>
          </cell>
          <cell r="Y180">
            <v>0</v>
          </cell>
          <cell r="Z180">
            <v>0</v>
          </cell>
          <cell r="AA180"/>
          <cell r="AB180"/>
          <cell r="AC180">
            <v>0</v>
          </cell>
          <cell r="AD180"/>
          <cell r="AE180">
            <v>160</v>
          </cell>
          <cell r="AF180">
            <v>0</v>
          </cell>
          <cell r="AG180">
            <v>0</v>
          </cell>
          <cell r="AH180">
            <v>0</v>
          </cell>
          <cell r="AI180">
            <v>160</v>
          </cell>
          <cell r="AJ180">
            <v>0</v>
          </cell>
          <cell r="AK180">
            <v>0</v>
          </cell>
          <cell r="AL180">
            <v>0</v>
          </cell>
          <cell r="AM180"/>
          <cell r="AN180"/>
          <cell r="AO180">
            <v>0</v>
          </cell>
          <cell r="AP180"/>
          <cell r="AQ180">
            <v>290</v>
          </cell>
          <cell r="AR180">
            <v>0</v>
          </cell>
          <cell r="AS180">
            <v>0</v>
          </cell>
        </row>
        <row r="181">
          <cell r="A181">
            <v>310004567</v>
          </cell>
          <cell r="B181">
            <v>310004567</v>
          </cell>
          <cell r="C181" t="str">
            <v>BT 500 (Tethered)</v>
          </cell>
          <cell r="D181">
            <v>0</v>
          </cell>
          <cell r="E181">
            <v>0</v>
          </cell>
          <cell r="F181"/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/>
          <cell r="P181"/>
          <cell r="Q181">
            <v>0</v>
          </cell>
          <cell r="R181"/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/>
          <cell r="AB181"/>
          <cell r="AC181">
            <v>0</v>
          </cell>
          <cell r="AD181"/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/>
          <cell r="AN181"/>
          <cell r="AO181">
            <v>0</v>
          </cell>
          <cell r="AP181"/>
          <cell r="AQ181">
            <v>0</v>
          </cell>
          <cell r="AR181">
            <v>0</v>
          </cell>
          <cell r="AS181">
            <v>0</v>
          </cell>
        </row>
        <row r="182">
          <cell r="A182"/>
          <cell r="B182"/>
          <cell r="C182" t="str">
            <v>Total</v>
          </cell>
          <cell r="D182">
            <v>112772</v>
          </cell>
          <cell r="E182">
            <v>0</v>
          </cell>
          <cell r="F182">
            <v>0</v>
          </cell>
          <cell r="G182">
            <v>39340.18849888743</v>
          </cell>
          <cell r="H182">
            <v>14577.985777219114</v>
          </cell>
          <cell r="I182">
            <v>2182.2027216683155</v>
          </cell>
          <cell r="J182">
            <v>1404</v>
          </cell>
          <cell r="K182">
            <v>20420</v>
          </cell>
          <cell r="L182">
            <v>756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18561.244064731141</v>
          </cell>
          <cell r="T182">
            <v>15392.880493302569</v>
          </cell>
          <cell r="U182">
            <v>1682.363571428571</v>
          </cell>
          <cell r="V182">
            <v>216</v>
          </cell>
          <cell r="W182">
            <v>1000.0000000000001</v>
          </cell>
          <cell r="X182">
            <v>270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21260.950065669713</v>
          </cell>
          <cell r="AF182">
            <v>13368.89999793244</v>
          </cell>
          <cell r="AG182">
            <v>1152.0500677372706</v>
          </cell>
          <cell r="AH182">
            <v>0</v>
          </cell>
          <cell r="AI182">
            <v>6740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101321.42857142858</v>
          </cell>
          <cell r="AP182">
            <v>0</v>
          </cell>
          <cell r="AQ182">
            <v>17829.069471552055</v>
          </cell>
          <cell r="AR182">
            <v>14047.807260957641</v>
          </cell>
          <cell r="AS182">
            <v>591.26221059441355</v>
          </cell>
        </row>
        <row r="183">
          <cell r="A183">
            <v>310002100</v>
          </cell>
          <cell r="B183">
            <v>310002100</v>
          </cell>
          <cell r="C183" t="str">
            <v>WA500P24</v>
          </cell>
          <cell r="D183">
            <v>23500</v>
          </cell>
          <cell r="E183">
            <v>0</v>
          </cell>
          <cell r="F183"/>
          <cell r="G183">
            <v>1335.119266055046</v>
          </cell>
          <cell r="H183">
            <v>471.1192660550459</v>
          </cell>
          <cell r="I183">
            <v>0</v>
          </cell>
          <cell r="J183">
            <v>864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/>
          <cell r="P183"/>
          <cell r="Q183">
            <v>0</v>
          </cell>
          <cell r="R183"/>
          <cell r="S183">
            <v>793.68195718654431</v>
          </cell>
          <cell r="T183">
            <v>577.68195718654431</v>
          </cell>
          <cell r="U183">
            <v>0</v>
          </cell>
          <cell r="V183">
            <v>216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/>
          <cell r="AB183"/>
          <cell r="AC183">
            <v>0</v>
          </cell>
          <cell r="AD183"/>
          <cell r="AE183">
            <v>921.3822629969419</v>
          </cell>
          <cell r="AF183">
            <v>381.3822629969419</v>
          </cell>
          <cell r="AG183">
            <v>0</v>
          </cell>
          <cell r="AH183">
            <v>540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/>
          <cell r="AN183"/>
          <cell r="AO183">
            <v>0</v>
          </cell>
          <cell r="AP183"/>
          <cell r="AQ183">
            <v>403.81651376146789</v>
          </cell>
          <cell r="AR183">
            <v>403.81651376146789</v>
          </cell>
          <cell r="AS183">
            <v>0</v>
          </cell>
        </row>
        <row r="184">
          <cell r="A184">
            <v>310002381</v>
          </cell>
          <cell r="B184">
            <v>310002381</v>
          </cell>
          <cell r="C184" t="str">
            <v>WA500P6</v>
          </cell>
          <cell r="D184">
            <v>3700</v>
          </cell>
          <cell r="E184">
            <v>0</v>
          </cell>
          <cell r="F184"/>
          <cell r="G184">
            <v>642</v>
          </cell>
          <cell r="H184">
            <v>0</v>
          </cell>
          <cell r="I184">
            <v>642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/>
          <cell r="P184"/>
          <cell r="Q184">
            <v>0</v>
          </cell>
          <cell r="R184"/>
          <cell r="S184">
            <v>321</v>
          </cell>
          <cell r="T184">
            <v>0</v>
          </cell>
          <cell r="U184">
            <v>321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/>
          <cell r="AB184"/>
          <cell r="AC184">
            <v>0</v>
          </cell>
          <cell r="AD184"/>
          <cell r="AE184">
            <v>107</v>
          </cell>
          <cell r="AF184">
            <v>0</v>
          </cell>
          <cell r="AG184">
            <v>107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/>
          <cell r="AN184"/>
          <cell r="AO184">
            <v>0</v>
          </cell>
          <cell r="AP184"/>
          <cell r="AQ184">
            <v>0</v>
          </cell>
          <cell r="AR184">
            <v>0</v>
          </cell>
          <cell r="AS184">
            <v>0</v>
          </cell>
        </row>
        <row r="185">
          <cell r="A185"/>
          <cell r="C185" t="str">
            <v>Total</v>
          </cell>
          <cell r="D185">
            <v>27200</v>
          </cell>
          <cell r="E185">
            <v>0</v>
          </cell>
          <cell r="F185">
            <v>0</v>
          </cell>
          <cell r="G185">
            <v>1977.119266055046</v>
          </cell>
          <cell r="H185">
            <v>471.1192660550459</v>
          </cell>
          <cell r="I185">
            <v>642</v>
          </cell>
          <cell r="J185">
            <v>864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1114.6819571865444</v>
          </cell>
          <cell r="T185">
            <v>577.68195718654431</v>
          </cell>
          <cell r="U185">
            <v>321</v>
          </cell>
          <cell r="V185">
            <v>216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1028.3822629969418</v>
          </cell>
          <cell r="AF185">
            <v>381.3822629969419</v>
          </cell>
          <cell r="AG185">
            <v>107</v>
          </cell>
          <cell r="AH185">
            <v>540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403.81651376146789</v>
          </cell>
          <cell r="AR185">
            <v>403.81651376146789</v>
          </cell>
          <cell r="AS185">
            <v>0</v>
          </cell>
        </row>
        <row r="186">
          <cell r="A186">
            <v>310002221</v>
          </cell>
          <cell r="B186">
            <v>310002221</v>
          </cell>
          <cell r="C186" t="str">
            <v>Ruby 500P24</v>
          </cell>
          <cell r="D186">
            <v>0</v>
          </cell>
          <cell r="E186">
            <v>0</v>
          </cell>
          <cell r="F186"/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/>
          <cell r="P186"/>
          <cell r="Q186">
            <v>0</v>
          </cell>
          <cell r="R186"/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/>
          <cell r="AB186"/>
          <cell r="AC186">
            <v>0</v>
          </cell>
          <cell r="AD186"/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/>
          <cell r="AN186"/>
          <cell r="AO186">
            <v>0</v>
          </cell>
          <cell r="AP186"/>
          <cell r="AQ186">
            <v>0</v>
          </cell>
          <cell r="AR186">
            <v>0</v>
          </cell>
          <cell r="AS186">
            <v>0</v>
          </cell>
        </row>
        <row r="187">
          <cell r="A187">
            <v>310002653</v>
          </cell>
          <cell r="B187" t="str">
            <v>RB500-CAM</v>
          </cell>
          <cell r="C187" t="str">
            <v>Ruby 500P6 (CL หรือ คอใส)(กัมพูชา)</v>
          </cell>
          <cell r="D187">
            <v>0</v>
          </cell>
          <cell r="E187">
            <v>0</v>
          </cell>
          <cell r="F187"/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/>
          <cell r="P187"/>
          <cell r="Q187">
            <v>32250</v>
          </cell>
          <cell r="R187"/>
          <cell r="S187">
            <v>32250</v>
          </cell>
          <cell r="T187">
            <v>0</v>
          </cell>
          <cell r="U187">
            <v>0</v>
          </cell>
          <cell r="V187">
            <v>0</v>
          </cell>
          <cell r="W187">
            <v>32250</v>
          </cell>
          <cell r="X187">
            <v>0</v>
          </cell>
          <cell r="Y187">
            <v>0</v>
          </cell>
          <cell r="Z187">
            <v>0</v>
          </cell>
          <cell r="AA187"/>
          <cell r="AB187"/>
          <cell r="AC187">
            <v>0</v>
          </cell>
          <cell r="AD187"/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/>
          <cell r="AN187"/>
          <cell r="AO187">
            <v>0</v>
          </cell>
          <cell r="AP187"/>
          <cell r="AQ187">
            <v>0</v>
          </cell>
          <cell r="AR187">
            <v>0</v>
          </cell>
          <cell r="AS187">
            <v>0</v>
          </cell>
        </row>
        <row r="188">
          <cell r="C188" t="str">
            <v>Total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32250</v>
          </cell>
          <cell r="R188">
            <v>0</v>
          </cell>
          <cell r="S188">
            <v>32250</v>
          </cell>
          <cell r="T188">
            <v>0</v>
          </cell>
          <cell r="U188">
            <v>0</v>
          </cell>
          <cell r="V188">
            <v>0</v>
          </cell>
          <cell r="W188">
            <v>32250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</row>
        <row r="189">
          <cell r="A189" t="str">
            <v>Oishi</v>
          </cell>
          <cell r="B189">
            <v>500</v>
          </cell>
          <cell r="C189" t="str">
            <v>HLand Total 500ml</v>
          </cell>
          <cell r="D189">
            <v>558324</v>
          </cell>
          <cell r="E189">
            <v>178571.42857142858</v>
          </cell>
          <cell r="F189">
            <v>0</v>
          </cell>
          <cell r="G189">
            <v>192717.90019833314</v>
          </cell>
          <cell r="H189">
            <v>79478.105020878589</v>
          </cell>
          <cell r="I189">
            <v>28523.79517745454</v>
          </cell>
          <cell r="J189">
            <v>9558</v>
          </cell>
          <cell r="K189">
            <v>73939</v>
          </cell>
          <cell r="L189">
            <v>1199</v>
          </cell>
          <cell r="M189">
            <v>0</v>
          </cell>
          <cell r="N189">
            <v>20</v>
          </cell>
          <cell r="O189">
            <v>0</v>
          </cell>
          <cell r="P189">
            <v>0</v>
          </cell>
          <cell r="Q189">
            <v>201892.85714285716</v>
          </cell>
          <cell r="R189">
            <v>0</v>
          </cell>
          <cell r="S189">
            <v>178918.16260891958</v>
          </cell>
          <cell r="T189">
            <v>84556.628310545086</v>
          </cell>
          <cell r="U189">
            <v>22804.534298374492</v>
          </cell>
          <cell r="V189">
            <v>12258</v>
          </cell>
          <cell r="W189">
            <v>58050</v>
          </cell>
          <cell r="X189">
            <v>1199</v>
          </cell>
          <cell r="Y189">
            <v>0</v>
          </cell>
          <cell r="Z189">
            <v>50</v>
          </cell>
          <cell r="AA189">
            <v>0</v>
          </cell>
          <cell r="AB189">
            <v>0</v>
          </cell>
          <cell r="AC189">
            <v>214699.85714285716</v>
          </cell>
          <cell r="AD189">
            <v>0</v>
          </cell>
          <cell r="AE189">
            <v>271000.80664041179</v>
          </cell>
          <cell r="AF189">
            <v>91871.365353761372</v>
          </cell>
          <cell r="AG189">
            <v>16342.441286650455</v>
          </cell>
          <cell r="AH189">
            <v>8964</v>
          </cell>
          <cell r="AI189">
            <v>153823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250875.00000000003</v>
          </cell>
          <cell r="AP189">
            <v>0</v>
          </cell>
          <cell r="AQ189">
            <v>307428.4084234839</v>
          </cell>
          <cell r="AR189">
            <v>94504.892281201493</v>
          </cell>
          <cell r="AS189">
            <v>9137.5161422824276</v>
          </cell>
        </row>
        <row r="190">
          <cell r="A190">
            <v>310002002</v>
          </cell>
          <cell r="B190">
            <v>310002002</v>
          </cell>
          <cell r="C190" t="str">
            <v>HL 800P12</v>
          </cell>
          <cell r="D190">
            <v>51763</v>
          </cell>
          <cell r="E190">
            <v>0</v>
          </cell>
          <cell r="F190"/>
          <cell r="G190">
            <v>32470.189194254985</v>
          </cell>
          <cell r="H190">
            <v>31777.389194254985</v>
          </cell>
          <cell r="I190">
            <v>692.8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/>
          <cell r="P190"/>
          <cell r="Q190">
            <v>132142.85714285716</v>
          </cell>
          <cell r="R190"/>
          <cell r="S190">
            <v>37891.647807686306</v>
          </cell>
          <cell r="T190">
            <v>37459.247807686304</v>
          </cell>
          <cell r="U190">
            <v>432.39999999999992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/>
          <cell r="AB190"/>
          <cell r="AC190">
            <v>0</v>
          </cell>
          <cell r="AD190"/>
          <cell r="AE190">
            <v>37214.02958117325</v>
          </cell>
          <cell r="AF190">
            <v>36970.729581173247</v>
          </cell>
          <cell r="AG190">
            <v>243.29999999999998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/>
          <cell r="AN190"/>
          <cell r="AO190">
            <v>0</v>
          </cell>
          <cell r="AP190"/>
          <cell r="AQ190">
            <v>32483.133416885463</v>
          </cell>
          <cell r="AR190">
            <v>32357.633416885463</v>
          </cell>
          <cell r="AS190">
            <v>125.50000000000001</v>
          </cell>
        </row>
        <row r="191">
          <cell r="A191">
            <v>310002003</v>
          </cell>
          <cell r="B191">
            <v>310002003</v>
          </cell>
          <cell r="C191" t="str">
            <v>HL 800P3</v>
          </cell>
          <cell r="D191">
            <v>5593.2857142857138</v>
          </cell>
          <cell r="E191">
            <v>0</v>
          </cell>
          <cell r="F191"/>
          <cell r="G191">
            <v>3842.6695319961796</v>
          </cell>
          <cell r="H191">
            <v>3842.6695319961796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/>
          <cell r="P191"/>
          <cell r="Q191">
            <v>17857.142857142859</v>
          </cell>
          <cell r="R191"/>
          <cell r="S191">
            <v>3956.2788920725884</v>
          </cell>
          <cell r="T191">
            <v>3956.2788920725884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/>
          <cell r="AB191"/>
          <cell r="AC191">
            <v>0</v>
          </cell>
          <cell r="AD191"/>
          <cell r="AE191">
            <v>3138.5014326647565</v>
          </cell>
          <cell r="AF191">
            <v>3087.5014326647565</v>
          </cell>
          <cell r="AG191">
            <v>0</v>
          </cell>
          <cell r="AH191">
            <v>0</v>
          </cell>
          <cell r="AI191">
            <v>51</v>
          </cell>
          <cell r="AJ191">
            <v>0</v>
          </cell>
          <cell r="AK191">
            <v>0</v>
          </cell>
          <cell r="AL191">
            <v>0</v>
          </cell>
          <cell r="AM191"/>
          <cell r="AN191"/>
          <cell r="AO191">
            <v>0</v>
          </cell>
          <cell r="AP191"/>
          <cell r="AQ191">
            <v>3396.5501432664755</v>
          </cell>
          <cell r="AR191">
            <v>3107.5501432664755</v>
          </cell>
          <cell r="AS191">
            <v>0</v>
          </cell>
        </row>
        <row r="192">
          <cell r="A192" t="str">
            <v>HL 800-EX</v>
          </cell>
          <cell r="B192" t="str">
            <v>HL 800-EX</v>
          </cell>
          <cell r="C192" t="str">
            <v>HL 800 EX</v>
          </cell>
          <cell r="D192">
            <v>0</v>
          </cell>
          <cell r="E192">
            <v>0</v>
          </cell>
          <cell r="F192"/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/>
          <cell r="P192"/>
          <cell r="Q192">
            <v>0</v>
          </cell>
          <cell r="R192"/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/>
          <cell r="AB192"/>
          <cell r="AC192">
            <v>0</v>
          </cell>
          <cell r="AD192"/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/>
          <cell r="AN192"/>
          <cell r="AO192">
            <v>0</v>
          </cell>
          <cell r="AP192"/>
          <cell r="AQ192">
            <v>0</v>
          </cell>
          <cell r="AR192">
            <v>0</v>
          </cell>
          <cell r="AS192">
            <v>0</v>
          </cell>
        </row>
        <row r="193">
          <cell r="C193" t="str">
            <v>Total</v>
          </cell>
          <cell r="D193">
            <v>57356.28571428571</v>
          </cell>
          <cell r="E193">
            <v>0</v>
          </cell>
          <cell r="F193">
            <v>0</v>
          </cell>
          <cell r="G193">
            <v>36312.858726251165</v>
          </cell>
          <cell r="H193">
            <v>35620.058726251162</v>
          </cell>
          <cell r="I193">
            <v>692.8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150000.00000000003</v>
          </cell>
          <cell r="R193">
            <v>0</v>
          </cell>
          <cell r="S193">
            <v>41847.926699758893</v>
          </cell>
          <cell r="T193">
            <v>41415.526699758891</v>
          </cell>
          <cell r="U193">
            <v>432.39999999999992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40352.531013838008</v>
          </cell>
          <cell r="AF193">
            <v>40058.231013838005</v>
          </cell>
          <cell r="AG193">
            <v>243.29999999999998</v>
          </cell>
          <cell r="AH193">
            <v>0</v>
          </cell>
          <cell r="AI193">
            <v>51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35879.683560151941</v>
          </cell>
          <cell r="AR193">
            <v>35465.183560151941</v>
          </cell>
          <cell r="AS193">
            <v>125.50000000000001</v>
          </cell>
        </row>
        <row r="194">
          <cell r="A194">
            <v>310001995</v>
          </cell>
          <cell r="B194">
            <v>310001995</v>
          </cell>
          <cell r="C194" t="str">
            <v>GM 800P12</v>
          </cell>
          <cell r="D194">
            <v>36984</v>
          </cell>
          <cell r="E194">
            <v>0</v>
          </cell>
          <cell r="G194">
            <v>11731.596964695169</v>
          </cell>
          <cell r="H194">
            <v>11433.396964695168</v>
          </cell>
          <cell r="I194">
            <v>298.2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S194">
            <v>13521.403158166559</v>
          </cell>
          <cell r="T194">
            <v>13340.803158166558</v>
          </cell>
          <cell r="U194">
            <v>180.6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C194">
            <v>62500</v>
          </cell>
          <cell r="AE194">
            <v>17553.044053412861</v>
          </cell>
          <cell r="AF194">
            <v>17461.34405341286</v>
          </cell>
          <cell r="AG194">
            <v>91.7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O194">
            <v>0</v>
          </cell>
          <cell r="AQ194">
            <v>17690.718337953749</v>
          </cell>
          <cell r="AR194">
            <v>17659.218337953749</v>
          </cell>
          <cell r="AS194">
            <v>31.5</v>
          </cell>
        </row>
        <row r="195">
          <cell r="A195">
            <v>310001996</v>
          </cell>
          <cell r="B195">
            <v>310001996</v>
          </cell>
          <cell r="C195" t="str">
            <v>GM 800P3</v>
          </cell>
          <cell r="D195">
            <v>0</v>
          </cell>
          <cell r="E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C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O195">
            <v>0</v>
          </cell>
          <cell r="AQ195">
            <v>0</v>
          </cell>
          <cell r="AR195">
            <v>0</v>
          </cell>
          <cell r="AS195">
            <v>0</v>
          </cell>
        </row>
        <row r="196">
          <cell r="A196" t="str">
            <v>GM 800-EX</v>
          </cell>
          <cell r="B196" t="str">
            <v>GM 800-EX</v>
          </cell>
          <cell r="C196" t="str">
            <v>GM 800 EX</v>
          </cell>
          <cell r="D196">
            <v>0</v>
          </cell>
          <cell r="E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C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O196">
            <v>0</v>
          </cell>
          <cell r="AQ196">
            <v>0</v>
          </cell>
          <cell r="AR196">
            <v>0</v>
          </cell>
          <cell r="AS196">
            <v>0</v>
          </cell>
        </row>
        <row r="197">
          <cell r="C197" t="str">
            <v>Total</v>
          </cell>
          <cell r="D197">
            <v>36984</v>
          </cell>
          <cell r="E197">
            <v>0</v>
          </cell>
          <cell r="F197">
            <v>0</v>
          </cell>
          <cell r="G197">
            <v>11731.596964695169</v>
          </cell>
          <cell r="H197">
            <v>11433.396964695168</v>
          </cell>
          <cell r="I197">
            <v>298.2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13521.403158166559</v>
          </cell>
          <cell r="T197">
            <v>13340.803158166558</v>
          </cell>
          <cell r="U197">
            <v>180.6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62500</v>
          </cell>
          <cell r="AD197">
            <v>0</v>
          </cell>
          <cell r="AE197">
            <v>17553.044053412861</v>
          </cell>
          <cell r="AF197">
            <v>17461.34405341286</v>
          </cell>
          <cell r="AG197">
            <v>91.7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17690.718337953749</v>
          </cell>
          <cell r="AR197">
            <v>17659.218337953749</v>
          </cell>
          <cell r="AS197">
            <v>31.5</v>
          </cell>
        </row>
        <row r="198">
          <cell r="A198" t="str">
            <v>Oishi</v>
          </cell>
          <cell r="B198">
            <v>800</v>
          </cell>
          <cell r="C198" t="str">
            <v>HLand Total 800ml</v>
          </cell>
          <cell r="D198">
            <v>94340.28571428571</v>
          </cell>
          <cell r="E198">
            <v>0</v>
          </cell>
          <cell r="F198">
            <v>0</v>
          </cell>
          <cell r="G198">
            <v>48044.455690946335</v>
          </cell>
          <cell r="H198">
            <v>47053.455690946328</v>
          </cell>
          <cell r="I198">
            <v>991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150000.00000000003</v>
          </cell>
          <cell r="R198">
            <v>0</v>
          </cell>
          <cell r="S198">
            <v>55369.329857925448</v>
          </cell>
          <cell r="T198">
            <v>54756.329857925448</v>
          </cell>
          <cell r="U198">
            <v>612.99999999999989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62500</v>
          </cell>
          <cell r="AD198">
            <v>0</v>
          </cell>
          <cell r="AE198">
            <v>57905.575067250873</v>
          </cell>
          <cell r="AF198">
            <v>57519.575067250866</v>
          </cell>
          <cell r="AG198">
            <v>335</v>
          </cell>
          <cell r="AH198">
            <v>0</v>
          </cell>
          <cell r="AI198">
            <v>51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53570.401898105687</v>
          </cell>
          <cell r="AR198">
            <v>53124.401898105687</v>
          </cell>
          <cell r="AS198">
            <v>157</v>
          </cell>
        </row>
        <row r="199">
          <cell r="A199">
            <v>310003546</v>
          </cell>
          <cell r="B199">
            <v>310003546</v>
          </cell>
          <cell r="C199" t="str">
            <v>Honey Lemon BIB</v>
          </cell>
          <cell r="D199">
            <v>0</v>
          </cell>
          <cell r="E199">
            <v>0</v>
          </cell>
          <cell r="F199"/>
          <cell r="G199">
            <v>195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195</v>
          </cell>
          <cell r="O199"/>
          <cell r="P199"/>
          <cell r="Q199">
            <v>0</v>
          </cell>
          <cell r="R199"/>
          <cell r="S199">
            <v>180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180</v>
          </cell>
          <cell r="AA199"/>
          <cell r="AB199"/>
          <cell r="AC199">
            <v>0</v>
          </cell>
          <cell r="AD199"/>
          <cell r="AE199">
            <v>165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165</v>
          </cell>
          <cell r="AM199"/>
          <cell r="AN199"/>
          <cell r="AO199">
            <v>0</v>
          </cell>
          <cell r="AP199"/>
          <cell r="AQ199">
            <v>150</v>
          </cell>
          <cell r="AR199">
            <v>0</v>
          </cell>
          <cell r="AS199">
            <v>0</v>
          </cell>
        </row>
        <row r="200">
          <cell r="A200">
            <v>310003544</v>
          </cell>
          <cell r="B200">
            <v>310003544</v>
          </cell>
          <cell r="C200" t="str">
            <v>Yuzu BIB</v>
          </cell>
          <cell r="D200">
            <v>0</v>
          </cell>
          <cell r="E200">
            <v>0</v>
          </cell>
          <cell r="F200"/>
          <cell r="G200">
            <v>120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120</v>
          </cell>
          <cell r="O200"/>
          <cell r="P200"/>
          <cell r="Q200">
            <v>0</v>
          </cell>
          <cell r="R200"/>
          <cell r="S200">
            <v>96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96</v>
          </cell>
          <cell r="AA200"/>
          <cell r="AB200"/>
          <cell r="AC200">
            <v>0</v>
          </cell>
          <cell r="AD200"/>
          <cell r="AE200">
            <v>96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96</v>
          </cell>
          <cell r="AM200"/>
          <cell r="AN200"/>
          <cell r="AO200">
            <v>0</v>
          </cell>
          <cell r="AP200"/>
          <cell r="AQ200">
            <v>36</v>
          </cell>
          <cell r="AR200">
            <v>0</v>
          </cell>
          <cell r="AS200">
            <v>0</v>
          </cell>
        </row>
        <row r="201">
          <cell r="A201" t="str">
            <v>BIB</v>
          </cell>
          <cell r="B201" t="str">
            <v>OISHI</v>
          </cell>
          <cell r="C201" t="str">
            <v>Total</v>
          </cell>
          <cell r="D201">
            <v>0</v>
          </cell>
          <cell r="E201">
            <v>0</v>
          </cell>
          <cell r="F201">
            <v>0</v>
          </cell>
          <cell r="G201">
            <v>315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315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276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276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261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261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186</v>
          </cell>
          <cell r="AR201">
            <v>0</v>
          </cell>
          <cell r="AS201">
            <v>0</v>
          </cell>
        </row>
        <row r="202">
          <cell r="A202">
            <v>310766206</v>
          </cell>
          <cell r="B202">
            <v>310766206</v>
          </cell>
          <cell r="C202" t="str">
            <v>est cola BIB 10 Ltr</v>
          </cell>
          <cell r="D202">
            <v>0</v>
          </cell>
          <cell r="E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C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O202">
            <v>0</v>
          </cell>
          <cell r="AQ202">
            <v>0</v>
          </cell>
          <cell r="AR202">
            <v>0</v>
          </cell>
          <cell r="AS202">
            <v>0</v>
          </cell>
        </row>
        <row r="203">
          <cell r="A203">
            <v>310768106</v>
          </cell>
          <cell r="B203">
            <v>310768106</v>
          </cell>
          <cell r="C203" t="str">
            <v>est Cola BIB 20 Ltr</v>
          </cell>
          <cell r="D203">
            <v>0</v>
          </cell>
          <cell r="E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C203">
            <v>0</v>
          </cell>
          <cell r="AE203">
            <v>1500</v>
          </cell>
          <cell r="AF203">
            <v>0</v>
          </cell>
          <cell r="AG203">
            <v>0</v>
          </cell>
          <cell r="AH203">
            <v>1500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O203">
            <v>0</v>
          </cell>
          <cell r="AQ203">
            <v>0</v>
          </cell>
          <cell r="AR203">
            <v>0</v>
          </cell>
          <cell r="AS203">
            <v>0</v>
          </cell>
        </row>
        <row r="204">
          <cell r="A204">
            <v>310766107</v>
          </cell>
          <cell r="B204">
            <v>310766107</v>
          </cell>
          <cell r="C204" t="str">
            <v>est orange BIB</v>
          </cell>
          <cell r="D204">
            <v>0</v>
          </cell>
          <cell r="E204">
            <v>0</v>
          </cell>
          <cell r="G204">
            <v>280</v>
          </cell>
          <cell r="H204">
            <v>0</v>
          </cell>
          <cell r="I204">
            <v>0</v>
          </cell>
          <cell r="J204">
            <v>280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C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O204">
            <v>0</v>
          </cell>
          <cell r="AQ204">
            <v>0</v>
          </cell>
          <cell r="AR204">
            <v>0</v>
          </cell>
          <cell r="AS204">
            <v>0</v>
          </cell>
        </row>
        <row r="205">
          <cell r="A205">
            <v>310766108</v>
          </cell>
          <cell r="B205">
            <v>310766108</v>
          </cell>
          <cell r="C205" t="str">
            <v>est cream soda BIB</v>
          </cell>
          <cell r="D205">
            <v>0</v>
          </cell>
          <cell r="E205">
            <v>0</v>
          </cell>
          <cell r="G205">
            <v>280</v>
          </cell>
          <cell r="H205">
            <v>0</v>
          </cell>
          <cell r="I205">
            <v>0</v>
          </cell>
          <cell r="J205">
            <v>280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C205">
            <v>0</v>
          </cell>
          <cell r="AE205">
            <v>280</v>
          </cell>
          <cell r="AF205">
            <v>0</v>
          </cell>
          <cell r="AG205">
            <v>0</v>
          </cell>
          <cell r="AH205">
            <v>280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O205">
            <v>0</v>
          </cell>
          <cell r="AQ205">
            <v>0</v>
          </cell>
          <cell r="AR205">
            <v>0</v>
          </cell>
          <cell r="AS205">
            <v>0</v>
          </cell>
        </row>
        <row r="206">
          <cell r="A206">
            <v>310766109</v>
          </cell>
          <cell r="B206">
            <v>310766109</v>
          </cell>
          <cell r="C206" t="str">
            <v>est strawberry BIB</v>
          </cell>
          <cell r="D206">
            <v>0</v>
          </cell>
          <cell r="E206">
            <v>0</v>
          </cell>
          <cell r="G206">
            <v>560</v>
          </cell>
          <cell r="H206">
            <v>0</v>
          </cell>
          <cell r="I206">
            <v>0</v>
          </cell>
          <cell r="J206">
            <v>560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C206">
            <v>0</v>
          </cell>
          <cell r="AE206">
            <v>280</v>
          </cell>
          <cell r="AF206">
            <v>0</v>
          </cell>
          <cell r="AG206">
            <v>0</v>
          </cell>
          <cell r="AH206">
            <v>280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O206">
            <v>0</v>
          </cell>
          <cell r="AQ206">
            <v>0</v>
          </cell>
          <cell r="AR206">
            <v>0</v>
          </cell>
          <cell r="AS206">
            <v>0</v>
          </cell>
        </row>
        <row r="207">
          <cell r="A207">
            <v>310766110</v>
          </cell>
          <cell r="B207">
            <v>310766110</v>
          </cell>
          <cell r="C207" t="str">
            <v>est lemon lime BIB</v>
          </cell>
          <cell r="D207">
            <v>0</v>
          </cell>
          <cell r="E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C207">
            <v>0</v>
          </cell>
          <cell r="AE207">
            <v>280</v>
          </cell>
          <cell r="AF207">
            <v>0</v>
          </cell>
          <cell r="AG207">
            <v>0</v>
          </cell>
          <cell r="AH207">
            <v>280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O207">
            <v>0</v>
          </cell>
          <cell r="AQ207">
            <v>0</v>
          </cell>
          <cell r="AR207">
            <v>0</v>
          </cell>
          <cell r="AS207">
            <v>0</v>
          </cell>
        </row>
        <row r="208">
          <cell r="A208">
            <v>310766111</v>
          </cell>
          <cell r="B208">
            <v>310766111</v>
          </cell>
          <cell r="C208" t="str">
            <v>est cola sugar free BIB</v>
          </cell>
          <cell r="D208">
            <v>0</v>
          </cell>
          <cell r="E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C208">
            <v>0</v>
          </cell>
          <cell r="AE208">
            <v>280</v>
          </cell>
          <cell r="AF208">
            <v>0</v>
          </cell>
          <cell r="AG208">
            <v>0</v>
          </cell>
          <cell r="AH208">
            <v>280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O208">
            <v>0</v>
          </cell>
          <cell r="AQ208">
            <v>0</v>
          </cell>
          <cell r="AR208">
            <v>0</v>
          </cell>
          <cell r="AS208">
            <v>0</v>
          </cell>
        </row>
        <row r="209">
          <cell r="A209" t="str">
            <v>BIB</v>
          </cell>
          <cell r="B209" t="str">
            <v>est</v>
          </cell>
          <cell r="C209" t="str">
            <v>Total</v>
          </cell>
          <cell r="D209">
            <v>0</v>
          </cell>
          <cell r="E209">
            <v>0</v>
          </cell>
          <cell r="F209">
            <v>0</v>
          </cell>
          <cell r="G209">
            <v>1120</v>
          </cell>
          <cell r="H209">
            <v>0</v>
          </cell>
          <cell r="I209">
            <v>0</v>
          </cell>
          <cell r="J209">
            <v>1120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2620</v>
          </cell>
          <cell r="AF209">
            <v>0</v>
          </cell>
          <cell r="AG209">
            <v>0</v>
          </cell>
          <cell r="AH209">
            <v>2620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</row>
        <row r="210">
          <cell r="B210" t="str">
            <v>BIB</v>
          </cell>
          <cell r="C210" t="str">
            <v>HLand Total BIB</v>
          </cell>
          <cell r="D210">
            <v>0</v>
          </cell>
          <cell r="E210">
            <v>0</v>
          </cell>
          <cell r="F210">
            <v>0</v>
          </cell>
          <cell r="G210">
            <v>1435</v>
          </cell>
          <cell r="H210">
            <v>0</v>
          </cell>
          <cell r="I210">
            <v>0</v>
          </cell>
          <cell r="J210">
            <v>1120</v>
          </cell>
          <cell r="K210">
            <v>0</v>
          </cell>
          <cell r="L210">
            <v>0</v>
          </cell>
          <cell r="M210">
            <v>0</v>
          </cell>
          <cell r="N210">
            <v>315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276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276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2881</v>
          </cell>
          <cell r="AF210">
            <v>0</v>
          </cell>
          <cell r="AG210">
            <v>0</v>
          </cell>
          <cell r="AH210">
            <v>2620</v>
          </cell>
          <cell r="AI210">
            <v>0</v>
          </cell>
          <cell r="AJ210">
            <v>0</v>
          </cell>
          <cell r="AK210">
            <v>0</v>
          </cell>
          <cell r="AL210">
            <v>261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186</v>
          </cell>
          <cell r="AR210">
            <v>0</v>
          </cell>
          <cell r="AS210">
            <v>0</v>
          </cell>
        </row>
        <row r="211">
          <cell r="A211">
            <v>310002916</v>
          </cell>
          <cell r="B211">
            <v>310002916</v>
          </cell>
          <cell r="C211" t="str">
            <v>เครื่องดื่มชนิดผง รสเก๊กฮวย</v>
          </cell>
          <cell r="D211">
            <v>0</v>
          </cell>
          <cell r="E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C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O211">
            <v>0</v>
          </cell>
          <cell r="AQ211">
            <v>0</v>
          </cell>
          <cell r="AR211">
            <v>0</v>
          </cell>
          <cell r="AS211">
            <v>0</v>
          </cell>
        </row>
        <row r="212">
          <cell r="A212">
            <v>310003156</v>
          </cell>
          <cell r="B212">
            <v>310003156</v>
          </cell>
          <cell r="C212" t="str">
            <v>ชาเขียวต้นตำหรับ ชนิดซอง ตราโออิชิกรีนที</v>
          </cell>
          <cell r="D212">
            <v>0</v>
          </cell>
          <cell r="E212">
            <v>0</v>
          </cell>
          <cell r="G212">
            <v>160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160</v>
          </cell>
          <cell r="Q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C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O212">
            <v>0</v>
          </cell>
          <cell r="AQ212">
            <v>0</v>
          </cell>
          <cell r="AR212">
            <v>0</v>
          </cell>
          <cell r="AS212">
            <v>0</v>
          </cell>
        </row>
        <row r="213">
          <cell r="A213">
            <v>310003427</v>
          </cell>
          <cell r="B213">
            <v>310003427</v>
          </cell>
          <cell r="C213" t="str">
            <v>ชาเขียวเข้มข้นต้นตำรับ  ชนิดผง</v>
          </cell>
          <cell r="D213">
            <v>0</v>
          </cell>
          <cell r="E213">
            <v>0</v>
          </cell>
          <cell r="G213">
            <v>100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100</v>
          </cell>
          <cell r="Q213">
            <v>0</v>
          </cell>
          <cell r="S213">
            <v>50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50</v>
          </cell>
          <cell r="AC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O213">
            <v>0</v>
          </cell>
          <cell r="AQ213">
            <v>0</v>
          </cell>
          <cell r="AR213">
            <v>0</v>
          </cell>
          <cell r="AS213">
            <v>0</v>
          </cell>
        </row>
        <row r="214">
          <cell r="A214">
            <v>310003428</v>
          </cell>
          <cell r="B214">
            <v>310003428</v>
          </cell>
          <cell r="C214" t="str">
            <v>ชาเขียวเข้มข้น ข้าวญี่ปุ่น  ชนิดผง</v>
          </cell>
          <cell r="D214">
            <v>0</v>
          </cell>
          <cell r="E214">
            <v>0</v>
          </cell>
          <cell r="G214">
            <v>100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100</v>
          </cell>
          <cell r="Q214">
            <v>0</v>
          </cell>
          <cell r="S214">
            <v>100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100</v>
          </cell>
          <cell r="AC214">
            <v>0</v>
          </cell>
          <cell r="AE214">
            <v>100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100</v>
          </cell>
          <cell r="AO214">
            <v>0</v>
          </cell>
          <cell r="AQ214">
            <v>50</v>
          </cell>
          <cell r="AR214">
            <v>0</v>
          </cell>
          <cell r="AS214">
            <v>0</v>
          </cell>
        </row>
        <row r="215">
          <cell r="A215">
            <v>310004374</v>
          </cell>
          <cell r="B215">
            <v>310004374</v>
          </cell>
          <cell r="C215" t="str">
            <v>ชาเขียวปรุงสำเร็จชนิดผง รสต้นตำรับ (ไม่มีน้ำตาล)</v>
          </cell>
          <cell r="D215">
            <v>0</v>
          </cell>
          <cell r="E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C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O215">
            <v>0</v>
          </cell>
          <cell r="AQ215">
            <v>0</v>
          </cell>
          <cell r="AR215">
            <v>0</v>
          </cell>
          <cell r="AS215">
            <v>0</v>
          </cell>
        </row>
        <row r="216">
          <cell r="A216">
            <v>310004404</v>
          </cell>
          <cell r="B216">
            <v>310004404</v>
          </cell>
          <cell r="C216" t="str">
            <v>เครื่องดื่มเสาวรสเข้มข้น</v>
          </cell>
          <cell r="D216">
            <v>0</v>
          </cell>
          <cell r="E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C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O216">
            <v>0</v>
          </cell>
          <cell r="AQ216">
            <v>0</v>
          </cell>
          <cell r="AR216">
            <v>0</v>
          </cell>
          <cell r="AS216">
            <v>0</v>
          </cell>
        </row>
        <row r="217">
          <cell r="A217" t="str">
            <v>ชาผง</v>
          </cell>
          <cell r="B217" t="str">
            <v>ชาผง</v>
          </cell>
          <cell r="C217" t="str">
            <v>HLand Total ชาผง</v>
          </cell>
          <cell r="D217">
            <v>0</v>
          </cell>
          <cell r="E217">
            <v>0</v>
          </cell>
          <cell r="F217">
            <v>0</v>
          </cell>
          <cell r="G217">
            <v>360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360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150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150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100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100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50</v>
          </cell>
          <cell r="AR217">
            <v>0</v>
          </cell>
          <cell r="AS217">
            <v>0</v>
          </cell>
        </row>
        <row r="218">
          <cell r="C218" t="str">
            <v>HLand Total All products</v>
          </cell>
          <cell r="D218">
            <v>1265544.165873016</v>
          </cell>
          <cell r="E218">
            <v>971907</v>
          </cell>
          <cell r="F218">
            <v>0</v>
          </cell>
          <cell r="G218">
            <v>852864.21820888529</v>
          </cell>
          <cell r="H218">
            <v>365279.66864269238</v>
          </cell>
          <cell r="I218">
            <v>293637.54956619284</v>
          </cell>
          <cell r="J218">
            <v>106894</v>
          </cell>
          <cell r="K218">
            <v>84723</v>
          </cell>
          <cell r="L218">
            <v>1199</v>
          </cell>
          <cell r="M218">
            <v>0</v>
          </cell>
          <cell r="N218">
            <v>1131</v>
          </cell>
          <cell r="O218">
            <v>0</v>
          </cell>
          <cell r="P218">
            <v>0</v>
          </cell>
          <cell r="Q218">
            <v>872113</v>
          </cell>
          <cell r="R218">
            <v>0</v>
          </cell>
          <cell r="S218">
            <v>778856.11005284591</v>
          </cell>
          <cell r="T218">
            <v>361909.34961202805</v>
          </cell>
          <cell r="U218">
            <v>238412.76044081789</v>
          </cell>
          <cell r="V218">
            <v>105674</v>
          </cell>
          <cell r="W218">
            <v>69830</v>
          </cell>
          <cell r="X218">
            <v>2439</v>
          </cell>
          <cell r="Y218">
            <v>0</v>
          </cell>
          <cell r="Z218">
            <v>591</v>
          </cell>
          <cell r="AA218">
            <v>0</v>
          </cell>
          <cell r="AB218">
            <v>0</v>
          </cell>
          <cell r="AC218">
            <v>732378.42857142864</v>
          </cell>
          <cell r="AD218">
            <v>0</v>
          </cell>
          <cell r="AE218">
            <v>806045.4345098054</v>
          </cell>
          <cell r="AF218">
            <v>344749.47018584108</v>
          </cell>
          <cell r="AG218">
            <v>186831.96432396441</v>
          </cell>
          <cell r="AH218">
            <v>114560</v>
          </cell>
          <cell r="AI218">
            <v>159421</v>
          </cell>
          <cell r="AJ218">
            <v>0</v>
          </cell>
          <cell r="AK218">
            <v>0</v>
          </cell>
          <cell r="AL218">
            <v>483</v>
          </cell>
          <cell r="AM218">
            <v>0</v>
          </cell>
          <cell r="AN218">
            <v>0</v>
          </cell>
          <cell r="AO218">
            <v>787296.57142857148</v>
          </cell>
          <cell r="AP218">
            <v>0</v>
          </cell>
          <cell r="AQ218">
            <v>790716.51014793804</v>
          </cell>
          <cell r="AR218">
            <v>358120.1889323059</v>
          </cell>
          <cell r="AS218">
            <v>135980.32121563234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yathida Innkaew" refreshedDate="45376.836181944447" createdVersion="8" refreshedVersion="8" minRefreshableVersion="3" recordCount="770" xr:uid="{E4E31167-D454-49BC-B9B7-079E36BAEA6A}">
  <cacheSource type="worksheet">
    <worksheetSource ref="A2:T772" sheet="Loading M+3"/>
  </cacheSource>
  <cacheFields count="20">
    <cacheField name="M+2" numFmtId="0">
      <sharedItems containsSemiMixedTypes="0" containsString="0" containsNumber="1" containsInteger="1" minValue="9" maxValue="23"/>
    </cacheField>
    <cacheField name="M+1" numFmtId="0">
      <sharedItems containsSemiMixedTypes="0" containsString="0" containsNumber="1" containsInteger="1" minValue="9" maxValue="23"/>
    </cacheField>
    <cacheField name="M" numFmtId="0">
      <sharedItems containsSemiMixedTypes="0" containsString="0" containsNumber="1" containsInteger="1" minValue="11" maxValue="21"/>
    </cacheField>
    <cacheField name="Plant&amp;R" numFmtId="0">
      <sharedItems/>
    </cacheField>
    <cacheField name="Item code" numFmtId="0">
      <sharedItems containsSemiMixedTypes="0" containsString="0" containsNumber="1" containsInteger="1" minValue="310001198" maxValue="310004339"/>
    </cacheField>
    <cacheField name="Description" numFmtId="0">
      <sharedItems/>
    </cacheField>
    <cacheField name="Size" numFmtId="0">
      <sharedItems containsSemiMixedTypes="0" containsString="0" containsNumber="1" containsInteger="1" minValue="150" maxValue="800" count="9">
        <n v="320"/>
        <n v="500"/>
        <n v="380"/>
        <n v="800"/>
        <n v="350"/>
        <n v="400"/>
        <n v="180"/>
        <n v="475"/>
        <n v="150"/>
      </sharedItems>
    </cacheField>
    <cacheField name="Factor" numFmtId="0">
      <sharedItems containsSemiMixedTypes="0" containsString="0" containsNumber="1" minValue="4.5" maxValue="12"/>
    </cacheField>
    <cacheField name="TiHI" numFmtId="0">
      <sharedItems containsSemiMixedTypes="0" containsString="0" containsNumber="1" containsInteger="1" minValue="54" maxValue="110"/>
    </cacheField>
    <cacheField name="TBL Region" numFmtId="0">
      <sharedItems count="5">
        <s v="D1"/>
        <s v="D2"/>
        <s v="D3"/>
        <s v="D4"/>
        <s v="MT"/>
      </sharedItems>
    </cacheField>
    <cacheField name="Sale Region" numFmtId="0">
      <sharedItems count="10">
        <s v="Region 1"/>
        <s v="Region 2"/>
        <s v="Region 3"/>
        <s v="Region 4"/>
        <s v="Region 5"/>
        <s v="Region 6/9"/>
        <s v="Region 6/14"/>
        <s v="Region 7"/>
        <s v="Region 8"/>
        <s v="MT"/>
      </sharedItems>
    </cacheField>
    <cacheField name="Load Apr (CS)" numFmtId="168">
      <sharedItems containsSemiMixedTypes="0" containsString="0" containsNumber="1" minValue="0" maxValue="142633.78571428568"/>
    </cacheField>
    <cacheField name="Load Apr (Lts)" numFmtId="169">
      <sharedItems containsSemiMixedTypes="0" containsString="0" containsNumber="1" minValue="0" maxValue="1477584"/>
    </cacheField>
    <cacheField name="Load Apr (PL)" numFmtId="169">
      <sharedItems containsSemiMixedTypes="0" containsString="0" containsNumber="1" minValue="0" maxValue="2280.2222222222222"/>
    </cacheField>
    <cacheField name="Load May (CS)" numFmtId="43">
      <sharedItems containsSemiMixedTypes="0" containsString="0" containsNumber="1" minValue="0" maxValue="113094.6584069024"/>
    </cacheField>
    <cacheField name="Load May (Lts)" numFmtId="43">
      <sharedItems containsSemiMixedTypes="0" containsString="0" containsNumber="1" minValue="0" maxValue="1025921.7927745938"/>
    </cacheField>
    <cacheField name="Load May (PL)" numFmtId="43">
      <sharedItems containsSemiMixedTypes="0" containsString="0" containsNumber="1" minValue="0" maxValue="1583.2126431706695"/>
    </cacheField>
    <cacheField name="Load Jun (CS)" numFmtId="165">
      <sharedItems containsSemiMixedTypes="0" containsString="0" containsNumber="1" minValue="0" maxValue="103720.48829305462"/>
    </cacheField>
    <cacheField name="Load Jun (Lts)" numFmtId="165">
      <sharedItems containsSemiMixedTypes="0" containsString="0" containsNumber="1" minValue="0" maxValue="995716.68761332426"/>
    </cacheField>
    <cacheField name="Load Jun (PL)" numFmtId="165">
      <sharedItems containsSemiMixedTypes="0" containsString="0" containsNumber="1" minValue="0" maxValue="1491.04378574502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0">
  <r>
    <n v="15"/>
    <n v="15"/>
    <n v="13"/>
    <s v="โรงงานบางบาลRegion 1"/>
    <n v="310001198"/>
    <s v="โออิชิ ชาคูลล์ซ่า ชาเขียวโซดากลิ่นฮันนี่เลมอน 320 มล.New"/>
    <x v="0"/>
    <n v="7.68"/>
    <n v="104"/>
    <x v="0"/>
    <x v="0"/>
    <n v="2190.9406733079795"/>
    <n v="16826.424371005283"/>
    <n v="21.066737243345958"/>
    <n v="2770.4547670639217"/>
    <n v="21277.092611050917"/>
    <n v="26.638988144845403"/>
    <n v="2335.5769230769229"/>
    <n v="17937.230769230766"/>
    <n v="22.457470414201183"/>
  </r>
  <r>
    <n v="16"/>
    <n v="16"/>
    <n v="14"/>
    <s v="โรงงานบางบาลRegion 2"/>
    <n v="310001198"/>
    <s v="โออิชิ ชาคูลล์ซ่า ชาเขียวโซดากลิ่นฮันนี่เลมอน 320 มล.New"/>
    <x v="0"/>
    <n v="7.68"/>
    <n v="104"/>
    <x v="0"/>
    <x v="1"/>
    <n v="8635.6797061550424"/>
    <n v="66322.020143270725"/>
    <n v="83.035381789952325"/>
    <n v="10691.742686890575"/>
    <n v="82112.583835319616"/>
    <n v="102.80521814317861"/>
    <n v="9013.4615384615372"/>
    <n v="69223.38461538461"/>
    <n v="86.667899408284015"/>
  </r>
  <r>
    <n v="17"/>
    <n v="17"/>
    <n v="15"/>
    <s v="โรงงานบางบาลRegion 3"/>
    <n v="310001198"/>
    <s v="โออิชิ ชาคูลล์ซ่า ชาเขียวโซดากลิ่นฮันนี่เลมอน 320 มล.New"/>
    <x v="0"/>
    <n v="7.68"/>
    <n v="104"/>
    <x v="1"/>
    <x v="2"/>
    <n v="15073.202796068193"/>
    <n v="115762.19747380372"/>
    <n v="144.93464226988647"/>
    <n v="19744.480227518961"/>
    <n v="151637.60814734563"/>
    <n v="189.85077141845156"/>
    <n v="16645.192307692309"/>
    <n v="127835.07692307692"/>
    <n v="160.04992603550298"/>
  </r>
  <r>
    <n v="18"/>
    <n v="18"/>
    <n v="16"/>
    <s v="โรงงานบางบาลRegion 4"/>
    <n v="310001198"/>
    <s v="โออิชิ ชาคูลล์ซ่า ชาเขียวโซดากลิ่นฮันนี่เลมอน 320 มล.New"/>
    <x v="0"/>
    <n v="7.68"/>
    <n v="104"/>
    <x v="1"/>
    <x v="3"/>
    <n v="15383.488342226261"/>
    <n v="118145.19046829767"/>
    <n v="147.91815713679097"/>
    <n v="20821.182286023839"/>
    <n v="159906.67995666308"/>
    <n v="200.2036758271523"/>
    <n v="17552.884615384613"/>
    <n v="134806.15384615381"/>
    <n v="168.77773668639051"/>
  </r>
  <r>
    <n v="19"/>
    <n v="19"/>
    <n v="17"/>
    <s v="โรงงานบางบาลRegion 5"/>
    <n v="310001198"/>
    <s v="โออิชิ ชาคูลล์ซ่า ชาเขียวโซดากลิ่นฮันนี่เลมอน 320 มล.New"/>
    <x v="0"/>
    <n v="7.68"/>
    <n v="104"/>
    <x v="2"/>
    <x v="4"/>
    <n v="5095.3577042061652"/>
    <n v="39132.347168303349"/>
    <n v="48.993824078905433"/>
    <n v="6443.1037378114852"/>
    <n v="49483.036706392202"/>
    <n v="61.952920555879665"/>
    <n v="5431.7307692307686"/>
    <n v="41715.692307692305"/>
    <n v="52.228180473372774"/>
  </r>
  <r>
    <n v="20"/>
    <n v="20"/>
    <n v="18"/>
    <s v="โรงงานบางบาลRegion 6/9"/>
    <n v="310001198"/>
    <s v="โออิชิ ชาคูลล์ซ่า ชาเขียวโซดากลิ่นฮันนี่เลมอน 320 มล.New"/>
    <x v="0"/>
    <n v="7.68"/>
    <n v="104"/>
    <x v="2"/>
    <x v="5"/>
    <n v="4335.8797104122923"/>
    <n v="33299.556175966405"/>
    <n v="41.691151061656655"/>
    <n v="5482.7402491874327"/>
    <n v="42107.445113759481"/>
    <n v="52.718656242186853"/>
    <n v="4622.1153846153848"/>
    <n v="35497.846153846156"/>
    <n v="44.443417159763314"/>
  </r>
  <r>
    <n v="21"/>
    <n v="21"/>
    <n v="19"/>
    <s v="โรงงานบางบาลRegion 6/14"/>
    <n v="310001198"/>
    <s v="โออิชิ ชาคูลล์ซ่า ชาเขียวโซดากลิ่นฮันนี่เลมอน 320 มล.New"/>
    <x v="0"/>
    <n v="7.68"/>
    <n v="104"/>
    <x v="0"/>
    <x v="6"/>
    <n v="3547.5379448827844"/>
    <n v="27245.091416699783"/>
    <n v="34.110941777719077"/>
    <n v="4485.8783856988084"/>
    <n v="34451.546002166848"/>
    <n v="43.133446016334695"/>
    <n v="3781.7307692307691"/>
    <n v="29043.692307692305"/>
    <n v="36.362795857988161"/>
  </r>
  <r>
    <n v="22"/>
    <n v="22"/>
    <n v="20"/>
    <s v="โรงงานบางบาลRegion 7"/>
    <n v="310001198"/>
    <s v="โออิชิ ชาคูลล์ซ่า ชาเขียวโซดากลิ่นฮันนี่เลมอน 320 มล.New"/>
    <x v="0"/>
    <n v="7.68"/>
    <n v="104"/>
    <x v="0"/>
    <x v="7"/>
    <n v="3788.3700403019816"/>
    <n v="29094.681909519219"/>
    <n v="36.426635002903666"/>
    <n v="4790.4117009750817"/>
    <n v="36790.361863488622"/>
    <n v="46.061650970914243"/>
    <n v="4038.4615384615381"/>
    <n v="31015.38461538461"/>
    <n v="38.831360946745562"/>
  </r>
  <r>
    <n v="23"/>
    <n v="23"/>
    <n v="21"/>
    <s v="โรงงานบางบาลRegion 8"/>
    <n v="310001198"/>
    <s v="โออิชิ ชาคูลล์ซ่า ชาเขียวโซดากลิ่นฮันนี่เลมอน 320 มล.New"/>
    <x v="0"/>
    <n v="7.68"/>
    <n v="104"/>
    <x v="3"/>
    <x v="8"/>
    <n v="5511.1764157726457"/>
    <n v="42325.834873133914"/>
    <n v="52.992080920890821"/>
    <n v="6398.6213434452875"/>
    <n v="49141.411917659803"/>
    <n v="61.525205225435457"/>
    <n v="5394.2307692307686"/>
    <n v="41427.692307692305"/>
    <n v="51.867603550295854"/>
  </r>
  <r>
    <n v="9"/>
    <n v="9"/>
    <n v="11"/>
    <s v="โรงงานบางบาลMT"/>
    <n v="310001198"/>
    <s v="โออิชิ ชาคูลล์ซ่า ชาเขียวโซดากลิ่นฮันนี่เลมอน 320 มล.New"/>
    <x v="0"/>
    <n v="7.68"/>
    <n v="104"/>
    <x v="4"/>
    <x v="9"/>
    <n v="142633.78571428568"/>
    <n v="1095427.4742857141"/>
    <n v="1371.4787087912084"/>
    <n v="113094.6584069024"/>
    <n v="868566.97656501038"/>
    <n v="1087.4486385279076"/>
    <n v="100127.6025280905"/>
    <n v="768979.98741573503"/>
    <n v="962.76540892394712"/>
  </r>
  <r>
    <n v="15"/>
    <n v="15"/>
    <n v="13"/>
    <s v="โรงงานบางบาลRegion 1"/>
    <n v="310001229"/>
    <s v="โออิชิ ชาคูลล์ซ่า ชาเขียวโซดากลิ่นฮันนี่เลมอน 320 มล.NewPack 6"/>
    <x v="0"/>
    <n v="7.68"/>
    <n v="104"/>
    <x v="0"/>
    <x v="0"/>
    <n v="0"/>
    <n v="0"/>
    <n v="0"/>
    <n v="0"/>
    <n v="0"/>
    <n v="0"/>
    <n v="0"/>
    <n v="0"/>
    <n v="0"/>
  </r>
  <r>
    <n v="16"/>
    <n v="16"/>
    <n v="14"/>
    <s v="โรงงานบางบาลRegion 2"/>
    <n v="310001229"/>
    <s v="โออิชิ ชาคูลล์ซ่า ชาเขียวโซดากลิ่นฮันนี่เลมอน 320 มล.NewPack 6"/>
    <x v="0"/>
    <n v="7.68"/>
    <n v="104"/>
    <x v="0"/>
    <x v="1"/>
    <n v="6523.7852542917872"/>
    <n v="50102.670752960927"/>
    <n v="62.728704368190265"/>
    <n v="10071.752074766329"/>
    <n v="77351.055934205404"/>
    <n v="96.843769949676243"/>
    <n v="11678.848219046404"/>
    <n v="89693.554322276381"/>
    <n v="112.29661749083081"/>
  </r>
  <r>
    <n v="17"/>
    <n v="17"/>
    <n v="15"/>
    <s v="โรงงานบางบาลRegion 3"/>
    <n v="310001229"/>
    <s v="โออิชิ ชาคูลล์ซ่า ชาเขียวโซดากลิ่นฮันนี่เลมอน 320 มล.NewPack 6"/>
    <x v="0"/>
    <n v="7.68"/>
    <n v="104"/>
    <x v="1"/>
    <x v="2"/>
    <n v="14083.040291895173"/>
    <n v="108157.74944175493"/>
    <n v="135.41384896053052"/>
    <n v="12811.268639102769"/>
    <n v="98390.543148309269"/>
    <n v="123.18527537598817"/>
    <n v="14855.494934627022"/>
    <n v="114090.20109793553"/>
    <n v="142.84129744833675"/>
  </r>
  <r>
    <n v="18"/>
    <n v="18"/>
    <n v="16"/>
    <s v="โรงงานบางบาลRegion 4"/>
    <n v="310001229"/>
    <s v="โออิชิ ชาคูลล์ซ่า ชาเขียวโซดากลิ่นฮันนี่เลมอน 320 มล.NewPack 6"/>
    <x v="0"/>
    <n v="7.68"/>
    <n v="104"/>
    <x v="1"/>
    <x v="3"/>
    <n v="15499.484806802551"/>
    <n v="119036.04331624359"/>
    <n v="149.03350775771685"/>
    <n v="9878.3744349308163"/>
    <n v="75865.915660268671"/>
    <n v="94.984369566642471"/>
    <n v="11454.614333240712"/>
    <n v="87971.438079288666"/>
    <n v="110.14052243500684"/>
  </r>
  <r>
    <n v="19"/>
    <n v="19"/>
    <n v="17"/>
    <s v="โรงงานบางบาลRegion 5"/>
    <n v="310001229"/>
    <s v="โออิชิ ชาคูลล์ซ่า ชาเขียวโซดากลิ่นฮันนี่เลมอน 320 มล.NewPack 6"/>
    <x v="0"/>
    <n v="7.68"/>
    <n v="104"/>
    <x v="2"/>
    <x v="4"/>
    <n v="960.57731470730107"/>
    <n v="7377.2337769520718"/>
    <n v="9.2363203337240485"/>
    <n v="3556.5370926414862"/>
    <n v="27314.204871486614"/>
    <n v="34.197472044629677"/>
    <n v="4124.0348831096653"/>
    <n v="31672.58790228223"/>
    <n v="39.654181568362169"/>
  </r>
  <r>
    <n v="20"/>
    <n v="20"/>
    <n v="18"/>
    <s v="โรงงานบางบาลRegion 6/9"/>
    <n v="310001229"/>
    <s v="โออิชิ ชาคูลล์ซ่า ชาเขียวโซดากลิ่นฮันนี่เลมอน 320 มล.NewPack 6"/>
    <x v="0"/>
    <n v="7.68"/>
    <n v="104"/>
    <x v="2"/>
    <x v="5"/>
    <n v="3653.4499901748868"/>
    <n v="28058.495924543131"/>
    <n v="35.129326828604682"/>
    <n v="2695.2814292240682"/>
    <n v="20699.761376440842"/>
    <n v="25.916167588692964"/>
    <n v="3125.3532142025701"/>
    <n v="24002.712685075738"/>
    <n v="30.051473213486251"/>
  </r>
  <r>
    <n v="21"/>
    <n v="21"/>
    <n v="19"/>
    <s v="โรงงานบางบาลRegion 6/14"/>
    <n v="310001229"/>
    <s v="โออิชิ ชาคูลล์ซ่า ชาเขียวโซดากลิ่นฮันนี่เลมอน 320 มล.NewPack 6"/>
    <x v="0"/>
    <n v="7.68"/>
    <n v="104"/>
    <x v="0"/>
    <x v="6"/>
    <n v="2989.1863555976352"/>
    <n v="22956.951210989839"/>
    <n v="28.742176496131108"/>
    <n v="2205.2302602742375"/>
    <n v="16936.168398906142"/>
    <n v="21.204137118021514"/>
    <n v="2557.1071752566477"/>
    <n v="19638.583105971054"/>
    <n v="24.587568992852383"/>
  </r>
  <r>
    <n v="22"/>
    <n v="22"/>
    <n v="20"/>
    <s v="โรงงานบางบาลRegion 7"/>
    <n v="310001229"/>
    <s v="โออิชิ ชาคูลล์ซ่า ชาเขียวโซดากลิ่นฮันนี่เลมอน 320 มล.NewPack 6"/>
    <x v="0"/>
    <n v="7.68"/>
    <n v="104"/>
    <x v="0"/>
    <x v="7"/>
    <n v="3028.2606870433556"/>
    <n v="23257.042076492969"/>
    <n v="29.117891221570726"/>
    <n v="2159.3836448299012"/>
    <n v="16584.06639229364"/>
    <n v="20.763304277210587"/>
    <n v="2503.9450581635488"/>
    <n v="19230.298046696054"/>
    <n v="24.076394790034122"/>
  </r>
  <r>
    <n v="23"/>
    <n v="23"/>
    <n v="21"/>
    <s v="โรงงานบางบาลRegion 8"/>
    <n v="310001229"/>
    <s v="โออิชิ ชาคูลล์ซ่า ชาเขียวโซดากลิ่นฮันนี่เลมอน 320 มล.NewPack 6"/>
    <x v="0"/>
    <n v="7.68"/>
    <n v="104"/>
    <x v="3"/>
    <x v="8"/>
    <n v="5341.7867280587361"/>
    <n v="41024.922071491092"/>
    <n v="51.36333392364169"/>
    <n v="6141.3515451095172"/>
    <n v="47165.57986644109"/>
    <n v="59.051457164514588"/>
    <n v="7121.2944900457342"/>
    <n v="54691.541683551237"/>
    <n v="68.473985481208985"/>
  </r>
  <r>
    <n v="9"/>
    <n v="9"/>
    <n v="11"/>
    <s v="โรงงานบางบาลMT"/>
    <n v="310001229"/>
    <s v="โออิชิ ชาคูลล์ซ่า ชาเขียวโซดากลิ่นฮันนี่เลมอน 320 มล.NewPack 6"/>
    <x v="0"/>
    <n v="7.68"/>
    <n v="104"/>
    <x v="4"/>
    <x v="9"/>
    <n v="9318.2142857142862"/>
    <n v="71563.885714285716"/>
    <n v="89.598214285714292"/>
    <n v="9959.6428571428569"/>
    <n v="76490.057142857142"/>
    <n v="95.765796703296701"/>
    <n v="8485"/>
    <n v="65164.799999999996"/>
    <n v="81.586538461538467"/>
  </r>
  <r>
    <n v="15"/>
    <n v="15"/>
    <n v="13"/>
    <s v="โรงงานนวนครRegion 1"/>
    <n v="310001984"/>
    <s v="โออิชิแบล็คที รสมะนาว 500 มล. Pack 6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84"/>
    <s v="โออิชิแบล็คที รสมะนาว 500 มล. Pack 6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84"/>
    <s v="โออิชิแบล็คที รสมะนาว 500 มล. Pack 6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84"/>
    <s v="โออิชิแบล็คที รสมะนาว 500 มล. Pack 6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84"/>
    <s v="โออิชิแบล็คที รสมะนาว 500 มล. Pack 6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84"/>
    <s v="โออิชิแบล็คที รสมะนาว 500 มล. Pack 6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84"/>
    <s v="โออิชิแบล็คที รสมะนาว 500 มล. Pack 6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84"/>
    <s v="โออิชิแบล็คที รสมะนาว 500 มล. Pack 6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84"/>
    <s v="โออิชิแบล็คที รสมะนาว 500 มล. Pack 6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84"/>
    <s v="โออิชิแบล็คที รสมะนาว 500 มล. Pack 6"/>
    <x v="1"/>
    <n v="12"/>
    <n v="54"/>
    <x v="4"/>
    <x v="9"/>
    <n v="11122"/>
    <n v="133464"/>
    <n v="205.96296296296296"/>
    <n v="9495.1758241758253"/>
    <n v="113942.1098901099"/>
    <n v="175.83658933658936"/>
    <n v="10606"/>
    <n v="127272"/>
    <n v="196.40740740740742"/>
  </r>
  <r>
    <n v="15"/>
    <n v="15"/>
    <n v="13"/>
    <s v="โรงงานนวนครRegion 1"/>
    <n v="310001991"/>
    <s v="โออิชิ กรีนที รสข้าวญี่ปุ่น 380 มล.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1"/>
    <s v="โออิชิ กรีนที รสข้าวญี่ปุ่น 380 มล.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1"/>
    <s v="โออิชิ กรีนที รสข้าวญี่ปุ่น 380 มล.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1"/>
    <s v="โออิชิ กรีนที รสข้าวญี่ปุ่น 380 มล.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1"/>
    <s v="โออิชิ กรีนที รสข้าวญี่ปุ่น 380 มล.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1"/>
    <s v="โออิชิ กรีนที รสข้าวญี่ปุ่น 380 มล.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1"/>
    <s v="โออิชิ กรีนที รสข้าวญี่ปุ่น 380 มล.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1"/>
    <s v="โออิชิ กรีนที รสข้าวญี่ปุ่น 380 มล.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1"/>
    <s v="โออิชิ กรีนที รสข้าวญี่ปุ่น 380 มล.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1"/>
    <s v="โออิชิ กรีนที รสข้าวญี่ปุ่น 380 มล."/>
    <x v="2"/>
    <n v="9.1199999999999992"/>
    <n v="72"/>
    <x v="4"/>
    <x v="9"/>
    <n v="33126.083693072462"/>
    <n v="302109.88328082085"/>
    <n v="460.08449573711755"/>
    <n v="38292.986005622588"/>
    <n v="349232.03237127798"/>
    <n v="531.84702785586933"/>
    <n v="40879.265254771737"/>
    <n v="372818.8991235182"/>
    <n v="567.76757298294081"/>
  </r>
  <r>
    <n v="15"/>
    <n v="15"/>
    <n v="13"/>
    <s v="โรงงานนวนครRegion 1"/>
    <n v="310001992"/>
    <s v="โออิชิ กรีนที รสข้าวญี่ปุ่น 380 มล. Pack 6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2"/>
    <s v="โออิชิ กรีนที รสข้าวญี่ปุ่น 380 มล. Pack 6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2"/>
    <s v="โออิชิ กรีนที รสข้าวญี่ปุ่น 380 มล. Pack 6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2"/>
    <s v="โออิชิ กรีนที รสข้าวญี่ปุ่น 380 มล. Pack 6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2"/>
    <s v="โออิชิ กรีนที รสข้าวญี่ปุ่น 380 มล. Pack 6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2"/>
    <s v="โออิชิ กรีนที รสข้าวญี่ปุ่น 380 มล. Pack 6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2"/>
    <s v="โออิชิ กรีนที รสข้าวญี่ปุ่น 380 มล. Pack 6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2"/>
    <s v="โออิชิ กรีนที รสข้าวญี่ปุ่น 380 มล. Pack 6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2"/>
    <s v="โออิชิ กรีนที รสข้าวญี่ปุ่น 380 มล. Pack 6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2"/>
    <s v="โออิชิ กรีนที รสข้าวญี่ปุ่น 380 มล. Pack 6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1993"/>
    <s v="โออิชิ กรีนที รสข้าวญี่ปุ่น 500 มล. Pack 6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3"/>
    <s v="โออิชิ กรีนที รสข้าวญี่ปุ่น 500 มล. Pack 6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3"/>
    <s v="โออิชิ กรีนที รสข้าวญี่ปุ่น 500 มล. Pack 6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3"/>
    <s v="โออิชิ กรีนที รสข้าวญี่ปุ่น 500 มล. Pack 6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3"/>
    <s v="โออิชิ กรีนที รสข้าวญี่ปุ่น 500 มล. Pack 6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3"/>
    <s v="โออิชิ กรีนที รสข้าวญี่ปุ่น 500 มล. Pack 6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3"/>
    <s v="โออิชิ กรีนที รสข้าวญี่ปุ่น 500 มล. Pack 6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3"/>
    <s v="โออิชิ กรีนที รสข้าวญี่ปุ่น 500 มล. Pack 6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3"/>
    <s v="โออิชิ กรีนที รสข้าวญี่ปุ่น 500 มล. Pack 6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3"/>
    <s v="โออิชิ กรีนที รสข้าวญี่ปุ่น 500 มล. Pack 6"/>
    <x v="1"/>
    <n v="12"/>
    <n v="54"/>
    <x v="4"/>
    <x v="9"/>
    <n v="11456.857142857143"/>
    <n v="137482.28571428571"/>
    <n v="212.16402116402116"/>
    <n v="10562.505494505494"/>
    <n v="126750.06593406593"/>
    <n v="195.6019536019536"/>
    <n v="11184"/>
    <n v="134208"/>
    <n v="207.11111111111111"/>
  </r>
  <r>
    <n v="15"/>
    <n v="15"/>
    <n v="13"/>
    <s v="โรงงานนวนครRegion 1"/>
    <n v="310001994"/>
    <s v="โออิชิ กรีนที รสข้าวญี่ปุ่น 500 มล."/>
    <x v="1"/>
    <n v="12"/>
    <n v="54"/>
    <x v="0"/>
    <x v="0"/>
    <n v="2686.157617196081"/>
    <n v="32233.891406352974"/>
    <n v="49.743659577705202"/>
    <n v="1942.3389457341773"/>
    <n v="23308.067348810127"/>
    <n v="35.9692397358181"/>
    <n v="2073.753390097761"/>
    <n v="24885.04068117313"/>
    <n v="38.402840557365941"/>
  </r>
  <r>
    <n v="16"/>
    <n v="16"/>
    <n v="14"/>
    <s v="โรงงานนวนครRegion 2"/>
    <n v="310001994"/>
    <s v="โออิชิ กรีนที รสข้าวญี่ปุ่น 500 มล."/>
    <x v="1"/>
    <n v="12"/>
    <n v="54"/>
    <x v="0"/>
    <x v="1"/>
    <n v="2483.6360902420806"/>
    <n v="29803.633082904969"/>
    <n v="45.993260930408901"/>
    <n v="2110.092243165223"/>
    <n v="25321.106917982674"/>
    <n v="39.075782280837466"/>
    <n v="2252.8565121412803"/>
    <n v="27034.278145695363"/>
    <n v="41.71956503965334"/>
  </r>
  <r>
    <n v="17"/>
    <n v="17"/>
    <n v="15"/>
    <s v="โรงงานนวนครRegion 3"/>
    <n v="310001994"/>
    <s v="โออิชิ กรีนที รสข้าวญี่ปุ่น 500 มล."/>
    <x v="1"/>
    <n v="12"/>
    <n v="54"/>
    <x v="1"/>
    <x v="2"/>
    <n v="1059.7056642941875"/>
    <n v="12716.46797153025"/>
    <n v="19.624178968410881"/>
    <n v="1123.4971797297624"/>
    <n v="13481.966156757149"/>
    <n v="20.805503328328932"/>
    <n v="1199.5105644906969"/>
    <n v="14394.126773888362"/>
    <n v="22.21315860167957"/>
  </r>
  <r>
    <n v="18"/>
    <n v="18"/>
    <n v="16"/>
    <s v="โรงงานนวนครRegion 4"/>
    <n v="310001994"/>
    <s v="โออิชิ กรีนที รสข้าวญี่ปุ่น 500 มล."/>
    <x v="1"/>
    <n v="12"/>
    <n v="54"/>
    <x v="1"/>
    <x v="3"/>
    <n v="1109.1585952945829"/>
    <n v="13309.903143534995"/>
    <n v="20.539973986936722"/>
    <n v="1357.4519700167382"/>
    <n v="16289.423640200857"/>
    <n v="25.13799944475441"/>
    <n v="1449.2942289498581"/>
    <n v="17391.530747398298"/>
    <n v="26.838782017589963"/>
  </r>
  <r>
    <n v="19"/>
    <n v="19"/>
    <n v="17"/>
    <s v="โรงงานนวนครRegion 5"/>
    <n v="310001994"/>
    <s v="โออิชิ กรีนที รสข้าวญี่ปุ่น 500 มล."/>
    <x v="1"/>
    <n v="12"/>
    <n v="54"/>
    <x v="2"/>
    <x v="4"/>
    <n v="529.85283214709375"/>
    <n v="6358.233985765125"/>
    <n v="9.8120894842054405"/>
    <n v="253.87951143778957"/>
    <n v="3046.5541372534749"/>
    <n v="4.70147243403314"/>
    <n v="271.05644906969411"/>
    <n v="3252.6773888363296"/>
    <n v="5.0195638716610018"/>
  </r>
  <r>
    <n v="20"/>
    <n v="20"/>
    <n v="18"/>
    <s v="โรงงานนวนครRegion 6/9"/>
    <n v="310001994"/>
    <s v="โออิชิ กรีนที รสข้าวญี่ปุ่น 500 มล."/>
    <x v="1"/>
    <n v="12"/>
    <n v="54"/>
    <x v="2"/>
    <x v="5"/>
    <n v="516.78312895413217"/>
    <n v="6201.3975474495855"/>
    <n v="9.5700579435950406"/>
    <n v="385.67190085631813"/>
    <n v="4628.0628102758174"/>
    <n v="7.1420722380799653"/>
    <n v="411.76562598549361"/>
    <n v="4941.1875118259231"/>
    <n v="7.6252893701017337"/>
  </r>
  <r>
    <n v="21"/>
    <n v="21"/>
    <n v="19"/>
    <s v="โรงงานนวนครRegion 6/14"/>
    <n v="310001994"/>
    <s v="โออิชิ กรีนที รสข้าวญี่ปุ่น 500 มล."/>
    <x v="1"/>
    <n v="12"/>
    <n v="54"/>
    <x v="0"/>
    <x v="6"/>
    <n v="422.82256005338076"/>
    <n v="5073.8707206405688"/>
    <n v="7.8300474083959397"/>
    <n v="315.54973706426023"/>
    <n v="3786.596844771123"/>
    <n v="5.8435136493381528"/>
    <n v="336.89914853358562"/>
    <n v="4042.7897824030274"/>
    <n v="6.2388731209923263"/>
  </r>
  <r>
    <n v="22"/>
    <n v="22"/>
    <n v="20"/>
    <s v="โรงงานนวนครRegion 7"/>
    <n v="310001994"/>
    <s v="โออิชิ กรีนที รสข้าวญี่ปุ่น 500 มล."/>
    <x v="1"/>
    <n v="12"/>
    <n v="54"/>
    <x v="0"/>
    <x v="7"/>
    <n v="1534.6107953297308"/>
    <n v="18415.32954395677"/>
    <n v="28.418718432032051"/>
    <n v="1295.1068748029011"/>
    <n v="15541.282497634813"/>
    <n v="23.98346064449817"/>
    <n v="1382.730999684642"/>
    <n v="16592.771996215706"/>
    <n v="25.606129623789666"/>
  </r>
  <r>
    <n v="23"/>
    <n v="23"/>
    <n v="21"/>
    <s v="โรงงานนวนครRegion 8"/>
    <n v="310001994"/>
    <s v="โออิชิ กรีนที รสข้าวญี่ปุ่น 500 มล."/>
    <x v="1"/>
    <n v="12"/>
    <n v="54"/>
    <x v="3"/>
    <x v="8"/>
    <n v="1568.3643831553973"/>
    <n v="18820.372597864767"/>
    <n v="29.043784873248097"/>
    <n v="1406.9424064235984"/>
    <n v="16883.308877083182"/>
    <n v="26.054489007844413"/>
    <n v="1502.1330810469883"/>
    <n v="18025.596972563861"/>
    <n v="27.817279278647931"/>
  </r>
  <r>
    <n v="9"/>
    <n v="9"/>
    <n v="11"/>
    <s v="โรงงานนวนครMT"/>
    <n v="310001994"/>
    <s v="โออิชิ กรีนที รสข้าวญี่ปุ่น 500 มล."/>
    <x v="1"/>
    <n v="12"/>
    <n v="54"/>
    <x v="4"/>
    <x v="9"/>
    <n v="43305.397058823524"/>
    <n v="519664.76470588229"/>
    <n v="801.95179738562081"/>
    <n v="41279.178732837128"/>
    <n v="495350.14479404554"/>
    <n v="764.4292357932801"/>
    <n v="36746.092436252191"/>
    <n v="440953.10923502629"/>
    <n v="680.48319326392948"/>
  </r>
  <r>
    <n v="15"/>
    <n v="15"/>
    <n v="13"/>
    <s v="โรงงานนวนครRegion 1"/>
    <n v="310001995"/>
    <s v="โออิชิ กรีนที รสข้าวญี่ปุ่น 800 มล."/>
    <x v="3"/>
    <n v="9.6"/>
    <n v="70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5"/>
    <s v="โออิชิ กรีนที รสข้าวญี่ปุ่น 800 มล."/>
    <x v="3"/>
    <n v="9.6"/>
    <n v="70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5"/>
    <s v="โออิชิ กรีนที รสข้าวญี่ปุ่น 800 มล."/>
    <x v="3"/>
    <n v="9.6"/>
    <n v="70"/>
    <x v="1"/>
    <x v="2"/>
    <n v="92.142857142857139"/>
    <n v="884.57142857142856"/>
    <n v="1.3163265306122449"/>
    <n v="0"/>
    <n v="0"/>
    <n v="0"/>
    <n v="0"/>
    <n v="0"/>
    <n v="0"/>
  </r>
  <r>
    <n v="18"/>
    <n v="18"/>
    <n v="16"/>
    <s v="โรงงานนวนครRegion 4"/>
    <n v="310001995"/>
    <s v="โออิชิ กรีนที รสข้าวญี่ปุ่น 800 มล."/>
    <x v="3"/>
    <n v="9.6"/>
    <n v="70"/>
    <x v="1"/>
    <x v="3"/>
    <n v="49.142857142857139"/>
    <n v="471.77142857142849"/>
    <n v="0.70204081632653059"/>
    <n v="0"/>
    <n v="0"/>
    <n v="0"/>
    <n v="0"/>
    <n v="0"/>
    <n v="0"/>
  </r>
  <r>
    <n v="19"/>
    <n v="19"/>
    <n v="17"/>
    <s v="โรงงานนวนครRegion 5"/>
    <n v="310001995"/>
    <s v="โออิชิ กรีนที รสข้าวญี่ปุ่น 800 มล."/>
    <x v="3"/>
    <n v="9.6"/>
    <n v="70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5"/>
    <s v="โออิชิ กรีนที รสข้าวญี่ปุ่น 800 มล."/>
    <x v="3"/>
    <n v="9.6"/>
    <n v="70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5"/>
    <s v="โออิชิ กรีนที รสข้าวญี่ปุ่น 800 มล."/>
    <x v="3"/>
    <n v="9.6"/>
    <n v="70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5"/>
    <s v="โออิชิ กรีนที รสข้าวญี่ปุ่น 800 มล."/>
    <x v="3"/>
    <n v="9.6"/>
    <n v="70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5"/>
    <s v="โออิชิ กรีนที รสข้าวญี่ปุ่น 800 มล."/>
    <x v="3"/>
    <n v="9.6"/>
    <n v="70"/>
    <x v="3"/>
    <x v="8"/>
    <n v="460.71428571428567"/>
    <n v="4422.8571428571422"/>
    <n v="6.5816326530612237"/>
    <n v="0"/>
    <n v="0"/>
    <n v="0"/>
    <n v="0"/>
    <n v="0"/>
    <n v="0"/>
  </r>
  <r>
    <n v="9"/>
    <n v="9"/>
    <n v="11"/>
    <s v="โรงงานนวนครMT"/>
    <n v="310001995"/>
    <s v="โออิชิ กรีนที รสข้าวญี่ปุ่น 800 มล."/>
    <x v="3"/>
    <n v="9.6"/>
    <n v="70"/>
    <x v="4"/>
    <x v="9"/>
    <n v="59894.762514228336"/>
    <n v="574989.72013659205"/>
    <n v="855.63946448897627"/>
    <n v="54489.566948149528"/>
    <n v="523099.84270223544"/>
    <n v="778.4223849735647"/>
    <n v="50060.416468850148"/>
    <n v="480579.99810096138"/>
    <n v="715.1488066978593"/>
  </r>
  <r>
    <n v="15"/>
    <n v="15"/>
    <n v="13"/>
    <s v="โรงงานนวนครRegion 1"/>
    <n v="310001996"/>
    <s v="โออิชิ กรีนที รสข้าวญี่ปุ่น 800 มล. Pack 3"/>
    <x v="3"/>
    <n v="9.6"/>
    <n v="70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6"/>
    <s v="โออิชิ กรีนที รสข้าวญี่ปุ่น 800 มล. Pack 3"/>
    <x v="3"/>
    <n v="9.6"/>
    <n v="70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6"/>
    <s v="โออิชิ กรีนที รสข้าวญี่ปุ่น 800 มล. Pack 3"/>
    <x v="3"/>
    <n v="9.6"/>
    <n v="70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6"/>
    <s v="โออิชิ กรีนที รสข้าวญี่ปุ่น 800 มล. Pack 3"/>
    <x v="3"/>
    <n v="9.6"/>
    <n v="70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6"/>
    <s v="โออิชิ กรีนที รสข้าวญี่ปุ่น 800 มล. Pack 3"/>
    <x v="3"/>
    <n v="9.6"/>
    <n v="70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6"/>
    <s v="โออิชิ กรีนที รสข้าวญี่ปุ่น 800 มล. Pack 3"/>
    <x v="3"/>
    <n v="9.6"/>
    <n v="70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6"/>
    <s v="โออิชิ กรีนที รสข้าวญี่ปุ่น 800 มล. Pack 3"/>
    <x v="3"/>
    <n v="9.6"/>
    <n v="70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6"/>
    <s v="โออิชิ กรีนที รสข้าวญี่ปุ่น 800 มล. Pack 3"/>
    <x v="3"/>
    <n v="9.6"/>
    <n v="70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6"/>
    <s v="โออิชิ กรีนที รสข้าวญี่ปุ่น 800 มล. Pack 3"/>
    <x v="3"/>
    <n v="9.6"/>
    <n v="70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6"/>
    <s v="โออิชิ กรีนที รสข้าวญี่ปุ่น 800 มล. Pack 3"/>
    <x v="3"/>
    <n v="9.6"/>
    <n v="70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1998"/>
    <s v="โออิชิ กรีนที รสน้ำผึ้งผสมมะนาว 380 มล.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8"/>
    <s v="โออิชิ กรีนที รสน้ำผึ้งผสมมะนาว 380 มล.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8"/>
    <s v="โออิชิ กรีนที รสน้ำผึ้งผสมมะนาว 380 มล.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8"/>
    <s v="โออิชิ กรีนที รสน้ำผึ้งผสมมะนาว 380 มล.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8"/>
    <s v="โออิชิ กรีนที รสน้ำผึ้งผสมมะนาว 380 มล.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8"/>
    <s v="โออิชิ กรีนที รสน้ำผึ้งผสมมะนาว 380 มล.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8"/>
    <s v="โออิชิ กรีนที รสน้ำผึ้งผสมมะนาว 380 มล.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8"/>
    <s v="โออิชิ กรีนที รสน้ำผึ้งผสมมะนาว 380 มล.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8"/>
    <s v="โออิชิ กรีนที รสน้ำผึ้งผสมมะนาว 380 มล.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8"/>
    <s v="โออิชิ กรีนที รสน้ำผึ้งผสมมะนาว 380 มล."/>
    <x v="2"/>
    <n v="9.1199999999999992"/>
    <n v="72"/>
    <x v="4"/>
    <x v="9"/>
    <n v="129124.36948564067"/>
    <n v="1177614.2497090427"/>
    <n v="1793.3940206338982"/>
    <n v="96813.022485811554"/>
    <n v="882934.76507060125"/>
    <n v="1344.6253123029383"/>
    <n v="93537.917024128517"/>
    <n v="853065.80326005199"/>
    <n v="1299.1377364462294"/>
  </r>
  <r>
    <n v="15"/>
    <n v="15"/>
    <n v="13"/>
    <s v="โรงงานนวนครRegion 1"/>
    <n v="310001999"/>
    <s v="โออิชิ กรีนที รสน้ำผึ้งผสมมะนาว 380 มล. Pack 6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1999"/>
    <s v="โออิชิ กรีนที รสน้ำผึ้งผสมมะนาว 380 มล. Pack 6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1999"/>
    <s v="โออิชิ กรีนที รสน้ำผึ้งผสมมะนาว 380 มล. Pack 6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1999"/>
    <s v="โออิชิ กรีนที รสน้ำผึ้งผสมมะนาว 380 มล. Pack 6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1999"/>
    <s v="โออิชิ กรีนที รสน้ำผึ้งผสมมะนาว 380 มล. Pack 6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1999"/>
    <s v="โออิชิ กรีนที รสน้ำผึ้งผสมมะนาว 380 มล. Pack 6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1999"/>
    <s v="โออิชิ กรีนที รสน้ำผึ้งผสมมะนาว 380 มล. Pack 6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1999"/>
    <s v="โออิชิ กรีนที รสน้ำผึ้งผสมมะนาว 380 มล. Pack 6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1999"/>
    <s v="โออิชิ กรีนที รสน้ำผึ้งผสมมะนาว 380 มล. Pack 6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1999"/>
    <s v="โออิชิ กรีนที รสน้ำผึ้งผสมมะนาว 380 มล. Pack 6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2000"/>
    <s v="โออิชิ กรีนที รสน้ำผึ้งผสมมะนาว 500 มล."/>
    <x v="1"/>
    <n v="12"/>
    <n v="54"/>
    <x v="0"/>
    <x v="0"/>
    <n v="2035.5603016046923"/>
    <n v="24426.723619256307"/>
    <n v="37.695561140827635"/>
    <n v="1427.3627293808654"/>
    <n v="17128.352752570383"/>
    <n v="26.432643136682692"/>
    <n v="1543.5483153497041"/>
    <n v="18522.579784196449"/>
    <n v="28.584228062031556"/>
  </r>
  <r>
    <n v="16"/>
    <n v="16"/>
    <n v="14"/>
    <s v="โรงงานนวนครRegion 2"/>
    <n v="310002000"/>
    <s v="โออิชิ กรีนที รสน้ำผึ้งผสมมะนาว 500 มล."/>
    <x v="1"/>
    <n v="12"/>
    <n v="54"/>
    <x v="0"/>
    <x v="1"/>
    <n v="3691.240884191533"/>
    <n v="44294.890610298396"/>
    <n v="68.356312670213569"/>
    <n v="3827.3931578205097"/>
    <n v="45928.717893846115"/>
    <n v="70.877651070750176"/>
    <n v="4138.9382946109226"/>
    <n v="49667.259535331075"/>
    <n v="76.647005455757821"/>
  </r>
  <r>
    <n v="17"/>
    <n v="17"/>
    <n v="15"/>
    <s v="โรงงานนวนครRegion 3"/>
    <n v="310002000"/>
    <s v="โออิชิ กรีนที รสน้ำผึ้งผสมมะนาว 500 มล."/>
    <x v="1"/>
    <n v="12"/>
    <n v="54"/>
    <x v="1"/>
    <x v="2"/>
    <n v="12046.306270541991"/>
    <n v="144555.6752465039"/>
    <n v="223.07974575077762"/>
    <n v="9978.883577983137"/>
    <n v="119746.60293579765"/>
    <n v="184.79414033302106"/>
    <n v="10791.152535240901"/>
    <n v="129493.83042289081"/>
    <n v="199.83615806001669"/>
  </r>
  <r>
    <n v="18"/>
    <n v="18"/>
    <n v="16"/>
    <s v="โรงงานนวนครRegion 4"/>
    <n v="310002000"/>
    <s v="โออิชิ กรีนที รสน้ำผึ้งผสมมะนาว 500 มล."/>
    <x v="1"/>
    <n v="12"/>
    <n v="54"/>
    <x v="1"/>
    <x v="3"/>
    <n v="2568.7649674550498"/>
    <n v="30825.179609460596"/>
    <n v="47.569721619537958"/>
    <n v="3410.6647105471848"/>
    <n v="40927.976526566214"/>
    <n v="63.160457602725643"/>
    <n v="3688.2886597938145"/>
    <n v="44259.463917525776"/>
    <n v="68.301641848033597"/>
  </r>
  <r>
    <n v="19"/>
    <n v="19"/>
    <n v="17"/>
    <s v="โรงงานนวนครRegion 5"/>
    <n v="310002000"/>
    <s v="โออิชิ กรีนที รสน้ำผึ้งผสมมะนาว 500 มล."/>
    <x v="1"/>
    <n v="12"/>
    <n v="54"/>
    <x v="2"/>
    <x v="4"/>
    <n v="3327.3801894696153"/>
    <n v="39928.562273635383"/>
    <n v="61.618151656844731"/>
    <n v="2288.8425780825528"/>
    <n v="27466.110936990633"/>
    <n v="42.385973668195419"/>
    <n v="2475.1515734423369"/>
    <n v="29701.818881308041"/>
    <n v="45.836140248932168"/>
  </r>
  <r>
    <n v="20"/>
    <n v="20"/>
    <n v="18"/>
    <s v="โรงงานนวนครRegion 6/9"/>
    <n v="310002000"/>
    <s v="โออิชิ กรีนที รสน้ำผึ้งผสมมะนาว 500 มล."/>
    <x v="1"/>
    <n v="12"/>
    <n v="54"/>
    <x v="2"/>
    <x v="5"/>
    <n v="279.41755236192574"/>
    <n v="3353.0106283431087"/>
    <n v="5.1743991178134401"/>
    <n v="207.82184387882265"/>
    <n v="2493.8621265458719"/>
    <n v="3.8485526644226415"/>
    <n v="224.73828859968143"/>
    <n v="2696.8594631961769"/>
    <n v="4.1618201592533595"/>
  </r>
  <r>
    <n v="21"/>
    <n v="21"/>
    <n v="19"/>
    <s v="โรงงานนวนครRegion 6/14"/>
    <n v="310002000"/>
    <s v="โออิชิ กรีนที รสน้ำผึ้งผสมมะนาว 500 มล."/>
    <x v="1"/>
    <n v="12"/>
    <n v="54"/>
    <x v="0"/>
    <x v="6"/>
    <n v="228.6143610233938"/>
    <n v="2743.3723322807255"/>
    <n v="4.2335992782109964"/>
    <n v="170.03605408267308"/>
    <n v="2040.4326489920768"/>
    <n v="3.1488158163457975"/>
    <n v="183.87678158155751"/>
    <n v="2206.5213789786903"/>
    <n v="3.4051255848436575"/>
  </r>
  <r>
    <n v="22"/>
    <n v="22"/>
    <n v="20"/>
    <s v="โรงงานนวนครRegion 7"/>
    <n v="310002000"/>
    <s v="โออิชิ กรีนที รสน้ำผึ้งผสมมะนาว 500 มล."/>
    <x v="1"/>
    <n v="12"/>
    <n v="54"/>
    <x v="0"/>
    <x v="7"/>
    <n v="2202.6158406908557"/>
    <n v="26431.390088290267"/>
    <n v="40.789182235015851"/>
    <n v="1541.2624785271537"/>
    <n v="18495.149742325844"/>
    <n v="28.541897750502844"/>
    <n v="1666.7193652129483"/>
    <n v="20000.632382555381"/>
    <n v="30.865173429869415"/>
  </r>
  <r>
    <n v="23"/>
    <n v="23"/>
    <n v="21"/>
    <s v="โรงงานนวนครRegion 8"/>
    <n v="310002000"/>
    <s v="โออิชิ กรีนที รสน้ำผึ้งผสมมะนาว 500 มล."/>
    <x v="1"/>
    <n v="12"/>
    <n v="54"/>
    <x v="3"/>
    <x v="8"/>
    <n v="9129.6996326609551"/>
    <n v="109556.39559193146"/>
    <n v="169.0685117159436"/>
    <n v="7223.5944081586413"/>
    <n v="86683.132897903692"/>
    <n v="133.77026681775263"/>
    <n v="7811.5861861681342"/>
    <n v="93739.034234017614"/>
    <n v="144.65900344755804"/>
  </r>
  <r>
    <n v="9"/>
    <n v="9"/>
    <n v="11"/>
    <s v="โรงงานนวนครMT"/>
    <n v="310002000"/>
    <s v="โออิชิ กรีนที รสน้ำผึ้งผสมมะนาว 500 มล."/>
    <x v="1"/>
    <n v="12"/>
    <n v="54"/>
    <x v="4"/>
    <x v="9"/>
    <n v="123132"/>
    <n v="1477584"/>
    <n v="2280.2222222222222"/>
    <n v="85493.482731216151"/>
    <n v="1025921.7927745938"/>
    <n v="1583.2126431706695"/>
    <n v="80516.364430231435"/>
    <n v="966196.37316277716"/>
    <n v="1491.0437857450265"/>
  </r>
  <r>
    <n v="15"/>
    <n v="15"/>
    <n v="13"/>
    <s v="โรงงานนวนครRegion 1"/>
    <n v="310002001"/>
    <s v="โออิชิ กรีนที น้ำผึ้งผสมมะนาว 500 มล. P6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01"/>
    <s v="โออิชิ กรีนที น้ำผึ้งผสมมะนาว 500 มล. P6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01"/>
    <s v="โออิชิ กรีนที น้ำผึ้งผสมมะนาว 500 มล. P6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001"/>
    <s v="โออิชิ กรีนที น้ำผึ้งผสมมะนาว 500 มล. P6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001"/>
    <s v="โออิชิ กรีนที น้ำผึ้งผสมมะนาว 500 มล. P6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001"/>
    <s v="โออิชิ กรีนที น้ำผึ้งผสมมะนาว 500 มล. P6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01"/>
    <s v="โออิชิ กรีนที น้ำผึ้งผสมมะนาว 500 มล. P6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01"/>
    <s v="โออิชิ กรีนที น้ำผึ้งผสมมะนาว 500 มล. P6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01"/>
    <s v="โออิชิ กรีนที น้ำผึ้งผสมมะนาว 500 มล. P6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001"/>
    <s v="โออิชิ กรีนที น้ำผึ้งผสมมะนาว 500 มล. P6"/>
    <x v="1"/>
    <n v="12"/>
    <n v="54"/>
    <x v="4"/>
    <x v="9"/>
    <n v="36946.35714285713"/>
    <n v="443356.28571428556"/>
    <n v="684.19179894179877"/>
    <n v="39031.32967032968"/>
    <n v="468375.95604395616"/>
    <n v="722.80240130240145"/>
    <n v="26578"/>
    <n v="318936"/>
    <n v="492.18518518518516"/>
  </r>
  <r>
    <n v="15"/>
    <n v="15"/>
    <n v="13"/>
    <s v="โรงงานนวนครRegion 1"/>
    <n v="310002002"/>
    <s v="โออิชิ กรีนที รสน้ำผึ้งผสมมะนาว 800 มล."/>
    <x v="3"/>
    <n v="9.6"/>
    <n v="70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02"/>
    <s v="โออิชิ กรีนที รสน้ำผึ้งผสมมะนาว 800 มล."/>
    <x v="3"/>
    <n v="9.6"/>
    <n v="70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02"/>
    <s v="โออิชิ กรีนที รสน้ำผึ้งผสมมะนาว 800 มล."/>
    <x v="3"/>
    <n v="9.6"/>
    <n v="70"/>
    <x v="1"/>
    <x v="2"/>
    <n v="264.98310810810807"/>
    <n v="2543.8378378378375"/>
    <n v="3.7854729729729724"/>
    <n v="0"/>
    <n v="0"/>
    <n v="0"/>
    <n v="0"/>
    <n v="0"/>
    <n v="0"/>
  </r>
  <r>
    <n v="18"/>
    <n v="18"/>
    <n v="16"/>
    <s v="โรงงานนวนครRegion 4"/>
    <n v="310002002"/>
    <s v="โออิชิ กรีนที รสน้ำผึ้งผสมมะนาว 800 มล."/>
    <x v="3"/>
    <n v="9.6"/>
    <n v="70"/>
    <x v="1"/>
    <x v="3"/>
    <n v="338.16891891891885"/>
    <n v="3246.4216216216209"/>
    <n v="4.8309845559845552"/>
    <n v="0"/>
    <n v="0"/>
    <n v="0"/>
    <n v="0"/>
    <n v="0"/>
    <n v="0"/>
  </r>
  <r>
    <n v="19"/>
    <n v="19"/>
    <n v="17"/>
    <s v="โรงงานนวนครRegion 5"/>
    <n v="310002002"/>
    <s v="โออิชิ กรีนที รสน้ำผึ้งผสมมะนาว 800 มล."/>
    <x v="3"/>
    <n v="9.6"/>
    <n v="70"/>
    <x v="2"/>
    <x v="4"/>
    <n v="7.5709459459459456"/>
    <n v="72.681081081081075"/>
    <n v="0.10815637065637065"/>
    <n v="0"/>
    <n v="0"/>
    <n v="0"/>
    <n v="0"/>
    <n v="0"/>
    <n v="0"/>
  </r>
  <r>
    <n v="20"/>
    <n v="20"/>
    <n v="18"/>
    <s v="โรงงานนวนครRegion 6/9"/>
    <n v="310002002"/>
    <s v="โออิชิ กรีนที รสน้ำผึ้งผสมมะนาว 800 มล."/>
    <x v="3"/>
    <n v="9.6"/>
    <n v="70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02"/>
    <s v="โออิชิ กรีนที รสน้ำผึ้งผสมมะนาว 800 มล."/>
    <x v="3"/>
    <n v="9.6"/>
    <n v="70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02"/>
    <s v="โออิชิ กรีนที รสน้ำผึ้งผสมมะนาว 800 มล."/>
    <x v="3"/>
    <n v="9.6"/>
    <n v="70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02"/>
    <s v="โออิชิ กรีนที รสน้ำผึ้งผสมมะนาว 800 มล."/>
    <x v="3"/>
    <n v="9.6"/>
    <n v="70"/>
    <x v="3"/>
    <x v="8"/>
    <n v="883.27702702702686"/>
    <n v="8479.4594594594582"/>
    <n v="12.61824324324324"/>
    <n v="0"/>
    <n v="0"/>
    <n v="0"/>
    <n v="0"/>
    <n v="0"/>
    <n v="0"/>
  </r>
  <r>
    <n v="9"/>
    <n v="9"/>
    <n v="11"/>
    <s v="โรงงานนวนครMT"/>
    <n v="310002002"/>
    <s v="โออิชิ กรีนที รสน้ำผึ้งผสมมะนาว 800 มล."/>
    <x v="3"/>
    <n v="9.6"/>
    <n v="70"/>
    <x v="4"/>
    <x v="9"/>
    <n v="138565"/>
    <n v="1330224"/>
    <n v="1979.5"/>
    <n v="106628.74684813009"/>
    <n v="1023635.9697420488"/>
    <n v="1523.2678121161441"/>
    <n v="103720.48829305462"/>
    <n v="995716.68761332426"/>
    <n v="1481.7212613293516"/>
  </r>
  <r>
    <n v="15"/>
    <n v="15"/>
    <n v="13"/>
    <s v="โรงงานนวนครRegion 1"/>
    <n v="310002003"/>
    <s v="โออิชิ กรีนที รสน้ำผึ้งผสมมะนาว 800 มล. Pack 3"/>
    <x v="3"/>
    <n v="9.6"/>
    <n v="70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03"/>
    <s v="โออิชิ กรีนที รสน้ำผึ้งผสมมะนาว 800 มล. Pack 3"/>
    <x v="3"/>
    <n v="9.6"/>
    <n v="70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03"/>
    <s v="โออิชิ กรีนที รสน้ำผึ้งผสมมะนาว 800 มล. Pack 3"/>
    <x v="3"/>
    <n v="9.6"/>
    <n v="70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003"/>
    <s v="โออิชิ กรีนที รสน้ำผึ้งผสมมะนาว 800 มล. Pack 3"/>
    <x v="3"/>
    <n v="9.6"/>
    <n v="70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003"/>
    <s v="โออิชิ กรีนที รสน้ำผึ้งผสมมะนาว 800 มล. Pack 3"/>
    <x v="3"/>
    <n v="9.6"/>
    <n v="70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003"/>
    <s v="โออิชิ กรีนที รสน้ำผึ้งผสมมะนาว 800 มล. Pack 3"/>
    <x v="3"/>
    <n v="9.6"/>
    <n v="70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03"/>
    <s v="โออิชิ กรีนที รสน้ำผึ้งผสมมะนาว 800 มล. Pack 3"/>
    <x v="3"/>
    <n v="9.6"/>
    <n v="70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03"/>
    <s v="โออิชิ กรีนที รสน้ำผึ้งผสมมะนาว 800 มล. Pack 3"/>
    <x v="3"/>
    <n v="9.6"/>
    <n v="70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03"/>
    <s v="โออิชิ กรีนที รสน้ำผึ้งผสมมะนาว 800 มล. Pack 3"/>
    <x v="3"/>
    <n v="9.6"/>
    <n v="70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003"/>
    <s v="โออิชิ กรีนที รสน้ำผึ้งผสมมะนาว 800 มล. Pack 3"/>
    <x v="3"/>
    <n v="9.6"/>
    <n v="70"/>
    <x v="4"/>
    <x v="9"/>
    <n v="13994"/>
    <n v="134342.39999999999"/>
    <n v="199.91428571428571"/>
    <n v="19308.362637362636"/>
    <n v="185360.28131868129"/>
    <n v="275.83375196232339"/>
    <n v="18178"/>
    <n v="174508.79999999999"/>
    <n v="259.68571428571431"/>
  </r>
  <r>
    <n v="15"/>
    <n v="15"/>
    <n v="13"/>
    <s v="โรงงานนวนครRegion 1"/>
    <n v="310002013"/>
    <s v="โออิชิ กรีนที รสต้นตำรับ 380 มล.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13"/>
    <s v="โออิชิ กรีนที รสต้นตำรับ 380 มล.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13"/>
    <s v="โออิชิ กรีนที รสต้นตำรับ 380 มล.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013"/>
    <s v="โออิชิ กรีนที รสต้นตำรับ 380 มล.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013"/>
    <s v="โออิชิ กรีนที รสต้นตำรับ 380 มล.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013"/>
    <s v="โออิชิ กรีนที รสต้นตำรับ 380 มล.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13"/>
    <s v="โออิชิ กรีนที รสต้นตำรับ 380 มล.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13"/>
    <s v="โออิชิ กรีนที รสต้นตำรับ 380 มล.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13"/>
    <s v="โออิชิ กรีนที รสต้นตำรับ 380 มล.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013"/>
    <s v="โออิชิ กรีนที รสต้นตำรับ 380 มล."/>
    <x v="2"/>
    <n v="9.1199999999999992"/>
    <n v="72"/>
    <x v="4"/>
    <x v="9"/>
    <n v="41340.957899799098"/>
    <n v="377029.53604616772"/>
    <n v="574.17997083054297"/>
    <n v="42502.885379558829"/>
    <n v="387626.31466157647"/>
    <n v="590.31785249387258"/>
    <n v="34251.14976226008"/>
    <n v="312370.48583181191"/>
    <n v="475.71041336472331"/>
  </r>
  <r>
    <n v="15"/>
    <n v="15"/>
    <n v="13"/>
    <s v="โรงงานนวนครRegion 1"/>
    <n v="310002014"/>
    <s v="โออิชิ กรีนที รสต้นตำรับ 380 มล. Pack 6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14"/>
    <s v="โออิชิ กรีนที รสต้นตำรับ 380 มล. Pack 6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14"/>
    <s v="โออิชิ กรีนที รสต้นตำรับ 380 มล. Pack 6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014"/>
    <s v="โออิชิ กรีนที รสต้นตำรับ 380 มล. Pack 6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014"/>
    <s v="โออิชิ กรีนที รสต้นตำรับ 380 มล. Pack 6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014"/>
    <s v="โออิชิ กรีนที รสต้นตำรับ 380 มล. Pack 6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14"/>
    <s v="โออิชิ กรีนที รสต้นตำรับ 380 มล. Pack 6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14"/>
    <s v="โออิชิ กรีนที รสต้นตำรับ 380 มล. Pack 6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14"/>
    <s v="โออิชิ กรีนที รสต้นตำรับ 380 มล. Pack 6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014"/>
    <s v="โออิชิ กรีนที รสต้นตำรับ 380 มล. Pack 6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2015"/>
    <s v="โออิชิ กรีนที รสต้นตำรับ 500 มล."/>
    <x v="1"/>
    <n v="12"/>
    <n v="54"/>
    <x v="0"/>
    <x v="0"/>
    <n v="1849.7681368051028"/>
    <n v="22197.217641661235"/>
    <n v="34.254965496390795"/>
    <n v="1463.5126256404687"/>
    <n v="17562.151507685623"/>
    <n v="27.102085660008679"/>
    <n v="1537.3807746593561"/>
    <n v="18448.569295912275"/>
    <n v="28.470014345543632"/>
  </r>
  <r>
    <n v="16"/>
    <n v="16"/>
    <n v="14"/>
    <s v="โรงงานนวนครRegion 2"/>
    <n v="310002015"/>
    <s v="โออิชิ กรีนที รสต้นตำรับ 500 มล."/>
    <x v="1"/>
    <n v="12"/>
    <n v="54"/>
    <x v="0"/>
    <x v="1"/>
    <n v="5223.7452183376099"/>
    <n v="62684.942620051319"/>
    <n v="96.736022561807587"/>
    <n v="2757.1732337257226"/>
    <n v="33086.078804708668"/>
    <n v="51.058763587513383"/>
    <n v="2896.3365588187398"/>
    <n v="34756.038705824874"/>
    <n v="53.635862200347034"/>
  </r>
  <r>
    <n v="17"/>
    <n v="17"/>
    <n v="15"/>
    <s v="โรงงานนวนครRegion 3"/>
    <n v="310002015"/>
    <s v="โออิชิ กรีนที รสต้นตำรับ 500 มล."/>
    <x v="1"/>
    <n v="12"/>
    <n v="54"/>
    <x v="1"/>
    <x v="2"/>
    <n v="1732.5909878940201"/>
    <n v="20791.091854728242"/>
    <n v="32.085018294333707"/>
    <n v="1502.3075227687461"/>
    <n v="18027.690273224955"/>
    <n v="27.820509680902706"/>
    <n v="1578.13377395364"/>
    <n v="18937.605287443679"/>
    <n v="29.22469951766"/>
  </r>
  <r>
    <n v="18"/>
    <n v="18"/>
    <n v="16"/>
    <s v="โรงงานนวนครRegion 4"/>
    <n v="310002015"/>
    <s v="โออิชิ กรีนที รสต้นตำรับ 500 มล."/>
    <x v="1"/>
    <n v="12"/>
    <n v="54"/>
    <x v="1"/>
    <x v="3"/>
    <n v="3862.6178726101662"/>
    <n v="46351.414471321994"/>
    <n v="71.529960603891965"/>
    <n v="4355.4732583631549"/>
    <n v="52265.679100357855"/>
    <n v="80.65691219191028"/>
    <n v="4575.3078823082351"/>
    <n v="54903.694587698817"/>
    <n v="84.727923746448795"/>
  </r>
  <r>
    <n v="19"/>
    <n v="19"/>
    <n v="17"/>
    <s v="โรงงานนวนครRegion 5"/>
    <n v="310002015"/>
    <s v="โออิชิ กรีนที รสต้นตำรับ 500 มล."/>
    <x v="1"/>
    <n v="12"/>
    <n v="54"/>
    <x v="2"/>
    <x v="4"/>
    <n v="135.90133249996674"/>
    <n v="1630.8159899996008"/>
    <n v="2.5166913425919768"/>
    <n v="42.525175698304189"/>
    <n v="510.30210837965024"/>
    <n v="0.78750325367229979"/>
    <n v="44.671556918734055"/>
    <n v="536.05868302480872"/>
    <n v="0.8272510540506306"/>
  </r>
  <r>
    <n v="20"/>
    <n v="20"/>
    <n v="18"/>
    <s v="โรงงานนวนครRegion 6/9"/>
    <n v="310002015"/>
    <s v="โออิชิ กรีนที รสต้นตำรับ 500 มล."/>
    <x v="1"/>
    <n v="12"/>
    <n v="54"/>
    <x v="2"/>
    <x v="5"/>
    <n v="766.55901604009011"/>
    <n v="9198.7081924810809"/>
    <n v="14.195537334075743"/>
    <n v="618.64183231512527"/>
    <n v="7423.7019877815037"/>
    <n v="11.456330228057876"/>
    <n v="649.86665829759522"/>
    <n v="7798.3998995711427"/>
    <n v="12.034567746251764"/>
  </r>
  <r>
    <n v="21"/>
    <n v="21"/>
    <n v="19"/>
    <s v="โรงงานนวนครRegion 6/14"/>
    <n v="310002015"/>
    <s v="โออิชิ กรีนที รสต้นตำรับ 500 มล."/>
    <x v="1"/>
    <n v="12"/>
    <n v="54"/>
    <x v="0"/>
    <x v="6"/>
    <n v="627.18464948734652"/>
    <n v="7526.2157938481578"/>
    <n v="11.614530546061973"/>
    <n v="506.16149916692069"/>
    <n v="6073.9379900030481"/>
    <n v="9.3733610956837161"/>
    <n v="531.70908406166882"/>
    <n v="6380.5090087400258"/>
    <n v="9.8464645196605343"/>
  </r>
  <r>
    <n v="22"/>
    <n v="22"/>
    <n v="20"/>
    <s v="โรงงานนวนครRegion 7"/>
    <n v="310002015"/>
    <s v="โออิชิ กรีนที รสต้นตำรับ 500 มล."/>
    <x v="1"/>
    <n v="12"/>
    <n v="54"/>
    <x v="0"/>
    <x v="7"/>
    <n v="4432.1954572655814"/>
    <n v="53186.345487186976"/>
    <n v="82.077693653066319"/>
    <n v="3348.7954149319544"/>
    <n v="40185.544979183454"/>
    <n v="62.014729906147302"/>
    <n v="3517.819798056566"/>
    <n v="42213.837576678794"/>
    <n v="65.144811075121595"/>
  </r>
  <r>
    <n v="23"/>
    <n v="23"/>
    <n v="21"/>
    <s v="โรงงานนวนครRegion 8"/>
    <n v="310002015"/>
    <s v="โออิชิ กรีนที รสต้นตำรับ 500 มล."/>
    <x v="1"/>
    <n v="12"/>
    <n v="54"/>
    <x v="3"/>
    <x v="8"/>
    <n v="4079.1539957267792"/>
    <n v="48949.847948721348"/>
    <n v="75.539888809755169"/>
    <n v="3729.5325143126779"/>
    <n v="44754.390171752137"/>
    <n v="69.065416931716257"/>
    <n v="3917.7739129254655"/>
    <n v="47013.286955105585"/>
    <n v="72.55136875787899"/>
  </r>
  <r>
    <n v="9"/>
    <n v="9"/>
    <n v="11"/>
    <s v="โรงงานนวนครMT"/>
    <n v="310002015"/>
    <s v="โออิชิ กรีนที รสต้นตำรับ 500 มล."/>
    <x v="1"/>
    <n v="12"/>
    <n v="54"/>
    <x v="4"/>
    <x v="9"/>
    <n v="58358.074999999997"/>
    <n v="700296.89999999991"/>
    <n v="1080.7050925925926"/>
    <n v="50146.703653157048"/>
    <n v="601760.44383788458"/>
    <n v="928.64266024364906"/>
    <n v="46813.756426011918"/>
    <n v="561765.07711214304"/>
    <n v="866.92141529651701"/>
  </r>
  <r>
    <n v="15"/>
    <n v="15"/>
    <n v="13"/>
    <s v="โรงงานนวนครRegion 1"/>
    <n v="310002016"/>
    <s v="โออิชิ กรีนที รสต้นตำรับ 500 มล. Pack 6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016"/>
    <s v="โออิชิ กรีนที รสต้นตำรับ 500 มล. Pack 6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016"/>
    <s v="โออิชิ กรีนที รสต้นตำรับ 500 มล. Pack 6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016"/>
    <s v="โออิชิ กรีนที รสต้นตำรับ 500 มล. Pack 6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016"/>
    <s v="โออิชิ กรีนที รสต้นตำรับ 500 มล. Pack 6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016"/>
    <s v="โออิชิ กรีนที รสต้นตำรับ 500 มล. Pack 6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016"/>
    <s v="โออิชิ กรีนที รสต้นตำรับ 500 มล. Pack 6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016"/>
    <s v="โออิชิ กรีนที รสต้นตำรับ 500 มล. Pack 6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016"/>
    <s v="โออิชิ กรีนที รสต้นตำรับ 500 มล. Pack 6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016"/>
    <s v="โออิชิ กรีนที รสต้นตำรับ 500 มล. Pack 6"/>
    <x v="1"/>
    <n v="12"/>
    <n v="54"/>
    <x v="4"/>
    <x v="9"/>
    <n v="17990.731092436974"/>
    <n v="215888.77310924369"/>
    <n v="333.161686896981"/>
    <n v="16748.615384615387"/>
    <n v="200983.38461538462"/>
    <n v="310.15954415954417"/>
    <n v="16152"/>
    <n v="193824"/>
    <n v="299.11111111111109"/>
  </r>
  <r>
    <n v="15"/>
    <n v="15"/>
    <n v="13"/>
    <s v="โรงงานนวนครRegion 1"/>
    <n v="310002099"/>
    <s v="โออิชิแบล็คที รสมะนาว 500 มล."/>
    <x v="1"/>
    <n v="12"/>
    <n v="54"/>
    <x v="0"/>
    <x v="0"/>
    <n v="985.55594074221858"/>
    <n v="11826.671288906622"/>
    <n v="18.251035939670714"/>
    <n v="728.81560368366934"/>
    <n v="8745.7872442040316"/>
    <n v="13.496585253401284"/>
    <n v="764.85918027624052"/>
    <n v="9178.3101633148872"/>
    <n v="14.164058894004453"/>
  </r>
  <r>
    <n v="16"/>
    <n v="16"/>
    <n v="14"/>
    <s v="โรงงานนวนครRegion 2"/>
    <n v="310002099"/>
    <s v="โออิชิแบล็คที รสมะนาว 500 มล."/>
    <x v="1"/>
    <n v="12"/>
    <n v="54"/>
    <x v="0"/>
    <x v="1"/>
    <n v="890.78592577813242"/>
    <n v="10689.431109337589"/>
    <n v="16.496035662558008"/>
    <n v="777.77420912196169"/>
    <n v="9333.2905094635407"/>
    <n v="14.403226094851142"/>
    <n v="816.23903360777433"/>
    <n v="9794.8684032932924"/>
    <n v="15.115537659403229"/>
  </r>
  <r>
    <n v="17"/>
    <n v="17"/>
    <n v="15"/>
    <s v="โรงงานนวนครRegion 3"/>
    <n v="310002099"/>
    <s v="โออิชิแบล็คที รสมะนาว 500 มล."/>
    <x v="1"/>
    <n v="12"/>
    <n v="54"/>
    <x v="1"/>
    <x v="2"/>
    <n v="571.75298284118116"/>
    <n v="6861.035794094174"/>
    <n v="10.588018200762614"/>
    <n v="482.90988091406496"/>
    <n v="5794.918570968779"/>
    <n v="8.9427755724826845"/>
    <n v="506.79218967921901"/>
    <n v="6081.5062761506279"/>
    <n v="9.3850405496151676"/>
  </r>
  <r>
    <n v="18"/>
    <n v="18"/>
    <n v="16"/>
    <s v="โรงงานนวนครRegion 4"/>
    <n v="310002099"/>
    <s v="โออิชิแบล็คที รสมะนาว 500 มล."/>
    <x v="1"/>
    <n v="12"/>
    <n v="54"/>
    <x v="1"/>
    <x v="3"/>
    <n v="263.16301675977655"/>
    <n v="3157.9562011173184"/>
    <n v="4.8733891992551213"/>
    <n v="391.22376527508118"/>
    <n v="4694.6851833009741"/>
    <n v="7.2448845421311328"/>
    <n v="410.57173707652856"/>
    <n v="4926.860844918343"/>
    <n v="7.6031803162320104"/>
  </r>
  <r>
    <n v="19"/>
    <n v="19"/>
    <n v="17"/>
    <s v="โรงงานนวนครRegion 5"/>
    <n v="310002099"/>
    <s v="โออิชิแบล็คที รสมะนาว 500 มล."/>
    <x v="1"/>
    <n v="12"/>
    <n v="54"/>
    <x v="2"/>
    <x v="4"/>
    <n v="140.9801875498803"/>
    <n v="1691.7622505985637"/>
    <n v="2.6107442138866723"/>
    <n v="111.26955781430068"/>
    <n v="1335.2346937716081"/>
    <n v="2.0605473669314942"/>
    <n v="116.77239393530391"/>
    <n v="1401.2687272236469"/>
    <n v="2.1624517395426648"/>
  </r>
  <r>
    <n v="20"/>
    <n v="20"/>
    <n v="18"/>
    <s v="โรงงานนวนครRegion 6/9"/>
    <n v="310002099"/>
    <s v="โออิชิแบล็คที รสมะนาว 500 มล."/>
    <x v="1"/>
    <n v="12"/>
    <n v="54"/>
    <x v="2"/>
    <x v="5"/>
    <n v="207.9196691939346"/>
    <n v="2495.036030327215"/>
    <n v="3.850364244332122"/>
    <n v="174.53742838751205"/>
    <n v="2094.4491406501447"/>
    <n v="3.2321745997687419"/>
    <n v="183.1691771269177"/>
    <n v="2198.0301255230124"/>
    <n v="3.3920217986466241"/>
  </r>
  <r>
    <n v="21"/>
    <n v="21"/>
    <n v="19"/>
    <s v="โรงงานนวนครRegion 6/14"/>
    <n v="310002099"/>
    <s v="โออิชิแบล็คที รสมะนาว 500 มล."/>
    <x v="1"/>
    <n v="12"/>
    <n v="54"/>
    <x v="0"/>
    <x v="6"/>
    <n v="170.11609297685555"/>
    <n v="2041.3931157222667"/>
    <n v="3.1502980180899178"/>
    <n v="142.8033504988735"/>
    <n v="1713.640205986482"/>
    <n v="2.6445064907198796"/>
    <n v="149.86569037656903"/>
    <n v="1798.3882845188284"/>
    <n v="2.7752905625290563"/>
  </r>
  <r>
    <n v="22"/>
    <n v="22"/>
    <n v="20"/>
    <s v="โรงงานนวนครRegion 7"/>
    <n v="310002099"/>
    <s v="โออิชิแบล็คที รสมะนาว 500 มล."/>
    <x v="1"/>
    <n v="12"/>
    <n v="54"/>
    <x v="0"/>
    <x v="7"/>
    <n v="1858.8498802873103"/>
    <n v="22306.198563447724"/>
    <n v="34.423145931246488"/>
    <n v="1673.4941495270823"/>
    <n v="20081.929794324988"/>
    <n v="30.990632398649673"/>
    <n v="1756.2568047869709"/>
    <n v="21075.08165744365"/>
    <n v="32.523274162721684"/>
  </r>
  <r>
    <n v="23"/>
    <n v="23"/>
    <n v="21"/>
    <s v="โรงงานนวนครRegion 8"/>
    <n v="310002099"/>
    <s v="โออิชิแบล็คที รสมะนาว 500 มล."/>
    <x v="1"/>
    <n v="12"/>
    <n v="54"/>
    <x v="3"/>
    <x v="8"/>
    <n v="518.75487529928171"/>
    <n v="6225.0585035913809"/>
    <n v="9.6065717648015134"/>
    <n v="463.54897785437663"/>
    <n v="5562.58773425252"/>
    <n v="8.5842403306366037"/>
    <n v="486.47379313447613"/>
    <n v="5837.6855176137133"/>
    <n v="9.0087739469347436"/>
  </r>
  <r>
    <n v="9"/>
    <n v="9"/>
    <n v="11"/>
    <s v="โรงงานนวนครMT"/>
    <n v="310002099"/>
    <s v="โออิชิแบล็คที รสมะนาว 500 มล."/>
    <x v="1"/>
    <n v="12"/>
    <n v="54"/>
    <x v="4"/>
    <x v="9"/>
    <n v="46265.573529411762"/>
    <n v="555186.8823529412"/>
    <n v="856.76988017429187"/>
    <n v="40379.80154945633"/>
    <n v="484557.61859347596"/>
    <n v="747.77410276770979"/>
    <n v="40124.691469409219"/>
    <n v="481496.29763291066"/>
    <n v="743.0498420260966"/>
  </r>
  <r>
    <n v="15"/>
    <n v="15"/>
    <n v="13"/>
    <s v="โรงงานนวนครRegion 1"/>
    <n v="310002142"/>
    <s v="โออิชิ กรีนที รสแตงโม  380 มล.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142"/>
    <s v="โออิชิ กรีนที รสแตงโม  380 มล.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142"/>
    <s v="โออิชิ กรีนที รสแตงโม  380 มล.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142"/>
    <s v="โออิชิ กรีนที รสแตงโม  380 มล.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142"/>
    <s v="โออิชิ กรีนที รสแตงโม  380 มล.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142"/>
    <s v="โออิชิ กรีนที รสแตงโม  380 มล.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142"/>
    <s v="โออิชิ กรีนที รสแตงโม  380 มล.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142"/>
    <s v="โออิชิ กรีนที รสแตงโม  380 มล.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142"/>
    <s v="โออิชิ กรีนที รสแตงโม  380 มล.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142"/>
    <s v="โออิชิ กรีนที รสแตงโม  380 มล."/>
    <x v="2"/>
    <n v="9.1199999999999992"/>
    <n v="72"/>
    <x v="4"/>
    <x v="9"/>
    <n v="48323.572615896723"/>
    <n v="440710.98225697805"/>
    <n v="671.16073077634337"/>
    <n v="35260.772965720505"/>
    <n v="321578.249447371"/>
    <n v="489.73295785722922"/>
    <n v="36674.322209974496"/>
    <n v="334469.81855496735"/>
    <n v="509.36558624964579"/>
  </r>
  <r>
    <n v="15"/>
    <n v="15"/>
    <n v="13"/>
    <s v="โรงงานนวนครRegion 1"/>
    <n v="310002143"/>
    <s v="โออิชิ กรีนที รสแตงโม  380 มล. Pack 6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143"/>
    <s v="โออิชิ กรีนที รสแตงโม  380 มล. Pack 6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143"/>
    <s v="โออิชิ กรีนที รสแตงโม  380 มล. Pack 6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143"/>
    <s v="โออิชิ กรีนที รสแตงโม  380 มล. Pack 6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143"/>
    <s v="โออิชิ กรีนที รสแตงโม  380 มล. Pack 6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143"/>
    <s v="โออิชิ กรีนที รสแตงโม  380 มล. Pack 6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143"/>
    <s v="โออิชิ กรีนที รสแตงโม  380 มล. Pack 6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143"/>
    <s v="โออิชิ กรีนที รสแตงโม  380 มล. Pack 6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143"/>
    <s v="โออิชิ กรีนที รสแตงโม  380 มล. Pack 6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143"/>
    <s v="โออิชิ กรีนที รสแตงโม  380 มล. Pack 6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2329"/>
    <s v="จับใจ สมุนไพรสูตรจับเลี้ยง 500 มล.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329"/>
    <s v="จับใจ สมุนไพรสูตรจับเลี้ยง 500 มล.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329"/>
    <s v="จับใจ สมุนไพรสูตรจับเลี้ยง 500 มล.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329"/>
    <s v="จับใจ สมุนไพรสูตรจับเลี้ยง 500 มล.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329"/>
    <s v="จับใจ สมุนไพรสูตรจับเลี้ยง 500 มล.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329"/>
    <s v="จับใจ สมุนไพรสูตรจับเลี้ยง 500 มล.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329"/>
    <s v="จับใจ สมุนไพรสูตรจับเลี้ยง 500 มล.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329"/>
    <s v="จับใจ สมุนไพรสูตรจับเลี้ยง 500 มล.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329"/>
    <s v="จับใจ สมุนไพรสูตรจับเลี้ยง 500 มล.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329"/>
    <s v="จับใจ สมุนไพรสูตรจับเลี้ยง 500 มล."/>
    <x v="1"/>
    <n v="12"/>
    <n v="54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531"/>
    <s v="จับใจ สมุนไพรสูตรจับเลี้ยง 350 มล."/>
    <x v="4"/>
    <n v="8.4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531"/>
    <s v="จับใจ สมุนไพรสูตรจับเลี้ยง 350 มล."/>
    <x v="4"/>
    <n v="8.4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531"/>
    <s v="จับใจ สมุนไพรสูตรจับเลี้ยง 350 มล."/>
    <x v="4"/>
    <n v="8.4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531"/>
    <s v="จับใจ สมุนไพรสูตรจับเลี้ยง 350 มล."/>
    <x v="4"/>
    <n v="8.4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531"/>
    <s v="จับใจ สมุนไพรสูตรจับเลี้ยง 350 มล."/>
    <x v="4"/>
    <n v="8.4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531"/>
    <s v="จับใจ สมุนไพรสูตรจับเลี้ยง 350 มล."/>
    <x v="4"/>
    <n v="8.4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531"/>
    <s v="จับใจ สมุนไพรสูตรจับเลี้ยง 350 มล."/>
    <x v="4"/>
    <n v="8.4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531"/>
    <s v="จับใจ สมุนไพรสูตรจับเลี้ยง 350 มล."/>
    <x v="4"/>
    <n v="8.4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531"/>
    <s v="จับใจ สมุนไพรสูตรจับเลี้ยง 350 มล."/>
    <x v="4"/>
    <n v="8.4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531"/>
    <s v="จับใจ สมุนไพรสูตรจับเลี้ยง 350 มล."/>
    <x v="4"/>
    <n v="8.4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532"/>
    <s v="จับใจ สมุนไพรสูตรจับเลี้ยง 350 มล. Pack 6"/>
    <x v="4"/>
    <n v="8.4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532"/>
    <s v="จับใจ สมุนไพรสูตรจับเลี้ยง 350 มล. Pack 6"/>
    <x v="4"/>
    <n v="8.4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532"/>
    <s v="จับใจ สมุนไพรสูตรจับเลี้ยง 350 มล. Pack 6"/>
    <x v="4"/>
    <n v="8.4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532"/>
    <s v="จับใจ สมุนไพรสูตรจับเลี้ยง 350 มล. Pack 6"/>
    <x v="4"/>
    <n v="8.4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532"/>
    <s v="จับใจ สมุนไพรสูตรจับเลี้ยง 350 มล. Pack 6"/>
    <x v="4"/>
    <n v="8.4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532"/>
    <s v="จับใจ สมุนไพรสูตรจับเลี้ยง 350 มล. Pack 6"/>
    <x v="4"/>
    <n v="8.4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532"/>
    <s v="จับใจ สมุนไพรสูตรจับเลี้ยง 350 มล. Pack 6"/>
    <x v="4"/>
    <n v="8.4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532"/>
    <s v="จับใจ สมุนไพรสูตรจับเลี้ยง 350 มล. Pack 6"/>
    <x v="4"/>
    <n v="8.4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532"/>
    <s v="จับใจ สมุนไพรสูตรจับเลี้ยง 350 มล. Pack 6"/>
    <x v="4"/>
    <n v="8.4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532"/>
    <s v="จับใจ สมุนไพรสูตรจับเลี้ยง 350 มล. Pack 6"/>
    <x v="4"/>
    <n v="8.4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641"/>
    <s v="โออิชิ กรีนที รสน้ำผึ้งผสมมะนาว 350 มล."/>
    <x v="4"/>
    <n v="8.4"/>
    <n v="72"/>
    <x v="0"/>
    <x v="0"/>
    <n v="7901.8922971661668"/>
    <n v="66375.895296195798"/>
    <n v="109.74850412730787"/>
    <n v="8230.6752811592614"/>
    <n v="69137.672361737801"/>
    <n v="114.3149344605453"/>
    <n v="8521.37401062561"/>
    <n v="71579.541689255129"/>
    <n v="118.35241681424458"/>
  </r>
  <r>
    <n v="16"/>
    <n v="16"/>
    <n v="14"/>
    <s v="โรงงานวังม่วงRegion 2"/>
    <n v="310002641"/>
    <s v="โออิชิ กรีนที รสน้ำผึ้งผสมมะนาว 350 มล."/>
    <x v="4"/>
    <n v="8.4"/>
    <n v="72"/>
    <x v="0"/>
    <x v="1"/>
    <n v="18068.102440483777"/>
    <n v="151772.06050006373"/>
    <n v="250.94586722894135"/>
    <n v="18172.595001685942"/>
    <n v="152649.79801416193"/>
    <n v="252.39715280119364"/>
    <n v="18814.431800932452"/>
    <n v="158041.22712783259"/>
    <n v="261.31155279072851"/>
  </r>
  <r>
    <n v="17"/>
    <n v="17"/>
    <n v="15"/>
    <s v="โรงงานวังม่วงRegion 3"/>
    <n v="310002641"/>
    <s v="โออิชิ กรีนที รสน้ำผึ้งผสมมะนาว 350 มล."/>
    <x v="4"/>
    <n v="8.4"/>
    <n v="72"/>
    <x v="1"/>
    <x v="2"/>
    <n v="29496.64515558377"/>
    <n v="247771.81930690369"/>
    <n v="409.67562716088571"/>
    <n v="29242.605556104958"/>
    <n v="245637.88667128165"/>
    <n v="406.14729939034663"/>
    <n v="30275.423398026669"/>
    <n v="254313.55654342403"/>
    <n v="420.49199163925931"/>
  </r>
  <r>
    <n v="18"/>
    <n v="18"/>
    <n v="16"/>
    <s v="โรงงานวังม่วงRegion 4"/>
    <n v="310002641"/>
    <s v="โออิชิ กรีนที รสน้ำผึ้งผสมมะนาว 350 มล."/>
    <x v="4"/>
    <n v="8.4"/>
    <n v="72"/>
    <x v="1"/>
    <x v="3"/>
    <n v="31165.682424406397"/>
    <n v="261791.73236501374"/>
    <n v="432.85670033897776"/>
    <n v="32336.716676416938"/>
    <n v="271628.4200819023"/>
    <n v="449.12106495023522"/>
    <n v="33478.815244497455"/>
    <n v="281222.04805377865"/>
    <n v="464.98354506246466"/>
  </r>
  <r>
    <n v="19"/>
    <n v="19"/>
    <n v="17"/>
    <s v="โรงงานวังม่วงRegion 5"/>
    <n v="310002641"/>
    <s v="โออิชิ กรีนที รสน้ำผึ้งผสมมะนาว 350 มล."/>
    <x v="4"/>
    <n v="8.4"/>
    <n v="72"/>
    <x v="2"/>
    <x v="4"/>
    <n v="17063.302600737268"/>
    <n v="143331.74184619306"/>
    <n v="236.99031389912872"/>
    <n v="17997.08275149441"/>
    <n v="151175.49511255306"/>
    <n v="249.95948265964458"/>
    <n v="18632.720644042067"/>
    <n v="156514.85340995336"/>
    <n v="258.78778672280646"/>
  </r>
  <r>
    <n v="20"/>
    <n v="20"/>
    <n v="18"/>
    <s v="โรงงานวังม่วงRegion 6/9"/>
    <n v="310002641"/>
    <s v="โออิชิ กรีนที รสน้ำผึ้งผสมมะนาว 350 มล."/>
    <x v="4"/>
    <n v="8.4"/>
    <n v="72"/>
    <x v="2"/>
    <x v="5"/>
    <n v="9794.265328688758"/>
    <n v="82271.828760985576"/>
    <n v="136.03146289845498"/>
    <n v="9664.0725051025092"/>
    <n v="81178.209042861083"/>
    <n v="134.22322923753484"/>
    <n v="10005.397305648921"/>
    <n v="84045.337367450935"/>
    <n v="138.96385146734613"/>
  </r>
  <r>
    <n v="21"/>
    <n v="21"/>
    <n v="19"/>
    <s v="โรงงานวังม่วงRegion 6/14"/>
    <n v="310002641"/>
    <s v="โออิชิ กรีนที รสน้ำผึ้งผสมมะนาว 350 มล."/>
    <x v="4"/>
    <n v="8.4"/>
    <n v="72"/>
    <x v="0"/>
    <x v="6"/>
    <n v="8013.4898143817099"/>
    <n v="67313.314440806367"/>
    <n v="111.29846964419042"/>
    <n v="7906.9684132656894"/>
    <n v="66418.5346714318"/>
    <n v="109.81900573980124"/>
    <n v="8186.2341591672994"/>
    <n v="68764.36693700531"/>
    <n v="113.69769665510138"/>
  </r>
  <r>
    <n v="22"/>
    <n v="22"/>
    <n v="20"/>
    <s v="โรงงานวังม่วงRegion 7"/>
    <n v="310002641"/>
    <s v="โออิชิ กรีนที รสน้ำผึ้งผสมมะนาว 350 มล."/>
    <x v="4"/>
    <n v="8.4"/>
    <n v="72"/>
    <x v="0"/>
    <x v="7"/>
    <n v="16088.055697453894"/>
    <n v="135139.66785861272"/>
    <n v="223.44521802019298"/>
    <n v="16039.554993309845"/>
    <n v="134732.2619438027"/>
    <n v="222.77159712930339"/>
    <n v="16606.055079692072"/>
    <n v="139490.86266941341"/>
    <n v="230.63965388461213"/>
  </r>
  <r>
    <n v="23"/>
    <n v="23"/>
    <n v="21"/>
    <s v="โรงงานวังม่วงRegion 8"/>
    <n v="310002641"/>
    <s v="โออิชิ กรีนที รสน้ำผึ้งผสมมะนาว 350 มล."/>
    <x v="4"/>
    <n v="8.4"/>
    <n v="72"/>
    <x v="3"/>
    <x v="8"/>
    <n v="16964.792812526826"/>
    <n v="142504.25962522536"/>
    <n v="235.62212239620592"/>
    <n v="17062.904645636267"/>
    <n v="143328.39902334465"/>
    <n v="236.98478674494814"/>
    <n v="17665.54835736745"/>
    <n v="148390.60620188658"/>
    <n v="245.35483829677014"/>
  </r>
  <r>
    <n v="9"/>
    <n v="9"/>
    <n v="11"/>
    <s v="โรงงานวังม่วงMT"/>
    <n v="310002641"/>
    <s v="โออิชิ กรีนที รสน้ำผึ้งผสมมะนาว 350 มล."/>
    <x v="4"/>
    <n v="8.4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642"/>
    <s v="โออิชิ กรีนที รสน้ำผึ้งผสมมะนาว 350 มล.Pack6"/>
    <x v="4"/>
    <n v="8.4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642"/>
    <s v="โออิชิ กรีนที รสน้ำผึ้งผสมมะนาว 350 มล.Pack6"/>
    <x v="4"/>
    <n v="8.4"/>
    <n v="72"/>
    <x v="0"/>
    <x v="1"/>
    <n v="7551.986048691253"/>
    <n v="63436.682809006525"/>
    <n v="104.88869512071184"/>
    <n v="9411.987426128504"/>
    <n v="79060.694379479435"/>
    <n v="130.7220475851181"/>
    <n v="12633.270212498428"/>
    <n v="106119.4697849868"/>
    <n v="175.46208628470038"/>
  </r>
  <r>
    <n v="17"/>
    <n v="17"/>
    <n v="15"/>
    <s v="โรงงานวังม่วงRegion 3"/>
    <n v="310002642"/>
    <s v="โออิชิ กรีนที รสน้ำผึ้งผสมมะนาว 350 มล.Pack6"/>
    <x v="4"/>
    <n v="8.4"/>
    <n v="72"/>
    <x v="1"/>
    <x v="2"/>
    <n v="8335.2032385555212"/>
    <n v="70015.707203866375"/>
    <n v="115.76671164660446"/>
    <n v="6718.4656007892518"/>
    <n v="56435.111046629718"/>
    <n v="93.312022233184052"/>
    <n v="9017.8819313466611"/>
    <n v="75750.208223311958"/>
    <n v="125.24836015759251"/>
  </r>
  <r>
    <n v="18"/>
    <n v="18"/>
    <n v="16"/>
    <s v="โรงงานวังม่วงRegion 4"/>
    <n v="310002642"/>
    <s v="โออิชิ กรีนที รสน้ำผึ้งผสมมะนาว 350 มล.Pack6"/>
    <x v="4"/>
    <n v="8.4"/>
    <n v="72"/>
    <x v="1"/>
    <x v="3"/>
    <n v="11758.68336796224"/>
    <n v="98772.94029088282"/>
    <n v="163.31504677725331"/>
    <n v="5643.5111046629718"/>
    <n v="47405.493279168964"/>
    <n v="78.382098675874602"/>
    <n v="7575.0208223311956"/>
    <n v="63630.174907582048"/>
    <n v="105.20862253237772"/>
  </r>
  <r>
    <n v="19"/>
    <n v="19"/>
    <n v="17"/>
    <s v="โรงงานวังม่วงRegion 5"/>
    <n v="310002642"/>
    <s v="โออิชิ กรีนที รสน้ำผึ้งผสมมะนาว 350 มล.Pack6"/>
    <x v="4"/>
    <n v="8.4"/>
    <n v="72"/>
    <x v="2"/>
    <x v="4"/>
    <n v="3957.788029314122"/>
    <n v="33245.419446238629"/>
    <n v="54.969278184918359"/>
    <n v="3076.3823308088868"/>
    <n v="25841.611578794651"/>
    <n v="42.727532372345649"/>
    <n v="4129.2840186093299"/>
    <n v="34685.985756318376"/>
    <n v="57.351166925129583"/>
  </r>
  <r>
    <n v="20"/>
    <n v="20"/>
    <n v="18"/>
    <s v="โรงงานวังม่วงRegion 6/9"/>
    <n v="310002642"/>
    <s v="โออิชิ กรีนที รสน้ำผึ้งผสมมะนาว 350 มล.Pack6"/>
    <x v="4"/>
    <n v="8.4"/>
    <n v="72"/>
    <x v="2"/>
    <x v="5"/>
    <n v="3097.0961939632784"/>
    <n v="26015.608029291539"/>
    <n v="43.015224916156647"/>
    <n v="1609.6707309288222"/>
    <n v="13521.234139802107"/>
    <n v="22.356537929566976"/>
    <n v="2160.585684647303"/>
    <n v="18148.919751037345"/>
    <n v="30.00813450899032"/>
  </r>
  <r>
    <n v="21"/>
    <n v="21"/>
    <n v="19"/>
    <s v="โรงงานวังม่วงRegion 6/14"/>
    <n v="310002642"/>
    <s v="โออิชิ กรีนที รสน้ำผึ้งผสมมะนาว 350 มล.Pack6"/>
    <x v="4"/>
    <n v="8.4"/>
    <n v="72"/>
    <x v="0"/>
    <x v="6"/>
    <n v="2533.9877950608638"/>
    <n v="21285.497478511257"/>
    <n v="35.194274931400884"/>
    <n v="1317.0033253053998"/>
    <n v="11062.827932565358"/>
    <n v="18.291712851463885"/>
    <n v="1767.7519238023388"/>
    <n v="14849.116159939646"/>
    <n v="24.55211005281026"/>
  </r>
  <r>
    <n v="22"/>
    <n v="22"/>
    <n v="20"/>
    <s v="โรงงานวังม่วงRegion 7"/>
    <n v="310002642"/>
    <s v="โออิชิ กรีนที รสน้ำผึ้งผสมมะนาว 350 มล.Pack6"/>
    <x v="4"/>
    <n v="8.4"/>
    <n v="72"/>
    <x v="0"/>
    <x v="7"/>
    <n v="3132.8687594570788"/>
    <n v="26316.097579439462"/>
    <n v="43.51206610357054"/>
    <n v="3202.7753822940545"/>
    <n v="26903.313211270059"/>
    <n v="44.482991420750757"/>
    <n v="4298.9354960392302"/>
    <n v="36111.058166729534"/>
    <n v="59.70743744498931"/>
  </r>
  <r>
    <n v="23"/>
    <n v="23"/>
    <n v="21"/>
    <s v="โรงงานวังม่วงRegion 8"/>
    <n v="310002642"/>
    <s v="โออิชิ กรีนที รสน้ำผึ้งผสมมะนาว 350 มล.Pack6"/>
    <x v="4"/>
    <n v="8.4"/>
    <n v="72"/>
    <x v="3"/>
    <x v="8"/>
    <n v="17336.33656699564"/>
    <n v="145625.22716276339"/>
    <n v="240.78245231938388"/>
    <n v="17816.511791389796"/>
    <n v="149658.69904767428"/>
    <n v="247.45155265819162"/>
    <n v="23914.26991072551"/>
    <n v="200879.86725009431"/>
    <n v="332.14263764896543"/>
  </r>
  <r>
    <n v="9"/>
    <n v="9"/>
    <n v="11"/>
    <s v="โรงงานวังม่วงMT"/>
    <n v="310002642"/>
    <s v="โออิชิ กรีนที รสน้ำผึ้งผสมมะนาว 350 มล.Pack6"/>
    <x v="4"/>
    <n v="8.4"/>
    <n v="72"/>
    <x v="4"/>
    <x v="9"/>
    <n v="48639.85714285713"/>
    <n v="408574.79999999993"/>
    <n v="675.55357142857122"/>
    <n v="47749.5989010989"/>
    <n v="401096.63076923077"/>
    <n v="663.18887362637361"/>
    <n v="40593"/>
    <n v="340981.2"/>
    <n v="563.79166666666663"/>
  </r>
  <r>
    <n v="15"/>
    <n v="15"/>
    <n v="13"/>
    <s v="โรงงานวังม่วงRegion 1"/>
    <n v="310002643"/>
    <s v="โออิชิ กรีนที รสข้าวญี่ปุ่น 350 มล."/>
    <x v="4"/>
    <n v="8.4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643"/>
    <s v="โออิชิ กรีนที รสข้าวญี่ปุ่น 350 มล."/>
    <x v="4"/>
    <n v="8.4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643"/>
    <s v="โออิชิ กรีนที รสข้าวญี่ปุ่น 350 มล."/>
    <x v="4"/>
    <n v="8.4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643"/>
    <s v="โออิชิ กรีนที รสข้าวญี่ปุ่น 350 มล."/>
    <x v="4"/>
    <n v="8.4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643"/>
    <s v="โออิชิ กรีนที รสข้าวญี่ปุ่น 350 มล."/>
    <x v="4"/>
    <n v="8.4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643"/>
    <s v="โออิชิ กรีนที รสข้าวญี่ปุ่น 350 มล."/>
    <x v="4"/>
    <n v="8.4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643"/>
    <s v="โออิชิ กรีนที รสข้าวญี่ปุ่น 350 มล."/>
    <x v="4"/>
    <n v="8.4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643"/>
    <s v="โออิชิ กรีนที รสข้าวญี่ปุ่น 350 มล."/>
    <x v="4"/>
    <n v="8.4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643"/>
    <s v="โออิชิ กรีนที รสข้าวญี่ปุ่น 350 มล."/>
    <x v="4"/>
    <n v="8.4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643"/>
    <s v="โออิชิ กรีนที รสข้าวญี่ปุ่น 350 มล."/>
    <x v="4"/>
    <n v="8.4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644"/>
    <s v="โออิชิ กรีนที รสข้าวญี่ปุ่น 350 มล.Pack6"/>
    <x v="4"/>
    <n v="8.4"/>
    <n v="72"/>
    <x v="0"/>
    <x v="0"/>
    <n v="1392.2065792858277"/>
    <n v="11694.535266000954"/>
    <n v="19.336202490080939"/>
    <n v="1213.6235426801118"/>
    <n v="10194.437758512939"/>
    <n v="16.855882537223774"/>
    <n v="1358.1624668723118"/>
    <n v="11408.56472172742"/>
    <n v="18.863367595448775"/>
  </r>
  <r>
    <n v="16"/>
    <n v="16"/>
    <n v="14"/>
    <s v="โรงงานวังม่วงRegion 2"/>
    <n v="310002644"/>
    <s v="โออิชิ กรีนที รสข้าวญี่ปุ่น 350 มล.Pack6"/>
    <x v="4"/>
    <n v="8.4"/>
    <n v="72"/>
    <x v="0"/>
    <x v="1"/>
    <n v="5134.0404699928677"/>
    <n v="43125.939947940089"/>
    <n v="71.306117638789829"/>
    <n v="4501.6141517354354"/>
    <n v="37813.558874577662"/>
    <n v="62.522418774103272"/>
    <n v="5037.7428965547206"/>
    <n v="42317.040331059652"/>
    <n v="69.968651341037784"/>
  </r>
  <r>
    <n v="17"/>
    <n v="17"/>
    <n v="15"/>
    <s v="โรงงานวังม่วงRegion 3"/>
    <n v="310002644"/>
    <s v="โออิชิ กรีนที รสข้าวญี่ปุ่น 350 มล.Pack6"/>
    <x v="4"/>
    <n v="8.4"/>
    <n v="72"/>
    <x v="1"/>
    <x v="2"/>
    <n v="7315.1046529803707"/>
    <n v="61446.879085035114"/>
    <n v="101.59867573583848"/>
    <n v="6133.3739179163804"/>
    <n v="51520.340910497594"/>
    <n v="85.185748859949726"/>
    <n v="6863.8403571273411"/>
    <n v="57656.258999869671"/>
    <n v="95.331116071213074"/>
  </r>
  <r>
    <n v="18"/>
    <n v="18"/>
    <n v="16"/>
    <s v="โรงงานวังม่วงRegion 4"/>
    <n v="310002644"/>
    <s v="โออิชิ กรีนที รสข้าวญี่ปุ่น 350 มล.Pack6"/>
    <x v="4"/>
    <n v="8.4"/>
    <n v="72"/>
    <x v="1"/>
    <x v="3"/>
    <n v="7563.9359378110858"/>
    <n v="63537.061877613123"/>
    <n v="105.05466580293175"/>
    <n v="7169.3161646050439"/>
    <n v="60222.255782682369"/>
    <n v="99.573835619514497"/>
    <n v="8023.1602185341271"/>
    <n v="67394.545835686673"/>
    <n v="111.43278081297399"/>
  </r>
  <r>
    <n v="19"/>
    <n v="19"/>
    <n v="17"/>
    <s v="โรงงานวังม่วงRegion 5"/>
    <n v="310002644"/>
    <s v="โออิชิ กรีนที รสข้าวญี่ปุ่น 350 มล.Pack6"/>
    <x v="4"/>
    <n v="8.4"/>
    <n v="72"/>
    <x v="2"/>
    <x v="4"/>
    <n v="1664.6723768334384"/>
    <n v="13983.247965400884"/>
    <n v="23.120449678242199"/>
    <n v="1933.5697120666186"/>
    <n v="16241.985581359597"/>
    <n v="26.855134889814149"/>
    <n v="2163.8520658643611"/>
    <n v="18176.357353260635"/>
    <n v="30.053500914782791"/>
  </r>
  <r>
    <n v="20"/>
    <n v="20"/>
    <n v="18"/>
    <s v="โรงงานวังม่วงRegion 6/9"/>
    <n v="310002644"/>
    <s v="โออิชิ กรีนที รสข้าวญี่ปุ่น 350 มล.Pack6"/>
    <x v="4"/>
    <n v="8.4"/>
    <n v="72"/>
    <x v="2"/>
    <x v="5"/>
    <n v="2987.8037481976216"/>
    <n v="25097.551484860021"/>
    <n v="41.497274280522525"/>
    <n v="2068.9940691012184"/>
    <n v="17379.550180450235"/>
    <n v="28.736028737516921"/>
    <n v="2315.4050576747622"/>
    <n v="19449.402484468003"/>
    <n v="32.158403578816142"/>
  </r>
  <r>
    <n v="21"/>
    <n v="21"/>
    <n v="19"/>
    <s v="โรงงานวังม่วงRegion 6/14"/>
    <n v="310002644"/>
    <s v="โออิชิ กรีนที รสข้าวญี่ปุ่น 350 มล.Pack6"/>
    <x v="4"/>
    <n v="8.4"/>
    <n v="72"/>
    <x v="0"/>
    <x v="6"/>
    <n v="2444.5667030707814"/>
    <n v="20534.360305794566"/>
    <n v="33.952315320427516"/>
    <n v="1692.8133292646335"/>
    <n v="14219.631965822922"/>
    <n v="23.511296239786574"/>
    <n v="1894.4223199157148"/>
    <n v="15913.147487292004"/>
    <n v="26.311421109940483"/>
  </r>
  <r>
    <n v="22"/>
    <n v="22"/>
    <n v="20"/>
    <s v="โรงงานวังม่วงRegion 7"/>
    <n v="310002644"/>
    <s v="โออิชิ กรีนที รสข้าวญี่ปุ่น 350 มล.Pack6"/>
    <x v="4"/>
    <n v="8.4"/>
    <n v="72"/>
    <x v="0"/>
    <x v="7"/>
    <n v="6080.3128470731135"/>
    <n v="51074.627915414152"/>
    <n v="84.448789542682135"/>
    <n v="4994.5822184582157"/>
    <n v="41954.490635049013"/>
    <n v="69.369197478586329"/>
    <n v="5589.4219815788329"/>
    <n v="46951.144645262197"/>
    <n v="77.630860855261574"/>
  </r>
  <r>
    <n v="23"/>
    <n v="23"/>
    <n v="21"/>
    <s v="โรงงานวังม่วงRegion 8"/>
    <n v="310002644"/>
    <s v="โออิชิ กรีนที รสข้าวญี่ปุ่น 350 มล.Pack6"/>
    <x v="4"/>
    <n v="8.4"/>
    <n v="72"/>
    <x v="3"/>
    <x v="8"/>
    <n v="4134.7019228501586"/>
    <n v="34731.496151941334"/>
    <n v="57.426415595141094"/>
    <n v="2944.331575491025"/>
    <n v="24732.385234124609"/>
    <n v="40.893494104042013"/>
    <n v="3294.9926358778293"/>
    <n v="27677.938141373768"/>
    <n v="45.763786609414296"/>
  </r>
  <r>
    <n v="9"/>
    <n v="9"/>
    <n v="11"/>
    <s v="โรงงานวังม่วงMT"/>
    <n v="310002644"/>
    <s v="โออิชิ กรีนที รสข้าวญี่ปุ่น 350 มล.Pack6"/>
    <x v="4"/>
    <n v="8.4"/>
    <n v="72"/>
    <x v="4"/>
    <x v="9"/>
    <n v="10666.058823529411"/>
    <n v="89594.894117647054"/>
    <n v="148.13970588235293"/>
    <n v="10720.153846153846"/>
    <n v="90049.292307692303"/>
    <n v="148.89102564102564"/>
    <n v="11162"/>
    <n v="93760.8"/>
    <n v="155.02777777777777"/>
  </r>
  <r>
    <n v="15"/>
    <n v="15"/>
    <n v="13"/>
    <s v="โรงงานวังม่วงRegion 1"/>
    <n v="310002645"/>
    <s v="โออิชิ กรีนที รสต้นตำรับ 350 มล."/>
    <x v="4"/>
    <n v="8.4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645"/>
    <s v="โออิชิ กรีนที รสต้นตำรับ 350 มล."/>
    <x v="4"/>
    <n v="8.4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645"/>
    <s v="โออิชิ กรีนที รสต้นตำรับ 350 มล."/>
    <x v="4"/>
    <n v="8.4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645"/>
    <s v="โออิชิ กรีนที รสต้นตำรับ 350 มล."/>
    <x v="4"/>
    <n v="8.4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645"/>
    <s v="โออิชิ กรีนที รสต้นตำรับ 350 มล."/>
    <x v="4"/>
    <n v="8.4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645"/>
    <s v="โออิชิ กรีนที รสต้นตำรับ 350 มล."/>
    <x v="4"/>
    <n v="8.4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645"/>
    <s v="โออิชิ กรีนที รสต้นตำรับ 350 มล."/>
    <x v="4"/>
    <n v="8.4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645"/>
    <s v="โออิชิ กรีนที รสต้นตำรับ 350 มล."/>
    <x v="4"/>
    <n v="8.4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645"/>
    <s v="โออิชิ กรีนที รสต้นตำรับ 350 มล."/>
    <x v="4"/>
    <n v="8.4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645"/>
    <s v="โออิชิ กรีนที รสต้นตำรับ 350 มล."/>
    <x v="4"/>
    <n v="8.4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646"/>
    <s v="โออิชิ กรีนที รสต้นตำรับ 350 มล.Pack6"/>
    <x v="4"/>
    <n v="8.4"/>
    <n v="72"/>
    <x v="0"/>
    <x v="0"/>
    <n v="2883.2057278252018"/>
    <n v="24218.928113731698"/>
    <n v="40.044523997572249"/>
    <n v="3025.169838690651"/>
    <n v="25411.426645001469"/>
    <n v="42.016247759592375"/>
    <n v="3387.4088330092436"/>
    <n v="28454.234197277648"/>
    <n v="47.047344902906161"/>
  </r>
  <r>
    <n v="16"/>
    <n v="16"/>
    <n v="14"/>
    <s v="โรงงานวังม่วงRegion 2"/>
    <n v="310002646"/>
    <s v="โออิชิ กรีนที รสต้นตำรับ 350 มล.Pack6"/>
    <x v="4"/>
    <n v="8.4"/>
    <n v="72"/>
    <x v="0"/>
    <x v="1"/>
    <n v="6814.3782699026578"/>
    <n v="57240.777467182328"/>
    <n v="94.644142637536916"/>
    <n v="8388.2802004899568"/>
    <n v="70461.553684115643"/>
    <n v="116.50389167347163"/>
    <n v="9392.7071734903184"/>
    <n v="78898.740257318685"/>
    <n v="130.45426629847665"/>
  </r>
  <r>
    <n v="17"/>
    <n v="17"/>
    <n v="15"/>
    <s v="โรงงานวังม่วงRegion 3"/>
    <n v="310002646"/>
    <s v="โออิชิ กรีนที รสต้นตำรับ 350 มล.Pack6"/>
    <x v="4"/>
    <n v="8.4"/>
    <n v="72"/>
    <x v="1"/>
    <x v="2"/>
    <n v="11417.390923097279"/>
    <n v="95906.083754017149"/>
    <n v="158.57487393190664"/>
    <n v="11028.329452428716"/>
    <n v="92637.967400401219"/>
    <n v="153.17124239484326"/>
    <n v="12348.880424069683"/>
    <n v="103730.59556218534"/>
    <n v="171.51222811207893"/>
  </r>
  <r>
    <n v="18"/>
    <n v="18"/>
    <n v="16"/>
    <s v="โรงงานวังม่วงRegion 4"/>
    <n v="310002646"/>
    <s v="โออิชิ กรีนที รสต้นตำรับ 350 มล.Pack6"/>
    <x v="4"/>
    <n v="8.4"/>
    <n v="72"/>
    <x v="1"/>
    <x v="3"/>
    <n v="6282.6129309875287"/>
    <n v="52773.948620295247"/>
    <n v="87.258512930382338"/>
    <n v="7224.7533394550892"/>
    <n v="60687.92805142275"/>
    <n v="100.34379638132069"/>
    <n v="8089.8576223329155"/>
    <n v="67954.804027596489"/>
    <n v="112.35913364351272"/>
  </r>
  <r>
    <n v="19"/>
    <n v="19"/>
    <n v="17"/>
    <s v="โรงงานวังม่วงRegion 5"/>
    <n v="310002646"/>
    <s v="โออิชิ กรีนที รสต้นตำรับ 350 มล.Pack6"/>
    <x v="4"/>
    <n v="8.4"/>
    <n v="72"/>
    <x v="2"/>
    <x v="4"/>
    <n v="2006.4414129309885"/>
    <n v="16854.107868620304"/>
    <n v="27.867241846263727"/>
    <n v="2461.7778849264"/>
    <n v="20678.934233381762"/>
    <n v="34.191359512866669"/>
    <n v="2756.5553661330277"/>
    <n v="23155.065075517436"/>
    <n v="38.28549119629205"/>
  </r>
  <r>
    <n v="20"/>
    <n v="20"/>
    <n v="18"/>
    <s v="โรงงานวังม่วงRegion 6/9"/>
    <n v="310002646"/>
    <s v="โออิชิ กรีนที รสต้นตำรับ 350 มล.Pack6"/>
    <x v="4"/>
    <n v="8.4"/>
    <n v="72"/>
    <x v="2"/>
    <x v="5"/>
    <n v="4436.284764615255"/>
    <n v="37264.792022768146"/>
    <n v="61.615066175211872"/>
    <n v="4518.4987286983824"/>
    <n v="37955.38932106641"/>
    <n v="62.756926787477532"/>
    <n v="5059.5514703923709"/>
    <n v="42500.232351295919"/>
    <n v="70.271548199894042"/>
  </r>
  <r>
    <n v="21"/>
    <n v="21"/>
    <n v="19"/>
    <s v="โรงงานวังม่วงRegion 6/14"/>
    <n v="310002646"/>
    <s v="โออิชิ กรีนที รสต้นตำรับ 350 มล.Pack6"/>
    <x v="4"/>
    <n v="8.4"/>
    <n v="72"/>
    <x v="0"/>
    <x v="6"/>
    <n v="3629.687534685208"/>
    <n v="30489.375291355747"/>
    <n v="50.412326870627886"/>
    <n v="3696.9535052986762"/>
    <n v="31054.409444508881"/>
    <n v="51.346576462481615"/>
    <n v="4139.6330212301218"/>
    <n v="34772.917378333026"/>
    <n v="57.494903072640582"/>
  </r>
  <r>
    <n v="22"/>
    <n v="22"/>
    <n v="20"/>
    <s v="โรงงานวังม่วงRegion 7"/>
    <n v="310002646"/>
    <s v="โออิชิ กรีนที รสต้นตำรับ 350 มล.Pack6"/>
    <x v="4"/>
    <n v="8.4"/>
    <n v="72"/>
    <x v="0"/>
    <x v="7"/>
    <n v="5701.5620240753879"/>
    <n v="47893.12100223326"/>
    <n v="79.188361445491495"/>
    <n v="6168.733638679586"/>
    <n v="51817.362564908522"/>
    <n v="85.676856092772027"/>
    <n v="6907.3883221011693"/>
    <n v="58022.061905649825"/>
    <n v="95.935948918071801"/>
  </r>
  <r>
    <n v="23"/>
    <n v="23"/>
    <n v="21"/>
    <s v="โรงงานวังม่วงRegion 8"/>
    <n v="310002646"/>
    <s v="โออิชิ กรีนที รสต้นตำรับ 350 มล.Pack6"/>
    <x v="4"/>
    <n v="8.4"/>
    <n v="72"/>
    <x v="3"/>
    <x v="8"/>
    <n v="4451.2649833090827"/>
    <n v="37390.625859796295"/>
    <n v="61.823124768181707"/>
    <n v="4575.1781366072728"/>
    <n v="38431.496347501095"/>
    <n v="63.544140786212125"/>
    <n v="5123.0177672411492"/>
    <n v="43033.349244825658"/>
    <n v="71.153024545015967"/>
  </r>
  <r>
    <n v="9"/>
    <n v="9"/>
    <n v="11"/>
    <s v="โรงงานวังม่วงMT"/>
    <n v="310002646"/>
    <s v="โออิชิ กรีนที รสต้นตำรับ 350 มล.Pack6"/>
    <x v="4"/>
    <n v="8.4"/>
    <n v="72"/>
    <x v="4"/>
    <x v="9"/>
    <n v="0"/>
    <n v="0"/>
    <n v="0"/>
    <n v="15489.565934065937"/>
    <n v="130112.35384615387"/>
    <n v="215.13286019536022"/>
    <n v="15453"/>
    <n v="129805.20000000001"/>
    <n v="214.625"/>
  </r>
  <r>
    <n v="15"/>
    <n v="15"/>
    <n v="13"/>
    <s v="โรงงานนวนครRegion 1"/>
    <n v="310002879"/>
    <s v="โออิชิ กรีนที รสน้ำผึ้งผสมมะนาว ดับเบิ้ลเลมอน 380 มล.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879"/>
    <s v="โออิชิ กรีนที รสน้ำผึ้งผสมมะนาว ดับเบิ้ลเลมอน 380 มล.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879"/>
    <s v="โออิชิ กรีนที รสน้ำผึ้งผสมมะนาว ดับเบิ้ลเลมอน 380 มล.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879"/>
    <s v="โออิชิ กรีนที รสน้ำผึ้งผสมมะนาว ดับเบิ้ลเลมอน 380 มล.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879"/>
    <s v="โออิชิ กรีนที รสน้ำผึ้งผสมมะนาว ดับเบิ้ลเลมอน 380 มล.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879"/>
    <s v="โออิชิ กรีนที รสน้ำผึ้งผสมมะนาว ดับเบิ้ลเลมอน 380 มล.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879"/>
    <s v="โออิชิ กรีนที รสน้ำผึ้งผสมมะนาว ดับเบิ้ลเลมอน 380 มล.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879"/>
    <s v="โออิชิ กรีนที รสน้ำผึ้งผสมมะนาว ดับเบิ้ลเลมอน 380 มล.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879"/>
    <s v="โออิชิ กรีนที รสน้ำผึ้งผสมมะนาว ดับเบิ้ลเลมอน 380 มล.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879"/>
    <s v="โออิชิ กรีนที รสน้ำผึ้งผสมมะนาว ดับเบิ้ลเลมอน 380 มล.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904"/>
    <s v="น้ำชาเขียวญี่ปุ่น เก็นไมฉะ สูตรไม่มีน้ำตาล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904"/>
    <s v="น้ำชาเขียวญี่ปุ่น เก็นไมฉะ สูตรไม่มีน้ำตาล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904"/>
    <s v="น้ำชาเขียวญี่ปุ่น เก็นไมฉะ สูตรไม่มีน้ำตาล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904"/>
    <s v="น้ำชาเขียวญี่ปุ่น เก็นไมฉะ สูตรไม่มีน้ำตาล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904"/>
    <s v="น้ำชาเขียวญี่ปุ่น เก็นไมฉะ สูตรไม่มีน้ำตาล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904"/>
    <s v="น้ำชาเขียวญี่ปุ่น เก็นไมฉะ สูตรไม่มีน้ำตาล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904"/>
    <s v="น้ำชาเขียวญี่ปุ่น เก็นไมฉะ สูตรไม่มีน้ำตาล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904"/>
    <s v="น้ำชาเขียวญี่ปุ่น เก็นไมฉะ สูตรไม่มีน้ำตาล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904"/>
    <s v="น้ำชาเขียวญี่ปุ่น เก็นไมฉะ สูตรไม่มีน้ำตาล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904"/>
    <s v="น้ำชาเขียวญี่ปุ่น เก็นไมฉะ สูตรไม่มีน้ำตาล"/>
    <x v="5"/>
    <n v="9.6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905"/>
    <s v="โออิชิ กรีนที เก็นไมฉะ สูตรดีไลท์ 400 มล.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905"/>
    <s v="โออิชิ กรีนที เก็นไมฉะ สูตรดีไลท์ 400 มล.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905"/>
    <s v="โออิชิ กรีนที เก็นไมฉะ สูตรดีไลท์ 400 มล.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905"/>
    <s v="โออิชิ กรีนที เก็นไมฉะ สูตรดีไลท์ 400 มล.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905"/>
    <s v="โออิชิ กรีนที เก็นไมฉะ สูตรดีไลท์ 400 มล.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905"/>
    <s v="โออิชิ กรีนที เก็นไมฉะ สูตรดีไลท์ 400 มล.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905"/>
    <s v="โออิชิ กรีนที เก็นไมฉะ สูตรดีไลท์ 400 มล.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905"/>
    <s v="โออิชิ กรีนที เก็นไมฉะ สูตรดีไลท์ 400 มล.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905"/>
    <s v="โออิชิ กรีนที เก็นไมฉะ สูตรดีไลท์ 400 มล.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905"/>
    <s v="โออิชิ กรีนที เก็นไมฉะ สูตรดีไลท์ 400 มล."/>
    <x v="5"/>
    <n v="9.6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2906"/>
    <s v="โออิชิ กรีนที คาบูเซฉะ สูตรไม่มีน้าตาล 400 มล.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2906"/>
    <s v="โออิชิ กรีนที คาบูเซฉะ สูตรไม่มีน้าตาล 400 มล.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2906"/>
    <s v="โออิชิ กรีนที คาบูเซฉะ สูตรไม่มีน้าตาล 400 มล.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2906"/>
    <s v="โออิชิ กรีนที คาบูเซฉะ สูตรไม่มีน้าตาล 400 มล.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2906"/>
    <s v="โออิชิ กรีนที คาบูเซฉะ สูตรไม่มีน้าตาล 400 มล.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2906"/>
    <s v="โออิชิ กรีนที คาบูเซฉะ สูตรไม่มีน้าตาล 400 มล.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2906"/>
    <s v="โออิชิ กรีนที คาบูเซฉะ สูตรไม่มีน้าตาล 400 มล.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2906"/>
    <s v="โออิชิ กรีนที คาบูเซฉะ สูตรไม่มีน้าตาล 400 มล.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2906"/>
    <s v="โออิชิ กรีนที คาบูเซฉะ สูตรไม่มีน้าตาล 400 มล.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2906"/>
    <s v="โออิชิ กรีนที คาบูเซฉะ สูตรไม่มีน้าตาล 400 มล."/>
    <x v="5"/>
    <n v="9.6"/>
    <n v="60"/>
    <x v="4"/>
    <x v="9"/>
    <n v="35.384833451452891"/>
    <n v="339.69440113394774"/>
    <n v="0.58974722419088155"/>
    <n v="309"/>
    <n v="2966.4"/>
    <n v="5.15"/>
    <n v="281.74817044438254"/>
    <n v="2704.7824362660722"/>
    <n v="4.6958028407397086"/>
  </r>
  <r>
    <n v="15"/>
    <n v="15"/>
    <n v="13"/>
    <s v="โรงงานนวนครRegion 1"/>
    <n v="310002949"/>
    <s v="โออิชิ กรีนที รสต้นตำรับ 180 มล. Pack 4"/>
    <x v="6"/>
    <n v="6.4799999999999995"/>
    <n v="88"/>
    <x v="0"/>
    <x v="0"/>
    <n v="209.20495541116722"/>
    <n v="1355.6481110643635"/>
    <n v="2.3773290387632637"/>
    <n v="185.95764836057157"/>
    <n v="1205.0055613765037"/>
    <n v="2.113155095006495"/>
    <n v="210.21112464474217"/>
    <n v="1362.1680876979292"/>
    <n v="2.3887627800538884"/>
  </r>
  <r>
    <n v="16"/>
    <n v="16"/>
    <n v="14"/>
    <s v="โรงงานนวนครRegion 2"/>
    <n v="310002949"/>
    <s v="โออิชิ กรีนที รสต้นตำรับ 180 มล. Pack 4"/>
    <x v="6"/>
    <n v="6.4799999999999995"/>
    <n v="88"/>
    <x v="0"/>
    <x v="1"/>
    <n v="727.41906514525124"/>
    <n v="4713.6755421412281"/>
    <n v="8.2661257402869452"/>
    <n v="1184.8402457469447"/>
    <n v="7677.7647924402008"/>
    <n v="13.464093701669826"/>
    <n v="1339.3727161997565"/>
    <n v="8679.1352009744223"/>
    <n v="15.22014450226996"/>
  </r>
  <r>
    <n v="17"/>
    <n v="17"/>
    <n v="15"/>
    <s v="โรงงานนวนครRegion 3"/>
    <n v="310002949"/>
    <s v="โออิชิ กรีนที รสต้นตำรับ 180 มล. Pack 4"/>
    <x v="6"/>
    <n v="6.4799999999999995"/>
    <n v="88"/>
    <x v="1"/>
    <x v="2"/>
    <n v="508.61755214641579"/>
    <n v="3295.8417379087741"/>
    <n v="5.779744910754725"/>
    <n v="564.6970789665063"/>
    <n v="3659.2370717029607"/>
    <n v="6.417012260983026"/>
    <n v="638.34754364596017"/>
    <n v="4136.4920828258219"/>
    <n v="7.2539493596131841"/>
  </r>
  <r>
    <n v="18"/>
    <n v="18"/>
    <n v="16"/>
    <s v="โรงงานนวนครRegion 4"/>
    <n v="310002949"/>
    <s v="โออิชิ กรีนที รสต้นตำรับ 180 มล. Pack 4"/>
    <x v="6"/>
    <n v="6.4799999999999995"/>
    <n v="88"/>
    <x v="1"/>
    <x v="3"/>
    <n v="333.96020405085409"/>
    <n v="2164.0621222495342"/>
    <n v="3.7950023187597055"/>
    <n v="352.29591180236724"/>
    <n v="2282.8775084793397"/>
    <n v="4.0033626341178099"/>
    <n v="398.24401136825009"/>
    <n v="2580.6211936662603"/>
    <n v="4.5255001291846604"/>
  </r>
  <r>
    <n v="19"/>
    <n v="19"/>
    <n v="17"/>
    <s v="โรงงานนวนครRegion 5"/>
    <n v="310002949"/>
    <s v="โออิชิ กรีนที รสต้นตำรับ 180 มล. Pack 4"/>
    <x v="6"/>
    <n v="6.4799999999999995"/>
    <n v="88"/>
    <x v="2"/>
    <x v="4"/>
    <n v="122.83593712215324"/>
    <n v="795.9768725515529"/>
    <n v="1.3958629218426504"/>
    <n v="258.46407088648249"/>
    <n v="1674.8471793444064"/>
    <n v="2.9370917146191191"/>
    <n v="292.17417783191229"/>
    <n v="1893.2886723507916"/>
    <n v="3.3201611117262759"/>
  </r>
  <r>
    <n v="20"/>
    <n v="20"/>
    <n v="18"/>
    <s v="โรงงานนวนครRegion 6/9"/>
    <n v="310002949"/>
    <s v="โออิชิ กรีนที รสต้นตำรับ 180 มล. Pack 4"/>
    <x v="6"/>
    <n v="6.4799999999999995"/>
    <n v="88"/>
    <x v="2"/>
    <x v="5"/>
    <n v="247.01539230658003"/>
    <n v="1600.6597421466386"/>
    <n v="2.8069930943929546"/>
    <n v="176.87302012644275"/>
    <n v="1146.1371704193489"/>
    <n v="2.0099206832550314"/>
    <n v="199.94163621599677"/>
    <n v="1295.6218026796589"/>
    <n v="2.2720640479090544"/>
  </r>
  <r>
    <n v="21"/>
    <n v="21"/>
    <n v="19"/>
    <s v="โรงงานนวนครRegion 6/14"/>
    <n v="310002949"/>
    <s v="โออิชิ กรีนที รสต้นตำรับ 180 มล. Pack 4"/>
    <x v="6"/>
    <n v="6.4799999999999995"/>
    <n v="88"/>
    <x v="0"/>
    <x v="6"/>
    <n v="202.10350279629273"/>
    <n v="1309.6306981199768"/>
    <n v="2.2966307135942357"/>
    <n v="144.71428919436224"/>
    <n v="937.74859397946727"/>
    <n v="1.6444805590268436"/>
    <n v="163.58861144945189"/>
    <n v="1060.0542021924482"/>
    <n v="1.8589614937437715"/>
  </r>
  <r>
    <n v="22"/>
    <n v="22"/>
    <n v="20"/>
    <s v="โรงงานนวนครRegion 7"/>
    <n v="310002949"/>
    <s v="โออิชิ กรีนที รสต้นตำรับ 180 มล. Pack 4"/>
    <x v="6"/>
    <n v="6.4799999999999995"/>
    <n v="88"/>
    <x v="0"/>
    <x v="7"/>
    <n v="567.15655343119192"/>
    <n v="3675.1744662341234"/>
    <n v="6.4449608344453626"/>
    <n v="499.86780706098591"/>
    <n v="3239.1433897551883"/>
    <n v="5.6803159893293858"/>
    <n v="565.06293138449041"/>
    <n v="3661.6077953714976"/>
    <n v="6.421169674823755"/>
  </r>
  <r>
    <n v="23"/>
    <n v="23"/>
    <n v="21"/>
    <s v="โรงงานนวนครRegion 8"/>
    <n v="310002949"/>
    <s v="โออิชิ กรีนที รสต้นตำรับ 180 มล. Pack 4"/>
    <x v="6"/>
    <n v="6.4799999999999995"/>
    <n v="88"/>
    <x v="3"/>
    <x v="8"/>
    <n v="847.37603499110389"/>
    <n v="5490.9967067423531"/>
    <n v="9.6292731248989085"/>
    <n v="834.25036741577514"/>
    <n v="5405.9423808542224"/>
    <n v="9.4801178115428986"/>
    <n v="943.05724725943969"/>
    <n v="6111.0109622411692"/>
    <n v="10.716559627948179"/>
  </r>
  <r>
    <n v="9"/>
    <n v="9"/>
    <n v="11"/>
    <s v="โรงงานนวนครMT"/>
    <n v="310002949"/>
    <s v="โออิชิ กรีนที รสต้นตำรับ 180 มล. Pack 4"/>
    <x v="6"/>
    <n v="6.4799999999999995"/>
    <n v="88"/>
    <x v="4"/>
    <x v="9"/>
    <n v="932.31777028298518"/>
    <n v="6041.4191514337435"/>
    <n v="10.594520116852104"/>
    <n v="943.06236724706332"/>
    <n v="6111.0441397609702"/>
    <n v="10.716617809625719"/>
    <n v="819.49695589725548"/>
    <n v="5310.3402742142152"/>
    <n v="9.3124654079233569"/>
  </r>
  <r>
    <n v="15"/>
    <n v="15"/>
    <n v="13"/>
    <s v="โรงงานนวนครRegion 1"/>
    <n v="310002950"/>
    <s v="โออิชิ กรีนที รสต้นตำรับ 180 มล. Pack 12"/>
    <x v="6"/>
    <n v="6.4799999999999995"/>
    <n v="88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950"/>
    <s v="โออิชิ กรีนที รสต้นตำรับ 180 มล. Pack 12"/>
    <x v="6"/>
    <n v="6.4799999999999995"/>
    <n v="88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950"/>
    <s v="โออิชิ กรีนที รสต้นตำรับ 180 มล. Pack 12"/>
    <x v="6"/>
    <n v="6.4799999999999995"/>
    <n v="88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950"/>
    <s v="โออิชิ กรีนที รสต้นตำรับ 180 มล. Pack 12"/>
    <x v="6"/>
    <n v="6.4799999999999995"/>
    <n v="88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950"/>
    <s v="โออิชิ กรีนที รสต้นตำรับ 180 มล. Pack 12"/>
    <x v="6"/>
    <n v="6.4799999999999995"/>
    <n v="88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950"/>
    <s v="โออิชิ กรีนที รสต้นตำรับ 180 มล. Pack 12"/>
    <x v="6"/>
    <n v="6.4799999999999995"/>
    <n v="88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950"/>
    <s v="โออิชิ กรีนที รสต้นตำรับ 180 มล. Pack 12"/>
    <x v="6"/>
    <n v="6.4799999999999995"/>
    <n v="88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950"/>
    <s v="โออิชิ กรีนที รสต้นตำรับ 180 มล. Pack 12"/>
    <x v="6"/>
    <n v="6.4799999999999995"/>
    <n v="88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950"/>
    <s v="โออิชิ กรีนที รสต้นตำรับ 180 มล. Pack 12"/>
    <x v="6"/>
    <n v="6.4799999999999995"/>
    <n v="88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950"/>
    <s v="โออิชิ กรีนที รสต้นตำรับ 180 มล. Pack 12"/>
    <x v="6"/>
    <n v="6.4799999999999995"/>
    <n v="88"/>
    <x v="4"/>
    <x v="9"/>
    <n v="5706.4999999999991"/>
    <n v="36978.119999999988"/>
    <n v="64.846590909090892"/>
    <n v="5620.5769230769229"/>
    <n v="36421.338461538457"/>
    <n v="63.870192307692307"/>
    <n v="5035"/>
    <n v="32626.799999999999"/>
    <n v="57.215909090909093"/>
  </r>
  <r>
    <n v="15"/>
    <n v="15"/>
    <n v="13"/>
    <s v="โรงงานนวนครRegion 1"/>
    <n v="310002951"/>
    <s v="โออิชิ กรีนที รสข้ำวญี่ปุ่น 180 มล. Pack 4"/>
    <x v="6"/>
    <n v="6.4799999999999995"/>
    <n v="88"/>
    <x v="0"/>
    <x v="0"/>
    <n v="160.5928319030792"/>
    <n v="1040.6415507319532"/>
    <n v="1.8249185443531728"/>
    <n v="169.69486160320861"/>
    <n v="1099.6227031887918"/>
    <n v="1.9283507000364615"/>
    <n v="208.49754500818329"/>
    <n v="1351.0640916530276"/>
    <n v="2.3692902841839012"/>
  </r>
  <r>
    <n v="16"/>
    <n v="16"/>
    <n v="14"/>
    <s v="โรงงานนวนครRegion 2"/>
    <n v="310002951"/>
    <s v="โออิชิ กรีนที รสข้ำวญี่ปุ่น 180 มล. Pack 4"/>
    <x v="6"/>
    <n v="6.4799999999999995"/>
    <n v="88"/>
    <x v="0"/>
    <x v="1"/>
    <n v="627.31574962140314"/>
    <n v="4065.0060575466919"/>
    <n v="7.1285880638795813"/>
    <n v="1291.2718375119152"/>
    <n v="8367.4415070772102"/>
    <n v="14.673543608089945"/>
    <n v="1586.5360065466448"/>
    <n v="10280.753322422257"/>
    <n v="18.028818256211874"/>
  </r>
  <r>
    <n v="17"/>
    <n v="17"/>
    <n v="15"/>
    <s v="โรงงานนวนครRegion 3"/>
    <n v="310002951"/>
    <s v="โออิชิ กรีนที รสข้ำวญี่ปุ่น 180 มล. Pack 4"/>
    <x v="6"/>
    <n v="6.4799999999999995"/>
    <n v="88"/>
    <x v="1"/>
    <x v="2"/>
    <n v="425.73828874305889"/>
    <n v="2758.7841110550212"/>
    <n v="4.8379350993529417"/>
    <n v="502.89779298034216"/>
    <n v="3258.777698512617"/>
    <n v="5.7147476475038879"/>
    <n v="617.89116202945991"/>
    <n v="4003.9347299509"/>
    <n v="7.0214904776074993"/>
  </r>
  <r>
    <n v="18"/>
    <n v="18"/>
    <n v="16"/>
    <s v="โรงงานนวนครRegion 4"/>
    <n v="310002951"/>
    <s v="โออิชิ กรีนที รสข้ำวญี่ปุ่น 180 มล. Pack 4"/>
    <x v="6"/>
    <n v="6.4799999999999995"/>
    <n v="88"/>
    <x v="1"/>
    <x v="3"/>
    <n v="359.66102978293776"/>
    <n v="2330.6034729934363"/>
    <n v="4.0870571566242928"/>
    <n v="360.6015809068183"/>
    <n v="2336.6982442761823"/>
    <n v="4.097745237577481"/>
    <n v="443.05728314238951"/>
    <n v="2871.0111947626838"/>
    <n v="5.0347418538907895"/>
  </r>
  <r>
    <n v="19"/>
    <n v="19"/>
    <n v="17"/>
    <s v="โรงงานนวนครRegion 5"/>
    <n v="310002951"/>
    <s v="โออิชิ กรีนที รสข้ำวญี่ปุ่น 180 มล. Pack 4"/>
    <x v="6"/>
    <n v="6.4799999999999995"/>
    <n v="88"/>
    <x v="2"/>
    <x v="4"/>
    <n v="112.91683493185255"/>
    <n v="731.70109035840449"/>
    <n v="1.2831458514983245"/>
    <n v="276.63797750939739"/>
    <n v="1792.6140942608949"/>
    <n v="3.1436133807886066"/>
    <n v="339.89443535188218"/>
    <n v="2202.5159410801962"/>
    <n v="3.8624367653622973"/>
  </r>
  <r>
    <n v="20"/>
    <n v="20"/>
    <n v="18"/>
    <s v="โรงงานนวนครRegion 6/9"/>
    <n v="310002951"/>
    <s v="โออิชิ กรีนที รสข้ำวญี่ปุ่น 180 มล. Pack 4"/>
    <x v="6"/>
    <n v="6.4799999999999995"/>
    <n v="88"/>
    <x v="2"/>
    <x v="5"/>
    <n v="207.93426047450777"/>
    <n v="1347.4140078748103"/>
    <n v="2.3628893235739521"/>
    <n v="175.9700361729106"/>
    <n v="1140.2858344004605"/>
    <n v="1.9996595019648931"/>
    <n v="216.20761047463176"/>
    <n v="1401.0253158756138"/>
    <n v="2.4569046644844517"/>
  </r>
  <r>
    <n v="21"/>
    <n v="21"/>
    <n v="19"/>
    <s v="โรงงานนวนครRegion 6/14"/>
    <n v="310002951"/>
    <s v="โออิชิ กรีนที รสข้ำวญี่ปุ่น 180 มล. Pack 4"/>
    <x v="6"/>
    <n v="6.4799999999999995"/>
    <n v="88"/>
    <x v="0"/>
    <x v="6"/>
    <n v="170.12803129732453"/>
    <n v="1102.4296428066627"/>
    <n v="1.9332730829241422"/>
    <n v="143.97548414147229"/>
    <n v="932.96113723674034"/>
    <n v="1.636085047062185"/>
    <n v="176.89713584288052"/>
    <n v="1146.2934402618657"/>
    <n v="2.0101947254872785"/>
  </r>
  <r>
    <n v="22"/>
    <n v="22"/>
    <n v="20"/>
    <s v="โรงงานนวนครRegion 7"/>
    <n v="310002951"/>
    <s v="โออิชิ กรีนที รสข้ำวญี่ปุ่น 180 มล. Pack 4"/>
    <x v="6"/>
    <n v="6.4799999999999995"/>
    <n v="88"/>
    <x v="0"/>
    <x v="7"/>
    <n v="534.47301867743545"/>
    <n v="3463.3851610297816"/>
    <n v="6.0735570304254027"/>
    <n v="586.86139637776307"/>
    <n v="3802.8618485279044"/>
    <n v="6.6688795042927618"/>
    <n v="721.05400981996729"/>
    <n v="4672.4299836333876"/>
    <n v="8.1937955661359911"/>
  </r>
  <r>
    <n v="23"/>
    <n v="23"/>
    <n v="21"/>
    <s v="โรงงานนวนครRegion 8"/>
    <n v="310002951"/>
    <s v="โออิชิ กรีนที รสข้ำวญี่ปุ่น 180 มล. Pack 4"/>
    <x v="6"/>
    <n v="6.4799999999999995"/>
    <n v="88"/>
    <x v="3"/>
    <x v="8"/>
    <n v="715.1399545683995"/>
    <n v="4634.1069056032284"/>
    <n v="8.1265903928227221"/>
    <n v="812.23738444452442"/>
    <n v="5263.2982512005183"/>
    <n v="9.2299702777786869"/>
    <n v="997.96481178396073"/>
    <n v="6466.8119803600648"/>
    <n v="11.340509224817735"/>
  </r>
  <r>
    <n v="9"/>
    <n v="9"/>
    <n v="11"/>
    <s v="โรงงานนวนครMT"/>
    <n v="310002951"/>
    <s v="โออิชิ กรีนที รสข้ำวญี่ปุ่น 180 มล. Pack 4"/>
    <x v="6"/>
    <n v="6.4799999999999995"/>
    <n v="88"/>
    <x v="4"/>
    <x v="9"/>
    <n v="503.58823529411768"/>
    <n v="3263.2517647058821"/>
    <n v="5.7225935828877006"/>
    <n v="613.53846153846166"/>
    <n v="3975.7292307692314"/>
    <n v="6.9720279720279734"/>
    <n v="574"/>
    <n v="3719.5199999999995"/>
    <n v="6.5227272727272725"/>
  </r>
  <r>
    <n v="15"/>
    <n v="15"/>
    <n v="13"/>
    <s v="โรงงานนวนครRegion 1"/>
    <n v="310002952"/>
    <s v="โออิชิ กรีนที รสข้ำวญี่ปุ่น 180 มล. Pack 12"/>
    <x v="6"/>
    <n v="6.4799999999999995"/>
    <n v="88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952"/>
    <s v="โออิชิ กรีนที รสข้ำวญี่ปุ่น 180 มล. Pack 12"/>
    <x v="6"/>
    <n v="6.4799999999999995"/>
    <n v="88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952"/>
    <s v="โออิชิ กรีนที รสข้ำวญี่ปุ่น 180 มล. Pack 12"/>
    <x v="6"/>
    <n v="6.4799999999999995"/>
    <n v="88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952"/>
    <s v="โออิชิ กรีนที รสข้ำวญี่ปุ่น 180 มล. Pack 12"/>
    <x v="6"/>
    <n v="6.4799999999999995"/>
    <n v="88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952"/>
    <s v="โออิชิ กรีนที รสข้ำวญี่ปุ่น 180 มล. Pack 12"/>
    <x v="6"/>
    <n v="6.4799999999999995"/>
    <n v="88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952"/>
    <s v="โออิชิ กรีนที รสข้ำวญี่ปุ่น 180 มล. Pack 12"/>
    <x v="6"/>
    <n v="6.4799999999999995"/>
    <n v="88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952"/>
    <s v="โออิชิ กรีนที รสข้ำวญี่ปุ่น 180 มล. Pack 12"/>
    <x v="6"/>
    <n v="6.4799999999999995"/>
    <n v="88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952"/>
    <s v="โออิชิ กรีนที รสข้ำวญี่ปุ่น 180 มล. Pack 12"/>
    <x v="6"/>
    <n v="6.4799999999999995"/>
    <n v="88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952"/>
    <s v="โออิชิ กรีนที รสข้ำวญี่ปุ่น 180 มล. Pack 12"/>
    <x v="6"/>
    <n v="6.4799999999999995"/>
    <n v="88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952"/>
    <s v="โออิชิ กรีนที รสข้ำวญี่ปุ่น 180 มล. Pack 12"/>
    <x v="6"/>
    <n v="6.4799999999999995"/>
    <n v="88"/>
    <x v="4"/>
    <x v="9"/>
    <n v="5942.5"/>
    <n v="38507.399999999994"/>
    <n v="67.528409090909093"/>
    <n v="5587.7307692307695"/>
    <n v="36208.49538461538"/>
    <n v="63.49694055944056"/>
    <n v="4523"/>
    <n v="29309.039999999997"/>
    <n v="51.397727272727273"/>
  </r>
  <r>
    <n v="15"/>
    <n v="15"/>
    <n v="13"/>
    <s v="โรงงานนวนครRegion 1"/>
    <n v="310002953"/>
    <s v="โออิชิ กรีนที รสน้ำผึ้งผสมมะนาว 180 มล.Pack 4 "/>
    <x v="6"/>
    <n v="6.4799999999999995"/>
    <n v="88"/>
    <x v="0"/>
    <x v="0"/>
    <n v="537.28547958186709"/>
    <n v="3481.6099076904984"/>
    <n v="6.1055168134303077"/>
    <n v="638.74807023757876"/>
    <n v="4139.0874951395099"/>
    <n v="7.2585007981543042"/>
    <n v="658.10915160584784"/>
    <n v="4264.5473024058938"/>
    <n v="7.4785130864300893"/>
  </r>
  <r>
    <n v="16"/>
    <n v="16"/>
    <n v="14"/>
    <s v="โรงงานนวนครRegion 2"/>
    <n v="310002953"/>
    <s v="โออิชิ กรีนที รสน้ำผึ้งผสมมะนาว 180 มล.Pack 4 "/>
    <x v="6"/>
    <n v="6.4799999999999995"/>
    <n v="88"/>
    <x v="0"/>
    <x v="1"/>
    <n v="3380.8510236613797"/>
    <n v="21907.914633325738"/>
    <n v="38.418761632515675"/>
    <n v="6252.5605043787809"/>
    <n v="40516.592068374499"/>
    <n v="71.051823913395239"/>
    <n v="6442.0817543455742"/>
    <n v="41744.689768159318"/>
    <n v="73.205474481199701"/>
  </r>
  <r>
    <n v="17"/>
    <n v="17"/>
    <n v="15"/>
    <s v="โรงงานนวนครRegion 3"/>
    <n v="310002953"/>
    <s v="โออิชิ กรีนที รสน้ำผึ้งผสมมะนาว 180 มล.Pack 4 "/>
    <x v="6"/>
    <n v="6.4799999999999995"/>
    <n v="88"/>
    <x v="1"/>
    <x v="2"/>
    <n v="7402.952664017218"/>
    <n v="47971.133262831572"/>
    <n v="84.124462091104746"/>
    <n v="9746.3331839795992"/>
    <n v="63156.239032187797"/>
    <n v="110.75378618158635"/>
    <n v="10041.754115344767"/>
    <n v="65070.56666743409"/>
    <n v="114.11084221982691"/>
  </r>
  <r>
    <n v="18"/>
    <n v="18"/>
    <n v="16"/>
    <s v="โรงงานนวนครRegion 4"/>
    <n v="310002953"/>
    <s v="โออิชิ กรีนที รสน้ำผึ้งผสมมะนาว 180 มล.Pack 4 "/>
    <x v="6"/>
    <n v="6.4799999999999995"/>
    <n v="88"/>
    <x v="1"/>
    <x v="3"/>
    <n v="8598.1549273115925"/>
    <n v="55716.043928979117"/>
    <n v="97.706305992177192"/>
    <n v="10703.983540391922"/>
    <n v="69361.813341739646"/>
    <n v="121.63617659536276"/>
    <n v="11028.431794635662"/>
    <n v="71464.238029239088"/>
    <n v="125.32308857540525"/>
  </r>
  <r>
    <n v="19"/>
    <n v="19"/>
    <n v="17"/>
    <s v="โรงงานนวนครRegion 5"/>
    <n v="310002953"/>
    <s v="โออิชิ กรีนที รสน้ำผึ้งผสมมะนาว 180 มล.Pack 4 "/>
    <x v="6"/>
    <n v="6.4799999999999995"/>
    <n v="88"/>
    <x v="2"/>
    <x v="4"/>
    <n v="1030.9214741164628"/>
    <n v="6680.3711522746789"/>
    <n v="11.715016751323441"/>
    <n v="1749.2450845206365"/>
    <n v="11335.108147693723"/>
    <n v="19.877785051370868"/>
    <n v="1802.2664210889834"/>
    <n v="11678.686408656611"/>
    <n v="20.480300239647537"/>
  </r>
  <r>
    <n v="20"/>
    <n v="20"/>
    <n v="18"/>
    <s v="โรงงานนวนครRegion 6/9"/>
    <n v="310002953"/>
    <s v="โออิชิ กรีนที รสน้ำผึ้งผสมมะนาว 180 มล.Pack 4 "/>
    <x v="6"/>
    <n v="6.4799999999999995"/>
    <n v="88"/>
    <x v="2"/>
    <x v="5"/>
    <n v="1452.2183675227172"/>
    <n v="9410.3750215472064"/>
    <n v="16.502481449121788"/>
    <n v="1586.8690979801827"/>
    <n v="10282.911754911584"/>
    <n v="18.03260338613844"/>
    <n v="1634.9686589156211"/>
    <n v="10594.596909773223"/>
    <n v="18.57918930585933"/>
  </r>
  <r>
    <n v="21"/>
    <n v="21"/>
    <n v="19"/>
    <s v="โรงงานนวนครRegion 6/14"/>
    <n v="310002953"/>
    <s v="โออิชิ กรีนที รสน้ำผึ้งผสมมะนาว 180 มล.Pack 4 "/>
    <x v="6"/>
    <n v="6.4799999999999995"/>
    <n v="88"/>
    <x v="0"/>
    <x v="6"/>
    <n v="1188.1786643367689"/>
    <n v="7699.3977449022614"/>
    <n v="13.502030276554192"/>
    <n v="1298.3474438019678"/>
    <n v="8413.2914358367507"/>
    <n v="14.753948225022361"/>
    <n v="1337.7016300218718"/>
    <n v="8668.3065625417294"/>
    <n v="15.20115488661218"/>
  </r>
  <r>
    <n v="22"/>
    <n v="22"/>
    <n v="20"/>
    <s v="โรงงานนวนครRegion 7"/>
    <n v="310002953"/>
    <s v="โออิชิ กรีนที รสน้ำผึ้งผสมมะนาว 180 มล.Pack 4 "/>
    <x v="6"/>
    <n v="6.4799999999999995"/>
    <n v="88"/>
    <x v="0"/>
    <x v="7"/>
    <n v="2179.2997443601289"/>
    <n v="14121.862343453635"/>
    <n v="24.764769822274193"/>
    <n v="3140.9044694548002"/>
    <n v="20353.060962067102"/>
    <n v="35.692096243804549"/>
    <n v="3236.1083688269828"/>
    <n v="20969.982229998848"/>
    <n v="36.773958736670259"/>
  </r>
  <r>
    <n v="23"/>
    <n v="23"/>
    <n v="21"/>
    <s v="โรงงานนวนครRegion 8"/>
    <n v="310002953"/>
    <s v="โออิชิ กรีนที รสน้ำผึ้งผสมมะนาว 180 มล.Pack 4 "/>
    <x v="6"/>
    <n v="6.4799999999999995"/>
    <n v="88"/>
    <x v="3"/>
    <x v="8"/>
    <n v="5097.4662265204324"/>
    <n v="33031.581147852397"/>
    <n v="57.925752574095824"/>
    <n v="5863.8393744853056"/>
    <n v="37997.679146664777"/>
    <n v="66.634538346423923"/>
    <n v="6041.5781052146885"/>
    <n v="39149.426121791177"/>
    <n v="68.654296650166913"/>
  </r>
  <r>
    <n v="9"/>
    <n v="9"/>
    <n v="11"/>
    <s v="โรงงานนวนครMT"/>
    <n v="310002953"/>
    <s v="โออิชิ กรีนที รสน้ำผึ้งผสมมะนาว 180 มล.Pack 4 "/>
    <x v="6"/>
    <n v="6.4799999999999995"/>
    <n v="88"/>
    <x v="4"/>
    <x v="9"/>
    <n v="6952.2352941176468"/>
    <n v="45050.484705882351"/>
    <n v="79.002673796791441"/>
    <n v="5050.9944093097129"/>
    <n v="32730.443772326937"/>
    <n v="57.397663742155828"/>
    <n v="4835.9792345789347"/>
    <n v="31337.145440071494"/>
    <n v="54.954309483851532"/>
  </r>
  <r>
    <n v="15"/>
    <n v="15"/>
    <n v="13"/>
    <s v="โรงงานนวนครRegion 1"/>
    <n v="310002954"/>
    <s v="โออิชิ กรีนที รสน้ำผึ้งผสมมะนาว 180 มล.Pack 12"/>
    <x v="6"/>
    <n v="6.4799999999999995"/>
    <n v="88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2954"/>
    <s v="โออิชิ กรีนที รสน้ำผึ้งผสมมะนาว 180 มล.Pack 12"/>
    <x v="6"/>
    <n v="6.4799999999999995"/>
    <n v="88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2954"/>
    <s v="โออิชิ กรีนที รสน้ำผึ้งผสมมะนาว 180 มล.Pack 12"/>
    <x v="6"/>
    <n v="6.4799999999999995"/>
    <n v="88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2954"/>
    <s v="โออิชิ กรีนที รสน้ำผึ้งผสมมะนาว 180 มล.Pack 12"/>
    <x v="6"/>
    <n v="6.4799999999999995"/>
    <n v="88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2954"/>
    <s v="โออิชิ กรีนที รสน้ำผึ้งผสมมะนาว 180 มล.Pack 12"/>
    <x v="6"/>
    <n v="6.4799999999999995"/>
    <n v="88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2954"/>
    <s v="โออิชิ กรีนที รสน้ำผึ้งผสมมะนาว 180 มล.Pack 12"/>
    <x v="6"/>
    <n v="6.4799999999999995"/>
    <n v="88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2954"/>
    <s v="โออิชิ กรีนที รสน้ำผึ้งผสมมะนาว 180 มล.Pack 12"/>
    <x v="6"/>
    <n v="6.4799999999999995"/>
    <n v="88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2954"/>
    <s v="โออิชิ กรีนที รสน้ำผึ้งผสมมะนาว 180 มล.Pack 12"/>
    <x v="6"/>
    <n v="6.4799999999999995"/>
    <n v="88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2954"/>
    <s v="โออิชิ กรีนที รสน้ำผึ้งผสมมะนาว 180 มล.Pack 12"/>
    <x v="6"/>
    <n v="6.4799999999999995"/>
    <n v="88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2954"/>
    <s v="โออิชิ กรีนที รสน้ำผึ้งผสมมะนาว 180 มล.Pack 12"/>
    <x v="6"/>
    <n v="6.4799999999999995"/>
    <n v="88"/>
    <x v="4"/>
    <x v="9"/>
    <n v="23861"/>
    <n v="154619.28"/>
    <n v="271.14772727272725"/>
    <n v="19569.73076923077"/>
    <n v="126811.85538461538"/>
    <n v="222.38330419580419"/>
    <n v="16899"/>
    <n v="109505.51999999999"/>
    <n v="192.03409090909091"/>
  </r>
  <r>
    <n v="15"/>
    <n v="15"/>
    <n v="13"/>
    <s v="โรงงานวังม่วงRegion 1"/>
    <n v="310003078"/>
    <s v="โออิชิ กรีนที คาบูเซฉะ สูตรดีไลท์ 400 มล.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078"/>
    <s v="โออิชิ กรีนที คาบูเซฉะ สูตรดีไลท์ 400 มล.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078"/>
    <s v="โออิชิ กรีนที คาบูเซฉะ สูตรดีไลท์ 400 มล.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078"/>
    <s v="โออิชิ กรีนที คาบูเซฉะ สูตรดีไลท์ 400 มล.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078"/>
    <s v="โออิชิ กรีนที คาบูเซฉะ สูตรดีไลท์ 400 มล.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078"/>
    <s v="โออิชิ กรีนที คาบูเซฉะ สูตรดีไลท์ 400 มล.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078"/>
    <s v="โออิชิ กรีนที คาบูเซฉะ สูตรดีไลท์ 400 มล.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078"/>
    <s v="โออิชิ กรีนที คาบูเซฉะ สูตรดีไลท์ 400 มล.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078"/>
    <s v="โออิชิ กรีนที คาบูเซฉะ สูตรดีไลท์ 400 มล.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078"/>
    <s v="โออิชิ กรีนที คาบูเซฉะ สูตรดีไลท์ 400 มล.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3079"/>
    <s v="โออิชิ กรีนที  กลิ่นองุ่นเคียวโฮ 180 มล.Pack 4"/>
    <x v="6"/>
    <n v="6.4799999999999995"/>
    <n v="88"/>
    <x v="0"/>
    <x v="0"/>
    <n v="177.16011748998665"/>
    <n v="1147.9975613351135"/>
    <n v="2.0131831532953028"/>
    <n v="198.51839964059303"/>
    <n v="1286.3992296710428"/>
    <n v="2.2558909050067388"/>
    <n v="209.23685918234906"/>
    <n v="1355.8548475016219"/>
    <n v="2.377691581617603"/>
  </r>
  <r>
    <n v="16"/>
    <n v="16"/>
    <n v="14"/>
    <s v="โรงงานนวนครRegion 2"/>
    <n v="310003079"/>
    <s v="โออิชิ กรีนที  กลิ่นองุ่นเคียวโฮ 180 มล.Pack 4"/>
    <x v="6"/>
    <n v="6.4799999999999995"/>
    <n v="88"/>
    <x v="0"/>
    <x v="1"/>
    <n v="951.4154457795579"/>
    <n v="6165.172088651535"/>
    <n v="10.811539156585885"/>
    <n v="1703.9495969150903"/>
    <n v="11041.593388009784"/>
    <n v="19.363063601307843"/>
    <n v="1795.9497079818295"/>
    <n v="11637.754107722254"/>
    <n v="20.408519408884427"/>
  </r>
  <r>
    <n v="17"/>
    <n v="17"/>
    <n v="15"/>
    <s v="โรงงานนวนครRegion 3"/>
    <n v="310003079"/>
    <s v="โออิชิ กรีนที  กลิ่นองุ่นเคียวโฮ 180 มล.Pack 4"/>
    <x v="6"/>
    <n v="6.4799999999999995"/>
    <n v="88"/>
    <x v="1"/>
    <x v="2"/>
    <n v="1293.4328948227264"/>
    <n v="8381.4451584512663"/>
    <n v="14.698101077530982"/>
    <n v="1664.4297303199724"/>
    <n v="10785.504652473421"/>
    <n v="18.913974208181504"/>
    <n v="1754.2960739779362"/>
    <n v="11367.838559377025"/>
    <n v="19.935182658840183"/>
  </r>
  <r>
    <n v="18"/>
    <n v="18"/>
    <n v="16"/>
    <s v="โรงงานนวนครRegion 4"/>
    <n v="310003079"/>
    <s v="โออิชิ กรีนที  กลิ่นองุ่นเคียวโฮ 180 มล.Pack 4"/>
    <x v="6"/>
    <n v="6.4799999999999995"/>
    <n v="88"/>
    <x v="1"/>
    <x v="3"/>
    <n v="2378.5386144488948"/>
    <n v="15412.930221628838"/>
    <n v="27.028847891464714"/>
    <n v="2840.8350615234867"/>
    <n v="18408.611198672192"/>
    <n v="32.282216608221439"/>
    <n v="2994.218202465931"/>
    <n v="19402.533951979232"/>
    <n v="34.025206846203758"/>
  </r>
  <r>
    <n v="19"/>
    <n v="19"/>
    <n v="17"/>
    <s v="โรงงานนวนครRegion 5"/>
    <n v="310003079"/>
    <s v="โออิชิ กรีนที  กลิ่นองุ่นเคียวโฮ 180 มล.Pack 4"/>
    <x v="6"/>
    <n v="6.4799999999999995"/>
    <n v="88"/>
    <x v="2"/>
    <x v="4"/>
    <n v="372.36432102062014"/>
    <n v="2412.9208002136183"/>
    <n v="4.2314127388706835"/>
    <n v="734.33426533719376"/>
    <n v="4758.4860393850149"/>
    <n v="8.3447075606499297"/>
    <n v="773.98264114211543"/>
    <n v="5015.4075146009072"/>
    <n v="8.7952572857058566"/>
  </r>
  <r>
    <n v="20"/>
    <n v="20"/>
    <n v="18"/>
    <s v="โรงงานนวนครRegion 6/9"/>
    <n v="310003079"/>
    <s v="โออิชิ กรีนที  กลิ่นองุ่นเคียวโฮ 180 มล.Pack 4"/>
    <x v="6"/>
    <n v="6.4799999999999995"/>
    <n v="88"/>
    <x v="2"/>
    <x v="5"/>
    <n v="675.75102222222233"/>
    <n v="4378.8666240000002"/>
    <n v="7.67898888888889"/>
    <n v="578.78223228547904"/>
    <n v="3750.5088652099039"/>
    <n v="6.5770708214258979"/>
    <n v="610.03200032446455"/>
    <n v="3953.0073621025299"/>
    <n v="6.9321818218689151"/>
  </r>
  <r>
    <n v="21"/>
    <n v="21"/>
    <n v="19"/>
    <s v="โรงงานนวนครRegion 6/14"/>
    <n v="310003079"/>
    <s v="โออิชิ กรีนที  กลิ่นองุ่นเคียวโฮ 180 มล.Pack 4"/>
    <x v="6"/>
    <n v="6.4799999999999995"/>
    <n v="88"/>
    <x v="0"/>
    <x v="6"/>
    <n v="552.88720000000001"/>
    <n v="3582.7090559999997"/>
    <n v="6.2828090909090912"/>
    <n v="473.54909914266472"/>
    <n v="3068.5981624444671"/>
    <n v="5.3812397629848263"/>
    <n v="499.11709117456189"/>
    <n v="3234.278750811161"/>
    <n v="5.6717851269836581"/>
  </r>
  <r>
    <n v="22"/>
    <n v="22"/>
    <n v="20"/>
    <s v="โรงงานนวนครRegion 7"/>
    <n v="310003079"/>
    <s v="โออิชิ กรีนที  กลิ่นองุ่นเคียวโฮ 180 มล.Pack 4"/>
    <x v="6"/>
    <n v="6.4799999999999995"/>
    <n v="88"/>
    <x v="0"/>
    <x v="7"/>
    <n v="713.56158433466851"/>
    <n v="4623.8790664886519"/>
    <n v="8.1086543674394154"/>
    <n v="1190.1913311785556"/>
    <n v="7712.4398260370399"/>
    <n v="13.524901490665405"/>
    <n v="1254.4524659312133"/>
    <n v="8128.8519792342613"/>
    <n v="14.255141658309242"/>
  </r>
  <r>
    <n v="23"/>
    <n v="23"/>
    <n v="21"/>
    <s v="โรงงานนวนครRegion 8"/>
    <n v="310003079"/>
    <s v="โออิชิ กรีนที  กลิ่นองุ่นเคียวโฮ 180 มล.Pack 4"/>
    <x v="6"/>
    <n v="6.4799999999999995"/>
    <n v="88"/>
    <x v="3"/>
    <x v="8"/>
    <n v="1660.8761014686247"/>
    <n v="10762.477137516687"/>
    <n v="18.873592062143462"/>
    <n v="1945.6641298108125"/>
    <n v="12607.903561174064"/>
    <n v="22.109819656941053"/>
    <n v="2050.7149578195972"/>
    <n v="13288.632926670989"/>
    <n v="23.303579066131785"/>
  </r>
  <r>
    <n v="9"/>
    <n v="9"/>
    <n v="11"/>
    <s v="โรงงานนวนครMT"/>
    <n v="310003079"/>
    <s v="โออิชิ กรีนที  กลิ่นองุ่นเคียวโฮ 180 มล.Pack 4"/>
    <x v="6"/>
    <n v="6.4799999999999995"/>
    <n v="88"/>
    <x v="4"/>
    <x v="9"/>
    <n v="1686.2268907563025"/>
    <n v="10926.750252100839"/>
    <n v="19.161669213139803"/>
    <n v="1680.9230769230769"/>
    <n v="10892.381538461537"/>
    <n v="19.1013986013986"/>
    <n v="1452"/>
    <n v="9408.9599999999991"/>
    <n v="16.5"/>
  </r>
  <r>
    <n v="15"/>
    <n v="15"/>
    <n v="13"/>
    <s v="โรงงานนวนครRegion 1"/>
    <n v="310003080"/>
    <s v="โออิชิ กรีนที  กลิ่นองุ่นเคียวโฮ 180 มล.Pack 12"/>
    <x v="6"/>
    <n v="6.4799999999999995"/>
    <n v="88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080"/>
    <s v="โออิชิ กรีนที  กลิ่นองุ่นเคียวโฮ 180 มล.Pack 12"/>
    <x v="6"/>
    <n v="6.4799999999999995"/>
    <n v="88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3080"/>
    <s v="โออิชิ กรีนที  กลิ่นองุ่นเคียวโฮ 180 มล.Pack 12"/>
    <x v="6"/>
    <n v="6.4799999999999995"/>
    <n v="88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3080"/>
    <s v="โออิชิ กรีนที  กลิ่นองุ่นเคียวโฮ 180 มล.Pack 12"/>
    <x v="6"/>
    <n v="6.4799999999999995"/>
    <n v="88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3080"/>
    <s v="โออิชิ กรีนที  กลิ่นองุ่นเคียวโฮ 180 มล.Pack 12"/>
    <x v="6"/>
    <n v="6.4799999999999995"/>
    <n v="88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3080"/>
    <s v="โออิชิ กรีนที  กลิ่นองุ่นเคียวโฮ 180 มล.Pack 12"/>
    <x v="6"/>
    <n v="6.4799999999999995"/>
    <n v="88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3080"/>
    <s v="โออิชิ กรีนที  กลิ่นองุ่นเคียวโฮ 180 มล.Pack 12"/>
    <x v="6"/>
    <n v="6.4799999999999995"/>
    <n v="88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3080"/>
    <s v="โออิชิ กรีนที  กลิ่นองุ่นเคียวโฮ 180 มล.Pack 12"/>
    <x v="6"/>
    <n v="6.4799999999999995"/>
    <n v="88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3080"/>
    <s v="โออิชิ กรีนที  กลิ่นองุ่นเคียวโฮ 180 มล.Pack 12"/>
    <x v="6"/>
    <n v="6.4799999999999995"/>
    <n v="88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3080"/>
    <s v="โออิชิ กรีนที  กลิ่นองุ่นเคียวโฮ 180 มล.Pack 12"/>
    <x v="6"/>
    <n v="6.4799999999999995"/>
    <n v="88"/>
    <x v="4"/>
    <x v="9"/>
    <n v="7972.0000000000009"/>
    <n v="51658.560000000005"/>
    <n v="90.590909090909108"/>
    <n v="7090.1153846153848"/>
    <n v="45943.947692307687"/>
    <n v="80.569493006993014"/>
    <n v="7429"/>
    <n v="48139.92"/>
    <n v="84.420454545454547"/>
  </r>
  <r>
    <n v="15"/>
    <n v="15"/>
    <n v="13"/>
    <s v="โรงงานนวนครRegion 1"/>
    <n v="310003155"/>
    <s v="โออิชิ กรีนที รสแตงโม 350 มล. Pack6"/>
    <x v="4"/>
    <n v="8.3999999999999986"/>
    <n v="72"/>
    <x v="0"/>
    <x v="0"/>
    <n v="2717.2999810641445"/>
    <n v="22825.31984093881"/>
    <n v="37.740277514779784"/>
    <n v="2246.4259057938525"/>
    <n v="18869.97760866836"/>
    <n v="31.200359802692397"/>
    <n v="2418.0741573298183"/>
    <n v="20311.82292157047"/>
    <n v="33.584363296247474"/>
  </r>
  <r>
    <n v="16"/>
    <n v="16"/>
    <n v="14"/>
    <s v="โรงงานนวนครRegion 2"/>
    <n v="310003155"/>
    <s v="โออิชิ กรีนที รสแตงโม 350 มล. Pack6"/>
    <x v="4"/>
    <n v="8.3999999999999986"/>
    <n v="72"/>
    <x v="0"/>
    <x v="1"/>
    <n v="7423.0595585673382"/>
    <n v="62353.70029196563"/>
    <n v="103.09804942454636"/>
    <n v="5766.5926795596633"/>
    <n v="48439.378508301161"/>
    <n v="80.091564993884219"/>
    <n v="6207.2150692025243"/>
    <n v="52140.606581301196"/>
    <n v="86.211320405590612"/>
  </r>
  <r>
    <n v="17"/>
    <n v="17"/>
    <n v="15"/>
    <s v="โรงงานนวนครRegion 3"/>
    <n v="310003155"/>
    <s v="โออิชิ กรีนที รสแตงโม 350 มล. Pack6"/>
    <x v="4"/>
    <n v="8.3999999999999986"/>
    <n v="72"/>
    <x v="1"/>
    <x v="2"/>
    <n v="9578.8582926422841"/>
    <n v="80462.409658195174"/>
    <n v="133.03969850892062"/>
    <n v="8453.1095102469953"/>
    <n v="71006.119886074754"/>
    <n v="117.4042987534305"/>
    <n v="9099.0072733264296"/>
    <n v="76431.661095941992"/>
    <n v="126.37510101842264"/>
  </r>
  <r>
    <n v="18"/>
    <n v="18"/>
    <n v="16"/>
    <s v="โรงงานนวนครRegion 4"/>
    <n v="310003155"/>
    <s v="โออิชิ กรีนที รสแตงโม 350 มล. Pack6"/>
    <x v="4"/>
    <n v="8.3999999999999986"/>
    <n v="72"/>
    <x v="1"/>
    <x v="3"/>
    <n v="9799.1445792957893"/>
    <n v="82312.814466084616"/>
    <n v="136.09923026799709"/>
    <n v="10302.052020181642"/>
    <n v="86537.23696952578"/>
    <n v="143.08405583585613"/>
    <n v="11089.226532341589"/>
    <n v="93149.502871669334"/>
    <n v="154.01703517141095"/>
  </r>
  <r>
    <n v="19"/>
    <n v="19"/>
    <n v="17"/>
    <s v="โรงงานนวนครRegion 5"/>
    <n v="310003155"/>
    <s v="โออิชิ กรีนที รสแตงโม 350 มล. Pack6"/>
    <x v="4"/>
    <n v="8.3999999999999986"/>
    <n v="72"/>
    <x v="2"/>
    <x v="4"/>
    <n v="1989.1132649454396"/>
    <n v="16708.551425541689"/>
    <n v="27.626573124242217"/>
    <n v="1890.4287882048595"/>
    <n v="15879.601820920818"/>
    <n v="26.255955391734162"/>
    <n v="2034.8754825346016"/>
    <n v="17092.95405329065"/>
    <n v="28.262159479647245"/>
  </r>
  <r>
    <n v="20"/>
    <n v="20"/>
    <n v="18"/>
    <s v="โรงงานนวนครRegion 6/9"/>
    <n v="310003155"/>
    <s v="โออิชิ กรีนที รสแตงโม 350 มล. Pack6"/>
    <x v="4"/>
    <n v="8.3999999999999986"/>
    <n v="72"/>
    <x v="2"/>
    <x v="5"/>
    <n v="3544.1252747971339"/>
    <n v="29770.652308295921"/>
    <n v="49.223962149960194"/>
    <n v="2731.3107987115231"/>
    <n v="22943.01070917679"/>
    <n v="37.934872204326709"/>
    <n v="2940.0088562753044"/>
    <n v="24696.074392712551"/>
    <n v="40.833456337157003"/>
  </r>
  <r>
    <n v="21"/>
    <n v="21"/>
    <n v="19"/>
    <s v="โรงงานนวนครRegion 6/14"/>
    <n v="310003155"/>
    <s v="โออิชิ กรีนที รสแตงโม 350 มล. Pack6"/>
    <x v="4"/>
    <n v="8.3999999999999986"/>
    <n v="72"/>
    <x v="0"/>
    <x v="6"/>
    <n v="2899.7388611976553"/>
    <n v="24357.806434060301"/>
    <n v="40.274150849967434"/>
    <n v="2234.7088353094277"/>
    <n v="18771.55421659919"/>
    <n v="31.037622712630942"/>
    <n v="2405.4617914979763"/>
    <n v="20205.879048582996"/>
    <n v="33.409191548583003"/>
  </r>
  <r>
    <n v="22"/>
    <n v="22"/>
    <n v="20"/>
    <s v="โรงงานนวนครRegion 7"/>
    <n v="310003155"/>
    <s v="โออิชิ กรีนที รสแตงโม 350 มล. Pack6"/>
    <x v="4"/>
    <n v="8.3999999999999986"/>
    <n v="72"/>
    <x v="0"/>
    <x v="7"/>
    <n v="10052.767959775194"/>
    <n v="84443.250862111614"/>
    <n v="139.62177721909993"/>
    <n v="8582.6139734959052"/>
    <n v="72093.957377365587"/>
    <n v="119.20297185410979"/>
    <n v="9238.4071062046896"/>
    <n v="77602.619692119377"/>
    <n v="128.31120980839847"/>
  </r>
  <r>
    <n v="23"/>
    <n v="23"/>
    <n v="21"/>
    <s v="โรงงานนวนครRegion 8"/>
    <n v="310003155"/>
    <s v="โออิชิ กรีนที รสแตงโม 350 มล. Pack6"/>
    <x v="4"/>
    <n v="8.3999999999999986"/>
    <n v="72"/>
    <x v="3"/>
    <x v="8"/>
    <n v="7474.6993705721661"/>
    <n v="62787.474712806186"/>
    <n v="103.81526903572453"/>
    <n v="7260.0986972873461"/>
    <n v="60984.829057213698"/>
    <n v="100.83470412899092"/>
    <n v="7814.8391159024586"/>
    <n v="65644.648573580635"/>
    <n v="108.53943216531192"/>
  </r>
  <r>
    <n v="9"/>
    <n v="9"/>
    <n v="11"/>
    <s v="โรงงานนวนครMT"/>
    <n v="310003155"/>
    <s v="โออิชิ กรีนที รสแตงโม 350 มล. Pack6"/>
    <x v="4"/>
    <n v="8.3999999999999986"/>
    <n v="72"/>
    <x v="4"/>
    <x v="9"/>
    <n v="13136"/>
    <n v="110342.39999999998"/>
    <n v="182.44444444444446"/>
    <n v="12219.285714285714"/>
    <n v="102641.99999999999"/>
    <n v="169.71230158730157"/>
    <n v="11624.999999999998"/>
    <n v="97649.999999999971"/>
    <n v="161.45833333333331"/>
  </r>
  <r>
    <n v="15"/>
    <n v="15"/>
    <n v="13"/>
    <s v="โรงงานนวนครRegion 1"/>
    <n v="310003263"/>
    <s v="โออิชิ กรีนที รสแอปเปิลฮันนี 350 มล. Pack 6"/>
    <x v="4"/>
    <n v="8.3999999999999986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263"/>
    <s v="โออิชิ กรีนที รสแอปเปิลฮันนี 350 มล. Pack 6"/>
    <x v="4"/>
    <n v="8.3999999999999986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3263"/>
    <s v="โออิชิ กรีนที รสแอปเปิลฮันนี 350 มล. Pack 6"/>
    <x v="4"/>
    <n v="8.3999999999999986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3263"/>
    <s v="โออิชิ กรีนที รสแอปเปิลฮันนี 350 มล. Pack 6"/>
    <x v="4"/>
    <n v="8.3999999999999986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3263"/>
    <s v="โออิชิ กรีนที รสแอปเปิลฮันนี 350 มล. Pack 6"/>
    <x v="4"/>
    <n v="8.3999999999999986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3263"/>
    <s v="โออิชิ กรีนที รสแอปเปิลฮันนี 350 มล. Pack 6"/>
    <x v="4"/>
    <n v="8.3999999999999986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3263"/>
    <s v="โออิชิ กรีนที รสแอปเปิลฮันนี 350 มล. Pack 6"/>
    <x v="4"/>
    <n v="8.3999999999999986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3263"/>
    <s v="โออิชิ กรีนที รสแอปเปิลฮันนี 350 มล. Pack 6"/>
    <x v="4"/>
    <n v="8.3999999999999986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3263"/>
    <s v="โออิชิ กรีนที รสแอปเปิลฮันนี 350 มล. Pack 6"/>
    <x v="4"/>
    <n v="8.3999999999999986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3263"/>
    <s v="โออิชิ กรีนที รสแอปเปิลฮันนี 350 มล. Pack 6"/>
    <x v="4"/>
    <n v="8.3999999999999986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164"/>
    <s v="โออิชิ กรีนที เซนฉะมัทฉะ สูตรไม่มีน้ำตาล 400 มล.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164"/>
    <s v="โออิชิ กรีนที เซนฉะมัทฉะ สูตรไม่มีน้ำตาล 400 มล.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164"/>
    <s v="โออิชิ กรีนที เซนฉะมัทฉะ สูตรไม่มีน้ำตาล 400 มล.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164"/>
    <s v="โออิชิ กรีนที เซนฉะมัทฉะ สูตรไม่มีน้ำตาล 400 มล.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164"/>
    <s v="โออิชิ กรีนที เซนฉะมัทฉะ สูตรไม่มีน้ำตาล 400 มล.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164"/>
    <s v="โออิชิ กรีนที เซนฉะมัทฉะ สูตรไม่มีน้ำตาล 400 มล.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164"/>
    <s v="โออิชิ กรีนที เซนฉะมัทฉะ สูตรไม่มีน้ำตาล 400 มล.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164"/>
    <s v="โออิชิ กรีนที เซนฉะมัทฉะ สูตรไม่มีน้ำตาล 400 มล.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164"/>
    <s v="โออิชิ กรีนที เซนฉะมัทฉะ สูตรไม่มีน้ำตาล 400 มล.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164"/>
    <s v="โออิชิ กรีนที เซนฉะมัทฉะ สูตรไม่มีน้ำตาล 400 มล.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165"/>
    <s v="โออิชิ กรีนที เซนฉะมัทฉะ สูตรดีไลท์ 400 มล.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165"/>
    <s v="โออิชิ กรีนที เซนฉะมัทฉะ สูตรดีไลท์ 400 มล.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165"/>
    <s v="โออิชิ กรีนที เซนฉะมัทฉะ สูตรดีไลท์ 400 มล.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165"/>
    <s v="โออิชิ กรีนที เซนฉะมัทฉะ สูตรดีไลท์ 400 มล.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165"/>
    <s v="โออิชิ กรีนที เซนฉะมัทฉะ สูตรดีไลท์ 400 มล.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165"/>
    <s v="โออิชิ กรีนที เซนฉะมัทฉะ สูตรดีไลท์ 400 มล.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165"/>
    <s v="โออิชิ กรีนที เซนฉะมัทฉะ สูตรดีไลท์ 400 มล.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165"/>
    <s v="โออิชิ กรีนที เซนฉะมัทฉะ สูตรดีไลท์ 400 มล.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165"/>
    <s v="โออิชิ กรีนที เซนฉะมัทฉะ สูตรดีไลท์ 400 มล.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165"/>
    <s v="โออิชิ กรีนที เซนฉะมัทฉะ สูตรดีไลท์ 400 มล.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341"/>
    <s v="โออิชิ กรีนที เกียวคุโระ ดีไลท์ 400 มล.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341"/>
    <s v="โออิชิ กรีนที เกียวคุโระ ดีไลท์ 400 มล.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341"/>
    <s v="โออิชิ กรีนที เกียวคุโระ ดีไลท์ 400 มล.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341"/>
    <s v="โออิชิ กรีนที เกียวคุโระ ดีไลท์ 400 มล.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341"/>
    <s v="โออิชิ กรีนที เกียวคุโระ ดีไลท์ 400 มล.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341"/>
    <s v="โออิชิ กรีนที เกียวคุโระ ดีไลท์ 400 มล.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341"/>
    <s v="โออิชิ กรีนที เกียวคุโระ ดีไลท์ 400 มล.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341"/>
    <s v="โออิชิ กรีนที เกียวคุโระ ดีไลท์ 400 มล.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341"/>
    <s v="โออิชิ กรีนที เกียวคุโระ ดีไลท์ 400 มล.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341"/>
    <s v="โออิชิ กรีนที เกียวคุโระ ดีไลท์ 400 มล."/>
    <x v="5"/>
    <n v="9.6000000000000014"/>
    <n v="60"/>
    <x v="4"/>
    <x v="9"/>
    <n v="0"/>
    <n v="0"/>
    <n v="0"/>
    <n v="157.52303330970943"/>
    <n v="1512.2211197732108"/>
    <n v="2.6253838884951572"/>
    <n v="159.01842664776754"/>
    <n v="1526.5768958185686"/>
    <n v="2.6503071107961258"/>
  </r>
  <r>
    <n v="15"/>
    <n v="15"/>
    <n v="13"/>
    <s v="โรงงานวังม่วงRegion 1"/>
    <n v="310003340"/>
    <s v="โออิชิ กรีนที เกียวคุโระ ไม่มีน้ำตาล 400 มล.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340"/>
    <s v="โออิชิ กรีนที เกียวคุโระ ไม่มีน้ำตาล 400 มล.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340"/>
    <s v="โออิชิ กรีนที เกียวคุโระ ไม่มีน้ำตาล 400 มล.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340"/>
    <s v="โออิชิ กรีนที เกียวคุโระ ไม่มีน้ำตาล 400 มล.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340"/>
    <s v="โออิชิ กรีนที เกียวคุโระ ไม่มีน้ำตาล 400 มล.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340"/>
    <s v="โออิชิ กรีนที เกียวคุโระ ไม่มีน้ำตาล 400 มล.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340"/>
    <s v="โออิชิ กรีนที เกียวคุโระ ไม่มีน้ำตาล 400 มล.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340"/>
    <s v="โออิชิ กรีนที เกียวคุโระ ไม่มีน้ำตาล 400 มล.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340"/>
    <s v="โออิชิ กรีนที เกียวคุโระ ไม่มีน้ำตาล 400 มล.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340"/>
    <s v="โออิชิ กรีนที เกียวคุโระ ไม่มีน้ำตาล 400 มล.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416"/>
    <s v="โออิชิ กรีนที รสต้นตำรับ ไม่มีน้ำตาล 380 มล."/>
    <x v="2"/>
    <n v="9.120000000000001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416"/>
    <s v="โออิชิ กรีนที รสต้นตำรับ ไม่มีน้ำตาล 380 มล."/>
    <x v="2"/>
    <n v="9.120000000000001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416"/>
    <s v="โออิชิ กรีนที รสต้นตำรับ ไม่มีน้ำตาล 380 มล."/>
    <x v="2"/>
    <n v="9.120000000000001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416"/>
    <s v="โออิชิ กรีนที รสต้นตำรับ ไม่มีน้ำตาล 380 มล."/>
    <x v="2"/>
    <n v="9.120000000000001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416"/>
    <s v="โออิชิ กรีนที รสต้นตำรับ ไม่มีน้ำตาล 380 มล."/>
    <x v="2"/>
    <n v="9.120000000000001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416"/>
    <s v="โออิชิ กรีนที รสต้นตำรับ ไม่มีน้ำตาล 380 มล."/>
    <x v="2"/>
    <n v="9.120000000000001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416"/>
    <s v="โออิชิ กรีนที รสต้นตำรับ ไม่มีน้ำตาล 380 มล."/>
    <x v="2"/>
    <n v="9.120000000000001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416"/>
    <s v="โออิชิ กรีนที รสต้นตำรับ ไม่มีน้ำตาล 380 มล."/>
    <x v="2"/>
    <n v="9.120000000000001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416"/>
    <s v="โออิชิ กรีนที รสต้นตำรับ ไม่มีน้ำตาล 380 มล."/>
    <x v="2"/>
    <n v="9.120000000000001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416"/>
    <s v="โออิชิ กรีนที รสต้นตำรับ ไม่มีน้ำตาล 380 มล."/>
    <x v="2"/>
    <n v="9.120000000000001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417"/>
    <s v="โออิชิ กรีนที รสน้ำผึ้งผสมมะนาว ไม่มีน้ำตาล 380 มล."/>
    <x v="2"/>
    <n v="9.120000000000001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417"/>
    <s v="โออิชิ กรีนที รสน้ำผึ้งผสมมะนาว ไม่มีน้ำตาล 380 มล."/>
    <x v="2"/>
    <n v="9.120000000000001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417"/>
    <s v="โออิชิ กรีนที รสน้ำผึ้งผสมมะนาว ไม่มีน้ำตาล 380 มล."/>
    <x v="2"/>
    <n v="9.120000000000001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417"/>
    <s v="โออิชิ กรีนที รสน้ำผึ้งผสมมะนาว ไม่มีน้ำตาล 380 มล."/>
    <x v="2"/>
    <n v="9.120000000000001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417"/>
    <s v="โออิชิ กรีนที รสน้ำผึ้งผสมมะนาว ไม่มีน้ำตาล 380 มล."/>
    <x v="2"/>
    <n v="9.120000000000001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417"/>
    <s v="โออิชิ กรีนที รสน้ำผึ้งผสมมะนาว ไม่มีน้ำตาล 380 มล."/>
    <x v="2"/>
    <n v="9.120000000000001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417"/>
    <s v="โออิชิ กรีนที รสน้ำผึ้งผสมมะนาว ไม่มีน้ำตาล 380 มล."/>
    <x v="2"/>
    <n v="9.120000000000001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417"/>
    <s v="โออิชิ กรีนที รสน้ำผึ้งผสมมะนาว ไม่มีน้ำตาล 380 มล."/>
    <x v="2"/>
    <n v="9.120000000000001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417"/>
    <s v="โออิชิ กรีนที รสน้ำผึ้งผสมมะนาว ไม่มีน้ำตาล 380 มล."/>
    <x v="2"/>
    <n v="9.120000000000001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417"/>
    <s v="โออิชิ กรีนที รสน้ำผึ้งผสมมะนาว ไม่มีน้ำตาล 380 มล."/>
    <x v="2"/>
    <n v="9.120000000000001"/>
    <n v="72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602"/>
    <s v="GL 400 P.6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602"/>
    <s v="GL 400 P.6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602"/>
    <s v="GL 400 P.6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602"/>
    <s v="GL 400 P.6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602"/>
    <s v="GL 400 P.6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602"/>
    <s v="GL 400 P.6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602"/>
    <s v="GL 400 P.6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602"/>
    <s v="GL 400 P.6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602"/>
    <s v="GL 400 P.6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602"/>
    <s v="GL 400 P.6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603"/>
    <s v="Gyokuro 400 Low P.6"/>
    <x v="5"/>
    <n v="9.6000000000000014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603"/>
    <s v="Gyokuro 400 Low P.6"/>
    <x v="5"/>
    <n v="9.6000000000000014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603"/>
    <s v="Gyokuro 400 Low P.6"/>
    <x v="5"/>
    <n v="9.6000000000000014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603"/>
    <s v="Gyokuro 400 Low P.6"/>
    <x v="5"/>
    <n v="9.6000000000000014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603"/>
    <s v="Gyokuro 400 Low P.6"/>
    <x v="5"/>
    <n v="9.6000000000000014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603"/>
    <s v="Gyokuro 400 Low P.6"/>
    <x v="5"/>
    <n v="9.6000000000000014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603"/>
    <s v="Gyokuro 400 Low P.6"/>
    <x v="5"/>
    <n v="9.6000000000000014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603"/>
    <s v="Gyokuro 400 Low P.6"/>
    <x v="5"/>
    <n v="9.6000000000000014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603"/>
    <s v="Gyokuro 400 Low P.6"/>
    <x v="5"/>
    <n v="9.6000000000000014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603"/>
    <s v="Gyokuro 400 Low P.6"/>
    <x v="5"/>
    <n v="9.6000000000000014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571"/>
    <s v="NPD KH 380 P24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571"/>
    <s v="NPD KH 380 P24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571"/>
    <s v="NPD KH 380 P24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571"/>
    <s v="NPD KH 380 P24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571"/>
    <s v="NPD KH 380 P24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571"/>
    <s v="NPD KH 380 P24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571"/>
    <s v="NPD KH 380 P24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571"/>
    <s v="NPD KH 380 P24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571"/>
    <s v="NPD KH 380 P24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571"/>
    <s v="NPD KH 380 P24"/>
    <x v="2"/>
    <n v="9.1199999999999992"/>
    <n v="72"/>
    <x v="4"/>
    <x v="9"/>
    <n v="119477.96357353035"/>
    <n v="1089639.0277905967"/>
    <n v="1659.4161607434771"/>
    <n v="101485.42978670515"/>
    <n v="925547.11965475092"/>
    <n v="1409.5198581486827"/>
    <n v="88671.09762091923"/>
    <n v="808680.41030278336"/>
    <n v="1231.543022512767"/>
  </r>
  <r>
    <n v="15"/>
    <n v="15"/>
    <n v="13"/>
    <s v="โรงงานนวนครRegion 1"/>
    <n v="310003572"/>
    <s v="NPD KH350  P24"/>
    <x v="4"/>
    <n v="8.3999999999999986"/>
    <n v="72"/>
    <x v="0"/>
    <x v="0"/>
    <n v="4949.5818722016766"/>
    <n v="41576.487726494073"/>
    <n v="68.744192669467736"/>
    <n v="4828.8596729591291"/>
    <n v="40562.421252856679"/>
    <n v="67.067495457765688"/>
    <n v="5001.5611416570309"/>
    <n v="42013.113589919056"/>
    <n v="69.466126967458763"/>
  </r>
  <r>
    <n v="16"/>
    <n v="16"/>
    <n v="14"/>
    <s v="โรงงานนวนครRegion 2"/>
    <n v="310003572"/>
    <s v="NPD KH350  P24"/>
    <x v="4"/>
    <n v="8.3999999999999986"/>
    <n v="72"/>
    <x v="0"/>
    <x v="1"/>
    <n v="8181.6895277617905"/>
    <n v="68726.192033199026"/>
    <n v="113.63457677446931"/>
    <n v="8203.3080229737934"/>
    <n v="68907.787392979852"/>
    <n v="113.9348336524138"/>
    <n v="8496.6947518701181"/>
    <n v="71372.235915708981"/>
    <n v="118.00964933152942"/>
  </r>
  <r>
    <n v="17"/>
    <n v="17"/>
    <n v="15"/>
    <s v="โรงงานนวนครRegion 3"/>
    <n v="310003572"/>
    <s v="NPD KH350  P24"/>
    <x v="4"/>
    <n v="8.3999999999999986"/>
    <n v="72"/>
    <x v="1"/>
    <x v="2"/>
    <n v="25114.891031230938"/>
    <n v="210965.08466233985"/>
    <n v="348.8179309893186"/>
    <n v="26091.095489804105"/>
    <n v="219165.20211435444"/>
    <n v="362.37632624727922"/>
    <n v="27024.22894494655"/>
    <n v="227003.52313755098"/>
    <n v="375.33651312425764"/>
  </r>
  <r>
    <n v="18"/>
    <n v="18"/>
    <n v="16"/>
    <s v="โรงงานนวนครRegion 4"/>
    <n v="310003572"/>
    <s v="NPD KH350  P24"/>
    <x v="4"/>
    <n v="8.3999999999999986"/>
    <n v="72"/>
    <x v="1"/>
    <x v="3"/>
    <n v="15310.475281685045"/>
    <n v="128607.99236615436"/>
    <n v="212.6454900234034"/>
    <n v="16943.156009609713"/>
    <n v="142322.51048072157"/>
    <n v="235.32161124457934"/>
    <n v="17549.118519479907"/>
    <n v="147412.59556363118"/>
    <n v="243.73775721499871"/>
  </r>
  <r>
    <n v="19"/>
    <n v="19"/>
    <n v="17"/>
    <s v="โรงงานนวนครRegion 5"/>
    <n v="310003572"/>
    <s v="NPD KH350  P24"/>
    <x v="4"/>
    <n v="8.3999999999999986"/>
    <n v="72"/>
    <x v="2"/>
    <x v="4"/>
    <n v="18828.161400618348"/>
    <n v="158156.55576519409"/>
    <n v="261.50224167525482"/>
    <n v="18998.33153126813"/>
    <n v="159585.98486265226"/>
    <n v="263.86571571205735"/>
    <n v="19677.796245604928"/>
    <n v="165293.48846308136"/>
    <n v="273.30272563340179"/>
  </r>
  <r>
    <n v="20"/>
    <n v="20"/>
    <n v="18"/>
    <s v="โรงงานนวนครRegion 6/9"/>
    <n v="310003572"/>
    <s v="NPD KH350  P24"/>
    <x v="4"/>
    <n v="8.3999999999999986"/>
    <n v="72"/>
    <x v="2"/>
    <x v="5"/>
    <n v="6168.2279131007253"/>
    <n v="51813.114470046086"/>
    <n v="85.669832126398958"/>
    <n v="6184.5262345114133"/>
    <n v="51950.020369895865"/>
    <n v="85.896197701547408"/>
    <n v="6405.7123604785629"/>
    <n v="53807.983828019918"/>
    <n v="88.968227228868926"/>
  </r>
  <r>
    <n v="21"/>
    <n v="21"/>
    <n v="19"/>
    <s v="โรงงานนวนครRegion 6/14"/>
    <n v="310003572"/>
    <s v="NPD KH350  P24"/>
    <x v="4"/>
    <n v="8.3999999999999986"/>
    <n v="72"/>
    <x v="0"/>
    <x v="6"/>
    <n v="5046.7319289005927"/>
    <n v="42392.54820276497"/>
    <n v="70.093499012508232"/>
    <n v="5060.0669191457009"/>
    <n v="42504.562120823881"/>
    <n v="70.278707210356956"/>
    <n v="5241.0373858460962"/>
    <n v="44024.714041107203"/>
    <n v="72.792185914529114"/>
  </r>
  <r>
    <n v="22"/>
    <n v="22"/>
    <n v="20"/>
    <s v="โรงงานนวนครRegion 7"/>
    <n v="310003572"/>
    <s v="NPD KH350  P24"/>
    <x v="4"/>
    <n v="8.3999999999999986"/>
    <n v="72"/>
    <x v="0"/>
    <x v="7"/>
    <n v="9438.7685581241458"/>
    <n v="79285.655888242807"/>
    <n v="131.09400775172423"/>
    <n v="9463.7086358658689"/>
    <n v="79495.152541273288"/>
    <n v="131.4403977203593"/>
    <n v="9802.1728885952289"/>
    <n v="82338.252264199909"/>
    <n v="136.14129011937817"/>
  </r>
  <r>
    <n v="23"/>
    <n v="23"/>
    <n v="21"/>
    <s v="โรงงานนวนครRegion 8"/>
    <n v="310003572"/>
    <s v="NPD KH350  P24"/>
    <x v="4"/>
    <n v="8.3999999999999986"/>
    <n v="72"/>
    <x v="3"/>
    <x v="8"/>
    <n v="17581.758200662465"/>
    <n v="147686.76888556467"/>
    <n v="244.19108612031201"/>
    <n v="17628.214516829186"/>
    <n v="148077.00194136513"/>
    <n v="244.83631273373871"/>
    <n v="18258.67776152158"/>
    <n v="153372.89319678125"/>
    <n v="253.59274668779972"/>
  </r>
  <r>
    <n v="9"/>
    <n v="9"/>
    <n v="11"/>
    <s v="โรงงานนวนครMT"/>
    <n v="310003572"/>
    <s v="NPD KH350  P24"/>
    <x v="4"/>
    <n v="8.3999999999999986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3573"/>
    <s v="NPD KH 350  P6"/>
    <x v="4"/>
    <n v="8.3999999999999986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573"/>
    <s v="NPD KH 350  P6"/>
    <x v="4"/>
    <n v="8.3999999999999986"/>
    <n v="72"/>
    <x v="0"/>
    <x v="1"/>
    <n v="4072.1932422949858"/>
    <n v="34206.423235277878"/>
    <n v="56.558239476319244"/>
    <n v="5773.5259304666015"/>
    <n v="48497.617815919446"/>
    <n v="80.18786014536947"/>
    <n v="8287.1955776279992"/>
    <n v="69612.442852075183"/>
    <n v="115.09993857816666"/>
  </r>
  <r>
    <n v="17"/>
    <n v="17"/>
    <n v="15"/>
    <s v="โรงงานนวนครRegion 3"/>
    <n v="310003573"/>
    <s v="NPD KH 350  P6"/>
    <x v="4"/>
    <n v="8.3999999999999986"/>
    <n v="72"/>
    <x v="1"/>
    <x v="2"/>
    <n v="6084.627423462347"/>
    <n v="51110.87035708371"/>
    <n v="84.508714214754818"/>
    <n v="5403.2254797053492"/>
    <n v="45387.094029524924"/>
    <n v="75.044798329240962"/>
    <n v="7755.6742343620663"/>
    <n v="65147.663568641343"/>
    <n v="107.71769769947315"/>
  </r>
  <r>
    <n v="18"/>
    <n v="18"/>
    <n v="16"/>
    <s v="โรงงานนวนครRegion 4"/>
    <n v="310003573"/>
    <s v="NPD KH 350  P6"/>
    <x v="4"/>
    <n v="8.3999999999999986"/>
    <n v="72"/>
    <x v="1"/>
    <x v="3"/>
    <n v="6966.8983998643871"/>
    <n v="58521.946558860844"/>
    <n v="96.762477775894268"/>
    <n v="4467.3136697020618"/>
    <n v="37525.434825497316"/>
    <n v="62.046023190306414"/>
    <n v="6412.2864490954234"/>
    <n v="53863.206172401551"/>
    <n v="89.059534015214211"/>
  </r>
  <r>
    <n v="19"/>
    <n v="19"/>
    <n v="17"/>
    <s v="โรงงานนวนครRegion 5"/>
    <n v="310003573"/>
    <s v="NPD KH 350  P6"/>
    <x v="4"/>
    <n v="8.3999999999999986"/>
    <n v="72"/>
    <x v="2"/>
    <x v="4"/>
    <n v="3422.0395342694719"/>
    <n v="28745.13208786356"/>
    <n v="47.528326864853774"/>
    <n v="1749.8954228046994"/>
    <n v="14699.121551559472"/>
    <n v="24.304103094509713"/>
    <n v="2511.7624453115764"/>
    <n v="21098.804540617239"/>
    <n v="34.885589518216335"/>
  </r>
  <r>
    <n v="20"/>
    <n v="20"/>
    <n v="18"/>
    <s v="โรงงานนวนครRegion 6/9"/>
    <n v="310003573"/>
    <s v="NPD KH 350  P6"/>
    <x v="4"/>
    <n v="8.3999999999999986"/>
    <n v="72"/>
    <x v="2"/>
    <x v="5"/>
    <n v="2291.7636512185313"/>
    <n v="19250.814670235661"/>
    <n v="31.830050711368489"/>
    <n v="1605.7266192613704"/>
    <n v="13488.103601795508"/>
    <n v="22.301758600852366"/>
    <n v="2304.8256296559066"/>
    <n v="19360.535289109612"/>
    <n v="32.011467078554261"/>
  </r>
  <r>
    <n v="21"/>
    <n v="21"/>
    <n v="19"/>
    <s v="โรงงานนวนครRegion 6/14"/>
    <n v="310003573"/>
    <s v="NPD KH 350  P6"/>
    <x v="4"/>
    <n v="8.3999999999999986"/>
    <n v="72"/>
    <x v="0"/>
    <x v="6"/>
    <n v="1875.0793509969803"/>
    <n v="15750.666548374633"/>
    <n v="26.042768763846951"/>
    <n v="1313.7763248502122"/>
    <n v="11035.721128741781"/>
    <n v="18.246893400697392"/>
    <n v="1885.7664242639235"/>
    <n v="15840.437963816954"/>
    <n v="26.191200336998936"/>
  </r>
  <r>
    <n v="22"/>
    <n v="22"/>
    <n v="20"/>
    <s v="โรงงานนวนครRegion 7"/>
    <n v="310003573"/>
    <s v="NPD KH 350  P6"/>
    <x v="4"/>
    <n v="8.3999999999999986"/>
    <n v="72"/>
    <x v="0"/>
    <x v="7"/>
    <n v="1534.6782501399475"/>
    <n v="12891.297301175557"/>
    <n v="21.31497569638816"/>
    <n v="2946.5980990453327"/>
    <n v="24751.42403198079"/>
    <n v="40.924973597851846"/>
    <n v="4229.4838595246538"/>
    <n v="35527.664420007088"/>
    <n v="58.742831382286859"/>
  </r>
  <r>
    <n v="23"/>
    <n v="23"/>
    <n v="21"/>
    <s v="โรงงานนวนครRegion 8"/>
    <n v="310003573"/>
    <s v="NPD KH 350  P6"/>
    <x v="4"/>
    <n v="8.3999999999999986"/>
    <n v="72"/>
    <x v="3"/>
    <x v="8"/>
    <n v="14585.077290610487"/>
    <n v="122514.64924112806"/>
    <n v="202.57051792514565"/>
    <n v="14930.559333285257"/>
    <n v="125416.69839959613"/>
    <n v="207.36887962896191"/>
    <n v="21431.005380158447"/>
    <n v="180020.44519333093"/>
    <n v="297.65285250220063"/>
  </r>
  <r>
    <n v="9"/>
    <n v="9"/>
    <n v="11"/>
    <s v="โรงงานนวนครMT"/>
    <n v="310003573"/>
    <s v="NPD KH 350  P6"/>
    <x v="4"/>
    <n v="8.3999999999999986"/>
    <n v="72"/>
    <x v="4"/>
    <x v="9"/>
    <n v="45666.529411764699"/>
    <n v="383598.84705882339"/>
    <n v="634.25735294117635"/>
    <n v="38019.780219780216"/>
    <n v="319366.15384615376"/>
    <n v="528.05250305250297"/>
    <n v="39360"/>
    <n v="330623.99999999994"/>
    <n v="546.66666666666663"/>
  </r>
  <r>
    <n v="15"/>
    <n v="15"/>
    <n v="13"/>
    <s v="โรงงานวังม่วงRegion 1"/>
    <n v="310003574"/>
    <s v="NPD Orange 380 P24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574"/>
    <s v="NPD Orange 380 P24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574"/>
    <s v="NPD Orange 380 P24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574"/>
    <s v="NPD Orange 380 P24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574"/>
    <s v="NPD Orange 380 P24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574"/>
    <s v="NPD Orange 380 P24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574"/>
    <s v="NPD Orange 380 P24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574"/>
    <s v="NPD Orange 380 P24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574"/>
    <s v="NPD Orange 380 P24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574"/>
    <s v="NPD Orange 380 P24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นวนครRegion 1"/>
    <n v="310003576"/>
    <s v="NPD orange 350  P6"/>
    <x v="4"/>
    <n v="8.3999999999999986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576"/>
    <s v="NPD orange 350  P6"/>
    <x v="4"/>
    <n v="8.3999999999999986"/>
    <n v="72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3576"/>
    <s v="NPD orange 350  P6"/>
    <x v="4"/>
    <n v="8.3999999999999986"/>
    <n v="72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3576"/>
    <s v="NPD orange 350  P6"/>
    <x v="4"/>
    <n v="8.3999999999999986"/>
    <n v="72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3576"/>
    <s v="NPD orange 350  P6"/>
    <x v="4"/>
    <n v="8.3999999999999986"/>
    <n v="72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3576"/>
    <s v="NPD orange 350  P6"/>
    <x v="4"/>
    <n v="8.3999999999999986"/>
    <n v="72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3576"/>
    <s v="NPD orange 350  P6"/>
    <x v="4"/>
    <n v="8.3999999999999986"/>
    <n v="72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3576"/>
    <s v="NPD orange 350  P6"/>
    <x v="4"/>
    <n v="8.3999999999999986"/>
    <n v="72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3576"/>
    <s v="NPD orange 350  P6"/>
    <x v="4"/>
    <n v="8.3999999999999986"/>
    <n v="72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3576"/>
    <s v="NPD orange 350  P6"/>
    <x v="4"/>
    <n v="8.3999999999999986"/>
    <n v="72"/>
    <x v="4"/>
    <x v="9"/>
    <n v="0"/>
    <n v="0"/>
    <n v="0"/>
    <n v="0"/>
    <n v="0"/>
    <n v="0"/>
    <n v="0"/>
    <n v="0"/>
    <n v="0"/>
  </r>
  <r>
    <n v="15"/>
    <n v="15"/>
    <n v="13"/>
    <s v="โรงงานบางบาลRegion 1"/>
    <n v="310003727"/>
    <s v="CZ Kyoho 320"/>
    <x v="0"/>
    <n v="7.68"/>
    <n v="104"/>
    <x v="0"/>
    <x v="0"/>
    <n v="1967.0173981459059"/>
    <n v="15106.693617760557"/>
    <n v="18.913628828326019"/>
    <n v="2234.2048177195552"/>
    <n v="17158.693000086183"/>
    <n v="21.482738631918799"/>
    <n v="1957.6859432905283"/>
    <n v="15035.028044471257"/>
    <n v="18.823903300870462"/>
  </r>
  <r>
    <n v="16"/>
    <n v="16"/>
    <n v="14"/>
    <s v="โรงงานบางบาลRegion 2"/>
    <n v="310003727"/>
    <s v="CZ Kyoho 320"/>
    <x v="0"/>
    <n v="7.68"/>
    <n v="104"/>
    <x v="0"/>
    <x v="1"/>
    <n v="2172.3734277808253"/>
    <n v="16683.827925356738"/>
    <n v="20.888206036354088"/>
    <n v="2378.7615636539622"/>
    <n v="18268.88880886243"/>
    <n v="22.872707342826558"/>
    <n v="2084.3514608290961"/>
    <n v="16007.819219167457"/>
    <n v="20.041840969510538"/>
  </r>
  <r>
    <n v="17"/>
    <n v="17"/>
    <n v="15"/>
    <s v="โรงงานบางบาลRegion 3"/>
    <n v="310003727"/>
    <s v="CZ Kyoho 320"/>
    <x v="0"/>
    <n v="7.68"/>
    <n v="104"/>
    <x v="1"/>
    <x v="2"/>
    <n v="7517.4975134211536"/>
    <n v="57734.38090307446"/>
    <n v="72.28362993674186"/>
    <n v="8914.3326659550912"/>
    <n v="68462.074874535101"/>
    <n v="85.714737172645101"/>
    <n v="7811.0402482116697"/>
    <n v="59988.78910626562"/>
    <n v="75.106156232804523"/>
  </r>
  <r>
    <n v="18"/>
    <n v="18"/>
    <n v="16"/>
    <s v="โรงงานบางบาลRegion 4"/>
    <n v="310003727"/>
    <s v="CZ Kyoho 320"/>
    <x v="0"/>
    <n v="7.68"/>
    <n v="104"/>
    <x v="1"/>
    <x v="3"/>
    <n v="7880.5376372400297"/>
    <n v="60522.529054003426"/>
    <n v="75.774400358077202"/>
    <n v="9753.5648854076189"/>
    <n v="74907.378319930503"/>
    <n v="93.784277744304035"/>
    <n v="8546.4039472550212"/>
    <n v="65636.382314918563"/>
    <n v="82.176961031298276"/>
  </r>
  <r>
    <n v="19"/>
    <n v="19"/>
    <n v="17"/>
    <s v="โรงงานบางบาลRegion 5"/>
    <n v="310003727"/>
    <s v="CZ Kyoho 320"/>
    <x v="0"/>
    <n v="7.68"/>
    <n v="104"/>
    <x v="2"/>
    <x v="4"/>
    <n v="3662.6714714170967"/>
    <n v="28129.3169004833"/>
    <n v="35.217994917472083"/>
    <n v="4500.5333567578673"/>
    <n v="34564.096179900422"/>
    <n v="43.274359199594876"/>
    <n v="3943.5197793674047"/>
    <n v="30286.231905541666"/>
    <n v="37.918459416994274"/>
  </r>
  <r>
    <n v="20"/>
    <n v="20"/>
    <n v="18"/>
    <s v="โรงงานบางบาลRegion 6/9"/>
    <n v="310003727"/>
    <s v="CZ Kyoho 320"/>
    <x v="0"/>
    <n v="7.68"/>
    <n v="104"/>
    <x v="2"/>
    <x v="5"/>
    <n v="4479.9151279249199"/>
    <n v="34405.748182463387"/>
    <n v="43.076106999278075"/>
    <n v="4614.0104023163776"/>
    <n v="35435.599889789781"/>
    <n v="44.365484637657474"/>
    <n v="4042.952210635181"/>
    <n v="31049.872977678187"/>
    <n v="38.874540486876739"/>
  </r>
  <r>
    <n v="21"/>
    <n v="21"/>
    <n v="19"/>
    <s v="โรงงานบางบาลRegion 6/14"/>
    <n v="310003727"/>
    <s v="CZ Kyoho 320"/>
    <x v="0"/>
    <n v="7.68"/>
    <n v="104"/>
    <x v="0"/>
    <x v="6"/>
    <n v="3665.3851046658438"/>
    <n v="28150.157603833679"/>
    <n v="35.244087544863881"/>
    <n v="3775.0994200770356"/>
    <n v="28992.763546191632"/>
    <n v="36.299032885356112"/>
    <n v="3307.8699905196931"/>
    <n v="25404.441527191244"/>
    <n v="31.806442216535512"/>
  </r>
  <r>
    <n v="22"/>
    <n v="22"/>
    <n v="20"/>
    <s v="โรงงานบางบาลRegion 7"/>
    <n v="310003727"/>
    <s v="CZ Kyoho 320"/>
    <x v="0"/>
    <n v="7.68"/>
    <n v="104"/>
    <x v="0"/>
    <x v="7"/>
    <n v="7250.5346748957591"/>
    <n v="55684.106303199427"/>
    <n v="69.716679566305373"/>
    <n v="7698.4498140401356"/>
    <n v="59124.094571828238"/>
    <n v="74.023555904232069"/>
    <n v="6745.6425062483841"/>
    <n v="51806.534447987586"/>
    <n v="64.861947175465232"/>
  </r>
  <r>
    <n v="23"/>
    <n v="23"/>
    <n v="21"/>
    <s v="โรงงานบางบาลRegion 8"/>
    <n v="310003727"/>
    <s v="CZ Kyoho 320"/>
    <x v="0"/>
    <n v="7.68"/>
    <n v="104"/>
    <x v="3"/>
    <x v="8"/>
    <n v="2486.2747873656303"/>
    <n v="19094.590366968041"/>
    <n v="23.906488340054139"/>
    <n v="2722.4853817646626"/>
    <n v="20908.687731952607"/>
    <n v="26.17774405542945"/>
    <n v="2385.5339136430234"/>
    <n v="18320.900456778418"/>
    <n v="22.93782609272138"/>
  </r>
  <r>
    <n v="9"/>
    <n v="9"/>
    <n v="11"/>
    <s v="โรงงานบางบาลMT"/>
    <n v="310003727"/>
    <s v="CZ Kyoho 320"/>
    <x v="0"/>
    <n v="7.68"/>
    <n v="104"/>
    <x v="4"/>
    <x v="9"/>
    <n v="63688.85714285713"/>
    <n v="489130.42285714275"/>
    <n v="612.392857142857"/>
    <n v="50329.484450240467"/>
    <n v="386530.44057784678"/>
    <n v="483.93735048308139"/>
    <n v="49502.111757623788"/>
    <n v="380176.2182985507"/>
    <n v="475.98184382330567"/>
  </r>
  <r>
    <n v="15"/>
    <n v="15"/>
    <n v="13"/>
    <s v="โรงงานบางบาลRegion 1"/>
    <n v="310003728"/>
    <s v="CZ Kyoho 320P6"/>
    <x v="0"/>
    <n v="7.68"/>
    <n v="104"/>
    <x v="0"/>
    <x v="0"/>
    <n v="0"/>
    <n v="0"/>
    <n v="0"/>
    <n v="0"/>
    <n v="0"/>
    <n v="0"/>
    <n v="0"/>
    <n v="0"/>
    <n v="0"/>
  </r>
  <r>
    <n v="16"/>
    <n v="16"/>
    <n v="14"/>
    <s v="โรงงานบางบาลRegion 2"/>
    <n v="310003728"/>
    <s v="CZ Kyoho 320P6"/>
    <x v="0"/>
    <n v="7.68"/>
    <n v="104"/>
    <x v="0"/>
    <x v="1"/>
    <n v="0"/>
    <n v="0"/>
    <n v="0"/>
    <n v="0"/>
    <n v="0"/>
    <n v="0"/>
    <n v="0"/>
    <n v="0"/>
    <n v="0"/>
  </r>
  <r>
    <n v="17"/>
    <n v="17"/>
    <n v="15"/>
    <s v="โรงงานบางบาลRegion 3"/>
    <n v="310003728"/>
    <s v="CZ Kyoho 320P6"/>
    <x v="0"/>
    <n v="7.68"/>
    <n v="104"/>
    <x v="1"/>
    <x v="2"/>
    <n v="0"/>
    <n v="0"/>
    <n v="0"/>
    <n v="0"/>
    <n v="0"/>
    <n v="0"/>
    <n v="0"/>
    <n v="0"/>
    <n v="0"/>
  </r>
  <r>
    <n v="18"/>
    <n v="18"/>
    <n v="16"/>
    <s v="โรงงานบางบาลRegion 4"/>
    <n v="310003728"/>
    <s v="CZ Kyoho 320P6"/>
    <x v="0"/>
    <n v="7.68"/>
    <n v="104"/>
    <x v="1"/>
    <x v="3"/>
    <n v="0"/>
    <n v="0"/>
    <n v="0"/>
    <n v="0"/>
    <n v="0"/>
    <n v="0"/>
    <n v="0"/>
    <n v="0"/>
    <n v="0"/>
  </r>
  <r>
    <n v="19"/>
    <n v="19"/>
    <n v="17"/>
    <s v="โรงงานบางบาลRegion 5"/>
    <n v="310003728"/>
    <s v="CZ Kyoho 320P6"/>
    <x v="0"/>
    <n v="7.68"/>
    <n v="104"/>
    <x v="2"/>
    <x v="4"/>
    <n v="0"/>
    <n v="0"/>
    <n v="0"/>
    <n v="0"/>
    <n v="0"/>
    <n v="0"/>
    <n v="0"/>
    <n v="0"/>
    <n v="0"/>
  </r>
  <r>
    <n v="20"/>
    <n v="20"/>
    <n v="18"/>
    <s v="โรงงานบางบาลRegion 6/9"/>
    <n v="310003728"/>
    <s v="CZ Kyoho 320P6"/>
    <x v="0"/>
    <n v="7.68"/>
    <n v="104"/>
    <x v="2"/>
    <x v="5"/>
    <n v="0"/>
    <n v="0"/>
    <n v="0"/>
    <n v="0"/>
    <n v="0"/>
    <n v="0"/>
    <n v="0"/>
    <n v="0"/>
    <n v="0"/>
  </r>
  <r>
    <n v="21"/>
    <n v="21"/>
    <n v="19"/>
    <s v="โรงงานบางบาลRegion 6/14"/>
    <n v="310003728"/>
    <s v="CZ Kyoho 320P6"/>
    <x v="0"/>
    <n v="7.68"/>
    <n v="104"/>
    <x v="0"/>
    <x v="6"/>
    <n v="0"/>
    <n v="0"/>
    <n v="0"/>
    <n v="0"/>
    <n v="0"/>
    <n v="0"/>
    <n v="0"/>
    <n v="0"/>
    <n v="0"/>
  </r>
  <r>
    <n v="22"/>
    <n v="22"/>
    <n v="20"/>
    <s v="โรงงานบางบาลRegion 7"/>
    <n v="310003728"/>
    <s v="CZ Kyoho 320P6"/>
    <x v="0"/>
    <n v="7.68"/>
    <n v="104"/>
    <x v="0"/>
    <x v="7"/>
    <n v="0"/>
    <n v="0"/>
    <n v="0"/>
    <n v="0"/>
    <n v="0"/>
    <n v="0"/>
    <n v="0"/>
    <n v="0"/>
    <n v="0"/>
  </r>
  <r>
    <n v="23"/>
    <n v="23"/>
    <n v="21"/>
    <s v="โรงงานบางบาลRegion 8"/>
    <n v="310003728"/>
    <s v="CZ Kyoho 320P6"/>
    <x v="0"/>
    <n v="7.68"/>
    <n v="104"/>
    <x v="3"/>
    <x v="8"/>
    <n v="0"/>
    <n v="0"/>
    <n v="0"/>
    <n v="0"/>
    <n v="0"/>
    <n v="0"/>
    <n v="0"/>
    <n v="0"/>
    <n v="0"/>
  </r>
  <r>
    <n v="9"/>
    <n v="9"/>
    <n v="11"/>
    <s v="โรงงานบางบาลMT"/>
    <n v="310003728"/>
    <s v="CZ Kyoho 320P6"/>
    <x v="0"/>
    <n v="7.68"/>
    <n v="104"/>
    <x v="4"/>
    <x v="9"/>
    <n v="8153.2857142857138"/>
    <n v="62617.234285714279"/>
    <n v="78.396978021978015"/>
    <n v="8393"/>
    <n v="64458.239999999998"/>
    <n v="80.70192307692308"/>
    <n v="6980"/>
    <n v="53606.400000000001"/>
    <n v="67.115384615384613"/>
  </r>
  <r>
    <n v="15"/>
    <n v="15"/>
    <n v="13"/>
    <s v="โรงงานวังม่วงRegion 1"/>
    <n v="310003722"/>
    <s v="GM Delight Plus 400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722"/>
    <s v="GM Delight Plus 400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722"/>
    <s v="GM Delight Plus 400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722"/>
    <s v="GM Delight Plus 400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722"/>
    <s v="GM Delight Plus 400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722"/>
    <s v="GM Delight Plus 400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722"/>
    <s v="GM Delight Plus 400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722"/>
    <s v="GM Delight Plus 400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722"/>
    <s v="GM Delight Plus 400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722"/>
    <s v="GM Delight Plus 400"/>
    <x v="5"/>
    <n v="9.6"/>
    <n v="60"/>
    <x v="4"/>
    <x v="9"/>
    <n v="2776.7937632884477"/>
    <n v="26657.220127569097"/>
    <n v="46.279896054807459"/>
    <n v="2431"/>
    <n v="23337.599999999999"/>
    <n v="40.516666666666666"/>
    <n v="384.81159316076264"/>
    <n v="3694.1912943433213"/>
    <n v="6.413526552679377"/>
  </r>
  <r>
    <n v="15"/>
    <n v="15"/>
    <n v="13"/>
    <s v="โรงงานวังม่วงRegion 1"/>
    <n v="310003724"/>
    <s v="GM Delight Plus 400 P6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724"/>
    <s v="GM Delight Plus 400 P6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724"/>
    <s v="GM Delight Plus 400 P6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724"/>
    <s v="GM Delight Plus 400 P6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724"/>
    <s v="GM Delight Plus 400 P6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724"/>
    <s v="GM Delight Plus 400 P6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724"/>
    <s v="GM Delight Plus 400 P6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724"/>
    <s v="GM Delight Plus 400 P6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724"/>
    <s v="GM Delight Plus 400 P6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724"/>
    <s v="GM Delight Plus 400 P6"/>
    <x v="5"/>
    <n v="9.6"/>
    <n v="6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725"/>
    <s v="GM No Plus 400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725"/>
    <s v="GM No Plus 400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725"/>
    <s v="GM No Plus 400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725"/>
    <s v="GM No Plus 400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725"/>
    <s v="GM No Plus 400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725"/>
    <s v="GM No Plus 400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725"/>
    <s v="GM No Plus 400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725"/>
    <s v="GM No Plus 400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725"/>
    <s v="GM No Plus 400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725"/>
    <s v="GM No Plus 400"/>
    <x v="5"/>
    <n v="9.6"/>
    <n v="60"/>
    <x v="4"/>
    <x v="9"/>
    <n v="568.8306165839831"/>
    <n v="5460.7739192062372"/>
    <n v="9.480510276399718"/>
    <n v="775"/>
    <n v="7440"/>
    <n v="12.916666666666666"/>
    <n v="734.97135864451752"/>
    <n v="7055.7250429873684"/>
    <n v="12.249522644075292"/>
  </r>
  <r>
    <n v="15"/>
    <n v="15"/>
    <n v="13"/>
    <s v="โรงงานนวนครRegion 1"/>
    <n v="310003649"/>
    <s v="JL 350P6 LS2"/>
    <x v="4"/>
    <n v="8.3999999999999986"/>
    <n v="72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649"/>
    <s v="JL 350P6 LS2"/>
    <x v="4"/>
    <n v="8.3999999999999986"/>
    <n v="72"/>
    <x v="0"/>
    <x v="1"/>
    <n v="702.29528005034592"/>
    <n v="5899.2803524229048"/>
    <n v="9.7541011118103604"/>
    <n v="432.06268689400122"/>
    <n v="3629.3265699096096"/>
    <n v="6.0008706513055721"/>
    <n v="552.91855132057583"/>
    <n v="4644.5158310928364"/>
    <n v="7.6794243238968862"/>
  </r>
  <r>
    <n v="17"/>
    <n v="17"/>
    <n v="15"/>
    <s v="โรงงานนวนครRegion 3"/>
    <n v="310003649"/>
    <s v="JL 350P6 LS2"/>
    <x v="4"/>
    <n v="8.3999999999999986"/>
    <n v="72"/>
    <x v="1"/>
    <x v="2"/>
    <n v="819.34449339207026"/>
    <n v="6882.4937444933894"/>
    <n v="11.379784630445421"/>
    <n v="1123.4850375308704"/>
    <n v="9437.2743152593102"/>
    <n v="15.603958854595422"/>
    <n v="1437.744425114661"/>
    <n v="12077.05317096315"/>
    <n v="19.968672571036958"/>
  </r>
  <r>
    <n v="18"/>
    <n v="18"/>
    <n v="16"/>
    <s v="โรงงานนวนครRegion 4"/>
    <n v="310003649"/>
    <s v="JL 350P6 LS2"/>
    <x v="4"/>
    <n v="8.3999999999999986"/>
    <n v="72"/>
    <x v="1"/>
    <x v="3"/>
    <n v="804.82013845185622"/>
    <n v="6760.489162995591"/>
    <n v="11.178057478498003"/>
    <n v="432.06268689400122"/>
    <n v="3629.3265699096096"/>
    <n v="6.0008706513055721"/>
    <n v="552.91855132057583"/>
    <n v="4644.5158310928364"/>
    <n v="7.6794243238968862"/>
  </r>
  <r>
    <n v="19"/>
    <n v="19"/>
    <n v="17"/>
    <s v="โรงงานนวนครRegion 5"/>
    <n v="310003649"/>
    <s v="JL 350P6 LS2"/>
    <x v="4"/>
    <n v="8.3999999999999986"/>
    <n v="72"/>
    <x v="2"/>
    <x v="4"/>
    <n v="551.92548772813075"/>
    <n v="4636.1740969162975"/>
    <n v="7.6656317740018158"/>
    <n v="316.1136607501308"/>
    <n v="2655.3547503010982"/>
    <n v="4.3904675104184836"/>
    <n v="404.53645421477154"/>
    <n v="3398.1062154040806"/>
    <n v="5.6185618640940493"/>
  </r>
  <r>
    <n v="20"/>
    <n v="20"/>
    <n v="18"/>
    <s v="โรงงานนวนครRegion 6/9"/>
    <n v="310003649"/>
    <s v="JL 350P6 LS2"/>
    <x v="4"/>
    <n v="8.3999999999999986"/>
    <n v="72"/>
    <x v="2"/>
    <x v="5"/>
    <n v="166.34658275645057"/>
    <n v="1397.3112951541846"/>
    <n v="2.3103692049507023"/>
    <n v="356.45171668755097"/>
    <n v="2994.1944201754277"/>
    <n v="4.9507182873270965"/>
    <n v="456.15780483947498"/>
    <n v="3831.7255606515891"/>
    <n v="6.3355250672149301"/>
  </r>
  <r>
    <n v="21"/>
    <n v="21"/>
    <n v="19"/>
    <s v="โรงงานนวนครRegion 6/14"/>
    <n v="310003649"/>
    <s v="JL 350P6 LS2"/>
    <x v="4"/>
    <n v="8.3999999999999986"/>
    <n v="72"/>
    <x v="0"/>
    <x v="6"/>
    <n v="136.101749528005"/>
    <n v="1143.2546960352417"/>
    <n v="1.8903020767778473"/>
    <n v="291.64231365345086"/>
    <n v="2449.7954346889869"/>
    <n v="4.0505876896312616"/>
    <n v="373.22002214138871"/>
    <n v="3135.0481859876645"/>
    <n v="5.1836114186303988"/>
  </r>
  <r>
    <n v="22"/>
    <n v="22"/>
    <n v="20"/>
    <s v="โรงงานนวนครRegion 7"/>
    <n v="310003649"/>
    <s v="JL 350P6 LS2"/>
    <x v="4"/>
    <n v="8.3999999999999986"/>
    <n v="72"/>
    <x v="0"/>
    <x v="7"/>
    <n v="321.2445563247324"/>
    <n v="2698.4542731277515"/>
    <n v="4.4617299489546163"/>
    <n v="263.63146996922103"/>
    <n v="2214.5043477414561"/>
    <n v="3.6615481940169587"/>
    <n v="337.37403131424958"/>
    <n v="2833.9418630396958"/>
    <n v="4.6857504349201333"/>
  </r>
  <r>
    <n v="23"/>
    <n v="23"/>
    <n v="21"/>
    <s v="โรงงานนวนครRegion 8"/>
    <n v="310003649"/>
    <s v="JL 350P6 LS2"/>
    <x v="4"/>
    <n v="8.3999999999999986"/>
    <n v="72"/>
    <x v="3"/>
    <x v="8"/>
    <n v="570.72171176840766"/>
    <n v="4794.0623788546236"/>
    <n v="7.9266904412278842"/>
    <n v="643.21196608231253"/>
    <n v="5402.9805150914244"/>
    <n v="8.9334995289210077"/>
    <n v="823.13015973430356"/>
    <n v="6914.2933417681488"/>
    <n v="11.432363329643104"/>
  </r>
  <r>
    <n v="9"/>
    <n v="9"/>
    <n v="11"/>
    <s v="โรงงานนวนครMT"/>
    <n v="310003649"/>
    <s v="JL 350P6 LS2"/>
    <x v="4"/>
    <n v="8.3999999999999986"/>
    <n v="72"/>
    <x v="4"/>
    <x v="9"/>
    <n v="9143.8571428571413"/>
    <n v="76808.39999999998"/>
    <n v="126.99801587301585"/>
    <n v="7584.9120879120874"/>
    <n v="63713.26153846152"/>
    <n v="105.34600122100122"/>
    <n v="7606"/>
    <n v="63890.399999999987"/>
    <n v="105.63888888888889"/>
  </r>
  <r>
    <n v="15"/>
    <n v="15"/>
    <n v="13"/>
    <s v="โรงงานนวนครRegion 1"/>
    <n v="310003711"/>
    <s v="JL 350P24 LS2"/>
    <x v="4"/>
    <n v="8.4"/>
    <n v="72"/>
    <x v="0"/>
    <x v="0"/>
    <n v="2527.5543386988079"/>
    <n v="21231.456445069987"/>
    <n v="35.104921370816776"/>
    <n v="2062.5152074145935"/>
    <n v="17325.127742282588"/>
    <n v="28.646044547424911"/>
    <n v="2038.3649140725611"/>
    <n v="17122.265278209514"/>
    <n v="28.310623806563349"/>
  </r>
  <r>
    <n v="16"/>
    <n v="16"/>
    <n v="14"/>
    <s v="โรงงานนวนครRegion 2"/>
    <n v="310003711"/>
    <s v="JL 350P24 LS2"/>
    <x v="4"/>
    <n v="8.4"/>
    <n v="72"/>
    <x v="0"/>
    <x v="1"/>
    <n v="4303.071288451798"/>
    <n v="36145.798822995108"/>
    <n v="59.764879006274974"/>
    <n v="2732.4486545891164"/>
    <n v="22952.568698548577"/>
    <n v="37.950675758182172"/>
    <n v="2700.4540121675032"/>
    <n v="22683.813702207026"/>
    <n v="37.506305724548653"/>
  </r>
  <r>
    <n v="17"/>
    <n v="17"/>
    <n v="15"/>
    <s v="โรงงานนวนครRegion 3"/>
    <n v="310003711"/>
    <s v="JL 350P24 LS2"/>
    <x v="4"/>
    <n v="8.4"/>
    <n v="72"/>
    <x v="1"/>
    <x v="2"/>
    <n v="5418.3234958393286"/>
    <n v="45513.917365050365"/>
    <n v="75.254492997768452"/>
    <n v="4835.6366373182309"/>
    <n v="40619.347753473143"/>
    <n v="67.161619962753207"/>
    <n v="4779.01545805764"/>
    <n v="40143.729847684175"/>
    <n v="66.375214695245006"/>
  </r>
  <r>
    <n v="18"/>
    <n v="18"/>
    <n v="16"/>
    <s v="โรงงานนวนครRegion 4"/>
    <n v="310003711"/>
    <s v="JL 350P24 LS2"/>
    <x v="4"/>
    <n v="8.4"/>
    <n v="72"/>
    <x v="1"/>
    <x v="3"/>
    <n v="4122.848082045125"/>
    <n v="34631.923889179052"/>
    <n v="57.261778917293405"/>
    <n v="5112.8504775283773"/>
    <n v="42947.944011238367"/>
    <n v="71.011812187894122"/>
    <n v="5052.9833607176161"/>
    <n v="42445.060230027979"/>
    <n v="70.180324454411334"/>
  </r>
  <r>
    <n v="19"/>
    <n v="19"/>
    <n v="17"/>
    <s v="โรงงานนวนครRegion 5"/>
    <n v="310003711"/>
    <s v="JL 350P24 LS2"/>
    <x v="4"/>
    <n v="8.4"/>
    <n v="72"/>
    <x v="2"/>
    <x v="4"/>
    <n v="1116.0827290760399"/>
    <n v="9375.094924238736"/>
    <n v="15.501149014944998"/>
    <n v="1010.306823673684"/>
    <n v="8486.5773188589465"/>
    <n v="14.032039217690055"/>
    <n v="998.47699276166782"/>
    <n v="8387.2067391980108"/>
    <n v="13.867736010578719"/>
  </r>
  <r>
    <n v="20"/>
    <n v="20"/>
    <n v="18"/>
    <s v="โรงงานนวนครRegion 6/9"/>
    <n v="310003711"/>
    <s v="JL 350P24 LS2"/>
    <x v="4"/>
    <n v="8.4"/>
    <n v="72"/>
    <x v="2"/>
    <x v="5"/>
    <n v="1057.1572152762544"/>
    <n v="8880.1206083205379"/>
    <n v="14.68273910105909"/>
    <n v="914.67050637068883"/>
    <n v="7683.2322535137864"/>
    <n v="12.703757032926234"/>
    <n v="903.96049513743969"/>
    <n v="7593.2681591544933"/>
    <n v="12.555006876908884"/>
  </r>
  <r>
    <n v="21"/>
    <n v="21"/>
    <n v="19"/>
    <s v="โรงงานนวนครRegion 6/14"/>
    <n v="310003711"/>
    <s v="JL 350P24 LS2"/>
    <x v="4"/>
    <n v="8.4"/>
    <n v="72"/>
    <x v="0"/>
    <x v="6"/>
    <n v="864.94681249875362"/>
    <n v="7265.5532249895305"/>
    <n v="12.0131501735938"/>
    <n v="748.36677793965441"/>
    <n v="6286.2809346930972"/>
    <n v="10.393983026939644"/>
    <n v="739.60404147608688"/>
    <n v="6212.6739483991296"/>
    <n v="10.27227835383454"/>
  </r>
  <r>
    <n v="22"/>
    <n v="22"/>
    <n v="20"/>
    <s v="โรงงานนวนครRegion 7"/>
    <n v="310003711"/>
    <s v="JL 350P24 LS2"/>
    <x v="4"/>
    <n v="8.4"/>
    <n v="72"/>
    <x v="0"/>
    <x v="7"/>
    <n v="6032.9095453367381"/>
    <n v="50676.440180828606"/>
    <n v="83.790410351899141"/>
    <n v="5220.3691433900258"/>
    <n v="43851.10080447622"/>
    <n v="72.50512699152813"/>
    <n v="5159.243074736889"/>
    <n v="43337.64182778987"/>
    <n v="71.65615381579012"/>
  </r>
  <r>
    <n v="23"/>
    <n v="23"/>
    <n v="21"/>
    <s v="โรงงานนวนครRegion 8"/>
    <n v="310003711"/>
    <s v="JL 350P24 LS2"/>
    <x v="4"/>
    <n v="8.4"/>
    <n v="72"/>
    <x v="3"/>
    <x v="8"/>
    <n v="5188.8226692477274"/>
    <n v="43586.110421680911"/>
    <n v="72.066981517329552"/>
    <n v="5033.839617929475"/>
    <n v="42284.252790607592"/>
    <n v="69.914439137909369"/>
    <n v="4974.8976508725964"/>
    <n v="41789.140267329814"/>
    <n v="69.095800706563836"/>
  </r>
  <r>
    <n v="9"/>
    <n v="9"/>
    <n v="11"/>
    <s v="โรงงานนวนครMT"/>
    <n v="310003711"/>
    <s v="JL 350P24 LS2"/>
    <x v="4"/>
    <n v="8.4"/>
    <n v="72"/>
    <x v="4"/>
    <x v="9"/>
    <n v="3577"/>
    <n v="30046.800000000003"/>
    <n v="49.680555555555557"/>
    <n v="2808"/>
    <n v="23587.200000000001"/>
    <n v="39"/>
    <n v="2304"/>
    <n v="19353.600000000002"/>
    <n v="32"/>
  </r>
  <r>
    <n v="15"/>
    <n v="15"/>
    <n v="13"/>
    <s v="โรงงานนวนครRegion 1"/>
    <n v="310003714"/>
    <s v="JL 500P24 LS2"/>
    <x v="1"/>
    <n v="12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3714"/>
    <s v="JL 500P24 LS2"/>
    <x v="1"/>
    <n v="12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3714"/>
    <s v="JL 500P24 LS2"/>
    <x v="1"/>
    <n v="12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3714"/>
    <s v="JL 500P24 LS2"/>
    <x v="1"/>
    <n v="12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3714"/>
    <s v="JL 500P24 LS2"/>
    <x v="1"/>
    <n v="12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3714"/>
    <s v="JL 500P24 LS2"/>
    <x v="1"/>
    <n v="12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3714"/>
    <s v="JL 500P24 LS2"/>
    <x v="1"/>
    <n v="12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3714"/>
    <s v="JL 500P24 LS2"/>
    <x v="1"/>
    <n v="12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3714"/>
    <s v="JL 500P24 LS2"/>
    <x v="1"/>
    <n v="12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3714"/>
    <s v="JL 500P24 LS2"/>
    <x v="1"/>
    <n v="12"/>
    <n v="54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3703"/>
    <s v="Wachocha 400 Low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703"/>
    <s v="Wachocha 400 Low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703"/>
    <s v="Wachocha 400 Low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703"/>
    <s v="Wachocha 400 Low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703"/>
    <s v="Wachocha 400 Low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703"/>
    <s v="Wachocha 400 Low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703"/>
    <s v="Wachocha 400 Low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703"/>
    <s v="Wachocha 400 Low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703"/>
    <s v="Wachocha 400 Low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703"/>
    <s v="Wachocha 400 Low"/>
    <x v="5"/>
    <n v="9.6"/>
    <n v="60"/>
    <x v="4"/>
    <x v="9"/>
    <n v="379.67399007795893"/>
    <n v="3644.8703047484055"/>
    <n v="6.3278998346326487"/>
    <n v="377"/>
    <n v="3619.2"/>
    <n v="6.2833333333333332"/>
    <n v="342.58022124198811"/>
    <n v="3288.770123923086"/>
    <n v="5.7096703540331353"/>
  </r>
  <r>
    <n v="15"/>
    <n v="15"/>
    <n v="13"/>
    <s v="โรงงานวังม่วงRegion 1"/>
    <n v="310003704"/>
    <s v="Wachocha 400 No"/>
    <x v="5"/>
    <n v="9.6"/>
    <n v="60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3704"/>
    <s v="Wachocha 400 No"/>
    <x v="5"/>
    <n v="9.6"/>
    <n v="60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3704"/>
    <s v="Wachocha 400 No"/>
    <x v="5"/>
    <n v="9.6"/>
    <n v="60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3704"/>
    <s v="Wachocha 400 No"/>
    <x v="5"/>
    <n v="9.6"/>
    <n v="60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3704"/>
    <s v="Wachocha 400 No"/>
    <x v="5"/>
    <n v="9.6"/>
    <n v="60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3704"/>
    <s v="Wachocha 400 No"/>
    <x v="5"/>
    <n v="9.6"/>
    <n v="60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3704"/>
    <s v="Wachocha 400 No"/>
    <x v="5"/>
    <n v="9.6"/>
    <n v="60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3704"/>
    <s v="Wachocha 400 No"/>
    <x v="5"/>
    <n v="9.6"/>
    <n v="60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3704"/>
    <s v="Wachocha 400 No"/>
    <x v="5"/>
    <n v="9.6"/>
    <n v="60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3704"/>
    <s v="Wachocha 400 No"/>
    <x v="5"/>
    <n v="9.6"/>
    <n v="60"/>
    <x v="4"/>
    <x v="9"/>
    <n v="2301.1271202152866"/>
    <n v="22090.820354066749"/>
    <n v="38.352118670254775"/>
    <n v="2533.7184368584867"/>
    <n v="24323.696993841473"/>
    <n v="42.228640614308112"/>
    <n v="405.39403938439119"/>
    <n v="3891.7827780901553"/>
    <n v="6.7565673230731864"/>
  </r>
  <r>
    <n v="15"/>
    <n v="15"/>
    <n v="13"/>
    <s v="โรงงานวังม่วงRegion 1"/>
    <n v="310004069"/>
    <s v=" Honey Lemon 0%  380 P24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4069"/>
    <s v=" Honey Lemon 0%  380 P24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4069"/>
    <s v=" Honey Lemon 0%  380 P24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4069"/>
    <s v=" Honey Lemon 0%  380 P24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4069"/>
    <s v=" Honey Lemon 0%  380 P24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4069"/>
    <s v=" Honey Lemon 0%  380 P24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4069"/>
    <s v=" Honey Lemon 0%  380 P24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4069"/>
    <s v=" Honey Lemon 0%  380 P24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4069"/>
    <s v=" Honey Lemon 0%  380 P24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4069"/>
    <s v=" Honey Lemon 0%  380 P24"/>
    <x v="2"/>
    <n v="9.1199999999999992"/>
    <n v="72"/>
    <x v="4"/>
    <x v="9"/>
    <n v="30498.922591037295"/>
    <n v="278150.17403026012"/>
    <n v="423.59614709774019"/>
    <n v="15835.039967322316"/>
    <n v="144415.5645019795"/>
    <n v="219.93111065725441"/>
    <n v="18352.26305351514"/>
    <n v="167372.63904805807"/>
    <n v="254.8925424099325"/>
  </r>
  <r>
    <n v="15"/>
    <n v="15"/>
    <n v="13"/>
    <s v="โรงงานวังม่วงRegion 1"/>
    <n v="310004070"/>
    <s v=" Honey Lemon 0%  350 P6"/>
    <x v="4"/>
    <n v="8.4"/>
    <n v="72"/>
    <x v="0"/>
    <x v="0"/>
    <n v="5.1023760957053872"/>
    <n v="42.859959203925257"/>
    <n v="7.0866334662574818E-2"/>
    <n v="8"/>
    <n v="67.2"/>
    <n v="0.1111111111111111"/>
    <n v="7.3067678684376967"/>
    <n v="61.376850094876652"/>
    <n v="0.10148288706163468"/>
  </r>
  <r>
    <n v="16"/>
    <n v="16"/>
    <n v="14"/>
    <s v="โรงงานวังม่วงRegion 2"/>
    <n v="310004070"/>
    <s v=" Honey Lemon 0%  350 P6"/>
    <x v="4"/>
    <n v="8.4"/>
    <n v="72"/>
    <x v="0"/>
    <x v="1"/>
    <n v="103.96091294999727"/>
    <n v="873.27166877997706"/>
    <n v="1.4439015687499621"/>
    <n v="443"/>
    <n v="3721.2000000000003"/>
    <n v="6.1527777777777777"/>
    <n v="404.61227071473746"/>
    <n v="3398.7430740037948"/>
    <n v="5.6196148710380207"/>
  </r>
  <r>
    <n v="17"/>
    <n v="17"/>
    <n v="15"/>
    <s v="โรงงานวังม่วงRegion 3"/>
    <n v="310004070"/>
    <s v=" Honey Lemon 0%  350 P6"/>
    <x v="4"/>
    <n v="8.4"/>
    <n v="72"/>
    <x v="1"/>
    <x v="2"/>
    <n v="72.071062351838592"/>
    <n v="605.39692375544416"/>
    <n v="1.0009869771088693"/>
    <n v="238"/>
    <n v="1999.2"/>
    <n v="3.3055555555555554"/>
    <n v="217.37634408602148"/>
    <n v="1825.9612903225805"/>
    <n v="3.0191158900836315"/>
  </r>
  <r>
    <n v="18"/>
    <n v="18"/>
    <n v="16"/>
    <s v="โรงงานวังม่วงRegion 4"/>
    <n v="310004070"/>
    <s v=" Honey Lemon 0%  350 P6"/>
    <x v="4"/>
    <n v="8.4"/>
    <n v="72"/>
    <x v="1"/>
    <x v="3"/>
    <n v="122.45702629692929"/>
    <n v="1028.6390208942059"/>
    <n v="1.7007920319017957"/>
    <n v="239.00000000000003"/>
    <n v="2007.6000000000004"/>
    <n v="3.3194444444444446"/>
    <n v="218.28969006957621"/>
    <n v="1833.6333965844403"/>
    <n v="3.0318012509663363"/>
  </r>
  <r>
    <n v="19"/>
    <n v="19"/>
    <n v="17"/>
    <s v="โรงงานวังม่วงRegion 5"/>
    <n v="310004070"/>
    <s v=" Honey Lemon 0%  350 P6"/>
    <x v="4"/>
    <n v="8.4"/>
    <n v="72"/>
    <x v="2"/>
    <x v="4"/>
    <n v="58.039528088648773"/>
    <n v="487.53203594464969"/>
    <n v="0.8061045567867885"/>
    <n v="351"/>
    <n v="2948.4"/>
    <n v="4.875"/>
    <n v="320.58444022770396"/>
    <n v="2692.9092979127136"/>
    <n v="4.4525616698292216"/>
  </r>
  <r>
    <n v="20"/>
    <n v="20"/>
    <n v="18"/>
    <s v="โรงงานวังม่วงRegion 6/9"/>
    <n v="310004070"/>
    <s v=" Honey Lemon 0%  350 P6"/>
    <x v="4"/>
    <n v="8.4"/>
    <n v="72"/>
    <x v="2"/>
    <x v="5"/>
    <n v="75.419496664645251"/>
    <n v="633.52377198302008"/>
    <n v="1.047493009231184"/>
    <n v="2.75"/>
    <n v="23.1"/>
    <n v="3.8194444444444448E-2"/>
    <n v="2.5117014547754581"/>
    <n v="21.098292220113848"/>
    <n v="3.4884742427436916E-2"/>
  </r>
  <r>
    <n v="21"/>
    <n v="21"/>
    <n v="19"/>
    <s v="โรงงานวังม่วงRegion 6/14"/>
    <n v="310004070"/>
    <s v=" Honey Lemon 0%  350 P6"/>
    <x v="4"/>
    <n v="8.4"/>
    <n v="72"/>
    <x v="0"/>
    <x v="6"/>
    <n v="61.706860907437026"/>
    <n v="518.33763162247101"/>
    <n v="0.85703973482551421"/>
    <n v="2.25"/>
    <n v="18.900000000000002"/>
    <n v="3.125E-2"/>
    <n v="2.0550284629981022"/>
    <n v="17.26223908918406"/>
    <n v="2.8542061986084753E-2"/>
  </r>
  <r>
    <n v="22"/>
    <n v="22"/>
    <n v="20"/>
    <s v="โรงงานวังม่วงRegion 7"/>
    <n v="310004070"/>
    <s v=" Honey Lemon 0%  350 P6"/>
    <x v="4"/>
    <n v="8.4"/>
    <n v="72"/>
    <x v="0"/>
    <x v="7"/>
    <n v="3.1889850598158667"/>
    <n v="26.787474502453282"/>
    <n v="4.4291459164109259E-2"/>
    <n v="5"/>
    <n v="42"/>
    <n v="6.9444444444444448E-2"/>
    <n v="4.5667299177735599"/>
    <n v="38.360531309297905"/>
    <n v="6.3426804413521665E-2"/>
  </r>
  <r>
    <n v="23"/>
    <n v="23"/>
    <n v="21"/>
    <s v="โรงงานวังม่วงRegion 8"/>
    <n v="310004070"/>
    <s v=" Honey Lemon 0%  350 P6"/>
    <x v="4"/>
    <n v="8.4"/>
    <n v="72"/>
    <x v="3"/>
    <x v="8"/>
    <n v="178.58316334968856"/>
    <n v="1500.0985721373841"/>
    <n v="2.480321713190119"/>
    <n v="292"/>
    <n v="2452.8000000000002"/>
    <n v="4.0555555555555554"/>
    <n v="266.6970271979759"/>
    <n v="2240.2550284629979"/>
    <n v="3.7041253777496652"/>
  </r>
  <r>
    <n v="9"/>
    <n v="9"/>
    <n v="11"/>
    <s v="โรงงานวังม่วงMT"/>
    <n v="310004070"/>
    <s v=" Honey Lemon 0%  350 P6"/>
    <x v="4"/>
    <n v="8.4"/>
    <n v="72"/>
    <x v="4"/>
    <x v="9"/>
    <n v="3847.5"/>
    <n v="32319"/>
    <n v="53.4375"/>
    <n v="4237.1153846153848"/>
    <n v="35591.769230769234"/>
    <n v="58.848824786324791"/>
    <n v="3560"/>
    <n v="29904"/>
    <n v="49.444444444444443"/>
  </r>
  <r>
    <n v="15"/>
    <n v="15"/>
    <n v="13"/>
    <s v="โรงงานนวนครRegion 1"/>
    <n v="310004209"/>
    <s v="JL 475 P24 LS2"/>
    <x v="7"/>
    <n v="11.4"/>
    <n v="54"/>
    <x v="0"/>
    <x v="0"/>
    <n v="0"/>
    <n v="0"/>
    <n v="0"/>
    <n v="0"/>
    <n v="0"/>
    <n v="0"/>
    <n v="0"/>
    <n v="0"/>
    <n v="0"/>
  </r>
  <r>
    <n v="16"/>
    <n v="16"/>
    <n v="14"/>
    <s v="โรงงานนวนครRegion 2"/>
    <n v="310004209"/>
    <s v="JL 475 P24 LS2"/>
    <x v="7"/>
    <n v="11.4"/>
    <n v="54"/>
    <x v="0"/>
    <x v="1"/>
    <n v="0"/>
    <n v="0"/>
    <n v="0"/>
    <n v="0"/>
    <n v="0"/>
    <n v="0"/>
    <n v="0"/>
    <n v="0"/>
    <n v="0"/>
  </r>
  <r>
    <n v="17"/>
    <n v="17"/>
    <n v="15"/>
    <s v="โรงงานนวนครRegion 3"/>
    <n v="310004209"/>
    <s v="JL 475 P24 LS2"/>
    <x v="7"/>
    <n v="11.4"/>
    <n v="54"/>
    <x v="1"/>
    <x v="2"/>
    <n v="0"/>
    <n v="0"/>
    <n v="0"/>
    <n v="0"/>
    <n v="0"/>
    <n v="0"/>
    <n v="0"/>
    <n v="0"/>
    <n v="0"/>
  </r>
  <r>
    <n v="18"/>
    <n v="18"/>
    <n v="16"/>
    <s v="โรงงานนวนครRegion 4"/>
    <n v="310004209"/>
    <s v="JL 475 P24 LS2"/>
    <x v="7"/>
    <n v="11.4"/>
    <n v="54"/>
    <x v="1"/>
    <x v="3"/>
    <n v="0"/>
    <n v="0"/>
    <n v="0"/>
    <n v="0"/>
    <n v="0"/>
    <n v="0"/>
    <n v="0"/>
    <n v="0"/>
    <n v="0"/>
  </r>
  <r>
    <n v="19"/>
    <n v="19"/>
    <n v="17"/>
    <s v="โรงงานนวนครRegion 5"/>
    <n v="310004209"/>
    <s v="JL 475 P24 LS2"/>
    <x v="7"/>
    <n v="11.4"/>
    <n v="54"/>
    <x v="2"/>
    <x v="4"/>
    <n v="0"/>
    <n v="0"/>
    <n v="0"/>
    <n v="0"/>
    <n v="0"/>
    <n v="0"/>
    <n v="0"/>
    <n v="0"/>
    <n v="0"/>
  </r>
  <r>
    <n v="20"/>
    <n v="20"/>
    <n v="18"/>
    <s v="โรงงานนวนครRegion 6/9"/>
    <n v="310004209"/>
    <s v="JL 475 P24 LS2"/>
    <x v="7"/>
    <n v="11.4"/>
    <n v="54"/>
    <x v="2"/>
    <x v="5"/>
    <n v="0"/>
    <n v="0"/>
    <n v="0"/>
    <n v="0"/>
    <n v="0"/>
    <n v="0"/>
    <n v="0"/>
    <n v="0"/>
    <n v="0"/>
  </r>
  <r>
    <n v="21"/>
    <n v="21"/>
    <n v="19"/>
    <s v="โรงงานนวนครRegion 6/14"/>
    <n v="310004209"/>
    <s v="JL 475 P24 LS2"/>
    <x v="7"/>
    <n v="11.4"/>
    <n v="54"/>
    <x v="0"/>
    <x v="6"/>
    <n v="0"/>
    <n v="0"/>
    <n v="0"/>
    <n v="0"/>
    <n v="0"/>
    <n v="0"/>
    <n v="0"/>
    <n v="0"/>
    <n v="0"/>
  </r>
  <r>
    <n v="22"/>
    <n v="22"/>
    <n v="20"/>
    <s v="โรงงานนวนครRegion 7"/>
    <n v="310004209"/>
    <s v="JL 475 P24 LS2"/>
    <x v="7"/>
    <n v="11.4"/>
    <n v="54"/>
    <x v="0"/>
    <x v="7"/>
    <n v="0"/>
    <n v="0"/>
    <n v="0"/>
    <n v="0"/>
    <n v="0"/>
    <n v="0"/>
    <n v="0"/>
    <n v="0"/>
    <n v="0"/>
  </r>
  <r>
    <n v="23"/>
    <n v="23"/>
    <n v="21"/>
    <s v="โรงงานนวนครRegion 8"/>
    <n v="310004209"/>
    <s v="JL 475 P24 LS2"/>
    <x v="7"/>
    <n v="11.4"/>
    <n v="54"/>
    <x v="3"/>
    <x v="8"/>
    <n v="0"/>
    <n v="0"/>
    <n v="0"/>
    <n v="0"/>
    <n v="0"/>
    <n v="0"/>
    <n v="0"/>
    <n v="0"/>
    <n v="0"/>
  </r>
  <r>
    <n v="9"/>
    <n v="9"/>
    <n v="11"/>
    <s v="โรงงานนวนครMT"/>
    <n v="310004209"/>
    <s v="JL 475 P24 LS2"/>
    <x v="7"/>
    <n v="11.4"/>
    <n v="54"/>
    <x v="4"/>
    <x v="9"/>
    <n v="28425.704081632659"/>
    <n v="324053.02653061232"/>
    <n v="526.4019274376418"/>
    <n v="41432.5989010989"/>
    <n v="472331.6274725275"/>
    <n v="767.27035002034995"/>
    <n v="19971.857142857149"/>
    <n v="227679.17142857151"/>
    <n v="369.84920634920644"/>
  </r>
  <r>
    <n v="15"/>
    <n v="15"/>
    <n v="13"/>
    <s v="โรงงานวังม่วงRegion 1"/>
    <n v="310004072"/>
    <s v="Ori 0% 380 ml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4072"/>
    <s v="Ori 0% 380 ml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4072"/>
    <s v="Ori 0% 380 ml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4072"/>
    <s v="Ori 0% 380 ml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4072"/>
    <s v="Ori 0% 380 ml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4072"/>
    <s v="Ori 0% 380 ml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4072"/>
    <s v="Ori 0% 380 ml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4072"/>
    <s v="Ori 0% 380 ml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4072"/>
    <s v="Ori 0% 380 ml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4072"/>
    <s v="Ori 0% 380 ml"/>
    <x v="2"/>
    <n v="9.1199999999999992"/>
    <n v="72"/>
    <x v="4"/>
    <x v="9"/>
    <n v="0"/>
    <n v="0"/>
    <n v="0"/>
    <n v="0"/>
    <n v="0"/>
    <n v="0"/>
    <n v="0"/>
    <n v="0"/>
    <n v="0"/>
  </r>
  <r>
    <n v="15"/>
    <n v="15"/>
    <n v="13"/>
    <s v="โรงงานแรงเยอร์ Region 1"/>
    <n v="310003569"/>
    <s v="V-Boost Orange"/>
    <x v="8"/>
    <n v="4.5"/>
    <n v="110"/>
    <x v="0"/>
    <x v="0"/>
    <n v="0"/>
    <n v="0"/>
    <n v="0"/>
    <n v="0"/>
    <n v="0"/>
    <n v="0"/>
    <n v="0"/>
    <n v="0"/>
    <n v="0"/>
  </r>
  <r>
    <n v="16"/>
    <n v="16"/>
    <n v="14"/>
    <s v="โรงงานแรงเยอร์ Region 2"/>
    <n v="310003569"/>
    <s v="V-Boost Orange"/>
    <x v="8"/>
    <n v="4.5"/>
    <n v="110"/>
    <x v="0"/>
    <x v="1"/>
    <n v="0"/>
    <n v="0"/>
    <n v="0"/>
    <n v="0"/>
    <n v="0"/>
    <n v="0"/>
    <n v="0"/>
    <n v="0"/>
    <n v="0"/>
  </r>
  <r>
    <n v="17"/>
    <n v="17"/>
    <n v="15"/>
    <s v="โรงงานแรงเยอร์ Region 3"/>
    <n v="310003569"/>
    <s v="V-Boost Orange"/>
    <x v="8"/>
    <n v="4.5"/>
    <n v="110"/>
    <x v="1"/>
    <x v="2"/>
    <n v="0"/>
    <n v="0"/>
    <n v="0"/>
    <n v="0"/>
    <n v="0"/>
    <n v="0"/>
    <n v="0"/>
    <n v="0"/>
    <n v="0"/>
  </r>
  <r>
    <n v="18"/>
    <n v="18"/>
    <n v="16"/>
    <s v="โรงงานแรงเยอร์ Region 4"/>
    <n v="310003569"/>
    <s v="V-Boost Orange"/>
    <x v="8"/>
    <n v="4.5"/>
    <n v="110"/>
    <x v="1"/>
    <x v="3"/>
    <n v="0"/>
    <n v="0"/>
    <n v="0"/>
    <n v="0"/>
    <n v="0"/>
    <n v="0"/>
    <n v="0"/>
    <n v="0"/>
    <n v="0"/>
  </r>
  <r>
    <n v="19"/>
    <n v="19"/>
    <n v="17"/>
    <s v="โรงงานแรงเยอร์ Region 5"/>
    <n v="310003569"/>
    <s v="V-Boost Orange"/>
    <x v="8"/>
    <n v="4.5"/>
    <n v="110"/>
    <x v="2"/>
    <x v="4"/>
    <n v="0"/>
    <n v="0"/>
    <n v="0"/>
    <n v="0"/>
    <n v="0"/>
    <n v="0"/>
    <n v="0"/>
    <n v="0"/>
    <n v="0"/>
  </r>
  <r>
    <n v="20"/>
    <n v="20"/>
    <n v="18"/>
    <s v="โรงงานแรงเยอร์ Region 6/9"/>
    <n v="310003569"/>
    <s v="V-Boost Orange"/>
    <x v="8"/>
    <n v="4.5"/>
    <n v="110"/>
    <x v="2"/>
    <x v="5"/>
    <n v="0"/>
    <n v="0"/>
    <n v="0"/>
    <n v="0"/>
    <n v="0"/>
    <n v="0"/>
    <n v="0"/>
    <n v="0"/>
    <n v="0"/>
  </r>
  <r>
    <n v="21"/>
    <n v="21"/>
    <n v="19"/>
    <s v="โรงงานแรงเยอร์ Region 6/14"/>
    <n v="310003569"/>
    <s v="V-Boost Orange"/>
    <x v="8"/>
    <n v="4.5"/>
    <n v="110"/>
    <x v="0"/>
    <x v="6"/>
    <n v="0"/>
    <n v="0"/>
    <n v="0"/>
    <n v="0"/>
    <n v="0"/>
    <n v="0"/>
    <n v="0"/>
    <n v="0"/>
    <n v="0"/>
  </r>
  <r>
    <n v="22"/>
    <n v="22"/>
    <n v="20"/>
    <s v="โรงงานแรงเยอร์ Region 7"/>
    <n v="310003569"/>
    <s v="V-Boost Orange"/>
    <x v="8"/>
    <n v="4.5"/>
    <n v="110"/>
    <x v="0"/>
    <x v="7"/>
    <n v="0"/>
    <n v="0"/>
    <n v="0"/>
    <n v="0"/>
    <n v="0"/>
    <n v="0"/>
    <n v="0"/>
    <n v="0"/>
    <n v="0"/>
  </r>
  <r>
    <n v="23"/>
    <n v="23"/>
    <n v="21"/>
    <s v="โรงงานแรงเยอร์ Region 8"/>
    <n v="310003569"/>
    <s v="V-Boost Orange"/>
    <x v="8"/>
    <n v="4.5"/>
    <n v="110"/>
    <x v="3"/>
    <x v="8"/>
    <n v="0"/>
    <n v="0"/>
    <n v="0"/>
    <n v="0"/>
    <n v="0"/>
    <n v="0"/>
    <n v="0"/>
    <n v="0"/>
    <n v="0"/>
  </r>
  <r>
    <n v="9"/>
    <n v="9"/>
    <n v="11"/>
    <s v="โรงงานแรงเยอร์ MT"/>
    <n v="310003569"/>
    <s v="V-Boost Orange"/>
    <x v="8"/>
    <n v="4.5"/>
    <n v="110"/>
    <x v="4"/>
    <x v="9"/>
    <n v="0"/>
    <n v="0"/>
    <n v="0"/>
    <n v="0"/>
    <n v="0"/>
    <n v="0"/>
    <n v="0"/>
    <n v="0"/>
    <n v="0"/>
  </r>
  <r>
    <n v="15"/>
    <n v="15"/>
    <n v="13"/>
    <s v="โรงงานแรงเยอร์ Region 1"/>
    <n v="310003570"/>
    <s v="V-Boost Lemon"/>
    <x v="8"/>
    <n v="4.5"/>
    <n v="110"/>
    <x v="0"/>
    <x v="0"/>
    <n v="0"/>
    <n v="0"/>
    <n v="0"/>
    <n v="0"/>
    <n v="0"/>
    <n v="0"/>
    <n v="0"/>
    <n v="0"/>
    <n v="0"/>
  </r>
  <r>
    <n v="16"/>
    <n v="16"/>
    <n v="14"/>
    <s v="โรงงานแรงเยอร์ Region 2"/>
    <n v="310003570"/>
    <s v="V-Boost Lemon"/>
    <x v="8"/>
    <n v="4.5"/>
    <n v="110"/>
    <x v="0"/>
    <x v="1"/>
    <n v="0"/>
    <n v="0"/>
    <n v="0"/>
    <n v="0"/>
    <n v="0"/>
    <n v="0"/>
    <n v="0"/>
    <n v="0"/>
    <n v="0"/>
  </r>
  <r>
    <n v="17"/>
    <n v="17"/>
    <n v="15"/>
    <s v="โรงงานแรงเยอร์ Region 3"/>
    <n v="310003570"/>
    <s v="V-Boost Lemon"/>
    <x v="8"/>
    <n v="4.5"/>
    <n v="110"/>
    <x v="1"/>
    <x v="2"/>
    <n v="0"/>
    <n v="0"/>
    <n v="0"/>
    <n v="0"/>
    <n v="0"/>
    <n v="0"/>
    <n v="0"/>
    <n v="0"/>
    <n v="0"/>
  </r>
  <r>
    <n v="18"/>
    <n v="18"/>
    <n v="16"/>
    <s v="โรงงานแรงเยอร์ Region 4"/>
    <n v="310003570"/>
    <s v="V-Boost Lemon"/>
    <x v="8"/>
    <n v="4.5"/>
    <n v="110"/>
    <x v="1"/>
    <x v="3"/>
    <n v="0"/>
    <n v="0"/>
    <n v="0"/>
    <n v="0"/>
    <n v="0"/>
    <n v="0"/>
    <n v="0"/>
    <n v="0"/>
    <n v="0"/>
  </r>
  <r>
    <n v="19"/>
    <n v="19"/>
    <n v="17"/>
    <s v="โรงงานแรงเยอร์ Region 5"/>
    <n v="310003570"/>
    <s v="V-Boost Lemon"/>
    <x v="8"/>
    <n v="4.5"/>
    <n v="110"/>
    <x v="2"/>
    <x v="4"/>
    <n v="0"/>
    <n v="0"/>
    <n v="0"/>
    <n v="0"/>
    <n v="0"/>
    <n v="0"/>
    <n v="0"/>
    <n v="0"/>
    <n v="0"/>
  </r>
  <r>
    <n v="20"/>
    <n v="20"/>
    <n v="18"/>
    <s v="โรงงานแรงเยอร์ Region 6/9"/>
    <n v="310003570"/>
    <s v="V-Boost Lemon"/>
    <x v="8"/>
    <n v="4.5"/>
    <n v="110"/>
    <x v="2"/>
    <x v="5"/>
    <n v="0"/>
    <n v="0"/>
    <n v="0"/>
    <n v="0"/>
    <n v="0"/>
    <n v="0"/>
    <n v="0"/>
    <n v="0"/>
    <n v="0"/>
  </r>
  <r>
    <n v="21"/>
    <n v="21"/>
    <n v="19"/>
    <s v="โรงงานแรงเยอร์ Region 6/14"/>
    <n v="310003570"/>
    <s v="V-Boost Lemon"/>
    <x v="8"/>
    <n v="4.5"/>
    <n v="110"/>
    <x v="0"/>
    <x v="6"/>
    <n v="0"/>
    <n v="0"/>
    <n v="0"/>
    <n v="0"/>
    <n v="0"/>
    <n v="0"/>
    <n v="0"/>
    <n v="0"/>
    <n v="0"/>
  </r>
  <r>
    <n v="22"/>
    <n v="22"/>
    <n v="20"/>
    <s v="โรงงานแรงเยอร์ Region 7"/>
    <n v="310003570"/>
    <s v="V-Boost Lemon"/>
    <x v="8"/>
    <n v="4.5"/>
    <n v="110"/>
    <x v="0"/>
    <x v="7"/>
    <n v="0"/>
    <n v="0"/>
    <n v="0"/>
    <n v="0"/>
    <n v="0"/>
    <n v="0"/>
    <n v="0"/>
    <n v="0"/>
    <n v="0"/>
  </r>
  <r>
    <n v="23"/>
    <n v="23"/>
    <n v="21"/>
    <s v="โรงงานแรงเยอร์ Region 8"/>
    <n v="310003570"/>
    <s v="V-Boost Lemon"/>
    <x v="8"/>
    <n v="4.5"/>
    <n v="110"/>
    <x v="3"/>
    <x v="8"/>
    <n v="0"/>
    <n v="0"/>
    <n v="0"/>
    <n v="0"/>
    <n v="0"/>
    <n v="0"/>
    <n v="0"/>
    <n v="0"/>
    <n v="0"/>
  </r>
  <r>
    <n v="9"/>
    <n v="9"/>
    <n v="11"/>
    <s v="โรงงานแรงเยอร์ MT"/>
    <n v="310003570"/>
    <s v="V-Boost Lemon"/>
    <x v="8"/>
    <n v="4.5"/>
    <n v="110"/>
    <x v="4"/>
    <x v="9"/>
    <n v="0"/>
    <n v="0"/>
    <n v="0"/>
    <n v="0"/>
    <n v="0"/>
    <n v="0"/>
    <n v="0"/>
    <n v="0"/>
    <n v="0"/>
  </r>
  <r>
    <n v="15"/>
    <n v="15"/>
    <n v="13"/>
    <s v="โรงงานวังม่วงRegion 1"/>
    <n v="310004338"/>
    <s v="Mixed Fruits 350ml 1x4x6"/>
    <x v="4"/>
    <n v="8.4"/>
    <n v="72"/>
    <x v="0"/>
    <x v="0"/>
    <n v="83.519361205740481"/>
    <n v="701.56263412822011"/>
    <n v="1.1599911278575066"/>
    <n v="80.760756025936658"/>
    <n v="678.39035061786797"/>
    <n v="1.1216771670268981"/>
    <n v="86.948501152959267"/>
    <n v="730.36740968485788"/>
    <n v="1.2076180715688787"/>
  </r>
  <r>
    <n v="16"/>
    <n v="16"/>
    <n v="14"/>
    <s v="โรงงานวังม่วงRegion 2"/>
    <n v="310004338"/>
    <s v="Mixed Fruits 350ml 1x4x6"/>
    <x v="4"/>
    <n v="8.4"/>
    <n v="72"/>
    <x v="0"/>
    <x v="1"/>
    <n v="614.91129687726425"/>
    <n v="5165.2548937690199"/>
    <n v="8.5404346788508931"/>
    <n v="534.03049922150615"/>
    <n v="4485.8561934606514"/>
    <n v="7.4170902669653636"/>
    <n v="574.9469638739431"/>
    <n v="4829.5544965411227"/>
    <n v="7.9853744982492101"/>
  </r>
  <r>
    <n v="17"/>
    <n v="17"/>
    <n v="15"/>
    <s v="โรงงานวังม่วงRegion 3"/>
    <n v="310004338"/>
    <s v="Mixed Fruits 350ml 1x4x6"/>
    <x v="4"/>
    <n v="8.4"/>
    <n v="72"/>
    <x v="1"/>
    <x v="2"/>
    <n v="752.71824286673609"/>
    <n v="6322.833240080583"/>
    <n v="10.45442003981578"/>
    <n v="687.47593567078582"/>
    <n v="5774.7978596346011"/>
    <n v="9.5482768843164703"/>
    <n v="740.14911606456576"/>
    <n v="6217.252574942353"/>
    <n v="10.27984883423008"/>
  </r>
  <r>
    <n v="18"/>
    <n v="18"/>
    <n v="16"/>
    <s v="โรงงานวังม่วงRegion 4"/>
    <n v="310004338"/>
    <s v="Mixed Fruits 350ml 1x4x6"/>
    <x v="4"/>
    <n v="8.4"/>
    <n v="72"/>
    <x v="1"/>
    <x v="3"/>
    <n v="843.54554817797884"/>
    <n v="7085.7826046950222"/>
    <n v="11.715910391360817"/>
    <n v="750.06552159088676"/>
    <n v="6300.5503813634487"/>
    <n v="10.417576688762317"/>
    <n v="807.53420445810912"/>
    <n v="6783.2873174481165"/>
    <n v="11.215752839695959"/>
  </r>
  <r>
    <n v="19"/>
    <n v="19"/>
    <n v="17"/>
    <s v="โรงงานวังม่วงRegion 5"/>
    <n v="310004338"/>
    <s v="Mixed Fruits 350ml 1x4x6"/>
    <x v="4"/>
    <n v="8.4"/>
    <n v="72"/>
    <x v="2"/>
    <x v="4"/>
    <n v="733.92638659544446"/>
    <n v="6164.9816474017334"/>
    <n v="10.19342203604784"/>
    <n v="760.16061609412873"/>
    <n v="6385.3491751906813"/>
    <n v="10.557786334640676"/>
    <n v="818.40276710222895"/>
    <n v="6874.5832436587234"/>
    <n v="11.366705098642068"/>
  </r>
  <r>
    <n v="20"/>
    <n v="20"/>
    <n v="18"/>
    <s v="โรงงานวังม่วงRegion 6/9"/>
    <n v="310004338"/>
    <s v="Mixed Fruits 350ml 1x4x6"/>
    <x v="4"/>
    <n v="8.4"/>
    <n v="72"/>
    <x v="2"/>
    <x v="5"/>
    <n v="167.09092201223456"/>
    <n v="1403.5637449027704"/>
    <n v="2.3207072501699244"/>
    <n v="67.182853919076067"/>
    <n v="564.33597292023899"/>
    <n v="0.93309519332050095"/>
    <n v="72.330284396617998"/>
    <n v="607.57438893159122"/>
    <n v="1.0045872832863612"/>
  </r>
  <r>
    <n v="21"/>
    <n v="21"/>
    <n v="19"/>
    <s v="โรงงานวังม่วงRegion 6/14"/>
    <n v="310004338"/>
    <s v="Mixed Fruits 350ml 1x4x6"/>
    <x v="4"/>
    <n v="8.4"/>
    <n v="72"/>
    <x v="0"/>
    <x v="6"/>
    <n v="136.71075437364647"/>
    <n v="1148.3703367386304"/>
    <n v="1.8987604774117566"/>
    <n v="54.967789570153137"/>
    <n v="461.72943238928639"/>
    <n v="0.76344152180768243"/>
    <n v="59.179323597232901"/>
    <n v="497.10631821675639"/>
    <n v="0.82193504996156808"/>
  </r>
  <r>
    <n v="22"/>
    <n v="22"/>
    <n v="20"/>
    <s v="โรงงานวังม่วงRegion 7"/>
    <n v="310004338"/>
    <s v="Mixed Fruits 350ml 1x4x6"/>
    <x v="4"/>
    <n v="8.4"/>
    <n v="72"/>
    <x v="0"/>
    <x v="7"/>
    <n v="262.04199578301075"/>
    <n v="2201.1527645772903"/>
    <n v="3.6394721636529273"/>
    <n v="399.76574232838647"/>
    <n v="3358.0322355584462"/>
    <n v="5.552301976783145"/>
    <n v="430.39508070714834"/>
    <n v="3615.3186779400462"/>
    <n v="5.9777094542659492"/>
  </r>
  <r>
    <n v="23"/>
    <n v="23"/>
    <n v="21"/>
    <s v="โรงงานวังม่วงRegion 8"/>
    <n v="310004338"/>
    <s v="Mixed Fruits 350ml 1x4x6"/>
    <x v="4"/>
    <n v="8.4"/>
    <n v="72"/>
    <x v="3"/>
    <x v="8"/>
    <n v="703.6506181583635"/>
    <n v="5910.665192530254"/>
    <n v="9.7729252521994923"/>
    <n v="605.70567019452494"/>
    <n v="5087.9276296340095"/>
    <n v="8.4125787527017355"/>
    <n v="652.11375864719446"/>
    <n v="5477.7555726364335"/>
    <n v="9.0571355367665891"/>
  </r>
  <r>
    <n v="9"/>
    <n v="9"/>
    <n v="11"/>
    <s v="โรงงานวังม่วงMT"/>
    <n v="310004338"/>
    <s v="Mixed Fruits 350ml 1x4x6"/>
    <x v="4"/>
    <n v="8.4"/>
    <n v="72"/>
    <x v="4"/>
    <x v="9"/>
    <n v="3734.2857142857147"/>
    <n v="31368.000000000004"/>
    <n v="51.865079365079367"/>
    <n v="3552.6373626373625"/>
    <n v="29842.153846153848"/>
    <n v="49.342185592185587"/>
    <n v="3855.7692307692314"/>
    <n v="32388.461538461546"/>
    <n v="53.552350427350433"/>
  </r>
  <r>
    <n v="15"/>
    <n v="15"/>
    <n v="13"/>
    <s v="โรงงานวังม่วงRegion 1"/>
    <n v="310004339"/>
    <s v="Mixed Fruits 380ml 1x24"/>
    <x v="2"/>
    <n v="9.1199999999999992"/>
    <n v="72"/>
    <x v="0"/>
    <x v="0"/>
    <n v="0"/>
    <n v="0"/>
    <n v="0"/>
    <n v="0"/>
    <n v="0"/>
    <n v="0"/>
    <n v="0"/>
    <n v="0"/>
    <n v="0"/>
  </r>
  <r>
    <n v="16"/>
    <n v="16"/>
    <n v="14"/>
    <s v="โรงงานวังม่วงRegion 2"/>
    <n v="310004339"/>
    <s v="Mixed Fruits 380ml 1x24"/>
    <x v="2"/>
    <n v="9.1199999999999992"/>
    <n v="72"/>
    <x v="0"/>
    <x v="1"/>
    <n v="0"/>
    <n v="0"/>
    <n v="0"/>
    <n v="0"/>
    <n v="0"/>
    <n v="0"/>
    <n v="0"/>
    <n v="0"/>
    <n v="0"/>
  </r>
  <r>
    <n v="17"/>
    <n v="17"/>
    <n v="15"/>
    <s v="โรงงานวังม่วงRegion 3"/>
    <n v="310004339"/>
    <s v="Mixed Fruits 380ml 1x24"/>
    <x v="2"/>
    <n v="9.1199999999999992"/>
    <n v="72"/>
    <x v="1"/>
    <x v="2"/>
    <n v="0"/>
    <n v="0"/>
    <n v="0"/>
    <n v="0"/>
    <n v="0"/>
    <n v="0"/>
    <n v="0"/>
    <n v="0"/>
    <n v="0"/>
  </r>
  <r>
    <n v="18"/>
    <n v="18"/>
    <n v="16"/>
    <s v="โรงงานวังม่วงRegion 4"/>
    <n v="310004339"/>
    <s v="Mixed Fruits 380ml 1x24"/>
    <x v="2"/>
    <n v="9.1199999999999992"/>
    <n v="72"/>
    <x v="1"/>
    <x v="3"/>
    <n v="0"/>
    <n v="0"/>
    <n v="0"/>
    <n v="0"/>
    <n v="0"/>
    <n v="0"/>
    <n v="0"/>
    <n v="0"/>
    <n v="0"/>
  </r>
  <r>
    <n v="19"/>
    <n v="19"/>
    <n v="17"/>
    <s v="โรงงานวังม่วงRegion 5"/>
    <n v="310004339"/>
    <s v="Mixed Fruits 380ml 1x24"/>
    <x v="2"/>
    <n v="9.1199999999999992"/>
    <n v="72"/>
    <x v="2"/>
    <x v="4"/>
    <n v="0"/>
    <n v="0"/>
    <n v="0"/>
    <n v="0"/>
    <n v="0"/>
    <n v="0"/>
    <n v="0"/>
    <n v="0"/>
    <n v="0"/>
  </r>
  <r>
    <n v="20"/>
    <n v="20"/>
    <n v="18"/>
    <s v="โรงงานวังม่วงRegion 6/9"/>
    <n v="310004339"/>
    <s v="Mixed Fruits 380ml 1x24"/>
    <x v="2"/>
    <n v="9.1199999999999992"/>
    <n v="72"/>
    <x v="2"/>
    <x v="5"/>
    <n v="0"/>
    <n v="0"/>
    <n v="0"/>
    <n v="0"/>
    <n v="0"/>
    <n v="0"/>
    <n v="0"/>
    <n v="0"/>
    <n v="0"/>
  </r>
  <r>
    <n v="21"/>
    <n v="21"/>
    <n v="19"/>
    <s v="โรงงานวังม่วงRegion 6/14"/>
    <n v="310004339"/>
    <s v="Mixed Fruits 380ml 1x24"/>
    <x v="2"/>
    <n v="9.1199999999999992"/>
    <n v="72"/>
    <x v="0"/>
    <x v="6"/>
    <n v="0"/>
    <n v="0"/>
    <n v="0"/>
    <n v="0"/>
    <n v="0"/>
    <n v="0"/>
    <n v="0"/>
    <n v="0"/>
    <n v="0"/>
  </r>
  <r>
    <n v="22"/>
    <n v="22"/>
    <n v="20"/>
    <s v="โรงงานวังม่วงRegion 7"/>
    <n v="310004339"/>
    <s v="Mixed Fruits 380ml 1x24"/>
    <x v="2"/>
    <n v="9.1199999999999992"/>
    <n v="72"/>
    <x v="0"/>
    <x v="7"/>
    <n v="0"/>
    <n v="0"/>
    <n v="0"/>
    <n v="0"/>
    <n v="0"/>
    <n v="0"/>
    <n v="0"/>
    <n v="0"/>
    <n v="0"/>
  </r>
  <r>
    <n v="23"/>
    <n v="23"/>
    <n v="21"/>
    <s v="โรงงานวังม่วงRegion 8"/>
    <n v="310004339"/>
    <s v="Mixed Fruits 380ml 1x24"/>
    <x v="2"/>
    <n v="9.1199999999999992"/>
    <n v="72"/>
    <x v="3"/>
    <x v="8"/>
    <n v="0"/>
    <n v="0"/>
    <n v="0"/>
    <n v="0"/>
    <n v="0"/>
    <n v="0"/>
    <n v="0"/>
    <n v="0"/>
    <n v="0"/>
  </r>
  <r>
    <n v="9"/>
    <n v="9"/>
    <n v="11"/>
    <s v="โรงงานวังม่วงMT"/>
    <n v="310004339"/>
    <s v="Mixed Fruits 380ml 1x24"/>
    <x v="2"/>
    <n v="9.1199999999999992"/>
    <n v="72"/>
    <x v="4"/>
    <x v="9"/>
    <n v="11884.940345138242"/>
    <n v="108390.65594766077"/>
    <n v="165.06861590469782"/>
    <n v="29600.89807657319"/>
    <n v="269960.1904583475"/>
    <n v="411.12358439684988"/>
    <n v="18379.253353478034"/>
    <n v="167618.79058371964"/>
    <n v="255.26740768719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1E61-96CE-4335-872F-5FF7A09D762B}" name="PivotTable5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O3:T15" firstHeaderRow="1" firstDataRow="2" firstDataCol="3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8"/>
        <item x="6"/>
        <item x="0"/>
        <item x="4"/>
        <item x="2"/>
        <item x="5"/>
        <item x="7"/>
        <item x="1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0">
        <item sd="0" x="9"/>
        <item sd="0" x="0"/>
        <item sd="0" x="1"/>
        <item sd="0" x="2"/>
        <item sd="0" x="3"/>
        <item sd="0" x="4"/>
        <item sd="0" x="6"/>
        <item sd="0" x="5"/>
        <item sd="0" x="7"/>
        <item sd="0" x="8"/>
      </items>
    </pivotField>
    <pivotField compact="0" numFmtId="168" outline="0" subtotalTop="0" showAll="0" defaultSubtotal="0"/>
    <pivotField compact="0" numFmtId="169" outline="0" subtotalTop="0" showAll="0" defaultSubtotal="0"/>
    <pivotField compact="0" numFmtId="169" outline="0" subtotalTop="0" showAll="0" defaultSubtotal="0"/>
    <pivotField compact="0" numFmtId="43" outline="0" subtotalTop="0" showAll="0" defaultSubtotal="0"/>
    <pivotField compact="0" numFmtId="43" outline="0" subtotalTop="0" showAll="0" defaultSubtotal="0"/>
    <pivotField compact="0" numFmtId="43" outline="0" subtotalTop="0" showAll="0" defaultSubtotal="0"/>
    <pivotField dataField="1" compact="0" numFmtId="165" outline="0" subtotalTop="0" showAll="0" defaultSubtotal="0"/>
    <pivotField dataField="1" compact="0" numFmtId="165" outline="0" subtotalTop="0" showAll="0" defaultSubtotal="0"/>
    <pivotField dataField="1" compact="0" numFmtId="165" outline="0" subtotalTop="0" showAll="0" defaultSubtotal="0"/>
  </pivotFields>
  <rowFields count="3">
    <field x="9"/>
    <field x="10"/>
    <field x="6"/>
  </rowFields>
  <rowItems count="11">
    <i>
      <x/>
      <x v="1"/>
    </i>
    <i r="1">
      <x v="2"/>
    </i>
    <i r="1">
      <x v="6"/>
    </i>
    <i r="1">
      <x v="8"/>
    </i>
    <i>
      <x v="1"/>
      <x v="3"/>
    </i>
    <i r="1">
      <x v="4"/>
    </i>
    <i>
      <x v="2"/>
      <x v="5"/>
    </i>
    <i r="1">
      <x v="7"/>
    </i>
    <i>
      <x v="3"/>
      <x v="9"/>
    </i>
    <i>
      <x v="4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oad Jun (CS)" fld="17" baseField="0" baseItem="0"/>
    <dataField name="Sum of Load Jun (Lts)" fld="18" baseField="0" baseItem="0"/>
    <dataField name="Sum of Load Jun (PL)" fld="19" baseField="0" baseItem="0"/>
  </dataFields>
  <formats count="24">
    <format dxfId="23">
      <pivotArea outline="0" collapsedLevelsAreSubtotals="1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-2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9" type="button" dataOnly="0" labelOnly="1" outline="0" axis="axisRow" fieldPosition="0"/>
    </format>
    <format dxfId="16">
      <pivotArea field="10" type="button" dataOnly="0" labelOnly="1" outline="0" axis="axisRow" fieldPosition="1"/>
    </format>
    <format dxfId="15">
      <pivotArea field="6" type="button" dataOnly="0" labelOnly="1" outline="0" axis="axisRow" fieldPosition="2"/>
    </format>
    <format dxfId="14">
      <pivotArea dataOnly="0" labelOnly="1" outline="0" fieldPosition="0">
        <references count="1">
          <reference field="9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2">
          <reference field="9" count="1" selected="0">
            <x v="0"/>
          </reference>
          <reference field="10" count="4">
            <x v="1"/>
            <x v="2"/>
            <x v="6"/>
            <x v="8"/>
          </reference>
        </references>
      </pivotArea>
    </format>
    <format dxfId="11">
      <pivotArea dataOnly="0" labelOnly="1" outline="0" fieldPosition="0">
        <references count="2">
          <reference field="9" count="1" selected="0">
            <x v="1"/>
          </reference>
          <reference field="10" count="2">
            <x v="3"/>
            <x v="4"/>
          </reference>
        </references>
      </pivotArea>
    </format>
    <format dxfId="10">
      <pivotArea dataOnly="0" labelOnly="1" outline="0" fieldPosition="0">
        <references count="2">
          <reference field="9" count="1" selected="0">
            <x v="2"/>
          </reference>
          <reference field="10" count="2">
            <x v="5"/>
            <x v="7"/>
          </reference>
        </references>
      </pivotArea>
    </format>
    <format dxfId="9">
      <pivotArea dataOnly="0" labelOnly="1" outline="0" fieldPosition="0">
        <references count="2">
          <reference field="9" count="1" selected="0">
            <x v="3"/>
          </reference>
          <reference field="10" count="1">
            <x v="9"/>
          </reference>
        </references>
      </pivotArea>
    </format>
    <format dxfId="8">
      <pivotArea dataOnly="0" labelOnly="1" outline="0" fieldPosition="0">
        <references count="2">
          <reference field="9" count="1" selected="0">
            <x v="4"/>
          </reference>
          <reference field="10" count="1">
            <x v="0"/>
          </reference>
        </references>
      </pivotArea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9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2">
          <reference field="9" count="1" selected="0">
            <x v="0"/>
          </reference>
          <reference field="10" count="4">
            <x v="1"/>
            <x v="2"/>
            <x v="6"/>
            <x v="8"/>
          </reference>
        </references>
      </pivotArea>
    </format>
    <format dxfId="3">
      <pivotArea dataOnly="0" labelOnly="1" outline="0" fieldPosition="0">
        <references count="2">
          <reference field="9" count="1" selected="0">
            <x v="1"/>
          </reference>
          <reference field="10" count="2">
            <x v="3"/>
            <x v="4"/>
          </reference>
        </references>
      </pivotArea>
    </format>
    <format dxfId="2">
      <pivotArea dataOnly="0" labelOnly="1" outline="0" fieldPosition="0">
        <references count="2">
          <reference field="9" count="1" selected="0">
            <x v="2"/>
          </reference>
          <reference field="10" count="2">
            <x v="5"/>
            <x v="7"/>
          </reference>
        </references>
      </pivotArea>
    </format>
    <format dxfId="1">
      <pivotArea dataOnly="0" labelOnly="1" outline="0" fieldPosition="0">
        <references count="2">
          <reference field="9" count="1" selected="0">
            <x v="3"/>
          </reference>
          <reference field="10" count="1">
            <x v="9"/>
          </reference>
        </references>
      </pivotArea>
    </format>
    <format dxfId="0">
      <pivotArea dataOnly="0" labelOnly="1" outline="0" fieldPosition="0">
        <references count="2">
          <reference field="9" count="1" selected="0">
            <x v="4"/>
          </reference>
          <reference field="10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B5F5F-380B-4653-8C1B-5C34C66563B4}" name="PivotTable2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F15" firstHeaderRow="1" firstDataRow="2" firstDataCol="3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8"/>
        <item x="6"/>
        <item x="0"/>
        <item x="4"/>
        <item x="2"/>
        <item x="5"/>
        <item x="7"/>
        <item x="1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0">
        <item sd="0" x="9"/>
        <item sd="0" x="0"/>
        <item sd="0" x="1"/>
        <item sd="0" x="2"/>
        <item sd="0" x="3"/>
        <item sd="0" x="4"/>
        <item sd="0" x="6"/>
        <item sd="0" x="5"/>
        <item sd="0" x="7"/>
        <item sd="0" x="8"/>
      </items>
    </pivotField>
    <pivotField dataField="1" compact="0" numFmtId="168" outline="0" subtotalTop="0" showAll="0" defaultSubtotal="0"/>
    <pivotField dataField="1" compact="0" numFmtId="169" outline="0" subtotalTop="0" showAll="0" defaultSubtotal="0"/>
    <pivotField dataField="1" compact="0" numFmtId="169" outline="0" subtotalTop="0" showAll="0" defaultSubtotal="0"/>
    <pivotField compact="0" numFmtId="43" outline="0" subtotalTop="0" showAll="0" defaultSubtotal="0"/>
    <pivotField compact="0" numFmtId="43" outline="0" subtotalTop="0" showAll="0" defaultSubtotal="0"/>
    <pivotField compact="0" numFmtId="43" outline="0" subtotalTop="0" showAll="0" defaultSubtotal="0"/>
    <pivotField compact="0" numFmtId="165" outline="0" subtotalTop="0" showAll="0" defaultSubtotal="0"/>
    <pivotField compact="0" numFmtId="165" outline="0" subtotalTop="0" showAll="0" defaultSubtotal="0"/>
    <pivotField compact="0" numFmtId="165" outline="0" subtotalTop="0" showAll="0" defaultSubtotal="0"/>
  </pivotFields>
  <rowFields count="3">
    <field x="9"/>
    <field x="10"/>
    <field x="6"/>
  </rowFields>
  <rowItems count="11">
    <i>
      <x/>
      <x v="1"/>
    </i>
    <i r="1">
      <x v="2"/>
    </i>
    <i r="1">
      <x v="6"/>
    </i>
    <i r="1">
      <x v="8"/>
    </i>
    <i>
      <x v="1"/>
      <x v="3"/>
    </i>
    <i r="1">
      <x v="4"/>
    </i>
    <i>
      <x v="2"/>
      <x v="5"/>
    </i>
    <i r="1">
      <x v="7"/>
    </i>
    <i>
      <x v="3"/>
      <x v="9"/>
    </i>
    <i>
      <x v="4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oad Apr (CS)" fld="11" baseField="0" baseItem="0"/>
    <dataField name="Sum of Load Apr (Lts)" fld="12" baseField="0" baseItem="0"/>
    <dataField name="Sum of Load Apr (PL)" fld="13" baseField="0" baseItem="0"/>
  </dataFields>
  <formats count="17">
    <format dxfId="40">
      <pivotArea outline="0" collapsedLevelsAreSubtotals="1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-2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9" type="button" dataOnly="0" labelOnly="1" outline="0" axis="axisRow" fieldPosition="0"/>
    </format>
    <format dxfId="33">
      <pivotArea field="10" type="button" dataOnly="0" labelOnly="1" outline="0" axis="axisRow" fieldPosition="1"/>
    </format>
    <format dxfId="32">
      <pivotArea field="6" type="button" dataOnly="0" labelOnly="1" outline="0" axis="axisRow" fieldPosition="2"/>
    </format>
    <format dxfId="31">
      <pivotArea dataOnly="0" labelOnly="1" outline="0" fieldPosition="0">
        <references count="1">
          <reference field="9" count="0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2">
          <reference field="9" count="1" selected="0">
            <x v="0"/>
          </reference>
          <reference field="10" count="4">
            <x v="1"/>
            <x v="2"/>
            <x v="6"/>
            <x v="8"/>
          </reference>
        </references>
      </pivotArea>
    </format>
    <format dxfId="28">
      <pivotArea dataOnly="0" labelOnly="1" outline="0" fieldPosition="0">
        <references count="2">
          <reference field="9" count="1" selected="0">
            <x v="1"/>
          </reference>
          <reference field="10" count="2">
            <x v="3"/>
            <x v="4"/>
          </reference>
        </references>
      </pivotArea>
    </format>
    <format dxfId="27">
      <pivotArea dataOnly="0" labelOnly="1" outline="0" fieldPosition="0">
        <references count="2">
          <reference field="9" count="1" selected="0">
            <x v="2"/>
          </reference>
          <reference field="10" count="2">
            <x v="5"/>
            <x v="7"/>
          </reference>
        </references>
      </pivotArea>
    </format>
    <format dxfId="26">
      <pivotArea dataOnly="0" labelOnly="1" outline="0" fieldPosition="0">
        <references count="2">
          <reference field="9" count="1" selected="0">
            <x v="3"/>
          </reference>
          <reference field="10" count="1">
            <x v="9"/>
          </reference>
        </references>
      </pivotArea>
    </format>
    <format dxfId="25">
      <pivotArea dataOnly="0" labelOnly="1" outline="0" fieldPosition="0">
        <references count="2">
          <reference field="9" count="1" selected="0">
            <x v="4"/>
          </reference>
          <reference field="10" count="1">
            <x v="0"/>
          </reference>
        </references>
      </pivotArea>
    </format>
    <format dxfId="24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E3F56-FBCE-479E-A5BB-AC1EC8ADF83D}" name="PivotTable4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H3:M15" firstHeaderRow="1" firstDataRow="2" firstDataCol="3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8"/>
        <item x="6"/>
        <item x="0"/>
        <item x="4"/>
        <item x="2"/>
        <item x="5"/>
        <item x="7"/>
        <item x="1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0">
        <item sd="0" x="9"/>
        <item sd="0" x="0"/>
        <item sd="0" x="1"/>
        <item sd="0" x="2"/>
        <item sd="0" x="3"/>
        <item sd="0" x="4"/>
        <item sd="0" x="6"/>
        <item sd="0" x="5"/>
        <item sd="0" x="7"/>
        <item sd="0" x="8"/>
      </items>
    </pivotField>
    <pivotField compact="0" numFmtId="168" outline="0" subtotalTop="0" showAll="0" defaultSubtotal="0"/>
    <pivotField compact="0" numFmtId="169" outline="0" subtotalTop="0" showAll="0" defaultSubtotal="0"/>
    <pivotField compact="0" numFmtId="169" outline="0" subtotalTop="0" showAll="0" defaultSubtotal="0"/>
    <pivotField dataField="1" compact="0" numFmtId="43" outline="0" subtotalTop="0" showAll="0" defaultSubtotal="0"/>
    <pivotField dataField="1" compact="0" numFmtId="43" outline="0" subtotalTop="0" showAll="0" defaultSubtotal="0"/>
    <pivotField dataField="1" compact="0" numFmtId="43" outline="0" subtotalTop="0" showAll="0" defaultSubtotal="0"/>
    <pivotField compact="0" numFmtId="165" outline="0" subtotalTop="0" showAll="0" defaultSubtotal="0"/>
    <pivotField compact="0" numFmtId="165" outline="0" subtotalTop="0" showAll="0" defaultSubtotal="0"/>
    <pivotField compact="0" numFmtId="165" outline="0" subtotalTop="0" showAll="0" defaultSubtotal="0"/>
  </pivotFields>
  <rowFields count="3">
    <field x="9"/>
    <field x="10"/>
    <field x="6"/>
  </rowFields>
  <rowItems count="11">
    <i>
      <x/>
      <x v="1"/>
    </i>
    <i r="1">
      <x v="2"/>
    </i>
    <i r="1">
      <x v="6"/>
    </i>
    <i r="1">
      <x v="8"/>
    </i>
    <i>
      <x v="1"/>
      <x v="3"/>
    </i>
    <i r="1">
      <x v="4"/>
    </i>
    <i>
      <x v="2"/>
      <x v="5"/>
    </i>
    <i r="1">
      <x v="7"/>
    </i>
    <i>
      <x v="3"/>
      <x v="9"/>
    </i>
    <i>
      <x v="4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oad May (CS)" fld="14" baseField="0" baseItem="0"/>
    <dataField name="Sum of Load May (Lts)" fld="15" baseField="0" baseItem="0"/>
    <dataField name="Sum of Load May (PL)" fld="16" baseField="0" baseItem="0"/>
  </dataFields>
  <formats count="24">
    <format dxfId="64">
      <pivotArea outline="0" collapsedLevelsAreSubtotals="1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-2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9" type="button" dataOnly="0" labelOnly="1" outline="0" axis="axisRow" fieldPosition="0"/>
    </format>
    <format dxfId="57">
      <pivotArea field="10" type="button" dataOnly="0" labelOnly="1" outline="0" axis="axisRow" fieldPosition="1"/>
    </format>
    <format dxfId="56">
      <pivotArea field="6" type="button" dataOnly="0" labelOnly="1" outline="0" axis="axisRow" fieldPosition="2"/>
    </format>
    <format dxfId="55">
      <pivotArea dataOnly="0" labelOnly="1" outline="0" fieldPosition="0">
        <references count="1">
          <reference field="9" count="0"/>
        </references>
      </pivotArea>
    </format>
    <format dxfId="54">
      <pivotArea dataOnly="0" labelOnly="1" grandRow="1" outline="0" fieldPosition="0"/>
    </format>
    <format dxfId="53">
      <pivotArea dataOnly="0" labelOnly="1" outline="0" fieldPosition="0">
        <references count="2">
          <reference field="9" count="1" selected="0">
            <x v="0"/>
          </reference>
          <reference field="10" count="4">
            <x v="1"/>
            <x v="2"/>
            <x v="6"/>
            <x v="8"/>
          </reference>
        </references>
      </pivotArea>
    </format>
    <format dxfId="52">
      <pivotArea dataOnly="0" labelOnly="1" outline="0" fieldPosition="0">
        <references count="2">
          <reference field="9" count="1" selected="0">
            <x v="1"/>
          </reference>
          <reference field="10" count="2">
            <x v="3"/>
            <x v="4"/>
          </reference>
        </references>
      </pivotArea>
    </format>
    <format dxfId="51">
      <pivotArea dataOnly="0" labelOnly="1" outline="0" fieldPosition="0">
        <references count="2">
          <reference field="9" count="1" selected="0">
            <x v="2"/>
          </reference>
          <reference field="10" count="2">
            <x v="5"/>
            <x v="7"/>
          </reference>
        </references>
      </pivotArea>
    </format>
    <format dxfId="50">
      <pivotArea dataOnly="0" labelOnly="1" outline="0" fieldPosition="0">
        <references count="2">
          <reference field="9" count="1" selected="0">
            <x v="3"/>
          </reference>
          <reference field="10" count="1">
            <x v="9"/>
          </reference>
        </references>
      </pivotArea>
    </format>
    <format dxfId="49">
      <pivotArea dataOnly="0" labelOnly="1" outline="0" fieldPosition="0">
        <references count="2">
          <reference field="9" count="1" selected="0">
            <x v="4"/>
          </reference>
          <reference field="10" count="1">
            <x v="0"/>
          </reference>
        </references>
      </pivotArea>
    </format>
    <format dxfId="48">
      <pivotArea outline="0" collapsedLevelsAreSubtotals="1" fieldPosition="0"/>
    </format>
    <format dxfId="47">
      <pivotArea dataOnly="0" labelOnly="1" outline="0" fieldPosition="0">
        <references count="1">
          <reference field="9" count="0"/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2">
          <reference field="9" count="1" selected="0">
            <x v="0"/>
          </reference>
          <reference field="10" count="4">
            <x v="1"/>
            <x v="2"/>
            <x v="6"/>
            <x v="8"/>
          </reference>
        </references>
      </pivotArea>
    </format>
    <format dxfId="44">
      <pivotArea dataOnly="0" labelOnly="1" outline="0" fieldPosition="0">
        <references count="2">
          <reference field="9" count="1" selected="0">
            <x v="1"/>
          </reference>
          <reference field="10" count="2">
            <x v="3"/>
            <x v="4"/>
          </reference>
        </references>
      </pivotArea>
    </format>
    <format dxfId="43">
      <pivotArea dataOnly="0" labelOnly="1" outline="0" fieldPosition="0">
        <references count="2">
          <reference field="9" count="1" selected="0">
            <x v="2"/>
          </reference>
          <reference field="10" count="2">
            <x v="5"/>
            <x v="7"/>
          </reference>
        </references>
      </pivotArea>
    </format>
    <format dxfId="42">
      <pivotArea dataOnly="0" labelOnly="1" outline="0" fieldPosition="0">
        <references count="2">
          <reference field="9" count="1" selected="0">
            <x v="3"/>
          </reference>
          <reference field="10" count="1">
            <x v="9"/>
          </reference>
        </references>
      </pivotArea>
    </format>
    <format dxfId="41">
      <pivotArea dataOnly="0" labelOnly="1" outline="0" fieldPosition="0">
        <references count="2">
          <reference field="9" count="1" selected="0">
            <x v="4"/>
          </reference>
          <reference field="10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78EC-F2DB-45AF-BB9C-620453117C01}">
  <sheetPr>
    <tabColor theme="1"/>
  </sheetPr>
  <dimension ref="A1:BQ73"/>
  <sheetViews>
    <sheetView showGridLines="0" tabSelected="1" zoomScaleNormal="100" workbookViewId="0">
      <pane xSplit="9" ySplit="4" topLeftCell="U5" activePane="bottomRight" state="frozen"/>
      <selection activeCell="K1" sqref="K1:N1048576"/>
      <selection pane="topRight" activeCell="K1" sqref="K1:N1048576"/>
      <selection pane="bottomLeft" activeCell="K1" sqref="K1:N1048576"/>
      <selection pane="bottomRight" activeCell="BP9" sqref="BP9"/>
    </sheetView>
  </sheetViews>
  <sheetFormatPr defaultColWidth="8.7109375" defaultRowHeight="12" outlineLevelCol="1"/>
  <cols>
    <col min="1" max="1" width="4.28515625" style="46" customWidth="1"/>
    <col min="2" max="3" width="11.7109375" style="74" customWidth="1"/>
    <col min="4" max="4" width="20.140625" style="46" customWidth="1"/>
    <col min="5" max="5" width="40.42578125" style="46" bestFit="1" customWidth="1"/>
    <col min="6" max="6" width="5.28515625" style="46" bestFit="1" customWidth="1"/>
    <col min="7" max="7" width="4.42578125" style="46" customWidth="1"/>
    <col min="8" max="8" width="11.5703125" style="80" bestFit="1" customWidth="1"/>
    <col min="9" max="9" width="10.7109375" style="80" bestFit="1" customWidth="1"/>
    <col min="10" max="10" width="8.28515625" style="80" customWidth="1"/>
    <col min="11" max="11" width="8.28515625" style="142" customWidth="1"/>
    <col min="12" max="12" width="8.28515625" style="80" customWidth="1"/>
    <col min="13" max="13" width="8.28515625" style="142" customWidth="1"/>
    <col min="14" max="14" width="8.28515625" style="80" customWidth="1"/>
    <col min="15" max="15" width="8.28515625" style="142" customWidth="1"/>
    <col min="16" max="16" width="8.28515625" style="80" customWidth="1"/>
    <col min="17" max="17" width="8.28515625" style="142" customWidth="1"/>
    <col min="18" max="18" width="14" style="80" bestFit="1" customWidth="1"/>
    <col min="19" max="19" width="10.42578125" style="142" customWidth="1"/>
    <col min="20" max="20" width="1.28515625" style="46" customWidth="1"/>
    <col min="21" max="21" width="8.7109375" style="80" customWidth="1"/>
    <col min="22" max="22" width="8.7109375" style="46" customWidth="1"/>
    <col min="23" max="23" width="12.28515625" style="46" customWidth="1"/>
    <col min="24" max="28" width="8.7109375" style="46" customWidth="1"/>
    <col min="29" max="29" width="13.28515625" style="80" bestFit="1" customWidth="1"/>
    <col min="30" max="30" width="8.28515625" style="142" customWidth="1"/>
    <col min="31" max="31" width="3.7109375" style="46" customWidth="1"/>
    <col min="32" max="32" width="6.7109375" style="46" hidden="1" customWidth="1" outlineLevel="1"/>
    <col min="33" max="33" width="5.85546875" style="46" hidden="1" customWidth="1" outlineLevel="1"/>
    <col min="34" max="34" width="6.7109375" style="46" hidden="1" customWidth="1" outlineLevel="1"/>
    <col min="35" max="35" width="5.85546875" style="46" hidden="1" customWidth="1" outlineLevel="1"/>
    <col min="36" max="36" width="6.7109375" style="46" hidden="1" customWidth="1" outlineLevel="1"/>
    <col min="37" max="37" width="5.85546875" style="46" hidden="1" customWidth="1" outlineLevel="1"/>
    <col min="38" max="38" width="6.7109375" style="46" hidden="1" customWidth="1" outlineLevel="1"/>
    <col min="39" max="39" width="5.85546875" style="46" hidden="1" customWidth="1" outlineLevel="1"/>
    <col min="40" max="40" width="7.7109375" style="46" hidden="1" customWidth="1" outlineLevel="1"/>
    <col min="41" max="41" width="5.85546875" style="46" hidden="1" customWidth="1" outlineLevel="1"/>
    <col min="42" max="42" width="2.28515625" style="46" hidden="1" customWidth="1" outlineLevel="1"/>
    <col min="43" max="43" width="6.7109375" style="46" hidden="1" customWidth="1" outlineLevel="1"/>
    <col min="44" max="44" width="5.85546875" style="46" hidden="1" customWidth="1" outlineLevel="1"/>
    <col min="45" max="45" width="9.140625" style="46" hidden="1" customWidth="1" outlineLevel="1"/>
    <col min="46" max="46" width="5.85546875" style="46" hidden="1" customWidth="1" outlineLevel="1"/>
    <col min="47" max="47" width="6.7109375" style="46" hidden="1" customWidth="1" outlineLevel="1"/>
    <col min="48" max="48" width="5.85546875" style="46" hidden="1" customWidth="1" outlineLevel="1"/>
    <col min="49" max="49" width="6.7109375" style="46" hidden="1" customWidth="1" outlineLevel="1"/>
    <col min="50" max="50" width="5.85546875" style="46" hidden="1" customWidth="1" outlineLevel="1"/>
    <col min="51" max="51" width="7.7109375" style="46" hidden="1" customWidth="1" outlineLevel="1"/>
    <col min="52" max="52" width="5.85546875" style="46" hidden="1" customWidth="1" outlineLevel="1"/>
    <col min="53" max="53" width="2.28515625" style="46" hidden="1" customWidth="1" outlineLevel="1"/>
    <col min="54" max="58" width="8.28515625" style="46" hidden="1" customWidth="1" outlineLevel="1"/>
    <col min="59" max="59" width="1.5703125" style="46" hidden="1" customWidth="1" outlineLevel="1"/>
    <col min="60" max="64" width="8.28515625" style="46" hidden="1" customWidth="1" outlineLevel="1"/>
    <col min="65" max="65" width="8.7109375" style="46" collapsed="1"/>
    <col min="66" max="16384" width="8.7109375" style="46"/>
  </cols>
  <sheetData>
    <row r="1" spans="1:69" s="189" customFormat="1" ht="15">
      <c r="B1" s="190" t="s">
        <v>1083</v>
      </c>
      <c r="C1" s="191"/>
      <c r="H1" s="192"/>
      <c r="I1" s="192"/>
      <c r="J1" s="192">
        <v>8</v>
      </c>
      <c r="K1" s="193"/>
      <c r="L1" s="192">
        <v>20</v>
      </c>
      <c r="M1" s="193"/>
      <c r="N1" s="192">
        <v>32</v>
      </c>
      <c r="O1" s="193"/>
      <c r="P1" s="192">
        <v>44</v>
      </c>
      <c r="Q1" s="193"/>
      <c r="R1" s="192"/>
      <c r="S1" s="193"/>
      <c r="U1" s="192">
        <v>9</v>
      </c>
      <c r="V1" s="192"/>
      <c r="W1" s="192">
        <v>21</v>
      </c>
      <c r="X1" s="192"/>
      <c r="Y1" s="192">
        <v>33</v>
      </c>
      <c r="Z1" s="192"/>
      <c r="AA1" s="192">
        <v>45</v>
      </c>
      <c r="AC1" s="192"/>
      <c r="AD1" s="193"/>
      <c r="BB1" s="284"/>
      <c r="BM1" s="304" t="s">
        <v>1341</v>
      </c>
      <c r="BN1" s="304" t="s">
        <v>1342</v>
      </c>
      <c r="BO1" s="304" t="s">
        <v>1343</v>
      </c>
      <c r="BP1" s="304" t="s">
        <v>1344</v>
      </c>
      <c r="BQ1" s="306" t="s">
        <v>950</v>
      </c>
    </row>
    <row r="2" spans="1:69" s="189" customFormat="1" ht="15.75" thickBot="1">
      <c r="B2" s="194"/>
      <c r="C2" s="191"/>
      <c r="H2" s="192"/>
      <c r="I2" s="192"/>
      <c r="J2" s="192">
        <f>SUBTOTAL(9,J5:J73)</f>
        <v>365279.66864269244</v>
      </c>
      <c r="K2" s="192">
        <f t="shared" ref="K2:Q2" si="0">SUBTOTAL(9,K5:K73)</f>
        <v>5253.1460180480708</v>
      </c>
      <c r="L2" s="192">
        <f t="shared" si="0"/>
        <v>361909.34961202811</v>
      </c>
      <c r="M2" s="192">
        <f t="shared" si="0"/>
        <v>5187.9284046681805</v>
      </c>
      <c r="N2" s="192">
        <f t="shared" si="0"/>
        <v>344749.47018584097</v>
      </c>
      <c r="O2" s="192">
        <f t="shared" si="0"/>
        <v>5034.1693298384125</v>
      </c>
      <c r="P2" s="192">
        <f t="shared" si="0"/>
        <v>358120.18893230584</v>
      </c>
      <c r="Q2" s="192">
        <f t="shared" si="0"/>
        <v>5211.6727409790565</v>
      </c>
      <c r="R2" s="195">
        <f>SUBTOTAL(9,R5:R69)</f>
        <v>1426890.6773728675</v>
      </c>
      <c r="S2" s="195">
        <f>SUBTOTAL(9,S5:S65)</f>
        <v>20330.419835300978</v>
      </c>
      <c r="U2" s="192">
        <f>SUBTOTAL(9,U5:U73)</f>
        <v>293637.54956619284</v>
      </c>
      <c r="V2" s="192">
        <f t="shared" ref="V2:AB2" si="1">SUBTOTAL(9,V5:V73)</f>
        <v>3925.4315134344133</v>
      </c>
      <c r="W2" s="192">
        <f t="shared" si="1"/>
        <v>238412.76044081792</v>
      </c>
      <c r="X2" s="192">
        <f t="shared" si="1"/>
        <v>3167.503224832577</v>
      </c>
      <c r="Y2" s="192">
        <f t="shared" si="1"/>
        <v>186831.96432396438</v>
      </c>
      <c r="Z2" s="192">
        <f t="shared" si="1"/>
        <v>2480.7048105517315</v>
      </c>
      <c r="AA2" s="192">
        <f t="shared" si="1"/>
        <v>135980.32121563231</v>
      </c>
      <c r="AB2" s="192">
        <f t="shared" si="1"/>
        <v>1791.6329372585406</v>
      </c>
      <c r="AC2" s="195">
        <f>SUBTOTAL(9,AC5:AC69)</f>
        <v>853169.59554660751</v>
      </c>
      <c r="AD2" s="195">
        <f>SUBTOTAL(9,AD5:AD65)</f>
        <v>11229.328294511746</v>
      </c>
      <c r="BM2" s="305">
        <f>V2/$AD$2</f>
        <v>0.34956957446447978</v>
      </c>
      <c r="BN2" s="305">
        <f>X2/$AD$2</f>
        <v>0.28207414920629503</v>
      </c>
      <c r="BO2" s="305">
        <f>Z2/$AD$2</f>
        <v>0.22091301861431537</v>
      </c>
      <c r="BP2" s="305">
        <f>AB2/$AD$2</f>
        <v>0.15954943076463338</v>
      </c>
      <c r="BQ2" s="306"/>
    </row>
    <row r="3" spans="1:69" s="86" customFormat="1" ht="12.75" thickBot="1">
      <c r="B3" s="85"/>
      <c r="C3" s="85"/>
      <c r="H3" s="87"/>
      <c r="I3" s="87"/>
      <c r="J3" s="196" t="s">
        <v>0</v>
      </c>
      <c r="K3" s="197"/>
      <c r="L3" s="196" t="s">
        <v>1</v>
      </c>
      <c r="M3" s="197"/>
      <c r="N3" s="196" t="s">
        <v>2</v>
      </c>
      <c r="O3" s="197"/>
      <c r="P3" s="196" t="s">
        <v>3</v>
      </c>
      <c r="Q3" s="198"/>
      <c r="R3" s="209" t="s">
        <v>4</v>
      </c>
      <c r="S3" s="210"/>
      <c r="U3" s="196" t="s">
        <v>5</v>
      </c>
      <c r="V3" s="197"/>
      <c r="W3" s="196" t="s">
        <v>6</v>
      </c>
      <c r="X3" s="197"/>
      <c r="Y3" s="196" t="s">
        <v>7</v>
      </c>
      <c r="Z3" s="197"/>
      <c r="AA3" s="196" t="s">
        <v>8</v>
      </c>
      <c r="AB3" s="198"/>
      <c r="AC3" s="211" t="s">
        <v>9</v>
      </c>
      <c r="AD3" s="212"/>
      <c r="AF3" s="86" t="s">
        <v>1099</v>
      </c>
      <c r="BB3" s="86" t="s">
        <v>123</v>
      </c>
      <c r="BH3" s="86" t="s">
        <v>88</v>
      </c>
    </row>
    <row r="4" spans="1:69" s="86" customFormat="1" ht="15.4" customHeight="1">
      <c r="A4" s="199"/>
      <c r="B4" s="200" t="s">
        <v>10</v>
      </c>
      <c r="C4" s="201" t="s">
        <v>11</v>
      </c>
      <c r="D4" s="202" t="s">
        <v>12</v>
      </c>
      <c r="E4" s="202" t="s">
        <v>13</v>
      </c>
      <c r="F4" s="202" t="s">
        <v>14</v>
      </c>
      <c r="G4" s="202" t="s">
        <v>15</v>
      </c>
      <c r="H4" s="203" t="s">
        <v>16</v>
      </c>
      <c r="I4" s="204" t="s">
        <v>17</v>
      </c>
      <c r="J4" s="205" t="s">
        <v>18</v>
      </c>
      <c r="K4" s="215" t="s">
        <v>19</v>
      </c>
      <c r="L4" s="205" t="s">
        <v>18</v>
      </c>
      <c r="M4" s="215" t="s">
        <v>19</v>
      </c>
      <c r="N4" s="205" t="s">
        <v>18</v>
      </c>
      <c r="O4" s="215" t="s">
        <v>19</v>
      </c>
      <c r="P4" s="205" t="s">
        <v>18</v>
      </c>
      <c r="Q4" s="215" t="s">
        <v>19</v>
      </c>
      <c r="R4" s="208" t="s">
        <v>18</v>
      </c>
      <c r="S4" s="216" t="s">
        <v>19</v>
      </c>
      <c r="U4" s="298" t="s">
        <v>18</v>
      </c>
      <c r="V4" s="299" t="s">
        <v>19</v>
      </c>
      <c r="W4" s="205" t="s">
        <v>18</v>
      </c>
      <c r="X4" s="299" t="s">
        <v>19</v>
      </c>
      <c r="Y4" s="205" t="s">
        <v>18</v>
      </c>
      <c r="Z4" s="299" t="s">
        <v>19</v>
      </c>
      <c r="AA4" s="205" t="s">
        <v>18</v>
      </c>
      <c r="AB4" s="299" t="s">
        <v>19</v>
      </c>
      <c r="AC4" s="298" t="s">
        <v>18</v>
      </c>
      <c r="AD4" s="300" t="s">
        <v>19</v>
      </c>
      <c r="AF4" s="205" t="s">
        <v>18</v>
      </c>
      <c r="AG4" s="215" t="s">
        <v>19</v>
      </c>
      <c r="AH4" s="205" t="s">
        <v>18</v>
      </c>
      <c r="AI4" s="215" t="s">
        <v>19</v>
      </c>
      <c r="AJ4" s="205" t="s">
        <v>18</v>
      </c>
      <c r="AK4" s="215" t="s">
        <v>19</v>
      </c>
      <c r="AL4" s="205" t="s">
        <v>18</v>
      </c>
      <c r="AM4" s="215" t="s">
        <v>19</v>
      </c>
      <c r="AN4" s="208" t="s">
        <v>18</v>
      </c>
      <c r="AO4" s="216" t="s">
        <v>19</v>
      </c>
      <c r="AQ4" s="206" t="s">
        <v>18</v>
      </c>
      <c r="AR4" s="213" t="s">
        <v>19</v>
      </c>
      <c r="AS4" s="207" t="s">
        <v>18</v>
      </c>
      <c r="AT4" s="213" t="s">
        <v>19</v>
      </c>
      <c r="AU4" s="207" t="s">
        <v>18</v>
      </c>
      <c r="AV4" s="213" t="s">
        <v>19</v>
      </c>
      <c r="AW4" s="207" t="s">
        <v>18</v>
      </c>
      <c r="AX4" s="213" t="s">
        <v>19</v>
      </c>
      <c r="AY4" s="206" t="s">
        <v>18</v>
      </c>
      <c r="AZ4" s="214" t="s">
        <v>19</v>
      </c>
      <c r="BB4" s="207" t="s">
        <v>18</v>
      </c>
      <c r="BC4" s="207" t="s">
        <v>18</v>
      </c>
      <c r="BD4" s="207" t="s">
        <v>18</v>
      </c>
      <c r="BE4" s="207" t="s">
        <v>18</v>
      </c>
      <c r="BF4" s="207" t="s">
        <v>91</v>
      </c>
      <c r="BH4" s="285" t="s">
        <v>18</v>
      </c>
      <c r="BI4" s="285" t="s">
        <v>18</v>
      </c>
      <c r="BJ4" s="285" t="s">
        <v>18</v>
      </c>
      <c r="BK4" s="285" t="s">
        <v>18</v>
      </c>
      <c r="BL4" s="285" t="s">
        <v>91</v>
      </c>
    </row>
    <row r="5" spans="1:69" s="86" customFormat="1" ht="13.5" customHeight="1">
      <c r="B5" s="157">
        <v>310002949</v>
      </c>
      <c r="C5" s="158">
        <v>310002949</v>
      </c>
      <c r="D5" s="159" t="s">
        <v>20</v>
      </c>
      <c r="E5" s="159" t="s">
        <v>195</v>
      </c>
      <c r="F5" s="159">
        <v>180</v>
      </c>
      <c r="G5" s="159">
        <v>88</v>
      </c>
      <c r="H5" s="160">
        <v>0</v>
      </c>
      <c r="I5" s="161">
        <v>0</v>
      </c>
      <c r="J5" s="160">
        <f>IFERROR(VLOOKUP($B5,Text_LoadSC!$A:$AS,J$1,0)+($H5/4),0)</f>
        <v>183.96308494089556</v>
      </c>
      <c r="K5" s="162">
        <f>IFERROR(J5/$G5,0)</f>
        <v>2.0904896016010857</v>
      </c>
      <c r="L5" s="160">
        <f>IFERROR(VLOOKUP($B5,Text_LoadSC!$A:$AS,L$1,0)+($H5/4),0)</f>
        <v>308.9865407259702</v>
      </c>
      <c r="M5" s="162">
        <f>IFERROR(L5/$G5,0)</f>
        <v>3.511210690067843</v>
      </c>
      <c r="N5" s="160">
        <f>IFERROR(VLOOKUP($B5,Text_LoadSC!$A:$AS,N$1,0)+($H5/4),0)</f>
        <v>166.10259125731346</v>
      </c>
      <c r="O5" s="162">
        <f t="shared" ref="O5:O36" si="2">IFERROR(N5/$G5,0)</f>
        <v>1.8875294461058347</v>
      </c>
      <c r="P5" s="160">
        <f>IFERROR(VLOOKUP($B5,Text_LoadSC!$A:$AS,P$1,0)+($H5/4),0)</f>
        <v>273.26555335880596</v>
      </c>
      <c r="Q5" s="162">
        <f t="shared" ref="Q5:Q36" si="3">IFERROR(P5/$G5,0)</f>
        <v>3.1052903790773403</v>
      </c>
      <c r="R5" s="163">
        <f>SUM(J5,L5,N5,P5)</f>
        <v>932.31777028298518</v>
      </c>
      <c r="S5" s="161">
        <f>SUM(K5,M5,O5,Q5)</f>
        <v>10.594520116852102</v>
      </c>
      <c r="U5" s="164">
        <f>IFERROR(VLOOKUP($B5,Text_LoadSC!$A:$AS,U$1,0)+($I5/4),0)</f>
        <v>1769.9890814695268</v>
      </c>
      <c r="V5" s="165">
        <f>IFERROR(U5/$G5,0)</f>
        <v>20.113512289426442</v>
      </c>
      <c r="W5" s="166">
        <f>IFERROR(VLOOKUP($B5,Text_LoadSC!$A:$AS,W$1,0)+($I5/4),0)</f>
        <v>1127.4035853992627</v>
      </c>
      <c r="X5" s="165">
        <f>IFERROR(W5/$G5,0)</f>
        <v>12.811404379537077</v>
      </c>
      <c r="Y5" s="167">
        <f>IFERROR(VLOOKUP($B5,Text_LoadSC!$A:$AS,Y$1,0)+($I5/4),0)</f>
        <v>620.12955131512058</v>
      </c>
      <c r="Z5" s="165">
        <f>IFERROR(Y5/$G5,0)</f>
        <v>7.0469267194900063</v>
      </c>
      <c r="AA5" s="167">
        <f>IFERROR(VLOOKUP($B5,Text_LoadSC!$A:$AS,AA$1,0)+($I5/4),0)</f>
        <v>248.16697921710022</v>
      </c>
      <c r="AB5" s="165">
        <f>IFERROR(AA5/$G5,0)</f>
        <v>2.8200793092852297</v>
      </c>
      <c r="AC5" s="163">
        <f>SUM(U5,W5,Y5,AA5)</f>
        <v>3765.68919740101</v>
      </c>
      <c r="AD5" s="161">
        <f>SUM(V5,X5,Z5,AB5)</f>
        <v>42.791922697738748</v>
      </c>
      <c r="AF5" s="160"/>
      <c r="AG5" s="162"/>
      <c r="AH5" s="160"/>
      <c r="AI5" s="162"/>
      <c r="AJ5" s="160"/>
      <c r="AK5" s="162"/>
      <c r="AL5" s="160"/>
      <c r="AM5" s="162"/>
      <c r="AN5" s="163"/>
      <c r="AO5" s="161"/>
      <c r="AQ5" s="164"/>
      <c r="AR5" s="165"/>
      <c r="AS5" s="166"/>
      <c r="AT5" s="165"/>
      <c r="AU5" s="167"/>
      <c r="AV5" s="165"/>
      <c r="AW5" s="167"/>
      <c r="AX5" s="165"/>
      <c r="AY5" s="163"/>
      <c r="AZ5" s="161"/>
      <c r="BB5" s="283">
        <f>J5-AF5</f>
        <v>183.96308494089556</v>
      </c>
      <c r="BC5" s="283">
        <f>L5-AH5</f>
        <v>308.9865407259702</v>
      </c>
      <c r="BD5" s="283">
        <f>N5-AJ5</f>
        <v>166.10259125731346</v>
      </c>
      <c r="BE5" s="283">
        <f>P5-AL5</f>
        <v>273.26555335880596</v>
      </c>
      <c r="BF5" s="283">
        <f>SUM(BB5:BE5)</f>
        <v>932.31777028298518</v>
      </c>
      <c r="BG5" s="283"/>
      <c r="BH5" s="283">
        <f>U5-AQ5</f>
        <v>1769.9890814695268</v>
      </c>
      <c r="BI5" s="283">
        <f>W5-AS5</f>
        <v>1127.4035853992627</v>
      </c>
      <c r="BJ5" s="283">
        <f>Y5-AU5</f>
        <v>620.12955131512058</v>
      </c>
      <c r="BK5" s="283">
        <f>AA5-AW5</f>
        <v>248.16697921710022</v>
      </c>
      <c r="BL5" s="283">
        <f>SUM(BH5:BK5)</f>
        <v>3765.68919740101</v>
      </c>
      <c r="BN5" s="283"/>
    </row>
    <row r="6" spans="1:69" s="86" customFormat="1" ht="13.5" customHeight="1">
      <c r="B6" s="168">
        <v>310002950</v>
      </c>
      <c r="C6" s="169">
        <v>310002950</v>
      </c>
      <c r="D6" s="170" t="s">
        <v>21</v>
      </c>
      <c r="E6" s="170" t="s">
        <v>196</v>
      </c>
      <c r="F6" s="159">
        <v>180</v>
      </c>
      <c r="G6" s="170">
        <v>88</v>
      </c>
      <c r="H6" s="167">
        <v>0</v>
      </c>
      <c r="I6" s="171">
        <v>0</v>
      </c>
      <c r="J6" s="167">
        <f>IFERROR(VLOOKUP($B6,Text_LoadSC!$A:$AS,J$1,0)+($H6/4),0)</f>
        <v>1873.8428683385582</v>
      </c>
      <c r="K6" s="165">
        <f t="shared" ref="K6:M53" si="4">IFERROR(J6/$G6,0)</f>
        <v>21.293668958392708</v>
      </c>
      <c r="L6" s="167">
        <f>IFERROR(VLOOKUP($B6,Text_LoadSC!$A:$AS,L$1,0)+($H6/4),0)</f>
        <v>1891.7315830721002</v>
      </c>
      <c r="M6" s="165">
        <f t="shared" si="4"/>
        <v>21.496949807637503</v>
      </c>
      <c r="N6" s="167">
        <f>IFERROR(VLOOKUP($B6,Text_LoadSC!$A:$AS,N$1,0)+($H6/4),0)</f>
        <v>970.46277429467079</v>
      </c>
      <c r="O6" s="165">
        <f t="shared" si="2"/>
        <v>11.02798607153035</v>
      </c>
      <c r="P6" s="167">
        <f>IFERROR(VLOOKUP($B6,Text_LoadSC!$A:$AS,P$1,0)+($H6/4),0)</f>
        <v>970.46277429467079</v>
      </c>
      <c r="Q6" s="165">
        <f t="shared" si="3"/>
        <v>11.02798607153035</v>
      </c>
      <c r="R6" s="163">
        <f t="shared" ref="R6:R48" si="5">SUM(J6,L6,N6,P6)</f>
        <v>5706.4999999999991</v>
      </c>
      <c r="S6" s="161">
        <f t="shared" ref="S6:S48" si="6">SUM(K6,M6,O6,Q6)</f>
        <v>64.846590909090907</v>
      </c>
      <c r="U6" s="164">
        <f>IFERROR(VLOOKUP($B6,Text_LoadSC!$A:$AS,U$1,0)+($I6/4),0)</f>
        <v>0</v>
      </c>
      <c r="V6" s="165">
        <f t="shared" ref="V6:AB6" si="7">IFERROR(U6/$G6,0)</f>
        <v>0</v>
      </c>
      <c r="W6" s="166">
        <f>IFERROR(VLOOKUP($B6,Text_LoadSC!$A:$AS,W$1,0)+($I6/4),0)</f>
        <v>0</v>
      </c>
      <c r="X6" s="165">
        <f t="shared" si="7"/>
        <v>0</v>
      </c>
      <c r="Y6" s="167">
        <f>IFERROR(VLOOKUP($B6,Text_LoadSC!$A:$AS,Y$1,0)+($I6/4),0)</f>
        <v>0</v>
      </c>
      <c r="Z6" s="165">
        <f t="shared" si="7"/>
        <v>0</v>
      </c>
      <c r="AA6" s="167">
        <f>IFERROR(VLOOKUP($B6,Text_LoadSC!$A:$AS,AA$1,0)+($I6/4),0)</f>
        <v>0</v>
      </c>
      <c r="AB6" s="165">
        <f t="shared" si="7"/>
        <v>0</v>
      </c>
      <c r="AC6" s="163">
        <f t="shared" ref="AC6:AC48" si="8">SUM(U6,W6,Y6,AA6)</f>
        <v>0</v>
      </c>
      <c r="AD6" s="161">
        <f t="shared" ref="AD6:AD48" si="9">SUM(V6,X6,Z6,AB6)</f>
        <v>0</v>
      </c>
      <c r="AF6" s="167"/>
      <c r="AG6" s="165"/>
      <c r="AH6" s="167"/>
      <c r="AI6" s="165"/>
      <c r="AJ6" s="167"/>
      <c r="AK6" s="165"/>
      <c r="AL6" s="167"/>
      <c r="AM6" s="165"/>
      <c r="AN6" s="163"/>
      <c r="AO6" s="161"/>
      <c r="AQ6" s="164"/>
      <c r="AR6" s="165"/>
      <c r="AS6" s="166"/>
      <c r="AT6" s="165"/>
      <c r="AU6" s="167"/>
      <c r="AV6" s="165"/>
      <c r="AW6" s="167"/>
      <c r="AX6" s="165"/>
      <c r="AY6" s="163"/>
      <c r="AZ6" s="161"/>
      <c r="BB6" s="283">
        <f t="shared" ref="BB6:BB66" si="10">J6-AF6</f>
        <v>1873.8428683385582</v>
      </c>
      <c r="BC6" s="283">
        <f t="shared" ref="BC6:BC66" si="11">L6-AH6</f>
        <v>1891.7315830721002</v>
      </c>
      <c r="BD6" s="283">
        <f t="shared" ref="BD6:BD66" si="12">N6-AJ6</f>
        <v>970.46277429467079</v>
      </c>
      <c r="BE6" s="283">
        <f t="shared" ref="BE6:BE66" si="13">P6-AL6</f>
        <v>970.46277429467079</v>
      </c>
      <c r="BF6" s="283">
        <f t="shared" ref="BF6:BF66" si="14">SUM(BB6:BE6)</f>
        <v>5706.4999999999991</v>
      </c>
      <c r="BG6" s="283"/>
      <c r="BH6" s="283">
        <f t="shared" ref="BH6:BH66" si="15">U6-AQ6</f>
        <v>0</v>
      </c>
      <c r="BI6" s="283">
        <f t="shared" ref="BI6:BI66" si="16">W6-AS6</f>
        <v>0</v>
      </c>
      <c r="BJ6" s="283">
        <f t="shared" ref="BJ6:BJ66" si="17">Y6-AU6</f>
        <v>0</v>
      </c>
      <c r="BK6" s="283">
        <f t="shared" ref="BK6:BK66" si="18">AA6-AW6</f>
        <v>0</v>
      </c>
      <c r="BL6" s="283">
        <f t="shared" ref="BL6:BL66" si="19">SUM(BH6:BK6)</f>
        <v>0</v>
      </c>
      <c r="BN6" s="283"/>
    </row>
    <row r="7" spans="1:69" s="86" customFormat="1" ht="13.5" customHeight="1">
      <c r="B7" s="168">
        <v>310002953</v>
      </c>
      <c r="C7" s="169">
        <v>310002953</v>
      </c>
      <c r="D7" s="170" t="s">
        <v>22</v>
      </c>
      <c r="E7" s="170" t="s">
        <v>199</v>
      </c>
      <c r="F7" s="159">
        <v>180</v>
      </c>
      <c r="G7" s="170">
        <v>88</v>
      </c>
      <c r="H7" s="167">
        <v>0</v>
      </c>
      <c r="I7" s="171">
        <v>0</v>
      </c>
      <c r="J7" s="167">
        <f>IFERROR(VLOOKUP($B7,Text_LoadSC!$A:$AS,J$1,0)+($H7/4),0)</f>
        <v>1805.62228940624</v>
      </c>
      <c r="K7" s="165">
        <f t="shared" si="4"/>
        <v>20.51843510688909</v>
      </c>
      <c r="L7" s="167">
        <f>IFERROR(VLOOKUP($B7,Text_LoadSC!$A:$AS,L$1,0)+($H7/4),0)</f>
        <v>2071.3416921164498</v>
      </c>
      <c r="M7" s="165">
        <f t="shared" si="4"/>
        <v>23.537973774050567</v>
      </c>
      <c r="N7" s="167">
        <f>IFERROR(VLOOKUP($B7,Text_LoadSC!$A:$AS,N$1,0)+($H7/4),0)</f>
        <v>1431.9827197249888</v>
      </c>
      <c r="O7" s="165">
        <f t="shared" si="2"/>
        <v>16.27253090596578</v>
      </c>
      <c r="P7" s="167">
        <f>IFERROR(VLOOKUP($B7,Text_LoadSC!$A:$AS,P$1,0)+($H7/4),0)</f>
        <v>1643.2885928699682</v>
      </c>
      <c r="Q7" s="165">
        <f t="shared" si="3"/>
        <v>18.673734009886001</v>
      </c>
      <c r="R7" s="163">
        <f t="shared" si="5"/>
        <v>6952.2352941176468</v>
      </c>
      <c r="S7" s="161">
        <f t="shared" si="6"/>
        <v>79.002673796791441</v>
      </c>
      <c r="U7" s="164">
        <f>IFERROR(VLOOKUP($B7,Text_LoadSC!$A:$AS,U$1,0)+($I7/4),0)</f>
        <v>11202.005435781499</v>
      </c>
      <c r="V7" s="165">
        <f t="shared" ref="V7:AB7" si="20">IFERROR(U7/$G7,0)</f>
        <v>127.29551631569885</v>
      </c>
      <c r="W7" s="166">
        <f>IFERROR(VLOOKUP($B7,Text_LoadSC!$A:$AS,W$1,0)+($I7/4),0)</f>
        <v>8636.8442436034911</v>
      </c>
      <c r="X7" s="165">
        <f t="shared" si="20"/>
        <v>98.145957313676035</v>
      </c>
      <c r="Y7" s="167">
        <f>IFERROR(VLOOKUP($B7,Text_LoadSC!$A:$AS,Y$1,0)+($I7/4),0)</f>
        <v>6434.2515467681387</v>
      </c>
      <c r="Z7" s="165">
        <f t="shared" si="20"/>
        <v>73.116494849637945</v>
      </c>
      <c r="AA7" s="167">
        <f>IFERROR(VLOOKUP($B7,Text_LoadSC!$A:$AS,AA$1,0)+($I7/4),0)</f>
        <v>4594.2273452754371</v>
      </c>
      <c r="AB7" s="165">
        <f t="shared" si="20"/>
        <v>52.207128923584513</v>
      </c>
      <c r="AC7" s="163">
        <f t="shared" si="8"/>
        <v>30867.328571428567</v>
      </c>
      <c r="AD7" s="161">
        <f t="shared" si="9"/>
        <v>350.76509740259735</v>
      </c>
      <c r="AF7" s="167"/>
      <c r="AG7" s="165"/>
      <c r="AH7" s="167"/>
      <c r="AI7" s="165"/>
      <c r="AJ7" s="167"/>
      <c r="AK7" s="165"/>
      <c r="AL7" s="167"/>
      <c r="AM7" s="165"/>
      <c r="AN7" s="163"/>
      <c r="AO7" s="161"/>
      <c r="AQ7" s="164"/>
      <c r="AR7" s="165"/>
      <c r="AS7" s="166"/>
      <c r="AT7" s="165"/>
      <c r="AU7" s="167"/>
      <c r="AV7" s="165"/>
      <c r="AW7" s="167"/>
      <c r="AX7" s="165"/>
      <c r="AY7" s="163"/>
      <c r="AZ7" s="161"/>
      <c r="BB7" s="283">
        <f t="shared" si="10"/>
        <v>1805.62228940624</v>
      </c>
      <c r="BC7" s="283">
        <f t="shared" si="11"/>
        <v>2071.3416921164498</v>
      </c>
      <c r="BD7" s="283">
        <f t="shared" si="12"/>
        <v>1431.9827197249888</v>
      </c>
      <c r="BE7" s="283">
        <f t="shared" si="13"/>
        <v>1643.2885928699682</v>
      </c>
      <c r="BF7" s="283">
        <f t="shared" si="14"/>
        <v>6952.2352941176468</v>
      </c>
      <c r="BG7" s="283"/>
      <c r="BH7" s="283">
        <f t="shared" si="15"/>
        <v>11202.005435781499</v>
      </c>
      <c r="BI7" s="283">
        <f t="shared" si="16"/>
        <v>8636.8442436034911</v>
      </c>
      <c r="BJ7" s="283">
        <f t="shared" si="17"/>
        <v>6434.2515467681387</v>
      </c>
      <c r="BK7" s="283">
        <f t="shared" si="18"/>
        <v>4594.2273452754371</v>
      </c>
      <c r="BL7" s="283">
        <f t="shared" si="19"/>
        <v>30867.328571428567</v>
      </c>
      <c r="BN7" s="283"/>
    </row>
    <row r="8" spans="1:69" s="86" customFormat="1" ht="13.5" customHeight="1">
      <c r="B8" s="168">
        <v>310002954</v>
      </c>
      <c r="C8" s="169">
        <v>310002954</v>
      </c>
      <c r="D8" s="170" t="s">
        <v>23</v>
      </c>
      <c r="E8" s="170" t="s">
        <v>200</v>
      </c>
      <c r="F8" s="159">
        <v>180</v>
      </c>
      <c r="G8" s="170">
        <v>88</v>
      </c>
      <c r="H8" s="167">
        <v>0</v>
      </c>
      <c r="I8" s="171">
        <v>0</v>
      </c>
      <c r="J8" s="167">
        <f>IFERROR(VLOOKUP($B8,Text_LoadSC!$A:$AS,J$1,0)+($H8/4),0)</f>
        <v>7065.8997722095664</v>
      </c>
      <c r="K8" s="165">
        <f t="shared" si="4"/>
        <v>80.294315593290534</v>
      </c>
      <c r="L8" s="167">
        <f>IFERROR(VLOOKUP($B8,Text_LoadSC!$A:$AS,L$1,0)+($H8/4),0)</f>
        <v>6098.4150341685645</v>
      </c>
      <c r="M8" s="165">
        <f t="shared" si="4"/>
        <v>69.300170842824599</v>
      </c>
      <c r="N8" s="167">
        <f>IFERROR(VLOOKUP($B8,Text_LoadSC!$A:$AS,N$1,0)+($H8/4),0)</f>
        <v>5881.0027334851929</v>
      </c>
      <c r="O8" s="165">
        <f t="shared" si="2"/>
        <v>66.829576516877196</v>
      </c>
      <c r="P8" s="167">
        <f>IFERROR(VLOOKUP($B8,Text_LoadSC!$A:$AS,P$1,0)+($H8/4),0)</f>
        <v>4815.6824601366743</v>
      </c>
      <c r="Q8" s="165">
        <f t="shared" si="3"/>
        <v>54.723664319734937</v>
      </c>
      <c r="R8" s="163">
        <f t="shared" si="5"/>
        <v>23861</v>
      </c>
      <c r="S8" s="161">
        <f t="shared" si="6"/>
        <v>271.14772727272725</v>
      </c>
      <c r="U8" s="164">
        <f>IFERROR(VLOOKUP($B8,Text_LoadSC!$A:$AS,U$1,0)+($I8/4),0)</f>
        <v>0</v>
      </c>
      <c r="V8" s="165">
        <f t="shared" ref="V8:AB8" si="21">IFERROR(U8/$G8,0)</f>
        <v>0</v>
      </c>
      <c r="W8" s="166">
        <f>IFERROR(VLOOKUP($B8,Text_LoadSC!$A:$AS,W$1,0)+($I8/4),0)</f>
        <v>0</v>
      </c>
      <c r="X8" s="165">
        <f t="shared" si="21"/>
        <v>0</v>
      </c>
      <c r="Y8" s="167">
        <f>IFERROR(VLOOKUP($B8,Text_LoadSC!$A:$AS,Y$1,0)+($I8/4),0)</f>
        <v>0</v>
      </c>
      <c r="Z8" s="165">
        <f t="shared" si="21"/>
        <v>0</v>
      </c>
      <c r="AA8" s="167">
        <f>IFERROR(VLOOKUP($B8,Text_LoadSC!$A:$AS,AA$1,0)+($I8/4),0)</f>
        <v>0</v>
      </c>
      <c r="AB8" s="165">
        <f t="shared" si="21"/>
        <v>0</v>
      </c>
      <c r="AC8" s="163">
        <f t="shared" si="8"/>
        <v>0</v>
      </c>
      <c r="AD8" s="161">
        <f t="shared" si="9"/>
        <v>0</v>
      </c>
      <c r="AF8" s="167"/>
      <c r="AG8" s="165"/>
      <c r="AH8" s="167"/>
      <c r="AI8" s="165"/>
      <c r="AJ8" s="167"/>
      <c r="AK8" s="165"/>
      <c r="AL8" s="167"/>
      <c r="AM8" s="165"/>
      <c r="AN8" s="163"/>
      <c r="AO8" s="161"/>
      <c r="AQ8" s="164"/>
      <c r="AR8" s="165"/>
      <c r="AS8" s="166"/>
      <c r="AT8" s="165"/>
      <c r="AU8" s="167"/>
      <c r="AV8" s="165"/>
      <c r="AW8" s="167"/>
      <c r="AX8" s="165"/>
      <c r="AY8" s="163"/>
      <c r="AZ8" s="161"/>
      <c r="BB8" s="283">
        <f t="shared" si="10"/>
        <v>7065.8997722095664</v>
      </c>
      <c r="BC8" s="283">
        <f t="shared" si="11"/>
        <v>6098.4150341685645</v>
      </c>
      <c r="BD8" s="283">
        <f t="shared" si="12"/>
        <v>5881.0027334851929</v>
      </c>
      <c r="BE8" s="283">
        <f t="shared" si="13"/>
        <v>4815.6824601366743</v>
      </c>
      <c r="BF8" s="283">
        <f t="shared" si="14"/>
        <v>23861</v>
      </c>
      <c r="BG8" s="283"/>
      <c r="BH8" s="283">
        <f t="shared" si="15"/>
        <v>0</v>
      </c>
      <c r="BI8" s="283">
        <f t="shared" si="16"/>
        <v>0</v>
      </c>
      <c r="BJ8" s="283">
        <f t="shared" si="17"/>
        <v>0</v>
      </c>
      <c r="BK8" s="283">
        <f t="shared" si="18"/>
        <v>0</v>
      </c>
      <c r="BL8" s="283">
        <f t="shared" si="19"/>
        <v>0</v>
      </c>
      <c r="BN8" s="283"/>
    </row>
    <row r="9" spans="1:69" s="86" customFormat="1" ht="13.5" customHeight="1">
      <c r="B9" s="168">
        <v>310002951</v>
      </c>
      <c r="C9" s="169">
        <v>310002951</v>
      </c>
      <c r="D9" s="170" t="s">
        <v>24</v>
      </c>
      <c r="E9" s="170" t="s">
        <v>197</v>
      </c>
      <c r="F9" s="159">
        <v>180</v>
      </c>
      <c r="G9" s="170">
        <v>88</v>
      </c>
      <c r="H9" s="167">
        <v>0</v>
      </c>
      <c r="I9" s="171">
        <v>0</v>
      </c>
      <c r="J9" s="167">
        <f>IFERROR(VLOOKUP($B9,Text_LoadSC!$A:$AS,J$1,0)+($H9/4),0)</f>
        <v>77.834348577143388</v>
      </c>
      <c r="K9" s="165">
        <f t="shared" si="4"/>
        <v>0.88448123383117483</v>
      </c>
      <c r="L9" s="167">
        <f>IFERROR(VLOOKUP($B9,Text_LoadSC!$A:$AS,L$1,0)+($H9/4),0)</f>
        <v>165.00881898354396</v>
      </c>
      <c r="M9" s="165">
        <f t="shared" si="4"/>
        <v>1.8751002157220904</v>
      </c>
      <c r="N9" s="167">
        <f>IFERROR(VLOOKUP($B9,Text_LoadSC!$A:$AS,N$1,0)+($H9/4),0)</f>
        <v>130.76170560960088</v>
      </c>
      <c r="O9" s="165">
        <f t="shared" si="2"/>
        <v>1.4859284728363737</v>
      </c>
      <c r="P9" s="167">
        <f>IFERROR(VLOOKUP($B9,Text_LoadSC!$A:$AS,P$1,0)+($H9/4),0)</f>
        <v>129.98336212382947</v>
      </c>
      <c r="Q9" s="165">
        <f t="shared" si="3"/>
        <v>1.4770836604980622</v>
      </c>
      <c r="R9" s="163">
        <f t="shared" si="5"/>
        <v>503.58823529411768</v>
      </c>
      <c r="S9" s="161">
        <f t="shared" si="6"/>
        <v>5.7225935828877006</v>
      </c>
      <c r="U9" s="164">
        <f>IFERROR(VLOOKUP($B9,Text_LoadSC!$A:$AS,U$1,0)+($I9/4),0)</f>
        <v>1547.1697438162539</v>
      </c>
      <c r="V9" s="165">
        <f t="shared" ref="V9:AB9" si="22">IFERROR(U9/$G9,0)</f>
        <v>17.581474361548342</v>
      </c>
      <c r="W9" s="166">
        <f>IFERROR(VLOOKUP($B9,Text_LoadSC!$A:$AS,W$1,0)+($I9/4),0)</f>
        <v>991.11706335184203</v>
      </c>
      <c r="X9" s="165">
        <f t="shared" si="22"/>
        <v>11.262693901725477</v>
      </c>
      <c r="Y9" s="167">
        <f>IFERROR(VLOOKUP($B9,Text_LoadSC!$A:$AS,Y$1,0)+($I9/4),0)</f>
        <v>550.44865976779386</v>
      </c>
      <c r="Z9" s="165">
        <f t="shared" si="22"/>
        <v>6.2550984064522028</v>
      </c>
      <c r="AA9" s="167">
        <f>IFERROR(VLOOKUP($B9,Text_LoadSC!$A:$AS,AA$1,0)+($I9/4),0)</f>
        <v>225.16453306410895</v>
      </c>
      <c r="AB9" s="165">
        <f t="shared" si="22"/>
        <v>2.558687875728511</v>
      </c>
      <c r="AC9" s="163">
        <f t="shared" si="8"/>
        <v>3313.8999999999987</v>
      </c>
      <c r="AD9" s="161">
        <f t="shared" si="9"/>
        <v>37.65795454545453</v>
      </c>
      <c r="AF9" s="167"/>
      <c r="AG9" s="165"/>
      <c r="AH9" s="167"/>
      <c r="AI9" s="165"/>
      <c r="AJ9" s="167"/>
      <c r="AK9" s="165"/>
      <c r="AL9" s="167"/>
      <c r="AM9" s="165"/>
      <c r="AN9" s="163"/>
      <c r="AO9" s="161"/>
      <c r="AQ9" s="164"/>
      <c r="AR9" s="165"/>
      <c r="AS9" s="166"/>
      <c r="AT9" s="165"/>
      <c r="AU9" s="167"/>
      <c r="AV9" s="165"/>
      <c r="AW9" s="167"/>
      <c r="AX9" s="165"/>
      <c r="AY9" s="163"/>
      <c r="AZ9" s="161"/>
      <c r="BB9" s="283">
        <f t="shared" si="10"/>
        <v>77.834348577143388</v>
      </c>
      <c r="BC9" s="283">
        <f t="shared" si="11"/>
        <v>165.00881898354396</v>
      </c>
      <c r="BD9" s="283">
        <f t="shared" si="12"/>
        <v>130.76170560960088</v>
      </c>
      <c r="BE9" s="283">
        <f t="shared" si="13"/>
        <v>129.98336212382947</v>
      </c>
      <c r="BF9" s="283">
        <f t="shared" si="14"/>
        <v>503.58823529411768</v>
      </c>
      <c r="BG9" s="283"/>
      <c r="BH9" s="283">
        <f t="shared" si="15"/>
        <v>1547.1697438162539</v>
      </c>
      <c r="BI9" s="283">
        <f t="shared" si="16"/>
        <v>991.11706335184203</v>
      </c>
      <c r="BJ9" s="283">
        <f t="shared" si="17"/>
        <v>550.44865976779386</v>
      </c>
      <c r="BK9" s="283">
        <f t="shared" si="18"/>
        <v>225.16453306410895</v>
      </c>
      <c r="BL9" s="283">
        <f t="shared" si="19"/>
        <v>3313.8999999999987</v>
      </c>
      <c r="BN9" s="283"/>
    </row>
    <row r="10" spans="1:69" s="86" customFormat="1" ht="13.5" customHeight="1">
      <c r="B10" s="168">
        <v>310002952</v>
      </c>
      <c r="C10" s="169">
        <v>310002952</v>
      </c>
      <c r="D10" s="170" t="s">
        <v>25</v>
      </c>
      <c r="E10" s="170" t="s">
        <v>198</v>
      </c>
      <c r="F10" s="159">
        <v>180</v>
      </c>
      <c r="G10" s="170">
        <v>88</v>
      </c>
      <c r="H10" s="167">
        <v>0</v>
      </c>
      <c r="I10" s="171">
        <v>0</v>
      </c>
      <c r="J10" s="167">
        <f>IFERROR(VLOOKUP($B10,Text_LoadSC!$A:$AS,J$1,0)+($H10/4),0)</f>
        <v>1947.3115384615382</v>
      </c>
      <c r="K10" s="165">
        <f t="shared" si="4"/>
        <v>22.128540209790206</v>
      </c>
      <c r="L10" s="167">
        <f>IFERROR(VLOOKUP($B10,Text_LoadSC!$A:$AS,L$1,0)+($H10/4),0)</f>
        <v>1965.5961538461538</v>
      </c>
      <c r="M10" s="165">
        <f t="shared" si="4"/>
        <v>22.33631993006993</v>
      </c>
      <c r="N10" s="167">
        <f>IFERROR(VLOOKUP($B10,Text_LoadSC!$A:$AS,N$1,0)+($H10/4),0)</f>
        <v>1014.7961538461537</v>
      </c>
      <c r="O10" s="165">
        <f t="shared" si="2"/>
        <v>11.531774475524474</v>
      </c>
      <c r="P10" s="167">
        <f>IFERROR(VLOOKUP($B10,Text_LoadSC!$A:$AS,P$1,0)+($H10/4),0)</f>
        <v>1014.7961538461537</v>
      </c>
      <c r="Q10" s="165">
        <f t="shared" si="3"/>
        <v>11.531774475524474</v>
      </c>
      <c r="R10" s="163">
        <f t="shared" si="5"/>
        <v>5942.5</v>
      </c>
      <c r="S10" s="161">
        <f t="shared" si="6"/>
        <v>67.528409090909079</v>
      </c>
      <c r="U10" s="164">
        <f>IFERROR(VLOOKUP($B10,Text_LoadSC!$A:$AS,U$1,0)+($I10/4),0)</f>
        <v>0</v>
      </c>
      <c r="V10" s="165">
        <f t="shared" ref="V10:AB10" si="23">IFERROR(U10/$G10,0)</f>
        <v>0</v>
      </c>
      <c r="W10" s="166">
        <f>IFERROR(VLOOKUP($B10,Text_LoadSC!$A:$AS,W$1,0)+($I10/4),0)</f>
        <v>0</v>
      </c>
      <c r="X10" s="165">
        <f t="shared" si="23"/>
        <v>0</v>
      </c>
      <c r="Y10" s="167">
        <f>IFERROR(VLOOKUP($B10,Text_LoadSC!$A:$AS,Y$1,0)+($I10/4),0)</f>
        <v>0</v>
      </c>
      <c r="Z10" s="165">
        <f t="shared" si="23"/>
        <v>0</v>
      </c>
      <c r="AA10" s="167">
        <f>IFERROR(VLOOKUP($B10,Text_LoadSC!$A:$AS,AA$1,0)+($I10/4),0)</f>
        <v>0</v>
      </c>
      <c r="AB10" s="165">
        <f t="shared" si="23"/>
        <v>0</v>
      </c>
      <c r="AC10" s="163">
        <f t="shared" si="8"/>
        <v>0</v>
      </c>
      <c r="AD10" s="161">
        <f t="shared" si="9"/>
        <v>0</v>
      </c>
      <c r="AF10" s="167"/>
      <c r="AG10" s="165"/>
      <c r="AH10" s="167"/>
      <c r="AI10" s="165"/>
      <c r="AJ10" s="167"/>
      <c r="AK10" s="165"/>
      <c r="AL10" s="167"/>
      <c r="AM10" s="165"/>
      <c r="AN10" s="163"/>
      <c r="AO10" s="161"/>
      <c r="AQ10" s="164"/>
      <c r="AR10" s="165"/>
      <c r="AS10" s="166"/>
      <c r="AT10" s="165"/>
      <c r="AU10" s="167"/>
      <c r="AV10" s="165"/>
      <c r="AW10" s="167"/>
      <c r="AX10" s="165"/>
      <c r="AY10" s="163"/>
      <c r="AZ10" s="161"/>
      <c r="BB10" s="283">
        <f t="shared" si="10"/>
        <v>1947.3115384615382</v>
      </c>
      <c r="BC10" s="283">
        <f t="shared" si="11"/>
        <v>1965.5961538461538</v>
      </c>
      <c r="BD10" s="283">
        <f t="shared" si="12"/>
        <v>1014.7961538461537</v>
      </c>
      <c r="BE10" s="283">
        <f t="shared" si="13"/>
        <v>1014.7961538461537</v>
      </c>
      <c r="BF10" s="283">
        <f t="shared" si="14"/>
        <v>5942.5</v>
      </c>
      <c r="BG10" s="283"/>
      <c r="BH10" s="283">
        <f t="shared" si="15"/>
        <v>0</v>
      </c>
      <c r="BI10" s="283">
        <f t="shared" si="16"/>
        <v>0</v>
      </c>
      <c r="BJ10" s="283">
        <f t="shared" si="17"/>
        <v>0</v>
      </c>
      <c r="BK10" s="283">
        <f t="shared" si="18"/>
        <v>0</v>
      </c>
      <c r="BL10" s="283">
        <f t="shared" si="19"/>
        <v>0</v>
      </c>
      <c r="BN10" s="283"/>
    </row>
    <row r="11" spans="1:69" s="86" customFormat="1" ht="13.5" customHeight="1">
      <c r="B11" s="168">
        <v>310003079</v>
      </c>
      <c r="C11" s="169">
        <v>310003079</v>
      </c>
      <c r="D11" s="170" t="s">
        <v>26</v>
      </c>
      <c r="E11" s="170" t="s">
        <v>202</v>
      </c>
      <c r="F11" s="159">
        <v>180</v>
      </c>
      <c r="G11" s="170">
        <v>88</v>
      </c>
      <c r="H11" s="167">
        <v>0</v>
      </c>
      <c r="I11" s="171">
        <v>0</v>
      </c>
      <c r="J11" s="167">
        <f>IFERROR(VLOOKUP($B11,Text_LoadSC!$A:$AS,J$1,0)+($H11/4),0)</f>
        <v>457.95619874455804</v>
      </c>
      <c r="K11" s="165">
        <f t="shared" si="4"/>
        <v>5.2040477130063412</v>
      </c>
      <c r="L11" s="167">
        <f>IFERROR(VLOOKUP($B11,Text_LoadSC!$A:$AS,L$1,0)+($H11/4),0)</f>
        <v>460.49569707401037</v>
      </c>
      <c r="M11" s="165">
        <f t="shared" si="4"/>
        <v>5.2329056485682992</v>
      </c>
      <c r="N11" s="167">
        <f>IFERROR(VLOOKUP($B11,Text_LoadSC!$A:$AS,N$1,0)+($H11/4),0)</f>
        <v>381.77124886099017</v>
      </c>
      <c r="O11" s="165">
        <f t="shared" si="2"/>
        <v>4.3383096461476152</v>
      </c>
      <c r="P11" s="167">
        <f>IFERROR(VLOOKUP($B11,Text_LoadSC!$A:$AS,P$1,0)+($H11/4),0)</f>
        <v>386.00374607674394</v>
      </c>
      <c r="Q11" s="165">
        <f t="shared" si="3"/>
        <v>4.3864062054175443</v>
      </c>
      <c r="R11" s="163">
        <f t="shared" si="5"/>
        <v>1686.2268907563025</v>
      </c>
      <c r="S11" s="161">
        <f t="shared" si="6"/>
        <v>19.161669213139799</v>
      </c>
      <c r="U11" s="164">
        <f>IFERROR(VLOOKUP($B11,Text_LoadSC!$A:$AS,U$1,0)+($I11/4),0)</f>
        <v>3300.4683832665778</v>
      </c>
      <c r="V11" s="165">
        <f t="shared" ref="V11:AB11" si="24">IFERROR(U11/$G11,0)</f>
        <v>37.5053225371202</v>
      </c>
      <c r="W11" s="166">
        <f>IFERROR(VLOOKUP($B11,Text_LoadSC!$A:$AS,W$1,0)+($I11/4),0)</f>
        <v>2447.8853178460167</v>
      </c>
      <c r="X11" s="165">
        <f t="shared" si="24"/>
        <v>27.816878611886555</v>
      </c>
      <c r="Y11" s="167">
        <f>IFERROR(VLOOKUP($B11,Text_LoadSC!$A:$AS,Y$1,0)+($I11/4),0)</f>
        <v>1767.7052926865451</v>
      </c>
      <c r="Z11" s="165">
        <f t="shared" si="24"/>
        <v>20.087560144165284</v>
      </c>
      <c r="AA11" s="167">
        <f>IFERROR(VLOOKUP($B11,Text_LoadSC!$A:$AS,AA$1,0)+($I11/4),0)</f>
        <v>1259.9283077881621</v>
      </c>
      <c r="AB11" s="165">
        <f t="shared" si="24"/>
        <v>14.317367133956388</v>
      </c>
      <c r="AC11" s="163">
        <f>SUM(U11,W11,Y11,AA11)</f>
        <v>8775.9873015873018</v>
      </c>
      <c r="AD11" s="161">
        <f t="shared" si="9"/>
        <v>99.727128427128434</v>
      </c>
      <c r="AF11" s="167"/>
      <c r="AG11" s="165"/>
      <c r="AH11" s="167"/>
      <c r="AI11" s="165"/>
      <c r="AJ11" s="167"/>
      <c r="AK11" s="165"/>
      <c r="AL11" s="167"/>
      <c r="AM11" s="165"/>
      <c r="AN11" s="163"/>
      <c r="AO11" s="161"/>
      <c r="AQ11" s="164"/>
      <c r="AR11" s="165"/>
      <c r="AS11" s="166"/>
      <c r="AT11" s="165"/>
      <c r="AU11" s="167"/>
      <c r="AV11" s="165"/>
      <c r="AW11" s="167"/>
      <c r="AX11" s="165"/>
      <c r="AY11" s="163"/>
      <c r="AZ11" s="161"/>
      <c r="BB11" s="283">
        <f t="shared" si="10"/>
        <v>457.95619874455804</v>
      </c>
      <c r="BC11" s="283">
        <f t="shared" si="11"/>
        <v>460.49569707401037</v>
      </c>
      <c r="BD11" s="283">
        <f t="shared" si="12"/>
        <v>381.77124886099017</v>
      </c>
      <c r="BE11" s="283">
        <f t="shared" si="13"/>
        <v>386.00374607674394</v>
      </c>
      <c r="BF11" s="283">
        <f t="shared" si="14"/>
        <v>1686.2268907563025</v>
      </c>
      <c r="BG11" s="283"/>
      <c r="BH11" s="283">
        <f t="shared" si="15"/>
        <v>3300.4683832665778</v>
      </c>
      <c r="BI11" s="283">
        <f t="shared" si="16"/>
        <v>2447.8853178460167</v>
      </c>
      <c r="BJ11" s="283">
        <f t="shared" si="17"/>
        <v>1767.7052926865451</v>
      </c>
      <c r="BK11" s="283">
        <f t="shared" si="18"/>
        <v>1259.9283077881621</v>
      </c>
      <c r="BL11" s="283">
        <f t="shared" si="19"/>
        <v>8775.9873015873018</v>
      </c>
      <c r="BN11" s="283"/>
    </row>
    <row r="12" spans="1:69" s="86" customFormat="1" ht="13.5" customHeight="1">
      <c r="B12" s="168">
        <v>310003080</v>
      </c>
      <c r="C12" s="169">
        <v>310003080</v>
      </c>
      <c r="D12" s="170" t="s">
        <v>27</v>
      </c>
      <c r="E12" s="170" t="s">
        <v>203</v>
      </c>
      <c r="F12" s="159">
        <v>180</v>
      </c>
      <c r="G12" s="170">
        <v>88</v>
      </c>
      <c r="H12" s="167">
        <v>0</v>
      </c>
      <c r="I12" s="171">
        <v>0</v>
      </c>
      <c r="J12" s="167">
        <f>IFERROR(VLOOKUP($B12,Text_LoadSC!$A:$AS,J$1,0)+($H12/4),0)</f>
        <v>3072.043217286915</v>
      </c>
      <c r="K12" s="165">
        <f t="shared" si="4"/>
        <v>34.909582014624036</v>
      </c>
      <c r="L12" s="167">
        <f>IFERROR(VLOOKUP($B12,Text_LoadSC!$A:$AS,L$1,0)+($H12/4),0)</f>
        <v>2153.3013205282118</v>
      </c>
      <c r="M12" s="165">
        <f t="shared" si="4"/>
        <v>24.469333187820588</v>
      </c>
      <c r="N12" s="167">
        <f>IFERROR(VLOOKUP($B12,Text_LoadSC!$A:$AS,N$1,0)+($H12/4),0)</f>
        <v>1607.7983193277314</v>
      </c>
      <c r="O12" s="165">
        <f t="shared" si="2"/>
        <v>18.270435446906038</v>
      </c>
      <c r="P12" s="167">
        <f>IFERROR(VLOOKUP($B12,Text_LoadSC!$A:$AS,P$1,0)+($H12/4),0)</f>
        <v>1138.8571428571429</v>
      </c>
      <c r="Q12" s="165">
        <f t="shared" si="3"/>
        <v>12.941558441558442</v>
      </c>
      <c r="R12" s="163">
        <f t="shared" si="5"/>
        <v>7972.0000000000009</v>
      </c>
      <c r="S12" s="161">
        <f t="shared" si="6"/>
        <v>90.590909090909108</v>
      </c>
      <c r="U12" s="164">
        <f>IFERROR(VLOOKUP($B12,Text_LoadSC!$A:$AS,U$1,0)+($I12/4),0)</f>
        <v>0</v>
      </c>
      <c r="V12" s="165">
        <f t="shared" ref="V12:AB12" si="25">IFERROR(U12/$G12,0)</f>
        <v>0</v>
      </c>
      <c r="W12" s="166">
        <f>IFERROR(VLOOKUP($B12,Text_LoadSC!$A:$AS,W$1,0)+($I12/4),0)</f>
        <v>0</v>
      </c>
      <c r="X12" s="165">
        <f t="shared" si="25"/>
        <v>0</v>
      </c>
      <c r="Y12" s="167">
        <f>IFERROR(VLOOKUP($B12,Text_LoadSC!$A:$AS,Y$1,0)+($I12/4),0)</f>
        <v>0</v>
      </c>
      <c r="Z12" s="165">
        <f t="shared" si="25"/>
        <v>0</v>
      </c>
      <c r="AA12" s="167">
        <f>IFERROR(VLOOKUP($B12,Text_LoadSC!$A:$AS,AA$1,0)+($I12/4),0)</f>
        <v>0</v>
      </c>
      <c r="AB12" s="165">
        <f t="shared" si="25"/>
        <v>0</v>
      </c>
      <c r="AC12" s="163">
        <f t="shared" si="8"/>
        <v>0</v>
      </c>
      <c r="AD12" s="161">
        <f t="shared" si="9"/>
        <v>0</v>
      </c>
      <c r="AF12" s="167"/>
      <c r="AG12" s="165"/>
      <c r="AH12" s="167"/>
      <c r="AI12" s="165"/>
      <c r="AJ12" s="167"/>
      <c r="AK12" s="165"/>
      <c r="AL12" s="167"/>
      <c r="AM12" s="165"/>
      <c r="AN12" s="163"/>
      <c r="AO12" s="161"/>
      <c r="AQ12" s="164"/>
      <c r="AR12" s="165"/>
      <c r="AS12" s="166"/>
      <c r="AT12" s="165"/>
      <c r="AU12" s="167"/>
      <c r="AV12" s="165"/>
      <c r="AW12" s="167"/>
      <c r="AX12" s="165"/>
      <c r="AY12" s="163"/>
      <c r="AZ12" s="161"/>
      <c r="BB12" s="283">
        <f t="shared" si="10"/>
        <v>3072.043217286915</v>
      </c>
      <c r="BC12" s="283">
        <f t="shared" si="11"/>
        <v>2153.3013205282118</v>
      </c>
      <c r="BD12" s="283">
        <f t="shared" si="12"/>
        <v>1607.7983193277314</v>
      </c>
      <c r="BE12" s="283">
        <f t="shared" si="13"/>
        <v>1138.8571428571429</v>
      </c>
      <c r="BF12" s="283">
        <f t="shared" si="14"/>
        <v>7972.0000000000009</v>
      </c>
      <c r="BG12" s="283"/>
      <c r="BH12" s="283">
        <f t="shared" si="15"/>
        <v>0</v>
      </c>
      <c r="BI12" s="283">
        <f t="shared" si="16"/>
        <v>0</v>
      </c>
      <c r="BJ12" s="283">
        <f t="shared" si="17"/>
        <v>0</v>
      </c>
      <c r="BK12" s="283">
        <f t="shared" si="18"/>
        <v>0</v>
      </c>
      <c r="BL12" s="283">
        <f t="shared" si="19"/>
        <v>0</v>
      </c>
      <c r="BN12" s="283"/>
    </row>
    <row r="13" spans="1:69" s="86" customFormat="1" ht="13.5" customHeight="1">
      <c r="B13" s="168">
        <v>310001198</v>
      </c>
      <c r="C13" s="169">
        <v>310001198</v>
      </c>
      <c r="D13" s="170" t="s">
        <v>28</v>
      </c>
      <c r="E13" s="170" t="s">
        <v>160</v>
      </c>
      <c r="F13" s="159">
        <v>320</v>
      </c>
      <c r="G13" s="170">
        <v>104</v>
      </c>
      <c r="H13" s="167">
        <v>0</v>
      </c>
      <c r="I13" s="171">
        <v>0</v>
      </c>
      <c r="J13" s="167">
        <f>IFERROR(VLOOKUP($B13,Text_LoadSC!$A:$AS,J$1,0)+($H13/4),0)</f>
        <v>34888.415642337546</v>
      </c>
      <c r="K13" s="165">
        <f t="shared" si="4"/>
        <v>335.46553502247639</v>
      </c>
      <c r="L13" s="167">
        <f>IFERROR(VLOOKUP($B13,Text_LoadSC!$A:$AS,L$1,0)+($H13/4),0)</f>
        <v>36259.278764250441</v>
      </c>
      <c r="M13" s="165">
        <f t="shared" si="4"/>
        <v>348.64691119471576</v>
      </c>
      <c r="N13" s="167">
        <f>IFERROR(VLOOKUP($B13,Text_LoadSC!$A:$AS,N$1,0)+($H13/4),0)</f>
        <v>34157.76287387545</v>
      </c>
      <c r="O13" s="165">
        <f t="shared" si="2"/>
        <v>328.4400276334178</v>
      </c>
      <c r="P13" s="167">
        <f>IFERROR(VLOOKUP($B13,Text_LoadSC!$A:$AS,P$1,0)+($H13/4),0)</f>
        <v>37328.328433822244</v>
      </c>
      <c r="Q13" s="165">
        <f t="shared" si="3"/>
        <v>358.92623494059848</v>
      </c>
      <c r="R13" s="163">
        <f t="shared" si="5"/>
        <v>142633.78571428568</v>
      </c>
      <c r="S13" s="161">
        <f t="shared" si="6"/>
        <v>1371.4787087912084</v>
      </c>
      <c r="U13" s="164">
        <f>IFERROR(VLOOKUP($B13,Text_LoadSC!$A:$AS,U$1,0)+($I13/4),0)</f>
        <v>16598.472733723112</v>
      </c>
      <c r="V13" s="165">
        <f t="shared" ref="V13:AB13" si="26">IFERROR(U13/$G13,0)</f>
        <v>159.60069936272222</v>
      </c>
      <c r="W13" s="166">
        <f>IFERROR(VLOOKUP($B13,Text_LoadSC!$A:$AS,W$1,0)+($I13/4),0)</f>
        <v>16598.472733723112</v>
      </c>
      <c r="X13" s="165">
        <f t="shared" si="26"/>
        <v>159.60069936272222</v>
      </c>
      <c r="Y13" s="167">
        <f>IFERROR(VLOOKUP($B13,Text_LoadSC!$A:$AS,Y$1,0)+($I13/4),0)</f>
        <v>15890.408333333335</v>
      </c>
      <c r="Z13" s="165">
        <f t="shared" si="26"/>
        <v>152.79238782051283</v>
      </c>
      <c r="AA13" s="167">
        <f>IFERROR(VLOOKUP($B13,Text_LoadSC!$A:$AS,AA$1,0)+($I13/4),0)</f>
        <v>14474.279532553785</v>
      </c>
      <c r="AB13" s="165">
        <f t="shared" si="26"/>
        <v>139.1757647360941</v>
      </c>
      <c r="AC13" s="163">
        <f t="shared" si="8"/>
        <v>63561.633333333346</v>
      </c>
      <c r="AD13" s="161">
        <f t="shared" si="9"/>
        <v>611.16955128205132</v>
      </c>
      <c r="AF13" s="167"/>
      <c r="AG13" s="165"/>
      <c r="AH13" s="167"/>
      <c r="AI13" s="165"/>
      <c r="AJ13" s="167"/>
      <c r="AK13" s="165"/>
      <c r="AL13" s="167"/>
      <c r="AM13" s="165"/>
      <c r="AN13" s="163"/>
      <c r="AO13" s="161"/>
      <c r="AQ13" s="164"/>
      <c r="AR13" s="165"/>
      <c r="AS13" s="166"/>
      <c r="AT13" s="165"/>
      <c r="AU13" s="167"/>
      <c r="AV13" s="165"/>
      <c r="AW13" s="167"/>
      <c r="AX13" s="165"/>
      <c r="AY13" s="163"/>
      <c r="AZ13" s="161"/>
      <c r="BB13" s="283">
        <f t="shared" si="10"/>
        <v>34888.415642337546</v>
      </c>
      <c r="BC13" s="283">
        <f t="shared" si="11"/>
        <v>36259.278764250441</v>
      </c>
      <c r="BD13" s="283">
        <f t="shared" si="12"/>
        <v>34157.76287387545</v>
      </c>
      <c r="BE13" s="283">
        <f t="shared" si="13"/>
        <v>37328.328433822244</v>
      </c>
      <c r="BF13" s="283">
        <f t="shared" si="14"/>
        <v>142633.78571428568</v>
      </c>
      <c r="BG13" s="283"/>
      <c r="BH13" s="283">
        <f t="shared" si="15"/>
        <v>16598.472733723112</v>
      </c>
      <c r="BI13" s="283">
        <f t="shared" si="16"/>
        <v>16598.472733723112</v>
      </c>
      <c r="BJ13" s="283">
        <f t="shared" si="17"/>
        <v>15890.408333333335</v>
      </c>
      <c r="BK13" s="283">
        <f t="shared" si="18"/>
        <v>14474.279532553785</v>
      </c>
      <c r="BL13" s="283">
        <f t="shared" si="19"/>
        <v>63561.633333333346</v>
      </c>
      <c r="BN13" s="283"/>
    </row>
    <row r="14" spans="1:69" s="86" customFormat="1" ht="13.5" customHeight="1">
      <c r="B14" s="168">
        <v>310001229</v>
      </c>
      <c r="C14" s="169">
        <v>310001229</v>
      </c>
      <c r="D14" s="170" t="s">
        <v>29</v>
      </c>
      <c r="E14" s="170" t="s">
        <v>161</v>
      </c>
      <c r="F14" s="159">
        <v>320</v>
      </c>
      <c r="G14" s="170">
        <v>104</v>
      </c>
      <c r="H14" s="167">
        <v>0</v>
      </c>
      <c r="I14" s="171">
        <v>0</v>
      </c>
      <c r="J14" s="167">
        <f>IFERROR(VLOOKUP($B14,Text_LoadSC!$A:$AS,J$1,0)+($H14/4),0)</f>
        <v>2757.7220290771179</v>
      </c>
      <c r="K14" s="165">
        <f t="shared" si="4"/>
        <v>26.516557971895363</v>
      </c>
      <c r="L14" s="167">
        <f>IFERROR(VLOOKUP($B14,Text_LoadSC!$A:$AS,L$1,0)+($H14/4),0)</f>
        <v>2496.0635271807841</v>
      </c>
      <c r="M14" s="165">
        <f t="shared" si="4"/>
        <v>24.000610838276771</v>
      </c>
      <c r="N14" s="167">
        <f>IFERROR(VLOOKUP($B14,Text_LoadSC!$A:$AS,N$1,0)+($H14/4),0)</f>
        <v>2218.5469342604301</v>
      </c>
      <c r="O14" s="165">
        <f t="shared" si="2"/>
        <v>21.332182060196445</v>
      </c>
      <c r="P14" s="167">
        <f>IFERROR(VLOOKUP($B14,Text_LoadSC!$A:$AS,P$1,0)+($H14/4),0)</f>
        <v>1845.8817951959545</v>
      </c>
      <c r="Q14" s="165">
        <f t="shared" si="3"/>
        <v>17.748863415345717</v>
      </c>
      <c r="R14" s="163">
        <f t="shared" si="5"/>
        <v>9318.2142857142862</v>
      </c>
      <c r="S14" s="161">
        <f t="shared" si="6"/>
        <v>89.598214285714306</v>
      </c>
      <c r="U14" s="164">
        <f>IFERROR(VLOOKUP($B14,Text_LoadSC!$A:$AS,U$1,0)+($I14/4),0)</f>
        <v>24632.4225525691</v>
      </c>
      <c r="V14" s="165">
        <f t="shared" ref="V14:AB14" si="27">IFERROR(U14/$G14,0)</f>
        <v>236.85021685162596</v>
      </c>
      <c r="W14" s="166">
        <f>IFERROR(VLOOKUP($B14,Text_LoadSC!$A:$AS,W$1,0)+($I14/4),0)</f>
        <v>15623.87142857143</v>
      </c>
      <c r="X14" s="165">
        <f t="shared" si="27"/>
        <v>150.22953296703298</v>
      </c>
      <c r="Y14" s="167">
        <f>IFERROR(VLOOKUP($B14,Text_LoadSC!$A:$AS,Y$1,0)+($I14/4),0)</f>
        <v>8515.6172951440203</v>
      </c>
      <c r="Z14" s="165">
        <f>IFERROR(Y14/$G14,0)</f>
        <v>81.880935530230971</v>
      </c>
      <c r="AA14" s="167">
        <f>IFERROR(VLOOKUP($B14,Text_LoadSC!$A:$AS,AA$1,0)+($I14/4),0)</f>
        <v>3307.6601522868782</v>
      </c>
      <c r="AB14" s="165">
        <f t="shared" si="27"/>
        <v>31.804424541219984</v>
      </c>
      <c r="AC14" s="163">
        <f t="shared" si="8"/>
        <v>52079.571428571428</v>
      </c>
      <c r="AD14" s="161">
        <f t="shared" si="9"/>
        <v>500.7651098901099</v>
      </c>
      <c r="AF14" s="167"/>
      <c r="AG14" s="165"/>
      <c r="AH14" s="167"/>
      <c r="AI14" s="165"/>
      <c r="AJ14" s="167"/>
      <c r="AK14" s="165"/>
      <c r="AL14" s="167"/>
      <c r="AM14" s="165"/>
      <c r="AN14" s="163"/>
      <c r="AO14" s="161"/>
      <c r="AQ14" s="164"/>
      <c r="AR14" s="165"/>
      <c r="AS14" s="166"/>
      <c r="AT14" s="165"/>
      <c r="AU14" s="167"/>
      <c r="AV14" s="165"/>
      <c r="AW14" s="167"/>
      <c r="AX14" s="165"/>
      <c r="AY14" s="163"/>
      <c r="AZ14" s="161"/>
      <c r="BB14" s="283">
        <f t="shared" si="10"/>
        <v>2757.7220290771179</v>
      </c>
      <c r="BC14" s="283">
        <f t="shared" si="11"/>
        <v>2496.0635271807841</v>
      </c>
      <c r="BD14" s="283">
        <f t="shared" si="12"/>
        <v>2218.5469342604301</v>
      </c>
      <c r="BE14" s="283">
        <f t="shared" si="13"/>
        <v>1845.8817951959545</v>
      </c>
      <c r="BF14" s="283">
        <f t="shared" si="14"/>
        <v>9318.2142857142862</v>
      </c>
      <c r="BG14" s="283"/>
      <c r="BH14" s="283">
        <f t="shared" si="15"/>
        <v>24632.4225525691</v>
      </c>
      <c r="BI14" s="283">
        <f t="shared" si="16"/>
        <v>15623.87142857143</v>
      </c>
      <c r="BJ14" s="283">
        <f t="shared" si="17"/>
        <v>8515.6172951440203</v>
      </c>
      <c r="BK14" s="283">
        <f t="shared" si="18"/>
        <v>3307.6601522868782</v>
      </c>
      <c r="BL14" s="283">
        <f t="shared" si="19"/>
        <v>52079.571428571428</v>
      </c>
      <c r="BN14" s="283"/>
    </row>
    <row r="15" spans="1:69" s="86" customFormat="1" ht="13.5" customHeight="1">
      <c r="B15" s="168">
        <v>310002641</v>
      </c>
      <c r="C15" s="169">
        <v>310002641</v>
      </c>
      <c r="D15" s="170" t="s">
        <v>30</v>
      </c>
      <c r="E15" s="170" t="s">
        <v>185</v>
      </c>
      <c r="F15" s="159">
        <v>350</v>
      </c>
      <c r="G15" s="170">
        <v>72</v>
      </c>
      <c r="H15" s="167">
        <v>0</v>
      </c>
      <c r="I15" s="171">
        <v>0</v>
      </c>
      <c r="J15" s="167">
        <f>IFERROR(VLOOKUP($B15,Text_LoadSC!$A:$AS,J$1,0)+($H15/4),0)</f>
        <v>0</v>
      </c>
      <c r="K15" s="165">
        <f t="shared" si="4"/>
        <v>0</v>
      </c>
      <c r="L15" s="167">
        <f>IFERROR(VLOOKUP($B15,Text_LoadSC!$A:$AS,L$1,0)+($H15/4),0)</f>
        <v>0</v>
      </c>
      <c r="M15" s="165">
        <f t="shared" si="4"/>
        <v>0</v>
      </c>
      <c r="N15" s="167">
        <f>IFERROR(VLOOKUP($B15,Text_LoadSC!$A:$AS,N$1,0)+($H15/4),0)</f>
        <v>0</v>
      </c>
      <c r="O15" s="165">
        <f t="shared" si="2"/>
        <v>0</v>
      </c>
      <c r="P15" s="167">
        <f>IFERROR(VLOOKUP($B15,Text_LoadSC!$A:$AS,P$1,0)+($H15/4),0)</f>
        <v>0</v>
      </c>
      <c r="Q15" s="165">
        <f t="shared" si="3"/>
        <v>0</v>
      </c>
      <c r="R15" s="163">
        <f t="shared" si="5"/>
        <v>0</v>
      </c>
      <c r="S15" s="161">
        <f t="shared" si="6"/>
        <v>0</v>
      </c>
      <c r="U15" s="164">
        <f>IFERROR(VLOOKUP($B15,Text_LoadSC!$A:$AS,U$1,0)+($I15/4),0)</f>
        <v>41903.461008583341</v>
      </c>
      <c r="V15" s="165">
        <f t="shared" ref="V15:AB15" si="28">IFERROR(U15/$G15,0)</f>
        <v>581.99251400810192</v>
      </c>
      <c r="W15" s="166">
        <f>IFERROR(VLOOKUP($B15,Text_LoadSC!$A:$AS,W$1,0)+($I15/4),0)</f>
        <v>41903.461008583341</v>
      </c>
      <c r="X15" s="165">
        <f t="shared" si="28"/>
        <v>581.99251400810192</v>
      </c>
      <c r="Y15" s="167">
        <f>IFERROR(VLOOKUP($B15,Text_LoadSC!$A:$AS,Y$1,0)+($I15/4),0)</f>
        <v>38639.057142857142</v>
      </c>
      <c r="Z15" s="165">
        <f t="shared" si="28"/>
        <v>536.65357142857147</v>
      </c>
      <c r="AA15" s="167">
        <f>IFERROR(VLOOKUP($B15,Text_LoadSC!$A:$AS,AA$1,0)+($I15/4),0)</f>
        <v>32110.249411404751</v>
      </c>
      <c r="AB15" s="165">
        <f t="shared" si="28"/>
        <v>445.97568626951045</v>
      </c>
      <c r="AC15" s="163">
        <f t="shared" si="8"/>
        <v>154556.22857142857</v>
      </c>
      <c r="AD15" s="161">
        <f t="shared" si="9"/>
        <v>2146.6142857142859</v>
      </c>
      <c r="AF15" s="167"/>
      <c r="AG15" s="165"/>
      <c r="AH15" s="167"/>
      <c r="AI15" s="165"/>
      <c r="AJ15" s="167"/>
      <c r="AK15" s="165"/>
      <c r="AL15" s="167"/>
      <c r="AM15" s="165"/>
      <c r="AN15" s="163"/>
      <c r="AO15" s="161"/>
      <c r="AQ15" s="164"/>
      <c r="AR15" s="165"/>
      <c r="AS15" s="166"/>
      <c r="AT15" s="165"/>
      <c r="AU15" s="167"/>
      <c r="AV15" s="165"/>
      <c r="AW15" s="167"/>
      <c r="AX15" s="165"/>
      <c r="AY15" s="163"/>
      <c r="AZ15" s="161"/>
      <c r="BB15" s="283">
        <f t="shared" si="10"/>
        <v>0</v>
      </c>
      <c r="BC15" s="283">
        <f t="shared" si="11"/>
        <v>0</v>
      </c>
      <c r="BD15" s="283">
        <f t="shared" si="12"/>
        <v>0</v>
      </c>
      <c r="BE15" s="283">
        <f t="shared" si="13"/>
        <v>0</v>
      </c>
      <c r="BF15" s="283">
        <f t="shared" si="14"/>
        <v>0</v>
      </c>
      <c r="BG15" s="283"/>
      <c r="BH15" s="283">
        <f t="shared" si="15"/>
        <v>41903.461008583341</v>
      </c>
      <c r="BI15" s="283">
        <f t="shared" si="16"/>
        <v>41903.461008583341</v>
      </c>
      <c r="BJ15" s="283">
        <f t="shared" si="17"/>
        <v>38639.057142857142</v>
      </c>
      <c r="BK15" s="283">
        <f t="shared" si="18"/>
        <v>32110.249411404751</v>
      </c>
      <c r="BL15" s="283">
        <f t="shared" si="19"/>
        <v>154556.22857142857</v>
      </c>
      <c r="BN15" s="283"/>
    </row>
    <row r="16" spans="1:69" s="86" customFormat="1" ht="13.5" customHeight="1">
      <c r="B16" s="168">
        <v>310002642</v>
      </c>
      <c r="C16" s="169">
        <v>310002642</v>
      </c>
      <c r="D16" s="170" t="s">
        <v>31</v>
      </c>
      <c r="E16" s="170" t="s">
        <v>186</v>
      </c>
      <c r="F16" s="159">
        <v>350</v>
      </c>
      <c r="G16" s="170">
        <v>72</v>
      </c>
      <c r="H16" s="167">
        <v>0</v>
      </c>
      <c r="I16" s="171">
        <v>0</v>
      </c>
      <c r="J16" s="167">
        <f>IFERROR(VLOOKUP($B16,Text_LoadSC!$A:$AS,J$1,0)+($H16/4),0)</f>
        <v>10939.168145823627</v>
      </c>
      <c r="K16" s="165">
        <f t="shared" si="4"/>
        <v>151.93289091421704</v>
      </c>
      <c r="L16" s="167">
        <f>IFERROR(VLOOKUP($B16,Text_LoadSC!$A:$AS,L$1,0)+($H16/4),0)</f>
        <v>13622.83282257471</v>
      </c>
      <c r="M16" s="165">
        <f t="shared" si="4"/>
        <v>189.20601142464875</v>
      </c>
      <c r="N16" s="167">
        <f>IFERROR(VLOOKUP($B16,Text_LoadSC!$A:$AS,N$1,0)+($H16/4),0)</f>
        <v>13268.071551153495</v>
      </c>
      <c r="O16" s="165">
        <f t="shared" si="2"/>
        <v>184.27877154379854</v>
      </c>
      <c r="P16" s="167">
        <f>IFERROR(VLOOKUP($B16,Text_LoadSC!$A:$AS,P$1,0)+($H16/4),0)</f>
        <v>10809.784623305301</v>
      </c>
      <c r="Q16" s="165">
        <f t="shared" si="3"/>
        <v>150.13589754590694</v>
      </c>
      <c r="R16" s="163">
        <f t="shared" si="5"/>
        <v>48639.85714285713</v>
      </c>
      <c r="S16" s="161">
        <f t="shared" si="6"/>
        <v>675.55357142857122</v>
      </c>
      <c r="U16" s="164">
        <f>IFERROR(VLOOKUP($B16,Text_LoadSC!$A:$AS,U$1,0)+($I16/4),0)</f>
        <v>29302.330119438706</v>
      </c>
      <c r="V16" s="165">
        <f t="shared" ref="V16:AB16" si="29">IFERROR(U16/$G16,0)</f>
        <v>406.97680721442646</v>
      </c>
      <c r="W16" s="166">
        <f>IFERROR(VLOOKUP($B16,Text_LoadSC!$A:$AS,W$1,0)+($I16/4),0)</f>
        <v>17311.185000000001</v>
      </c>
      <c r="X16" s="165">
        <f t="shared" si="29"/>
        <v>240.43312500000002</v>
      </c>
      <c r="Y16" s="167">
        <f>IFERROR(VLOOKUP($B16,Text_LoadSC!$A:$AS,Y$1,0)+($I16/4),0)</f>
        <v>8430.4149402806452</v>
      </c>
      <c r="Z16" s="165">
        <f t="shared" si="29"/>
        <v>117.08909639278674</v>
      </c>
      <c r="AA16" s="167">
        <f>IFERROR(VLOOKUP($B16,Text_LoadSC!$A:$AS,AA$1,0)+($I16/4),0)</f>
        <v>2660.0199402806456</v>
      </c>
      <c r="AB16" s="165">
        <f t="shared" si="29"/>
        <v>36.944721392786747</v>
      </c>
      <c r="AC16" s="163">
        <f t="shared" si="8"/>
        <v>57703.95</v>
      </c>
      <c r="AD16" s="161">
        <f t="shared" si="9"/>
        <v>801.44374999999991</v>
      </c>
      <c r="AF16" s="167"/>
      <c r="AG16" s="165"/>
      <c r="AH16" s="167"/>
      <c r="AI16" s="165"/>
      <c r="AJ16" s="167"/>
      <c r="AK16" s="165"/>
      <c r="AL16" s="167"/>
      <c r="AM16" s="165"/>
      <c r="AN16" s="163"/>
      <c r="AO16" s="161"/>
      <c r="AQ16" s="164"/>
      <c r="AR16" s="165"/>
      <c r="AS16" s="166"/>
      <c r="AT16" s="165"/>
      <c r="AU16" s="167"/>
      <c r="AV16" s="165"/>
      <c r="AW16" s="167"/>
      <c r="AX16" s="165"/>
      <c r="AY16" s="163"/>
      <c r="AZ16" s="161"/>
      <c r="BB16" s="283">
        <f t="shared" si="10"/>
        <v>10939.168145823627</v>
      </c>
      <c r="BC16" s="283">
        <f t="shared" si="11"/>
        <v>13622.83282257471</v>
      </c>
      <c r="BD16" s="283">
        <f t="shared" si="12"/>
        <v>13268.071551153495</v>
      </c>
      <c r="BE16" s="283">
        <f t="shared" si="13"/>
        <v>10809.784623305301</v>
      </c>
      <c r="BF16" s="283">
        <f t="shared" si="14"/>
        <v>48639.85714285713</v>
      </c>
      <c r="BG16" s="283"/>
      <c r="BH16" s="283">
        <f t="shared" si="15"/>
        <v>29302.330119438706</v>
      </c>
      <c r="BI16" s="283">
        <f t="shared" si="16"/>
        <v>17311.185000000001</v>
      </c>
      <c r="BJ16" s="283">
        <f t="shared" si="17"/>
        <v>8430.4149402806452</v>
      </c>
      <c r="BK16" s="283">
        <f t="shared" si="18"/>
        <v>2660.0199402806456</v>
      </c>
      <c r="BL16" s="283">
        <f t="shared" si="19"/>
        <v>57703.95</v>
      </c>
      <c r="BN16" s="283"/>
    </row>
    <row r="17" spans="2:66" s="86" customFormat="1" ht="13.5" customHeight="1">
      <c r="B17" s="168">
        <v>310002645</v>
      </c>
      <c r="C17" s="169">
        <v>310002645</v>
      </c>
      <c r="D17" s="170" t="s">
        <v>32</v>
      </c>
      <c r="E17" s="170" t="s">
        <v>189</v>
      </c>
      <c r="F17" s="159">
        <v>350</v>
      </c>
      <c r="G17" s="170">
        <v>72</v>
      </c>
      <c r="H17" s="167">
        <v>0</v>
      </c>
      <c r="I17" s="171">
        <v>0</v>
      </c>
      <c r="J17" s="167">
        <f>IFERROR(VLOOKUP($B17,Text_LoadSC!$A:$AS,J$1,0)+($H17/4),0)</f>
        <v>0</v>
      </c>
      <c r="K17" s="165">
        <f t="shared" si="4"/>
        <v>0</v>
      </c>
      <c r="L17" s="167">
        <f>IFERROR(VLOOKUP($B17,Text_LoadSC!$A:$AS,L$1,0)+($H17/4),0)</f>
        <v>0</v>
      </c>
      <c r="M17" s="165">
        <f t="shared" si="4"/>
        <v>0</v>
      </c>
      <c r="N17" s="167">
        <f>IFERROR(VLOOKUP($B17,Text_LoadSC!$A:$AS,N$1,0)+($H17/4),0)</f>
        <v>0</v>
      </c>
      <c r="O17" s="165">
        <f t="shared" si="2"/>
        <v>0</v>
      </c>
      <c r="P17" s="167">
        <f>IFERROR(VLOOKUP($B17,Text_LoadSC!$A:$AS,P$1,0)+($H17/4),0)</f>
        <v>0</v>
      </c>
      <c r="Q17" s="165">
        <f t="shared" si="3"/>
        <v>0</v>
      </c>
      <c r="R17" s="163">
        <f t="shared" si="5"/>
        <v>0</v>
      </c>
      <c r="S17" s="161">
        <f t="shared" si="6"/>
        <v>0</v>
      </c>
      <c r="U17" s="164">
        <f>IFERROR(VLOOKUP($B17,Text_LoadSC!$A:$AS,U$1,0)+($I17/4),0)</f>
        <v>0</v>
      </c>
      <c r="V17" s="165">
        <f t="shared" ref="V17:AB17" si="30">IFERROR(U17/$G17,0)</f>
        <v>0</v>
      </c>
      <c r="W17" s="166">
        <f>IFERROR(VLOOKUP($B17,Text_LoadSC!$A:$AS,W$1,0)+($I17/4),0)</f>
        <v>0</v>
      </c>
      <c r="X17" s="165">
        <f t="shared" si="30"/>
        <v>0</v>
      </c>
      <c r="Y17" s="167">
        <f>IFERROR(VLOOKUP($B17,Text_LoadSC!$A:$AS,Y$1,0)+($I17/4),0)</f>
        <v>0</v>
      </c>
      <c r="Z17" s="165">
        <f t="shared" si="30"/>
        <v>0</v>
      </c>
      <c r="AA17" s="167">
        <f>IFERROR(VLOOKUP($B17,Text_LoadSC!$A:$AS,AA$1,0)+($I17/4),0)</f>
        <v>0</v>
      </c>
      <c r="AB17" s="165">
        <f t="shared" si="30"/>
        <v>0</v>
      </c>
      <c r="AC17" s="163">
        <f t="shared" si="8"/>
        <v>0</v>
      </c>
      <c r="AD17" s="161">
        <f t="shared" si="9"/>
        <v>0</v>
      </c>
      <c r="AF17" s="167"/>
      <c r="AG17" s="165"/>
      <c r="AH17" s="167"/>
      <c r="AI17" s="165"/>
      <c r="AJ17" s="167"/>
      <c r="AK17" s="165"/>
      <c r="AL17" s="167"/>
      <c r="AM17" s="165"/>
      <c r="AN17" s="163"/>
      <c r="AO17" s="161"/>
      <c r="AQ17" s="164"/>
      <c r="AR17" s="165"/>
      <c r="AS17" s="166"/>
      <c r="AT17" s="165"/>
      <c r="AU17" s="167"/>
      <c r="AV17" s="165"/>
      <c r="AW17" s="167"/>
      <c r="AX17" s="165"/>
      <c r="AY17" s="163"/>
      <c r="AZ17" s="161"/>
      <c r="BB17" s="283">
        <f t="shared" si="10"/>
        <v>0</v>
      </c>
      <c r="BC17" s="283">
        <f t="shared" si="11"/>
        <v>0</v>
      </c>
      <c r="BD17" s="283">
        <f t="shared" si="12"/>
        <v>0</v>
      </c>
      <c r="BE17" s="283">
        <f t="shared" si="13"/>
        <v>0</v>
      </c>
      <c r="BF17" s="283">
        <f t="shared" si="14"/>
        <v>0</v>
      </c>
      <c r="BG17" s="283"/>
      <c r="BH17" s="283">
        <f t="shared" si="15"/>
        <v>0</v>
      </c>
      <c r="BI17" s="283">
        <f t="shared" si="16"/>
        <v>0</v>
      </c>
      <c r="BJ17" s="283">
        <f t="shared" si="17"/>
        <v>0</v>
      </c>
      <c r="BK17" s="283">
        <f t="shared" si="18"/>
        <v>0</v>
      </c>
      <c r="BL17" s="283">
        <f t="shared" si="19"/>
        <v>0</v>
      </c>
      <c r="BN17" s="283"/>
    </row>
    <row r="18" spans="2:66" s="86" customFormat="1" ht="13.5" customHeight="1">
      <c r="B18" s="168">
        <v>310002646</v>
      </c>
      <c r="C18" s="169">
        <v>310002646</v>
      </c>
      <c r="D18" s="170" t="s">
        <v>33</v>
      </c>
      <c r="E18" s="170" t="s">
        <v>190</v>
      </c>
      <c r="F18" s="159">
        <v>350</v>
      </c>
      <c r="G18" s="170">
        <v>72</v>
      </c>
      <c r="H18" s="167">
        <v>0</v>
      </c>
      <c r="I18" s="171">
        <v>0</v>
      </c>
      <c r="J18" s="167">
        <f>IFERROR(VLOOKUP($B18,Text_LoadSC!$A:$AS,J$1,0)+($H18/4),0)</f>
        <v>0</v>
      </c>
      <c r="K18" s="165">
        <f t="shared" si="4"/>
        <v>0</v>
      </c>
      <c r="L18" s="167">
        <f>IFERROR(VLOOKUP($B18,Text_LoadSC!$A:$AS,L$1,0)+($H18/4),0)</f>
        <v>0</v>
      </c>
      <c r="M18" s="165">
        <f t="shared" si="4"/>
        <v>0</v>
      </c>
      <c r="N18" s="167">
        <f>IFERROR(VLOOKUP($B18,Text_LoadSC!$A:$AS,N$1,0)+($H18/4),0)</f>
        <v>0</v>
      </c>
      <c r="O18" s="165">
        <f t="shared" si="2"/>
        <v>0</v>
      </c>
      <c r="P18" s="172">
        <f>IFERROR(VLOOKUP($B18,Text_LoadSC!$A:$AS,P$1,0)+($H18/4),0)</f>
        <v>0</v>
      </c>
      <c r="Q18" s="165">
        <f t="shared" si="3"/>
        <v>0</v>
      </c>
      <c r="R18" s="163">
        <f t="shared" si="5"/>
        <v>0</v>
      </c>
      <c r="S18" s="161">
        <f t="shared" si="6"/>
        <v>0</v>
      </c>
      <c r="U18" s="164">
        <f>IFERROR(VLOOKUP($B18,Text_LoadSC!$A:$AS,U$1,0)+($I18/4),0)</f>
        <v>16423.11472137487</v>
      </c>
      <c r="V18" s="165">
        <f t="shared" ref="V18:AB18" si="31">IFERROR(U18/$G18,0)</f>
        <v>228.09881557465098</v>
      </c>
      <c r="W18" s="166">
        <f>IFERROR(VLOOKUP($B18,Text_LoadSC!$A:$AS,W$1,0)+($I18/4),0)</f>
        <v>13266.233011385611</v>
      </c>
      <c r="X18" s="165">
        <f t="shared" si="31"/>
        <v>184.25323626924461</v>
      </c>
      <c r="Y18" s="167">
        <f>IFERROR(VLOOKUP($B18,Text_LoadSC!$A:$AS,Y$1,0)+($I18/4),0)</f>
        <v>10327.266287862518</v>
      </c>
      <c r="Z18" s="165">
        <f t="shared" si="31"/>
        <v>143.43425399809053</v>
      </c>
      <c r="AA18" s="172">
        <f>IFERROR(VLOOKUP($B18,Text_LoadSC!$A:$AS,AA$1,0)+($I18/4),0)</f>
        <v>7606.2145508055874</v>
      </c>
      <c r="AB18" s="165">
        <f t="shared" si="31"/>
        <v>105.64186876118872</v>
      </c>
      <c r="AC18" s="163">
        <f t="shared" si="8"/>
        <v>47622.828571428588</v>
      </c>
      <c r="AD18" s="161">
        <f t="shared" si="9"/>
        <v>661.42817460317485</v>
      </c>
      <c r="AF18" s="167"/>
      <c r="AG18" s="165"/>
      <c r="AH18" s="167"/>
      <c r="AI18" s="165"/>
      <c r="AJ18" s="167"/>
      <c r="AK18" s="165"/>
      <c r="AL18" s="172"/>
      <c r="AM18" s="165"/>
      <c r="AN18" s="163"/>
      <c r="AO18" s="161"/>
      <c r="AQ18" s="164"/>
      <c r="AR18" s="165"/>
      <c r="AS18" s="166"/>
      <c r="AT18" s="165"/>
      <c r="AU18" s="167"/>
      <c r="AV18" s="165"/>
      <c r="AW18" s="172"/>
      <c r="AX18" s="165"/>
      <c r="AY18" s="163"/>
      <c r="AZ18" s="161"/>
      <c r="BB18" s="283">
        <f t="shared" si="10"/>
        <v>0</v>
      </c>
      <c r="BC18" s="283">
        <f t="shared" si="11"/>
        <v>0</v>
      </c>
      <c r="BD18" s="283">
        <f t="shared" si="12"/>
        <v>0</v>
      </c>
      <c r="BE18" s="283">
        <f t="shared" si="13"/>
        <v>0</v>
      </c>
      <c r="BF18" s="283">
        <f t="shared" si="14"/>
        <v>0</v>
      </c>
      <c r="BG18" s="283"/>
      <c r="BH18" s="283">
        <f t="shared" si="15"/>
        <v>16423.11472137487</v>
      </c>
      <c r="BI18" s="283">
        <f t="shared" si="16"/>
        <v>13266.233011385611</v>
      </c>
      <c r="BJ18" s="283">
        <f t="shared" si="17"/>
        <v>10327.266287862518</v>
      </c>
      <c r="BK18" s="283">
        <f t="shared" si="18"/>
        <v>7606.2145508055874</v>
      </c>
      <c r="BL18" s="283">
        <f t="shared" si="19"/>
        <v>47622.828571428588</v>
      </c>
      <c r="BN18" s="283"/>
    </row>
    <row r="19" spans="2:66" s="86" customFormat="1" ht="13.5" customHeight="1">
      <c r="B19" s="168">
        <v>310002643</v>
      </c>
      <c r="C19" s="169">
        <v>310002643</v>
      </c>
      <c r="D19" s="170" t="s">
        <v>34</v>
      </c>
      <c r="E19" s="170" t="s">
        <v>187</v>
      </c>
      <c r="F19" s="159">
        <v>350</v>
      </c>
      <c r="G19" s="170">
        <v>72</v>
      </c>
      <c r="H19" s="167">
        <v>0</v>
      </c>
      <c r="I19" s="171">
        <v>0</v>
      </c>
      <c r="J19" s="167">
        <f>IFERROR(VLOOKUP($B19,Text_LoadSC!$A:$AS,J$1,0)+($H19/4),0)</f>
        <v>0</v>
      </c>
      <c r="K19" s="165">
        <f t="shared" si="4"/>
        <v>0</v>
      </c>
      <c r="L19" s="167">
        <f>IFERROR(VLOOKUP($B19,Text_LoadSC!$A:$AS,L$1,0)+($H19/4),0)</f>
        <v>0</v>
      </c>
      <c r="M19" s="165">
        <f t="shared" si="4"/>
        <v>0</v>
      </c>
      <c r="N19" s="167">
        <f>IFERROR(VLOOKUP($B19,Text_LoadSC!$A:$AS,N$1,0)+($H19/4),0)</f>
        <v>0</v>
      </c>
      <c r="O19" s="165">
        <f t="shared" si="2"/>
        <v>0</v>
      </c>
      <c r="P19" s="167">
        <f>IFERROR(VLOOKUP($B19,Text_LoadSC!$A:$AS,P$1,0)+($H19/4),0)</f>
        <v>0</v>
      </c>
      <c r="Q19" s="165">
        <f t="shared" si="3"/>
        <v>0</v>
      </c>
      <c r="R19" s="163">
        <f t="shared" si="5"/>
        <v>0</v>
      </c>
      <c r="S19" s="161">
        <f t="shared" si="6"/>
        <v>0</v>
      </c>
      <c r="U19" s="164">
        <f>IFERROR(VLOOKUP($B19,Text_LoadSC!$A:$AS,U$1,0)+($I19/4),0)</f>
        <v>0</v>
      </c>
      <c r="V19" s="165">
        <f t="shared" ref="V19:AB19" si="32">IFERROR(U19/$G19,0)</f>
        <v>0</v>
      </c>
      <c r="W19" s="166">
        <f>IFERROR(VLOOKUP($B19,Text_LoadSC!$A:$AS,W$1,0)+($I19/4),0)</f>
        <v>0</v>
      </c>
      <c r="X19" s="165">
        <f t="shared" si="32"/>
        <v>0</v>
      </c>
      <c r="Y19" s="167">
        <f>IFERROR(VLOOKUP($B19,Text_LoadSC!$A:$AS,Y$1,0)+($I19/4),0)</f>
        <v>0</v>
      </c>
      <c r="Z19" s="165">
        <f t="shared" si="32"/>
        <v>0</v>
      </c>
      <c r="AA19" s="167">
        <f>IFERROR(VLOOKUP($B19,Text_LoadSC!$A:$AS,AA$1,0)+($I19/4),0)</f>
        <v>0</v>
      </c>
      <c r="AB19" s="165">
        <f t="shared" si="32"/>
        <v>0</v>
      </c>
      <c r="AC19" s="163">
        <f t="shared" si="8"/>
        <v>0</v>
      </c>
      <c r="AD19" s="161">
        <f t="shared" si="9"/>
        <v>0</v>
      </c>
      <c r="AF19" s="167"/>
      <c r="AG19" s="165"/>
      <c r="AH19" s="167"/>
      <c r="AI19" s="165"/>
      <c r="AJ19" s="167"/>
      <c r="AK19" s="165"/>
      <c r="AL19" s="167"/>
      <c r="AM19" s="165"/>
      <c r="AN19" s="163"/>
      <c r="AO19" s="161"/>
      <c r="AQ19" s="164"/>
      <c r="AR19" s="165"/>
      <c r="AS19" s="166"/>
      <c r="AT19" s="165"/>
      <c r="AU19" s="167"/>
      <c r="AV19" s="165"/>
      <c r="AW19" s="167"/>
      <c r="AX19" s="165"/>
      <c r="AY19" s="163"/>
      <c r="AZ19" s="161"/>
      <c r="BB19" s="283">
        <f t="shared" si="10"/>
        <v>0</v>
      </c>
      <c r="BC19" s="283">
        <f t="shared" si="11"/>
        <v>0</v>
      </c>
      <c r="BD19" s="283">
        <f t="shared" si="12"/>
        <v>0</v>
      </c>
      <c r="BE19" s="283">
        <f t="shared" si="13"/>
        <v>0</v>
      </c>
      <c r="BF19" s="283">
        <f t="shared" si="14"/>
        <v>0</v>
      </c>
      <c r="BG19" s="283"/>
      <c r="BH19" s="283">
        <f t="shared" si="15"/>
        <v>0</v>
      </c>
      <c r="BI19" s="283">
        <f t="shared" si="16"/>
        <v>0</v>
      </c>
      <c r="BJ19" s="283">
        <f t="shared" si="17"/>
        <v>0</v>
      </c>
      <c r="BK19" s="283">
        <f t="shared" si="18"/>
        <v>0</v>
      </c>
      <c r="BL19" s="283">
        <f t="shared" si="19"/>
        <v>0</v>
      </c>
      <c r="BN19" s="283"/>
    </row>
    <row r="20" spans="2:66" s="86" customFormat="1" ht="13.5" customHeight="1">
      <c r="B20" s="168">
        <v>310002644</v>
      </c>
      <c r="C20" s="169">
        <v>310002644</v>
      </c>
      <c r="D20" s="170" t="s">
        <v>35</v>
      </c>
      <c r="E20" s="170" t="s">
        <v>188</v>
      </c>
      <c r="F20" s="159">
        <v>350</v>
      </c>
      <c r="G20" s="170">
        <v>72</v>
      </c>
      <c r="H20" s="167">
        <v>0</v>
      </c>
      <c r="I20" s="171">
        <v>0</v>
      </c>
      <c r="J20" s="167">
        <f>IFERROR(VLOOKUP($B20,Text_LoadSC!$A:$AS,J$1,0)+($H20/4),0)</f>
        <v>3502.1045676335052</v>
      </c>
      <c r="K20" s="165">
        <f t="shared" si="4"/>
        <v>48.640341217132018</v>
      </c>
      <c r="L20" s="167">
        <f>IFERROR(VLOOKUP($B20,Text_LoadSC!$A:$AS,L$1,0)+($H20/4),0)</f>
        <v>3522.5847113038762</v>
      </c>
      <c r="M20" s="165">
        <f t="shared" si="4"/>
        <v>48.924787656998284</v>
      </c>
      <c r="N20" s="167">
        <f>IFERROR(VLOOKUP($B20,Text_LoadSC!$A:$AS,N$1,0)+($H20/4),0)</f>
        <v>1814.5407291949039</v>
      </c>
      <c r="O20" s="165">
        <f t="shared" si="2"/>
        <v>25.201954572151443</v>
      </c>
      <c r="P20" s="167">
        <f>IFERROR(VLOOKUP($B20,Text_LoadSC!$A:$AS,P$1,0)+($H20/4),0)</f>
        <v>1826.8288153971266</v>
      </c>
      <c r="Q20" s="165">
        <f t="shared" si="3"/>
        <v>25.372622436071204</v>
      </c>
      <c r="R20" s="163">
        <f t="shared" si="5"/>
        <v>10666.058823529411</v>
      </c>
      <c r="S20" s="161">
        <f t="shared" si="6"/>
        <v>148.13970588235293</v>
      </c>
      <c r="U20" s="164">
        <f>IFERROR(VLOOKUP($B20,Text_LoadSC!$A:$AS,U$1,0)+($I20/4),0)</f>
        <v>13731.068112820909</v>
      </c>
      <c r="V20" s="165">
        <f t="shared" ref="V20:AB20" si="33">IFERROR(U20/$G20,0)</f>
        <v>190.70927934473485</v>
      </c>
      <c r="W20" s="166">
        <f>IFERROR(VLOOKUP($B20,Text_LoadSC!$A:$AS,W$1,0)+($I20/4),0)</f>
        <v>10787.847655187496</v>
      </c>
      <c r="X20" s="165">
        <f t="shared" si="33"/>
        <v>149.83121743315965</v>
      </c>
      <c r="Y20" s="167">
        <f>IFERROR(VLOOKUP($B20,Text_LoadSC!$A:$AS,Y$1,0)+($I20/4),0)</f>
        <v>8207.7260807071107</v>
      </c>
      <c r="Z20" s="165">
        <f t="shared" si="33"/>
        <v>113.99619556537654</v>
      </c>
      <c r="AA20" s="167">
        <f>IFERROR(VLOOKUP($B20,Text_LoadSC!$A:$AS,AA$1,0)+($I20/4),0)</f>
        <v>5990.7033893797561</v>
      </c>
      <c r="AB20" s="165">
        <f t="shared" si="33"/>
        <v>83.204213741385502</v>
      </c>
      <c r="AC20" s="163">
        <f t="shared" si="8"/>
        <v>38717.345238095266</v>
      </c>
      <c r="AD20" s="161">
        <f t="shared" si="9"/>
        <v>537.74090608465656</v>
      </c>
      <c r="AF20" s="167"/>
      <c r="AG20" s="165"/>
      <c r="AH20" s="167"/>
      <c r="AI20" s="165"/>
      <c r="AJ20" s="167"/>
      <c r="AK20" s="165"/>
      <c r="AL20" s="167"/>
      <c r="AM20" s="165"/>
      <c r="AN20" s="163"/>
      <c r="AO20" s="161"/>
      <c r="AQ20" s="164"/>
      <c r="AR20" s="165"/>
      <c r="AS20" s="166"/>
      <c r="AT20" s="165"/>
      <c r="AU20" s="167"/>
      <c r="AV20" s="165"/>
      <c r="AW20" s="167"/>
      <c r="AX20" s="165"/>
      <c r="AY20" s="163"/>
      <c r="AZ20" s="161"/>
      <c r="BB20" s="283">
        <f t="shared" si="10"/>
        <v>3502.1045676335052</v>
      </c>
      <c r="BC20" s="283">
        <f t="shared" si="11"/>
        <v>3522.5847113038762</v>
      </c>
      <c r="BD20" s="283">
        <f t="shared" si="12"/>
        <v>1814.5407291949039</v>
      </c>
      <c r="BE20" s="283">
        <f t="shared" si="13"/>
        <v>1826.8288153971266</v>
      </c>
      <c r="BF20" s="283">
        <f t="shared" si="14"/>
        <v>10666.058823529411</v>
      </c>
      <c r="BG20" s="283"/>
      <c r="BH20" s="283">
        <f t="shared" si="15"/>
        <v>13731.068112820909</v>
      </c>
      <c r="BI20" s="283">
        <f t="shared" si="16"/>
        <v>10787.847655187496</v>
      </c>
      <c r="BJ20" s="283">
        <f t="shared" si="17"/>
        <v>8207.7260807071107</v>
      </c>
      <c r="BK20" s="283">
        <f t="shared" si="18"/>
        <v>5990.7033893797561</v>
      </c>
      <c r="BL20" s="283">
        <f t="shared" si="19"/>
        <v>38717.345238095266</v>
      </c>
      <c r="BN20" s="283"/>
    </row>
    <row r="21" spans="2:66" s="86" customFormat="1" ht="13.5" customHeight="1">
      <c r="B21" s="168">
        <v>310001998</v>
      </c>
      <c r="C21" s="169">
        <v>310001998</v>
      </c>
      <c r="D21" s="170" t="s">
        <v>44</v>
      </c>
      <c r="E21" s="170" t="s">
        <v>169</v>
      </c>
      <c r="F21" s="159">
        <v>380</v>
      </c>
      <c r="G21" s="170">
        <v>72</v>
      </c>
      <c r="H21" s="167">
        <v>0</v>
      </c>
      <c r="I21" s="171">
        <v>0</v>
      </c>
      <c r="J21" s="167">
        <f>IFERROR(VLOOKUP($B21,Text_LoadSC!$A:$AS,J$1,0)+($H21/4),0)</f>
        <v>37608.491107846196</v>
      </c>
      <c r="K21" s="165">
        <f t="shared" si="4"/>
        <v>522.34015427564157</v>
      </c>
      <c r="L21" s="167">
        <f>IFERROR(VLOOKUP($B21,Text_LoadSC!$A:$AS,L$1,0)+($H21/4),0)</f>
        <v>30821.497127312661</v>
      </c>
      <c r="M21" s="165">
        <f t="shared" si="4"/>
        <v>428.07634899045365</v>
      </c>
      <c r="N21" s="167">
        <f>IFERROR(VLOOKUP($B21,Text_LoadSC!$A:$AS,N$1,0)+($H21/4),0)</f>
        <v>26683.086163572698</v>
      </c>
      <c r="O21" s="165">
        <f t="shared" si="2"/>
        <v>370.59841893850967</v>
      </c>
      <c r="P21" s="167">
        <f>IFERROR(VLOOKUP($B21,Text_LoadSC!$A:$AS,P$1,0)+($H21/4),0)</f>
        <v>34011.295086909107</v>
      </c>
      <c r="Q21" s="165">
        <f t="shared" si="3"/>
        <v>472.37909842929315</v>
      </c>
      <c r="R21" s="163">
        <f t="shared" si="5"/>
        <v>129124.36948564067</v>
      </c>
      <c r="S21" s="161">
        <f t="shared" si="6"/>
        <v>1793.394020633898</v>
      </c>
      <c r="U21" s="164">
        <f>IFERROR(VLOOKUP($B21,Text_LoadSC!$A:$AS,U$1,0)+($I21/4),0)</f>
        <v>0</v>
      </c>
      <c r="V21" s="165">
        <f t="shared" ref="V21:AB21" si="34">IFERROR(U21/$G21,0)</f>
        <v>0</v>
      </c>
      <c r="W21" s="166">
        <f>IFERROR(VLOOKUP($B21,Text_LoadSC!$A:$AS,W$1,0)+($I21/4),0)</f>
        <v>0</v>
      </c>
      <c r="X21" s="165">
        <f t="shared" si="34"/>
        <v>0</v>
      </c>
      <c r="Y21" s="167">
        <f>IFERROR(VLOOKUP($B21,Text_LoadSC!$A:$AS,Y$1,0)+($I21/4),0)</f>
        <v>0</v>
      </c>
      <c r="Z21" s="165">
        <f t="shared" si="34"/>
        <v>0</v>
      </c>
      <c r="AA21" s="167">
        <f>IFERROR(VLOOKUP($B21,Text_LoadSC!$A:$AS,AA$1,0)+($I21/4),0)</f>
        <v>0</v>
      </c>
      <c r="AB21" s="165">
        <f t="shared" si="34"/>
        <v>0</v>
      </c>
      <c r="AC21" s="163">
        <f t="shared" si="8"/>
        <v>0</v>
      </c>
      <c r="AD21" s="161">
        <f t="shared" si="9"/>
        <v>0</v>
      </c>
      <c r="AF21" s="167"/>
      <c r="AG21" s="165"/>
      <c r="AH21" s="167"/>
      <c r="AI21" s="165"/>
      <c r="AJ21" s="167"/>
      <c r="AK21" s="165"/>
      <c r="AL21" s="167"/>
      <c r="AM21" s="165"/>
      <c r="AN21" s="163"/>
      <c r="AO21" s="161"/>
      <c r="AQ21" s="164"/>
      <c r="AR21" s="165"/>
      <c r="AS21" s="166"/>
      <c r="AT21" s="165"/>
      <c r="AU21" s="167"/>
      <c r="AV21" s="165"/>
      <c r="AW21" s="167"/>
      <c r="AX21" s="165"/>
      <c r="AY21" s="163"/>
      <c r="AZ21" s="161"/>
      <c r="BB21" s="283">
        <f t="shared" si="10"/>
        <v>37608.491107846196</v>
      </c>
      <c r="BC21" s="283">
        <f t="shared" si="11"/>
        <v>30821.497127312661</v>
      </c>
      <c r="BD21" s="283">
        <f t="shared" si="12"/>
        <v>26683.086163572698</v>
      </c>
      <c r="BE21" s="283">
        <f t="shared" si="13"/>
        <v>34011.295086909107</v>
      </c>
      <c r="BF21" s="283">
        <f t="shared" si="14"/>
        <v>129124.36948564067</v>
      </c>
      <c r="BG21" s="283"/>
      <c r="BH21" s="283">
        <f t="shared" si="15"/>
        <v>0</v>
      </c>
      <c r="BI21" s="283">
        <f t="shared" si="16"/>
        <v>0</v>
      </c>
      <c r="BJ21" s="283">
        <f t="shared" si="17"/>
        <v>0</v>
      </c>
      <c r="BK21" s="283">
        <f t="shared" si="18"/>
        <v>0</v>
      </c>
      <c r="BL21" s="283">
        <f t="shared" si="19"/>
        <v>0</v>
      </c>
      <c r="BN21" s="283"/>
    </row>
    <row r="22" spans="2:66" s="86" customFormat="1" ht="13.5" customHeight="1">
      <c r="B22" s="168">
        <v>310001999</v>
      </c>
      <c r="C22" s="169">
        <v>310001999</v>
      </c>
      <c r="D22" s="170" t="s">
        <v>45</v>
      </c>
      <c r="E22" s="170" t="s">
        <v>170</v>
      </c>
      <c r="F22" s="159">
        <v>380</v>
      </c>
      <c r="G22" s="170">
        <v>72</v>
      </c>
      <c r="H22" s="167">
        <v>0</v>
      </c>
      <c r="I22" s="171">
        <v>0</v>
      </c>
      <c r="J22" s="167">
        <f>IFERROR(VLOOKUP($B22,Text_LoadSC!$A:$AS,J$1,0)+($H22/4),0)</f>
        <v>0</v>
      </c>
      <c r="K22" s="165">
        <f t="shared" si="4"/>
        <v>0</v>
      </c>
      <c r="L22" s="167">
        <f>IFERROR(VLOOKUP($B22,Text_LoadSC!$A:$AS,L$1,0)+($H22/4),0)</f>
        <v>0</v>
      </c>
      <c r="M22" s="165">
        <f t="shared" si="4"/>
        <v>0</v>
      </c>
      <c r="N22" s="167">
        <f>IFERROR(VLOOKUP($B22,Text_LoadSC!$A:$AS,N$1,0)+($H22/4),0)</f>
        <v>0</v>
      </c>
      <c r="O22" s="165">
        <f t="shared" si="2"/>
        <v>0</v>
      </c>
      <c r="P22" s="167">
        <f>IFERROR(VLOOKUP($B22,Text_LoadSC!$A:$AS,P$1,0)+($H22/4),0)</f>
        <v>0</v>
      </c>
      <c r="Q22" s="165">
        <f t="shared" si="3"/>
        <v>0</v>
      </c>
      <c r="R22" s="163">
        <f t="shared" si="5"/>
        <v>0</v>
      </c>
      <c r="S22" s="161">
        <f t="shared" si="6"/>
        <v>0</v>
      </c>
      <c r="U22" s="164">
        <f>IFERROR(VLOOKUP($B22,Text_LoadSC!$A:$AS,U$1,0)+($I22/4),0)</f>
        <v>0</v>
      </c>
      <c r="V22" s="165">
        <f t="shared" ref="V22:AB22" si="35">IFERROR(U22/$G22,0)</f>
        <v>0</v>
      </c>
      <c r="W22" s="166">
        <f>IFERROR(VLOOKUP($B22,Text_LoadSC!$A:$AS,W$1,0)+($I22/4),0)</f>
        <v>0</v>
      </c>
      <c r="X22" s="165">
        <f t="shared" si="35"/>
        <v>0</v>
      </c>
      <c r="Y22" s="167">
        <f>IFERROR(VLOOKUP($B22,Text_LoadSC!$A:$AS,Y$1,0)+($I22/4),0)</f>
        <v>0</v>
      </c>
      <c r="Z22" s="165">
        <f t="shared" si="35"/>
        <v>0</v>
      </c>
      <c r="AA22" s="167">
        <f>IFERROR(VLOOKUP($B22,Text_LoadSC!$A:$AS,AA$1,0)+($I22/4),0)</f>
        <v>0</v>
      </c>
      <c r="AB22" s="165">
        <f t="shared" si="35"/>
        <v>0</v>
      </c>
      <c r="AC22" s="163">
        <f t="shared" si="8"/>
        <v>0</v>
      </c>
      <c r="AD22" s="161">
        <f t="shared" si="9"/>
        <v>0</v>
      </c>
      <c r="AF22" s="167"/>
      <c r="AG22" s="165"/>
      <c r="AH22" s="167"/>
      <c r="AI22" s="165"/>
      <c r="AJ22" s="167"/>
      <c r="AK22" s="165"/>
      <c r="AL22" s="167"/>
      <c r="AM22" s="165"/>
      <c r="AN22" s="163"/>
      <c r="AO22" s="161"/>
      <c r="AQ22" s="164"/>
      <c r="AR22" s="165"/>
      <c r="AS22" s="166"/>
      <c r="AT22" s="165"/>
      <c r="AU22" s="167"/>
      <c r="AV22" s="165"/>
      <c r="AW22" s="167"/>
      <c r="AX22" s="165"/>
      <c r="AY22" s="163"/>
      <c r="AZ22" s="161"/>
      <c r="BB22" s="283">
        <f t="shared" si="10"/>
        <v>0</v>
      </c>
      <c r="BC22" s="283">
        <f t="shared" si="11"/>
        <v>0</v>
      </c>
      <c r="BD22" s="283">
        <f t="shared" si="12"/>
        <v>0</v>
      </c>
      <c r="BE22" s="283">
        <f t="shared" si="13"/>
        <v>0</v>
      </c>
      <c r="BF22" s="283">
        <f t="shared" si="14"/>
        <v>0</v>
      </c>
      <c r="BG22" s="283"/>
      <c r="BH22" s="283">
        <f t="shared" si="15"/>
        <v>0</v>
      </c>
      <c r="BI22" s="283">
        <f t="shared" si="16"/>
        <v>0</v>
      </c>
      <c r="BJ22" s="283">
        <f t="shared" si="17"/>
        <v>0</v>
      </c>
      <c r="BK22" s="283">
        <f t="shared" si="18"/>
        <v>0</v>
      </c>
      <c r="BL22" s="283">
        <f t="shared" si="19"/>
        <v>0</v>
      </c>
      <c r="BN22" s="283"/>
    </row>
    <row r="23" spans="2:66" s="86" customFormat="1" ht="13.5" customHeight="1">
      <c r="B23" s="168">
        <v>310002013</v>
      </c>
      <c r="C23" s="169">
        <v>310002013</v>
      </c>
      <c r="D23" s="170" t="s">
        <v>46</v>
      </c>
      <c r="E23" s="170" t="s">
        <v>175</v>
      </c>
      <c r="F23" s="159">
        <v>380</v>
      </c>
      <c r="G23" s="170">
        <v>72</v>
      </c>
      <c r="H23" s="167">
        <v>0</v>
      </c>
      <c r="I23" s="171">
        <v>0</v>
      </c>
      <c r="J23" s="167">
        <f>IFERROR(VLOOKUP($B23,Text_LoadSC!$A:$AS,J$1,0)+($H23/4),0)</f>
        <v>12074.681135326386</v>
      </c>
      <c r="K23" s="165">
        <f t="shared" si="4"/>
        <v>167.70390465731091</v>
      </c>
      <c r="L23" s="167">
        <f>IFERROR(VLOOKUP($B23,Text_LoadSC!$A:$AS,L$1,0)+($H23/4),0)</f>
        <v>10150.170176271969</v>
      </c>
      <c r="M23" s="165">
        <f t="shared" si="4"/>
        <v>140.97458578155513</v>
      </c>
      <c r="N23" s="167">
        <f>IFERROR(VLOOKUP($B23,Text_LoadSC!$A:$AS,N$1,0)+($H23/4),0)</f>
        <v>8733.3738295677285</v>
      </c>
      <c r="O23" s="165">
        <f t="shared" si="2"/>
        <v>121.29685874399622</v>
      </c>
      <c r="P23" s="167">
        <f>IFERROR(VLOOKUP($B23,Text_LoadSC!$A:$AS,P$1,0)+($H23/4),0)</f>
        <v>10382.732758633012</v>
      </c>
      <c r="Q23" s="165">
        <f t="shared" si="3"/>
        <v>144.20462164768071</v>
      </c>
      <c r="R23" s="163">
        <f t="shared" si="5"/>
        <v>41340.957899799098</v>
      </c>
      <c r="S23" s="161">
        <f t="shared" si="6"/>
        <v>574.17997083054297</v>
      </c>
      <c r="U23" s="164">
        <f>IFERROR(VLOOKUP($B23,Text_LoadSC!$A:$AS,U$1,0)+($I23/4),0)</f>
        <v>0</v>
      </c>
      <c r="V23" s="165">
        <f t="shared" ref="V23:AB23" si="36">IFERROR(U23/$G23,0)</f>
        <v>0</v>
      </c>
      <c r="W23" s="166">
        <f>IFERROR(VLOOKUP($B23,Text_LoadSC!$A:$AS,W$1,0)+($I23/4),0)</f>
        <v>0</v>
      </c>
      <c r="X23" s="165">
        <f t="shared" si="36"/>
        <v>0</v>
      </c>
      <c r="Y23" s="167">
        <f>IFERROR(VLOOKUP($B23,Text_LoadSC!$A:$AS,Y$1,0)+($I23/4),0)</f>
        <v>0</v>
      </c>
      <c r="Z23" s="165">
        <f t="shared" si="36"/>
        <v>0</v>
      </c>
      <c r="AA23" s="167">
        <f>IFERROR(VLOOKUP($B23,Text_LoadSC!$A:$AS,AA$1,0)+($I23/4),0)</f>
        <v>0</v>
      </c>
      <c r="AB23" s="165">
        <f t="shared" si="36"/>
        <v>0</v>
      </c>
      <c r="AC23" s="163">
        <f t="shared" si="8"/>
        <v>0</v>
      </c>
      <c r="AD23" s="161">
        <f t="shared" si="9"/>
        <v>0</v>
      </c>
      <c r="AF23" s="167"/>
      <c r="AG23" s="165"/>
      <c r="AH23" s="167"/>
      <c r="AI23" s="165"/>
      <c r="AJ23" s="167"/>
      <c r="AK23" s="165"/>
      <c r="AL23" s="167"/>
      <c r="AM23" s="165"/>
      <c r="AN23" s="163"/>
      <c r="AO23" s="161"/>
      <c r="AQ23" s="164"/>
      <c r="AR23" s="165"/>
      <c r="AS23" s="166"/>
      <c r="AT23" s="165"/>
      <c r="AU23" s="167"/>
      <c r="AV23" s="165"/>
      <c r="AW23" s="167"/>
      <c r="AX23" s="165"/>
      <c r="AY23" s="163"/>
      <c r="AZ23" s="161"/>
      <c r="BB23" s="283">
        <f t="shared" si="10"/>
        <v>12074.681135326386</v>
      </c>
      <c r="BC23" s="283">
        <f t="shared" si="11"/>
        <v>10150.170176271969</v>
      </c>
      <c r="BD23" s="283">
        <f t="shared" si="12"/>
        <v>8733.3738295677285</v>
      </c>
      <c r="BE23" s="283">
        <f t="shared" si="13"/>
        <v>10382.732758633012</v>
      </c>
      <c r="BF23" s="283">
        <f t="shared" si="14"/>
        <v>41340.957899799098</v>
      </c>
      <c r="BG23" s="283"/>
      <c r="BH23" s="283">
        <f t="shared" si="15"/>
        <v>0</v>
      </c>
      <c r="BI23" s="283">
        <f t="shared" si="16"/>
        <v>0</v>
      </c>
      <c r="BJ23" s="283">
        <f t="shared" si="17"/>
        <v>0</v>
      </c>
      <c r="BK23" s="283">
        <f t="shared" si="18"/>
        <v>0</v>
      </c>
      <c r="BL23" s="283">
        <f t="shared" si="19"/>
        <v>0</v>
      </c>
      <c r="BN23" s="283"/>
    </row>
    <row r="24" spans="2:66" s="86" customFormat="1" ht="13.5" customHeight="1">
      <c r="B24" s="168">
        <v>310002014</v>
      </c>
      <c r="C24" s="169">
        <v>310002014</v>
      </c>
      <c r="D24" s="170" t="s">
        <v>47</v>
      </c>
      <c r="E24" s="170" t="s">
        <v>176</v>
      </c>
      <c r="F24" s="159">
        <v>380</v>
      </c>
      <c r="G24" s="170">
        <v>72</v>
      </c>
      <c r="H24" s="167">
        <v>0</v>
      </c>
      <c r="I24" s="171">
        <v>0</v>
      </c>
      <c r="J24" s="167">
        <f>IFERROR(VLOOKUP($B24,Text_LoadSC!$A:$AS,J$1,0)+($H24/4),0)</f>
        <v>0</v>
      </c>
      <c r="K24" s="165">
        <f t="shared" si="4"/>
        <v>0</v>
      </c>
      <c r="L24" s="167">
        <f>IFERROR(VLOOKUP($B24,Text_LoadSC!$A:$AS,L$1,0)+($H24/4),0)</f>
        <v>0</v>
      </c>
      <c r="M24" s="165">
        <f t="shared" si="4"/>
        <v>0</v>
      </c>
      <c r="N24" s="167">
        <f>IFERROR(VLOOKUP($B24,Text_LoadSC!$A:$AS,N$1,0)+($H24/4),0)</f>
        <v>0</v>
      </c>
      <c r="O24" s="165">
        <f t="shared" si="2"/>
        <v>0</v>
      </c>
      <c r="P24" s="167">
        <f>IFERROR(VLOOKUP($B24,Text_LoadSC!$A:$AS,P$1,0)+($H24/4),0)</f>
        <v>0</v>
      </c>
      <c r="Q24" s="165">
        <f t="shared" si="3"/>
        <v>0</v>
      </c>
      <c r="R24" s="163">
        <f t="shared" si="5"/>
        <v>0</v>
      </c>
      <c r="S24" s="161">
        <f t="shared" si="6"/>
        <v>0</v>
      </c>
      <c r="U24" s="164">
        <f>IFERROR(VLOOKUP($B24,Text_LoadSC!$A:$AS,U$1,0)+($I24/4),0)</f>
        <v>0</v>
      </c>
      <c r="V24" s="165">
        <f t="shared" ref="V24:AB24" si="37">IFERROR(U24/$G24,0)</f>
        <v>0</v>
      </c>
      <c r="W24" s="166">
        <f>IFERROR(VLOOKUP($B24,Text_LoadSC!$A:$AS,W$1,0)+($I24/4),0)</f>
        <v>0</v>
      </c>
      <c r="X24" s="165">
        <f t="shared" si="37"/>
        <v>0</v>
      </c>
      <c r="Y24" s="167">
        <f>IFERROR(VLOOKUP($B24,Text_LoadSC!$A:$AS,Y$1,0)+($I24/4),0)</f>
        <v>0</v>
      </c>
      <c r="Z24" s="165">
        <f t="shared" si="37"/>
        <v>0</v>
      </c>
      <c r="AA24" s="167">
        <f>IFERROR(VLOOKUP($B24,Text_LoadSC!$A:$AS,AA$1,0)+($I24/4),0)</f>
        <v>0</v>
      </c>
      <c r="AB24" s="165">
        <f t="shared" si="37"/>
        <v>0</v>
      </c>
      <c r="AC24" s="163">
        <f t="shared" si="8"/>
        <v>0</v>
      </c>
      <c r="AD24" s="161">
        <f t="shared" si="9"/>
        <v>0</v>
      </c>
      <c r="AF24" s="167"/>
      <c r="AG24" s="165"/>
      <c r="AH24" s="167"/>
      <c r="AI24" s="165"/>
      <c r="AJ24" s="167"/>
      <c r="AK24" s="165"/>
      <c r="AL24" s="167"/>
      <c r="AM24" s="165"/>
      <c r="AN24" s="163"/>
      <c r="AO24" s="161"/>
      <c r="AQ24" s="164"/>
      <c r="AR24" s="165"/>
      <c r="AS24" s="166"/>
      <c r="AT24" s="165"/>
      <c r="AU24" s="167"/>
      <c r="AV24" s="165"/>
      <c r="AW24" s="167"/>
      <c r="AX24" s="165"/>
      <c r="AY24" s="163"/>
      <c r="AZ24" s="161"/>
      <c r="BB24" s="283">
        <f t="shared" si="10"/>
        <v>0</v>
      </c>
      <c r="BC24" s="283">
        <f t="shared" si="11"/>
        <v>0</v>
      </c>
      <c r="BD24" s="283">
        <f t="shared" si="12"/>
        <v>0</v>
      </c>
      <c r="BE24" s="283">
        <f t="shared" si="13"/>
        <v>0</v>
      </c>
      <c r="BF24" s="283">
        <f t="shared" si="14"/>
        <v>0</v>
      </c>
      <c r="BG24" s="283"/>
      <c r="BH24" s="283">
        <f t="shared" si="15"/>
        <v>0</v>
      </c>
      <c r="BI24" s="283">
        <f t="shared" si="16"/>
        <v>0</v>
      </c>
      <c r="BJ24" s="283">
        <f t="shared" si="17"/>
        <v>0</v>
      </c>
      <c r="BK24" s="283">
        <f t="shared" si="18"/>
        <v>0</v>
      </c>
      <c r="BL24" s="283">
        <f t="shared" si="19"/>
        <v>0</v>
      </c>
      <c r="BN24" s="283"/>
    </row>
    <row r="25" spans="2:66" s="86" customFormat="1" ht="13.5" customHeight="1">
      <c r="B25" s="168">
        <v>310001991</v>
      </c>
      <c r="C25" s="169">
        <v>310001991</v>
      </c>
      <c r="D25" s="170" t="s">
        <v>48</v>
      </c>
      <c r="E25" s="170" t="s">
        <v>163</v>
      </c>
      <c r="F25" s="159">
        <v>380</v>
      </c>
      <c r="G25" s="170">
        <v>72</v>
      </c>
      <c r="H25" s="167">
        <v>0</v>
      </c>
      <c r="I25" s="171">
        <v>0</v>
      </c>
      <c r="J25" s="167">
        <f>IFERROR(VLOOKUP($B25,Text_LoadSC!$A:$AS,J$1,0)+($H25/4),0)</f>
        <v>9673.1688239979176</v>
      </c>
      <c r="K25" s="165">
        <f t="shared" si="4"/>
        <v>134.34956699997107</v>
      </c>
      <c r="L25" s="167">
        <f>IFERROR(VLOOKUP($B25,Text_LoadSC!$A:$AS,L$1,0)+($H25/4),0)</f>
        <v>9675.0041657727015</v>
      </c>
      <c r="M25" s="165">
        <f t="shared" si="4"/>
        <v>134.37505785795418</v>
      </c>
      <c r="N25" s="167">
        <f>IFERROR(VLOOKUP($B25,Text_LoadSC!$A:$AS,N$1,0)+($H25/4),0)</f>
        <v>6481.5094776489223</v>
      </c>
      <c r="O25" s="165">
        <f t="shared" si="2"/>
        <v>90.020964967346146</v>
      </c>
      <c r="P25" s="167">
        <f>IFERROR(VLOOKUP($B25,Text_LoadSC!$A:$AS,P$1,0)+($H25/4),0)</f>
        <v>7296.4012256529213</v>
      </c>
      <c r="Q25" s="165">
        <f t="shared" si="3"/>
        <v>101.33890591184613</v>
      </c>
      <c r="R25" s="163">
        <f t="shared" si="5"/>
        <v>33126.083693072462</v>
      </c>
      <c r="S25" s="161">
        <f t="shared" si="6"/>
        <v>460.08449573711755</v>
      </c>
      <c r="U25" s="164">
        <f>IFERROR(VLOOKUP($B25,Text_LoadSC!$A:$AS,U$1,0)+($I25/4),0)</f>
        <v>0</v>
      </c>
      <c r="V25" s="165">
        <f t="shared" ref="V25:AB25" si="38">IFERROR(U25/$G25,0)</f>
        <v>0</v>
      </c>
      <c r="W25" s="166">
        <f>IFERROR(VLOOKUP($B25,Text_LoadSC!$A:$AS,W$1,0)+($I25/4),0)</f>
        <v>0</v>
      </c>
      <c r="X25" s="165">
        <f t="shared" si="38"/>
        <v>0</v>
      </c>
      <c r="Y25" s="167">
        <f>IFERROR(VLOOKUP($B25,Text_LoadSC!$A:$AS,Y$1,0)+($I25/4),0)</f>
        <v>0</v>
      </c>
      <c r="Z25" s="165">
        <f t="shared" si="38"/>
        <v>0</v>
      </c>
      <c r="AA25" s="167">
        <f>IFERROR(VLOOKUP($B25,Text_LoadSC!$A:$AS,AA$1,0)+($I25/4),0)</f>
        <v>0</v>
      </c>
      <c r="AB25" s="165">
        <f t="shared" si="38"/>
        <v>0</v>
      </c>
      <c r="AC25" s="163">
        <f t="shared" si="8"/>
        <v>0</v>
      </c>
      <c r="AD25" s="161">
        <f t="shared" si="9"/>
        <v>0</v>
      </c>
      <c r="AF25" s="167"/>
      <c r="AG25" s="165"/>
      <c r="AH25" s="167"/>
      <c r="AI25" s="165"/>
      <c r="AJ25" s="167"/>
      <c r="AK25" s="165"/>
      <c r="AL25" s="167"/>
      <c r="AM25" s="165"/>
      <c r="AN25" s="163"/>
      <c r="AO25" s="161"/>
      <c r="AQ25" s="164"/>
      <c r="AR25" s="165"/>
      <c r="AS25" s="166"/>
      <c r="AT25" s="165"/>
      <c r="AU25" s="167"/>
      <c r="AV25" s="165"/>
      <c r="AW25" s="167"/>
      <c r="AX25" s="165"/>
      <c r="AY25" s="163"/>
      <c r="AZ25" s="161"/>
      <c r="BB25" s="283">
        <f t="shared" si="10"/>
        <v>9673.1688239979176</v>
      </c>
      <c r="BC25" s="283">
        <f t="shared" si="11"/>
        <v>9675.0041657727015</v>
      </c>
      <c r="BD25" s="283">
        <f t="shared" si="12"/>
        <v>6481.5094776489223</v>
      </c>
      <c r="BE25" s="283">
        <f t="shared" si="13"/>
        <v>7296.4012256529213</v>
      </c>
      <c r="BF25" s="283">
        <f t="shared" si="14"/>
        <v>33126.083693072462</v>
      </c>
      <c r="BG25" s="283"/>
      <c r="BH25" s="283">
        <f t="shared" si="15"/>
        <v>0</v>
      </c>
      <c r="BI25" s="283">
        <f t="shared" si="16"/>
        <v>0</v>
      </c>
      <c r="BJ25" s="283">
        <f t="shared" si="17"/>
        <v>0</v>
      </c>
      <c r="BK25" s="283">
        <f t="shared" si="18"/>
        <v>0</v>
      </c>
      <c r="BL25" s="283">
        <f t="shared" si="19"/>
        <v>0</v>
      </c>
      <c r="BN25" s="283"/>
    </row>
    <row r="26" spans="2:66" s="86" customFormat="1" ht="13.5" customHeight="1">
      <c r="B26" s="168">
        <v>310001992</v>
      </c>
      <c r="C26" s="169">
        <v>310001992</v>
      </c>
      <c r="D26" s="170" t="s">
        <v>49</v>
      </c>
      <c r="E26" s="170" t="s">
        <v>164</v>
      </c>
      <c r="F26" s="159">
        <v>380</v>
      </c>
      <c r="G26" s="170">
        <v>72</v>
      </c>
      <c r="H26" s="167">
        <v>0</v>
      </c>
      <c r="I26" s="171">
        <v>0</v>
      </c>
      <c r="J26" s="167">
        <f>IFERROR(VLOOKUP($B26,Text_LoadSC!$A:$AS,J$1,0)+($H26/4),0)</f>
        <v>0</v>
      </c>
      <c r="K26" s="165">
        <f t="shared" si="4"/>
        <v>0</v>
      </c>
      <c r="L26" s="167">
        <f>IFERROR(VLOOKUP($B26,Text_LoadSC!$A:$AS,L$1,0)+($H26/4),0)</f>
        <v>0</v>
      </c>
      <c r="M26" s="165">
        <f t="shared" si="4"/>
        <v>0</v>
      </c>
      <c r="N26" s="167">
        <f>IFERROR(VLOOKUP($B26,Text_LoadSC!$A:$AS,N$1,0)+($H26/4),0)</f>
        <v>0</v>
      </c>
      <c r="O26" s="165">
        <f t="shared" si="2"/>
        <v>0</v>
      </c>
      <c r="P26" s="167">
        <f>IFERROR(VLOOKUP($B26,Text_LoadSC!$A:$AS,P$1,0)+($H26/4),0)</f>
        <v>0</v>
      </c>
      <c r="Q26" s="165">
        <f t="shared" si="3"/>
        <v>0</v>
      </c>
      <c r="R26" s="163">
        <f t="shared" si="5"/>
        <v>0</v>
      </c>
      <c r="S26" s="161">
        <f t="shared" si="6"/>
        <v>0</v>
      </c>
      <c r="U26" s="164">
        <f>IFERROR(VLOOKUP($B26,Text_LoadSC!$A:$AS,U$1,0)+($I26/4),0)</f>
        <v>0</v>
      </c>
      <c r="V26" s="165">
        <f t="shared" ref="V26:AB26" si="39">IFERROR(U26/$G26,0)</f>
        <v>0</v>
      </c>
      <c r="W26" s="166">
        <f>IFERROR(VLOOKUP($B26,Text_LoadSC!$A:$AS,W$1,0)+($I26/4),0)</f>
        <v>0</v>
      </c>
      <c r="X26" s="165">
        <f t="shared" si="39"/>
        <v>0</v>
      </c>
      <c r="Y26" s="167">
        <f>IFERROR(VLOOKUP($B26,Text_LoadSC!$A:$AS,Y$1,0)+($I26/4),0)</f>
        <v>0</v>
      </c>
      <c r="Z26" s="165">
        <f t="shared" si="39"/>
        <v>0</v>
      </c>
      <c r="AA26" s="167">
        <f>IFERROR(VLOOKUP($B26,Text_LoadSC!$A:$AS,AA$1,0)+($I26/4),0)</f>
        <v>0</v>
      </c>
      <c r="AB26" s="165">
        <f t="shared" si="39"/>
        <v>0</v>
      </c>
      <c r="AC26" s="163">
        <f t="shared" si="8"/>
        <v>0</v>
      </c>
      <c r="AD26" s="161">
        <f t="shared" si="9"/>
        <v>0</v>
      </c>
      <c r="AF26" s="167"/>
      <c r="AG26" s="165"/>
      <c r="AH26" s="167"/>
      <c r="AI26" s="165"/>
      <c r="AJ26" s="167"/>
      <c r="AK26" s="165"/>
      <c r="AL26" s="167"/>
      <c r="AM26" s="165"/>
      <c r="AN26" s="163"/>
      <c r="AO26" s="161"/>
      <c r="AQ26" s="164"/>
      <c r="AR26" s="165"/>
      <c r="AS26" s="166"/>
      <c r="AT26" s="165"/>
      <c r="AU26" s="167"/>
      <c r="AV26" s="165"/>
      <c r="AW26" s="167"/>
      <c r="AX26" s="165"/>
      <c r="AY26" s="163"/>
      <c r="AZ26" s="161"/>
      <c r="BB26" s="283">
        <f t="shared" si="10"/>
        <v>0</v>
      </c>
      <c r="BC26" s="283">
        <f t="shared" si="11"/>
        <v>0</v>
      </c>
      <c r="BD26" s="283">
        <f t="shared" si="12"/>
        <v>0</v>
      </c>
      <c r="BE26" s="283">
        <f t="shared" si="13"/>
        <v>0</v>
      </c>
      <c r="BF26" s="283">
        <f t="shared" si="14"/>
        <v>0</v>
      </c>
      <c r="BG26" s="283"/>
      <c r="BH26" s="283">
        <f t="shared" si="15"/>
        <v>0</v>
      </c>
      <c r="BI26" s="283">
        <f t="shared" si="16"/>
        <v>0</v>
      </c>
      <c r="BJ26" s="283">
        <f t="shared" si="17"/>
        <v>0</v>
      </c>
      <c r="BK26" s="283">
        <f t="shared" si="18"/>
        <v>0</v>
      </c>
      <c r="BL26" s="283">
        <f t="shared" si="19"/>
        <v>0</v>
      </c>
      <c r="BN26" s="283"/>
    </row>
    <row r="27" spans="2:66" s="86" customFormat="1" ht="13.5" customHeight="1">
      <c r="B27" s="168">
        <v>310002142</v>
      </c>
      <c r="C27" s="169">
        <v>310002142</v>
      </c>
      <c r="D27" s="170" t="s">
        <v>50</v>
      </c>
      <c r="E27" s="170" t="s">
        <v>180</v>
      </c>
      <c r="F27" s="159">
        <v>380</v>
      </c>
      <c r="G27" s="170">
        <v>72</v>
      </c>
      <c r="H27" s="167">
        <v>0</v>
      </c>
      <c r="I27" s="171">
        <v>0</v>
      </c>
      <c r="J27" s="167">
        <f>IFERROR(VLOOKUP($B27,Text_LoadSC!$A:$AS,J$1,0)+($H27/4),0)</f>
        <v>13556.090593024819</v>
      </c>
      <c r="K27" s="165">
        <f t="shared" si="4"/>
        <v>188.27903601423361</v>
      </c>
      <c r="L27" s="167">
        <f>IFERROR(VLOOKUP($B27,Text_LoadSC!$A:$AS,L$1,0)+($H27/4),0)</f>
        <v>14487.307370436334</v>
      </c>
      <c r="M27" s="165">
        <f t="shared" si="4"/>
        <v>201.21260236717131</v>
      </c>
      <c r="N27" s="167">
        <f>IFERROR(VLOOKUP($B27,Text_LoadSC!$A:$AS,N$1,0)+($H27/4),0)</f>
        <v>9871.3089737971313</v>
      </c>
      <c r="O27" s="165">
        <f t="shared" si="2"/>
        <v>137.10151352496015</v>
      </c>
      <c r="P27" s="167">
        <f>IFERROR(VLOOKUP($B27,Text_LoadSC!$A:$AS,P$1,0)+($H27/4),0)</f>
        <v>10408.865678638436</v>
      </c>
      <c r="Q27" s="165">
        <f t="shared" si="3"/>
        <v>144.56757886997829</v>
      </c>
      <c r="R27" s="163">
        <f t="shared" si="5"/>
        <v>48323.572615896723</v>
      </c>
      <c r="S27" s="161">
        <f t="shared" si="6"/>
        <v>671.16073077634337</v>
      </c>
      <c r="U27" s="164">
        <f>IFERROR(VLOOKUP($B27,Text_LoadSC!$A:$AS,U$1,0)+($I27/4),0)</f>
        <v>0</v>
      </c>
      <c r="V27" s="165">
        <f t="shared" ref="V27:AB27" si="40">IFERROR(U27/$G27,0)</f>
        <v>0</v>
      </c>
      <c r="W27" s="166">
        <f>IFERROR(VLOOKUP($B27,Text_LoadSC!$A:$AS,W$1,0)+($I27/4),0)</f>
        <v>0</v>
      </c>
      <c r="X27" s="165">
        <f t="shared" si="40"/>
        <v>0</v>
      </c>
      <c r="Y27" s="167">
        <f>IFERROR(VLOOKUP($B27,Text_LoadSC!$A:$AS,Y$1,0)+($I27/4),0)</f>
        <v>0</v>
      </c>
      <c r="Z27" s="165">
        <f t="shared" si="40"/>
        <v>0</v>
      </c>
      <c r="AA27" s="167">
        <f>IFERROR(VLOOKUP($B27,Text_LoadSC!$A:$AS,AA$1,0)+($I27/4),0)</f>
        <v>0</v>
      </c>
      <c r="AB27" s="165">
        <f t="shared" si="40"/>
        <v>0</v>
      </c>
      <c r="AC27" s="163">
        <f t="shared" si="8"/>
        <v>0</v>
      </c>
      <c r="AD27" s="161">
        <f t="shared" si="9"/>
        <v>0</v>
      </c>
      <c r="AF27" s="167"/>
      <c r="AG27" s="165"/>
      <c r="AH27" s="167"/>
      <c r="AI27" s="165"/>
      <c r="AJ27" s="167"/>
      <c r="AK27" s="165"/>
      <c r="AL27" s="167"/>
      <c r="AM27" s="165"/>
      <c r="AN27" s="163"/>
      <c r="AO27" s="161"/>
      <c r="AQ27" s="164"/>
      <c r="AR27" s="165"/>
      <c r="AS27" s="166"/>
      <c r="AT27" s="165"/>
      <c r="AU27" s="167"/>
      <c r="AV27" s="165"/>
      <c r="AW27" s="167"/>
      <c r="AX27" s="165"/>
      <c r="AY27" s="163"/>
      <c r="AZ27" s="161"/>
      <c r="BB27" s="283">
        <f t="shared" si="10"/>
        <v>13556.090593024819</v>
      </c>
      <c r="BC27" s="283">
        <f t="shared" si="11"/>
        <v>14487.307370436334</v>
      </c>
      <c r="BD27" s="283">
        <f t="shared" si="12"/>
        <v>9871.3089737971313</v>
      </c>
      <c r="BE27" s="283">
        <f t="shared" si="13"/>
        <v>10408.865678638436</v>
      </c>
      <c r="BF27" s="283">
        <f t="shared" si="14"/>
        <v>48323.572615896723</v>
      </c>
      <c r="BG27" s="283"/>
      <c r="BH27" s="283">
        <f t="shared" si="15"/>
        <v>0</v>
      </c>
      <c r="BI27" s="283">
        <f t="shared" si="16"/>
        <v>0</v>
      </c>
      <c r="BJ27" s="283">
        <f t="shared" si="17"/>
        <v>0</v>
      </c>
      <c r="BK27" s="283">
        <f t="shared" si="18"/>
        <v>0</v>
      </c>
      <c r="BL27" s="283">
        <f t="shared" si="19"/>
        <v>0</v>
      </c>
      <c r="BN27" s="283"/>
    </row>
    <row r="28" spans="2:66" s="86" customFormat="1" ht="13.5" customHeight="1">
      <c r="B28" s="168">
        <v>310002143</v>
      </c>
      <c r="C28" s="169">
        <v>310002143</v>
      </c>
      <c r="D28" s="170" t="s">
        <v>51</v>
      </c>
      <c r="E28" s="170" t="s">
        <v>181</v>
      </c>
      <c r="F28" s="159">
        <v>380</v>
      </c>
      <c r="G28" s="170">
        <v>72</v>
      </c>
      <c r="H28" s="167">
        <v>0</v>
      </c>
      <c r="I28" s="171">
        <v>0</v>
      </c>
      <c r="J28" s="167">
        <f>IFERROR(VLOOKUP($B28,Text_LoadSC!$A:$AS,J$1,0)+($H28/4),0)</f>
        <v>0</v>
      </c>
      <c r="K28" s="165">
        <f t="shared" si="4"/>
        <v>0</v>
      </c>
      <c r="L28" s="167">
        <f>IFERROR(VLOOKUP($B28,Text_LoadSC!$A:$AS,L$1,0)+($H28/4),0)</f>
        <v>0</v>
      </c>
      <c r="M28" s="165">
        <f t="shared" si="4"/>
        <v>0</v>
      </c>
      <c r="N28" s="167">
        <f>IFERROR(VLOOKUP($B28,Text_LoadSC!$A:$AS,N$1,0)+($H28/4),0)</f>
        <v>0</v>
      </c>
      <c r="O28" s="165">
        <f t="shared" si="2"/>
        <v>0</v>
      </c>
      <c r="P28" s="167">
        <f>IFERROR(VLOOKUP($B28,Text_LoadSC!$A:$AS,P$1,0)+($H28/4),0)</f>
        <v>0</v>
      </c>
      <c r="Q28" s="165">
        <f t="shared" si="3"/>
        <v>0</v>
      </c>
      <c r="R28" s="163">
        <f t="shared" si="5"/>
        <v>0</v>
      </c>
      <c r="S28" s="161">
        <f t="shared" si="6"/>
        <v>0</v>
      </c>
      <c r="U28" s="164">
        <f>IFERROR(VLOOKUP($B28,Text_LoadSC!$A:$AS,U$1,0)+($I28/4),0)</f>
        <v>0</v>
      </c>
      <c r="V28" s="165">
        <f t="shared" ref="V28:AB28" si="41">IFERROR(U28/$G28,0)</f>
        <v>0</v>
      </c>
      <c r="W28" s="166">
        <f>IFERROR(VLOOKUP($B28,Text_LoadSC!$A:$AS,W$1,0)+($I28/4),0)</f>
        <v>0</v>
      </c>
      <c r="X28" s="165">
        <f t="shared" si="41"/>
        <v>0</v>
      </c>
      <c r="Y28" s="167">
        <f>IFERROR(VLOOKUP($B28,Text_LoadSC!$A:$AS,Y$1,0)+($I28/4),0)</f>
        <v>0</v>
      </c>
      <c r="Z28" s="165">
        <f t="shared" si="41"/>
        <v>0</v>
      </c>
      <c r="AA28" s="167">
        <f>IFERROR(VLOOKUP($B28,Text_LoadSC!$A:$AS,AA$1,0)+($I28/4),0)</f>
        <v>0</v>
      </c>
      <c r="AB28" s="165">
        <f t="shared" si="41"/>
        <v>0</v>
      </c>
      <c r="AC28" s="163">
        <f t="shared" si="8"/>
        <v>0</v>
      </c>
      <c r="AD28" s="161">
        <f t="shared" si="9"/>
        <v>0</v>
      </c>
      <c r="AF28" s="167"/>
      <c r="AG28" s="165"/>
      <c r="AH28" s="167"/>
      <c r="AI28" s="165"/>
      <c r="AJ28" s="167"/>
      <c r="AK28" s="165"/>
      <c r="AL28" s="167"/>
      <c r="AM28" s="165"/>
      <c r="AN28" s="163"/>
      <c r="AO28" s="161"/>
      <c r="AQ28" s="164"/>
      <c r="AR28" s="165"/>
      <c r="AS28" s="166"/>
      <c r="AT28" s="165"/>
      <c r="AU28" s="167"/>
      <c r="AV28" s="165"/>
      <c r="AW28" s="167"/>
      <c r="AX28" s="165"/>
      <c r="AY28" s="163"/>
      <c r="AZ28" s="161"/>
      <c r="BB28" s="283">
        <f t="shared" si="10"/>
        <v>0</v>
      </c>
      <c r="BC28" s="283">
        <f t="shared" si="11"/>
        <v>0</v>
      </c>
      <c r="BD28" s="283">
        <f t="shared" si="12"/>
        <v>0</v>
      </c>
      <c r="BE28" s="283">
        <f t="shared" si="13"/>
        <v>0</v>
      </c>
      <c r="BF28" s="283">
        <f t="shared" si="14"/>
        <v>0</v>
      </c>
      <c r="BG28" s="283"/>
      <c r="BH28" s="283">
        <f t="shared" si="15"/>
        <v>0</v>
      </c>
      <c r="BI28" s="283">
        <f t="shared" si="16"/>
        <v>0</v>
      </c>
      <c r="BJ28" s="283">
        <f t="shared" si="17"/>
        <v>0</v>
      </c>
      <c r="BK28" s="283">
        <f t="shared" si="18"/>
        <v>0</v>
      </c>
      <c r="BL28" s="283">
        <f t="shared" si="19"/>
        <v>0</v>
      </c>
      <c r="BN28" s="283"/>
    </row>
    <row r="29" spans="2:66" s="86" customFormat="1" ht="13.5" customHeight="1">
      <c r="B29" s="168">
        <v>310002906</v>
      </c>
      <c r="C29" s="169">
        <v>310002906</v>
      </c>
      <c r="D29" s="170" t="s">
        <v>55</v>
      </c>
      <c r="E29" s="170" t="s">
        <v>194</v>
      </c>
      <c r="F29" s="159">
        <v>400</v>
      </c>
      <c r="G29" s="170">
        <v>60</v>
      </c>
      <c r="H29" s="167">
        <v>0</v>
      </c>
      <c r="I29" s="171">
        <v>0</v>
      </c>
      <c r="J29" s="167">
        <f>IFERROR(VLOOKUP($B29,Text_LoadSC!$A:$AS,J$1,0)+($H29/4),0)</f>
        <v>8.3338997564901103</v>
      </c>
      <c r="K29" s="165">
        <f t="shared" si="4"/>
        <v>0.13889832927483517</v>
      </c>
      <c r="L29" s="167">
        <f>IFERROR(VLOOKUP($B29,Text_LoadSC!$A:$AS,L$1,0)+($H29/4),0)</f>
        <v>9.9050660892395257</v>
      </c>
      <c r="M29" s="165">
        <f t="shared" si="4"/>
        <v>0.16508443482065877</v>
      </c>
      <c r="N29" s="167">
        <f>IFERROR(VLOOKUP($B29,Text_LoadSC!$A:$AS,N$1,0)+($H29/4),0)</f>
        <v>8.0492116919451533</v>
      </c>
      <c r="O29" s="165">
        <f t="shared" si="2"/>
        <v>0.13415352819908588</v>
      </c>
      <c r="P29" s="167">
        <f>IFERROR(VLOOKUP($B29,Text_LoadSC!$A:$AS,P$1,0)+($H29/4),0)</f>
        <v>9.0966559137780969</v>
      </c>
      <c r="Q29" s="165">
        <f t="shared" si="3"/>
        <v>0.15161093189630162</v>
      </c>
      <c r="R29" s="163">
        <f t="shared" si="5"/>
        <v>35.384833451452891</v>
      </c>
      <c r="S29" s="161">
        <f t="shared" si="6"/>
        <v>0.58974722419088144</v>
      </c>
      <c r="U29" s="164">
        <f>IFERROR(VLOOKUP($B29,Text_LoadSC!$A:$AS,U$1,0)+($I29/4),0)</f>
        <v>0</v>
      </c>
      <c r="V29" s="165">
        <f t="shared" ref="V29:AB29" si="42">IFERROR(U29/$G29,0)</f>
        <v>0</v>
      </c>
      <c r="W29" s="166">
        <f>IFERROR(VLOOKUP($B29,Text_LoadSC!$A:$AS,W$1,0)+($I29/4),0)</f>
        <v>0</v>
      </c>
      <c r="X29" s="165">
        <f t="shared" si="42"/>
        <v>0</v>
      </c>
      <c r="Y29" s="167">
        <f>IFERROR(VLOOKUP($B29,Text_LoadSC!$A:$AS,Y$1,0)+($I29/4),0)</f>
        <v>0</v>
      </c>
      <c r="Z29" s="165">
        <f t="shared" si="42"/>
        <v>0</v>
      </c>
      <c r="AA29" s="167">
        <f>IFERROR(VLOOKUP($B29,Text_LoadSC!$A:$AS,AA$1,0)+($I29/4),0)</f>
        <v>0</v>
      </c>
      <c r="AB29" s="165">
        <f t="shared" si="42"/>
        <v>0</v>
      </c>
      <c r="AC29" s="163">
        <f t="shared" si="8"/>
        <v>0</v>
      </c>
      <c r="AD29" s="161">
        <f t="shared" si="9"/>
        <v>0</v>
      </c>
      <c r="AF29" s="167"/>
      <c r="AG29" s="165"/>
      <c r="AH29" s="167"/>
      <c r="AI29" s="165"/>
      <c r="AJ29" s="167"/>
      <c r="AK29" s="165"/>
      <c r="AL29" s="167"/>
      <c r="AM29" s="165"/>
      <c r="AN29" s="163"/>
      <c r="AO29" s="161"/>
      <c r="AQ29" s="164"/>
      <c r="AR29" s="165"/>
      <c r="AS29" s="166"/>
      <c r="AT29" s="165"/>
      <c r="AU29" s="167"/>
      <c r="AV29" s="165"/>
      <c r="AW29" s="167"/>
      <c r="AX29" s="165"/>
      <c r="AY29" s="163"/>
      <c r="AZ29" s="161"/>
      <c r="BB29" s="283">
        <f t="shared" si="10"/>
        <v>8.3338997564901103</v>
      </c>
      <c r="BC29" s="283">
        <f t="shared" si="11"/>
        <v>9.9050660892395257</v>
      </c>
      <c r="BD29" s="283">
        <f t="shared" si="12"/>
        <v>8.0492116919451533</v>
      </c>
      <c r="BE29" s="283">
        <f t="shared" si="13"/>
        <v>9.0966559137780969</v>
      </c>
      <c r="BF29" s="283">
        <f t="shared" si="14"/>
        <v>35.384833451452891</v>
      </c>
      <c r="BG29" s="283"/>
      <c r="BH29" s="283">
        <f t="shared" si="15"/>
        <v>0</v>
      </c>
      <c r="BI29" s="283">
        <f t="shared" si="16"/>
        <v>0</v>
      </c>
      <c r="BJ29" s="283">
        <f t="shared" si="17"/>
        <v>0</v>
      </c>
      <c r="BK29" s="283">
        <f t="shared" si="18"/>
        <v>0</v>
      </c>
      <c r="BL29" s="283">
        <f t="shared" si="19"/>
        <v>0</v>
      </c>
      <c r="BN29" s="283"/>
    </row>
    <row r="30" spans="2:66" s="86" customFormat="1" ht="13.5" customHeight="1">
      <c r="B30" s="168">
        <v>310002015</v>
      </c>
      <c r="C30" s="169">
        <v>310002015</v>
      </c>
      <c r="D30" s="170" t="s">
        <v>60</v>
      </c>
      <c r="E30" s="170" t="s">
        <v>177</v>
      </c>
      <c r="F30" s="159">
        <v>500</v>
      </c>
      <c r="G30" s="170">
        <v>54</v>
      </c>
      <c r="H30" s="167">
        <v>0</v>
      </c>
      <c r="I30" s="171">
        <v>0</v>
      </c>
      <c r="J30" s="167">
        <f>IFERROR(VLOOKUP($B30,Text_LoadSC!$A:$AS,J$1,0)+($H30/4),0)</f>
        <v>11844.285833666532</v>
      </c>
      <c r="K30" s="165">
        <f t="shared" si="4"/>
        <v>219.33862654938022</v>
      </c>
      <c r="L30" s="167">
        <f>IFERROR(VLOOKUP($B30,Text_LoadSC!$A:$AS,L$1,0)+($H30/4),0)</f>
        <v>12949.379169132346</v>
      </c>
      <c r="M30" s="165">
        <f t="shared" si="4"/>
        <v>239.80331794689531</v>
      </c>
      <c r="N30" s="167">
        <f>IFERROR(VLOOKUP($B30,Text_LoadSC!$A:$AS,N$1,0)+($H30/4),0)</f>
        <v>16324.393950419832</v>
      </c>
      <c r="O30" s="165">
        <f t="shared" si="2"/>
        <v>302.30359167444135</v>
      </c>
      <c r="P30" s="167">
        <f>IFERROR(VLOOKUP($B30,Text_LoadSC!$A:$AS,P$1,0)+($H30/4),0)</f>
        <v>17240.016046781286</v>
      </c>
      <c r="Q30" s="165">
        <f t="shared" si="3"/>
        <v>319.25955642187569</v>
      </c>
      <c r="R30" s="163">
        <f t="shared" si="5"/>
        <v>58358.074999999997</v>
      </c>
      <c r="S30" s="161">
        <f t="shared" si="6"/>
        <v>1080.7050925925926</v>
      </c>
      <c r="U30" s="164">
        <f>IFERROR(VLOOKUP($B30,Text_LoadSC!$A:$AS,U$1,0)+($I30/4),0)</f>
        <v>8095.3801052949721</v>
      </c>
      <c r="V30" s="165">
        <f t="shared" ref="V30:AB30" si="43">IFERROR(U30/$G30,0)</f>
        <v>149.91444639435133</v>
      </c>
      <c r="W30" s="166">
        <f>IFERROR(VLOOKUP($B30,Text_LoadSC!$A:$AS,W$1,0)+($I30/4),0)</f>
        <v>6739.6758020062407</v>
      </c>
      <c r="X30" s="165">
        <f t="shared" si="43"/>
        <v>124.80881114826371</v>
      </c>
      <c r="Y30" s="167">
        <f>IFERROR(VLOOKUP($B30,Text_LoadSC!$A:$AS,Y$1,0)+($I30/4),0)</f>
        <v>4999.5770150223007</v>
      </c>
      <c r="Z30" s="165">
        <f t="shared" si="43"/>
        <v>92.584759537450012</v>
      </c>
      <c r="AA30" s="167">
        <f>IFERROR(VLOOKUP($B30,Text_LoadSC!$A:$AS,AA$1,0)+($I30/4),0)</f>
        <v>2875.0837443431524</v>
      </c>
      <c r="AB30" s="165">
        <f t="shared" si="43"/>
        <v>53.242291561910228</v>
      </c>
      <c r="AC30" s="163">
        <f t="shared" si="8"/>
        <v>22709.716666666664</v>
      </c>
      <c r="AD30" s="161">
        <f t="shared" si="9"/>
        <v>420.55030864197528</v>
      </c>
      <c r="AF30" s="167"/>
      <c r="AG30" s="165"/>
      <c r="AH30" s="167"/>
      <c r="AI30" s="165"/>
      <c r="AJ30" s="167"/>
      <c r="AK30" s="165"/>
      <c r="AL30" s="167"/>
      <c r="AM30" s="165"/>
      <c r="AN30" s="163"/>
      <c r="AO30" s="161"/>
      <c r="AQ30" s="164"/>
      <c r="AR30" s="165"/>
      <c r="AS30" s="166"/>
      <c r="AT30" s="165"/>
      <c r="AU30" s="167"/>
      <c r="AV30" s="165"/>
      <c r="AW30" s="167"/>
      <c r="AX30" s="165"/>
      <c r="AY30" s="163"/>
      <c r="AZ30" s="161"/>
      <c r="BB30" s="283">
        <f t="shared" si="10"/>
        <v>11844.285833666532</v>
      </c>
      <c r="BC30" s="283">
        <f t="shared" si="11"/>
        <v>12949.379169132346</v>
      </c>
      <c r="BD30" s="283">
        <f t="shared" si="12"/>
        <v>16324.393950419832</v>
      </c>
      <c r="BE30" s="283">
        <f t="shared" si="13"/>
        <v>17240.016046781286</v>
      </c>
      <c r="BF30" s="283">
        <f t="shared" si="14"/>
        <v>58358.074999999997</v>
      </c>
      <c r="BG30" s="283"/>
      <c r="BH30" s="283">
        <f t="shared" si="15"/>
        <v>8095.3801052949721</v>
      </c>
      <c r="BI30" s="283">
        <f t="shared" si="16"/>
        <v>6739.6758020062407</v>
      </c>
      <c r="BJ30" s="283">
        <f t="shared" si="17"/>
        <v>4999.5770150223007</v>
      </c>
      <c r="BK30" s="283">
        <f t="shared" si="18"/>
        <v>2875.0837443431524</v>
      </c>
      <c r="BL30" s="283">
        <f t="shared" si="19"/>
        <v>22709.716666666664</v>
      </c>
      <c r="BN30" s="283"/>
    </row>
    <row r="31" spans="2:66" s="86" customFormat="1" ht="13.5" customHeight="1">
      <c r="B31" s="168">
        <v>310002016</v>
      </c>
      <c r="C31" s="169">
        <v>310002016</v>
      </c>
      <c r="D31" s="170" t="s">
        <v>61</v>
      </c>
      <c r="E31" s="170" t="s">
        <v>178</v>
      </c>
      <c r="F31" s="159">
        <v>500</v>
      </c>
      <c r="G31" s="170">
        <v>54</v>
      </c>
      <c r="H31" s="167">
        <v>0</v>
      </c>
      <c r="I31" s="171">
        <v>0</v>
      </c>
      <c r="J31" s="167">
        <f>IFERROR(VLOOKUP($B31,Text_LoadSC!$A:$AS,J$1,0)+($H31/4),0)</f>
        <v>4909.5138975752679</v>
      </c>
      <c r="K31" s="165">
        <f t="shared" si="4"/>
        <v>90.916924029171625</v>
      </c>
      <c r="L31" s="167">
        <f>IFERROR(VLOOKUP($B31,Text_LoadSC!$A:$AS,L$1,0)+($H31/4),0)</f>
        <v>4901.3989985710114</v>
      </c>
      <c r="M31" s="165">
        <f t="shared" si="4"/>
        <v>90.766648121685392</v>
      </c>
      <c r="N31" s="167">
        <f>IFERROR(VLOOKUP($B31,Text_LoadSC!$A:$AS,N$1,0)+($H31/4),0)</f>
        <v>4901.3989985710114</v>
      </c>
      <c r="O31" s="165">
        <f t="shared" si="2"/>
        <v>90.766648121685392</v>
      </c>
      <c r="P31" s="167">
        <f>IFERROR(VLOOKUP($B31,Text_LoadSC!$A:$AS,P$1,0)+($H31/4),0)</f>
        <v>3278.4191977196833</v>
      </c>
      <c r="Q31" s="165">
        <f t="shared" si="3"/>
        <v>60.711466624438579</v>
      </c>
      <c r="R31" s="163">
        <f t="shared" si="5"/>
        <v>17990.731092436974</v>
      </c>
      <c r="S31" s="161">
        <f t="shared" si="6"/>
        <v>333.161686896981</v>
      </c>
      <c r="U31" s="164">
        <f>IFERROR(VLOOKUP($B31,Text_LoadSC!$A:$AS,U$1,0)+($I31/4),0)</f>
        <v>0</v>
      </c>
      <c r="V31" s="165">
        <f t="shared" ref="V31:AB31" si="44">IFERROR(U31/$G31,0)</f>
        <v>0</v>
      </c>
      <c r="W31" s="166">
        <f>IFERROR(VLOOKUP($B31,Text_LoadSC!$A:$AS,W$1,0)+($I31/4),0)</f>
        <v>0</v>
      </c>
      <c r="X31" s="165">
        <f t="shared" si="44"/>
        <v>0</v>
      </c>
      <c r="Y31" s="167">
        <f>IFERROR(VLOOKUP($B31,Text_LoadSC!$A:$AS,Y$1,0)+($I31/4),0)</f>
        <v>0</v>
      </c>
      <c r="Z31" s="165">
        <f t="shared" si="44"/>
        <v>0</v>
      </c>
      <c r="AA31" s="167">
        <f>IFERROR(VLOOKUP($B31,Text_LoadSC!$A:$AS,AA$1,0)+($I31/4),0)</f>
        <v>0</v>
      </c>
      <c r="AB31" s="165">
        <f t="shared" si="44"/>
        <v>0</v>
      </c>
      <c r="AC31" s="163">
        <f t="shared" si="8"/>
        <v>0</v>
      </c>
      <c r="AD31" s="161">
        <f t="shared" si="9"/>
        <v>0</v>
      </c>
      <c r="AF31" s="167"/>
      <c r="AG31" s="165"/>
      <c r="AH31" s="167"/>
      <c r="AI31" s="165"/>
      <c r="AJ31" s="167"/>
      <c r="AK31" s="165"/>
      <c r="AL31" s="167"/>
      <c r="AM31" s="165"/>
      <c r="AN31" s="163"/>
      <c r="AO31" s="161"/>
      <c r="AQ31" s="164"/>
      <c r="AR31" s="165"/>
      <c r="AS31" s="166"/>
      <c r="AT31" s="165"/>
      <c r="AU31" s="167"/>
      <c r="AV31" s="165"/>
      <c r="AW31" s="167"/>
      <c r="AX31" s="165"/>
      <c r="AY31" s="163"/>
      <c r="AZ31" s="161"/>
      <c r="BB31" s="283">
        <f t="shared" si="10"/>
        <v>4909.5138975752679</v>
      </c>
      <c r="BC31" s="283">
        <f t="shared" si="11"/>
        <v>4901.3989985710114</v>
      </c>
      <c r="BD31" s="283">
        <f t="shared" si="12"/>
        <v>4901.3989985710114</v>
      </c>
      <c r="BE31" s="283">
        <f t="shared" si="13"/>
        <v>3278.4191977196833</v>
      </c>
      <c r="BF31" s="283">
        <f t="shared" si="14"/>
        <v>17990.731092436974</v>
      </c>
      <c r="BG31" s="283"/>
      <c r="BH31" s="283">
        <f t="shared" si="15"/>
        <v>0</v>
      </c>
      <c r="BI31" s="283">
        <f t="shared" si="16"/>
        <v>0</v>
      </c>
      <c r="BJ31" s="283">
        <f t="shared" si="17"/>
        <v>0</v>
      </c>
      <c r="BK31" s="283">
        <f t="shared" si="18"/>
        <v>0</v>
      </c>
      <c r="BL31" s="283">
        <f t="shared" si="19"/>
        <v>0</v>
      </c>
      <c r="BN31" s="283"/>
    </row>
    <row r="32" spans="2:66" s="86" customFormat="1" ht="13.5" customHeight="1">
      <c r="B32" s="168">
        <v>310002000</v>
      </c>
      <c r="C32" s="169">
        <v>310002000</v>
      </c>
      <c r="D32" s="170" t="s">
        <v>62</v>
      </c>
      <c r="E32" s="170" t="s">
        <v>171</v>
      </c>
      <c r="F32" s="159">
        <v>500</v>
      </c>
      <c r="G32" s="170">
        <v>54</v>
      </c>
      <c r="H32" s="167">
        <v>0</v>
      </c>
      <c r="I32" s="171">
        <v>0</v>
      </c>
      <c r="J32" s="167">
        <f>IFERROR(VLOOKUP($B32,Text_LoadSC!$A:$AS,J$1,0)+($H32/4),0)</f>
        <v>25004.646733794736</v>
      </c>
      <c r="K32" s="165">
        <f t="shared" si="4"/>
        <v>463.04901358879141</v>
      </c>
      <c r="L32" s="167">
        <f>IFERROR(VLOOKUP($B32,Text_LoadSC!$A:$AS,L$1,0)+($H32/4),0)</f>
        <v>27049.736707587203</v>
      </c>
      <c r="M32" s="165">
        <f t="shared" si="4"/>
        <v>500.92105014050372</v>
      </c>
      <c r="N32" s="167">
        <f>IFERROR(VLOOKUP($B32,Text_LoadSC!$A:$AS,N$1,0)+($H32/4),0)</f>
        <v>34731.562212467645</v>
      </c>
      <c r="O32" s="165">
        <f t="shared" si="2"/>
        <v>643.17707800866003</v>
      </c>
      <c r="P32" s="167">
        <f>IFERROR(VLOOKUP($B32,Text_LoadSC!$A:$AS,P$1,0)+($H32/4),0)</f>
        <v>36346.054346150413</v>
      </c>
      <c r="Q32" s="165">
        <f t="shared" si="3"/>
        <v>673.07508048426689</v>
      </c>
      <c r="R32" s="163">
        <f t="shared" si="5"/>
        <v>123132</v>
      </c>
      <c r="S32" s="161">
        <f t="shared" si="6"/>
        <v>2280.2222222222222</v>
      </c>
      <c r="U32" s="164">
        <f>IFERROR(VLOOKUP($B32,Text_LoadSC!$A:$AS,U$1,0)+($I32/4),0)</f>
        <v>13165.530669216065</v>
      </c>
      <c r="V32" s="165">
        <f t="shared" ref="V32:AB32" si="45">IFERROR(U32/$G32,0)</f>
        <v>243.80612350400119</v>
      </c>
      <c r="W32" s="166">
        <f>IFERROR(VLOOKUP($B32,Text_LoadSC!$A:$AS,W$1,0)+($I32/4),0)</f>
        <v>10524.476711281073</v>
      </c>
      <c r="X32" s="165">
        <f t="shared" si="45"/>
        <v>194.89771687557544</v>
      </c>
      <c r="Y32" s="167">
        <f>IFERROR(VLOOKUP($B32,Text_LoadSC!$A:$AS,Y$1,0)+($I32/4),0)</f>
        <v>7556.8730210325066</v>
      </c>
      <c r="Z32" s="165">
        <f t="shared" si="45"/>
        <v>139.94209298208347</v>
      </c>
      <c r="AA32" s="167">
        <f>IFERROR(VLOOKUP($B32,Text_LoadSC!$A:$AS,AA$1,0)+($I32/4),0)</f>
        <v>4262.719598470364</v>
      </c>
      <c r="AB32" s="165">
        <f t="shared" si="45"/>
        <v>78.939251823525254</v>
      </c>
      <c r="AC32" s="163">
        <f t="shared" si="8"/>
        <v>35509.600000000013</v>
      </c>
      <c r="AD32" s="161">
        <f t="shared" si="9"/>
        <v>657.58518518518542</v>
      </c>
      <c r="AF32" s="167"/>
      <c r="AG32" s="165"/>
      <c r="AH32" s="167"/>
      <c r="AI32" s="165"/>
      <c r="AJ32" s="167"/>
      <c r="AK32" s="165"/>
      <c r="AL32" s="167"/>
      <c r="AM32" s="165"/>
      <c r="AN32" s="163"/>
      <c r="AO32" s="161"/>
      <c r="AQ32" s="164"/>
      <c r="AR32" s="165"/>
      <c r="AS32" s="166"/>
      <c r="AT32" s="165"/>
      <c r="AU32" s="167"/>
      <c r="AV32" s="165"/>
      <c r="AW32" s="167"/>
      <c r="AX32" s="165"/>
      <c r="AY32" s="163"/>
      <c r="AZ32" s="161"/>
      <c r="BB32" s="283">
        <f t="shared" si="10"/>
        <v>25004.646733794736</v>
      </c>
      <c r="BC32" s="283">
        <f t="shared" si="11"/>
        <v>27049.736707587203</v>
      </c>
      <c r="BD32" s="283">
        <f t="shared" si="12"/>
        <v>34731.562212467645</v>
      </c>
      <c r="BE32" s="283">
        <f t="shared" si="13"/>
        <v>36346.054346150413</v>
      </c>
      <c r="BF32" s="283">
        <f t="shared" si="14"/>
        <v>123132</v>
      </c>
      <c r="BG32" s="283"/>
      <c r="BH32" s="283">
        <f t="shared" si="15"/>
        <v>13165.530669216065</v>
      </c>
      <c r="BI32" s="283">
        <f t="shared" si="16"/>
        <v>10524.476711281073</v>
      </c>
      <c r="BJ32" s="283">
        <f t="shared" si="17"/>
        <v>7556.8730210325066</v>
      </c>
      <c r="BK32" s="283">
        <f t="shared" si="18"/>
        <v>4262.719598470364</v>
      </c>
      <c r="BL32" s="283">
        <f t="shared" si="19"/>
        <v>35509.600000000013</v>
      </c>
      <c r="BN32" s="283"/>
    </row>
    <row r="33" spans="2:66" s="86" customFormat="1" ht="13.5" customHeight="1">
      <c r="B33" s="168">
        <v>310002001</v>
      </c>
      <c r="C33" s="169">
        <v>310002001</v>
      </c>
      <c r="D33" s="170" t="s">
        <v>63</v>
      </c>
      <c r="E33" s="170" t="s">
        <v>172</v>
      </c>
      <c r="F33" s="159">
        <v>500</v>
      </c>
      <c r="G33" s="170">
        <v>54</v>
      </c>
      <c r="H33" s="167">
        <v>0</v>
      </c>
      <c r="I33" s="171">
        <v>0</v>
      </c>
      <c r="J33" s="167">
        <f>IFERROR(VLOOKUP($B33,Text_LoadSC!$A:$AS,J$1,0)+($H33/4),0)</f>
        <v>10224.210798620323</v>
      </c>
      <c r="K33" s="165">
        <f t="shared" si="4"/>
        <v>189.33723701148745</v>
      </c>
      <c r="L33" s="167">
        <f>IFERROR(VLOOKUP($B33,Text_LoadSC!$A:$AS,L$1,0)+($H33/4),0)</f>
        <v>10302.632357957773</v>
      </c>
      <c r="M33" s="165">
        <f t="shared" si="4"/>
        <v>190.78948811032913</v>
      </c>
      <c r="N33" s="167">
        <f>IFERROR(VLOOKUP($B33,Text_LoadSC!$A:$AS,N$1,0)+($H33/4),0)</f>
        <v>8204.8556456809292</v>
      </c>
      <c r="O33" s="165">
        <f t="shared" si="2"/>
        <v>151.9417712163135</v>
      </c>
      <c r="P33" s="167">
        <f>IFERROR(VLOOKUP($B33,Text_LoadSC!$A:$AS,P$1,0)+($H33/4),0)</f>
        <v>8214.658340598111</v>
      </c>
      <c r="Q33" s="165">
        <f t="shared" si="3"/>
        <v>152.12330260366872</v>
      </c>
      <c r="R33" s="163">
        <f t="shared" si="5"/>
        <v>36946.35714285713</v>
      </c>
      <c r="S33" s="161">
        <f t="shared" si="6"/>
        <v>684.19179894179865</v>
      </c>
      <c r="U33" s="164">
        <f>IFERROR(VLOOKUP($B33,Text_LoadSC!$A:$AS,U$1,0)+($I33/4),0)</f>
        <v>0</v>
      </c>
      <c r="V33" s="165">
        <f t="shared" ref="V33:AB33" si="46">IFERROR(U33/$G33,0)</f>
        <v>0</v>
      </c>
      <c r="W33" s="166">
        <f>IFERROR(VLOOKUP($B33,Text_LoadSC!$A:$AS,W$1,0)+($I33/4),0)</f>
        <v>0</v>
      </c>
      <c r="X33" s="165">
        <f t="shared" si="46"/>
        <v>0</v>
      </c>
      <c r="Y33" s="167">
        <f>IFERROR(VLOOKUP($B33,Text_LoadSC!$A:$AS,Y$1,0)+($I33/4),0)</f>
        <v>0</v>
      </c>
      <c r="Z33" s="165">
        <f t="shared" si="46"/>
        <v>0</v>
      </c>
      <c r="AA33" s="167">
        <f>IFERROR(VLOOKUP($B33,Text_LoadSC!$A:$AS,AA$1,0)+($I33/4),0)</f>
        <v>0</v>
      </c>
      <c r="AB33" s="165">
        <f t="shared" si="46"/>
        <v>0</v>
      </c>
      <c r="AC33" s="163">
        <f t="shared" si="8"/>
        <v>0</v>
      </c>
      <c r="AD33" s="161">
        <f t="shared" si="9"/>
        <v>0</v>
      </c>
      <c r="AF33" s="167"/>
      <c r="AG33" s="165"/>
      <c r="AH33" s="167"/>
      <c r="AI33" s="165"/>
      <c r="AJ33" s="167"/>
      <c r="AK33" s="165"/>
      <c r="AL33" s="167"/>
      <c r="AM33" s="165"/>
      <c r="AN33" s="163"/>
      <c r="AO33" s="161"/>
      <c r="AQ33" s="164"/>
      <c r="AR33" s="165"/>
      <c r="AS33" s="166"/>
      <c r="AT33" s="165"/>
      <c r="AU33" s="167"/>
      <c r="AV33" s="165"/>
      <c r="AW33" s="167"/>
      <c r="AX33" s="165"/>
      <c r="AY33" s="163"/>
      <c r="AZ33" s="161"/>
      <c r="BB33" s="283">
        <f t="shared" si="10"/>
        <v>10224.210798620323</v>
      </c>
      <c r="BC33" s="283">
        <f t="shared" si="11"/>
        <v>10302.632357957773</v>
      </c>
      <c r="BD33" s="283">
        <f t="shared" si="12"/>
        <v>8204.8556456809292</v>
      </c>
      <c r="BE33" s="283">
        <f t="shared" si="13"/>
        <v>8214.658340598111</v>
      </c>
      <c r="BF33" s="283">
        <f t="shared" si="14"/>
        <v>36946.35714285713</v>
      </c>
      <c r="BG33" s="283"/>
      <c r="BH33" s="283">
        <f t="shared" si="15"/>
        <v>0</v>
      </c>
      <c r="BI33" s="283">
        <f t="shared" si="16"/>
        <v>0</v>
      </c>
      <c r="BJ33" s="283">
        <f t="shared" si="17"/>
        <v>0</v>
      </c>
      <c r="BK33" s="283">
        <f t="shared" si="18"/>
        <v>0</v>
      </c>
      <c r="BL33" s="283">
        <f t="shared" si="19"/>
        <v>0</v>
      </c>
      <c r="BN33" s="283"/>
    </row>
    <row r="34" spans="2:66" s="86" customFormat="1" ht="13.5" customHeight="1">
      <c r="B34" s="168">
        <v>310001994</v>
      </c>
      <c r="C34" s="169">
        <v>310001994</v>
      </c>
      <c r="D34" s="170" t="s">
        <v>64</v>
      </c>
      <c r="E34" s="170" t="s">
        <v>166</v>
      </c>
      <c r="F34" s="159">
        <v>500</v>
      </c>
      <c r="G34" s="170">
        <v>54</v>
      </c>
      <c r="H34" s="167">
        <v>0</v>
      </c>
      <c r="I34" s="171">
        <v>0</v>
      </c>
      <c r="J34" s="167">
        <f>IFERROR(VLOOKUP($B34,Text_LoadSC!$A:$AS,J$1,0)+($H34/4),0)</f>
        <v>9577.425284906989</v>
      </c>
      <c r="K34" s="165">
        <f t="shared" si="4"/>
        <v>177.35972749827758</v>
      </c>
      <c r="L34" s="167">
        <f>IFERROR(VLOOKUP($B34,Text_LoadSC!$A:$AS,L$1,0)+($H34/4),0)</f>
        <v>10514.001197767051</v>
      </c>
      <c r="M34" s="165">
        <f t="shared" si="4"/>
        <v>194.70372588457502</v>
      </c>
      <c r="N34" s="167">
        <f>IFERROR(VLOOKUP($B34,Text_LoadSC!$A:$AS,N$1,0)+($H34/4),0)</f>
        <v>11099.361143304588</v>
      </c>
      <c r="O34" s="165">
        <f t="shared" si="2"/>
        <v>205.54372487601088</v>
      </c>
      <c r="P34" s="167">
        <f>IFERROR(VLOOKUP($B34,Text_LoadSC!$A:$AS,P$1,0)+($H34/4),0)</f>
        <v>12114.609432844894</v>
      </c>
      <c r="Q34" s="165">
        <f t="shared" si="3"/>
        <v>224.34461912675729</v>
      </c>
      <c r="R34" s="163">
        <f t="shared" si="5"/>
        <v>43305.397058823524</v>
      </c>
      <c r="S34" s="161">
        <f t="shared" si="6"/>
        <v>801.95179738562069</v>
      </c>
      <c r="U34" s="164">
        <f>IFERROR(VLOOKUP($B34,Text_LoadSC!$A:$AS,U$1,0)+($I34/4),0)</f>
        <v>4438.6816812751867</v>
      </c>
      <c r="V34" s="165">
        <f t="shared" ref="V34:AB34" si="47">IFERROR(U34/$G34,0)</f>
        <v>82.197808912503461</v>
      </c>
      <c r="W34" s="166">
        <f>IFERROR(VLOOKUP($B34,Text_LoadSC!$A:$AS,W$1,0)+($I34/4),0)</f>
        <v>3537.0182136586077</v>
      </c>
      <c r="X34" s="165">
        <f t="shared" si="47"/>
        <v>65.500337289974212</v>
      </c>
      <c r="Y34" s="167">
        <f>IFERROR(VLOOKUP($B34,Text_LoadSC!$A:$AS,Y$1,0)+($I34/4),0)</f>
        <v>2526.941182858377</v>
      </c>
      <c r="Z34" s="165">
        <f t="shared" si="47"/>
        <v>46.795207089969942</v>
      </c>
      <c r="AA34" s="167">
        <f>IFERROR(VLOOKUP($B34,Text_LoadSC!$A:$AS,AA$1,0)+($I34/4),0)</f>
        <v>1408.4505888744964</v>
      </c>
      <c r="AB34" s="165">
        <f t="shared" si="47"/>
        <v>26.082418312490674</v>
      </c>
      <c r="AC34" s="163">
        <f t="shared" si="8"/>
        <v>11911.091666666667</v>
      </c>
      <c r="AD34" s="161">
        <f t="shared" si="9"/>
        <v>220.57577160493832</v>
      </c>
      <c r="AF34" s="167"/>
      <c r="AG34" s="165"/>
      <c r="AH34" s="167"/>
      <c r="AI34" s="165"/>
      <c r="AJ34" s="167"/>
      <c r="AK34" s="165"/>
      <c r="AL34" s="167"/>
      <c r="AM34" s="165"/>
      <c r="AN34" s="163"/>
      <c r="AO34" s="161"/>
      <c r="AQ34" s="164"/>
      <c r="AR34" s="165"/>
      <c r="AS34" s="166"/>
      <c r="AT34" s="165"/>
      <c r="AU34" s="167"/>
      <c r="AV34" s="165"/>
      <c r="AW34" s="167"/>
      <c r="AX34" s="165"/>
      <c r="AY34" s="163"/>
      <c r="AZ34" s="161"/>
      <c r="BB34" s="283">
        <f t="shared" si="10"/>
        <v>9577.425284906989</v>
      </c>
      <c r="BC34" s="283">
        <f t="shared" si="11"/>
        <v>10514.001197767051</v>
      </c>
      <c r="BD34" s="283">
        <f t="shared" si="12"/>
        <v>11099.361143304588</v>
      </c>
      <c r="BE34" s="283">
        <f t="shared" si="13"/>
        <v>12114.609432844894</v>
      </c>
      <c r="BF34" s="283">
        <f t="shared" si="14"/>
        <v>43305.397058823524</v>
      </c>
      <c r="BG34" s="283"/>
      <c r="BH34" s="283">
        <f t="shared" si="15"/>
        <v>4438.6816812751867</v>
      </c>
      <c r="BI34" s="283">
        <f t="shared" si="16"/>
        <v>3537.0182136586077</v>
      </c>
      <c r="BJ34" s="283">
        <f t="shared" si="17"/>
        <v>2526.941182858377</v>
      </c>
      <c r="BK34" s="283">
        <f t="shared" si="18"/>
        <v>1408.4505888744964</v>
      </c>
      <c r="BL34" s="283">
        <f t="shared" si="19"/>
        <v>11911.091666666667</v>
      </c>
      <c r="BN34" s="283"/>
    </row>
    <row r="35" spans="2:66" s="86" customFormat="1" ht="13.5" customHeight="1">
      <c r="B35" s="168">
        <v>310001993</v>
      </c>
      <c r="C35" s="169">
        <v>310001993</v>
      </c>
      <c r="D35" s="170" t="s">
        <v>65</v>
      </c>
      <c r="E35" s="170" t="s">
        <v>165</v>
      </c>
      <c r="F35" s="159">
        <v>500</v>
      </c>
      <c r="G35" s="170">
        <v>54</v>
      </c>
      <c r="H35" s="167">
        <v>0</v>
      </c>
      <c r="I35" s="171">
        <v>0</v>
      </c>
      <c r="J35" s="167">
        <f>IFERROR(VLOOKUP($B35,Text_LoadSC!$A:$AS,J$1,0)+($H35/4),0)</f>
        <v>2868.9174290405817</v>
      </c>
      <c r="K35" s="165">
        <f t="shared" si="4"/>
        <v>53.128100537788548</v>
      </c>
      <c r="L35" s="167">
        <f>IFERROR(VLOOKUP($B35,Text_LoadSC!$A:$AS,L$1,0)+($H35/4),0)</f>
        <v>2868.9174290405817</v>
      </c>
      <c r="M35" s="165">
        <f t="shared" si="4"/>
        <v>53.128100537788548</v>
      </c>
      <c r="N35" s="167">
        <f>IFERROR(VLOOKUP($B35,Text_LoadSC!$A:$AS,N$1,0)+($H35/4),0)</f>
        <v>2859.5111423879894</v>
      </c>
      <c r="O35" s="165">
        <f t="shared" si="2"/>
        <v>52.953910044222027</v>
      </c>
      <c r="P35" s="167">
        <f>IFERROR(VLOOKUP($B35,Text_LoadSC!$A:$AS,P$1,0)+($H35/4),0)</f>
        <v>2859.5111423879894</v>
      </c>
      <c r="Q35" s="165">
        <f t="shared" si="3"/>
        <v>52.953910044222027</v>
      </c>
      <c r="R35" s="163">
        <f t="shared" si="5"/>
        <v>11456.857142857143</v>
      </c>
      <c r="S35" s="161">
        <f t="shared" si="6"/>
        <v>212.16402116402116</v>
      </c>
      <c r="U35" s="164">
        <f>IFERROR(VLOOKUP($B35,Text_LoadSC!$A:$AS,U$1,0)+($I35/4),0)</f>
        <v>0</v>
      </c>
      <c r="V35" s="165">
        <f t="shared" ref="V35:AB35" si="48">IFERROR(U35/$G35,0)</f>
        <v>0</v>
      </c>
      <c r="W35" s="166">
        <f>IFERROR(VLOOKUP($B35,Text_LoadSC!$A:$AS,W$1,0)+($I35/4),0)</f>
        <v>0</v>
      </c>
      <c r="X35" s="165">
        <f t="shared" si="48"/>
        <v>0</v>
      </c>
      <c r="Y35" s="167">
        <f>IFERROR(VLOOKUP($B35,Text_LoadSC!$A:$AS,Y$1,0)+($I35/4),0)</f>
        <v>0</v>
      </c>
      <c r="Z35" s="165">
        <f t="shared" si="48"/>
        <v>0</v>
      </c>
      <c r="AA35" s="167">
        <f>IFERROR(VLOOKUP($B35,Text_LoadSC!$A:$AS,AA$1,0)+($I35/4),0)</f>
        <v>0</v>
      </c>
      <c r="AB35" s="165">
        <f t="shared" si="48"/>
        <v>0</v>
      </c>
      <c r="AC35" s="163">
        <f t="shared" si="8"/>
        <v>0</v>
      </c>
      <c r="AD35" s="161">
        <f t="shared" si="9"/>
        <v>0</v>
      </c>
      <c r="AF35" s="167"/>
      <c r="AG35" s="165"/>
      <c r="AH35" s="167"/>
      <c r="AI35" s="165"/>
      <c r="AJ35" s="167"/>
      <c r="AK35" s="165"/>
      <c r="AL35" s="167"/>
      <c r="AM35" s="165"/>
      <c r="AN35" s="163"/>
      <c r="AO35" s="161"/>
      <c r="AQ35" s="164"/>
      <c r="AR35" s="165"/>
      <c r="AS35" s="166"/>
      <c r="AT35" s="165"/>
      <c r="AU35" s="167"/>
      <c r="AV35" s="165"/>
      <c r="AW35" s="167"/>
      <c r="AX35" s="165"/>
      <c r="AY35" s="163"/>
      <c r="AZ35" s="161"/>
      <c r="BB35" s="283">
        <f t="shared" si="10"/>
        <v>2868.9174290405817</v>
      </c>
      <c r="BC35" s="283">
        <f t="shared" si="11"/>
        <v>2868.9174290405817</v>
      </c>
      <c r="BD35" s="283">
        <f t="shared" si="12"/>
        <v>2859.5111423879894</v>
      </c>
      <c r="BE35" s="283">
        <f t="shared" si="13"/>
        <v>2859.5111423879894</v>
      </c>
      <c r="BF35" s="283">
        <f t="shared" si="14"/>
        <v>11456.857142857143</v>
      </c>
      <c r="BG35" s="283"/>
      <c r="BH35" s="283">
        <f t="shared" si="15"/>
        <v>0</v>
      </c>
      <c r="BI35" s="283">
        <f t="shared" si="16"/>
        <v>0</v>
      </c>
      <c r="BJ35" s="283">
        <f t="shared" si="17"/>
        <v>0</v>
      </c>
      <c r="BK35" s="283">
        <f t="shared" si="18"/>
        <v>0</v>
      </c>
      <c r="BL35" s="283">
        <f t="shared" si="19"/>
        <v>0</v>
      </c>
      <c r="BN35" s="283"/>
    </row>
    <row r="36" spans="2:66" s="86" customFormat="1" ht="13.5" customHeight="1">
      <c r="B36" s="168">
        <v>310002099</v>
      </c>
      <c r="C36" s="169">
        <v>310002099</v>
      </c>
      <c r="D36" s="170" t="s">
        <v>66</v>
      </c>
      <c r="E36" s="170" t="s">
        <v>179</v>
      </c>
      <c r="F36" s="159">
        <v>500</v>
      </c>
      <c r="G36" s="170">
        <v>54</v>
      </c>
      <c r="H36" s="167">
        <v>0</v>
      </c>
      <c r="I36" s="171">
        <v>0</v>
      </c>
      <c r="J36" s="167">
        <f>IFERROR(VLOOKUP($B36,Text_LoadSC!$A:$AS,J$1,0)+($H36/4),0)</f>
        <v>11242.046359282071</v>
      </c>
      <c r="K36" s="165">
        <f t="shared" si="4"/>
        <v>208.18604369040872</v>
      </c>
      <c r="L36" s="167">
        <f>IFERROR(VLOOKUP($B36,Text_LoadSC!$A:$AS,L$1,0)+($H36/4),0)</f>
        <v>12061.344955785245</v>
      </c>
      <c r="M36" s="165">
        <f t="shared" si="4"/>
        <v>223.35823992194898</v>
      </c>
      <c r="N36" s="167">
        <f>IFERROR(VLOOKUP($B36,Text_LoadSC!$A:$AS,N$1,0)+($H36/4),0)</f>
        <v>11133.930684925115</v>
      </c>
      <c r="O36" s="165">
        <f t="shared" si="2"/>
        <v>206.18390157268732</v>
      </c>
      <c r="P36" s="167">
        <f>IFERROR(VLOOKUP($B36,Text_LoadSC!$A:$AS,P$1,0)+($H36/4),0)</f>
        <v>11828.251529419331</v>
      </c>
      <c r="Q36" s="165">
        <f t="shared" si="3"/>
        <v>219.04169498924688</v>
      </c>
      <c r="R36" s="163">
        <f t="shared" si="5"/>
        <v>46265.573529411762</v>
      </c>
      <c r="S36" s="161">
        <f t="shared" si="6"/>
        <v>856.76988017429198</v>
      </c>
      <c r="U36" s="164">
        <f>IFERROR(VLOOKUP($B36,Text_LoadSC!$A:$AS,U$1,0)+($I36/4),0)</f>
        <v>2182.2027216683155</v>
      </c>
      <c r="V36" s="165">
        <f t="shared" ref="V36:AB36" si="49">IFERROR(U36/$G36,0)</f>
        <v>40.411161512376211</v>
      </c>
      <c r="W36" s="166">
        <f>IFERROR(VLOOKUP($B36,Text_LoadSC!$A:$AS,W$1,0)+($I36/4),0)</f>
        <v>1682.363571428571</v>
      </c>
      <c r="X36" s="165">
        <f t="shared" si="49"/>
        <v>31.154880952380946</v>
      </c>
      <c r="Y36" s="167">
        <f>IFERROR(VLOOKUP($B36,Text_LoadSC!$A:$AS,Y$1,0)+($I36/4),0)</f>
        <v>1152.0500677372706</v>
      </c>
      <c r="Z36" s="165">
        <f t="shared" si="49"/>
        <v>21.33426051365316</v>
      </c>
      <c r="AA36" s="167">
        <f>IFERROR(VLOOKUP($B36,Text_LoadSC!$A:$AS,AA$1,0)+($I36/4),0)</f>
        <v>591.26221059441355</v>
      </c>
      <c r="AB36" s="165">
        <f t="shared" si="49"/>
        <v>10.949300196192844</v>
      </c>
      <c r="AC36" s="163">
        <f t="shared" si="8"/>
        <v>5607.8785714285714</v>
      </c>
      <c r="AD36" s="161">
        <f t="shared" si="9"/>
        <v>103.84960317460317</v>
      </c>
      <c r="AF36" s="167"/>
      <c r="AG36" s="165"/>
      <c r="AH36" s="167"/>
      <c r="AI36" s="165"/>
      <c r="AJ36" s="167"/>
      <c r="AK36" s="165"/>
      <c r="AL36" s="167"/>
      <c r="AM36" s="165"/>
      <c r="AN36" s="163"/>
      <c r="AO36" s="161"/>
      <c r="AQ36" s="164"/>
      <c r="AR36" s="165"/>
      <c r="AS36" s="166"/>
      <c r="AT36" s="165"/>
      <c r="AU36" s="167"/>
      <c r="AV36" s="165"/>
      <c r="AW36" s="167"/>
      <c r="AX36" s="165"/>
      <c r="AY36" s="163"/>
      <c r="AZ36" s="161"/>
      <c r="BB36" s="283">
        <f t="shared" si="10"/>
        <v>11242.046359282071</v>
      </c>
      <c r="BC36" s="283">
        <f t="shared" si="11"/>
        <v>12061.344955785245</v>
      </c>
      <c r="BD36" s="283">
        <f t="shared" si="12"/>
        <v>11133.930684925115</v>
      </c>
      <c r="BE36" s="283">
        <f t="shared" si="13"/>
        <v>11828.251529419331</v>
      </c>
      <c r="BF36" s="283">
        <f t="shared" si="14"/>
        <v>46265.573529411762</v>
      </c>
      <c r="BG36" s="283"/>
      <c r="BH36" s="283">
        <f t="shared" si="15"/>
        <v>2182.2027216683155</v>
      </c>
      <c r="BI36" s="283">
        <f t="shared" si="16"/>
        <v>1682.363571428571</v>
      </c>
      <c r="BJ36" s="283">
        <f t="shared" si="17"/>
        <v>1152.0500677372706</v>
      </c>
      <c r="BK36" s="283">
        <f t="shared" si="18"/>
        <v>591.26221059441355</v>
      </c>
      <c r="BL36" s="283">
        <f t="shared" si="19"/>
        <v>5607.8785714285714</v>
      </c>
      <c r="BN36" s="283"/>
    </row>
    <row r="37" spans="2:66" s="86" customFormat="1" ht="13.5" customHeight="1">
      <c r="B37" s="168">
        <v>310001984</v>
      </c>
      <c r="C37" s="169">
        <v>310001984</v>
      </c>
      <c r="D37" s="170" t="s">
        <v>67</v>
      </c>
      <c r="E37" s="170" t="s">
        <v>162</v>
      </c>
      <c r="F37" s="159">
        <v>500</v>
      </c>
      <c r="G37" s="170">
        <v>54</v>
      </c>
      <c r="H37" s="167">
        <v>0</v>
      </c>
      <c r="I37" s="171">
        <v>0</v>
      </c>
      <c r="J37" s="167">
        <f>IFERROR(VLOOKUP($B37,Text_LoadSC!$A:$AS,J$1,0)+($H37/4),0)</f>
        <v>3335.9394179370424</v>
      </c>
      <c r="K37" s="165">
        <f t="shared" si="4"/>
        <v>61.77665588772301</v>
      </c>
      <c r="L37" s="167">
        <f>IFERROR(VLOOKUP($B37,Text_LoadSC!$A:$AS,L$1,0)+($H37/4),0)</f>
        <v>3331.5355375173235</v>
      </c>
      <c r="M37" s="165">
        <f t="shared" si="4"/>
        <v>61.6951025466171</v>
      </c>
      <c r="N37" s="167">
        <f>IFERROR(VLOOKUP($B37,Text_LoadSC!$A:$AS,N$1,0)+($H37/4),0)</f>
        <v>2234.9693130073251</v>
      </c>
      <c r="O37" s="165">
        <f t="shared" ref="O37:O53" si="50">IFERROR(N37/$G37,0)</f>
        <v>41.388320611246762</v>
      </c>
      <c r="P37" s="167">
        <f>IFERROR(VLOOKUP($B37,Text_LoadSC!$A:$AS,P$1,0)+($H37/4),0)</f>
        <v>2219.5557315383094</v>
      </c>
      <c r="Q37" s="165">
        <f t="shared" ref="Q37:Q53" si="51">IFERROR(P37/$G37,0)</f>
        <v>41.102883917376097</v>
      </c>
      <c r="R37" s="163">
        <f t="shared" si="5"/>
        <v>11122</v>
      </c>
      <c r="S37" s="161">
        <f t="shared" si="6"/>
        <v>205.96296296296296</v>
      </c>
      <c r="U37" s="164">
        <f>IFERROR(VLOOKUP($B37,Text_LoadSC!$A:$AS,U$1,0)+($I37/4),0)</f>
        <v>0</v>
      </c>
      <c r="V37" s="165">
        <f t="shared" ref="V37:AB37" si="52">IFERROR(U37/$G37,0)</f>
        <v>0</v>
      </c>
      <c r="W37" s="166">
        <f>IFERROR(VLOOKUP($B37,Text_LoadSC!$A:$AS,W$1,0)+($I37/4),0)</f>
        <v>0</v>
      </c>
      <c r="X37" s="165">
        <f t="shared" si="52"/>
        <v>0</v>
      </c>
      <c r="Y37" s="167">
        <f>IFERROR(VLOOKUP($B37,Text_LoadSC!$A:$AS,Y$1,0)+($I37/4),0)</f>
        <v>0</v>
      </c>
      <c r="Z37" s="165">
        <f t="shared" si="52"/>
        <v>0</v>
      </c>
      <c r="AA37" s="167">
        <f>IFERROR(VLOOKUP($B37,Text_LoadSC!$A:$AS,AA$1,0)+($I37/4),0)</f>
        <v>0</v>
      </c>
      <c r="AB37" s="165">
        <f t="shared" si="52"/>
        <v>0</v>
      </c>
      <c r="AC37" s="163">
        <f t="shared" si="8"/>
        <v>0</v>
      </c>
      <c r="AD37" s="161">
        <f t="shared" si="9"/>
        <v>0</v>
      </c>
      <c r="AF37" s="167"/>
      <c r="AG37" s="165"/>
      <c r="AH37" s="167"/>
      <c r="AI37" s="165"/>
      <c r="AJ37" s="167"/>
      <c r="AK37" s="165"/>
      <c r="AL37" s="167"/>
      <c r="AM37" s="165"/>
      <c r="AN37" s="163"/>
      <c r="AO37" s="161"/>
      <c r="AQ37" s="164"/>
      <c r="AR37" s="165"/>
      <c r="AS37" s="166"/>
      <c r="AT37" s="165"/>
      <c r="AU37" s="167"/>
      <c r="AV37" s="165"/>
      <c r="AW37" s="167"/>
      <c r="AX37" s="165"/>
      <c r="AY37" s="163"/>
      <c r="AZ37" s="161"/>
      <c r="BB37" s="283">
        <f t="shared" si="10"/>
        <v>3335.9394179370424</v>
      </c>
      <c r="BC37" s="283">
        <f t="shared" si="11"/>
        <v>3331.5355375173235</v>
      </c>
      <c r="BD37" s="283">
        <f t="shared" si="12"/>
        <v>2234.9693130073251</v>
      </c>
      <c r="BE37" s="283">
        <f t="shared" si="13"/>
        <v>2219.5557315383094</v>
      </c>
      <c r="BF37" s="283">
        <f t="shared" si="14"/>
        <v>11122</v>
      </c>
      <c r="BG37" s="283"/>
      <c r="BH37" s="283">
        <f t="shared" si="15"/>
        <v>0</v>
      </c>
      <c r="BI37" s="283">
        <f t="shared" si="16"/>
        <v>0</v>
      </c>
      <c r="BJ37" s="283">
        <f t="shared" si="17"/>
        <v>0</v>
      </c>
      <c r="BK37" s="283">
        <f t="shared" si="18"/>
        <v>0</v>
      </c>
      <c r="BL37" s="283">
        <f t="shared" si="19"/>
        <v>0</v>
      </c>
      <c r="BN37" s="283"/>
    </row>
    <row r="38" spans="2:66" s="86" customFormat="1" ht="13.5" customHeight="1">
      <c r="B38" s="168">
        <v>310002002</v>
      </c>
      <c r="C38" s="169">
        <v>310002002</v>
      </c>
      <c r="D38" s="170" t="s">
        <v>69</v>
      </c>
      <c r="E38" s="170" t="s">
        <v>173</v>
      </c>
      <c r="F38" s="159">
        <v>800</v>
      </c>
      <c r="G38" s="170">
        <v>70</v>
      </c>
      <c r="H38" s="167">
        <v>0</v>
      </c>
      <c r="I38" s="171">
        <v>0</v>
      </c>
      <c r="J38" s="167">
        <f>IFERROR(VLOOKUP($B38,Text_LoadSC!$A:$AS,J$1,0)+($H38/4),0)</f>
        <v>31777.389194254985</v>
      </c>
      <c r="K38" s="165">
        <f t="shared" si="4"/>
        <v>453.96270277507119</v>
      </c>
      <c r="L38" s="167">
        <f>IFERROR(VLOOKUP($B38,Text_LoadSC!$A:$AS,L$1,0)+($H38/4),0)</f>
        <v>37459.247807686304</v>
      </c>
      <c r="M38" s="165">
        <f t="shared" si="4"/>
        <v>535.13211153837574</v>
      </c>
      <c r="N38" s="167">
        <f>IFERROR(VLOOKUP($B38,Text_LoadSC!$A:$AS,N$1,0)+($H38/4),0)</f>
        <v>36970.729581173247</v>
      </c>
      <c r="O38" s="165">
        <f t="shared" si="50"/>
        <v>528.15327973104638</v>
      </c>
      <c r="P38" s="167">
        <f>IFERROR(VLOOKUP($B38,Text_LoadSC!$A:$AS,P$1,0)+($H38/4),0)</f>
        <v>32357.633416885463</v>
      </c>
      <c r="Q38" s="165">
        <f t="shared" si="51"/>
        <v>462.25190595550663</v>
      </c>
      <c r="R38" s="163">
        <f t="shared" si="5"/>
        <v>138565</v>
      </c>
      <c r="S38" s="161">
        <f t="shared" si="6"/>
        <v>1979.5</v>
      </c>
      <c r="U38" s="164">
        <f>IFERROR(VLOOKUP($B38,Text_LoadSC!$A:$AS,U$1,0)+($I38/4),0)</f>
        <v>692.8</v>
      </c>
      <c r="V38" s="165">
        <f t="shared" ref="V38:AB38" si="53">IFERROR(U38/$G38,0)</f>
        <v>9.8971428571428568</v>
      </c>
      <c r="W38" s="166">
        <f>IFERROR(VLOOKUP($B38,Text_LoadSC!$A:$AS,W$1,0)+($I38/4),0)</f>
        <v>432.39999999999992</v>
      </c>
      <c r="X38" s="165">
        <f t="shared" si="53"/>
        <v>6.1771428571428562</v>
      </c>
      <c r="Y38" s="167">
        <f>IFERROR(VLOOKUP($B38,Text_LoadSC!$A:$AS,Y$1,0)+($I38/4),0)</f>
        <v>243.29999999999998</v>
      </c>
      <c r="Z38" s="165">
        <f t="shared" si="53"/>
        <v>3.4757142857142855</v>
      </c>
      <c r="AA38" s="167">
        <f>IFERROR(VLOOKUP($B38,Text_LoadSC!$A:$AS,AA$1,0)+($I38/4),0)</f>
        <v>125.50000000000001</v>
      </c>
      <c r="AB38" s="165">
        <f t="shared" si="53"/>
        <v>1.7928571428571431</v>
      </c>
      <c r="AC38" s="163">
        <f t="shared" si="8"/>
        <v>1493.9999999999998</v>
      </c>
      <c r="AD38" s="161">
        <f t="shared" si="9"/>
        <v>21.342857142857145</v>
      </c>
      <c r="AF38" s="167"/>
      <c r="AG38" s="165"/>
      <c r="AH38" s="167"/>
      <c r="AI38" s="165"/>
      <c r="AJ38" s="167"/>
      <c r="AK38" s="165"/>
      <c r="AL38" s="167"/>
      <c r="AM38" s="165"/>
      <c r="AN38" s="163"/>
      <c r="AO38" s="161"/>
      <c r="AQ38" s="164"/>
      <c r="AR38" s="165"/>
      <c r="AS38" s="166"/>
      <c r="AT38" s="165"/>
      <c r="AU38" s="167"/>
      <c r="AV38" s="165"/>
      <c r="AW38" s="167"/>
      <c r="AX38" s="165"/>
      <c r="AY38" s="163"/>
      <c r="AZ38" s="161"/>
      <c r="BB38" s="283">
        <f t="shared" si="10"/>
        <v>31777.389194254985</v>
      </c>
      <c r="BC38" s="283">
        <f t="shared" si="11"/>
        <v>37459.247807686304</v>
      </c>
      <c r="BD38" s="283">
        <f t="shared" si="12"/>
        <v>36970.729581173247</v>
      </c>
      <c r="BE38" s="283">
        <f t="shared" si="13"/>
        <v>32357.633416885463</v>
      </c>
      <c r="BF38" s="283">
        <f t="shared" si="14"/>
        <v>138565</v>
      </c>
      <c r="BG38" s="283"/>
      <c r="BH38" s="283">
        <f t="shared" si="15"/>
        <v>692.8</v>
      </c>
      <c r="BI38" s="283">
        <f t="shared" si="16"/>
        <v>432.39999999999992</v>
      </c>
      <c r="BJ38" s="283">
        <f t="shared" si="17"/>
        <v>243.29999999999998</v>
      </c>
      <c r="BK38" s="283">
        <f t="shared" si="18"/>
        <v>125.50000000000001</v>
      </c>
      <c r="BL38" s="283">
        <f t="shared" si="19"/>
        <v>1493.9999999999998</v>
      </c>
      <c r="BN38" s="283"/>
    </row>
    <row r="39" spans="2:66" s="86" customFormat="1" ht="13.5" customHeight="1">
      <c r="B39" s="168">
        <v>310002003</v>
      </c>
      <c r="C39" s="169">
        <v>310002003</v>
      </c>
      <c r="D39" s="170" t="s">
        <v>70</v>
      </c>
      <c r="E39" s="170" t="s">
        <v>174</v>
      </c>
      <c r="F39" s="159">
        <v>800</v>
      </c>
      <c r="G39" s="170">
        <v>70</v>
      </c>
      <c r="H39" s="167">
        <v>0</v>
      </c>
      <c r="I39" s="171">
        <v>0</v>
      </c>
      <c r="J39" s="167">
        <f>IFERROR(VLOOKUP($B39,Text_LoadSC!$A:$AS,J$1,0)+($H39/4),0)</f>
        <v>3842.6695319961796</v>
      </c>
      <c r="K39" s="165">
        <f t="shared" si="4"/>
        <v>54.895279028516853</v>
      </c>
      <c r="L39" s="167">
        <f>IFERROR(VLOOKUP($B39,Text_LoadSC!$A:$AS,L$1,0)+($H39/4),0)</f>
        <v>3956.2788920725884</v>
      </c>
      <c r="M39" s="165">
        <f t="shared" si="4"/>
        <v>56.518269886751263</v>
      </c>
      <c r="N39" s="167">
        <f>IFERROR(VLOOKUP($B39,Text_LoadSC!$A:$AS,N$1,0)+($H39/4),0)</f>
        <v>3087.5014326647565</v>
      </c>
      <c r="O39" s="165">
        <f t="shared" si="50"/>
        <v>44.107163323782238</v>
      </c>
      <c r="P39" s="167">
        <f>IFERROR(VLOOKUP($B39,Text_LoadSC!$A:$AS,P$1,0)+($H39/4),0)</f>
        <v>3107.5501432664755</v>
      </c>
      <c r="Q39" s="165">
        <f t="shared" si="51"/>
        <v>44.393573475235364</v>
      </c>
      <c r="R39" s="163">
        <f t="shared" si="5"/>
        <v>13994</v>
      </c>
      <c r="S39" s="161">
        <f t="shared" si="6"/>
        <v>199.91428571428571</v>
      </c>
      <c r="U39" s="164">
        <f>IFERROR(VLOOKUP($B39,Text_LoadSC!$A:$AS,U$1,0)+($I39/4),0)</f>
        <v>0</v>
      </c>
      <c r="V39" s="165">
        <f t="shared" ref="V39:AB39" si="54">IFERROR(U39/$G39,0)</f>
        <v>0</v>
      </c>
      <c r="W39" s="166">
        <f>IFERROR(VLOOKUP($B39,Text_LoadSC!$A:$AS,W$1,0)+($I39/4),0)</f>
        <v>0</v>
      </c>
      <c r="X39" s="165">
        <f t="shared" si="54"/>
        <v>0</v>
      </c>
      <c r="Y39" s="167">
        <f>IFERROR(VLOOKUP($B39,Text_LoadSC!$A:$AS,Y$1,0)+($I39/4),0)</f>
        <v>0</v>
      </c>
      <c r="Z39" s="165">
        <f t="shared" si="54"/>
        <v>0</v>
      </c>
      <c r="AA39" s="167">
        <f>IFERROR(VLOOKUP($B39,Text_LoadSC!$A:$AS,AA$1,0)+($I39/4),0)</f>
        <v>0</v>
      </c>
      <c r="AB39" s="165">
        <f t="shared" si="54"/>
        <v>0</v>
      </c>
      <c r="AC39" s="163">
        <f t="shared" si="8"/>
        <v>0</v>
      </c>
      <c r="AD39" s="161">
        <f t="shared" si="9"/>
        <v>0</v>
      </c>
      <c r="AF39" s="167"/>
      <c r="AG39" s="165"/>
      <c r="AH39" s="167"/>
      <c r="AI39" s="165"/>
      <c r="AJ39" s="167"/>
      <c r="AK39" s="165"/>
      <c r="AL39" s="167"/>
      <c r="AM39" s="165"/>
      <c r="AN39" s="163"/>
      <c r="AO39" s="161"/>
      <c r="AQ39" s="164"/>
      <c r="AR39" s="165"/>
      <c r="AS39" s="166"/>
      <c r="AT39" s="165"/>
      <c r="AU39" s="167"/>
      <c r="AV39" s="165"/>
      <c r="AW39" s="167"/>
      <c r="AX39" s="165"/>
      <c r="AY39" s="163"/>
      <c r="AZ39" s="161"/>
      <c r="BB39" s="283">
        <f t="shared" si="10"/>
        <v>3842.6695319961796</v>
      </c>
      <c r="BC39" s="283">
        <f t="shared" si="11"/>
        <v>3956.2788920725884</v>
      </c>
      <c r="BD39" s="283">
        <f t="shared" si="12"/>
        <v>3087.5014326647565</v>
      </c>
      <c r="BE39" s="283">
        <f t="shared" si="13"/>
        <v>3107.5501432664755</v>
      </c>
      <c r="BF39" s="283">
        <f t="shared" si="14"/>
        <v>13994</v>
      </c>
      <c r="BG39" s="283"/>
      <c r="BH39" s="283">
        <f t="shared" si="15"/>
        <v>0</v>
      </c>
      <c r="BI39" s="283">
        <f t="shared" si="16"/>
        <v>0</v>
      </c>
      <c r="BJ39" s="283">
        <f t="shared" si="17"/>
        <v>0</v>
      </c>
      <c r="BK39" s="283">
        <f t="shared" si="18"/>
        <v>0</v>
      </c>
      <c r="BL39" s="283">
        <f t="shared" si="19"/>
        <v>0</v>
      </c>
      <c r="BN39" s="283"/>
    </row>
    <row r="40" spans="2:66" s="86" customFormat="1" ht="13.5" customHeight="1">
      <c r="B40" s="168">
        <v>310001995</v>
      </c>
      <c r="C40" s="169">
        <v>310001995</v>
      </c>
      <c r="D40" s="170" t="s">
        <v>71</v>
      </c>
      <c r="E40" s="170" t="s">
        <v>167</v>
      </c>
      <c r="F40" s="159">
        <v>800</v>
      </c>
      <c r="G40" s="170">
        <v>70</v>
      </c>
      <c r="H40" s="167">
        <v>0</v>
      </c>
      <c r="I40" s="171">
        <v>0</v>
      </c>
      <c r="J40" s="167">
        <f>IFERROR(VLOOKUP($B40,Text_LoadSC!$A:$AS,J$1,0)+($H40/4),0)</f>
        <v>11433.396964695168</v>
      </c>
      <c r="K40" s="165">
        <f t="shared" si="4"/>
        <v>163.33424235278812</v>
      </c>
      <c r="L40" s="167">
        <f>IFERROR(VLOOKUP($B40,Text_LoadSC!$A:$AS,L$1,0)+($H40/4),0)</f>
        <v>13340.803158166558</v>
      </c>
      <c r="M40" s="165">
        <f t="shared" si="4"/>
        <v>190.58290225952226</v>
      </c>
      <c r="N40" s="167">
        <f>IFERROR(VLOOKUP($B40,Text_LoadSC!$A:$AS,N$1,0)+($H40/4),0)</f>
        <v>17461.34405341286</v>
      </c>
      <c r="O40" s="165">
        <f t="shared" si="50"/>
        <v>249.4477721916123</v>
      </c>
      <c r="P40" s="167">
        <f>IFERROR(VLOOKUP($B40,Text_LoadSC!$A:$AS,P$1,0)+($H40/4),0)</f>
        <v>17659.218337953749</v>
      </c>
      <c r="Q40" s="165">
        <f t="shared" si="51"/>
        <v>252.27454768505356</v>
      </c>
      <c r="R40" s="163">
        <f t="shared" si="5"/>
        <v>59894.762514228336</v>
      </c>
      <c r="S40" s="161">
        <f t="shared" si="6"/>
        <v>855.63946448897627</v>
      </c>
      <c r="U40" s="164">
        <f>IFERROR(VLOOKUP($B40,Text_LoadSC!$A:$AS,U$1,0)+($I40/4),0)</f>
        <v>298.2</v>
      </c>
      <c r="V40" s="165">
        <f t="shared" ref="V40:AB40" si="55">IFERROR(U40/$G40,0)</f>
        <v>4.26</v>
      </c>
      <c r="W40" s="166">
        <f>IFERROR(VLOOKUP($B40,Text_LoadSC!$A:$AS,W$1,0)+($I40/4),0)</f>
        <v>180.6</v>
      </c>
      <c r="X40" s="165">
        <f t="shared" si="55"/>
        <v>2.58</v>
      </c>
      <c r="Y40" s="167">
        <f>IFERROR(VLOOKUP($B40,Text_LoadSC!$A:$AS,Y$1,0)+($I40/4),0)</f>
        <v>91.7</v>
      </c>
      <c r="Z40" s="165">
        <f t="shared" si="55"/>
        <v>1.31</v>
      </c>
      <c r="AA40" s="167">
        <f>IFERROR(VLOOKUP($B40,Text_LoadSC!$A:$AS,AA$1,0)+($I40/4),0)</f>
        <v>31.5</v>
      </c>
      <c r="AB40" s="165">
        <f t="shared" si="55"/>
        <v>0.45</v>
      </c>
      <c r="AC40" s="163">
        <f t="shared" si="8"/>
        <v>602</v>
      </c>
      <c r="AD40" s="161">
        <f t="shared" si="9"/>
        <v>8.6</v>
      </c>
      <c r="AF40" s="167"/>
      <c r="AG40" s="165"/>
      <c r="AH40" s="167"/>
      <c r="AI40" s="165"/>
      <c r="AJ40" s="167"/>
      <c r="AK40" s="165"/>
      <c r="AL40" s="167"/>
      <c r="AM40" s="165"/>
      <c r="AN40" s="163"/>
      <c r="AO40" s="161"/>
      <c r="AQ40" s="164"/>
      <c r="AR40" s="165"/>
      <c r="AS40" s="166"/>
      <c r="AT40" s="165"/>
      <c r="AU40" s="167"/>
      <c r="AV40" s="165"/>
      <c r="AW40" s="167"/>
      <c r="AX40" s="165"/>
      <c r="AY40" s="163"/>
      <c r="AZ40" s="161"/>
      <c r="BB40" s="283">
        <f t="shared" si="10"/>
        <v>11433.396964695168</v>
      </c>
      <c r="BC40" s="283">
        <f t="shared" si="11"/>
        <v>13340.803158166558</v>
      </c>
      <c r="BD40" s="283">
        <f t="shared" si="12"/>
        <v>17461.34405341286</v>
      </c>
      <c r="BE40" s="283">
        <f t="shared" si="13"/>
        <v>17659.218337953749</v>
      </c>
      <c r="BF40" s="283">
        <f t="shared" si="14"/>
        <v>59894.762514228336</v>
      </c>
      <c r="BG40" s="283"/>
      <c r="BH40" s="283">
        <f t="shared" si="15"/>
        <v>298.2</v>
      </c>
      <c r="BI40" s="283">
        <f t="shared" si="16"/>
        <v>180.6</v>
      </c>
      <c r="BJ40" s="283">
        <f t="shared" si="17"/>
        <v>91.7</v>
      </c>
      <c r="BK40" s="283">
        <f t="shared" si="18"/>
        <v>31.5</v>
      </c>
      <c r="BL40" s="283">
        <f t="shared" si="19"/>
        <v>602</v>
      </c>
      <c r="BN40" s="283"/>
    </row>
    <row r="41" spans="2:66" s="86" customFormat="1" ht="13.5" customHeight="1">
      <c r="B41" s="168">
        <v>310001996</v>
      </c>
      <c r="C41" s="169">
        <v>310001996</v>
      </c>
      <c r="D41" s="170" t="s">
        <v>72</v>
      </c>
      <c r="E41" s="170" t="s">
        <v>168</v>
      </c>
      <c r="F41" s="159">
        <v>800</v>
      </c>
      <c r="G41" s="170">
        <v>70</v>
      </c>
      <c r="H41" s="167">
        <v>0</v>
      </c>
      <c r="I41" s="171">
        <v>0</v>
      </c>
      <c r="J41" s="167">
        <f>IFERROR(VLOOKUP($B41,Text_LoadSC!$A:$AS,J$1,0)+($H41/4),0)</f>
        <v>0</v>
      </c>
      <c r="K41" s="165">
        <f t="shared" si="4"/>
        <v>0</v>
      </c>
      <c r="L41" s="167">
        <f>IFERROR(VLOOKUP($B41,Text_LoadSC!$A:$AS,L$1,0)+($H41/4),0)</f>
        <v>0</v>
      </c>
      <c r="M41" s="165">
        <f t="shared" si="4"/>
        <v>0</v>
      </c>
      <c r="N41" s="167">
        <f>IFERROR(VLOOKUP($B41,Text_LoadSC!$A:$AS,N$1,0)+($H41/4),0)</f>
        <v>0</v>
      </c>
      <c r="O41" s="165">
        <f t="shared" si="50"/>
        <v>0</v>
      </c>
      <c r="P41" s="167">
        <f>IFERROR(VLOOKUP($B41,Text_LoadSC!$A:$AS,P$1,0)+($H41/4),0)</f>
        <v>0</v>
      </c>
      <c r="Q41" s="165">
        <f t="shared" si="51"/>
        <v>0</v>
      </c>
      <c r="R41" s="163">
        <f t="shared" si="5"/>
        <v>0</v>
      </c>
      <c r="S41" s="161">
        <f t="shared" si="6"/>
        <v>0</v>
      </c>
      <c r="U41" s="164">
        <f>IFERROR(VLOOKUP($B41,Text_LoadSC!$A:$AS,U$1,0)+($I41/4),0)</f>
        <v>0</v>
      </c>
      <c r="V41" s="165">
        <f t="shared" ref="V41:AB41" si="56">IFERROR(U41/$G41,0)</f>
        <v>0</v>
      </c>
      <c r="W41" s="166">
        <f>IFERROR(VLOOKUP($B41,Text_LoadSC!$A:$AS,W$1,0)+($I41/4),0)</f>
        <v>0</v>
      </c>
      <c r="X41" s="165">
        <f t="shared" si="56"/>
        <v>0</v>
      </c>
      <c r="Y41" s="167">
        <f>IFERROR(VLOOKUP($B41,Text_LoadSC!$A:$AS,Y$1,0)+($I41/4),0)</f>
        <v>0</v>
      </c>
      <c r="Z41" s="165">
        <f t="shared" si="56"/>
        <v>0</v>
      </c>
      <c r="AA41" s="167">
        <f>IFERROR(VLOOKUP($B41,Text_LoadSC!$A:$AS,AA$1,0)+($I41/4),0)</f>
        <v>0</v>
      </c>
      <c r="AB41" s="165">
        <f t="shared" si="56"/>
        <v>0</v>
      </c>
      <c r="AC41" s="163">
        <f t="shared" si="8"/>
        <v>0</v>
      </c>
      <c r="AD41" s="161">
        <f t="shared" si="9"/>
        <v>0</v>
      </c>
      <c r="AF41" s="167"/>
      <c r="AG41" s="165"/>
      <c r="AH41" s="167"/>
      <c r="AI41" s="165"/>
      <c r="AJ41" s="167"/>
      <c r="AK41" s="165"/>
      <c r="AL41" s="167"/>
      <c r="AM41" s="165"/>
      <c r="AN41" s="163"/>
      <c r="AO41" s="161"/>
      <c r="AQ41" s="164"/>
      <c r="AR41" s="165"/>
      <c r="AS41" s="166"/>
      <c r="AT41" s="165"/>
      <c r="AU41" s="167"/>
      <c r="AV41" s="165"/>
      <c r="AW41" s="167"/>
      <c r="AX41" s="165"/>
      <c r="AY41" s="163"/>
      <c r="AZ41" s="161"/>
      <c r="BB41" s="283">
        <f t="shared" si="10"/>
        <v>0</v>
      </c>
      <c r="BC41" s="283">
        <f t="shared" si="11"/>
        <v>0</v>
      </c>
      <c r="BD41" s="283">
        <f t="shared" si="12"/>
        <v>0</v>
      </c>
      <c r="BE41" s="283">
        <f t="shared" si="13"/>
        <v>0</v>
      </c>
      <c r="BF41" s="283">
        <f t="shared" si="14"/>
        <v>0</v>
      </c>
      <c r="BG41" s="283"/>
      <c r="BH41" s="283">
        <f t="shared" si="15"/>
        <v>0</v>
      </c>
      <c r="BI41" s="283">
        <f t="shared" si="16"/>
        <v>0</v>
      </c>
      <c r="BJ41" s="283">
        <f t="shared" si="17"/>
        <v>0</v>
      </c>
      <c r="BK41" s="283">
        <f t="shared" si="18"/>
        <v>0</v>
      </c>
      <c r="BL41" s="283">
        <f t="shared" si="19"/>
        <v>0</v>
      </c>
      <c r="BN41" s="283"/>
    </row>
    <row r="42" spans="2:66" s="86" customFormat="1" ht="13.5" customHeight="1">
      <c r="B42" s="168">
        <v>310003155</v>
      </c>
      <c r="C42" s="169">
        <v>310003155</v>
      </c>
      <c r="D42" s="170" t="s">
        <v>911</v>
      </c>
      <c r="E42" s="170" t="s">
        <v>204</v>
      </c>
      <c r="F42" s="159">
        <v>350</v>
      </c>
      <c r="G42" s="170">
        <v>72</v>
      </c>
      <c r="H42" s="167">
        <v>0</v>
      </c>
      <c r="I42" s="171">
        <v>0</v>
      </c>
      <c r="J42" s="167">
        <f>IFERROR(VLOOKUP($B42,Text_LoadSC!$A:$AS,J$1,0)+($H42/4),0)</f>
        <v>3277.8769422001242</v>
      </c>
      <c r="K42" s="165">
        <f t="shared" si="4"/>
        <v>45.526068641668388</v>
      </c>
      <c r="L42" s="167">
        <f>IFERROR(VLOOKUP($B42,Text_LoadSC!$A:$AS,L$1,0)+($H42/4),0)</f>
        <v>3290.1230577998758</v>
      </c>
      <c r="M42" s="165">
        <f t="shared" si="4"/>
        <v>45.696153580553833</v>
      </c>
      <c r="N42" s="167">
        <f>IFERROR(VLOOKUP($B42,Text_LoadSC!$A:$AS,N$1,0)+($H42/4),0)</f>
        <v>3277.8769422001242</v>
      </c>
      <c r="O42" s="165">
        <f t="shared" si="50"/>
        <v>45.526068641668388</v>
      </c>
      <c r="P42" s="167">
        <f>IFERROR(VLOOKUP($B42,Text_LoadSC!$A:$AS,P$1,0)+($H42/4),0)</f>
        <v>3290.1230577998758</v>
      </c>
      <c r="Q42" s="165">
        <f t="shared" si="51"/>
        <v>45.696153580553833</v>
      </c>
      <c r="R42" s="163">
        <f t="shared" si="5"/>
        <v>13136</v>
      </c>
      <c r="S42" s="161">
        <f t="shared" si="6"/>
        <v>182.44444444444446</v>
      </c>
      <c r="U42" s="164">
        <f>IFERROR(VLOOKUP($B42,Text_LoadSC!$A:$AS,U$1,0)+($I42/4),0)</f>
        <v>17871.491718352368</v>
      </c>
      <c r="V42" s="165">
        <f t="shared" ref="V42:AB42" si="57">IFERROR(U42/$G42,0)</f>
        <v>248.21516275489401</v>
      </c>
      <c r="W42" s="166">
        <f>IFERROR(VLOOKUP($B42,Text_LoadSC!$A:$AS,W$1,0)+($I42/4),0)</f>
        <v>15127.282880143672</v>
      </c>
      <c r="X42" s="165">
        <f t="shared" si="57"/>
        <v>210.10115111310654</v>
      </c>
      <c r="Y42" s="167">
        <f>IFERROR(VLOOKUP($B42,Text_LoadSC!$A:$AS,Y$1,0)+($I42/4),0)</f>
        <v>12497.597366609936</v>
      </c>
      <c r="Z42" s="165">
        <f t="shared" si="57"/>
        <v>173.57774120291577</v>
      </c>
      <c r="AA42" s="167">
        <f>IFERROR(VLOOKUP($B42,Text_LoadSC!$A:$AS,AA$1,0)+($I42/4),0)</f>
        <v>9982.435177751162</v>
      </c>
      <c r="AB42" s="165">
        <f t="shared" si="57"/>
        <v>138.64493302432169</v>
      </c>
      <c r="AC42" s="163">
        <f t="shared" si="8"/>
        <v>55478.807142857142</v>
      </c>
      <c r="AD42" s="161">
        <f t="shared" si="9"/>
        <v>770.53898809523798</v>
      </c>
      <c r="AF42" s="167"/>
      <c r="AG42" s="165"/>
      <c r="AH42" s="167"/>
      <c r="AI42" s="165"/>
      <c r="AJ42" s="167"/>
      <c r="AK42" s="165"/>
      <c r="AL42" s="167"/>
      <c r="AM42" s="165"/>
      <c r="AN42" s="163"/>
      <c r="AO42" s="161"/>
      <c r="AQ42" s="164"/>
      <c r="AR42" s="165"/>
      <c r="AS42" s="166"/>
      <c r="AT42" s="165"/>
      <c r="AU42" s="167"/>
      <c r="AV42" s="165"/>
      <c r="AW42" s="167"/>
      <c r="AX42" s="165"/>
      <c r="AY42" s="163"/>
      <c r="AZ42" s="161"/>
      <c r="BB42" s="283">
        <f t="shared" si="10"/>
        <v>3277.8769422001242</v>
      </c>
      <c r="BC42" s="283">
        <f t="shared" si="11"/>
        <v>3290.1230577998758</v>
      </c>
      <c r="BD42" s="283">
        <f t="shared" si="12"/>
        <v>3277.8769422001242</v>
      </c>
      <c r="BE42" s="283">
        <f t="shared" si="13"/>
        <v>3290.1230577998758</v>
      </c>
      <c r="BF42" s="283">
        <f t="shared" si="14"/>
        <v>13136</v>
      </c>
      <c r="BG42" s="283"/>
      <c r="BH42" s="283">
        <f t="shared" si="15"/>
        <v>17871.491718352368</v>
      </c>
      <c r="BI42" s="283">
        <f t="shared" si="16"/>
        <v>15127.282880143672</v>
      </c>
      <c r="BJ42" s="283">
        <f t="shared" si="17"/>
        <v>12497.597366609936</v>
      </c>
      <c r="BK42" s="283">
        <f t="shared" si="18"/>
        <v>9982.435177751162</v>
      </c>
      <c r="BL42" s="283">
        <f t="shared" si="19"/>
        <v>55478.807142857142</v>
      </c>
      <c r="BN42" s="283"/>
    </row>
    <row r="43" spans="2:66" s="86" customFormat="1" ht="13.5" customHeight="1">
      <c r="B43" s="168">
        <v>310003165</v>
      </c>
      <c r="C43" s="169">
        <v>310003165</v>
      </c>
      <c r="D43" s="170" t="s">
        <v>82</v>
      </c>
      <c r="E43" s="170" t="s">
        <v>912</v>
      </c>
      <c r="F43" s="159">
        <v>400</v>
      </c>
      <c r="G43" s="170">
        <v>60</v>
      </c>
      <c r="H43" s="167">
        <v>0</v>
      </c>
      <c r="I43" s="171">
        <v>0</v>
      </c>
      <c r="J43" s="167">
        <f>IFERROR(VLOOKUP($B43,Text_LoadSC!$A:$AS,J$1,0)+($H43/4),0)</f>
        <v>0</v>
      </c>
      <c r="K43" s="165">
        <f t="shared" si="4"/>
        <v>0</v>
      </c>
      <c r="L43" s="167">
        <f>IFERROR(VLOOKUP($B43,Text_LoadSC!$A:$AS,L$1,0)+($H43/4),0)</f>
        <v>0</v>
      </c>
      <c r="M43" s="165">
        <f t="shared" si="4"/>
        <v>0</v>
      </c>
      <c r="N43" s="167">
        <f>IFERROR(VLOOKUP($B43,Text_LoadSC!$A:$AS,N$1,0)+($H43/4),0)</f>
        <v>0</v>
      </c>
      <c r="O43" s="165">
        <f t="shared" si="50"/>
        <v>0</v>
      </c>
      <c r="P43" s="167">
        <f>IFERROR(VLOOKUP($B43,Text_LoadSC!$A:$AS,P$1,0)+($H43/4),0)</f>
        <v>0</v>
      </c>
      <c r="Q43" s="165">
        <f t="shared" si="51"/>
        <v>0</v>
      </c>
      <c r="R43" s="163"/>
      <c r="S43" s="161">
        <f t="shared" si="6"/>
        <v>0</v>
      </c>
      <c r="U43" s="164">
        <f>IFERROR(VLOOKUP($B43,Text_LoadSC!$A:$AS,U$1,0)+($I43/4),0)</f>
        <v>0</v>
      </c>
      <c r="V43" s="165">
        <f t="shared" ref="V43:AB43" si="58">IFERROR(U43/$G43,0)</f>
        <v>0</v>
      </c>
      <c r="W43" s="166">
        <f>IFERROR(VLOOKUP($B43,Text_LoadSC!$A:$AS,W$1,0)+($I43/4),0)</f>
        <v>0</v>
      </c>
      <c r="X43" s="165">
        <f t="shared" si="58"/>
        <v>0</v>
      </c>
      <c r="Y43" s="167">
        <f>IFERROR(VLOOKUP($B43,Text_LoadSC!$A:$AS,Y$1,0)+($I43/4),0)</f>
        <v>0</v>
      </c>
      <c r="Z43" s="165">
        <f t="shared" si="58"/>
        <v>0</v>
      </c>
      <c r="AA43" s="167">
        <f>IFERROR(VLOOKUP($B43,Text_LoadSC!$A:$AS,AA$1,0)+($I43/4),0)</f>
        <v>0</v>
      </c>
      <c r="AB43" s="165">
        <f t="shared" si="58"/>
        <v>0</v>
      </c>
      <c r="AC43" s="163"/>
      <c r="AD43" s="161">
        <f t="shared" si="9"/>
        <v>0</v>
      </c>
      <c r="AF43" s="167"/>
      <c r="AG43" s="165"/>
      <c r="AH43" s="167"/>
      <c r="AI43" s="165"/>
      <c r="AJ43" s="167"/>
      <c r="AK43" s="165"/>
      <c r="AL43" s="167"/>
      <c r="AM43" s="165"/>
      <c r="AN43" s="163"/>
      <c r="AO43" s="161"/>
      <c r="AQ43" s="164"/>
      <c r="AR43" s="165"/>
      <c r="AS43" s="166"/>
      <c r="AT43" s="165"/>
      <c r="AU43" s="167"/>
      <c r="AV43" s="165"/>
      <c r="AW43" s="167"/>
      <c r="AX43" s="165"/>
      <c r="AY43" s="163"/>
      <c r="AZ43" s="161"/>
      <c r="BB43" s="283">
        <f t="shared" si="10"/>
        <v>0</v>
      </c>
      <c r="BC43" s="283">
        <f t="shared" si="11"/>
        <v>0</v>
      </c>
      <c r="BD43" s="283">
        <f t="shared" si="12"/>
        <v>0</v>
      </c>
      <c r="BE43" s="283">
        <f t="shared" si="13"/>
        <v>0</v>
      </c>
      <c r="BF43" s="283">
        <f t="shared" si="14"/>
        <v>0</v>
      </c>
      <c r="BG43" s="283"/>
      <c r="BH43" s="283">
        <f t="shared" si="15"/>
        <v>0</v>
      </c>
      <c r="BI43" s="283">
        <f t="shared" si="16"/>
        <v>0</v>
      </c>
      <c r="BJ43" s="283">
        <f t="shared" si="17"/>
        <v>0</v>
      </c>
      <c r="BK43" s="283">
        <f t="shared" si="18"/>
        <v>0</v>
      </c>
      <c r="BL43" s="283">
        <f t="shared" si="19"/>
        <v>0</v>
      </c>
      <c r="BN43" s="283"/>
    </row>
    <row r="44" spans="2:66" s="86" customFormat="1" ht="13.5" customHeight="1">
      <c r="B44" s="168">
        <v>310003164</v>
      </c>
      <c r="C44" s="169">
        <v>310003164</v>
      </c>
      <c r="D44" s="170" t="s">
        <v>80</v>
      </c>
      <c r="E44" s="170" t="s">
        <v>913</v>
      </c>
      <c r="F44" s="159">
        <v>400</v>
      </c>
      <c r="G44" s="170">
        <v>60</v>
      </c>
      <c r="H44" s="167">
        <v>0</v>
      </c>
      <c r="I44" s="171">
        <v>0</v>
      </c>
      <c r="J44" s="167">
        <f>IFERROR(VLOOKUP($B44,Text_LoadSC!$A:$AS,J$1,0)+($H44/4),0)</f>
        <v>0</v>
      </c>
      <c r="K44" s="165">
        <f t="shared" si="4"/>
        <v>0</v>
      </c>
      <c r="L44" s="167">
        <f>IFERROR(VLOOKUP($B44,Text_LoadSC!$A:$AS,L$1,0)+($H44/4),0)</f>
        <v>0</v>
      </c>
      <c r="M44" s="165">
        <f t="shared" si="4"/>
        <v>0</v>
      </c>
      <c r="N44" s="167">
        <f>IFERROR(VLOOKUP($B44,Text_LoadSC!$A:$AS,N$1,0)+($H44/4),0)</f>
        <v>0</v>
      </c>
      <c r="O44" s="165">
        <f t="shared" si="50"/>
        <v>0</v>
      </c>
      <c r="P44" s="167">
        <f>IFERROR(VLOOKUP($B44,Text_LoadSC!$A:$AS,P$1,0)+($H44/4),0)</f>
        <v>0</v>
      </c>
      <c r="Q44" s="165">
        <f t="shared" si="51"/>
        <v>0</v>
      </c>
      <c r="R44" s="163"/>
      <c r="S44" s="161">
        <f t="shared" si="6"/>
        <v>0</v>
      </c>
      <c r="U44" s="164">
        <f>IFERROR(VLOOKUP($B44,Text_LoadSC!$A:$AS,U$1,0)+($I44/4),0)</f>
        <v>0</v>
      </c>
      <c r="V44" s="165">
        <f t="shared" ref="V44:AB44" si="59">IFERROR(U44/$G44,0)</f>
        <v>0</v>
      </c>
      <c r="W44" s="166">
        <f>IFERROR(VLOOKUP($B44,Text_LoadSC!$A:$AS,W$1,0)+($I44/4),0)</f>
        <v>0</v>
      </c>
      <c r="X44" s="165">
        <f t="shared" si="59"/>
        <v>0</v>
      </c>
      <c r="Y44" s="167">
        <f>IFERROR(VLOOKUP($B44,Text_LoadSC!$A:$AS,Y$1,0)+($I44/4),0)</f>
        <v>0</v>
      </c>
      <c r="Z44" s="165">
        <f t="shared" si="59"/>
        <v>0</v>
      </c>
      <c r="AA44" s="167">
        <f>IFERROR(VLOOKUP($B44,Text_LoadSC!$A:$AS,AA$1,0)+($I44/4),0)</f>
        <v>0</v>
      </c>
      <c r="AB44" s="165">
        <f t="shared" si="59"/>
        <v>0</v>
      </c>
      <c r="AC44" s="163"/>
      <c r="AD44" s="161">
        <f t="shared" si="9"/>
        <v>0</v>
      </c>
      <c r="AF44" s="167"/>
      <c r="AG44" s="165"/>
      <c r="AH44" s="167"/>
      <c r="AI44" s="165"/>
      <c r="AJ44" s="167"/>
      <c r="AK44" s="165"/>
      <c r="AL44" s="167"/>
      <c r="AM44" s="165"/>
      <c r="AN44" s="163"/>
      <c r="AO44" s="161"/>
      <c r="AQ44" s="164"/>
      <c r="AR44" s="165"/>
      <c r="AS44" s="166"/>
      <c r="AT44" s="165"/>
      <c r="AU44" s="167"/>
      <c r="AV44" s="165"/>
      <c r="AW44" s="167"/>
      <c r="AX44" s="165"/>
      <c r="AY44" s="163"/>
      <c r="AZ44" s="161"/>
      <c r="BB44" s="283">
        <f t="shared" si="10"/>
        <v>0</v>
      </c>
      <c r="BC44" s="283">
        <f t="shared" si="11"/>
        <v>0</v>
      </c>
      <c r="BD44" s="283">
        <f t="shared" si="12"/>
        <v>0</v>
      </c>
      <c r="BE44" s="283">
        <f t="shared" si="13"/>
        <v>0</v>
      </c>
      <c r="BF44" s="283">
        <f t="shared" si="14"/>
        <v>0</v>
      </c>
      <c r="BG44" s="283"/>
      <c r="BH44" s="283">
        <f t="shared" si="15"/>
        <v>0</v>
      </c>
      <c r="BI44" s="283">
        <f t="shared" si="16"/>
        <v>0</v>
      </c>
      <c r="BJ44" s="283">
        <f t="shared" si="17"/>
        <v>0</v>
      </c>
      <c r="BK44" s="283">
        <f t="shared" si="18"/>
        <v>0</v>
      </c>
      <c r="BL44" s="283">
        <f t="shared" si="19"/>
        <v>0</v>
      </c>
      <c r="BN44" s="283"/>
    </row>
    <row r="45" spans="2:66" s="86" customFormat="1" ht="13.5" customHeight="1">
      <c r="B45" s="168">
        <v>310003341</v>
      </c>
      <c r="C45" s="169">
        <v>310003341</v>
      </c>
      <c r="D45" s="170" t="s">
        <v>86</v>
      </c>
      <c r="E45" s="170" t="s">
        <v>914</v>
      </c>
      <c r="F45" s="159">
        <v>400</v>
      </c>
      <c r="G45" s="170">
        <v>60</v>
      </c>
      <c r="H45" s="167">
        <v>0</v>
      </c>
      <c r="I45" s="171">
        <v>0</v>
      </c>
      <c r="J45" s="167">
        <f>IFERROR(VLOOKUP($B45,Text_LoadSC!$A:$AS,J$1,0)+($H45/4),0)</f>
        <v>0</v>
      </c>
      <c r="K45" s="165">
        <f t="shared" si="4"/>
        <v>0</v>
      </c>
      <c r="L45" s="167">
        <f>IFERROR(VLOOKUP($B45,Text_LoadSC!$A:$AS,L$1,0)+($H45/4),0)</f>
        <v>0</v>
      </c>
      <c r="M45" s="165">
        <f t="shared" si="4"/>
        <v>0</v>
      </c>
      <c r="N45" s="167">
        <f>IFERROR(VLOOKUP($B45,Text_LoadSC!$A:$AS,N$1,0)+($H45/4),0)</f>
        <v>0</v>
      </c>
      <c r="O45" s="165">
        <f t="shared" si="50"/>
        <v>0</v>
      </c>
      <c r="P45" s="167">
        <f>IFERROR(VLOOKUP($B45,Text_LoadSC!$A:$AS,P$1,0)+($H45/4),0)</f>
        <v>0</v>
      </c>
      <c r="Q45" s="165">
        <f t="shared" si="51"/>
        <v>0</v>
      </c>
      <c r="R45" s="163">
        <f t="shared" si="5"/>
        <v>0</v>
      </c>
      <c r="S45" s="161">
        <f t="shared" si="6"/>
        <v>0</v>
      </c>
      <c r="U45" s="164">
        <f>IFERROR(VLOOKUP($B45,Text_LoadSC!$A:$AS,U$1,0)+($I45/4),0)</f>
        <v>0</v>
      </c>
      <c r="V45" s="165">
        <f t="shared" ref="V45:AB45" si="60">IFERROR(U45/$G45,0)</f>
        <v>0</v>
      </c>
      <c r="W45" s="166">
        <f>IFERROR(VLOOKUP($B45,Text_LoadSC!$A:$AS,W$1,0)+($I45/4),0)</f>
        <v>0</v>
      </c>
      <c r="X45" s="165">
        <f t="shared" si="60"/>
        <v>0</v>
      </c>
      <c r="Y45" s="167">
        <f>IFERROR(VLOOKUP($B45,Text_LoadSC!$A:$AS,Y$1,0)+($I45/4),0)</f>
        <v>0</v>
      </c>
      <c r="Z45" s="165">
        <f t="shared" si="60"/>
        <v>0</v>
      </c>
      <c r="AA45" s="167">
        <f>IFERROR(VLOOKUP($B45,Text_LoadSC!$A:$AS,AA$1,0)+($I45/4),0)</f>
        <v>0</v>
      </c>
      <c r="AB45" s="165">
        <f t="shared" si="60"/>
        <v>0</v>
      </c>
      <c r="AC45" s="163">
        <f t="shared" si="8"/>
        <v>0</v>
      </c>
      <c r="AD45" s="161">
        <f t="shared" si="9"/>
        <v>0</v>
      </c>
      <c r="AF45" s="167"/>
      <c r="AG45" s="165"/>
      <c r="AH45" s="167"/>
      <c r="AI45" s="165"/>
      <c r="AJ45" s="167"/>
      <c r="AK45" s="165"/>
      <c r="AL45" s="167"/>
      <c r="AM45" s="165"/>
      <c r="AN45" s="163"/>
      <c r="AO45" s="161"/>
      <c r="AQ45" s="164"/>
      <c r="AR45" s="165"/>
      <c r="AS45" s="166"/>
      <c r="AT45" s="165"/>
      <c r="AU45" s="167"/>
      <c r="AV45" s="165"/>
      <c r="AW45" s="167"/>
      <c r="AX45" s="165"/>
      <c r="AY45" s="163"/>
      <c r="AZ45" s="161"/>
      <c r="BB45" s="283">
        <f t="shared" si="10"/>
        <v>0</v>
      </c>
      <c r="BC45" s="283">
        <f t="shared" si="11"/>
        <v>0</v>
      </c>
      <c r="BD45" s="283">
        <f t="shared" si="12"/>
        <v>0</v>
      </c>
      <c r="BE45" s="283">
        <f t="shared" si="13"/>
        <v>0</v>
      </c>
      <c r="BF45" s="283">
        <f t="shared" si="14"/>
        <v>0</v>
      </c>
      <c r="BG45" s="283"/>
      <c r="BH45" s="283">
        <f t="shared" si="15"/>
        <v>0</v>
      </c>
      <c r="BI45" s="283">
        <f t="shared" si="16"/>
        <v>0</v>
      </c>
      <c r="BJ45" s="283">
        <f t="shared" si="17"/>
        <v>0</v>
      </c>
      <c r="BK45" s="283">
        <f t="shared" si="18"/>
        <v>0</v>
      </c>
      <c r="BL45" s="283">
        <f t="shared" si="19"/>
        <v>0</v>
      </c>
      <c r="BN45" s="283"/>
    </row>
    <row r="46" spans="2:66" s="86" customFormat="1" ht="13.5" customHeight="1">
      <c r="B46" s="168">
        <v>310003417</v>
      </c>
      <c r="C46" s="169">
        <v>310003417</v>
      </c>
      <c r="D46" s="170" t="s">
        <v>346</v>
      </c>
      <c r="E46" s="170" t="s">
        <v>915</v>
      </c>
      <c r="F46" s="159">
        <v>380</v>
      </c>
      <c r="G46" s="170">
        <v>72</v>
      </c>
      <c r="H46" s="167">
        <v>0</v>
      </c>
      <c r="I46" s="171">
        <v>0</v>
      </c>
      <c r="J46" s="167">
        <f>IFERROR(VLOOKUP($B46,Text_LoadSC!$A:$AS,J$1,0)+($H46/4),0)</f>
        <v>0</v>
      </c>
      <c r="K46" s="165">
        <f t="shared" si="4"/>
        <v>0</v>
      </c>
      <c r="L46" s="167">
        <f>IFERROR(VLOOKUP($B46,Text_LoadSC!$A:$AS,L$1,0)+($H46/4),0)</f>
        <v>0</v>
      </c>
      <c r="M46" s="165">
        <f t="shared" si="4"/>
        <v>0</v>
      </c>
      <c r="N46" s="167">
        <f>IFERROR(VLOOKUP($B46,Text_LoadSC!$A:$AS,N$1,0)+($H46/4),0)</f>
        <v>0</v>
      </c>
      <c r="O46" s="165">
        <f t="shared" si="50"/>
        <v>0</v>
      </c>
      <c r="P46" s="172">
        <f>IFERROR(VLOOKUP($B46,Text_LoadSC!$A:$AS,P$1,0)+($H46/4),0)</f>
        <v>0</v>
      </c>
      <c r="Q46" s="173">
        <f t="shared" si="51"/>
        <v>0</v>
      </c>
      <c r="R46" s="174">
        <f t="shared" si="5"/>
        <v>0</v>
      </c>
      <c r="S46" s="175">
        <f t="shared" si="6"/>
        <v>0</v>
      </c>
      <c r="U46" s="176">
        <f>IFERROR(VLOOKUP($B46,Text_LoadSC!$A:$AS,U$1,0)+($I46/4),0)</f>
        <v>0</v>
      </c>
      <c r="V46" s="173">
        <f t="shared" ref="V46:AB46" si="61">IFERROR(U46/$G46,0)</f>
        <v>0</v>
      </c>
      <c r="W46" s="177">
        <f>IFERROR(VLOOKUP($B46,Text_LoadSC!$A:$AS,W$1,0)+($I46/4),0)</f>
        <v>0</v>
      </c>
      <c r="X46" s="173">
        <f t="shared" si="61"/>
        <v>0</v>
      </c>
      <c r="Y46" s="172">
        <f>IFERROR(VLOOKUP($B46,Text_LoadSC!$A:$AS,Y$1,0)+($I46/4),0)</f>
        <v>0</v>
      </c>
      <c r="Z46" s="173">
        <f t="shared" si="61"/>
        <v>0</v>
      </c>
      <c r="AA46" s="172">
        <f>IFERROR(VLOOKUP($B46,Text_LoadSC!$A:$AS,AA$1,0)+($I46/4),0)</f>
        <v>0</v>
      </c>
      <c r="AB46" s="165">
        <f t="shared" si="61"/>
        <v>0</v>
      </c>
      <c r="AC46" s="163">
        <f t="shared" si="8"/>
        <v>0</v>
      </c>
      <c r="AD46" s="161">
        <f t="shared" si="9"/>
        <v>0</v>
      </c>
      <c r="AF46" s="167"/>
      <c r="AG46" s="165"/>
      <c r="AH46" s="167"/>
      <c r="AI46" s="165"/>
      <c r="AJ46" s="167"/>
      <c r="AK46" s="165"/>
      <c r="AL46" s="172"/>
      <c r="AM46" s="173"/>
      <c r="AN46" s="174"/>
      <c r="AO46" s="175"/>
      <c r="AQ46" s="176"/>
      <c r="AR46" s="173"/>
      <c r="AS46" s="177"/>
      <c r="AT46" s="173"/>
      <c r="AU46" s="172"/>
      <c r="AV46" s="173"/>
      <c r="AW46" s="172"/>
      <c r="AX46" s="165"/>
      <c r="AY46" s="163"/>
      <c r="AZ46" s="161"/>
      <c r="BB46" s="283">
        <f t="shared" si="10"/>
        <v>0</v>
      </c>
      <c r="BC46" s="283">
        <f t="shared" si="11"/>
        <v>0</v>
      </c>
      <c r="BD46" s="283">
        <f t="shared" si="12"/>
        <v>0</v>
      </c>
      <c r="BE46" s="283">
        <f t="shared" si="13"/>
        <v>0</v>
      </c>
      <c r="BF46" s="283">
        <f t="shared" si="14"/>
        <v>0</v>
      </c>
      <c r="BG46" s="283"/>
      <c r="BH46" s="283">
        <f t="shared" si="15"/>
        <v>0</v>
      </c>
      <c r="BI46" s="283">
        <f t="shared" si="16"/>
        <v>0</v>
      </c>
      <c r="BJ46" s="283">
        <f t="shared" si="17"/>
        <v>0</v>
      </c>
      <c r="BK46" s="283">
        <f t="shared" si="18"/>
        <v>0</v>
      </c>
      <c r="BL46" s="283">
        <f t="shared" si="19"/>
        <v>0</v>
      </c>
      <c r="BN46" s="283"/>
    </row>
    <row r="47" spans="2:66" s="86" customFormat="1" ht="13.5" customHeight="1">
      <c r="B47" s="168">
        <v>310003603</v>
      </c>
      <c r="C47" s="169">
        <v>310003603</v>
      </c>
      <c r="D47" s="170" t="s">
        <v>208</v>
      </c>
      <c r="E47" s="170" t="s">
        <v>208</v>
      </c>
      <c r="F47" s="159">
        <v>400</v>
      </c>
      <c r="G47" s="170">
        <v>60</v>
      </c>
      <c r="H47" s="167">
        <v>0</v>
      </c>
      <c r="I47" s="171">
        <v>0</v>
      </c>
      <c r="J47" s="167">
        <f>IFERROR(VLOOKUP($B47,Text_LoadSC!$A:$AS,J$1,0)+($H47/4),0)</f>
        <v>0</v>
      </c>
      <c r="K47" s="165">
        <f t="shared" si="4"/>
        <v>0</v>
      </c>
      <c r="L47" s="167">
        <f>IFERROR(VLOOKUP($B47,Text_LoadSC!$A:$AS,L$1,0)+($H47/4),0)</f>
        <v>0</v>
      </c>
      <c r="M47" s="165">
        <f t="shared" si="4"/>
        <v>0</v>
      </c>
      <c r="N47" s="167">
        <f>IFERROR(VLOOKUP($B47,Text_LoadSC!$A:$AS,N$1,0)+($H47/4),0)</f>
        <v>0</v>
      </c>
      <c r="O47" s="165">
        <f t="shared" si="50"/>
        <v>0</v>
      </c>
      <c r="P47" s="172">
        <f>IFERROR(VLOOKUP($B47,Text_LoadSC!$A:$AS,P$1,0)+($H47/4),0)</f>
        <v>0</v>
      </c>
      <c r="Q47" s="173">
        <f t="shared" si="51"/>
        <v>0</v>
      </c>
      <c r="R47" s="174">
        <f t="shared" si="5"/>
        <v>0</v>
      </c>
      <c r="S47" s="175">
        <f t="shared" si="6"/>
        <v>0</v>
      </c>
      <c r="U47" s="176">
        <f>IFERROR(VLOOKUP($B47,Text_LoadSC!$A:$AS,U$1,0)+($I47/4),0)</f>
        <v>0</v>
      </c>
      <c r="V47" s="173">
        <f t="shared" ref="V47:AB47" si="62">IFERROR(U47/$G47,0)</f>
        <v>0</v>
      </c>
      <c r="W47" s="177">
        <f>IFERROR(VLOOKUP($B47,Text_LoadSC!$A:$AS,W$1,0)+($I47/4),0)</f>
        <v>0</v>
      </c>
      <c r="X47" s="173">
        <f t="shared" si="62"/>
        <v>0</v>
      </c>
      <c r="Y47" s="172">
        <f>IFERROR(VLOOKUP($B47,Text_LoadSC!$A:$AS,Y$1,0)+($I47/4),0)</f>
        <v>0</v>
      </c>
      <c r="Z47" s="173">
        <f t="shared" si="62"/>
        <v>0</v>
      </c>
      <c r="AA47" s="172">
        <f>IFERROR(VLOOKUP($B47,Text_LoadSC!$A:$AS,AA$1,0)+($I47/4),0)</f>
        <v>0</v>
      </c>
      <c r="AB47" s="165">
        <f t="shared" si="62"/>
        <v>0</v>
      </c>
      <c r="AC47" s="163">
        <f t="shared" si="8"/>
        <v>0</v>
      </c>
      <c r="AD47" s="161">
        <f t="shared" si="9"/>
        <v>0</v>
      </c>
      <c r="AF47" s="167"/>
      <c r="AG47" s="165"/>
      <c r="AH47" s="167"/>
      <c r="AI47" s="165"/>
      <c r="AJ47" s="167"/>
      <c r="AK47" s="165"/>
      <c r="AL47" s="172"/>
      <c r="AM47" s="173"/>
      <c r="AN47" s="174"/>
      <c r="AO47" s="175"/>
      <c r="AQ47" s="176"/>
      <c r="AR47" s="173"/>
      <c r="AS47" s="177"/>
      <c r="AT47" s="173"/>
      <c r="AU47" s="172"/>
      <c r="AV47" s="173"/>
      <c r="AW47" s="172"/>
      <c r="AX47" s="165"/>
      <c r="AY47" s="163"/>
      <c r="AZ47" s="161"/>
      <c r="BB47" s="283">
        <f t="shared" si="10"/>
        <v>0</v>
      </c>
      <c r="BC47" s="283">
        <f t="shared" si="11"/>
        <v>0</v>
      </c>
      <c r="BD47" s="283">
        <f t="shared" si="12"/>
        <v>0</v>
      </c>
      <c r="BE47" s="283">
        <f t="shared" si="13"/>
        <v>0</v>
      </c>
      <c r="BF47" s="283">
        <f t="shared" si="14"/>
        <v>0</v>
      </c>
      <c r="BG47" s="283"/>
      <c r="BH47" s="283">
        <f t="shared" si="15"/>
        <v>0</v>
      </c>
      <c r="BI47" s="283">
        <f t="shared" si="16"/>
        <v>0</v>
      </c>
      <c r="BJ47" s="283">
        <f t="shared" si="17"/>
        <v>0</v>
      </c>
      <c r="BK47" s="283">
        <f t="shared" si="18"/>
        <v>0</v>
      </c>
      <c r="BL47" s="283">
        <f t="shared" si="19"/>
        <v>0</v>
      </c>
      <c r="BN47" s="283"/>
    </row>
    <row r="48" spans="2:66" s="86" customFormat="1" ht="13.5" customHeight="1">
      <c r="B48" s="168">
        <v>310003649</v>
      </c>
      <c r="C48" s="169">
        <v>310003649</v>
      </c>
      <c r="D48" s="170" t="s">
        <v>916</v>
      </c>
      <c r="E48" s="170" t="s">
        <v>917</v>
      </c>
      <c r="F48" s="159">
        <v>350</v>
      </c>
      <c r="G48" s="170">
        <v>72</v>
      </c>
      <c r="H48" s="167">
        <v>0</v>
      </c>
      <c r="I48" s="171">
        <v>0</v>
      </c>
      <c r="J48" s="167">
        <f>IFERROR(VLOOKUP($B48,Text_LoadSC!$A:$AS,J$1,0)+($H48/4),0)</f>
        <v>2291.4200477326967</v>
      </c>
      <c r="K48" s="165">
        <f t="shared" si="4"/>
        <v>31.8252784407319</v>
      </c>
      <c r="L48" s="167">
        <f>IFERROR(VLOOKUP($B48,Text_LoadSC!$A:$AS,L$1,0)+($H48/4),0)</f>
        <v>2313.2430958063414</v>
      </c>
      <c r="M48" s="165">
        <f t="shared" si="4"/>
        <v>32.128376330643633</v>
      </c>
      <c r="N48" s="167">
        <f>IFERROR(VLOOKUP($B48,Text_LoadSC!$A:$AS,N$1,0)+($H48/4),0)</f>
        <v>2269.596999659052</v>
      </c>
      <c r="O48" s="165">
        <f t="shared" si="50"/>
        <v>31.522180550820167</v>
      </c>
      <c r="P48" s="172">
        <f>IFERROR(VLOOKUP($B48,Text_LoadSC!$A:$AS,P$1,0)+($H48/4),0)</f>
        <v>2269.596999659052</v>
      </c>
      <c r="Q48" s="173">
        <f t="shared" si="51"/>
        <v>31.522180550820167</v>
      </c>
      <c r="R48" s="174">
        <f t="shared" si="5"/>
        <v>9143.8571428571413</v>
      </c>
      <c r="S48" s="175">
        <f t="shared" si="6"/>
        <v>126.99801587301587</v>
      </c>
      <c r="U48" s="176">
        <f>IFERROR(VLOOKUP($B48,Text_LoadSC!$A:$AS,U$1,0)+($I48/4),0)</f>
        <v>1221.8399999999997</v>
      </c>
      <c r="V48" s="173">
        <f t="shared" ref="V48:AB48" si="63">IFERROR(U48/$G48,0)</f>
        <v>16.969999999999995</v>
      </c>
      <c r="W48" s="177">
        <f>IFERROR(VLOOKUP($B48,Text_LoadSC!$A:$AS,W$1,0)+($I48/4),0)</f>
        <v>1425.4799999999996</v>
      </c>
      <c r="X48" s="173">
        <f t="shared" si="63"/>
        <v>19.798333333333328</v>
      </c>
      <c r="Y48" s="172">
        <f>IFERROR(VLOOKUP($B48,Text_LoadSC!$A:$AS,Y$1,0)+($I48/4),0)</f>
        <v>1425.4799999999996</v>
      </c>
      <c r="Z48" s="173">
        <f t="shared" si="63"/>
        <v>19.798333333333328</v>
      </c>
      <c r="AA48" s="172">
        <f>IFERROR(VLOOKUP($B48,Text_LoadSC!$A:$AS,AA$1,0)+($I48/4),0)</f>
        <v>0</v>
      </c>
      <c r="AB48" s="165">
        <f t="shared" si="63"/>
        <v>0</v>
      </c>
      <c r="AC48" s="163">
        <f t="shared" si="8"/>
        <v>4072.7999999999988</v>
      </c>
      <c r="AD48" s="161">
        <f t="shared" si="9"/>
        <v>56.566666666666649</v>
      </c>
      <c r="AF48" s="167"/>
      <c r="AG48" s="165"/>
      <c r="AH48" s="167"/>
      <c r="AI48" s="165"/>
      <c r="AJ48" s="167"/>
      <c r="AK48" s="165"/>
      <c r="AL48" s="172"/>
      <c r="AM48" s="173"/>
      <c r="AN48" s="174"/>
      <c r="AO48" s="175"/>
      <c r="AQ48" s="176"/>
      <c r="AR48" s="173"/>
      <c r="AS48" s="177"/>
      <c r="AT48" s="173"/>
      <c r="AU48" s="172"/>
      <c r="AV48" s="173"/>
      <c r="AW48" s="172"/>
      <c r="AX48" s="165"/>
      <c r="AY48" s="163"/>
      <c r="AZ48" s="161"/>
      <c r="BB48" s="283">
        <f t="shared" si="10"/>
        <v>2291.4200477326967</v>
      </c>
      <c r="BC48" s="283">
        <f t="shared" si="11"/>
        <v>2313.2430958063414</v>
      </c>
      <c r="BD48" s="283">
        <f t="shared" si="12"/>
        <v>2269.596999659052</v>
      </c>
      <c r="BE48" s="283">
        <f t="shared" si="13"/>
        <v>2269.596999659052</v>
      </c>
      <c r="BF48" s="283">
        <f t="shared" si="14"/>
        <v>9143.8571428571413</v>
      </c>
      <c r="BG48" s="283"/>
      <c r="BH48" s="283">
        <f t="shared" si="15"/>
        <v>1221.8399999999997</v>
      </c>
      <c r="BI48" s="283">
        <f t="shared" si="16"/>
        <v>1425.4799999999996</v>
      </c>
      <c r="BJ48" s="283">
        <f t="shared" si="17"/>
        <v>1425.4799999999996</v>
      </c>
      <c r="BK48" s="283">
        <f t="shared" si="18"/>
        <v>0</v>
      </c>
      <c r="BL48" s="283">
        <f t="shared" si="19"/>
        <v>4072.7999999999988</v>
      </c>
      <c r="BN48" s="283"/>
    </row>
    <row r="49" spans="2:66" s="86" customFormat="1" ht="13.5" customHeight="1">
      <c r="B49" s="168">
        <v>310003571</v>
      </c>
      <c r="C49" s="169">
        <v>310003571</v>
      </c>
      <c r="D49" s="170" t="s">
        <v>918</v>
      </c>
      <c r="E49" s="170" t="s">
        <v>919</v>
      </c>
      <c r="F49" s="159">
        <v>380</v>
      </c>
      <c r="G49" s="170">
        <v>72</v>
      </c>
      <c r="H49" s="167">
        <v>0</v>
      </c>
      <c r="I49" s="171">
        <v>0</v>
      </c>
      <c r="J49" s="167">
        <f>IFERROR(VLOOKUP($B49,Text_LoadSC!$A:$AS,J$1,0)+($H49/4),0)</f>
        <v>34313.152806820857</v>
      </c>
      <c r="K49" s="165">
        <f t="shared" si="4"/>
        <v>476.57156676140079</v>
      </c>
      <c r="L49" s="167">
        <f>IFERROR(VLOOKUP($B49,Text_LoadSC!$A:$AS,L$1,0)+($H49/4),0)</f>
        <v>31975.581723406704</v>
      </c>
      <c r="M49" s="165">
        <f t="shared" si="4"/>
        <v>444.10530171398199</v>
      </c>
      <c r="N49" s="167">
        <f>IFERROR(VLOOKUP($B49,Text_LoadSC!$A:$AS,N$1,0)+($H49/4),0)</f>
        <v>24262.735575615679</v>
      </c>
      <c r="O49" s="165">
        <f t="shared" si="50"/>
        <v>336.98243855021775</v>
      </c>
      <c r="P49" s="172">
        <f>IFERROR(VLOOKUP($B49,Text_LoadSC!$A:$AS,P$1,0)+($H49/4),0)</f>
        <v>28926.493467687102</v>
      </c>
      <c r="Q49" s="173">
        <f t="shared" si="51"/>
        <v>401.75685371787642</v>
      </c>
      <c r="R49" s="174">
        <f t="shared" ref="R49:R66" si="64">SUM(J49,L49,N49,P49)</f>
        <v>119477.96357353035</v>
      </c>
      <c r="S49" s="175">
        <f t="shared" ref="S49:S66" si="65">SUM(K49,M49,O49,Q49)</f>
        <v>1659.4161607434771</v>
      </c>
      <c r="U49" s="176">
        <f>IFERROR(VLOOKUP($B49,Text_LoadSC!$A:$AS,U$1,0)+($I49/4),0)</f>
        <v>0</v>
      </c>
      <c r="V49" s="173">
        <f t="shared" ref="V49:V66" si="66">IFERROR(U49/$G49,0)</f>
        <v>0</v>
      </c>
      <c r="W49" s="177">
        <f>IFERROR(VLOOKUP($B49,Text_LoadSC!$A:$AS,W$1,0)+($I49/4),0)</f>
        <v>0</v>
      </c>
      <c r="X49" s="173">
        <f t="shared" ref="X49:X66" si="67">IFERROR(W49/$G49,0)</f>
        <v>0</v>
      </c>
      <c r="Y49" s="172">
        <f>IFERROR(VLOOKUP($B49,Text_LoadSC!$A:$AS,Y$1,0)+($I49/4),0)</f>
        <v>0</v>
      </c>
      <c r="Z49" s="173">
        <f t="shared" ref="Z49:Z66" si="68">IFERROR(Y49/$G49,0)</f>
        <v>0</v>
      </c>
      <c r="AA49" s="172">
        <f>IFERROR(VLOOKUP($B49,Text_LoadSC!$A:$AS,AA$1,0)+($I49/4),0)</f>
        <v>0</v>
      </c>
      <c r="AB49" s="165">
        <f t="shared" ref="AB49:AB66" si="69">IFERROR(AA49/$G49,0)</f>
        <v>0</v>
      </c>
      <c r="AC49" s="163">
        <f t="shared" ref="AC49:AC66" si="70">SUM(U49,W49,Y49,AA49)</f>
        <v>0</v>
      </c>
      <c r="AD49" s="161">
        <f t="shared" ref="AD49:AD66" si="71">SUM(V49,X49,Z49,AB49)</f>
        <v>0</v>
      </c>
      <c r="AF49" s="167"/>
      <c r="AG49" s="165"/>
      <c r="AH49" s="167"/>
      <c r="AI49" s="165"/>
      <c r="AJ49" s="167"/>
      <c r="AK49" s="165"/>
      <c r="AL49" s="172"/>
      <c r="AM49" s="173"/>
      <c r="AN49" s="174"/>
      <c r="AO49" s="175"/>
      <c r="AQ49" s="176"/>
      <c r="AR49" s="173"/>
      <c r="AS49" s="177"/>
      <c r="AT49" s="173"/>
      <c r="AU49" s="172"/>
      <c r="AV49" s="173"/>
      <c r="AW49" s="172"/>
      <c r="AX49" s="165"/>
      <c r="AY49" s="163"/>
      <c r="AZ49" s="161"/>
      <c r="BB49" s="283">
        <f t="shared" si="10"/>
        <v>34313.152806820857</v>
      </c>
      <c r="BC49" s="283">
        <f t="shared" si="11"/>
        <v>31975.581723406704</v>
      </c>
      <c r="BD49" s="283">
        <f t="shared" si="12"/>
        <v>24262.735575615679</v>
      </c>
      <c r="BE49" s="283">
        <f t="shared" si="13"/>
        <v>28926.493467687102</v>
      </c>
      <c r="BF49" s="283">
        <f t="shared" si="14"/>
        <v>119477.96357353035</v>
      </c>
      <c r="BG49" s="283"/>
      <c r="BH49" s="283">
        <f t="shared" si="15"/>
        <v>0</v>
      </c>
      <c r="BI49" s="283">
        <f t="shared" si="16"/>
        <v>0</v>
      </c>
      <c r="BJ49" s="283">
        <f t="shared" si="17"/>
        <v>0</v>
      </c>
      <c r="BK49" s="283">
        <f t="shared" si="18"/>
        <v>0</v>
      </c>
      <c r="BL49" s="283">
        <f t="shared" si="19"/>
        <v>0</v>
      </c>
      <c r="BN49" s="283"/>
    </row>
    <row r="50" spans="2:66" s="86" customFormat="1" ht="13.5" customHeight="1">
      <c r="B50" s="168">
        <v>310003572</v>
      </c>
      <c r="C50" s="169">
        <v>310003572</v>
      </c>
      <c r="D50" s="170" t="s">
        <v>920</v>
      </c>
      <c r="E50" s="170" t="s">
        <v>921</v>
      </c>
      <c r="F50" s="159">
        <v>350</v>
      </c>
      <c r="G50" s="170">
        <v>72</v>
      </c>
      <c r="H50" s="167">
        <v>0</v>
      </c>
      <c r="I50" s="171">
        <v>0</v>
      </c>
      <c r="J50" s="167">
        <f>IFERROR(VLOOKUP($B50,Text_LoadSC!$A:$AS,J$1,0)+($H50/4),0)</f>
        <v>0</v>
      </c>
      <c r="K50" s="165">
        <f t="shared" si="4"/>
        <v>0</v>
      </c>
      <c r="L50" s="167">
        <f>IFERROR(VLOOKUP($B50,Text_LoadSC!$A:$AS,L$1,0)+($H50/4),0)</f>
        <v>0</v>
      </c>
      <c r="M50" s="165">
        <f t="shared" si="4"/>
        <v>0</v>
      </c>
      <c r="N50" s="167">
        <f>IFERROR(VLOOKUP($B50,Text_LoadSC!$A:$AS,N$1,0)+($H50/4),0)</f>
        <v>0</v>
      </c>
      <c r="O50" s="165">
        <f t="shared" si="50"/>
        <v>0</v>
      </c>
      <c r="P50" s="172">
        <f>IFERROR(VLOOKUP($B50,Text_LoadSC!$A:$AS,P$1,0)+($H50/4),0)</f>
        <v>0</v>
      </c>
      <c r="Q50" s="173">
        <f t="shared" si="51"/>
        <v>0</v>
      </c>
      <c r="R50" s="174">
        <f t="shared" si="64"/>
        <v>0</v>
      </c>
      <c r="S50" s="175">
        <f t="shared" si="65"/>
        <v>0</v>
      </c>
      <c r="U50" s="176">
        <f>IFERROR(VLOOKUP($B50,Text_LoadSC!$A:$AS,U$1,0)+($I50/4),0)</f>
        <v>29908.981316555659</v>
      </c>
      <c r="V50" s="173">
        <f t="shared" si="66"/>
        <v>415.40251828549526</v>
      </c>
      <c r="W50" s="177">
        <f>IFERROR(VLOOKUP($B50,Text_LoadSC!$A:$AS,W$1,0)+($I50/4),0)</f>
        <v>29908.981316555659</v>
      </c>
      <c r="X50" s="173">
        <f t="shared" si="67"/>
        <v>415.40251828549526</v>
      </c>
      <c r="Y50" s="172">
        <f>IFERROR(VLOOKUP($B50,Text_LoadSC!$A:$AS,Y$1,0)+($I50/4),0)</f>
        <v>27655.071428571431</v>
      </c>
      <c r="Z50" s="173">
        <f t="shared" si="68"/>
        <v>384.09821428571433</v>
      </c>
      <c r="AA50" s="172">
        <f>IFERROR(VLOOKUP($B50,Text_LoadSC!$A:$AS,AA$1,0)+($I50/4),0)</f>
        <v>23147.251652602976</v>
      </c>
      <c r="AB50" s="165">
        <f t="shared" si="69"/>
        <v>321.48960628615242</v>
      </c>
      <c r="AC50" s="163">
        <f t="shared" si="70"/>
        <v>110620.28571428572</v>
      </c>
      <c r="AD50" s="161">
        <f t="shared" si="71"/>
        <v>1536.3928571428571</v>
      </c>
      <c r="AF50" s="167"/>
      <c r="AG50" s="165"/>
      <c r="AH50" s="167"/>
      <c r="AI50" s="165"/>
      <c r="AJ50" s="167"/>
      <c r="AK50" s="165"/>
      <c r="AL50" s="172"/>
      <c r="AM50" s="173"/>
      <c r="AN50" s="174"/>
      <c r="AO50" s="175"/>
      <c r="AQ50" s="176"/>
      <c r="AR50" s="173"/>
      <c r="AS50" s="177"/>
      <c r="AT50" s="173"/>
      <c r="AU50" s="172"/>
      <c r="AV50" s="173"/>
      <c r="AW50" s="172"/>
      <c r="AX50" s="165"/>
      <c r="AY50" s="163"/>
      <c r="AZ50" s="161"/>
      <c r="BB50" s="283">
        <f t="shared" si="10"/>
        <v>0</v>
      </c>
      <c r="BC50" s="283">
        <f t="shared" si="11"/>
        <v>0</v>
      </c>
      <c r="BD50" s="283">
        <f t="shared" si="12"/>
        <v>0</v>
      </c>
      <c r="BE50" s="283">
        <f t="shared" si="13"/>
        <v>0</v>
      </c>
      <c r="BF50" s="283">
        <f t="shared" si="14"/>
        <v>0</v>
      </c>
      <c r="BG50" s="283"/>
      <c r="BH50" s="283">
        <f t="shared" si="15"/>
        <v>29908.981316555659</v>
      </c>
      <c r="BI50" s="283">
        <f t="shared" si="16"/>
        <v>29908.981316555659</v>
      </c>
      <c r="BJ50" s="283">
        <f t="shared" si="17"/>
        <v>27655.071428571431</v>
      </c>
      <c r="BK50" s="283">
        <f t="shared" si="18"/>
        <v>23147.251652602976</v>
      </c>
      <c r="BL50" s="283">
        <f t="shared" si="19"/>
        <v>110620.28571428572</v>
      </c>
      <c r="BN50" s="283"/>
    </row>
    <row r="51" spans="2:66" s="86" customFormat="1" ht="13.5" customHeight="1">
      <c r="B51" s="168">
        <v>310003573</v>
      </c>
      <c r="C51" s="169">
        <v>310003573</v>
      </c>
      <c r="D51" s="170" t="s">
        <v>922</v>
      </c>
      <c r="E51" s="170" t="s">
        <v>923</v>
      </c>
      <c r="F51" s="159">
        <v>350</v>
      </c>
      <c r="G51" s="170">
        <v>72</v>
      </c>
      <c r="H51" s="167">
        <v>0</v>
      </c>
      <c r="I51" s="171">
        <v>0</v>
      </c>
      <c r="J51" s="167">
        <f>IFERROR(VLOOKUP($B51,Text_LoadSC!$A:$AS,J$1,0)+($H51/4),0)</f>
        <v>11456.411559745849</v>
      </c>
      <c r="K51" s="165">
        <f t="shared" si="4"/>
        <v>159.11682721869235</v>
      </c>
      <c r="L51" s="167">
        <f>IFERROR(VLOOKUP($B51,Text_LoadSC!$A:$AS,L$1,0)+($H51/4),0)</f>
        <v>11562.48944455831</v>
      </c>
      <c r="M51" s="165">
        <f t="shared" si="4"/>
        <v>160.59013117442097</v>
      </c>
      <c r="N51" s="167">
        <f>IFERROR(VLOOKUP($B51,Text_LoadSC!$A:$AS,N$1,0)+($H51/4),0)</f>
        <v>11339.725886452141</v>
      </c>
      <c r="O51" s="165">
        <f t="shared" si="50"/>
        <v>157.49619286739085</v>
      </c>
      <c r="P51" s="172">
        <f>IFERROR(VLOOKUP($B51,Text_LoadSC!$A:$AS,P$1,0)+($H51/4),0)</f>
        <v>11307.902521008404</v>
      </c>
      <c r="Q51" s="173">
        <f t="shared" si="51"/>
        <v>157.05420168067226</v>
      </c>
      <c r="R51" s="174">
        <f t="shared" si="64"/>
        <v>45666.529411764699</v>
      </c>
      <c r="S51" s="175">
        <f t="shared" si="65"/>
        <v>634.25735294117646</v>
      </c>
      <c r="U51" s="176">
        <f>IFERROR(VLOOKUP($B51,Text_LoadSC!$A:$AS,U$1,0)+($I51/4),0)</f>
        <v>20931.084872363666</v>
      </c>
      <c r="V51" s="173">
        <f t="shared" si="66"/>
        <v>290.70951211616205</v>
      </c>
      <c r="W51" s="177">
        <f>IFERROR(VLOOKUP($B51,Text_LoadSC!$A:$AS,W$1,0)+($I51/4),0)</f>
        <v>12249.707142857142</v>
      </c>
      <c r="X51" s="173">
        <f t="shared" si="67"/>
        <v>170.1348214285714</v>
      </c>
      <c r="Y51" s="172">
        <f>IFERROR(VLOOKUP($B51,Text_LoadSC!$A:$AS,Y$1,0)+($I51/4),0)</f>
        <v>5867.400420961023</v>
      </c>
      <c r="Z51" s="173">
        <f t="shared" si="68"/>
        <v>81.491672513347538</v>
      </c>
      <c r="AA51" s="172">
        <f>IFERROR(VLOOKUP($B51,Text_LoadSC!$A:$AS,AA$1,0)+($I51/4),0)</f>
        <v>1784.1647066753085</v>
      </c>
      <c r="AB51" s="165">
        <f t="shared" si="69"/>
        <v>24.780065370490394</v>
      </c>
      <c r="AC51" s="163">
        <f t="shared" si="70"/>
        <v>40832.357142857138</v>
      </c>
      <c r="AD51" s="161">
        <f t="shared" si="71"/>
        <v>567.11607142857144</v>
      </c>
      <c r="AF51" s="167"/>
      <c r="AG51" s="165"/>
      <c r="AH51" s="167"/>
      <c r="AI51" s="165"/>
      <c r="AJ51" s="167"/>
      <c r="AK51" s="165"/>
      <c r="AL51" s="172"/>
      <c r="AM51" s="173"/>
      <c r="AN51" s="174"/>
      <c r="AO51" s="175"/>
      <c r="AQ51" s="176"/>
      <c r="AR51" s="173"/>
      <c r="AS51" s="177"/>
      <c r="AT51" s="173"/>
      <c r="AU51" s="172"/>
      <c r="AV51" s="173"/>
      <c r="AW51" s="172"/>
      <c r="AX51" s="165"/>
      <c r="AY51" s="163"/>
      <c r="AZ51" s="161"/>
      <c r="BB51" s="283">
        <f t="shared" si="10"/>
        <v>11456.411559745849</v>
      </c>
      <c r="BC51" s="283">
        <f t="shared" si="11"/>
        <v>11562.48944455831</v>
      </c>
      <c r="BD51" s="283">
        <f t="shared" si="12"/>
        <v>11339.725886452141</v>
      </c>
      <c r="BE51" s="283">
        <f t="shared" si="13"/>
        <v>11307.902521008404</v>
      </c>
      <c r="BF51" s="283">
        <f t="shared" si="14"/>
        <v>45666.529411764699</v>
      </c>
      <c r="BG51" s="283"/>
      <c r="BH51" s="283">
        <f t="shared" si="15"/>
        <v>20931.084872363666</v>
      </c>
      <c r="BI51" s="283">
        <f t="shared" si="16"/>
        <v>12249.707142857142</v>
      </c>
      <c r="BJ51" s="283">
        <f t="shared" si="17"/>
        <v>5867.400420961023</v>
      </c>
      <c r="BK51" s="283">
        <f t="shared" si="18"/>
        <v>1784.1647066753085</v>
      </c>
      <c r="BL51" s="283">
        <f t="shared" si="19"/>
        <v>40832.357142857138</v>
      </c>
      <c r="BN51" s="283"/>
    </row>
    <row r="52" spans="2:66" s="86" customFormat="1" ht="13.5" customHeight="1">
      <c r="B52" s="168">
        <v>310003574</v>
      </c>
      <c r="C52" s="169">
        <v>310003574</v>
      </c>
      <c r="D52" s="170" t="s">
        <v>924</v>
      </c>
      <c r="E52" s="170" t="s">
        <v>925</v>
      </c>
      <c r="F52" s="159">
        <v>380</v>
      </c>
      <c r="G52" s="170">
        <v>72</v>
      </c>
      <c r="H52" s="167">
        <v>0</v>
      </c>
      <c r="I52" s="171">
        <v>0</v>
      </c>
      <c r="J52" s="167">
        <f>IFERROR(VLOOKUP($B52,Text_LoadSC!$A:$AS,J$1,0)+($H52/4),0)</f>
        <v>0</v>
      </c>
      <c r="K52" s="165">
        <f t="shared" si="4"/>
        <v>0</v>
      </c>
      <c r="L52" s="167">
        <f>IFERROR(VLOOKUP($B52,Text_LoadSC!$A:$AS,L$1,0)+($H52/4),0)</f>
        <v>0</v>
      </c>
      <c r="M52" s="165">
        <f t="shared" si="4"/>
        <v>0</v>
      </c>
      <c r="N52" s="167">
        <f>IFERROR(VLOOKUP($B52,Text_LoadSC!$A:$AS,N$1,0)+($H52/4),0)</f>
        <v>0</v>
      </c>
      <c r="O52" s="165">
        <f t="shared" si="50"/>
        <v>0</v>
      </c>
      <c r="P52" s="172">
        <f>IFERROR(VLOOKUP($B52,Text_LoadSC!$A:$AS,P$1,0)+($H52/4),0)</f>
        <v>0</v>
      </c>
      <c r="Q52" s="173">
        <f t="shared" si="51"/>
        <v>0</v>
      </c>
      <c r="R52" s="174">
        <f t="shared" si="64"/>
        <v>0</v>
      </c>
      <c r="S52" s="175">
        <f t="shared" si="65"/>
        <v>0</v>
      </c>
      <c r="U52" s="176">
        <f>IFERROR(VLOOKUP($B52,Text_LoadSC!$A:$AS,U$1,0)+($I52/4),0)</f>
        <v>0</v>
      </c>
      <c r="V52" s="173">
        <f t="shared" si="66"/>
        <v>0</v>
      </c>
      <c r="W52" s="177">
        <f>IFERROR(VLOOKUP($B52,Text_LoadSC!$A:$AS,W$1,0)+($I52/4),0)</f>
        <v>0</v>
      </c>
      <c r="X52" s="173">
        <f t="shared" si="67"/>
        <v>0</v>
      </c>
      <c r="Y52" s="172">
        <f>IFERROR(VLOOKUP($B52,Text_LoadSC!$A:$AS,Y$1,0)+($I52/4),0)</f>
        <v>0</v>
      </c>
      <c r="Z52" s="173">
        <f t="shared" si="68"/>
        <v>0</v>
      </c>
      <c r="AA52" s="172">
        <f>IFERROR(VLOOKUP($B52,Text_LoadSC!$A:$AS,AA$1,0)+($I52/4),0)</f>
        <v>0</v>
      </c>
      <c r="AB52" s="165">
        <f t="shared" si="69"/>
        <v>0</v>
      </c>
      <c r="AC52" s="163">
        <f t="shared" si="70"/>
        <v>0</v>
      </c>
      <c r="AD52" s="161">
        <f t="shared" si="71"/>
        <v>0</v>
      </c>
      <c r="AF52" s="167"/>
      <c r="AG52" s="165"/>
      <c r="AH52" s="167"/>
      <c r="AI52" s="165"/>
      <c r="AJ52" s="167"/>
      <c r="AK52" s="165"/>
      <c r="AL52" s="172"/>
      <c r="AM52" s="173"/>
      <c r="AN52" s="174"/>
      <c r="AO52" s="175"/>
      <c r="AQ52" s="176"/>
      <c r="AR52" s="173"/>
      <c r="AS52" s="177"/>
      <c r="AT52" s="173"/>
      <c r="AU52" s="172"/>
      <c r="AV52" s="173"/>
      <c r="AW52" s="172"/>
      <c r="AX52" s="165"/>
      <c r="AY52" s="163"/>
      <c r="AZ52" s="161"/>
      <c r="BB52" s="283">
        <f t="shared" si="10"/>
        <v>0</v>
      </c>
      <c r="BC52" s="283">
        <f t="shared" si="11"/>
        <v>0</v>
      </c>
      <c r="BD52" s="283">
        <f t="shared" si="12"/>
        <v>0</v>
      </c>
      <c r="BE52" s="283">
        <f t="shared" si="13"/>
        <v>0</v>
      </c>
      <c r="BF52" s="283">
        <f t="shared" si="14"/>
        <v>0</v>
      </c>
      <c r="BG52" s="283"/>
      <c r="BH52" s="283">
        <f t="shared" si="15"/>
        <v>0</v>
      </c>
      <c r="BI52" s="283">
        <f t="shared" si="16"/>
        <v>0</v>
      </c>
      <c r="BJ52" s="283">
        <f t="shared" si="17"/>
        <v>0</v>
      </c>
      <c r="BK52" s="283">
        <f t="shared" si="18"/>
        <v>0</v>
      </c>
      <c r="BL52" s="283">
        <f t="shared" si="19"/>
        <v>0</v>
      </c>
      <c r="BN52" s="283"/>
    </row>
    <row r="53" spans="2:66" s="86" customFormat="1" ht="13.5" customHeight="1">
      <c r="B53" s="168">
        <v>310003727</v>
      </c>
      <c r="C53" s="169">
        <v>310003727</v>
      </c>
      <c r="D53" s="170" t="s">
        <v>463</v>
      </c>
      <c r="E53" s="170" t="s">
        <v>463</v>
      </c>
      <c r="F53" s="159">
        <v>320</v>
      </c>
      <c r="G53" s="170">
        <v>104</v>
      </c>
      <c r="H53" s="167">
        <v>0</v>
      </c>
      <c r="I53" s="171">
        <v>0</v>
      </c>
      <c r="J53" s="167">
        <f>IFERROR(VLOOKUP($B53,Text_LoadSC!$A:$AS,J$1,0)+($H53/4),0)</f>
        <v>18131.015873015873</v>
      </c>
      <c r="K53" s="165">
        <f t="shared" si="4"/>
        <v>174.33669108669108</v>
      </c>
      <c r="L53" s="167">
        <f>IFERROR(VLOOKUP($B53,Text_LoadSC!$A:$AS,L$1,0)+($H53/4),0)</f>
        <v>14686.194347657762</v>
      </c>
      <c r="M53" s="165">
        <f t="shared" si="4"/>
        <v>141.21340718901695</v>
      </c>
      <c r="N53" s="167">
        <f>IFERROR(VLOOKUP($B53,Text_LoadSC!$A:$AS,N$1,0)+($H53/4),0)</f>
        <v>13590.346883468834</v>
      </c>
      <c r="O53" s="165">
        <f t="shared" si="50"/>
        <v>130.67641234104647</v>
      </c>
      <c r="P53" s="172">
        <f>IFERROR(VLOOKUP($B53,Text_LoadSC!$A:$AS,P$1,0)+($H53/4),0)</f>
        <v>17281.300038714671</v>
      </c>
      <c r="Q53" s="173">
        <f t="shared" si="51"/>
        <v>166.16634652610261</v>
      </c>
      <c r="R53" s="174">
        <f t="shared" si="64"/>
        <v>63688.85714285713</v>
      </c>
      <c r="S53" s="175">
        <f t="shared" si="65"/>
        <v>612.39285714285711</v>
      </c>
      <c r="U53" s="176">
        <f>IFERROR(VLOOKUP($B53,Text_LoadSC!$A:$AS,U$1,0)+($I53/4),0)</f>
        <v>10702.07709450083</v>
      </c>
      <c r="V53" s="173">
        <f t="shared" si="66"/>
        <v>102.90458744712336</v>
      </c>
      <c r="W53" s="177">
        <f>IFERROR(VLOOKUP($B53,Text_LoadSC!$A:$AS,W$1,0)+($I53/4),0)</f>
        <v>10702.07709450083</v>
      </c>
      <c r="X53" s="173">
        <f t="shared" si="67"/>
        <v>102.90458744712336</v>
      </c>
      <c r="Y53" s="172">
        <f>IFERROR(VLOOKUP($B53,Text_LoadSC!$A:$AS,Y$1,0)+($I53/4),0)</f>
        <v>10270.551785714291</v>
      </c>
      <c r="Z53" s="173">
        <f t="shared" si="68"/>
        <v>98.755305631868183</v>
      </c>
      <c r="AA53" s="172">
        <f>IFERROR(VLOOKUP($B53,Text_LoadSC!$A:$AS,AA$1,0)+($I53/4),0)</f>
        <v>9407.5011681412143</v>
      </c>
      <c r="AB53" s="165">
        <f t="shared" si="69"/>
        <v>90.456742001357824</v>
      </c>
      <c r="AC53" s="163">
        <f t="shared" si="70"/>
        <v>41082.207142857165</v>
      </c>
      <c r="AD53" s="161">
        <f t="shared" si="71"/>
        <v>395.02122252747273</v>
      </c>
      <c r="AF53" s="167"/>
      <c r="AG53" s="165"/>
      <c r="AH53" s="167"/>
      <c r="AI53" s="165"/>
      <c r="AJ53" s="167"/>
      <c r="AK53" s="165"/>
      <c r="AL53" s="172"/>
      <c r="AM53" s="173"/>
      <c r="AN53" s="174"/>
      <c r="AO53" s="175"/>
      <c r="AQ53" s="176"/>
      <c r="AR53" s="173"/>
      <c r="AS53" s="177"/>
      <c r="AT53" s="173"/>
      <c r="AU53" s="172"/>
      <c r="AV53" s="173"/>
      <c r="AW53" s="172"/>
      <c r="AX53" s="165"/>
      <c r="AY53" s="163"/>
      <c r="AZ53" s="161"/>
      <c r="BB53" s="283">
        <f t="shared" si="10"/>
        <v>18131.015873015873</v>
      </c>
      <c r="BC53" s="283">
        <f t="shared" si="11"/>
        <v>14686.194347657762</v>
      </c>
      <c r="BD53" s="283">
        <f t="shared" si="12"/>
        <v>13590.346883468834</v>
      </c>
      <c r="BE53" s="283">
        <f t="shared" si="13"/>
        <v>17281.300038714671</v>
      </c>
      <c r="BF53" s="283">
        <f t="shared" si="14"/>
        <v>63688.85714285713</v>
      </c>
      <c r="BG53" s="283"/>
      <c r="BH53" s="283">
        <f t="shared" si="15"/>
        <v>10702.07709450083</v>
      </c>
      <c r="BI53" s="283">
        <f t="shared" si="16"/>
        <v>10702.07709450083</v>
      </c>
      <c r="BJ53" s="283">
        <f t="shared" si="17"/>
        <v>10270.551785714291</v>
      </c>
      <c r="BK53" s="283">
        <f t="shared" si="18"/>
        <v>9407.5011681412143</v>
      </c>
      <c r="BL53" s="283">
        <f t="shared" si="19"/>
        <v>41082.207142857165</v>
      </c>
      <c r="BN53" s="283"/>
    </row>
    <row r="54" spans="2:66" s="86" customFormat="1" ht="13.5" customHeight="1">
      <c r="B54" s="168">
        <v>310003728</v>
      </c>
      <c r="C54" s="169">
        <v>310003728</v>
      </c>
      <c r="D54" s="170" t="s">
        <v>215</v>
      </c>
      <c r="E54" s="170" t="s">
        <v>215</v>
      </c>
      <c r="F54" s="159">
        <v>320</v>
      </c>
      <c r="G54" s="170">
        <v>104</v>
      </c>
      <c r="H54" s="167">
        <v>0</v>
      </c>
      <c r="I54" s="171">
        <v>0</v>
      </c>
      <c r="J54" s="167">
        <f>IFERROR(VLOOKUP($B54,Text_LoadSC!$A:$AS,J$1,0)+($H54/4),0)</f>
        <v>2272.5869893204745</v>
      </c>
      <c r="K54" s="165">
        <f t="shared" ref="K54:K66" si="72">IFERROR(J54/$G54,0)</f>
        <v>21.851797974235332</v>
      </c>
      <c r="L54" s="167">
        <f>IFERROR(VLOOKUP($B54,Text_LoadSC!$A:$AS,L$1,0)+($H54/4),0)</f>
        <v>2390.775019968642</v>
      </c>
      <c r="M54" s="165">
        <f t="shared" ref="M54:M66" si="73">IFERROR(L54/$G54,0)</f>
        <v>22.988221345852327</v>
      </c>
      <c r="N54" s="167">
        <f>IFERROR(VLOOKUP($B54,Text_LoadSC!$A:$AS,N$1,0)+($H54/4),0)</f>
        <v>2162.840960861462</v>
      </c>
      <c r="O54" s="165">
        <f t="shared" ref="O54:O66" si="74">IFERROR(N54/$G54,0)</f>
        <v>20.796547700590981</v>
      </c>
      <c r="P54" s="172">
        <f>IFERROR(VLOOKUP($B54,Text_LoadSC!$A:$AS,P$1,0)+($H54/4),0)</f>
        <v>1327.082744135136</v>
      </c>
      <c r="Q54" s="173">
        <f t="shared" ref="Q54:Q66" si="75">IFERROR(P54/$G54,0)</f>
        <v>12.760411001299385</v>
      </c>
      <c r="R54" s="174">
        <f t="shared" si="64"/>
        <v>8153.2857142857138</v>
      </c>
      <c r="S54" s="175">
        <f t="shared" si="65"/>
        <v>78.396978021978029</v>
      </c>
      <c r="U54" s="176">
        <f>IFERROR(VLOOKUP($B54,Text_LoadSC!$A:$AS,U$1,0)+($I54/4),0)</f>
        <v>12004.256176964362</v>
      </c>
      <c r="V54" s="173">
        <f t="shared" si="66"/>
        <v>115.42554016311887</v>
      </c>
      <c r="W54" s="177">
        <f>IFERROR(VLOOKUP($B54,Text_LoadSC!$A:$AS,W$1,0)+($I54/4),0)</f>
        <v>7681.2085714285713</v>
      </c>
      <c r="X54" s="173">
        <f t="shared" si="67"/>
        <v>73.857774725274723</v>
      </c>
      <c r="Y54" s="172">
        <f>IFERROR(VLOOKUP($B54,Text_LoadSC!$A:$AS,Y$1,0)+($I54/4),0)</f>
        <v>4239.4833400892476</v>
      </c>
      <c r="Z54" s="173">
        <f t="shared" si="68"/>
        <v>40.764262885473535</v>
      </c>
      <c r="AA54" s="172">
        <f>IFERROR(VLOOKUP($B54,Text_LoadSC!$A:$AS,AA$1,0)+($I54/4),0)</f>
        <v>1679.0804829463907</v>
      </c>
      <c r="AB54" s="165">
        <f t="shared" si="69"/>
        <v>16.145004643715296</v>
      </c>
      <c r="AC54" s="163">
        <f t="shared" si="70"/>
        <v>25604.028571428575</v>
      </c>
      <c r="AD54" s="161">
        <f t="shared" si="71"/>
        <v>246.1925824175824</v>
      </c>
      <c r="AF54" s="167"/>
      <c r="AG54" s="165"/>
      <c r="AH54" s="167"/>
      <c r="AI54" s="165"/>
      <c r="AJ54" s="167"/>
      <c r="AK54" s="165"/>
      <c r="AL54" s="172"/>
      <c r="AM54" s="173"/>
      <c r="AN54" s="174"/>
      <c r="AO54" s="175"/>
      <c r="AQ54" s="176"/>
      <c r="AR54" s="173"/>
      <c r="AS54" s="177"/>
      <c r="AT54" s="173"/>
      <c r="AU54" s="172"/>
      <c r="AV54" s="173"/>
      <c r="AW54" s="172"/>
      <c r="AX54" s="165"/>
      <c r="AY54" s="163"/>
      <c r="AZ54" s="161"/>
      <c r="BB54" s="283">
        <f t="shared" si="10"/>
        <v>2272.5869893204745</v>
      </c>
      <c r="BC54" s="283">
        <f t="shared" si="11"/>
        <v>2390.775019968642</v>
      </c>
      <c r="BD54" s="283">
        <f t="shared" si="12"/>
        <v>2162.840960861462</v>
      </c>
      <c r="BE54" s="283">
        <f t="shared" si="13"/>
        <v>1327.082744135136</v>
      </c>
      <c r="BF54" s="283">
        <f t="shared" si="14"/>
        <v>8153.2857142857138</v>
      </c>
      <c r="BG54" s="283"/>
      <c r="BH54" s="283">
        <f t="shared" si="15"/>
        <v>12004.256176964362</v>
      </c>
      <c r="BI54" s="283">
        <f t="shared" si="16"/>
        <v>7681.2085714285713</v>
      </c>
      <c r="BJ54" s="283">
        <f t="shared" si="17"/>
        <v>4239.4833400892476</v>
      </c>
      <c r="BK54" s="283">
        <f t="shared" si="18"/>
        <v>1679.0804829463907</v>
      </c>
      <c r="BL54" s="283">
        <f t="shared" si="19"/>
        <v>25604.028571428575</v>
      </c>
      <c r="BN54" s="283"/>
    </row>
    <row r="55" spans="2:66" s="86" customFormat="1" ht="13.5" customHeight="1">
      <c r="B55" s="168">
        <v>310003722</v>
      </c>
      <c r="C55" s="169">
        <v>310003722</v>
      </c>
      <c r="D55" s="170" t="s">
        <v>216</v>
      </c>
      <c r="E55" s="170" t="s">
        <v>216</v>
      </c>
      <c r="F55" s="159">
        <v>400</v>
      </c>
      <c r="G55" s="170">
        <v>60</v>
      </c>
      <c r="H55" s="167">
        <v>0</v>
      </c>
      <c r="I55" s="171">
        <v>0</v>
      </c>
      <c r="J55" s="167">
        <f>IFERROR(VLOOKUP($B55,Text_LoadSC!$A:$AS,J$1,0)+($H55/4),0)</f>
        <v>626.93572941967329</v>
      </c>
      <c r="K55" s="165">
        <f t="shared" si="72"/>
        <v>10.448928823661221</v>
      </c>
      <c r="L55" s="167">
        <f>IFERROR(VLOOKUP($B55,Text_LoadSC!$A:$AS,L$1,0)+($H55/4),0)</f>
        <v>855.20824990383778</v>
      </c>
      <c r="M55" s="165">
        <f t="shared" si="73"/>
        <v>14.253470831730629</v>
      </c>
      <c r="N55" s="167">
        <f>IFERROR(VLOOKUP($B55,Text_LoadSC!$A:$AS,N$1,0)+($H55/4),0)</f>
        <v>634.75055822698471</v>
      </c>
      <c r="O55" s="165">
        <f t="shared" si="74"/>
        <v>10.579175970449745</v>
      </c>
      <c r="P55" s="167">
        <f>IFERROR(VLOOKUP($B55,Text_LoadSC!$A:$AS,P$1,0)+($H55/4),0)</f>
        <v>659.89922573795195</v>
      </c>
      <c r="Q55" s="165">
        <f t="shared" si="75"/>
        <v>10.998320428965865</v>
      </c>
      <c r="R55" s="163">
        <f t="shared" si="64"/>
        <v>2776.7937632884477</v>
      </c>
      <c r="S55" s="161">
        <f t="shared" si="65"/>
        <v>46.279896054807466</v>
      </c>
      <c r="U55" s="164">
        <f>IFERROR(VLOOKUP($B55,Text_LoadSC!$A:$AS,U$1,0)+($I55/4),0)</f>
        <v>0</v>
      </c>
      <c r="V55" s="165">
        <f t="shared" si="66"/>
        <v>0</v>
      </c>
      <c r="W55" s="166">
        <f>IFERROR(VLOOKUP($B55,Text_LoadSC!$A:$AS,W$1,0)+($I55/4),0)</f>
        <v>0</v>
      </c>
      <c r="X55" s="165">
        <f t="shared" si="67"/>
        <v>0</v>
      </c>
      <c r="Y55" s="167">
        <f>IFERROR(VLOOKUP($B55,Text_LoadSC!$A:$AS,Y$1,0)+($I55/4),0)</f>
        <v>0</v>
      </c>
      <c r="Z55" s="165">
        <f t="shared" si="68"/>
        <v>0</v>
      </c>
      <c r="AA55" s="167">
        <f>IFERROR(VLOOKUP($B55,Text_LoadSC!$A:$AS,AA$1,0)+($I55/4),0)</f>
        <v>0</v>
      </c>
      <c r="AB55" s="165">
        <f t="shared" si="69"/>
        <v>0</v>
      </c>
      <c r="AC55" s="163">
        <f t="shared" si="70"/>
        <v>0</v>
      </c>
      <c r="AD55" s="161">
        <f t="shared" si="71"/>
        <v>0</v>
      </c>
      <c r="AF55" s="167"/>
      <c r="AG55" s="165"/>
      <c r="AH55" s="167"/>
      <c r="AI55" s="165"/>
      <c r="AJ55" s="167"/>
      <c r="AK55" s="165"/>
      <c r="AL55" s="167"/>
      <c r="AM55" s="165"/>
      <c r="AN55" s="163"/>
      <c r="AO55" s="161"/>
      <c r="AQ55" s="164"/>
      <c r="AR55" s="165"/>
      <c r="AS55" s="166"/>
      <c r="AT55" s="165"/>
      <c r="AU55" s="167"/>
      <c r="AV55" s="165"/>
      <c r="AW55" s="167"/>
      <c r="AX55" s="165"/>
      <c r="AY55" s="163"/>
      <c r="AZ55" s="161"/>
      <c r="BB55" s="283">
        <f t="shared" si="10"/>
        <v>626.93572941967329</v>
      </c>
      <c r="BC55" s="283">
        <f t="shared" si="11"/>
        <v>855.20824990383778</v>
      </c>
      <c r="BD55" s="283">
        <f t="shared" si="12"/>
        <v>634.75055822698471</v>
      </c>
      <c r="BE55" s="283">
        <f t="shared" si="13"/>
        <v>659.89922573795195</v>
      </c>
      <c r="BF55" s="283">
        <f t="shared" si="14"/>
        <v>2776.7937632884477</v>
      </c>
      <c r="BG55" s="283"/>
      <c r="BH55" s="283">
        <f t="shared" si="15"/>
        <v>0</v>
      </c>
      <c r="BI55" s="283">
        <f t="shared" si="16"/>
        <v>0</v>
      </c>
      <c r="BJ55" s="283">
        <f t="shared" si="17"/>
        <v>0</v>
      </c>
      <c r="BK55" s="283">
        <f t="shared" si="18"/>
        <v>0</v>
      </c>
      <c r="BL55" s="283">
        <f t="shared" si="19"/>
        <v>0</v>
      </c>
      <c r="BN55" s="283"/>
    </row>
    <row r="56" spans="2:66" s="86" customFormat="1" ht="13.5" customHeight="1">
      <c r="B56" s="168">
        <v>310003724</v>
      </c>
      <c r="C56" s="169">
        <v>310003724</v>
      </c>
      <c r="D56" s="170" t="s">
        <v>217</v>
      </c>
      <c r="E56" s="170" t="s">
        <v>217</v>
      </c>
      <c r="F56" s="159">
        <v>400</v>
      </c>
      <c r="G56" s="170">
        <v>60</v>
      </c>
      <c r="H56" s="167">
        <v>0</v>
      </c>
      <c r="I56" s="171">
        <v>0</v>
      </c>
      <c r="J56" s="167">
        <f>IFERROR(VLOOKUP($B56,Text_LoadSC!$A:$AS,J$1,0)+($H56/4),0)</f>
        <v>0</v>
      </c>
      <c r="K56" s="165">
        <f t="shared" si="72"/>
        <v>0</v>
      </c>
      <c r="L56" s="167">
        <f>IFERROR(VLOOKUP($B56,Text_LoadSC!$A:$AS,L$1,0)+($H56/4),0)</f>
        <v>0</v>
      </c>
      <c r="M56" s="165">
        <f t="shared" si="73"/>
        <v>0</v>
      </c>
      <c r="N56" s="167">
        <f>IFERROR(VLOOKUP($B56,Text_LoadSC!$A:$AS,N$1,0)+($H56/4),0)</f>
        <v>0</v>
      </c>
      <c r="O56" s="165">
        <f t="shared" si="74"/>
        <v>0</v>
      </c>
      <c r="P56" s="167">
        <f>IFERROR(VLOOKUP($B56,Text_LoadSC!$A:$AS,P$1,0)+($H56/4),0)</f>
        <v>0</v>
      </c>
      <c r="Q56" s="165">
        <f t="shared" si="75"/>
        <v>0</v>
      </c>
      <c r="R56" s="163">
        <f t="shared" si="64"/>
        <v>0</v>
      </c>
      <c r="S56" s="161">
        <f t="shared" si="65"/>
        <v>0</v>
      </c>
      <c r="U56" s="164">
        <f>IFERROR(VLOOKUP($B56,Text_LoadSC!$A:$AS,U$1,0)+($I56/4),0)</f>
        <v>0</v>
      </c>
      <c r="V56" s="165">
        <f t="shared" si="66"/>
        <v>0</v>
      </c>
      <c r="W56" s="166">
        <f>IFERROR(VLOOKUP($B56,Text_LoadSC!$A:$AS,W$1,0)+($I56/4),0)</f>
        <v>0</v>
      </c>
      <c r="X56" s="165">
        <f t="shared" si="67"/>
        <v>0</v>
      </c>
      <c r="Y56" s="167">
        <f>IFERROR(VLOOKUP($B56,Text_LoadSC!$A:$AS,Y$1,0)+($I56/4),0)</f>
        <v>0</v>
      </c>
      <c r="Z56" s="165">
        <f t="shared" si="68"/>
        <v>0</v>
      </c>
      <c r="AA56" s="167">
        <f>IFERROR(VLOOKUP($B56,Text_LoadSC!$A:$AS,AA$1,0)+($I56/4),0)</f>
        <v>0</v>
      </c>
      <c r="AB56" s="165">
        <f t="shared" si="69"/>
        <v>0</v>
      </c>
      <c r="AC56" s="163">
        <f t="shared" si="70"/>
        <v>0</v>
      </c>
      <c r="AD56" s="161">
        <f t="shared" si="71"/>
        <v>0</v>
      </c>
      <c r="AF56" s="167"/>
      <c r="AG56" s="165"/>
      <c r="AH56" s="167"/>
      <c r="AI56" s="165"/>
      <c r="AJ56" s="167"/>
      <c r="AK56" s="165"/>
      <c r="AL56" s="167"/>
      <c r="AM56" s="165"/>
      <c r="AN56" s="163"/>
      <c r="AO56" s="161"/>
      <c r="AQ56" s="164"/>
      <c r="AR56" s="165"/>
      <c r="AS56" s="166"/>
      <c r="AT56" s="165"/>
      <c r="AU56" s="167"/>
      <c r="AV56" s="165"/>
      <c r="AW56" s="167"/>
      <c r="AX56" s="165"/>
      <c r="AY56" s="163"/>
      <c r="AZ56" s="161"/>
      <c r="BB56" s="283">
        <f t="shared" si="10"/>
        <v>0</v>
      </c>
      <c r="BC56" s="283">
        <f t="shared" si="11"/>
        <v>0</v>
      </c>
      <c r="BD56" s="283">
        <f t="shared" si="12"/>
        <v>0</v>
      </c>
      <c r="BE56" s="283">
        <f t="shared" si="13"/>
        <v>0</v>
      </c>
      <c r="BF56" s="283">
        <f t="shared" si="14"/>
        <v>0</v>
      </c>
      <c r="BG56" s="283"/>
      <c r="BH56" s="283">
        <f t="shared" si="15"/>
        <v>0</v>
      </c>
      <c r="BI56" s="283">
        <f t="shared" si="16"/>
        <v>0</v>
      </c>
      <c r="BJ56" s="283">
        <f t="shared" si="17"/>
        <v>0</v>
      </c>
      <c r="BK56" s="283">
        <f t="shared" si="18"/>
        <v>0</v>
      </c>
      <c r="BL56" s="283">
        <f t="shared" si="19"/>
        <v>0</v>
      </c>
      <c r="BN56" s="283"/>
    </row>
    <row r="57" spans="2:66" s="86" customFormat="1" ht="13.5" customHeight="1">
      <c r="B57" s="168">
        <v>310003725</v>
      </c>
      <c r="C57" s="169">
        <v>310003725</v>
      </c>
      <c r="D57" s="170" t="s">
        <v>626</v>
      </c>
      <c r="E57" s="170" t="s">
        <v>626</v>
      </c>
      <c r="F57" s="159">
        <v>400</v>
      </c>
      <c r="G57" s="170">
        <v>60</v>
      </c>
      <c r="H57" s="167">
        <v>0</v>
      </c>
      <c r="I57" s="171">
        <v>0</v>
      </c>
      <c r="J57" s="167">
        <f>IFERROR(VLOOKUP($B57,Text_LoadSC!$A:$AS,J$1,0)+($H57/4),0)</f>
        <v>126.35577076227015</v>
      </c>
      <c r="K57" s="165">
        <f t="shared" si="72"/>
        <v>2.1059295127045026</v>
      </c>
      <c r="L57" s="167">
        <f>IFERROR(VLOOKUP($B57,Text_LoadSC!$A:$AS,L$1,0)+($H57/4),0)</f>
        <v>158.12964288656056</v>
      </c>
      <c r="M57" s="165">
        <f t="shared" si="73"/>
        <v>2.6354940481093427</v>
      </c>
      <c r="N57" s="167">
        <f>IFERROR(VLOOKUP($B57,Text_LoadSC!$A:$AS,N$1,0)+($H57/4),0)</f>
        <v>129.28320051149606</v>
      </c>
      <c r="O57" s="165">
        <f t="shared" si="74"/>
        <v>2.1547200085249343</v>
      </c>
      <c r="P57" s="167">
        <f>IFERROR(VLOOKUP($B57,Text_LoadSC!$A:$AS,P$1,0)+($H57/4),0)</f>
        <v>155.06200242365622</v>
      </c>
      <c r="Q57" s="165">
        <f t="shared" si="75"/>
        <v>2.5843667070609371</v>
      </c>
      <c r="R57" s="163">
        <f t="shared" si="64"/>
        <v>568.8306165839831</v>
      </c>
      <c r="S57" s="161">
        <f t="shared" si="65"/>
        <v>9.4805102763997162</v>
      </c>
      <c r="U57" s="164">
        <f>IFERROR(VLOOKUP($B57,Text_LoadSC!$A:$AS,U$1,0)+($I57/4),0)</f>
        <v>0</v>
      </c>
      <c r="V57" s="165">
        <f t="shared" si="66"/>
        <v>0</v>
      </c>
      <c r="W57" s="166">
        <f>IFERROR(VLOOKUP($B57,Text_LoadSC!$A:$AS,W$1,0)+($I57/4),0)</f>
        <v>0</v>
      </c>
      <c r="X57" s="165">
        <f t="shared" si="67"/>
        <v>0</v>
      </c>
      <c r="Y57" s="167">
        <f>IFERROR(VLOOKUP($B57,Text_LoadSC!$A:$AS,Y$1,0)+($I57/4),0)</f>
        <v>0</v>
      </c>
      <c r="Z57" s="165">
        <f t="shared" si="68"/>
        <v>0</v>
      </c>
      <c r="AA57" s="167">
        <f>IFERROR(VLOOKUP($B57,Text_LoadSC!$A:$AS,AA$1,0)+($I57/4),0)</f>
        <v>0</v>
      </c>
      <c r="AB57" s="165">
        <f t="shared" si="69"/>
        <v>0</v>
      </c>
      <c r="AC57" s="163">
        <f t="shared" si="70"/>
        <v>0</v>
      </c>
      <c r="AD57" s="161">
        <f t="shared" si="71"/>
        <v>0</v>
      </c>
      <c r="AF57" s="167"/>
      <c r="AG57" s="165"/>
      <c r="AH57" s="167"/>
      <c r="AI57" s="165"/>
      <c r="AJ57" s="167"/>
      <c r="AK57" s="165"/>
      <c r="AL57" s="167"/>
      <c r="AM57" s="165"/>
      <c r="AN57" s="163"/>
      <c r="AO57" s="161"/>
      <c r="AQ57" s="164"/>
      <c r="AR57" s="165"/>
      <c r="AS57" s="166"/>
      <c r="AT57" s="165"/>
      <c r="AU57" s="167"/>
      <c r="AV57" s="165"/>
      <c r="AW57" s="167"/>
      <c r="AX57" s="165"/>
      <c r="AY57" s="163"/>
      <c r="AZ57" s="161"/>
      <c r="BB57" s="283">
        <f t="shared" si="10"/>
        <v>126.35577076227015</v>
      </c>
      <c r="BC57" s="283">
        <f t="shared" si="11"/>
        <v>158.12964288656056</v>
      </c>
      <c r="BD57" s="283">
        <f t="shared" si="12"/>
        <v>129.28320051149606</v>
      </c>
      <c r="BE57" s="283">
        <f t="shared" si="13"/>
        <v>155.06200242365622</v>
      </c>
      <c r="BF57" s="283">
        <f t="shared" si="14"/>
        <v>568.8306165839831</v>
      </c>
      <c r="BG57" s="283"/>
      <c r="BH57" s="283">
        <f t="shared" si="15"/>
        <v>0</v>
      </c>
      <c r="BI57" s="283">
        <f t="shared" si="16"/>
        <v>0</v>
      </c>
      <c r="BJ57" s="283">
        <f t="shared" si="17"/>
        <v>0</v>
      </c>
      <c r="BK57" s="283">
        <f t="shared" si="18"/>
        <v>0</v>
      </c>
      <c r="BL57" s="283">
        <f t="shared" si="19"/>
        <v>0</v>
      </c>
      <c r="BN57" s="283"/>
    </row>
    <row r="58" spans="2:66" s="86" customFormat="1" ht="13.5" customHeight="1">
      <c r="B58" s="168">
        <v>310003703</v>
      </c>
      <c r="C58" s="169">
        <v>310003703</v>
      </c>
      <c r="D58" s="170" t="s">
        <v>222</v>
      </c>
      <c r="E58" s="170" t="s">
        <v>222</v>
      </c>
      <c r="F58" s="159">
        <v>400</v>
      </c>
      <c r="G58" s="170">
        <v>60</v>
      </c>
      <c r="H58" s="167">
        <v>0</v>
      </c>
      <c r="I58" s="171">
        <v>0</v>
      </c>
      <c r="J58" s="167">
        <f>IFERROR(VLOOKUP($B58,Text_LoadSC!$A:$AS,J$1,0)+($H58/4),0)</f>
        <v>90.60475517023248</v>
      </c>
      <c r="K58" s="165">
        <f t="shared" si="72"/>
        <v>1.510079252837208</v>
      </c>
      <c r="L58" s="167">
        <f>IFERROR(VLOOKUP($B58,Text_LoadSC!$A:$AS,L$1,0)+($H58/4),0)</f>
        <v>104.61873863096648</v>
      </c>
      <c r="M58" s="165">
        <f t="shared" si="73"/>
        <v>1.7436456438494412</v>
      </c>
      <c r="N58" s="167">
        <f>IFERROR(VLOOKUP($B58,Text_LoadSC!$A:$AS,N$1,0)+($H58/4),0)</f>
        <v>88.199955016679795</v>
      </c>
      <c r="O58" s="165">
        <f t="shared" si="74"/>
        <v>1.4699992502779966</v>
      </c>
      <c r="P58" s="167">
        <f>IFERROR(VLOOKUP($B58,Text_LoadSC!$A:$AS,P$1,0)+($H58/4),0)</f>
        <v>96.250541260080169</v>
      </c>
      <c r="Q58" s="165">
        <f t="shared" si="75"/>
        <v>1.6041756876680029</v>
      </c>
      <c r="R58" s="163">
        <f t="shared" si="64"/>
        <v>379.67399007795893</v>
      </c>
      <c r="S58" s="161">
        <f t="shared" si="65"/>
        <v>6.3278998346326487</v>
      </c>
      <c r="U58" s="164">
        <f>IFERROR(VLOOKUP($B58,Text_LoadSC!$A:$AS,U$1,0)+($I58/4),0)</f>
        <v>0</v>
      </c>
      <c r="V58" s="165">
        <f t="shared" si="66"/>
        <v>0</v>
      </c>
      <c r="W58" s="166">
        <f>IFERROR(VLOOKUP($B58,Text_LoadSC!$A:$AS,W$1,0)+($I58/4),0)</f>
        <v>0</v>
      </c>
      <c r="X58" s="165">
        <f t="shared" si="67"/>
        <v>0</v>
      </c>
      <c r="Y58" s="167">
        <f>IFERROR(VLOOKUP($B58,Text_LoadSC!$A:$AS,Y$1,0)+($I58/4),0)</f>
        <v>0</v>
      </c>
      <c r="Z58" s="165">
        <f t="shared" si="68"/>
        <v>0</v>
      </c>
      <c r="AA58" s="167">
        <f>IFERROR(VLOOKUP($B58,Text_LoadSC!$A:$AS,AA$1,0)+($I58/4),0)</f>
        <v>0</v>
      </c>
      <c r="AB58" s="165">
        <f t="shared" si="69"/>
        <v>0</v>
      </c>
      <c r="AC58" s="163">
        <f t="shared" si="70"/>
        <v>0</v>
      </c>
      <c r="AD58" s="161">
        <f t="shared" si="71"/>
        <v>0</v>
      </c>
      <c r="AF58" s="167"/>
      <c r="AG58" s="165"/>
      <c r="AH58" s="167"/>
      <c r="AI58" s="165"/>
      <c r="AJ58" s="167"/>
      <c r="AK58" s="165"/>
      <c r="AL58" s="167"/>
      <c r="AM58" s="165"/>
      <c r="AN58" s="163"/>
      <c r="AO58" s="161"/>
      <c r="AQ58" s="164"/>
      <c r="AR58" s="165"/>
      <c r="AS58" s="166"/>
      <c r="AT58" s="165"/>
      <c r="AU58" s="167"/>
      <c r="AV58" s="165"/>
      <c r="AW58" s="167"/>
      <c r="AX58" s="165"/>
      <c r="AY58" s="163"/>
      <c r="AZ58" s="161"/>
      <c r="BB58" s="283">
        <f t="shared" si="10"/>
        <v>90.60475517023248</v>
      </c>
      <c r="BC58" s="283">
        <f t="shared" si="11"/>
        <v>104.61873863096648</v>
      </c>
      <c r="BD58" s="283">
        <f t="shared" si="12"/>
        <v>88.199955016679795</v>
      </c>
      <c r="BE58" s="283">
        <f t="shared" si="13"/>
        <v>96.250541260080169</v>
      </c>
      <c r="BF58" s="283">
        <f t="shared" si="14"/>
        <v>379.67399007795893</v>
      </c>
      <c r="BG58" s="283"/>
      <c r="BH58" s="283">
        <f t="shared" si="15"/>
        <v>0</v>
      </c>
      <c r="BI58" s="283">
        <f t="shared" si="16"/>
        <v>0</v>
      </c>
      <c r="BJ58" s="283">
        <f t="shared" si="17"/>
        <v>0</v>
      </c>
      <c r="BK58" s="283">
        <f t="shared" si="18"/>
        <v>0</v>
      </c>
      <c r="BL58" s="283">
        <f t="shared" si="19"/>
        <v>0</v>
      </c>
      <c r="BN58" s="283"/>
    </row>
    <row r="59" spans="2:66" s="86" customFormat="1" ht="13.5" customHeight="1">
      <c r="B59" s="168">
        <v>310003704</v>
      </c>
      <c r="C59" s="169">
        <v>310003704</v>
      </c>
      <c r="D59" s="170" t="s">
        <v>223</v>
      </c>
      <c r="E59" s="170" t="s">
        <v>223</v>
      </c>
      <c r="F59" s="159">
        <v>400</v>
      </c>
      <c r="G59" s="170">
        <v>60</v>
      </c>
      <c r="H59" s="167">
        <v>0</v>
      </c>
      <c r="I59" s="171">
        <v>0</v>
      </c>
      <c r="J59" s="167">
        <f>IFERROR(VLOOKUP($B59,Text_LoadSC!$A:$AS,J$1,0)+($H59/4),0)</f>
        <v>544.41719987193619</v>
      </c>
      <c r="K59" s="165">
        <f t="shared" si="72"/>
        <v>9.0736199978656025</v>
      </c>
      <c r="L59" s="167">
        <f>IFERROR(VLOOKUP($B59,Text_LoadSC!$A:$AS,L$1,0)+($H59/4),0)</f>
        <v>652.94566090135038</v>
      </c>
      <c r="M59" s="165">
        <f t="shared" si="73"/>
        <v>10.882427681689173</v>
      </c>
      <c r="N59" s="167">
        <f>IFERROR(VLOOKUP($B59,Text_LoadSC!$A:$AS,N$1,0)+($H59/4),0)</f>
        <v>542.83809130188217</v>
      </c>
      <c r="O59" s="165">
        <f t="shared" si="74"/>
        <v>9.0473015216980368</v>
      </c>
      <c r="P59" s="167">
        <f>IFERROR(VLOOKUP($B59,Text_LoadSC!$A:$AS,P$1,0)+($H59/4),0)</f>
        <v>560.92616814011785</v>
      </c>
      <c r="Q59" s="165">
        <f t="shared" si="75"/>
        <v>9.3487694690019634</v>
      </c>
      <c r="R59" s="163">
        <f t="shared" si="64"/>
        <v>2301.1271202152866</v>
      </c>
      <c r="S59" s="161">
        <f t="shared" si="65"/>
        <v>38.352118670254775</v>
      </c>
      <c r="U59" s="164">
        <f>IFERROR(VLOOKUP($B59,Text_LoadSC!$A:$AS,U$1,0)+($I59/4),0)</f>
        <v>0</v>
      </c>
      <c r="V59" s="165">
        <f t="shared" si="66"/>
        <v>0</v>
      </c>
      <c r="W59" s="166">
        <f>IFERROR(VLOOKUP($B59,Text_LoadSC!$A:$AS,W$1,0)+($I59/4),0)</f>
        <v>0</v>
      </c>
      <c r="X59" s="165">
        <f t="shared" si="67"/>
        <v>0</v>
      </c>
      <c r="Y59" s="167">
        <f>IFERROR(VLOOKUP($B59,Text_LoadSC!$A:$AS,Y$1,0)+($I59/4),0)</f>
        <v>0</v>
      </c>
      <c r="Z59" s="165">
        <f t="shared" si="68"/>
        <v>0</v>
      </c>
      <c r="AA59" s="167">
        <f>IFERROR(VLOOKUP($B59,Text_LoadSC!$A:$AS,AA$1,0)+($I59/4),0)</f>
        <v>0</v>
      </c>
      <c r="AB59" s="165">
        <f t="shared" si="69"/>
        <v>0</v>
      </c>
      <c r="AC59" s="163">
        <f t="shared" si="70"/>
        <v>0</v>
      </c>
      <c r="AD59" s="161">
        <f t="shared" si="71"/>
        <v>0</v>
      </c>
      <c r="AF59" s="167"/>
      <c r="AG59" s="165"/>
      <c r="AH59" s="167"/>
      <c r="AI59" s="165"/>
      <c r="AJ59" s="167"/>
      <c r="AK59" s="165"/>
      <c r="AL59" s="167"/>
      <c r="AM59" s="165"/>
      <c r="AN59" s="163"/>
      <c r="AO59" s="161"/>
      <c r="AQ59" s="164"/>
      <c r="AR59" s="165"/>
      <c r="AS59" s="166"/>
      <c r="AT59" s="165"/>
      <c r="AU59" s="167"/>
      <c r="AV59" s="165"/>
      <c r="AW59" s="167"/>
      <c r="AX59" s="165"/>
      <c r="AY59" s="163"/>
      <c r="AZ59" s="161"/>
      <c r="BB59" s="283">
        <f t="shared" si="10"/>
        <v>544.41719987193619</v>
      </c>
      <c r="BC59" s="283">
        <f t="shared" si="11"/>
        <v>652.94566090135038</v>
      </c>
      <c r="BD59" s="283">
        <f t="shared" si="12"/>
        <v>542.83809130188217</v>
      </c>
      <c r="BE59" s="283">
        <f t="shared" si="13"/>
        <v>560.92616814011785</v>
      </c>
      <c r="BF59" s="283">
        <f t="shared" si="14"/>
        <v>2301.1271202152866</v>
      </c>
      <c r="BG59" s="283"/>
      <c r="BH59" s="283">
        <f t="shared" si="15"/>
        <v>0</v>
      </c>
      <c r="BI59" s="283">
        <f t="shared" si="16"/>
        <v>0</v>
      </c>
      <c r="BJ59" s="283">
        <f t="shared" si="17"/>
        <v>0</v>
      </c>
      <c r="BK59" s="283">
        <f t="shared" si="18"/>
        <v>0</v>
      </c>
      <c r="BL59" s="283">
        <f t="shared" si="19"/>
        <v>0</v>
      </c>
      <c r="BN59" s="283"/>
    </row>
    <row r="60" spans="2:66" s="86" customFormat="1" ht="13.5" customHeight="1">
      <c r="B60" s="168">
        <v>310003714</v>
      </c>
      <c r="C60" s="169">
        <v>310003714</v>
      </c>
      <c r="D60" s="170" t="s">
        <v>221</v>
      </c>
      <c r="E60" s="170" t="s">
        <v>221</v>
      </c>
      <c r="F60" s="159">
        <v>500</v>
      </c>
      <c r="G60" s="170">
        <v>54</v>
      </c>
      <c r="H60" s="167">
        <v>0</v>
      </c>
      <c r="I60" s="171">
        <v>0</v>
      </c>
      <c r="J60" s="167">
        <f>IFERROR(VLOOKUP($B60,Text_LoadSC!$A:$AS,J$1,0)+($H60/4),0)</f>
        <v>0</v>
      </c>
      <c r="K60" s="165">
        <f t="shared" si="72"/>
        <v>0</v>
      </c>
      <c r="L60" s="167">
        <f>IFERROR(VLOOKUP($B60,Text_LoadSC!$A:$AS,L$1,0)+($H60/4),0)</f>
        <v>0</v>
      </c>
      <c r="M60" s="165">
        <f t="shared" si="73"/>
        <v>0</v>
      </c>
      <c r="N60" s="167">
        <f>IFERROR(VLOOKUP($B60,Text_LoadSC!$A:$AS,N$1,0)+($H60/4),0)</f>
        <v>0</v>
      </c>
      <c r="O60" s="165">
        <f t="shared" si="74"/>
        <v>0</v>
      </c>
      <c r="P60" s="167">
        <f>IFERROR(VLOOKUP($B60,Text_LoadSC!$A:$AS,P$1,0)+($H60/4),0)</f>
        <v>0</v>
      </c>
      <c r="Q60" s="165">
        <f t="shared" si="75"/>
        <v>0</v>
      </c>
      <c r="R60" s="163">
        <f t="shared" si="64"/>
        <v>0</v>
      </c>
      <c r="S60" s="161">
        <f t="shared" si="65"/>
        <v>0</v>
      </c>
      <c r="U60" s="164">
        <f>IFERROR(VLOOKUP($B60,Text_LoadSC!$A:$AS,U$1,0)+($I60/4),0)</f>
        <v>0</v>
      </c>
      <c r="V60" s="165">
        <f t="shared" si="66"/>
        <v>0</v>
      </c>
      <c r="W60" s="166">
        <f>IFERROR(VLOOKUP($B60,Text_LoadSC!$A:$AS,W$1,0)+($I60/4),0)</f>
        <v>0</v>
      </c>
      <c r="X60" s="165">
        <f t="shared" si="67"/>
        <v>0</v>
      </c>
      <c r="Y60" s="167">
        <f>IFERROR(VLOOKUP($B60,Text_LoadSC!$A:$AS,Y$1,0)+($I60/4),0)</f>
        <v>0</v>
      </c>
      <c r="Z60" s="165">
        <f t="shared" si="68"/>
        <v>0</v>
      </c>
      <c r="AA60" s="167">
        <f>IFERROR(VLOOKUP($B60,Text_LoadSC!$A:$AS,AA$1,0)+($I60/4),0)</f>
        <v>0</v>
      </c>
      <c r="AB60" s="165">
        <f t="shared" si="69"/>
        <v>0</v>
      </c>
      <c r="AC60" s="163">
        <f t="shared" si="70"/>
        <v>0</v>
      </c>
      <c r="AD60" s="161">
        <f t="shared" si="71"/>
        <v>0</v>
      </c>
      <c r="AF60" s="167"/>
      <c r="AG60" s="165"/>
      <c r="AH60" s="167"/>
      <c r="AI60" s="165"/>
      <c r="AJ60" s="167"/>
      <c r="AK60" s="165"/>
      <c r="AL60" s="167"/>
      <c r="AM60" s="165"/>
      <c r="AN60" s="163"/>
      <c r="AO60" s="161"/>
      <c r="AQ60" s="164"/>
      <c r="AR60" s="165"/>
      <c r="AS60" s="166"/>
      <c r="AT60" s="165"/>
      <c r="AU60" s="167"/>
      <c r="AV60" s="165"/>
      <c r="AW60" s="167"/>
      <c r="AX60" s="165"/>
      <c r="AY60" s="163"/>
      <c r="AZ60" s="161"/>
      <c r="BB60" s="283">
        <f t="shared" si="10"/>
        <v>0</v>
      </c>
      <c r="BC60" s="283">
        <f t="shared" si="11"/>
        <v>0</v>
      </c>
      <c r="BD60" s="283">
        <f t="shared" si="12"/>
        <v>0</v>
      </c>
      <c r="BE60" s="283">
        <f t="shared" si="13"/>
        <v>0</v>
      </c>
      <c r="BF60" s="283">
        <f t="shared" si="14"/>
        <v>0</v>
      </c>
      <c r="BG60" s="283"/>
      <c r="BH60" s="283">
        <f t="shared" si="15"/>
        <v>0</v>
      </c>
      <c r="BI60" s="283">
        <f t="shared" si="16"/>
        <v>0</v>
      </c>
      <c r="BJ60" s="283">
        <f t="shared" si="17"/>
        <v>0</v>
      </c>
      <c r="BK60" s="283">
        <f t="shared" si="18"/>
        <v>0</v>
      </c>
      <c r="BL60" s="283">
        <f t="shared" si="19"/>
        <v>0</v>
      </c>
      <c r="BN60" s="283"/>
    </row>
    <row r="61" spans="2:66" s="86" customFormat="1" ht="13.5" customHeight="1">
      <c r="B61" s="168">
        <v>310003711</v>
      </c>
      <c r="C61" s="169">
        <v>310003711</v>
      </c>
      <c r="D61" s="170" t="s">
        <v>926</v>
      </c>
      <c r="E61" s="170" t="s">
        <v>926</v>
      </c>
      <c r="F61" s="159">
        <v>350</v>
      </c>
      <c r="G61" s="170">
        <v>72</v>
      </c>
      <c r="H61" s="167">
        <v>0</v>
      </c>
      <c r="I61" s="171">
        <v>0</v>
      </c>
      <c r="J61" s="167">
        <f>IFERROR(VLOOKUP($B61,Text_LoadSC!$A:$AS,J$1,0)+($H61/4),0)</f>
        <v>1073.0999999999999</v>
      </c>
      <c r="K61" s="165">
        <f t="shared" si="72"/>
        <v>14.904166666666665</v>
      </c>
      <c r="L61" s="167">
        <f>IFERROR(VLOOKUP($B61,Text_LoadSC!$A:$AS,L$1,0)+($H61/4),0)</f>
        <v>1073.0999999999999</v>
      </c>
      <c r="M61" s="165">
        <f t="shared" si="73"/>
        <v>14.904166666666665</v>
      </c>
      <c r="N61" s="167">
        <f>IFERROR(VLOOKUP($B61,Text_LoadSC!$A:$AS,N$1,0)+($H61/4),0)</f>
        <v>715.40000000000009</v>
      </c>
      <c r="O61" s="165">
        <f t="shared" si="74"/>
        <v>9.9361111111111118</v>
      </c>
      <c r="P61" s="167">
        <f>IFERROR(VLOOKUP($B61,Text_LoadSC!$A:$AS,P$1,0)+($H61/4),0)</f>
        <v>715.40000000000009</v>
      </c>
      <c r="Q61" s="165">
        <f t="shared" si="75"/>
        <v>9.9361111111111118</v>
      </c>
      <c r="R61" s="163">
        <f t="shared" si="64"/>
        <v>3577</v>
      </c>
      <c r="S61" s="161">
        <f t="shared" si="65"/>
        <v>49.68055555555555</v>
      </c>
      <c r="U61" s="164">
        <f>IFERROR(VLOOKUP($B61,Text_LoadSC!$A:$AS,U$1,0)+($I61/4),0)</f>
        <v>7932.6147502102067</v>
      </c>
      <c r="V61" s="165">
        <f t="shared" si="66"/>
        <v>110.17520486403065</v>
      </c>
      <c r="W61" s="166">
        <f>IFERROR(VLOOKUP($B61,Text_LoadSC!$A:$AS,W$1,0)+($I61/4),0)</f>
        <v>7932.6147502102067</v>
      </c>
      <c r="X61" s="165">
        <f t="shared" si="67"/>
        <v>110.17520486403065</v>
      </c>
      <c r="Y61" s="167">
        <f>IFERROR(VLOOKUP($B61,Text_LoadSC!$A:$AS,Y$1,0)+($I61/4),0)</f>
        <v>7657.9290441176436</v>
      </c>
      <c r="Z61" s="165">
        <f t="shared" si="68"/>
        <v>106.36012561274505</v>
      </c>
      <c r="AA61" s="167">
        <f>IFERROR(VLOOKUP($B61,Text_LoadSC!$A:$AS,AA$1,0)+($I61/4),0)</f>
        <v>7108.5576319325182</v>
      </c>
      <c r="AB61" s="165">
        <f t="shared" si="69"/>
        <v>98.72996711017386</v>
      </c>
      <c r="AC61" s="163">
        <f t="shared" si="70"/>
        <v>30631.716176470574</v>
      </c>
      <c r="AD61" s="161">
        <f t="shared" si="71"/>
        <v>425.4405024509802</v>
      </c>
      <c r="AF61" s="167"/>
      <c r="AG61" s="165"/>
      <c r="AH61" s="167"/>
      <c r="AI61" s="165"/>
      <c r="AJ61" s="167"/>
      <c r="AK61" s="165"/>
      <c r="AL61" s="167"/>
      <c r="AM61" s="165"/>
      <c r="AN61" s="163"/>
      <c r="AO61" s="161"/>
      <c r="AQ61" s="164"/>
      <c r="AR61" s="165"/>
      <c r="AS61" s="166"/>
      <c r="AT61" s="165"/>
      <c r="AU61" s="167"/>
      <c r="AV61" s="165"/>
      <c r="AW61" s="167"/>
      <c r="AX61" s="165"/>
      <c r="AY61" s="163"/>
      <c r="AZ61" s="161"/>
      <c r="BB61" s="283">
        <f t="shared" si="10"/>
        <v>1073.0999999999999</v>
      </c>
      <c r="BC61" s="283">
        <f t="shared" si="11"/>
        <v>1073.0999999999999</v>
      </c>
      <c r="BD61" s="283">
        <f t="shared" si="12"/>
        <v>715.40000000000009</v>
      </c>
      <c r="BE61" s="283">
        <f t="shared" si="13"/>
        <v>715.40000000000009</v>
      </c>
      <c r="BF61" s="283">
        <f t="shared" si="14"/>
        <v>3577</v>
      </c>
      <c r="BG61" s="283"/>
      <c r="BH61" s="283">
        <f t="shared" si="15"/>
        <v>7932.6147502102067</v>
      </c>
      <c r="BI61" s="283">
        <f t="shared" si="16"/>
        <v>7932.6147502102067</v>
      </c>
      <c r="BJ61" s="283">
        <f t="shared" si="17"/>
        <v>7657.9290441176436</v>
      </c>
      <c r="BK61" s="283">
        <f t="shared" si="18"/>
        <v>7108.5576319325182</v>
      </c>
      <c r="BL61" s="283">
        <f t="shared" si="19"/>
        <v>30631.716176470574</v>
      </c>
      <c r="BN61" s="283"/>
    </row>
    <row r="62" spans="2:66" s="86" customFormat="1" ht="13.5" customHeight="1">
      <c r="B62" s="168">
        <v>310004069</v>
      </c>
      <c r="C62" s="169">
        <v>310004069</v>
      </c>
      <c r="D62" s="170" t="s">
        <v>927</v>
      </c>
      <c r="E62" s="170" t="s">
        <v>927</v>
      </c>
      <c r="F62" s="159">
        <v>380</v>
      </c>
      <c r="G62" s="170">
        <v>72</v>
      </c>
      <c r="H62" s="167">
        <v>0</v>
      </c>
      <c r="I62" s="171">
        <v>0</v>
      </c>
      <c r="J62" s="167">
        <f>IFERROR(VLOOKUP($B62,Text_LoadSC!$A:$AS,J$1,0)+($H62/4),0)</f>
        <v>9317.0049660172044</v>
      </c>
      <c r="K62" s="165">
        <f t="shared" si="72"/>
        <v>129.40284675023895</v>
      </c>
      <c r="L62" s="167">
        <f>IFERROR(VLOOKUP($B62,Text_LoadSC!$A:$AS,L$1,0)+($H62/4),0)</f>
        <v>8182.3289483076032</v>
      </c>
      <c r="M62" s="165">
        <f t="shared" si="73"/>
        <v>113.64345761538338</v>
      </c>
      <c r="N62" s="167">
        <f>IFERROR(VLOOKUP($B62,Text_LoadSC!$A:$AS,N$1,0)+($H62/4),0)</f>
        <v>7141.1541303405957</v>
      </c>
      <c r="O62" s="165">
        <f t="shared" si="74"/>
        <v>99.182696254730502</v>
      </c>
      <c r="P62" s="167">
        <f>IFERROR(VLOOKUP($B62,Text_LoadSC!$A:$AS,P$1,0)+($H62/4),0)</f>
        <v>5858.4345463718882</v>
      </c>
      <c r="Q62" s="165">
        <f t="shared" si="75"/>
        <v>81.367146477387337</v>
      </c>
      <c r="R62" s="163">
        <f t="shared" si="64"/>
        <v>30498.922591037295</v>
      </c>
      <c r="S62" s="161">
        <f t="shared" si="65"/>
        <v>423.59614709774019</v>
      </c>
      <c r="U62" s="164">
        <f>IFERROR(VLOOKUP($B62,Text_LoadSC!$A:$AS,U$1,0)+($I62/4),0)</f>
        <v>0</v>
      </c>
      <c r="V62" s="165">
        <f t="shared" si="66"/>
        <v>0</v>
      </c>
      <c r="W62" s="166">
        <f>IFERROR(VLOOKUP($B62,Text_LoadSC!$A:$AS,W$1,0)+($I62/4),0)</f>
        <v>0</v>
      </c>
      <c r="X62" s="165">
        <f t="shared" si="67"/>
        <v>0</v>
      </c>
      <c r="Y62" s="167">
        <f>IFERROR(VLOOKUP($B62,Text_LoadSC!$A:$AS,Y$1,0)+($I62/4),0)</f>
        <v>0</v>
      </c>
      <c r="Z62" s="165">
        <f t="shared" si="68"/>
        <v>0</v>
      </c>
      <c r="AA62" s="167">
        <f>IFERROR(VLOOKUP($B62,Text_LoadSC!$A:$AS,AA$1,0)+($I62/4),0)</f>
        <v>0</v>
      </c>
      <c r="AB62" s="165">
        <f t="shared" si="69"/>
        <v>0</v>
      </c>
      <c r="AC62" s="163">
        <f t="shared" si="70"/>
        <v>0</v>
      </c>
      <c r="AD62" s="161">
        <f t="shared" si="71"/>
        <v>0</v>
      </c>
      <c r="AF62" s="167"/>
      <c r="AG62" s="165"/>
      <c r="AH62" s="167"/>
      <c r="AI62" s="165"/>
      <c r="AJ62" s="167"/>
      <c r="AK62" s="165"/>
      <c r="AL62" s="167"/>
      <c r="AM62" s="165"/>
      <c r="AN62" s="163"/>
      <c r="AO62" s="161"/>
      <c r="AQ62" s="164"/>
      <c r="AR62" s="165"/>
      <c r="AS62" s="166"/>
      <c r="AT62" s="165"/>
      <c r="AU62" s="167"/>
      <c r="AV62" s="165"/>
      <c r="AW62" s="167"/>
      <c r="AX62" s="165"/>
      <c r="AY62" s="163"/>
      <c r="AZ62" s="161"/>
      <c r="BB62" s="283">
        <f t="shared" si="10"/>
        <v>9317.0049660172044</v>
      </c>
      <c r="BC62" s="283">
        <f t="shared" si="11"/>
        <v>8182.3289483076032</v>
      </c>
      <c r="BD62" s="283">
        <f t="shared" si="12"/>
        <v>7141.1541303405957</v>
      </c>
      <c r="BE62" s="283">
        <f t="shared" si="13"/>
        <v>5858.4345463718882</v>
      </c>
      <c r="BF62" s="283">
        <f t="shared" si="14"/>
        <v>30498.922591037295</v>
      </c>
      <c r="BG62" s="283"/>
      <c r="BH62" s="283">
        <f t="shared" si="15"/>
        <v>0</v>
      </c>
      <c r="BI62" s="283">
        <f t="shared" si="16"/>
        <v>0</v>
      </c>
      <c r="BJ62" s="283">
        <f t="shared" si="17"/>
        <v>0</v>
      </c>
      <c r="BK62" s="283">
        <f t="shared" si="18"/>
        <v>0</v>
      </c>
      <c r="BL62" s="283">
        <f t="shared" si="19"/>
        <v>0</v>
      </c>
      <c r="BN62" s="283"/>
    </row>
    <row r="63" spans="2:66" s="86" customFormat="1" ht="13.5" customHeight="1">
      <c r="B63" s="168">
        <v>310004070</v>
      </c>
      <c r="C63" s="169">
        <v>310004070</v>
      </c>
      <c r="D63" s="170" t="s">
        <v>928</v>
      </c>
      <c r="E63" s="170" t="s">
        <v>928</v>
      </c>
      <c r="F63" s="159">
        <v>350</v>
      </c>
      <c r="G63" s="170">
        <v>72</v>
      </c>
      <c r="H63" s="167">
        <v>0</v>
      </c>
      <c r="I63" s="171">
        <v>0</v>
      </c>
      <c r="J63" s="167">
        <f>IFERROR(VLOOKUP($B63,Text_LoadSC!$A:$AS,J$1,0)+($H63/4),0)</f>
        <v>1278.28125</v>
      </c>
      <c r="K63" s="165">
        <f t="shared" si="72"/>
        <v>17.75390625</v>
      </c>
      <c r="L63" s="167">
        <f>IFERROR(VLOOKUP($B63,Text_LoadSC!$A:$AS,L$1,0)+($H63/4),0)</f>
        <v>856.40625</v>
      </c>
      <c r="M63" s="165">
        <f t="shared" si="73"/>
        <v>11.89453125</v>
      </c>
      <c r="N63" s="167">
        <f>IFERROR(VLOOKUP($B63,Text_LoadSC!$A:$AS,N$1,0)+($H63/4),0)</f>
        <v>856.40625</v>
      </c>
      <c r="O63" s="165">
        <f t="shared" si="74"/>
        <v>11.89453125</v>
      </c>
      <c r="P63" s="167">
        <f>IFERROR(VLOOKUP($B63,Text_LoadSC!$A:$AS,P$1,0)+($H63/4),0)</f>
        <v>856.40625</v>
      </c>
      <c r="Q63" s="165">
        <f t="shared" si="75"/>
        <v>11.89453125</v>
      </c>
      <c r="R63" s="163">
        <f t="shared" si="64"/>
        <v>3847.5</v>
      </c>
      <c r="S63" s="161">
        <f t="shared" si="65"/>
        <v>53.4375</v>
      </c>
      <c r="U63" s="164">
        <f>IFERROR(VLOOKUP($B63,Text_LoadSC!$A:$AS,U$1,0)+($I63/4),0)</f>
        <v>372.37778543469869</v>
      </c>
      <c r="V63" s="165">
        <f t="shared" si="66"/>
        <v>5.1719136865930375</v>
      </c>
      <c r="W63" s="166">
        <f>IFERROR(VLOOKUP($B63,Text_LoadSC!$A:$AS,W$1,0)+($I63/4),0)</f>
        <v>199.02455758310825</v>
      </c>
      <c r="X63" s="165">
        <f t="shared" si="67"/>
        <v>2.7642299664320591</v>
      </c>
      <c r="Y63" s="167">
        <f>IFERROR(VLOOKUP($B63,Text_LoadSC!$A:$AS,Y$1,0)+($I63/4),0)</f>
        <v>83.455739015381212</v>
      </c>
      <c r="Z63" s="165">
        <f t="shared" si="68"/>
        <v>1.159107486324739</v>
      </c>
      <c r="AA63" s="167">
        <f>IFERROR(VLOOKUP($B63,Text_LoadSC!$A:$AS,AA$1,0)+($I63/4),0)</f>
        <v>25.671329731517723</v>
      </c>
      <c r="AB63" s="165">
        <f t="shared" si="69"/>
        <v>0.3565462462710795</v>
      </c>
      <c r="AC63" s="163">
        <f t="shared" si="70"/>
        <v>680.52941176470597</v>
      </c>
      <c r="AD63" s="161">
        <f t="shared" si="71"/>
        <v>9.4517973856209156</v>
      </c>
      <c r="AF63" s="167"/>
      <c r="AG63" s="165"/>
      <c r="AH63" s="167"/>
      <c r="AI63" s="165"/>
      <c r="AJ63" s="167"/>
      <c r="AK63" s="165"/>
      <c r="AL63" s="167"/>
      <c r="AM63" s="165"/>
      <c r="AN63" s="163"/>
      <c r="AO63" s="161"/>
      <c r="AQ63" s="164"/>
      <c r="AR63" s="165"/>
      <c r="AS63" s="166"/>
      <c r="AT63" s="165"/>
      <c r="AU63" s="167"/>
      <c r="AV63" s="165"/>
      <c r="AW63" s="167"/>
      <c r="AX63" s="165"/>
      <c r="AY63" s="163"/>
      <c r="AZ63" s="161"/>
      <c r="BB63" s="283">
        <f t="shared" si="10"/>
        <v>1278.28125</v>
      </c>
      <c r="BC63" s="283">
        <f t="shared" si="11"/>
        <v>856.40625</v>
      </c>
      <c r="BD63" s="283">
        <f t="shared" si="12"/>
        <v>856.40625</v>
      </c>
      <c r="BE63" s="283">
        <f t="shared" si="13"/>
        <v>856.40625</v>
      </c>
      <c r="BF63" s="283">
        <f t="shared" si="14"/>
        <v>3847.5</v>
      </c>
      <c r="BG63" s="283"/>
      <c r="BH63" s="283">
        <f t="shared" si="15"/>
        <v>372.37778543469869</v>
      </c>
      <c r="BI63" s="283">
        <f t="shared" si="16"/>
        <v>199.02455758310825</v>
      </c>
      <c r="BJ63" s="283">
        <f t="shared" si="17"/>
        <v>83.455739015381212</v>
      </c>
      <c r="BK63" s="283">
        <f t="shared" si="18"/>
        <v>25.671329731517723</v>
      </c>
      <c r="BL63" s="283">
        <f t="shared" si="19"/>
        <v>680.52941176470597</v>
      </c>
      <c r="BN63" s="283"/>
    </row>
    <row r="64" spans="2:66" s="86" customFormat="1" ht="13.5" customHeight="1">
      <c r="B64" s="168">
        <v>310004072</v>
      </c>
      <c r="C64" s="169">
        <v>310004072</v>
      </c>
      <c r="D64" s="170" t="s">
        <v>345</v>
      </c>
      <c r="E64" s="170" t="s">
        <v>345</v>
      </c>
      <c r="F64" s="159">
        <v>380</v>
      </c>
      <c r="G64" s="170">
        <v>72</v>
      </c>
      <c r="H64" s="167">
        <v>0</v>
      </c>
      <c r="I64" s="171">
        <v>0</v>
      </c>
      <c r="J64" s="167">
        <f>IFERROR(VLOOKUP($B64,Text_LoadSC!$A:$AS,J$1,0)+($H64/4),0)</f>
        <v>0</v>
      </c>
      <c r="K64" s="165">
        <f t="shared" si="72"/>
        <v>0</v>
      </c>
      <c r="L64" s="167">
        <f>IFERROR(VLOOKUP($B64,Text_LoadSC!$A:$AS,L$1,0)+($H64/4),0)</f>
        <v>0</v>
      </c>
      <c r="M64" s="165">
        <f t="shared" si="73"/>
        <v>0</v>
      </c>
      <c r="N64" s="167">
        <f>IFERROR(VLOOKUP($B64,Text_LoadSC!$A:$AS,N$1,0)+($H64/4),0)</f>
        <v>0</v>
      </c>
      <c r="O64" s="165">
        <f t="shared" si="74"/>
        <v>0</v>
      </c>
      <c r="P64" s="167">
        <f>IFERROR(VLOOKUP($B64,Text_LoadSC!$A:$AS,P$1,0)+($H64/4),0)</f>
        <v>0</v>
      </c>
      <c r="Q64" s="165">
        <f t="shared" si="75"/>
        <v>0</v>
      </c>
      <c r="R64" s="163">
        <f t="shared" si="64"/>
        <v>0</v>
      </c>
      <c r="S64" s="161">
        <f t="shared" si="65"/>
        <v>0</v>
      </c>
      <c r="U64" s="164">
        <f>IFERROR(VLOOKUP($B64,Text_LoadSC!$A:$AS,U$1,0)+($I64/4),0)</f>
        <v>0</v>
      </c>
      <c r="V64" s="165">
        <f t="shared" si="66"/>
        <v>0</v>
      </c>
      <c r="W64" s="166">
        <f>IFERROR(VLOOKUP($B64,Text_LoadSC!$A:$AS,W$1,0)+($I64/4),0)</f>
        <v>0</v>
      </c>
      <c r="X64" s="165">
        <f t="shared" si="67"/>
        <v>0</v>
      </c>
      <c r="Y64" s="167">
        <f>IFERROR(VLOOKUP($B64,Text_LoadSC!$A:$AS,Y$1,0)+($I64/4),0)</f>
        <v>0</v>
      </c>
      <c r="Z64" s="165">
        <f t="shared" si="68"/>
        <v>0</v>
      </c>
      <c r="AA64" s="167">
        <f>IFERROR(VLOOKUP($B64,Text_LoadSC!$A:$AS,AA$1,0)+($I64/4),0)</f>
        <v>0</v>
      </c>
      <c r="AB64" s="165">
        <f t="shared" si="69"/>
        <v>0</v>
      </c>
      <c r="AC64" s="163">
        <f t="shared" si="70"/>
        <v>0</v>
      </c>
      <c r="AD64" s="161">
        <f t="shared" si="71"/>
        <v>0</v>
      </c>
      <c r="AF64" s="167"/>
      <c r="AG64" s="165"/>
      <c r="AH64" s="167"/>
      <c r="AI64" s="165"/>
      <c r="AJ64" s="167"/>
      <c r="AK64" s="165"/>
      <c r="AL64" s="167"/>
      <c r="AM64" s="165"/>
      <c r="AN64" s="163"/>
      <c r="AO64" s="161"/>
      <c r="AQ64" s="164"/>
      <c r="AR64" s="165"/>
      <c r="AS64" s="166"/>
      <c r="AT64" s="165"/>
      <c r="AU64" s="167"/>
      <c r="AV64" s="165"/>
      <c r="AW64" s="167"/>
      <c r="AX64" s="165"/>
      <c r="AY64" s="163"/>
      <c r="AZ64" s="161"/>
      <c r="BB64" s="283">
        <f t="shared" si="10"/>
        <v>0</v>
      </c>
      <c r="BC64" s="283">
        <f t="shared" si="11"/>
        <v>0</v>
      </c>
      <c r="BD64" s="283">
        <f t="shared" si="12"/>
        <v>0</v>
      </c>
      <c r="BE64" s="283">
        <f t="shared" si="13"/>
        <v>0</v>
      </c>
      <c r="BF64" s="283">
        <f t="shared" si="14"/>
        <v>0</v>
      </c>
      <c r="BG64" s="283"/>
      <c r="BH64" s="283">
        <f t="shared" si="15"/>
        <v>0</v>
      </c>
      <c r="BI64" s="283">
        <f t="shared" si="16"/>
        <v>0</v>
      </c>
      <c r="BJ64" s="283">
        <f t="shared" si="17"/>
        <v>0</v>
      </c>
      <c r="BK64" s="283">
        <f t="shared" si="18"/>
        <v>0</v>
      </c>
      <c r="BL64" s="283">
        <f t="shared" si="19"/>
        <v>0</v>
      </c>
      <c r="BN64" s="283"/>
    </row>
    <row r="65" spans="2:66" s="86" customFormat="1" ht="13.5" customHeight="1">
      <c r="B65" s="168">
        <v>310004209</v>
      </c>
      <c r="C65" s="169">
        <v>310004209</v>
      </c>
      <c r="D65" s="170" t="s">
        <v>226</v>
      </c>
      <c r="E65" s="170" t="s">
        <v>226</v>
      </c>
      <c r="F65" s="159">
        <v>475</v>
      </c>
      <c r="G65" s="170">
        <v>54</v>
      </c>
      <c r="H65" s="167">
        <v>0</v>
      </c>
      <c r="I65" s="171">
        <v>0</v>
      </c>
      <c r="J65" s="167">
        <f>IFERROR(VLOOKUP($B65,Text_LoadSC!$A:$AS,J$1,0)+($H65/4),0)</f>
        <v>3761.5939695180232</v>
      </c>
      <c r="K65" s="165">
        <f t="shared" si="72"/>
        <v>69.659147583667092</v>
      </c>
      <c r="L65" s="167">
        <f>IFERROR(VLOOKUP($B65,Text_LoadSC!$A:$AS,L$1,0)+($H65/4),0)</f>
        <v>4327.9708757021026</v>
      </c>
      <c r="M65" s="165">
        <f t="shared" si="73"/>
        <v>80.147608809298191</v>
      </c>
      <c r="N65" s="167">
        <f>IFERROR(VLOOKUP($B65,Text_LoadSC!$A:$AS,N$1,0)+($H65/4),0)</f>
        <v>9927.1291339995223</v>
      </c>
      <c r="O65" s="165">
        <f t="shared" si="74"/>
        <v>183.83572470369486</v>
      </c>
      <c r="P65" s="167">
        <f>IFERROR(VLOOKUP($B65,Text_LoadSC!$A:$AS,P$1,0)+($H65/4),0)</f>
        <v>10409.010102413009</v>
      </c>
      <c r="Q65" s="165">
        <f t="shared" si="75"/>
        <v>192.75944634098164</v>
      </c>
      <c r="R65" s="163">
        <f t="shared" si="64"/>
        <v>28425.704081632659</v>
      </c>
      <c r="S65" s="161">
        <f t="shared" si="65"/>
        <v>526.4019274376418</v>
      </c>
      <c r="U65" s="164">
        <f>IFERROR(VLOOKUP($B65,Text_LoadSC!$A:$AS,U$1,0)+($I65/4),0)</f>
        <v>0</v>
      </c>
      <c r="V65" s="165">
        <f t="shared" si="66"/>
        <v>0</v>
      </c>
      <c r="W65" s="166">
        <f>IFERROR(VLOOKUP($B65,Text_LoadSC!$A:$AS,W$1,0)+($I65/4),0)</f>
        <v>0</v>
      </c>
      <c r="X65" s="165">
        <f t="shared" si="67"/>
        <v>0</v>
      </c>
      <c r="Y65" s="167">
        <f>IFERROR(VLOOKUP($B65,Text_LoadSC!$A:$AS,Y$1,0)+($I65/4),0)</f>
        <v>0</v>
      </c>
      <c r="Z65" s="165">
        <f t="shared" si="68"/>
        <v>0</v>
      </c>
      <c r="AA65" s="167">
        <f>IFERROR(VLOOKUP($B65,Text_LoadSC!$A:$AS,AA$1,0)+($I65/4),0)</f>
        <v>0</v>
      </c>
      <c r="AB65" s="165">
        <f t="shared" si="69"/>
        <v>0</v>
      </c>
      <c r="AC65" s="163">
        <f t="shared" si="70"/>
        <v>0</v>
      </c>
      <c r="AD65" s="161">
        <f t="shared" si="71"/>
        <v>0</v>
      </c>
      <c r="AF65" s="167"/>
      <c r="AG65" s="165"/>
      <c r="AH65" s="167"/>
      <c r="AI65" s="165"/>
      <c r="AJ65" s="167"/>
      <c r="AK65" s="165"/>
      <c r="AL65" s="167"/>
      <c r="AM65" s="165"/>
      <c r="AN65" s="163"/>
      <c r="AO65" s="161"/>
      <c r="AQ65" s="164"/>
      <c r="AR65" s="165"/>
      <c r="AS65" s="166"/>
      <c r="AT65" s="165"/>
      <c r="AU65" s="167"/>
      <c r="AV65" s="165"/>
      <c r="AW65" s="167"/>
      <c r="AX65" s="165"/>
      <c r="AY65" s="163"/>
      <c r="AZ65" s="161"/>
      <c r="BB65" s="283">
        <f t="shared" si="10"/>
        <v>3761.5939695180232</v>
      </c>
      <c r="BC65" s="283">
        <f t="shared" si="11"/>
        <v>4327.9708757021026</v>
      </c>
      <c r="BD65" s="283">
        <f t="shared" si="12"/>
        <v>9927.1291339995223</v>
      </c>
      <c r="BE65" s="283">
        <f t="shared" si="13"/>
        <v>10409.010102413009</v>
      </c>
      <c r="BF65" s="283">
        <f t="shared" si="14"/>
        <v>28425.704081632659</v>
      </c>
      <c r="BG65" s="283"/>
      <c r="BH65" s="283">
        <f t="shared" si="15"/>
        <v>0</v>
      </c>
      <c r="BI65" s="283">
        <f t="shared" si="16"/>
        <v>0</v>
      </c>
      <c r="BJ65" s="283">
        <f t="shared" si="17"/>
        <v>0</v>
      </c>
      <c r="BK65" s="283">
        <f t="shared" si="18"/>
        <v>0</v>
      </c>
      <c r="BL65" s="283">
        <f t="shared" si="19"/>
        <v>0</v>
      </c>
      <c r="BN65" s="283"/>
    </row>
    <row r="66" spans="2:66" s="86" customFormat="1" ht="13.5" customHeight="1">
      <c r="B66" s="168">
        <v>310004338</v>
      </c>
      <c r="C66" s="169">
        <v>310004338</v>
      </c>
      <c r="D66" s="170" t="s">
        <v>1030</v>
      </c>
      <c r="E66" s="170"/>
      <c r="F66" s="170">
        <v>350</v>
      </c>
      <c r="G66" s="159">
        <v>72</v>
      </c>
      <c r="H66" s="167">
        <v>0</v>
      </c>
      <c r="I66" s="171">
        <v>0</v>
      </c>
      <c r="J66" s="167">
        <f>IFERROR(VLOOKUP($B66,Text_LoadSC!$A:$AS,J$1,0)+($H66/4),0)</f>
        <v>1246.1419068736141</v>
      </c>
      <c r="K66" s="165">
        <f t="shared" si="72"/>
        <v>17.307526484355751</v>
      </c>
      <c r="L66" s="167">
        <f>IFERROR(VLOOKUP($B66,Text_LoadSC!$A:$AS,L$1,0)+($H66/4),0)</f>
        <v>828.00126702565728</v>
      </c>
      <c r="M66" s="165">
        <f t="shared" si="73"/>
        <v>11.500017597578573</v>
      </c>
      <c r="N66" s="167">
        <f>IFERROR(VLOOKUP($B66,Text_LoadSC!$A:$AS,N$1,0)+($H66/4),0)</f>
        <v>832.14127336078559</v>
      </c>
      <c r="O66" s="165">
        <f t="shared" si="74"/>
        <v>11.557517685566467</v>
      </c>
      <c r="P66" s="167">
        <f>IFERROR(VLOOKUP($B66,Text_LoadSC!$A:$AS,P$1,0)+($H66/4),0)</f>
        <v>828.00126702565728</v>
      </c>
      <c r="Q66" s="165">
        <f t="shared" si="75"/>
        <v>11.500017597578573</v>
      </c>
      <c r="R66" s="163">
        <f t="shared" si="64"/>
        <v>3734.2857142857147</v>
      </c>
      <c r="S66" s="161">
        <f t="shared" si="65"/>
        <v>51.865079365079367</v>
      </c>
      <c r="U66" s="164">
        <f>IFERROR(VLOOKUP($B66,Text_LoadSC!$A:$AS,U$1,0)+($I66/4),0)</f>
        <v>1074.5287815126048</v>
      </c>
      <c r="V66" s="165">
        <f t="shared" si="66"/>
        <v>14.924010854341734</v>
      </c>
      <c r="W66" s="166">
        <f>IFERROR(VLOOKUP($B66,Text_LoadSC!$A:$AS,W$1,0)+($I66/4),0)</f>
        <v>1074.5287815126048</v>
      </c>
      <c r="X66" s="165">
        <f t="shared" si="67"/>
        <v>14.924010854341734</v>
      </c>
      <c r="Y66" s="167">
        <f>IFERROR(VLOOKUP($B66,Text_LoadSC!$A:$AS,Y$1,0)+($I66/4),0)</f>
        <v>1074.5287815126048</v>
      </c>
      <c r="Z66" s="165">
        <f t="shared" si="68"/>
        <v>14.924010854341734</v>
      </c>
      <c r="AA66" s="167">
        <f>IFERROR(VLOOKUP($B66,Text_LoadSC!$A:$AS,AA$1,0)+($I66/4),0)</f>
        <v>1074.5287815126048</v>
      </c>
      <c r="AB66" s="165">
        <f t="shared" si="69"/>
        <v>14.924010854341734</v>
      </c>
      <c r="AC66" s="163">
        <f t="shared" si="70"/>
        <v>4298.1151260504193</v>
      </c>
      <c r="AD66" s="161">
        <f t="shared" si="71"/>
        <v>59.696043417366937</v>
      </c>
      <c r="AF66" s="167"/>
      <c r="AG66" s="165"/>
      <c r="AH66" s="167"/>
      <c r="AI66" s="165"/>
      <c r="AJ66" s="167"/>
      <c r="AK66" s="165"/>
      <c r="AL66" s="167"/>
      <c r="AM66" s="165"/>
      <c r="AN66" s="163"/>
      <c r="AO66" s="161"/>
      <c r="AQ66" s="164"/>
      <c r="AR66" s="165"/>
      <c r="AS66" s="166"/>
      <c r="AT66" s="165"/>
      <c r="AU66" s="167"/>
      <c r="AV66" s="165"/>
      <c r="AW66" s="167"/>
      <c r="AX66" s="165"/>
      <c r="AY66" s="163"/>
      <c r="AZ66" s="161"/>
      <c r="BB66" s="283">
        <f t="shared" si="10"/>
        <v>1246.1419068736141</v>
      </c>
      <c r="BC66" s="283">
        <f t="shared" si="11"/>
        <v>828.00126702565728</v>
      </c>
      <c r="BD66" s="283">
        <f t="shared" si="12"/>
        <v>832.14127336078559</v>
      </c>
      <c r="BE66" s="283">
        <f t="shared" si="13"/>
        <v>828.00126702565728</v>
      </c>
      <c r="BF66" s="283">
        <f t="shared" si="14"/>
        <v>3734.2857142857147</v>
      </c>
      <c r="BG66" s="283"/>
      <c r="BH66" s="283">
        <f t="shared" si="15"/>
        <v>1074.5287815126048</v>
      </c>
      <c r="BI66" s="283">
        <f t="shared" si="16"/>
        <v>1074.5287815126048</v>
      </c>
      <c r="BJ66" s="283">
        <f t="shared" si="17"/>
        <v>1074.5287815126048</v>
      </c>
      <c r="BK66" s="283">
        <f t="shared" si="18"/>
        <v>1074.5287815126048</v>
      </c>
      <c r="BL66" s="283">
        <f t="shared" si="19"/>
        <v>4298.1151260504193</v>
      </c>
      <c r="BN66" s="283"/>
    </row>
    <row r="67" spans="2:66" s="86" customFormat="1" ht="13.5" customHeight="1">
      <c r="B67" s="288">
        <v>310004339</v>
      </c>
      <c r="C67" s="289">
        <v>310004339</v>
      </c>
      <c r="D67" s="290" t="s">
        <v>1031</v>
      </c>
      <c r="E67" s="290"/>
      <c r="F67" s="290">
        <v>380</v>
      </c>
      <c r="G67" s="86">
        <v>72</v>
      </c>
      <c r="H67" s="291">
        <v>0</v>
      </c>
      <c r="I67" s="292">
        <v>0</v>
      </c>
      <c r="J67" s="167">
        <f>IFERROR(VLOOKUP($B67,Text_LoadSC!$A:$AS,J$1,0)+($H67/4),0)</f>
        <v>4280.5589016096865</v>
      </c>
      <c r="K67" s="165">
        <f t="shared" ref="K67:K73" si="76">IFERROR(J67/$G67,0)</f>
        <v>59.452206966801199</v>
      </c>
      <c r="L67" s="167">
        <f>IFERROR(VLOOKUP($B67,Text_LoadSC!$A:$AS,L$1,0)+($H67/4),0)</f>
        <v>3179.7545492940976</v>
      </c>
      <c r="M67" s="165">
        <f t="shared" ref="M67:M73" si="77">IFERROR(L67/$G67,0)</f>
        <v>44.16325762908469</v>
      </c>
      <c r="N67" s="167">
        <f>IFERROR(VLOOKUP($B67,Text_LoadSC!$A:$AS,N$1,0)+($H67/4),0)</f>
        <v>2767.1759326442116</v>
      </c>
      <c r="O67" s="165">
        <f t="shared" ref="O67:O73" si="78">IFERROR(N67/$G67,0)</f>
        <v>38.432999064502937</v>
      </c>
      <c r="P67" s="167">
        <f>IFERROR(VLOOKUP($B67,Text_LoadSC!$A:$AS,P$1,0)+($H67/4),0)</f>
        <v>1657.4509615902464</v>
      </c>
      <c r="Q67" s="165">
        <f t="shared" ref="Q67:Q73" si="79">IFERROR(P67/$G67,0)</f>
        <v>23.020152244308978</v>
      </c>
      <c r="R67" s="163">
        <f t="shared" ref="R67:R73" si="80">SUM(J67,L67,N67,P67)</f>
        <v>11884.940345138242</v>
      </c>
      <c r="S67" s="161">
        <f t="shared" ref="S67:S73" si="81">SUM(K67,M67,O67,Q67)</f>
        <v>165.06861590469782</v>
      </c>
      <c r="U67" s="164">
        <f>IFERROR(VLOOKUP($B67,Text_LoadSC!$A:$AS,U$1,0)+($I67/4),0)</f>
        <v>0</v>
      </c>
      <c r="V67" s="165">
        <f t="shared" ref="V67:V73" si="82">IFERROR(U67/$G67,0)</f>
        <v>0</v>
      </c>
      <c r="W67" s="166">
        <f>IFERROR(VLOOKUP($B67,Text_LoadSC!$A:$AS,W$1,0)+($I67/4),0)</f>
        <v>0</v>
      </c>
      <c r="X67" s="165">
        <f t="shared" ref="X67:X73" si="83">IFERROR(W67/$G67,0)</f>
        <v>0</v>
      </c>
      <c r="Y67" s="167">
        <f>IFERROR(VLOOKUP($B67,Text_LoadSC!$A:$AS,Y$1,0)+($I67/4),0)</f>
        <v>0</v>
      </c>
      <c r="Z67" s="165">
        <f t="shared" ref="Z67:Z73" si="84">IFERROR(Y67/$G67,0)</f>
        <v>0</v>
      </c>
      <c r="AA67" s="167">
        <f>IFERROR(VLOOKUP($B67,Text_LoadSC!$A:$AS,AA$1,0)+($I67/4),0)</f>
        <v>0</v>
      </c>
      <c r="AB67" s="165">
        <f t="shared" ref="AB67:AB73" si="85">IFERROR(AA67/$G67,0)</f>
        <v>0</v>
      </c>
      <c r="AC67" s="163">
        <f t="shared" ref="AC67:AC73" si="86">SUM(U67,W67,Y67,AA67)</f>
        <v>0</v>
      </c>
      <c r="AD67" s="161">
        <f t="shared" ref="AD67:AD73" si="87">SUM(V67,X67,Z67,AB67)</f>
        <v>0</v>
      </c>
      <c r="AF67" s="291"/>
      <c r="AG67" s="293"/>
      <c r="AH67" s="291"/>
      <c r="AI67" s="293"/>
      <c r="AJ67" s="291"/>
      <c r="AK67" s="293"/>
      <c r="AL67" s="291"/>
      <c r="AM67" s="293"/>
      <c r="AN67" s="294"/>
      <c r="AO67" s="295"/>
      <c r="AQ67" s="296"/>
      <c r="AR67" s="293"/>
      <c r="AS67" s="297"/>
      <c r="AT67" s="293"/>
      <c r="AU67" s="291"/>
      <c r="AV67" s="293"/>
      <c r="AW67" s="291"/>
      <c r="AX67" s="293"/>
      <c r="AY67" s="294"/>
      <c r="AZ67" s="295"/>
      <c r="BB67" s="283">
        <v>816.83203909492522</v>
      </c>
      <c r="BC67" s="283">
        <v>993.96544827354091</v>
      </c>
      <c r="BD67" s="283">
        <v>783.24296575578308</v>
      </c>
      <c r="BE67" s="283">
        <v>941.69904267406832</v>
      </c>
      <c r="BF67" s="283">
        <v>3535.7394957983179</v>
      </c>
      <c r="BG67" s="283"/>
      <c r="BH67" s="283">
        <v>0</v>
      </c>
      <c r="BI67" s="283">
        <v>0</v>
      </c>
      <c r="BJ67" s="283">
        <v>0</v>
      </c>
      <c r="BK67" s="283">
        <v>0</v>
      </c>
      <c r="BL67" s="283">
        <v>0</v>
      </c>
      <c r="BN67" s="283"/>
    </row>
    <row r="68" spans="2:66" s="86" customFormat="1" ht="13.5" customHeight="1">
      <c r="B68" s="168">
        <v>310002100</v>
      </c>
      <c r="C68" s="169">
        <v>310002100</v>
      </c>
      <c r="D68" s="170" t="s">
        <v>1116</v>
      </c>
      <c r="E68" s="170"/>
      <c r="F68" s="170">
        <v>500</v>
      </c>
      <c r="G68" s="159">
        <v>54</v>
      </c>
      <c r="H68" s="167">
        <v>0</v>
      </c>
      <c r="I68" s="171">
        <v>0</v>
      </c>
      <c r="J68" s="167">
        <f>IFERROR(VLOOKUP($B68,[1]Text_LoadSC!$A:$AS,J$1,0)+($H68/4),0)</f>
        <v>471.1192660550459</v>
      </c>
      <c r="K68" s="165">
        <f t="shared" si="76"/>
        <v>8.7244308528712207</v>
      </c>
      <c r="L68" s="167">
        <f>IFERROR(VLOOKUP($B68,[1]Text_LoadSC!$A:$AS,L$1,0)+($H68/4),0)</f>
        <v>577.68195718654431</v>
      </c>
      <c r="M68" s="165">
        <f t="shared" si="77"/>
        <v>10.697814021973043</v>
      </c>
      <c r="N68" s="167">
        <f>IFERROR(VLOOKUP($B68,[1]Text_LoadSC!$A:$AS,N$1,0)+($H68/4),0)</f>
        <v>381.3822629969419</v>
      </c>
      <c r="O68" s="165">
        <f t="shared" si="78"/>
        <v>7.0626344999433686</v>
      </c>
      <c r="P68" s="167">
        <f>IFERROR(VLOOKUP($B68,[1]Text_LoadSC!$A:$AS,P$1,0)+($H68/4),0)</f>
        <v>403.81651376146789</v>
      </c>
      <c r="Q68" s="165">
        <f t="shared" si="79"/>
        <v>7.4780835881753314</v>
      </c>
      <c r="R68" s="163">
        <f t="shared" si="80"/>
        <v>1834</v>
      </c>
      <c r="S68" s="161">
        <f t="shared" si="81"/>
        <v>33.962962962962962</v>
      </c>
      <c r="U68" s="164">
        <f>IFERROR(VLOOKUP($B68,[1]Text_LoadSC!$A:$AS,U$1,0)+($I68/4),0)</f>
        <v>0</v>
      </c>
      <c r="V68" s="165">
        <f t="shared" si="82"/>
        <v>0</v>
      </c>
      <c r="W68" s="166">
        <f>IFERROR(VLOOKUP($B68,[1]Text_LoadSC!$A:$AS,W$1,0)+($I68/4),0)</f>
        <v>0</v>
      </c>
      <c r="X68" s="165">
        <f t="shared" si="83"/>
        <v>0</v>
      </c>
      <c r="Y68" s="167">
        <f>IFERROR(VLOOKUP($B68,[1]Text_LoadSC!$A:$AS,Y$1,0)+($I68/4),0)</f>
        <v>0</v>
      </c>
      <c r="Z68" s="165">
        <f t="shared" si="84"/>
        <v>0</v>
      </c>
      <c r="AA68" s="167">
        <f>IFERROR(VLOOKUP($B68,[1]Text_LoadSC!$A:$AS,AA$1,0)+($I68/4),0)</f>
        <v>0</v>
      </c>
      <c r="AB68" s="165">
        <f t="shared" si="85"/>
        <v>0</v>
      </c>
      <c r="AC68" s="163">
        <f t="shared" si="86"/>
        <v>0</v>
      </c>
      <c r="AD68" s="161">
        <f t="shared" si="87"/>
        <v>0</v>
      </c>
      <c r="AF68" s="167">
        <v>0</v>
      </c>
      <c r="AG68" s="165">
        <v>0</v>
      </c>
      <c r="AH68" s="167">
        <v>0</v>
      </c>
      <c r="AI68" s="165">
        <v>0</v>
      </c>
      <c r="AJ68" s="167">
        <v>0</v>
      </c>
      <c r="AK68" s="165">
        <v>0</v>
      </c>
      <c r="AL68" s="167">
        <v>0</v>
      </c>
      <c r="AM68" s="165">
        <v>0</v>
      </c>
      <c r="AN68" s="163">
        <v>0</v>
      </c>
      <c r="AO68" s="161">
        <v>0</v>
      </c>
      <c r="AQ68" s="164">
        <v>3065.5272118316734</v>
      </c>
      <c r="AR68" s="165">
        <v>56.769022441327287</v>
      </c>
      <c r="AS68" s="166">
        <v>3528.6356546045945</v>
      </c>
      <c r="AT68" s="165">
        <v>65.345104714899904</v>
      </c>
      <c r="AU68" s="167">
        <v>2522.4607084773329</v>
      </c>
      <c r="AV68" s="165">
        <v>46.712235342172832</v>
      </c>
      <c r="AW68" s="167">
        <v>1513.4764250863998</v>
      </c>
      <c r="AX68" s="165">
        <v>28.027341205303699</v>
      </c>
      <c r="AY68" s="163">
        <v>10630.1</v>
      </c>
      <c r="AZ68" s="161">
        <v>196.85370370370373</v>
      </c>
      <c r="BB68" s="283">
        <f t="shared" ref="BB68:BB73" si="88">J68-AF68</f>
        <v>471.1192660550459</v>
      </c>
      <c r="BC68" s="283">
        <f t="shared" ref="BC68:BC73" si="89">L68-AH68</f>
        <v>577.68195718654431</v>
      </c>
      <c r="BD68" s="283">
        <f t="shared" ref="BD68:BD73" si="90">N68-AJ68</f>
        <v>381.3822629969419</v>
      </c>
      <c r="BE68" s="283">
        <f t="shared" ref="BE68:BE73" si="91">P68-AL68</f>
        <v>403.81651376146789</v>
      </c>
      <c r="BF68" s="283">
        <f t="shared" ref="BF68:BF73" si="92">SUM(BB68:BE68)</f>
        <v>1834</v>
      </c>
      <c r="BG68" s="283"/>
      <c r="BH68" s="283">
        <f t="shared" ref="BH68:BH73" si="93">U68-AQ68</f>
        <v>-3065.5272118316734</v>
      </c>
      <c r="BI68" s="283">
        <f t="shared" ref="BI68:BI73" si="94">W68-AS68</f>
        <v>-3528.6356546045945</v>
      </c>
      <c r="BJ68" s="283">
        <f t="shared" ref="BJ68:BJ73" si="95">Y68-AU68</f>
        <v>-2522.4607084773329</v>
      </c>
      <c r="BK68" s="283">
        <f t="shared" ref="BK68:BK73" si="96">AA68-AW68</f>
        <v>-1513.4764250863998</v>
      </c>
      <c r="BL68" s="283">
        <f t="shared" ref="BL68:BL73" si="97">SUM(BH68:BK68)</f>
        <v>-10630.1</v>
      </c>
      <c r="BN68" s="283"/>
    </row>
    <row r="69" spans="2:66" s="86" customFormat="1" ht="13.5" customHeight="1">
      <c r="B69" s="168">
        <v>310002381</v>
      </c>
      <c r="C69" s="169">
        <v>310002381</v>
      </c>
      <c r="D69" s="170" t="s">
        <v>1117</v>
      </c>
      <c r="E69" s="170"/>
      <c r="F69" s="170">
        <v>500</v>
      </c>
      <c r="G69" s="159">
        <v>54</v>
      </c>
      <c r="H69" s="167">
        <v>0</v>
      </c>
      <c r="I69" s="171">
        <v>0</v>
      </c>
      <c r="J69" s="167">
        <f>IFERROR(VLOOKUP($B69,[1]Text_LoadSC!$A:$AS,J$1,0)+($H69/4),0)</f>
        <v>0</v>
      </c>
      <c r="K69" s="165">
        <f t="shared" si="76"/>
        <v>0</v>
      </c>
      <c r="L69" s="167">
        <f>IFERROR(VLOOKUP($B69,[1]Text_LoadSC!$A:$AS,L$1,0)+($H69/4),0)</f>
        <v>0</v>
      </c>
      <c r="M69" s="165">
        <f t="shared" si="77"/>
        <v>0</v>
      </c>
      <c r="N69" s="167">
        <f>IFERROR(VLOOKUP($B69,[1]Text_LoadSC!$A:$AS,N$1,0)+($H69/4),0)</f>
        <v>0</v>
      </c>
      <c r="O69" s="165">
        <f t="shared" si="78"/>
        <v>0</v>
      </c>
      <c r="P69" s="167">
        <f>IFERROR(VLOOKUP($B69,[1]Text_LoadSC!$A:$AS,P$1,0)+($H69/4),0)</f>
        <v>0</v>
      </c>
      <c r="Q69" s="165">
        <f t="shared" si="79"/>
        <v>0</v>
      </c>
      <c r="R69" s="163">
        <f t="shared" si="80"/>
        <v>0</v>
      </c>
      <c r="S69" s="161">
        <f t="shared" si="81"/>
        <v>0</v>
      </c>
      <c r="U69" s="164">
        <f>IFERROR(VLOOKUP($B69,[1]Text_LoadSC!$A:$AS,U$1,0)+($I69/4),0)</f>
        <v>642</v>
      </c>
      <c r="V69" s="165">
        <f t="shared" si="82"/>
        <v>11.888888888888889</v>
      </c>
      <c r="W69" s="166">
        <f>IFERROR(VLOOKUP($B69,[1]Text_LoadSC!$A:$AS,W$1,0)+($I69/4),0)</f>
        <v>321</v>
      </c>
      <c r="X69" s="165">
        <f t="shared" si="83"/>
        <v>5.9444444444444446</v>
      </c>
      <c r="Y69" s="167">
        <f>IFERROR(VLOOKUP($B69,[1]Text_LoadSC!$A:$AS,Y$1,0)+($I69/4),0)</f>
        <v>107</v>
      </c>
      <c r="Z69" s="165">
        <f t="shared" si="84"/>
        <v>1.9814814814814814</v>
      </c>
      <c r="AA69" s="167">
        <f>IFERROR(VLOOKUP($B69,[1]Text_LoadSC!$A:$AS,AA$1,0)+($I69/4),0)</f>
        <v>0</v>
      </c>
      <c r="AB69" s="165">
        <f t="shared" si="85"/>
        <v>0</v>
      </c>
      <c r="AC69" s="163">
        <f t="shared" si="86"/>
        <v>1070</v>
      </c>
      <c r="AD69" s="161">
        <f t="shared" si="87"/>
        <v>19.814814814814817</v>
      </c>
      <c r="AF69" s="167">
        <v>0</v>
      </c>
      <c r="AG69" s="165">
        <v>0</v>
      </c>
      <c r="AH69" s="167">
        <v>1622.3376623376621</v>
      </c>
      <c r="AI69" s="165">
        <v>30.043290043290039</v>
      </c>
      <c r="AJ69" s="167">
        <v>811.16883116883105</v>
      </c>
      <c r="AK69" s="165">
        <v>15.021645021645019</v>
      </c>
      <c r="AL69" s="167">
        <v>540.77922077922074</v>
      </c>
      <c r="AM69" s="165">
        <v>10.014430014430014</v>
      </c>
      <c r="AN69" s="163">
        <v>2974.2857142857138</v>
      </c>
      <c r="AO69" s="161">
        <v>55.079365079365068</v>
      </c>
      <c r="AQ69" s="164">
        <v>0</v>
      </c>
      <c r="AR69" s="165">
        <v>0</v>
      </c>
      <c r="AS69" s="166">
        <v>0</v>
      </c>
      <c r="AT69" s="165">
        <v>0</v>
      </c>
      <c r="AU69" s="167">
        <v>0</v>
      </c>
      <c r="AV69" s="165">
        <v>0</v>
      </c>
      <c r="AW69" s="167">
        <v>0</v>
      </c>
      <c r="AX69" s="165">
        <v>0</v>
      </c>
      <c r="AY69" s="163">
        <v>0</v>
      </c>
      <c r="AZ69" s="161">
        <v>0</v>
      </c>
      <c r="BB69" s="283">
        <f t="shared" si="88"/>
        <v>0</v>
      </c>
      <c r="BC69" s="283">
        <f t="shared" si="89"/>
        <v>-1622.3376623376621</v>
      </c>
      <c r="BD69" s="283">
        <f t="shared" si="90"/>
        <v>-811.16883116883105</v>
      </c>
      <c r="BE69" s="283">
        <f t="shared" si="91"/>
        <v>-540.77922077922074</v>
      </c>
      <c r="BF69" s="283">
        <f t="shared" si="92"/>
        <v>-2974.2857142857138</v>
      </c>
      <c r="BG69" s="283"/>
      <c r="BH69" s="283">
        <f t="shared" si="93"/>
        <v>642</v>
      </c>
      <c r="BI69" s="283">
        <f t="shared" si="94"/>
        <v>321</v>
      </c>
      <c r="BJ69" s="283">
        <f t="shared" si="95"/>
        <v>107</v>
      </c>
      <c r="BK69" s="283">
        <f t="shared" si="96"/>
        <v>0</v>
      </c>
      <c r="BL69" s="283">
        <f t="shared" si="97"/>
        <v>1070</v>
      </c>
      <c r="BN69" s="283"/>
    </row>
    <row r="70" spans="2:66" s="86" customFormat="1" ht="13.5" customHeight="1">
      <c r="B70" s="168">
        <v>310004556</v>
      </c>
      <c r="C70" s="169">
        <v>310004556</v>
      </c>
      <c r="D70" s="170" t="s">
        <v>1118</v>
      </c>
      <c r="E70" s="170" t="s">
        <v>1119</v>
      </c>
      <c r="F70" s="170">
        <v>350</v>
      </c>
      <c r="G70" s="159">
        <v>30</v>
      </c>
      <c r="H70" s="167">
        <v>0</v>
      </c>
      <c r="I70" s="171">
        <v>0</v>
      </c>
      <c r="J70" s="167">
        <f>IFERROR(VLOOKUP($B70,[1]Text_LoadSC!$A:$AS,J$1,0)+($H70/4),0)</f>
        <v>0</v>
      </c>
      <c r="K70" s="165">
        <f t="shared" si="76"/>
        <v>0</v>
      </c>
      <c r="L70" s="167">
        <f>IFERROR(VLOOKUP($B70,[1]Text_LoadSC!$A:$AS,L$1,0)+($H70/4),0)</f>
        <v>0</v>
      </c>
      <c r="M70" s="165">
        <f t="shared" si="77"/>
        <v>0</v>
      </c>
      <c r="N70" s="167">
        <f>IFERROR(VLOOKUP($B70,[1]Text_LoadSC!$A:$AS,N$1,0)+($H70/4),0)</f>
        <v>0</v>
      </c>
      <c r="O70" s="165">
        <f t="shared" si="78"/>
        <v>0</v>
      </c>
      <c r="P70" s="167">
        <f>IFERROR(VLOOKUP($B70,[1]Text_LoadSC!$A:$AS,P$1,0)+($H70/4),0)</f>
        <v>0</v>
      </c>
      <c r="Q70" s="165">
        <f t="shared" si="79"/>
        <v>0</v>
      </c>
      <c r="R70" s="163">
        <f t="shared" si="80"/>
        <v>0</v>
      </c>
      <c r="S70" s="161">
        <f t="shared" si="81"/>
        <v>0</v>
      </c>
      <c r="U70" s="164">
        <f>IFERROR(VLOOKUP($B70,[1]Text_LoadSC!$A:$AS,U$1,0)+($I70/4),0)</f>
        <v>0</v>
      </c>
      <c r="V70" s="165">
        <f t="shared" si="82"/>
        <v>0</v>
      </c>
      <c r="W70" s="166">
        <f>IFERROR(VLOOKUP($B70,[1]Text_LoadSC!$A:$AS,W$1,0)+($I70/4),0)</f>
        <v>0</v>
      </c>
      <c r="X70" s="165">
        <f t="shared" si="83"/>
        <v>0</v>
      </c>
      <c r="Y70" s="167">
        <f>IFERROR(VLOOKUP($B70,[1]Text_LoadSC!$A:$AS,Y$1,0)+($I70/4),0)</f>
        <v>0</v>
      </c>
      <c r="Z70" s="165">
        <f t="shared" si="84"/>
        <v>0</v>
      </c>
      <c r="AA70" s="167">
        <f>IFERROR(VLOOKUP($B70,[1]Text_LoadSC!$A:$AS,AA$1,0)+($I70/4),0)</f>
        <v>0</v>
      </c>
      <c r="AB70" s="165">
        <f t="shared" si="85"/>
        <v>0</v>
      </c>
      <c r="AC70" s="163">
        <f t="shared" si="86"/>
        <v>0</v>
      </c>
      <c r="AD70" s="161">
        <f t="shared" si="87"/>
        <v>0</v>
      </c>
      <c r="AF70" s="167">
        <v>7075</v>
      </c>
      <c r="AG70" s="165">
        <v>235.83333333333334</v>
      </c>
      <c r="AH70" s="167">
        <v>499.99999999999994</v>
      </c>
      <c r="AI70" s="165">
        <v>16.666666666666664</v>
      </c>
      <c r="AJ70" s="167">
        <v>0</v>
      </c>
      <c r="AK70" s="165">
        <v>0</v>
      </c>
      <c r="AL70" s="167">
        <v>0</v>
      </c>
      <c r="AM70" s="165">
        <v>0</v>
      </c>
      <c r="AN70" s="163">
        <v>7575</v>
      </c>
      <c r="AO70" s="161">
        <v>252.5</v>
      </c>
      <c r="AQ70" s="164">
        <v>0</v>
      </c>
      <c r="AR70" s="165">
        <v>0</v>
      </c>
      <c r="AS70" s="166">
        <v>0</v>
      </c>
      <c r="AT70" s="165">
        <v>0</v>
      </c>
      <c r="AU70" s="167">
        <v>0</v>
      </c>
      <c r="AV70" s="165">
        <v>0</v>
      </c>
      <c r="AW70" s="167">
        <v>0</v>
      </c>
      <c r="AX70" s="165">
        <v>0</v>
      </c>
      <c r="AY70" s="163">
        <v>0</v>
      </c>
      <c r="AZ70" s="161">
        <v>0</v>
      </c>
      <c r="BB70" s="283">
        <f t="shared" si="88"/>
        <v>-7075</v>
      </c>
      <c r="BC70" s="283">
        <f t="shared" si="89"/>
        <v>-499.99999999999994</v>
      </c>
      <c r="BD70" s="283">
        <f t="shared" si="90"/>
        <v>0</v>
      </c>
      <c r="BE70" s="283">
        <f t="shared" si="91"/>
        <v>0</v>
      </c>
      <c r="BF70" s="283">
        <f t="shared" si="92"/>
        <v>-7575</v>
      </c>
      <c r="BG70" s="283"/>
      <c r="BH70" s="283">
        <f t="shared" si="93"/>
        <v>0</v>
      </c>
      <c r="BI70" s="283">
        <f t="shared" si="94"/>
        <v>0</v>
      </c>
      <c r="BJ70" s="283">
        <f t="shared" si="95"/>
        <v>0</v>
      </c>
      <c r="BK70" s="283">
        <f t="shared" si="96"/>
        <v>0</v>
      </c>
      <c r="BL70" s="283">
        <f t="shared" si="97"/>
        <v>0</v>
      </c>
      <c r="BN70" s="283"/>
    </row>
    <row r="71" spans="2:66" s="86" customFormat="1" ht="13.5" customHeight="1">
      <c r="B71" s="168">
        <v>310004568</v>
      </c>
      <c r="C71" s="169">
        <v>310004568</v>
      </c>
      <c r="D71" s="170" t="s">
        <v>1120</v>
      </c>
      <c r="E71" s="170" t="s">
        <v>1121</v>
      </c>
      <c r="F71" s="170">
        <v>350</v>
      </c>
      <c r="G71" s="159">
        <v>30</v>
      </c>
      <c r="H71" s="167">
        <v>0</v>
      </c>
      <c r="I71" s="171">
        <v>0</v>
      </c>
      <c r="J71" s="167">
        <f>IFERROR(VLOOKUP($B71,[1]Text_LoadSC!$A:$AS,J$1,0)+($H71/4),0)</f>
        <v>3168</v>
      </c>
      <c r="K71" s="165">
        <f t="shared" si="76"/>
        <v>105.6</v>
      </c>
      <c r="L71" s="167">
        <f>IFERROR(VLOOKUP($B71,[1]Text_LoadSC!$A:$AS,L$1,0)+($H71/4),0)</f>
        <v>0</v>
      </c>
      <c r="M71" s="165">
        <f t="shared" si="77"/>
        <v>0</v>
      </c>
      <c r="N71" s="167">
        <f>IFERROR(VLOOKUP($B71,[1]Text_LoadSC!$A:$AS,N$1,0)+($H71/4),0)</f>
        <v>0</v>
      </c>
      <c r="O71" s="165">
        <f t="shared" si="78"/>
        <v>0</v>
      </c>
      <c r="P71" s="167">
        <f>IFERROR(VLOOKUP($B71,[1]Text_LoadSC!$A:$AS,P$1,0)+($H71/4),0)</f>
        <v>0</v>
      </c>
      <c r="Q71" s="165">
        <f t="shared" si="79"/>
        <v>0</v>
      </c>
      <c r="R71" s="163">
        <f t="shared" si="80"/>
        <v>3168</v>
      </c>
      <c r="S71" s="161">
        <f t="shared" si="81"/>
        <v>105.6</v>
      </c>
      <c r="U71" s="164">
        <f>IFERROR(VLOOKUP($B71,[1]Text_LoadSC!$A:$AS,U$1,0)+($I71/4),0)</f>
        <v>1693</v>
      </c>
      <c r="V71" s="165">
        <f t="shared" si="82"/>
        <v>56.43333333333333</v>
      </c>
      <c r="W71" s="166">
        <f>IFERROR(VLOOKUP($B71,[1]Text_LoadSC!$A:$AS,W$1,0)+($I71/4),0)</f>
        <v>0</v>
      </c>
      <c r="X71" s="165">
        <f t="shared" si="83"/>
        <v>0</v>
      </c>
      <c r="Y71" s="167">
        <f>IFERROR(VLOOKUP($B71,[1]Text_LoadSC!$A:$AS,Y$1,0)+($I71/4),0)</f>
        <v>0</v>
      </c>
      <c r="Z71" s="165">
        <f t="shared" si="84"/>
        <v>0</v>
      </c>
      <c r="AA71" s="167">
        <f>IFERROR(VLOOKUP($B71,[1]Text_LoadSC!$A:$AS,AA$1,0)+($I71/4),0)</f>
        <v>0</v>
      </c>
      <c r="AB71" s="165">
        <f t="shared" si="85"/>
        <v>0</v>
      </c>
      <c r="AC71" s="163">
        <f t="shared" si="86"/>
        <v>1693</v>
      </c>
      <c r="AD71" s="161">
        <f t="shared" si="87"/>
        <v>56.43333333333333</v>
      </c>
      <c r="AF71" s="167">
        <v>0</v>
      </c>
      <c r="AG71" s="165">
        <v>0</v>
      </c>
      <c r="AH71" s="167">
        <v>0</v>
      </c>
      <c r="AI71" s="165">
        <v>0</v>
      </c>
      <c r="AJ71" s="167">
        <v>0</v>
      </c>
      <c r="AK71" s="165">
        <v>0</v>
      </c>
      <c r="AL71" s="167">
        <v>700</v>
      </c>
      <c r="AM71" s="165">
        <v>23.333333333333332</v>
      </c>
      <c r="AN71" s="163">
        <v>700</v>
      </c>
      <c r="AO71" s="161">
        <v>23.333333333333332</v>
      </c>
      <c r="AQ71" s="164">
        <v>0</v>
      </c>
      <c r="AR71" s="165">
        <v>0</v>
      </c>
      <c r="AS71" s="166">
        <v>0</v>
      </c>
      <c r="AT71" s="165">
        <v>0</v>
      </c>
      <c r="AU71" s="167">
        <v>0</v>
      </c>
      <c r="AV71" s="165">
        <v>0</v>
      </c>
      <c r="AW71" s="167">
        <v>0</v>
      </c>
      <c r="AX71" s="165">
        <v>0</v>
      </c>
      <c r="AY71" s="163">
        <v>0</v>
      </c>
      <c r="AZ71" s="161">
        <v>0</v>
      </c>
      <c r="BB71" s="283">
        <f t="shared" si="88"/>
        <v>3168</v>
      </c>
      <c r="BC71" s="283">
        <f t="shared" si="89"/>
        <v>0</v>
      </c>
      <c r="BD71" s="283">
        <f t="shared" si="90"/>
        <v>0</v>
      </c>
      <c r="BE71" s="283">
        <f t="shared" si="91"/>
        <v>-700</v>
      </c>
      <c r="BF71" s="283">
        <f t="shared" si="92"/>
        <v>2468</v>
      </c>
      <c r="BG71" s="283"/>
      <c r="BH71" s="283">
        <f t="shared" si="93"/>
        <v>1693</v>
      </c>
      <c r="BI71" s="283">
        <f t="shared" si="94"/>
        <v>0</v>
      </c>
      <c r="BJ71" s="283">
        <f t="shared" si="95"/>
        <v>0</v>
      </c>
      <c r="BK71" s="283">
        <f t="shared" si="96"/>
        <v>0</v>
      </c>
      <c r="BL71" s="283">
        <f t="shared" si="97"/>
        <v>1693</v>
      </c>
      <c r="BN71" s="283"/>
    </row>
    <row r="72" spans="2:66" s="86" customFormat="1" ht="13.5" customHeight="1">
      <c r="B72" s="168">
        <v>310004566</v>
      </c>
      <c r="C72" s="169">
        <v>310004566</v>
      </c>
      <c r="D72" s="170" t="s">
        <v>1122</v>
      </c>
      <c r="E72" s="170" t="s">
        <v>1123</v>
      </c>
      <c r="F72" s="170">
        <v>350</v>
      </c>
      <c r="G72" s="159">
        <v>30</v>
      </c>
      <c r="H72" s="167">
        <v>0</v>
      </c>
      <c r="I72" s="171">
        <v>0</v>
      </c>
      <c r="J72" s="167">
        <f>IFERROR(VLOOKUP($B72,[1]Text_LoadSC!$A:$AS,J$1,0)+($H72/4),0)</f>
        <v>0</v>
      </c>
      <c r="K72" s="165">
        <f t="shared" si="76"/>
        <v>0</v>
      </c>
      <c r="L72" s="167">
        <f>IFERROR(VLOOKUP($B72,[1]Text_LoadSC!$A:$AS,L$1,0)+($H72/4),0)</f>
        <v>0</v>
      </c>
      <c r="M72" s="165">
        <f t="shared" si="77"/>
        <v>0</v>
      </c>
      <c r="N72" s="167">
        <f>IFERROR(VLOOKUP($B72,[1]Text_LoadSC!$A:$AS,N$1,0)+($H72/4),0)</f>
        <v>0</v>
      </c>
      <c r="O72" s="165">
        <f t="shared" si="78"/>
        <v>0</v>
      </c>
      <c r="P72" s="167">
        <f>IFERROR(VLOOKUP($B72,[1]Text_LoadSC!$A:$AS,P$1,0)+($H72/4),0)</f>
        <v>0</v>
      </c>
      <c r="Q72" s="165">
        <f t="shared" si="79"/>
        <v>0</v>
      </c>
      <c r="R72" s="163">
        <f t="shared" si="80"/>
        <v>0</v>
      </c>
      <c r="S72" s="161">
        <f t="shared" si="81"/>
        <v>0</v>
      </c>
      <c r="U72" s="164">
        <f>IFERROR(VLOOKUP($B72,[1]Text_LoadSC!$A:$AS,U$1,0)+($I72/4),0)</f>
        <v>0</v>
      </c>
      <c r="V72" s="165">
        <f t="shared" si="82"/>
        <v>0</v>
      </c>
      <c r="W72" s="166">
        <f>IFERROR(VLOOKUP($B72,[1]Text_LoadSC!$A:$AS,W$1,0)+($I72/4),0)</f>
        <v>0</v>
      </c>
      <c r="X72" s="165">
        <f t="shared" si="83"/>
        <v>0</v>
      </c>
      <c r="Y72" s="167">
        <f>IFERROR(VLOOKUP($B72,[1]Text_LoadSC!$A:$AS,Y$1,0)+($I72/4),0)</f>
        <v>0</v>
      </c>
      <c r="Z72" s="165">
        <f t="shared" si="84"/>
        <v>0</v>
      </c>
      <c r="AA72" s="167">
        <f>IFERROR(VLOOKUP($B72,[1]Text_LoadSC!$A:$AS,AA$1,0)+($I72/4),0)</f>
        <v>0</v>
      </c>
      <c r="AB72" s="165">
        <f t="shared" si="85"/>
        <v>0</v>
      </c>
      <c r="AC72" s="163">
        <f t="shared" si="86"/>
        <v>0</v>
      </c>
      <c r="AD72" s="161">
        <f t="shared" si="87"/>
        <v>0</v>
      </c>
      <c r="AF72" s="167">
        <v>0</v>
      </c>
      <c r="AG72" s="165">
        <v>0</v>
      </c>
      <c r="AH72" s="167">
        <v>500</v>
      </c>
      <c r="AI72" s="165">
        <v>16.666666666666668</v>
      </c>
      <c r="AJ72" s="167">
        <v>0</v>
      </c>
      <c r="AK72" s="165">
        <v>0</v>
      </c>
      <c r="AL72" s="167">
        <v>0</v>
      </c>
      <c r="AM72" s="165">
        <v>0</v>
      </c>
      <c r="AN72" s="163">
        <v>500</v>
      </c>
      <c r="AO72" s="161">
        <v>16.666666666666668</v>
      </c>
      <c r="AQ72" s="164">
        <v>0</v>
      </c>
      <c r="AR72" s="165">
        <v>0</v>
      </c>
      <c r="AS72" s="166">
        <v>0</v>
      </c>
      <c r="AT72" s="165">
        <v>0</v>
      </c>
      <c r="AU72" s="167">
        <v>0</v>
      </c>
      <c r="AV72" s="165">
        <v>0</v>
      </c>
      <c r="AW72" s="167">
        <v>0</v>
      </c>
      <c r="AX72" s="165">
        <v>0</v>
      </c>
      <c r="AY72" s="163">
        <v>0</v>
      </c>
      <c r="AZ72" s="161">
        <v>0</v>
      </c>
      <c r="BB72" s="283">
        <f t="shared" si="88"/>
        <v>0</v>
      </c>
      <c r="BC72" s="283">
        <f t="shared" si="89"/>
        <v>-500</v>
      </c>
      <c r="BD72" s="283">
        <f t="shared" si="90"/>
        <v>0</v>
      </c>
      <c r="BE72" s="283">
        <f t="shared" si="91"/>
        <v>0</v>
      </c>
      <c r="BF72" s="283">
        <f t="shared" si="92"/>
        <v>-500</v>
      </c>
      <c r="BG72" s="283"/>
      <c r="BH72" s="283">
        <f t="shared" si="93"/>
        <v>0</v>
      </c>
      <c r="BI72" s="283">
        <f t="shared" si="94"/>
        <v>0</v>
      </c>
      <c r="BJ72" s="283">
        <f t="shared" si="95"/>
        <v>0</v>
      </c>
      <c r="BK72" s="283">
        <f t="shared" si="96"/>
        <v>0</v>
      </c>
      <c r="BL72" s="283">
        <f t="shared" si="97"/>
        <v>0</v>
      </c>
      <c r="BN72" s="283"/>
    </row>
    <row r="73" spans="2:66" s="86" customFormat="1" ht="13.5" customHeight="1" thickBot="1">
      <c r="B73" s="178">
        <v>310004569</v>
      </c>
      <c r="C73" s="179">
        <v>310004569</v>
      </c>
      <c r="D73" s="180" t="s">
        <v>1124</v>
      </c>
      <c r="E73" s="180" t="s">
        <v>1125</v>
      </c>
      <c r="F73" s="180">
        <v>350</v>
      </c>
      <c r="G73" s="181">
        <v>30</v>
      </c>
      <c r="H73" s="182">
        <v>0</v>
      </c>
      <c r="I73" s="183">
        <v>0</v>
      </c>
      <c r="J73" s="182">
        <f>IFERROR(VLOOKUP($B73,[1]Text_LoadSC!$A:$AS,J$1,0)+($H73/4),0)</f>
        <v>0</v>
      </c>
      <c r="K73" s="184">
        <f t="shared" si="76"/>
        <v>0</v>
      </c>
      <c r="L73" s="182">
        <f>IFERROR(VLOOKUP($B73,[1]Text_LoadSC!$A:$AS,L$1,0)+($H73/4),0)</f>
        <v>0</v>
      </c>
      <c r="M73" s="184">
        <f t="shared" si="77"/>
        <v>0</v>
      </c>
      <c r="N73" s="182">
        <f>IFERROR(VLOOKUP($B73,[1]Text_LoadSC!$A:$AS,N$1,0)+($H73/4),0)</f>
        <v>0</v>
      </c>
      <c r="O73" s="184">
        <f t="shared" si="78"/>
        <v>0</v>
      </c>
      <c r="P73" s="182">
        <f>IFERROR(VLOOKUP($B73,[1]Text_LoadSC!$A:$AS,P$1,0)+($H73/4),0)</f>
        <v>0</v>
      </c>
      <c r="Q73" s="184">
        <f t="shared" si="79"/>
        <v>0</v>
      </c>
      <c r="R73" s="185">
        <f t="shared" si="80"/>
        <v>0</v>
      </c>
      <c r="S73" s="186">
        <f t="shared" si="81"/>
        <v>0</v>
      </c>
      <c r="U73" s="187">
        <f>IFERROR(VLOOKUP($B73,[1]Text_LoadSC!$A:$AS,U$1,0)+($I73/4),0)</f>
        <v>0</v>
      </c>
      <c r="V73" s="184">
        <f t="shared" si="82"/>
        <v>0</v>
      </c>
      <c r="W73" s="188">
        <f>IFERROR(VLOOKUP($B73,[1]Text_LoadSC!$A:$AS,W$1,0)+($I73/4),0)</f>
        <v>0</v>
      </c>
      <c r="X73" s="184">
        <f t="shared" si="83"/>
        <v>0</v>
      </c>
      <c r="Y73" s="182">
        <f>IFERROR(VLOOKUP($B73,[1]Text_LoadSC!$A:$AS,Y$1,0)+($I73/4),0)</f>
        <v>0</v>
      </c>
      <c r="Z73" s="184">
        <f t="shared" si="84"/>
        <v>0</v>
      </c>
      <c r="AA73" s="182">
        <f>IFERROR(VLOOKUP($B73,[1]Text_LoadSC!$A:$AS,AA$1,0)+($I73/4),0)</f>
        <v>0</v>
      </c>
      <c r="AB73" s="184">
        <f t="shared" si="85"/>
        <v>0</v>
      </c>
      <c r="AC73" s="185">
        <f t="shared" si="86"/>
        <v>0</v>
      </c>
      <c r="AD73" s="186">
        <f t="shared" si="87"/>
        <v>0</v>
      </c>
      <c r="AF73" s="182">
        <v>0</v>
      </c>
      <c r="AG73" s="184">
        <v>0</v>
      </c>
      <c r="AH73" s="182">
        <v>0</v>
      </c>
      <c r="AI73" s="184">
        <v>0</v>
      </c>
      <c r="AJ73" s="182">
        <v>0</v>
      </c>
      <c r="AK73" s="184">
        <v>0</v>
      </c>
      <c r="AL73" s="182">
        <v>3335</v>
      </c>
      <c r="AM73" s="184">
        <v>111.16666666666667</v>
      </c>
      <c r="AN73" s="185">
        <v>3335</v>
      </c>
      <c r="AO73" s="186">
        <v>111.16666666666667</v>
      </c>
      <c r="AQ73" s="187">
        <v>0</v>
      </c>
      <c r="AR73" s="184">
        <v>0</v>
      </c>
      <c r="AS73" s="188">
        <v>0</v>
      </c>
      <c r="AT73" s="184">
        <v>0</v>
      </c>
      <c r="AU73" s="182">
        <v>0</v>
      </c>
      <c r="AV73" s="184">
        <v>0</v>
      </c>
      <c r="AW73" s="182">
        <v>0</v>
      </c>
      <c r="AX73" s="184">
        <v>0</v>
      </c>
      <c r="AY73" s="185">
        <v>0</v>
      </c>
      <c r="AZ73" s="186">
        <v>0</v>
      </c>
      <c r="BB73" s="283">
        <f t="shared" si="88"/>
        <v>0</v>
      </c>
      <c r="BC73" s="283">
        <f t="shared" si="89"/>
        <v>0</v>
      </c>
      <c r="BD73" s="283">
        <f t="shared" si="90"/>
        <v>0</v>
      </c>
      <c r="BE73" s="283">
        <f t="shared" si="91"/>
        <v>-3335</v>
      </c>
      <c r="BF73" s="283">
        <f t="shared" si="92"/>
        <v>-3335</v>
      </c>
      <c r="BG73" s="283"/>
      <c r="BH73" s="283">
        <f t="shared" si="93"/>
        <v>0</v>
      </c>
      <c r="BI73" s="283">
        <f t="shared" si="94"/>
        <v>0</v>
      </c>
      <c r="BJ73" s="283">
        <f t="shared" si="95"/>
        <v>0</v>
      </c>
      <c r="BK73" s="283">
        <f t="shared" si="96"/>
        <v>0</v>
      </c>
      <c r="BL73" s="283">
        <f t="shared" si="97"/>
        <v>0</v>
      </c>
      <c r="BN73" s="283"/>
    </row>
  </sheetData>
  <autoFilter ref="A4:BM69" xr:uid="{52FB78EC-F2DB-45AF-BB9C-620453117C01}"/>
  <mergeCells count="1">
    <mergeCell ref="BQ1:BQ2"/>
  </mergeCells>
  <phoneticPr fontId="51" type="noConversion"/>
  <pageMargins left="0.7" right="0.7" top="0.75" bottom="0.75" header="0.3" footer="0.3"/>
  <ignoredErrors>
    <ignoredError sqref="K5:AD48 T54:T59 K49:Q53 T49:T53 V74:AD75 V49:AD66 K54:Q6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5E15-8ADD-4681-8421-83AEEDDA06BA}">
  <sheetPr>
    <tabColor theme="1"/>
  </sheetPr>
  <dimension ref="A1:AJ71"/>
  <sheetViews>
    <sheetView zoomScale="90" zoomScaleNormal="90" workbookViewId="0">
      <pane xSplit="4" ySplit="3" topLeftCell="O38" activePane="bottomRight" state="frozen"/>
      <selection activeCell="K1" sqref="K1:N1048576"/>
      <selection pane="topRight" activeCell="K1" sqref="K1:N1048576"/>
      <selection pane="bottomLeft" activeCell="K1" sqref="K1:N1048576"/>
      <selection pane="bottomRight" activeCell="O67" sqref="O67"/>
    </sheetView>
  </sheetViews>
  <sheetFormatPr defaultColWidth="8.7109375" defaultRowHeight="11.25"/>
  <cols>
    <col min="1" max="1" width="9.7109375" style="2" bestFit="1" customWidth="1"/>
    <col min="2" max="2" width="14.28515625" style="1" bestFit="1" customWidth="1"/>
    <col min="3" max="3" width="3.7109375" style="1" bestFit="1" customWidth="1"/>
    <col min="4" max="4" width="3" style="1" bestFit="1" customWidth="1"/>
    <col min="5" max="16384" width="8.7109375" style="1"/>
  </cols>
  <sheetData>
    <row r="1" spans="1:36">
      <c r="E1" s="1">
        <v>6</v>
      </c>
      <c r="F1" s="1">
        <v>7</v>
      </c>
      <c r="G1" s="1">
        <v>8</v>
      </c>
      <c r="H1" s="1">
        <v>9</v>
      </c>
      <c r="I1" s="1">
        <v>10</v>
      </c>
      <c r="J1" s="1">
        <v>11</v>
      </c>
      <c r="K1" s="1">
        <v>12</v>
      </c>
      <c r="L1" s="1">
        <v>13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6</v>
      </c>
      <c r="V1" s="1">
        <v>7</v>
      </c>
      <c r="W1" s="1">
        <v>8</v>
      </c>
      <c r="X1" s="1">
        <v>9</v>
      </c>
      <c r="Y1" s="1">
        <v>10</v>
      </c>
      <c r="Z1" s="1">
        <v>11</v>
      </c>
      <c r="AA1" s="1">
        <v>12</v>
      </c>
      <c r="AB1" s="1">
        <v>13</v>
      </c>
    </row>
    <row r="2" spans="1:36">
      <c r="E2" s="8" t="s">
        <v>88</v>
      </c>
      <c r="M2" s="8" t="s">
        <v>89</v>
      </c>
      <c r="U2" s="8" t="s">
        <v>90</v>
      </c>
      <c r="AC2" s="8" t="s">
        <v>91</v>
      </c>
    </row>
    <row r="3" spans="1:36" s="7" customFormat="1">
      <c r="A3" s="39" t="s">
        <v>92</v>
      </c>
      <c r="B3" s="14" t="s">
        <v>12</v>
      </c>
      <c r="C3" s="14" t="s">
        <v>14</v>
      </c>
      <c r="D3" s="14" t="s">
        <v>15</v>
      </c>
      <c r="E3" s="9" t="s">
        <v>93</v>
      </c>
      <c r="F3" s="9" t="s">
        <v>94</v>
      </c>
      <c r="G3" s="9" t="s">
        <v>95</v>
      </c>
      <c r="H3" s="9" t="s">
        <v>96</v>
      </c>
      <c r="I3" s="9" t="s">
        <v>97</v>
      </c>
      <c r="J3" s="9" t="s">
        <v>98</v>
      </c>
      <c r="K3" s="9" t="s">
        <v>99</v>
      </c>
      <c r="L3" s="9" t="s">
        <v>100</v>
      </c>
      <c r="M3" s="40" t="s">
        <v>93</v>
      </c>
      <c r="N3" s="40" t="s">
        <v>94</v>
      </c>
      <c r="O3" s="40" t="s">
        <v>95</v>
      </c>
      <c r="P3" s="40" t="s">
        <v>96</v>
      </c>
      <c r="Q3" s="40" t="s">
        <v>97</v>
      </c>
      <c r="R3" s="40" t="s">
        <v>98</v>
      </c>
      <c r="S3" s="40" t="s">
        <v>99</v>
      </c>
      <c r="T3" s="40" t="s">
        <v>100</v>
      </c>
      <c r="U3" s="41" t="s">
        <v>93</v>
      </c>
      <c r="V3" s="41" t="s">
        <v>94</v>
      </c>
      <c r="W3" s="41" t="s">
        <v>95</v>
      </c>
      <c r="X3" s="41" t="s">
        <v>96</v>
      </c>
      <c r="Y3" s="41" t="s">
        <v>97</v>
      </c>
      <c r="Z3" s="41" t="s">
        <v>98</v>
      </c>
      <c r="AA3" s="41" t="s">
        <v>99</v>
      </c>
      <c r="AB3" s="41" t="s">
        <v>100</v>
      </c>
      <c r="AC3" s="15" t="s">
        <v>93</v>
      </c>
      <c r="AD3" s="15" t="s">
        <v>94</v>
      </c>
      <c r="AE3" s="15" t="s">
        <v>95</v>
      </c>
      <c r="AF3" s="15" t="s">
        <v>96</v>
      </c>
      <c r="AG3" s="15" t="s">
        <v>97</v>
      </c>
      <c r="AH3" s="15" t="s">
        <v>98</v>
      </c>
      <c r="AI3" s="15" t="s">
        <v>99</v>
      </c>
      <c r="AJ3" s="15" t="s">
        <v>100</v>
      </c>
    </row>
    <row r="4" spans="1:36">
      <c r="A4" s="2">
        <v>310002949</v>
      </c>
      <c r="B4" s="1" t="s">
        <v>20</v>
      </c>
      <c r="C4" s="1">
        <f>VLOOKUP(A4,Master_Item!B:E,4,0)</f>
        <v>180</v>
      </c>
      <c r="D4" s="1">
        <v>88</v>
      </c>
      <c r="E4" s="4">
        <f>_xlfn.IFNA(VLOOKUP($A4,'FST TT'!$C:$P,E$1,0),0)</f>
        <v>188</v>
      </c>
      <c r="F4" s="4">
        <f>_xlfn.IFNA(VLOOKUP($A4,'FST TT'!$C:$P,F$1,0),0)</f>
        <v>320</v>
      </c>
      <c r="G4" s="4">
        <f>_xlfn.IFNA(VLOOKUP($A4,'FST TT'!$C:$P,G$1,0),0)</f>
        <v>248</v>
      </c>
      <c r="H4" s="4">
        <f>_xlfn.IFNA(VLOOKUP($A4,'FST TT'!$C:$P,H$1,0),0)</f>
        <v>125</v>
      </c>
      <c r="I4" s="4">
        <f>_xlfn.IFNA(VLOOKUP($A4,'FST TT'!$C:$P,I$1,0),0)</f>
        <v>68</v>
      </c>
      <c r="J4" s="4">
        <f>_xlfn.IFNA(VLOOKUP($A4,'FST TT'!$C:$P,J$1,0),0)</f>
        <v>89</v>
      </c>
      <c r="K4" s="4">
        <f>_xlfn.IFNA(VLOOKUP($A4,'FST TT'!$C:$P,K$1,0),0)</f>
        <v>346</v>
      </c>
      <c r="L4" s="4">
        <f>_xlfn.IFNA(VLOOKUP($A4,'FST TT'!$C:$P,L$1,0),0)</f>
        <v>260</v>
      </c>
      <c r="M4" s="4">
        <f>_xlfn.IFNA(VLOOKUP($A4,'FST CV'!$C:$P,M$1,0),0)</f>
        <v>30</v>
      </c>
      <c r="N4" s="4">
        <f>_xlfn.IFNA(VLOOKUP($A4,'FST CV'!$C:$P,N$1,0),0)</f>
        <v>0</v>
      </c>
      <c r="O4" s="4">
        <f>_xlfn.IFNA(VLOOKUP($A4,'FST CV'!$C:$P,O$1,0),0)</f>
        <v>0</v>
      </c>
      <c r="P4" s="4">
        <f>_xlfn.IFNA(VLOOKUP($A4,'FST CV'!$C:$P,P$1,0),0)</f>
        <v>0</v>
      </c>
      <c r="Q4" s="4">
        <f>_xlfn.IFNA(VLOOKUP($A4,'FST CV'!$C:$P,Q$1,0),0)</f>
        <v>0</v>
      </c>
      <c r="R4" s="4">
        <f>_xlfn.IFNA(VLOOKUP($A4,'FST CV'!$C:$P,R$1,0),0)</f>
        <v>0</v>
      </c>
      <c r="S4" s="4">
        <f>_xlfn.IFNA(VLOOKUP($A4,'FST CV'!$C:$P,S$1,0),0)</f>
        <v>15</v>
      </c>
      <c r="T4" s="4">
        <f>_xlfn.IFNA(VLOOKUP($A4,'FST CV'!$C:$P,T$1,0),0)</f>
        <v>3</v>
      </c>
      <c r="U4" s="4">
        <f>_xlfn.IFNA(VLOOKUP($A4,'FST OMT'!$C:$P,U$1,0),0)</f>
        <v>0</v>
      </c>
      <c r="V4" s="4">
        <f>_xlfn.IFNA(VLOOKUP($A4,'FST OMT'!$C:$P,V$1,0),0)</f>
        <v>438</v>
      </c>
      <c r="W4" s="4">
        <f>_xlfn.IFNA(VLOOKUP($A4,'FST OMT'!$C:$P,W$1,0),0)</f>
        <v>282</v>
      </c>
      <c r="X4" s="4">
        <f>_xlfn.IFNA(VLOOKUP($A4,'FST OMT'!$C:$P,X$1,0),0)</f>
        <v>223</v>
      </c>
      <c r="Y4" s="4">
        <f>_xlfn.IFNA(VLOOKUP($A4,'FST OMT'!$C:$P,Y$1,0),0)</f>
        <v>60</v>
      </c>
      <c r="Z4" s="4">
        <f>_xlfn.IFNA(VLOOKUP($A4,'FST OMT'!$C:$P,Z$1,0),0)</f>
        <v>379</v>
      </c>
      <c r="AA4" s="4">
        <f>_xlfn.IFNA(VLOOKUP($A4,'FST OMT'!$C:$P,AA$1,0),0)</f>
        <v>230</v>
      </c>
      <c r="AB4" s="4">
        <f>_xlfn.IFNA(VLOOKUP($A4,'FST OMT'!$C:$P,AB$1,0),0)</f>
        <v>620</v>
      </c>
      <c r="AC4" s="6">
        <f>SUM(E4,M4,U4)</f>
        <v>218</v>
      </c>
      <c r="AD4" s="6">
        <f t="shared" ref="AD4:AJ4" si="0">SUM(F4,N4,V4)</f>
        <v>758</v>
      </c>
      <c r="AE4" s="6">
        <f t="shared" si="0"/>
        <v>530</v>
      </c>
      <c r="AF4" s="6">
        <f t="shared" si="0"/>
        <v>348</v>
      </c>
      <c r="AG4" s="6">
        <f t="shared" si="0"/>
        <v>128</v>
      </c>
      <c r="AH4" s="6">
        <f t="shared" si="0"/>
        <v>468</v>
      </c>
      <c r="AI4" s="6">
        <f t="shared" si="0"/>
        <v>591</v>
      </c>
      <c r="AJ4" s="6">
        <f t="shared" si="0"/>
        <v>883</v>
      </c>
    </row>
    <row r="5" spans="1:36">
      <c r="A5" s="2">
        <v>310002950</v>
      </c>
      <c r="B5" s="1" t="s">
        <v>21</v>
      </c>
      <c r="C5" s="1">
        <f>VLOOKUP(A5,Master_Item!B:E,4,0)</f>
        <v>180</v>
      </c>
      <c r="D5" s="1">
        <v>88</v>
      </c>
      <c r="E5" s="4">
        <f>_xlfn.IFNA(VLOOKUP($A5,'FST TT'!$C:$P,E$1,0),0)</f>
        <v>0</v>
      </c>
      <c r="F5" s="4">
        <f>_xlfn.IFNA(VLOOKUP($A5,'FST TT'!$C:$P,F$1,0),0)</f>
        <v>0</v>
      </c>
      <c r="G5" s="4">
        <f>_xlfn.IFNA(VLOOKUP($A5,'FST TT'!$C:$P,G$1,0),0)</f>
        <v>0</v>
      </c>
      <c r="H5" s="4">
        <f>_xlfn.IFNA(VLOOKUP($A5,'FST TT'!$C:$P,H$1,0),0)</f>
        <v>0</v>
      </c>
      <c r="I5" s="4">
        <f>_xlfn.IFNA(VLOOKUP($A5,'FST TT'!$C:$P,I$1,0),0)</f>
        <v>0</v>
      </c>
      <c r="J5" s="4">
        <f>_xlfn.IFNA(VLOOKUP($A5,'FST TT'!$C:$P,J$1,0),0)</f>
        <v>0</v>
      </c>
      <c r="K5" s="4">
        <f>_xlfn.IFNA(VLOOKUP($A5,'FST TT'!$C:$P,K$1,0),0)</f>
        <v>0</v>
      </c>
      <c r="L5" s="4">
        <f>_xlfn.IFNA(VLOOKUP($A5,'FST TT'!$C:$P,L$1,0),0)</f>
        <v>0</v>
      </c>
      <c r="M5" s="4">
        <f>_xlfn.IFNA(VLOOKUP($A5,'FST CV'!$C:$P,M$1,0),0)</f>
        <v>0</v>
      </c>
      <c r="N5" s="4">
        <f>_xlfn.IFNA(VLOOKUP($A5,'FST CV'!$C:$P,N$1,0),0)</f>
        <v>0</v>
      </c>
      <c r="O5" s="4">
        <f>_xlfn.IFNA(VLOOKUP($A5,'FST CV'!$C:$P,O$1,0),0)</f>
        <v>0</v>
      </c>
      <c r="P5" s="4">
        <f>_xlfn.IFNA(VLOOKUP($A5,'FST CV'!$C:$P,P$1,0),0)</f>
        <v>0</v>
      </c>
      <c r="Q5" s="4">
        <f>_xlfn.IFNA(VLOOKUP($A5,'FST CV'!$C:$P,Q$1,0),0)</f>
        <v>0</v>
      </c>
      <c r="R5" s="4">
        <f>_xlfn.IFNA(VLOOKUP($A5,'FST CV'!$C:$P,R$1,0),0)</f>
        <v>0</v>
      </c>
      <c r="S5" s="4">
        <f>_xlfn.IFNA(VLOOKUP($A5,'FST CV'!$C:$P,S$1,0),0)</f>
        <v>0</v>
      </c>
      <c r="T5" s="4">
        <f>_xlfn.IFNA(VLOOKUP($A5,'FST CV'!$C:$P,T$1,0),0)</f>
        <v>0</v>
      </c>
      <c r="U5" s="4">
        <f>_xlfn.IFNA(VLOOKUP($A5,'FST OMT'!$C:$P,U$1,0),0)</f>
        <v>0</v>
      </c>
      <c r="V5" s="4">
        <f>_xlfn.IFNA(VLOOKUP($A5,'FST OMT'!$C:$P,V$1,0),0)</f>
        <v>0</v>
      </c>
      <c r="W5" s="4">
        <f>_xlfn.IFNA(VLOOKUP($A5,'FST OMT'!$C:$P,W$1,0),0)</f>
        <v>0</v>
      </c>
      <c r="X5" s="4">
        <f>_xlfn.IFNA(VLOOKUP($A5,'FST OMT'!$C:$P,X$1,0),0)</f>
        <v>0</v>
      </c>
      <c r="Y5" s="4">
        <f>_xlfn.IFNA(VLOOKUP($A5,'FST OMT'!$C:$P,Y$1,0),0)</f>
        <v>0</v>
      </c>
      <c r="Z5" s="4">
        <f>_xlfn.IFNA(VLOOKUP($A5,'FST OMT'!$C:$P,Z$1,0),0)</f>
        <v>0</v>
      </c>
      <c r="AA5" s="4">
        <f>_xlfn.IFNA(VLOOKUP($A5,'FST OMT'!$C:$P,AA$1,0),0)</f>
        <v>0</v>
      </c>
      <c r="AB5" s="4">
        <f>_xlfn.IFNA(VLOOKUP($A5,'FST OMT'!$C:$P,AB$1,0),0)</f>
        <v>0</v>
      </c>
      <c r="AC5" s="6">
        <f t="shared" ref="AC5:AC56" si="1">SUM(E5,M5,U5)</f>
        <v>0</v>
      </c>
      <c r="AD5" s="6">
        <f t="shared" ref="AD5:AD56" si="2">SUM(F5,N5,V5)</f>
        <v>0</v>
      </c>
      <c r="AE5" s="6">
        <f t="shared" ref="AE5:AE56" si="3">SUM(G5,O5,W5)</f>
        <v>0</v>
      </c>
      <c r="AF5" s="6">
        <f t="shared" ref="AF5:AF56" si="4">SUM(H5,P5,X5)</f>
        <v>0</v>
      </c>
      <c r="AG5" s="6">
        <f t="shared" ref="AG5:AG56" si="5">SUM(I5,Q5,Y5)</f>
        <v>0</v>
      </c>
      <c r="AH5" s="6">
        <f t="shared" ref="AH5:AH56" si="6">SUM(J5,R5,Z5)</f>
        <v>0</v>
      </c>
      <c r="AI5" s="6">
        <f t="shared" ref="AI5:AI56" si="7">SUM(K5,S5,AA5)</f>
        <v>0</v>
      </c>
      <c r="AJ5" s="6">
        <f t="shared" ref="AJ5:AJ56" si="8">SUM(L5,T5,AB5)</f>
        <v>0</v>
      </c>
    </row>
    <row r="6" spans="1:36">
      <c r="A6" s="2">
        <v>310002953</v>
      </c>
      <c r="B6" s="1" t="s">
        <v>22</v>
      </c>
      <c r="C6" s="1">
        <f>VLOOKUP(A6,Master_Item!B:E,4,0)</f>
        <v>180</v>
      </c>
      <c r="D6" s="1">
        <v>88</v>
      </c>
      <c r="E6" s="4">
        <f>_xlfn.IFNA(VLOOKUP($A6,'FST TT'!$C:$P,E$1,0),0)</f>
        <v>250</v>
      </c>
      <c r="F6" s="4">
        <f>_xlfn.IFNA(VLOOKUP($A6,'FST TT'!$C:$P,F$1,0),0)</f>
        <v>1788</v>
      </c>
      <c r="G6" s="4">
        <f>_xlfn.IFNA(VLOOKUP($A6,'FST TT'!$C:$P,G$1,0),0)</f>
        <v>2744</v>
      </c>
      <c r="H6" s="4">
        <f>_xlfn.IFNA(VLOOKUP($A6,'FST TT'!$C:$P,H$1,0),0)</f>
        <v>2791</v>
      </c>
      <c r="I6" s="4">
        <f>_xlfn.IFNA(VLOOKUP($A6,'FST TT'!$C:$P,I$1,0),0)</f>
        <v>414</v>
      </c>
      <c r="J6" s="4">
        <f>_xlfn.IFNA(VLOOKUP($A6,'FST TT'!$C:$P,J$1,0),0)</f>
        <v>592</v>
      </c>
      <c r="K6" s="4">
        <f>_xlfn.IFNA(VLOOKUP($A6,'FST TT'!$C:$P,K$1,0),0)</f>
        <v>1818</v>
      </c>
      <c r="L6" s="4">
        <f>_xlfn.IFNA(VLOOKUP($A6,'FST TT'!$C:$P,L$1,0),0)</f>
        <v>2014</v>
      </c>
      <c r="M6" s="4">
        <f>_xlfn.IFNA(VLOOKUP($A6,'FST CV'!$C:$P,M$1,0),0)</f>
        <v>427</v>
      </c>
      <c r="N6" s="4">
        <f>_xlfn.IFNA(VLOOKUP($A6,'FST CV'!$C:$P,N$1,0),0)</f>
        <v>661</v>
      </c>
      <c r="O6" s="4">
        <f>_xlfn.IFNA(VLOOKUP($A6,'FST CV'!$C:$P,O$1,0),0)</f>
        <v>4760</v>
      </c>
      <c r="P6" s="4">
        <f>_xlfn.IFNA(VLOOKUP($A6,'FST CV'!$C:$P,P$1,0),0)</f>
        <v>5872</v>
      </c>
      <c r="Q6" s="4">
        <f>_xlfn.IFNA(VLOOKUP($A6,'FST CV'!$C:$P,Q$1,0),0)</f>
        <v>733</v>
      </c>
      <c r="R6" s="4">
        <f>_xlfn.IFNA(VLOOKUP($A6,'FST CV'!$C:$P,R$1,0),0)</f>
        <v>1400</v>
      </c>
      <c r="S6" s="4">
        <f>_xlfn.IFNA(VLOOKUP($A6,'FST CV'!$C:$P,S$1,0),0)</f>
        <v>321</v>
      </c>
      <c r="T6" s="4">
        <f>_xlfn.IFNA(VLOOKUP($A6,'FST CV'!$C:$P,T$1,0),0)</f>
        <v>1535</v>
      </c>
      <c r="U6" s="4">
        <f>_xlfn.IFNA(VLOOKUP($A6,'FST OMT'!$C:$P,U$1,0),0)</f>
        <v>0</v>
      </c>
      <c r="V6" s="4">
        <f>_xlfn.IFNA(VLOOKUP($A6,'FST OMT'!$C:$P,V$1,0),0)</f>
        <v>1811</v>
      </c>
      <c r="W6" s="4">
        <f>_xlfn.IFNA(VLOOKUP($A6,'FST OMT'!$C:$P,W$1,0),0)</f>
        <v>1824</v>
      </c>
      <c r="X6" s="4">
        <f>_xlfn.IFNA(VLOOKUP($A6,'FST OMT'!$C:$P,X$1,0),0)</f>
        <v>2171</v>
      </c>
      <c r="Y6" s="4">
        <f>_xlfn.IFNA(VLOOKUP($A6,'FST OMT'!$C:$P,Y$1,0),0)</f>
        <v>152</v>
      </c>
      <c r="Z6" s="4">
        <f>_xlfn.IFNA(VLOOKUP($A6,'FST OMT'!$C:$P,Z$1,0),0)</f>
        <v>1335</v>
      </c>
      <c r="AA6" s="4">
        <f>_xlfn.IFNA(VLOOKUP($A6,'FST OMT'!$C:$P,AA$1,0),0)</f>
        <v>607</v>
      </c>
      <c r="AB6" s="4">
        <f>_xlfn.IFNA(VLOOKUP($A6,'FST OMT'!$C:$P,AB$1,0),0)</f>
        <v>2874</v>
      </c>
      <c r="AC6" s="6">
        <f t="shared" si="1"/>
        <v>677</v>
      </c>
      <c r="AD6" s="6">
        <f t="shared" si="2"/>
        <v>4260</v>
      </c>
      <c r="AE6" s="6">
        <f t="shared" si="3"/>
        <v>9328</v>
      </c>
      <c r="AF6" s="6">
        <f t="shared" si="4"/>
        <v>10834</v>
      </c>
      <c r="AG6" s="6">
        <f t="shared" si="5"/>
        <v>1299</v>
      </c>
      <c r="AH6" s="6">
        <f t="shared" si="6"/>
        <v>3327</v>
      </c>
      <c r="AI6" s="6">
        <f t="shared" si="7"/>
        <v>2746</v>
      </c>
      <c r="AJ6" s="6">
        <f t="shared" si="8"/>
        <v>6423</v>
      </c>
    </row>
    <row r="7" spans="1:36">
      <c r="A7" s="2">
        <v>310002954</v>
      </c>
      <c r="B7" s="1" t="s">
        <v>23</v>
      </c>
      <c r="C7" s="1">
        <f>VLOOKUP(A7,Master_Item!B:E,4,0)</f>
        <v>180</v>
      </c>
      <c r="D7" s="1">
        <v>88</v>
      </c>
      <c r="E7" s="4">
        <f>_xlfn.IFNA(VLOOKUP($A7,'FST TT'!$C:$P,E$1,0),0)</f>
        <v>0</v>
      </c>
      <c r="F7" s="4">
        <f>_xlfn.IFNA(VLOOKUP($A7,'FST TT'!$C:$P,F$1,0),0)</f>
        <v>0</v>
      </c>
      <c r="G7" s="4">
        <f>_xlfn.IFNA(VLOOKUP($A7,'FST TT'!$C:$P,G$1,0),0)</f>
        <v>0</v>
      </c>
      <c r="H7" s="4">
        <f>_xlfn.IFNA(VLOOKUP($A7,'FST TT'!$C:$P,H$1,0),0)</f>
        <v>0</v>
      </c>
      <c r="I7" s="4">
        <f>_xlfn.IFNA(VLOOKUP($A7,'FST TT'!$C:$P,I$1,0),0)</f>
        <v>0</v>
      </c>
      <c r="J7" s="4">
        <f>_xlfn.IFNA(VLOOKUP($A7,'FST TT'!$C:$P,J$1,0),0)</f>
        <v>0</v>
      </c>
      <c r="K7" s="4">
        <f>_xlfn.IFNA(VLOOKUP($A7,'FST TT'!$C:$P,K$1,0),0)</f>
        <v>0</v>
      </c>
      <c r="L7" s="4">
        <f>_xlfn.IFNA(VLOOKUP($A7,'FST TT'!$C:$P,L$1,0),0)</f>
        <v>0</v>
      </c>
      <c r="M7" s="4">
        <f>_xlfn.IFNA(VLOOKUP($A7,'FST CV'!$C:$P,M$1,0),0)</f>
        <v>0</v>
      </c>
      <c r="N7" s="4">
        <f>_xlfn.IFNA(VLOOKUP($A7,'FST CV'!$C:$P,N$1,0),0)</f>
        <v>0</v>
      </c>
      <c r="O7" s="4">
        <f>_xlfn.IFNA(VLOOKUP($A7,'FST CV'!$C:$P,O$1,0),0)</f>
        <v>0</v>
      </c>
      <c r="P7" s="4">
        <f>_xlfn.IFNA(VLOOKUP($A7,'FST CV'!$C:$P,P$1,0),0)</f>
        <v>0</v>
      </c>
      <c r="Q7" s="4">
        <f>_xlfn.IFNA(VLOOKUP($A7,'FST CV'!$C:$P,Q$1,0),0)</f>
        <v>0</v>
      </c>
      <c r="R7" s="4">
        <f>_xlfn.IFNA(VLOOKUP($A7,'FST CV'!$C:$P,R$1,0),0)</f>
        <v>0</v>
      </c>
      <c r="S7" s="4">
        <f>_xlfn.IFNA(VLOOKUP($A7,'FST CV'!$C:$P,S$1,0),0)</f>
        <v>0</v>
      </c>
      <c r="T7" s="4">
        <f>_xlfn.IFNA(VLOOKUP($A7,'FST CV'!$C:$P,T$1,0),0)</f>
        <v>0</v>
      </c>
      <c r="U7" s="4">
        <f>_xlfn.IFNA(VLOOKUP($A7,'FST OMT'!$C:$P,U$1,0),0)</f>
        <v>0</v>
      </c>
      <c r="V7" s="4">
        <f>_xlfn.IFNA(VLOOKUP($A7,'FST OMT'!$C:$P,V$1,0),0)</f>
        <v>0</v>
      </c>
      <c r="W7" s="4">
        <f>_xlfn.IFNA(VLOOKUP($A7,'FST OMT'!$C:$P,W$1,0),0)</f>
        <v>0</v>
      </c>
      <c r="X7" s="4">
        <f>_xlfn.IFNA(VLOOKUP($A7,'FST OMT'!$C:$P,X$1,0),0)</f>
        <v>0</v>
      </c>
      <c r="Y7" s="4">
        <f>_xlfn.IFNA(VLOOKUP($A7,'FST OMT'!$C:$P,Y$1,0),0)</f>
        <v>0</v>
      </c>
      <c r="Z7" s="4">
        <f>_xlfn.IFNA(VLOOKUP($A7,'FST OMT'!$C:$P,Z$1,0),0)</f>
        <v>0</v>
      </c>
      <c r="AA7" s="4">
        <f>_xlfn.IFNA(VLOOKUP($A7,'FST OMT'!$C:$P,AA$1,0),0)</f>
        <v>0</v>
      </c>
      <c r="AB7" s="4">
        <f>_xlfn.IFNA(VLOOKUP($A7,'FST OMT'!$C:$P,AB$1,0),0)</f>
        <v>0</v>
      </c>
      <c r="AC7" s="6">
        <f t="shared" si="1"/>
        <v>0</v>
      </c>
      <c r="AD7" s="6">
        <f t="shared" si="2"/>
        <v>0</v>
      </c>
      <c r="AE7" s="6">
        <f t="shared" si="3"/>
        <v>0</v>
      </c>
      <c r="AF7" s="6">
        <f t="shared" si="4"/>
        <v>0</v>
      </c>
      <c r="AG7" s="6">
        <f t="shared" si="5"/>
        <v>0</v>
      </c>
      <c r="AH7" s="6">
        <f t="shared" si="6"/>
        <v>0</v>
      </c>
      <c r="AI7" s="6">
        <f t="shared" si="7"/>
        <v>0</v>
      </c>
      <c r="AJ7" s="6">
        <f t="shared" si="8"/>
        <v>0</v>
      </c>
    </row>
    <row r="8" spans="1:36">
      <c r="A8" s="2">
        <v>310002951</v>
      </c>
      <c r="B8" s="1" t="s">
        <v>24</v>
      </c>
      <c r="C8" s="1">
        <f>VLOOKUP(A8,Master_Item!B:E,4,0)</f>
        <v>180</v>
      </c>
      <c r="D8" s="1">
        <v>88</v>
      </c>
      <c r="E8" s="4">
        <f>_xlfn.IFNA(VLOOKUP($A8,'FST TT'!$C:$P,E$1,0),0)</f>
        <v>166</v>
      </c>
      <c r="F8" s="4">
        <f>_xlfn.IFNA(VLOOKUP($A8,'FST TT'!$C:$P,F$1,0),0)</f>
        <v>340</v>
      </c>
      <c r="G8" s="4">
        <f>_xlfn.IFNA(VLOOKUP($A8,'FST TT'!$C:$P,G$1,0),0)</f>
        <v>200</v>
      </c>
      <c r="H8" s="4">
        <f>_xlfn.IFNA(VLOOKUP($A8,'FST TT'!$C:$P,H$1,0),0)</f>
        <v>185</v>
      </c>
      <c r="I8" s="4">
        <f>_xlfn.IFNA(VLOOKUP($A8,'FST TT'!$C:$P,I$1,0),0)</f>
        <v>80</v>
      </c>
      <c r="J8" s="4">
        <f>_xlfn.IFNA(VLOOKUP($A8,'FST TT'!$C:$P,J$1,0),0)</f>
        <v>60</v>
      </c>
      <c r="K8" s="4">
        <f>_xlfn.IFNA(VLOOKUP($A8,'FST TT'!$C:$P,K$1,0),0)</f>
        <v>374</v>
      </c>
      <c r="L8" s="4">
        <f>_xlfn.IFNA(VLOOKUP($A8,'FST TT'!$C:$P,L$1,0),0)</f>
        <v>268</v>
      </c>
      <c r="M8" s="4">
        <f>_xlfn.IFNA(VLOOKUP($A8,'FST CV'!$C:$P,M$1,0),0)</f>
        <v>26</v>
      </c>
      <c r="N8" s="4">
        <f>_xlfn.IFNA(VLOOKUP($A8,'FST CV'!$C:$P,N$1,0),0)</f>
        <v>0</v>
      </c>
      <c r="O8" s="4">
        <f>_xlfn.IFNA(VLOOKUP($A8,'FST CV'!$C:$P,O$1,0),0)</f>
        <v>0</v>
      </c>
      <c r="P8" s="4">
        <f>_xlfn.IFNA(VLOOKUP($A8,'FST CV'!$C:$P,P$1,0),0)</f>
        <v>0</v>
      </c>
      <c r="Q8" s="4">
        <f>_xlfn.IFNA(VLOOKUP($A8,'FST CV'!$C:$P,Q$1,0),0)</f>
        <v>0</v>
      </c>
      <c r="R8" s="4">
        <f>_xlfn.IFNA(VLOOKUP($A8,'FST CV'!$C:$P,R$1,0),0)</f>
        <v>0</v>
      </c>
      <c r="S8" s="4">
        <f>_xlfn.IFNA(VLOOKUP($A8,'FST CV'!$C:$P,S$1,0),0)</f>
        <v>15</v>
      </c>
      <c r="T8" s="4">
        <f>_xlfn.IFNA(VLOOKUP($A8,'FST CV'!$C:$P,T$1,0),0)</f>
        <v>32</v>
      </c>
      <c r="U8" s="4">
        <f>_xlfn.IFNA(VLOOKUP($A8,'FST OMT'!$C:$P,U$1,0),0)</f>
        <v>0</v>
      </c>
      <c r="V8" s="4">
        <f>_xlfn.IFNA(VLOOKUP($A8,'FST OMT'!$C:$P,V$1,0),0)</f>
        <v>410</v>
      </c>
      <c r="W8" s="4">
        <f>_xlfn.IFNA(VLOOKUP($A8,'FST OMT'!$C:$P,W$1,0),0)</f>
        <v>309</v>
      </c>
      <c r="X8" s="4">
        <f>_xlfn.IFNA(VLOOKUP($A8,'FST OMT'!$C:$P,X$1,0),0)</f>
        <v>245</v>
      </c>
      <c r="Y8" s="4">
        <f>_xlfn.IFNA(VLOOKUP($A8,'FST OMT'!$C:$P,Y$1,0),0)</f>
        <v>55</v>
      </c>
      <c r="Z8" s="4">
        <f>_xlfn.IFNA(VLOOKUP($A8,'FST OMT'!$C:$P,Z$1,0),0)</f>
        <v>392</v>
      </c>
      <c r="AA8" s="4">
        <f>_xlfn.IFNA(VLOOKUP($A8,'FST OMT'!$C:$P,AA$1,0),0)</f>
        <v>250</v>
      </c>
      <c r="AB8" s="4">
        <f>_xlfn.IFNA(VLOOKUP($A8,'FST OMT'!$C:$P,AB$1,0),0)</f>
        <v>555</v>
      </c>
      <c r="AC8" s="6">
        <f t="shared" si="1"/>
        <v>192</v>
      </c>
      <c r="AD8" s="6">
        <f t="shared" si="2"/>
        <v>750</v>
      </c>
      <c r="AE8" s="6">
        <f t="shared" si="3"/>
        <v>509</v>
      </c>
      <c r="AF8" s="6">
        <f t="shared" si="4"/>
        <v>430</v>
      </c>
      <c r="AG8" s="6">
        <f t="shared" si="5"/>
        <v>135</v>
      </c>
      <c r="AH8" s="6">
        <f t="shared" si="6"/>
        <v>452</v>
      </c>
      <c r="AI8" s="6">
        <f t="shared" si="7"/>
        <v>639</v>
      </c>
      <c r="AJ8" s="6">
        <f t="shared" si="8"/>
        <v>855</v>
      </c>
    </row>
    <row r="9" spans="1:36">
      <c r="A9" s="2">
        <v>310002952</v>
      </c>
      <c r="B9" s="1" t="s">
        <v>25</v>
      </c>
      <c r="C9" s="1">
        <f>VLOOKUP(A9,Master_Item!B:E,4,0)</f>
        <v>180</v>
      </c>
      <c r="D9" s="1">
        <v>88</v>
      </c>
      <c r="E9" s="4">
        <f>_xlfn.IFNA(VLOOKUP($A9,'FST TT'!$C:$P,E$1,0),0)</f>
        <v>0</v>
      </c>
      <c r="F9" s="4">
        <f>_xlfn.IFNA(VLOOKUP($A9,'FST TT'!$C:$P,F$1,0),0)</f>
        <v>0</v>
      </c>
      <c r="G9" s="4">
        <f>_xlfn.IFNA(VLOOKUP($A9,'FST TT'!$C:$P,G$1,0),0)</f>
        <v>0</v>
      </c>
      <c r="H9" s="4">
        <f>_xlfn.IFNA(VLOOKUP($A9,'FST TT'!$C:$P,H$1,0),0)</f>
        <v>0</v>
      </c>
      <c r="I9" s="4">
        <f>_xlfn.IFNA(VLOOKUP($A9,'FST TT'!$C:$P,I$1,0),0)</f>
        <v>0</v>
      </c>
      <c r="J9" s="4">
        <f>_xlfn.IFNA(VLOOKUP($A9,'FST TT'!$C:$P,J$1,0),0)</f>
        <v>0</v>
      </c>
      <c r="K9" s="4">
        <f>_xlfn.IFNA(VLOOKUP($A9,'FST TT'!$C:$P,K$1,0),0)</f>
        <v>0</v>
      </c>
      <c r="L9" s="4">
        <f>_xlfn.IFNA(VLOOKUP($A9,'FST TT'!$C:$P,L$1,0),0)</f>
        <v>0</v>
      </c>
      <c r="M9" s="4">
        <f>_xlfn.IFNA(VLOOKUP($A9,'FST CV'!$C:$P,M$1,0),0)</f>
        <v>0</v>
      </c>
      <c r="N9" s="4">
        <f>_xlfn.IFNA(VLOOKUP($A9,'FST CV'!$C:$P,N$1,0),0)</f>
        <v>0</v>
      </c>
      <c r="O9" s="4">
        <f>_xlfn.IFNA(VLOOKUP($A9,'FST CV'!$C:$P,O$1,0),0)</f>
        <v>0</v>
      </c>
      <c r="P9" s="4">
        <f>_xlfn.IFNA(VLOOKUP($A9,'FST CV'!$C:$P,P$1,0),0)</f>
        <v>0</v>
      </c>
      <c r="Q9" s="4">
        <f>_xlfn.IFNA(VLOOKUP($A9,'FST CV'!$C:$P,Q$1,0),0)</f>
        <v>0</v>
      </c>
      <c r="R9" s="4">
        <f>_xlfn.IFNA(VLOOKUP($A9,'FST CV'!$C:$P,R$1,0),0)</f>
        <v>0</v>
      </c>
      <c r="S9" s="4">
        <f>_xlfn.IFNA(VLOOKUP($A9,'FST CV'!$C:$P,S$1,0),0)</f>
        <v>0</v>
      </c>
      <c r="T9" s="4">
        <f>_xlfn.IFNA(VLOOKUP($A9,'FST CV'!$C:$P,T$1,0),0)</f>
        <v>0</v>
      </c>
      <c r="U9" s="4">
        <f>_xlfn.IFNA(VLOOKUP($A9,'FST OMT'!$C:$P,U$1,0),0)</f>
        <v>0</v>
      </c>
      <c r="V9" s="4">
        <f>_xlfn.IFNA(VLOOKUP($A9,'FST OMT'!$C:$P,V$1,0),0)</f>
        <v>0</v>
      </c>
      <c r="W9" s="4">
        <f>_xlfn.IFNA(VLOOKUP($A9,'FST OMT'!$C:$P,W$1,0),0)</f>
        <v>0</v>
      </c>
      <c r="X9" s="4">
        <f>_xlfn.IFNA(VLOOKUP($A9,'FST OMT'!$C:$P,X$1,0),0)</f>
        <v>0</v>
      </c>
      <c r="Y9" s="4">
        <f>_xlfn.IFNA(VLOOKUP($A9,'FST OMT'!$C:$P,Y$1,0),0)</f>
        <v>0</v>
      </c>
      <c r="Z9" s="4">
        <f>_xlfn.IFNA(VLOOKUP($A9,'FST OMT'!$C:$P,Z$1,0),0)</f>
        <v>0</v>
      </c>
      <c r="AA9" s="4">
        <f>_xlfn.IFNA(VLOOKUP($A9,'FST OMT'!$C:$P,AA$1,0),0)</f>
        <v>0</v>
      </c>
      <c r="AB9" s="4">
        <f>_xlfn.IFNA(VLOOKUP($A9,'FST OMT'!$C:$P,AB$1,0),0)</f>
        <v>0</v>
      </c>
      <c r="AC9" s="6">
        <f t="shared" si="1"/>
        <v>0</v>
      </c>
      <c r="AD9" s="6">
        <f t="shared" si="2"/>
        <v>0</v>
      </c>
      <c r="AE9" s="6">
        <f t="shared" si="3"/>
        <v>0</v>
      </c>
      <c r="AF9" s="6">
        <f t="shared" si="4"/>
        <v>0</v>
      </c>
      <c r="AG9" s="6">
        <f t="shared" si="5"/>
        <v>0</v>
      </c>
      <c r="AH9" s="6">
        <f t="shared" si="6"/>
        <v>0</v>
      </c>
      <c r="AI9" s="6">
        <f t="shared" si="7"/>
        <v>0</v>
      </c>
      <c r="AJ9" s="6">
        <f t="shared" si="8"/>
        <v>0</v>
      </c>
    </row>
    <row r="10" spans="1:36">
      <c r="A10" s="2">
        <v>310003079</v>
      </c>
      <c r="B10" s="1" t="s">
        <v>26</v>
      </c>
      <c r="C10" s="1">
        <f>VLOOKUP(A10,Master_Item!B:E,4,0)</f>
        <v>180</v>
      </c>
      <c r="D10" s="1">
        <v>88</v>
      </c>
      <c r="E10" s="4">
        <f>_xlfn.IFNA(VLOOKUP($A10,'FST TT'!$C:$P,E$1,0),0)</f>
        <v>110</v>
      </c>
      <c r="F10" s="4">
        <f>_xlfn.IFNA(VLOOKUP($A10,'FST TT'!$C:$P,F$1,0),0)</f>
        <v>328</v>
      </c>
      <c r="G10" s="4">
        <f>_xlfn.IFNA(VLOOKUP($A10,'FST TT'!$C:$P,G$1,0),0)</f>
        <v>140</v>
      </c>
      <c r="H10" s="4">
        <f>_xlfn.IFNA(VLOOKUP($A10,'FST TT'!$C:$P,H$1,0),0)</f>
        <v>641</v>
      </c>
      <c r="I10" s="4">
        <f>_xlfn.IFNA(VLOOKUP($A10,'FST TT'!$C:$P,I$1,0),0)</f>
        <v>148</v>
      </c>
      <c r="J10" s="4">
        <f>_xlfn.IFNA(VLOOKUP($A10,'FST TT'!$C:$P,J$1,0),0)</f>
        <v>207</v>
      </c>
      <c r="K10" s="4">
        <f>_xlfn.IFNA(VLOOKUP($A10,'FST TT'!$C:$P,K$1,0),0)</f>
        <v>530</v>
      </c>
      <c r="L10" s="4">
        <f>_xlfn.IFNA(VLOOKUP($A10,'FST TT'!$C:$P,L$1,0),0)</f>
        <v>622</v>
      </c>
      <c r="M10" s="4">
        <f>_xlfn.IFNA(VLOOKUP($A10,'FST CV'!$C:$P,M$1,0),0)</f>
        <v>106</v>
      </c>
      <c r="N10" s="4">
        <f>_xlfn.IFNA(VLOOKUP($A10,'FST CV'!$C:$P,N$1,0),0)</f>
        <v>276</v>
      </c>
      <c r="O10" s="4">
        <f>_xlfn.IFNA(VLOOKUP($A10,'FST CV'!$C:$P,O$1,0),0)</f>
        <v>920</v>
      </c>
      <c r="P10" s="4">
        <f>_xlfn.IFNA(VLOOKUP($A10,'FST CV'!$C:$P,P$1,0),0)</f>
        <v>1825</v>
      </c>
      <c r="Q10" s="4">
        <f>_xlfn.IFNA(VLOOKUP($A10,'FST CV'!$C:$P,Q$1,0),0)</f>
        <v>281</v>
      </c>
      <c r="R10" s="4">
        <f>_xlfn.IFNA(VLOOKUP($A10,'FST CV'!$C:$P,R$1,0),0)</f>
        <v>541</v>
      </c>
      <c r="S10" s="4">
        <f>_xlfn.IFNA(VLOOKUP($A10,'FST CV'!$C:$P,S$1,0),0)</f>
        <v>130</v>
      </c>
      <c r="T10" s="4">
        <f>_xlfn.IFNA(VLOOKUP($A10,'FST CV'!$C:$P,T$1,0),0)</f>
        <v>430</v>
      </c>
      <c r="U10" s="4">
        <f>_xlfn.IFNA(VLOOKUP($A10,'FST OMT'!$C:$P,U$1,0),0)</f>
        <v>0</v>
      </c>
      <c r="V10" s="4">
        <f>_xlfn.IFNA(VLOOKUP($A10,'FST OMT'!$C:$P,V$1,0),0)</f>
        <v>556</v>
      </c>
      <c r="W10" s="4">
        <f>_xlfn.IFNA(VLOOKUP($A10,'FST OMT'!$C:$P,W$1,0),0)</f>
        <v>517</v>
      </c>
      <c r="X10" s="4">
        <f>_xlfn.IFNA(VLOOKUP($A10,'FST OMT'!$C:$P,X$1,0),0)</f>
        <v>434</v>
      </c>
      <c r="Y10" s="4">
        <f>_xlfn.IFNA(VLOOKUP($A10,'FST OMT'!$C:$P,Y$1,0),0)</f>
        <v>25</v>
      </c>
      <c r="Z10" s="4">
        <f>_xlfn.IFNA(VLOOKUP($A10,'FST OMT'!$C:$P,Z$1,0),0)</f>
        <v>750</v>
      </c>
      <c r="AA10" s="4">
        <f>_xlfn.IFNA(VLOOKUP($A10,'FST OMT'!$C:$P,AA$1,0),0)</f>
        <v>210</v>
      </c>
      <c r="AB10" s="4">
        <f>_xlfn.IFNA(VLOOKUP($A10,'FST OMT'!$C:$P,AB$1,0),0)</f>
        <v>973</v>
      </c>
      <c r="AC10" s="6">
        <f t="shared" si="1"/>
        <v>216</v>
      </c>
      <c r="AD10" s="6">
        <f t="shared" si="2"/>
        <v>1160</v>
      </c>
      <c r="AE10" s="6">
        <f t="shared" si="3"/>
        <v>1577</v>
      </c>
      <c r="AF10" s="6">
        <f t="shared" si="4"/>
        <v>2900</v>
      </c>
      <c r="AG10" s="6">
        <f t="shared" si="5"/>
        <v>454</v>
      </c>
      <c r="AH10" s="6">
        <f t="shared" si="6"/>
        <v>1498</v>
      </c>
      <c r="AI10" s="6">
        <f t="shared" si="7"/>
        <v>870</v>
      </c>
      <c r="AJ10" s="6">
        <f t="shared" si="8"/>
        <v>2025</v>
      </c>
    </row>
    <row r="11" spans="1:36">
      <c r="A11" s="2">
        <v>310003080</v>
      </c>
      <c r="B11" s="1" t="s">
        <v>27</v>
      </c>
      <c r="C11" s="1">
        <f>VLOOKUP(A11,Master_Item!B:E,4,0)</f>
        <v>180</v>
      </c>
      <c r="D11" s="1">
        <v>88</v>
      </c>
      <c r="E11" s="4">
        <f>_xlfn.IFNA(VLOOKUP($A11,'FST TT'!$C:$P,E$1,0),0)</f>
        <v>0</v>
      </c>
      <c r="F11" s="4">
        <f>_xlfn.IFNA(VLOOKUP($A11,'FST TT'!$C:$P,F$1,0),0)</f>
        <v>0</v>
      </c>
      <c r="G11" s="4">
        <f>_xlfn.IFNA(VLOOKUP($A11,'FST TT'!$C:$P,G$1,0),0)</f>
        <v>0</v>
      </c>
      <c r="H11" s="4">
        <f>_xlfn.IFNA(VLOOKUP($A11,'FST TT'!$C:$P,H$1,0),0)</f>
        <v>0</v>
      </c>
      <c r="I11" s="4">
        <f>_xlfn.IFNA(VLOOKUP($A11,'FST TT'!$C:$P,I$1,0),0)</f>
        <v>0</v>
      </c>
      <c r="J11" s="4">
        <f>_xlfn.IFNA(VLOOKUP($A11,'FST TT'!$C:$P,J$1,0),0)</f>
        <v>0</v>
      </c>
      <c r="K11" s="4">
        <f>_xlfn.IFNA(VLOOKUP($A11,'FST TT'!$C:$P,K$1,0),0)</f>
        <v>0</v>
      </c>
      <c r="L11" s="4">
        <f>_xlfn.IFNA(VLOOKUP($A11,'FST TT'!$C:$P,L$1,0),0)</f>
        <v>0</v>
      </c>
      <c r="M11" s="4">
        <f>_xlfn.IFNA(VLOOKUP($A11,'FST CV'!$C:$P,M$1,0),0)</f>
        <v>0</v>
      </c>
      <c r="N11" s="4">
        <f>_xlfn.IFNA(VLOOKUP($A11,'FST CV'!$C:$P,N$1,0),0)</f>
        <v>0</v>
      </c>
      <c r="O11" s="4">
        <f>_xlfn.IFNA(VLOOKUP($A11,'FST CV'!$C:$P,O$1,0),0)</f>
        <v>0</v>
      </c>
      <c r="P11" s="4">
        <f>_xlfn.IFNA(VLOOKUP($A11,'FST CV'!$C:$P,P$1,0),0)</f>
        <v>0</v>
      </c>
      <c r="Q11" s="4">
        <f>_xlfn.IFNA(VLOOKUP($A11,'FST CV'!$C:$P,Q$1,0),0)</f>
        <v>0</v>
      </c>
      <c r="R11" s="4">
        <f>_xlfn.IFNA(VLOOKUP($A11,'FST CV'!$C:$P,R$1,0),0)</f>
        <v>0</v>
      </c>
      <c r="S11" s="4">
        <f>_xlfn.IFNA(VLOOKUP($A11,'FST CV'!$C:$P,S$1,0),0)</f>
        <v>0</v>
      </c>
      <c r="T11" s="4">
        <f>_xlfn.IFNA(VLOOKUP($A11,'FST CV'!$C:$P,T$1,0),0)</f>
        <v>0</v>
      </c>
      <c r="U11" s="4">
        <f>_xlfn.IFNA(VLOOKUP($A11,'FST OMT'!$C:$P,U$1,0),0)</f>
        <v>0</v>
      </c>
      <c r="V11" s="4">
        <f>_xlfn.IFNA(VLOOKUP($A11,'FST OMT'!$C:$P,V$1,0),0)</f>
        <v>0</v>
      </c>
      <c r="W11" s="4">
        <f>_xlfn.IFNA(VLOOKUP($A11,'FST OMT'!$C:$P,W$1,0),0)</f>
        <v>0</v>
      </c>
      <c r="X11" s="4">
        <f>_xlfn.IFNA(VLOOKUP($A11,'FST OMT'!$C:$P,X$1,0),0)</f>
        <v>0</v>
      </c>
      <c r="Y11" s="4">
        <f>_xlfn.IFNA(VLOOKUP($A11,'FST OMT'!$C:$P,Y$1,0),0)</f>
        <v>0</v>
      </c>
      <c r="Z11" s="4">
        <f>_xlfn.IFNA(VLOOKUP($A11,'FST OMT'!$C:$P,Z$1,0),0)</f>
        <v>0</v>
      </c>
      <c r="AA11" s="4">
        <f>_xlfn.IFNA(VLOOKUP($A11,'FST OMT'!$C:$P,AA$1,0),0)</f>
        <v>0</v>
      </c>
      <c r="AB11" s="4">
        <f>_xlfn.IFNA(VLOOKUP($A11,'FST OMT'!$C:$P,AB$1,0),0)</f>
        <v>0</v>
      </c>
      <c r="AC11" s="6">
        <f t="shared" si="1"/>
        <v>0</v>
      </c>
      <c r="AD11" s="6">
        <f t="shared" si="2"/>
        <v>0</v>
      </c>
      <c r="AE11" s="6">
        <f t="shared" si="3"/>
        <v>0</v>
      </c>
      <c r="AF11" s="6">
        <f t="shared" si="4"/>
        <v>0</v>
      </c>
      <c r="AG11" s="6">
        <f t="shared" si="5"/>
        <v>0</v>
      </c>
      <c r="AH11" s="6">
        <f t="shared" si="6"/>
        <v>0</v>
      </c>
      <c r="AI11" s="6">
        <f t="shared" si="7"/>
        <v>0</v>
      </c>
      <c r="AJ11" s="6">
        <f t="shared" si="8"/>
        <v>0</v>
      </c>
    </row>
    <row r="12" spans="1:36">
      <c r="A12" s="2">
        <v>310001198</v>
      </c>
      <c r="B12" s="1" t="s">
        <v>28</v>
      </c>
      <c r="C12" s="1">
        <f>VLOOKUP(A12,Master_Item!B:E,4,0)</f>
        <v>320</v>
      </c>
      <c r="D12" s="1">
        <v>100</v>
      </c>
      <c r="E12" s="4">
        <f>_xlfn.IFNA(VLOOKUP($A12,'FST TT'!$C:$P,E$1,0),0)</f>
        <v>0</v>
      </c>
      <c r="F12" s="4">
        <f>_xlfn.IFNA(VLOOKUP($A12,'FST TT'!$C:$P,F$1,0),0)</f>
        <v>4850</v>
      </c>
      <c r="G12" s="4">
        <f>_xlfn.IFNA(VLOOKUP($A12,'FST TT'!$C:$P,G$1,0),0)</f>
        <v>4250</v>
      </c>
      <c r="H12" s="4">
        <f>_xlfn.IFNA(VLOOKUP($A12,'FST TT'!$C:$P,H$1,0),0)</f>
        <v>3900</v>
      </c>
      <c r="I12" s="4">
        <f>_xlfn.IFNA(VLOOKUP($A12,'FST TT'!$C:$P,I$1,0),0)</f>
        <v>0</v>
      </c>
      <c r="J12" s="4">
        <f>_xlfn.IFNA(VLOOKUP($A12,'FST TT'!$C:$P,J$1,0),0)</f>
        <v>0</v>
      </c>
      <c r="K12" s="4">
        <f>_xlfn.IFNA(VLOOKUP($A12,'FST TT'!$C:$P,K$1,0),0)</f>
        <v>0</v>
      </c>
      <c r="L12" s="4">
        <f>_xlfn.IFNA(VLOOKUP($A12,'FST TT'!$C:$P,L$1,0),0)</f>
        <v>2700</v>
      </c>
      <c r="M12" s="4">
        <f>_xlfn.IFNA(VLOOKUP($A12,'FST CV'!$C:$P,M$1,0),0)</f>
        <v>2429</v>
      </c>
      <c r="N12" s="4">
        <f>_xlfn.IFNA(VLOOKUP($A12,'FST CV'!$C:$P,N$1,0),0)</f>
        <v>4724</v>
      </c>
      <c r="O12" s="4">
        <f>_xlfn.IFNA(VLOOKUP($A12,'FST CV'!$C:$P,O$1,0),0)</f>
        <v>12461</v>
      </c>
      <c r="P12" s="4">
        <f>_xlfn.IFNA(VLOOKUP($A12,'FST CV'!$C:$P,P$1,0),0)</f>
        <v>13155</v>
      </c>
      <c r="Q12" s="4">
        <f>_xlfn.IFNA(VLOOKUP($A12,'FST CV'!$C:$P,Q$1,0),0)</f>
        <v>5649</v>
      </c>
      <c r="R12" s="4">
        <f>_xlfn.IFNA(VLOOKUP($A12,'FST CV'!$C:$P,R$1,0),0)</f>
        <v>8740</v>
      </c>
      <c r="S12" s="4">
        <f>_xlfn.IFNA(VLOOKUP($A12,'FST CV'!$C:$P,S$1,0),0)</f>
        <v>4200</v>
      </c>
      <c r="T12" s="4">
        <f>_xlfn.IFNA(VLOOKUP($A12,'FST CV'!$C:$P,T$1,0),0)</f>
        <v>3410</v>
      </c>
      <c r="U12" s="4">
        <f>_xlfn.IFNA(VLOOKUP($A12,'FST OMT'!$C:$P,U$1,0),0)</f>
        <v>0</v>
      </c>
      <c r="V12" s="4">
        <f>_xlfn.IFNA(VLOOKUP($A12,'FST OMT'!$C:$P,V$1,0),0)</f>
        <v>0</v>
      </c>
      <c r="W12" s="4">
        <f>_xlfn.IFNA(VLOOKUP($A12,'FST OMT'!$C:$P,W$1,0),0)</f>
        <v>0</v>
      </c>
      <c r="X12" s="4">
        <f>_xlfn.IFNA(VLOOKUP($A12,'FST OMT'!$C:$P,X$1,0),0)</f>
        <v>0</v>
      </c>
      <c r="Y12" s="4">
        <f>_xlfn.IFNA(VLOOKUP($A12,'FST OMT'!$C:$P,Y$1,0),0)</f>
        <v>0</v>
      </c>
      <c r="Z12" s="4">
        <f>_xlfn.IFNA(VLOOKUP($A12,'FST OMT'!$C:$P,Z$1,0),0)</f>
        <v>0</v>
      </c>
      <c r="AA12" s="4">
        <f>_xlfn.IFNA(VLOOKUP($A12,'FST OMT'!$C:$P,AA$1,0),0)</f>
        <v>0</v>
      </c>
      <c r="AB12" s="4">
        <f>_xlfn.IFNA(VLOOKUP($A12,'FST OMT'!$C:$P,AB$1,0),0)</f>
        <v>0</v>
      </c>
      <c r="AC12" s="6">
        <f t="shared" si="1"/>
        <v>2429</v>
      </c>
      <c r="AD12" s="6">
        <f t="shared" si="2"/>
        <v>9574</v>
      </c>
      <c r="AE12" s="6">
        <f t="shared" si="3"/>
        <v>16711</v>
      </c>
      <c r="AF12" s="6">
        <f t="shared" si="4"/>
        <v>17055</v>
      </c>
      <c r="AG12" s="6">
        <f t="shared" si="5"/>
        <v>5649</v>
      </c>
      <c r="AH12" s="6">
        <f t="shared" si="6"/>
        <v>8740</v>
      </c>
      <c r="AI12" s="6">
        <f t="shared" si="7"/>
        <v>4200</v>
      </c>
      <c r="AJ12" s="6">
        <f t="shared" si="8"/>
        <v>6110</v>
      </c>
    </row>
    <row r="13" spans="1:36">
      <c r="A13" s="2">
        <v>310001229</v>
      </c>
      <c r="B13" s="1" t="s">
        <v>29</v>
      </c>
      <c r="C13" s="1">
        <f>VLOOKUP(A13,Master_Item!B:E,4,0)</f>
        <v>320</v>
      </c>
      <c r="D13" s="1">
        <v>100</v>
      </c>
      <c r="E13" s="4">
        <f>_xlfn.IFNA(VLOOKUP($A13,'FST TT'!$C:$P,E$1,0),0)</f>
        <v>0</v>
      </c>
      <c r="F13" s="4">
        <f>_xlfn.IFNA(VLOOKUP($A13,'FST TT'!$C:$P,F$1,0),0)</f>
        <v>0</v>
      </c>
      <c r="G13" s="4">
        <f>_xlfn.IFNA(VLOOKUP($A13,'FST TT'!$C:$P,G$1,0),0)</f>
        <v>0</v>
      </c>
      <c r="H13" s="4">
        <f>_xlfn.IFNA(VLOOKUP($A13,'FST TT'!$C:$P,H$1,0),0)</f>
        <v>0</v>
      </c>
      <c r="I13" s="4">
        <f>_xlfn.IFNA(VLOOKUP($A13,'FST TT'!$C:$P,I$1,0),0)</f>
        <v>0</v>
      </c>
      <c r="J13" s="4">
        <f>_xlfn.IFNA(VLOOKUP($A13,'FST TT'!$C:$P,J$1,0),0)</f>
        <v>0</v>
      </c>
      <c r="K13" s="4">
        <f>_xlfn.IFNA(VLOOKUP($A13,'FST TT'!$C:$P,K$1,0),0)</f>
        <v>0</v>
      </c>
      <c r="L13" s="4">
        <f>_xlfn.IFNA(VLOOKUP($A13,'FST TT'!$C:$P,L$1,0),0)</f>
        <v>0</v>
      </c>
      <c r="M13" s="4">
        <f>_xlfn.IFNA(VLOOKUP($A13,'FST CV'!$C:$P,M$1,0),0)</f>
        <v>0</v>
      </c>
      <c r="N13" s="4">
        <f>_xlfn.IFNA(VLOOKUP($A13,'FST CV'!$C:$P,N$1,0),0)</f>
        <v>0</v>
      </c>
      <c r="O13" s="4">
        <f>_xlfn.IFNA(VLOOKUP($A13,'FST CV'!$C:$P,O$1,0),0)</f>
        <v>0</v>
      </c>
      <c r="P13" s="4">
        <f>_xlfn.IFNA(VLOOKUP($A13,'FST CV'!$C:$P,P$1,0),0)</f>
        <v>0</v>
      </c>
      <c r="Q13" s="4">
        <f>_xlfn.IFNA(VLOOKUP($A13,'FST CV'!$C:$P,Q$1,0),0)</f>
        <v>0</v>
      </c>
      <c r="R13" s="4">
        <f>_xlfn.IFNA(VLOOKUP($A13,'FST CV'!$C:$P,R$1,0),0)</f>
        <v>0</v>
      </c>
      <c r="S13" s="4">
        <f>_xlfn.IFNA(VLOOKUP($A13,'FST CV'!$C:$P,S$1,0),0)</f>
        <v>0</v>
      </c>
      <c r="T13" s="4">
        <f>_xlfn.IFNA(VLOOKUP($A13,'FST CV'!$C:$P,T$1,0),0)</f>
        <v>0</v>
      </c>
      <c r="U13" s="4">
        <f>_xlfn.IFNA(VLOOKUP($A13,'FST OMT'!$C:$P,U$1,0),0)</f>
        <v>0</v>
      </c>
      <c r="V13" s="4">
        <f>_xlfn.IFNA(VLOOKUP($A13,'FST OMT'!$C:$P,V$1,0),0)</f>
        <v>4007</v>
      </c>
      <c r="W13" s="4">
        <f>_xlfn.IFNA(VLOOKUP($A13,'FST OMT'!$C:$P,W$1,0),0)</f>
        <v>8650</v>
      </c>
      <c r="X13" s="4">
        <f>_xlfn.IFNA(VLOOKUP($A13,'FST OMT'!$C:$P,X$1,0),0)</f>
        <v>9520</v>
      </c>
      <c r="Y13" s="4">
        <f>_xlfn.IFNA(VLOOKUP($A13,'FST OMT'!$C:$P,Y$1,0),0)</f>
        <v>590</v>
      </c>
      <c r="Z13" s="4">
        <f>_xlfn.IFNA(VLOOKUP($A13,'FST OMT'!$C:$P,Z$1,0),0)</f>
        <v>4080</v>
      </c>
      <c r="AA13" s="4">
        <f>_xlfn.IFNA(VLOOKUP($A13,'FST OMT'!$C:$P,AA$1,0),0)</f>
        <v>1860</v>
      </c>
      <c r="AB13" s="4">
        <f>_xlfn.IFNA(VLOOKUP($A13,'FST OMT'!$C:$P,AB$1,0),0)</f>
        <v>3281</v>
      </c>
      <c r="AC13" s="6">
        <f t="shared" si="1"/>
        <v>0</v>
      </c>
      <c r="AD13" s="6">
        <f t="shared" si="2"/>
        <v>4007</v>
      </c>
      <c r="AE13" s="6">
        <f t="shared" si="3"/>
        <v>8650</v>
      </c>
      <c r="AF13" s="6">
        <f t="shared" si="4"/>
        <v>9520</v>
      </c>
      <c r="AG13" s="6">
        <f t="shared" si="5"/>
        <v>590</v>
      </c>
      <c r="AH13" s="6">
        <f t="shared" si="6"/>
        <v>4080</v>
      </c>
      <c r="AI13" s="6">
        <f t="shared" si="7"/>
        <v>1860</v>
      </c>
      <c r="AJ13" s="6">
        <f t="shared" si="8"/>
        <v>3281</v>
      </c>
    </row>
    <row r="14" spans="1:36">
      <c r="A14" s="2">
        <v>310002641</v>
      </c>
      <c r="B14" s="1" t="s">
        <v>30</v>
      </c>
      <c r="C14" s="1">
        <f>VLOOKUP(A14,Master_Item!B:E,4,0)</f>
        <v>350</v>
      </c>
      <c r="D14" s="1">
        <v>72</v>
      </c>
      <c r="E14" s="4">
        <f>_xlfn.IFNA(VLOOKUP($A14,'FST TT'!$C:$P,E$1,0),0)</f>
        <v>650</v>
      </c>
      <c r="F14" s="4">
        <f>_xlfn.IFNA(VLOOKUP($A14,'FST TT'!$C:$P,F$1,0),0)</f>
        <v>0</v>
      </c>
      <c r="G14" s="4">
        <f>_xlfn.IFNA(VLOOKUP($A14,'FST TT'!$C:$P,G$1,0),0)</f>
        <v>3050</v>
      </c>
      <c r="H14" s="4">
        <f>_xlfn.IFNA(VLOOKUP($A14,'FST TT'!$C:$P,H$1,0),0)</f>
        <v>2750</v>
      </c>
      <c r="I14" s="4">
        <f>_xlfn.IFNA(VLOOKUP($A14,'FST TT'!$C:$P,I$1,0),0)</f>
        <v>870</v>
      </c>
      <c r="J14" s="4">
        <f>_xlfn.IFNA(VLOOKUP($A14,'FST TT'!$C:$P,J$1,0),0)</f>
        <v>2440</v>
      </c>
      <c r="K14" s="4">
        <f>_xlfn.IFNA(VLOOKUP($A14,'FST TT'!$C:$P,K$1,0),0)</f>
        <v>4300</v>
      </c>
      <c r="L14" s="4">
        <f>_xlfn.IFNA(VLOOKUP($A14,'FST TT'!$C:$P,L$1,0),0)</f>
        <v>300</v>
      </c>
      <c r="M14" s="4">
        <f>_xlfn.IFNA(VLOOKUP($A14,'FST CV'!$C:$P,M$1,0),0)</f>
        <v>4965</v>
      </c>
      <c r="N14" s="4">
        <f>_xlfn.IFNA(VLOOKUP($A14,'FST CV'!$C:$P,N$1,0),0)</f>
        <v>12839</v>
      </c>
      <c r="O14" s="4">
        <f>_xlfn.IFNA(VLOOKUP($A14,'FST CV'!$C:$P,O$1,0),0)</f>
        <v>17910</v>
      </c>
      <c r="P14" s="4">
        <f>_xlfn.IFNA(VLOOKUP($A14,'FST CV'!$C:$P,P$1,0),0)</f>
        <v>19396</v>
      </c>
      <c r="Q14" s="4">
        <f>_xlfn.IFNA(VLOOKUP($A14,'FST CV'!$C:$P,Q$1,0),0)</f>
        <v>11255</v>
      </c>
      <c r="R14" s="4">
        <f>_xlfn.IFNA(VLOOKUP($A14,'FST CV'!$C:$P,R$1,0),0)</f>
        <v>10214</v>
      </c>
      <c r="S14" s="4">
        <f>_xlfn.IFNA(VLOOKUP($A14,'FST CV'!$C:$P,S$1,0),0)</f>
        <v>7132</v>
      </c>
      <c r="T14" s="4">
        <f>_xlfn.IFNA(VLOOKUP($A14,'FST CV'!$C:$P,T$1,0),0)</f>
        <v>11755</v>
      </c>
      <c r="U14" s="4">
        <f>_xlfn.IFNA(VLOOKUP($A14,'FST OMT'!$C:$P,U$1,0),0)</f>
        <v>0</v>
      </c>
      <c r="V14" s="4">
        <f>_xlfn.IFNA(VLOOKUP($A14,'FST OMT'!$C:$P,V$1,0),0)</f>
        <v>0</v>
      </c>
      <c r="W14" s="4">
        <f>_xlfn.IFNA(VLOOKUP($A14,'FST OMT'!$C:$P,W$1,0),0)</f>
        <v>0</v>
      </c>
      <c r="X14" s="4">
        <f>_xlfn.IFNA(VLOOKUP($A14,'FST OMT'!$C:$P,X$1,0),0)</f>
        <v>0</v>
      </c>
      <c r="Y14" s="4">
        <f>_xlfn.IFNA(VLOOKUP($A14,'FST OMT'!$C:$P,Y$1,0),0)</f>
        <v>0</v>
      </c>
      <c r="Z14" s="4">
        <f>_xlfn.IFNA(VLOOKUP($A14,'FST OMT'!$C:$P,Z$1,0),0)</f>
        <v>0</v>
      </c>
      <c r="AA14" s="4">
        <f>_xlfn.IFNA(VLOOKUP($A14,'FST OMT'!$C:$P,AA$1,0),0)</f>
        <v>0</v>
      </c>
      <c r="AB14" s="4">
        <f>_xlfn.IFNA(VLOOKUP($A14,'FST OMT'!$C:$P,AB$1,0),0)</f>
        <v>0</v>
      </c>
      <c r="AC14" s="6">
        <f t="shared" si="1"/>
        <v>5615</v>
      </c>
      <c r="AD14" s="6">
        <f t="shared" si="2"/>
        <v>12839</v>
      </c>
      <c r="AE14" s="6">
        <f t="shared" si="3"/>
        <v>20960</v>
      </c>
      <c r="AF14" s="6">
        <f t="shared" si="4"/>
        <v>22146</v>
      </c>
      <c r="AG14" s="6">
        <f t="shared" si="5"/>
        <v>12125</v>
      </c>
      <c r="AH14" s="6">
        <f t="shared" si="6"/>
        <v>12654</v>
      </c>
      <c r="AI14" s="6">
        <f t="shared" si="7"/>
        <v>11432</v>
      </c>
      <c r="AJ14" s="6">
        <f t="shared" si="8"/>
        <v>12055</v>
      </c>
    </row>
    <row r="15" spans="1:36">
      <c r="A15" s="2">
        <v>310002642</v>
      </c>
      <c r="B15" s="1" t="s">
        <v>31</v>
      </c>
      <c r="C15" s="1">
        <f>VLOOKUP(A15,Master_Item!B:E,4,0)</f>
        <v>350</v>
      </c>
      <c r="D15" s="1">
        <v>72</v>
      </c>
      <c r="E15" s="4">
        <f>_xlfn.IFNA(VLOOKUP($A15,'FST TT'!$C:$P,E$1,0),0)</f>
        <v>0</v>
      </c>
      <c r="F15" s="4">
        <f>_xlfn.IFNA(VLOOKUP($A15,'FST TT'!$C:$P,F$1,0),0)</f>
        <v>0</v>
      </c>
      <c r="G15" s="4">
        <f>_xlfn.IFNA(VLOOKUP($A15,'FST TT'!$C:$P,G$1,0),0)</f>
        <v>0</v>
      </c>
      <c r="H15" s="4">
        <f>_xlfn.IFNA(VLOOKUP($A15,'FST TT'!$C:$P,H$1,0),0)</f>
        <v>0</v>
      </c>
      <c r="I15" s="4">
        <f>_xlfn.IFNA(VLOOKUP($A15,'FST TT'!$C:$P,I$1,0),0)</f>
        <v>0</v>
      </c>
      <c r="J15" s="4">
        <f>_xlfn.IFNA(VLOOKUP($A15,'FST TT'!$C:$P,J$1,0),0)</f>
        <v>0</v>
      </c>
      <c r="K15" s="4">
        <f>_xlfn.IFNA(VLOOKUP($A15,'FST TT'!$C:$P,K$1,0),0)</f>
        <v>0</v>
      </c>
      <c r="L15" s="4">
        <f>_xlfn.IFNA(VLOOKUP($A15,'FST TT'!$C:$P,L$1,0),0)</f>
        <v>0</v>
      </c>
      <c r="M15" s="4">
        <f>_xlfn.IFNA(VLOOKUP($A15,'FST CV'!$C:$P,M$1,0),0)</f>
        <v>0</v>
      </c>
      <c r="N15" s="4">
        <f>_xlfn.IFNA(VLOOKUP($A15,'FST CV'!$C:$P,N$1,0),0)</f>
        <v>0</v>
      </c>
      <c r="O15" s="4">
        <f>_xlfn.IFNA(VLOOKUP($A15,'FST CV'!$C:$P,O$1,0),0)</f>
        <v>0</v>
      </c>
      <c r="P15" s="4">
        <f>_xlfn.IFNA(VLOOKUP($A15,'FST CV'!$C:$P,P$1,0),0)</f>
        <v>0</v>
      </c>
      <c r="Q15" s="4">
        <f>_xlfn.IFNA(VLOOKUP($A15,'FST CV'!$C:$P,Q$1,0),0)</f>
        <v>0</v>
      </c>
      <c r="R15" s="4">
        <f>_xlfn.IFNA(VLOOKUP($A15,'FST CV'!$C:$P,R$1,0),0)</f>
        <v>0</v>
      </c>
      <c r="S15" s="4">
        <f>_xlfn.IFNA(VLOOKUP($A15,'FST CV'!$C:$P,S$1,0),0)</f>
        <v>0</v>
      </c>
      <c r="T15" s="4">
        <f>_xlfn.IFNA(VLOOKUP($A15,'FST CV'!$C:$P,T$1,0),0)</f>
        <v>0</v>
      </c>
      <c r="U15" s="4">
        <f>_xlfn.IFNA(VLOOKUP($A15,'FST OMT'!$C:$P,U$1,0),0)</f>
        <v>0</v>
      </c>
      <c r="V15" s="4">
        <f>_xlfn.IFNA(VLOOKUP($A15,'FST OMT'!$C:$P,V$1,0),0)</f>
        <v>5795</v>
      </c>
      <c r="W15" s="4">
        <f>_xlfn.IFNA(VLOOKUP($A15,'FST OMT'!$C:$P,W$1,0),0)</f>
        <v>6396</v>
      </c>
      <c r="X15" s="4">
        <f>_xlfn.IFNA(VLOOKUP($A15,'FST OMT'!$C:$P,X$1,0),0)</f>
        <v>9023</v>
      </c>
      <c r="Y15" s="4">
        <f>_xlfn.IFNA(VLOOKUP($A15,'FST OMT'!$C:$P,Y$1,0),0)</f>
        <v>3037</v>
      </c>
      <c r="Z15" s="4">
        <f>_xlfn.IFNA(VLOOKUP($A15,'FST OMT'!$C:$P,Z$1,0),0)</f>
        <v>4321</v>
      </c>
      <c r="AA15" s="4">
        <f>_xlfn.IFNA(VLOOKUP($A15,'FST OMT'!$C:$P,AA$1,0),0)</f>
        <v>2404</v>
      </c>
      <c r="AB15" s="4">
        <f>_xlfn.IFNA(VLOOKUP($A15,'FST OMT'!$C:$P,AB$1,0),0)</f>
        <v>13303</v>
      </c>
      <c r="AC15" s="6">
        <f t="shared" si="1"/>
        <v>0</v>
      </c>
      <c r="AD15" s="6">
        <f t="shared" si="2"/>
        <v>5795</v>
      </c>
      <c r="AE15" s="6">
        <f t="shared" si="3"/>
        <v>6396</v>
      </c>
      <c r="AF15" s="6">
        <f t="shared" si="4"/>
        <v>9023</v>
      </c>
      <c r="AG15" s="6">
        <f t="shared" si="5"/>
        <v>3037</v>
      </c>
      <c r="AH15" s="6">
        <f t="shared" si="6"/>
        <v>4321</v>
      </c>
      <c r="AI15" s="6">
        <f t="shared" si="7"/>
        <v>2404</v>
      </c>
      <c r="AJ15" s="6">
        <f t="shared" si="8"/>
        <v>13303</v>
      </c>
    </row>
    <row r="16" spans="1:36">
      <c r="A16" s="2">
        <v>310002645</v>
      </c>
      <c r="B16" s="1" t="s">
        <v>32</v>
      </c>
      <c r="C16" s="1">
        <f>VLOOKUP(A16,Master_Item!B:E,4,0)</f>
        <v>350</v>
      </c>
      <c r="D16" s="1">
        <v>72</v>
      </c>
      <c r="E16" s="4">
        <f>_xlfn.IFNA(VLOOKUP($A16,'FST TT'!$C:$P,E$1,0),0)</f>
        <v>0</v>
      </c>
      <c r="F16" s="4">
        <f>_xlfn.IFNA(VLOOKUP($A16,'FST TT'!$C:$P,F$1,0),0)</f>
        <v>0</v>
      </c>
      <c r="G16" s="4">
        <f>_xlfn.IFNA(VLOOKUP($A16,'FST TT'!$C:$P,G$1,0),0)</f>
        <v>0</v>
      </c>
      <c r="H16" s="4">
        <f>_xlfn.IFNA(VLOOKUP($A16,'FST TT'!$C:$P,H$1,0),0)</f>
        <v>0</v>
      </c>
      <c r="I16" s="4">
        <f>_xlfn.IFNA(VLOOKUP($A16,'FST TT'!$C:$P,I$1,0),0)</f>
        <v>0</v>
      </c>
      <c r="J16" s="4">
        <f>_xlfn.IFNA(VLOOKUP($A16,'FST TT'!$C:$P,J$1,0),0)</f>
        <v>0</v>
      </c>
      <c r="K16" s="4">
        <f>_xlfn.IFNA(VLOOKUP($A16,'FST TT'!$C:$P,K$1,0),0)</f>
        <v>0</v>
      </c>
      <c r="L16" s="4">
        <f>_xlfn.IFNA(VLOOKUP($A16,'FST TT'!$C:$P,L$1,0),0)</f>
        <v>0</v>
      </c>
      <c r="M16" s="4">
        <f>_xlfn.IFNA(VLOOKUP($A16,'FST CV'!$C:$P,M$1,0),0)</f>
        <v>0</v>
      </c>
      <c r="N16" s="4">
        <f>_xlfn.IFNA(VLOOKUP($A16,'FST CV'!$C:$P,N$1,0),0)</f>
        <v>0</v>
      </c>
      <c r="O16" s="4">
        <f>_xlfn.IFNA(VLOOKUP($A16,'FST CV'!$C:$P,O$1,0),0)</f>
        <v>0</v>
      </c>
      <c r="P16" s="4">
        <f>_xlfn.IFNA(VLOOKUP($A16,'FST CV'!$C:$P,P$1,0),0)</f>
        <v>0</v>
      </c>
      <c r="Q16" s="4">
        <f>_xlfn.IFNA(VLOOKUP($A16,'FST CV'!$C:$P,Q$1,0),0)</f>
        <v>0</v>
      </c>
      <c r="R16" s="4">
        <f>_xlfn.IFNA(VLOOKUP($A16,'FST CV'!$C:$P,R$1,0),0)</f>
        <v>0</v>
      </c>
      <c r="S16" s="4">
        <f>_xlfn.IFNA(VLOOKUP($A16,'FST CV'!$C:$P,S$1,0),0)</f>
        <v>0</v>
      </c>
      <c r="T16" s="4">
        <f>_xlfn.IFNA(VLOOKUP($A16,'FST CV'!$C:$P,T$1,0),0)</f>
        <v>0</v>
      </c>
      <c r="U16" s="4">
        <f>_xlfn.IFNA(VLOOKUP($A16,'FST OMT'!$C:$P,U$1,0),0)</f>
        <v>0</v>
      </c>
      <c r="V16" s="4">
        <f>_xlfn.IFNA(VLOOKUP($A16,'FST OMT'!$C:$P,V$1,0),0)</f>
        <v>0</v>
      </c>
      <c r="W16" s="4">
        <f>_xlfn.IFNA(VLOOKUP($A16,'FST OMT'!$C:$P,W$1,0),0)</f>
        <v>0</v>
      </c>
      <c r="X16" s="4">
        <f>_xlfn.IFNA(VLOOKUP($A16,'FST OMT'!$C:$P,X$1,0),0)</f>
        <v>0</v>
      </c>
      <c r="Y16" s="4">
        <f>_xlfn.IFNA(VLOOKUP($A16,'FST OMT'!$C:$P,Y$1,0),0)</f>
        <v>0</v>
      </c>
      <c r="Z16" s="4">
        <f>_xlfn.IFNA(VLOOKUP($A16,'FST OMT'!$C:$P,Z$1,0),0)</f>
        <v>0</v>
      </c>
      <c r="AA16" s="4">
        <f>_xlfn.IFNA(VLOOKUP($A16,'FST OMT'!$C:$P,AA$1,0),0)</f>
        <v>0</v>
      </c>
      <c r="AB16" s="4">
        <f>_xlfn.IFNA(VLOOKUP($A16,'FST OMT'!$C:$P,AB$1,0),0)</f>
        <v>0</v>
      </c>
      <c r="AC16" s="6">
        <f t="shared" si="1"/>
        <v>0</v>
      </c>
      <c r="AD16" s="6">
        <f t="shared" si="2"/>
        <v>0</v>
      </c>
      <c r="AE16" s="6">
        <f t="shared" si="3"/>
        <v>0</v>
      </c>
      <c r="AF16" s="6">
        <f t="shared" si="4"/>
        <v>0</v>
      </c>
      <c r="AG16" s="6">
        <f t="shared" si="5"/>
        <v>0</v>
      </c>
      <c r="AH16" s="6">
        <f t="shared" si="6"/>
        <v>0</v>
      </c>
      <c r="AI16" s="6">
        <f t="shared" si="7"/>
        <v>0</v>
      </c>
      <c r="AJ16" s="6">
        <f t="shared" si="8"/>
        <v>0</v>
      </c>
    </row>
    <row r="17" spans="1:36">
      <c r="A17" s="2">
        <v>310002646</v>
      </c>
      <c r="B17" s="1" t="s">
        <v>33</v>
      </c>
      <c r="C17" s="1">
        <f>VLOOKUP(A17,Master_Item!B:E,4,0)</f>
        <v>350</v>
      </c>
      <c r="D17" s="1">
        <v>72</v>
      </c>
      <c r="E17" s="4">
        <f>_xlfn.IFNA(VLOOKUP($A17,'FST TT'!$C:$P,E$1,0),0)</f>
        <v>0</v>
      </c>
      <c r="F17" s="4">
        <f>_xlfn.IFNA(VLOOKUP($A17,'FST TT'!$C:$P,F$1,0),0)</f>
        <v>0</v>
      </c>
      <c r="G17" s="4">
        <f>_xlfn.IFNA(VLOOKUP($A17,'FST TT'!$C:$P,G$1,0),0)</f>
        <v>0</v>
      </c>
      <c r="H17" s="4">
        <f>_xlfn.IFNA(VLOOKUP($A17,'FST TT'!$C:$P,H$1,0),0)</f>
        <v>0</v>
      </c>
      <c r="I17" s="4">
        <f>_xlfn.IFNA(VLOOKUP($A17,'FST TT'!$C:$P,I$1,0),0)</f>
        <v>0</v>
      </c>
      <c r="J17" s="4">
        <f>_xlfn.IFNA(VLOOKUP($A17,'FST TT'!$C:$P,J$1,0),0)</f>
        <v>0</v>
      </c>
      <c r="K17" s="4">
        <f>_xlfn.IFNA(VLOOKUP($A17,'FST TT'!$C:$P,K$1,0),0)</f>
        <v>0</v>
      </c>
      <c r="L17" s="4">
        <f>_xlfn.IFNA(VLOOKUP($A17,'FST TT'!$C:$P,L$1,0),0)</f>
        <v>0</v>
      </c>
      <c r="M17" s="4">
        <f>_xlfn.IFNA(VLOOKUP($A17,'FST CV'!$C:$P,M$1,0),0)</f>
        <v>2223</v>
      </c>
      <c r="N17" s="4">
        <f>_xlfn.IFNA(VLOOKUP($A17,'FST CV'!$C:$P,N$1,0),0)</f>
        <v>3249</v>
      </c>
      <c r="O17" s="4">
        <f>_xlfn.IFNA(VLOOKUP($A17,'FST CV'!$C:$P,O$1,0),0)</f>
        <v>5294</v>
      </c>
      <c r="P17" s="4">
        <f>_xlfn.IFNA(VLOOKUP($A17,'FST CV'!$C:$P,P$1,0),0)</f>
        <v>3644</v>
      </c>
      <c r="Q17" s="4">
        <f>_xlfn.IFNA(VLOOKUP($A17,'FST CV'!$C:$P,Q$1,0),0)</f>
        <v>1109</v>
      </c>
      <c r="R17" s="4">
        <f>_xlfn.IFNA(VLOOKUP($A17,'FST CV'!$C:$P,R$1,0),0)</f>
        <v>4501</v>
      </c>
      <c r="S17" s="4">
        <f>_xlfn.IFNA(VLOOKUP($A17,'FST CV'!$C:$P,S$1,0),0)</f>
        <v>3108</v>
      </c>
      <c r="T17" s="4">
        <f>_xlfn.IFNA(VLOOKUP($A17,'FST CV'!$C:$P,T$1,0),0)</f>
        <v>1100</v>
      </c>
      <c r="U17" s="4">
        <f>_xlfn.IFNA(VLOOKUP($A17,'FST OMT'!$C:$P,U$1,0),0)</f>
        <v>0</v>
      </c>
      <c r="V17" s="4">
        <f>_xlfn.IFNA(VLOOKUP($A17,'FST OMT'!$C:$P,V$1,0),0)</f>
        <v>2005</v>
      </c>
      <c r="W17" s="4">
        <f>_xlfn.IFNA(VLOOKUP($A17,'FST OMT'!$C:$P,W$1,0),0)</f>
        <v>3509</v>
      </c>
      <c r="X17" s="4">
        <f>_xlfn.IFNA(VLOOKUP($A17,'FST OMT'!$C:$P,X$1,0),0)</f>
        <v>1200</v>
      </c>
      <c r="Y17" s="4">
        <f>_xlfn.IFNA(VLOOKUP($A17,'FST OMT'!$C:$P,Y$1,0),0)</f>
        <v>438</v>
      </c>
      <c r="Z17" s="4">
        <f>_xlfn.IFNA(VLOOKUP($A17,'FST OMT'!$C:$P,Z$1,0),0)</f>
        <v>1718</v>
      </c>
      <c r="AA17" s="4">
        <f>_xlfn.IFNA(VLOOKUP($A17,'FST OMT'!$C:$P,AA$1,0),0)</f>
        <v>1288</v>
      </c>
      <c r="AB17" s="4">
        <f>_xlfn.IFNA(VLOOKUP($A17,'FST OMT'!$C:$P,AB$1,0),0)</f>
        <v>2332</v>
      </c>
      <c r="AC17" s="6">
        <f t="shared" si="1"/>
        <v>2223</v>
      </c>
      <c r="AD17" s="6">
        <f t="shared" si="2"/>
        <v>5254</v>
      </c>
      <c r="AE17" s="6">
        <f t="shared" si="3"/>
        <v>8803</v>
      </c>
      <c r="AF17" s="6">
        <f t="shared" si="4"/>
        <v>4844</v>
      </c>
      <c r="AG17" s="6">
        <f t="shared" si="5"/>
        <v>1547</v>
      </c>
      <c r="AH17" s="6">
        <f t="shared" si="6"/>
        <v>6219</v>
      </c>
      <c r="AI17" s="6">
        <f t="shared" si="7"/>
        <v>4396</v>
      </c>
      <c r="AJ17" s="6">
        <f t="shared" si="8"/>
        <v>3432</v>
      </c>
    </row>
    <row r="18" spans="1:36">
      <c r="A18" s="2">
        <v>310002643</v>
      </c>
      <c r="B18" s="1" t="s">
        <v>34</v>
      </c>
      <c r="C18" s="1">
        <f>VLOOKUP(A18,Master_Item!B:E,4,0)</f>
        <v>350</v>
      </c>
      <c r="D18" s="1">
        <v>72</v>
      </c>
      <c r="E18" s="4">
        <f>_xlfn.IFNA(VLOOKUP($A18,'FST TT'!$C:$P,E$1,0),0)</f>
        <v>0</v>
      </c>
      <c r="F18" s="4">
        <f>_xlfn.IFNA(VLOOKUP($A18,'FST TT'!$C:$P,F$1,0),0)</f>
        <v>0</v>
      </c>
      <c r="G18" s="4">
        <f>_xlfn.IFNA(VLOOKUP($A18,'FST TT'!$C:$P,G$1,0),0)</f>
        <v>0</v>
      </c>
      <c r="H18" s="4">
        <f>_xlfn.IFNA(VLOOKUP($A18,'FST TT'!$C:$P,H$1,0),0)</f>
        <v>0</v>
      </c>
      <c r="I18" s="4">
        <f>_xlfn.IFNA(VLOOKUP($A18,'FST TT'!$C:$P,I$1,0),0)</f>
        <v>0</v>
      </c>
      <c r="J18" s="4">
        <f>_xlfn.IFNA(VLOOKUP($A18,'FST TT'!$C:$P,J$1,0),0)</f>
        <v>0</v>
      </c>
      <c r="K18" s="4">
        <f>_xlfn.IFNA(VLOOKUP($A18,'FST TT'!$C:$P,K$1,0),0)</f>
        <v>0</v>
      </c>
      <c r="L18" s="4">
        <f>_xlfn.IFNA(VLOOKUP($A18,'FST TT'!$C:$P,L$1,0),0)</f>
        <v>0</v>
      </c>
      <c r="M18" s="4">
        <f>_xlfn.IFNA(VLOOKUP($A18,'FST CV'!$C:$P,M$1,0),0)</f>
        <v>0</v>
      </c>
      <c r="N18" s="4">
        <f>_xlfn.IFNA(VLOOKUP($A18,'FST CV'!$C:$P,N$1,0),0)</f>
        <v>0</v>
      </c>
      <c r="O18" s="4">
        <f>_xlfn.IFNA(VLOOKUP($A18,'FST CV'!$C:$P,O$1,0),0)</f>
        <v>0</v>
      </c>
      <c r="P18" s="4">
        <f>_xlfn.IFNA(VLOOKUP($A18,'FST CV'!$C:$P,P$1,0),0)</f>
        <v>0</v>
      </c>
      <c r="Q18" s="4">
        <f>_xlfn.IFNA(VLOOKUP($A18,'FST CV'!$C:$P,Q$1,0),0)</f>
        <v>0</v>
      </c>
      <c r="R18" s="4">
        <f>_xlfn.IFNA(VLOOKUP($A18,'FST CV'!$C:$P,R$1,0),0)</f>
        <v>0</v>
      </c>
      <c r="S18" s="4">
        <f>_xlfn.IFNA(VLOOKUP($A18,'FST CV'!$C:$P,S$1,0),0)</f>
        <v>0</v>
      </c>
      <c r="T18" s="4">
        <f>_xlfn.IFNA(VLOOKUP($A18,'FST CV'!$C:$P,T$1,0),0)</f>
        <v>0</v>
      </c>
      <c r="U18" s="4">
        <f>_xlfn.IFNA(VLOOKUP($A18,'FST OMT'!$C:$P,U$1,0),0)</f>
        <v>0</v>
      </c>
      <c r="V18" s="4">
        <f>_xlfn.IFNA(VLOOKUP($A18,'FST OMT'!$C:$P,V$1,0),0)</f>
        <v>0</v>
      </c>
      <c r="W18" s="4">
        <f>_xlfn.IFNA(VLOOKUP($A18,'FST OMT'!$C:$P,W$1,0),0)</f>
        <v>0</v>
      </c>
      <c r="X18" s="4">
        <f>_xlfn.IFNA(VLOOKUP($A18,'FST OMT'!$C:$P,X$1,0),0)</f>
        <v>0</v>
      </c>
      <c r="Y18" s="4">
        <f>_xlfn.IFNA(VLOOKUP($A18,'FST OMT'!$C:$P,Y$1,0),0)</f>
        <v>0</v>
      </c>
      <c r="Z18" s="4">
        <f>_xlfn.IFNA(VLOOKUP($A18,'FST OMT'!$C:$P,Z$1,0),0)</f>
        <v>0</v>
      </c>
      <c r="AA18" s="4">
        <f>_xlfn.IFNA(VLOOKUP($A18,'FST OMT'!$C:$P,AA$1,0),0)</f>
        <v>0</v>
      </c>
      <c r="AB18" s="4">
        <f>_xlfn.IFNA(VLOOKUP($A18,'FST OMT'!$C:$P,AB$1,0),0)</f>
        <v>0</v>
      </c>
      <c r="AC18" s="6">
        <f t="shared" si="1"/>
        <v>0</v>
      </c>
      <c r="AD18" s="6">
        <f t="shared" si="2"/>
        <v>0</v>
      </c>
      <c r="AE18" s="6">
        <f t="shared" si="3"/>
        <v>0</v>
      </c>
      <c r="AF18" s="6">
        <f t="shared" si="4"/>
        <v>0</v>
      </c>
      <c r="AG18" s="6">
        <f t="shared" si="5"/>
        <v>0</v>
      </c>
      <c r="AH18" s="6">
        <f t="shared" si="6"/>
        <v>0</v>
      </c>
      <c r="AI18" s="6">
        <f t="shared" si="7"/>
        <v>0</v>
      </c>
      <c r="AJ18" s="6">
        <f t="shared" si="8"/>
        <v>0</v>
      </c>
    </row>
    <row r="19" spans="1:36">
      <c r="A19" s="2">
        <v>310002644</v>
      </c>
      <c r="B19" s="1" t="s">
        <v>35</v>
      </c>
      <c r="C19" s="1">
        <f>VLOOKUP(A19,Master_Item!B:E,4,0)</f>
        <v>350</v>
      </c>
      <c r="D19" s="1">
        <v>72</v>
      </c>
      <c r="E19" s="4">
        <f>_xlfn.IFNA(VLOOKUP($A19,'FST TT'!$C:$P,E$1,0),0)</f>
        <v>1800</v>
      </c>
      <c r="F19" s="4">
        <f>_xlfn.IFNA(VLOOKUP($A19,'FST TT'!$C:$P,F$1,0),0)</f>
        <v>8000</v>
      </c>
      <c r="G19" s="4">
        <f>_xlfn.IFNA(VLOOKUP($A19,'FST TT'!$C:$P,G$1,0),0)</f>
        <v>12400</v>
      </c>
      <c r="H19" s="4">
        <f>_xlfn.IFNA(VLOOKUP($A19,'FST TT'!$C:$P,H$1,0),0)</f>
        <v>13500</v>
      </c>
      <c r="I19" s="4">
        <f>_xlfn.IFNA(VLOOKUP($A19,'FST TT'!$C:$P,I$1,0),0)</f>
        <v>1800</v>
      </c>
      <c r="J19" s="4">
        <f>_xlfn.IFNA(VLOOKUP($A19,'FST TT'!$C:$P,J$1,0),0)</f>
        <v>8100</v>
      </c>
      <c r="K19" s="4">
        <f>_xlfn.IFNA(VLOOKUP($A19,'FST TT'!$C:$P,K$1,0),0)</f>
        <v>11100</v>
      </c>
      <c r="L19" s="4">
        <f>_xlfn.IFNA(VLOOKUP($A19,'FST TT'!$C:$P,L$1,0),0)</f>
        <v>5500</v>
      </c>
      <c r="M19" s="4">
        <f>_xlfn.IFNA(VLOOKUP($A19,'FST CV'!$C:$P,M$1,0),0)</f>
        <v>1322</v>
      </c>
      <c r="N19" s="4">
        <f>_xlfn.IFNA(VLOOKUP($A19,'FST CV'!$C:$P,N$1,0),0)</f>
        <v>2053</v>
      </c>
      <c r="O19" s="4">
        <f>_xlfn.IFNA(VLOOKUP($A19,'FST CV'!$C:$P,O$1,0),0)</f>
        <v>2306</v>
      </c>
      <c r="P19" s="4">
        <f>_xlfn.IFNA(VLOOKUP($A19,'FST CV'!$C:$P,P$1,0),0)</f>
        <v>2316</v>
      </c>
      <c r="Q19" s="4">
        <f>_xlfn.IFNA(VLOOKUP($A19,'FST CV'!$C:$P,Q$1,0),0)</f>
        <v>1512</v>
      </c>
      <c r="R19" s="4">
        <f>_xlfn.IFNA(VLOOKUP($A19,'FST CV'!$C:$P,R$1,0),0)</f>
        <v>2694</v>
      </c>
      <c r="S19" s="4">
        <f>_xlfn.IFNA(VLOOKUP($A19,'FST CV'!$C:$P,S$1,0),0)</f>
        <v>1895</v>
      </c>
      <c r="T19" s="4">
        <f>_xlfn.IFNA(VLOOKUP($A19,'FST CV'!$C:$P,T$1,0),0)</f>
        <v>1360</v>
      </c>
      <c r="U19" s="4">
        <f>_xlfn.IFNA(VLOOKUP($A19,'FST OMT'!$C:$P,U$1,0),0)</f>
        <v>0</v>
      </c>
      <c r="V19" s="4">
        <f>_xlfn.IFNA(VLOOKUP($A19,'FST OMT'!$C:$P,V$1,0),0)</f>
        <v>1460</v>
      </c>
      <c r="W19" s="4">
        <f>_xlfn.IFNA(VLOOKUP($A19,'FST OMT'!$C:$P,W$1,0),0)</f>
        <v>1698</v>
      </c>
      <c r="X19" s="4">
        <f>_xlfn.IFNA(VLOOKUP($A19,'FST OMT'!$C:$P,X$1,0),0)</f>
        <v>1146</v>
      </c>
      <c r="Y19" s="4">
        <f>_xlfn.IFNA(VLOOKUP($A19,'FST OMT'!$C:$P,Y$1,0),0)</f>
        <v>421</v>
      </c>
      <c r="Z19" s="4">
        <f>_xlfn.IFNA(VLOOKUP($A19,'FST OMT'!$C:$P,Z$1,0),0)</f>
        <v>1388</v>
      </c>
      <c r="AA19" s="4">
        <f>_xlfn.IFNA(VLOOKUP($A19,'FST OMT'!$C:$P,AA$1,0),0)</f>
        <v>640</v>
      </c>
      <c r="AB19" s="4">
        <f>_xlfn.IFNA(VLOOKUP($A19,'FST OMT'!$C:$P,AB$1,0),0)</f>
        <v>2412</v>
      </c>
      <c r="AC19" s="6">
        <f t="shared" si="1"/>
        <v>3122</v>
      </c>
      <c r="AD19" s="6">
        <f t="shared" si="2"/>
        <v>11513</v>
      </c>
      <c r="AE19" s="6">
        <f t="shared" si="3"/>
        <v>16404</v>
      </c>
      <c r="AF19" s="6">
        <f t="shared" si="4"/>
        <v>16962</v>
      </c>
      <c r="AG19" s="6">
        <f t="shared" si="5"/>
        <v>3733</v>
      </c>
      <c r="AH19" s="6">
        <f t="shared" si="6"/>
        <v>12182</v>
      </c>
      <c r="AI19" s="6">
        <f t="shared" si="7"/>
        <v>13635</v>
      </c>
      <c r="AJ19" s="6">
        <f t="shared" si="8"/>
        <v>9272</v>
      </c>
    </row>
    <row r="20" spans="1:36">
      <c r="A20" s="2">
        <v>310002880</v>
      </c>
      <c r="B20" s="1" t="s">
        <v>36</v>
      </c>
      <c r="C20" s="1">
        <f>VLOOKUP(A20,Master_Item!B:E,4,0)</f>
        <v>350</v>
      </c>
      <c r="D20" s="1">
        <v>72</v>
      </c>
      <c r="E20" s="4">
        <f>_xlfn.IFNA(VLOOKUP($A20,'FST TT'!$C:$P,E$1,0),0)</f>
        <v>0</v>
      </c>
      <c r="F20" s="4">
        <f>_xlfn.IFNA(VLOOKUP($A20,'FST TT'!$C:$P,F$1,0),0)</f>
        <v>0</v>
      </c>
      <c r="G20" s="4">
        <f>_xlfn.IFNA(VLOOKUP($A20,'FST TT'!$C:$P,G$1,0),0)</f>
        <v>0</v>
      </c>
      <c r="H20" s="4">
        <f>_xlfn.IFNA(VLOOKUP($A20,'FST TT'!$C:$P,H$1,0),0)</f>
        <v>0</v>
      </c>
      <c r="I20" s="4">
        <f>_xlfn.IFNA(VLOOKUP($A20,'FST TT'!$C:$P,I$1,0),0)</f>
        <v>0</v>
      </c>
      <c r="J20" s="4">
        <f>_xlfn.IFNA(VLOOKUP($A20,'FST TT'!$C:$P,J$1,0),0)</f>
        <v>0</v>
      </c>
      <c r="K20" s="4">
        <f>_xlfn.IFNA(VLOOKUP($A20,'FST TT'!$C:$P,K$1,0),0)</f>
        <v>0</v>
      </c>
      <c r="L20" s="4">
        <f>_xlfn.IFNA(VLOOKUP($A20,'FST TT'!$C:$P,L$1,0),0)</f>
        <v>0</v>
      </c>
      <c r="M20" s="4">
        <f>_xlfn.IFNA(VLOOKUP($A20,'FST CV'!$C:$P,M$1,0),0)</f>
        <v>0</v>
      </c>
      <c r="N20" s="4">
        <f>_xlfn.IFNA(VLOOKUP($A20,'FST CV'!$C:$P,N$1,0),0)</f>
        <v>0</v>
      </c>
      <c r="O20" s="4">
        <f>_xlfn.IFNA(VLOOKUP($A20,'FST CV'!$C:$P,O$1,0),0)</f>
        <v>0</v>
      </c>
      <c r="P20" s="4">
        <f>_xlfn.IFNA(VLOOKUP($A20,'FST CV'!$C:$P,P$1,0),0)</f>
        <v>0</v>
      </c>
      <c r="Q20" s="4">
        <f>_xlfn.IFNA(VLOOKUP($A20,'FST CV'!$C:$P,Q$1,0),0)</f>
        <v>0</v>
      </c>
      <c r="R20" s="4">
        <f>_xlfn.IFNA(VLOOKUP($A20,'FST CV'!$C:$P,R$1,0),0)</f>
        <v>0</v>
      </c>
      <c r="S20" s="4">
        <f>_xlfn.IFNA(VLOOKUP($A20,'FST CV'!$C:$P,S$1,0),0)</f>
        <v>0</v>
      </c>
      <c r="T20" s="4">
        <f>_xlfn.IFNA(VLOOKUP($A20,'FST CV'!$C:$P,T$1,0),0)</f>
        <v>0</v>
      </c>
      <c r="U20" s="4">
        <f>_xlfn.IFNA(VLOOKUP($A20,'FST OMT'!$C:$P,U$1,0),0)</f>
        <v>0</v>
      </c>
      <c r="V20" s="4">
        <f>_xlfn.IFNA(VLOOKUP($A20,'FST OMT'!$C:$P,V$1,0),0)</f>
        <v>0</v>
      </c>
      <c r="W20" s="4">
        <f>_xlfn.IFNA(VLOOKUP($A20,'FST OMT'!$C:$P,W$1,0),0)</f>
        <v>0</v>
      </c>
      <c r="X20" s="4">
        <f>_xlfn.IFNA(VLOOKUP($A20,'FST OMT'!$C:$P,X$1,0),0)</f>
        <v>0</v>
      </c>
      <c r="Y20" s="4">
        <f>_xlfn.IFNA(VLOOKUP($A20,'FST OMT'!$C:$P,Y$1,0),0)</f>
        <v>0</v>
      </c>
      <c r="Z20" s="4">
        <f>_xlfn.IFNA(VLOOKUP($A20,'FST OMT'!$C:$P,Z$1,0),0)</f>
        <v>0</v>
      </c>
      <c r="AA20" s="4">
        <f>_xlfn.IFNA(VLOOKUP($A20,'FST OMT'!$C:$P,AA$1,0),0)</f>
        <v>0</v>
      </c>
      <c r="AB20" s="4">
        <f>_xlfn.IFNA(VLOOKUP($A20,'FST OMT'!$C:$P,AB$1,0),0)</f>
        <v>0</v>
      </c>
      <c r="AC20" s="6">
        <f t="shared" si="1"/>
        <v>0</v>
      </c>
      <c r="AD20" s="6">
        <f t="shared" si="2"/>
        <v>0</v>
      </c>
      <c r="AE20" s="6">
        <f t="shared" si="3"/>
        <v>0</v>
      </c>
      <c r="AF20" s="6">
        <f t="shared" si="4"/>
        <v>0</v>
      </c>
      <c r="AG20" s="6">
        <f t="shared" si="5"/>
        <v>0</v>
      </c>
      <c r="AH20" s="6">
        <f t="shared" si="6"/>
        <v>0</v>
      </c>
      <c r="AI20" s="6">
        <f t="shared" si="7"/>
        <v>0</v>
      </c>
      <c r="AJ20" s="6">
        <f t="shared" si="8"/>
        <v>0</v>
      </c>
    </row>
    <row r="21" spans="1:36">
      <c r="A21" s="2">
        <v>310002881</v>
      </c>
      <c r="B21" s="1" t="s">
        <v>37</v>
      </c>
      <c r="C21" s="1">
        <f>VLOOKUP(A21,Master_Item!B:E,4,0)</f>
        <v>350</v>
      </c>
      <c r="D21" s="1">
        <v>72</v>
      </c>
      <c r="E21" s="4">
        <f>_xlfn.IFNA(VLOOKUP($A21,'FST TT'!$C:$P,E$1,0),0)</f>
        <v>0</v>
      </c>
      <c r="F21" s="4">
        <f>_xlfn.IFNA(VLOOKUP($A21,'FST TT'!$C:$P,F$1,0),0)</f>
        <v>0</v>
      </c>
      <c r="G21" s="4">
        <f>_xlfn.IFNA(VLOOKUP($A21,'FST TT'!$C:$P,G$1,0),0)</f>
        <v>0</v>
      </c>
      <c r="H21" s="4">
        <f>_xlfn.IFNA(VLOOKUP($A21,'FST TT'!$C:$P,H$1,0),0)</f>
        <v>0</v>
      </c>
      <c r="I21" s="4">
        <f>_xlfn.IFNA(VLOOKUP($A21,'FST TT'!$C:$P,I$1,0),0)</f>
        <v>0</v>
      </c>
      <c r="J21" s="4">
        <f>_xlfn.IFNA(VLOOKUP($A21,'FST TT'!$C:$P,J$1,0),0)</f>
        <v>0</v>
      </c>
      <c r="K21" s="4">
        <f>_xlfn.IFNA(VLOOKUP($A21,'FST TT'!$C:$P,K$1,0),0)</f>
        <v>0</v>
      </c>
      <c r="L21" s="4">
        <f>_xlfn.IFNA(VLOOKUP($A21,'FST TT'!$C:$P,L$1,0),0)</f>
        <v>0</v>
      </c>
      <c r="M21" s="4">
        <f>_xlfn.IFNA(VLOOKUP($A21,'FST CV'!$C:$P,M$1,0),0)</f>
        <v>0</v>
      </c>
      <c r="N21" s="4">
        <f>_xlfn.IFNA(VLOOKUP($A21,'FST CV'!$C:$P,N$1,0),0)</f>
        <v>0</v>
      </c>
      <c r="O21" s="4">
        <f>_xlfn.IFNA(VLOOKUP($A21,'FST CV'!$C:$P,O$1,0),0)</f>
        <v>0</v>
      </c>
      <c r="P21" s="4">
        <f>_xlfn.IFNA(VLOOKUP($A21,'FST CV'!$C:$P,P$1,0),0)</f>
        <v>0</v>
      </c>
      <c r="Q21" s="4">
        <f>_xlfn.IFNA(VLOOKUP($A21,'FST CV'!$C:$P,Q$1,0),0)</f>
        <v>0</v>
      </c>
      <c r="R21" s="4">
        <f>_xlfn.IFNA(VLOOKUP($A21,'FST CV'!$C:$P,R$1,0),0)</f>
        <v>0</v>
      </c>
      <c r="S21" s="4">
        <f>_xlfn.IFNA(VLOOKUP($A21,'FST CV'!$C:$P,S$1,0),0)</f>
        <v>0</v>
      </c>
      <c r="T21" s="4">
        <f>_xlfn.IFNA(VLOOKUP($A21,'FST CV'!$C:$P,T$1,0),0)</f>
        <v>0</v>
      </c>
      <c r="U21" s="4">
        <f>_xlfn.IFNA(VLOOKUP($A21,'FST OMT'!$C:$P,U$1,0),0)</f>
        <v>0</v>
      </c>
      <c r="V21" s="4">
        <f>_xlfn.IFNA(VLOOKUP($A21,'FST OMT'!$C:$P,V$1,0),0)</f>
        <v>0</v>
      </c>
      <c r="W21" s="4">
        <f>_xlfn.IFNA(VLOOKUP($A21,'FST OMT'!$C:$P,W$1,0),0)</f>
        <v>0</v>
      </c>
      <c r="X21" s="4">
        <f>_xlfn.IFNA(VLOOKUP($A21,'FST OMT'!$C:$P,X$1,0),0)</f>
        <v>0</v>
      </c>
      <c r="Y21" s="4">
        <f>_xlfn.IFNA(VLOOKUP($A21,'FST OMT'!$C:$P,Y$1,0),0)</f>
        <v>0</v>
      </c>
      <c r="Z21" s="4">
        <f>_xlfn.IFNA(VLOOKUP($A21,'FST OMT'!$C:$P,Z$1,0),0)</f>
        <v>0</v>
      </c>
      <c r="AA21" s="4">
        <f>_xlfn.IFNA(VLOOKUP($A21,'FST OMT'!$C:$P,AA$1,0),0)</f>
        <v>0</v>
      </c>
      <c r="AB21" s="4">
        <f>_xlfn.IFNA(VLOOKUP($A21,'FST OMT'!$C:$P,AB$1,0),0)</f>
        <v>0</v>
      </c>
      <c r="AC21" s="6">
        <f t="shared" si="1"/>
        <v>0</v>
      </c>
      <c r="AD21" s="6">
        <f t="shared" si="2"/>
        <v>0</v>
      </c>
      <c r="AE21" s="6">
        <f t="shared" si="3"/>
        <v>0</v>
      </c>
      <c r="AF21" s="6">
        <f t="shared" si="4"/>
        <v>0</v>
      </c>
      <c r="AG21" s="6">
        <f t="shared" si="5"/>
        <v>0</v>
      </c>
      <c r="AH21" s="6">
        <f t="shared" si="6"/>
        <v>0</v>
      </c>
      <c r="AI21" s="6">
        <f t="shared" si="7"/>
        <v>0</v>
      </c>
      <c r="AJ21" s="6">
        <f t="shared" si="8"/>
        <v>0</v>
      </c>
    </row>
    <row r="22" spans="1:36">
      <c r="A22" s="2">
        <v>310002976</v>
      </c>
      <c r="B22" s="1" t="s">
        <v>38</v>
      </c>
      <c r="C22" s="1">
        <f>VLOOKUP(A22,Master_Item!B:E,4,0)</f>
        <v>350</v>
      </c>
      <c r="D22" s="1">
        <v>72</v>
      </c>
      <c r="E22" s="4">
        <f>_xlfn.IFNA(VLOOKUP($A22,'FST TT'!$C:$P,E$1,0),0)</f>
        <v>0</v>
      </c>
      <c r="F22" s="4">
        <f>_xlfn.IFNA(VLOOKUP($A22,'FST TT'!$C:$P,F$1,0),0)</f>
        <v>0</v>
      </c>
      <c r="G22" s="4">
        <f>_xlfn.IFNA(VLOOKUP($A22,'FST TT'!$C:$P,G$1,0),0)</f>
        <v>0</v>
      </c>
      <c r="H22" s="4">
        <f>_xlfn.IFNA(VLOOKUP($A22,'FST TT'!$C:$P,H$1,0),0)</f>
        <v>0</v>
      </c>
      <c r="I22" s="4">
        <f>_xlfn.IFNA(VLOOKUP($A22,'FST TT'!$C:$P,I$1,0),0)</f>
        <v>0</v>
      </c>
      <c r="J22" s="4">
        <f>_xlfn.IFNA(VLOOKUP($A22,'FST TT'!$C:$P,J$1,0),0)</f>
        <v>0</v>
      </c>
      <c r="K22" s="4">
        <f>_xlfn.IFNA(VLOOKUP($A22,'FST TT'!$C:$P,K$1,0),0)</f>
        <v>0</v>
      </c>
      <c r="L22" s="4">
        <f>_xlfn.IFNA(VLOOKUP($A22,'FST TT'!$C:$P,L$1,0),0)</f>
        <v>0</v>
      </c>
      <c r="M22" s="4">
        <f>_xlfn.IFNA(VLOOKUP($A22,'FST CV'!$C:$P,M$1,0),0)</f>
        <v>0</v>
      </c>
      <c r="N22" s="4">
        <f>_xlfn.IFNA(VLOOKUP($A22,'FST CV'!$C:$P,N$1,0),0)</f>
        <v>0</v>
      </c>
      <c r="O22" s="4">
        <f>_xlfn.IFNA(VLOOKUP($A22,'FST CV'!$C:$P,O$1,0),0)</f>
        <v>0</v>
      </c>
      <c r="P22" s="4">
        <f>_xlfn.IFNA(VLOOKUP($A22,'FST CV'!$C:$P,P$1,0),0)</f>
        <v>0</v>
      </c>
      <c r="Q22" s="4">
        <f>_xlfn.IFNA(VLOOKUP($A22,'FST CV'!$C:$P,Q$1,0),0)</f>
        <v>0</v>
      </c>
      <c r="R22" s="4">
        <f>_xlfn.IFNA(VLOOKUP($A22,'FST CV'!$C:$P,R$1,0),0)</f>
        <v>0</v>
      </c>
      <c r="S22" s="4">
        <f>_xlfn.IFNA(VLOOKUP($A22,'FST CV'!$C:$P,S$1,0),0)</f>
        <v>0</v>
      </c>
      <c r="T22" s="4">
        <f>_xlfn.IFNA(VLOOKUP($A22,'FST CV'!$C:$P,T$1,0),0)</f>
        <v>0</v>
      </c>
      <c r="U22" s="4">
        <f>_xlfn.IFNA(VLOOKUP($A22,'FST OMT'!$C:$P,U$1,0),0)</f>
        <v>0</v>
      </c>
      <c r="V22" s="4">
        <f>_xlfn.IFNA(VLOOKUP($A22,'FST OMT'!$C:$P,V$1,0),0)</f>
        <v>0</v>
      </c>
      <c r="W22" s="4">
        <f>_xlfn.IFNA(VLOOKUP($A22,'FST OMT'!$C:$P,W$1,0),0)</f>
        <v>0</v>
      </c>
      <c r="X22" s="4">
        <f>_xlfn.IFNA(VLOOKUP($A22,'FST OMT'!$C:$P,X$1,0),0)</f>
        <v>0</v>
      </c>
      <c r="Y22" s="4">
        <f>_xlfn.IFNA(VLOOKUP($A22,'FST OMT'!$C:$P,Y$1,0),0)</f>
        <v>0</v>
      </c>
      <c r="Z22" s="4">
        <f>_xlfn.IFNA(VLOOKUP($A22,'FST OMT'!$C:$P,Z$1,0),0)</f>
        <v>0</v>
      </c>
      <c r="AA22" s="4">
        <f>_xlfn.IFNA(VLOOKUP($A22,'FST OMT'!$C:$P,AA$1,0),0)</f>
        <v>0</v>
      </c>
      <c r="AB22" s="4">
        <f>_xlfn.IFNA(VLOOKUP($A22,'FST OMT'!$C:$P,AB$1,0),0)</f>
        <v>0</v>
      </c>
      <c r="AC22" s="6">
        <f t="shared" si="1"/>
        <v>0</v>
      </c>
      <c r="AD22" s="6">
        <f t="shared" si="2"/>
        <v>0</v>
      </c>
      <c r="AE22" s="6">
        <f t="shared" si="3"/>
        <v>0</v>
      </c>
      <c r="AF22" s="6">
        <f t="shared" si="4"/>
        <v>0</v>
      </c>
      <c r="AG22" s="6">
        <f t="shared" si="5"/>
        <v>0</v>
      </c>
      <c r="AH22" s="6">
        <f t="shared" si="6"/>
        <v>0</v>
      </c>
      <c r="AI22" s="6">
        <f t="shared" si="7"/>
        <v>0</v>
      </c>
      <c r="AJ22" s="6">
        <f t="shared" si="8"/>
        <v>0</v>
      </c>
    </row>
    <row r="23" spans="1:36">
      <c r="A23" s="2">
        <v>310002977</v>
      </c>
      <c r="B23" s="1" t="s">
        <v>39</v>
      </c>
      <c r="C23" s="1">
        <f>VLOOKUP(A23,Master_Item!B:E,4,0)</f>
        <v>350</v>
      </c>
      <c r="D23" s="1">
        <v>72</v>
      </c>
      <c r="E23" s="4">
        <f>_xlfn.IFNA(VLOOKUP($A23,'FST TT'!$C:$P,E$1,0),0)</f>
        <v>0</v>
      </c>
      <c r="F23" s="4">
        <f>_xlfn.IFNA(VLOOKUP($A23,'FST TT'!$C:$P,F$1,0),0)</f>
        <v>0</v>
      </c>
      <c r="G23" s="4">
        <f>_xlfn.IFNA(VLOOKUP($A23,'FST TT'!$C:$P,G$1,0),0)</f>
        <v>0</v>
      </c>
      <c r="H23" s="4">
        <f>_xlfn.IFNA(VLOOKUP($A23,'FST TT'!$C:$P,H$1,0),0)</f>
        <v>0</v>
      </c>
      <c r="I23" s="4">
        <f>_xlfn.IFNA(VLOOKUP($A23,'FST TT'!$C:$P,I$1,0),0)</f>
        <v>0</v>
      </c>
      <c r="J23" s="4">
        <f>_xlfn.IFNA(VLOOKUP($A23,'FST TT'!$C:$P,J$1,0),0)</f>
        <v>0</v>
      </c>
      <c r="K23" s="4">
        <f>_xlfn.IFNA(VLOOKUP($A23,'FST TT'!$C:$P,K$1,0),0)</f>
        <v>0</v>
      </c>
      <c r="L23" s="4">
        <f>_xlfn.IFNA(VLOOKUP($A23,'FST TT'!$C:$P,L$1,0),0)</f>
        <v>0</v>
      </c>
      <c r="M23" s="4">
        <f>_xlfn.IFNA(VLOOKUP($A23,'FST CV'!$C:$P,M$1,0),0)</f>
        <v>0</v>
      </c>
      <c r="N23" s="4">
        <f>_xlfn.IFNA(VLOOKUP($A23,'FST CV'!$C:$P,N$1,0),0)</f>
        <v>0</v>
      </c>
      <c r="O23" s="4">
        <f>_xlfn.IFNA(VLOOKUP($A23,'FST CV'!$C:$P,O$1,0),0)</f>
        <v>0</v>
      </c>
      <c r="P23" s="4">
        <f>_xlfn.IFNA(VLOOKUP($A23,'FST CV'!$C:$P,P$1,0),0)</f>
        <v>0</v>
      </c>
      <c r="Q23" s="4">
        <f>_xlfn.IFNA(VLOOKUP($A23,'FST CV'!$C:$P,Q$1,0),0)</f>
        <v>0</v>
      </c>
      <c r="R23" s="4">
        <f>_xlfn.IFNA(VLOOKUP($A23,'FST CV'!$C:$P,R$1,0),0)</f>
        <v>0</v>
      </c>
      <c r="S23" s="4">
        <f>_xlfn.IFNA(VLOOKUP($A23,'FST CV'!$C:$P,S$1,0),0)</f>
        <v>0</v>
      </c>
      <c r="T23" s="4">
        <f>_xlfn.IFNA(VLOOKUP($A23,'FST CV'!$C:$P,T$1,0),0)</f>
        <v>0</v>
      </c>
      <c r="U23" s="4">
        <f>_xlfn.IFNA(VLOOKUP($A23,'FST OMT'!$C:$P,U$1,0),0)</f>
        <v>0</v>
      </c>
      <c r="V23" s="4">
        <f>_xlfn.IFNA(VLOOKUP($A23,'FST OMT'!$C:$P,V$1,0),0)</f>
        <v>0</v>
      </c>
      <c r="W23" s="4">
        <f>_xlfn.IFNA(VLOOKUP($A23,'FST OMT'!$C:$P,W$1,0),0)</f>
        <v>0</v>
      </c>
      <c r="X23" s="4">
        <f>_xlfn.IFNA(VLOOKUP($A23,'FST OMT'!$C:$P,X$1,0),0)</f>
        <v>0</v>
      </c>
      <c r="Y23" s="4">
        <f>_xlfn.IFNA(VLOOKUP($A23,'FST OMT'!$C:$P,Y$1,0),0)</f>
        <v>0</v>
      </c>
      <c r="Z23" s="4">
        <f>_xlfn.IFNA(VLOOKUP($A23,'FST OMT'!$C:$P,Z$1,0),0)</f>
        <v>0</v>
      </c>
      <c r="AA23" s="4">
        <f>_xlfn.IFNA(VLOOKUP($A23,'FST OMT'!$C:$P,AA$1,0),0)</f>
        <v>0</v>
      </c>
      <c r="AB23" s="4">
        <f>_xlfn.IFNA(VLOOKUP($A23,'FST OMT'!$C:$P,AB$1,0),0)</f>
        <v>0</v>
      </c>
      <c r="AC23" s="6">
        <f t="shared" si="1"/>
        <v>0</v>
      </c>
      <c r="AD23" s="6">
        <f t="shared" si="2"/>
        <v>0</v>
      </c>
      <c r="AE23" s="6">
        <f t="shared" si="3"/>
        <v>0</v>
      </c>
      <c r="AF23" s="6">
        <f t="shared" si="4"/>
        <v>0</v>
      </c>
      <c r="AG23" s="6">
        <f t="shared" si="5"/>
        <v>0</v>
      </c>
      <c r="AH23" s="6">
        <f t="shared" si="6"/>
        <v>0</v>
      </c>
      <c r="AI23" s="6">
        <f t="shared" si="7"/>
        <v>0</v>
      </c>
      <c r="AJ23" s="6">
        <f t="shared" si="8"/>
        <v>0</v>
      </c>
    </row>
    <row r="24" spans="1:36">
      <c r="A24" s="2">
        <v>310002062</v>
      </c>
      <c r="B24" s="1" t="s">
        <v>40</v>
      </c>
      <c r="C24" s="1">
        <f>VLOOKUP(A24,Master_Item!B:E,4,0)</f>
        <v>380</v>
      </c>
      <c r="D24" s="1">
        <v>72</v>
      </c>
      <c r="E24" s="4">
        <f>_xlfn.IFNA(VLOOKUP($A24,'FST TT'!$C:$P,E$1,0),0)</f>
        <v>0</v>
      </c>
      <c r="F24" s="4">
        <f>_xlfn.IFNA(VLOOKUP($A24,'FST TT'!$C:$P,F$1,0),0)</f>
        <v>0</v>
      </c>
      <c r="G24" s="4">
        <f>_xlfn.IFNA(VLOOKUP($A24,'FST TT'!$C:$P,G$1,0),0)</f>
        <v>0</v>
      </c>
      <c r="H24" s="4">
        <f>_xlfn.IFNA(VLOOKUP($A24,'FST TT'!$C:$P,H$1,0),0)</f>
        <v>0</v>
      </c>
      <c r="I24" s="4">
        <f>_xlfn.IFNA(VLOOKUP($A24,'FST TT'!$C:$P,I$1,0),0)</f>
        <v>0</v>
      </c>
      <c r="J24" s="4">
        <f>_xlfn.IFNA(VLOOKUP($A24,'FST TT'!$C:$P,J$1,0),0)</f>
        <v>0</v>
      </c>
      <c r="K24" s="4">
        <f>_xlfn.IFNA(VLOOKUP($A24,'FST TT'!$C:$P,K$1,0),0)</f>
        <v>0</v>
      </c>
      <c r="L24" s="4">
        <f>_xlfn.IFNA(VLOOKUP($A24,'FST TT'!$C:$P,L$1,0),0)</f>
        <v>0</v>
      </c>
      <c r="M24" s="4">
        <f>_xlfn.IFNA(VLOOKUP($A24,'FST CV'!$C:$P,M$1,0),0)</f>
        <v>0</v>
      </c>
      <c r="N24" s="4">
        <f>_xlfn.IFNA(VLOOKUP($A24,'FST CV'!$C:$P,N$1,0),0)</f>
        <v>0</v>
      </c>
      <c r="O24" s="4">
        <f>_xlfn.IFNA(VLOOKUP($A24,'FST CV'!$C:$P,O$1,0),0)</f>
        <v>0</v>
      </c>
      <c r="P24" s="4">
        <f>_xlfn.IFNA(VLOOKUP($A24,'FST CV'!$C:$P,P$1,0),0)</f>
        <v>0</v>
      </c>
      <c r="Q24" s="4">
        <f>_xlfn.IFNA(VLOOKUP($A24,'FST CV'!$C:$P,Q$1,0),0)</f>
        <v>0</v>
      </c>
      <c r="R24" s="4">
        <f>_xlfn.IFNA(VLOOKUP($A24,'FST CV'!$C:$P,R$1,0),0)</f>
        <v>0</v>
      </c>
      <c r="S24" s="4">
        <f>_xlfn.IFNA(VLOOKUP($A24,'FST CV'!$C:$P,S$1,0),0)</f>
        <v>0</v>
      </c>
      <c r="T24" s="4">
        <f>_xlfn.IFNA(VLOOKUP($A24,'FST CV'!$C:$P,T$1,0),0)</f>
        <v>0</v>
      </c>
      <c r="U24" s="4">
        <f>_xlfn.IFNA(VLOOKUP($A24,'FST OMT'!$C:$P,U$1,0),0)</f>
        <v>0</v>
      </c>
      <c r="V24" s="4">
        <f>_xlfn.IFNA(VLOOKUP($A24,'FST OMT'!$C:$P,V$1,0),0)</f>
        <v>0</v>
      </c>
      <c r="W24" s="4">
        <f>_xlfn.IFNA(VLOOKUP($A24,'FST OMT'!$C:$P,W$1,0),0)</f>
        <v>0</v>
      </c>
      <c r="X24" s="4">
        <f>_xlfn.IFNA(VLOOKUP($A24,'FST OMT'!$C:$P,X$1,0),0)</f>
        <v>0</v>
      </c>
      <c r="Y24" s="4">
        <f>_xlfn.IFNA(VLOOKUP($A24,'FST OMT'!$C:$P,Y$1,0),0)</f>
        <v>0</v>
      </c>
      <c r="Z24" s="4">
        <f>_xlfn.IFNA(VLOOKUP($A24,'FST OMT'!$C:$P,Z$1,0),0)</f>
        <v>0</v>
      </c>
      <c r="AA24" s="4">
        <f>_xlfn.IFNA(VLOOKUP($A24,'FST OMT'!$C:$P,AA$1,0),0)</f>
        <v>0</v>
      </c>
      <c r="AB24" s="4">
        <f>_xlfn.IFNA(VLOOKUP($A24,'FST OMT'!$C:$P,AB$1,0),0)</f>
        <v>0</v>
      </c>
      <c r="AC24" s="6">
        <f t="shared" si="1"/>
        <v>0</v>
      </c>
      <c r="AD24" s="6">
        <f t="shared" si="2"/>
        <v>0</v>
      </c>
      <c r="AE24" s="6">
        <f t="shared" si="3"/>
        <v>0</v>
      </c>
      <c r="AF24" s="6">
        <f t="shared" si="4"/>
        <v>0</v>
      </c>
      <c r="AG24" s="6">
        <f t="shared" si="5"/>
        <v>0</v>
      </c>
      <c r="AH24" s="6">
        <f t="shared" si="6"/>
        <v>0</v>
      </c>
      <c r="AI24" s="6">
        <f t="shared" si="7"/>
        <v>0</v>
      </c>
      <c r="AJ24" s="6">
        <f t="shared" si="8"/>
        <v>0</v>
      </c>
    </row>
    <row r="25" spans="1:36">
      <c r="A25" s="2">
        <v>310002063</v>
      </c>
      <c r="B25" s="1" t="s">
        <v>41</v>
      </c>
      <c r="C25" s="1">
        <f>VLOOKUP(A25,Master_Item!B:E,4,0)</f>
        <v>380</v>
      </c>
      <c r="D25" s="1">
        <v>72</v>
      </c>
      <c r="E25" s="4">
        <f>_xlfn.IFNA(VLOOKUP($A25,'FST TT'!$C:$P,E$1,0),0)</f>
        <v>0</v>
      </c>
      <c r="F25" s="4">
        <f>_xlfn.IFNA(VLOOKUP($A25,'FST TT'!$C:$P,F$1,0),0)</f>
        <v>0</v>
      </c>
      <c r="G25" s="4">
        <f>_xlfn.IFNA(VLOOKUP($A25,'FST TT'!$C:$P,G$1,0),0)</f>
        <v>0</v>
      </c>
      <c r="H25" s="4">
        <f>_xlfn.IFNA(VLOOKUP($A25,'FST TT'!$C:$P,H$1,0),0)</f>
        <v>0</v>
      </c>
      <c r="I25" s="4">
        <f>_xlfn.IFNA(VLOOKUP($A25,'FST TT'!$C:$P,I$1,0),0)</f>
        <v>0</v>
      </c>
      <c r="J25" s="4">
        <f>_xlfn.IFNA(VLOOKUP($A25,'FST TT'!$C:$P,J$1,0),0)</f>
        <v>0</v>
      </c>
      <c r="K25" s="4">
        <f>_xlfn.IFNA(VLOOKUP($A25,'FST TT'!$C:$P,K$1,0),0)</f>
        <v>0</v>
      </c>
      <c r="L25" s="4">
        <f>_xlfn.IFNA(VLOOKUP($A25,'FST TT'!$C:$P,L$1,0),0)</f>
        <v>0</v>
      </c>
      <c r="M25" s="4">
        <f>_xlfn.IFNA(VLOOKUP($A25,'FST CV'!$C:$P,M$1,0),0)</f>
        <v>0</v>
      </c>
      <c r="N25" s="4">
        <f>_xlfn.IFNA(VLOOKUP($A25,'FST CV'!$C:$P,N$1,0),0)</f>
        <v>0</v>
      </c>
      <c r="O25" s="4">
        <f>_xlfn.IFNA(VLOOKUP($A25,'FST CV'!$C:$P,O$1,0),0)</f>
        <v>0</v>
      </c>
      <c r="P25" s="4">
        <f>_xlfn.IFNA(VLOOKUP($A25,'FST CV'!$C:$P,P$1,0),0)</f>
        <v>0</v>
      </c>
      <c r="Q25" s="4">
        <f>_xlfn.IFNA(VLOOKUP($A25,'FST CV'!$C:$P,Q$1,0),0)</f>
        <v>0</v>
      </c>
      <c r="R25" s="4">
        <f>_xlfn.IFNA(VLOOKUP($A25,'FST CV'!$C:$P,R$1,0),0)</f>
        <v>0</v>
      </c>
      <c r="S25" s="4">
        <f>_xlfn.IFNA(VLOOKUP($A25,'FST CV'!$C:$P,S$1,0),0)</f>
        <v>0</v>
      </c>
      <c r="T25" s="4">
        <f>_xlfn.IFNA(VLOOKUP($A25,'FST CV'!$C:$P,T$1,0),0)</f>
        <v>0</v>
      </c>
      <c r="U25" s="4">
        <f>_xlfn.IFNA(VLOOKUP($A25,'FST OMT'!$C:$P,U$1,0),0)</f>
        <v>0</v>
      </c>
      <c r="V25" s="4">
        <f>_xlfn.IFNA(VLOOKUP($A25,'FST OMT'!$C:$P,V$1,0),0)</f>
        <v>0</v>
      </c>
      <c r="W25" s="4">
        <f>_xlfn.IFNA(VLOOKUP($A25,'FST OMT'!$C:$P,W$1,0),0)</f>
        <v>0</v>
      </c>
      <c r="X25" s="4">
        <f>_xlfn.IFNA(VLOOKUP($A25,'FST OMT'!$C:$P,X$1,0),0)</f>
        <v>0</v>
      </c>
      <c r="Y25" s="4">
        <f>_xlfn.IFNA(VLOOKUP($A25,'FST OMT'!$C:$P,Y$1,0),0)</f>
        <v>0</v>
      </c>
      <c r="Z25" s="4">
        <f>_xlfn.IFNA(VLOOKUP($A25,'FST OMT'!$C:$P,Z$1,0),0)</f>
        <v>0</v>
      </c>
      <c r="AA25" s="4">
        <f>_xlfn.IFNA(VLOOKUP($A25,'FST OMT'!$C:$P,AA$1,0),0)</f>
        <v>0</v>
      </c>
      <c r="AB25" s="4">
        <f>_xlfn.IFNA(VLOOKUP($A25,'FST OMT'!$C:$P,AB$1,0),0)</f>
        <v>0</v>
      </c>
      <c r="AC25" s="6">
        <f t="shared" si="1"/>
        <v>0</v>
      </c>
      <c r="AD25" s="6">
        <f t="shared" si="2"/>
        <v>0</v>
      </c>
      <c r="AE25" s="6">
        <f t="shared" si="3"/>
        <v>0</v>
      </c>
      <c r="AF25" s="6">
        <f t="shared" si="4"/>
        <v>0</v>
      </c>
      <c r="AG25" s="6">
        <f t="shared" si="5"/>
        <v>0</v>
      </c>
      <c r="AH25" s="6">
        <f t="shared" si="6"/>
        <v>0</v>
      </c>
      <c r="AI25" s="6">
        <f t="shared" si="7"/>
        <v>0</v>
      </c>
      <c r="AJ25" s="6">
        <f t="shared" si="8"/>
        <v>0</v>
      </c>
    </row>
    <row r="26" spans="1:36">
      <c r="A26" s="2">
        <v>310002496</v>
      </c>
      <c r="B26" s="1" t="s">
        <v>42</v>
      </c>
      <c r="C26" s="1">
        <f>VLOOKUP(A26,Master_Item!B:E,4,0)</f>
        <v>380</v>
      </c>
      <c r="D26" s="1">
        <v>72</v>
      </c>
      <c r="E26" s="4">
        <f>_xlfn.IFNA(VLOOKUP($A26,'FST TT'!$C:$P,E$1,0),0)</f>
        <v>0</v>
      </c>
      <c r="F26" s="4">
        <f>_xlfn.IFNA(VLOOKUP($A26,'FST TT'!$C:$P,F$1,0),0)</f>
        <v>0</v>
      </c>
      <c r="G26" s="4">
        <f>_xlfn.IFNA(VLOOKUP($A26,'FST TT'!$C:$P,G$1,0),0)</f>
        <v>0</v>
      </c>
      <c r="H26" s="4">
        <f>_xlfn.IFNA(VLOOKUP($A26,'FST TT'!$C:$P,H$1,0),0)</f>
        <v>0</v>
      </c>
      <c r="I26" s="4">
        <f>_xlfn.IFNA(VLOOKUP($A26,'FST TT'!$C:$P,I$1,0),0)</f>
        <v>0</v>
      </c>
      <c r="J26" s="4">
        <f>_xlfn.IFNA(VLOOKUP($A26,'FST TT'!$C:$P,J$1,0),0)</f>
        <v>0</v>
      </c>
      <c r="K26" s="4">
        <f>_xlfn.IFNA(VLOOKUP($A26,'FST TT'!$C:$P,K$1,0),0)</f>
        <v>0</v>
      </c>
      <c r="L26" s="4">
        <f>_xlfn.IFNA(VLOOKUP($A26,'FST TT'!$C:$P,L$1,0),0)</f>
        <v>0</v>
      </c>
      <c r="M26" s="4">
        <f>_xlfn.IFNA(VLOOKUP($A26,'FST CV'!$C:$P,M$1,0),0)</f>
        <v>0</v>
      </c>
      <c r="N26" s="4">
        <f>_xlfn.IFNA(VLOOKUP($A26,'FST CV'!$C:$P,N$1,0),0)</f>
        <v>0</v>
      </c>
      <c r="O26" s="4">
        <f>_xlfn.IFNA(VLOOKUP($A26,'FST CV'!$C:$P,O$1,0),0)</f>
        <v>0</v>
      </c>
      <c r="P26" s="4">
        <f>_xlfn.IFNA(VLOOKUP($A26,'FST CV'!$C:$P,P$1,0),0)</f>
        <v>0</v>
      </c>
      <c r="Q26" s="4">
        <f>_xlfn.IFNA(VLOOKUP($A26,'FST CV'!$C:$P,Q$1,0),0)</f>
        <v>0</v>
      </c>
      <c r="R26" s="4">
        <f>_xlfn.IFNA(VLOOKUP($A26,'FST CV'!$C:$P,R$1,0),0)</f>
        <v>0</v>
      </c>
      <c r="S26" s="4">
        <f>_xlfn.IFNA(VLOOKUP($A26,'FST CV'!$C:$P,S$1,0),0)</f>
        <v>0</v>
      </c>
      <c r="T26" s="4">
        <f>_xlfn.IFNA(VLOOKUP($A26,'FST CV'!$C:$P,T$1,0),0)</f>
        <v>0</v>
      </c>
      <c r="U26" s="4">
        <f>_xlfn.IFNA(VLOOKUP($A26,'FST OMT'!$C:$P,U$1,0),0)</f>
        <v>0</v>
      </c>
      <c r="V26" s="4">
        <f>_xlfn.IFNA(VLOOKUP($A26,'FST OMT'!$C:$P,V$1,0),0)</f>
        <v>0</v>
      </c>
      <c r="W26" s="4">
        <f>_xlfn.IFNA(VLOOKUP($A26,'FST OMT'!$C:$P,W$1,0),0)</f>
        <v>0</v>
      </c>
      <c r="X26" s="4">
        <f>_xlfn.IFNA(VLOOKUP($A26,'FST OMT'!$C:$P,X$1,0),0)</f>
        <v>0</v>
      </c>
      <c r="Y26" s="4">
        <f>_xlfn.IFNA(VLOOKUP($A26,'FST OMT'!$C:$P,Y$1,0),0)</f>
        <v>0</v>
      </c>
      <c r="Z26" s="4">
        <f>_xlfn.IFNA(VLOOKUP($A26,'FST OMT'!$C:$P,Z$1,0),0)</f>
        <v>0</v>
      </c>
      <c r="AA26" s="4">
        <f>_xlfn.IFNA(VLOOKUP($A26,'FST OMT'!$C:$P,AA$1,0),0)</f>
        <v>0</v>
      </c>
      <c r="AB26" s="4">
        <f>_xlfn.IFNA(VLOOKUP($A26,'FST OMT'!$C:$P,AB$1,0),0)</f>
        <v>0</v>
      </c>
      <c r="AC26" s="6">
        <f t="shared" si="1"/>
        <v>0</v>
      </c>
      <c r="AD26" s="6">
        <f t="shared" si="2"/>
        <v>0</v>
      </c>
      <c r="AE26" s="6">
        <f t="shared" si="3"/>
        <v>0</v>
      </c>
      <c r="AF26" s="6">
        <f t="shared" si="4"/>
        <v>0</v>
      </c>
      <c r="AG26" s="6">
        <f t="shared" si="5"/>
        <v>0</v>
      </c>
      <c r="AH26" s="6">
        <f t="shared" si="6"/>
        <v>0</v>
      </c>
      <c r="AI26" s="6">
        <f t="shared" si="7"/>
        <v>0</v>
      </c>
      <c r="AJ26" s="6">
        <f t="shared" si="8"/>
        <v>0</v>
      </c>
    </row>
    <row r="27" spans="1:36">
      <c r="A27" s="2">
        <v>310002497</v>
      </c>
      <c r="B27" s="1" t="s">
        <v>43</v>
      </c>
      <c r="C27" s="1">
        <f>VLOOKUP(A27,Master_Item!B:E,4,0)</f>
        <v>380</v>
      </c>
      <c r="D27" s="1">
        <v>72</v>
      </c>
      <c r="E27" s="4">
        <f>_xlfn.IFNA(VLOOKUP($A27,'FST TT'!$C:$P,E$1,0),0)</f>
        <v>0</v>
      </c>
      <c r="F27" s="4">
        <f>_xlfn.IFNA(VLOOKUP($A27,'FST TT'!$C:$P,F$1,0),0)</f>
        <v>0</v>
      </c>
      <c r="G27" s="4">
        <f>_xlfn.IFNA(VLOOKUP($A27,'FST TT'!$C:$P,G$1,0),0)</f>
        <v>0</v>
      </c>
      <c r="H27" s="4">
        <f>_xlfn.IFNA(VLOOKUP($A27,'FST TT'!$C:$P,H$1,0),0)</f>
        <v>0</v>
      </c>
      <c r="I27" s="4">
        <f>_xlfn.IFNA(VLOOKUP($A27,'FST TT'!$C:$P,I$1,0),0)</f>
        <v>0</v>
      </c>
      <c r="J27" s="4">
        <f>_xlfn.IFNA(VLOOKUP($A27,'FST TT'!$C:$P,J$1,0),0)</f>
        <v>0</v>
      </c>
      <c r="K27" s="4">
        <f>_xlfn.IFNA(VLOOKUP($A27,'FST TT'!$C:$P,K$1,0),0)</f>
        <v>0</v>
      </c>
      <c r="L27" s="4">
        <f>_xlfn.IFNA(VLOOKUP($A27,'FST TT'!$C:$P,L$1,0),0)</f>
        <v>0</v>
      </c>
      <c r="M27" s="4">
        <f>_xlfn.IFNA(VLOOKUP($A27,'FST CV'!$C:$P,M$1,0),0)</f>
        <v>0</v>
      </c>
      <c r="N27" s="4">
        <f>_xlfn.IFNA(VLOOKUP($A27,'FST CV'!$C:$P,N$1,0),0)</f>
        <v>0</v>
      </c>
      <c r="O27" s="4">
        <f>_xlfn.IFNA(VLOOKUP($A27,'FST CV'!$C:$P,O$1,0),0)</f>
        <v>0</v>
      </c>
      <c r="P27" s="4">
        <f>_xlfn.IFNA(VLOOKUP($A27,'FST CV'!$C:$P,P$1,0),0)</f>
        <v>0</v>
      </c>
      <c r="Q27" s="4">
        <f>_xlfn.IFNA(VLOOKUP($A27,'FST CV'!$C:$P,Q$1,0),0)</f>
        <v>0</v>
      </c>
      <c r="R27" s="4">
        <f>_xlfn.IFNA(VLOOKUP($A27,'FST CV'!$C:$P,R$1,0),0)</f>
        <v>0</v>
      </c>
      <c r="S27" s="4">
        <f>_xlfn.IFNA(VLOOKUP($A27,'FST CV'!$C:$P,S$1,0),0)</f>
        <v>0</v>
      </c>
      <c r="T27" s="4">
        <f>_xlfn.IFNA(VLOOKUP($A27,'FST CV'!$C:$P,T$1,0),0)</f>
        <v>0</v>
      </c>
      <c r="U27" s="4">
        <f>_xlfn.IFNA(VLOOKUP($A27,'FST OMT'!$C:$P,U$1,0),0)</f>
        <v>0</v>
      </c>
      <c r="V27" s="4">
        <f>_xlfn.IFNA(VLOOKUP($A27,'FST OMT'!$C:$P,V$1,0),0)</f>
        <v>0</v>
      </c>
      <c r="W27" s="4">
        <f>_xlfn.IFNA(VLOOKUP($A27,'FST OMT'!$C:$P,W$1,0),0)</f>
        <v>0</v>
      </c>
      <c r="X27" s="4">
        <f>_xlfn.IFNA(VLOOKUP($A27,'FST OMT'!$C:$P,X$1,0),0)</f>
        <v>0</v>
      </c>
      <c r="Y27" s="4">
        <f>_xlfn.IFNA(VLOOKUP($A27,'FST OMT'!$C:$P,Y$1,0),0)</f>
        <v>0</v>
      </c>
      <c r="Z27" s="4">
        <f>_xlfn.IFNA(VLOOKUP($A27,'FST OMT'!$C:$P,Z$1,0),0)</f>
        <v>0</v>
      </c>
      <c r="AA27" s="4">
        <f>_xlfn.IFNA(VLOOKUP($A27,'FST OMT'!$C:$P,AA$1,0),0)</f>
        <v>0</v>
      </c>
      <c r="AB27" s="4">
        <f>_xlfn.IFNA(VLOOKUP($A27,'FST OMT'!$C:$P,AB$1,0),0)</f>
        <v>0</v>
      </c>
      <c r="AC27" s="6">
        <f t="shared" si="1"/>
        <v>0</v>
      </c>
      <c r="AD27" s="6">
        <f t="shared" si="2"/>
        <v>0</v>
      </c>
      <c r="AE27" s="6">
        <f t="shared" si="3"/>
        <v>0</v>
      </c>
      <c r="AF27" s="6">
        <f t="shared" si="4"/>
        <v>0</v>
      </c>
      <c r="AG27" s="6">
        <f t="shared" si="5"/>
        <v>0</v>
      </c>
      <c r="AH27" s="6">
        <f t="shared" si="6"/>
        <v>0</v>
      </c>
      <c r="AI27" s="6">
        <f t="shared" si="7"/>
        <v>0</v>
      </c>
      <c r="AJ27" s="6">
        <f t="shared" si="8"/>
        <v>0</v>
      </c>
    </row>
    <row r="28" spans="1:36">
      <c r="A28" s="2">
        <v>310001998</v>
      </c>
      <c r="B28" s="1" t="s">
        <v>44</v>
      </c>
      <c r="C28" s="1">
        <f>VLOOKUP(A28,Master_Item!B:E,4,0)</f>
        <v>380</v>
      </c>
      <c r="D28" s="1">
        <v>72</v>
      </c>
      <c r="E28" s="4">
        <f>_xlfn.IFNA(VLOOKUP($A28,'FST TT'!$C:$P,E$1,0),0)</f>
        <v>0</v>
      </c>
      <c r="F28" s="4">
        <f>_xlfn.IFNA(VLOOKUP($A28,'FST TT'!$C:$P,F$1,0),0)</f>
        <v>0</v>
      </c>
      <c r="G28" s="4">
        <f>_xlfn.IFNA(VLOOKUP($A28,'FST TT'!$C:$P,G$1,0),0)</f>
        <v>0</v>
      </c>
      <c r="H28" s="4">
        <f>_xlfn.IFNA(VLOOKUP($A28,'FST TT'!$C:$P,H$1,0),0)</f>
        <v>0</v>
      </c>
      <c r="I28" s="4">
        <f>_xlfn.IFNA(VLOOKUP($A28,'FST TT'!$C:$P,I$1,0),0)</f>
        <v>0</v>
      </c>
      <c r="J28" s="4">
        <f>_xlfn.IFNA(VLOOKUP($A28,'FST TT'!$C:$P,J$1,0),0)</f>
        <v>0</v>
      </c>
      <c r="K28" s="4">
        <f>_xlfn.IFNA(VLOOKUP($A28,'FST TT'!$C:$P,K$1,0),0)</f>
        <v>0</v>
      </c>
      <c r="L28" s="4">
        <f>_xlfn.IFNA(VLOOKUP($A28,'FST TT'!$C:$P,L$1,0),0)</f>
        <v>0</v>
      </c>
      <c r="M28" s="4">
        <f>_xlfn.IFNA(VLOOKUP($A28,'FST CV'!$C:$P,M$1,0),0)</f>
        <v>0</v>
      </c>
      <c r="N28" s="4">
        <f>_xlfn.IFNA(VLOOKUP($A28,'FST CV'!$C:$P,N$1,0),0)</f>
        <v>0</v>
      </c>
      <c r="O28" s="4">
        <f>_xlfn.IFNA(VLOOKUP($A28,'FST CV'!$C:$P,O$1,0),0)</f>
        <v>0</v>
      </c>
      <c r="P28" s="4">
        <f>_xlfn.IFNA(VLOOKUP($A28,'FST CV'!$C:$P,P$1,0),0)</f>
        <v>0</v>
      </c>
      <c r="Q28" s="4">
        <f>_xlfn.IFNA(VLOOKUP($A28,'FST CV'!$C:$P,Q$1,0),0)</f>
        <v>0</v>
      </c>
      <c r="R28" s="4">
        <f>_xlfn.IFNA(VLOOKUP($A28,'FST CV'!$C:$P,R$1,0),0)</f>
        <v>0</v>
      </c>
      <c r="S28" s="4">
        <f>_xlfn.IFNA(VLOOKUP($A28,'FST CV'!$C:$P,S$1,0),0)</f>
        <v>0</v>
      </c>
      <c r="T28" s="4">
        <f>_xlfn.IFNA(VLOOKUP($A28,'FST CV'!$C:$P,T$1,0),0)</f>
        <v>0</v>
      </c>
      <c r="U28" s="4">
        <f>_xlfn.IFNA(VLOOKUP($A28,'FST OMT'!$C:$P,U$1,0),0)</f>
        <v>0</v>
      </c>
      <c r="V28" s="4">
        <f>_xlfn.IFNA(VLOOKUP($A28,'FST OMT'!$C:$P,V$1,0),0)</f>
        <v>0</v>
      </c>
      <c r="W28" s="4">
        <f>_xlfn.IFNA(VLOOKUP($A28,'FST OMT'!$C:$P,W$1,0),0)</f>
        <v>0</v>
      </c>
      <c r="X28" s="4">
        <f>_xlfn.IFNA(VLOOKUP($A28,'FST OMT'!$C:$P,X$1,0),0)</f>
        <v>0</v>
      </c>
      <c r="Y28" s="4">
        <f>_xlfn.IFNA(VLOOKUP($A28,'FST OMT'!$C:$P,Y$1,0),0)</f>
        <v>0</v>
      </c>
      <c r="Z28" s="4">
        <f>_xlfn.IFNA(VLOOKUP($A28,'FST OMT'!$C:$P,Z$1,0),0)</f>
        <v>0</v>
      </c>
      <c r="AA28" s="4">
        <f>_xlfn.IFNA(VLOOKUP($A28,'FST OMT'!$C:$P,AA$1,0),0)</f>
        <v>0</v>
      </c>
      <c r="AB28" s="4">
        <f>_xlfn.IFNA(VLOOKUP($A28,'FST OMT'!$C:$P,AB$1,0),0)</f>
        <v>0</v>
      </c>
      <c r="AC28" s="6">
        <f t="shared" si="1"/>
        <v>0</v>
      </c>
      <c r="AD28" s="6">
        <f t="shared" si="2"/>
        <v>0</v>
      </c>
      <c r="AE28" s="6">
        <f t="shared" si="3"/>
        <v>0</v>
      </c>
      <c r="AF28" s="6">
        <f t="shared" si="4"/>
        <v>0</v>
      </c>
      <c r="AG28" s="6">
        <f t="shared" si="5"/>
        <v>0</v>
      </c>
      <c r="AH28" s="6">
        <f t="shared" si="6"/>
        <v>0</v>
      </c>
      <c r="AI28" s="6">
        <f t="shared" si="7"/>
        <v>0</v>
      </c>
      <c r="AJ28" s="6">
        <f t="shared" si="8"/>
        <v>0</v>
      </c>
    </row>
    <row r="29" spans="1:36">
      <c r="A29" s="2">
        <v>310001999</v>
      </c>
      <c r="B29" s="1" t="s">
        <v>45</v>
      </c>
      <c r="C29" s="1">
        <f>VLOOKUP(A29,Master_Item!B:E,4,0)</f>
        <v>380</v>
      </c>
      <c r="D29" s="1">
        <v>72</v>
      </c>
      <c r="E29" s="4">
        <f>_xlfn.IFNA(VLOOKUP($A29,'FST TT'!$C:$P,E$1,0),0)</f>
        <v>0</v>
      </c>
      <c r="F29" s="4">
        <f>_xlfn.IFNA(VLOOKUP($A29,'FST TT'!$C:$P,F$1,0),0)</f>
        <v>0</v>
      </c>
      <c r="G29" s="4">
        <f>_xlfn.IFNA(VLOOKUP($A29,'FST TT'!$C:$P,G$1,0),0)</f>
        <v>0</v>
      </c>
      <c r="H29" s="4">
        <f>_xlfn.IFNA(VLOOKUP($A29,'FST TT'!$C:$P,H$1,0),0)</f>
        <v>0</v>
      </c>
      <c r="I29" s="4">
        <f>_xlfn.IFNA(VLOOKUP($A29,'FST TT'!$C:$P,I$1,0),0)</f>
        <v>0</v>
      </c>
      <c r="J29" s="4">
        <f>_xlfn.IFNA(VLOOKUP($A29,'FST TT'!$C:$P,J$1,0),0)</f>
        <v>0</v>
      </c>
      <c r="K29" s="4">
        <f>_xlfn.IFNA(VLOOKUP($A29,'FST TT'!$C:$P,K$1,0),0)</f>
        <v>0</v>
      </c>
      <c r="L29" s="4">
        <f>_xlfn.IFNA(VLOOKUP($A29,'FST TT'!$C:$P,L$1,0),0)</f>
        <v>0</v>
      </c>
      <c r="M29" s="4">
        <f>_xlfn.IFNA(VLOOKUP($A29,'FST CV'!$C:$P,M$1,0),0)</f>
        <v>0</v>
      </c>
      <c r="N29" s="4">
        <f>_xlfn.IFNA(VLOOKUP($A29,'FST CV'!$C:$P,N$1,0),0)</f>
        <v>0</v>
      </c>
      <c r="O29" s="4">
        <f>_xlfn.IFNA(VLOOKUP($A29,'FST CV'!$C:$P,O$1,0),0)</f>
        <v>0</v>
      </c>
      <c r="P29" s="4">
        <f>_xlfn.IFNA(VLOOKUP($A29,'FST CV'!$C:$P,P$1,0),0)</f>
        <v>0</v>
      </c>
      <c r="Q29" s="4">
        <f>_xlfn.IFNA(VLOOKUP($A29,'FST CV'!$C:$P,Q$1,0),0)</f>
        <v>0</v>
      </c>
      <c r="R29" s="4">
        <f>_xlfn.IFNA(VLOOKUP($A29,'FST CV'!$C:$P,R$1,0),0)</f>
        <v>0</v>
      </c>
      <c r="S29" s="4">
        <f>_xlfn.IFNA(VLOOKUP($A29,'FST CV'!$C:$P,S$1,0),0)</f>
        <v>0</v>
      </c>
      <c r="T29" s="4">
        <f>_xlfn.IFNA(VLOOKUP($A29,'FST CV'!$C:$P,T$1,0),0)</f>
        <v>0</v>
      </c>
      <c r="U29" s="4">
        <f>_xlfn.IFNA(VLOOKUP($A29,'FST OMT'!$C:$P,U$1,0),0)</f>
        <v>0</v>
      </c>
      <c r="V29" s="4">
        <f>_xlfn.IFNA(VLOOKUP($A29,'FST OMT'!$C:$P,V$1,0),0)</f>
        <v>0</v>
      </c>
      <c r="W29" s="4">
        <f>_xlfn.IFNA(VLOOKUP($A29,'FST OMT'!$C:$P,W$1,0),0)</f>
        <v>0</v>
      </c>
      <c r="X29" s="4">
        <f>_xlfn.IFNA(VLOOKUP($A29,'FST OMT'!$C:$P,X$1,0),0)</f>
        <v>0</v>
      </c>
      <c r="Y29" s="4">
        <f>_xlfn.IFNA(VLOOKUP($A29,'FST OMT'!$C:$P,Y$1,0),0)</f>
        <v>0</v>
      </c>
      <c r="Z29" s="4">
        <f>_xlfn.IFNA(VLOOKUP($A29,'FST OMT'!$C:$P,Z$1,0),0)</f>
        <v>0</v>
      </c>
      <c r="AA29" s="4">
        <f>_xlfn.IFNA(VLOOKUP($A29,'FST OMT'!$C:$P,AA$1,0),0)</f>
        <v>0</v>
      </c>
      <c r="AB29" s="4">
        <f>_xlfn.IFNA(VLOOKUP($A29,'FST OMT'!$C:$P,AB$1,0),0)</f>
        <v>0</v>
      </c>
      <c r="AC29" s="6">
        <f t="shared" si="1"/>
        <v>0</v>
      </c>
      <c r="AD29" s="6">
        <f t="shared" si="2"/>
        <v>0</v>
      </c>
      <c r="AE29" s="6">
        <f t="shared" si="3"/>
        <v>0</v>
      </c>
      <c r="AF29" s="6">
        <f t="shared" si="4"/>
        <v>0</v>
      </c>
      <c r="AG29" s="6">
        <f t="shared" si="5"/>
        <v>0</v>
      </c>
      <c r="AH29" s="6">
        <f t="shared" si="6"/>
        <v>0</v>
      </c>
      <c r="AI29" s="6">
        <f t="shared" si="7"/>
        <v>0</v>
      </c>
      <c r="AJ29" s="6">
        <f t="shared" si="8"/>
        <v>0</v>
      </c>
    </row>
    <row r="30" spans="1:36">
      <c r="A30" s="2">
        <v>310002013</v>
      </c>
      <c r="B30" s="1" t="s">
        <v>46</v>
      </c>
      <c r="C30" s="1">
        <f>VLOOKUP(A30,Master_Item!B:E,4,0)</f>
        <v>380</v>
      </c>
      <c r="D30" s="1">
        <v>72</v>
      </c>
      <c r="E30" s="4">
        <f>_xlfn.IFNA(VLOOKUP($A30,'FST TT'!$C:$P,E$1,0),0)</f>
        <v>0</v>
      </c>
      <c r="F30" s="4">
        <f>_xlfn.IFNA(VLOOKUP($A30,'FST TT'!$C:$P,F$1,0),0)</f>
        <v>0</v>
      </c>
      <c r="G30" s="4">
        <f>_xlfn.IFNA(VLOOKUP($A30,'FST TT'!$C:$P,G$1,0),0)</f>
        <v>0</v>
      </c>
      <c r="H30" s="4">
        <f>_xlfn.IFNA(VLOOKUP($A30,'FST TT'!$C:$P,H$1,0),0)</f>
        <v>0</v>
      </c>
      <c r="I30" s="4">
        <f>_xlfn.IFNA(VLOOKUP($A30,'FST TT'!$C:$P,I$1,0),0)</f>
        <v>0</v>
      </c>
      <c r="J30" s="4">
        <f>_xlfn.IFNA(VLOOKUP($A30,'FST TT'!$C:$P,J$1,0),0)</f>
        <v>0</v>
      </c>
      <c r="K30" s="4">
        <f>_xlfn.IFNA(VLOOKUP($A30,'FST TT'!$C:$P,K$1,0),0)</f>
        <v>0</v>
      </c>
      <c r="L30" s="4">
        <f>_xlfn.IFNA(VLOOKUP($A30,'FST TT'!$C:$P,L$1,0),0)</f>
        <v>0</v>
      </c>
      <c r="M30" s="4">
        <f>_xlfn.IFNA(VLOOKUP($A30,'FST CV'!$C:$P,M$1,0),0)</f>
        <v>0</v>
      </c>
      <c r="N30" s="4">
        <f>_xlfn.IFNA(VLOOKUP($A30,'FST CV'!$C:$P,N$1,0),0)</f>
        <v>0</v>
      </c>
      <c r="O30" s="4">
        <f>_xlfn.IFNA(VLOOKUP($A30,'FST CV'!$C:$P,O$1,0),0)</f>
        <v>0</v>
      </c>
      <c r="P30" s="4">
        <f>_xlfn.IFNA(VLOOKUP($A30,'FST CV'!$C:$P,P$1,0),0)</f>
        <v>0</v>
      </c>
      <c r="Q30" s="4">
        <f>_xlfn.IFNA(VLOOKUP($A30,'FST CV'!$C:$P,Q$1,0),0)</f>
        <v>0</v>
      </c>
      <c r="R30" s="4">
        <f>_xlfn.IFNA(VLOOKUP($A30,'FST CV'!$C:$P,R$1,0),0)</f>
        <v>0</v>
      </c>
      <c r="S30" s="4">
        <f>_xlfn.IFNA(VLOOKUP($A30,'FST CV'!$C:$P,S$1,0),0)</f>
        <v>0</v>
      </c>
      <c r="T30" s="4">
        <f>_xlfn.IFNA(VLOOKUP($A30,'FST CV'!$C:$P,T$1,0),0)</f>
        <v>0</v>
      </c>
      <c r="U30" s="4">
        <f>_xlfn.IFNA(VLOOKUP($A30,'FST OMT'!$C:$P,U$1,0),0)</f>
        <v>0</v>
      </c>
      <c r="V30" s="4">
        <f>_xlfn.IFNA(VLOOKUP($A30,'FST OMT'!$C:$P,V$1,0),0)</f>
        <v>0</v>
      </c>
      <c r="W30" s="4">
        <f>_xlfn.IFNA(VLOOKUP($A30,'FST OMT'!$C:$P,W$1,0),0)</f>
        <v>0</v>
      </c>
      <c r="X30" s="4">
        <f>_xlfn.IFNA(VLOOKUP($A30,'FST OMT'!$C:$P,X$1,0),0)</f>
        <v>0</v>
      </c>
      <c r="Y30" s="4">
        <f>_xlfn.IFNA(VLOOKUP($A30,'FST OMT'!$C:$P,Y$1,0),0)</f>
        <v>0</v>
      </c>
      <c r="Z30" s="4">
        <f>_xlfn.IFNA(VLOOKUP($A30,'FST OMT'!$C:$P,Z$1,0),0)</f>
        <v>0</v>
      </c>
      <c r="AA30" s="4">
        <f>_xlfn.IFNA(VLOOKUP($A30,'FST OMT'!$C:$P,AA$1,0),0)</f>
        <v>0</v>
      </c>
      <c r="AB30" s="4">
        <f>_xlfn.IFNA(VLOOKUP($A30,'FST OMT'!$C:$P,AB$1,0),0)</f>
        <v>0</v>
      </c>
      <c r="AC30" s="6">
        <f t="shared" si="1"/>
        <v>0</v>
      </c>
      <c r="AD30" s="6">
        <f t="shared" si="2"/>
        <v>0</v>
      </c>
      <c r="AE30" s="6">
        <f t="shared" si="3"/>
        <v>0</v>
      </c>
      <c r="AF30" s="6">
        <f t="shared" si="4"/>
        <v>0</v>
      </c>
      <c r="AG30" s="6">
        <f t="shared" si="5"/>
        <v>0</v>
      </c>
      <c r="AH30" s="6">
        <f t="shared" si="6"/>
        <v>0</v>
      </c>
      <c r="AI30" s="6">
        <f t="shared" si="7"/>
        <v>0</v>
      </c>
      <c r="AJ30" s="6">
        <f t="shared" si="8"/>
        <v>0</v>
      </c>
    </row>
    <row r="31" spans="1:36">
      <c r="A31" s="2">
        <v>310002014</v>
      </c>
      <c r="B31" s="1" t="s">
        <v>47</v>
      </c>
      <c r="C31" s="1">
        <f>VLOOKUP(A31,Master_Item!B:E,4,0)</f>
        <v>380</v>
      </c>
      <c r="D31" s="1">
        <v>72</v>
      </c>
      <c r="E31" s="4">
        <f>_xlfn.IFNA(VLOOKUP($A31,'FST TT'!$C:$P,E$1,0),0)</f>
        <v>0</v>
      </c>
      <c r="F31" s="4">
        <f>_xlfn.IFNA(VLOOKUP($A31,'FST TT'!$C:$P,F$1,0),0)</f>
        <v>0</v>
      </c>
      <c r="G31" s="4">
        <f>_xlfn.IFNA(VLOOKUP($A31,'FST TT'!$C:$P,G$1,0),0)</f>
        <v>0</v>
      </c>
      <c r="H31" s="4">
        <f>_xlfn.IFNA(VLOOKUP($A31,'FST TT'!$C:$P,H$1,0),0)</f>
        <v>0</v>
      </c>
      <c r="I31" s="4">
        <f>_xlfn.IFNA(VLOOKUP($A31,'FST TT'!$C:$P,I$1,0),0)</f>
        <v>0</v>
      </c>
      <c r="J31" s="4">
        <f>_xlfn.IFNA(VLOOKUP($A31,'FST TT'!$C:$P,J$1,0),0)</f>
        <v>0</v>
      </c>
      <c r="K31" s="4">
        <f>_xlfn.IFNA(VLOOKUP($A31,'FST TT'!$C:$P,K$1,0),0)</f>
        <v>0</v>
      </c>
      <c r="L31" s="4">
        <f>_xlfn.IFNA(VLOOKUP($A31,'FST TT'!$C:$P,L$1,0),0)</f>
        <v>0</v>
      </c>
      <c r="M31" s="4">
        <f>_xlfn.IFNA(VLOOKUP($A31,'FST CV'!$C:$P,M$1,0),0)</f>
        <v>0</v>
      </c>
      <c r="N31" s="4">
        <f>_xlfn.IFNA(VLOOKUP($A31,'FST CV'!$C:$P,N$1,0),0)</f>
        <v>0</v>
      </c>
      <c r="O31" s="4">
        <f>_xlfn.IFNA(VLOOKUP($A31,'FST CV'!$C:$P,O$1,0),0)</f>
        <v>0</v>
      </c>
      <c r="P31" s="4">
        <f>_xlfn.IFNA(VLOOKUP($A31,'FST CV'!$C:$P,P$1,0),0)</f>
        <v>0</v>
      </c>
      <c r="Q31" s="4">
        <f>_xlfn.IFNA(VLOOKUP($A31,'FST CV'!$C:$P,Q$1,0),0)</f>
        <v>0</v>
      </c>
      <c r="R31" s="4">
        <f>_xlfn.IFNA(VLOOKUP($A31,'FST CV'!$C:$P,R$1,0),0)</f>
        <v>0</v>
      </c>
      <c r="S31" s="4">
        <f>_xlfn.IFNA(VLOOKUP($A31,'FST CV'!$C:$P,S$1,0),0)</f>
        <v>0</v>
      </c>
      <c r="T31" s="4">
        <f>_xlfn.IFNA(VLOOKUP($A31,'FST CV'!$C:$P,T$1,0),0)</f>
        <v>0</v>
      </c>
      <c r="U31" s="4">
        <f>_xlfn.IFNA(VLOOKUP($A31,'FST OMT'!$C:$P,U$1,0),0)</f>
        <v>0</v>
      </c>
      <c r="V31" s="4">
        <f>_xlfn.IFNA(VLOOKUP($A31,'FST OMT'!$C:$P,V$1,0),0)</f>
        <v>0</v>
      </c>
      <c r="W31" s="4">
        <f>_xlfn.IFNA(VLOOKUP($A31,'FST OMT'!$C:$P,W$1,0),0)</f>
        <v>0</v>
      </c>
      <c r="X31" s="4">
        <f>_xlfn.IFNA(VLOOKUP($A31,'FST OMT'!$C:$P,X$1,0),0)</f>
        <v>0</v>
      </c>
      <c r="Y31" s="4">
        <f>_xlfn.IFNA(VLOOKUP($A31,'FST OMT'!$C:$P,Y$1,0),0)</f>
        <v>0</v>
      </c>
      <c r="Z31" s="4">
        <f>_xlfn.IFNA(VLOOKUP($A31,'FST OMT'!$C:$P,Z$1,0),0)</f>
        <v>0</v>
      </c>
      <c r="AA31" s="4">
        <f>_xlfn.IFNA(VLOOKUP($A31,'FST OMT'!$C:$P,AA$1,0),0)</f>
        <v>0</v>
      </c>
      <c r="AB31" s="4">
        <f>_xlfn.IFNA(VLOOKUP($A31,'FST OMT'!$C:$P,AB$1,0),0)</f>
        <v>0</v>
      </c>
      <c r="AC31" s="6">
        <f t="shared" si="1"/>
        <v>0</v>
      </c>
      <c r="AD31" s="6">
        <f t="shared" si="2"/>
        <v>0</v>
      </c>
      <c r="AE31" s="6">
        <f t="shared" si="3"/>
        <v>0</v>
      </c>
      <c r="AF31" s="6">
        <f t="shared" si="4"/>
        <v>0</v>
      </c>
      <c r="AG31" s="6">
        <f t="shared" si="5"/>
        <v>0</v>
      </c>
      <c r="AH31" s="6">
        <f t="shared" si="6"/>
        <v>0</v>
      </c>
      <c r="AI31" s="6">
        <f t="shared" si="7"/>
        <v>0</v>
      </c>
      <c r="AJ31" s="6">
        <f t="shared" si="8"/>
        <v>0</v>
      </c>
    </row>
    <row r="32" spans="1:36">
      <c r="A32" s="2">
        <v>310001991</v>
      </c>
      <c r="B32" s="1" t="s">
        <v>48</v>
      </c>
      <c r="C32" s="1">
        <f>VLOOKUP(A32,Master_Item!B:E,4,0)</f>
        <v>380</v>
      </c>
      <c r="D32" s="1">
        <v>72</v>
      </c>
      <c r="E32" s="4">
        <f>_xlfn.IFNA(VLOOKUP($A32,'FST TT'!$C:$P,E$1,0),0)</f>
        <v>0</v>
      </c>
      <c r="F32" s="4">
        <f>_xlfn.IFNA(VLOOKUP($A32,'FST TT'!$C:$P,F$1,0),0)</f>
        <v>0</v>
      </c>
      <c r="G32" s="4">
        <f>_xlfn.IFNA(VLOOKUP($A32,'FST TT'!$C:$P,G$1,0),0)</f>
        <v>0</v>
      </c>
      <c r="H32" s="4">
        <f>_xlfn.IFNA(VLOOKUP($A32,'FST TT'!$C:$P,H$1,0),0)</f>
        <v>0</v>
      </c>
      <c r="I32" s="4">
        <f>_xlfn.IFNA(VLOOKUP($A32,'FST TT'!$C:$P,I$1,0),0)</f>
        <v>0</v>
      </c>
      <c r="J32" s="4">
        <f>_xlfn.IFNA(VLOOKUP($A32,'FST TT'!$C:$P,J$1,0),0)</f>
        <v>0</v>
      </c>
      <c r="K32" s="4">
        <f>_xlfn.IFNA(VLOOKUP($A32,'FST TT'!$C:$P,K$1,0),0)</f>
        <v>0</v>
      </c>
      <c r="L32" s="4">
        <f>_xlfn.IFNA(VLOOKUP($A32,'FST TT'!$C:$P,L$1,0),0)</f>
        <v>0</v>
      </c>
      <c r="M32" s="4">
        <f>_xlfn.IFNA(VLOOKUP($A32,'FST CV'!$C:$P,M$1,0),0)</f>
        <v>0</v>
      </c>
      <c r="N32" s="4">
        <f>_xlfn.IFNA(VLOOKUP($A32,'FST CV'!$C:$P,N$1,0),0)</f>
        <v>0</v>
      </c>
      <c r="O32" s="4">
        <f>_xlfn.IFNA(VLOOKUP($A32,'FST CV'!$C:$P,O$1,0),0)</f>
        <v>0</v>
      </c>
      <c r="P32" s="4">
        <f>_xlfn.IFNA(VLOOKUP($A32,'FST CV'!$C:$P,P$1,0),0)</f>
        <v>0</v>
      </c>
      <c r="Q32" s="4">
        <f>_xlfn.IFNA(VLOOKUP($A32,'FST CV'!$C:$P,Q$1,0),0)</f>
        <v>0</v>
      </c>
      <c r="R32" s="4">
        <f>_xlfn.IFNA(VLOOKUP($A32,'FST CV'!$C:$P,R$1,0),0)</f>
        <v>0</v>
      </c>
      <c r="S32" s="4">
        <f>_xlfn.IFNA(VLOOKUP($A32,'FST CV'!$C:$P,S$1,0),0)</f>
        <v>0</v>
      </c>
      <c r="T32" s="4">
        <f>_xlfn.IFNA(VLOOKUP($A32,'FST CV'!$C:$P,T$1,0),0)</f>
        <v>0</v>
      </c>
      <c r="U32" s="4">
        <f>_xlfn.IFNA(VLOOKUP($A32,'FST OMT'!$C:$P,U$1,0),0)</f>
        <v>0</v>
      </c>
      <c r="V32" s="4">
        <f>_xlfn.IFNA(VLOOKUP($A32,'FST OMT'!$C:$P,V$1,0),0)</f>
        <v>0</v>
      </c>
      <c r="W32" s="4">
        <f>_xlfn.IFNA(VLOOKUP($A32,'FST OMT'!$C:$P,W$1,0),0)</f>
        <v>0</v>
      </c>
      <c r="X32" s="4">
        <f>_xlfn.IFNA(VLOOKUP($A32,'FST OMT'!$C:$P,X$1,0),0)</f>
        <v>0</v>
      </c>
      <c r="Y32" s="4">
        <f>_xlfn.IFNA(VLOOKUP($A32,'FST OMT'!$C:$P,Y$1,0),0)</f>
        <v>0</v>
      </c>
      <c r="Z32" s="4">
        <f>_xlfn.IFNA(VLOOKUP($A32,'FST OMT'!$C:$P,Z$1,0),0)</f>
        <v>0</v>
      </c>
      <c r="AA32" s="4">
        <f>_xlfn.IFNA(VLOOKUP($A32,'FST OMT'!$C:$P,AA$1,0),0)</f>
        <v>0</v>
      </c>
      <c r="AB32" s="4">
        <f>_xlfn.IFNA(VLOOKUP($A32,'FST OMT'!$C:$P,AB$1,0),0)</f>
        <v>0</v>
      </c>
      <c r="AC32" s="6">
        <f t="shared" si="1"/>
        <v>0</v>
      </c>
      <c r="AD32" s="6">
        <f t="shared" si="2"/>
        <v>0</v>
      </c>
      <c r="AE32" s="6">
        <f t="shared" si="3"/>
        <v>0</v>
      </c>
      <c r="AF32" s="6">
        <f t="shared" si="4"/>
        <v>0</v>
      </c>
      <c r="AG32" s="6">
        <f t="shared" si="5"/>
        <v>0</v>
      </c>
      <c r="AH32" s="6">
        <f t="shared" si="6"/>
        <v>0</v>
      </c>
      <c r="AI32" s="6">
        <f t="shared" si="7"/>
        <v>0</v>
      </c>
      <c r="AJ32" s="6">
        <f t="shared" si="8"/>
        <v>0</v>
      </c>
    </row>
    <row r="33" spans="1:36">
      <c r="A33" s="2">
        <v>310001992</v>
      </c>
      <c r="B33" s="1" t="s">
        <v>49</v>
      </c>
      <c r="C33" s="1">
        <f>VLOOKUP(A33,Master_Item!B:E,4,0)</f>
        <v>380</v>
      </c>
      <c r="D33" s="1">
        <v>72</v>
      </c>
      <c r="E33" s="4">
        <f>_xlfn.IFNA(VLOOKUP($A33,'FST TT'!$C:$P,E$1,0),0)</f>
        <v>0</v>
      </c>
      <c r="F33" s="4">
        <f>_xlfn.IFNA(VLOOKUP($A33,'FST TT'!$C:$P,F$1,0),0)</f>
        <v>0</v>
      </c>
      <c r="G33" s="4">
        <f>_xlfn.IFNA(VLOOKUP($A33,'FST TT'!$C:$P,G$1,0),0)</f>
        <v>0</v>
      </c>
      <c r="H33" s="4">
        <f>_xlfn.IFNA(VLOOKUP($A33,'FST TT'!$C:$P,H$1,0),0)</f>
        <v>0</v>
      </c>
      <c r="I33" s="4">
        <f>_xlfn.IFNA(VLOOKUP($A33,'FST TT'!$C:$P,I$1,0),0)</f>
        <v>0</v>
      </c>
      <c r="J33" s="4">
        <f>_xlfn.IFNA(VLOOKUP($A33,'FST TT'!$C:$P,J$1,0),0)</f>
        <v>0</v>
      </c>
      <c r="K33" s="4">
        <f>_xlfn.IFNA(VLOOKUP($A33,'FST TT'!$C:$P,K$1,0),0)</f>
        <v>0</v>
      </c>
      <c r="L33" s="4">
        <f>_xlfn.IFNA(VLOOKUP($A33,'FST TT'!$C:$P,L$1,0),0)</f>
        <v>0</v>
      </c>
      <c r="M33" s="4">
        <f>_xlfn.IFNA(VLOOKUP($A33,'FST CV'!$C:$P,M$1,0),0)</f>
        <v>0</v>
      </c>
      <c r="N33" s="4">
        <f>_xlfn.IFNA(VLOOKUP($A33,'FST CV'!$C:$P,N$1,0),0)</f>
        <v>0</v>
      </c>
      <c r="O33" s="4">
        <f>_xlfn.IFNA(VLOOKUP($A33,'FST CV'!$C:$P,O$1,0),0)</f>
        <v>0</v>
      </c>
      <c r="P33" s="4">
        <f>_xlfn.IFNA(VLOOKUP($A33,'FST CV'!$C:$P,P$1,0),0)</f>
        <v>0</v>
      </c>
      <c r="Q33" s="4">
        <f>_xlfn.IFNA(VLOOKUP($A33,'FST CV'!$C:$P,Q$1,0),0)</f>
        <v>0</v>
      </c>
      <c r="R33" s="4">
        <f>_xlfn.IFNA(VLOOKUP($A33,'FST CV'!$C:$P,R$1,0),0)</f>
        <v>0</v>
      </c>
      <c r="S33" s="4">
        <f>_xlfn.IFNA(VLOOKUP($A33,'FST CV'!$C:$P,S$1,0),0)</f>
        <v>0</v>
      </c>
      <c r="T33" s="4">
        <f>_xlfn.IFNA(VLOOKUP($A33,'FST CV'!$C:$P,T$1,0),0)</f>
        <v>0</v>
      </c>
      <c r="U33" s="4">
        <f>_xlfn.IFNA(VLOOKUP($A33,'FST OMT'!$C:$P,U$1,0),0)</f>
        <v>0</v>
      </c>
      <c r="V33" s="4">
        <f>_xlfn.IFNA(VLOOKUP($A33,'FST OMT'!$C:$P,V$1,0),0)</f>
        <v>0</v>
      </c>
      <c r="W33" s="4">
        <f>_xlfn.IFNA(VLOOKUP($A33,'FST OMT'!$C:$P,W$1,0),0)</f>
        <v>0</v>
      </c>
      <c r="X33" s="4">
        <f>_xlfn.IFNA(VLOOKUP($A33,'FST OMT'!$C:$P,X$1,0),0)</f>
        <v>0</v>
      </c>
      <c r="Y33" s="4">
        <f>_xlfn.IFNA(VLOOKUP($A33,'FST OMT'!$C:$P,Y$1,0),0)</f>
        <v>0</v>
      </c>
      <c r="Z33" s="4">
        <f>_xlfn.IFNA(VLOOKUP($A33,'FST OMT'!$C:$P,Z$1,0),0)</f>
        <v>0</v>
      </c>
      <c r="AA33" s="4">
        <f>_xlfn.IFNA(VLOOKUP($A33,'FST OMT'!$C:$P,AA$1,0),0)</f>
        <v>0</v>
      </c>
      <c r="AB33" s="4">
        <f>_xlfn.IFNA(VLOOKUP($A33,'FST OMT'!$C:$P,AB$1,0),0)</f>
        <v>0</v>
      </c>
      <c r="AC33" s="6">
        <f t="shared" si="1"/>
        <v>0</v>
      </c>
      <c r="AD33" s="6">
        <f t="shared" si="2"/>
        <v>0</v>
      </c>
      <c r="AE33" s="6">
        <f t="shared" si="3"/>
        <v>0</v>
      </c>
      <c r="AF33" s="6">
        <f t="shared" si="4"/>
        <v>0</v>
      </c>
      <c r="AG33" s="6">
        <f t="shared" si="5"/>
        <v>0</v>
      </c>
      <c r="AH33" s="6">
        <f t="shared" si="6"/>
        <v>0</v>
      </c>
      <c r="AI33" s="6">
        <f t="shared" si="7"/>
        <v>0</v>
      </c>
      <c r="AJ33" s="6">
        <f t="shared" si="8"/>
        <v>0</v>
      </c>
    </row>
    <row r="34" spans="1:36">
      <c r="A34" s="2">
        <v>310002142</v>
      </c>
      <c r="B34" s="1" t="s">
        <v>50</v>
      </c>
      <c r="C34" s="1">
        <f>VLOOKUP(A34,Master_Item!B:E,4,0)</f>
        <v>380</v>
      </c>
      <c r="D34" s="1">
        <v>72</v>
      </c>
      <c r="E34" s="4">
        <f>_xlfn.IFNA(VLOOKUP($A34,'FST TT'!$C:$P,E$1,0),0)</f>
        <v>0</v>
      </c>
      <c r="F34" s="4">
        <f>_xlfn.IFNA(VLOOKUP($A34,'FST TT'!$C:$P,F$1,0),0)</f>
        <v>0</v>
      </c>
      <c r="G34" s="4">
        <f>_xlfn.IFNA(VLOOKUP($A34,'FST TT'!$C:$P,G$1,0),0)</f>
        <v>0</v>
      </c>
      <c r="H34" s="4">
        <f>_xlfn.IFNA(VLOOKUP($A34,'FST TT'!$C:$P,H$1,0),0)</f>
        <v>0</v>
      </c>
      <c r="I34" s="4">
        <f>_xlfn.IFNA(VLOOKUP($A34,'FST TT'!$C:$P,I$1,0),0)</f>
        <v>0</v>
      </c>
      <c r="J34" s="4">
        <f>_xlfn.IFNA(VLOOKUP($A34,'FST TT'!$C:$P,J$1,0),0)</f>
        <v>0</v>
      </c>
      <c r="K34" s="4">
        <f>_xlfn.IFNA(VLOOKUP($A34,'FST TT'!$C:$P,K$1,0),0)</f>
        <v>0</v>
      </c>
      <c r="L34" s="4">
        <f>_xlfn.IFNA(VLOOKUP($A34,'FST TT'!$C:$P,L$1,0),0)</f>
        <v>0</v>
      </c>
      <c r="M34" s="4">
        <f>_xlfn.IFNA(VLOOKUP($A34,'FST CV'!$C:$P,M$1,0),0)</f>
        <v>0</v>
      </c>
      <c r="N34" s="4">
        <f>_xlfn.IFNA(VLOOKUP($A34,'FST CV'!$C:$P,N$1,0),0)</f>
        <v>0</v>
      </c>
      <c r="O34" s="4">
        <f>_xlfn.IFNA(VLOOKUP($A34,'FST CV'!$C:$P,O$1,0),0)</f>
        <v>0</v>
      </c>
      <c r="P34" s="4">
        <f>_xlfn.IFNA(VLOOKUP($A34,'FST CV'!$C:$P,P$1,0),0)</f>
        <v>0</v>
      </c>
      <c r="Q34" s="4">
        <f>_xlfn.IFNA(VLOOKUP($A34,'FST CV'!$C:$P,Q$1,0),0)</f>
        <v>0</v>
      </c>
      <c r="R34" s="4">
        <f>_xlfn.IFNA(VLOOKUP($A34,'FST CV'!$C:$P,R$1,0),0)</f>
        <v>0</v>
      </c>
      <c r="S34" s="4">
        <f>_xlfn.IFNA(VLOOKUP($A34,'FST CV'!$C:$P,S$1,0),0)</f>
        <v>0</v>
      </c>
      <c r="T34" s="4">
        <f>_xlfn.IFNA(VLOOKUP($A34,'FST CV'!$C:$P,T$1,0),0)</f>
        <v>0</v>
      </c>
      <c r="U34" s="4">
        <f>_xlfn.IFNA(VLOOKUP($A34,'FST OMT'!$C:$P,U$1,0),0)</f>
        <v>0</v>
      </c>
      <c r="V34" s="4">
        <f>_xlfn.IFNA(VLOOKUP($A34,'FST OMT'!$C:$P,V$1,0),0)</f>
        <v>0</v>
      </c>
      <c r="W34" s="4">
        <f>_xlfn.IFNA(VLOOKUP($A34,'FST OMT'!$C:$P,W$1,0),0)</f>
        <v>0</v>
      </c>
      <c r="X34" s="4">
        <f>_xlfn.IFNA(VLOOKUP($A34,'FST OMT'!$C:$P,X$1,0),0)</f>
        <v>0</v>
      </c>
      <c r="Y34" s="4">
        <f>_xlfn.IFNA(VLOOKUP($A34,'FST OMT'!$C:$P,Y$1,0),0)</f>
        <v>0</v>
      </c>
      <c r="Z34" s="4">
        <f>_xlfn.IFNA(VLOOKUP($A34,'FST OMT'!$C:$P,Z$1,0),0)</f>
        <v>0</v>
      </c>
      <c r="AA34" s="4">
        <f>_xlfn.IFNA(VLOOKUP($A34,'FST OMT'!$C:$P,AA$1,0),0)</f>
        <v>0</v>
      </c>
      <c r="AB34" s="4">
        <f>_xlfn.IFNA(VLOOKUP($A34,'FST OMT'!$C:$P,AB$1,0),0)</f>
        <v>0</v>
      </c>
      <c r="AC34" s="6">
        <f t="shared" si="1"/>
        <v>0</v>
      </c>
      <c r="AD34" s="6">
        <f t="shared" si="2"/>
        <v>0</v>
      </c>
      <c r="AE34" s="6">
        <f t="shared" si="3"/>
        <v>0</v>
      </c>
      <c r="AF34" s="6">
        <f t="shared" si="4"/>
        <v>0</v>
      </c>
      <c r="AG34" s="6">
        <f t="shared" si="5"/>
        <v>0</v>
      </c>
      <c r="AH34" s="6">
        <f t="shared" si="6"/>
        <v>0</v>
      </c>
      <c r="AI34" s="6">
        <f t="shared" si="7"/>
        <v>0</v>
      </c>
      <c r="AJ34" s="6">
        <f t="shared" si="8"/>
        <v>0</v>
      </c>
    </row>
    <row r="35" spans="1:36">
      <c r="A35" s="2">
        <v>310002143</v>
      </c>
      <c r="B35" s="1" t="s">
        <v>51</v>
      </c>
      <c r="C35" s="1">
        <f>VLOOKUP(A35,Master_Item!B:E,4,0)</f>
        <v>380</v>
      </c>
      <c r="D35" s="1">
        <v>72</v>
      </c>
      <c r="E35" s="4">
        <f>_xlfn.IFNA(VLOOKUP($A35,'FST TT'!$C:$P,E$1,0),0)</f>
        <v>0</v>
      </c>
      <c r="F35" s="4">
        <f>_xlfn.IFNA(VLOOKUP($A35,'FST TT'!$C:$P,F$1,0),0)</f>
        <v>0</v>
      </c>
      <c r="G35" s="4">
        <f>_xlfn.IFNA(VLOOKUP($A35,'FST TT'!$C:$P,G$1,0),0)</f>
        <v>0</v>
      </c>
      <c r="H35" s="4">
        <f>_xlfn.IFNA(VLOOKUP($A35,'FST TT'!$C:$P,H$1,0),0)</f>
        <v>0</v>
      </c>
      <c r="I35" s="4">
        <f>_xlfn.IFNA(VLOOKUP($A35,'FST TT'!$C:$P,I$1,0),0)</f>
        <v>0</v>
      </c>
      <c r="J35" s="4">
        <f>_xlfn.IFNA(VLOOKUP($A35,'FST TT'!$C:$P,J$1,0),0)</f>
        <v>0</v>
      </c>
      <c r="K35" s="4">
        <f>_xlfn.IFNA(VLOOKUP($A35,'FST TT'!$C:$P,K$1,0),0)</f>
        <v>0</v>
      </c>
      <c r="L35" s="4">
        <f>_xlfn.IFNA(VLOOKUP($A35,'FST TT'!$C:$P,L$1,0),0)</f>
        <v>0</v>
      </c>
      <c r="M35" s="4">
        <f>_xlfn.IFNA(VLOOKUP($A35,'FST CV'!$C:$P,M$1,0),0)</f>
        <v>0</v>
      </c>
      <c r="N35" s="4">
        <f>_xlfn.IFNA(VLOOKUP($A35,'FST CV'!$C:$P,N$1,0),0)</f>
        <v>0</v>
      </c>
      <c r="O35" s="4">
        <f>_xlfn.IFNA(VLOOKUP($A35,'FST CV'!$C:$P,O$1,0),0)</f>
        <v>0</v>
      </c>
      <c r="P35" s="4">
        <f>_xlfn.IFNA(VLOOKUP($A35,'FST CV'!$C:$P,P$1,0),0)</f>
        <v>0</v>
      </c>
      <c r="Q35" s="4">
        <f>_xlfn.IFNA(VLOOKUP($A35,'FST CV'!$C:$P,Q$1,0),0)</f>
        <v>0</v>
      </c>
      <c r="R35" s="4">
        <f>_xlfn.IFNA(VLOOKUP($A35,'FST CV'!$C:$P,R$1,0),0)</f>
        <v>0</v>
      </c>
      <c r="S35" s="4">
        <f>_xlfn.IFNA(VLOOKUP($A35,'FST CV'!$C:$P,S$1,0),0)</f>
        <v>0</v>
      </c>
      <c r="T35" s="4">
        <f>_xlfn.IFNA(VLOOKUP($A35,'FST CV'!$C:$P,T$1,0),0)</f>
        <v>0</v>
      </c>
      <c r="U35" s="4">
        <f>_xlfn.IFNA(VLOOKUP($A35,'FST OMT'!$C:$P,U$1,0),0)</f>
        <v>0</v>
      </c>
      <c r="V35" s="4">
        <f>_xlfn.IFNA(VLOOKUP($A35,'FST OMT'!$C:$P,V$1,0),0)</f>
        <v>0</v>
      </c>
      <c r="W35" s="4">
        <f>_xlfn.IFNA(VLOOKUP($A35,'FST OMT'!$C:$P,W$1,0),0)</f>
        <v>0</v>
      </c>
      <c r="X35" s="4">
        <f>_xlfn.IFNA(VLOOKUP($A35,'FST OMT'!$C:$P,X$1,0),0)</f>
        <v>0</v>
      </c>
      <c r="Y35" s="4">
        <f>_xlfn.IFNA(VLOOKUP($A35,'FST OMT'!$C:$P,Y$1,0),0)</f>
        <v>0</v>
      </c>
      <c r="Z35" s="4">
        <f>_xlfn.IFNA(VLOOKUP($A35,'FST OMT'!$C:$P,Z$1,0),0)</f>
        <v>0</v>
      </c>
      <c r="AA35" s="4">
        <f>_xlfn.IFNA(VLOOKUP($A35,'FST OMT'!$C:$P,AA$1,0),0)</f>
        <v>0</v>
      </c>
      <c r="AB35" s="4">
        <f>_xlfn.IFNA(VLOOKUP($A35,'FST OMT'!$C:$P,AB$1,0),0)</f>
        <v>0</v>
      </c>
      <c r="AC35" s="6">
        <f t="shared" si="1"/>
        <v>0</v>
      </c>
      <c r="AD35" s="6">
        <f t="shared" si="2"/>
        <v>0</v>
      </c>
      <c r="AE35" s="6">
        <f t="shared" si="3"/>
        <v>0</v>
      </c>
      <c r="AF35" s="6">
        <f t="shared" si="4"/>
        <v>0</v>
      </c>
      <c r="AG35" s="6">
        <f t="shared" si="5"/>
        <v>0</v>
      </c>
      <c r="AH35" s="6">
        <f t="shared" si="6"/>
        <v>0</v>
      </c>
      <c r="AI35" s="6">
        <f t="shared" si="7"/>
        <v>0</v>
      </c>
      <c r="AJ35" s="6">
        <f t="shared" si="8"/>
        <v>0</v>
      </c>
    </row>
    <row r="36" spans="1:36">
      <c r="A36" s="2">
        <v>310002879</v>
      </c>
      <c r="B36" s="1" t="s">
        <v>52</v>
      </c>
      <c r="C36" s="1">
        <f>VLOOKUP(A36,Master_Item!B:E,4,0)</f>
        <v>380</v>
      </c>
      <c r="D36" s="1">
        <v>72</v>
      </c>
      <c r="E36" s="4">
        <f>_xlfn.IFNA(VLOOKUP($A36,'FST TT'!$C:$P,E$1,0),0)</f>
        <v>0</v>
      </c>
      <c r="F36" s="4">
        <f>_xlfn.IFNA(VLOOKUP($A36,'FST TT'!$C:$P,F$1,0),0)</f>
        <v>0</v>
      </c>
      <c r="G36" s="4">
        <f>_xlfn.IFNA(VLOOKUP($A36,'FST TT'!$C:$P,G$1,0),0)</f>
        <v>0</v>
      </c>
      <c r="H36" s="4">
        <f>_xlfn.IFNA(VLOOKUP($A36,'FST TT'!$C:$P,H$1,0),0)</f>
        <v>0</v>
      </c>
      <c r="I36" s="4">
        <f>_xlfn.IFNA(VLOOKUP($A36,'FST TT'!$C:$P,I$1,0),0)</f>
        <v>0</v>
      </c>
      <c r="J36" s="4">
        <f>_xlfn.IFNA(VLOOKUP($A36,'FST TT'!$C:$P,J$1,0),0)</f>
        <v>0</v>
      </c>
      <c r="K36" s="4">
        <f>_xlfn.IFNA(VLOOKUP($A36,'FST TT'!$C:$P,K$1,0),0)</f>
        <v>0</v>
      </c>
      <c r="L36" s="4">
        <f>_xlfn.IFNA(VLOOKUP($A36,'FST TT'!$C:$P,L$1,0),0)</f>
        <v>0</v>
      </c>
      <c r="M36" s="4">
        <f>_xlfn.IFNA(VLOOKUP($A36,'FST CV'!$C:$P,M$1,0),0)</f>
        <v>0</v>
      </c>
      <c r="N36" s="4">
        <f>_xlfn.IFNA(VLOOKUP($A36,'FST CV'!$C:$P,N$1,0),0)</f>
        <v>0</v>
      </c>
      <c r="O36" s="4">
        <f>_xlfn.IFNA(VLOOKUP($A36,'FST CV'!$C:$P,O$1,0),0)</f>
        <v>0</v>
      </c>
      <c r="P36" s="4">
        <f>_xlfn.IFNA(VLOOKUP($A36,'FST CV'!$C:$P,P$1,0),0)</f>
        <v>0</v>
      </c>
      <c r="Q36" s="4">
        <f>_xlfn.IFNA(VLOOKUP($A36,'FST CV'!$C:$P,Q$1,0),0)</f>
        <v>0</v>
      </c>
      <c r="R36" s="4">
        <f>_xlfn.IFNA(VLOOKUP($A36,'FST CV'!$C:$P,R$1,0),0)</f>
        <v>0</v>
      </c>
      <c r="S36" s="4">
        <f>_xlfn.IFNA(VLOOKUP($A36,'FST CV'!$C:$P,S$1,0),0)</f>
        <v>0</v>
      </c>
      <c r="T36" s="4">
        <f>_xlfn.IFNA(VLOOKUP($A36,'FST CV'!$C:$P,T$1,0),0)</f>
        <v>0</v>
      </c>
      <c r="U36" s="4">
        <f>_xlfn.IFNA(VLOOKUP($A36,'FST OMT'!$C:$P,U$1,0),0)</f>
        <v>0</v>
      </c>
      <c r="V36" s="4">
        <f>_xlfn.IFNA(VLOOKUP($A36,'FST OMT'!$C:$P,V$1,0),0)</f>
        <v>0</v>
      </c>
      <c r="W36" s="4">
        <f>_xlfn.IFNA(VLOOKUP($A36,'FST OMT'!$C:$P,W$1,0),0)</f>
        <v>0</v>
      </c>
      <c r="X36" s="4">
        <f>_xlfn.IFNA(VLOOKUP($A36,'FST OMT'!$C:$P,X$1,0),0)</f>
        <v>0</v>
      </c>
      <c r="Y36" s="4">
        <f>_xlfn.IFNA(VLOOKUP($A36,'FST OMT'!$C:$P,Y$1,0),0)</f>
        <v>0</v>
      </c>
      <c r="Z36" s="4">
        <f>_xlfn.IFNA(VLOOKUP($A36,'FST OMT'!$C:$P,Z$1,0),0)</f>
        <v>0</v>
      </c>
      <c r="AA36" s="4">
        <f>_xlfn.IFNA(VLOOKUP($A36,'FST OMT'!$C:$P,AA$1,0),0)</f>
        <v>0</v>
      </c>
      <c r="AB36" s="4">
        <f>_xlfn.IFNA(VLOOKUP($A36,'FST OMT'!$C:$P,AB$1,0),0)</f>
        <v>0</v>
      </c>
      <c r="AC36" s="6">
        <f t="shared" si="1"/>
        <v>0</v>
      </c>
      <c r="AD36" s="6">
        <f t="shared" si="2"/>
        <v>0</v>
      </c>
      <c r="AE36" s="6">
        <f t="shared" si="3"/>
        <v>0</v>
      </c>
      <c r="AF36" s="6">
        <f t="shared" si="4"/>
        <v>0</v>
      </c>
      <c r="AG36" s="6">
        <f t="shared" si="5"/>
        <v>0</v>
      </c>
      <c r="AH36" s="6">
        <f t="shared" si="6"/>
        <v>0</v>
      </c>
      <c r="AI36" s="6">
        <f t="shared" si="7"/>
        <v>0</v>
      </c>
      <c r="AJ36" s="6">
        <f t="shared" si="8"/>
        <v>0</v>
      </c>
    </row>
    <row r="37" spans="1:36">
      <c r="A37" s="2">
        <v>310002905</v>
      </c>
      <c r="B37" s="1" t="s">
        <v>53</v>
      </c>
      <c r="C37" s="1">
        <f>VLOOKUP(A37,Master_Item!B:E,4,0)</f>
        <v>400</v>
      </c>
      <c r="D37" s="1">
        <v>60</v>
      </c>
      <c r="E37" s="4">
        <f>_xlfn.IFNA(VLOOKUP($A37,'FST TT'!$C:$P,E$1,0),0)</f>
        <v>12470</v>
      </c>
      <c r="F37" s="4">
        <f>_xlfn.IFNA(VLOOKUP($A37,'FST TT'!$C:$P,F$1,0),0)</f>
        <v>22297</v>
      </c>
      <c r="G37" s="4">
        <f>_xlfn.IFNA(VLOOKUP($A37,'FST TT'!$C:$P,G$1,0),0)</f>
        <v>22935</v>
      </c>
      <c r="H37" s="4">
        <f>_xlfn.IFNA(VLOOKUP($A37,'FST TT'!$C:$P,H$1,0),0)</f>
        <v>16488</v>
      </c>
      <c r="I37" s="4">
        <f>_xlfn.IFNA(VLOOKUP($A37,'FST TT'!$C:$P,I$1,0),0)</f>
        <v>2570</v>
      </c>
      <c r="J37" s="4">
        <f>_xlfn.IFNA(VLOOKUP($A37,'FST TT'!$C:$P,J$1,0),0)</f>
        <v>8094</v>
      </c>
      <c r="K37" s="4">
        <f>_xlfn.IFNA(VLOOKUP($A37,'FST TT'!$C:$P,K$1,0),0)</f>
        <v>28300</v>
      </c>
      <c r="L37" s="4">
        <f>_xlfn.IFNA(VLOOKUP($A37,'FST TT'!$C:$P,L$1,0),0)</f>
        <v>23169</v>
      </c>
      <c r="M37" s="4">
        <f>_xlfn.IFNA(VLOOKUP($A37,'FST CV'!$C:$P,M$1,0),0)</f>
        <v>0</v>
      </c>
      <c r="N37" s="4">
        <f>_xlfn.IFNA(VLOOKUP($A37,'FST CV'!$C:$P,N$1,0),0)</f>
        <v>0</v>
      </c>
      <c r="O37" s="4">
        <f>_xlfn.IFNA(VLOOKUP($A37,'FST CV'!$C:$P,O$1,0),0)</f>
        <v>0</v>
      </c>
      <c r="P37" s="4">
        <f>_xlfn.IFNA(VLOOKUP($A37,'FST CV'!$C:$P,P$1,0),0)</f>
        <v>0</v>
      </c>
      <c r="Q37" s="4">
        <f>_xlfn.IFNA(VLOOKUP($A37,'FST CV'!$C:$P,Q$1,0),0)</f>
        <v>0</v>
      </c>
      <c r="R37" s="4">
        <f>_xlfn.IFNA(VLOOKUP($A37,'FST CV'!$C:$P,R$1,0),0)</f>
        <v>0</v>
      </c>
      <c r="S37" s="4">
        <f>_xlfn.IFNA(VLOOKUP($A37,'FST CV'!$C:$P,S$1,0),0)</f>
        <v>0</v>
      </c>
      <c r="T37" s="4">
        <f>_xlfn.IFNA(VLOOKUP($A37,'FST CV'!$C:$P,T$1,0),0)</f>
        <v>0</v>
      </c>
      <c r="U37" s="4">
        <f>_xlfn.IFNA(VLOOKUP($A37,'FST OMT'!$C:$P,U$1,0),0)</f>
        <v>0</v>
      </c>
      <c r="V37" s="4">
        <f>_xlfn.IFNA(VLOOKUP($A37,'FST OMT'!$C:$P,V$1,0),0)</f>
        <v>0</v>
      </c>
      <c r="W37" s="4">
        <f>_xlfn.IFNA(VLOOKUP($A37,'FST OMT'!$C:$P,W$1,0),0)</f>
        <v>0</v>
      </c>
      <c r="X37" s="4">
        <f>_xlfn.IFNA(VLOOKUP($A37,'FST OMT'!$C:$P,X$1,0),0)</f>
        <v>0</v>
      </c>
      <c r="Y37" s="4">
        <f>_xlfn.IFNA(VLOOKUP($A37,'FST OMT'!$C:$P,Y$1,0),0)</f>
        <v>0</v>
      </c>
      <c r="Z37" s="4">
        <f>_xlfn.IFNA(VLOOKUP($A37,'FST OMT'!$C:$P,Z$1,0),0)</f>
        <v>0</v>
      </c>
      <c r="AA37" s="4">
        <f>_xlfn.IFNA(VLOOKUP($A37,'FST OMT'!$C:$P,AA$1,0),0)</f>
        <v>0</v>
      </c>
      <c r="AB37" s="4">
        <f>_xlfn.IFNA(VLOOKUP($A37,'FST OMT'!$C:$P,AB$1,0),0)</f>
        <v>0</v>
      </c>
      <c r="AC37" s="6">
        <f t="shared" si="1"/>
        <v>12470</v>
      </c>
      <c r="AD37" s="6">
        <f t="shared" si="2"/>
        <v>22297</v>
      </c>
      <c r="AE37" s="6">
        <f t="shared" si="3"/>
        <v>22935</v>
      </c>
      <c r="AF37" s="6">
        <f t="shared" si="4"/>
        <v>16488</v>
      </c>
      <c r="AG37" s="6">
        <f t="shared" si="5"/>
        <v>2570</v>
      </c>
      <c r="AH37" s="6">
        <f t="shared" si="6"/>
        <v>8094</v>
      </c>
      <c r="AI37" s="6">
        <f t="shared" si="7"/>
        <v>28300</v>
      </c>
      <c r="AJ37" s="6">
        <f t="shared" si="8"/>
        <v>23169</v>
      </c>
    </row>
    <row r="38" spans="1:36">
      <c r="A38" s="2">
        <v>310002904</v>
      </c>
      <c r="B38" s="1" t="s">
        <v>54</v>
      </c>
      <c r="C38" s="1">
        <f>VLOOKUP(A38,Master_Item!B:E,4,0)</f>
        <v>400</v>
      </c>
      <c r="D38" s="1">
        <v>60</v>
      </c>
      <c r="E38" s="4">
        <f>_xlfn.IFNA(VLOOKUP($A38,'FST TT'!$C:$P,E$1,0),0)</f>
        <v>0</v>
      </c>
      <c r="F38" s="4">
        <f>_xlfn.IFNA(VLOOKUP($A38,'FST TT'!$C:$P,F$1,0),0)</f>
        <v>20</v>
      </c>
      <c r="G38" s="4">
        <f>_xlfn.IFNA(VLOOKUP($A38,'FST TT'!$C:$P,G$1,0),0)</f>
        <v>0</v>
      </c>
      <c r="H38" s="4">
        <f>_xlfn.IFNA(VLOOKUP($A38,'FST TT'!$C:$P,H$1,0),0)</f>
        <v>0</v>
      </c>
      <c r="I38" s="4">
        <f>_xlfn.IFNA(VLOOKUP($A38,'FST TT'!$C:$P,I$1,0),0)</f>
        <v>0</v>
      </c>
      <c r="J38" s="4">
        <f>_xlfn.IFNA(VLOOKUP($A38,'FST TT'!$C:$P,J$1,0),0)</f>
        <v>35</v>
      </c>
      <c r="K38" s="4">
        <f>_xlfn.IFNA(VLOOKUP($A38,'FST TT'!$C:$P,K$1,0),0)</f>
        <v>0</v>
      </c>
      <c r="L38" s="4">
        <f>_xlfn.IFNA(VLOOKUP($A38,'FST TT'!$C:$P,L$1,0),0)</f>
        <v>0</v>
      </c>
      <c r="M38" s="4">
        <f>_xlfn.IFNA(VLOOKUP($A38,'FST CV'!$C:$P,M$1,0),0)</f>
        <v>0</v>
      </c>
      <c r="N38" s="4">
        <f>_xlfn.IFNA(VLOOKUP($A38,'FST CV'!$C:$P,N$1,0),0)</f>
        <v>0</v>
      </c>
      <c r="O38" s="4">
        <f>_xlfn.IFNA(VLOOKUP($A38,'FST CV'!$C:$P,O$1,0),0)</f>
        <v>0</v>
      </c>
      <c r="P38" s="4">
        <f>_xlfn.IFNA(VLOOKUP($A38,'FST CV'!$C:$P,P$1,0),0)</f>
        <v>0</v>
      </c>
      <c r="Q38" s="4">
        <f>_xlfn.IFNA(VLOOKUP($A38,'FST CV'!$C:$P,Q$1,0),0)</f>
        <v>0</v>
      </c>
      <c r="R38" s="4">
        <f>_xlfn.IFNA(VLOOKUP($A38,'FST CV'!$C:$P,R$1,0),0)</f>
        <v>0</v>
      </c>
      <c r="S38" s="4">
        <f>_xlfn.IFNA(VLOOKUP($A38,'FST CV'!$C:$P,S$1,0),0)</f>
        <v>0</v>
      </c>
      <c r="T38" s="4">
        <f>_xlfn.IFNA(VLOOKUP($A38,'FST CV'!$C:$P,T$1,0),0)</f>
        <v>0</v>
      </c>
      <c r="U38" s="4">
        <f>_xlfn.IFNA(VLOOKUP($A38,'FST OMT'!$C:$P,U$1,0),0)</f>
        <v>0</v>
      </c>
      <c r="V38" s="4">
        <f>_xlfn.IFNA(VLOOKUP($A38,'FST OMT'!$C:$P,V$1,0),0)</f>
        <v>0</v>
      </c>
      <c r="W38" s="4">
        <f>_xlfn.IFNA(VLOOKUP($A38,'FST OMT'!$C:$P,W$1,0),0)</f>
        <v>0</v>
      </c>
      <c r="X38" s="4">
        <f>_xlfn.IFNA(VLOOKUP($A38,'FST OMT'!$C:$P,X$1,0),0)</f>
        <v>0</v>
      </c>
      <c r="Y38" s="4">
        <f>_xlfn.IFNA(VLOOKUP($A38,'FST OMT'!$C:$P,Y$1,0),0)</f>
        <v>0</v>
      </c>
      <c r="Z38" s="4">
        <f>_xlfn.IFNA(VLOOKUP($A38,'FST OMT'!$C:$P,Z$1,0),0)</f>
        <v>0</v>
      </c>
      <c r="AA38" s="4">
        <f>_xlfn.IFNA(VLOOKUP($A38,'FST OMT'!$C:$P,AA$1,0),0)</f>
        <v>0</v>
      </c>
      <c r="AB38" s="4">
        <f>_xlfn.IFNA(VLOOKUP($A38,'FST OMT'!$C:$P,AB$1,0),0)</f>
        <v>0</v>
      </c>
      <c r="AC38" s="6">
        <f t="shared" si="1"/>
        <v>0</v>
      </c>
      <c r="AD38" s="6">
        <f t="shared" si="2"/>
        <v>20</v>
      </c>
      <c r="AE38" s="6">
        <f t="shared" si="3"/>
        <v>0</v>
      </c>
      <c r="AF38" s="6">
        <f t="shared" si="4"/>
        <v>0</v>
      </c>
      <c r="AG38" s="6">
        <f t="shared" si="5"/>
        <v>0</v>
      </c>
      <c r="AH38" s="6">
        <f t="shared" si="6"/>
        <v>35</v>
      </c>
      <c r="AI38" s="6">
        <f t="shared" si="7"/>
        <v>0</v>
      </c>
      <c r="AJ38" s="6">
        <f t="shared" si="8"/>
        <v>0</v>
      </c>
    </row>
    <row r="39" spans="1:36">
      <c r="A39" s="2">
        <v>310002906</v>
      </c>
      <c r="B39" s="1" t="s">
        <v>55</v>
      </c>
      <c r="C39" s="1">
        <f>VLOOKUP(A39,Master_Item!B:E,4,0)</f>
        <v>400</v>
      </c>
      <c r="D39" s="1">
        <v>60</v>
      </c>
      <c r="E39" s="4">
        <f>_xlfn.IFNA(VLOOKUP($A39,'FST TT'!$C:$P,E$1,0),0)</f>
        <v>0</v>
      </c>
      <c r="F39" s="4">
        <f>_xlfn.IFNA(VLOOKUP($A39,'FST TT'!$C:$P,F$1,0),0)</f>
        <v>0</v>
      </c>
      <c r="G39" s="4">
        <f>_xlfn.IFNA(VLOOKUP($A39,'FST TT'!$C:$P,G$1,0),0)</f>
        <v>0</v>
      </c>
      <c r="H39" s="4">
        <f>_xlfn.IFNA(VLOOKUP($A39,'FST TT'!$C:$P,H$1,0),0)</f>
        <v>0</v>
      </c>
      <c r="I39" s="4">
        <f>_xlfn.IFNA(VLOOKUP($A39,'FST TT'!$C:$P,I$1,0),0)</f>
        <v>0</v>
      </c>
      <c r="J39" s="4">
        <f>_xlfn.IFNA(VLOOKUP($A39,'FST TT'!$C:$P,J$1,0),0)</f>
        <v>0</v>
      </c>
      <c r="K39" s="4">
        <f>_xlfn.IFNA(VLOOKUP($A39,'FST TT'!$C:$P,K$1,0),0)</f>
        <v>0</v>
      </c>
      <c r="L39" s="4">
        <f>_xlfn.IFNA(VLOOKUP($A39,'FST TT'!$C:$P,L$1,0),0)</f>
        <v>0</v>
      </c>
      <c r="M39" s="4">
        <f>_xlfn.IFNA(VLOOKUP($A39,'FST CV'!$C:$P,M$1,0),0)</f>
        <v>0</v>
      </c>
      <c r="N39" s="4">
        <f>_xlfn.IFNA(VLOOKUP($A39,'FST CV'!$C:$P,N$1,0),0)</f>
        <v>0</v>
      </c>
      <c r="O39" s="4">
        <f>_xlfn.IFNA(VLOOKUP($A39,'FST CV'!$C:$P,O$1,0),0)</f>
        <v>0</v>
      </c>
      <c r="P39" s="4">
        <f>_xlfn.IFNA(VLOOKUP($A39,'FST CV'!$C:$P,P$1,0),0)</f>
        <v>0</v>
      </c>
      <c r="Q39" s="4">
        <f>_xlfn.IFNA(VLOOKUP($A39,'FST CV'!$C:$P,Q$1,0),0)</f>
        <v>0</v>
      </c>
      <c r="R39" s="4">
        <f>_xlfn.IFNA(VLOOKUP($A39,'FST CV'!$C:$P,R$1,0),0)</f>
        <v>0</v>
      </c>
      <c r="S39" s="4">
        <f>_xlfn.IFNA(VLOOKUP($A39,'FST CV'!$C:$P,S$1,0),0)</f>
        <v>0</v>
      </c>
      <c r="T39" s="4">
        <f>_xlfn.IFNA(VLOOKUP($A39,'FST CV'!$C:$P,T$1,0),0)</f>
        <v>0</v>
      </c>
      <c r="U39" s="4">
        <f>_xlfn.IFNA(VLOOKUP($A39,'FST OMT'!$C:$P,U$1,0),0)</f>
        <v>0</v>
      </c>
      <c r="V39" s="4">
        <f>_xlfn.IFNA(VLOOKUP($A39,'FST OMT'!$C:$P,V$1,0),0)</f>
        <v>5</v>
      </c>
      <c r="W39" s="4">
        <f>_xlfn.IFNA(VLOOKUP($A39,'FST OMT'!$C:$P,W$1,0),0)</f>
        <v>0</v>
      </c>
      <c r="X39" s="4">
        <f>_xlfn.IFNA(VLOOKUP($A39,'FST OMT'!$C:$P,X$1,0),0)</f>
        <v>0</v>
      </c>
      <c r="Y39" s="4">
        <f>_xlfn.IFNA(VLOOKUP($A39,'FST OMT'!$C:$P,Y$1,0),0)</f>
        <v>0</v>
      </c>
      <c r="Z39" s="4">
        <f>_xlfn.IFNA(VLOOKUP($A39,'FST OMT'!$C:$P,Z$1,0),0)</f>
        <v>0</v>
      </c>
      <c r="AA39" s="4">
        <f>_xlfn.IFNA(VLOOKUP($A39,'FST OMT'!$C:$P,AA$1,0),0)</f>
        <v>0</v>
      </c>
      <c r="AB39" s="4">
        <f>_xlfn.IFNA(VLOOKUP($A39,'FST OMT'!$C:$P,AB$1,0),0)</f>
        <v>0</v>
      </c>
      <c r="AC39" s="6">
        <f t="shared" si="1"/>
        <v>0</v>
      </c>
      <c r="AD39" s="6">
        <f t="shared" si="2"/>
        <v>5</v>
      </c>
      <c r="AE39" s="6">
        <f t="shared" si="3"/>
        <v>0</v>
      </c>
      <c r="AF39" s="6">
        <f t="shared" si="4"/>
        <v>0</v>
      </c>
      <c r="AG39" s="6">
        <f t="shared" si="5"/>
        <v>0</v>
      </c>
      <c r="AH39" s="6">
        <f t="shared" si="6"/>
        <v>0</v>
      </c>
      <c r="AI39" s="6">
        <f t="shared" si="7"/>
        <v>0</v>
      </c>
      <c r="AJ39" s="6">
        <f t="shared" si="8"/>
        <v>0</v>
      </c>
    </row>
    <row r="40" spans="1:36">
      <c r="A40" s="2">
        <v>310003078</v>
      </c>
      <c r="B40" s="1" t="s">
        <v>56</v>
      </c>
      <c r="C40" s="1">
        <f>VLOOKUP(A40,Master_Item!B:E,4,0)</f>
        <v>400</v>
      </c>
      <c r="D40" s="1">
        <v>60</v>
      </c>
      <c r="E40" s="4">
        <f>_xlfn.IFNA(VLOOKUP($A40,'FST TT'!$C:$P,E$1,0),0)</f>
        <v>0</v>
      </c>
      <c r="F40" s="4">
        <f>_xlfn.IFNA(VLOOKUP($A40,'FST TT'!$C:$P,F$1,0),0)</f>
        <v>0</v>
      </c>
      <c r="G40" s="4">
        <f>_xlfn.IFNA(VLOOKUP($A40,'FST TT'!$C:$P,G$1,0),0)</f>
        <v>0</v>
      </c>
      <c r="H40" s="4">
        <f>_xlfn.IFNA(VLOOKUP($A40,'FST TT'!$C:$P,H$1,0),0)</f>
        <v>0</v>
      </c>
      <c r="I40" s="4">
        <f>_xlfn.IFNA(VLOOKUP($A40,'FST TT'!$C:$P,I$1,0),0)</f>
        <v>0</v>
      </c>
      <c r="J40" s="4">
        <f>_xlfn.IFNA(VLOOKUP($A40,'FST TT'!$C:$P,J$1,0),0)</f>
        <v>0</v>
      </c>
      <c r="K40" s="4">
        <f>_xlfn.IFNA(VLOOKUP($A40,'FST TT'!$C:$P,K$1,0),0)</f>
        <v>0</v>
      </c>
      <c r="L40" s="4">
        <f>_xlfn.IFNA(VLOOKUP($A40,'FST TT'!$C:$P,L$1,0),0)</f>
        <v>0</v>
      </c>
      <c r="M40" s="4">
        <f>_xlfn.IFNA(VLOOKUP($A40,'FST CV'!$C:$P,M$1,0),0)</f>
        <v>0</v>
      </c>
      <c r="N40" s="4">
        <f>_xlfn.IFNA(VLOOKUP($A40,'FST CV'!$C:$P,N$1,0),0)</f>
        <v>0</v>
      </c>
      <c r="O40" s="4">
        <f>_xlfn.IFNA(VLOOKUP($A40,'FST CV'!$C:$P,O$1,0),0)</f>
        <v>0</v>
      </c>
      <c r="P40" s="4">
        <f>_xlfn.IFNA(VLOOKUP($A40,'FST CV'!$C:$P,P$1,0),0)</f>
        <v>0</v>
      </c>
      <c r="Q40" s="4">
        <f>_xlfn.IFNA(VLOOKUP($A40,'FST CV'!$C:$P,Q$1,0),0)</f>
        <v>0</v>
      </c>
      <c r="R40" s="4">
        <f>_xlfn.IFNA(VLOOKUP($A40,'FST CV'!$C:$P,R$1,0),0)</f>
        <v>0</v>
      </c>
      <c r="S40" s="4">
        <f>_xlfn.IFNA(VLOOKUP($A40,'FST CV'!$C:$P,S$1,0),0)</f>
        <v>0</v>
      </c>
      <c r="T40" s="4">
        <f>_xlfn.IFNA(VLOOKUP($A40,'FST CV'!$C:$P,T$1,0),0)</f>
        <v>0</v>
      </c>
      <c r="U40" s="4">
        <f>_xlfn.IFNA(VLOOKUP($A40,'FST OMT'!$C:$P,U$1,0),0)</f>
        <v>0</v>
      </c>
      <c r="V40" s="4">
        <f>_xlfn.IFNA(VLOOKUP($A40,'FST OMT'!$C:$P,V$1,0),0)</f>
        <v>0</v>
      </c>
      <c r="W40" s="4">
        <f>_xlfn.IFNA(VLOOKUP($A40,'FST OMT'!$C:$P,W$1,0),0)</f>
        <v>0</v>
      </c>
      <c r="X40" s="4">
        <f>_xlfn.IFNA(VLOOKUP($A40,'FST OMT'!$C:$P,X$1,0),0)</f>
        <v>0</v>
      </c>
      <c r="Y40" s="4">
        <f>_xlfn.IFNA(VLOOKUP($A40,'FST OMT'!$C:$P,Y$1,0),0)</f>
        <v>0</v>
      </c>
      <c r="Z40" s="4">
        <f>_xlfn.IFNA(VLOOKUP($A40,'FST OMT'!$C:$P,Z$1,0),0)</f>
        <v>0</v>
      </c>
      <c r="AA40" s="4">
        <f>_xlfn.IFNA(VLOOKUP($A40,'FST OMT'!$C:$P,AA$1,0),0)</f>
        <v>0</v>
      </c>
      <c r="AB40" s="4">
        <f>_xlfn.IFNA(VLOOKUP($A40,'FST OMT'!$C:$P,AB$1,0),0)</f>
        <v>0</v>
      </c>
      <c r="AC40" s="6">
        <f t="shared" si="1"/>
        <v>0</v>
      </c>
      <c r="AD40" s="6">
        <f t="shared" si="2"/>
        <v>0</v>
      </c>
      <c r="AE40" s="6">
        <f t="shared" si="3"/>
        <v>0</v>
      </c>
      <c r="AF40" s="6">
        <f t="shared" si="4"/>
        <v>0</v>
      </c>
      <c r="AG40" s="6">
        <f t="shared" si="5"/>
        <v>0</v>
      </c>
      <c r="AH40" s="6">
        <f t="shared" si="6"/>
        <v>0</v>
      </c>
      <c r="AI40" s="6">
        <f t="shared" si="7"/>
        <v>0</v>
      </c>
      <c r="AJ40" s="6">
        <f t="shared" si="8"/>
        <v>0</v>
      </c>
    </row>
    <row r="41" spans="1:36">
      <c r="A41" s="2">
        <v>310002531</v>
      </c>
      <c r="B41" s="1" t="s">
        <v>57</v>
      </c>
      <c r="C41" s="1">
        <f>VLOOKUP(A41,Master_Item!B:E,4,0)</f>
        <v>350</v>
      </c>
      <c r="D41" s="1">
        <v>72</v>
      </c>
      <c r="E41" s="4">
        <f>_xlfn.IFNA(VLOOKUP($A41,'FST TT'!$C:$P,E$1,0),0)</f>
        <v>0</v>
      </c>
      <c r="F41" s="4">
        <f>_xlfn.IFNA(VLOOKUP($A41,'FST TT'!$C:$P,F$1,0),0)</f>
        <v>0</v>
      </c>
      <c r="G41" s="4">
        <f>_xlfn.IFNA(VLOOKUP($A41,'FST TT'!$C:$P,G$1,0),0)</f>
        <v>0</v>
      </c>
      <c r="H41" s="4">
        <f>_xlfn.IFNA(VLOOKUP($A41,'FST TT'!$C:$P,H$1,0),0)</f>
        <v>0</v>
      </c>
      <c r="I41" s="4">
        <f>_xlfn.IFNA(VLOOKUP($A41,'FST TT'!$C:$P,I$1,0),0)</f>
        <v>0</v>
      </c>
      <c r="J41" s="4">
        <f>_xlfn.IFNA(VLOOKUP($A41,'FST TT'!$C:$P,J$1,0),0)</f>
        <v>0</v>
      </c>
      <c r="K41" s="4">
        <f>_xlfn.IFNA(VLOOKUP($A41,'FST TT'!$C:$P,K$1,0),0)</f>
        <v>0</v>
      </c>
      <c r="L41" s="4">
        <f>_xlfn.IFNA(VLOOKUP($A41,'FST TT'!$C:$P,L$1,0),0)</f>
        <v>0</v>
      </c>
      <c r="M41" s="4">
        <f>_xlfn.IFNA(VLOOKUP($A41,'FST CV'!$C:$P,M$1,0),0)</f>
        <v>0</v>
      </c>
      <c r="N41" s="4">
        <f>_xlfn.IFNA(VLOOKUP($A41,'FST CV'!$C:$P,N$1,0),0)</f>
        <v>0</v>
      </c>
      <c r="O41" s="4">
        <f>_xlfn.IFNA(VLOOKUP($A41,'FST CV'!$C:$P,O$1,0),0)</f>
        <v>0</v>
      </c>
      <c r="P41" s="4">
        <f>_xlfn.IFNA(VLOOKUP($A41,'FST CV'!$C:$P,P$1,0),0)</f>
        <v>0</v>
      </c>
      <c r="Q41" s="4">
        <f>_xlfn.IFNA(VLOOKUP($A41,'FST CV'!$C:$P,Q$1,0),0)</f>
        <v>0</v>
      </c>
      <c r="R41" s="4">
        <f>_xlfn.IFNA(VLOOKUP($A41,'FST CV'!$C:$P,R$1,0),0)</f>
        <v>0</v>
      </c>
      <c r="S41" s="4">
        <f>_xlfn.IFNA(VLOOKUP($A41,'FST CV'!$C:$P,S$1,0),0)</f>
        <v>0</v>
      </c>
      <c r="T41" s="4">
        <f>_xlfn.IFNA(VLOOKUP($A41,'FST CV'!$C:$P,T$1,0),0)</f>
        <v>0</v>
      </c>
      <c r="U41" s="4">
        <f>_xlfn.IFNA(VLOOKUP($A41,'FST OMT'!$C:$P,U$1,0),0)</f>
        <v>0</v>
      </c>
      <c r="V41" s="4">
        <f>_xlfn.IFNA(VLOOKUP($A41,'FST OMT'!$C:$P,V$1,0),0)</f>
        <v>0</v>
      </c>
      <c r="W41" s="4">
        <f>_xlfn.IFNA(VLOOKUP($A41,'FST OMT'!$C:$P,W$1,0),0)</f>
        <v>0</v>
      </c>
      <c r="X41" s="4">
        <f>_xlfn.IFNA(VLOOKUP($A41,'FST OMT'!$C:$P,X$1,0),0)</f>
        <v>0</v>
      </c>
      <c r="Y41" s="4">
        <f>_xlfn.IFNA(VLOOKUP($A41,'FST OMT'!$C:$P,Y$1,0),0)</f>
        <v>0</v>
      </c>
      <c r="Z41" s="4">
        <f>_xlfn.IFNA(VLOOKUP($A41,'FST OMT'!$C:$P,Z$1,0),0)</f>
        <v>0</v>
      </c>
      <c r="AA41" s="4">
        <f>_xlfn.IFNA(VLOOKUP($A41,'FST OMT'!$C:$P,AA$1,0),0)</f>
        <v>0</v>
      </c>
      <c r="AB41" s="4">
        <f>_xlfn.IFNA(VLOOKUP($A41,'FST OMT'!$C:$P,AB$1,0),0)</f>
        <v>0</v>
      </c>
      <c r="AC41" s="6">
        <f t="shared" si="1"/>
        <v>0</v>
      </c>
      <c r="AD41" s="6">
        <f t="shared" si="2"/>
        <v>0</v>
      </c>
      <c r="AE41" s="6">
        <f t="shared" si="3"/>
        <v>0</v>
      </c>
      <c r="AF41" s="6">
        <f t="shared" si="4"/>
        <v>0</v>
      </c>
      <c r="AG41" s="6">
        <f t="shared" si="5"/>
        <v>0</v>
      </c>
      <c r="AH41" s="6">
        <f t="shared" si="6"/>
        <v>0</v>
      </c>
      <c r="AI41" s="6">
        <f t="shared" si="7"/>
        <v>0</v>
      </c>
      <c r="AJ41" s="6">
        <f t="shared" si="8"/>
        <v>0</v>
      </c>
    </row>
    <row r="42" spans="1:36">
      <c r="A42" s="2">
        <v>310002532</v>
      </c>
      <c r="B42" s="1" t="s">
        <v>58</v>
      </c>
      <c r="C42" s="1">
        <f>VLOOKUP(A42,Master_Item!B:E,4,0)</f>
        <v>350</v>
      </c>
      <c r="D42" s="1">
        <v>72</v>
      </c>
      <c r="E42" s="4">
        <f>_xlfn.IFNA(VLOOKUP($A42,'FST TT'!$C:$P,E$1,0),0)</f>
        <v>0</v>
      </c>
      <c r="F42" s="4">
        <f>_xlfn.IFNA(VLOOKUP($A42,'FST TT'!$C:$P,F$1,0),0)</f>
        <v>0</v>
      </c>
      <c r="G42" s="4">
        <f>_xlfn.IFNA(VLOOKUP($A42,'FST TT'!$C:$P,G$1,0),0)</f>
        <v>0</v>
      </c>
      <c r="H42" s="4">
        <f>_xlfn.IFNA(VLOOKUP($A42,'FST TT'!$C:$P,H$1,0),0)</f>
        <v>0</v>
      </c>
      <c r="I42" s="4">
        <f>_xlfn.IFNA(VLOOKUP($A42,'FST TT'!$C:$P,I$1,0),0)</f>
        <v>0</v>
      </c>
      <c r="J42" s="4">
        <f>_xlfn.IFNA(VLOOKUP($A42,'FST TT'!$C:$P,J$1,0),0)</f>
        <v>0</v>
      </c>
      <c r="K42" s="4">
        <f>_xlfn.IFNA(VLOOKUP($A42,'FST TT'!$C:$P,K$1,0),0)</f>
        <v>0</v>
      </c>
      <c r="L42" s="4">
        <f>_xlfn.IFNA(VLOOKUP($A42,'FST TT'!$C:$P,L$1,0),0)</f>
        <v>0</v>
      </c>
      <c r="M42" s="4">
        <f>_xlfn.IFNA(VLOOKUP($A42,'FST CV'!$C:$P,M$1,0),0)</f>
        <v>0</v>
      </c>
      <c r="N42" s="4">
        <f>_xlfn.IFNA(VLOOKUP($A42,'FST CV'!$C:$P,N$1,0),0)</f>
        <v>0</v>
      </c>
      <c r="O42" s="4">
        <f>_xlfn.IFNA(VLOOKUP($A42,'FST CV'!$C:$P,O$1,0),0)</f>
        <v>0</v>
      </c>
      <c r="P42" s="4">
        <f>_xlfn.IFNA(VLOOKUP($A42,'FST CV'!$C:$P,P$1,0),0)</f>
        <v>0</v>
      </c>
      <c r="Q42" s="4">
        <f>_xlfn.IFNA(VLOOKUP($A42,'FST CV'!$C:$P,Q$1,0),0)</f>
        <v>0</v>
      </c>
      <c r="R42" s="4">
        <f>_xlfn.IFNA(VLOOKUP($A42,'FST CV'!$C:$P,R$1,0),0)</f>
        <v>0</v>
      </c>
      <c r="S42" s="4">
        <f>_xlfn.IFNA(VLOOKUP($A42,'FST CV'!$C:$P,S$1,0),0)</f>
        <v>0</v>
      </c>
      <c r="T42" s="4">
        <f>_xlfn.IFNA(VLOOKUP($A42,'FST CV'!$C:$P,T$1,0),0)</f>
        <v>0</v>
      </c>
      <c r="U42" s="4">
        <f>_xlfn.IFNA(VLOOKUP($A42,'FST OMT'!$C:$P,U$1,0),0)</f>
        <v>0</v>
      </c>
      <c r="V42" s="4">
        <f>_xlfn.IFNA(VLOOKUP($A42,'FST OMT'!$C:$P,V$1,0),0)</f>
        <v>0</v>
      </c>
      <c r="W42" s="4">
        <f>_xlfn.IFNA(VLOOKUP($A42,'FST OMT'!$C:$P,W$1,0),0)</f>
        <v>0</v>
      </c>
      <c r="X42" s="4">
        <f>_xlfn.IFNA(VLOOKUP($A42,'FST OMT'!$C:$P,X$1,0),0)</f>
        <v>0</v>
      </c>
      <c r="Y42" s="4">
        <f>_xlfn.IFNA(VLOOKUP($A42,'FST OMT'!$C:$P,Y$1,0),0)</f>
        <v>0</v>
      </c>
      <c r="Z42" s="4">
        <f>_xlfn.IFNA(VLOOKUP($A42,'FST OMT'!$C:$P,Z$1,0),0)</f>
        <v>0</v>
      </c>
      <c r="AA42" s="4">
        <f>_xlfn.IFNA(VLOOKUP($A42,'FST OMT'!$C:$P,AA$1,0),0)</f>
        <v>0</v>
      </c>
      <c r="AB42" s="4">
        <f>_xlfn.IFNA(VLOOKUP($A42,'FST OMT'!$C:$P,AB$1,0),0)</f>
        <v>0</v>
      </c>
      <c r="AC42" s="6">
        <f t="shared" si="1"/>
        <v>0</v>
      </c>
      <c r="AD42" s="6">
        <f t="shared" si="2"/>
        <v>0</v>
      </c>
      <c r="AE42" s="6">
        <f t="shared" si="3"/>
        <v>0</v>
      </c>
      <c r="AF42" s="6">
        <f t="shared" si="4"/>
        <v>0</v>
      </c>
      <c r="AG42" s="6">
        <f t="shared" si="5"/>
        <v>0</v>
      </c>
      <c r="AH42" s="6">
        <f t="shared" si="6"/>
        <v>0</v>
      </c>
      <c r="AI42" s="6">
        <f t="shared" si="7"/>
        <v>0</v>
      </c>
      <c r="AJ42" s="6">
        <f t="shared" si="8"/>
        <v>0</v>
      </c>
    </row>
    <row r="43" spans="1:36">
      <c r="A43" s="2">
        <v>310002329</v>
      </c>
      <c r="B43" s="1" t="s">
        <v>59</v>
      </c>
      <c r="C43" s="1">
        <f>VLOOKUP(A43,Master_Item!B:E,4,0)</f>
        <v>500</v>
      </c>
      <c r="D43" s="1">
        <v>54</v>
      </c>
      <c r="E43" s="4">
        <f>_xlfn.IFNA(VLOOKUP($A43,'FST TT'!$C:$P,E$1,0),0)</f>
        <v>0</v>
      </c>
      <c r="F43" s="4">
        <f>_xlfn.IFNA(VLOOKUP($A43,'FST TT'!$C:$P,F$1,0),0)</f>
        <v>0</v>
      </c>
      <c r="G43" s="4">
        <f>_xlfn.IFNA(VLOOKUP($A43,'FST TT'!$C:$P,G$1,0),0)</f>
        <v>0</v>
      </c>
      <c r="H43" s="4">
        <f>_xlfn.IFNA(VLOOKUP($A43,'FST TT'!$C:$P,H$1,0),0)</f>
        <v>0</v>
      </c>
      <c r="I43" s="4">
        <f>_xlfn.IFNA(VLOOKUP($A43,'FST TT'!$C:$P,I$1,0),0)</f>
        <v>0</v>
      </c>
      <c r="J43" s="4">
        <f>_xlfn.IFNA(VLOOKUP($A43,'FST TT'!$C:$P,J$1,0),0)</f>
        <v>0</v>
      </c>
      <c r="K43" s="4">
        <f>_xlfn.IFNA(VLOOKUP($A43,'FST TT'!$C:$P,K$1,0),0)</f>
        <v>0</v>
      </c>
      <c r="L43" s="4">
        <f>_xlfn.IFNA(VLOOKUP($A43,'FST TT'!$C:$P,L$1,0),0)</f>
        <v>0</v>
      </c>
      <c r="M43" s="4">
        <f>_xlfn.IFNA(VLOOKUP($A43,'FST CV'!$C:$P,M$1,0),0)</f>
        <v>0</v>
      </c>
      <c r="N43" s="4">
        <f>_xlfn.IFNA(VLOOKUP($A43,'FST CV'!$C:$P,N$1,0),0)</f>
        <v>0</v>
      </c>
      <c r="O43" s="4">
        <f>_xlfn.IFNA(VLOOKUP($A43,'FST CV'!$C:$P,O$1,0),0)</f>
        <v>0</v>
      </c>
      <c r="P43" s="4">
        <f>_xlfn.IFNA(VLOOKUP($A43,'FST CV'!$C:$P,P$1,0),0)</f>
        <v>0</v>
      </c>
      <c r="Q43" s="4">
        <f>_xlfn.IFNA(VLOOKUP($A43,'FST CV'!$C:$P,Q$1,0),0)</f>
        <v>0</v>
      </c>
      <c r="R43" s="4">
        <f>_xlfn.IFNA(VLOOKUP($A43,'FST CV'!$C:$P,R$1,0),0)</f>
        <v>0</v>
      </c>
      <c r="S43" s="4">
        <f>_xlfn.IFNA(VLOOKUP($A43,'FST CV'!$C:$P,S$1,0),0)</f>
        <v>0</v>
      </c>
      <c r="T43" s="4">
        <f>_xlfn.IFNA(VLOOKUP($A43,'FST CV'!$C:$P,T$1,0),0)</f>
        <v>0</v>
      </c>
      <c r="U43" s="4">
        <f>_xlfn.IFNA(VLOOKUP($A43,'FST OMT'!$C:$P,U$1,0),0)</f>
        <v>0</v>
      </c>
      <c r="V43" s="4">
        <f>_xlfn.IFNA(VLOOKUP($A43,'FST OMT'!$C:$P,V$1,0),0)</f>
        <v>0</v>
      </c>
      <c r="W43" s="4">
        <f>_xlfn.IFNA(VLOOKUP($A43,'FST OMT'!$C:$P,W$1,0),0)</f>
        <v>0</v>
      </c>
      <c r="X43" s="4">
        <f>_xlfn.IFNA(VLOOKUP($A43,'FST OMT'!$C:$P,X$1,0),0)</f>
        <v>0</v>
      </c>
      <c r="Y43" s="4">
        <f>_xlfn.IFNA(VLOOKUP($A43,'FST OMT'!$C:$P,Y$1,0),0)</f>
        <v>0</v>
      </c>
      <c r="Z43" s="4">
        <f>_xlfn.IFNA(VLOOKUP($A43,'FST OMT'!$C:$P,Z$1,0),0)</f>
        <v>0</v>
      </c>
      <c r="AA43" s="4">
        <f>_xlfn.IFNA(VLOOKUP($A43,'FST OMT'!$C:$P,AA$1,0),0)</f>
        <v>0</v>
      </c>
      <c r="AB43" s="4">
        <f>_xlfn.IFNA(VLOOKUP($A43,'FST OMT'!$C:$P,AB$1,0),0)</f>
        <v>0</v>
      </c>
      <c r="AC43" s="6">
        <f t="shared" si="1"/>
        <v>0</v>
      </c>
      <c r="AD43" s="6">
        <f t="shared" si="2"/>
        <v>0</v>
      </c>
      <c r="AE43" s="6">
        <f t="shared" si="3"/>
        <v>0</v>
      </c>
      <c r="AF43" s="6">
        <f t="shared" si="4"/>
        <v>0</v>
      </c>
      <c r="AG43" s="6">
        <f t="shared" si="5"/>
        <v>0</v>
      </c>
      <c r="AH43" s="6">
        <f t="shared" si="6"/>
        <v>0</v>
      </c>
      <c r="AI43" s="6">
        <f t="shared" si="7"/>
        <v>0</v>
      </c>
      <c r="AJ43" s="6">
        <f t="shared" si="8"/>
        <v>0</v>
      </c>
    </row>
    <row r="44" spans="1:36">
      <c r="A44" s="2">
        <v>310002015</v>
      </c>
      <c r="B44" s="1" t="s">
        <v>60</v>
      </c>
      <c r="C44" s="1">
        <f>VLOOKUP(A44,Master_Item!B:E,4,0)</f>
        <v>500</v>
      </c>
      <c r="D44" s="1">
        <v>54</v>
      </c>
      <c r="E44" s="4">
        <f>_xlfn.IFNA(VLOOKUP($A44,'FST TT'!$C:$P,E$1,0),0)</f>
        <v>5155</v>
      </c>
      <c r="F44" s="4">
        <f>_xlfn.IFNA(VLOOKUP($A44,'FST TT'!$C:$P,F$1,0),0)</f>
        <v>15690</v>
      </c>
      <c r="G44" s="4">
        <f>_xlfn.IFNA(VLOOKUP($A44,'FST TT'!$C:$P,G$1,0),0)</f>
        <v>4975</v>
      </c>
      <c r="H44" s="4">
        <f>_xlfn.IFNA(VLOOKUP($A44,'FST TT'!$C:$P,H$1,0),0)</f>
        <v>12390</v>
      </c>
      <c r="I44" s="4">
        <f>_xlfn.IFNA(VLOOKUP($A44,'FST TT'!$C:$P,I$1,0),0)</f>
        <v>0</v>
      </c>
      <c r="J44" s="4">
        <f>_xlfn.IFNA(VLOOKUP($A44,'FST TT'!$C:$P,J$1,0),0)</f>
        <v>4291</v>
      </c>
      <c r="K44" s="4">
        <f>_xlfn.IFNA(VLOOKUP($A44,'FST TT'!$C:$P,K$1,0),0)</f>
        <v>14390</v>
      </c>
      <c r="L44" s="4">
        <f>_xlfn.IFNA(VLOOKUP($A44,'FST TT'!$C:$P,L$1,0),0)</f>
        <v>12930</v>
      </c>
      <c r="M44" s="4">
        <f>_xlfn.IFNA(VLOOKUP($A44,'FST CV'!$C:$P,M$1,0),0)</f>
        <v>970</v>
      </c>
      <c r="N44" s="4">
        <f>_xlfn.IFNA(VLOOKUP($A44,'FST CV'!$C:$P,N$1,0),0)</f>
        <v>35</v>
      </c>
      <c r="O44" s="4">
        <f>_xlfn.IFNA(VLOOKUP($A44,'FST CV'!$C:$P,O$1,0),0)</f>
        <v>125</v>
      </c>
      <c r="P44" s="4">
        <f>_xlfn.IFNA(VLOOKUP($A44,'FST CV'!$C:$P,P$1,0),0)</f>
        <v>45</v>
      </c>
      <c r="Q44" s="4">
        <f>_xlfn.IFNA(VLOOKUP($A44,'FST CV'!$C:$P,Q$1,0),0)</f>
        <v>100</v>
      </c>
      <c r="R44" s="4">
        <f>_xlfn.IFNA(VLOOKUP($A44,'FST CV'!$C:$P,R$1,0),0)</f>
        <v>0</v>
      </c>
      <c r="S44" s="4">
        <f>_xlfn.IFNA(VLOOKUP($A44,'FST CV'!$C:$P,S$1,0),0)</f>
        <v>16</v>
      </c>
      <c r="T44" s="4">
        <f>_xlfn.IFNA(VLOOKUP($A44,'FST CV'!$C:$P,T$1,0),0)</f>
        <v>25</v>
      </c>
      <c r="U44" s="4">
        <f>_xlfn.IFNA(VLOOKUP($A44,'FST OMT'!$C:$P,U$1,0),0)</f>
        <v>0</v>
      </c>
      <c r="V44" s="4">
        <f>_xlfn.IFNA(VLOOKUP($A44,'FST OMT'!$C:$P,V$1,0),0)</f>
        <v>1572</v>
      </c>
      <c r="W44" s="4">
        <f>_xlfn.IFNA(VLOOKUP($A44,'FST OMT'!$C:$P,W$1,0),0)</f>
        <v>637</v>
      </c>
      <c r="X44" s="4">
        <f>_xlfn.IFNA(VLOOKUP($A44,'FST OMT'!$C:$P,X$1,0),0)</f>
        <v>355</v>
      </c>
      <c r="Y44" s="4">
        <f>_xlfn.IFNA(VLOOKUP($A44,'FST OMT'!$C:$P,Y$1,0),0)</f>
        <v>350</v>
      </c>
      <c r="Z44" s="4">
        <f>_xlfn.IFNA(VLOOKUP($A44,'FST OMT'!$C:$P,Z$1,0),0)</f>
        <v>324</v>
      </c>
      <c r="AA44" s="4">
        <f>_xlfn.IFNA(VLOOKUP($A44,'FST OMT'!$C:$P,AA$1,0),0)</f>
        <v>270</v>
      </c>
      <c r="AB44" s="4">
        <f>_xlfn.IFNA(VLOOKUP($A44,'FST OMT'!$C:$P,AB$1,0),0)</f>
        <v>552</v>
      </c>
      <c r="AC44" s="6">
        <f t="shared" si="1"/>
        <v>6125</v>
      </c>
      <c r="AD44" s="6">
        <f t="shared" si="2"/>
        <v>17297</v>
      </c>
      <c r="AE44" s="6">
        <f t="shared" si="3"/>
        <v>5737</v>
      </c>
      <c r="AF44" s="6">
        <f t="shared" si="4"/>
        <v>12790</v>
      </c>
      <c r="AG44" s="6">
        <f t="shared" si="5"/>
        <v>450</v>
      </c>
      <c r="AH44" s="6">
        <f t="shared" si="6"/>
        <v>4615</v>
      </c>
      <c r="AI44" s="6">
        <f t="shared" si="7"/>
        <v>14676</v>
      </c>
      <c r="AJ44" s="6">
        <f t="shared" si="8"/>
        <v>13507</v>
      </c>
    </row>
    <row r="45" spans="1:36">
      <c r="A45" s="2">
        <v>310002016</v>
      </c>
      <c r="B45" s="1" t="s">
        <v>61</v>
      </c>
      <c r="C45" s="1">
        <f>VLOOKUP(A45,Master_Item!B:E,4,0)</f>
        <v>500</v>
      </c>
      <c r="D45" s="1">
        <v>54</v>
      </c>
      <c r="E45" s="4">
        <f>_xlfn.IFNA(VLOOKUP($A45,'FST TT'!$C:$P,E$1,0),0)</f>
        <v>0</v>
      </c>
      <c r="F45" s="4">
        <f>_xlfn.IFNA(VLOOKUP($A45,'FST TT'!$C:$P,F$1,0),0)</f>
        <v>0</v>
      </c>
      <c r="G45" s="4">
        <f>_xlfn.IFNA(VLOOKUP($A45,'FST TT'!$C:$P,G$1,0),0)</f>
        <v>0</v>
      </c>
      <c r="H45" s="4">
        <f>_xlfn.IFNA(VLOOKUP($A45,'FST TT'!$C:$P,H$1,0),0)</f>
        <v>0</v>
      </c>
      <c r="I45" s="4">
        <f>_xlfn.IFNA(VLOOKUP($A45,'FST TT'!$C:$P,I$1,0),0)</f>
        <v>0</v>
      </c>
      <c r="J45" s="4">
        <f>_xlfn.IFNA(VLOOKUP($A45,'FST TT'!$C:$P,J$1,0),0)</f>
        <v>0</v>
      </c>
      <c r="K45" s="4">
        <f>_xlfn.IFNA(VLOOKUP($A45,'FST TT'!$C:$P,K$1,0),0)</f>
        <v>0</v>
      </c>
      <c r="L45" s="4">
        <f>_xlfn.IFNA(VLOOKUP($A45,'FST TT'!$C:$P,L$1,0),0)</f>
        <v>0</v>
      </c>
      <c r="M45" s="4">
        <f>_xlfn.IFNA(VLOOKUP($A45,'FST CV'!$C:$P,M$1,0),0)</f>
        <v>0</v>
      </c>
      <c r="N45" s="4">
        <f>_xlfn.IFNA(VLOOKUP($A45,'FST CV'!$C:$P,N$1,0),0)</f>
        <v>0</v>
      </c>
      <c r="O45" s="4">
        <f>_xlfn.IFNA(VLOOKUP($A45,'FST CV'!$C:$P,O$1,0),0)</f>
        <v>0</v>
      </c>
      <c r="P45" s="4">
        <f>_xlfn.IFNA(VLOOKUP($A45,'FST CV'!$C:$P,P$1,0),0)</f>
        <v>0</v>
      </c>
      <c r="Q45" s="4">
        <f>_xlfn.IFNA(VLOOKUP($A45,'FST CV'!$C:$P,Q$1,0),0)</f>
        <v>0</v>
      </c>
      <c r="R45" s="4">
        <f>_xlfn.IFNA(VLOOKUP($A45,'FST CV'!$C:$P,R$1,0),0)</f>
        <v>0</v>
      </c>
      <c r="S45" s="4">
        <f>_xlfn.IFNA(VLOOKUP($A45,'FST CV'!$C:$P,S$1,0),0)</f>
        <v>0</v>
      </c>
      <c r="T45" s="4">
        <f>_xlfn.IFNA(VLOOKUP($A45,'FST CV'!$C:$P,T$1,0),0)</f>
        <v>0</v>
      </c>
      <c r="U45" s="4">
        <f>_xlfn.IFNA(VLOOKUP($A45,'FST OMT'!$C:$P,U$1,0),0)</f>
        <v>0</v>
      </c>
      <c r="V45" s="4">
        <f>_xlfn.IFNA(VLOOKUP($A45,'FST OMT'!$C:$P,V$1,0),0)</f>
        <v>0</v>
      </c>
      <c r="W45" s="4">
        <f>_xlfn.IFNA(VLOOKUP($A45,'FST OMT'!$C:$P,W$1,0),0)</f>
        <v>0</v>
      </c>
      <c r="X45" s="4">
        <f>_xlfn.IFNA(VLOOKUP($A45,'FST OMT'!$C:$P,X$1,0),0)</f>
        <v>0</v>
      </c>
      <c r="Y45" s="4">
        <f>_xlfn.IFNA(VLOOKUP($A45,'FST OMT'!$C:$P,Y$1,0),0)</f>
        <v>0</v>
      </c>
      <c r="Z45" s="4">
        <f>_xlfn.IFNA(VLOOKUP($A45,'FST OMT'!$C:$P,Z$1,0),0)</f>
        <v>0</v>
      </c>
      <c r="AA45" s="4">
        <f>_xlfn.IFNA(VLOOKUP($A45,'FST OMT'!$C:$P,AA$1,0),0)</f>
        <v>0</v>
      </c>
      <c r="AB45" s="4">
        <f>_xlfn.IFNA(VLOOKUP($A45,'FST OMT'!$C:$P,AB$1,0),0)</f>
        <v>0</v>
      </c>
      <c r="AC45" s="6">
        <f t="shared" si="1"/>
        <v>0</v>
      </c>
      <c r="AD45" s="6">
        <f t="shared" si="2"/>
        <v>0</v>
      </c>
      <c r="AE45" s="6">
        <f t="shared" si="3"/>
        <v>0</v>
      </c>
      <c r="AF45" s="6">
        <f t="shared" si="4"/>
        <v>0</v>
      </c>
      <c r="AG45" s="6">
        <f t="shared" si="5"/>
        <v>0</v>
      </c>
      <c r="AH45" s="6">
        <f t="shared" si="6"/>
        <v>0</v>
      </c>
      <c r="AI45" s="6">
        <f t="shared" si="7"/>
        <v>0</v>
      </c>
      <c r="AJ45" s="6">
        <f t="shared" si="8"/>
        <v>0</v>
      </c>
    </row>
    <row r="46" spans="1:36">
      <c r="A46" s="2">
        <v>310002000</v>
      </c>
      <c r="B46" s="1" t="s">
        <v>62</v>
      </c>
      <c r="C46" s="1">
        <f>VLOOKUP(A46,Master_Item!B:E,4,0)</f>
        <v>500</v>
      </c>
      <c r="D46" s="1">
        <v>54</v>
      </c>
      <c r="E46" s="4">
        <f>_xlfn.IFNA(VLOOKUP($A46,'FST TT'!$C:$P,E$1,0),0)</f>
        <v>600</v>
      </c>
      <c r="F46" s="4">
        <f>_xlfn.IFNA(VLOOKUP($A46,'FST TT'!$C:$P,F$1,0),0)</f>
        <v>0</v>
      </c>
      <c r="G46" s="4">
        <f>_xlfn.IFNA(VLOOKUP($A46,'FST TT'!$C:$P,G$1,0),0)</f>
        <v>9370</v>
      </c>
      <c r="H46" s="4">
        <f>_xlfn.IFNA(VLOOKUP($A46,'FST TT'!$C:$P,H$1,0),0)</f>
        <v>300</v>
      </c>
      <c r="I46" s="4">
        <f>_xlfn.IFNA(VLOOKUP($A46,'FST TT'!$C:$P,I$1,0),0)</f>
        <v>1800</v>
      </c>
      <c r="J46" s="4">
        <f>_xlfn.IFNA(VLOOKUP($A46,'FST TT'!$C:$P,J$1,0),0)</f>
        <v>0</v>
      </c>
      <c r="K46" s="4">
        <f>_xlfn.IFNA(VLOOKUP($A46,'FST TT'!$C:$P,K$1,0),0)</f>
        <v>1395</v>
      </c>
      <c r="L46" s="4">
        <f>_xlfn.IFNA(VLOOKUP($A46,'FST TT'!$C:$P,L$1,0),0)</f>
        <v>6180</v>
      </c>
      <c r="M46" s="4">
        <f>_xlfn.IFNA(VLOOKUP($A46,'FST CV'!$C:$P,M$1,0),0)</f>
        <v>1179</v>
      </c>
      <c r="N46" s="4">
        <f>_xlfn.IFNA(VLOOKUP($A46,'FST CV'!$C:$P,N$1,0),0)</f>
        <v>65</v>
      </c>
      <c r="O46" s="4">
        <f>_xlfn.IFNA(VLOOKUP($A46,'FST CV'!$C:$P,O$1,0),0)</f>
        <v>220</v>
      </c>
      <c r="P46" s="4">
        <f>_xlfn.IFNA(VLOOKUP($A46,'FST CV'!$C:$P,P$1,0),0)</f>
        <v>465</v>
      </c>
      <c r="Q46" s="4">
        <f>_xlfn.IFNA(VLOOKUP($A46,'FST CV'!$C:$P,Q$1,0),0)</f>
        <v>279</v>
      </c>
      <c r="R46" s="4">
        <f>_xlfn.IFNA(VLOOKUP($A46,'FST CV'!$C:$P,R$1,0),0)</f>
        <v>0</v>
      </c>
      <c r="S46" s="4">
        <f>_xlfn.IFNA(VLOOKUP($A46,'FST CV'!$C:$P,S$1,0),0)</f>
        <v>10</v>
      </c>
      <c r="T46" s="4">
        <f>_xlfn.IFNA(VLOOKUP($A46,'FST CV'!$C:$P,T$1,0),0)</f>
        <v>354</v>
      </c>
      <c r="U46" s="4">
        <f>_xlfn.IFNA(VLOOKUP($A46,'FST OMT'!$C:$P,U$1,0),0)</f>
        <v>0</v>
      </c>
      <c r="V46" s="4">
        <f>_xlfn.IFNA(VLOOKUP($A46,'FST OMT'!$C:$P,V$1,0),0)</f>
        <v>3161</v>
      </c>
      <c r="W46" s="4">
        <f>_xlfn.IFNA(VLOOKUP($A46,'FST OMT'!$C:$P,W$1,0),0)</f>
        <v>938</v>
      </c>
      <c r="X46" s="4">
        <f>_xlfn.IFNA(VLOOKUP($A46,'FST OMT'!$C:$P,X$1,0),0)</f>
        <v>1480</v>
      </c>
      <c r="Y46" s="4">
        <f>_xlfn.IFNA(VLOOKUP($A46,'FST OMT'!$C:$P,Y$1,0),0)</f>
        <v>829</v>
      </c>
      <c r="Z46" s="4">
        <f>_xlfn.IFNA(VLOOKUP($A46,'FST OMT'!$C:$P,Z$1,0),0)</f>
        <v>444</v>
      </c>
      <c r="AA46" s="4">
        <f>_xlfn.IFNA(VLOOKUP($A46,'FST OMT'!$C:$P,AA$1,0),0)</f>
        <v>520</v>
      </c>
      <c r="AB46" s="4">
        <f>_xlfn.IFNA(VLOOKUP($A46,'FST OMT'!$C:$P,AB$1,0),0)</f>
        <v>1445</v>
      </c>
      <c r="AC46" s="6">
        <f t="shared" si="1"/>
        <v>1779</v>
      </c>
      <c r="AD46" s="6">
        <f t="shared" si="2"/>
        <v>3226</v>
      </c>
      <c r="AE46" s="6">
        <f t="shared" si="3"/>
        <v>10528</v>
      </c>
      <c r="AF46" s="6">
        <f t="shared" si="4"/>
        <v>2245</v>
      </c>
      <c r="AG46" s="6">
        <f t="shared" si="5"/>
        <v>2908</v>
      </c>
      <c r="AH46" s="6">
        <f t="shared" si="6"/>
        <v>444</v>
      </c>
      <c r="AI46" s="6">
        <f t="shared" si="7"/>
        <v>1925</v>
      </c>
      <c r="AJ46" s="6">
        <f t="shared" si="8"/>
        <v>7979</v>
      </c>
    </row>
    <row r="47" spans="1:36">
      <c r="A47" s="2">
        <v>310002001</v>
      </c>
      <c r="B47" s="1" t="s">
        <v>63</v>
      </c>
      <c r="C47" s="1">
        <f>VLOOKUP(A47,Master_Item!B:E,4,0)</f>
        <v>500</v>
      </c>
      <c r="D47" s="1">
        <v>54</v>
      </c>
      <c r="E47" s="4">
        <f>_xlfn.IFNA(VLOOKUP($A47,'FST TT'!$C:$P,E$1,0),0)</f>
        <v>0</v>
      </c>
      <c r="F47" s="4">
        <f>_xlfn.IFNA(VLOOKUP($A47,'FST TT'!$C:$P,F$1,0),0)</f>
        <v>0</v>
      </c>
      <c r="G47" s="4">
        <f>_xlfn.IFNA(VLOOKUP($A47,'FST TT'!$C:$P,G$1,0),0)</f>
        <v>0</v>
      </c>
      <c r="H47" s="4">
        <f>_xlfn.IFNA(VLOOKUP($A47,'FST TT'!$C:$P,H$1,0),0)</f>
        <v>0</v>
      </c>
      <c r="I47" s="4">
        <f>_xlfn.IFNA(VLOOKUP($A47,'FST TT'!$C:$P,I$1,0),0)</f>
        <v>0</v>
      </c>
      <c r="J47" s="4">
        <f>_xlfn.IFNA(VLOOKUP($A47,'FST TT'!$C:$P,J$1,0),0)</f>
        <v>0</v>
      </c>
      <c r="K47" s="4">
        <f>_xlfn.IFNA(VLOOKUP($A47,'FST TT'!$C:$P,K$1,0),0)</f>
        <v>0</v>
      </c>
      <c r="L47" s="4">
        <f>_xlfn.IFNA(VLOOKUP($A47,'FST TT'!$C:$P,L$1,0),0)</f>
        <v>0</v>
      </c>
      <c r="M47" s="4">
        <f>_xlfn.IFNA(VLOOKUP($A47,'FST CV'!$C:$P,M$1,0),0)</f>
        <v>0</v>
      </c>
      <c r="N47" s="4">
        <f>_xlfn.IFNA(VLOOKUP($A47,'FST CV'!$C:$P,N$1,0),0)</f>
        <v>0</v>
      </c>
      <c r="O47" s="4">
        <f>_xlfn.IFNA(VLOOKUP($A47,'FST CV'!$C:$P,O$1,0),0)</f>
        <v>0</v>
      </c>
      <c r="P47" s="4">
        <f>_xlfn.IFNA(VLOOKUP($A47,'FST CV'!$C:$P,P$1,0),0)</f>
        <v>0</v>
      </c>
      <c r="Q47" s="4">
        <f>_xlfn.IFNA(VLOOKUP($A47,'FST CV'!$C:$P,Q$1,0),0)</f>
        <v>0</v>
      </c>
      <c r="R47" s="4">
        <f>_xlfn.IFNA(VLOOKUP($A47,'FST CV'!$C:$P,R$1,0),0)</f>
        <v>0</v>
      </c>
      <c r="S47" s="4">
        <f>_xlfn.IFNA(VLOOKUP($A47,'FST CV'!$C:$P,S$1,0),0)</f>
        <v>0</v>
      </c>
      <c r="T47" s="4">
        <f>_xlfn.IFNA(VLOOKUP($A47,'FST CV'!$C:$P,T$1,0),0)</f>
        <v>0</v>
      </c>
      <c r="U47" s="4">
        <f>_xlfn.IFNA(VLOOKUP($A47,'FST OMT'!$C:$P,U$1,0),0)</f>
        <v>0</v>
      </c>
      <c r="V47" s="4">
        <f>_xlfn.IFNA(VLOOKUP($A47,'FST OMT'!$C:$P,V$1,0),0)</f>
        <v>0</v>
      </c>
      <c r="W47" s="4">
        <f>_xlfn.IFNA(VLOOKUP($A47,'FST OMT'!$C:$P,W$1,0),0)</f>
        <v>0</v>
      </c>
      <c r="X47" s="4">
        <f>_xlfn.IFNA(VLOOKUP($A47,'FST OMT'!$C:$P,X$1,0),0)</f>
        <v>0</v>
      </c>
      <c r="Y47" s="4">
        <f>_xlfn.IFNA(VLOOKUP($A47,'FST OMT'!$C:$P,Y$1,0),0)</f>
        <v>0</v>
      </c>
      <c r="Z47" s="4">
        <f>_xlfn.IFNA(VLOOKUP($A47,'FST OMT'!$C:$P,Z$1,0),0)</f>
        <v>0</v>
      </c>
      <c r="AA47" s="4">
        <f>_xlfn.IFNA(VLOOKUP($A47,'FST OMT'!$C:$P,AA$1,0),0)</f>
        <v>0</v>
      </c>
      <c r="AB47" s="4">
        <f>_xlfn.IFNA(VLOOKUP($A47,'FST OMT'!$C:$P,AB$1,0),0)</f>
        <v>0</v>
      </c>
      <c r="AC47" s="6">
        <f t="shared" si="1"/>
        <v>0</v>
      </c>
      <c r="AD47" s="6">
        <f t="shared" si="2"/>
        <v>0</v>
      </c>
      <c r="AE47" s="6">
        <f t="shared" si="3"/>
        <v>0</v>
      </c>
      <c r="AF47" s="6">
        <f t="shared" si="4"/>
        <v>0</v>
      </c>
      <c r="AG47" s="6">
        <f t="shared" si="5"/>
        <v>0</v>
      </c>
      <c r="AH47" s="6">
        <f t="shared" si="6"/>
        <v>0</v>
      </c>
      <c r="AI47" s="6">
        <f t="shared" si="7"/>
        <v>0</v>
      </c>
      <c r="AJ47" s="6">
        <f t="shared" si="8"/>
        <v>0</v>
      </c>
    </row>
    <row r="48" spans="1:36">
      <c r="A48" s="2">
        <v>310001994</v>
      </c>
      <c r="B48" s="1" t="s">
        <v>64</v>
      </c>
      <c r="C48" s="1">
        <f>VLOOKUP(A48,Master_Item!B:E,4,0)</f>
        <v>500</v>
      </c>
      <c r="D48" s="1">
        <v>54</v>
      </c>
      <c r="E48" s="4">
        <f>_xlfn.IFNA(VLOOKUP($A48,'FST TT'!$C:$P,E$1,0),0)</f>
        <v>2890</v>
      </c>
      <c r="F48" s="4">
        <f>_xlfn.IFNA(VLOOKUP($A48,'FST TT'!$C:$P,F$1,0),0)</f>
        <v>1980</v>
      </c>
      <c r="G48" s="4">
        <f>_xlfn.IFNA(VLOOKUP($A48,'FST TT'!$C:$P,G$1,0),0)</f>
        <v>1110</v>
      </c>
      <c r="H48" s="4">
        <f>_xlfn.IFNA(VLOOKUP($A48,'FST TT'!$C:$P,H$1,0),0)</f>
        <v>1095</v>
      </c>
      <c r="I48" s="4">
        <f>_xlfn.IFNA(VLOOKUP($A48,'FST TT'!$C:$P,I$1,0),0)</f>
        <v>305</v>
      </c>
      <c r="J48" s="4">
        <f>_xlfn.IFNA(VLOOKUP($A48,'FST TT'!$C:$P,J$1,0),0)</f>
        <v>940</v>
      </c>
      <c r="K48" s="4">
        <f>_xlfn.IFNA(VLOOKUP($A48,'FST TT'!$C:$P,K$1,0),0)</f>
        <v>1790</v>
      </c>
      <c r="L48" s="4">
        <f>_xlfn.IFNA(VLOOKUP($A48,'FST TT'!$C:$P,L$1,0),0)</f>
        <v>1436</v>
      </c>
      <c r="M48" s="4">
        <f>_xlfn.IFNA(VLOOKUP($A48,'FST CV'!$C:$P,M$1,0),0)</f>
        <v>532</v>
      </c>
      <c r="N48" s="4">
        <f>_xlfn.IFNA(VLOOKUP($A48,'FST CV'!$C:$P,N$1,0),0)</f>
        <v>30</v>
      </c>
      <c r="O48" s="4">
        <f>_xlfn.IFNA(VLOOKUP($A48,'FST CV'!$C:$P,O$1,0),0)</f>
        <v>5</v>
      </c>
      <c r="P48" s="4">
        <f>_xlfn.IFNA(VLOOKUP($A48,'FST CV'!$C:$P,P$1,0),0)</f>
        <v>35</v>
      </c>
      <c r="Q48" s="4">
        <f>_xlfn.IFNA(VLOOKUP($A48,'FST CV'!$C:$P,Q$1,0),0)</f>
        <v>50</v>
      </c>
      <c r="R48" s="4">
        <f>_xlfn.IFNA(VLOOKUP($A48,'FST CV'!$C:$P,R$1,0),0)</f>
        <v>0</v>
      </c>
      <c r="S48" s="4">
        <f>_xlfn.IFNA(VLOOKUP($A48,'FST CV'!$C:$P,S$1,0),0)</f>
        <v>5</v>
      </c>
      <c r="T48" s="4">
        <f>_xlfn.IFNA(VLOOKUP($A48,'FST CV'!$C:$P,T$1,0),0)</f>
        <v>49</v>
      </c>
      <c r="U48" s="4">
        <f>_xlfn.IFNA(VLOOKUP($A48,'FST OMT'!$C:$P,U$1,0),0)</f>
        <v>0</v>
      </c>
      <c r="V48" s="4">
        <f>_xlfn.IFNA(VLOOKUP($A48,'FST OMT'!$C:$P,V$1,0),0)</f>
        <v>1154</v>
      </c>
      <c r="W48" s="4">
        <f>_xlfn.IFNA(VLOOKUP($A48,'FST OMT'!$C:$P,W$1,0),0)</f>
        <v>235</v>
      </c>
      <c r="X48" s="4">
        <f>_xlfn.IFNA(VLOOKUP($A48,'FST OMT'!$C:$P,X$1,0),0)</f>
        <v>283</v>
      </c>
      <c r="Y48" s="4">
        <f>_xlfn.IFNA(VLOOKUP($A48,'FST OMT'!$C:$P,Y$1,0),0)</f>
        <v>320</v>
      </c>
      <c r="Z48" s="4">
        <f>_xlfn.IFNA(VLOOKUP($A48,'FST OMT'!$C:$P,Z$1,0),0)</f>
        <v>257</v>
      </c>
      <c r="AA48" s="4">
        <f>_xlfn.IFNA(VLOOKUP($A48,'FST OMT'!$C:$P,AA$1,0),0)</f>
        <v>160</v>
      </c>
      <c r="AB48" s="4">
        <f>_xlfn.IFNA(VLOOKUP($A48,'FST OMT'!$C:$P,AB$1,0),0)</f>
        <v>513</v>
      </c>
      <c r="AC48" s="6">
        <f t="shared" si="1"/>
        <v>3422</v>
      </c>
      <c r="AD48" s="6">
        <f t="shared" si="2"/>
        <v>3164</v>
      </c>
      <c r="AE48" s="6">
        <f t="shared" si="3"/>
        <v>1350</v>
      </c>
      <c r="AF48" s="6">
        <f t="shared" si="4"/>
        <v>1413</v>
      </c>
      <c r="AG48" s="6">
        <f t="shared" si="5"/>
        <v>675</v>
      </c>
      <c r="AH48" s="6">
        <f t="shared" si="6"/>
        <v>1197</v>
      </c>
      <c r="AI48" s="6">
        <f t="shared" si="7"/>
        <v>1955</v>
      </c>
      <c r="AJ48" s="6">
        <f t="shared" si="8"/>
        <v>1998</v>
      </c>
    </row>
    <row r="49" spans="1:36">
      <c r="A49" s="2">
        <v>310001993</v>
      </c>
      <c r="B49" s="1" t="s">
        <v>65</v>
      </c>
      <c r="C49" s="1">
        <f>VLOOKUP(A49,Master_Item!B:E,4,0)</f>
        <v>500</v>
      </c>
      <c r="D49" s="1">
        <v>54</v>
      </c>
      <c r="E49" s="4">
        <f>_xlfn.IFNA(VLOOKUP($A49,'FST TT'!$C:$P,E$1,0),0)</f>
        <v>0</v>
      </c>
      <c r="F49" s="4">
        <f>_xlfn.IFNA(VLOOKUP($A49,'FST TT'!$C:$P,F$1,0),0)</f>
        <v>0</v>
      </c>
      <c r="G49" s="4">
        <f>_xlfn.IFNA(VLOOKUP($A49,'FST TT'!$C:$P,G$1,0),0)</f>
        <v>0</v>
      </c>
      <c r="H49" s="4">
        <f>_xlfn.IFNA(VLOOKUP($A49,'FST TT'!$C:$P,H$1,0),0)</f>
        <v>0</v>
      </c>
      <c r="I49" s="4">
        <f>_xlfn.IFNA(VLOOKUP($A49,'FST TT'!$C:$P,I$1,0),0)</f>
        <v>0</v>
      </c>
      <c r="J49" s="4">
        <f>_xlfn.IFNA(VLOOKUP($A49,'FST TT'!$C:$P,J$1,0),0)</f>
        <v>0</v>
      </c>
      <c r="K49" s="4">
        <f>_xlfn.IFNA(VLOOKUP($A49,'FST TT'!$C:$P,K$1,0),0)</f>
        <v>0</v>
      </c>
      <c r="L49" s="4">
        <f>_xlfn.IFNA(VLOOKUP($A49,'FST TT'!$C:$P,L$1,0),0)</f>
        <v>0</v>
      </c>
      <c r="M49" s="4">
        <f>_xlfn.IFNA(VLOOKUP($A49,'FST CV'!$C:$P,M$1,0),0)</f>
        <v>0</v>
      </c>
      <c r="N49" s="4">
        <f>_xlfn.IFNA(VLOOKUP($A49,'FST CV'!$C:$P,N$1,0),0)</f>
        <v>0</v>
      </c>
      <c r="O49" s="4">
        <f>_xlfn.IFNA(VLOOKUP($A49,'FST CV'!$C:$P,O$1,0),0)</f>
        <v>0</v>
      </c>
      <c r="P49" s="4">
        <f>_xlfn.IFNA(VLOOKUP($A49,'FST CV'!$C:$P,P$1,0),0)</f>
        <v>0</v>
      </c>
      <c r="Q49" s="4">
        <f>_xlfn.IFNA(VLOOKUP($A49,'FST CV'!$C:$P,Q$1,0),0)</f>
        <v>0</v>
      </c>
      <c r="R49" s="4">
        <f>_xlfn.IFNA(VLOOKUP($A49,'FST CV'!$C:$P,R$1,0),0)</f>
        <v>0</v>
      </c>
      <c r="S49" s="4">
        <f>_xlfn.IFNA(VLOOKUP($A49,'FST CV'!$C:$P,S$1,0),0)</f>
        <v>0</v>
      </c>
      <c r="T49" s="4">
        <f>_xlfn.IFNA(VLOOKUP($A49,'FST CV'!$C:$P,T$1,0),0)</f>
        <v>0</v>
      </c>
      <c r="U49" s="4">
        <f>_xlfn.IFNA(VLOOKUP($A49,'FST OMT'!$C:$P,U$1,0),0)</f>
        <v>0</v>
      </c>
      <c r="V49" s="4">
        <f>_xlfn.IFNA(VLOOKUP($A49,'FST OMT'!$C:$P,V$1,0),0)</f>
        <v>0</v>
      </c>
      <c r="W49" s="4">
        <f>_xlfn.IFNA(VLOOKUP($A49,'FST OMT'!$C:$P,W$1,0),0)</f>
        <v>0</v>
      </c>
      <c r="X49" s="4">
        <f>_xlfn.IFNA(VLOOKUP($A49,'FST OMT'!$C:$P,X$1,0),0)</f>
        <v>0</v>
      </c>
      <c r="Y49" s="4">
        <f>_xlfn.IFNA(VLOOKUP($A49,'FST OMT'!$C:$P,Y$1,0),0)</f>
        <v>0</v>
      </c>
      <c r="Z49" s="4">
        <f>_xlfn.IFNA(VLOOKUP($A49,'FST OMT'!$C:$P,Z$1,0),0)</f>
        <v>0</v>
      </c>
      <c r="AA49" s="4">
        <f>_xlfn.IFNA(VLOOKUP($A49,'FST OMT'!$C:$P,AA$1,0),0)</f>
        <v>0</v>
      </c>
      <c r="AB49" s="4">
        <f>_xlfn.IFNA(VLOOKUP($A49,'FST OMT'!$C:$P,AB$1,0),0)</f>
        <v>0</v>
      </c>
      <c r="AC49" s="6">
        <f t="shared" si="1"/>
        <v>0</v>
      </c>
      <c r="AD49" s="6">
        <f t="shared" si="2"/>
        <v>0</v>
      </c>
      <c r="AE49" s="6">
        <f t="shared" si="3"/>
        <v>0</v>
      </c>
      <c r="AF49" s="6">
        <f t="shared" si="4"/>
        <v>0</v>
      </c>
      <c r="AG49" s="6">
        <f t="shared" si="5"/>
        <v>0</v>
      </c>
      <c r="AH49" s="6">
        <f t="shared" si="6"/>
        <v>0</v>
      </c>
      <c r="AI49" s="6">
        <f t="shared" si="7"/>
        <v>0</v>
      </c>
      <c r="AJ49" s="6">
        <f t="shared" si="8"/>
        <v>0</v>
      </c>
    </row>
    <row r="50" spans="1:36">
      <c r="A50" s="2">
        <v>310002099</v>
      </c>
      <c r="B50" s="1" t="s">
        <v>66</v>
      </c>
      <c r="C50" s="1">
        <f>VLOOKUP(A50,Master_Item!B:E,4,0)</f>
        <v>500</v>
      </c>
      <c r="D50" s="1">
        <v>54</v>
      </c>
      <c r="E50" s="4">
        <f>_xlfn.IFNA(VLOOKUP($A50,'FST TT'!$C:$P,E$1,0),0)</f>
        <v>3775</v>
      </c>
      <c r="F50" s="4">
        <f>_xlfn.IFNA(VLOOKUP($A50,'FST TT'!$C:$P,F$1,0),0)</f>
        <v>2772</v>
      </c>
      <c r="G50" s="4">
        <f>_xlfn.IFNA(VLOOKUP($A50,'FST TT'!$C:$P,G$1,0),0)</f>
        <v>2140</v>
      </c>
      <c r="H50" s="4">
        <f>_xlfn.IFNA(VLOOKUP($A50,'FST TT'!$C:$P,H$1,0),0)</f>
        <v>908</v>
      </c>
      <c r="I50" s="4">
        <f>_xlfn.IFNA(VLOOKUP($A50,'FST TT'!$C:$P,I$1,0),0)</f>
        <v>255</v>
      </c>
      <c r="J50" s="4">
        <f>_xlfn.IFNA(VLOOKUP($A50,'FST TT'!$C:$P,J$1,0),0)</f>
        <v>1418</v>
      </c>
      <c r="K50" s="4">
        <f>_xlfn.IFNA(VLOOKUP($A50,'FST TT'!$C:$P,K$1,0),0)</f>
        <v>7120</v>
      </c>
      <c r="L50" s="4">
        <f>_xlfn.IFNA(VLOOKUP($A50,'FST TT'!$C:$P,L$1,0),0)</f>
        <v>1419</v>
      </c>
      <c r="M50" s="4">
        <f>_xlfn.IFNA(VLOOKUP($A50,'FST CV'!$C:$P,M$1,0),0)</f>
        <v>0</v>
      </c>
      <c r="N50" s="4">
        <f>_xlfn.IFNA(VLOOKUP($A50,'FST CV'!$C:$P,N$1,0),0)</f>
        <v>0</v>
      </c>
      <c r="O50" s="4">
        <f>_xlfn.IFNA(VLOOKUP($A50,'FST CV'!$C:$P,O$1,0),0)</f>
        <v>0</v>
      </c>
      <c r="P50" s="4">
        <f>_xlfn.IFNA(VLOOKUP($A50,'FST CV'!$C:$P,P$1,0),0)</f>
        <v>0</v>
      </c>
      <c r="Q50" s="4">
        <f>_xlfn.IFNA(VLOOKUP($A50,'FST CV'!$C:$P,Q$1,0),0)</f>
        <v>0</v>
      </c>
      <c r="R50" s="4">
        <f>_xlfn.IFNA(VLOOKUP($A50,'FST CV'!$C:$P,R$1,0),0)</f>
        <v>0</v>
      </c>
      <c r="S50" s="4">
        <f>_xlfn.IFNA(VLOOKUP($A50,'FST CV'!$C:$P,S$1,0),0)</f>
        <v>0</v>
      </c>
      <c r="T50" s="4">
        <f>_xlfn.IFNA(VLOOKUP($A50,'FST CV'!$C:$P,T$1,0),0)</f>
        <v>0</v>
      </c>
      <c r="U50" s="4">
        <f>_xlfn.IFNA(VLOOKUP($A50,'FST OMT'!$C:$P,U$1,0),0)</f>
        <v>0</v>
      </c>
      <c r="V50" s="4">
        <f>_xlfn.IFNA(VLOOKUP($A50,'FST OMT'!$C:$P,V$1,0),0)</f>
        <v>640</v>
      </c>
      <c r="W50" s="4">
        <f>_xlfn.IFNA(VLOOKUP($A50,'FST OMT'!$C:$P,W$1,0),0)</f>
        <v>50</v>
      </c>
      <c r="X50" s="4">
        <f>_xlfn.IFNA(VLOOKUP($A50,'FST OMT'!$C:$P,X$1,0),0)</f>
        <v>100</v>
      </c>
      <c r="Y50" s="4">
        <f>_xlfn.IFNA(VLOOKUP($A50,'FST OMT'!$C:$P,Y$1,0),0)</f>
        <v>285</v>
      </c>
      <c r="Z50" s="4">
        <f>_xlfn.IFNA(VLOOKUP($A50,'FST OMT'!$C:$P,Z$1,0),0)</f>
        <v>30</v>
      </c>
      <c r="AA50" s="4">
        <f>_xlfn.IFNA(VLOOKUP($A50,'FST OMT'!$C:$P,AA$1,0),0)</f>
        <v>0</v>
      </c>
      <c r="AB50" s="4">
        <f>_xlfn.IFNA(VLOOKUP($A50,'FST OMT'!$C:$P,AB$1,0),0)</f>
        <v>568</v>
      </c>
      <c r="AC50" s="6">
        <f t="shared" si="1"/>
        <v>3775</v>
      </c>
      <c r="AD50" s="6">
        <f t="shared" si="2"/>
        <v>3412</v>
      </c>
      <c r="AE50" s="6">
        <f t="shared" si="3"/>
        <v>2190</v>
      </c>
      <c r="AF50" s="6">
        <f t="shared" si="4"/>
        <v>1008</v>
      </c>
      <c r="AG50" s="6">
        <f t="shared" si="5"/>
        <v>540</v>
      </c>
      <c r="AH50" s="6">
        <f t="shared" si="6"/>
        <v>1448</v>
      </c>
      <c r="AI50" s="6">
        <f t="shared" si="7"/>
        <v>7120</v>
      </c>
      <c r="AJ50" s="6">
        <f t="shared" si="8"/>
        <v>1987</v>
      </c>
    </row>
    <row r="51" spans="1:36">
      <c r="A51" s="2">
        <v>310001984</v>
      </c>
      <c r="B51" s="1" t="s">
        <v>67</v>
      </c>
      <c r="C51" s="1">
        <f>VLOOKUP(A51,Master_Item!B:E,4,0)</f>
        <v>500</v>
      </c>
      <c r="D51" s="1">
        <v>54</v>
      </c>
      <c r="E51" s="4">
        <f>_xlfn.IFNA(VLOOKUP($A51,'FST TT'!$C:$P,E$1,0),0)</f>
        <v>0</v>
      </c>
      <c r="F51" s="4">
        <f>_xlfn.IFNA(VLOOKUP($A51,'FST TT'!$C:$P,F$1,0),0)</f>
        <v>0</v>
      </c>
      <c r="G51" s="4">
        <f>_xlfn.IFNA(VLOOKUP($A51,'FST TT'!$C:$P,G$1,0),0)</f>
        <v>0</v>
      </c>
      <c r="H51" s="4">
        <f>_xlfn.IFNA(VLOOKUP($A51,'FST TT'!$C:$P,H$1,0),0)</f>
        <v>0</v>
      </c>
      <c r="I51" s="4">
        <f>_xlfn.IFNA(VLOOKUP($A51,'FST TT'!$C:$P,I$1,0),0)</f>
        <v>0</v>
      </c>
      <c r="J51" s="4">
        <f>_xlfn.IFNA(VLOOKUP($A51,'FST TT'!$C:$P,J$1,0),0)</f>
        <v>0</v>
      </c>
      <c r="K51" s="4">
        <f>_xlfn.IFNA(VLOOKUP($A51,'FST TT'!$C:$P,K$1,0),0)</f>
        <v>0</v>
      </c>
      <c r="L51" s="4">
        <f>_xlfn.IFNA(VLOOKUP($A51,'FST TT'!$C:$P,L$1,0),0)</f>
        <v>0</v>
      </c>
      <c r="M51" s="4">
        <f>_xlfn.IFNA(VLOOKUP($A51,'FST CV'!$C:$P,M$1,0),0)</f>
        <v>0</v>
      </c>
      <c r="N51" s="4">
        <f>_xlfn.IFNA(VLOOKUP($A51,'FST CV'!$C:$P,N$1,0),0)</f>
        <v>0</v>
      </c>
      <c r="O51" s="4">
        <f>_xlfn.IFNA(VLOOKUP($A51,'FST CV'!$C:$P,O$1,0),0)</f>
        <v>0</v>
      </c>
      <c r="P51" s="4">
        <f>_xlfn.IFNA(VLOOKUP($A51,'FST CV'!$C:$P,P$1,0),0)</f>
        <v>0</v>
      </c>
      <c r="Q51" s="4">
        <f>_xlfn.IFNA(VLOOKUP($A51,'FST CV'!$C:$P,Q$1,0),0)</f>
        <v>0</v>
      </c>
      <c r="R51" s="4">
        <f>_xlfn.IFNA(VLOOKUP($A51,'FST CV'!$C:$P,R$1,0),0)</f>
        <v>0</v>
      </c>
      <c r="S51" s="4">
        <f>_xlfn.IFNA(VLOOKUP($A51,'FST CV'!$C:$P,S$1,0),0)</f>
        <v>0</v>
      </c>
      <c r="T51" s="4">
        <f>_xlfn.IFNA(VLOOKUP($A51,'FST CV'!$C:$P,T$1,0),0)</f>
        <v>0</v>
      </c>
      <c r="U51" s="4">
        <f>_xlfn.IFNA(VLOOKUP($A51,'FST OMT'!$C:$P,U$1,0),0)</f>
        <v>0</v>
      </c>
      <c r="V51" s="4">
        <f>_xlfn.IFNA(VLOOKUP($A51,'FST OMT'!$C:$P,V$1,0),0)</f>
        <v>0</v>
      </c>
      <c r="W51" s="4">
        <f>_xlfn.IFNA(VLOOKUP($A51,'FST OMT'!$C:$P,W$1,0),0)</f>
        <v>0</v>
      </c>
      <c r="X51" s="4">
        <f>_xlfn.IFNA(VLOOKUP($A51,'FST OMT'!$C:$P,X$1,0),0)</f>
        <v>0</v>
      </c>
      <c r="Y51" s="4">
        <f>_xlfn.IFNA(VLOOKUP($A51,'FST OMT'!$C:$P,Y$1,0),0)</f>
        <v>0</v>
      </c>
      <c r="Z51" s="4">
        <f>_xlfn.IFNA(VLOOKUP($A51,'FST OMT'!$C:$P,Z$1,0),0)</f>
        <v>0</v>
      </c>
      <c r="AA51" s="4">
        <f>_xlfn.IFNA(VLOOKUP($A51,'FST OMT'!$C:$P,AA$1,0),0)</f>
        <v>0</v>
      </c>
      <c r="AB51" s="4">
        <f>_xlfn.IFNA(VLOOKUP($A51,'FST OMT'!$C:$P,AB$1,0),0)</f>
        <v>0</v>
      </c>
      <c r="AC51" s="6">
        <f t="shared" si="1"/>
        <v>0</v>
      </c>
      <c r="AD51" s="6">
        <f t="shared" si="2"/>
        <v>0</v>
      </c>
      <c r="AE51" s="6">
        <f t="shared" si="3"/>
        <v>0</v>
      </c>
      <c r="AF51" s="6">
        <f t="shared" si="4"/>
        <v>0</v>
      </c>
      <c r="AG51" s="6">
        <f t="shared" si="5"/>
        <v>0</v>
      </c>
      <c r="AH51" s="6">
        <f t="shared" si="6"/>
        <v>0</v>
      </c>
      <c r="AI51" s="6">
        <f t="shared" si="7"/>
        <v>0</v>
      </c>
      <c r="AJ51" s="6">
        <f t="shared" si="8"/>
        <v>0</v>
      </c>
    </row>
    <row r="52" spans="1:36">
      <c r="A52" s="2">
        <v>310002221</v>
      </c>
      <c r="B52" s="1" t="s">
        <v>68</v>
      </c>
      <c r="C52" s="1" t="e">
        <f>VLOOKUP(A52,Master_Item!B:E,4,0)</f>
        <v>#N/A</v>
      </c>
      <c r="D52" s="1">
        <v>0</v>
      </c>
      <c r="E52" s="4">
        <f>_xlfn.IFNA(VLOOKUP($A52,'FST TT'!$C:$P,E$1,0),0)</f>
        <v>0</v>
      </c>
      <c r="F52" s="4">
        <f>_xlfn.IFNA(VLOOKUP($A52,'FST TT'!$C:$P,F$1,0),0)</f>
        <v>0</v>
      </c>
      <c r="G52" s="4">
        <f>_xlfn.IFNA(VLOOKUP($A52,'FST TT'!$C:$P,G$1,0),0)</f>
        <v>0</v>
      </c>
      <c r="H52" s="4">
        <f>_xlfn.IFNA(VLOOKUP($A52,'FST TT'!$C:$P,H$1,0),0)</f>
        <v>0</v>
      </c>
      <c r="I52" s="4">
        <f>_xlfn.IFNA(VLOOKUP($A52,'FST TT'!$C:$P,I$1,0),0)</f>
        <v>0</v>
      </c>
      <c r="J52" s="4">
        <f>_xlfn.IFNA(VLOOKUP($A52,'FST TT'!$C:$P,J$1,0),0)</f>
        <v>0</v>
      </c>
      <c r="K52" s="4">
        <f>_xlfn.IFNA(VLOOKUP($A52,'FST TT'!$C:$P,K$1,0),0)</f>
        <v>0</v>
      </c>
      <c r="L52" s="4">
        <f>_xlfn.IFNA(VLOOKUP($A52,'FST TT'!$C:$P,L$1,0),0)</f>
        <v>0</v>
      </c>
      <c r="M52" s="4">
        <f>_xlfn.IFNA(VLOOKUP($A52,'FST CV'!$C:$P,M$1,0),0)</f>
        <v>0</v>
      </c>
      <c r="N52" s="4">
        <f>_xlfn.IFNA(VLOOKUP($A52,'FST CV'!$C:$P,N$1,0),0)</f>
        <v>0</v>
      </c>
      <c r="O52" s="4">
        <f>_xlfn.IFNA(VLOOKUP($A52,'FST CV'!$C:$P,O$1,0),0)</f>
        <v>0</v>
      </c>
      <c r="P52" s="4">
        <f>_xlfn.IFNA(VLOOKUP($A52,'FST CV'!$C:$P,P$1,0),0)</f>
        <v>0</v>
      </c>
      <c r="Q52" s="4">
        <f>_xlfn.IFNA(VLOOKUP($A52,'FST CV'!$C:$P,Q$1,0),0)</f>
        <v>0</v>
      </c>
      <c r="R52" s="4">
        <f>_xlfn.IFNA(VLOOKUP($A52,'FST CV'!$C:$P,R$1,0),0)</f>
        <v>0</v>
      </c>
      <c r="S52" s="4">
        <f>_xlfn.IFNA(VLOOKUP($A52,'FST CV'!$C:$P,S$1,0),0)</f>
        <v>0</v>
      </c>
      <c r="T52" s="4">
        <f>_xlfn.IFNA(VLOOKUP($A52,'FST CV'!$C:$P,T$1,0),0)</f>
        <v>0</v>
      </c>
      <c r="U52" s="4">
        <f>_xlfn.IFNA(VLOOKUP($A52,'FST OMT'!$C:$P,U$1,0),0)</f>
        <v>0</v>
      </c>
      <c r="V52" s="4">
        <f>_xlfn.IFNA(VLOOKUP($A52,'FST OMT'!$C:$P,V$1,0),0)</f>
        <v>0</v>
      </c>
      <c r="W52" s="4">
        <f>_xlfn.IFNA(VLOOKUP($A52,'FST OMT'!$C:$P,W$1,0),0)</f>
        <v>0</v>
      </c>
      <c r="X52" s="4">
        <f>_xlfn.IFNA(VLOOKUP($A52,'FST OMT'!$C:$P,X$1,0),0)</f>
        <v>0</v>
      </c>
      <c r="Y52" s="4">
        <f>_xlfn.IFNA(VLOOKUP($A52,'FST OMT'!$C:$P,Y$1,0),0)</f>
        <v>0</v>
      </c>
      <c r="Z52" s="4">
        <f>_xlfn.IFNA(VLOOKUP($A52,'FST OMT'!$C:$P,Z$1,0),0)</f>
        <v>0</v>
      </c>
      <c r="AA52" s="4">
        <f>_xlfn.IFNA(VLOOKUP($A52,'FST OMT'!$C:$P,AA$1,0),0)</f>
        <v>0</v>
      </c>
      <c r="AB52" s="4">
        <f>_xlfn.IFNA(VLOOKUP($A52,'FST OMT'!$C:$P,AB$1,0),0)</f>
        <v>0</v>
      </c>
      <c r="AC52" s="6">
        <f t="shared" si="1"/>
        <v>0</v>
      </c>
      <c r="AD52" s="6">
        <f t="shared" si="2"/>
        <v>0</v>
      </c>
      <c r="AE52" s="6">
        <f t="shared" si="3"/>
        <v>0</v>
      </c>
      <c r="AF52" s="6">
        <f t="shared" si="4"/>
        <v>0</v>
      </c>
      <c r="AG52" s="6">
        <f t="shared" si="5"/>
        <v>0</v>
      </c>
      <c r="AH52" s="6">
        <f t="shared" si="6"/>
        <v>0</v>
      </c>
      <c r="AI52" s="6">
        <f t="shared" si="7"/>
        <v>0</v>
      </c>
      <c r="AJ52" s="6">
        <f t="shared" si="8"/>
        <v>0</v>
      </c>
    </row>
    <row r="53" spans="1:36">
      <c r="A53" s="2">
        <v>310002002</v>
      </c>
      <c r="B53" s="1" t="s">
        <v>69</v>
      </c>
      <c r="C53" s="1">
        <f>VLOOKUP(A53,Master_Item!B:E,4,0)</f>
        <v>800</v>
      </c>
      <c r="D53" s="1">
        <v>70</v>
      </c>
      <c r="E53" s="4">
        <f>_xlfn.IFNA(VLOOKUP($A53,'FST TT'!$C:$P,E$1,0),0)</f>
        <v>0</v>
      </c>
      <c r="F53" s="4">
        <f>_xlfn.IFNA(VLOOKUP($A53,'FST TT'!$C:$P,F$1,0),0)</f>
        <v>0</v>
      </c>
      <c r="G53" s="4">
        <f>_xlfn.IFNA(VLOOKUP($A53,'FST TT'!$C:$P,G$1,0),0)</f>
        <v>0</v>
      </c>
      <c r="H53" s="4">
        <f>_xlfn.IFNA(VLOOKUP($A53,'FST TT'!$C:$P,H$1,0),0)</f>
        <v>0</v>
      </c>
      <c r="I53" s="4">
        <f>_xlfn.IFNA(VLOOKUP($A53,'FST TT'!$C:$P,I$1,0),0)</f>
        <v>0</v>
      </c>
      <c r="J53" s="4">
        <f>_xlfn.IFNA(VLOOKUP($A53,'FST TT'!$C:$P,J$1,0),0)</f>
        <v>0</v>
      </c>
      <c r="K53" s="4">
        <f>_xlfn.IFNA(VLOOKUP($A53,'FST TT'!$C:$P,K$1,0),0)</f>
        <v>0</v>
      </c>
      <c r="L53" s="4">
        <f>_xlfn.IFNA(VLOOKUP($A53,'FST TT'!$C:$P,L$1,0),0)</f>
        <v>0</v>
      </c>
      <c r="M53" s="4">
        <f>_xlfn.IFNA(VLOOKUP($A53,'FST CV'!$C:$P,M$1,0),0)</f>
        <v>0</v>
      </c>
      <c r="N53" s="4">
        <f>_xlfn.IFNA(VLOOKUP($A53,'FST CV'!$C:$P,N$1,0),0)</f>
        <v>0</v>
      </c>
      <c r="O53" s="4">
        <f>_xlfn.IFNA(VLOOKUP($A53,'FST CV'!$C:$P,O$1,0),0)</f>
        <v>0</v>
      </c>
      <c r="P53" s="4">
        <f>_xlfn.IFNA(VLOOKUP($A53,'FST CV'!$C:$P,P$1,0),0)</f>
        <v>60</v>
      </c>
      <c r="Q53" s="4">
        <f>_xlfn.IFNA(VLOOKUP($A53,'FST CV'!$C:$P,Q$1,0),0)</f>
        <v>6</v>
      </c>
      <c r="R53" s="4">
        <f>_xlfn.IFNA(VLOOKUP($A53,'FST CV'!$C:$P,R$1,0),0)</f>
        <v>0</v>
      </c>
      <c r="S53" s="4">
        <f>_xlfn.IFNA(VLOOKUP($A53,'FST CV'!$C:$P,S$1,0),0)</f>
        <v>0</v>
      </c>
      <c r="T53" s="4">
        <f>_xlfn.IFNA(VLOOKUP($A53,'FST CV'!$C:$P,T$1,0),0)</f>
        <v>250</v>
      </c>
      <c r="U53" s="4">
        <f>_xlfn.IFNA(VLOOKUP($A53,'FST OMT'!$C:$P,U$1,0),0)</f>
        <v>0</v>
      </c>
      <c r="V53" s="4">
        <f>_xlfn.IFNA(VLOOKUP($A53,'FST OMT'!$C:$P,V$1,0),0)</f>
        <v>0</v>
      </c>
      <c r="W53" s="4">
        <f>_xlfn.IFNA(VLOOKUP($A53,'FST OMT'!$C:$P,W$1,0),0)</f>
        <v>210</v>
      </c>
      <c r="X53" s="4">
        <f>_xlfn.IFNA(VLOOKUP($A53,'FST OMT'!$C:$P,X$1,0),0)</f>
        <v>208</v>
      </c>
      <c r="Y53" s="4">
        <f>_xlfn.IFNA(VLOOKUP($A53,'FST OMT'!$C:$P,Y$1,0),0)</f>
        <v>0</v>
      </c>
      <c r="Z53" s="4">
        <f>_xlfn.IFNA(VLOOKUP($A53,'FST OMT'!$C:$P,Z$1,0),0)</f>
        <v>0</v>
      </c>
      <c r="AA53" s="4">
        <f>_xlfn.IFNA(VLOOKUP($A53,'FST OMT'!$C:$P,AA$1,0),0)</f>
        <v>0</v>
      </c>
      <c r="AB53" s="4">
        <f>_xlfn.IFNA(VLOOKUP($A53,'FST OMT'!$C:$P,AB$1,0),0)</f>
        <v>450</v>
      </c>
      <c r="AC53" s="6">
        <f t="shared" si="1"/>
        <v>0</v>
      </c>
      <c r="AD53" s="6">
        <f t="shared" si="2"/>
        <v>0</v>
      </c>
      <c r="AE53" s="6">
        <f t="shared" si="3"/>
        <v>210</v>
      </c>
      <c r="AF53" s="6">
        <f t="shared" si="4"/>
        <v>268</v>
      </c>
      <c r="AG53" s="6">
        <f t="shared" si="5"/>
        <v>6</v>
      </c>
      <c r="AH53" s="6">
        <f t="shared" si="6"/>
        <v>0</v>
      </c>
      <c r="AI53" s="6">
        <f t="shared" si="7"/>
        <v>0</v>
      </c>
      <c r="AJ53" s="6">
        <f t="shared" si="8"/>
        <v>700</v>
      </c>
    </row>
    <row r="54" spans="1:36">
      <c r="A54" s="2">
        <v>310002003</v>
      </c>
      <c r="B54" s="1" t="s">
        <v>70</v>
      </c>
      <c r="C54" s="1">
        <f>VLOOKUP(A54,Master_Item!B:E,4,0)</f>
        <v>800</v>
      </c>
      <c r="D54" s="1">
        <v>70</v>
      </c>
      <c r="E54" s="4">
        <f>_xlfn.IFNA(VLOOKUP($A54,'FST TT'!$C:$P,E$1,0),0)</f>
        <v>0</v>
      </c>
      <c r="F54" s="4">
        <f>_xlfn.IFNA(VLOOKUP($A54,'FST TT'!$C:$P,F$1,0),0)</f>
        <v>0</v>
      </c>
      <c r="G54" s="4">
        <f>_xlfn.IFNA(VLOOKUP($A54,'FST TT'!$C:$P,G$1,0),0)</f>
        <v>0</v>
      </c>
      <c r="H54" s="4">
        <f>_xlfn.IFNA(VLOOKUP($A54,'FST TT'!$C:$P,H$1,0),0)</f>
        <v>0</v>
      </c>
      <c r="I54" s="4">
        <f>_xlfn.IFNA(VLOOKUP($A54,'FST TT'!$C:$P,I$1,0),0)</f>
        <v>0</v>
      </c>
      <c r="J54" s="4">
        <f>_xlfn.IFNA(VLOOKUP($A54,'FST TT'!$C:$P,J$1,0),0)</f>
        <v>0</v>
      </c>
      <c r="K54" s="4">
        <f>_xlfn.IFNA(VLOOKUP($A54,'FST TT'!$C:$P,K$1,0),0)</f>
        <v>0</v>
      </c>
      <c r="L54" s="4">
        <f>_xlfn.IFNA(VLOOKUP($A54,'FST TT'!$C:$P,L$1,0),0)</f>
        <v>0</v>
      </c>
      <c r="M54" s="4">
        <f>_xlfn.IFNA(VLOOKUP($A54,'FST CV'!$C:$P,M$1,0),0)</f>
        <v>0</v>
      </c>
      <c r="N54" s="4">
        <f>_xlfn.IFNA(VLOOKUP($A54,'FST CV'!$C:$P,N$1,0),0)</f>
        <v>0</v>
      </c>
      <c r="O54" s="4">
        <f>_xlfn.IFNA(VLOOKUP($A54,'FST CV'!$C:$P,O$1,0),0)</f>
        <v>0</v>
      </c>
      <c r="P54" s="4">
        <f>_xlfn.IFNA(VLOOKUP($A54,'FST CV'!$C:$P,P$1,0),0)</f>
        <v>0</v>
      </c>
      <c r="Q54" s="4">
        <f>_xlfn.IFNA(VLOOKUP($A54,'FST CV'!$C:$P,Q$1,0),0)</f>
        <v>0</v>
      </c>
      <c r="R54" s="4">
        <f>_xlfn.IFNA(VLOOKUP($A54,'FST CV'!$C:$P,R$1,0),0)</f>
        <v>0</v>
      </c>
      <c r="S54" s="4">
        <f>_xlfn.IFNA(VLOOKUP($A54,'FST CV'!$C:$P,S$1,0),0)</f>
        <v>0</v>
      </c>
      <c r="T54" s="4">
        <f>_xlfn.IFNA(VLOOKUP($A54,'FST CV'!$C:$P,T$1,0),0)</f>
        <v>0</v>
      </c>
      <c r="U54" s="4">
        <f>_xlfn.IFNA(VLOOKUP($A54,'FST OMT'!$C:$P,U$1,0),0)</f>
        <v>0</v>
      </c>
      <c r="V54" s="4">
        <f>_xlfn.IFNA(VLOOKUP($A54,'FST OMT'!$C:$P,V$1,0),0)</f>
        <v>0</v>
      </c>
      <c r="W54" s="4">
        <f>_xlfn.IFNA(VLOOKUP($A54,'FST OMT'!$C:$P,W$1,0),0)</f>
        <v>0</v>
      </c>
      <c r="X54" s="4">
        <f>_xlfn.IFNA(VLOOKUP($A54,'FST OMT'!$C:$P,X$1,0),0)</f>
        <v>0</v>
      </c>
      <c r="Y54" s="4">
        <f>_xlfn.IFNA(VLOOKUP($A54,'FST OMT'!$C:$P,Y$1,0),0)</f>
        <v>0</v>
      </c>
      <c r="Z54" s="4">
        <f>_xlfn.IFNA(VLOOKUP($A54,'FST OMT'!$C:$P,Z$1,0),0)</f>
        <v>0</v>
      </c>
      <c r="AA54" s="4">
        <f>_xlfn.IFNA(VLOOKUP($A54,'FST OMT'!$C:$P,AA$1,0),0)</f>
        <v>0</v>
      </c>
      <c r="AB54" s="4">
        <f>_xlfn.IFNA(VLOOKUP($A54,'FST OMT'!$C:$P,AB$1,0),0)</f>
        <v>0</v>
      </c>
      <c r="AC54" s="6">
        <f t="shared" si="1"/>
        <v>0</v>
      </c>
      <c r="AD54" s="6">
        <f t="shared" si="2"/>
        <v>0</v>
      </c>
      <c r="AE54" s="6">
        <f t="shared" si="3"/>
        <v>0</v>
      </c>
      <c r="AF54" s="6">
        <f t="shared" si="4"/>
        <v>0</v>
      </c>
      <c r="AG54" s="6">
        <f t="shared" si="5"/>
        <v>0</v>
      </c>
      <c r="AH54" s="6">
        <f t="shared" si="6"/>
        <v>0</v>
      </c>
      <c r="AI54" s="6">
        <f t="shared" si="7"/>
        <v>0</v>
      </c>
      <c r="AJ54" s="6">
        <f t="shared" si="8"/>
        <v>0</v>
      </c>
    </row>
    <row r="55" spans="1:36">
      <c r="A55" s="2">
        <v>310001995</v>
      </c>
      <c r="B55" s="1" t="s">
        <v>71</v>
      </c>
      <c r="C55" s="1">
        <f>VLOOKUP(A55,Master_Item!B:E,4,0)</f>
        <v>800</v>
      </c>
      <c r="D55" s="1">
        <v>70</v>
      </c>
      <c r="E55" s="4">
        <f>_xlfn.IFNA(VLOOKUP($A55,'FST TT'!$C:$P,E$1,0),0)</f>
        <v>0</v>
      </c>
      <c r="F55" s="4">
        <f>_xlfn.IFNA(VLOOKUP($A55,'FST TT'!$C:$P,F$1,0),0)</f>
        <v>0</v>
      </c>
      <c r="G55" s="4">
        <f>_xlfn.IFNA(VLOOKUP($A55,'FST TT'!$C:$P,G$1,0),0)</f>
        <v>0</v>
      </c>
      <c r="H55" s="4">
        <f>_xlfn.IFNA(VLOOKUP($A55,'FST TT'!$C:$P,H$1,0),0)</f>
        <v>0</v>
      </c>
      <c r="I55" s="4">
        <f>_xlfn.IFNA(VLOOKUP($A55,'FST TT'!$C:$P,I$1,0),0)</f>
        <v>0</v>
      </c>
      <c r="J55" s="4">
        <f>_xlfn.IFNA(VLOOKUP($A55,'FST TT'!$C:$P,J$1,0),0)</f>
        <v>0</v>
      </c>
      <c r="K55" s="4">
        <f>_xlfn.IFNA(VLOOKUP($A55,'FST TT'!$C:$P,K$1,0),0)</f>
        <v>0</v>
      </c>
      <c r="L55" s="4">
        <f>_xlfn.IFNA(VLOOKUP($A55,'FST TT'!$C:$P,L$1,0),0)</f>
        <v>0</v>
      </c>
      <c r="M55" s="4">
        <f>_xlfn.IFNA(VLOOKUP($A55,'FST CV'!$C:$P,M$1,0),0)</f>
        <v>0</v>
      </c>
      <c r="N55" s="4">
        <f>_xlfn.IFNA(VLOOKUP($A55,'FST CV'!$C:$P,N$1,0),0)</f>
        <v>0</v>
      </c>
      <c r="O55" s="4">
        <f>_xlfn.IFNA(VLOOKUP($A55,'FST CV'!$C:$P,O$1,0),0)</f>
        <v>0</v>
      </c>
      <c r="P55" s="4">
        <f>_xlfn.IFNA(VLOOKUP($A55,'FST CV'!$C:$P,P$1,0),0)</f>
        <v>0</v>
      </c>
      <c r="Q55" s="4">
        <f>_xlfn.IFNA(VLOOKUP($A55,'FST CV'!$C:$P,Q$1,0),0)</f>
        <v>0</v>
      </c>
      <c r="R55" s="4">
        <f>_xlfn.IFNA(VLOOKUP($A55,'FST CV'!$C:$P,R$1,0),0)</f>
        <v>0</v>
      </c>
      <c r="S55" s="4">
        <f>_xlfn.IFNA(VLOOKUP($A55,'FST CV'!$C:$P,S$1,0),0)</f>
        <v>0</v>
      </c>
      <c r="T55" s="4">
        <f>_xlfn.IFNA(VLOOKUP($A55,'FST CV'!$C:$P,T$1,0),0)</f>
        <v>0</v>
      </c>
      <c r="U55" s="4">
        <f>_xlfn.IFNA(VLOOKUP($A55,'FST OMT'!$C:$P,U$1,0),0)</f>
        <v>0</v>
      </c>
      <c r="V55" s="4">
        <f>_xlfn.IFNA(VLOOKUP($A55,'FST OMT'!$C:$P,V$1,0),0)</f>
        <v>0</v>
      </c>
      <c r="W55" s="4">
        <f>_xlfn.IFNA(VLOOKUP($A55,'FST OMT'!$C:$P,W$1,0),0)</f>
        <v>60</v>
      </c>
      <c r="X55" s="4">
        <f>_xlfn.IFNA(VLOOKUP($A55,'FST OMT'!$C:$P,X$1,0),0)</f>
        <v>32</v>
      </c>
      <c r="Y55" s="4">
        <f>_xlfn.IFNA(VLOOKUP($A55,'FST OMT'!$C:$P,Y$1,0),0)</f>
        <v>0</v>
      </c>
      <c r="Z55" s="4">
        <f>_xlfn.IFNA(VLOOKUP($A55,'FST OMT'!$C:$P,Z$1,0),0)</f>
        <v>0</v>
      </c>
      <c r="AA55" s="4">
        <f>_xlfn.IFNA(VLOOKUP($A55,'FST OMT'!$C:$P,AA$1,0),0)</f>
        <v>0</v>
      </c>
      <c r="AB55" s="4">
        <f>_xlfn.IFNA(VLOOKUP($A55,'FST OMT'!$C:$P,AB$1,0),0)</f>
        <v>300</v>
      </c>
      <c r="AC55" s="6">
        <f t="shared" si="1"/>
        <v>0</v>
      </c>
      <c r="AD55" s="6">
        <f t="shared" si="2"/>
        <v>0</v>
      </c>
      <c r="AE55" s="6">
        <f t="shared" si="3"/>
        <v>60</v>
      </c>
      <c r="AF55" s="6">
        <f t="shared" si="4"/>
        <v>32</v>
      </c>
      <c r="AG55" s="6">
        <f t="shared" si="5"/>
        <v>0</v>
      </c>
      <c r="AH55" s="6">
        <f t="shared" si="6"/>
        <v>0</v>
      </c>
      <c r="AI55" s="6">
        <f t="shared" si="7"/>
        <v>0</v>
      </c>
      <c r="AJ55" s="6">
        <f t="shared" si="8"/>
        <v>300</v>
      </c>
    </row>
    <row r="56" spans="1:36">
      <c r="A56" s="2">
        <v>310001996</v>
      </c>
      <c r="B56" s="1" t="s">
        <v>72</v>
      </c>
      <c r="C56" s="1">
        <f>VLOOKUP(A56,Master_Item!B:E,4,0)</f>
        <v>800</v>
      </c>
      <c r="D56" s="1">
        <v>70</v>
      </c>
      <c r="E56" s="4">
        <f>_xlfn.IFNA(VLOOKUP($A56,'FST TT'!$C:$P,E$1,0),0)</f>
        <v>0</v>
      </c>
      <c r="F56" s="4">
        <f>_xlfn.IFNA(VLOOKUP($A56,'FST TT'!$C:$P,F$1,0),0)</f>
        <v>0</v>
      </c>
      <c r="G56" s="4">
        <f>_xlfn.IFNA(VLOOKUP($A56,'FST TT'!$C:$P,G$1,0),0)</f>
        <v>0</v>
      </c>
      <c r="H56" s="4">
        <f>_xlfn.IFNA(VLOOKUP($A56,'FST TT'!$C:$P,H$1,0),0)</f>
        <v>0</v>
      </c>
      <c r="I56" s="4">
        <f>_xlfn.IFNA(VLOOKUP($A56,'FST TT'!$C:$P,I$1,0),0)</f>
        <v>0</v>
      </c>
      <c r="J56" s="4">
        <f>_xlfn.IFNA(VLOOKUP($A56,'FST TT'!$C:$P,J$1,0),0)</f>
        <v>0</v>
      </c>
      <c r="K56" s="4">
        <f>_xlfn.IFNA(VLOOKUP($A56,'FST TT'!$C:$P,K$1,0),0)</f>
        <v>0</v>
      </c>
      <c r="L56" s="4">
        <f>_xlfn.IFNA(VLOOKUP($A56,'FST TT'!$C:$P,L$1,0),0)</f>
        <v>0</v>
      </c>
      <c r="M56" s="4">
        <f>_xlfn.IFNA(VLOOKUP($A56,'FST CV'!$C:$P,M$1,0),0)</f>
        <v>0</v>
      </c>
      <c r="N56" s="4">
        <f>_xlfn.IFNA(VLOOKUP($A56,'FST CV'!$C:$P,N$1,0),0)</f>
        <v>0</v>
      </c>
      <c r="O56" s="4">
        <f>_xlfn.IFNA(VLOOKUP($A56,'FST CV'!$C:$P,O$1,0),0)</f>
        <v>0</v>
      </c>
      <c r="P56" s="4">
        <f>_xlfn.IFNA(VLOOKUP($A56,'FST CV'!$C:$P,P$1,0),0)</f>
        <v>0</v>
      </c>
      <c r="Q56" s="4">
        <f>_xlfn.IFNA(VLOOKUP($A56,'FST CV'!$C:$P,Q$1,0),0)</f>
        <v>0</v>
      </c>
      <c r="R56" s="4">
        <f>_xlfn.IFNA(VLOOKUP($A56,'FST CV'!$C:$P,R$1,0),0)</f>
        <v>0</v>
      </c>
      <c r="S56" s="4">
        <f>_xlfn.IFNA(VLOOKUP($A56,'FST CV'!$C:$P,S$1,0),0)</f>
        <v>0</v>
      </c>
      <c r="T56" s="4">
        <f>_xlfn.IFNA(VLOOKUP($A56,'FST CV'!$C:$P,T$1,0),0)</f>
        <v>0</v>
      </c>
      <c r="U56" s="4">
        <f>_xlfn.IFNA(VLOOKUP($A56,'FST OMT'!$C:$P,U$1,0),0)</f>
        <v>0</v>
      </c>
      <c r="V56" s="4">
        <f>_xlfn.IFNA(VLOOKUP($A56,'FST OMT'!$C:$P,V$1,0),0)</f>
        <v>0</v>
      </c>
      <c r="W56" s="4">
        <f>_xlfn.IFNA(VLOOKUP($A56,'FST OMT'!$C:$P,W$1,0),0)</f>
        <v>0</v>
      </c>
      <c r="X56" s="4">
        <f>_xlfn.IFNA(VLOOKUP($A56,'FST OMT'!$C:$P,X$1,0),0)</f>
        <v>0</v>
      </c>
      <c r="Y56" s="4">
        <f>_xlfn.IFNA(VLOOKUP($A56,'FST OMT'!$C:$P,Y$1,0),0)</f>
        <v>0</v>
      </c>
      <c r="Z56" s="4">
        <f>_xlfn.IFNA(VLOOKUP($A56,'FST OMT'!$C:$P,Z$1,0),0)</f>
        <v>0</v>
      </c>
      <c r="AA56" s="4">
        <f>_xlfn.IFNA(VLOOKUP($A56,'FST OMT'!$C:$P,AA$1,0),0)</f>
        <v>0</v>
      </c>
      <c r="AB56" s="4">
        <f>_xlfn.IFNA(VLOOKUP($A56,'FST OMT'!$C:$P,AB$1,0),0)</f>
        <v>0</v>
      </c>
      <c r="AC56" s="6">
        <f t="shared" si="1"/>
        <v>0</v>
      </c>
      <c r="AD56" s="6">
        <f t="shared" si="2"/>
        <v>0</v>
      </c>
      <c r="AE56" s="6">
        <f t="shared" si="3"/>
        <v>0</v>
      </c>
      <c r="AF56" s="6">
        <f t="shared" si="4"/>
        <v>0</v>
      </c>
      <c r="AG56" s="6">
        <f t="shared" si="5"/>
        <v>0</v>
      </c>
      <c r="AH56" s="6">
        <f t="shared" si="6"/>
        <v>0</v>
      </c>
      <c r="AI56" s="6">
        <f t="shared" si="7"/>
        <v>0</v>
      </c>
      <c r="AJ56" s="6">
        <f t="shared" si="8"/>
        <v>0</v>
      </c>
    </row>
    <row r="57" spans="1:36">
      <c r="A57" s="2">
        <v>310003155</v>
      </c>
      <c r="B57" s="1" t="s">
        <v>73</v>
      </c>
      <c r="C57" s="1">
        <f>VLOOKUP(A57,Master_Item!B:E,4,0)</f>
        <v>350</v>
      </c>
      <c r="D57" s="1">
        <v>70</v>
      </c>
      <c r="E57" s="4">
        <f>_xlfn.IFNA(VLOOKUP($A57,'FST TT'!$C:$P,E$1,0),0)</f>
        <v>3410</v>
      </c>
      <c r="F57" s="4">
        <f>_xlfn.IFNA(VLOOKUP($A57,'FST TT'!$C:$P,F$1,0),0)</f>
        <v>7383</v>
      </c>
      <c r="G57" s="4">
        <f>_xlfn.IFNA(VLOOKUP($A57,'FST TT'!$C:$P,G$1,0),0)</f>
        <v>3715</v>
      </c>
      <c r="H57" s="4">
        <f>_xlfn.IFNA(VLOOKUP($A57,'FST TT'!$C:$P,H$1,0),0)</f>
        <v>7095</v>
      </c>
      <c r="I57" s="4">
        <f>_xlfn.IFNA(VLOOKUP($A57,'FST TT'!$C:$P,I$1,0),0)</f>
        <v>0</v>
      </c>
      <c r="J57" s="4">
        <f>_xlfn.IFNA(VLOOKUP($A57,'FST TT'!$C:$P,J$1,0),0)</f>
        <v>4030</v>
      </c>
      <c r="K57" s="4">
        <f>_xlfn.IFNA(VLOOKUP($A57,'FST TT'!$C:$P,K$1,0),0)</f>
        <v>12400</v>
      </c>
      <c r="L57" s="4">
        <f>_xlfn.IFNA(VLOOKUP($A57,'FST TT'!$C:$P,L$1,0),0)</f>
        <v>8735</v>
      </c>
      <c r="M57" s="4">
        <f>_xlfn.IFNA(VLOOKUP($A57,'FST CV'!$C:$P,M$1,0),0)</f>
        <v>747</v>
      </c>
      <c r="N57" s="4">
        <f>_xlfn.IFNA(VLOOKUP($A57,'FST CV'!$C:$P,N$1,0),0)</f>
        <v>2573</v>
      </c>
      <c r="O57" s="4">
        <f>_xlfn.IFNA(VLOOKUP($A57,'FST CV'!$C:$P,O$1,0),0)</f>
        <v>8710</v>
      </c>
      <c r="P57" s="4">
        <f>_xlfn.IFNA(VLOOKUP($A57,'FST CV'!$C:$P,P$1,0),0)</f>
        <v>6576</v>
      </c>
      <c r="Q57" s="4">
        <f>_xlfn.IFNA(VLOOKUP($A57,'FST CV'!$C:$P,Q$1,0),0)</f>
        <v>2567</v>
      </c>
      <c r="R57" s="4">
        <f>_xlfn.IFNA(VLOOKUP($A57,'FST CV'!$C:$P,R$1,0),0)</f>
        <v>4263</v>
      </c>
      <c r="S57" s="4">
        <f>_xlfn.IFNA(VLOOKUP($A57,'FST CV'!$C:$P,S$1,0),0)</f>
        <v>2574</v>
      </c>
      <c r="T57" s="4">
        <f>_xlfn.IFNA(VLOOKUP($A57,'FST CV'!$C:$P,T$1,0),0)</f>
        <v>1265</v>
      </c>
      <c r="U57" s="4">
        <f>_xlfn.IFNA(VLOOKUP($A57,'FST OMT'!$C:$P,U$1,0),0)</f>
        <v>0</v>
      </c>
      <c r="V57" s="4">
        <f>_xlfn.IFNA(VLOOKUP($A57,'FST OMT'!$C:$P,V$1,0),0)</f>
        <v>1400</v>
      </c>
      <c r="W57" s="4">
        <f>_xlfn.IFNA(VLOOKUP($A57,'FST OMT'!$C:$P,W$1,0),0)</f>
        <v>2229</v>
      </c>
      <c r="X57" s="4">
        <f>_xlfn.IFNA(VLOOKUP($A57,'FST OMT'!$C:$P,X$1,0),0)</f>
        <v>1320</v>
      </c>
      <c r="Y57" s="4">
        <f>_xlfn.IFNA(VLOOKUP($A57,'FST OMT'!$C:$P,Y$1,0),0)</f>
        <v>476</v>
      </c>
      <c r="Z57" s="4">
        <f>_xlfn.IFNA(VLOOKUP($A57,'FST OMT'!$C:$P,Z$1,0),0)</f>
        <v>1565</v>
      </c>
      <c r="AA57" s="4">
        <f>_xlfn.IFNA(VLOOKUP($A57,'FST OMT'!$C:$P,AA$1,0),0)</f>
        <v>405</v>
      </c>
      <c r="AB57" s="4">
        <f>_xlfn.IFNA(VLOOKUP($A57,'FST OMT'!$C:$P,AB$1,0),0)</f>
        <v>1435</v>
      </c>
      <c r="AC57" s="6">
        <f t="shared" ref="AC57:AJ64" si="9">SUM(E57,M57,U57)</f>
        <v>4157</v>
      </c>
      <c r="AD57" s="6">
        <f t="shared" si="9"/>
        <v>11356</v>
      </c>
      <c r="AE57" s="6">
        <f t="shared" si="9"/>
        <v>14654</v>
      </c>
      <c r="AF57" s="6">
        <f t="shared" si="9"/>
        <v>14991</v>
      </c>
      <c r="AG57" s="6">
        <f t="shared" si="9"/>
        <v>3043</v>
      </c>
      <c r="AH57" s="6">
        <f t="shared" si="9"/>
        <v>9858</v>
      </c>
      <c r="AI57" s="6">
        <f t="shared" si="9"/>
        <v>15379</v>
      </c>
      <c r="AJ57" s="6">
        <f t="shared" si="9"/>
        <v>11435</v>
      </c>
    </row>
    <row r="58" spans="1:36">
      <c r="A58" s="2">
        <v>310003261</v>
      </c>
      <c r="B58" s="1" t="s">
        <v>74</v>
      </c>
      <c r="C58" s="1">
        <f>VLOOKUP(A58,Master_Item!B:E,4,0)</f>
        <v>380</v>
      </c>
      <c r="D58" s="1">
        <v>71</v>
      </c>
      <c r="E58" s="4">
        <f>_xlfn.IFNA(VLOOKUP($A58,'FST TT'!$C:$P,E$1,0),0)</f>
        <v>0</v>
      </c>
      <c r="F58" s="4">
        <f>_xlfn.IFNA(VLOOKUP($A58,'FST TT'!$C:$P,F$1,0),0)</f>
        <v>0</v>
      </c>
      <c r="G58" s="4">
        <f>_xlfn.IFNA(VLOOKUP($A58,'FST TT'!$C:$P,G$1,0),0)</f>
        <v>0</v>
      </c>
      <c r="H58" s="4">
        <f>_xlfn.IFNA(VLOOKUP($A58,'FST TT'!$C:$P,H$1,0),0)</f>
        <v>0</v>
      </c>
      <c r="I58" s="4">
        <f>_xlfn.IFNA(VLOOKUP($A58,'FST TT'!$C:$P,I$1,0),0)</f>
        <v>0</v>
      </c>
      <c r="J58" s="4">
        <f>_xlfn.IFNA(VLOOKUP($A58,'FST TT'!$C:$P,J$1,0),0)</f>
        <v>0</v>
      </c>
      <c r="K58" s="4">
        <f>_xlfn.IFNA(VLOOKUP($A58,'FST TT'!$C:$P,K$1,0),0)</f>
        <v>0</v>
      </c>
      <c r="L58" s="4">
        <f>_xlfn.IFNA(VLOOKUP($A58,'FST TT'!$C:$P,L$1,0),0)</f>
        <v>0</v>
      </c>
      <c r="M58" s="4">
        <f>_xlfn.IFNA(VLOOKUP($A58,'FST CV'!$C:$P,M$1,0),0)</f>
        <v>0</v>
      </c>
      <c r="N58" s="4">
        <f>_xlfn.IFNA(VLOOKUP($A58,'FST CV'!$C:$P,N$1,0),0)</f>
        <v>0</v>
      </c>
      <c r="O58" s="4">
        <f>_xlfn.IFNA(VLOOKUP($A58,'FST CV'!$C:$P,O$1,0),0)</f>
        <v>0</v>
      </c>
      <c r="P58" s="4">
        <f>_xlfn.IFNA(VLOOKUP($A58,'FST CV'!$C:$P,P$1,0),0)</f>
        <v>0</v>
      </c>
      <c r="Q58" s="4">
        <f>_xlfn.IFNA(VLOOKUP($A58,'FST CV'!$C:$P,Q$1,0),0)</f>
        <v>0</v>
      </c>
      <c r="R58" s="4">
        <f>_xlfn.IFNA(VLOOKUP($A58,'FST CV'!$C:$P,R$1,0),0)</f>
        <v>0</v>
      </c>
      <c r="S58" s="4">
        <f>_xlfn.IFNA(VLOOKUP($A58,'FST CV'!$C:$P,S$1,0),0)</f>
        <v>0</v>
      </c>
      <c r="T58" s="4">
        <f>_xlfn.IFNA(VLOOKUP($A58,'FST CV'!$C:$P,T$1,0),0)</f>
        <v>0</v>
      </c>
      <c r="U58" s="4">
        <f>_xlfn.IFNA(VLOOKUP($A58,'FST OMT'!$C:$P,U$1,0),0)</f>
        <v>0</v>
      </c>
      <c r="V58" s="4">
        <f>_xlfn.IFNA(VLOOKUP($A58,'FST OMT'!$C:$P,V$1,0),0)</f>
        <v>0</v>
      </c>
      <c r="W58" s="4">
        <f>_xlfn.IFNA(VLOOKUP($A58,'FST OMT'!$C:$P,W$1,0),0)</f>
        <v>0</v>
      </c>
      <c r="X58" s="4">
        <f>_xlfn.IFNA(VLOOKUP($A58,'FST OMT'!$C:$P,X$1,0),0)</f>
        <v>0</v>
      </c>
      <c r="Y58" s="4">
        <f>_xlfn.IFNA(VLOOKUP($A58,'FST OMT'!$C:$P,Y$1,0),0)</f>
        <v>0</v>
      </c>
      <c r="Z58" s="4">
        <f>_xlfn.IFNA(VLOOKUP($A58,'FST OMT'!$C:$P,Z$1,0),0)</f>
        <v>0</v>
      </c>
      <c r="AA58" s="4">
        <f>_xlfn.IFNA(VLOOKUP($A58,'FST OMT'!$C:$P,AA$1,0),0)</f>
        <v>0</v>
      </c>
      <c r="AB58" s="4">
        <f>_xlfn.IFNA(VLOOKUP($A58,'FST OMT'!$C:$P,AB$1,0),0)</f>
        <v>0</v>
      </c>
      <c r="AC58" s="6">
        <f t="shared" si="9"/>
        <v>0</v>
      </c>
      <c r="AD58" s="6">
        <f t="shared" si="9"/>
        <v>0</v>
      </c>
      <c r="AE58" s="6">
        <f t="shared" si="9"/>
        <v>0</v>
      </c>
      <c r="AF58" s="6">
        <f t="shared" si="9"/>
        <v>0</v>
      </c>
      <c r="AG58" s="6">
        <f t="shared" si="9"/>
        <v>0</v>
      </c>
      <c r="AH58" s="6">
        <f t="shared" si="9"/>
        <v>0</v>
      </c>
      <c r="AI58" s="6">
        <f t="shared" si="9"/>
        <v>0</v>
      </c>
      <c r="AJ58" s="6">
        <f t="shared" si="9"/>
        <v>0</v>
      </c>
    </row>
    <row r="59" spans="1:36">
      <c r="A59" s="2">
        <v>310003262</v>
      </c>
      <c r="B59" s="1" t="s">
        <v>76</v>
      </c>
      <c r="C59" s="1">
        <f>VLOOKUP(A59,Master_Item!B:E,4,0)</f>
        <v>380</v>
      </c>
      <c r="D59" s="1">
        <v>72</v>
      </c>
      <c r="E59" s="4">
        <f>_xlfn.IFNA(VLOOKUP($A59,'FST TT'!$C:$P,E$1,0),0)</f>
        <v>0</v>
      </c>
      <c r="F59" s="4">
        <f>_xlfn.IFNA(VLOOKUP($A59,'FST TT'!$C:$P,F$1,0),0)</f>
        <v>0</v>
      </c>
      <c r="G59" s="4">
        <f>_xlfn.IFNA(VLOOKUP($A59,'FST TT'!$C:$P,G$1,0),0)</f>
        <v>0</v>
      </c>
      <c r="H59" s="4">
        <f>_xlfn.IFNA(VLOOKUP($A59,'FST TT'!$C:$P,H$1,0),0)</f>
        <v>0</v>
      </c>
      <c r="I59" s="4">
        <f>_xlfn.IFNA(VLOOKUP($A59,'FST TT'!$C:$P,I$1,0),0)</f>
        <v>0</v>
      </c>
      <c r="J59" s="4">
        <f>_xlfn.IFNA(VLOOKUP($A59,'FST TT'!$C:$P,J$1,0),0)</f>
        <v>0</v>
      </c>
      <c r="K59" s="4">
        <f>_xlfn.IFNA(VLOOKUP($A59,'FST TT'!$C:$P,K$1,0),0)</f>
        <v>0</v>
      </c>
      <c r="L59" s="4">
        <f>_xlfn.IFNA(VLOOKUP($A59,'FST TT'!$C:$P,L$1,0),0)</f>
        <v>0</v>
      </c>
      <c r="M59" s="4">
        <f>_xlfn.IFNA(VLOOKUP($A59,'FST CV'!$C:$P,M$1,0),0)</f>
        <v>0</v>
      </c>
      <c r="N59" s="4">
        <f>_xlfn.IFNA(VLOOKUP($A59,'FST CV'!$C:$P,N$1,0),0)</f>
        <v>0</v>
      </c>
      <c r="O59" s="4">
        <f>_xlfn.IFNA(VLOOKUP($A59,'FST CV'!$C:$P,O$1,0),0)</f>
        <v>0</v>
      </c>
      <c r="P59" s="4">
        <f>_xlfn.IFNA(VLOOKUP($A59,'FST CV'!$C:$P,P$1,0),0)</f>
        <v>0</v>
      </c>
      <c r="Q59" s="4">
        <f>_xlfn.IFNA(VLOOKUP($A59,'FST CV'!$C:$P,Q$1,0),0)</f>
        <v>0</v>
      </c>
      <c r="R59" s="4">
        <f>_xlfn.IFNA(VLOOKUP($A59,'FST CV'!$C:$P,R$1,0),0)</f>
        <v>0</v>
      </c>
      <c r="S59" s="4">
        <f>_xlfn.IFNA(VLOOKUP($A59,'FST CV'!$C:$P,S$1,0),0)</f>
        <v>0</v>
      </c>
      <c r="T59" s="4">
        <f>_xlfn.IFNA(VLOOKUP($A59,'FST CV'!$C:$P,T$1,0),0)</f>
        <v>0</v>
      </c>
      <c r="U59" s="4">
        <f>_xlfn.IFNA(VLOOKUP($A59,'FST OMT'!$C:$P,U$1,0),0)</f>
        <v>0</v>
      </c>
      <c r="V59" s="4">
        <f>_xlfn.IFNA(VLOOKUP($A59,'FST OMT'!$C:$P,V$1,0),0)</f>
        <v>0</v>
      </c>
      <c r="W59" s="4">
        <f>_xlfn.IFNA(VLOOKUP($A59,'FST OMT'!$C:$P,W$1,0),0)</f>
        <v>0</v>
      </c>
      <c r="X59" s="4">
        <f>_xlfn.IFNA(VLOOKUP($A59,'FST OMT'!$C:$P,X$1,0),0)</f>
        <v>0</v>
      </c>
      <c r="Y59" s="4">
        <f>_xlfn.IFNA(VLOOKUP($A59,'FST OMT'!$C:$P,Y$1,0),0)</f>
        <v>0</v>
      </c>
      <c r="Z59" s="4">
        <f>_xlfn.IFNA(VLOOKUP($A59,'FST OMT'!$C:$P,Z$1,0),0)</f>
        <v>0</v>
      </c>
      <c r="AA59" s="4">
        <f>_xlfn.IFNA(VLOOKUP($A59,'FST OMT'!$C:$P,AA$1,0),0)</f>
        <v>0</v>
      </c>
      <c r="AB59" s="4">
        <f>_xlfn.IFNA(VLOOKUP($A59,'FST OMT'!$C:$P,AB$1,0),0)</f>
        <v>0</v>
      </c>
      <c r="AC59" s="6">
        <f t="shared" si="9"/>
        <v>0</v>
      </c>
      <c r="AD59" s="6">
        <f t="shared" si="9"/>
        <v>0</v>
      </c>
      <c r="AE59" s="6">
        <f t="shared" si="9"/>
        <v>0</v>
      </c>
      <c r="AF59" s="6">
        <f t="shared" si="9"/>
        <v>0</v>
      </c>
      <c r="AG59" s="6">
        <f t="shared" si="9"/>
        <v>0</v>
      </c>
      <c r="AH59" s="6">
        <f t="shared" si="9"/>
        <v>0</v>
      </c>
      <c r="AI59" s="6">
        <f t="shared" si="9"/>
        <v>0</v>
      </c>
      <c r="AJ59" s="6">
        <f t="shared" si="9"/>
        <v>0</v>
      </c>
    </row>
    <row r="60" spans="1:36">
      <c r="A60" s="2">
        <v>310003263</v>
      </c>
      <c r="B60" s="1" t="s">
        <v>78</v>
      </c>
      <c r="C60" s="1">
        <f>VLOOKUP(A60,Master_Item!B:E,4,0)</f>
        <v>350</v>
      </c>
      <c r="D60" s="1">
        <v>73</v>
      </c>
      <c r="E60" s="4">
        <f>_xlfn.IFNA(VLOOKUP($A60,'FST TT'!$C:$P,E$1,0),0)</f>
        <v>0</v>
      </c>
      <c r="F60" s="4">
        <f>_xlfn.IFNA(VLOOKUP($A60,'FST TT'!$C:$P,F$1,0),0)</f>
        <v>0</v>
      </c>
      <c r="G60" s="4">
        <f>_xlfn.IFNA(VLOOKUP($A60,'FST TT'!$C:$P,G$1,0),0)</f>
        <v>0</v>
      </c>
      <c r="H60" s="4">
        <f>_xlfn.IFNA(VLOOKUP($A60,'FST TT'!$C:$P,H$1,0),0)</f>
        <v>0</v>
      </c>
      <c r="I60" s="4">
        <f>_xlfn.IFNA(VLOOKUP($A60,'FST TT'!$C:$P,I$1,0),0)</f>
        <v>0</v>
      </c>
      <c r="J60" s="4">
        <f>_xlfn.IFNA(VLOOKUP($A60,'FST TT'!$C:$P,J$1,0),0)</f>
        <v>0</v>
      </c>
      <c r="K60" s="4">
        <f>_xlfn.IFNA(VLOOKUP($A60,'FST TT'!$C:$P,K$1,0),0)</f>
        <v>0</v>
      </c>
      <c r="L60" s="4">
        <f>_xlfn.IFNA(VLOOKUP($A60,'FST TT'!$C:$P,L$1,0),0)</f>
        <v>0</v>
      </c>
      <c r="M60" s="4">
        <f>_xlfn.IFNA(VLOOKUP($A60,'FST CV'!$C:$P,M$1,0),0)</f>
        <v>0</v>
      </c>
      <c r="N60" s="4">
        <f>_xlfn.IFNA(VLOOKUP($A60,'FST CV'!$C:$P,N$1,0),0)</f>
        <v>0</v>
      </c>
      <c r="O60" s="4">
        <f>_xlfn.IFNA(VLOOKUP($A60,'FST CV'!$C:$P,O$1,0),0)</f>
        <v>0</v>
      </c>
      <c r="P60" s="4">
        <f>_xlfn.IFNA(VLOOKUP($A60,'FST CV'!$C:$P,P$1,0),0)</f>
        <v>0</v>
      </c>
      <c r="Q60" s="4">
        <f>_xlfn.IFNA(VLOOKUP($A60,'FST CV'!$C:$P,Q$1,0),0)</f>
        <v>0</v>
      </c>
      <c r="R60" s="4">
        <f>_xlfn.IFNA(VLOOKUP($A60,'FST CV'!$C:$P,R$1,0),0)</f>
        <v>0</v>
      </c>
      <c r="S60" s="4">
        <f>_xlfn.IFNA(VLOOKUP($A60,'FST CV'!$C:$P,S$1,0),0)</f>
        <v>0</v>
      </c>
      <c r="T60" s="4">
        <f>_xlfn.IFNA(VLOOKUP($A60,'FST CV'!$C:$P,T$1,0),0)</f>
        <v>0</v>
      </c>
      <c r="U60" s="4">
        <f>_xlfn.IFNA(VLOOKUP($A60,'FST OMT'!$C:$P,U$1,0),0)</f>
        <v>0</v>
      </c>
      <c r="V60" s="4">
        <f>_xlfn.IFNA(VLOOKUP($A60,'FST OMT'!$C:$P,V$1,0),0)</f>
        <v>0</v>
      </c>
      <c r="W60" s="4">
        <f>_xlfn.IFNA(VLOOKUP($A60,'FST OMT'!$C:$P,W$1,0),0)</f>
        <v>0</v>
      </c>
      <c r="X60" s="4">
        <f>_xlfn.IFNA(VLOOKUP($A60,'FST OMT'!$C:$P,X$1,0),0)</f>
        <v>0</v>
      </c>
      <c r="Y60" s="4">
        <f>_xlfn.IFNA(VLOOKUP($A60,'FST OMT'!$C:$P,Y$1,0),0)</f>
        <v>0</v>
      </c>
      <c r="Z60" s="4">
        <f>_xlfn.IFNA(VLOOKUP($A60,'FST OMT'!$C:$P,Z$1,0),0)</f>
        <v>0</v>
      </c>
      <c r="AA60" s="4">
        <f>_xlfn.IFNA(VLOOKUP($A60,'FST OMT'!$C:$P,AA$1,0),0)</f>
        <v>0</v>
      </c>
      <c r="AB60" s="4">
        <f>_xlfn.IFNA(VLOOKUP($A60,'FST OMT'!$C:$P,AB$1,0),0)</f>
        <v>0</v>
      </c>
      <c r="AC60" s="6">
        <f t="shared" si="9"/>
        <v>0</v>
      </c>
      <c r="AD60" s="6">
        <f t="shared" si="9"/>
        <v>0</v>
      </c>
      <c r="AE60" s="6">
        <f t="shared" si="9"/>
        <v>0</v>
      </c>
      <c r="AF60" s="6">
        <f t="shared" si="9"/>
        <v>0</v>
      </c>
      <c r="AG60" s="6">
        <f t="shared" si="9"/>
        <v>0</v>
      </c>
      <c r="AH60" s="6">
        <f t="shared" si="9"/>
        <v>0</v>
      </c>
      <c r="AI60" s="6">
        <f t="shared" si="9"/>
        <v>0</v>
      </c>
      <c r="AJ60" s="6">
        <f t="shared" si="9"/>
        <v>0</v>
      </c>
    </row>
    <row r="61" spans="1:36">
      <c r="A61" s="2">
        <v>310003164</v>
      </c>
      <c r="B61" s="1" t="s">
        <v>80</v>
      </c>
      <c r="C61" s="1">
        <f>VLOOKUP(A61,Master_Item!B:E,4,0)</f>
        <v>400</v>
      </c>
      <c r="D61" s="1">
        <v>74</v>
      </c>
      <c r="E61" s="4">
        <f>_xlfn.IFNA(VLOOKUP($A61,'FST TT'!$C:$P,E$1,0),0)</f>
        <v>0</v>
      </c>
      <c r="F61" s="4">
        <f>_xlfn.IFNA(VLOOKUP($A61,'FST TT'!$C:$P,F$1,0),0)</f>
        <v>0</v>
      </c>
      <c r="G61" s="4">
        <f>_xlfn.IFNA(VLOOKUP($A61,'FST TT'!$C:$P,G$1,0),0)</f>
        <v>0</v>
      </c>
      <c r="H61" s="4">
        <f>_xlfn.IFNA(VLOOKUP($A61,'FST TT'!$C:$P,H$1,0),0)</f>
        <v>0</v>
      </c>
      <c r="I61" s="4">
        <f>_xlfn.IFNA(VLOOKUP($A61,'FST TT'!$C:$P,I$1,0),0)</f>
        <v>0</v>
      </c>
      <c r="J61" s="4">
        <f>_xlfn.IFNA(VLOOKUP($A61,'FST TT'!$C:$P,J$1,0),0)</f>
        <v>0</v>
      </c>
      <c r="K61" s="4">
        <f>_xlfn.IFNA(VLOOKUP($A61,'FST TT'!$C:$P,K$1,0),0)</f>
        <v>0</v>
      </c>
      <c r="L61" s="4">
        <f>_xlfn.IFNA(VLOOKUP($A61,'FST TT'!$C:$P,L$1,0),0)</f>
        <v>0</v>
      </c>
      <c r="M61" s="4">
        <f>_xlfn.IFNA(VLOOKUP($A61,'FST CV'!$C:$P,M$1,0),0)</f>
        <v>0</v>
      </c>
      <c r="N61" s="4">
        <f>_xlfn.IFNA(VLOOKUP($A61,'FST CV'!$C:$P,N$1,0),0)</f>
        <v>0</v>
      </c>
      <c r="O61" s="4">
        <f>_xlfn.IFNA(VLOOKUP($A61,'FST CV'!$C:$P,O$1,0),0)</f>
        <v>0</v>
      </c>
      <c r="P61" s="4">
        <f>_xlfn.IFNA(VLOOKUP($A61,'FST CV'!$C:$P,P$1,0),0)</f>
        <v>0</v>
      </c>
      <c r="Q61" s="4">
        <f>_xlfn.IFNA(VLOOKUP($A61,'FST CV'!$C:$P,Q$1,0),0)</f>
        <v>0</v>
      </c>
      <c r="R61" s="4">
        <f>_xlfn.IFNA(VLOOKUP($A61,'FST CV'!$C:$P,R$1,0),0)</f>
        <v>0</v>
      </c>
      <c r="S61" s="4">
        <f>_xlfn.IFNA(VLOOKUP($A61,'FST CV'!$C:$P,S$1,0),0)</f>
        <v>0</v>
      </c>
      <c r="T61" s="4">
        <f>_xlfn.IFNA(VLOOKUP($A61,'FST CV'!$C:$P,T$1,0),0)</f>
        <v>0</v>
      </c>
      <c r="U61" s="4">
        <f>_xlfn.IFNA(VLOOKUP($A61,'FST OMT'!$C:$P,U$1,0),0)</f>
        <v>0</v>
      </c>
      <c r="V61" s="4">
        <f>_xlfn.IFNA(VLOOKUP($A61,'FST OMT'!$C:$P,V$1,0),0)</f>
        <v>0</v>
      </c>
      <c r="W61" s="4">
        <f>_xlfn.IFNA(VLOOKUP($A61,'FST OMT'!$C:$P,W$1,0),0)</f>
        <v>0</v>
      </c>
      <c r="X61" s="4">
        <f>_xlfn.IFNA(VLOOKUP($A61,'FST OMT'!$C:$P,X$1,0),0)</f>
        <v>0</v>
      </c>
      <c r="Y61" s="4">
        <f>_xlfn.IFNA(VLOOKUP($A61,'FST OMT'!$C:$P,Y$1,0),0)</f>
        <v>0</v>
      </c>
      <c r="Z61" s="4">
        <f>_xlfn.IFNA(VLOOKUP($A61,'FST OMT'!$C:$P,Z$1,0),0)</f>
        <v>0</v>
      </c>
      <c r="AA61" s="4">
        <f>_xlfn.IFNA(VLOOKUP($A61,'FST OMT'!$C:$P,AA$1,0),0)</f>
        <v>0</v>
      </c>
      <c r="AB61" s="4">
        <f>_xlfn.IFNA(VLOOKUP($A61,'FST OMT'!$C:$P,AB$1,0),0)</f>
        <v>0</v>
      </c>
      <c r="AC61" s="6">
        <f t="shared" si="9"/>
        <v>0</v>
      </c>
      <c r="AD61" s="6">
        <f t="shared" si="9"/>
        <v>0</v>
      </c>
      <c r="AE61" s="6">
        <f t="shared" si="9"/>
        <v>0</v>
      </c>
      <c r="AF61" s="6">
        <f t="shared" si="9"/>
        <v>0</v>
      </c>
      <c r="AG61" s="6">
        <f t="shared" si="9"/>
        <v>0</v>
      </c>
      <c r="AH61" s="6">
        <f t="shared" si="9"/>
        <v>0</v>
      </c>
      <c r="AI61" s="6">
        <f t="shared" si="9"/>
        <v>0</v>
      </c>
      <c r="AJ61" s="6">
        <f t="shared" si="9"/>
        <v>0</v>
      </c>
    </row>
    <row r="62" spans="1:36">
      <c r="A62" s="2">
        <v>310003165</v>
      </c>
      <c r="B62" s="1" t="s">
        <v>82</v>
      </c>
      <c r="C62" s="1">
        <f>VLOOKUP(A62,Master_Item!B:E,4,0)</f>
        <v>400</v>
      </c>
      <c r="D62" s="1">
        <v>75</v>
      </c>
      <c r="E62" s="4">
        <f>_xlfn.IFNA(VLOOKUP($A62,'FST TT'!$C:$P,E$1,0),0)</f>
        <v>0</v>
      </c>
      <c r="F62" s="4">
        <f>_xlfn.IFNA(VLOOKUP($A62,'FST TT'!$C:$P,F$1,0),0)</f>
        <v>0</v>
      </c>
      <c r="G62" s="4">
        <f>_xlfn.IFNA(VLOOKUP($A62,'FST TT'!$C:$P,G$1,0),0)</f>
        <v>0</v>
      </c>
      <c r="H62" s="4">
        <f>_xlfn.IFNA(VLOOKUP($A62,'FST TT'!$C:$P,H$1,0),0)</f>
        <v>0</v>
      </c>
      <c r="I62" s="4">
        <f>_xlfn.IFNA(VLOOKUP($A62,'FST TT'!$C:$P,I$1,0),0)</f>
        <v>0</v>
      </c>
      <c r="J62" s="4">
        <f>_xlfn.IFNA(VLOOKUP($A62,'FST TT'!$C:$P,J$1,0),0)</f>
        <v>0</v>
      </c>
      <c r="K62" s="4">
        <f>_xlfn.IFNA(VLOOKUP($A62,'FST TT'!$C:$P,K$1,0),0)</f>
        <v>0</v>
      </c>
      <c r="L62" s="4">
        <f>_xlfn.IFNA(VLOOKUP($A62,'FST TT'!$C:$P,L$1,0),0)</f>
        <v>0</v>
      </c>
      <c r="M62" s="4">
        <f>_xlfn.IFNA(VLOOKUP($A62,'FST CV'!$C:$P,M$1,0),0)</f>
        <v>0</v>
      </c>
      <c r="N62" s="4">
        <f>_xlfn.IFNA(VLOOKUP($A62,'FST CV'!$C:$P,N$1,0),0)</f>
        <v>0</v>
      </c>
      <c r="O62" s="4">
        <f>_xlfn.IFNA(VLOOKUP($A62,'FST CV'!$C:$P,O$1,0),0)</f>
        <v>0</v>
      </c>
      <c r="P62" s="4">
        <f>_xlfn.IFNA(VLOOKUP($A62,'FST CV'!$C:$P,P$1,0),0)</f>
        <v>0</v>
      </c>
      <c r="Q62" s="4">
        <f>_xlfn.IFNA(VLOOKUP($A62,'FST CV'!$C:$P,Q$1,0),0)</f>
        <v>0</v>
      </c>
      <c r="R62" s="4">
        <f>_xlfn.IFNA(VLOOKUP($A62,'FST CV'!$C:$P,R$1,0),0)</f>
        <v>0</v>
      </c>
      <c r="S62" s="4">
        <f>_xlfn.IFNA(VLOOKUP($A62,'FST CV'!$C:$P,S$1,0),0)</f>
        <v>0</v>
      </c>
      <c r="T62" s="4">
        <f>_xlfn.IFNA(VLOOKUP($A62,'FST CV'!$C:$P,T$1,0),0)</f>
        <v>0</v>
      </c>
      <c r="U62" s="4">
        <f>_xlfn.IFNA(VLOOKUP($A62,'FST OMT'!$C:$P,U$1,0),0)</f>
        <v>0</v>
      </c>
      <c r="V62" s="4">
        <f>_xlfn.IFNA(VLOOKUP($A62,'FST OMT'!$C:$P,V$1,0),0)</f>
        <v>0</v>
      </c>
      <c r="W62" s="4">
        <f>_xlfn.IFNA(VLOOKUP($A62,'FST OMT'!$C:$P,W$1,0),0)</f>
        <v>0</v>
      </c>
      <c r="X62" s="4">
        <f>_xlfn.IFNA(VLOOKUP($A62,'FST OMT'!$C:$P,X$1,0),0)</f>
        <v>0</v>
      </c>
      <c r="Y62" s="4">
        <f>_xlfn.IFNA(VLOOKUP($A62,'FST OMT'!$C:$P,Y$1,0),0)</f>
        <v>0</v>
      </c>
      <c r="Z62" s="4">
        <f>_xlfn.IFNA(VLOOKUP($A62,'FST OMT'!$C:$P,Z$1,0),0)</f>
        <v>0</v>
      </c>
      <c r="AA62" s="4">
        <f>_xlfn.IFNA(VLOOKUP($A62,'FST OMT'!$C:$P,AA$1,0),0)</f>
        <v>0</v>
      </c>
      <c r="AB62" s="4">
        <f>_xlfn.IFNA(VLOOKUP($A62,'FST OMT'!$C:$P,AB$1,0),0)</f>
        <v>0</v>
      </c>
      <c r="AC62" s="6">
        <f t="shared" si="9"/>
        <v>0</v>
      </c>
      <c r="AD62" s="6">
        <f t="shared" si="9"/>
        <v>0</v>
      </c>
      <c r="AE62" s="6">
        <f t="shared" si="9"/>
        <v>0</v>
      </c>
      <c r="AF62" s="6">
        <f t="shared" si="9"/>
        <v>0</v>
      </c>
      <c r="AG62" s="6">
        <f t="shared" si="9"/>
        <v>0</v>
      </c>
      <c r="AH62" s="6">
        <f t="shared" si="9"/>
        <v>0</v>
      </c>
      <c r="AI62" s="6">
        <f t="shared" si="9"/>
        <v>0</v>
      </c>
      <c r="AJ62" s="6">
        <f t="shared" si="9"/>
        <v>0</v>
      </c>
    </row>
    <row r="63" spans="1:36">
      <c r="A63" s="2">
        <v>310003341</v>
      </c>
      <c r="B63" s="1" t="s">
        <v>84</v>
      </c>
      <c r="C63" s="1">
        <f>VLOOKUP(A63,Master_Item!B:E,4,0)</f>
        <v>400</v>
      </c>
      <c r="D63" s="1">
        <v>75</v>
      </c>
      <c r="E63" s="4">
        <f>_xlfn.IFNA(VLOOKUP($A63,'FST TT'!$C:$P,E$1,0),0)</f>
        <v>0</v>
      </c>
      <c r="F63" s="4">
        <f>_xlfn.IFNA(VLOOKUP($A63,'FST TT'!$C:$P,F$1,0),0)</f>
        <v>0</v>
      </c>
      <c r="G63" s="4">
        <f>_xlfn.IFNA(VLOOKUP($A63,'FST TT'!$C:$P,G$1,0),0)</f>
        <v>0</v>
      </c>
      <c r="H63" s="4">
        <f>_xlfn.IFNA(VLOOKUP($A63,'FST TT'!$C:$P,H$1,0),0)</f>
        <v>0</v>
      </c>
      <c r="I63" s="4">
        <f>_xlfn.IFNA(VLOOKUP($A63,'FST TT'!$C:$P,I$1,0),0)</f>
        <v>0</v>
      </c>
      <c r="J63" s="4">
        <f>_xlfn.IFNA(VLOOKUP($A63,'FST TT'!$C:$P,J$1,0),0)</f>
        <v>0</v>
      </c>
      <c r="K63" s="4">
        <f>_xlfn.IFNA(VLOOKUP($A63,'FST TT'!$C:$P,K$1,0),0)</f>
        <v>0</v>
      </c>
      <c r="L63" s="4">
        <f>_xlfn.IFNA(VLOOKUP($A63,'FST TT'!$C:$P,L$1,0),0)</f>
        <v>0</v>
      </c>
      <c r="M63" s="4">
        <f>_xlfn.IFNA(VLOOKUP($A63,'FST CV'!$C:$P,M$1,0),0)</f>
        <v>0</v>
      </c>
      <c r="N63" s="4">
        <f>_xlfn.IFNA(VLOOKUP($A63,'FST CV'!$C:$P,N$1,0),0)</f>
        <v>0</v>
      </c>
      <c r="O63" s="4">
        <f>_xlfn.IFNA(VLOOKUP($A63,'FST CV'!$C:$P,O$1,0),0)</f>
        <v>0</v>
      </c>
      <c r="P63" s="4">
        <f>_xlfn.IFNA(VLOOKUP($A63,'FST CV'!$C:$P,P$1,0),0)</f>
        <v>0</v>
      </c>
      <c r="Q63" s="4">
        <f>_xlfn.IFNA(VLOOKUP($A63,'FST CV'!$C:$P,Q$1,0),0)</f>
        <v>0</v>
      </c>
      <c r="R63" s="4">
        <f>_xlfn.IFNA(VLOOKUP($A63,'FST CV'!$C:$P,R$1,0),0)</f>
        <v>0</v>
      </c>
      <c r="S63" s="4">
        <f>_xlfn.IFNA(VLOOKUP($A63,'FST CV'!$C:$P,S$1,0),0)</f>
        <v>0</v>
      </c>
      <c r="T63" s="4">
        <f>_xlfn.IFNA(VLOOKUP($A63,'FST CV'!$C:$P,T$1,0),0)</f>
        <v>0</v>
      </c>
      <c r="U63" s="4">
        <f>_xlfn.IFNA(VLOOKUP($A63,'FST OMT'!$C:$P,U$1,0),0)</f>
        <v>0</v>
      </c>
      <c r="V63" s="4">
        <f>_xlfn.IFNA(VLOOKUP($A63,'FST OMT'!$C:$P,V$1,0),0)</f>
        <v>7</v>
      </c>
      <c r="W63" s="4">
        <f>_xlfn.IFNA(VLOOKUP($A63,'FST OMT'!$C:$P,W$1,0),0)</f>
        <v>0</v>
      </c>
      <c r="X63" s="4">
        <f>_xlfn.IFNA(VLOOKUP($A63,'FST OMT'!$C:$P,X$1,0),0)</f>
        <v>0</v>
      </c>
      <c r="Y63" s="4">
        <f>_xlfn.IFNA(VLOOKUP($A63,'FST OMT'!$C:$P,Y$1,0),0)</f>
        <v>0</v>
      </c>
      <c r="Z63" s="4">
        <f>_xlfn.IFNA(VLOOKUP($A63,'FST OMT'!$C:$P,Z$1,0),0)</f>
        <v>0</v>
      </c>
      <c r="AA63" s="4">
        <f>_xlfn.IFNA(VLOOKUP($A63,'FST OMT'!$C:$P,AA$1,0),0)</f>
        <v>0</v>
      </c>
      <c r="AB63" s="4">
        <f>_xlfn.IFNA(VLOOKUP($A63,'FST OMT'!$C:$P,AB$1,0),0)</f>
        <v>0</v>
      </c>
      <c r="AC63" s="6">
        <f t="shared" si="9"/>
        <v>0</v>
      </c>
      <c r="AD63" s="6">
        <f t="shared" si="9"/>
        <v>7</v>
      </c>
      <c r="AE63" s="6">
        <f t="shared" si="9"/>
        <v>0</v>
      </c>
      <c r="AF63" s="6">
        <f t="shared" si="9"/>
        <v>0</v>
      </c>
      <c r="AG63" s="6">
        <f t="shared" si="9"/>
        <v>0</v>
      </c>
      <c r="AH63" s="6">
        <f t="shared" si="9"/>
        <v>0</v>
      </c>
      <c r="AI63" s="6">
        <f t="shared" si="9"/>
        <v>0</v>
      </c>
      <c r="AJ63" s="6">
        <f t="shared" si="9"/>
        <v>0</v>
      </c>
    </row>
    <row r="64" spans="1:36">
      <c r="A64" s="2">
        <v>310003340</v>
      </c>
      <c r="B64" s="1" t="s">
        <v>86</v>
      </c>
      <c r="C64" s="1">
        <f>VLOOKUP(A64,Master_Item!B:E,4,0)</f>
        <v>400</v>
      </c>
      <c r="D64" s="1">
        <v>75</v>
      </c>
      <c r="E64" s="4">
        <f>_xlfn.IFNA(VLOOKUP($A64,'FST TT'!$C:$P,E$1,0),0)</f>
        <v>0</v>
      </c>
      <c r="F64" s="4">
        <f>_xlfn.IFNA(VLOOKUP($A64,'FST TT'!$C:$P,F$1,0),0)</f>
        <v>0</v>
      </c>
      <c r="G64" s="4">
        <f>_xlfn.IFNA(VLOOKUP($A64,'FST TT'!$C:$P,G$1,0),0)</f>
        <v>0</v>
      </c>
      <c r="H64" s="4">
        <f>_xlfn.IFNA(VLOOKUP($A64,'FST TT'!$C:$P,H$1,0),0)</f>
        <v>0</v>
      </c>
      <c r="I64" s="4">
        <f>_xlfn.IFNA(VLOOKUP($A64,'FST TT'!$C:$P,I$1,0),0)</f>
        <v>0</v>
      </c>
      <c r="J64" s="4">
        <f>_xlfn.IFNA(VLOOKUP($A64,'FST TT'!$C:$P,J$1,0),0)</f>
        <v>0</v>
      </c>
      <c r="K64" s="4">
        <f>_xlfn.IFNA(VLOOKUP($A64,'FST TT'!$C:$P,K$1,0),0)</f>
        <v>0</v>
      </c>
      <c r="L64" s="4">
        <f>_xlfn.IFNA(VLOOKUP($A64,'FST TT'!$C:$P,L$1,0),0)</f>
        <v>0</v>
      </c>
      <c r="M64" s="4">
        <f>_xlfn.IFNA(VLOOKUP($A64,'FST CV'!$C:$P,M$1,0),0)</f>
        <v>0</v>
      </c>
      <c r="N64" s="4">
        <f>_xlfn.IFNA(VLOOKUP($A64,'FST CV'!$C:$P,N$1,0),0)</f>
        <v>0</v>
      </c>
      <c r="O64" s="4">
        <f>_xlfn.IFNA(VLOOKUP($A64,'FST CV'!$C:$P,O$1,0),0)</f>
        <v>0</v>
      </c>
      <c r="P64" s="4">
        <f>_xlfn.IFNA(VLOOKUP($A64,'FST CV'!$C:$P,P$1,0),0)</f>
        <v>0</v>
      </c>
      <c r="Q64" s="4">
        <f>_xlfn.IFNA(VLOOKUP($A64,'FST CV'!$C:$P,Q$1,0),0)</f>
        <v>0</v>
      </c>
      <c r="R64" s="4">
        <f>_xlfn.IFNA(VLOOKUP($A64,'FST CV'!$C:$P,R$1,0),0)</f>
        <v>0</v>
      </c>
      <c r="S64" s="4">
        <f>_xlfn.IFNA(VLOOKUP($A64,'FST CV'!$C:$P,S$1,0),0)</f>
        <v>0</v>
      </c>
      <c r="T64" s="4">
        <f>_xlfn.IFNA(VLOOKUP($A64,'FST CV'!$C:$P,T$1,0),0)</f>
        <v>0</v>
      </c>
      <c r="U64" s="4">
        <f>_xlfn.IFNA(VLOOKUP($A64,'FST OMT'!$C:$P,U$1,0),0)</f>
        <v>0</v>
      </c>
      <c r="V64" s="4">
        <f>_xlfn.IFNA(VLOOKUP($A64,'FST OMT'!$C:$P,V$1,0),0)</f>
        <v>0</v>
      </c>
      <c r="W64" s="4">
        <f>_xlfn.IFNA(VLOOKUP($A64,'FST OMT'!$C:$P,W$1,0),0)</f>
        <v>0</v>
      </c>
      <c r="X64" s="4">
        <f>_xlfn.IFNA(VLOOKUP($A64,'FST OMT'!$C:$P,X$1,0),0)</f>
        <v>0</v>
      </c>
      <c r="Y64" s="4">
        <f>_xlfn.IFNA(VLOOKUP($A64,'FST OMT'!$C:$P,Y$1,0),0)</f>
        <v>0</v>
      </c>
      <c r="Z64" s="4">
        <f>_xlfn.IFNA(VLOOKUP($A64,'FST OMT'!$C:$P,Z$1,0),0)</f>
        <v>0</v>
      </c>
      <c r="AA64" s="4">
        <f>_xlfn.IFNA(VLOOKUP($A64,'FST OMT'!$C:$P,AA$1,0),0)</f>
        <v>0</v>
      </c>
      <c r="AB64" s="4">
        <f>_xlfn.IFNA(VLOOKUP($A64,'FST OMT'!$C:$P,AB$1,0),0)</f>
        <v>0</v>
      </c>
      <c r="AC64" s="6">
        <f t="shared" si="9"/>
        <v>0</v>
      </c>
      <c r="AD64" s="6">
        <f t="shared" si="9"/>
        <v>0</v>
      </c>
      <c r="AE64" s="6">
        <f t="shared" si="9"/>
        <v>0</v>
      </c>
      <c r="AF64" s="6">
        <f t="shared" si="9"/>
        <v>0</v>
      </c>
      <c r="AG64" s="6">
        <f t="shared" si="9"/>
        <v>0</v>
      </c>
      <c r="AH64" s="6">
        <f t="shared" si="9"/>
        <v>0</v>
      </c>
      <c r="AI64" s="6">
        <f t="shared" si="9"/>
        <v>0</v>
      </c>
      <c r="AJ64" s="6">
        <f t="shared" si="9"/>
        <v>0</v>
      </c>
    </row>
    <row r="65" spans="1:36">
      <c r="A65" s="2">
        <v>310004209</v>
      </c>
      <c r="B65" s="1" t="s">
        <v>226</v>
      </c>
      <c r="C65" s="1">
        <v>475</v>
      </c>
      <c r="D65" s="1">
        <v>54</v>
      </c>
      <c r="E65" s="4">
        <f>_xlfn.IFNA(VLOOKUP($A65,'FST TT'!$C:$P,E$1,0),0)</f>
        <v>0</v>
      </c>
      <c r="F65" s="4">
        <f>_xlfn.IFNA(VLOOKUP($A65,'FST TT'!$C:$P,F$1,0),0)</f>
        <v>0</v>
      </c>
      <c r="G65" s="4">
        <f>_xlfn.IFNA(VLOOKUP($A65,'FST TT'!$C:$P,G$1,0),0)</f>
        <v>0</v>
      </c>
      <c r="H65" s="4">
        <f>_xlfn.IFNA(VLOOKUP($A65,'FST TT'!$C:$P,H$1,0),0)</f>
        <v>0</v>
      </c>
      <c r="I65" s="4">
        <f>_xlfn.IFNA(VLOOKUP($A65,'FST TT'!$C:$P,I$1,0),0)</f>
        <v>0</v>
      </c>
      <c r="J65" s="4">
        <f>_xlfn.IFNA(VLOOKUP($A65,'FST TT'!$C:$P,J$1,0),0)</f>
        <v>0</v>
      </c>
      <c r="K65" s="4">
        <f>_xlfn.IFNA(VLOOKUP($A65,'FST TT'!$C:$P,K$1,0),0)</f>
        <v>0</v>
      </c>
      <c r="L65" s="4">
        <f>_xlfn.IFNA(VLOOKUP($A65,'FST TT'!$C:$P,L$1,0),0)</f>
        <v>0</v>
      </c>
      <c r="M65" s="4">
        <f>_xlfn.IFNA(VLOOKUP($A65,'FST CV'!$C:$P,M$1,0),0)</f>
        <v>0</v>
      </c>
      <c r="N65" s="4">
        <f>_xlfn.IFNA(VLOOKUP($A65,'FST CV'!$C:$P,N$1,0),0)</f>
        <v>0</v>
      </c>
      <c r="O65" s="4">
        <f>_xlfn.IFNA(VLOOKUP($A65,'FST CV'!$C:$P,O$1,0),0)</f>
        <v>0</v>
      </c>
      <c r="P65" s="4">
        <f>_xlfn.IFNA(VLOOKUP($A65,'FST CV'!$C:$P,P$1,0),0)</f>
        <v>0</v>
      </c>
      <c r="Q65" s="4">
        <f>_xlfn.IFNA(VLOOKUP($A65,'FST CV'!$C:$P,Q$1,0),0)</f>
        <v>0</v>
      </c>
      <c r="R65" s="4">
        <f>_xlfn.IFNA(VLOOKUP($A65,'FST CV'!$C:$P,R$1,0),0)</f>
        <v>0</v>
      </c>
      <c r="S65" s="4">
        <f>_xlfn.IFNA(VLOOKUP($A65,'FST CV'!$C:$P,S$1,0),0)</f>
        <v>0</v>
      </c>
      <c r="T65" s="4">
        <f>_xlfn.IFNA(VLOOKUP($A65,'FST CV'!$C:$P,T$1,0),0)</f>
        <v>0</v>
      </c>
      <c r="U65" s="4">
        <f>_xlfn.IFNA(VLOOKUP($A65,'FST OMT'!$C:$P,U$1,0),0)</f>
        <v>0</v>
      </c>
      <c r="V65" s="4">
        <f>_xlfn.IFNA(VLOOKUP($A65,'FST OMT'!$C:$P,V$1,0),0)</f>
        <v>0</v>
      </c>
      <c r="W65" s="4">
        <f>_xlfn.IFNA(VLOOKUP($A65,'FST OMT'!$C:$P,W$1,0),0)</f>
        <v>0</v>
      </c>
      <c r="X65" s="4">
        <f>_xlfn.IFNA(VLOOKUP($A65,'FST OMT'!$C:$P,X$1,0),0)</f>
        <v>0</v>
      </c>
      <c r="Y65" s="4">
        <f>_xlfn.IFNA(VLOOKUP($A65,'FST OMT'!$C:$P,Y$1,0),0)</f>
        <v>0</v>
      </c>
      <c r="Z65" s="4">
        <f>_xlfn.IFNA(VLOOKUP($A65,'FST OMT'!$C:$P,Z$1,0),0)</f>
        <v>0</v>
      </c>
      <c r="AA65" s="4">
        <f>_xlfn.IFNA(VLOOKUP($A65,'FST OMT'!$C:$P,AA$1,0),0)</f>
        <v>0</v>
      </c>
      <c r="AB65" s="4">
        <f>_xlfn.IFNA(VLOOKUP($A65,'FST OMT'!$C:$P,AB$1,0),0)</f>
        <v>0</v>
      </c>
      <c r="AC65" s="6">
        <f t="shared" ref="AC65" si="10">SUM(E65,M65,U65)</f>
        <v>0</v>
      </c>
      <c r="AD65" s="6">
        <f t="shared" ref="AD65" si="11">SUM(F65,N65,V65)</f>
        <v>0</v>
      </c>
      <c r="AE65" s="6">
        <f t="shared" ref="AE65" si="12">SUM(G65,O65,W65)</f>
        <v>0</v>
      </c>
      <c r="AF65" s="6">
        <f t="shared" ref="AF65" si="13">SUM(H65,P65,X65)</f>
        <v>0</v>
      </c>
      <c r="AG65" s="6">
        <f t="shared" ref="AG65" si="14">SUM(I65,Q65,Y65)</f>
        <v>0</v>
      </c>
      <c r="AH65" s="6">
        <f t="shared" ref="AH65" si="15">SUM(J65,R65,Z65)</f>
        <v>0</v>
      </c>
      <c r="AI65" s="6">
        <f t="shared" ref="AI65" si="16">SUM(K65,S65,AA65)</f>
        <v>0</v>
      </c>
      <c r="AJ65" s="6">
        <f t="shared" ref="AJ65" si="17">SUM(L65,T65,AB65)</f>
        <v>0</v>
      </c>
    </row>
    <row r="66" spans="1:36">
      <c r="A66" s="2">
        <v>310002100</v>
      </c>
      <c r="B66" s="1" t="s">
        <v>1116</v>
      </c>
      <c r="C66" s="1">
        <v>500</v>
      </c>
      <c r="D66" s="1">
        <v>54</v>
      </c>
      <c r="E66" s="4">
        <f>_xlfn.IFNA(VLOOKUP($A66,'FST TT'!$C:$P,E$1,0),0)</f>
        <v>50</v>
      </c>
      <c r="F66" s="4">
        <f>_xlfn.IFNA(VLOOKUP($A66,'FST TT'!$C:$P,F$1,0),0)</f>
        <v>1835</v>
      </c>
      <c r="G66" s="4">
        <f>_xlfn.IFNA(VLOOKUP($A66,'FST TT'!$C:$P,G$1,0),0)</f>
        <v>5340</v>
      </c>
      <c r="H66" s="4">
        <f>_xlfn.IFNA(VLOOKUP($A66,'FST TT'!$C:$P,H$1,0),0)</f>
        <v>1795</v>
      </c>
      <c r="I66" s="4">
        <f>_xlfn.IFNA(VLOOKUP($A66,'FST TT'!$C:$P,I$1,0),0)</f>
        <v>210</v>
      </c>
      <c r="J66" s="4">
        <f>_xlfn.IFNA(VLOOKUP($A66,'FST TT'!$C:$P,J$1,0),0)</f>
        <v>1410</v>
      </c>
      <c r="K66" s="4">
        <f>_xlfn.IFNA(VLOOKUP($A66,'FST TT'!$C:$P,K$1,0),0)</f>
        <v>3605</v>
      </c>
      <c r="L66" s="4">
        <f>_xlfn.IFNA(VLOOKUP($A66,'FST TT'!$C:$P,L$1,0),0)</f>
        <v>1204</v>
      </c>
      <c r="M66" s="4">
        <f>_xlfn.IFNA(VLOOKUP($A66,'FST CV'!$C:$P,M$1,0),0)</f>
        <v>96</v>
      </c>
      <c r="N66" s="4">
        <f>_xlfn.IFNA(VLOOKUP($A66,'FST CV'!$C:$P,N$1,0),0)</f>
        <v>25</v>
      </c>
      <c r="O66" s="4">
        <f>_xlfn.IFNA(VLOOKUP($A66,'FST CV'!$C:$P,O$1,0),0)</f>
        <v>165</v>
      </c>
      <c r="P66" s="4">
        <f>_xlfn.IFNA(VLOOKUP($A66,'FST CV'!$C:$P,P$1,0),0)</f>
        <v>240</v>
      </c>
      <c r="Q66" s="4">
        <f>_xlfn.IFNA(VLOOKUP($A66,'FST CV'!$C:$P,Q$1,0),0)</f>
        <v>149</v>
      </c>
      <c r="R66" s="4">
        <f>_xlfn.IFNA(VLOOKUP($A66,'FST CV'!$C:$P,R$1,0),0)</f>
        <v>0</v>
      </c>
      <c r="S66" s="4">
        <f>_xlfn.IFNA(VLOOKUP($A66,'FST CV'!$C:$P,S$1,0),0)</f>
        <v>138</v>
      </c>
      <c r="T66" s="4">
        <f>_xlfn.IFNA(VLOOKUP($A66,'FST CV'!$C:$P,T$1,0),0)</f>
        <v>10</v>
      </c>
      <c r="U66" s="4">
        <f>_xlfn.IFNA(VLOOKUP($A66,'FST OMT'!$C:$P,U$1,0),0)</f>
        <v>145</v>
      </c>
      <c r="V66" s="4">
        <f>_xlfn.IFNA(VLOOKUP($A66,'FST OMT'!$C:$P,V$1,0),0)</f>
        <v>0</v>
      </c>
      <c r="W66" s="4">
        <f>_xlfn.IFNA(VLOOKUP($A66,'FST OMT'!$C:$P,W$1,0),0)</f>
        <v>0</v>
      </c>
      <c r="X66" s="4">
        <f>_xlfn.IFNA(VLOOKUP($A66,'FST OMT'!$C:$P,X$1,0),0)</f>
        <v>0</v>
      </c>
      <c r="Y66" s="4">
        <f>_xlfn.IFNA(VLOOKUP($A66,'FST OMT'!$C:$P,Y$1,0),0)</f>
        <v>210</v>
      </c>
      <c r="Z66" s="4">
        <f>_xlfn.IFNA(VLOOKUP($A66,'FST OMT'!$C:$P,Z$1,0),0)</f>
        <v>0</v>
      </c>
      <c r="AA66" s="4">
        <f>_xlfn.IFNA(VLOOKUP($A66,'FST OMT'!$C:$P,AA$1,0),0)</f>
        <v>0</v>
      </c>
      <c r="AB66" s="4">
        <f>_xlfn.IFNA(VLOOKUP($A66,'FST OMT'!$C:$P,AB$1,0),0)</f>
        <v>390</v>
      </c>
      <c r="AC66" s="6">
        <f t="shared" ref="AC66:AC71" si="18">SUM(E66,M66,U66)</f>
        <v>291</v>
      </c>
      <c r="AD66" s="6">
        <f t="shared" ref="AD66:AD71" si="19">SUM(F66,N66,V66)</f>
        <v>1860</v>
      </c>
      <c r="AE66" s="6">
        <f t="shared" ref="AE66:AE71" si="20">SUM(G66,O66,W66)</f>
        <v>5505</v>
      </c>
      <c r="AF66" s="6">
        <f t="shared" ref="AF66:AF71" si="21">SUM(H66,P66,X66)</f>
        <v>2035</v>
      </c>
      <c r="AG66" s="6">
        <f t="shared" ref="AG66:AG71" si="22">SUM(I66,Q66,Y66)</f>
        <v>569</v>
      </c>
      <c r="AH66" s="6">
        <f t="shared" ref="AH66:AH71" si="23">SUM(J66,R66,Z66)</f>
        <v>1410</v>
      </c>
      <c r="AI66" s="6">
        <f t="shared" ref="AI66:AI71" si="24">SUM(K66,S66,AA66)</f>
        <v>3743</v>
      </c>
      <c r="AJ66" s="6">
        <f t="shared" ref="AJ66:AJ71" si="25">SUM(L66,T66,AB66)</f>
        <v>1604</v>
      </c>
    </row>
    <row r="67" spans="1:36">
      <c r="A67" s="2">
        <v>310002381</v>
      </c>
      <c r="B67" s="1" t="s">
        <v>1117</v>
      </c>
      <c r="C67" s="1">
        <v>500</v>
      </c>
      <c r="D67" s="1">
        <v>54</v>
      </c>
      <c r="E67" s="4">
        <f>_xlfn.IFNA(VLOOKUP($A67,'FST TT'!$C:$P,E$1,0),0)</f>
        <v>0</v>
      </c>
      <c r="F67" s="4">
        <f>_xlfn.IFNA(VLOOKUP($A67,'FST TT'!$C:$P,F$1,0),0)</f>
        <v>0</v>
      </c>
      <c r="G67" s="4">
        <f>_xlfn.IFNA(VLOOKUP($A67,'FST TT'!$C:$P,G$1,0),0)</f>
        <v>0</v>
      </c>
      <c r="H67" s="4">
        <f>_xlfn.IFNA(VLOOKUP($A67,'FST TT'!$C:$P,H$1,0),0)</f>
        <v>0</v>
      </c>
      <c r="I67" s="4">
        <f>_xlfn.IFNA(VLOOKUP($A67,'FST TT'!$C:$P,I$1,0),0)</f>
        <v>0</v>
      </c>
      <c r="J67" s="4">
        <f>_xlfn.IFNA(VLOOKUP($A67,'FST TT'!$C:$P,J$1,0),0)</f>
        <v>0</v>
      </c>
      <c r="K67" s="4">
        <f>_xlfn.IFNA(VLOOKUP($A67,'FST TT'!$C:$P,K$1,0),0)</f>
        <v>0</v>
      </c>
      <c r="L67" s="4">
        <f>_xlfn.IFNA(VLOOKUP($A67,'FST TT'!$C:$P,L$1,0),0)</f>
        <v>0</v>
      </c>
      <c r="M67" s="4">
        <f>_xlfn.IFNA(VLOOKUP($A67,'FST CV'!$C:$P,M$1,0),0)</f>
        <v>0</v>
      </c>
      <c r="N67" s="4">
        <f>_xlfn.IFNA(VLOOKUP($A67,'FST CV'!$C:$P,N$1,0),0)</f>
        <v>0</v>
      </c>
      <c r="O67" s="4">
        <f>_xlfn.IFNA(VLOOKUP($A67,'FST CV'!$C:$P,O$1,0),0)</f>
        <v>0</v>
      </c>
      <c r="P67" s="4">
        <f>_xlfn.IFNA(VLOOKUP($A67,'FST CV'!$C:$P,P$1,0),0)</f>
        <v>0</v>
      </c>
      <c r="Q67" s="4">
        <f>_xlfn.IFNA(VLOOKUP($A67,'FST CV'!$C:$P,Q$1,0),0)</f>
        <v>0</v>
      </c>
      <c r="R67" s="4">
        <f>_xlfn.IFNA(VLOOKUP($A67,'FST CV'!$C:$P,R$1,0),0)</f>
        <v>0</v>
      </c>
      <c r="S67" s="4">
        <f>_xlfn.IFNA(VLOOKUP($A67,'FST CV'!$C:$P,S$1,0),0)</f>
        <v>0</v>
      </c>
      <c r="T67" s="4">
        <f>_xlfn.IFNA(VLOOKUP($A67,'FST CV'!$C:$P,T$1,0),0)</f>
        <v>0</v>
      </c>
      <c r="U67" s="4">
        <f>_xlfn.IFNA(VLOOKUP($A67,'FST OMT'!$C:$P,U$1,0),0)</f>
        <v>0</v>
      </c>
      <c r="V67" s="4">
        <f>_xlfn.IFNA(VLOOKUP($A67,'FST OMT'!$C:$P,V$1,0),0)</f>
        <v>0</v>
      </c>
      <c r="W67" s="4">
        <f>_xlfn.IFNA(VLOOKUP($A67,'FST OMT'!$C:$P,W$1,0),0)</f>
        <v>0</v>
      </c>
      <c r="X67" s="4">
        <f>_xlfn.IFNA(VLOOKUP($A67,'FST OMT'!$C:$P,X$1,0),0)</f>
        <v>0</v>
      </c>
      <c r="Y67" s="4">
        <f>_xlfn.IFNA(VLOOKUP($A67,'FST OMT'!$C:$P,Y$1,0),0)</f>
        <v>0</v>
      </c>
      <c r="Z67" s="4">
        <f>_xlfn.IFNA(VLOOKUP($A67,'FST OMT'!$C:$P,Z$1,0),0)</f>
        <v>0</v>
      </c>
      <c r="AA67" s="4">
        <f>_xlfn.IFNA(VLOOKUP($A67,'FST OMT'!$C:$P,AA$1,0),0)</f>
        <v>0</v>
      </c>
      <c r="AB67" s="4">
        <f>_xlfn.IFNA(VLOOKUP($A67,'FST OMT'!$C:$P,AB$1,0),0)</f>
        <v>0</v>
      </c>
      <c r="AC67" s="6">
        <f t="shared" si="18"/>
        <v>0</v>
      </c>
      <c r="AD67" s="6">
        <f t="shared" si="19"/>
        <v>0</v>
      </c>
      <c r="AE67" s="6">
        <f t="shared" si="20"/>
        <v>0</v>
      </c>
      <c r="AF67" s="6">
        <f t="shared" si="21"/>
        <v>0</v>
      </c>
      <c r="AG67" s="6">
        <f t="shared" si="22"/>
        <v>0</v>
      </c>
      <c r="AH67" s="6">
        <f t="shared" si="23"/>
        <v>0</v>
      </c>
      <c r="AI67" s="6">
        <f t="shared" si="24"/>
        <v>0</v>
      </c>
      <c r="AJ67" s="6">
        <f t="shared" si="25"/>
        <v>0</v>
      </c>
    </row>
    <row r="68" spans="1:36">
      <c r="A68" s="2">
        <v>310004556</v>
      </c>
      <c r="B68" s="1" t="s">
        <v>1118</v>
      </c>
      <c r="C68" s="1">
        <v>350</v>
      </c>
      <c r="D68" s="1">
        <v>30</v>
      </c>
      <c r="E68" s="4">
        <f>_xlfn.IFNA(VLOOKUP($A68,'FST TT'!$C:$P,E$1,0),0)</f>
        <v>0</v>
      </c>
      <c r="F68" s="4">
        <f>_xlfn.IFNA(VLOOKUP($A68,'FST TT'!$C:$P,F$1,0),0)</f>
        <v>0</v>
      </c>
      <c r="G68" s="4">
        <f>_xlfn.IFNA(VLOOKUP($A68,'FST TT'!$C:$P,G$1,0),0)</f>
        <v>0</v>
      </c>
      <c r="H68" s="4">
        <f>_xlfn.IFNA(VLOOKUP($A68,'FST TT'!$C:$P,H$1,0),0)</f>
        <v>0</v>
      </c>
      <c r="I68" s="4">
        <f>_xlfn.IFNA(VLOOKUP($A68,'FST TT'!$C:$P,I$1,0),0)</f>
        <v>0</v>
      </c>
      <c r="J68" s="4">
        <f>_xlfn.IFNA(VLOOKUP($A68,'FST TT'!$C:$P,J$1,0),0)</f>
        <v>0</v>
      </c>
      <c r="K68" s="4">
        <f>_xlfn.IFNA(VLOOKUP($A68,'FST TT'!$C:$P,K$1,0),0)</f>
        <v>0</v>
      </c>
      <c r="L68" s="4">
        <f>_xlfn.IFNA(VLOOKUP($A68,'FST TT'!$C:$P,L$1,0),0)</f>
        <v>0</v>
      </c>
      <c r="M68" s="4">
        <f>_xlfn.IFNA(VLOOKUP($A68,'FST CV'!$C:$P,M$1,0),0)</f>
        <v>0</v>
      </c>
      <c r="N68" s="4">
        <f>_xlfn.IFNA(VLOOKUP($A68,'FST CV'!$C:$P,N$1,0),0)</f>
        <v>0</v>
      </c>
      <c r="O68" s="4">
        <f>_xlfn.IFNA(VLOOKUP($A68,'FST CV'!$C:$P,O$1,0),0)</f>
        <v>0</v>
      </c>
      <c r="P68" s="4">
        <f>_xlfn.IFNA(VLOOKUP($A68,'FST CV'!$C:$P,P$1,0),0)</f>
        <v>0</v>
      </c>
      <c r="Q68" s="4">
        <f>_xlfn.IFNA(VLOOKUP($A68,'FST CV'!$C:$P,Q$1,0),0)</f>
        <v>0</v>
      </c>
      <c r="R68" s="4">
        <f>_xlfn.IFNA(VLOOKUP($A68,'FST CV'!$C:$P,R$1,0),0)</f>
        <v>0</v>
      </c>
      <c r="S68" s="4">
        <f>_xlfn.IFNA(VLOOKUP($A68,'FST CV'!$C:$P,S$1,0),0)</f>
        <v>0</v>
      </c>
      <c r="T68" s="4">
        <f>_xlfn.IFNA(VLOOKUP($A68,'FST CV'!$C:$P,T$1,0),0)</f>
        <v>0</v>
      </c>
      <c r="U68" s="4">
        <f>_xlfn.IFNA(VLOOKUP($A68,'FST OMT'!$C:$P,U$1,0),0)</f>
        <v>0</v>
      </c>
      <c r="V68" s="4">
        <f>_xlfn.IFNA(VLOOKUP($A68,'FST OMT'!$C:$P,V$1,0),0)</f>
        <v>0</v>
      </c>
      <c r="W68" s="4">
        <f>_xlfn.IFNA(VLOOKUP($A68,'FST OMT'!$C:$P,W$1,0),0)</f>
        <v>0</v>
      </c>
      <c r="X68" s="4">
        <f>_xlfn.IFNA(VLOOKUP($A68,'FST OMT'!$C:$P,X$1,0),0)</f>
        <v>0</v>
      </c>
      <c r="Y68" s="4">
        <f>_xlfn.IFNA(VLOOKUP($A68,'FST OMT'!$C:$P,Y$1,0),0)</f>
        <v>0</v>
      </c>
      <c r="Z68" s="4">
        <f>_xlfn.IFNA(VLOOKUP($A68,'FST OMT'!$C:$P,Z$1,0),0)</f>
        <v>0</v>
      </c>
      <c r="AA68" s="4">
        <f>_xlfn.IFNA(VLOOKUP($A68,'FST OMT'!$C:$P,AA$1,0),0)</f>
        <v>0</v>
      </c>
      <c r="AB68" s="4">
        <f>_xlfn.IFNA(VLOOKUP($A68,'FST OMT'!$C:$P,AB$1,0),0)</f>
        <v>0</v>
      </c>
      <c r="AC68" s="6">
        <f t="shared" si="18"/>
        <v>0</v>
      </c>
      <c r="AD68" s="6">
        <f t="shared" si="19"/>
        <v>0</v>
      </c>
      <c r="AE68" s="6">
        <f t="shared" si="20"/>
        <v>0</v>
      </c>
      <c r="AF68" s="6">
        <f t="shared" si="21"/>
        <v>0</v>
      </c>
      <c r="AG68" s="6">
        <f t="shared" si="22"/>
        <v>0</v>
      </c>
      <c r="AH68" s="6">
        <f t="shared" si="23"/>
        <v>0</v>
      </c>
      <c r="AI68" s="6">
        <f t="shared" si="24"/>
        <v>0</v>
      </c>
      <c r="AJ68" s="6">
        <f t="shared" si="25"/>
        <v>0</v>
      </c>
    </row>
    <row r="69" spans="1:36">
      <c r="A69" s="2">
        <v>310004568</v>
      </c>
      <c r="B69" s="1" t="s">
        <v>1120</v>
      </c>
      <c r="C69" s="1">
        <v>350</v>
      </c>
      <c r="D69" s="1">
        <v>30</v>
      </c>
      <c r="E69" s="4">
        <f>_xlfn.IFNA(VLOOKUP($A69,'FST TT'!$C:$P,E$1,0),0)</f>
        <v>0</v>
      </c>
      <c r="F69" s="4">
        <f>_xlfn.IFNA(VLOOKUP($A69,'FST TT'!$C:$P,F$1,0),0)</f>
        <v>0</v>
      </c>
      <c r="G69" s="4">
        <f>_xlfn.IFNA(VLOOKUP($A69,'FST TT'!$C:$P,G$1,0),0)</f>
        <v>0</v>
      </c>
      <c r="H69" s="4">
        <f>_xlfn.IFNA(VLOOKUP($A69,'FST TT'!$C:$P,H$1,0),0)</f>
        <v>0</v>
      </c>
      <c r="I69" s="4">
        <f>_xlfn.IFNA(VLOOKUP($A69,'FST TT'!$C:$P,I$1,0),0)</f>
        <v>0</v>
      </c>
      <c r="J69" s="4">
        <f>_xlfn.IFNA(VLOOKUP($A69,'FST TT'!$C:$P,J$1,0),0)</f>
        <v>0</v>
      </c>
      <c r="K69" s="4">
        <f>_xlfn.IFNA(VLOOKUP($A69,'FST TT'!$C:$P,K$1,0),0)</f>
        <v>0</v>
      </c>
      <c r="L69" s="4">
        <f>_xlfn.IFNA(VLOOKUP($A69,'FST TT'!$C:$P,L$1,0),0)</f>
        <v>0</v>
      </c>
      <c r="M69" s="4">
        <f>_xlfn.IFNA(VLOOKUP($A69,'FST CV'!$C:$P,M$1,0),0)</f>
        <v>0</v>
      </c>
      <c r="N69" s="4">
        <f>_xlfn.IFNA(VLOOKUP($A69,'FST CV'!$C:$P,N$1,0),0)</f>
        <v>0</v>
      </c>
      <c r="O69" s="4">
        <f>_xlfn.IFNA(VLOOKUP($A69,'FST CV'!$C:$P,O$1,0),0)</f>
        <v>0</v>
      </c>
      <c r="P69" s="4">
        <f>_xlfn.IFNA(VLOOKUP($A69,'FST CV'!$C:$P,P$1,0),0)</f>
        <v>0</v>
      </c>
      <c r="Q69" s="4">
        <f>_xlfn.IFNA(VLOOKUP($A69,'FST CV'!$C:$P,Q$1,0),0)</f>
        <v>0</v>
      </c>
      <c r="R69" s="4">
        <f>_xlfn.IFNA(VLOOKUP($A69,'FST CV'!$C:$P,R$1,0),0)</f>
        <v>0</v>
      </c>
      <c r="S69" s="4">
        <f>_xlfn.IFNA(VLOOKUP($A69,'FST CV'!$C:$P,S$1,0),0)</f>
        <v>0</v>
      </c>
      <c r="T69" s="4">
        <f>_xlfn.IFNA(VLOOKUP($A69,'FST CV'!$C:$P,T$1,0),0)</f>
        <v>0</v>
      </c>
      <c r="U69" s="4">
        <f>_xlfn.IFNA(VLOOKUP($A69,'FST OMT'!$C:$P,U$1,0),0)</f>
        <v>0</v>
      </c>
      <c r="V69" s="4">
        <f>_xlfn.IFNA(VLOOKUP($A69,'FST OMT'!$C:$P,V$1,0),0)</f>
        <v>0</v>
      </c>
      <c r="W69" s="4">
        <f>_xlfn.IFNA(VLOOKUP($A69,'FST OMT'!$C:$P,W$1,0),0)</f>
        <v>0</v>
      </c>
      <c r="X69" s="4">
        <f>_xlfn.IFNA(VLOOKUP($A69,'FST OMT'!$C:$P,X$1,0),0)</f>
        <v>0</v>
      </c>
      <c r="Y69" s="4">
        <f>_xlfn.IFNA(VLOOKUP($A69,'FST OMT'!$C:$P,Y$1,0),0)</f>
        <v>0</v>
      </c>
      <c r="Z69" s="4">
        <f>_xlfn.IFNA(VLOOKUP($A69,'FST OMT'!$C:$P,Z$1,0),0)</f>
        <v>0</v>
      </c>
      <c r="AA69" s="4">
        <f>_xlfn.IFNA(VLOOKUP($A69,'FST OMT'!$C:$P,AA$1,0),0)</f>
        <v>0</v>
      </c>
      <c r="AB69" s="4">
        <f>_xlfn.IFNA(VLOOKUP($A69,'FST OMT'!$C:$P,AB$1,0),0)</f>
        <v>0</v>
      </c>
      <c r="AC69" s="6">
        <f t="shared" si="18"/>
        <v>0</v>
      </c>
      <c r="AD69" s="6">
        <f t="shared" si="19"/>
        <v>0</v>
      </c>
      <c r="AE69" s="6">
        <f t="shared" si="20"/>
        <v>0</v>
      </c>
      <c r="AF69" s="6">
        <f t="shared" si="21"/>
        <v>0</v>
      </c>
      <c r="AG69" s="6">
        <f t="shared" si="22"/>
        <v>0</v>
      </c>
      <c r="AH69" s="6">
        <f t="shared" si="23"/>
        <v>0</v>
      </c>
      <c r="AI69" s="6">
        <f t="shared" si="24"/>
        <v>0</v>
      </c>
      <c r="AJ69" s="6">
        <f t="shared" si="25"/>
        <v>0</v>
      </c>
    </row>
    <row r="70" spans="1:36">
      <c r="A70" s="2">
        <v>310004566</v>
      </c>
      <c r="B70" s="1" t="s">
        <v>1122</v>
      </c>
      <c r="C70" s="1">
        <v>350</v>
      </c>
      <c r="D70" s="1">
        <v>30</v>
      </c>
      <c r="E70" s="4">
        <f>_xlfn.IFNA(VLOOKUP($A70,'FST TT'!$C:$P,E$1,0),0)</f>
        <v>0</v>
      </c>
      <c r="F70" s="4">
        <f>_xlfn.IFNA(VLOOKUP($A70,'FST TT'!$C:$P,F$1,0),0)</f>
        <v>0</v>
      </c>
      <c r="G70" s="4">
        <f>_xlfn.IFNA(VLOOKUP($A70,'FST TT'!$C:$P,G$1,0),0)</f>
        <v>0</v>
      </c>
      <c r="H70" s="4">
        <f>_xlfn.IFNA(VLOOKUP($A70,'FST TT'!$C:$P,H$1,0),0)</f>
        <v>0</v>
      </c>
      <c r="I70" s="4">
        <f>_xlfn.IFNA(VLOOKUP($A70,'FST TT'!$C:$P,I$1,0),0)</f>
        <v>0</v>
      </c>
      <c r="J70" s="4">
        <f>_xlfn.IFNA(VLOOKUP($A70,'FST TT'!$C:$P,J$1,0),0)</f>
        <v>0</v>
      </c>
      <c r="K70" s="4">
        <f>_xlfn.IFNA(VLOOKUP($A70,'FST TT'!$C:$P,K$1,0),0)</f>
        <v>0</v>
      </c>
      <c r="L70" s="4">
        <f>_xlfn.IFNA(VLOOKUP($A70,'FST TT'!$C:$P,L$1,0),0)</f>
        <v>0</v>
      </c>
      <c r="M70" s="4">
        <f>_xlfn.IFNA(VLOOKUP($A70,'FST CV'!$C:$P,M$1,0),0)</f>
        <v>0</v>
      </c>
      <c r="N70" s="4">
        <f>_xlfn.IFNA(VLOOKUP($A70,'FST CV'!$C:$P,N$1,0),0)</f>
        <v>0</v>
      </c>
      <c r="O70" s="4">
        <f>_xlfn.IFNA(VLOOKUP($A70,'FST CV'!$C:$P,O$1,0),0)</f>
        <v>0</v>
      </c>
      <c r="P70" s="4">
        <f>_xlfn.IFNA(VLOOKUP($A70,'FST CV'!$C:$P,P$1,0),0)</f>
        <v>0</v>
      </c>
      <c r="Q70" s="4">
        <f>_xlfn.IFNA(VLOOKUP($A70,'FST CV'!$C:$P,Q$1,0),0)</f>
        <v>0</v>
      </c>
      <c r="R70" s="4">
        <f>_xlfn.IFNA(VLOOKUP($A70,'FST CV'!$C:$P,R$1,0),0)</f>
        <v>0</v>
      </c>
      <c r="S70" s="4">
        <f>_xlfn.IFNA(VLOOKUP($A70,'FST CV'!$C:$P,S$1,0),0)</f>
        <v>0</v>
      </c>
      <c r="T70" s="4">
        <f>_xlfn.IFNA(VLOOKUP($A70,'FST CV'!$C:$P,T$1,0),0)</f>
        <v>0</v>
      </c>
      <c r="U70" s="4">
        <f>_xlfn.IFNA(VLOOKUP($A70,'FST OMT'!$C:$P,U$1,0),0)</f>
        <v>0</v>
      </c>
      <c r="V70" s="4">
        <f>_xlfn.IFNA(VLOOKUP($A70,'FST OMT'!$C:$P,V$1,0),0)</f>
        <v>0</v>
      </c>
      <c r="W70" s="4">
        <f>_xlfn.IFNA(VLOOKUP($A70,'FST OMT'!$C:$P,W$1,0),0)</f>
        <v>0</v>
      </c>
      <c r="X70" s="4">
        <f>_xlfn.IFNA(VLOOKUP($A70,'FST OMT'!$C:$P,X$1,0),0)</f>
        <v>0</v>
      </c>
      <c r="Y70" s="4">
        <f>_xlfn.IFNA(VLOOKUP($A70,'FST OMT'!$C:$P,Y$1,0),0)</f>
        <v>0</v>
      </c>
      <c r="Z70" s="4">
        <f>_xlfn.IFNA(VLOOKUP($A70,'FST OMT'!$C:$P,Z$1,0),0)</f>
        <v>0</v>
      </c>
      <c r="AA70" s="4">
        <f>_xlfn.IFNA(VLOOKUP($A70,'FST OMT'!$C:$P,AA$1,0),0)</f>
        <v>0</v>
      </c>
      <c r="AB70" s="4">
        <f>_xlfn.IFNA(VLOOKUP($A70,'FST OMT'!$C:$P,AB$1,0),0)</f>
        <v>0</v>
      </c>
      <c r="AC70" s="6">
        <f t="shared" si="18"/>
        <v>0</v>
      </c>
      <c r="AD70" s="6">
        <f t="shared" si="19"/>
        <v>0</v>
      </c>
      <c r="AE70" s="6">
        <f t="shared" si="20"/>
        <v>0</v>
      </c>
      <c r="AF70" s="6">
        <f t="shared" si="21"/>
        <v>0</v>
      </c>
      <c r="AG70" s="6">
        <f t="shared" si="22"/>
        <v>0</v>
      </c>
      <c r="AH70" s="6">
        <f t="shared" si="23"/>
        <v>0</v>
      </c>
      <c r="AI70" s="6">
        <f t="shared" si="24"/>
        <v>0</v>
      </c>
      <c r="AJ70" s="6">
        <f t="shared" si="25"/>
        <v>0</v>
      </c>
    </row>
    <row r="71" spans="1:36">
      <c r="A71" s="2">
        <v>310004569</v>
      </c>
      <c r="B71" s="1" t="s">
        <v>1124</v>
      </c>
      <c r="C71" s="1">
        <v>350</v>
      </c>
      <c r="D71" s="1">
        <v>30</v>
      </c>
      <c r="E71" s="4">
        <f>_xlfn.IFNA(VLOOKUP($A71,'FST TT'!$C:$P,E$1,0),0)</f>
        <v>0</v>
      </c>
      <c r="F71" s="4">
        <f>_xlfn.IFNA(VLOOKUP($A71,'FST TT'!$C:$P,F$1,0),0)</f>
        <v>0</v>
      </c>
      <c r="G71" s="4">
        <f>_xlfn.IFNA(VLOOKUP($A71,'FST TT'!$C:$P,G$1,0),0)</f>
        <v>0</v>
      </c>
      <c r="H71" s="4">
        <f>_xlfn.IFNA(VLOOKUP($A71,'FST TT'!$C:$P,H$1,0),0)</f>
        <v>0</v>
      </c>
      <c r="I71" s="4">
        <f>_xlfn.IFNA(VLOOKUP($A71,'FST TT'!$C:$P,I$1,0),0)</f>
        <v>0</v>
      </c>
      <c r="J71" s="4">
        <f>_xlfn.IFNA(VLOOKUP($A71,'FST TT'!$C:$P,J$1,0),0)</f>
        <v>0</v>
      </c>
      <c r="K71" s="4">
        <f>_xlfn.IFNA(VLOOKUP($A71,'FST TT'!$C:$P,K$1,0),0)</f>
        <v>0</v>
      </c>
      <c r="L71" s="4">
        <f>_xlfn.IFNA(VLOOKUP($A71,'FST TT'!$C:$P,L$1,0),0)</f>
        <v>0</v>
      </c>
      <c r="M71" s="4">
        <f>_xlfn.IFNA(VLOOKUP($A71,'FST CV'!$C:$P,M$1,0),0)</f>
        <v>0</v>
      </c>
      <c r="N71" s="4">
        <f>_xlfn.IFNA(VLOOKUP($A71,'FST CV'!$C:$P,N$1,0),0)</f>
        <v>0</v>
      </c>
      <c r="O71" s="4">
        <f>_xlfn.IFNA(VLOOKUP($A71,'FST CV'!$C:$P,O$1,0),0)</f>
        <v>0</v>
      </c>
      <c r="P71" s="4">
        <f>_xlfn.IFNA(VLOOKUP($A71,'FST CV'!$C:$P,P$1,0),0)</f>
        <v>0</v>
      </c>
      <c r="Q71" s="4">
        <f>_xlfn.IFNA(VLOOKUP($A71,'FST CV'!$C:$P,Q$1,0),0)</f>
        <v>0</v>
      </c>
      <c r="R71" s="4">
        <f>_xlfn.IFNA(VLOOKUP($A71,'FST CV'!$C:$P,R$1,0),0)</f>
        <v>0</v>
      </c>
      <c r="S71" s="4">
        <f>_xlfn.IFNA(VLOOKUP($A71,'FST CV'!$C:$P,S$1,0),0)</f>
        <v>0</v>
      </c>
      <c r="T71" s="4">
        <f>_xlfn.IFNA(VLOOKUP($A71,'FST CV'!$C:$P,T$1,0),0)</f>
        <v>0</v>
      </c>
      <c r="U71" s="4">
        <f>_xlfn.IFNA(VLOOKUP($A71,'FST OMT'!$C:$P,U$1,0),0)</f>
        <v>0</v>
      </c>
      <c r="V71" s="4">
        <f>_xlfn.IFNA(VLOOKUP($A71,'FST OMT'!$C:$P,V$1,0),0)</f>
        <v>0</v>
      </c>
      <c r="W71" s="4">
        <f>_xlfn.IFNA(VLOOKUP($A71,'FST OMT'!$C:$P,W$1,0),0)</f>
        <v>0</v>
      </c>
      <c r="X71" s="4">
        <f>_xlfn.IFNA(VLOOKUP($A71,'FST OMT'!$C:$P,X$1,0),0)</f>
        <v>0</v>
      </c>
      <c r="Y71" s="4">
        <f>_xlfn.IFNA(VLOOKUP($A71,'FST OMT'!$C:$P,Y$1,0),0)</f>
        <v>0</v>
      </c>
      <c r="Z71" s="4">
        <f>_xlfn.IFNA(VLOOKUP($A71,'FST OMT'!$C:$P,Z$1,0),0)</f>
        <v>0</v>
      </c>
      <c r="AA71" s="4">
        <f>_xlfn.IFNA(VLOOKUP($A71,'FST OMT'!$C:$P,AA$1,0),0)</f>
        <v>0</v>
      </c>
      <c r="AB71" s="4">
        <f>_xlfn.IFNA(VLOOKUP($A71,'FST OMT'!$C:$P,AB$1,0),0)</f>
        <v>0</v>
      </c>
      <c r="AC71" s="6">
        <f t="shared" si="18"/>
        <v>0</v>
      </c>
      <c r="AD71" s="6">
        <f t="shared" si="19"/>
        <v>0</v>
      </c>
      <c r="AE71" s="6">
        <f t="shared" si="20"/>
        <v>0</v>
      </c>
      <c r="AF71" s="6">
        <f t="shared" si="21"/>
        <v>0</v>
      </c>
      <c r="AG71" s="6">
        <f t="shared" si="22"/>
        <v>0</v>
      </c>
      <c r="AH71" s="6">
        <f t="shared" si="23"/>
        <v>0</v>
      </c>
      <c r="AI71" s="6">
        <f t="shared" si="24"/>
        <v>0</v>
      </c>
      <c r="AJ71" s="6">
        <f t="shared" si="25"/>
        <v>0</v>
      </c>
    </row>
  </sheetData>
  <autoFilter ref="A3:AJ3" xr:uid="{F941FD52-901B-4817-B9E4-480DE767DEA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7CF9-3832-4E07-A611-943606476B2F}">
  <sheetPr>
    <tabColor theme="1"/>
  </sheetPr>
  <dimension ref="A1:Y931"/>
  <sheetViews>
    <sheetView showGridLines="0" zoomScale="80" zoomScaleNormal="8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Q51" sqref="Q51"/>
    </sheetView>
  </sheetViews>
  <sheetFormatPr defaultColWidth="8.7109375" defaultRowHeight="11.25"/>
  <cols>
    <col min="1" max="1" width="8.28515625" style="13" customWidth="1"/>
    <col min="2" max="2" width="10.28515625" style="2" bestFit="1" customWidth="1"/>
    <col min="3" max="3" width="12.42578125" style="1" bestFit="1" customWidth="1"/>
    <col min="4" max="4" width="8.7109375" style="1"/>
    <col min="5" max="7" width="9.28515625" style="1" customWidth="1"/>
    <col min="8" max="8" width="12" style="4" customWidth="1"/>
    <col min="9" max="12" width="10.7109375" style="4" customWidth="1"/>
    <col min="13" max="13" width="2" style="1" customWidth="1"/>
    <col min="14" max="14" width="9.28515625" style="34" customWidth="1"/>
    <col min="15" max="18" width="10.85546875" style="4" customWidth="1"/>
    <col min="19" max="19" width="12.42578125" style="4" bestFit="1" customWidth="1"/>
    <col min="20" max="24" width="10.85546875" style="4" customWidth="1"/>
    <col min="25" max="25" width="1.7109375" style="1" customWidth="1"/>
    <col min="26" max="16384" width="8.7109375" style="1"/>
  </cols>
  <sheetData>
    <row r="1" spans="1:25" s="7" customFormat="1" ht="14.65" customHeight="1">
      <c r="A1" s="27"/>
      <c r="B1" s="28"/>
      <c r="C1" s="29"/>
      <c r="D1" s="29"/>
      <c r="E1" s="30">
        <f>SUBTOTAL(9,E5:E2000)</f>
        <v>202709</v>
      </c>
      <c r="F1" s="30">
        <f t="shared" ref="F1:L1" si="0">SUBTOTAL(9,F5:F2000)</f>
        <v>386714</v>
      </c>
      <c r="G1" s="30">
        <f t="shared" si="0"/>
        <v>666499</v>
      </c>
      <c r="H1" s="30">
        <f t="shared" si="0"/>
        <v>1966710.3909354522</v>
      </c>
      <c r="I1" s="31">
        <f t="shared" si="0"/>
        <v>209677</v>
      </c>
      <c r="J1" s="31">
        <f t="shared" si="0"/>
        <v>386714</v>
      </c>
      <c r="K1" s="31">
        <f t="shared" si="0"/>
        <v>684315</v>
      </c>
      <c r="L1" s="31">
        <f t="shared" si="0"/>
        <v>0</v>
      </c>
      <c r="M1" s="303" t="s">
        <v>18</v>
      </c>
      <c r="N1" s="33"/>
      <c r="O1" s="36">
        <f t="shared" ref="O1:X1" si="1">SUBTOTAL(9,O5:O2000)</f>
        <v>1688253.0000000007</v>
      </c>
      <c r="P1" s="36">
        <f t="shared" si="1"/>
        <v>3107674.68</v>
      </c>
      <c r="Q1" s="36">
        <f t="shared" si="1"/>
        <v>6189161.5200000014</v>
      </c>
      <c r="R1" s="36">
        <f t="shared" si="1"/>
        <v>17640494.537902754</v>
      </c>
      <c r="S1" s="37">
        <f t="shared" si="1"/>
        <v>28625583.737902746</v>
      </c>
      <c r="T1" s="35">
        <f t="shared" si="1"/>
        <v>1738246.6800000006</v>
      </c>
      <c r="U1" s="35">
        <f t="shared" si="1"/>
        <v>3107674.68</v>
      </c>
      <c r="V1" s="35">
        <f t="shared" si="1"/>
        <v>6326420.3999999994</v>
      </c>
      <c r="W1" s="35">
        <f t="shared" si="1"/>
        <v>0</v>
      </c>
      <c r="X1" s="37">
        <f t="shared" si="1"/>
        <v>11172341.759999998</v>
      </c>
      <c r="Y1" s="303" t="s">
        <v>101</v>
      </c>
    </row>
    <row r="2" spans="1:25">
      <c r="A2" s="26"/>
      <c r="B2" s="19" t="s">
        <v>102</v>
      </c>
      <c r="C2" s="18"/>
      <c r="D2" s="18"/>
      <c r="E2" s="20"/>
      <c r="F2" s="18"/>
      <c r="G2" s="18"/>
      <c r="H2" s="24"/>
      <c r="I2" s="24"/>
      <c r="J2" s="24"/>
      <c r="K2" s="24"/>
      <c r="L2" s="24"/>
      <c r="M2" s="303"/>
      <c r="N2" s="33"/>
      <c r="Y2" s="303"/>
    </row>
    <row r="3" spans="1:25">
      <c r="A3" s="26"/>
      <c r="B3" s="17"/>
      <c r="C3" s="18"/>
      <c r="D3" s="18"/>
      <c r="E3" s="20"/>
      <c r="F3" s="18"/>
      <c r="G3" s="18"/>
      <c r="H3" s="24"/>
      <c r="I3" s="24"/>
      <c r="J3" s="24"/>
      <c r="K3" s="24"/>
      <c r="L3" s="1"/>
      <c r="M3" s="303"/>
      <c r="N3" s="33"/>
      <c r="Y3" s="303"/>
    </row>
    <row r="4" spans="1:25">
      <c r="A4" s="27" t="s">
        <v>103</v>
      </c>
      <c r="B4" s="21" t="s">
        <v>92</v>
      </c>
      <c r="C4" s="22" t="s">
        <v>104</v>
      </c>
      <c r="D4" s="22" t="s">
        <v>105</v>
      </c>
      <c r="E4" s="23" t="s">
        <v>106</v>
      </c>
      <c r="F4" s="23" t="s">
        <v>107</v>
      </c>
      <c r="G4" s="23" t="s">
        <v>108</v>
      </c>
      <c r="H4" s="25" t="s">
        <v>109</v>
      </c>
      <c r="I4" s="32" t="s">
        <v>110</v>
      </c>
      <c r="J4" s="32" t="s">
        <v>111</v>
      </c>
      <c r="K4" s="32" t="s">
        <v>112</v>
      </c>
      <c r="L4" s="32" t="s">
        <v>113</v>
      </c>
      <c r="M4" s="29"/>
      <c r="N4" s="38" t="s">
        <v>114</v>
      </c>
      <c r="O4" s="25" t="s">
        <v>106</v>
      </c>
      <c r="P4" s="25" t="s">
        <v>107</v>
      </c>
      <c r="Q4" s="25" t="s">
        <v>108</v>
      </c>
      <c r="R4" s="25" t="s">
        <v>109</v>
      </c>
      <c r="S4" s="25" t="s">
        <v>91</v>
      </c>
      <c r="T4" s="32" t="s">
        <v>110</v>
      </c>
      <c r="U4" s="32" t="s">
        <v>111</v>
      </c>
      <c r="V4" s="32" t="s">
        <v>112</v>
      </c>
      <c r="W4" s="32" t="s">
        <v>113</v>
      </c>
      <c r="X4" s="32" t="s">
        <v>91</v>
      </c>
      <c r="Y4" s="29"/>
    </row>
    <row r="5" spans="1:25">
      <c r="A5" s="13">
        <v>6</v>
      </c>
      <c r="B5" s="2">
        <v>310001198</v>
      </c>
      <c r="C5" s="1" t="s">
        <v>28</v>
      </c>
      <c r="D5" s="1" t="s">
        <v>115</v>
      </c>
      <c r="E5" s="12">
        <f>_xlfn.IFNA(VLOOKUP($B5,'FST OMT'!$C:$Y,$A5,0),0)</f>
        <v>0</v>
      </c>
      <c r="F5" s="12">
        <f>_xlfn.IFNA(VLOOKUP($B5,'FST CV'!$C:$Y,$A5,0),0)</f>
        <v>2429</v>
      </c>
      <c r="G5" s="12">
        <f>_xlfn.IFNA(VLOOKUP($B5,'FST TT'!$C:$Y,$A5,0),0)</f>
        <v>0</v>
      </c>
      <c r="I5" s="4">
        <f>_xlfn.IFNA(VLOOKUP($B5,'FST OMT'!$C:$X,15,0),0)</f>
        <v>0</v>
      </c>
      <c r="J5" s="4">
        <f>_xlfn.IFNA(VLOOKUP($B5,'FST CV'!$C:$X,15,0),0)</f>
        <v>2429</v>
      </c>
      <c r="K5" s="4">
        <f>_xlfn.IFNA(VLOOKUP($B5,'FST TT'!$C:$X,15,0),0)</f>
        <v>0</v>
      </c>
      <c r="N5" s="34">
        <f>VLOOKUP(B5,Master_Item!B:I,8,0)</f>
        <v>7.68</v>
      </c>
      <c r="O5" s="4">
        <f>$N5*E5</f>
        <v>0</v>
      </c>
      <c r="P5" s="4">
        <f>$N5*F5</f>
        <v>18654.719999999998</v>
      </c>
      <c r="Q5" s="4">
        <f>$N5*G5</f>
        <v>0</v>
      </c>
      <c r="R5" s="4">
        <f>$N5*H5</f>
        <v>0</v>
      </c>
      <c r="S5" s="4">
        <f>SUM(O5:R5)</f>
        <v>18654.719999999998</v>
      </c>
      <c r="T5" s="4">
        <f>$N5*I5</f>
        <v>0</v>
      </c>
      <c r="U5" s="4">
        <f>$N5*J5</f>
        <v>18654.719999999998</v>
      </c>
      <c r="V5" s="4">
        <f>$N5*K5</f>
        <v>0</v>
      </c>
      <c r="W5" s="4">
        <f>$N5*L5</f>
        <v>0</v>
      </c>
      <c r="X5" s="4">
        <f>SUM(T5:W5)</f>
        <v>18654.719999999998</v>
      </c>
    </row>
    <row r="6" spans="1:25">
      <c r="A6" s="13">
        <v>7</v>
      </c>
      <c r="B6" s="2">
        <v>310001198</v>
      </c>
      <c r="C6" s="1" t="s">
        <v>28</v>
      </c>
      <c r="D6" s="1" t="s">
        <v>116</v>
      </c>
      <c r="E6" s="12">
        <f>_xlfn.IFNA(VLOOKUP($B6,'FST OMT'!$C:$Y,$A6,0),0)</f>
        <v>0</v>
      </c>
      <c r="F6" s="12">
        <f>_xlfn.IFNA(VLOOKUP($B6,'FST CV'!$C:$Y,$A6,0),0)</f>
        <v>4724</v>
      </c>
      <c r="G6" s="12">
        <f>_xlfn.IFNA(VLOOKUP($B6,'FST TT'!$C:$Y,$A6,0),0)</f>
        <v>4850</v>
      </c>
      <c r="I6" s="4">
        <f>_xlfn.IFNA(VLOOKUP($B6,'FST OMT'!$C:$X,16,0),0)</f>
        <v>0</v>
      </c>
      <c r="J6" s="4">
        <f>_xlfn.IFNA(VLOOKUP($B6,'FST CV'!$C:$X,16,0),0)</f>
        <v>4724</v>
      </c>
      <c r="K6" s="4">
        <f>_xlfn.IFNA(VLOOKUP($B6,'FST TT'!$C:$X,16,0),0)</f>
        <v>4650</v>
      </c>
      <c r="N6" s="34">
        <f>VLOOKUP(B6,Master_Item!B:I,8,0)</f>
        <v>7.68</v>
      </c>
      <c r="O6" s="4">
        <f t="shared" ref="O6:O69" si="2">$N6*E6</f>
        <v>0</v>
      </c>
      <c r="P6" s="4">
        <f t="shared" ref="P6:P69" si="3">$N6*F6</f>
        <v>36280.32</v>
      </c>
      <c r="Q6" s="4">
        <f t="shared" ref="Q6:Q69" si="4">$N6*G6</f>
        <v>37248</v>
      </c>
      <c r="R6" s="4">
        <f t="shared" ref="R6:R69" si="5">$N6*H6</f>
        <v>0</v>
      </c>
      <c r="S6" s="4">
        <f t="shared" ref="S6:S69" si="6">SUM(O6:R6)</f>
        <v>73528.320000000007</v>
      </c>
      <c r="T6" s="4">
        <f t="shared" ref="T6:T69" si="7">$N6*I6</f>
        <v>0</v>
      </c>
      <c r="U6" s="4">
        <f t="shared" ref="U6:U69" si="8">$N6*J6</f>
        <v>36280.32</v>
      </c>
      <c r="V6" s="4">
        <f t="shared" ref="V6:V69" si="9">$N6*K6</f>
        <v>35712</v>
      </c>
      <c r="W6" s="4">
        <f t="shared" ref="W6:W69" si="10">$N6*L6</f>
        <v>0</v>
      </c>
      <c r="X6" s="4">
        <f t="shared" ref="X6:X69" si="11">SUM(T6:W6)</f>
        <v>71992.320000000007</v>
      </c>
    </row>
    <row r="7" spans="1:25">
      <c r="A7" s="13">
        <v>8</v>
      </c>
      <c r="B7" s="2">
        <v>310001198</v>
      </c>
      <c r="C7" s="1" t="s">
        <v>28</v>
      </c>
      <c r="D7" s="1" t="s">
        <v>117</v>
      </c>
      <c r="E7" s="12">
        <f>_xlfn.IFNA(VLOOKUP($B7,'FST OMT'!$C:$Y,$A7,0),0)</f>
        <v>0</v>
      </c>
      <c r="F7" s="12">
        <f>_xlfn.IFNA(VLOOKUP($B7,'FST CV'!$C:$Y,$A7,0),0)</f>
        <v>12461</v>
      </c>
      <c r="G7" s="12">
        <f>_xlfn.IFNA(VLOOKUP($B7,'FST TT'!$C:$Y,$A7,0),0)</f>
        <v>4250</v>
      </c>
      <c r="I7" s="4">
        <f>_xlfn.IFNA(VLOOKUP($B7,'FST OMT'!$C:$X,17,0),0)</f>
        <v>0</v>
      </c>
      <c r="J7" s="4">
        <f>_xlfn.IFNA(VLOOKUP($B7,'FST CV'!$C:$X,17,0),0)</f>
        <v>12461</v>
      </c>
      <c r="K7" s="4">
        <f>_xlfn.IFNA(VLOOKUP($B7,'FST TT'!$C:$X,17,0),0)</f>
        <v>4850</v>
      </c>
      <c r="N7" s="34">
        <f>VLOOKUP(B7,Master_Item!B:I,8,0)</f>
        <v>7.68</v>
      </c>
      <c r="O7" s="4">
        <f t="shared" si="2"/>
        <v>0</v>
      </c>
      <c r="P7" s="4">
        <f t="shared" si="3"/>
        <v>95700.479999999996</v>
      </c>
      <c r="Q7" s="4">
        <f t="shared" si="4"/>
        <v>32640</v>
      </c>
      <c r="R7" s="4">
        <f t="shared" si="5"/>
        <v>0</v>
      </c>
      <c r="S7" s="4">
        <f t="shared" si="6"/>
        <v>128340.48</v>
      </c>
      <c r="T7" s="4">
        <f t="shared" si="7"/>
        <v>0</v>
      </c>
      <c r="U7" s="4">
        <f t="shared" si="8"/>
        <v>95700.479999999996</v>
      </c>
      <c r="V7" s="4">
        <f t="shared" si="9"/>
        <v>37248</v>
      </c>
      <c r="W7" s="4">
        <f t="shared" si="10"/>
        <v>0</v>
      </c>
      <c r="X7" s="4">
        <f t="shared" si="11"/>
        <v>132948.47999999998</v>
      </c>
    </row>
    <row r="8" spans="1:25">
      <c r="A8" s="13">
        <v>9</v>
      </c>
      <c r="B8" s="2">
        <v>310001198</v>
      </c>
      <c r="C8" s="1" t="s">
        <v>28</v>
      </c>
      <c r="D8" s="1" t="s">
        <v>118</v>
      </c>
      <c r="E8" s="12">
        <f>_xlfn.IFNA(VLOOKUP($B8,'FST OMT'!$C:$Y,$A8,0),0)</f>
        <v>0</v>
      </c>
      <c r="F8" s="12">
        <f>_xlfn.IFNA(VLOOKUP($B8,'FST CV'!$C:$Y,$A8,0),0)</f>
        <v>13155</v>
      </c>
      <c r="G8" s="12">
        <f>_xlfn.IFNA(VLOOKUP($B8,'FST TT'!$C:$Y,$A8,0),0)</f>
        <v>3900</v>
      </c>
      <c r="I8" s="4">
        <f>_xlfn.IFNA(VLOOKUP($B8,'FST OMT'!$C:$X,18,0),0)</f>
        <v>0</v>
      </c>
      <c r="J8" s="4">
        <f>_xlfn.IFNA(VLOOKUP($B8,'FST CV'!$C:$X,18,0),0)</f>
        <v>13155</v>
      </c>
      <c r="K8" s="4">
        <f>_xlfn.IFNA(VLOOKUP($B8,'FST TT'!$C:$X,18,0),0)</f>
        <v>5100</v>
      </c>
      <c r="N8" s="34">
        <f>VLOOKUP(B8,Master_Item!B:I,8,0)</f>
        <v>7.68</v>
      </c>
      <c r="O8" s="4">
        <f t="shared" si="2"/>
        <v>0</v>
      </c>
      <c r="P8" s="4">
        <f t="shared" si="3"/>
        <v>101030.39999999999</v>
      </c>
      <c r="Q8" s="4">
        <f t="shared" si="4"/>
        <v>29952</v>
      </c>
      <c r="R8" s="4">
        <f t="shared" si="5"/>
        <v>0</v>
      </c>
      <c r="S8" s="4">
        <f t="shared" si="6"/>
        <v>130982.39999999999</v>
      </c>
      <c r="T8" s="4">
        <f t="shared" si="7"/>
        <v>0</v>
      </c>
      <c r="U8" s="4">
        <f t="shared" si="8"/>
        <v>101030.39999999999</v>
      </c>
      <c r="V8" s="4">
        <f t="shared" si="9"/>
        <v>39168</v>
      </c>
      <c r="W8" s="4">
        <f t="shared" si="10"/>
        <v>0</v>
      </c>
      <c r="X8" s="4">
        <f t="shared" si="11"/>
        <v>140198.39999999999</v>
      </c>
    </row>
    <row r="9" spans="1:25">
      <c r="A9" s="13">
        <v>10</v>
      </c>
      <c r="B9" s="2">
        <v>310001198</v>
      </c>
      <c r="C9" s="1" t="s">
        <v>28</v>
      </c>
      <c r="D9" s="1" t="s">
        <v>119</v>
      </c>
      <c r="E9" s="12">
        <f>_xlfn.IFNA(VLOOKUP($B9,'FST OMT'!$C:$Y,$A9,0),0)</f>
        <v>0</v>
      </c>
      <c r="F9" s="12">
        <f>_xlfn.IFNA(VLOOKUP($B9,'FST CV'!$C:$Y,$A9,0),0)</f>
        <v>5649</v>
      </c>
      <c r="G9" s="12">
        <f>_xlfn.IFNA(VLOOKUP($B9,'FST TT'!$C:$Y,$A9,0),0)</f>
        <v>0</v>
      </c>
      <c r="I9" s="4">
        <f>_xlfn.IFNA(VLOOKUP($B9,'FST OMT'!$C:$X,19,0),0)</f>
        <v>0</v>
      </c>
      <c r="J9" s="4">
        <f>_xlfn.IFNA(VLOOKUP($B9,'FST CV'!$C:$X,19,0),0)</f>
        <v>5649</v>
      </c>
      <c r="K9" s="4">
        <f>_xlfn.IFNA(VLOOKUP($B9,'FST TT'!$C:$X,19,0),0)</f>
        <v>0</v>
      </c>
      <c r="N9" s="34">
        <f>VLOOKUP(B9,Master_Item!B:I,8,0)</f>
        <v>7.68</v>
      </c>
      <c r="O9" s="4">
        <f t="shared" si="2"/>
        <v>0</v>
      </c>
      <c r="P9" s="4">
        <f t="shared" si="3"/>
        <v>43384.32</v>
      </c>
      <c r="Q9" s="4">
        <f t="shared" si="4"/>
        <v>0</v>
      </c>
      <c r="R9" s="4">
        <f t="shared" si="5"/>
        <v>0</v>
      </c>
      <c r="S9" s="4">
        <f t="shared" si="6"/>
        <v>43384.32</v>
      </c>
      <c r="T9" s="4">
        <f t="shared" si="7"/>
        <v>0</v>
      </c>
      <c r="U9" s="4">
        <f t="shared" si="8"/>
        <v>43384.32</v>
      </c>
      <c r="V9" s="4">
        <f t="shared" si="9"/>
        <v>0</v>
      </c>
      <c r="W9" s="4">
        <f t="shared" si="10"/>
        <v>0</v>
      </c>
      <c r="X9" s="4">
        <f t="shared" si="11"/>
        <v>43384.32</v>
      </c>
    </row>
    <row r="10" spans="1:25">
      <c r="A10" s="13">
        <v>11</v>
      </c>
      <c r="B10" s="2">
        <v>310001198</v>
      </c>
      <c r="C10" s="1" t="s">
        <v>28</v>
      </c>
      <c r="D10" s="1" t="s">
        <v>120</v>
      </c>
      <c r="E10" s="12">
        <f>_xlfn.IFNA(VLOOKUP($B10,'FST OMT'!$C:$Y,$A10,0),0)</f>
        <v>0</v>
      </c>
      <c r="F10" s="12">
        <f>_xlfn.IFNA(VLOOKUP($B10,'FST CV'!$C:$Y,$A10,0),0)</f>
        <v>8740</v>
      </c>
      <c r="G10" s="12">
        <f>_xlfn.IFNA(VLOOKUP($B10,'FST TT'!$C:$Y,$A10,0),0)</f>
        <v>0</v>
      </c>
      <c r="I10" s="4">
        <f>_xlfn.IFNA(VLOOKUP($B10,'FST OMT'!$C:$X,20,0),0)</f>
        <v>0</v>
      </c>
      <c r="J10" s="4">
        <f>_xlfn.IFNA(VLOOKUP($B10,'FST CV'!$C:$X,20,0),0)</f>
        <v>8740</v>
      </c>
      <c r="K10" s="4">
        <f>_xlfn.IFNA(VLOOKUP($B10,'FST TT'!$C:$X,20,0),0)</f>
        <v>0</v>
      </c>
      <c r="N10" s="34">
        <f>VLOOKUP(B10,Master_Item!B:I,8,0)</f>
        <v>7.68</v>
      </c>
      <c r="O10" s="4">
        <f t="shared" si="2"/>
        <v>0</v>
      </c>
      <c r="P10" s="4">
        <f t="shared" si="3"/>
        <v>67123.199999999997</v>
      </c>
      <c r="Q10" s="4">
        <f t="shared" si="4"/>
        <v>0</v>
      </c>
      <c r="R10" s="4">
        <f t="shared" si="5"/>
        <v>0</v>
      </c>
      <c r="S10" s="4">
        <f t="shared" si="6"/>
        <v>67123.199999999997</v>
      </c>
      <c r="T10" s="4">
        <f t="shared" si="7"/>
        <v>0</v>
      </c>
      <c r="U10" s="4">
        <f t="shared" si="8"/>
        <v>67123.199999999997</v>
      </c>
      <c r="V10" s="4">
        <f t="shared" si="9"/>
        <v>0</v>
      </c>
      <c r="W10" s="4">
        <f t="shared" si="10"/>
        <v>0</v>
      </c>
      <c r="X10" s="4">
        <f t="shared" si="11"/>
        <v>67123.199999999997</v>
      </c>
    </row>
    <row r="11" spans="1:25">
      <c r="A11" s="13">
        <v>12</v>
      </c>
      <c r="B11" s="2">
        <v>310001198</v>
      </c>
      <c r="C11" s="1" t="s">
        <v>28</v>
      </c>
      <c r="D11" s="1" t="s">
        <v>121</v>
      </c>
      <c r="E11" s="12">
        <f>_xlfn.IFNA(VLOOKUP($B11,'FST OMT'!$C:$Y,$A11,0),0)</f>
        <v>0</v>
      </c>
      <c r="F11" s="12">
        <f>_xlfn.IFNA(VLOOKUP($B11,'FST CV'!$C:$Y,$A11,0),0)</f>
        <v>4200</v>
      </c>
      <c r="G11" s="12">
        <f>_xlfn.IFNA(VLOOKUP($B11,'FST TT'!$C:$Y,$A11,0),0)</f>
        <v>0</v>
      </c>
      <c r="I11" s="4">
        <f>_xlfn.IFNA(VLOOKUP($B11,'FST OMT'!$C:$X,21,0),0)</f>
        <v>0</v>
      </c>
      <c r="J11" s="4">
        <f>_xlfn.IFNA(VLOOKUP($B11,'FST CV'!$C:$X,21,0),0)</f>
        <v>4200</v>
      </c>
      <c r="K11" s="4">
        <f>_xlfn.IFNA(VLOOKUP($B11,'FST TT'!$C:$X,21,0),0)</f>
        <v>0</v>
      </c>
      <c r="N11" s="34">
        <f>VLOOKUP(B11,Master_Item!B:I,8,0)</f>
        <v>7.68</v>
      </c>
      <c r="O11" s="4">
        <f t="shared" si="2"/>
        <v>0</v>
      </c>
      <c r="P11" s="4">
        <f t="shared" si="3"/>
        <v>32256</v>
      </c>
      <c r="Q11" s="4">
        <f t="shared" si="4"/>
        <v>0</v>
      </c>
      <c r="R11" s="4">
        <f t="shared" si="5"/>
        <v>0</v>
      </c>
      <c r="S11" s="4">
        <f t="shared" si="6"/>
        <v>32256</v>
      </c>
      <c r="T11" s="4">
        <f t="shared" si="7"/>
        <v>0</v>
      </c>
      <c r="U11" s="4">
        <f t="shared" si="8"/>
        <v>32256</v>
      </c>
      <c r="V11" s="4">
        <f t="shared" si="9"/>
        <v>0</v>
      </c>
      <c r="W11" s="4">
        <f t="shared" si="10"/>
        <v>0</v>
      </c>
      <c r="X11" s="4">
        <f t="shared" si="11"/>
        <v>32256</v>
      </c>
    </row>
    <row r="12" spans="1:25">
      <c r="A12" s="13">
        <v>13</v>
      </c>
      <c r="B12" s="2">
        <v>310001198</v>
      </c>
      <c r="C12" s="1" t="s">
        <v>28</v>
      </c>
      <c r="D12" s="1" t="s">
        <v>122</v>
      </c>
      <c r="E12" s="12">
        <f>_xlfn.IFNA(VLOOKUP($B12,'FST OMT'!$C:$Y,$A12,0),0)</f>
        <v>0</v>
      </c>
      <c r="F12" s="12">
        <f>_xlfn.IFNA(VLOOKUP($B12,'FST CV'!$C:$Y,$A12,0),0)</f>
        <v>3410</v>
      </c>
      <c r="G12" s="12">
        <f>_xlfn.IFNA(VLOOKUP($B12,'FST TT'!$C:$Y,$A12,0),0)</f>
        <v>2700</v>
      </c>
      <c r="I12" s="4">
        <f>_xlfn.IFNA(VLOOKUP($B12,'FST OMT'!$C:$X,22,0),0)</f>
        <v>0</v>
      </c>
      <c r="J12" s="4">
        <f>_xlfn.IFNA(VLOOKUP($B12,'FST CV'!$C:$X,22,0),0)</f>
        <v>3410</v>
      </c>
      <c r="K12" s="4">
        <f>_xlfn.IFNA(VLOOKUP($B12,'FST TT'!$C:$X,22,0),0)</f>
        <v>2200</v>
      </c>
      <c r="N12" s="34">
        <f>VLOOKUP(B12,Master_Item!B:I,8,0)</f>
        <v>7.68</v>
      </c>
      <c r="O12" s="4">
        <f t="shared" si="2"/>
        <v>0</v>
      </c>
      <c r="P12" s="4">
        <f t="shared" si="3"/>
        <v>26188.799999999999</v>
      </c>
      <c r="Q12" s="4">
        <f t="shared" si="4"/>
        <v>20736</v>
      </c>
      <c r="R12" s="4">
        <f t="shared" si="5"/>
        <v>0</v>
      </c>
      <c r="S12" s="4">
        <f t="shared" si="6"/>
        <v>46924.800000000003</v>
      </c>
      <c r="T12" s="4">
        <f t="shared" si="7"/>
        <v>0</v>
      </c>
      <c r="U12" s="4">
        <f t="shared" si="8"/>
        <v>26188.799999999999</v>
      </c>
      <c r="V12" s="4">
        <f t="shared" si="9"/>
        <v>16896</v>
      </c>
      <c r="W12" s="4">
        <f t="shared" si="10"/>
        <v>0</v>
      </c>
      <c r="X12" s="4">
        <f t="shared" si="11"/>
        <v>43084.800000000003</v>
      </c>
    </row>
    <row r="13" spans="1:25">
      <c r="A13" s="13">
        <v>11</v>
      </c>
      <c r="B13" s="2">
        <v>310001198</v>
      </c>
      <c r="C13" s="1" t="s">
        <v>28</v>
      </c>
      <c r="D13" s="1" t="s">
        <v>123</v>
      </c>
      <c r="H13" s="4">
        <f>_xlfn.IFNA(VLOOKUP(B13,'FST MT'!A:M,$A13,0),0)</f>
        <v>140359</v>
      </c>
      <c r="I13" s="1"/>
      <c r="J13" s="1"/>
      <c r="K13" s="1"/>
      <c r="L13" s="4">
        <f>_xlfn.IFNA(VLOOKUP(B13,'FST MT'!C:BP,66,0),0)</f>
        <v>0</v>
      </c>
      <c r="N13" s="34">
        <f>VLOOKUP(B13,Master_Item!B:I,8,0)</f>
        <v>7.68</v>
      </c>
      <c r="O13" s="4">
        <f t="shared" si="2"/>
        <v>0</v>
      </c>
      <c r="P13" s="4">
        <f t="shared" si="3"/>
        <v>0</v>
      </c>
      <c r="Q13" s="4">
        <f t="shared" si="4"/>
        <v>0</v>
      </c>
      <c r="R13" s="4">
        <f>$N13*H13</f>
        <v>1077957.1199999999</v>
      </c>
      <c r="S13" s="4">
        <f t="shared" si="6"/>
        <v>1077957.1199999999</v>
      </c>
      <c r="T13" s="4">
        <f t="shared" si="7"/>
        <v>0</v>
      </c>
      <c r="U13" s="4">
        <f t="shared" si="8"/>
        <v>0</v>
      </c>
      <c r="V13" s="4">
        <f t="shared" si="9"/>
        <v>0</v>
      </c>
      <c r="W13" s="4">
        <f t="shared" si="10"/>
        <v>0</v>
      </c>
      <c r="X13" s="4">
        <f t="shared" si="11"/>
        <v>0</v>
      </c>
    </row>
    <row r="14" spans="1:25">
      <c r="A14" s="13">
        <v>6</v>
      </c>
      <c r="B14" s="2">
        <v>310001229</v>
      </c>
      <c r="C14" s="1" t="s">
        <v>29</v>
      </c>
      <c r="D14" s="1" t="s">
        <v>115</v>
      </c>
      <c r="E14" s="12">
        <f>_xlfn.IFNA(VLOOKUP($B14,'FST OMT'!$C:$Y,$A14,0),0)</f>
        <v>0</v>
      </c>
      <c r="F14" s="12">
        <f>_xlfn.IFNA(VLOOKUP($B14,'FST CV'!$C:$Y,$A14,0),0)</f>
        <v>0</v>
      </c>
      <c r="G14" s="12">
        <f>_xlfn.IFNA(VLOOKUP($B14,'FST TT'!$C:$Y,$A14,0),0)</f>
        <v>0</v>
      </c>
      <c r="I14" s="4">
        <f>_xlfn.IFNA(VLOOKUP($B14,'FST OMT'!$C:$X,15,0),0)</f>
        <v>0</v>
      </c>
      <c r="J14" s="4">
        <f>_xlfn.IFNA(VLOOKUP($B14,'FST CV'!$C:$X,15,0),0)</f>
        <v>0</v>
      </c>
      <c r="K14" s="4">
        <f>_xlfn.IFNA(VLOOKUP($B14,'FST TT'!$C:$X,15,0),0)</f>
        <v>0</v>
      </c>
      <c r="N14" s="34">
        <f>VLOOKUP(B14,Master_Item!B:I,8,0)</f>
        <v>7.68</v>
      </c>
      <c r="O14" s="4">
        <f t="shared" si="2"/>
        <v>0</v>
      </c>
      <c r="P14" s="4">
        <f t="shared" si="3"/>
        <v>0</v>
      </c>
      <c r="Q14" s="4">
        <f t="shared" si="4"/>
        <v>0</v>
      </c>
      <c r="R14" s="4">
        <f t="shared" si="5"/>
        <v>0</v>
      </c>
      <c r="S14" s="4">
        <f t="shared" si="6"/>
        <v>0</v>
      </c>
      <c r="T14" s="4">
        <f t="shared" si="7"/>
        <v>0</v>
      </c>
      <c r="U14" s="4">
        <f t="shared" si="8"/>
        <v>0</v>
      </c>
      <c r="V14" s="4">
        <f t="shared" si="9"/>
        <v>0</v>
      </c>
      <c r="W14" s="4">
        <f t="shared" si="10"/>
        <v>0</v>
      </c>
      <c r="X14" s="4">
        <f t="shared" si="11"/>
        <v>0</v>
      </c>
    </row>
    <row r="15" spans="1:25">
      <c r="A15" s="13">
        <v>7</v>
      </c>
      <c r="B15" s="2">
        <v>310001229</v>
      </c>
      <c r="C15" s="1" t="s">
        <v>29</v>
      </c>
      <c r="D15" s="1" t="s">
        <v>116</v>
      </c>
      <c r="E15" s="12">
        <f>_xlfn.IFNA(VLOOKUP($B15,'FST OMT'!$C:$Y,$A15,0),0)</f>
        <v>4007</v>
      </c>
      <c r="F15" s="12">
        <f>_xlfn.IFNA(VLOOKUP($B15,'FST CV'!$C:$Y,$A15,0),0)</f>
        <v>0</v>
      </c>
      <c r="G15" s="12">
        <f>_xlfn.IFNA(VLOOKUP($B15,'FST TT'!$C:$Y,$A15,0),0)</f>
        <v>0</v>
      </c>
      <c r="I15" s="4">
        <f>_xlfn.IFNA(VLOOKUP($B15,'FST OMT'!$C:$X,16,0),0)</f>
        <v>6250</v>
      </c>
      <c r="J15" s="4">
        <f>_xlfn.IFNA(VLOOKUP($B15,'FST CV'!$C:$X,16,0),0)</f>
        <v>0</v>
      </c>
      <c r="K15" s="4">
        <f>_xlfn.IFNA(VLOOKUP($B15,'FST TT'!$C:$X,16,0),0)</f>
        <v>0</v>
      </c>
      <c r="N15" s="34">
        <f>VLOOKUP(B15,Master_Item!B:I,8,0)</f>
        <v>7.68</v>
      </c>
      <c r="O15" s="4">
        <f t="shared" si="2"/>
        <v>30773.759999999998</v>
      </c>
      <c r="P15" s="4">
        <f t="shared" si="3"/>
        <v>0</v>
      </c>
      <c r="Q15" s="4">
        <f t="shared" si="4"/>
        <v>0</v>
      </c>
      <c r="R15" s="4">
        <f t="shared" si="5"/>
        <v>0</v>
      </c>
      <c r="S15" s="4">
        <f t="shared" si="6"/>
        <v>30773.759999999998</v>
      </c>
      <c r="T15" s="4">
        <f t="shared" si="7"/>
        <v>48000</v>
      </c>
      <c r="U15" s="4">
        <f t="shared" si="8"/>
        <v>0</v>
      </c>
      <c r="V15" s="4">
        <f t="shared" si="9"/>
        <v>0</v>
      </c>
      <c r="W15" s="4">
        <f t="shared" si="10"/>
        <v>0</v>
      </c>
      <c r="X15" s="4">
        <f t="shared" si="11"/>
        <v>48000</v>
      </c>
    </row>
    <row r="16" spans="1:25">
      <c r="A16" s="13">
        <v>8</v>
      </c>
      <c r="B16" s="2">
        <v>310001229</v>
      </c>
      <c r="C16" s="1" t="s">
        <v>29</v>
      </c>
      <c r="D16" s="1" t="s">
        <v>117</v>
      </c>
      <c r="E16" s="12">
        <f>_xlfn.IFNA(VLOOKUP($B16,'FST OMT'!$C:$Y,$A16,0),0)</f>
        <v>8650</v>
      </c>
      <c r="F16" s="12">
        <f>_xlfn.IFNA(VLOOKUP($B16,'FST CV'!$C:$Y,$A16,0),0)</f>
        <v>0</v>
      </c>
      <c r="G16" s="12">
        <f>_xlfn.IFNA(VLOOKUP($B16,'FST TT'!$C:$Y,$A16,0),0)</f>
        <v>0</v>
      </c>
      <c r="I16" s="4">
        <f>_xlfn.IFNA(VLOOKUP($B16,'FST OMT'!$C:$X,17,0),0)</f>
        <v>7950</v>
      </c>
      <c r="J16" s="4">
        <f>_xlfn.IFNA(VLOOKUP($B16,'FST CV'!$C:$X,17,0),0)</f>
        <v>0</v>
      </c>
      <c r="K16" s="4">
        <f>_xlfn.IFNA(VLOOKUP($B16,'FST TT'!$C:$X,17,0),0)</f>
        <v>0</v>
      </c>
      <c r="N16" s="34">
        <f>VLOOKUP(B16,Master_Item!B:I,8,0)</f>
        <v>7.68</v>
      </c>
      <c r="O16" s="4">
        <f t="shared" si="2"/>
        <v>66432</v>
      </c>
      <c r="P16" s="4">
        <f t="shared" si="3"/>
        <v>0</v>
      </c>
      <c r="Q16" s="4">
        <f t="shared" si="4"/>
        <v>0</v>
      </c>
      <c r="R16" s="4">
        <f t="shared" si="5"/>
        <v>0</v>
      </c>
      <c r="S16" s="4">
        <f t="shared" si="6"/>
        <v>66432</v>
      </c>
      <c r="T16" s="4">
        <f t="shared" si="7"/>
        <v>61056</v>
      </c>
      <c r="U16" s="4">
        <f t="shared" si="8"/>
        <v>0</v>
      </c>
      <c r="V16" s="4">
        <f t="shared" si="9"/>
        <v>0</v>
      </c>
      <c r="W16" s="4">
        <f t="shared" si="10"/>
        <v>0</v>
      </c>
      <c r="X16" s="4">
        <f t="shared" si="11"/>
        <v>61056</v>
      </c>
    </row>
    <row r="17" spans="1:24">
      <c r="A17" s="13">
        <v>9</v>
      </c>
      <c r="B17" s="2">
        <v>310001229</v>
      </c>
      <c r="C17" s="1" t="s">
        <v>29</v>
      </c>
      <c r="D17" s="1" t="s">
        <v>118</v>
      </c>
      <c r="E17" s="12">
        <f>_xlfn.IFNA(VLOOKUP($B17,'FST OMT'!$C:$Y,$A17,0),0)</f>
        <v>9520</v>
      </c>
      <c r="F17" s="12">
        <f>_xlfn.IFNA(VLOOKUP($B17,'FST CV'!$C:$Y,$A17,0),0)</f>
        <v>0</v>
      </c>
      <c r="G17" s="12">
        <f>_xlfn.IFNA(VLOOKUP($B17,'FST TT'!$C:$Y,$A17,0),0)</f>
        <v>0</v>
      </c>
      <c r="I17" s="4">
        <f>_xlfn.IFNA(VLOOKUP($B17,'FST OMT'!$C:$X,18,0),0)</f>
        <v>6130</v>
      </c>
      <c r="J17" s="4">
        <f>_xlfn.IFNA(VLOOKUP($B17,'FST CV'!$C:$X,18,0),0)</f>
        <v>0</v>
      </c>
      <c r="K17" s="4">
        <f>_xlfn.IFNA(VLOOKUP($B17,'FST TT'!$C:$X,18,0),0)</f>
        <v>0</v>
      </c>
      <c r="N17" s="34">
        <f>VLOOKUP(B17,Master_Item!B:I,8,0)</f>
        <v>7.68</v>
      </c>
      <c r="O17" s="4">
        <f t="shared" si="2"/>
        <v>73113.599999999991</v>
      </c>
      <c r="P17" s="4">
        <f t="shared" si="3"/>
        <v>0</v>
      </c>
      <c r="Q17" s="4">
        <f t="shared" si="4"/>
        <v>0</v>
      </c>
      <c r="R17" s="4">
        <f t="shared" si="5"/>
        <v>0</v>
      </c>
      <c r="S17" s="4">
        <f t="shared" si="6"/>
        <v>73113.599999999991</v>
      </c>
      <c r="T17" s="4">
        <f t="shared" si="7"/>
        <v>47078.400000000001</v>
      </c>
      <c r="U17" s="4">
        <f t="shared" si="8"/>
        <v>0</v>
      </c>
      <c r="V17" s="4">
        <f t="shared" si="9"/>
        <v>0</v>
      </c>
      <c r="W17" s="4">
        <f t="shared" si="10"/>
        <v>0</v>
      </c>
      <c r="X17" s="4">
        <f t="shared" si="11"/>
        <v>47078.400000000001</v>
      </c>
    </row>
    <row r="18" spans="1:24">
      <c r="A18" s="13">
        <v>10</v>
      </c>
      <c r="B18" s="2">
        <v>310001229</v>
      </c>
      <c r="C18" s="1" t="s">
        <v>29</v>
      </c>
      <c r="D18" s="1" t="s">
        <v>119</v>
      </c>
      <c r="E18" s="12">
        <f>_xlfn.IFNA(VLOOKUP($B18,'FST OMT'!$C:$Y,$A18,0),0)</f>
        <v>590</v>
      </c>
      <c r="F18" s="12">
        <f>_xlfn.IFNA(VLOOKUP($B18,'FST CV'!$C:$Y,$A18,0),0)</f>
        <v>0</v>
      </c>
      <c r="G18" s="12">
        <f>_xlfn.IFNA(VLOOKUP($B18,'FST TT'!$C:$Y,$A18,0),0)</f>
        <v>0</v>
      </c>
      <c r="I18" s="4">
        <f>_xlfn.IFNA(VLOOKUP($B18,'FST OMT'!$C:$X,19,0),0)</f>
        <v>2207</v>
      </c>
      <c r="J18" s="4">
        <f>_xlfn.IFNA(VLOOKUP($B18,'FST CV'!$C:$X,19,0),0)</f>
        <v>0</v>
      </c>
      <c r="K18" s="4">
        <f>_xlfn.IFNA(VLOOKUP($B18,'FST TT'!$C:$X,19,0),0)</f>
        <v>0</v>
      </c>
      <c r="N18" s="34">
        <f>VLOOKUP(B18,Master_Item!B:I,8,0)</f>
        <v>7.68</v>
      </c>
      <c r="O18" s="4">
        <f t="shared" si="2"/>
        <v>4531.2</v>
      </c>
      <c r="P18" s="4">
        <f t="shared" si="3"/>
        <v>0</v>
      </c>
      <c r="Q18" s="4">
        <f t="shared" si="4"/>
        <v>0</v>
      </c>
      <c r="R18" s="4">
        <f t="shared" si="5"/>
        <v>0</v>
      </c>
      <c r="S18" s="4">
        <f t="shared" si="6"/>
        <v>4531.2</v>
      </c>
      <c r="T18" s="4">
        <f t="shared" si="7"/>
        <v>16949.759999999998</v>
      </c>
      <c r="U18" s="4">
        <f t="shared" si="8"/>
        <v>0</v>
      </c>
      <c r="V18" s="4">
        <f t="shared" si="9"/>
        <v>0</v>
      </c>
      <c r="W18" s="4">
        <f t="shared" si="10"/>
        <v>0</v>
      </c>
      <c r="X18" s="4">
        <f t="shared" si="11"/>
        <v>16949.759999999998</v>
      </c>
    </row>
    <row r="19" spans="1:24">
      <c r="A19" s="13">
        <v>11</v>
      </c>
      <c r="B19" s="2">
        <v>310001229</v>
      </c>
      <c r="C19" s="1" t="s">
        <v>29</v>
      </c>
      <c r="D19" s="1" t="s">
        <v>120</v>
      </c>
      <c r="E19" s="12">
        <f>_xlfn.IFNA(VLOOKUP($B19,'FST OMT'!$C:$Y,$A19,0),0)</f>
        <v>4080</v>
      </c>
      <c r="F19" s="12">
        <f>_xlfn.IFNA(VLOOKUP($B19,'FST CV'!$C:$Y,$A19,0),0)</f>
        <v>0</v>
      </c>
      <c r="G19" s="12">
        <f>_xlfn.IFNA(VLOOKUP($B19,'FST TT'!$C:$Y,$A19,0),0)</f>
        <v>0</v>
      </c>
      <c r="I19" s="4">
        <f>_xlfn.IFNA(VLOOKUP($B19,'FST OMT'!$C:$X,20,0),0)</f>
        <v>3041</v>
      </c>
      <c r="J19" s="4">
        <f>_xlfn.IFNA(VLOOKUP($B19,'FST CV'!$C:$X,20,0),0)</f>
        <v>0</v>
      </c>
      <c r="K19" s="4">
        <f>_xlfn.IFNA(VLOOKUP($B19,'FST TT'!$C:$X,20,0),0)</f>
        <v>0</v>
      </c>
      <c r="N19" s="34">
        <f>VLOOKUP(B19,Master_Item!B:I,8,0)</f>
        <v>7.68</v>
      </c>
      <c r="O19" s="4">
        <f t="shared" si="2"/>
        <v>31334.399999999998</v>
      </c>
      <c r="P19" s="4">
        <f t="shared" si="3"/>
        <v>0</v>
      </c>
      <c r="Q19" s="4">
        <f t="shared" si="4"/>
        <v>0</v>
      </c>
      <c r="R19" s="4">
        <f t="shared" si="5"/>
        <v>0</v>
      </c>
      <c r="S19" s="4">
        <f t="shared" si="6"/>
        <v>31334.399999999998</v>
      </c>
      <c r="T19" s="4">
        <f t="shared" si="7"/>
        <v>23354.879999999997</v>
      </c>
      <c r="U19" s="4">
        <f t="shared" si="8"/>
        <v>0</v>
      </c>
      <c r="V19" s="4">
        <f t="shared" si="9"/>
        <v>0</v>
      </c>
      <c r="W19" s="4">
        <f t="shared" si="10"/>
        <v>0</v>
      </c>
      <c r="X19" s="4">
        <f t="shared" si="11"/>
        <v>23354.879999999997</v>
      </c>
    </row>
    <row r="20" spans="1:24">
      <c r="A20" s="13">
        <v>12</v>
      </c>
      <c r="B20" s="2">
        <v>310001229</v>
      </c>
      <c r="C20" s="1" t="s">
        <v>29</v>
      </c>
      <c r="D20" s="1" t="s">
        <v>121</v>
      </c>
      <c r="E20" s="12">
        <f>_xlfn.IFNA(VLOOKUP($B20,'FST OMT'!$C:$Y,$A20,0),0)</f>
        <v>1860</v>
      </c>
      <c r="F20" s="12">
        <f>_xlfn.IFNA(VLOOKUP($B20,'FST CV'!$C:$Y,$A20,0),0)</f>
        <v>0</v>
      </c>
      <c r="G20" s="12">
        <f>_xlfn.IFNA(VLOOKUP($B20,'FST TT'!$C:$Y,$A20,0),0)</f>
        <v>0</v>
      </c>
      <c r="I20" s="4">
        <f>_xlfn.IFNA(VLOOKUP($B20,'FST OMT'!$C:$X,21,0),0)</f>
        <v>1340</v>
      </c>
      <c r="J20" s="4">
        <f>_xlfn.IFNA(VLOOKUP($B20,'FST CV'!$C:$X,21,0),0)</f>
        <v>0</v>
      </c>
      <c r="K20" s="4">
        <f>_xlfn.IFNA(VLOOKUP($B20,'FST TT'!$C:$X,21,0),0)</f>
        <v>0</v>
      </c>
      <c r="N20" s="34">
        <f>VLOOKUP(B20,Master_Item!B:I,8,0)</f>
        <v>7.68</v>
      </c>
      <c r="O20" s="4">
        <f t="shared" si="2"/>
        <v>14284.8</v>
      </c>
      <c r="P20" s="4">
        <f t="shared" si="3"/>
        <v>0</v>
      </c>
      <c r="Q20" s="4">
        <f t="shared" si="4"/>
        <v>0</v>
      </c>
      <c r="R20" s="4">
        <f t="shared" si="5"/>
        <v>0</v>
      </c>
      <c r="S20" s="4">
        <f t="shared" si="6"/>
        <v>14284.8</v>
      </c>
      <c r="T20" s="4">
        <f t="shared" si="7"/>
        <v>10291.199999999999</v>
      </c>
      <c r="U20" s="4">
        <f t="shared" si="8"/>
        <v>0</v>
      </c>
      <c r="V20" s="4">
        <f t="shared" si="9"/>
        <v>0</v>
      </c>
      <c r="W20" s="4">
        <f t="shared" si="10"/>
        <v>0</v>
      </c>
      <c r="X20" s="4">
        <f t="shared" si="11"/>
        <v>10291.199999999999</v>
      </c>
    </row>
    <row r="21" spans="1:24">
      <c r="A21" s="13">
        <v>13</v>
      </c>
      <c r="B21" s="2">
        <v>310001229</v>
      </c>
      <c r="C21" s="1" t="s">
        <v>29</v>
      </c>
      <c r="D21" s="1" t="s">
        <v>122</v>
      </c>
      <c r="E21" s="12">
        <f>_xlfn.IFNA(VLOOKUP($B21,'FST OMT'!$C:$Y,$A21,0),0)</f>
        <v>3281</v>
      </c>
      <c r="F21" s="12">
        <f>_xlfn.IFNA(VLOOKUP($B21,'FST CV'!$C:$Y,$A21,0),0)</f>
        <v>0</v>
      </c>
      <c r="G21" s="12">
        <f>_xlfn.IFNA(VLOOKUP($B21,'FST TT'!$C:$Y,$A21,0),0)</f>
        <v>0</v>
      </c>
      <c r="I21" s="4">
        <f>_xlfn.IFNA(VLOOKUP($B21,'FST OMT'!$C:$X,22,0),0)</f>
        <v>3811</v>
      </c>
      <c r="J21" s="4">
        <f>_xlfn.IFNA(VLOOKUP($B21,'FST CV'!$C:$X,22,0),0)</f>
        <v>0</v>
      </c>
      <c r="K21" s="4">
        <f>_xlfn.IFNA(VLOOKUP($B21,'FST TT'!$C:$X,22,0),0)</f>
        <v>0</v>
      </c>
      <c r="N21" s="34">
        <f>VLOOKUP(B21,Master_Item!B:I,8,0)</f>
        <v>7.68</v>
      </c>
      <c r="O21" s="4">
        <f t="shared" si="2"/>
        <v>25198.079999999998</v>
      </c>
      <c r="P21" s="4">
        <f t="shared" si="3"/>
        <v>0</v>
      </c>
      <c r="Q21" s="4">
        <f t="shared" si="4"/>
        <v>0</v>
      </c>
      <c r="R21" s="4">
        <f t="shared" si="5"/>
        <v>0</v>
      </c>
      <c r="S21" s="4">
        <f t="shared" si="6"/>
        <v>25198.079999999998</v>
      </c>
      <c r="T21" s="4">
        <f t="shared" si="7"/>
        <v>29268.48</v>
      </c>
      <c r="U21" s="4">
        <f t="shared" si="8"/>
        <v>0</v>
      </c>
      <c r="V21" s="4">
        <f t="shared" si="9"/>
        <v>0</v>
      </c>
      <c r="W21" s="4">
        <f t="shared" si="10"/>
        <v>0</v>
      </c>
      <c r="X21" s="4">
        <f t="shared" si="11"/>
        <v>29268.48</v>
      </c>
    </row>
    <row r="22" spans="1:24">
      <c r="A22" s="13">
        <v>11</v>
      </c>
      <c r="B22" s="2">
        <v>310001229</v>
      </c>
      <c r="C22" s="1" t="s">
        <v>29</v>
      </c>
      <c r="D22" s="1" t="s">
        <v>123</v>
      </c>
      <c r="H22" s="4">
        <f>_xlfn.IFNA(VLOOKUP(B22,'FST MT'!A:M,$A22,0),0)</f>
        <v>11752</v>
      </c>
      <c r="I22" s="1"/>
      <c r="J22" s="1"/>
      <c r="K22" s="1"/>
      <c r="L22" s="4">
        <f>_xlfn.IFNA(VLOOKUP(B22,'FST MT'!C:BP,66,0),0)</f>
        <v>0</v>
      </c>
      <c r="N22" s="34">
        <f>VLOOKUP(B22,Master_Item!B:I,8,0)</f>
        <v>7.68</v>
      </c>
      <c r="O22" s="4">
        <f t="shared" si="2"/>
        <v>0</v>
      </c>
      <c r="P22" s="4">
        <f t="shared" si="3"/>
        <v>0</v>
      </c>
      <c r="Q22" s="4">
        <f t="shared" si="4"/>
        <v>0</v>
      </c>
      <c r="R22" s="4">
        <f t="shared" si="5"/>
        <v>90255.360000000001</v>
      </c>
      <c r="S22" s="4">
        <f t="shared" si="6"/>
        <v>90255.360000000001</v>
      </c>
      <c r="T22" s="4">
        <f t="shared" si="7"/>
        <v>0</v>
      </c>
      <c r="U22" s="4">
        <f t="shared" si="8"/>
        <v>0</v>
      </c>
      <c r="V22" s="4">
        <f t="shared" si="9"/>
        <v>0</v>
      </c>
      <c r="W22" s="4">
        <f t="shared" si="10"/>
        <v>0</v>
      </c>
      <c r="X22" s="4">
        <f t="shared" si="11"/>
        <v>0</v>
      </c>
    </row>
    <row r="23" spans="1:24">
      <c r="A23" s="13">
        <v>6</v>
      </c>
      <c r="B23" s="2">
        <v>310001984</v>
      </c>
      <c r="C23" s="1" t="s">
        <v>67</v>
      </c>
      <c r="D23" s="1" t="s">
        <v>115</v>
      </c>
      <c r="E23" s="12">
        <f>_xlfn.IFNA(VLOOKUP($B23,'FST OMT'!$C:$Y,$A23,0),0)</f>
        <v>0</v>
      </c>
      <c r="F23" s="12">
        <f>_xlfn.IFNA(VLOOKUP($B23,'FST CV'!$C:$Y,$A23,0),0)</f>
        <v>0</v>
      </c>
      <c r="G23" s="12">
        <f>_xlfn.IFNA(VLOOKUP($B23,'FST TT'!$C:$Y,$A23,0),0)</f>
        <v>0</v>
      </c>
      <c r="I23" s="4">
        <f>_xlfn.IFNA(VLOOKUP($B23,'FST OMT'!$C:$X,15,0),0)</f>
        <v>0</v>
      </c>
      <c r="J23" s="4">
        <f>_xlfn.IFNA(VLOOKUP($B23,'FST CV'!$C:$X,15,0),0)</f>
        <v>0</v>
      </c>
      <c r="K23" s="4">
        <f>_xlfn.IFNA(VLOOKUP($B23,'FST TT'!$C:$X,15,0),0)</f>
        <v>0</v>
      </c>
      <c r="N23" s="34">
        <f>VLOOKUP(B23,Master_Item!B:I,8,0)</f>
        <v>12</v>
      </c>
      <c r="O23" s="4">
        <f t="shared" si="2"/>
        <v>0</v>
      </c>
      <c r="P23" s="4">
        <f t="shared" si="3"/>
        <v>0</v>
      </c>
      <c r="Q23" s="4">
        <f t="shared" si="4"/>
        <v>0</v>
      </c>
      <c r="R23" s="4">
        <f t="shared" si="5"/>
        <v>0</v>
      </c>
      <c r="S23" s="4">
        <f t="shared" si="6"/>
        <v>0</v>
      </c>
      <c r="T23" s="4">
        <f t="shared" si="7"/>
        <v>0</v>
      </c>
      <c r="U23" s="4">
        <f t="shared" si="8"/>
        <v>0</v>
      </c>
      <c r="V23" s="4">
        <f t="shared" si="9"/>
        <v>0</v>
      </c>
      <c r="W23" s="4">
        <f t="shared" si="10"/>
        <v>0</v>
      </c>
      <c r="X23" s="4">
        <f t="shared" si="11"/>
        <v>0</v>
      </c>
    </row>
    <row r="24" spans="1:24">
      <c r="A24" s="13">
        <v>7</v>
      </c>
      <c r="B24" s="2">
        <v>310001984</v>
      </c>
      <c r="C24" s="1" t="s">
        <v>67</v>
      </c>
      <c r="D24" s="1" t="s">
        <v>116</v>
      </c>
      <c r="E24" s="12">
        <f>_xlfn.IFNA(VLOOKUP($B24,'FST OMT'!$C:$Y,$A24,0),0)</f>
        <v>0</v>
      </c>
      <c r="F24" s="12">
        <f>_xlfn.IFNA(VLOOKUP($B24,'FST CV'!$C:$Y,$A24,0),0)</f>
        <v>0</v>
      </c>
      <c r="G24" s="12">
        <f>_xlfn.IFNA(VLOOKUP($B24,'FST TT'!$C:$Y,$A24,0),0)</f>
        <v>0</v>
      </c>
      <c r="I24" s="4">
        <f>_xlfn.IFNA(VLOOKUP($B24,'FST OMT'!$C:$X,16,0),0)</f>
        <v>0</v>
      </c>
      <c r="J24" s="4">
        <f>_xlfn.IFNA(VLOOKUP($B24,'FST CV'!$C:$X,16,0),0)</f>
        <v>0</v>
      </c>
      <c r="K24" s="4">
        <f>_xlfn.IFNA(VLOOKUP($B24,'FST TT'!$C:$X,16,0),0)</f>
        <v>0</v>
      </c>
      <c r="N24" s="34">
        <f>VLOOKUP(B24,Master_Item!B:I,8,0)</f>
        <v>12</v>
      </c>
      <c r="O24" s="4">
        <f t="shared" si="2"/>
        <v>0</v>
      </c>
      <c r="P24" s="4">
        <f t="shared" si="3"/>
        <v>0</v>
      </c>
      <c r="Q24" s="4">
        <f t="shared" si="4"/>
        <v>0</v>
      </c>
      <c r="R24" s="4">
        <f t="shared" si="5"/>
        <v>0</v>
      </c>
      <c r="S24" s="4">
        <f t="shared" si="6"/>
        <v>0</v>
      </c>
      <c r="T24" s="4">
        <f t="shared" si="7"/>
        <v>0</v>
      </c>
      <c r="U24" s="4">
        <f t="shared" si="8"/>
        <v>0</v>
      </c>
      <c r="V24" s="4">
        <f t="shared" si="9"/>
        <v>0</v>
      </c>
      <c r="W24" s="4">
        <f t="shared" si="10"/>
        <v>0</v>
      </c>
      <c r="X24" s="4">
        <f t="shared" si="11"/>
        <v>0</v>
      </c>
    </row>
    <row r="25" spans="1:24">
      <c r="A25" s="13">
        <v>8</v>
      </c>
      <c r="B25" s="2">
        <v>310001984</v>
      </c>
      <c r="C25" s="1" t="s">
        <v>67</v>
      </c>
      <c r="D25" s="1" t="s">
        <v>117</v>
      </c>
      <c r="E25" s="12">
        <f>_xlfn.IFNA(VLOOKUP($B25,'FST OMT'!$C:$Y,$A25,0),0)</f>
        <v>0</v>
      </c>
      <c r="F25" s="12">
        <f>_xlfn.IFNA(VLOOKUP($B25,'FST CV'!$C:$Y,$A25,0),0)</f>
        <v>0</v>
      </c>
      <c r="G25" s="12">
        <f>_xlfn.IFNA(VLOOKUP($B25,'FST TT'!$C:$Y,$A25,0),0)</f>
        <v>0</v>
      </c>
      <c r="I25" s="4">
        <f>_xlfn.IFNA(VLOOKUP($B25,'FST OMT'!$C:$X,17,0),0)</f>
        <v>0</v>
      </c>
      <c r="J25" s="4">
        <f>_xlfn.IFNA(VLOOKUP($B25,'FST CV'!$C:$X,17,0),0)</f>
        <v>0</v>
      </c>
      <c r="K25" s="4">
        <f>_xlfn.IFNA(VLOOKUP($B25,'FST TT'!$C:$X,17,0),0)</f>
        <v>0</v>
      </c>
      <c r="N25" s="34">
        <f>VLOOKUP(B25,Master_Item!B:I,8,0)</f>
        <v>12</v>
      </c>
      <c r="O25" s="4">
        <f t="shared" si="2"/>
        <v>0</v>
      </c>
      <c r="P25" s="4">
        <f t="shared" si="3"/>
        <v>0</v>
      </c>
      <c r="Q25" s="4">
        <f t="shared" si="4"/>
        <v>0</v>
      </c>
      <c r="R25" s="4">
        <f t="shared" si="5"/>
        <v>0</v>
      </c>
      <c r="S25" s="4">
        <f t="shared" si="6"/>
        <v>0</v>
      </c>
      <c r="T25" s="4">
        <f t="shared" si="7"/>
        <v>0</v>
      </c>
      <c r="U25" s="4">
        <f t="shared" si="8"/>
        <v>0</v>
      </c>
      <c r="V25" s="4">
        <f t="shared" si="9"/>
        <v>0</v>
      </c>
      <c r="W25" s="4">
        <f t="shared" si="10"/>
        <v>0</v>
      </c>
      <c r="X25" s="4">
        <f t="shared" si="11"/>
        <v>0</v>
      </c>
    </row>
    <row r="26" spans="1:24">
      <c r="A26" s="13">
        <v>9</v>
      </c>
      <c r="B26" s="2">
        <v>310001984</v>
      </c>
      <c r="C26" s="1" t="s">
        <v>67</v>
      </c>
      <c r="D26" s="1" t="s">
        <v>118</v>
      </c>
      <c r="E26" s="12">
        <f>_xlfn.IFNA(VLOOKUP($B26,'FST OMT'!$C:$Y,$A26,0),0)</f>
        <v>0</v>
      </c>
      <c r="F26" s="12">
        <f>_xlfn.IFNA(VLOOKUP($B26,'FST CV'!$C:$Y,$A26,0),0)</f>
        <v>0</v>
      </c>
      <c r="G26" s="12">
        <f>_xlfn.IFNA(VLOOKUP($B26,'FST TT'!$C:$Y,$A26,0),0)</f>
        <v>0</v>
      </c>
      <c r="I26" s="4">
        <f>_xlfn.IFNA(VLOOKUP($B26,'FST OMT'!$C:$X,18,0),0)</f>
        <v>0</v>
      </c>
      <c r="J26" s="4">
        <f>_xlfn.IFNA(VLOOKUP($B26,'FST CV'!$C:$X,18,0),0)</f>
        <v>0</v>
      </c>
      <c r="K26" s="4">
        <f>_xlfn.IFNA(VLOOKUP($B26,'FST TT'!$C:$X,18,0),0)</f>
        <v>0</v>
      </c>
      <c r="N26" s="34">
        <f>VLOOKUP(B26,Master_Item!B:I,8,0)</f>
        <v>12</v>
      </c>
      <c r="O26" s="4">
        <f t="shared" si="2"/>
        <v>0</v>
      </c>
      <c r="P26" s="4">
        <f t="shared" si="3"/>
        <v>0</v>
      </c>
      <c r="Q26" s="4">
        <f t="shared" si="4"/>
        <v>0</v>
      </c>
      <c r="R26" s="4">
        <f t="shared" si="5"/>
        <v>0</v>
      </c>
      <c r="S26" s="4">
        <f t="shared" si="6"/>
        <v>0</v>
      </c>
      <c r="T26" s="4">
        <f t="shared" si="7"/>
        <v>0</v>
      </c>
      <c r="U26" s="4">
        <f t="shared" si="8"/>
        <v>0</v>
      </c>
      <c r="V26" s="4">
        <f t="shared" si="9"/>
        <v>0</v>
      </c>
      <c r="W26" s="4">
        <f t="shared" si="10"/>
        <v>0</v>
      </c>
      <c r="X26" s="4">
        <f t="shared" si="11"/>
        <v>0</v>
      </c>
    </row>
    <row r="27" spans="1:24">
      <c r="A27" s="13">
        <v>10</v>
      </c>
      <c r="B27" s="2">
        <v>310001984</v>
      </c>
      <c r="C27" s="1" t="s">
        <v>67</v>
      </c>
      <c r="D27" s="1" t="s">
        <v>119</v>
      </c>
      <c r="E27" s="12">
        <f>_xlfn.IFNA(VLOOKUP($B27,'FST OMT'!$C:$Y,$A27,0),0)</f>
        <v>0</v>
      </c>
      <c r="F27" s="12">
        <f>_xlfn.IFNA(VLOOKUP($B27,'FST CV'!$C:$Y,$A27,0),0)</f>
        <v>0</v>
      </c>
      <c r="G27" s="12">
        <f>_xlfn.IFNA(VLOOKUP($B27,'FST TT'!$C:$Y,$A27,0),0)</f>
        <v>0</v>
      </c>
      <c r="I27" s="4">
        <f>_xlfn.IFNA(VLOOKUP($B27,'FST OMT'!$C:$X,19,0),0)</f>
        <v>0</v>
      </c>
      <c r="J27" s="4">
        <f>_xlfn.IFNA(VLOOKUP($B27,'FST CV'!$C:$X,19,0),0)</f>
        <v>0</v>
      </c>
      <c r="K27" s="4">
        <f>_xlfn.IFNA(VLOOKUP($B27,'FST TT'!$C:$X,19,0),0)</f>
        <v>0</v>
      </c>
      <c r="N27" s="34">
        <f>VLOOKUP(B27,Master_Item!B:I,8,0)</f>
        <v>12</v>
      </c>
      <c r="O27" s="4">
        <f t="shared" si="2"/>
        <v>0</v>
      </c>
      <c r="P27" s="4">
        <f t="shared" si="3"/>
        <v>0</v>
      </c>
      <c r="Q27" s="4">
        <f t="shared" si="4"/>
        <v>0</v>
      </c>
      <c r="R27" s="4">
        <f t="shared" si="5"/>
        <v>0</v>
      </c>
      <c r="S27" s="4">
        <f t="shared" si="6"/>
        <v>0</v>
      </c>
      <c r="T27" s="4">
        <f t="shared" si="7"/>
        <v>0</v>
      </c>
      <c r="U27" s="4">
        <f t="shared" si="8"/>
        <v>0</v>
      </c>
      <c r="V27" s="4">
        <f t="shared" si="9"/>
        <v>0</v>
      </c>
      <c r="W27" s="4">
        <f t="shared" si="10"/>
        <v>0</v>
      </c>
      <c r="X27" s="4">
        <f t="shared" si="11"/>
        <v>0</v>
      </c>
    </row>
    <row r="28" spans="1:24">
      <c r="A28" s="13">
        <v>11</v>
      </c>
      <c r="B28" s="2">
        <v>310001984</v>
      </c>
      <c r="C28" s="1" t="s">
        <v>67</v>
      </c>
      <c r="D28" s="1" t="s">
        <v>120</v>
      </c>
      <c r="E28" s="12">
        <f>_xlfn.IFNA(VLOOKUP($B28,'FST OMT'!$C:$Y,$A28,0),0)</f>
        <v>0</v>
      </c>
      <c r="F28" s="12">
        <f>_xlfn.IFNA(VLOOKUP($B28,'FST CV'!$C:$Y,$A28,0),0)</f>
        <v>0</v>
      </c>
      <c r="G28" s="12">
        <f>_xlfn.IFNA(VLOOKUP($B28,'FST TT'!$C:$Y,$A28,0),0)</f>
        <v>0</v>
      </c>
      <c r="I28" s="4">
        <f>_xlfn.IFNA(VLOOKUP($B28,'FST OMT'!$C:$X,20,0),0)</f>
        <v>0</v>
      </c>
      <c r="J28" s="4">
        <f>_xlfn.IFNA(VLOOKUP($B28,'FST CV'!$C:$X,20,0),0)</f>
        <v>0</v>
      </c>
      <c r="K28" s="4">
        <f>_xlfn.IFNA(VLOOKUP($B28,'FST TT'!$C:$X,20,0),0)</f>
        <v>0</v>
      </c>
      <c r="N28" s="34">
        <f>VLOOKUP(B28,Master_Item!B:I,8,0)</f>
        <v>12</v>
      </c>
      <c r="O28" s="4">
        <f t="shared" si="2"/>
        <v>0</v>
      </c>
      <c r="P28" s="4">
        <f t="shared" si="3"/>
        <v>0</v>
      </c>
      <c r="Q28" s="4">
        <f t="shared" si="4"/>
        <v>0</v>
      </c>
      <c r="R28" s="4">
        <f t="shared" si="5"/>
        <v>0</v>
      </c>
      <c r="S28" s="4">
        <f t="shared" si="6"/>
        <v>0</v>
      </c>
      <c r="T28" s="4">
        <f t="shared" si="7"/>
        <v>0</v>
      </c>
      <c r="U28" s="4">
        <f t="shared" si="8"/>
        <v>0</v>
      </c>
      <c r="V28" s="4">
        <f t="shared" si="9"/>
        <v>0</v>
      </c>
      <c r="W28" s="4">
        <f t="shared" si="10"/>
        <v>0</v>
      </c>
      <c r="X28" s="4">
        <f t="shared" si="11"/>
        <v>0</v>
      </c>
    </row>
    <row r="29" spans="1:24">
      <c r="A29" s="13">
        <v>12</v>
      </c>
      <c r="B29" s="2">
        <v>310001984</v>
      </c>
      <c r="C29" s="1" t="s">
        <v>67</v>
      </c>
      <c r="D29" s="1" t="s">
        <v>121</v>
      </c>
      <c r="E29" s="12">
        <f>_xlfn.IFNA(VLOOKUP($B29,'FST OMT'!$C:$Y,$A29,0),0)</f>
        <v>0</v>
      </c>
      <c r="F29" s="12">
        <f>_xlfn.IFNA(VLOOKUP($B29,'FST CV'!$C:$Y,$A29,0),0)</f>
        <v>0</v>
      </c>
      <c r="G29" s="12">
        <f>_xlfn.IFNA(VLOOKUP($B29,'FST TT'!$C:$Y,$A29,0),0)</f>
        <v>0</v>
      </c>
      <c r="I29" s="4">
        <f>_xlfn.IFNA(VLOOKUP($B29,'FST OMT'!$C:$X,21,0),0)</f>
        <v>0</v>
      </c>
      <c r="J29" s="4">
        <f>_xlfn.IFNA(VLOOKUP($B29,'FST CV'!$C:$X,21,0),0)</f>
        <v>0</v>
      </c>
      <c r="K29" s="4">
        <f>_xlfn.IFNA(VLOOKUP($B29,'FST TT'!$C:$X,21,0),0)</f>
        <v>0</v>
      </c>
      <c r="N29" s="34">
        <f>VLOOKUP(B29,Master_Item!B:I,8,0)</f>
        <v>12</v>
      </c>
      <c r="O29" s="4">
        <f t="shared" si="2"/>
        <v>0</v>
      </c>
      <c r="P29" s="4">
        <f t="shared" si="3"/>
        <v>0</v>
      </c>
      <c r="Q29" s="4">
        <f t="shared" si="4"/>
        <v>0</v>
      </c>
      <c r="R29" s="4">
        <f t="shared" si="5"/>
        <v>0</v>
      </c>
      <c r="S29" s="4">
        <f t="shared" si="6"/>
        <v>0</v>
      </c>
      <c r="T29" s="4">
        <f t="shared" si="7"/>
        <v>0</v>
      </c>
      <c r="U29" s="4">
        <f t="shared" si="8"/>
        <v>0</v>
      </c>
      <c r="V29" s="4">
        <f t="shared" si="9"/>
        <v>0</v>
      </c>
      <c r="W29" s="4">
        <f t="shared" si="10"/>
        <v>0</v>
      </c>
      <c r="X29" s="4">
        <f t="shared" si="11"/>
        <v>0</v>
      </c>
    </row>
    <row r="30" spans="1:24">
      <c r="A30" s="13">
        <v>13</v>
      </c>
      <c r="B30" s="2">
        <v>310001984</v>
      </c>
      <c r="C30" s="1" t="s">
        <v>67</v>
      </c>
      <c r="D30" s="1" t="s">
        <v>122</v>
      </c>
      <c r="E30" s="12">
        <f>_xlfn.IFNA(VLOOKUP($B30,'FST OMT'!$C:$Y,$A30,0),0)</f>
        <v>0</v>
      </c>
      <c r="F30" s="12">
        <f>_xlfn.IFNA(VLOOKUP($B30,'FST CV'!$C:$Y,$A30,0),0)</f>
        <v>0</v>
      </c>
      <c r="G30" s="12">
        <f>_xlfn.IFNA(VLOOKUP($B30,'FST TT'!$C:$Y,$A30,0),0)</f>
        <v>0</v>
      </c>
      <c r="I30" s="4">
        <f>_xlfn.IFNA(VLOOKUP($B30,'FST OMT'!$C:$X,22,0),0)</f>
        <v>0</v>
      </c>
      <c r="J30" s="4">
        <f>_xlfn.IFNA(VLOOKUP($B30,'FST CV'!$C:$X,22,0),0)</f>
        <v>0</v>
      </c>
      <c r="K30" s="4">
        <f>_xlfn.IFNA(VLOOKUP($B30,'FST TT'!$C:$X,22,0),0)</f>
        <v>0</v>
      </c>
      <c r="N30" s="34">
        <f>VLOOKUP(B30,Master_Item!B:I,8,0)</f>
        <v>12</v>
      </c>
      <c r="O30" s="4">
        <f t="shared" si="2"/>
        <v>0</v>
      </c>
      <c r="P30" s="4">
        <f t="shared" si="3"/>
        <v>0</v>
      </c>
      <c r="Q30" s="4">
        <f t="shared" si="4"/>
        <v>0</v>
      </c>
      <c r="R30" s="4">
        <f t="shared" si="5"/>
        <v>0</v>
      </c>
      <c r="S30" s="4">
        <f t="shared" si="6"/>
        <v>0</v>
      </c>
      <c r="T30" s="4">
        <f t="shared" si="7"/>
        <v>0</v>
      </c>
      <c r="U30" s="4">
        <f t="shared" si="8"/>
        <v>0</v>
      </c>
      <c r="V30" s="4">
        <f t="shared" si="9"/>
        <v>0</v>
      </c>
      <c r="W30" s="4">
        <f t="shared" si="10"/>
        <v>0</v>
      </c>
      <c r="X30" s="4">
        <f t="shared" si="11"/>
        <v>0</v>
      </c>
    </row>
    <row r="31" spans="1:24">
      <c r="A31" s="13">
        <v>11</v>
      </c>
      <c r="B31" s="2">
        <v>310001984</v>
      </c>
      <c r="C31" s="1" t="s">
        <v>67</v>
      </c>
      <c r="D31" s="1" t="s">
        <v>123</v>
      </c>
      <c r="H31" s="4">
        <f>_xlfn.IFNA(VLOOKUP(B31,'FST MT'!A:M,$A31,0),0)</f>
        <v>10102</v>
      </c>
      <c r="I31" s="1"/>
      <c r="J31" s="1"/>
      <c r="K31" s="1"/>
      <c r="L31" s="4">
        <f>_xlfn.IFNA(VLOOKUP(B31,'FST MT'!C:BP,66,0),0)</f>
        <v>0</v>
      </c>
      <c r="N31" s="34">
        <f>VLOOKUP(B31,Master_Item!B:I,8,0)</f>
        <v>12</v>
      </c>
      <c r="O31" s="4">
        <f t="shared" si="2"/>
        <v>0</v>
      </c>
      <c r="P31" s="4">
        <f t="shared" si="3"/>
        <v>0</v>
      </c>
      <c r="Q31" s="4">
        <f t="shared" si="4"/>
        <v>0</v>
      </c>
      <c r="R31" s="4">
        <f t="shared" si="5"/>
        <v>121224</v>
      </c>
      <c r="S31" s="4">
        <f t="shared" si="6"/>
        <v>121224</v>
      </c>
      <c r="T31" s="4">
        <f t="shared" si="7"/>
        <v>0</v>
      </c>
      <c r="U31" s="4">
        <f t="shared" si="8"/>
        <v>0</v>
      </c>
      <c r="V31" s="4">
        <f t="shared" si="9"/>
        <v>0</v>
      </c>
      <c r="W31" s="4">
        <f t="shared" si="10"/>
        <v>0</v>
      </c>
      <c r="X31" s="4">
        <f t="shared" si="11"/>
        <v>0</v>
      </c>
    </row>
    <row r="32" spans="1:24">
      <c r="A32" s="13">
        <v>6</v>
      </c>
      <c r="B32" s="2">
        <v>310001991</v>
      </c>
      <c r="C32" s="1" t="s">
        <v>48</v>
      </c>
      <c r="D32" s="1" t="s">
        <v>115</v>
      </c>
      <c r="E32" s="12">
        <f>_xlfn.IFNA(VLOOKUP($B32,'FST OMT'!$C:$Y,$A32,0),0)</f>
        <v>0</v>
      </c>
      <c r="F32" s="12">
        <f>_xlfn.IFNA(VLOOKUP($B32,'FST CV'!$C:$Y,$A32,0),0)</f>
        <v>0</v>
      </c>
      <c r="G32" s="12">
        <f>_xlfn.IFNA(VLOOKUP($B32,'FST TT'!$C:$Y,$A32,0),0)</f>
        <v>0</v>
      </c>
      <c r="I32" s="4">
        <f>_xlfn.IFNA(VLOOKUP($B32,'FST OMT'!$C:$X,15,0),0)</f>
        <v>0</v>
      </c>
      <c r="J32" s="4">
        <f>_xlfn.IFNA(VLOOKUP($B32,'FST CV'!$C:$X,15,0),0)</f>
        <v>0</v>
      </c>
      <c r="K32" s="4">
        <f>_xlfn.IFNA(VLOOKUP($B32,'FST TT'!$C:$X,15,0),0)</f>
        <v>0</v>
      </c>
      <c r="N32" s="34">
        <f>VLOOKUP(B32,Master_Item!B:I,8,0)</f>
        <v>9.1199999999999992</v>
      </c>
      <c r="O32" s="4">
        <f t="shared" si="2"/>
        <v>0</v>
      </c>
      <c r="P32" s="4">
        <f t="shared" si="3"/>
        <v>0</v>
      </c>
      <c r="Q32" s="4">
        <f t="shared" si="4"/>
        <v>0</v>
      </c>
      <c r="R32" s="4">
        <f t="shared" si="5"/>
        <v>0</v>
      </c>
      <c r="S32" s="4">
        <f t="shared" si="6"/>
        <v>0</v>
      </c>
      <c r="T32" s="4">
        <f t="shared" si="7"/>
        <v>0</v>
      </c>
      <c r="U32" s="4">
        <f t="shared" si="8"/>
        <v>0</v>
      </c>
      <c r="V32" s="4">
        <f t="shared" si="9"/>
        <v>0</v>
      </c>
      <c r="W32" s="4">
        <f t="shared" si="10"/>
        <v>0</v>
      </c>
      <c r="X32" s="4">
        <f t="shared" si="11"/>
        <v>0</v>
      </c>
    </row>
    <row r="33" spans="1:24">
      <c r="A33" s="13">
        <v>7</v>
      </c>
      <c r="B33" s="2">
        <v>310001991</v>
      </c>
      <c r="C33" s="1" t="s">
        <v>48</v>
      </c>
      <c r="D33" s="1" t="s">
        <v>116</v>
      </c>
      <c r="E33" s="12">
        <f>_xlfn.IFNA(VLOOKUP($B33,'FST OMT'!$C:$Y,$A33,0),0)</f>
        <v>0</v>
      </c>
      <c r="F33" s="12">
        <f>_xlfn.IFNA(VLOOKUP($B33,'FST CV'!$C:$Y,$A33,0),0)</f>
        <v>0</v>
      </c>
      <c r="G33" s="12">
        <f>_xlfn.IFNA(VLOOKUP($B33,'FST TT'!$C:$Y,$A33,0),0)</f>
        <v>0</v>
      </c>
      <c r="I33" s="4">
        <f>_xlfn.IFNA(VLOOKUP($B33,'FST OMT'!$C:$X,16,0),0)</f>
        <v>0</v>
      </c>
      <c r="J33" s="4">
        <f>_xlfn.IFNA(VLOOKUP($B33,'FST CV'!$C:$X,16,0),0)</f>
        <v>0</v>
      </c>
      <c r="K33" s="4">
        <f>_xlfn.IFNA(VLOOKUP($B33,'FST TT'!$C:$X,16,0),0)</f>
        <v>0</v>
      </c>
      <c r="N33" s="34">
        <f>VLOOKUP(B33,Master_Item!B:I,8,0)</f>
        <v>9.1199999999999992</v>
      </c>
      <c r="O33" s="4">
        <f t="shared" si="2"/>
        <v>0</v>
      </c>
      <c r="P33" s="4">
        <f t="shared" si="3"/>
        <v>0</v>
      </c>
      <c r="Q33" s="4">
        <f t="shared" si="4"/>
        <v>0</v>
      </c>
      <c r="R33" s="4">
        <f t="shared" si="5"/>
        <v>0</v>
      </c>
      <c r="S33" s="4">
        <f t="shared" si="6"/>
        <v>0</v>
      </c>
      <c r="T33" s="4">
        <f t="shared" si="7"/>
        <v>0</v>
      </c>
      <c r="U33" s="4">
        <f t="shared" si="8"/>
        <v>0</v>
      </c>
      <c r="V33" s="4">
        <f t="shared" si="9"/>
        <v>0</v>
      </c>
      <c r="W33" s="4">
        <f t="shared" si="10"/>
        <v>0</v>
      </c>
      <c r="X33" s="4">
        <f t="shared" si="11"/>
        <v>0</v>
      </c>
    </row>
    <row r="34" spans="1:24">
      <c r="A34" s="13">
        <v>8</v>
      </c>
      <c r="B34" s="2">
        <v>310001991</v>
      </c>
      <c r="C34" s="1" t="s">
        <v>48</v>
      </c>
      <c r="D34" s="1" t="s">
        <v>117</v>
      </c>
      <c r="E34" s="12">
        <f>_xlfn.IFNA(VLOOKUP($B34,'FST OMT'!$C:$Y,$A34,0),0)</f>
        <v>0</v>
      </c>
      <c r="F34" s="12">
        <f>_xlfn.IFNA(VLOOKUP($B34,'FST CV'!$C:$Y,$A34,0),0)</f>
        <v>0</v>
      </c>
      <c r="G34" s="12">
        <f>_xlfn.IFNA(VLOOKUP($B34,'FST TT'!$C:$Y,$A34,0),0)</f>
        <v>0</v>
      </c>
      <c r="I34" s="4">
        <f>_xlfn.IFNA(VLOOKUP($B34,'FST OMT'!$C:$X,17,0),0)</f>
        <v>0</v>
      </c>
      <c r="J34" s="4">
        <f>_xlfn.IFNA(VLOOKUP($B34,'FST CV'!$C:$X,17,0),0)</f>
        <v>0</v>
      </c>
      <c r="K34" s="4">
        <f>_xlfn.IFNA(VLOOKUP($B34,'FST TT'!$C:$X,17,0),0)</f>
        <v>0</v>
      </c>
      <c r="N34" s="34">
        <f>VLOOKUP(B34,Master_Item!B:I,8,0)</f>
        <v>9.1199999999999992</v>
      </c>
      <c r="O34" s="4">
        <f t="shared" si="2"/>
        <v>0</v>
      </c>
      <c r="P34" s="4">
        <f t="shared" si="3"/>
        <v>0</v>
      </c>
      <c r="Q34" s="4">
        <f t="shared" si="4"/>
        <v>0</v>
      </c>
      <c r="R34" s="4">
        <f t="shared" si="5"/>
        <v>0</v>
      </c>
      <c r="S34" s="4">
        <f t="shared" si="6"/>
        <v>0</v>
      </c>
      <c r="T34" s="4">
        <f t="shared" si="7"/>
        <v>0</v>
      </c>
      <c r="U34" s="4">
        <f t="shared" si="8"/>
        <v>0</v>
      </c>
      <c r="V34" s="4">
        <f t="shared" si="9"/>
        <v>0</v>
      </c>
      <c r="W34" s="4">
        <f t="shared" si="10"/>
        <v>0</v>
      </c>
      <c r="X34" s="4">
        <f t="shared" si="11"/>
        <v>0</v>
      </c>
    </row>
    <row r="35" spans="1:24">
      <c r="A35" s="13">
        <v>9</v>
      </c>
      <c r="B35" s="2">
        <v>310001991</v>
      </c>
      <c r="C35" s="1" t="s">
        <v>48</v>
      </c>
      <c r="D35" s="1" t="s">
        <v>118</v>
      </c>
      <c r="E35" s="12">
        <f>_xlfn.IFNA(VLOOKUP($B35,'FST OMT'!$C:$Y,$A35,0),0)</f>
        <v>0</v>
      </c>
      <c r="F35" s="12">
        <f>_xlfn.IFNA(VLOOKUP($B35,'FST CV'!$C:$Y,$A35,0),0)</f>
        <v>0</v>
      </c>
      <c r="G35" s="12">
        <f>_xlfn.IFNA(VLOOKUP($B35,'FST TT'!$C:$Y,$A35,0),0)</f>
        <v>0</v>
      </c>
      <c r="I35" s="4">
        <f>_xlfn.IFNA(VLOOKUP($B35,'FST OMT'!$C:$X,18,0),0)</f>
        <v>0</v>
      </c>
      <c r="J35" s="4">
        <f>_xlfn.IFNA(VLOOKUP($B35,'FST CV'!$C:$X,18,0),0)</f>
        <v>0</v>
      </c>
      <c r="K35" s="4">
        <f>_xlfn.IFNA(VLOOKUP($B35,'FST TT'!$C:$X,18,0),0)</f>
        <v>0</v>
      </c>
      <c r="N35" s="34">
        <f>VLOOKUP(B35,Master_Item!B:I,8,0)</f>
        <v>9.1199999999999992</v>
      </c>
      <c r="O35" s="4">
        <f t="shared" si="2"/>
        <v>0</v>
      </c>
      <c r="P35" s="4">
        <f t="shared" si="3"/>
        <v>0</v>
      </c>
      <c r="Q35" s="4">
        <f t="shared" si="4"/>
        <v>0</v>
      </c>
      <c r="R35" s="4">
        <f t="shared" si="5"/>
        <v>0</v>
      </c>
      <c r="S35" s="4">
        <f t="shared" si="6"/>
        <v>0</v>
      </c>
      <c r="T35" s="4">
        <f t="shared" si="7"/>
        <v>0</v>
      </c>
      <c r="U35" s="4">
        <f t="shared" si="8"/>
        <v>0</v>
      </c>
      <c r="V35" s="4">
        <f t="shared" si="9"/>
        <v>0</v>
      </c>
      <c r="W35" s="4">
        <f t="shared" si="10"/>
        <v>0</v>
      </c>
      <c r="X35" s="4">
        <f t="shared" si="11"/>
        <v>0</v>
      </c>
    </row>
    <row r="36" spans="1:24">
      <c r="A36" s="13">
        <v>10</v>
      </c>
      <c r="B36" s="2">
        <v>310001991</v>
      </c>
      <c r="C36" s="1" t="s">
        <v>48</v>
      </c>
      <c r="D36" s="1" t="s">
        <v>119</v>
      </c>
      <c r="E36" s="12">
        <f>_xlfn.IFNA(VLOOKUP($B36,'FST OMT'!$C:$Y,$A36,0),0)</f>
        <v>0</v>
      </c>
      <c r="F36" s="12">
        <f>_xlfn.IFNA(VLOOKUP($B36,'FST CV'!$C:$Y,$A36,0),0)</f>
        <v>0</v>
      </c>
      <c r="G36" s="12">
        <f>_xlfn.IFNA(VLOOKUP($B36,'FST TT'!$C:$Y,$A36,0),0)</f>
        <v>0</v>
      </c>
      <c r="I36" s="4">
        <f>_xlfn.IFNA(VLOOKUP($B36,'FST OMT'!$C:$X,19,0),0)</f>
        <v>0</v>
      </c>
      <c r="J36" s="4">
        <f>_xlfn.IFNA(VLOOKUP($B36,'FST CV'!$C:$X,19,0),0)</f>
        <v>0</v>
      </c>
      <c r="K36" s="4">
        <f>_xlfn.IFNA(VLOOKUP($B36,'FST TT'!$C:$X,19,0),0)</f>
        <v>0</v>
      </c>
      <c r="N36" s="34">
        <f>VLOOKUP(B36,Master_Item!B:I,8,0)</f>
        <v>9.1199999999999992</v>
      </c>
      <c r="O36" s="4">
        <f t="shared" si="2"/>
        <v>0</v>
      </c>
      <c r="P36" s="4">
        <f t="shared" si="3"/>
        <v>0</v>
      </c>
      <c r="Q36" s="4">
        <f t="shared" si="4"/>
        <v>0</v>
      </c>
      <c r="R36" s="4">
        <f t="shared" si="5"/>
        <v>0</v>
      </c>
      <c r="S36" s="4">
        <f t="shared" si="6"/>
        <v>0</v>
      </c>
      <c r="T36" s="4">
        <f t="shared" si="7"/>
        <v>0</v>
      </c>
      <c r="U36" s="4">
        <f t="shared" si="8"/>
        <v>0</v>
      </c>
      <c r="V36" s="4">
        <f t="shared" si="9"/>
        <v>0</v>
      </c>
      <c r="W36" s="4">
        <f t="shared" si="10"/>
        <v>0</v>
      </c>
      <c r="X36" s="4">
        <f t="shared" si="11"/>
        <v>0</v>
      </c>
    </row>
    <row r="37" spans="1:24">
      <c r="A37" s="13">
        <v>11</v>
      </c>
      <c r="B37" s="2">
        <v>310001991</v>
      </c>
      <c r="C37" s="1" t="s">
        <v>48</v>
      </c>
      <c r="D37" s="1" t="s">
        <v>120</v>
      </c>
      <c r="E37" s="12">
        <f>_xlfn.IFNA(VLOOKUP($B37,'FST OMT'!$C:$Y,$A37,0),0)</f>
        <v>0</v>
      </c>
      <c r="F37" s="12">
        <f>_xlfn.IFNA(VLOOKUP($B37,'FST CV'!$C:$Y,$A37,0),0)</f>
        <v>0</v>
      </c>
      <c r="G37" s="12">
        <f>_xlfn.IFNA(VLOOKUP($B37,'FST TT'!$C:$Y,$A37,0),0)</f>
        <v>0</v>
      </c>
      <c r="I37" s="4">
        <f>_xlfn.IFNA(VLOOKUP($B37,'FST OMT'!$C:$X,20,0),0)</f>
        <v>0</v>
      </c>
      <c r="J37" s="4">
        <f>_xlfn.IFNA(VLOOKUP($B37,'FST CV'!$C:$X,20,0),0)</f>
        <v>0</v>
      </c>
      <c r="K37" s="4">
        <f>_xlfn.IFNA(VLOOKUP($B37,'FST TT'!$C:$X,20,0),0)</f>
        <v>0</v>
      </c>
      <c r="N37" s="34">
        <f>VLOOKUP(B37,Master_Item!B:I,8,0)</f>
        <v>9.1199999999999992</v>
      </c>
      <c r="O37" s="4">
        <f t="shared" si="2"/>
        <v>0</v>
      </c>
      <c r="P37" s="4">
        <f t="shared" si="3"/>
        <v>0</v>
      </c>
      <c r="Q37" s="4">
        <f t="shared" si="4"/>
        <v>0</v>
      </c>
      <c r="R37" s="4">
        <f t="shared" si="5"/>
        <v>0</v>
      </c>
      <c r="S37" s="4">
        <f t="shared" si="6"/>
        <v>0</v>
      </c>
      <c r="T37" s="4">
        <f t="shared" si="7"/>
        <v>0</v>
      </c>
      <c r="U37" s="4">
        <f t="shared" si="8"/>
        <v>0</v>
      </c>
      <c r="V37" s="4">
        <f t="shared" si="9"/>
        <v>0</v>
      </c>
      <c r="W37" s="4">
        <f t="shared" si="10"/>
        <v>0</v>
      </c>
      <c r="X37" s="4">
        <f t="shared" si="11"/>
        <v>0</v>
      </c>
    </row>
    <row r="38" spans="1:24">
      <c r="A38" s="13">
        <v>12</v>
      </c>
      <c r="B38" s="2">
        <v>310001991</v>
      </c>
      <c r="C38" s="1" t="s">
        <v>48</v>
      </c>
      <c r="D38" s="1" t="s">
        <v>121</v>
      </c>
      <c r="E38" s="12">
        <f>_xlfn.IFNA(VLOOKUP($B38,'FST OMT'!$C:$Y,$A38,0),0)</f>
        <v>0</v>
      </c>
      <c r="F38" s="12">
        <f>_xlfn.IFNA(VLOOKUP($B38,'FST CV'!$C:$Y,$A38,0),0)</f>
        <v>0</v>
      </c>
      <c r="G38" s="12">
        <f>_xlfn.IFNA(VLOOKUP($B38,'FST TT'!$C:$Y,$A38,0),0)</f>
        <v>0</v>
      </c>
      <c r="I38" s="4">
        <f>_xlfn.IFNA(VLOOKUP($B38,'FST OMT'!$C:$X,21,0),0)</f>
        <v>0</v>
      </c>
      <c r="J38" s="4">
        <f>_xlfn.IFNA(VLOOKUP($B38,'FST CV'!$C:$X,21,0),0)</f>
        <v>0</v>
      </c>
      <c r="K38" s="4">
        <f>_xlfn.IFNA(VLOOKUP($B38,'FST TT'!$C:$X,21,0),0)</f>
        <v>0</v>
      </c>
      <c r="N38" s="34">
        <f>VLOOKUP(B38,Master_Item!B:I,8,0)</f>
        <v>9.1199999999999992</v>
      </c>
      <c r="O38" s="4">
        <f t="shared" si="2"/>
        <v>0</v>
      </c>
      <c r="P38" s="4">
        <f t="shared" si="3"/>
        <v>0</v>
      </c>
      <c r="Q38" s="4">
        <f t="shared" si="4"/>
        <v>0</v>
      </c>
      <c r="R38" s="4">
        <f t="shared" si="5"/>
        <v>0</v>
      </c>
      <c r="S38" s="4">
        <f t="shared" si="6"/>
        <v>0</v>
      </c>
      <c r="T38" s="4">
        <f t="shared" si="7"/>
        <v>0</v>
      </c>
      <c r="U38" s="4">
        <f t="shared" si="8"/>
        <v>0</v>
      </c>
      <c r="V38" s="4">
        <f t="shared" si="9"/>
        <v>0</v>
      </c>
      <c r="W38" s="4">
        <f t="shared" si="10"/>
        <v>0</v>
      </c>
      <c r="X38" s="4">
        <f t="shared" si="11"/>
        <v>0</v>
      </c>
    </row>
    <row r="39" spans="1:24">
      <c r="A39" s="13">
        <v>13</v>
      </c>
      <c r="B39" s="2">
        <v>310001991</v>
      </c>
      <c r="C39" s="1" t="s">
        <v>48</v>
      </c>
      <c r="D39" s="1" t="s">
        <v>122</v>
      </c>
      <c r="E39" s="12">
        <f>_xlfn.IFNA(VLOOKUP($B39,'FST OMT'!$C:$Y,$A39,0),0)</f>
        <v>0</v>
      </c>
      <c r="F39" s="12">
        <f>_xlfn.IFNA(VLOOKUP($B39,'FST CV'!$C:$Y,$A39,0),0)</f>
        <v>0</v>
      </c>
      <c r="G39" s="12">
        <f>_xlfn.IFNA(VLOOKUP($B39,'FST TT'!$C:$Y,$A39,0),0)</f>
        <v>0</v>
      </c>
      <c r="I39" s="4">
        <f>_xlfn.IFNA(VLOOKUP($B39,'FST OMT'!$C:$X,22,0),0)</f>
        <v>0</v>
      </c>
      <c r="J39" s="4">
        <f>_xlfn.IFNA(VLOOKUP($B39,'FST CV'!$C:$X,22,0),0)</f>
        <v>0</v>
      </c>
      <c r="K39" s="4">
        <f>_xlfn.IFNA(VLOOKUP($B39,'FST TT'!$C:$X,22,0),0)</f>
        <v>0</v>
      </c>
      <c r="N39" s="34">
        <f>VLOOKUP(B39,Master_Item!B:I,8,0)</f>
        <v>9.1199999999999992</v>
      </c>
      <c r="O39" s="4">
        <f t="shared" si="2"/>
        <v>0</v>
      </c>
      <c r="P39" s="4">
        <f t="shared" si="3"/>
        <v>0</v>
      </c>
      <c r="Q39" s="4">
        <f t="shared" si="4"/>
        <v>0</v>
      </c>
      <c r="R39" s="4">
        <f t="shared" si="5"/>
        <v>0</v>
      </c>
      <c r="S39" s="4">
        <f t="shared" si="6"/>
        <v>0</v>
      </c>
      <c r="T39" s="4">
        <f t="shared" si="7"/>
        <v>0</v>
      </c>
      <c r="U39" s="4">
        <f t="shared" si="8"/>
        <v>0</v>
      </c>
      <c r="V39" s="4">
        <f t="shared" si="9"/>
        <v>0</v>
      </c>
      <c r="W39" s="4">
        <f t="shared" si="10"/>
        <v>0</v>
      </c>
      <c r="X39" s="4">
        <f t="shared" si="11"/>
        <v>0</v>
      </c>
    </row>
    <row r="40" spans="1:24">
      <c r="A40" s="13">
        <v>11</v>
      </c>
      <c r="B40" s="2">
        <v>310001991</v>
      </c>
      <c r="C40" s="1" t="s">
        <v>48</v>
      </c>
      <c r="D40" s="1" t="s">
        <v>123</v>
      </c>
      <c r="H40" s="4">
        <f>_xlfn.IFNA(VLOOKUP(B40,'FST MT'!A:M,$A40,0),0)</f>
        <v>36098</v>
      </c>
      <c r="I40" s="1"/>
      <c r="J40" s="1"/>
      <c r="K40" s="1"/>
      <c r="L40" s="4">
        <f>_xlfn.IFNA(VLOOKUP(B40,'FST MT'!C:BP,66,0),0)</f>
        <v>0</v>
      </c>
      <c r="N40" s="34">
        <f>VLOOKUP(B40,Master_Item!B:I,8,0)</f>
        <v>9.1199999999999992</v>
      </c>
      <c r="O40" s="4">
        <f t="shared" si="2"/>
        <v>0</v>
      </c>
      <c r="P40" s="4">
        <f t="shared" si="3"/>
        <v>0</v>
      </c>
      <c r="Q40" s="4">
        <f t="shared" si="4"/>
        <v>0</v>
      </c>
      <c r="R40" s="4">
        <f t="shared" si="5"/>
        <v>329213.75999999995</v>
      </c>
      <c r="S40" s="4">
        <f t="shared" si="6"/>
        <v>329213.75999999995</v>
      </c>
      <c r="T40" s="4">
        <f t="shared" si="7"/>
        <v>0</v>
      </c>
      <c r="U40" s="4">
        <f t="shared" si="8"/>
        <v>0</v>
      </c>
      <c r="V40" s="4">
        <f t="shared" si="9"/>
        <v>0</v>
      </c>
      <c r="W40" s="4">
        <f t="shared" si="10"/>
        <v>0</v>
      </c>
      <c r="X40" s="4">
        <f t="shared" si="11"/>
        <v>0</v>
      </c>
    </row>
    <row r="41" spans="1:24">
      <c r="A41" s="13">
        <v>6</v>
      </c>
      <c r="B41" s="2">
        <v>310001992</v>
      </c>
      <c r="C41" s="1" t="s">
        <v>49</v>
      </c>
      <c r="D41" s="1" t="s">
        <v>115</v>
      </c>
      <c r="E41" s="12">
        <f>_xlfn.IFNA(VLOOKUP($B41,'FST OMT'!$C:$Y,$A41,0),0)</f>
        <v>0</v>
      </c>
      <c r="F41" s="12">
        <f>_xlfn.IFNA(VLOOKUP($B41,'FST CV'!$C:$Y,$A41,0),0)</f>
        <v>0</v>
      </c>
      <c r="G41" s="12">
        <f>_xlfn.IFNA(VLOOKUP($B41,'FST TT'!$C:$Y,$A41,0),0)</f>
        <v>0</v>
      </c>
      <c r="I41" s="4">
        <f>_xlfn.IFNA(VLOOKUP($B41,'FST OMT'!$C:$X,15,0),0)</f>
        <v>0</v>
      </c>
      <c r="J41" s="4">
        <f>_xlfn.IFNA(VLOOKUP($B41,'FST CV'!$C:$X,15,0),0)</f>
        <v>0</v>
      </c>
      <c r="K41" s="4">
        <f>_xlfn.IFNA(VLOOKUP($B41,'FST TT'!$C:$X,15,0),0)</f>
        <v>0</v>
      </c>
      <c r="N41" s="34">
        <f>VLOOKUP(B41,Master_Item!B:I,8,0)</f>
        <v>9.1199999999999992</v>
      </c>
      <c r="O41" s="4">
        <f t="shared" si="2"/>
        <v>0</v>
      </c>
      <c r="P41" s="4">
        <f t="shared" si="3"/>
        <v>0</v>
      </c>
      <c r="Q41" s="4">
        <f t="shared" si="4"/>
        <v>0</v>
      </c>
      <c r="R41" s="4">
        <f t="shared" si="5"/>
        <v>0</v>
      </c>
      <c r="S41" s="4">
        <f t="shared" si="6"/>
        <v>0</v>
      </c>
      <c r="T41" s="4">
        <f t="shared" si="7"/>
        <v>0</v>
      </c>
      <c r="U41" s="4">
        <f t="shared" si="8"/>
        <v>0</v>
      </c>
      <c r="V41" s="4">
        <f t="shared" si="9"/>
        <v>0</v>
      </c>
      <c r="W41" s="4">
        <f t="shared" si="10"/>
        <v>0</v>
      </c>
      <c r="X41" s="4">
        <f t="shared" si="11"/>
        <v>0</v>
      </c>
    </row>
    <row r="42" spans="1:24">
      <c r="A42" s="13">
        <v>7</v>
      </c>
      <c r="B42" s="2">
        <v>310001992</v>
      </c>
      <c r="C42" s="1" t="s">
        <v>49</v>
      </c>
      <c r="D42" s="1" t="s">
        <v>116</v>
      </c>
      <c r="E42" s="12">
        <f>_xlfn.IFNA(VLOOKUP($B42,'FST OMT'!$C:$Y,$A42,0),0)</f>
        <v>0</v>
      </c>
      <c r="F42" s="12">
        <f>_xlfn.IFNA(VLOOKUP($B42,'FST CV'!$C:$Y,$A42,0),0)</f>
        <v>0</v>
      </c>
      <c r="G42" s="12">
        <f>_xlfn.IFNA(VLOOKUP($B42,'FST TT'!$C:$Y,$A42,0),0)</f>
        <v>0</v>
      </c>
      <c r="I42" s="4">
        <f>_xlfn.IFNA(VLOOKUP($B42,'FST OMT'!$C:$X,16,0),0)</f>
        <v>0</v>
      </c>
      <c r="J42" s="4">
        <f>_xlfn.IFNA(VLOOKUP($B42,'FST CV'!$C:$X,16,0),0)</f>
        <v>0</v>
      </c>
      <c r="K42" s="4">
        <f>_xlfn.IFNA(VLOOKUP($B42,'FST TT'!$C:$X,16,0),0)</f>
        <v>0</v>
      </c>
      <c r="N42" s="34">
        <f>VLOOKUP(B42,Master_Item!B:I,8,0)</f>
        <v>9.1199999999999992</v>
      </c>
      <c r="O42" s="4">
        <f t="shared" si="2"/>
        <v>0</v>
      </c>
      <c r="P42" s="4">
        <f t="shared" si="3"/>
        <v>0</v>
      </c>
      <c r="Q42" s="4">
        <f t="shared" si="4"/>
        <v>0</v>
      </c>
      <c r="R42" s="4">
        <f t="shared" si="5"/>
        <v>0</v>
      </c>
      <c r="S42" s="4">
        <f t="shared" si="6"/>
        <v>0</v>
      </c>
      <c r="T42" s="4">
        <f t="shared" si="7"/>
        <v>0</v>
      </c>
      <c r="U42" s="4">
        <f t="shared" si="8"/>
        <v>0</v>
      </c>
      <c r="V42" s="4">
        <f t="shared" si="9"/>
        <v>0</v>
      </c>
      <c r="W42" s="4">
        <f t="shared" si="10"/>
        <v>0</v>
      </c>
      <c r="X42" s="4">
        <f t="shared" si="11"/>
        <v>0</v>
      </c>
    </row>
    <row r="43" spans="1:24">
      <c r="A43" s="13">
        <v>8</v>
      </c>
      <c r="B43" s="2">
        <v>310001992</v>
      </c>
      <c r="C43" s="1" t="s">
        <v>49</v>
      </c>
      <c r="D43" s="1" t="s">
        <v>117</v>
      </c>
      <c r="E43" s="12">
        <f>_xlfn.IFNA(VLOOKUP($B43,'FST OMT'!$C:$Y,$A43,0),0)</f>
        <v>0</v>
      </c>
      <c r="F43" s="12">
        <f>_xlfn.IFNA(VLOOKUP($B43,'FST CV'!$C:$Y,$A43,0),0)</f>
        <v>0</v>
      </c>
      <c r="G43" s="12">
        <f>_xlfn.IFNA(VLOOKUP($B43,'FST TT'!$C:$Y,$A43,0),0)</f>
        <v>0</v>
      </c>
      <c r="I43" s="4">
        <f>_xlfn.IFNA(VLOOKUP($B43,'FST OMT'!$C:$X,17,0),0)</f>
        <v>0</v>
      </c>
      <c r="J43" s="4">
        <f>_xlfn.IFNA(VLOOKUP($B43,'FST CV'!$C:$X,17,0),0)</f>
        <v>0</v>
      </c>
      <c r="K43" s="4">
        <f>_xlfn.IFNA(VLOOKUP($B43,'FST TT'!$C:$X,17,0),0)</f>
        <v>0</v>
      </c>
      <c r="N43" s="34">
        <f>VLOOKUP(B43,Master_Item!B:I,8,0)</f>
        <v>9.1199999999999992</v>
      </c>
      <c r="O43" s="4">
        <f t="shared" si="2"/>
        <v>0</v>
      </c>
      <c r="P43" s="4">
        <f t="shared" si="3"/>
        <v>0</v>
      </c>
      <c r="Q43" s="4">
        <f t="shared" si="4"/>
        <v>0</v>
      </c>
      <c r="R43" s="4">
        <f t="shared" si="5"/>
        <v>0</v>
      </c>
      <c r="S43" s="4">
        <f t="shared" si="6"/>
        <v>0</v>
      </c>
      <c r="T43" s="4">
        <f t="shared" si="7"/>
        <v>0</v>
      </c>
      <c r="U43" s="4">
        <f t="shared" si="8"/>
        <v>0</v>
      </c>
      <c r="V43" s="4">
        <f t="shared" si="9"/>
        <v>0</v>
      </c>
      <c r="W43" s="4">
        <f t="shared" si="10"/>
        <v>0</v>
      </c>
      <c r="X43" s="4">
        <f t="shared" si="11"/>
        <v>0</v>
      </c>
    </row>
    <row r="44" spans="1:24">
      <c r="A44" s="13">
        <v>9</v>
      </c>
      <c r="B44" s="2">
        <v>310001992</v>
      </c>
      <c r="C44" s="1" t="s">
        <v>49</v>
      </c>
      <c r="D44" s="1" t="s">
        <v>118</v>
      </c>
      <c r="E44" s="12">
        <f>_xlfn.IFNA(VLOOKUP($B44,'FST OMT'!$C:$Y,$A44,0),0)</f>
        <v>0</v>
      </c>
      <c r="F44" s="12">
        <f>_xlfn.IFNA(VLOOKUP($B44,'FST CV'!$C:$Y,$A44,0),0)</f>
        <v>0</v>
      </c>
      <c r="G44" s="12">
        <f>_xlfn.IFNA(VLOOKUP($B44,'FST TT'!$C:$Y,$A44,0),0)</f>
        <v>0</v>
      </c>
      <c r="I44" s="4">
        <f>_xlfn.IFNA(VLOOKUP($B44,'FST OMT'!$C:$X,18,0),0)</f>
        <v>0</v>
      </c>
      <c r="J44" s="4">
        <f>_xlfn.IFNA(VLOOKUP($B44,'FST CV'!$C:$X,18,0),0)</f>
        <v>0</v>
      </c>
      <c r="K44" s="4">
        <f>_xlfn.IFNA(VLOOKUP($B44,'FST TT'!$C:$X,18,0),0)</f>
        <v>0</v>
      </c>
      <c r="N44" s="34">
        <f>VLOOKUP(B44,Master_Item!B:I,8,0)</f>
        <v>9.1199999999999992</v>
      </c>
      <c r="O44" s="4">
        <f t="shared" si="2"/>
        <v>0</v>
      </c>
      <c r="P44" s="4">
        <f t="shared" si="3"/>
        <v>0</v>
      </c>
      <c r="Q44" s="4">
        <f t="shared" si="4"/>
        <v>0</v>
      </c>
      <c r="R44" s="4">
        <f t="shared" si="5"/>
        <v>0</v>
      </c>
      <c r="S44" s="4">
        <f t="shared" si="6"/>
        <v>0</v>
      </c>
      <c r="T44" s="4">
        <f t="shared" si="7"/>
        <v>0</v>
      </c>
      <c r="U44" s="4">
        <f t="shared" si="8"/>
        <v>0</v>
      </c>
      <c r="V44" s="4">
        <f t="shared" si="9"/>
        <v>0</v>
      </c>
      <c r="W44" s="4">
        <f t="shared" si="10"/>
        <v>0</v>
      </c>
      <c r="X44" s="4">
        <f t="shared" si="11"/>
        <v>0</v>
      </c>
    </row>
    <row r="45" spans="1:24">
      <c r="A45" s="13">
        <v>10</v>
      </c>
      <c r="B45" s="2">
        <v>310001992</v>
      </c>
      <c r="C45" s="1" t="s">
        <v>49</v>
      </c>
      <c r="D45" s="1" t="s">
        <v>119</v>
      </c>
      <c r="E45" s="12">
        <f>_xlfn.IFNA(VLOOKUP($B45,'FST OMT'!$C:$Y,$A45,0),0)</f>
        <v>0</v>
      </c>
      <c r="F45" s="12">
        <f>_xlfn.IFNA(VLOOKUP($B45,'FST CV'!$C:$Y,$A45,0),0)</f>
        <v>0</v>
      </c>
      <c r="G45" s="12">
        <f>_xlfn.IFNA(VLOOKUP($B45,'FST TT'!$C:$Y,$A45,0),0)</f>
        <v>0</v>
      </c>
      <c r="I45" s="4">
        <f>_xlfn.IFNA(VLOOKUP($B45,'FST OMT'!$C:$X,19,0),0)</f>
        <v>0</v>
      </c>
      <c r="J45" s="4">
        <f>_xlfn.IFNA(VLOOKUP($B45,'FST CV'!$C:$X,19,0),0)</f>
        <v>0</v>
      </c>
      <c r="K45" s="4">
        <f>_xlfn.IFNA(VLOOKUP($B45,'FST TT'!$C:$X,19,0),0)</f>
        <v>0</v>
      </c>
      <c r="N45" s="34">
        <f>VLOOKUP(B45,Master_Item!B:I,8,0)</f>
        <v>9.1199999999999992</v>
      </c>
      <c r="O45" s="4">
        <f t="shared" si="2"/>
        <v>0</v>
      </c>
      <c r="P45" s="4">
        <f t="shared" si="3"/>
        <v>0</v>
      </c>
      <c r="Q45" s="4">
        <f t="shared" si="4"/>
        <v>0</v>
      </c>
      <c r="R45" s="4">
        <f t="shared" si="5"/>
        <v>0</v>
      </c>
      <c r="S45" s="4">
        <f t="shared" si="6"/>
        <v>0</v>
      </c>
      <c r="T45" s="4">
        <f t="shared" si="7"/>
        <v>0</v>
      </c>
      <c r="U45" s="4">
        <f t="shared" si="8"/>
        <v>0</v>
      </c>
      <c r="V45" s="4">
        <f t="shared" si="9"/>
        <v>0</v>
      </c>
      <c r="W45" s="4">
        <f t="shared" si="10"/>
        <v>0</v>
      </c>
      <c r="X45" s="4">
        <f t="shared" si="11"/>
        <v>0</v>
      </c>
    </row>
    <row r="46" spans="1:24">
      <c r="A46" s="13">
        <v>11</v>
      </c>
      <c r="B46" s="2">
        <v>310001992</v>
      </c>
      <c r="C46" s="1" t="s">
        <v>49</v>
      </c>
      <c r="D46" s="1" t="s">
        <v>120</v>
      </c>
      <c r="E46" s="12">
        <f>_xlfn.IFNA(VLOOKUP($B46,'FST OMT'!$C:$Y,$A46,0),0)</f>
        <v>0</v>
      </c>
      <c r="F46" s="12">
        <f>_xlfn.IFNA(VLOOKUP($B46,'FST CV'!$C:$Y,$A46,0),0)</f>
        <v>0</v>
      </c>
      <c r="G46" s="12">
        <f>_xlfn.IFNA(VLOOKUP($B46,'FST TT'!$C:$Y,$A46,0),0)</f>
        <v>0</v>
      </c>
      <c r="I46" s="4">
        <f>_xlfn.IFNA(VLOOKUP($B46,'FST OMT'!$C:$X,20,0),0)</f>
        <v>0</v>
      </c>
      <c r="J46" s="4">
        <f>_xlfn.IFNA(VLOOKUP($B46,'FST CV'!$C:$X,20,0),0)</f>
        <v>0</v>
      </c>
      <c r="K46" s="4">
        <f>_xlfn.IFNA(VLOOKUP($B46,'FST TT'!$C:$X,20,0),0)</f>
        <v>0</v>
      </c>
      <c r="N46" s="34">
        <f>VLOOKUP(B46,Master_Item!B:I,8,0)</f>
        <v>9.1199999999999992</v>
      </c>
      <c r="O46" s="4">
        <f t="shared" si="2"/>
        <v>0</v>
      </c>
      <c r="P46" s="4">
        <f t="shared" si="3"/>
        <v>0</v>
      </c>
      <c r="Q46" s="4">
        <f t="shared" si="4"/>
        <v>0</v>
      </c>
      <c r="R46" s="4">
        <f t="shared" si="5"/>
        <v>0</v>
      </c>
      <c r="S46" s="4">
        <f t="shared" si="6"/>
        <v>0</v>
      </c>
      <c r="T46" s="4">
        <f t="shared" si="7"/>
        <v>0</v>
      </c>
      <c r="U46" s="4">
        <f t="shared" si="8"/>
        <v>0</v>
      </c>
      <c r="V46" s="4">
        <f t="shared" si="9"/>
        <v>0</v>
      </c>
      <c r="W46" s="4">
        <f t="shared" si="10"/>
        <v>0</v>
      </c>
      <c r="X46" s="4">
        <f t="shared" si="11"/>
        <v>0</v>
      </c>
    </row>
    <row r="47" spans="1:24">
      <c r="A47" s="13">
        <v>12</v>
      </c>
      <c r="B47" s="2">
        <v>310001992</v>
      </c>
      <c r="C47" s="1" t="s">
        <v>49</v>
      </c>
      <c r="D47" s="1" t="s">
        <v>121</v>
      </c>
      <c r="E47" s="12">
        <f>_xlfn.IFNA(VLOOKUP($B47,'FST OMT'!$C:$Y,$A47,0),0)</f>
        <v>0</v>
      </c>
      <c r="F47" s="12">
        <f>_xlfn.IFNA(VLOOKUP($B47,'FST CV'!$C:$Y,$A47,0),0)</f>
        <v>0</v>
      </c>
      <c r="G47" s="12">
        <f>_xlfn.IFNA(VLOOKUP($B47,'FST TT'!$C:$Y,$A47,0),0)</f>
        <v>0</v>
      </c>
      <c r="I47" s="4">
        <f>_xlfn.IFNA(VLOOKUP($B47,'FST OMT'!$C:$X,21,0),0)</f>
        <v>0</v>
      </c>
      <c r="J47" s="4">
        <f>_xlfn.IFNA(VLOOKUP($B47,'FST CV'!$C:$X,21,0),0)</f>
        <v>0</v>
      </c>
      <c r="K47" s="4">
        <f>_xlfn.IFNA(VLOOKUP($B47,'FST TT'!$C:$X,21,0),0)</f>
        <v>0</v>
      </c>
      <c r="N47" s="34">
        <f>VLOOKUP(B47,Master_Item!B:I,8,0)</f>
        <v>9.1199999999999992</v>
      </c>
      <c r="O47" s="4">
        <f t="shared" si="2"/>
        <v>0</v>
      </c>
      <c r="P47" s="4">
        <f t="shared" si="3"/>
        <v>0</v>
      </c>
      <c r="Q47" s="4">
        <f t="shared" si="4"/>
        <v>0</v>
      </c>
      <c r="R47" s="4">
        <f t="shared" si="5"/>
        <v>0</v>
      </c>
      <c r="S47" s="4">
        <f t="shared" si="6"/>
        <v>0</v>
      </c>
      <c r="T47" s="4">
        <f t="shared" si="7"/>
        <v>0</v>
      </c>
      <c r="U47" s="4">
        <f t="shared" si="8"/>
        <v>0</v>
      </c>
      <c r="V47" s="4">
        <f t="shared" si="9"/>
        <v>0</v>
      </c>
      <c r="W47" s="4">
        <f t="shared" si="10"/>
        <v>0</v>
      </c>
      <c r="X47" s="4">
        <f t="shared" si="11"/>
        <v>0</v>
      </c>
    </row>
    <row r="48" spans="1:24">
      <c r="A48" s="13">
        <v>13</v>
      </c>
      <c r="B48" s="2">
        <v>310001992</v>
      </c>
      <c r="C48" s="1" t="s">
        <v>49</v>
      </c>
      <c r="D48" s="1" t="s">
        <v>122</v>
      </c>
      <c r="E48" s="12">
        <f>_xlfn.IFNA(VLOOKUP($B48,'FST OMT'!$C:$Y,$A48,0),0)</f>
        <v>0</v>
      </c>
      <c r="F48" s="12">
        <f>_xlfn.IFNA(VLOOKUP($B48,'FST CV'!$C:$Y,$A48,0),0)</f>
        <v>0</v>
      </c>
      <c r="G48" s="12">
        <f>_xlfn.IFNA(VLOOKUP($B48,'FST TT'!$C:$Y,$A48,0),0)</f>
        <v>0</v>
      </c>
      <c r="I48" s="4">
        <f>_xlfn.IFNA(VLOOKUP($B48,'FST OMT'!$C:$X,22,0),0)</f>
        <v>0</v>
      </c>
      <c r="J48" s="4">
        <f>_xlfn.IFNA(VLOOKUP($B48,'FST CV'!$C:$X,22,0),0)</f>
        <v>0</v>
      </c>
      <c r="K48" s="4">
        <f>_xlfn.IFNA(VLOOKUP($B48,'FST TT'!$C:$X,22,0),0)</f>
        <v>0</v>
      </c>
      <c r="N48" s="34">
        <f>VLOOKUP(B48,Master_Item!B:I,8,0)</f>
        <v>9.1199999999999992</v>
      </c>
      <c r="O48" s="4">
        <f t="shared" si="2"/>
        <v>0</v>
      </c>
      <c r="P48" s="4">
        <f t="shared" si="3"/>
        <v>0</v>
      </c>
      <c r="Q48" s="4">
        <f t="shared" si="4"/>
        <v>0</v>
      </c>
      <c r="R48" s="4">
        <f t="shared" si="5"/>
        <v>0</v>
      </c>
      <c r="S48" s="4">
        <f t="shared" si="6"/>
        <v>0</v>
      </c>
      <c r="T48" s="4">
        <f t="shared" si="7"/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</row>
    <row r="49" spans="1:24">
      <c r="A49" s="13">
        <v>11</v>
      </c>
      <c r="B49" s="2">
        <v>310001992</v>
      </c>
      <c r="C49" s="1" t="s">
        <v>49</v>
      </c>
      <c r="D49" s="1" t="s">
        <v>123</v>
      </c>
      <c r="H49" s="4">
        <f>_xlfn.IFNA(VLOOKUP(B49,'FST MT'!A:M,$A49,0),0)</f>
        <v>0</v>
      </c>
      <c r="I49" s="1"/>
      <c r="J49" s="1"/>
      <c r="K49" s="1"/>
      <c r="L49" s="4">
        <f>_xlfn.IFNA(VLOOKUP(B49,'FST MT'!C:BP,66,0),0)</f>
        <v>0</v>
      </c>
      <c r="N49" s="34">
        <f>VLOOKUP(B49,Master_Item!B:I,8,0)</f>
        <v>9.1199999999999992</v>
      </c>
      <c r="O49" s="4">
        <f t="shared" si="2"/>
        <v>0</v>
      </c>
      <c r="P49" s="4">
        <f t="shared" si="3"/>
        <v>0</v>
      </c>
      <c r="Q49" s="4">
        <f t="shared" si="4"/>
        <v>0</v>
      </c>
      <c r="R49" s="4">
        <f t="shared" si="5"/>
        <v>0</v>
      </c>
      <c r="S49" s="4">
        <f t="shared" si="6"/>
        <v>0</v>
      </c>
      <c r="T49" s="4">
        <f t="shared" si="7"/>
        <v>0</v>
      </c>
      <c r="U49" s="4">
        <f t="shared" si="8"/>
        <v>0</v>
      </c>
      <c r="V49" s="4">
        <f t="shared" si="9"/>
        <v>0</v>
      </c>
      <c r="W49" s="4">
        <f t="shared" si="10"/>
        <v>0</v>
      </c>
      <c r="X49" s="4">
        <f t="shared" si="11"/>
        <v>0</v>
      </c>
    </row>
    <row r="50" spans="1:24">
      <c r="A50" s="13">
        <v>6</v>
      </c>
      <c r="B50" s="2">
        <v>310001993</v>
      </c>
      <c r="C50" s="1" t="s">
        <v>65</v>
      </c>
      <c r="D50" s="1" t="s">
        <v>115</v>
      </c>
      <c r="E50" s="12">
        <f>_xlfn.IFNA(VLOOKUP($B50,'FST OMT'!$C:$Y,$A50,0),0)</f>
        <v>0</v>
      </c>
      <c r="F50" s="12">
        <f>_xlfn.IFNA(VLOOKUP($B50,'FST CV'!$C:$Y,$A50,0),0)</f>
        <v>0</v>
      </c>
      <c r="G50" s="12">
        <f>_xlfn.IFNA(VLOOKUP($B50,'FST TT'!$C:$Y,$A50,0),0)</f>
        <v>0</v>
      </c>
      <c r="I50" s="4">
        <f>_xlfn.IFNA(VLOOKUP($B50,'FST OMT'!$C:$X,15,0),0)</f>
        <v>0</v>
      </c>
      <c r="J50" s="4">
        <f>_xlfn.IFNA(VLOOKUP($B50,'FST CV'!$C:$X,15,0),0)</f>
        <v>0</v>
      </c>
      <c r="K50" s="4">
        <f>_xlfn.IFNA(VLOOKUP($B50,'FST TT'!$C:$X,15,0),0)</f>
        <v>0</v>
      </c>
      <c r="N50" s="34">
        <f>VLOOKUP(B50,Master_Item!B:I,8,0)</f>
        <v>12</v>
      </c>
      <c r="O50" s="4">
        <f t="shared" si="2"/>
        <v>0</v>
      </c>
      <c r="P50" s="4">
        <f t="shared" si="3"/>
        <v>0</v>
      </c>
      <c r="Q50" s="4">
        <f t="shared" si="4"/>
        <v>0</v>
      </c>
      <c r="R50" s="4">
        <f t="shared" si="5"/>
        <v>0</v>
      </c>
      <c r="S50" s="4">
        <f t="shared" si="6"/>
        <v>0</v>
      </c>
      <c r="T50" s="4">
        <f t="shared" si="7"/>
        <v>0</v>
      </c>
      <c r="U50" s="4">
        <f t="shared" si="8"/>
        <v>0</v>
      </c>
      <c r="V50" s="4">
        <f t="shared" si="9"/>
        <v>0</v>
      </c>
      <c r="W50" s="4">
        <f t="shared" si="10"/>
        <v>0</v>
      </c>
      <c r="X50" s="4">
        <f t="shared" si="11"/>
        <v>0</v>
      </c>
    </row>
    <row r="51" spans="1:24">
      <c r="A51" s="13">
        <v>7</v>
      </c>
      <c r="B51" s="2">
        <v>310001993</v>
      </c>
      <c r="C51" s="1" t="s">
        <v>65</v>
      </c>
      <c r="D51" s="1" t="s">
        <v>116</v>
      </c>
      <c r="E51" s="12">
        <f>_xlfn.IFNA(VLOOKUP($B51,'FST OMT'!$C:$Y,$A51,0),0)</f>
        <v>0</v>
      </c>
      <c r="F51" s="12">
        <f>_xlfn.IFNA(VLOOKUP($B51,'FST CV'!$C:$Y,$A51,0),0)</f>
        <v>0</v>
      </c>
      <c r="G51" s="12">
        <f>_xlfn.IFNA(VLOOKUP($B51,'FST TT'!$C:$Y,$A51,0),0)</f>
        <v>0</v>
      </c>
      <c r="I51" s="4">
        <f>_xlfn.IFNA(VLOOKUP($B51,'FST OMT'!$C:$X,16,0),0)</f>
        <v>0</v>
      </c>
      <c r="J51" s="4">
        <f>_xlfn.IFNA(VLOOKUP($B51,'FST CV'!$C:$X,16,0),0)</f>
        <v>0</v>
      </c>
      <c r="K51" s="4">
        <f>_xlfn.IFNA(VLOOKUP($B51,'FST TT'!$C:$X,16,0),0)</f>
        <v>0</v>
      </c>
      <c r="N51" s="34">
        <f>VLOOKUP(B51,Master_Item!B:I,8,0)</f>
        <v>12</v>
      </c>
      <c r="O51" s="4">
        <f t="shared" si="2"/>
        <v>0</v>
      </c>
      <c r="P51" s="4">
        <f t="shared" si="3"/>
        <v>0</v>
      </c>
      <c r="Q51" s="4">
        <f t="shared" si="4"/>
        <v>0</v>
      </c>
      <c r="R51" s="4">
        <f t="shared" si="5"/>
        <v>0</v>
      </c>
      <c r="S51" s="4">
        <f t="shared" si="6"/>
        <v>0</v>
      </c>
      <c r="T51" s="4">
        <f t="shared" si="7"/>
        <v>0</v>
      </c>
      <c r="U51" s="4">
        <f t="shared" si="8"/>
        <v>0</v>
      </c>
      <c r="V51" s="4">
        <f t="shared" si="9"/>
        <v>0</v>
      </c>
      <c r="W51" s="4">
        <f t="shared" si="10"/>
        <v>0</v>
      </c>
      <c r="X51" s="4">
        <f t="shared" si="11"/>
        <v>0</v>
      </c>
    </row>
    <row r="52" spans="1:24">
      <c r="A52" s="13">
        <v>8</v>
      </c>
      <c r="B52" s="2">
        <v>310001993</v>
      </c>
      <c r="C52" s="1" t="s">
        <v>65</v>
      </c>
      <c r="D52" s="1" t="s">
        <v>117</v>
      </c>
      <c r="E52" s="12">
        <f>_xlfn.IFNA(VLOOKUP($B52,'FST OMT'!$C:$Y,$A52,0),0)</f>
        <v>0</v>
      </c>
      <c r="F52" s="12">
        <f>_xlfn.IFNA(VLOOKUP($B52,'FST CV'!$C:$Y,$A52,0),0)</f>
        <v>0</v>
      </c>
      <c r="G52" s="12">
        <f>_xlfn.IFNA(VLOOKUP($B52,'FST TT'!$C:$Y,$A52,0),0)</f>
        <v>0</v>
      </c>
      <c r="I52" s="4">
        <f>_xlfn.IFNA(VLOOKUP($B52,'FST OMT'!$C:$X,17,0),0)</f>
        <v>0</v>
      </c>
      <c r="J52" s="4">
        <f>_xlfn.IFNA(VLOOKUP($B52,'FST CV'!$C:$X,17,0),0)</f>
        <v>0</v>
      </c>
      <c r="K52" s="4">
        <f>_xlfn.IFNA(VLOOKUP($B52,'FST TT'!$C:$X,17,0),0)</f>
        <v>0</v>
      </c>
      <c r="N52" s="34">
        <f>VLOOKUP(B52,Master_Item!B:I,8,0)</f>
        <v>12</v>
      </c>
      <c r="O52" s="4">
        <f t="shared" si="2"/>
        <v>0</v>
      </c>
      <c r="P52" s="4">
        <f t="shared" si="3"/>
        <v>0</v>
      </c>
      <c r="Q52" s="4">
        <f t="shared" si="4"/>
        <v>0</v>
      </c>
      <c r="R52" s="4">
        <f t="shared" si="5"/>
        <v>0</v>
      </c>
      <c r="S52" s="4">
        <f t="shared" si="6"/>
        <v>0</v>
      </c>
      <c r="T52" s="4">
        <f t="shared" si="7"/>
        <v>0</v>
      </c>
      <c r="U52" s="4">
        <f t="shared" si="8"/>
        <v>0</v>
      </c>
      <c r="V52" s="4">
        <f t="shared" si="9"/>
        <v>0</v>
      </c>
      <c r="W52" s="4">
        <f t="shared" si="10"/>
        <v>0</v>
      </c>
      <c r="X52" s="4">
        <f t="shared" si="11"/>
        <v>0</v>
      </c>
    </row>
    <row r="53" spans="1:24">
      <c r="A53" s="13">
        <v>9</v>
      </c>
      <c r="B53" s="2">
        <v>310001993</v>
      </c>
      <c r="C53" s="1" t="s">
        <v>65</v>
      </c>
      <c r="D53" s="1" t="s">
        <v>118</v>
      </c>
      <c r="E53" s="12">
        <f>_xlfn.IFNA(VLOOKUP($B53,'FST OMT'!$C:$Y,$A53,0),0)</f>
        <v>0</v>
      </c>
      <c r="F53" s="12">
        <f>_xlfn.IFNA(VLOOKUP($B53,'FST CV'!$C:$Y,$A53,0),0)</f>
        <v>0</v>
      </c>
      <c r="G53" s="12">
        <f>_xlfn.IFNA(VLOOKUP($B53,'FST TT'!$C:$Y,$A53,0),0)</f>
        <v>0</v>
      </c>
      <c r="I53" s="4">
        <f>_xlfn.IFNA(VLOOKUP($B53,'FST OMT'!$C:$X,18,0),0)</f>
        <v>0</v>
      </c>
      <c r="J53" s="4">
        <f>_xlfn.IFNA(VLOOKUP($B53,'FST CV'!$C:$X,18,0),0)</f>
        <v>0</v>
      </c>
      <c r="K53" s="4">
        <f>_xlfn.IFNA(VLOOKUP($B53,'FST TT'!$C:$X,18,0),0)</f>
        <v>0</v>
      </c>
      <c r="N53" s="34">
        <f>VLOOKUP(B53,Master_Item!B:I,8,0)</f>
        <v>12</v>
      </c>
      <c r="O53" s="4">
        <f t="shared" si="2"/>
        <v>0</v>
      </c>
      <c r="P53" s="4">
        <f t="shared" si="3"/>
        <v>0</v>
      </c>
      <c r="Q53" s="4">
        <f t="shared" si="4"/>
        <v>0</v>
      </c>
      <c r="R53" s="4">
        <f t="shared" si="5"/>
        <v>0</v>
      </c>
      <c r="S53" s="4">
        <f t="shared" si="6"/>
        <v>0</v>
      </c>
      <c r="T53" s="4">
        <f t="shared" si="7"/>
        <v>0</v>
      </c>
      <c r="U53" s="4">
        <f t="shared" si="8"/>
        <v>0</v>
      </c>
      <c r="V53" s="4">
        <f t="shared" si="9"/>
        <v>0</v>
      </c>
      <c r="W53" s="4">
        <f t="shared" si="10"/>
        <v>0</v>
      </c>
      <c r="X53" s="4">
        <f t="shared" si="11"/>
        <v>0</v>
      </c>
    </row>
    <row r="54" spans="1:24">
      <c r="A54" s="13">
        <v>10</v>
      </c>
      <c r="B54" s="2">
        <v>310001993</v>
      </c>
      <c r="C54" s="1" t="s">
        <v>65</v>
      </c>
      <c r="D54" s="1" t="s">
        <v>119</v>
      </c>
      <c r="E54" s="12">
        <f>_xlfn.IFNA(VLOOKUP($B54,'FST OMT'!$C:$Y,$A54,0),0)</f>
        <v>0</v>
      </c>
      <c r="F54" s="12">
        <f>_xlfn.IFNA(VLOOKUP($B54,'FST CV'!$C:$Y,$A54,0),0)</f>
        <v>0</v>
      </c>
      <c r="G54" s="12">
        <f>_xlfn.IFNA(VLOOKUP($B54,'FST TT'!$C:$Y,$A54,0),0)</f>
        <v>0</v>
      </c>
      <c r="I54" s="4">
        <f>_xlfn.IFNA(VLOOKUP($B54,'FST OMT'!$C:$X,19,0),0)</f>
        <v>0</v>
      </c>
      <c r="J54" s="4">
        <f>_xlfn.IFNA(VLOOKUP($B54,'FST CV'!$C:$X,19,0),0)</f>
        <v>0</v>
      </c>
      <c r="K54" s="4">
        <f>_xlfn.IFNA(VLOOKUP($B54,'FST TT'!$C:$X,19,0),0)</f>
        <v>0</v>
      </c>
      <c r="N54" s="34">
        <f>VLOOKUP(B54,Master_Item!B:I,8,0)</f>
        <v>12</v>
      </c>
      <c r="O54" s="4">
        <f t="shared" si="2"/>
        <v>0</v>
      </c>
      <c r="P54" s="4">
        <f t="shared" si="3"/>
        <v>0</v>
      </c>
      <c r="Q54" s="4">
        <f t="shared" si="4"/>
        <v>0</v>
      </c>
      <c r="R54" s="4">
        <f t="shared" si="5"/>
        <v>0</v>
      </c>
      <c r="S54" s="4">
        <f t="shared" si="6"/>
        <v>0</v>
      </c>
      <c r="T54" s="4">
        <f t="shared" si="7"/>
        <v>0</v>
      </c>
      <c r="U54" s="4">
        <f t="shared" si="8"/>
        <v>0</v>
      </c>
      <c r="V54" s="4">
        <f t="shared" si="9"/>
        <v>0</v>
      </c>
      <c r="W54" s="4">
        <f t="shared" si="10"/>
        <v>0</v>
      </c>
      <c r="X54" s="4">
        <f t="shared" si="11"/>
        <v>0</v>
      </c>
    </row>
    <row r="55" spans="1:24">
      <c r="A55" s="13">
        <v>11</v>
      </c>
      <c r="B55" s="2">
        <v>310001993</v>
      </c>
      <c r="C55" s="1" t="s">
        <v>65</v>
      </c>
      <c r="D55" s="1" t="s">
        <v>120</v>
      </c>
      <c r="E55" s="12">
        <f>_xlfn.IFNA(VLOOKUP($B55,'FST OMT'!$C:$Y,$A55,0),0)</f>
        <v>0</v>
      </c>
      <c r="F55" s="12">
        <f>_xlfn.IFNA(VLOOKUP($B55,'FST CV'!$C:$Y,$A55,0),0)</f>
        <v>0</v>
      </c>
      <c r="G55" s="12">
        <f>_xlfn.IFNA(VLOOKUP($B55,'FST TT'!$C:$Y,$A55,0),0)</f>
        <v>0</v>
      </c>
      <c r="I55" s="4">
        <f>_xlfn.IFNA(VLOOKUP($B55,'FST OMT'!$C:$X,20,0),0)</f>
        <v>0</v>
      </c>
      <c r="J55" s="4">
        <f>_xlfn.IFNA(VLOOKUP($B55,'FST CV'!$C:$X,20,0),0)</f>
        <v>0</v>
      </c>
      <c r="K55" s="4">
        <f>_xlfn.IFNA(VLOOKUP($B55,'FST TT'!$C:$X,20,0),0)</f>
        <v>0</v>
      </c>
      <c r="N55" s="34">
        <f>VLOOKUP(B55,Master_Item!B:I,8,0)</f>
        <v>12</v>
      </c>
      <c r="O55" s="4">
        <f t="shared" si="2"/>
        <v>0</v>
      </c>
      <c r="P55" s="4">
        <f t="shared" si="3"/>
        <v>0</v>
      </c>
      <c r="Q55" s="4">
        <f t="shared" si="4"/>
        <v>0</v>
      </c>
      <c r="R55" s="4">
        <f t="shared" si="5"/>
        <v>0</v>
      </c>
      <c r="S55" s="4">
        <f t="shared" si="6"/>
        <v>0</v>
      </c>
      <c r="T55" s="4">
        <f t="shared" si="7"/>
        <v>0</v>
      </c>
      <c r="U55" s="4">
        <f t="shared" si="8"/>
        <v>0</v>
      </c>
      <c r="V55" s="4">
        <f t="shared" si="9"/>
        <v>0</v>
      </c>
      <c r="W55" s="4">
        <f t="shared" si="10"/>
        <v>0</v>
      </c>
      <c r="X55" s="4">
        <f t="shared" si="11"/>
        <v>0</v>
      </c>
    </row>
    <row r="56" spans="1:24">
      <c r="A56" s="13">
        <v>12</v>
      </c>
      <c r="B56" s="2">
        <v>310001993</v>
      </c>
      <c r="C56" s="1" t="s">
        <v>65</v>
      </c>
      <c r="D56" s="1" t="s">
        <v>121</v>
      </c>
      <c r="E56" s="12">
        <f>_xlfn.IFNA(VLOOKUP($B56,'FST OMT'!$C:$Y,$A56,0),0)</f>
        <v>0</v>
      </c>
      <c r="F56" s="12">
        <f>_xlfn.IFNA(VLOOKUP($B56,'FST CV'!$C:$Y,$A56,0),0)</f>
        <v>0</v>
      </c>
      <c r="G56" s="12">
        <f>_xlfn.IFNA(VLOOKUP($B56,'FST TT'!$C:$Y,$A56,0),0)</f>
        <v>0</v>
      </c>
      <c r="I56" s="4">
        <f>_xlfn.IFNA(VLOOKUP($B56,'FST OMT'!$C:$X,21,0),0)</f>
        <v>0</v>
      </c>
      <c r="J56" s="4">
        <f>_xlfn.IFNA(VLOOKUP($B56,'FST CV'!$C:$X,21,0),0)</f>
        <v>0</v>
      </c>
      <c r="K56" s="4">
        <f>_xlfn.IFNA(VLOOKUP($B56,'FST TT'!$C:$X,21,0),0)</f>
        <v>0</v>
      </c>
      <c r="N56" s="34">
        <f>VLOOKUP(B56,Master_Item!B:I,8,0)</f>
        <v>12</v>
      </c>
      <c r="O56" s="4">
        <f t="shared" si="2"/>
        <v>0</v>
      </c>
      <c r="P56" s="4">
        <f t="shared" si="3"/>
        <v>0</v>
      </c>
      <c r="Q56" s="4">
        <f t="shared" si="4"/>
        <v>0</v>
      </c>
      <c r="R56" s="4">
        <f t="shared" si="5"/>
        <v>0</v>
      </c>
      <c r="S56" s="4">
        <f t="shared" si="6"/>
        <v>0</v>
      </c>
      <c r="T56" s="4">
        <f t="shared" si="7"/>
        <v>0</v>
      </c>
      <c r="U56" s="4">
        <f t="shared" si="8"/>
        <v>0</v>
      </c>
      <c r="V56" s="4">
        <f t="shared" si="9"/>
        <v>0</v>
      </c>
      <c r="W56" s="4">
        <f t="shared" si="10"/>
        <v>0</v>
      </c>
      <c r="X56" s="4">
        <f t="shared" si="11"/>
        <v>0</v>
      </c>
    </row>
    <row r="57" spans="1:24">
      <c r="A57" s="13">
        <v>13</v>
      </c>
      <c r="B57" s="2">
        <v>310001993</v>
      </c>
      <c r="C57" s="1" t="s">
        <v>65</v>
      </c>
      <c r="D57" s="1" t="s">
        <v>122</v>
      </c>
      <c r="E57" s="12">
        <f>_xlfn.IFNA(VLOOKUP($B57,'FST OMT'!$C:$Y,$A57,0),0)</f>
        <v>0</v>
      </c>
      <c r="F57" s="12">
        <f>_xlfn.IFNA(VLOOKUP($B57,'FST CV'!$C:$Y,$A57,0),0)</f>
        <v>0</v>
      </c>
      <c r="G57" s="12">
        <f>_xlfn.IFNA(VLOOKUP($B57,'FST TT'!$C:$Y,$A57,0),0)</f>
        <v>0</v>
      </c>
      <c r="I57" s="4">
        <f>_xlfn.IFNA(VLOOKUP($B57,'FST OMT'!$C:$X,22,0),0)</f>
        <v>0</v>
      </c>
      <c r="J57" s="4">
        <f>_xlfn.IFNA(VLOOKUP($B57,'FST CV'!$C:$X,22,0),0)</f>
        <v>0</v>
      </c>
      <c r="K57" s="4">
        <f>_xlfn.IFNA(VLOOKUP($B57,'FST TT'!$C:$X,22,0),0)</f>
        <v>0</v>
      </c>
      <c r="N57" s="34">
        <f>VLOOKUP(B57,Master_Item!B:I,8,0)</f>
        <v>12</v>
      </c>
      <c r="O57" s="4">
        <f t="shared" si="2"/>
        <v>0</v>
      </c>
      <c r="P57" s="4">
        <f t="shared" si="3"/>
        <v>0</v>
      </c>
      <c r="Q57" s="4">
        <f t="shared" si="4"/>
        <v>0</v>
      </c>
      <c r="R57" s="4">
        <f t="shared" si="5"/>
        <v>0</v>
      </c>
      <c r="S57" s="4">
        <f t="shared" si="6"/>
        <v>0</v>
      </c>
      <c r="T57" s="4">
        <f t="shared" si="7"/>
        <v>0</v>
      </c>
      <c r="U57" s="4">
        <f t="shared" si="8"/>
        <v>0</v>
      </c>
      <c r="V57" s="4">
        <f t="shared" si="9"/>
        <v>0</v>
      </c>
      <c r="W57" s="4">
        <f t="shared" si="10"/>
        <v>0</v>
      </c>
      <c r="X57" s="4">
        <f t="shared" si="11"/>
        <v>0</v>
      </c>
    </row>
    <row r="58" spans="1:24">
      <c r="A58" s="13">
        <v>11</v>
      </c>
      <c r="B58" s="2">
        <v>310001993</v>
      </c>
      <c r="C58" s="1" t="s">
        <v>65</v>
      </c>
      <c r="D58" s="1" t="s">
        <v>123</v>
      </c>
      <c r="H58" s="4">
        <f>_xlfn.IFNA(VLOOKUP(B58,'FST MT'!A:M,$A58,0),0)</f>
        <v>12180</v>
      </c>
      <c r="I58" s="1"/>
      <c r="J58" s="1"/>
      <c r="K58" s="1"/>
      <c r="L58" s="4">
        <f>_xlfn.IFNA(VLOOKUP(B58,'FST MT'!C:BP,66,0),0)</f>
        <v>0</v>
      </c>
      <c r="N58" s="34">
        <f>VLOOKUP(B58,Master_Item!B:I,8,0)</f>
        <v>12</v>
      </c>
      <c r="O58" s="4">
        <f t="shared" si="2"/>
        <v>0</v>
      </c>
      <c r="P58" s="4">
        <f t="shared" si="3"/>
        <v>0</v>
      </c>
      <c r="Q58" s="4">
        <f t="shared" si="4"/>
        <v>0</v>
      </c>
      <c r="R58" s="4">
        <f t="shared" si="5"/>
        <v>146160</v>
      </c>
      <c r="S58" s="4">
        <f t="shared" si="6"/>
        <v>146160</v>
      </c>
      <c r="T58" s="4">
        <f t="shared" si="7"/>
        <v>0</v>
      </c>
      <c r="U58" s="4">
        <f t="shared" si="8"/>
        <v>0</v>
      </c>
      <c r="V58" s="4">
        <f t="shared" si="9"/>
        <v>0</v>
      </c>
      <c r="W58" s="4">
        <f t="shared" si="10"/>
        <v>0</v>
      </c>
      <c r="X58" s="4">
        <f t="shared" si="11"/>
        <v>0</v>
      </c>
    </row>
    <row r="59" spans="1:24">
      <c r="A59" s="13">
        <v>6</v>
      </c>
      <c r="B59" s="2">
        <v>310001994</v>
      </c>
      <c r="C59" s="1" t="s">
        <v>64</v>
      </c>
      <c r="D59" s="1" t="s">
        <v>115</v>
      </c>
      <c r="E59" s="12">
        <f>_xlfn.IFNA(VLOOKUP($B59,'FST OMT'!$C:$Y,$A59,0),0)</f>
        <v>0</v>
      </c>
      <c r="F59" s="12">
        <f>_xlfn.IFNA(VLOOKUP($B59,'FST CV'!$C:$Y,$A59,0),0)</f>
        <v>532</v>
      </c>
      <c r="G59" s="12">
        <f>_xlfn.IFNA(VLOOKUP($B59,'FST TT'!$C:$Y,$A59,0),0)</f>
        <v>2890</v>
      </c>
      <c r="I59" s="4">
        <f>_xlfn.IFNA(VLOOKUP($B59,'FST OMT'!$C:$X,15,0),0)</f>
        <v>0</v>
      </c>
      <c r="J59" s="4">
        <f>_xlfn.IFNA(VLOOKUP($B59,'FST CV'!$C:$X,15,0),0)</f>
        <v>532</v>
      </c>
      <c r="K59" s="4">
        <f>_xlfn.IFNA(VLOOKUP($B59,'FST TT'!$C:$X,15,0),0)</f>
        <v>2490</v>
      </c>
      <c r="N59" s="34">
        <f>VLOOKUP(B59,Master_Item!B:I,8,0)</f>
        <v>12</v>
      </c>
      <c r="O59" s="4">
        <f t="shared" si="2"/>
        <v>0</v>
      </c>
      <c r="P59" s="4">
        <f t="shared" si="3"/>
        <v>6384</v>
      </c>
      <c r="Q59" s="4">
        <f t="shared" si="4"/>
        <v>34680</v>
      </c>
      <c r="R59" s="4">
        <f t="shared" si="5"/>
        <v>0</v>
      </c>
      <c r="S59" s="4">
        <f t="shared" si="6"/>
        <v>41064</v>
      </c>
      <c r="T59" s="4">
        <f t="shared" si="7"/>
        <v>0</v>
      </c>
      <c r="U59" s="4">
        <f t="shared" si="8"/>
        <v>6384</v>
      </c>
      <c r="V59" s="4">
        <f t="shared" si="9"/>
        <v>29880</v>
      </c>
      <c r="W59" s="4">
        <f t="shared" si="10"/>
        <v>0</v>
      </c>
      <c r="X59" s="4">
        <f t="shared" si="11"/>
        <v>36264</v>
      </c>
    </row>
    <row r="60" spans="1:24">
      <c r="A60" s="13">
        <v>7</v>
      </c>
      <c r="B60" s="2">
        <v>310001994</v>
      </c>
      <c r="C60" s="1" t="s">
        <v>64</v>
      </c>
      <c r="D60" s="1" t="s">
        <v>116</v>
      </c>
      <c r="E60" s="12">
        <f>_xlfn.IFNA(VLOOKUP($B60,'FST OMT'!$C:$Y,$A60,0),0)</f>
        <v>1154</v>
      </c>
      <c r="F60" s="12">
        <f>_xlfn.IFNA(VLOOKUP($B60,'FST CV'!$C:$Y,$A60,0),0)</f>
        <v>30</v>
      </c>
      <c r="G60" s="12">
        <f>_xlfn.IFNA(VLOOKUP($B60,'FST TT'!$C:$Y,$A60,0),0)</f>
        <v>1980</v>
      </c>
      <c r="I60" s="4">
        <f>_xlfn.IFNA(VLOOKUP($B60,'FST OMT'!$C:$X,16,0),0)</f>
        <v>1423</v>
      </c>
      <c r="J60" s="4">
        <f>_xlfn.IFNA(VLOOKUP($B60,'FST CV'!$C:$X,16,0),0)</f>
        <v>30</v>
      </c>
      <c r="K60" s="4">
        <f>_xlfn.IFNA(VLOOKUP($B60,'FST TT'!$C:$X,16,0),0)</f>
        <v>1830</v>
      </c>
      <c r="N60" s="34">
        <f>VLOOKUP(B60,Master_Item!B:I,8,0)</f>
        <v>12</v>
      </c>
      <c r="O60" s="4">
        <f t="shared" si="2"/>
        <v>13848</v>
      </c>
      <c r="P60" s="4">
        <f t="shared" si="3"/>
        <v>360</v>
      </c>
      <c r="Q60" s="4">
        <f t="shared" si="4"/>
        <v>23760</v>
      </c>
      <c r="R60" s="4">
        <f t="shared" si="5"/>
        <v>0</v>
      </c>
      <c r="S60" s="4">
        <f t="shared" si="6"/>
        <v>37968</v>
      </c>
      <c r="T60" s="4">
        <f t="shared" si="7"/>
        <v>17076</v>
      </c>
      <c r="U60" s="4">
        <f t="shared" si="8"/>
        <v>360</v>
      </c>
      <c r="V60" s="4">
        <f t="shared" si="9"/>
        <v>21960</v>
      </c>
      <c r="W60" s="4">
        <f t="shared" si="10"/>
        <v>0</v>
      </c>
      <c r="X60" s="4">
        <f t="shared" si="11"/>
        <v>39396</v>
      </c>
    </row>
    <row r="61" spans="1:24">
      <c r="A61" s="13">
        <v>8</v>
      </c>
      <c r="B61" s="2">
        <v>310001994</v>
      </c>
      <c r="C61" s="1" t="s">
        <v>64</v>
      </c>
      <c r="D61" s="1" t="s">
        <v>117</v>
      </c>
      <c r="E61" s="12">
        <f>_xlfn.IFNA(VLOOKUP($B61,'FST OMT'!$C:$Y,$A61,0),0)</f>
        <v>235</v>
      </c>
      <c r="F61" s="12">
        <f>_xlfn.IFNA(VLOOKUP($B61,'FST CV'!$C:$Y,$A61,0),0)</f>
        <v>5</v>
      </c>
      <c r="G61" s="12">
        <f>_xlfn.IFNA(VLOOKUP($B61,'FST TT'!$C:$Y,$A61,0),0)</f>
        <v>1110</v>
      </c>
      <c r="I61" s="4">
        <f>_xlfn.IFNA(VLOOKUP($B61,'FST OMT'!$C:$X,17,0),0)</f>
        <v>599</v>
      </c>
      <c r="J61" s="4">
        <f>_xlfn.IFNA(VLOOKUP($B61,'FST CV'!$C:$X,17,0),0)</f>
        <v>5</v>
      </c>
      <c r="K61" s="4">
        <f>_xlfn.IFNA(VLOOKUP($B61,'FST TT'!$C:$X,17,0),0)</f>
        <v>1144</v>
      </c>
      <c r="N61" s="34">
        <f>VLOOKUP(B61,Master_Item!B:I,8,0)</f>
        <v>12</v>
      </c>
      <c r="O61" s="4">
        <f t="shared" si="2"/>
        <v>2820</v>
      </c>
      <c r="P61" s="4">
        <f t="shared" si="3"/>
        <v>60</v>
      </c>
      <c r="Q61" s="4">
        <f t="shared" si="4"/>
        <v>13320</v>
      </c>
      <c r="R61" s="4">
        <f t="shared" si="5"/>
        <v>0</v>
      </c>
      <c r="S61" s="4">
        <f t="shared" si="6"/>
        <v>16200</v>
      </c>
      <c r="T61" s="4">
        <f t="shared" si="7"/>
        <v>7188</v>
      </c>
      <c r="U61" s="4">
        <f t="shared" si="8"/>
        <v>60</v>
      </c>
      <c r="V61" s="4">
        <f t="shared" si="9"/>
        <v>13728</v>
      </c>
      <c r="W61" s="4">
        <f t="shared" si="10"/>
        <v>0</v>
      </c>
      <c r="X61" s="4">
        <f t="shared" si="11"/>
        <v>20976</v>
      </c>
    </row>
    <row r="62" spans="1:24">
      <c r="A62" s="13">
        <v>9</v>
      </c>
      <c r="B62" s="2">
        <v>310001994</v>
      </c>
      <c r="C62" s="1" t="s">
        <v>64</v>
      </c>
      <c r="D62" s="1" t="s">
        <v>118</v>
      </c>
      <c r="E62" s="12">
        <f>_xlfn.IFNA(VLOOKUP($B62,'FST OMT'!$C:$Y,$A62,0),0)</f>
        <v>283</v>
      </c>
      <c r="F62" s="12">
        <f>_xlfn.IFNA(VLOOKUP($B62,'FST CV'!$C:$Y,$A62,0),0)</f>
        <v>35</v>
      </c>
      <c r="G62" s="12">
        <f>_xlfn.IFNA(VLOOKUP($B62,'FST TT'!$C:$Y,$A62,0),0)</f>
        <v>1095</v>
      </c>
      <c r="I62" s="4">
        <f>_xlfn.IFNA(VLOOKUP($B62,'FST OMT'!$C:$X,18,0),0)</f>
        <v>347</v>
      </c>
      <c r="J62" s="4">
        <f>_xlfn.IFNA(VLOOKUP($B62,'FST CV'!$C:$X,18,0),0)</f>
        <v>35</v>
      </c>
      <c r="K62" s="4">
        <f>_xlfn.IFNA(VLOOKUP($B62,'FST TT'!$C:$X,18,0),0)</f>
        <v>1730</v>
      </c>
      <c r="N62" s="34">
        <f>VLOOKUP(B62,Master_Item!B:I,8,0)</f>
        <v>12</v>
      </c>
      <c r="O62" s="4">
        <f t="shared" si="2"/>
        <v>3396</v>
      </c>
      <c r="P62" s="4">
        <f t="shared" si="3"/>
        <v>420</v>
      </c>
      <c r="Q62" s="4">
        <f t="shared" si="4"/>
        <v>13140</v>
      </c>
      <c r="R62" s="4">
        <f t="shared" si="5"/>
        <v>0</v>
      </c>
      <c r="S62" s="4">
        <f t="shared" si="6"/>
        <v>16956</v>
      </c>
      <c r="T62" s="4">
        <f t="shared" si="7"/>
        <v>4164</v>
      </c>
      <c r="U62" s="4">
        <f t="shared" si="8"/>
        <v>420</v>
      </c>
      <c r="V62" s="4">
        <f t="shared" si="9"/>
        <v>20760</v>
      </c>
      <c r="W62" s="4">
        <f t="shared" si="10"/>
        <v>0</v>
      </c>
      <c r="X62" s="4">
        <f t="shared" si="11"/>
        <v>25344</v>
      </c>
    </row>
    <row r="63" spans="1:24">
      <c r="A63" s="13">
        <v>10</v>
      </c>
      <c r="B63" s="2">
        <v>310001994</v>
      </c>
      <c r="C63" s="1" t="s">
        <v>64</v>
      </c>
      <c r="D63" s="1" t="s">
        <v>119</v>
      </c>
      <c r="E63" s="12">
        <f>_xlfn.IFNA(VLOOKUP($B63,'FST OMT'!$C:$Y,$A63,0),0)</f>
        <v>320</v>
      </c>
      <c r="F63" s="12">
        <f>_xlfn.IFNA(VLOOKUP($B63,'FST CV'!$C:$Y,$A63,0),0)</f>
        <v>50</v>
      </c>
      <c r="G63" s="12">
        <f>_xlfn.IFNA(VLOOKUP($B63,'FST TT'!$C:$Y,$A63,0),0)</f>
        <v>305</v>
      </c>
      <c r="I63" s="4">
        <f>_xlfn.IFNA(VLOOKUP($B63,'FST OMT'!$C:$X,19,0),0)</f>
        <v>65</v>
      </c>
      <c r="J63" s="4">
        <f>_xlfn.IFNA(VLOOKUP($B63,'FST CV'!$C:$X,19,0),0)</f>
        <v>50</v>
      </c>
      <c r="K63" s="4">
        <f>_xlfn.IFNA(VLOOKUP($B63,'FST TT'!$C:$X,19,0),0)</f>
        <v>280</v>
      </c>
      <c r="N63" s="34">
        <f>VLOOKUP(B63,Master_Item!B:I,8,0)</f>
        <v>12</v>
      </c>
      <c r="O63" s="4">
        <f t="shared" si="2"/>
        <v>3840</v>
      </c>
      <c r="P63" s="4">
        <f t="shared" si="3"/>
        <v>600</v>
      </c>
      <c r="Q63" s="4">
        <f t="shared" si="4"/>
        <v>3660</v>
      </c>
      <c r="R63" s="4">
        <f t="shared" si="5"/>
        <v>0</v>
      </c>
      <c r="S63" s="4">
        <f t="shared" si="6"/>
        <v>8100</v>
      </c>
      <c r="T63" s="4">
        <f t="shared" si="7"/>
        <v>780</v>
      </c>
      <c r="U63" s="4">
        <f t="shared" si="8"/>
        <v>600</v>
      </c>
      <c r="V63" s="4">
        <f t="shared" si="9"/>
        <v>3360</v>
      </c>
      <c r="W63" s="4">
        <f t="shared" si="10"/>
        <v>0</v>
      </c>
      <c r="X63" s="4">
        <f t="shared" si="11"/>
        <v>4740</v>
      </c>
    </row>
    <row r="64" spans="1:24">
      <c r="A64" s="13">
        <v>11</v>
      </c>
      <c r="B64" s="2">
        <v>310001994</v>
      </c>
      <c r="C64" s="1" t="s">
        <v>64</v>
      </c>
      <c r="D64" s="1" t="s">
        <v>120</v>
      </c>
      <c r="E64" s="12">
        <f>_xlfn.IFNA(VLOOKUP($B64,'FST OMT'!$C:$Y,$A64,0),0)</f>
        <v>257</v>
      </c>
      <c r="F64" s="12">
        <f>_xlfn.IFNA(VLOOKUP($B64,'FST CV'!$C:$Y,$A64,0),0)</f>
        <v>0</v>
      </c>
      <c r="G64" s="12">
        <f>_xlfn.IFNA(VLOOKUP($B64,'FST TT'!$C:$Y,$A64,0),0)</f>
        <v>940</v>
      </c>
      <c r="I64" s="4">
        <f>_xlfn.IFNA(VLOOKUP($B64,'FST OMT'!$C:$X,20,0),0)</f>
        <v>151</v>
      </c>
      <c r="J64" s="4">
        <f>_xlfn.IFNA(VLOOKUP($B64,'FST CV'!$C:$X,20,0),0)</f>
        <v>0</v>
      </c>
      <c r="K64" s="4">
        <f>_xlfn.IFNA(VLOOKUP($B64,'FST TT'!$C:$X,20,0),0)</f>
        <v>940</v>
      </c>
      <c r="N64" s="34">
        <f>VLOOKUP(B64,Master_Item!B:I,8,0)</f>
        <v>12</v>
      </c>
      <c r="O64" s="4">
        <f t="shared" si="2"/>
        <v>3084</v>
      </c>
      <c r="P64" s="4">
        <f t="shared" si="3"/>
        <v>0</v>
      </c>
      <c r="Q64" s="4">
        <f t="shared" si="4"/>
        <v>11280</v>
      </c>
      <c r="R64" s="4">
        <f t="shared" si="5"/>
        <v>0</v>
      </c>
      <c r="S64" s="4">
        <f t="shared" si="6"/>
        <v>14364</v>
      </c>
      <c r="T64" s="4">
        <f t="shared" si="7"/>
        <v>1812</v>
      </c>
      <c r="U64" s="4">
        <f t="shared" si="8"/>
        <v>0</v>
      </c>
      <c r="V64" s="4">
        <f t="shared" si="9"/>
        <v>11280</v>
      </c>
      <c r="W64" s="4">
        <f t="shared" si="10"/>
        <v>0</v>
      </c>
      <c r="X64" s="4">
        <f t="shared" si="11"/>
        <v>13092</v>
      </c>
    </row>
    <row r="65" spans="1:24">
      <c r="A65" s="13">
        <v>12</v>
      </c>
      <c r="B65" s="2">
        <v>310001994</v>
      </c>
      <c r="C65" s="1" t="s">
        <v>64</v>
      </c>
      <c r="D65" s="1" t="s">
        <v>121</v>
      </c>
      <c r="E65" s="12">
        <f>_xlfn.IFNA(VLOOKUP($B65,'FST OMT'!$C:$Y,$A65,0),0)</f>
        <v>160</v>
      </c>
      <c r="F65" s="12">
        <f>_xlfn.IFNA(VLOOKUP($B65,'FST CV'!$C:$Y,$A65,0),0)</f>
        <v>5</v>
      </c>
      <c r="G65" s="12">
        <f>_xlfn.IFNA(VLOOKUP($B65,'FST TT'!$C:$Y,$A65,0),0)</f>
        <v>1790</v>
      </c>
      <c r="I65" s="4">
        <f>_xlfn.IFNA(VLOOKUP($B65,'FST OMT'!$C:$X,21,0),0)</f>
        <v>220</v>
      </c>
      <c r="J65" s="4">
        <f>_xlfn.IFNA(VLOOKUP($B65,'FST CV'!$C:$X,21,0),0)</f>
        <v>5</v>
      </c>
      <c r="K65" s="4">
        <f>_xlfn.IFNA(VLOOKUP($B65,'FST TT'!$C:$X,21,0),0)</f>
        <v>1790</v>
      </c>
      <c r="N65" s="34">
        <f>VLOOKUP(B65,Master_Item!B:I,8,0)</f>
        <v>12</v>
      </c>
      <c r="O65" s="4">
        <f t="shared" si="2"/>
        <v>1920</v>
      </c>
      <c r="P65" s="4">
        <f t="shared" si="3"/>
        <v>60</v>
      </c>
      <c r="Q65" s="4">
        <f t="shared" si="4"/>
        <v>21480</v>
      </c>
      <c r="R65" s="4">
        <f t="shared" si="5"/>
        <v>0</v>
      </c>
      <c r="S65" s="4">
        <f t="shared" si="6"/>
        <v>23460</v>
      </c>
      <c r="T65" s="4">
        <f t="shared" si="7"/>
        <v>2640</v>
      </c>
      <c r="U65" s="4">
        <f t="shared" si="8"/>
        <v>60</v>
      </c>
      <c r="V65" s="4">
        <f t="shared" si="9"/>
        <v>21480</v>
      </c>
      <c r="W65" s="4">
        <f t="shared" si="10"/>
        <v>0</v>
      </c>
      <c r="X65" s="4">
        <f t="shared" si="11"/>
        <v>24180</v>
      </c>
    </row>
    <row r="66" spans="1:24">
      <c r="A66" s="13">
        <v>13</v>
      </c>
      <c r="B66" s="2">
        <v>310001994</v>
      </c>
      <c r="C66" s="1" t="s">
        <v>64</v>
      </c>
      <c r="D66" s="1" t="s">
        <v>122</v>
      </c>
      <c r="E66" s="12">
        <f>_xlfn.IFNA(VLOOKUP($B66,'FST OMT'!$C:$Y,$A66,0),0)</f>
        <v>513</v>
      </c>
      <c r="F66" s="12">
        <f>_xlfn.IFNA(VLOOKUP($B66,'FST CV'!$C:$Y,$A66,0),0)</f>
        <v>49</v>
      </c>
      <c r="G66" s="12">
        <f>_xlfn.IFNA(VLOOKUP($B66,'FST TT'!$C:$Y,$A66,0),0)</f>
        <v>1436</v>
      </c>
      <c r="I66" s="4">
        <f>_xlfn.IFNA(VLOOKUP($B66,'FST OMT'!$C:$X,22,0),0)</f>
        <v>560</v>
      </c>
      <c r="J66" s="4">
        <f>_xlfn.IFNA(VLOOKUP($B66,'FST CV'!$C:$X,22,0),0)</f>
        <v>49</v>
      </c>
      <c r="K66" s="4">
        <f>_xlfn.IFNA(VLOOKUP($B66,'FST TT'!$C:$X,22,0),0)</f>
        <v>1580</v>
      </c>
      <c r="N66" s="34">
        <f>VLOOKUP(B66,Master_Item!B:I,8,0)</f>
        <v>12</v>
      </c>
      <c r="O66" s="4">
        <f t="shared" si="2"/>
        <v>6156</v>
      </c>
      <c r="P66" s="4">
        <f t="shared" si="3"/>
        <v>588</v>
      </c>
      <c r="Q66" s="4">
        <f t="shared" si="4"/>
        <v>17232</v>
      </c>
      <c r="R66" s="4">
        <f t="shared" si="5"/>
        <v>0</v>
      </c>
      <c r="S66" s="4">
        <f t="shared" si="6"/>
        <v>23976</v>
      </c>
      <c r="T66" s="4">
        <f t="shared" si="7"/>
        <v>6720</v>
      </c>
      <c r="U66" s="4">
        <f t="shared" si="8"/>
        <v>588</v>
      </c>
      <c r="V66" s="4">
        <f t="shared" si="9"/>
        <v>18960</v>
      </c>
      <c r="W66" s="4">
        <f t="shared" si="10"/>
        <v>0</v>
      </c>
      <c r="X66" s="4">
        <f t="shared" si="11"/>
        <v>26268</v>
      </c>
    </row>
    <row r="67" spans="1:24">
      <c r="A67" s="13">
        <v>11</v>
      </c>
      <c r="B67" s="2">
        <v>310001994</v>
      </c>
      <c r="C67" s="1" t="s">
        <v>64</v>
      </c>
      <c r="D67" s="1" t="s">
        <v>123</v>
      </c>
      <c r="H67" s="4">
        <f>_xlfn.IFNA(VLOOKUP(B67,'FST MT'!A:M,$A67,0),0)</f>
        <v>46238</v>
      </c>
      <c r="I67" s="1"/>
      <c r="J67" s="1"/>
      <c r="K67" s="1"/>
      <c r="L67" s="4">
        <f>_xlfn.IFNA(VLOOKUP(B67,'FST MT'!C:BP,66,0),0)</f>
        <v>0</v>
      </c>
      <c r="N67" s="34">
        <f>VLOOKUP(B67,Master_Item!B:I,8,0)</f>
        <v>12</v>
      </c>
      <c r="O67" s="4">
        <f t="shared" si="2"/>
        <v>0</v>
      </c>
      <c r="P67" s="4">
        <f t="shared" si="3"/>
        <v>0</v>
      </c>
      <c r="Q67" s="4">
        <f t="shared" si="4"/>
        <v>0</v>
      </c>
      <c r="R67" s="4">
        <f t="shared" si="5"/>
        <v>554856</v>
      </c>
      <c r="S67" s="4">
        <f t="shared" si="6"/>
        <v>554856</v>
      </c>
      <c r="T67" s="4">
        <f t="shared" si="7"/>
        <v>0</v>
      </c>
      <c r="U67" s="4">
        <f t="shared" si="8"/>
        <v>0</v>
      </c>
      <c r="V67" s="4">
        <f t="shared" si="9"/>
        <v>0</v>
      </c>
      <c r="W67" s="4">
        <f t="shared" si="10"/>
        <v>0</v>
      </c>
      <c r="X67" s="4">
        <f t="shared" si="11"/>
        <v>0</v>
      </c>
    </row>
    <row r="68" spans="1:24">
      <c r="A68" s="13">
        <v>6</v>
      </c>
      <c r="B68" s="2">
        <v>310001995</v>
      </c>
      <c r="C68" s="1" t="s">
        <v>71</v>
      </c>
      <c r="D68" s="1" t="s">
        <v>115</v>
      </c>
      <c r="E68" s="12">
        <f>_xlfn.IFNA(VLOOKUP($B68,'FST OMT'!$C:$Y,$A68,0),0)</f>
        <v>0</v>
      </c>
      <c r="F68" s="12">
        <f>_xlfn.IFNA(VLOOKUP($B68,'FST CV'!$C:$Y,$A68,0),0)</f>
        <v>0</v>
      </c>
      <c r="G68" s="12">
        <f>_xlfn.IFNA(VLOOKUP($B68,'FST TT'!$C:$Y,$A68,0),0)</f>
        <v>0</v>
      </c>
      <c r="I68" s="4">
        <f>_xlfn.IFNA(VLOOKUP($B68,'FST OMT'!$C:$X,15,0),0)</f>
        <v>0</v>
      </c>
      <c r="J68" s="4">
        <f>_xlfn.IFNA(VLOOKUP($B68,'FST CV'!$C:$X,15,0),0)</f>
        <v>0</v>
      </c>
      <c r="K68" s="4">
        <f>_xlfn.IFNA(VLOOKUP($B68,'FST TT'!$C:$X,15,0),0)</f>
        <v>0</v>
      </c>
      <c r="N68" s="34">
        <f>VLOOKUP(B68,Master_Item!B:I,8,0)</f>
        <v>9.6</v>
      </c>
      <c r="O68" s="4">
        <f t="shared" si="2"/>
        <v>0</v>
      </c>
      <c r="P68" s="4">
        <f t="shared" si="3"/>
        <v>0</v>
      </c>
      <c r="Q68" s="4">
        <f t="shared" si="4"/>
        <v>0</v>
      </c>
      <c r="R68" s="4">
        <f t="shared" si="5"/>
        <v>0</v>
      </c>
      <c r="S68" s="4">
        <f t="shared" si="6"/>
        <v>0</v>
      </c>
      <c r="T68" s="4">
        <f t="shared" si="7"/>
        <v>0</v>
      </c>
      <c r="U68" s="4">
        <f t="shared" si="8"/>
        <v>0</v>
      </c>
      <c r="V68" s="4">
        <f t="shared" si="9"/>
        <v>0</v>
      </c>
      <c r="W68" s="4">
        <f t="shared" si="10"/>
        <v>0</v>
      </c>
      <c r="X68" s="4">
        <f t="shared" si="11"/>
        <v>0</v>
      </c>
    </row>
    <row r="69" spans="1:24">
      <c r="A69" s="13">
        <v>7</v>
      </c>
      <c r="B69" s="2">
        <v>310001995</v>
      </c>
      <c r="C69" s="1" t="s">
        <v>71</v>
      </c>
      <c r="D69" s="1" t="s">
        <v>116</v>
      </c>
      <c r="E69" s="12">
        <f>_xlfn.IFNA(VLOOKUP($B69,'FST OMT'!$C:$Y,$A69,0),0)</f>
        <v>0</v>
      </c>
      <c r="F69" s="12">
        <f>_xlfn.IFNA(VLOOKUP($B69,'FST CV'!$C:$Y,$A69,0),0)</f>
        <v>0</v>
      </c>
      <c r="G69" s="12">
        <f>_xlfn.IFNA(VLOOKUP($B69,'FST TT'!$C:$Y,$A69,0),0)</f>
        <v>0</v>
      </c>
      <c r="I69" s="4">
        <f>_xlfn.IFNA(VLOOKUP($B69,'FST OMT'!$C:$X,16,0),0)</f>
        <v>0</v>
      </c>
      <c r="J69" s="4">
        <f>_xlfn.IFNA(VLOOKUP($B69,'FST CV'!$C:$X,16,0),0)</f>
        <v>0</v>
      </c>
      <c r="K69" s="4">
        <f>_xlfn.IFNA(VLOOKUP($B69,'FST TT'!$C:$X,16,0),0)</f>
        <v>0</v>
      </c>
      <c r="N69" s="34">
        <f>VLOOKUP(B69,Master_Item!B:I,8,0)</f>
        <v>9.6</v>
      </c>
      <c r="O69" s="4">
        <f t="shared" si="2"/>
        <v>0</v>
      </c>
      <c r="P69" s="4">
        <f t="shared" si="3"/>
        <v>0</v>
      </c>
      <c r="Q69" s="4">
        <f t="shared" si="4"/>
        <v>0</v>
      </c>
      <c r="R69" s="4">
        <f t="shared" si="5"/>
        <v>0</v>
      </c>
      <c r="S69" s="4">
        <f t="shared" si="6"/>
        <v>0</v>
      </c>
      <c r="T69" s="4">
        <f t="shared" si="7"/>
        <v>0</v>
      </c>
      <c r="U69" s="4">
        <f t="shared" si="8"/>
        <v>0</v>
      </c>
      <c r="V69" s="4">
        <f t="shared" si="9"/>
        <v>0</v>
      </c>
      <c r="W69" s="4">
        <f t="shared" si="10"/>
        <v>0</v>
      </c>
      <c r="X69" s="4">
        <f t="shared" si="11"/>
        <v>0</v>
      </c>
    </row>
    <row r="70" spans="1:24">
      <c r="A70" s="13">
        <v>8</v>
      </c>
      <c r="B70" s="2">
        <v>310001995</v>
      </c>
      <c r="C70" s="1" t="s">
        <v>71</v>
      </c>
      <c r="D70" s="1" t="s">
        <v>117</v>
      </c>
      <c r="E70" s="12">
        <f>_xlfn.IFNA(VLOOKUP($B70,'FST OMT'!$C:$Y,$A70,0),0)</f>
        <v>60</v>
      </c>
      <c r="F70" s="12">
        <f>_xlfn.IFNA(VLOOKUP($B70,'FST CV'!$C:$Y,$A70,0),0)</f>
        <v>0</v>
      </c>
      <c r="G70" s="12">
        <f>_xlfn.IFNA(VLOOKUP($B70,'FST TT'!$C:$Y,$A70,0),0)</f>
        <v>0</v>
      </c>
      <c r="I70" s="4">
        <f>_xlfn.IFNA(VLOOKUP($B70,'FST OMT'!$C:$X,17,0),0)</f>
        <v>95</v>
      </c>
      <c r="J70" s="4">
        <f>_xlfn.IFNA(VLOOKUP($B70,'FST CV'!$C:$X,17,0),0)</f>
        <v>0</v>
      </c>
      <c r="K70" s="4">
        <f>_xlfn.IFNA(VLOOKUP($B70,'FST TT'!$C:$X,17,0),0)</f>
        <v>0</v>
      </c>
      <c r="N70" s="34">
        <f>VLOOKUP(B70,Master_Item!B:I,8,0)</f>
        <v>9.6</v>
      </c>
      <c r="O70" s="4">
        <f t="shared" ref="O70:O133" si="12">$N70*E70</f>
        <v>576</v>
      </c>
      <c r="P70" s="4">
        <f t="shared" ref="P70:P133" si="13">$N70*F70</f>
        <v>0</v>
      </c>
      <c r="Q70" s="4">
        <f t="shared" ref="Q70:Q133" si="14">$N70*G70</f>
        <v>0</v>
      </c>
      <c r="R70" s="4">
        <f t="shared" ref="R70:R133" si="15">$N70*H70</f>
        <v>0</v>
      </c>
      <c r="S70" s="4">
        <f t="shared" ref="S70:S133" si="16">SUM(O70:R70)</f>
        <v>576</v>
      </c>
      <c r="T70" s="4">
        <f t="shared" ref="T70:T133" si="17">$N70*I70</f>
        <v>912</v>
      </c>
      <c r="U70" s="4">
        <f t="shared" ref="U70:U133" si="18">$N70*J70</f>
        <v>0</v>
      </c>
      <c r="V70" s="4">
        <f t="shared" ref="V70:V133" si="19">$N70*K70</f>
        <v>0</v>
      </c>
      <c r="W70" s="4">
        <f t="shared" ref="W70:W133" si="20">$N70*L70</f>
        <v>0</v>
      </c>
      <c r="X70" s="4">
        <f t="shared" ref="X70:X133" si="21">SUM(T70:W70)</f>
        <v>912</v>
      </c>
    </row>
    <row r="71" spans="1:24">
      <c r="A71" s="13">
        <v>9</v>
      </c>
      <c r="B71" s="2">
        <v>310001995</v>
      </c>
      <c r="C71" s="1" t="s">
        <v>71</v>
      </c>
      <c r="D71" s="1" t="s">
        <v>118</v>
      </c>
      <c r="E71" s="12">
        <f>_xlfn.IFNA(VLOOKUP($B71,'FST OMT'!$C:$Y,$A71,0),0)</f>
        <v>32</v>
      </c>
      <c r="F71" s="12">
        <f>_xlfn.IFNA(VLOOKUP($B71,'FST CV'!$C:$Y,$A71,0),0)</f>
        <v>0</v>
      </c>
      <c r="G71" s="12">
        <f>_xlfn.IFNA(VLOOKUP($B71,'FST TT'!$C:$Y,$A71,0),0)</f>
        <v>0</v>
      </c>
      <c r="I71" s="4">
        <f>_xlfn.IFNA(VLOOKUP($B71,'FST OMT'!$C:$X,18,0),0)</f>
        <v>90</v>
      </c>
      <c r="J71" s="4">
        <f>_xlfn.IFNA(VLOOKUP($B71,'FST CV'!$C:$X,18,0),0)</f>
        <v>0</v>
      </c>
      <c r="K71" s="4">
        <f>_xlfn.IFNA(VLOOKUP($B71,'FST TT'!$C:$X,18,0),0)</f>
        <v>0</v>
      </c>
      <c r="N71" s="34">
        <f>VLOOKUP(B71,Master_Item!B:I,8,0)</f>
        <v>9.6</v>
      </c>
      <c r="O71" s="4">
        <f t="shared" si="12"/>
        <v>307.2</v>
      </c>
      <c r="P71" s="4">
        <f t="shared" si="13"/>
        <v>0</v>
      </c>
      <c r="Q71" s="4">
        <f t="shared" si="14"/>
        <v>0</v>
      </c>
      <c r="R71" s="4">
        <f t="shared" si="15"/>
        <v>0</v>
      </c>
      <c r="S71" s="4">
        <f t="shared" si="16"/>
        <v>307.2</v>
      </c>
      <c r="T71" s="4">
        <f t="shared" si="17"/>
        <v>864</v>
      </c>
      <c r="U71" s="4">
        <f t="shared" si="18"/>
        <v>0</v>
      </c>
      <c r="V71" s="4">
        <f t="shared" si="19"/>
        <v>0</v>
      </c>
      <c r="W71" s="4">
        <f t="shared" si="20"/>
        <v>0</v>
      </c>
      <c r="X71" s="4">
        <f t="shared" si="21"/>
        <v>864</v>
      </c>
    </row>
    <row r="72" spans="1:24">
      <c r="A72" s="13">
        <v>10</v>
      </c>
      <c r="B72" s="2">
        <v>310001995</v>
      </c>
      <c r="C72" s="1" t="s">
        <v>71</v>
      </c>
      <c r="D72" s="1" t="s">
        <v>119</v>
      </c>
      <c r="E72" s="12">
        <f>_xlfn.IFNA(VLOOKUP($B72,'FST OMT'!$C:$Y,$A72,0),0)</f>
        <v>0</v>
      </c>
      <c r="F72" s="12">
        <f>_xlfn.IFNA(VLOOKUP($B72,'FST CV'!$C:$Y,$A72,0),0)</f>
        <v>0</v>
      </c>
      <c r="G72" s="12">
        <f>_xlfn.IFNA(VLOOKUP($B72,'FST TT'!$C:$Y,$A72,0),0)</f>
        <v>0</v>
      </c>
      <c r="I72" s="4">
        <f>_xlfn.IFNA(VLOOKUP($B72,'FST OMT'!$C:$X,19,0),0)</f>
        <v>0</v>
      </c>
      <c r="J72" s="4">
        <f>_xlfn.IFNA(VLOOKUP($B72,'FST CV'!$C:$X,19,0),0)</f>
        <v>0</v>
      </c>
      <c r="K72" s="4">
        <f>_xlfn.IFNA(VLOOKUP($B72,'FST TT'!$C:$X,19,0),0)</f>
        <v>0</v>
      </c>
      <c r="N72" s="34">
        <f>VLOOKUP(B72,Master_Item!B:I,8,0)</f>
        <v>9.6</v>
      </c>
      <c r="O72" s="4">
        <f t="shared" si="12"/>
        <v>0</v>
      </c>
      <c r="P72" s="4">
        <f t="shared" si="13"/>
        <v>0</v>
      </c>
      <c r="Q72" s="4">
        <f t="shared" si="14"/>
        <v>0</v>
      </c>
      <c r="R72" s="4">
        <f t="shared" si="15"/>
        <v>0</v>
      </c>
      <c r="S72" s="4">
        <f t="shared" si="16"/>
        <v>0</v>
      </c>
      <c r="T72" s="4">
        <f t="shared" si="17"/>
        <v>0</v>
      </c>
      <c r="U72" s="4">
        <f t="shared" si="18"/>
        <v>0</v>
      </c>
      <c r="V72" s="4">
        <f t="shared" si="19"/>
        <v>0</v>
      </c>
      <c r="W72" s="4">
        <f t="shared" si="20"/>
        <v>0</v>
      </c>
      <c r="X72" s="4">
        <f t="shared" si="21"/>
        <v>0</v>
      </c>
    </row>
    <row r="73" spans="1:24">
      <c r="A73" s="13">
        <v>11</v>
      </c>
      <c r="B73" s="2">
        <v>310001995</v>
      </c>
      <c r="C73" s="1" t="s">
        <v>71</v>
      </c>
      <c r="D73" s="1" t="s">
        <v>120</v>
      </c>
      <c r="E73" s="12">
        <f>_xlfn.IFNA(VLOOKUP($B73,'FST OMT'!$C:$Y,$A73,0),0)</f>
        <v>0</v>
      </c>
      <c r="F73" s="12">
        <f>_xlfn.IFNA(VLOOKUP($B73,'FST CV'!$C:$Y,$A73,0),0)</f>
        <v>0</v>
      </c>
      <c r="G73" s="12">
        <f>_xlfn.IFNA(VLOOKUP($B73,'FST TT'!$C:$Y,$A73,0),0)</f>
        <v>0</v>
      </c>
      <c r="I73" s="4">
        <f>_xlfn.IFNA(VLOOKUP($B73,'FST OMT'!$C:$X,20,0),0)</f>
        <v>0</v>
      </c>
      <c r="J73" s="4">
        <f>_xlfn.IFNA(VLOOKUP($B73,'FST CV'!$C:$X,20,0),0)</f>
        <v>0</v>
      </c>
      <c r="K73" s="4">
        <f>_xlfn.IFNA(VLOOKUP($B73,'FST TT'!$C:$X,20,0),0)</f>
        <v>0</v>
      </c>
      <c r="N73" s="34">
        <f>VLOOKUP(B73,Master_Item!B:I,8,0)</f>
        <v>9.6</v>
      </c>
      <c r="O73" s="4">
        <f t="shared" si="12"/>
        <v>0</v>
      </c>
      <c r="P73" s="4">
        <f t="shared" si="13"/>
        <v>0</v>
      </c>
      <c r="Q73" s="4">
        <f t="shared" si="14"/>
        <v>0</v>
      </c>
      <c r="R73" s="4">
        <f t="shared" si="15"/>
        <v>0</v>
      </c>
      <c r="S73" s="4">
        <f t="shared" si="16"/>
        <v>0</v>
      </c>
      <c r="T73" s="4">
        <f t="shared" si="17"/>
        <v>0</v>
      </c>
      <c r="U73" s="4">
        <f t="shared" si="18"/>
        <v>0</v>
      </c>
      <c r="V73" s="4">
        <f t="shared" si="19"/>
        <v>0</v>
      </c>
      <c r="W73" s="4">
        <f t="shared" si="20"/>
        <v>0</v>
      </c>
      <c r="X73" s="4">
        <f t="shared" si="21"/>
        <v>0</v>
      </c>
    </row>
    <row r="74" spans="1:24">
      <c r="A74" s="13">
        <v>12</v>
      </c>
      <c r="B74" s="2">
        <v>310001995</v>
      </c>
      <c r="C74" s="1" t="s">
        <v>71</v>
      </c>
      <c r="D74" s="1" t="s">
        <v>121</v>
      </c>
      <c r="E74" s="12">
        <f>_xlfn.IFNA(VLOOKUP($B74,'FST OMT'!$C:$Y,$A74,0),0)</f>
        <v>0</v>
      </c>
      <c r="F74" s="12">
        <f>_xlfn.IFNA(VLOOKUP($B74,'FST CV'!$C:$Y,$A74,0),0)</f>
        <v>0</v>
      </c>
      <c r="G74" s="12">
        <f>_xlfn.IFNA(VLOOKUP($B74,'FST TT'!$C:$Y,$A74,0),0)</f>
        <v>0</v>
      </c>
      <c r="I74" s="4">
        <f>_xlfn.IFNA(VLOOKUP($B74,'FST OMT'!$C:$X,21,0),0)</f>
        <v>0</v>
      </c>
      <c r="J74" s="4">
        <f>_xlfn.IFNA(VLOOKUP($B74,'FST CV'!$C:$X,21,0),0)</f>
        <v>0</v>
      </c>
      <c r="K74" s="4">
        <f>_xlfn.IFNA(VLOOKUP($B74,'FST TT'!$C:$X,21,0),0)</f>
        <v>0</v>
      </c>
      <c r="N74" s="34">
        <f>VLOOKUP(B74,Master_Item!B:I,8,0)</f>
        <v>9.6</v>
      </c>
      <c r="O74" s="4">
        <f t="shared" si="12"/>
        <v>0</v>
      </c>
      <c r="P74" s="4">
        <f t="shared" si="13"/>
        <v>0</v>
      </c>
      <c r="Q74" s="4">
        <f t="shared" si="14"/>
        <v>0</v>
      </c>
      <c r="R74" s="4">
        <f t="shared" si="15"/>
        <v>0</v>
      </c>
      <c r="S74" s="4">
        <f t="shared" si="16"/>
        <v>0</v>
      </c>
      <c r="T74" s="4">
        <f t="shared" si="17"/>
        <v>0</v>
      </c>
      <c r="U74" s="4">
        <f t="shared" si="18"/>
        <v>0</v>
      </c>
      <c r="V74" s="4">
        <f t="shared" si="19"/>
        <v>0</v>
      </c>
      <c r="W74" s="4">
        <f t="shared" si="20"/>
        <v>0</v>
      </c>
      <c r="X74" s="4">
        <f t="shared" si="21"/>
        <v>0</v>
      </c>
    </row>
    <row r="75" spans="1:24">
      <c r="A75" s="13">
        <v>13</v>
      </c>
      <c r="B75" s="2">
        <v>310001995</v>
      </c>
      <c r="C75" s="1" t="s">
        <v>71</v>
      </c>
      <c r="D75" s="1" t="s">
        <v>122</v>
      </c>
      <c r="E75" s="12">
        <f>_xlfn.IFNA(VLOOKUP($B75,'FST OMT'!$C:$Y,$A75,0),0)</f>
        <v>300</v>
      </c>
      <c r="F75" s="12">
        <f>_xlfn.IFNA(VLOOKUP($B75,'FST CV'!$C:$Y,$A75,0),0)</f>
        <v>0</v>
      </c>
      <c r="G75" s="12">
        <f>_xlfn.IFNA(VLOOKUP($B75,'FST TT'!$C:$Y,$A75,0),0)</f>
        <v>0</v>
      </c>
      <c r="I75" s="4">
        <f>_xlfn.IFNA(VLOOKUP($B75,'FST OMT'!$C:$X,22,0),0)</f>
        <v>300</v>
      </c>
      <c r="J75" s="4">
        <f>_xlfn.IFNA(VLOOKUP($B75,'FST CV'!$C:$X,22,0),0)</f>
        <v>0</v>
      </c>
      <c r="K75" s="4">
        <f>_xlfn.IFNA(VLOOKUP($B75,'FST TT'!$C:$X,22,0),0)</f>
        <v>0</v>
      </c>
      <c r="N75" s="34">
        <f>VLOOKUP(B75,Master_Item!B:I,8,0)</f>
        <v>9.6</v>
      </c>
      <c r="O75" s="4">
        <f t="shared" si="12"/>
        <v>2880</v>
      </c>
      <c r="P75" s="4">
        <f t="shared" si="13"/>
        <v>0</v>
      </c>
      <c r="Q75" s="4">
        <f t="shared" si="14"/>
        <v>0</v>
      </c>
      <c r="R75" s="4">
        <f t="shared" si="15"/>
        <v>0</v>
      </c>
      <c r="S75" s="4">
        <f t="shared" si="16"/>
        <v>2880</v>
      </c>
      <c r="T75" s="4">
        <f t="shared" si="17"/>
        <v>2880</v>
      </c>
      <c r="U75" s="4">
        <f t="shared" si="18"/>
        <v>0</v>
      </c>
      <c r="V75" s="4">
        <f t="shared" si="19"/>
        <v>0</v>
      </c>
      <c r="W75" s="4">
        <f t="shared" si="20"/>
        <v>0</v>
      </c>
      <c r="X75" s="4">
        <f t="shared" si="21"/>
        <v>2880</v>
      </c>
    </row>
    <row r="76" spans="1:24">
      <c r="A76" s="13">
        <v>11</v>
      </c>
      <c r="B76" s="2">
        <v>310001995</v>
      </c>
      <c r="C76" s="1" t="s">
        <v>71</v>
      </c>
      <c r="D76" s="1" t="s">
        <v>123</v>
      </c>
      <c r="H76" s="4">
        <f>_xlfn.IFNA(VLOOKUP(B76,'FST MT'!A:M,$A76,0),0)</f>
        <v>70527</v>
      </c>
      <c r="I76" s="1"/>
      <c r="J76" s="1"/>
      <c r="K76" s="1"/>
      <c r="L76" s="4">
        <f>_xlfn.IFNA(VLOOKUP(B76,'FST MT'!C:BP,66,0),0)</f>
        <v>0</v>
      </c>
      <c r="N76" s="34">
        <f>VLOOKUP(B76,Master_Item!B:I,8,0)</f>
        <v>9.6</v>
      </c>
      <c r="O76" s="4">
        <f t="shared" si="12"/>
        <v>0</v>
      </c>
      <c r="P76" s="4">
        <f t="shared" si="13"/>
        <v>0</v>
      </c>
      <c r="Q76" s="4">
        <f t="shared" si="14"/>
        <v>0</v>
      </c>
      <c r="R76" s="4">
        <f t="shared" si="15"/>
        <v>677059.2</v>
      </c>
      <c r="S76" s="4">
        <f t="shared" si="16"/>
        <v>677059.2</v>
      </c>
      <c r="T76" s="4">
        <f t="shared" si="17"/>
        <v>0</v>
      </c>
      <c r="U76" s="4">
        <f t="shared" si="18"/>
        <v>0</v>
      </c>
      <c r="V76" s="4">
        <f t="shared" si="19"/>
        <v>0</v>
      </c>
      <c r="W76" s="4">
        <f t="shared" si="20"/>
        <v>0</v>
      </c>
      <c r="X76" s="4">
        <f t="shared" si="21"/>
        <v>0</v>
      </c>
    </row>
    <row r="77" spans="1:24">
      <c r="A77" s="13">
        <v>6</v>
      </c>
      <c r="B77" s="2">
        <v>310001996</v>
      </c>
      <c r="C77" s="1" t="s">
        <v>72</v>
      </c>
      <c r="D77" s="1" t="s">
        <v>115</v>
      </c>
      <c r="E77" s="12">
        <f>_xlfn.IFNA(VLOOKUP($B77,'FST OMT'!$C:$Y,$A77,0),0)</f>
        <v>0</v>
      </c>
      <c r="F77" s="12">
        <f>_xlfn.IFNA(VLOOKUP($B77,'FST CV'!$C:$Y,$A77,0),0)</f>
        <v>0</v>
      </c>
      <c r="G77" s="12">
        <f>_xlfn.IFNA(VLOOKUP($B77,'FST TT'!$C:$Y,$A77,0),0)</f>
        <v>0</v>
      </c>
      <c r="I77" s="4">
        <f>_xlfn.IFNA(VLOOKUP($B77,'FST OMT'!$C:$X,15,0),0)</f>
        <v>0</v>
      </c>
      <c r="J77" s="4">
        <f>_xlfn.IFNA(VLOOKUP($B77,'FST CV'!$C:$X,15,0),0)</f>
        <v>0</v>
      </c>
      <c r="K77" s="4">
        <f>_xlfn.IFNA(VLOOKUP($B77,'FST TT'!$C:$X,15,0),0)</f>
        <v>0</v>
      </c>
      <c r="N77" s="34">
        <f>VLOOKUP(B77,Master_Item!B:I,8,0)</f>
        <v>9.6</v>
      </c>
      <c r="O77" s="4">
        <f t="shared" si="12"/>
        <v>0</v>
      </c>
      <c r="P77" s="4">
        <f t="shared" si="13"/>
        <v>0</v>
      </c>
      <c r="Q77" s="4">
        <f t="shared" si="14"/>
        <v>0</v>
      </c>
      <c r="R77" s="4">
        <f t="shared" si="15"/>
        <v>0</v>
      </c>
      <c r="S77" s="4">
        <f t="shared" si="16"/>
        <v>0</v>
      </c>
      <c r="T77" s="4">
        <f t="shared" si="17"/>
        <v>0</v>
      </c>
      <c r="U77" s="4">
        <f t="shared" si="18"/>
        <v>0</v>
      </c>
      <c r="V77" s="4">
        <f t="shared" si="19"/>
        <v>0</v>
      </c>
      <c r="W77" s="4">
        <f t="shared" si="20"/>
        <v>0</v>
      </c>
      <c r="X77" s="4">
        <f t="shared" si="21"/>
        <v>0</v>
      </c>
    </row>
    <row r="78" spans="1:24">
      <c r="A78" s="13">
        <v>7</v>
      </c>
      <c r="B78" s="2">
        <v>310001996</v>
      </c>
      <c r="C78" s="1" t="s">
        <v>72</v>
      </c>
      <c r="D78" s="1" t="s">
        <v>116</v>
      </c>
      <c r="E78" s="12">
        <f>_xlfn.IFNA(VLOOKUP($B78,'FST OMT'!$C:$Y,$A78,0),0)</f>
        <v>0</v>
      </c>
      <c r="F78" s="12">
        <f>_xlfn.IFNA(VLOOKUP($B78,'FST CV'!$C:$Y,$A78,0),0)</f>
        <v>0</v>
      </c>
      <c r="G78" s="12">
        <f>_xlfn.IFNA(VLOOKUP($B78,'FST TT'!$C:$Y,$A78,0),0)</f>
        <v>0</v>
      </c>
      <c r="I78" s="4">
        <f>_xlfn.IFNA(VLOOKUP($B78,'FST OMT'!$C:$X,16,0),0)</f>
        <v>0</v>
      </c>
      <c r="J78" s="4">
        <f>_xlfn.IFNA(VLOOKUP($B78,'FST CV'!$C:$X,16,0),0)</f>
        <v>0</v>
      </c>
      <c r="K78" s="4">
        <f>_xlfn.IFNA(VLOOKUP($B78,'FST TT'!$C:$X,16,0),0)</f>
        <v>0</v>
      </c>
      <c r="N78" s="34">
        <f>VLOOKUP(B78,Master_Item!B:I,8,0)</f>
        <v>9.6</v>
      </c>
      <c r="O78" s="4">
        <f t="shared" si="12"/>
        <v>0</v>
      </c>
      <c r="P78" s="4">
        <f t="shared" si="13"/>
        <v>0</v>
      </c>
      <c r="Q78" s="4">
        <f t="shared" si="14"/>
        <v>0</v>
      </c>
      <c r="R78" s="4">
        <f t="shared" si="15"/>
        <v>0</v>
      </c>
      <c r="S78" s="4">
        <f t="shared" si="16"/>
        <v>0</v>
      </c>
      <c r="T78" s="4">
        <f t="shared" si="17"/>
        <v>0</v>
      </c>
      <c r="U78" s="4">
        <f t="shared" si="18"/>
        <v>0</v>
      </c>
      <c r="V78" s="4">
        <f t="shared" si="19"/>
        <v>0</v>
      </c>
      <c r="W78" s="4">
        <f t="shared" si="20"/>
        <v>0</v>
      </c>
      <c r="X78" s="4">
        <f t="shared" si="21"/>
        <v>0</v>
      </c>
    </row>
    <row r="79" spans="1:24">
      <c r="A79" s="13">
        <v>8</v>
      </c>
      <c r="B79" s="2">
        <v>310001996</v>
      </c>
      <c r="C79" s="1" t="s">
        <v>72</v>
      </c>
      <c r="D79" s="1" t="s">
        <v>117</v>
      </c>
      <c r="E79" s="12">
        <f>_xlfn.IFNA(VLOOKUP($B79,'FST OMT'!$C:$Y,$A79,0),0)</f>
        <v>0</v>
      </c>
      <c r="F79" s="12">
        <f>_xlfn.IFNA(VLOOKUP($B79,'FST CV'!$C:$Y,$A79,0),0)</f>
        <v>0</v>
      </c>
      <c r="G79" s="12">
        <f>_xlfn.IFNA(VLOOKUP($B79,'FST TT'!$C:$Y,$A79,0),0)</f>
        <v>0</v>
      </c>
      <c r="I79" s="4">
        <f>_xlfn.IFNA(VLOOKUP($B79,'FST OMT'!$C:$X,17,0),0)</f>
        <v>0</v>
      </c>
      <c r="J79" s="4">
        <f>_xlfn.IFNA(VLOOKUP($B79,'FST CV'!$C:$X,17,0),0)</f>
        <v>0</v>
      </c>
      <c r="K79" s="4">
        <f>_xlfn.IFNA(VLOOKUP($B79,'FST TT'!$C:$X,17,0),0)</f>
        <v>0</v>
      </c>
      <c r="N79" s="34">
        <f>VLOOKUP(B79,Master_Item!B:I,8,0)</f>
        <v>9.6</v>
      </c>
      <c r="O79" s="4">
        <f t="shared" si="12"/>
        <v>0</v>
      </c>
      <c r="P79" s="4">
        <f t="shared" si="13"/>
        <v>0</v>
      </c>
      <c r="Q79" s="4">
        <f t="shared" si="14"/>
        <v>0</v>
      </c>
      <c r="R79" s="4">
        <f t="shared" si="15"/>
        <v>0</v>
      </c>
      <c r="S79" s="4">
        <f t="shared" si="16"/>
        <v>0</v>
      </c>
      <c r="T79" s="4">
        <f t="shared" si="17"/>
        <v>0</v>
      </c>
      <c r="U79" s="4">
        <f t="shared" si="18"/>
        <v>0</v>
      </c>
      <c r="V79" s="4">
        <f t="shared" si="19"/>
        <v>0</v>
      </c>
      <c r="W79" s="4">
        <f t="shared" si="20"/>
        <v>0</v>
      </c>
      <c r="X79" s="4">
        <f t="shared" si="21"/>
        <v>0</v>
      </c>
    </row>
    <row r="80" spans="1:24">
      <c r="A80" s="13">
        <v>9</v>
      </c>
      <c r="B80" s="2">
        <v>310001996</v>
      </c>
      <c r="C80" s="1" t="s">
        <v>72</v>
      </c>
      <c r="D80" s="1" t="s">
        <v>118</v>
      </c>
      <c r="E80" s="12">
        <f>_xlfn.IFNA(VLOOKUP($B80,'FST OMT'!$C:$Y,$A80,0),0)</f>
        <v>0</v>
      </c>
      <c r="F80" s="12">
        <f>_xlfn.IFNA(VLOOKUP($B80,'FST CV'!$C:$Y,$A80,0),0)</f>
        <v>0</v>
      </c>
      <c r="G80" s="12">
        <f>_xlfn.IFNA(VLOOKUP($B80,'FST TT'!$C:$Y,$A80,0),0)</f>
        <v>0</v>
      </c>
      <c r="I80" s="4">
        <f>_xlfn.IFNA(VLOOKUP($B80,'FST OMT'!$C:$X,18,0),0)</f>
        <v>0</v>
      </c>
      <c r="J80" s="4">
        <f>_xlfn.IFNA(VLOOKUP($B80,'FST CV'!$C:$X,18,0),0)</f>
        <v>0</v>
      </c>
      <c r="K80" s="4">
        <f>_xlfn.IFNA(VLOOKUP($B80,'FST TT'!$C:$X,18,0),0)</f>
        <v>0</v>
      </c>
      <c r="N80" s="34">
        <f>VLOOKUP(B80,Master_Item!B:I,8,0)</f>
        <v>9.6</v>
      </c>
      <c r="O80" s="4">
        <f t="shared" si="12"/>
        <v>0</v>
      </c>
      <c r="P80" s="4">
        <f t="shared" si="13"/>
        <v>0</v>
      </c>
      <c r="Q80" s="4">
        <f t="shared" si="14"/>
        <v>0</v>
      </c>
      <c r="R80" s="4">
        <f t="shared" si="15"/>
        <v>0</v>
      </c>
      <c r="S80" s="4">
        <f t="shared" si="16"/>
        <v>0</v>
      </c>
      <c r="T80" s="4">
        <f t="shared" si="17"/>
        <v>0</v>
      </c>
      <c r="U80" s="4">
        <f t="shared" si="18"/>
        <v>0</v>
      </c>
      <c r="V80" s="4">
        <f t="shared" si="19"/>
        <v>0</v>
      </c>
      <c r="W80" s="4">
        <f t="shared" si="20"/>
        <v>0</v>
      </c>
      <c r="X80" s="4">
        <f t="shared" si="21"/>
        <v>0</v>
      </c>
    </row>
    <row r="81" spans="1:24">
      <c r="A81" s="13">
        <v>10</v>
      </c>
      <c r="B81" s="2">
        <v>310001996</v>
      </c>
      <c r="C81" s="1" t="s">
        <v>72</v>
      </c>
      <c r="D81" s="1" t="s">
        <v>119</v>
      </c>
      <c r="E81" s="12">
        <f>_xlfn.IFNA(VLOOKUP($B81,'FST OMT'!$C:$Y,$A81,0),0)</f>
        <v>0</v>
      </c>
      <c r="F81" s="12">
        <f>_xlfn.IFNA(VLOOKUP($B81,'FST CV'!$C:$Y,$A81,0),0)</f>
        <v>0</v>
      </c>
      <c r="G81" s="12">
        <f>_xlfn.IFNA(VLOOKUP($B81,'FST TT'!$C:$Y,$A81,0),0)</f>
        <v>0</v>
      </c>
      <c r="I81" s="4">
        <f>_xlfn.IFNA(VLOOKUP($B81,'FST OMT'!$C:$X,19,0),0)</f>
        <v>0</v>
      </c>
      <c r="J81" s="4">
        <f>_xlfn.IFNA(VLOOKUP($B81,'FST CV'!$C:$X,19,0),0)</f>
        <v>0</v>
      </c>
      <c r="K81" s="4">
        <f>_xlfn.IFNA(VLOOKUP($B81,'FST TT'!$C:$X,19,0),0)</f>
        <v>0</v>
      </c>
      <c r="N81" s="34">
        <f>VLOOKUP(B81,Master_Item!B:I,8,0)</f>
        <v>9.6</v>
      </c>
      <c r="O81" s="4">
        <f t="shared" si="12"/>
        <v>0</v>
      </c>
      <c r="P81" s="4">
        <f t="shared" si="13"/>
        <v>0</v>
      </c>
      <c r="Q81" s="4">
        <f t="shared" si="14"/>
        <v>0</v>
      </c>
      <c r="R81" s="4">
        <f t="shared" si="15"/>
        <v>0</v>
      </c>
      <c r="S81" s="4">
        <f t="shared" si="16"/>
        <v>0</v>
      </c>
      <c r="T81" s="4">
        <f t="shared" si="17"/>
        <v>0</v>
      </c>
      <c r="U81" s="4">
        <f t="shared" si="18"/>
        <v>0</v>
      </c>
      <c r="V81" s="4">
        <f t="shared" si="19"/>
        <v>0</v>
      </c>
      <c r="W81" s="4">
        <f t="shared" si="20"/>
        <v>0</v>
      </c>
      <c r="X81" s="4">
        <f t="shared" si="21"/>
        <v>0</v>
      </c>
    </row>
    <row r="82" spans="1:24">
      <c r="A82" s="13">
        <v>11</v>
      </c>
      <c r="B82" s="2">
        <v>310001996</v>
      </c>
      <c r="C82" s="1" t="s">
        <v>72</v>
      </c>
      <c r="D82" s="1" t="s">
        <v>120</v>
      </c>
      <c r="E82" s="12">
        <f>_xlfn.IFNA(VLOOKUP($B82,'FST OMT'!$C:$Y,$A82,0),0)</f>
        <v>0</v>
      </c>
      <c r="F82" s="12">
        <f>_xlfn.IFNA(VLOOKUP($B82,'FST CV'!$C:$Y,$A82,0),0)</f>
        <v>0</v>
      </c>
      <c r="G82" s="12">
        <f>_xlfn.IFNA(VLOOKUP($B82,'FST TT'!$C:$Y,$A82,0),0)</f>
        <v>0</v>
      </c>
      <c r="I82" s="4">
        <f>_xlfn.IFNA(VLOOKUP($B82,'FST OMT'!$C:$X,20,0),0)</f>
        <v>0</v>
      </c>
      <c r="J82" s="4">
        <f>_xlfn.IFNA(VLOOKUP($B82,'FST CV'!$C:$X,20,0),0)</f>
        <v>0</v>
      </c>
      <c r="K82" s="4">
        <f>_xlfn.IFNA(VLOOKUP($B82,'FST TT'!$C:$X,20,0),0)</f>
        <v>0</v>
      </c>
      <c r="N82" s="34">
        <f>VLOOKUP(B82,Master_Item!B:I,8,0)</f>
        <v>9.6</v>
      </c>
      <c r="O82" s="4">
        <f t="shared" si="12"/>
        <v>0</v>
      </c>
      <c r="P82" s="4">
        <f t="shared" si="13"/>
        <v>0</v>
      </c>
      <c r="Q82" s="4">
        <f t="shared" si="14"/>
        <v>0</v>
      </c>
      <c r="R82" s="4">
        <f t="shared" si="15"/>
        <v>0</v>
      </c>
      <c r="S82" s="4">
        <f t="shared" si="16"/>
        <v>0</v>
      </c>
      <c r="T82" s="4">
        <f t="shared" si="17"/>
        <v>0</v>
      </c>
      <c r="U82" s="4">
        <f t="shared" si="18"/>
        <v>0</v>
      </c>
      <c r="V82" s="4">
        <f t="shared" si="19"/>
        <v>0</v>
      </c>
      <c r="W82" s="4">
        <f t="shared" si="20"/>
        <v>0</v>
      </c>
      <c r="X82" s="4">
        <f t="shared" si="21"/>
        <v>0</v>
      </c>
    </row>
    <row r="83" spans="1:24">
      <c r="A83" s="13">
        <v>12</v>
      </c>
      <c r="B83" s="2">
        <v>310001996</v>
      </c>
      <c r="C83" s="1" t="s">
        <v>72</v>
      </c>
      <c r="D83" s="1" t="s">
        <v>121</v>
      </c>
      <c r="E83" s="12">
        <f>_xlfn.IFNA(VLOOKUP($B83,'FST OMT'!$C:$Y,$A83,0),0)</f>
        <v>0</v>
      </c>
      <c r="F83" s="12">
        <f>_xlfn.IFNA(VLOOKUP($B83,'FST CV'!$C:$Y,$A83,0),0)</f>
        <v>0</v>
      </c>
      <c r="G83" s="12">
        <f>_xlfn.IFNA(VLOOKUP($B83,'FST TT'!$C:$Y,$A83,0),0)</f>
        <v>0</v>
      </c>
      <c r="I83" s="4">
        <f>_xlfn.IFNA(VLOOKUP($B83,'FST OMT'!$C:$X,21,0),0)</f>
        <v>0</v>
      </c>
      <c r="J83" s="4">
        <f>_xlfn.IFNA(VLOOKUP($B83,'FST CV'!$C:$X,21,0),0)</f>
        <v>0</v>
      </c>
      <c r="K83" s="4">
        <f>_xlfn.IFNA(VLOOKUP($B83,'FST TT'!$C:$X,21,0),0)</f>
        <v>0</v>
      </c>
      <c r="N83" s="34">
        <f>VLOOKUP(B83,Master_Item!B:I,8,0)</f>
        <v>9.6</v>
      </c>
      <c r="O83" s="4">
        <f t="shared" si="12"/>
        <v>0</v>
      </c>
      <c r="P83" s="4">
        <f t="shared" si="13"/>
        <v>0</v>
      </c>
      <c r="Q83" s="4">
        <f t="shared" si="14"/>
        <v>0</v>
      </c>
      <c r="R83" s="4">
        <f t="shared" si="15"/>
        <v>0</v>
      </c>
      <c r="S83" s="4">
        <f t="shared" si="16"/>
        <v>0</v>
      </c>
      <c r="T83" s="4">
        <f t="shared" si="17"/>
        <v>0</v>
      </c>
      <c r="U83" s="4">
        <f t="shared" si="18"/>
        <v>0</v>
      </c>
      <c r="V83" s="4">
        <f t="shared" si="19"/>
        <v>0</v>
      </c>
      <c r="W83" s="4">
        <f t="shared" si="20"/>
        <v>0</v>
      </c>
      <c r="X83" s="4">
        <f t="shared" si="21"/>
        <v>0</v>
      </c>
    </row>
    <row r="84" spans="1:24">
      <c r="A84" s="13">
        <v>13</v>
      </c>
      <c r="B84" s="2">
        <v>310001996</v>
      </c>
      <c r="C84" s="1" t="s">
        <v>72</v>
      </c>
      <c r="D84" s="1" t="s">
        <v>122</v>
      </c>
      <c r="E84" s="12">
        <f>_xlfn.IFNA(VLOOKUP($B84,'FST OMT'!$C:$Y,$A84,0),0)</f>
        <v>0</v>
      </c>
      <c r="F84" s="12">
        <f>_xlfn.IFNA(VLOOKUP($B84,'FST CV'!$C:$Y,$A84,0),0)</f>
        <v>0</v>
      </c>
      <c r="G84" s="12">
        <f>_xlfn.IFNA(VLOOKUP($B84,'FST TT'!$C:$Y,$A84,0),0)</f>
        <v>0</v>
      </c>
      <c r="I84" s="4">
        <f>_xlfn.IFNA(VLOOKUP($B84,'FST OMT'!$C:$X,22,0),0)</f>
        <v>0</v>
      </c>
      <c r="J84" s="4">
        <f>_xlfn.IFNA(VLOOKUP($B84,'FST CV'!$C:$X,22,0),0)</f>
        <v>0</v>
      </c>
      <c r="K84" s="4">
        <f>_xlfn.IFNA(VLOOKUP($B84,'FST TT'!$C:$X,22,0),0)</f>
        <v>0</v>
      </c>
      <c r="N84" s="34">
        <f>VLOOKUP(B84,Master_Item!B:I,8,0)</f>
        <v>9.6</v>
      </c>
      <c r="O84" s="4">
        <f t="shared" si="12"/>
        <v>0</v>
      </c>
      <c r="P84" s="4">
        <f t="shared" si="13"/>
        <v>0</v>
      </c>
      <c r="Q84" s="4">
        <f t="shared" si="14"/>
        <v>0</v>
      </c>
      <c r="R84" s="4">
        <f t="shared" si="15"/>
        <v>0</v>
      </c>
      <c r="S84" s="4">
        <f t="shared" si="16"/>
        <v>0</v>
      </c>
      <c r="T84" s="4">
        <f t="shared" si="17"/>
        <v>0</v>
      </c>
      <c r="U84" s="4">
        <f t="shared" si="18"/>
        <v>0</v>
      </c>
      <c r="V84" s="4">
        <f t="shared" si="19"/>
        <v>0</v>
      </c>
      <c r="W84" s="4">
        <f t="shared" si="20"/>
        <v>0</v>
      </c>
      <c r="X84" s="4">
        <f t="shared" si="21"/>
        <v>0</v>
      </c>
    </row>
    <row r="85" spans="1:24">
      <c r="A85" s="13">
        <v>11</v>
      </c>
      <c r="B85" s="2">
        <v>310001996</v>
      </c>
      <c r="C85" s="1" t="s">
        <v>72</v>
      </c>
      <c r="D85" s="1" t="s">
        <v>123</v>
      </c>
      <c r="H85" s="4">
        <f>_xlfn.IFNA(VLOOKUP(B85,'FST MT'!A:M,$A85,0),0)</f>
        <v>0</v>
      </c>
      <c r="I85" s="1"/>
      <c r="J85" s="1"/>
      <c r="K85" s="1"/>
      <c r="L85" s="4">
        <f>_xlfn.IFNA(VLOOKUP(B85,'FST MT'!C:BP,66,0),0)</f>
        <v>0</v>
      </c>
      <c r="N85" s="34">
        <f>VLOOKUP(B85,Master_Item!B:I,8,0)</f>
        <v>9.6</v>
      </c>
      <c r="O85" s="4">
        <f t="shared" si="12"/>
        <v>0</v>
      </c>
      <c r="P85" s="4">
        <f t="shared" si="13"/>
        <v>0</v>
      </c>
      <c r="Q85" s="4">
        <f t="shared" si="14"/>
        <v>0</v>
      </c>
      <c r="R85" s="4">
        <f t="shared" si="15"/>
        <v>0</v>
      </c>
      <c r="S85" s="4">
        <f t="shared" si="16"/>
        <v>0</v>
      </c>
      <c r="T85" s="4">
        <f t="shared" si="17"/>
        <v>0</v>
      </c>
      <c r="U85" s="4">
        <f t="shared" si="18"/>
        <v>0</v>
      </c>
      <c r="V85" s="4">
        <f t="shared" si="19"/>
        <v>0</v>
      </c>
      <c r="W85" s="4">
        <f t="shared" si="20"/>
        <v>0</v>
      </c>
      <c r="X85" s="4">
        <f t="shared" si="21"/>
        <v>0</v>
      </c>
    </row>
    <row r="86" spans="1:24">
      <c r="A86" s="13">
        <v>6</v>
      </c>
      <c r="B86" s="2">
        <v>310001998</v>
      </c>
      <c r="C86" s="1" t="s">
        <v>44</v>
      </c>
      <c r="D86" s="1" t="s">
        <v>115</v>
      </c>
      <c r="E86" s="12">
        <f>_xlfn.IFNA(VLOOKUP($B86,'FST OMT'!$C:$Y,$A86,0),0)</f>
        <v>0</v>
      </c>
      <c r="F86" s="12">
        <f>_xlfn.IFNA(VLOOKUP($B86,'FST CV'!$C:$Y,$A86,0),0)</f>
        <v>0</v>
      </c>
      <c r="G86" s="12">
        <f>_xlfn.IFNA(VLOOKUP($B86,'FST TT'!$C:$Y,$A86,0),0)</f>
        <v>0</v>
      </c>
      <c r="I86" s="4">
        <f>_xlfn.IFNA(VLOOKUP($B86,'FST OMT'!$C:$X,15,0),0)</f>
        <v>0</v>
      </c>
      <c r="J86" s="4">
        <f>_xlfn.IFNA(VLOOKUP($B86,'FST CV'!$C:$X,15,0),0)</f>
        <v>0</v>
      </c>
      <c r="K86" s="4">
        <f>_xlfn.IFNA(VLOOKUP($B86,'FST TT'!$C:$X,15,0),0)</f>
        <v>0</v>
      </c>
      <c r="N86" s="34">
        <f>VLOOKUP(B86,Master_Item!B:I,8,0)</f>
        <v>9.1199999999999992</v>
      </c>
      <c r="O86" s="4">
        <f t="shared" si="12"/>
        <v>0</v>
      </c>
      <c r="P86" s="4">
        <f t="shared" si="13"/>
        <v>0</v>
      </c>
      <c r="Q86" s="4">
        <f t="shared" si="14"/>
        <v>0</v>
      </c>
      <c r="R86" s="4">
        <f t="shared" si="15"/>
        <v>0</v>
      </c>
      <c r="S86" s="4">
        <f t="shared" si="16"/>
        <v>0</v>
      </c>
      <c r="T86" s="4">
        <f t="shared" si="17"/>
        <v>0</v>
      </c>
      <c r="U86" s="4">
        <f t="shared" si="18"/>
        <v>0</v>
      </c>
      <c r="V86" s="4">
        <f t="shared" si="19"/>
        <v>0</v>
      </c>
      <c r="W86" s="4">
        <f t="shared" si="20"/>
        <v>0</v>
      </c>
      <c r="X86" s="4">
        <f t="shared" si="21"/>
        <v>0</v>
      </c>
    </row>
    <row r="87" spans="1:24">
      <c r="A87" s="13">
        <v>7</v>
      </c>
      <c r="B87" s="2">
        <v>310001998</v>
      </c>
      <c r="C87" s="1" t="s">
        <v>44</v>
      </c>
      <c r="D87" s="1" t="s">
        <v>116</v>
      </c>
      <c r="E87" s="12">
        <f>_xlfn.IFNA(VLOOKUP($B87,'FST OMT'!$C:$Y,$A87,0),0)</f>
        <v>0</v>
      </c>
      <c r="F87" s="12">
        <f>_xlfn.IFNA(VLOOKUP($B87,'FST CV'!$C:$Y,$A87,0),0)</f>
        <v>0</v>
      </c>
      <c r="G87" s="12">
        <f>_xlfn.IFNA(VLOOKUP($B87,'FST TT'!$C:$Y,$A87,0),0)</f>
        <v>0</v>
      </c>
      <c r="I87" s="4">
        <f>_xlfn.IFNA(VLOOKUP($B87,'FST OMT'!$C:$X,16,0),0)</f>
        <v>0</v>
      </c>
      <c r="J87" s="4">
        <f>_xlfn.IFNA(VLOOKUP($B87,'FST CV'!$C:$X,16,0),0)</f>
        <v>0</v>
      </c>
      <c r="K87" s="4">
        <f>_xlfn.IFNA(VLOOKUP($B87,'FST TT'!$C:$X,16,0),0)</f>
        <v>0</v>
      </c>
      <c r="N87" s="34">
        <f>VLOOKUP(B87,Master_Item!B:I,8,0)</f>
        <v>9.1199999999999992</v>
      </c>
      <c r="O87" s="4">
        <f t="shared" si="12"/>
        <v>0</v>
      </c>
      <c r="P87" s="4">
        <f t="shared" si="13"/>
        <v>0</v>
      </c>
      <c r="Q87" s="4">
        <f t="shared" si="14"/>
        <v>0</v>
      </c>
      <c r="R87" s="4">
        <f t="shared" si="15"/>
        <v>0</v>
      </c>
      <c r="S87" s="4">
        <f t="shared" si="16"/>
        <v>0</v>
      </c>
      <c r="T87" s="4">
        <f t="shared" si="17"/>
        <v>0</v>
      </c>
      <c r="U87" s="4">
        <f t="shared" si="18"/>
        <v>0</v>
      </c>
      <c r="V87" s="4">
        <f t="shared" si="19"/>
        <v>0</v>
      </c>
      <c r="W87" s="4">
        <f t="shared" si="20"/>
        <v>0</v>
      </c>
      <c r="X87" s="4">
        <f t="shared" si="21"/>
        <v>0</v>
      </c>
    </row>
    <row r="88" spans="1:24">
      <c r="A88" s="13">
        <v>8</v>
      </c>
      <c r="B88" s="2">
        <v>310001998</v>
      </c>
      <c r="C88" s="1" t="s">
        <v>44</v>
      </c>
      <c r="D88" s="1" t="s">
        <v>117</v>
      </c>
      <c r="E88" s="12">
        <f>_xlfn.IFNA(VLOOKUP($B88,'FST OMT'!$C:$Y,$A88,0),0)</f>
        <v>0</v>
      </c>
      <c r="F88" s="12">
        <f>_xlfn.IFNA(VLOOKUP($B88,'FST CV'!$C:$Y,$A88,0),0)</f>
        <v>0</v>
      </c>
      <c r="G88" s="12">
        <f>_xlfn.IFNA(VLOOKUP($B88,'FST TT'!$C:$Y,$A88,0),0)</f>
        <v>0</v>
      </c>
      <c r="I88" s="4">
        <f>_xlfn.IFNA(VLOOKUP($B88,'FST OMT'!$C:$X,17,0),0)</f>
        <v>0</v>
      </c>
      <c r="J88" s="4">
        <f>_xlfn.IFNA(VLOOKUP($B88,'FST CV'!$C:$X,17,0),0)</f>
        <v>0</v>
      </c>
      <c r="K88" s="4">
        <f>_xlfn.IFNA(VLOOKUP($B88,'FST TT'!$C:$X,17,0),0)</f>
        <v>0</v>
      </c>
      <c r="N88" s="34">
        <f>VLOOKUP(B88,Master_Item!B:I,8,0)</f>
        <v>9.1199999999999992</v>
      </c>
      <c r="O88" s="4">
        <f t="shared" si="12"/>
        <v>0</v>
      </c>
      <c r="P88" s="4">
        <f t="shared" si="13"/>
        <v>0</v>
      </c>
      <c r="Q88" s="4">
        <f t="shared" si="14"/>
        <v>0</v>
      </c>
      <c r="R88" s="4">
        <f t="shared" si="15"/>
        <v>0</v>
      </c>
      <c r="S88" s="4">
        <f t="shared" si="16"/>
        <v>0</v>
      </c>
      <c r="T88" s="4">
        <f t="shared" si="17"/>
        <v>0</v>
      </c>
      <c r="U88" s="4">
        <f t="shared" si="18"/>
        <v>0</v>
      </c>
      <c r="V88" s="4">
        <f t="shared" si="19"/>
        <v>0</v>
      </c>
      <c r="W88" s="4">
        <f t="shared" si="20"/>
        <v>0</v>
      </c>
      <c r="X88" s="4">
        <f t="shared" si="21"/>
        <v>0</v>
      </c>
    </row>
    <row r="89" spans="1:24">
      <c r="A89" s="13">
        <v>9</v>
      </c>
      <c r="B89" s="2">
        <v>310001998</v>
      </c>
      <c r="C89" s="1" t="s">
        <v>44</v>
      </c>
      <c r="D89" s="1" t="s">
        <v>118</v>
      </c>
      <c r="E89" s="12">
        <f>_xlfn.IFNA(VLOOKUP($B89,'FST OMT'!$C:$Y,$A89,0),0)</f>
        <v>0</v>
      </c>
      <c r="F89" s="12">
        <f>_xlfn.IFNA(VLOOKUP($B89,'FST CV'!$C:$Y,$A89,0),0)</f>
        <v>0</v>
      </c>
      <c r="G89" s="12">
        <f>_xlfn.IFNA(VLOOKUP($B89,'FST TT'!$C:$Y,$A89,0),0)</f>
        <v>0</v>
      </c>
      <c r="I89" s="4">
        <f>_xlfn.IFNA(VLOOKUP($B89,'FST OMT'!$C:$X,18,0),0)</f>
        <v>0</v>
      </c>
      <c r="J89" s="4">
        <f>_xlfn.IFNA(VLOOKUP($B89,'FST CV'!$C:$X,18,0),0)</f>
        <v>0</v>
      </c>
      <c r="K89" s="4">
        <f>_xlfn.IFNA(VLOOKUP($B89,'FST TT'!$C:$X,18,0),0)</f>
        <v>0</v>
      </c>
      <c r="N89" s="34">
        <f>VLOOKUP(B89,Master_Item!B:I,8,0)</f>
        <v>9.1199999999999992</v>
      </c>
      <c r="O89" s="4">
        <f t="shared" si="12"/>
        <v>0</v>
      </c>
      <c r="P89" s="4">
        <f t="shared" si="13"/>
        <v>0</v>
      </c>
      <c r="Q89" s="4">
        <f t="shared" si="14"/>
        <v>0</v>
      </c>
      <c r="R89" s="4">
        <f t="shared" si="15"/>
        <v>0</v>
      </c>
      <c r="S89" s="4">
        <f t="shared" si="16"/>
        <v>0</v>
      </c>
      <c r="T89" s="4">
        <f t="shared" si="17"/>
        <v>0</v>
      </c>
      <c r="U89" s="4">
        <f t="shared" si="18"/>
        <v>0</v>
      </c>
      <c r="V89" s="4">
        <f t="shared" si="19"/>
        <v>0</v>
      </c>
      <c r="W89" s="4">
        <f t="shared" si="20"/>
        <v>0</v>
      </c>
      <c r="X89" s="4">
        <f t="shared" si="21"/>
        <v>0</v>
      </c>
    </row>
    <row r="90" spans="1:24">
      <c r="A90" s="13">
        <v>10</v>
      </c>
      <c r="B90" s="2">
        <v>310001998</v>
      </c>
      <c r="C90" s="1" t="s">
        <v>44</v>
      </c>
      <c r="D90" s="1" t="s">
        <v>119</v>
      </c>
      <c r="E90" s="12">
        <f>_xlfn.IFNA(VLOOKUP($B90,'FST OMT'!$C:$Y,$A90,0),0)</f>
        <v>0</v>
      </c>
      <c r="F90" s="12">
        <f>_xlfn.IFNA(VLOOKUP($B90,'FST CV'!$C:$Y,$A90,0),0)</f>
        <v>0</v>
      </c>
      <c r="G90" s="12">
        <f>_xlfn.IFNA(VLOOKUP($B90,'FST TT'!$C:$Y,$A90,0),0)</f>
        <v>0</v>
      </c>
      <c r="I90" s="4">
        <f>_xlfn.IFNA(VLOOKUP($B90,'FST OMT'!$C:$X,19,0),0)</f>
        <v>0</v>
      </c>
      <c r="J90" s="4">
        <f>_xlfn.IFNA(VLOOKUP($B90,'FST CV'!$C:$X,19,0),0)</f>
        <v>0</v>
      </c>
      <c r="K90" s="4">
        <f>_xlfn.IFNA(VLOOKUP($B90,'FST TT'!$C:$X,19,0),0)</f>
        <v>0</v>
      </c>
      <c r="N90" s="34">
        <f>VLOOKUP(B90,Master_Item!B:I,8,0)</f>
        <v>9.1199999999999992</v>
      </c>
      <c r="O90" s="4">
        <f t="shared" si="12"/>
        <v>0</v>
      </c>
      <c r="P90" s="4">
        <f t="shared" si="13"/>
        <v>0</v>
      </c>
      <c r="Q90" s="4">
        <f t="shared" si="14"/>
        <v>0</v>
      </c>
      <c r="R90" s="4">
        <f t="shared" si="15"/>
        <v>0</v>
      </c>
      <c r="S90" s="4">
        <f t="shared" si="16"/>
        <v>0</v>
      </c>
      <c r="T90" s="4">
        <f t="shared" si="17"/>
        <v>0</v>
      </c>
      <c r="U90" s="4">
        <f t="shared" si="18"/>
        <v>0</v>
      </c>
      <c r="V90" s="4">
        <f t="shared" si="19"/>
        <v>0</v>
      </c>
      <c r="W90" s="4">
        <f t="shared" si="20"/>
        <v>0</v>
      </c>
      <c r="X90" s="4">
        <f t="shared" si="21"/>
        <v>0</v>
      </c>
    </row>
    <row r="91" spans="1:24">
      <c r="A91" s="13">
        <v>11</v>
      </c>
      <c r="B91" s="2">
        <v>310001998</v>
      </c>
      <c r="C91" s="1" t="s">
        <v>44</v>
      </c>
      <c r="D91" s="1" t="s">
        <v>120</v>
      </c>
      <c r="E91" s="12">
        <f>_xlfn.IFNA(VLOOKUP($B91,'FST OMT'!$C:$Y,$A91,0),0)</f>
        <v>0</v>
      </c>
      <c r="F91" s="12">
        <f>_xlfn.IFNA(VLOOKUP($B91,'FST CV'!$C:$Y,$A91,0),0)</f>
        <v>0</v>
      </c>
      <c r="G91" s="12">
        <f>_xlfn.IFNA(VLOOKUP($B91,'FST TT'!$C:$Y,$A91,0),0)</f>
        <v>0</v>
      </c>
      <c r="I91" s="4">
        <f>_xlfn.IFNA(VLOOKUP($B91,'FST OMT'!$C:$X,20,0),0)</f>
        <v>0</v>
      </c>
      <c r="J91" s="4">
        <f>_xlfn.IFNA(VLOOKUP($B91,'FST CV'!$C:$X,20,0),0)</f>
        <v>0</v>
      </c>
      <c r="K91" s="4">
        <f>_xlfn.IFNA(VLOOKUP($B91,'FST TT'!$C:$X,20,0),0)</f>
        <v>0</v>
      </c>
      <c r="N91" s="34">
        <f>VLOOKUP(B91,Master_Item!B:I,8,0)</f>
        <v>9.1199999999999992</v>
      </c>
      <c r="O91" s="4">
        <f t="shared" si="12"/>
        <v>0</v>
      </c>
      <c r="P91" s="4">
        <f t="shared" si="13"/>
        <v>0</v>
      </c>
      <c r="Q91" s="4">
        <f t="shared" si="14"/>
        <v>0</v>
      </c>
      <c r="R91" s="4">
        <f t="shared" si="15"/>
        <v>0</v>
      </c>
      <c r="S91" s="4">
        <f t="shared" si="16"/>
        <v>0</v>
      </c>
      <c r="T91" s="4">
        <f t="shared" si="17"/>
        <v>0</v>
      </c>
      <c r="U91" s="4">
        <f t="shared" si="18"/>
        <v>0</v>
      </c>
      <c r="V91" s="4">
        <f t="shared" si="19"/>
        <v>0</v>
      </c>
      <c r="W91" s="4">
        <f t="shared" si="20"/>
        <v>0</v>
      </c>
      <c r="X91" s="4">
        <f t="shared" si="21"/>
        <v>0</v>
      </c>
    </row>
    <row r="92" spans="1:24">
      <c r="A92" s="13">
        <v>12</v>
      </c>
      <c r="B92" s="2">
        <v>310001998</v>
      </c>
      <c r="C92" s="1" t="s">
        <v>44</v>
      </c>
      <c r="D92" s="1" t="s">
        <v>121</v>
      </c>
      <c r="E92" s="12">
        <f>_xlfn.IFNA(VLOOKUP($B92,'FST OMT'!$C:$Y,$A92,0),0)</f>
        <v>0</v>
      </c>
      <c r="F92" s="12">
        <f>_xlfn.IFNA(VLOOKUP($B92,'FST CV'!$C:$Y,$A92,0),0)</f>
        <v>0</v>
      </c>
      <c r="G92" s="12">
        <f>_xlfn.IFNA(VLOOKUP($B92,'FST TT'!$C:$Y,$A92,0),0)</f>
        <v>0</v>
      </c>
      <c r="I92" s="4">
        <f>_xlfn.IFNA(VLOOKUP($B92,'FST OMT'!$C:$X,21,0),0)</f>
        <v>0</v>
      </c>
      <c r="J92" s="4">
        <f>_xlfn.IFNA(VLOOKUP($B92,'FST CV'!$C:$X,21,0),0)</f>
        <v>0</v>
      </c>
      <c r="K92" s="4">
        <f>_xlfn.IFNA(VLOOKUP($B92,'FST TT'!$C:$X,21,0),0)</f>
        <v>0</v>
      </c>
      <c r="N92" s="34">
        <f>VLOOKUP(B92,Master_Item!B:I,8,0)</f>
        <v>9.1199999999999992</v>
      </c>
      <c r="O92" s="4">
        <f t="shared" si="12"/>
        <v>0</v>
      </c>
      <c r="P92" s="4">
        <f t="shared" si="13"/>
        <v>0</v>
      </c>
      <c r="Q92" s="4">
        <f t="shared" si="14"/>
        <v>0</v>
      </c>
      <c r="R92" s="4">
        <f t="shared" si="15"/>
        <v>0</v>
      </c>
      <c r="S92" s="4">
        <f t="shared" si="16"/>
        <v>0</v>
      </c>
      <c r="T92" s="4">
        <f t="shared" si="17"/>
        <v>0</v>
      </c>
      <c r="U92" s="4">
        <f t="shared" si="18"/>
        <v>0</v>
      </c>
      <c r="V92" s="4">
        <f t="shared" si="19"/>
        <v>0</v>
      </c>
      <c r="W92" s="4">
        <f t="shared" si="20"/>
        <v>0</v>
      </c>
      <c r="X92" s="4">
        <f t="shared" si="21"/>
        <v>0</v>
      </c>
    </row>
    <row r="93" spans="1:24">
      <c r="A93" s="13">
        <v>13</v>
      </c>
      <c r="B93" s="2">
        <v>310001998</v>
      </c>
      <c r="C93" s="1" t="s">
        <v>44</v>
      </c>
      <c r="D93" s="1" t="s">
        <v>122</v>
      </c>
      <c r="E93" s="12">
        <f>_xlfn.IFNA(VLOOKUP($B93,'FST OMT'!$C:$Y,$A93,0),0)</f>
        <v>0</v>
      </c>
      <c r="F93" s="12">
        <f>_xlfn.IFNA(VLOOKUP($B93,'FST CV'!$C:$Y,$A93,0),0)</f>
        <v>0</v>
      </c>
      <c r="G93" s="12">
        <f>_xlfn.IFNA(VLOOKUP($B93,'FST TT'!$C:$Y,$A93,0),0)</f>
        <v>0</v>
      </c>
      <c r="I93" s="4">
        <f>_xlfn.IFNA(VLOOKUP($B93,'FST OMT'!$C:$X,22,0),0)</f>
        <v>0</v>
      </c>
      <c r="J93" s="4">
        <f>_xlfn.IFNA(VLOOKUP($B93,'FST CV'!$C:$X,22,0),0)</f>
        <v>0</v>
      </c>
      <c r="K93" s="4">
        <f>_xlfn.IFNA(VLOOKUP($B93,'FST TT'!$C:$X,22,0),0)</f>
        <v>0</v>
      </c>
      <c r="N93" s="34">
        <f>VLOOKUP(B93,Master_Item!B:I,8,0)</f>
        <v>9.1199999999999992</v>
      </c>
      <c r="O93" s="4">
        <f t="shared" si="12"/>
        <v>0</v>
      </c>
      <c r="P93" s="4">
        <f t="shared" si="13"/>
        <v>0</v>
      </c>
      <c r="Q93" s="4">
        <f t="shared" si="14"/>
        <v>0</v>
      </c>
      <c r="R93" s="4">
        <f t="shared" si="15"/>
        <v>0</v>
      </c>
      <c r="S93" s="4">
        <f t="shared" si="16"/>
        <v>0</v>
      </c>
      <c r="T93" s="4">
        <f t="shared" si="17"/>
        <v>0</v>
      </c>
      <c r="U93" s="4">
        <f t="shared" si="18"/>
        <v>0</v>
      </c>
      <c r="V93" s="4">
        <f t="shared" si="19"/>
        <v>0</v>
      </c>
      <c r="W93" s="4">
        <f t="shared" si="20"/>
        <v>0</v>
      </c>
      <c r="X93" s="4">
        <f t="shared" si="21"/>
        <v>0</v>
      </c>
    </row>
    <row r="94" spans="1:24">
      <c r="A94" s="13">
        <v>11</v>
      </c>
      <c r="B94" s="2">
        <v>310001998</v>
      </c>
      <c r="C94" s="1" t="s">
        <v>44</v>
      </c>
      <c r="D94" s="1" t="s">
        <v>123</v>
      </c>
      <c r="H94" s="4">
        <f>_xlfn.IFNA(VLOOKUP(B94,'FST MT'!A:M,$A94,0),0)</f>
        <v>130266</v>
      </c>
      <c r="I94" s="1"/>
      <c r="J94" s="1"/>
      <c r="K94" s="1"/>
      <c r="L94" s="4">
        <f>_xlfn.IFNA(VLOOKUP(B94,'FST MT'!C:BP,66,0),0)</f>
        <v>0</v>
      </c>
      <c r="N94" s="34">
        <f>VLOOKUP(B94,Master_Item!B:I,8,0)</f>
        <v>9.1199999999999992</v>
      </c>
      <c r="O94" s="4">
        <f t="shared" si="12"/>
        <v>0</v>
      </c>
      <c r="P94" s="4">
        <f t="shared" si="13"/>
        <v>0</v>
      </c>
      <c r="Q94" s="4">
        <f t="shared" si="14"/>
        <v>0</v>
      </c>
      <c r="R94" s="4">
        <f t="shared" si="15"/>
        <v>1188025.92</v>
      </c>
      <c r="S94" s="4">
        <f t="shared" si="16"/>
        <v>1188025.92</v>
      </c>
      <c r="T94" s="4">
        <f t="shared" si="17"/>
        <v>0</v>
      </c>
      <c r="U94" s="4">
        <f t="shared" si="18"/>
        <v>0</v>
      </c>
      <c r="V94" s="4">
        <f t="shared" si="19"/>
        <v>0</v>
      </c>
      <c r="W94" s="4">
        <f t="shared" si="20"/>
        <v>0</v>
      </c>
      <c r="X94" s="4">
        <f t="shared" si="21"/>
        <v>0</v>
      </c>
    </row>
    <row r="95" spans="1:24">
      <c r="A95" s="13">
        <v>6</v>
      </c>
      <c r="B95" s="2">
        <v>310001999</v>
      </c>
      <c r="C95" s="1" t="s">
        <v>45</v>
      </c>
      <c r="D95" s="1" t="s">
        <v>115</v>
      </c>
      <c r="E95" s="12">
        <f>_xlfn.IFNA(VLOOKUP($B95,'FST OMT'!$C:$Y,$A95,0),0)</f>
        <v>0</v>
      </c>
      <c r="F95" s="12">
        <f>_xlfn.IFNA(VLOOKUP($B95,'FST CV'!$C:$Y,$A95,0),0)</f>
        <v>0</v>
      </c>
      <c r="G95" s="12">
        <f>_xlfn.IFNA(VLOOKUP($B95,'FST TT'!$C:$Y,$A95,0),0)</f>
        <v>0</v>
      </c>
      <c r="I95" s="4">
        <f>_xlfn.IFNA(VLOOKUP($B95,'FST OMT'!$C:$X,15,0),0)</f>
        <v>0</v>
      </c>
      <c r="J95" s="4">
        <f>_xlfn.IFNA(VLOOKUP($B95,'FST CV'!$C:$X,15,0),0)</f>
        <v>0</v>
      </c>
      <c r="K95" s="4">
        <f>_xlfn.IFNA(VLOOKUP($B95,'FST TT'!$C:$X,15,0),0)</f>
        <v>0</v>
      </c>
      <c r="N95" s="34">
        <f>VLOOKUP(B95,Master_Item!B:I,8,0)</f>
        <v>9.1199999999999992</v>
      </c>
      <c r="O95" s="4">
        <f t="shared" si="12"/>
        <v>0</v>
      </c>
      <c r="P95" s="4">
        <f t="shared" si="13"/>
        <v>0</v>
      </c>
      <c r="Q95" s="4">
        <f t="shared" si="14"/>
        <v>0</v>
      </c>
      <c r="R95" s="4">
        <f t="shared" si="15"/>
        <v>0</v>
      </c>
      <c r="S95" s="4">
        <f t="shared" si="16"/>
        <v>0</v>
      </c>
      <c r="T95" s="4">
        <f t="shared" si="17"/>
        <v>0</v>
      </c>
      <c r="U95" s="4">
        <f t="shared" si="18"/>
        <v>0</v>
      </c>
      <c r="V95" s="4">
        <f t="shared" si="19"/>
        <v>0</v>
      </c>
      <c r="W95" s="4">
        <f t="shared" si="20"/>
        <v>0</v>
      </c>
      <c r="X95" s="4">
        <f t="shared" si="21"/>
        <v>0</v>
      </c>
    </row>
    <row r="96" spans="1:24">
      <c r="A96" s="13">
        <v>7</v>
      </c>
      <c r="B96" s="2">
        <v>310001999</v>
      </c>
      <c r="C96" s="1" t="s">
        <v>45</v>
      </c>
      <c r="D96" s="1" t="s">
        <v>116</v>
      </c>
      <c r="E96" s="12">
        <f>_xlfn.IFNA(VLOOKUP($B96,'FST OMT'!$C:$Y,$A96,0),0)</f>
        <v>0</v>
      </c>
      <c r="F96" s="12">
        <f>_xlfn.IFNA(VLOOKUP($B96,'FST CV'!$C:$Y,$A96,0),0)</f>
        <v>0</v>
      </c>
      <c r="G96" s="12">
        <f>_xlfn.IFNA(VLOOKUP($B96,'FST TT'!$C:$Y,$A96,0),0)</f>
        <v>0</v>
      </c>
      <c r="I96" s="4">
        <f>_xlfn.IFNA(VLOOKUP($B96,'FST OMT'!$C:$X,16,0),0)</f>
        <v>0</v>
      </c>
      <c r="J96" s="4">
        <f>_xlfn.IFNA(VLOOKUP($B96,'FST CV'!$C:$X,16,0),0)</f>
        <v>0</v>
      </c>
      <c r="K96" s="4">
        <f>_xlfn.IFNA(VLOOKUP($B96,'FST TT'!$C:$X,16,0),0)</f>
        <v>0</v>
      </c>
      <c r="N96" s="34">
        <f>VLOOKUP(B96,Master_Item!B:I,8,0)</f>
        <v>9.1199999999999992</v>
      </c>
      <c r="O96" s="4">
        <f t="shared" si="12"/>
        <v>0</v>
      </c>
      <c r="P96" s="4">
        <f t="shared" si="13"/>
        <v>0</v>
      </c>
      <c r="Q96" s="4">
        <f t="shared" si="14"/>
        <v>0</v>
      </c>
      <c r="R96" s="4">
        <f t="shared" si="15"/>
        <v>0</v>
      </c>
      <c r="S96" s="4">
        <f t="shared" si="16"/>
        <v>0</v>
      </c>
      <c r="T96" s="4">
        <f t="shared" si="17"/>
        <v>0</v>
      </c>
      <c r="U96" s="4">
        <f t="shared" si="18"/>
        <v>0</v>
      </c>
      <c r="V96" s="4">
        <f t="shared" si="19"/>
        <v>0</v>
      </c>
      <c r="W96" s="4">
        <f t="shared" si="20"/>
        <v>0</v>
      </c>
      <c r="X96" s="4">
        <f t="shared" si="21"/>
        <v>0</v>
      </c>
    </row>
    <row r="97" spans="1:24">
      <c r="A97" s="13">
        <v>8</v>
      </c>
      <c r="B97" s="2">
        <v>310001999</v>
      </c>
      <c r="C97" s="1" t="s">
        <v>45</v>
      </c>
      <c r="D97" s="1" t="s">
        <v>117</v>
      </c>
      <c r="E97" s="12">
        <f>_xlfn.IFNA(VLOOKUP($B97,'FST OMT'!$C:$Y,$A97,0),0)</f>
        <v>0</v>
      </c>
      <c r="F97" s="12">
        <f>_xlfn.IFNA(VLOOKUP($B97,'FST CV'!$C:$Y,$A97,0),0)</f>
        <v>0</v>
      </c>
      <c r="G97" s="12">
        <f>_xlfn.IFNA(VLOOKUP($B97,'FST TT'!$C:$Y,$A97,0),0)</f>
        <v>0</v>
      </c>
      <c r="I97" s="4">
        <f>_xlfn.IFNA(VLOOKUP($B97,'FST OMT'!$C:$X,17,0),0)</f>
        <v>0</v>
      </c>
      <c r="J97" s="4">
        <f>_xlfn.IFNA(VLOOKUP($B97,'FST CV'!$C:$X,17,0),0)</f>
        <v>0</v>
      </c>
      <c r="K97" s="4">
        <f>_xlfn.IFNA(VLOOKUP($B97,'FST TT'!$C:$X,17,0),0)</f>
        <v>0</v>
      </c>
      <c r="N97" s="34">
        <f>VLOOKUP(B97,Master_Item!B:I,8,0)</f>
        <v>9.1199999999999992</v>
      </c>
      <c r="O97" s="4">
        <f t="shared" si="12"/>
        <v>0</v>
      </c>
      <c r="P97" s="4">
        <f t="shared" si="13"/>
        <v>0</v>
      </c>
      <c r="Q97" s="4">
        <f t="shared" si="14"/>
        <v>0</v>
      </c>
      <c r="R97" s="4">
        <f t="shared" si="15"/>
        <v>0</v>
      </c>
      <c r="S97" s="4">
        <f t="shared" si="16"/>
        <v>0</v>
      </c>
      <c r="T97" s="4">
        <f t="shared" si="17"/>
        <v>0</v>
      </c>
      <c r="U97" s="4">
        <f t="shared" si="18"/>
        <v>0</v>
      </c>
      <c r="V97" s="4">
        <f t="shared" si="19"/>
        <v>0</v>
      </c>
      <c r="W97" s="4">
        <f t="shared" si="20"/>
        <v>0</v>
      </c>
      <c r="X97" s="4">
        <f t="shared" si="21"/>
        <v>0</v>
      </c>
    </row>
    <row r="98" spans="1:24">
      <c r="A98" s="13">
        <v>9</v>
      </c>
      <c r="B98" s="2">
        <v>310001999</v>
      </c>
      <c r="C98" s="1" t="s">
        <v>45</v>
      </c>
      <c r="D98" s="1" t="s">
        <v>118</v>
      </c>
      <c r="E98" s="12">
        <f>_xlfn.IFNA(VLOOKUP($B98,'FST OMT'!$C:$Y,$A98,0),0)</f>
        <v>0</v>
      </c>
      <c r="F98" s="12">
        <f>_xlfn.IFNA(VLOOKUP($B98,'FST CV'!$C:$Y,$A98,0),0)</f>
        <v>0</v>
      </c>
      <c r="G98" s="12">
        <f>_xlfn.IFNA(VLOOKUP($B98,'FST TT'!$C:$Y,$A98,0),0)</f>
        <v>0</v>
      </c>
      <c r="I98" s="4">
        <f>_xlfn.IFNA(VLOOKUP($B98,'FST OMT'!$C:$X,18,0),0)</f>
        <v>0</v>
      </c>
      <c r="J98" s="4">
        <f>_xlfn.IFNA(VLOOKUP($B98,'FST CV'!$C:$X,18,0),0)</f>
        <v>0</v>
      </c>
      <c r="K98" s="4">
        <f>_xlfn.IFNA(VLOOKUP($B98,'FST TT'!$C:$X,18,0),0)</f>
        <v>0</v>
      </c>
      <c r="N98" s="34">
        <f>VLOOKUP(B98,Master_Item!B:I,8,0)</f>
        <v>9.1199999999999992</v>
      </c>
      <c r="O98" s="4">
        <f t="shared" si="12"/>
        <v>0</v>
      </c>
      <c r="P98" s="4">
        <f t="shared" si="13"/>
        <v>0</v>
      </c>
      <c r="Q98" s="4">
        <f t="shared" si="14"/>
        <v>0</v>
      </c>
      <c r="R98" s="4">
        <f t="shared" si="15"/>
        <v>0</v>
      </c>
      <c r="S98" s="4">
        <f t="shared" si="16"/>
        <v>0</v>
      </c>
      <c r="T98" s="4">
        <f t="shared" si="17"/>
        <v>0</v>
      </c>
      <c r="U98" s="4">
        <f t="shared" si="18"/>
        <v>0</v>
      </c>
      <c r="V98" s="4">
        <f t="shared" si="19"/>
        <v>0</v>
      </c>
      <c r="W98" s="4">
        <f t="shared" si="20"/>
        <v>0</v>
      </c>
      <c r="X98" s="4">
        <f t="shared" si="21"/>
        <v>0</v>
      </c>
    </row>
    <row r="99" spans="1:24">
      <c r="A99" s="13">
        <v>10</v>
      </c>
      <c r="B99" s="2">
        <v>310001999</v>
      </c>
      <c r="C99" s="1" t="s">
        <v>45</v>
      </c>
      <c r="D99" s="1" t="s">
        <v>119</v>
      </c>
      <c r="E99" s="12">
        <f>_xlfn.IFNA(VLOOKUP($B99,'FST OMT'!$C:$Y,$A99,0),0)</f>
        <v>0</v>
      </c>
      <c r="F99" s="12">
        <f>_xlfn.IFNA(VLOOKUP($B99,'FST CV'!$C:$Y,$A99,0),0)</f>
        <v>0</v>
      </c>
      <c r="G99" s="12">
        <f>_xlfn.IFNA(VLOOKUP($B99,'FST TT'!$C:$Y,$A99,0),0)</f>
        <v>0</v>
      </c>
      <c r="I99" s="4">
        <f>_xlfn.IFNA(VLOOKUP($B99,'FST OMT'!$C:$X,19,0),0)</f>
        <v>0</v>
      </c>
      <c r="J99" s="4">
        <f>_xlfn.IFNA(VLOOKUP($B99,'FST CV'!$C:$X,19,0),0)</f>
        <v>0</v>
      </c>
      <c r="K99" s="4">
        <f>_xlfn.IFNA(VLOOKUP($B99,'FST TT'!$C:$X,19,0),0)</f>
        <v>0</v>
      </c>
      <c r="N99" s="34">
        <f>VLOOKUP(B99,Master_Item!B:I,8,0)</f>
        <v>9.1199999999999992</v>
      </c>
      <c r="O99" s="4">
        <f t="shared" si="12"/>
        <v>0</v>
      </c>
      <c r="P99" s="4">
        <f t="shared" si="13"/>
        <v>0</v>
      </c>
      <c r="Q99" s="4">
        <f t="shared" si="14"/>
        <v>0</v>
      </c>
      <c r="R99" s="4">
        <f t="shared" si="15"/>
        <v>0</v>
      </c>
      <c r="S99" s="4">
        <f t="shared" si="16"/>
        <v>0</v>
      </c>
      <c r="T99" s="4">
        <f t="shared" si="17"/>
        <v>0</v>
      </c>
      <c r="U99" s="4">
        <f t="shared" si="18"/>
        <v>0</v>
      </c>
      <c r="V99" s="4">
        <f t="shared" si="19"/>
        <v>0</v>
      </c>
      <c r="W99" s="4">
        <f t="shared" si="20"/>
        <v>0</v>
      </c>
      <c r="X99" s="4">
        <f t="shared" si="21"/>
        <v>0</v>
      </c>
    </row>
    <row r="100" spans="1:24">
      <c r="A100" s="13">
        <v>11</v>
      </c>
      <c r="B100" s="2">
        <v>310001999</v>
      </c>
      <c r="C100" s="1" t="s">
        <v>45</v>
      </c>
      <c r="D100" s="1" t="s">
        <v>120</v>
      </c>
      <c r="E100" s="12">
        <f>_xlfn.IFNA(VLOOKUP($B100,'FST OMT'!$C:$Y,$A100,0),0)</f>
        <v>0</v>
      </c>
      <c r="F100" s="12">
        <f>_xlfn.IFNA(VLOOKUP($B100,'FST CV'!$C:$Y,$A100,0),0)</f>
        <v>0</v>
      </c>
      <c r="G100" s="12">
        <f>_xlfn.IFNA(VLOOKUP($B100,'FST TT'!$C:$Y,$A100,0),0)</f>
        <v>0</v>
      </c>
      <c r="I100" s="4">
        <f>_xlfn.IFNA(VLOOKUP($B100,'FST OMT'!$C:$X,20,0),0)</f>
        <v>0</v>
      </c>
      <c r="J100" s="4">
        <f>_xlfn.IFNA(VLOOKUP($B100,'FST CV'!$C:$X,20,0),0)</f>
        <v>0</v>
      </c>
      <c r="K100" s="4">
        <f>_xlfn.IFNA(VLOOKUP($B100,'FST TT'!$C:$X,20,0),0)</f>
        <v>0</v>
      </c>
      <c r="N100" s="34">
        <f>VLOOKUP(B100,Master_Item!B:I,8,0)</f>
        <v>9.1199999999999992</v>
      </c>
      <c r="O100" s="4">
        <f t="shared" si="12"/>
        <v>0</v>
      </c>
      <c r="P100" s="4">
        <f t="shared" si="13"/>
        <v>0</v>
      </c>
      <c r="Q100" s="4">
        <f t="shared" si="14"/>
        <v>0</v>
      </c>
      <c r="R100" s="4">
        <f t="shared" si="15"/>
        <v>0</v>
      </c>
      <c r="S100" s="4">
        <f t="shared" si="16"/>
        <v>0</v>
      </c>
      <c r="T100" s="4">
        <f t="shared" si="17"/>
        <v>0</v>
      </c>
      <c r="U100" s="4">
        <f t="shared" si="18"/>
        <v>0</v>
      </c>
      <c r="V100" s="4">
        <f t="shared" si="19"/>
        <v>0</v>
      </c>
      <c r="W100" s="4">
        <f t="shared" si="20"/>
        <v>0</v>
      </c>
      <c r="X100" s="4">
        <f t="shared" si="21"/>
        <v>0</v>
      </c>
    </row>
    <row r="101" spans="1:24">
      <c r="A101" s="13">
        <v>12</v>
      </c>
      <c r="B101" s="2">
        <v>310001999</v>
      </c>
      <c r="C101" s="1" t="s">
        <v>45</v>
      </c>
      <c r="D101" s="1" t="s">
        <v>121</v>
      </c>
      <c r="E101" s="12">
        <f>_xlfn.IFNA(VLOOKUP($B101,'FST OMT'!$C:$Y,$A101,0),0)</f>
        <v>0</v>
      </c>
      <c r="F101" s="12">
        <f>_xlfn.IFNA(VLOOKUP($B101,'FST CV'!$C:$Y,$A101,0),0)</f>
        <v>0</v>
      </c>
      <c r="G101" s="12">
        <f>_xlfn.IFNA(VLOOKUP($B101,'FST TT'!$C:$Y,$A101,0),0)</f>
        <v>0</v>
      </c>
      <c r="I101" s="4">
        <f>_xlfn.IFNA(VLOOKUP($B101,'FST OMT'!$C:$X,21,0),0)</f>
        <v>0</v>
      </c>
      <c r="J101" s="4">
        <f>_xlfn.IFNA(VLOOKUP($B101,'FST CV'!$C:$X,21,0),0)</f>
        <v>0</v>
      </c>
      <c r="K101" s="4">
        <f>_xlfn.IFNA(VLOOKUP($B101,'FST TT'!$C:$X,21,0),0)</f>
        <v>0</v>
      </c>
      <c r="N101" s="34">
        <f>VLOOKUP(B101,Master_Item!B:I,8,0)</f>
        <v>9.1199999999999992</v>
      </c>
      <c r="O101" s="4">
        <f t="shared" si="12"/>
        <v>0</v>
      </c>
      <c r="P101" s="4">
        <f t="shared" si="13"/>
        <v>0</v>
      </c>
      <c r="Q101" s="4">
        <f t="shared" si="14"/>
        <v>0</v>
      </c>
      <c r="R101" s="4">
        <f t="shared" si="15"/>
        <v>0</v>
      </c>
      <c r="S101" s="4">
        <f t="shared" si="16"/>
        <v>0</v>
      </c>
      <c r="T101" s="4">
        <f t="shared" si="17"/>
        <v>0</v>
      </c>
      <c r="U101" s="4">
        <f t="shared" si="18"/>
        <v>0</v>
      </c>
      <c r="V101" s="4">
        <f t="shared" si="19"/>
        <v>0</v>
      </c>
      <c r="W101" s="4">
        <f t="shared" si="20"/>
        <v>0</v>
      </c>
      <c r="X101" s="4">
        <f t="shared" si="21"/>
        <v>0</v>
      </c>
    </row>
    <row r="102" spans="1:24">
      <c r="A102" s="13">
        <v>13</v>
      </c>
      <c r="B102" s="2">
        <v>310001999</v>
      </c>
      <c r="C102" s="1" t="s">
        <v>45</v>
      </c>
      <c r="D102" s="1" t="s">
        <v>122</v>
      </c>
      <c r="E102" s="12">
        <f>_xlfn.IFNA(VLOOKUP($B102,'FST OMT'!$C:$Y,$A102,0),0)</f>
        <v>0</v>
      </c>
      <c r="F102" s="12">
        <f>_xlfn.IFNA(VLOOKUP($B102,'FST CV'!$C:$Y,$A102,0),0)</f>
        <v>0</v>
      </c>
      <c r="G102" s="12">
        <f>_xlfn.IFNA(VLOOKUP($B102,'FST TT'!$C:$Y,$A102,0),0)</f>
        <v>0</v>
      </c>
      <c r="I102" s="4">
        <f>_xlfn.IFNA(VLOOKUP($B102,'FST OMT'!$C:$X,22,0),0)</f>
        <v>0</v>
      </c>
      <c r="J102" s="4">
        <f>_xlfn.IFNA(VLOOKUP($B102,'FST CV'!$C:$X,22,0),0)</f>
        <v>0</v>
      </c>
      <c r="K102" s="4">
        <f>_xlfn.IFNA(VLOOKUP($B102,'FST TT'!$C:$X,22,0),0)</f>
        <v>0</v>
      </c>
      <c r="N102" s="34">
        <f>VLOOKUP(B102,Master_Item!B:I,8,0)</f>
        <v>9.1199999999999992</v>
      </c>
      <c r="O102" s="4">
        <f t="shared" si="12"/>
        <v>0</v>
      </c>
      <c r="P102" s="4">
        <f t="shared" si="13"/>
        <v>0</v>
      </c>
      <c r="Q102" s="4">
        <f t="shared" si="14"/>
        <v>0</v>
      </c>
      <c r="R102" s="4">
        <f t="shared" si="15"/>
        <v>0</v>
      </c>
      <c r="S102" s="4">
        <f t="shared" si="16"/>
        <v>0</v>
      </c>
      <c r="T102" s="4">
        <f t="shared" si="17"/>
        <v>0</v>
      </c>
      <c r="U102" s="4">
        <f t="shared" si="18"/>
        <v>0</v>
      </c>
      <c r="V102" s="4">
        <f t="shared" si="19"/>
        <v>0</v>
      </c>
      <c r="W102" s="4">
        <f t="shared" si="20"/>
        <v>0</v>
      </c>
      <c r="X102" s="4">
        <f t="shared" si="21"/>
        <v>0</v>
      </c>
    </row>
    <row r="103" spans="1:24">
      <c r="A103" s="13">
        <v>11</v>
      </c>
      <c r="B103" s="2">
        <v>310001999</v>
      </c>
      <c r="C103" s="1" t="s">
        <v>45</v>
      </c>
      <c r="D103" s="1" t="s">
        <v>123</v>
      </c>
      <c r="H103" s="4">
        <f>_xlfn.IFNA(VLOOKUP(B103,'FST MT'!A:M,$A103,0),0)</f>
        <v>0</v>
      </c>
      <c r="I103" s="1"/>
      <c r="J103" s="1"/>
      <c r="K103" s="1"/>
      <c r="L103" s="4">
        <f>_xlfn.IFNA(VLOOKUP(B103,'FST MT'!C:BP,66,0),0)</f>
        <v>0</v>
      </c>
      <c r="N103" s="34">
        <f>VLOOKUP(B103,Master_Item!B:I,8,0)</f>
        <v>9.1199999999999992</v>
      </c>
      <c r="O103" s="4">
        <f t="shared" si="12"/>
        <v>0</v>
      </c>
      <c r="P103" s="4">
        <f t="shared" si="13"/>
        <v>0</v>
      </c>
      <c r="Q103" s="4">
        <f t="shared" si="14"/>
        <v>0</v>
      </c>
      <c r="R103" s="4">
        <f t="shared" si="15"/>
        <v>0</v>
      </c>
      <c r="S103" s="4">
        <f t="shared" si="16"/>
        <v>0</v>
      </c>
      <c r="T103" s="4">
        <f t="shared" si="17"/>
        <v>0</v>
      </c>
      <c r="U103" s="4">
        <f t="shared" si="18"/>
        <v>0</v>
      </c>
      <c r="V103" s="4">
        <f t="shared" si="19"/>
        <v>0</v>
      </c>
      <c r="W103" s="4">
        <f t="shared" si="20"/>
        <v>0</v>
      </c>
      <c r="X103" s="4">
        <f t="shared" si="21"/>
        <v>0</v>
      </c>
    </row>
    <row r="104" spans="1:24">
      <c r="A104" s="13">
        <v>6</v>
      </c>
      <c r="B104" s="2">
        <v>310002000</v>
      </c>
      <c r="C104" s="1" t="s">
        <v>62</v>
      </c>
      <c r="D104" s="1" t="s">
        <v>115</v>
      </c>
      <c r="E104" s="12">
        <f>_xlfn.IFNA(VLOOKUP($B104,'FST OMT'!$C:$Y,$A104,0),0)</f>
        <v>0</v>
      </c>
      <c r="F104" s="12">
        <f>_xlfn.IFNA(VLOOKUP($B104,'FST CV'!$C:$Y,$A104,0),0)</f>
        <v>1179</v>
      </c>
      <c r="G104" s="12">
        <f>_xlfn.IFNA(VLOOKUP($B104,'FST TT'!$C:$Y,$A104,0),0)</f>
        <v>600</v>
      </c>
      <c r="I104" s="4">
        <f>_xlfn.IFNA(VLOOKUP($B104,'FST OMT'!$C:$X,15,0),0)</f>
        <v>0</v>
      </c>
      <c r="J104" s="4">
        <f>_xlfn.IFNA(VLOOKUP($B104,'FST CV'!$C:$X,15,0),0)</f>
        <v>1179</v>
      </c>
      <c r="K104" s="4">
        <f>_xlfn.IFNA(VLOOKUP($B104,'FST TT'!$C:$X,15,0),0)</f>
        <v>400</v>
      </c>
      <c r="N104" s="34">
        <f>VLOOKUP(B104,Master_Item!B:I,8,0)</f>
        <v>12</v>
      </c>
      <c r="O104" s="4">
        <f t="shared" si="12"/>
        <v>0</v>
      </c>
      <c r="P104" s="4">
        <f t="shared" si="13"/>
        <v>14148</v>
      </c>
      <c r="Q104" s="4">
        <f t="shared" si="14"/>
        <v>7200</v>
      </c>
      <c r="R104" s="4">
        <f t="shared" si="15"/>
        <v>0</v>
      </c>
      <c r="S104" s="4">
        <f t="shared" si="16"/>
        <v>21348</v>
      </c>
      <c r="T104" s="4">
        <f t="shared" si="17"/>
        <v>0</v>
      </c>
      <c r="U104" s="4">
        <f t="shared" si="18"/>
        <v>14148</v>
      </c>
      <c r="V104" s="4">
        <f t="shared" si="19"/>
        <v>4800</v>
      </c>
      <c r="W104" s="4">
        <f t="shared" si="20"/>
        <v>0</v>
      </c>
      <c r="X104" s="4">
        <f t="shared" si="21"/>
        <v>18948</v>
      </c>
    </row>
    <row r="105" spans="1:24">
      <c r="A105" s="13">
        <v>7</v>
      </c>
      <c r="B105" s="2">
        <v>310002000</v>
      </c>
      <c r="C105" s="1" t="s">
        <v>62</v>
      </c>
      <c r="D105" s="1" t="s">
        <v>116</v>
      </c>
      <c r="E105" s="12">
        <f>_xlfn.IFNA(VLOOKUP($B105,'FST OMT'!$C:$Y,$A105,0),0)</f>
        <v>3161</v>
      </c>
      <c r="F105" s="12">
        <f>_xlfn.IFNA(VLOOKUP($B105,'FST CV'!$C:$Y,$A105,0),0)</f>
        <v>65</v>
      </c>
      <c r="G105" s="12">
        <f>_xlfn.IFNA(VLOOKUP($B105,'FST TT'!$C:$Y,$A105,0),0)</f>
        <v>0</v>
      </c>
      <c r="I105" s="4">
        <f>_xlfn.IFNA(VLOOKUP($B105,'FST OMT'!$C:$X,16,0),0)</f>
        <v>4169</v>
      </c>
      <c r="J105" s="4">
        <f>_xlfn.IFNA(VLOOKUP($B105,'FST CV'!$C:$X,16,0),0)</f>
        <v>65</v>
      </c>
      <c r="K105" s="4">
        <f>_xlfn.IFNA(VLOOKUP($B105,'FST TT'!$C:$X,16,0),0)</f>
        <v>0</v>
      </c>
      <c r="N105" s="34">
        <f>VLOOKUP(B105,Master_Item!B:I,8,0)</f>
        <v>12</v>
      </c>
      <c r="O105" s="4">
        <f t="shared" si="12"/>
        <v>37932</v>
      </c>
      <c r="P105" s="4">
        <f t="shared" si="13"/>
        <v>780</v>
      </c>
      <c r="Q105" s="4">
        <f t="shared" si="14"/>
        <v>0</v>
      </c>
      <c r="R105" s="4">
        <f t="shared" si="15"/>
        <v>0</v>
      </c>
      <c r="S105" s="4">
        <f t="shared" si="16"/>
        <v>38712</v>
      </c>
      <c r="T105" s="4">
        <f t="shared" si="17"/>
        <v>50028</v>
      </c>
      <c r="U105" s="4">
        <f t="shared" si="18"/>
        <v>780</v>
      </c>
      <c r="V105" s="4">
        <f t="shared" si="19"/>
        <v>0</v>
      </c>
      <c r="W105" s="4">
        <f t="shared" si="20"/>
        <v>0</v>
      </c>
      <c r="X105" s="4">
        <f t="shared" si="21"/>
        <v>50808</v>
      </c>
    </row>
    <row r="106" spans="1:24">
      <c r="A106" s="13">
        <v>8</v>
      </c>
      <c r="B106" s="2">
        <v>310002000</v>
      </c>
      <c r="C106" s="1" t="s">
        <v>62</v>
      </c>
      <c r="D106" s="1" t="s">
        <v>117</v>
      </c>
      <c r="E106" s="12">
        <f>_xlfn.IFNA(VLOOKUP($B106,'FST OMT'!$C:$Y,$A106,0),0)</f>
        <v>938</v>
      </c>
      <c r="F106" s="12">
        <f>_xlfn.IFNA(VLOOKUP($B106,'FST CV'!$C:$Y,$A106,0),0)</f>
        <v>220</v>
      </c>
      <c r="G106" s="12">
        <f>_xlfn.IFNA(VLOOKUP($B106,'FST TT'!$C:$Y,$A106,0),0)</f>
        <v>9370</v>
      </c>
      <c r="I106" s="4">
        <f>_xlfn.IFNA(VLOOKUP($B106,'FST OMT'!$C:$X,17,0),0)</f>
        <v>1349</v>
      </c>
      <c r="J106" s="4">
        <f>_xlfn.IFNA(VLOOKUP($B106,'FST CV'!$C:$X,17,0),0)</f>
        <v>220</v>
      </c>
      <c r="K106" s="4">
        <f>_xlfn.IFNA(VLOOKUP($B106,'FST TT'!$C:$X,17,0),0)</f>
        <v>9470</v>
      </c>
      <c r="N106" s="34">
        <f>VLOOKUP(B106,Master_Item!B:I,8,0)</f>
        <v>12</v>
      </c>
      <c r="O106" s="4">
        <f t="shared" si="12"/>
        <v>11256</v>
      </c>
      <c r="P106" s="4">
        <f t="shared" si="13"/>
        <v>2640</v>
      </c>
      <c r="Q106" s="4">
        <f t="shared" si="14"/>
        <v>112440</v>
      </c>
      <c r="R106" s="4">
        <f t="shared" si="15"/>
        <v>0</v>
      </c>
      <c r="S106" s="4">
        <f t="shared" si="16"/>
        <v>126336</v>
      </c>
      <c r="T106" s="4">
        <f t="shared" si="17"/>
        <v>16188</v>
      </c>
      <c r="U106" s="4">
        <f t="shared" si="18"/>
        <v>2640</v>
      </c>
      <c r="V106" s="4">
        <f t="shared" si="19"/>
        <v>113640</v>
      </c>
      <c r="W106" s="4">
        <f t="shared" si="20"/>
        <v>0</v>
      </c>
      <c r="X106" s="4">
        <f t="shared" si="21"/>
        <v>132468</v>
      </c>
    </row>
    <row r="107" spans="1:24">
      <c r="A107" s="13">
        <v>9</v>
      </c>
      <c r="B107" s="2">
        <v>310002000</v>
      </c>
      <c r="C107" s="1" t="s">
        <v>62</v>
      </c>
      <c r="D107" s="1" t="s">
        <v>118</v>
      </c>
      <c r="E107" s="12">
        <f>_xlfn.IFNA(VLOOKUP($B107,'FST OMT'!$C:$Y,$A107,0),0)</f>
        <v>1480</v>
      </c>
      <c r="F107" s="12">
        <f>_xlfn.IFNA(VLOOKUP($B107,'FST CV'!$C:$Y,$A107,0),0)</f>
        <v>465</v>
      </c>
      <c r="G107" s="12">
        <f>_xlfn.IFNA(VLOOKUP($B107,'FST TT'!$C:$Y,$A107,0),0)</f>
        <v>300</v>
      </c>
      <c r="I107" s="4">
        <f>_xlfn.IFNA(VLOOKUP($B107,'FST OMT'!$C:$X,18,0),0)</f>
        <v>1223</v>
      </c>
      <c r="J107" s="4">
        <f>_xlfn.IFNA(VLOOKUP($B107,'FST CV'!$C:$X,18,0),0)</f>
        <v>465</v>
      </c>
      <c r="K107" s="4">
        <f>_xlfn.IFNA(VLOOKUP($B107,'FST TT'!$C:$X,18,0),0)</f>
        <v>2085</v>
      </c>
      <c r="N107" s="34">
        <f>VLOOKUP(B107,Master_Item!B:I,8,0)</f>
        <v>12</v>
      </c>
      <c r="O107" s="4">
        <f t="shared" si="12"/>
        <v>17760</v>
      </c>
      <c r="P107" s="4">
        <f t="shared" si="13"/>
        <v>5580</v>
      </c>
      <c r="Q107" s="4">
        <f t="shared" si="14"/>
        <v>3600</v>
      </c>
      <c r="R107" s="4">
        <f t="shared" si="15"/>
        <v>0</v>
      </c>
      <c r="S107" s="4">
        <f t="shared" si="16"/>
        <v>26940</v>
      </c>
      <c r="T107" s="4">
        <f t="shared" si="17"/>
        <v>14676</v>
      </c>
      <c r="U107" s="4">
        <f t="shared" si="18"/>
        <v>5580</v>
      </c>
      <c r="V107" s="4">
        <f t="shared" si="19"/>
        <v>25020</v>
      </c>
      <c r="W107" s="4">
        <f t="shared" si="20"/>
        <v>0</v>
      </c>
      <c r="X107" s="4">
        <f t="shared" si="21"/>
        <v>45276</v>
      </c>
    </row>
    <row r="108" spans="1:24">
      <c r="A108" s="13">
        <v>10</v>
      </c>
      <c r="B108" s="2">
        <v>310002000</v>
      </c>
      <c r="C108" s="1" t="s">
        <v>62</v>
      </c>
      <c r="D108" s="1" t="s">
        <v>119</v>
      </c>
      <c r="E108" s="12">
        <f>_xlfn.IFNA(VLOOKUP($B108,'FST OMT'!$C:$Y,$A108,0),0)</f>
        <v>829</v>
      </c>
      <c r="F108" s="12">
        <f>_xlfn.IFNA(VLOOKUP($B108,'FST CV'!$C:$Y,$A108,0),0)</f>
        <v>279</v>
      </c>
      <c r="G108" s="12">
        <f>_xlfn.IFNA(VLOOKUP($B108,'FST TT'!$C:$Y,$A108,0),0)</f>
        <v>1800</v>
      </c>
      <c r="I108" s="4">
        <f>_xlfn.IFNA(VLOOKUP($B108,'FST OMT'!$C:$X,19,0),0)</f>
        <v>388</v>
      </c>
      <c r="J108" s="4">
        <f>_xlfn.IFNA(VLOOKUP($B108,'FST CV'!$C:$X,19,0),0)</f>
        <v>279</v>
      </c>
      <c r="K108" s="4">
        <f>_xlfn.IFNA(VLOOKUP($B108,'FST TT'!$C:$X,19,0),0)</f>
        <v>1865</v>
      </c>
      <c r="N108" s="34">
        <f>VLOOKUP(B108,Master_Item!B:I,8,0)</f>
        <v>12</v>
      </c>
      <c r="O108" s="4">
        <f t="shared" si="12"/>
        <v>9948</v>
      </c>
      <c r="P108" s="4">
        <f t="shared" si="13"/>
        <v>3348</v>
      </c>
      <c r="Q108" s="4">
        <f t="shared" si="14"/>
        <v>21600</v>
      </c>
      <c r="R108" s="4">
        <f t="shared" si="15"/>
        <v>0</v>
      </c>
      <c r="S108" s="4">
        <f t="shared" si="16"/>
        <v>34896</v>
      </c>
      <c r="T108" s="4">
        <f t="shared" si="17"/>
        <v>4656</v>
      </c>
      <c r="U108" s="4">
        <f t="shared" si="18"/>
        <v>3348</v>
      </c>
      <c r="V108" s="4">
        <f t="shared" si="19"/>
        <v>22380</v>
      </c>
      <c r="W108" s="4">
        <f t="shared" si="20"/>
        <v>0</v>
      </c>
      <c r="X108" s="4">
        <f t="shared" si="21"/>
        <v>30384</v>
      </c>
    </row>
    <row r="109" spans="1:24">
      <c r="A109" s="13">
        <v>11</v>
      </c>
      <c r="B109" s="2">
        <v>310002000</v>
      </c>
      <c r="C109" s="1" t="s">
        <v>62</v>
      </c>
      <c r="D109" s="1" t="s">
        <v>120</v>
      </c>
      <c r="E109" s="12">
        <f>_xlfn.IFNA(VLOOKUP($B109,'FST OMT'!$C:$Y,$A109,0),0)</f>
        <v>444</v>
      </c>
      <c r="F109" s="12">
        <f>_xlfn.IFNA(VLOOKUP($B109,'FST CV'!$C:$Y,$A109,0),0)</f>
        <v>0</v>
      </c>
      <c r="G109" s="12">
        <f>_xlfn.IFNA(VLOOKUP($B109,'FST TT'!$C:$Y,$A109,0),0)</f>
        <v>0</v>
      </c>
      <c r="I109" s="4">
        <f>_xlfn.IFNA(VLOOKUP($B109,'FST OMT'!$C:$X,20,0),0)</f>
        <v>418</v>
      </c>
      <c r="J109" s="4">
        <f>_xlfn.IFNA(VLOOKUP($B109,'FST CV'!$C:$X,20,0),0)</f>
        <v>0</v>
      </c>
      <c r="K109" s="4">
        <f>_xlfn.IFNA(VLOOKUP($B109,'FST TT'!$C:$X,20,0),0)</f>
        <v>0</v>
      </c>
      <c r="N109" s="34">
        <f>VLOOKUP(B109,Master_Item!B:I,8,0)</f>
        <v>12</v>
      </c>
      <c r="O109" s="4">
        <f t="shared" si="12"/>
        <v>5328</v>
      </c>
      <c r="P109" s="4">
        <f t="shared" si="13"/>
        <v>0</v>
      </c>
      <c r="Q109" s="4">
        <f t="shared" si="14"/>
        <v>0</v>
      </c>
      <c r="R109" s="4">
        <f t="shared" si="15"/>
        <v>0</v>
      </c>
      <c r="S109" s="4">
        <f t="shared" si="16"/>
        <v>5328</v>
      </c>
      <c r="T109" s="4">
        <f t="shared" si="17"/>
        <v>5016</v>
      </c>
      <c r="U109" s="4">
        <f t="shared" si="18"/>
        <v>0</v>
      </c>
      <c r="V109" s="4">
        <f t="shared" si="19"/>
        <v>0</v>
      </c>
      <c r="W109" s="4">
        <f t="shared" si="20"/>
        <v>0</v>
      </c>
      <c r="X109" s="4">
        <f t="shared" si="21"/>
        <v>5016</v>
      </c>
    </row>
    <row r="110" spans="1:24">
      <c r="A110" s="13">
        <v>12</v>
      </c>
      <c r="B110" s="2">
        <v>310002000</v>
      </c>
      <c r="C110" s="1" t="s">
        <v>62</v>
      </c>
      <c r="D110" s="1" t="s">
        <v>121</v>
      </c>
      <c r="E110" s="12">
        <f>_xlfn.IFNA(VLOOKUP($B110,'FST OMT'!$C:$Y,$A110,0),0)</f>
        <v>520</v>
      </c>
      <c r="F110" s="12">
        <f>_xlfn.IFNA(VLOOKUP($B110,'FST CV'!$C:$Y,$A110,0),0)</f>
        <v>10</v>
      </c>
      <c r="G110" s="12">
        <f>_xlfn.IFNA(VLOOKUP($B110,'FST TT'!$C:$Y,$A110,0),0)</f>
        <v>1395</v>
      </c>
      <c r="I110" s="4">
        <f>_xlfn.IFNA(VLOOKUP($B110,'FST OMT'!$C:$X,21,0),0)</f>
        <v>300</v>
      </c>
      <c r="J110" s="4">
        <f>_xlfn.IFNA(VLOOKUP($B110,'FST CV'!$C:$X,21,0),0)</f>
        <v>10</v>
      </c>
      <c r="K110" s="4">
        <f>_xlfn.IFNA(VLOOKUP($B110,'FST TT'!$C:$X,21,0),0)</f>
        <v>1395</v>
      </c>
      <c r="N110" s="34">
        <f>VLOOKUP(B110,Master_Item!B:I,8,0)</f>
        <v>12</v>
      </c>
      <c r="O110" s="4">
        <f t="shared" si="12"/>
        <v>6240</v>
      </c>
      <c r="P110" s="4">
        <f t="shared" si="13"/>
        <v>120</v>
      </c>
      <c r="Q110" s="4">
        <f t="shared" si="14"/>
        <v>16740</v>
      </c>
      <c r="R110" s="4">
        <f t="shared" si="15"/>
        <v>0</v>
      </c>
      <c r="S110" s="4">
        <f t="shared" si="16"/>
        <v>23100</v>
      </c>
      <c r="T110" s="4">
        <f t="shared" si="17"/>
        <v>3600</v>
      </c>
      <c r="U110" s="4">
        <f t="shared" si="18"/>
        <v>120</v>
      </c>
      <c r="V110" s="4">
        <f t="shared" si="19"/>
        <v>16740</v>
      </c>
      <c r="W110" s="4">
        <f t="shared" si="20"/>
        <v>0</v>
      </c>
      <c r="X110" s="4">
        <f t="shared" si="21"/>
        <v>20460</v>
      </c>
    </row>
    <row r="111" spans="1:24">
      <c r="A111" s="13">
        <v>13</v>
      </c>
      <c r="B111" s="2">
        <v>310002000</v>
      </c>
      <c r="C111" s="1" t="s">
        <v>62</v>
      </c>
      <c r="D111" s="1" t="s">
        <v>122</v>
      </c>
      <c r="E111" s="12">
        <f>_xlfn.IFNA(VLOOKUP($B111,'FST OMT'!$C:$Y,$A111,0),0)</f>
        <v>1445</v>
      </c>
      <c r="F111" s="12">
        <f>_xlfn.IFNA(VLOOKUP($B111,'FST CV'!$C:$Y,$A111,0),0)</f>
        <v>354</v>
      </c>
      <c r="G111" s="12">
        <f>_xlfn.IFNA(VLOOKUP($B111,'FST TT'!$C:$Y,$A111,0),0)</f>
        <v>6180</v>
      </c>
      <c r="I111" s="4">
        <f>_xlfn.IFNA(VLOOKUP($B111,'FST OMT'!$C:$X,22,0),0)</f>
        <v>1457</v>
      </c>
      <c r="J111" s="4">
        <f>_xlfn.IFNA(VLOOKUP($B111,'FST CV'!$C:$X,22,0),0)</f>
        <v>354</v>
      </c>
      <c r="K111" s="4">
        <f>_xlfn.IFNA(VLOOKUP($B111,'FST TT'!$C:$X,22,0),0)</f>
        <v>6180</v>
      </c>
      <c r="N111" s="34">
        <f>VLOOKUP(B111,Master_Item!B:I,8,0)</f>
        <v>12</v>
      </c>
      <c r="O111" s="4">
        <f t="shared" si="12"/>
        <v>17340</v>
      </c>
      <c r="P111" s="4">
        <f t="shared" si="13"/>
        <v>4248</v>
      </c>
      <c r="Q111" s="4">
        <f t="shared" si="14"/>
        <v>74160</v>
      </c>
      <c r="R111" s="4">
        <f t="shared" si="15"/>
        <v>0</v>
      </c>
      <c r="S111" s="4">
        <f t="shared" si="16"/>
        <v>95748</v>
      </c>
      <c r="T111" s="4">
        <f t="shared" si="17"/>
        <v>17484</v>
      </c>
      <c r="U111" s="4">
        <f t="shared" si="18"/>
        <v>4248</v>
      </c>
      <c r="V111" s="4">
        <f t="shared" si="19"/>
        <v>74160</v>
      </c>
      <c r="W111" s="4">
        <f t="shared" si="20"/>
        <v>0</v>
      </c>
      <c r="X111" s="4">
        <f t="shared" si="21"/>
        <v>95892</v>
      </c>
    </row>
    <row r="112" spans="1:24">
      <c r="A112" s="13">
        <v>11</v>
      </c>
      <c r="B112" s="2">
        <v>310002000</v>
      </c>
      <c r="C112" s="1" t="s">
        <v>62</v>
      </c>
      <c r="D112" s="1" t="s">
        <v>123</v>
      </c>
      <c r="H112" s="4">
        <f>_xlfn.IFNA(VLOOKUP(B112,'FST MT'!A:M,$A112,0),0)</f>
        <v>123247</v>
      </c>
      <c r="I112" s="1"/>
      <c r="J112" s="1"/>
      <c r="K112" s="1"/>
      <c r="L112" s="4">
        <f>_xlfn.IFNA(VLOOKUP(B112,'FST MT'!C:BP,66,0),0)</f>
        <v>0</v>
      </c>
      <c r="N112" s="34">
        <f>VLOOKUP(B112,Master_Item!B:I,8,0)</f>
        <v>12</v>
      </c>
      <c r="O112" s="4">
        <f t="shared" si="12"/>
        <v>0</v>
      </c>
      <c r="P112" s="4">
        <f t="shared" si="13"/>
        <v>0</v>
      </c>
      <c r="Q112" s="4">
        <f t="shared" si="14"/>
        <v>0</v>
      </c>
      <c r="R112" s="4">
        <f t="shared" si="15"/>
        <v>1478964</v>
      </c>
      <c r="S112" s="4">
        <f t="shared" si="16"/>
        <v>1478964</v>
      </c>
      <c r="T112" s="4">
        <f t="shared" si="17"/>
        <v>0</v>
      </c>
      <c r="U112" s="4">
        <f t="shared" si="18"/>
        <v>0</v>
      </c>
      <c r="V112" s="4">
        <f t="shared" si="19"/>
        <v>0</v>
      </c>
      <c r="W112" s="4">
        <f t="shared" si="20"/>
        <v>0</v>
      </c>
      <c r="X112" s="4">
        <f t="shared" si="21"/>
        <v>0</v>
      </c>
    </row>
    <row r="113" spans="1:24">
      <c r="A113" s="13">
        <v>6</v>
      </c>
      <c r="B113" s="2">
        <v>310002001</v>
      </c>
      <c r="C113" s="1" t="s">
        <v>63</v>
      </c>
      <c r="D113" s="1" t="s">
        <v>115</v>
      </c>
      <c r="E113" s="12">
        <f>_xlfn.IFNA(VLOOKUP($B113,'FST OMT'!$C:$Y,$A113,0),0)</f>
        <v>0</v>
      </c>
      <c r="F113" s="12">
        <f>_xlfn.IFNA(VLOOKUP($B113,'FST CV'!$C:$Y,$A113,0),0)</f>
        <v>0</v>
      </c>
      <c r="G113" s="12">
        <f>_xlfn.IFNA(VLOOKUP($B113,'FST TT'!$C:$Y,$A113,0),0)</f>
        <v>0</v>
      </c>
      <c r="I113" s="4">
        <f>_xlfn.IFNA(VLOOKUP($B113,'FST OMT'!$C:$X,15,0),0)</f>
        <v>0</v>
      </c>
      <c r="J113" s="4">
        <f>_xlfn.IFNA(VLOOKUP($B113,'FST CV'!$C:$X,15,0),0)</f>
        <v>0</v>
      </c>
      <c r="K113" s="4">
        <f>_xlfn.IFNA(VLOOKUP($B113,'FST TT'!$C:$X,15,0),0)</f>
        <v>0</v>
      </c>
      <c r="N113" s="34">
        <f>VLOOKUP(B113,Master_Item!B:I,8,0)</f>
        <v>12</v>
      </c>
      <c r="O113" s="4">
        <f t="shared" si="12"/>
        <v>0</v>
      </c>
      <c r="P113" s="4">
        <f t="shared" si="13"/>
        <v>0</v>
      </c>
      <c r="Q113" s="4">
        <f t="shared" si="14"/>
        <v>0</v>
      </c>
      <c r="R113" s="4">
        <f t="shared" si="15"/>
        <v>0</v>
      </c>
      <c r="S113" s="4">
        <f t="shared" si="16"/>
        <v>0</v>
      </c>
      <c r="T113" s="4">
        <f t="shared" si="17"/>
        <v>0</v>
      </c>
      <c r="U113" s="4">
        <f t="shared" si="18"/>
        <v>0</v>
      </c>
      <c r="V113" s="4">
        <f t="shared" si="19"/>
        <v>0</v>
      </c>
      <c r="W113" s="4">
        <f t="shared" si="20"/>
        <v>0</v>
      </c>
      <c r="X113" s="4">
        <f t="shared" si="21"/>
        <v>0</v>
      </c>
    </row>
    <row r="114" spans="1:24">
      <c r="A114" s="13">
        <v>7</v>
      </c>
      <c r="B114" s="2">
        <v>310002001</v>
      </c>
      <c r="C114" s="1" t="s">
        <v>63</v>
      </c>
      <c r="D114" s="1" t="s">
        <v>116</v>
      </c>
      <c r="E114" s="12">
        <f>_xlfn.IFNA(VLOOKUP($B114,'FST OMT'!$C:$Y,$A114,0),0)</f>
        <v>0</v>
      </c>
      <c r="F114" s="12">
        <f>_xlfn.IFNA(VLOOKUP($B114,'FST CV'!$C:$Y,$A114,0),0)</f>
        <v>0</v>
      </c>
      <c r="G114" s="12">
        <f>_xlfn.IFNA(VLOOKUP($B114,'FST TT'!$C:$Y,$A114,0),0)</f>
        <v>0</v>
      </c>
      <c r="I114" s="4">
        <f>_xlfn.IFNA(VLOOKUP($B114,'FST OMT'!$C:$X,16,0),0)</f>
        <v>0</v>
      </c>
      <c r="J114" s="4">
        <f>_xlfn.IFNA(VLOOKUP($B114,'FST CV'!$C:$X,16,0),0)</f>
        <v>0</v>
      </c>
      <c r="K114" s="4">
        <f>_xlfn.IFNA(VLOOKUP($B114,'FST TT'!$C:$X,16,0),0)</f>
        <v>0</v>
      </c>
      <c r="N114" s="34">
        <f>VLOOKUP(B114,Master_Item!B:I,8,0)</f>
        <v>12</v>
      </c>
      <c r="O114" s="4">
        <f t="shared" si="12"/>
        <v>0</v>
      </c>
      <c r="P114" s="4">
        <f t="shared" si="13"/>
        <v>0</v>
      </c>
      <c r="Q114" s="4">
        <f t="shared" si="14"/>
        <v>0</v>
      </c>
      <c r="R114" s="4">
        <f t="shared" si="15"/>
        <v>0</v>
      </c>
      <c r="S114" s="4">
        <f t="shared" si="16"/>
        <v>0</v>
      </c>
      <c r="T114" s="4">
        <f t="shared" si="17"/>
        <v>0</v>
      </c>
      <c r="U114" s="4">
        <f t="shared" si="18"/>
        <v>0</v>
      </c>
      <c r="V114" s="4">
        <f t="shared" si="19"/>
        <v>0</v>
      </c>
      <c r="W114" s="4">
        <f t="shared" si="20"/>
        <v>0</v>
      </c>
      <c r="X114" s="4">
        <f t="shared" si="21"/>
        <v>0</v>
      </c>
    </row>
    <row r="115" spans="1:24">
      <c r="A115" s="13">
        <v>8</v>
      </c>
      <c r="B115" s="2">
        <v>310002001</v>
      </c>
      <c r="C115" s="1" t="s">
        <v>63</v>
      </c>
      <c r="D115" s="1" t="s">
        <v>117</v>
      </c>
      <c r="E115" s="12">
        <f>_xlfn.IFNA(VLOOKUP($B115,'FST OMT'!$C:$Y,$A115,0),0)</f>
        <v>0</v>
      </c>
      <c r="F115" s="12">
        <f>_xlfn.IFNA(VLOOKUP($B115,'FST CV'!$C:$Y,$A115,0),0)</f>
        <v>0</v>
      </c>
      <c r="G115" s="12">
        <f>_xlfn.IFNA(VLOOKUP($B115,'FST TT'!$C:$Y,$A115,0),0)</f>
        <v>0</v>
      </c>
      <c r="I115" s="4">
        <f>_xlfn.IFNA(VLOOKUP($B115,'FST OMT'!$C:$X,17,0),0)</f>
        <v>0</v>
      </c>
      <c r="J115" s="4">
        <f>_xlfn.IFNA(VLOOKUP($B115,'FST CV'!$C:$X,17,0),0)</f>
        <v>0</v>
      </c>
      <c r="K115" s="4">
        <f>_xlfn.IFNA(VLOOKUP($B115,'FST TT'!$C:$X,17,0),0)</f>
        <v>0</v>
      </c>
      <c r="N115" s="34">
        <f>VLOOKUP(B115,Master_Item!B:I,8,0)</f>
        <v>12</v>
      </c>
      <c r="O115" s="4">
        <f t="shared" si="12"/>
        <v>0</v>
      </c>
      <c r="P115" s="4">
        <f t="shared" si="13"/>
        <v>0</v>
      </c>
      <c r="Q115" s="4">
        <f t="shared" si="14"/>
        <v>0</v>
      </c>
      <c r="R115" s="4">
        <f t="shared" si="15"/>
        <v>0</v>
      </c>
      <c r="S115" s="4">
        <f t="shared" si="16"/>
        <v>0</v>
      </c>
      <c r="T115" s="4">
        <f t="shared" si="17"/>
        <v>0</v>
      </c>
      <c r="U115" s="4">
        <f t="shared" si="18"/>
        <v>0</v>
      </c>
      <c r="V115" s="4">
        <f t="shared" si="19"/>
        <v>0</v>
      </c>
      <c r="W115" s="4">
        <f t="shared" si="20"/>
        <v>0</v>
      </c>
      <c r="X115" s="4">
        <f t="shared" si="21"/>
        <v>0</v>
      </c>
    </row>
    <row r="116" spans="1:24">
      <c r="A116" s="13">
        <v>9</v>
      </c>
      <c r="B116" s="2">
        <v>310002001</v>
      </c>
      <c r="C116" s="1" t="s">
        <v>63</v>
      </c>
      <c r="D116" s="1" t="s">
        <v>118</v>
      </c>
      <c r="E116" s="12">
        <f>_xlfn.IFNA(VLOOKUP($B116,'FST OMT'!$C:$Y,$A116,0),0)</f>
        <v>0</v>
      </c>
      <c r="F116" s="12">
        <f>_xlfn.IFNA(VLOOKUP($B116,'FST CV'!$C:$Y,$A116,0),0)</f>
        <v>0</v>
      </c>
      <c r="G116" s="12">
        <f>_xlfn.IFNA(VLOOKUP($B116,'FST TT'!$C:$Y,$A116,0),0)</f>
        <v>0</v>
      </c>
      <c r="I116" s="4">
        <f>_xlfn.IFNA(VLOOKUP($B116,'FST OMT'!$C:$X,18,0),0)</f>
        <v>0</v>
      </c>
      <c r="J116" s="4">
        <f>_xlfn.IFNA(VLOOKUP($B116,'FST CV'!$C:$X,18,0),0)</f>
        <v>0</v>
      </c>
      <c r="K116" s="4">
        <f>_xlfn.IFNA(VLOOKUP($B116,'FST TT'!$C:$X,18,0),0)</f>
        <v>0</v>
      </c>
      <c r="N116" s="34">
        <f>VLOOKUP(B116,Master_Item!B:I,8,0)</f>
        <v>12</v>
      </c>
      <c r="O116" s="4">
        <f t="shared" si="12"/>
        <v>0</v>
      </c>
      <c r="P116" s="4">
        <f t="shared" si="13"/>
        <v>0</v>
      </c>
      <c r="Q116" s="4">
        <f t="shared" si="14"/>
        <v>0</v>
      </c>
      <c r="R116" s="4">
        <f t="shared" si="15"/>
        <v>0</v>
      </c>
      <c r="S116" s="4">
        <f t="shared" si="16"/>
        <v>0</v>
      </c>
      <c r="T116" s="4">
        <f t="shared" si="17"/>
        <v>0</v>
      </c>
      <c r="U116" s="4">
        <f t="shared" si="18"/>
        <v>0</v>
      </c>
      <c r="V116" s="4">
        <f t="shared" si="19"/>
        <v>0</v>
      </c>
      <c r="W116" s="4">
        <f t="shared" si="20"/>
        <v>0</v>
      </c>
      <c r="X116" s="4">
        <f t="shared" si="21"/>
        <v>0</v>
      </c>
    </row>
    <row r="117" spans="1:24">
      <c r="A117" s="13">
        <v>10</v>
      </c>
      <c r="B117" s="2">
        <v>310002001</v>
      </c>
      <c r="C117" s="1" t="s">
        <v>63</v>
      </c>
      <c r="D117" s="1" t="s">
        <v>119</v>
      </c>
      <c r="E117" s="12">
        <f>_xlfn.IFNA(VLOOKUP($B117,'FST OMT'!$C:$Y,$A117,0),0)</f>
        <v>0</v>
      </c>
      <c r="F117" s="12">
        <f>_xlfn.IFNA(VLOOKUP($B117,'FST CV'!$C:$Y,$A117,0),0)</f>
        <v>0</v>
      </c>
      <c r="G117" s="12">
        <f>_xlfn.IFNA(VLOOKUP($B117,'FST TT'!$C:$Y,$A117,0),0)</f>
        <v>0</v>
      </c>
      <c r="I117" s="4">
        <f>_xlfn.IFNA(VLOOKUP($B117,'FST OMT'!$C:$X,19,0),0)</f>
        <v>0</v>
      </c>
      <c r="J117" s="4">
        <f>_xlfn.IFNA(VLOOKUP($B117,'FST CV'!$C:$X,19,0),0)</f>
        <v>0</v>
      </c>
      <c r="K117" s="4">
        <f>_xlfn.IFNA(VLOOKUP($B117,'FST TT'!$C:$X,19,0),0)</f>
        <v>0</v>
      </c>
      <c r="N117" s="34">
        <f>VLOOKUP(B117,Master_Item!B:I,8,0)</f>
        <v>12</v>
      </c>
      <c r="O117" s="4">
        <f t="shared" si="12"/>
        <v>0</v>
      </c>
      <c r="P117" s="4">
        <f t="shared" si="13"/>
        <v>0</v>
      </c>
      <c r="Q117" s="4">
        <f t="shared" si="14"/>
        <v>0</v>
      </c>
      <c r="R117" s="4">
        <f t="shared" si="15"/>
        <v>0</v>
      </c>
      <c r="S117" s="4">
        <f t="shared" si="16"/>
        <v>0</v>
      </c>
      <c r="T117" s="4">
        <f t="shared" si="17"/>
        <v>0</v>
      </c>
      <c r="U117" s="4">
        <f t="shared" si="18"/>
        <v>0</v>
      </c>
      <c r="V117" s="4">
        <f t="shared" si="19"/>
        <v>0</v>
      </c>
      <c r="W117" s="4">
        <f t="shared" si="20"/>
        <v>0</v>
      </c>
      <c r="X117" s="4">
        <f t="shared" si="21"/>
        <v>0</v>
      </c>
    </row>
    <row r="118" spans="1:24">
      <c r="A118" s="13">
        <v>11</v>
      </c>
      <c r="B118" s="2">
        <v>310002001</v>
      </c>
      <c r="C118" s="1" t="s">
        <v>63</v>
      </c>
      <c r="D118" s="1" t="s">
        <v>120</v>
      </c>
      <c r="E118" s="12">
        <f>_xlfn.IFNA(VLOOKUP($B118,'FST OMT'!$C:$Y,$A118,0),0)</f>
        <v>0</v>
      </c>
      <c r="F118" s="12">
        <f>_xlfn.IFNA(VLOOKUP($B118,'FST CV'!$C:$Y,$A118,0),0)</f>
        <v>0</v>
      </c>
      <c r="G118" s="12">
        <f>_xlfn.IFNA(VLOOKUP($B118,'FST TT'!$C:$Y,$A118,0),0)</f>
        <v>0</v>
      </c>
      <c r="I118" s="4">
        <f>_xlfn.IFNA(VLOOKUP($B118,'FST OMT'!$C:$X,20,0),0)</f>
        <v>0</v>
      </c>
      <c r="J118" s="4">
        <f>_xlfn.IFNA(VLOOKUP($B118,'FST CV'!$C:$X,20,0),0)</f>
        <v>0</v>
      </c>
      <c r="K118" s="4">
        <f>_xlfn.IFNA(VLOOKUP($B118,'FST TT'!$C:$X,20,0),0)</f>
        <v>0</v>
      </c>
      <c r="N118" s="34">
        <f>VLOOKUP(B118,Master_Item!B:I,8,0)</f>
        <v>12</v>
      </c>
      <c r="O118" s="4">
        <f t="shared" si="12"/>
        <v>0</v>
      </c>
      <c r="P118" s="4">
        <f t="shared" si="13"/>
        <v>0</v>
      </c>
      <c r="Q118" s="4">
        <f t="shared" si="14"/>
        <v>0</v>
      </c>
      <c r="R118" s="4">
        <f t="shared" si="15"/>
        <v>0</v>
      </c>
      <c r="S118" s="4">
        <f t="shared" si="16"/>
        <v>0</v>
      </c>
      <c r="T118" s="4">
        <f t="shared" si="17"/>
        <v>0</v>
      </c>
      <c r="U118" s="4">
        <f t="shared" si="18"/>
        <v>0</v>
      </c>
      <c r="V118" s="4">
        <f t="shared" si="19"/>
        <v>0</v>
      </c>
      <c r="W118" s="4">
        <f t="shared" si="20"/>
        <v>0</v>
      </c>
      <c r="X118" s="4">
        <f t="shared" si="21"/>
        <v>0</v>
      </c>
    </row>
    <row r="119" spans="1:24">
      <c r="A119" s="13">
        <v>12</v>
      </c>
      <c r="B119" s="2">
        <v>310002001</v>
      </c>
      <c r="C119" s="1" t="s">
        <v>63</v>
      </c>
      <c r="D119" s="1" t="s">
        <v>121</v>
      </c>
      <c r="E119" s="12">
        <f>_xlfn.IFNA(VLOOKUP($B119,'FST OMT'!$C:$Y,$A119,0),0)</f>
        <v>0</v>
      </c>
      <c r="F119" s="12">
        <f>_xlfn.IFNA(VLOOKUP($B119,'FST CV'!$C:$Y,$A119,0),0)</f>
        <v>0</v>
      </c>
      <c r="G119" s="12">
        <f>_xlfn.IFNA(VLOOKUP($B119,'FST TT'!$C:$Y,$A119,0),0)</f>
        <v>0</v>
      </c>
      <c r="I119" s="4">
        <f>_xlfn.IFNA(VLOOKUP($B119,'FST OMT'!$C:$X,21,0),0)</f>
        <v>0</v>
      </c>
      <c r="J119" s="4">
        <f>_xlfn.IFNA(VLOOKUP($B119,'FST CV'!$C:$X,21,0),0)</f>
        <v>0</v>
      </c>
      <c r="K119" s="4">
        <f>_xlfn.IFNA(VLOOKUP($B119,'FST TT'!$C:$X,21,0),0)</f>
        <v>0</v>
      </c>
      <c r="N119" s="34">
        <f>VLOOKUP(B119,Master_Item!B:I,8,0)</f>
        <v>12</v>
      </c>
      <c r="O119" s="4">
        <f t="shared" si="12"/>
        <v>0</v>
      </c>
      <c r="P119" s="4">
        <f t="shared" si="13"/>
        <v>0</v>
      </c>
      <c r="Q119" s="4">
        <f t="shared" si="14"/>
        <v>0</v>
      </c>
      <c r="R119" s="4">
        <f t="shared" si="15"/>
        <v>0</v>
      </c>
      <c r="S119" s="4">
        <f t="shared" si="16"/>
        <v>0</v>
      </c>
      <c r="T119" s="4">
        <f t="shared" si="17"/>
        <v>0</v>
      </c>
      <c r="U119" s="4">
        <f t="shared" si="18"/>
        <v>0</v>
      </c>
      <c r="V119" s="4">
        <f t="shared" si="19"/>
        <v>0</v>
      </c>
      <c r="W119" s="4">
        <f t="shared" si="20"/>
        <v>0</v>
      </c>
      <c r="X119" s="4">
        <f t="shared" si="21"/>
        <v>0</v>
      </c>
    </row>
    <row r="120" spans="1:24">
      <c r="A120" s="13">
        <v>13</v>
      </c>
      <c r="B120" s="2">
        <v>310002001</v>
      </c>
      <c r="C120" s="1" t="s">
        <v>63</v>
      </c>
      <c r="D120" s="1" t="s">
        <v>122</v>
      </c>
      <c r="E120" s="12">
        <f>_xlfn.IFNA(VLOOKUP($B120,'FST OMT'!$C:$Y,$A120,0),0)</f>
        <v>0</v>
      </c>
      <c r="F120" s="12">
        <f>_xlfn.IFNA(VLOOKUP($B120,'FST CV'!$C:$Y,$A120,0),0)</f>
        <v>0</v>
      </c>
      <c r="G120" s="12">
        <f>_xlfn.IFNA(VLOOKUP($B120,'FST TT'!$C:$Y,$A120,0),0)</f>
        <v>0</v>
      </c>
      <c r="I120" s="4">
        <f>_xlfn.IFNA(VLOOKUP($B120,'FST OMT'!$C:$X,22,0),0)</f>
        <v>0</v>
      </c>
      <c r="J120" s="4">
        <f>_xlfn.IFNA(VLOOKUP($B120,'FST CV'!$C:$X,22,0),0)</f>
        <v>0</v>
      </c>
      <c r="K120" s="4">
        <f>_xlfn.IFNA(VLOOKUP($B120,'FST TT'!$C:$X,22,0),0)</f>
        <v>0</v>
      </c>
      <c r="N120" s="34">
        <f>VLOOKUP(B120,Master_Item!B:I,8,0)</f>
        <v>12</v>
      </c>
      <c r="O120" s="4">
        <f t="shared" si="12"/>
        <v>0</v>
      </c>
      <c r="P120" s="4">
        <f t="shared" si="13"/>
        <v>0</v>
      </c>
      <c r="Q120" s="4">
        <f t="shared" si="14"/>
        <v>0</v>
      </c>
      <c r="R120" s="4">
        <f t="shared" si="15"/>
        <v>0</v>
      </c>
      <c r="S120" s="4">
        <f t="shared" si="16"/>
        <v>0</v>
      </c>
      <c r="T120" s="4">
        <f t="shared" si="17"/>
        <v>0</v>
      </c>
      <c r="U120" s="4">
        <f t="shared" si="18"/>
        <v>0</v>
      </c>
      <c r="V120" s="4">
        <f t="shared" si="19"/>
        <v>0</v>
      </c>
      <c r="W120" s="4">
        <f t="shared" si="20"/>
        <v>0</v>
      </c>
      <c r="X120" s="4">
        <f t="shared" si="21"/>
        <v>0</v>
      </c>
    </row>
    <row r="121" spans="1:24">
      <c r="A121" s="13">
        <v>11</v>
      </c>
      <c r="B121" s="2">
        <v>310002001</v>
      </c>
      <c r="C121" s="1" t="s">
        <v>63</v>
      </c>
      <c r="D121" s="1" t="s">
        <v>123</v>
      </c>
      <c r="H121" s="4">
        <f>_xlfn.IFNA(VLOOKUP(B121,'FST MT'!A:M,$A121,0),0)</f>
        <v>37690</v>
      </c>
      <c r="I121" s="1"/>
      <c r="J121" s="1"/>
      <c r="K121" s="1"/>
      <c r="L121" s="4">
        <f>_xlfn.IFNA(VLOOKUP(B121,'FST MT'!C:BP,66,0),0)</f>
        <v>0</v>
      </c>
      <c r="N121" s="34">
        <f>VLOOKUP(B121,Master_Item!B:I,8,0)</f>
        <v>12</v>
      </c>
      <c r="O121" s="4">
        <f t="shared" si="12"/>
        <v>0</v>
      </c>
      <c r="P121" s="4">
        <f t="shared" si="13"/>
        <v>0</v>
      </c>
      <c r="Q121" s="4">
        <f t="shared" si="14"/>
        <v>0</v>
      </c>
      <c r="R121" s="4">
        <f t="shared" si="15"/>
        <v>452280</v>
      </c>
      <c r="S121" s="4">
        <f t="shared" si="16"/>
        <v>452280</v>
      </c>
      <c r="T121" s="4">
        <f t="shared" si="17"/>
        <v>0</v>
      </c>
      <c r="U121" s="4">
        <f t="shared" si="18"/>
        <v>0</v>
      </c>
      <c r="V121" s="4">
        <f t="shared" si="19"/>
        <v>0</v>
      </c>
      <c r="W121" s="4">
        <f t="shared" si="20"/>
        <v>0</v>
      </c>
      <c r="X121" s="4">
        <f t="shared" si="21"/>
        <v>0</v>
      </c>
    </row>
    <row r="122" spans="1:24">
      <c r="A122" s="13">
        <v>6</v>
      </c>
      <c r="B122" s="2">
        <v>310002002</v>
      </c>
      <c r="C122" s="1" t="s">
        <v>69</v>
      </c>
      <c r="D122" s="1" t="s">
        <v>115</v>
      </c>
      <c r="E122" s="12">
        <f>_xlfn.IFNA(VLOOKUP($B122,'FST OMT'!$C:$Y,$A122,0),0)</f>
        <v>0</v>
      </c>
      <c r="F122" s="12">
        <f>_xlfn.IFNA(VLOOKUP($B122,'FST CV'!$C:$Y,$A122,0),0)</f>
        <v>0</v>
      </c>
      <c r="G122" s="12">
        <f>_xlfn.IFNA(VLOOKUP($B122,'FST TT'!$C:$Y,$A122,0),0)</f>
        <v>0</v>
      </c>
      <c r="I122" s="4">
        <f>_xlfn.IFNA(VLOOKUP($B122,'FST OMT'!$C:$X,15,0),0)</f>
        <v>0</v>
      </c>
      <c r="J122" s="4">
        <f>_xlfn.IFNA(VLOOKUP($B122,'FST CV'!$C:$X,15,0),0)</f>
        <v>0</v>
      </c>
      <c r="K122" s="4">
        <f>_xlfn.IFNA(VLOOKUP($B122,'FST TT'!$C:$X,15,0),0)</f>
        <v>0</v>
      </c>
      <c r="N122" s="34">
        <f>VLOOKUP(B122,Master_Item!B:I,8,0)</f>
        <v>9.6</v>
      </c>
      <c r="O122" s="4">
        <f t="shared" si="12"/>
        <v>0</v>
      </c>
      <c r="P122" s="4">
        <f t="shared" si="13"/>
        <v>0</v>
      </c>
      <c r="Q122" s="4">
        <f t="shared" si="14"/>
        <v>0</v>
      </c>
      <c r="R122" s="4">
        <f t="shared" si="15"/>
        <v>0</v>
      </c>
      <c r="S122" s="4">
        <f t="shared" si="16"/>
        <v>0</v>
      </c>
      <c r="T122" s="4">
        <f t="shared" si="17"/>
        <v>0</v>
      </c>
      <c r="U122" s="4">
        <f t="shared" si="18"/>
        <v>0</v>
      </c>
      <c r="V122" s="4">
        <f t="shared" si="19"/>
        <v>0</v>
      </c>
      <c r="W122" s="4">
        <f t="shared" si="20"/>
        <v>0</v>
      </c>
      <c r="X122" s="4">
        <f t="shared" si="21"/>
        <v>0</v>
      </c>
    </row>
    <row r="123" spans="1:24">
      <c r="A123" s="13">
        <v>7</v>
      </c>
      <c r="B123" s="2">
        <v>310002002</v>
      </c>
      <c r="C123" s="1" t="s">
        <v>69</v>
      </c>
      <c r="D123" s="1" t="s">
        <v>116</v>
      </c>
      <c r="E123" s="12">
        <f>_xlfn.IFNA(VLOOKUP($B123,'FST OMT'!$C:$Y,$A123,0),0)</f>
        <v>0</v>
      </c>
      <c r="F123" s="12">
        <f>_xlfn.IFNA(VLOOKUP($B123,'FST CV'!$C:$Y,$A123,0),0)</f>
        <v>0</v>
      </c>
      <c r="G123" s="12">
        <f>_xlfn.IFNA(VLOOKUP($B123,'FST TT'!$C:$Y,$A123,0),0)</f>
        <v>0</v>
      </c>
      <c r="I123" s="4">
        <f>_xlfn.IFNA(VLOOKUP($B123,'FST OMT'!$C:$X,16,0),0)</f>
        <v>0</v>
      </c>
      <c r="J123" s="4">
        <f>_xlfn.IFNA(VLOOKUP($B123,'FST CV'!$C:$X,16,0),0)</f>
        <v>0</v>
      </c>
      <c r="K123" s="4">
        <f>_xlfn.IFNA(VLOOKUP($B123,'FST TT'!$C:$X,16,0),0)</f>
        <v>0</v>
      </c>
      <c r="N123" s="34">
        <f>VLOOKUP(B123,Master_Item!B:I,8,0)</f>
        <v>9.6</v>
      </c>
      <c r="O123" s="4">
        <f t="shared" si="12"/>
        <v>0</v>
      </c>
      <c r="P123" s="4">
        <f t="shared" si="13"/>
        <v>0</v>
      </c>
      <c r="Q123" s="4">
        <f t="shared" si="14"/>
        <v>0</v>
      </c>
      <c r="R123" s="4">
        <f t="shared" si="15"/>
        <v>0</v>
      </c>
      <c r="S123" s="4">
        <f t="shared" si="16"/>
        <v>0</v>
      </c>
      <c r="T123" s="4">
        <f t="shared" si="17"/>
        <v>0</v>
      </c>
      <c r="U123" s="4">
        <f t="shared" si="18"/>
        <v>0</v>
      </c>
      <c r="V123" s="4">
        <f t="shared" si="19"/>
        <v>0</v>
      </c>
      <c r="W123" s="4">
        <f t="shared" si="20"/>
        <v>0</v>
      </c>
      <c r="X123" s="4">
        <f t="shared" si="21"/>
        <v>0</v>
      </c>
    </row>
    <row r="124" spans="1:24">
      <c r="A124" s="13">
        <v>8</v>
      </c>
      <c r="B124" s="2">
        <v>310002002</v>
      </c>
      <c r="C124" s="1" t="s">
        <v>69</v>
      </c>
      <c r="D124" s="1" t="s">
        <v>117</v>
      </c>
      <c r="E124" s="12">
        <f>_xlfn.IFNA(VLOOKUP($B124,'FST OMT'!$C:$Y,$A124,0),0)</f>
        <v>210</v>
      </c>
      <c r="F124" s="12">
        <f>_xlfn.IFNA(VLOOKUP($B124,'FST CV'!$C:$Y,$A124,0),0)</f>
        <v>0</v>
      </c>
      <c r="G124" s="12">
        <f>_xlfn.IFNA(VLOOKUP($B124,'FST TT'!$C:$Y,$A124,0),0)</f>
        <v>0</v>
      </c>
      <c r="I124" s="4">
        <f>_xlfn.IFNA(VLOOKUP($B124,'FST OMT'!$C:$X,17,0),0)</f>
        <v>355</v>
      </c>
      <c r="J124" s="4">
        <f>_xlfn.IFNA(VLOOKUP($B124,'FST CV'!$C:$X,17,0),0)</f>
        <v>0</v>
      </c>
      <c r="K124" s="4">
        <f>_xlfn.IFNA(VLOOKUP($B124,'FST TT'!$C:$X,17,0),0)</f>
        <v>0</v>
      </c>
      <c r="N124" s="34">
        <f>VLOOKUP(B124,Master_Item!B:I,8,0)</f>
        <v>9.6</v>
      </c>
      <c r="O124" s="4">
        <f t="shared" si="12"/>
        <v>2016</v>
      </c>
      <c r="P124" s="4">
        <f t="shared" si="13"/>
        <v>0</v>
      </c>
      <c r="Q124" s="4">
        <f t="shared" si="14"/>
        <v>0</v>
      </c>
      <c r="R124" s="4">
        <f t="shared" si="15"/>
        <v>0</v>
      </c>
      <c r="S124" s="4">
        <f t="shared" si="16"/>
        <v>2016</v>
      </c>
      <c r="T124" s="4">
        <f t="shared" si="17"/>
        <v>3408</v>
      </c>
      <c r="U124" s="4">
        <f t="shared" si="18"/>
        <v>0</v>
      </c>
      <c r="V124" s="4">
        <f t="shared" si="19"/>
        <v>0</v>
      </c>
      <c r="W124" s="4">
        <f t="shared" si="20"/>
        <v>0</v>
      </c>
      <c r="X124" s="4">
        <f t="shared" si="21"/>
        <v>3408</v>
      </c>
    </row>
    <row r="125" spans="1:24">
      <c r="A125" s="13">
        <v>9</v>
      </c>
      <c r="B125" s="2">
        <v>310002002</v>
      </c>
      <c r="C125" s="1" t="s">
        <v>69</v>
      </c>
      <c r="D125" s="1" t="s">
        <v>118</v>
      </c>
      <c r="E125" s="12">
        <f>_xlfn.IFNA(VLOOKUP($B125,'FST OMT'!$C:$Y,$A125,0),0)</f>
        <v>208</v>
      </c>
      <c r="F125" s="12">
        <f>_xlfn.IFNA(VLOOKUP($B125,'FST CV'!$C:$Y,$A125,0),0)</f>
        <v>60</v>
      </c>
      <c r="G125" s="12">
        <f>_xlfn.IFNA(VLOOKUP($B125,'FST TT'!$C:$Y,$A125,0),0)</f>
        <v>0</v>
      </c>
      <c r="I125" s="4">
        <f>_xlfn.IFNA(VLOOKUP($B125,'FST OMT'!$C:$X,18,0),0)</f>
        <v>200</v>
      </c>
      <c r="J125" s="4">
        <f>_xlfn.IFNA(VLOOKUP($B125,'FST CV'!$C:$X,18,0),0)</f>
        <v>60</v>
      </c>
      <c r="K125" s="4">
        <f>_xlfn.IFNA(VLOOKUP($B125,'FST TT'!$C:$X,18,0),0)</f>
        <v>0</v>
      </c>
      <c r="N125" s="34">
        <f>VLOOKUP(B125,Master_Item!B:I,8,0)</f>
        <v>9.6</v>
      </c>
      <c r="O125" s="4">
        <f t="shared" si="12"/>
        <v>1996.8</v>
      </c>
      <c r="P125" s="4">
        <f t="shared" si="13"/>
        <v>576</v>
      </c>
      <c r="Q125" s="4">
        <f t="shared" si="14"/>
        <v>0</v>
      </c>
      <c r="R125" s="4">
        <f t="shared" si="15"/>
        <v>0</v>
      </c>
      <c r="S125" s="4">
        <f t="shared" si="16"/>
        <v>2572.8000000000002</v>
      </c>
      <c r="T125" s="4">
        <f t="shared" si="17"/>
        <v>1920</v>
      </c>
      <c r="U125" s="4">
        <f t="shared" si="18"/>
        <v>576</v>
      </c>
      <c r="V125" s="4">
        <f t="shared" si="19"/>
        <v>0</v>
      </c>
      <c r="W125" s="4">
        <f t="shared" si="20"/>
        <v>0</v>
      </c>
      <c r="X125" s="4">
        <f t="shared" si="21"/>
        <v>2496</v>
      </c>
    </row>
    <row r="126" spans="1:24">
      <c r="A126" s="13">
        <v>10</v>
      </c>
      <c r="B126" s="2">
        <v>310002002</v>
      </c>
      <c r="C126" s="1" t="s">
        <v>69</v>
      </c>
      <c r="D126" s="1" t="s">
        <v>119</v>
      </c>
      <c r="E126" s="12">
        <f>_xlfn.IFNA(VLOOKUP($B126,'FST OMT'!$C:$Y,$A126,0),0)</f>
        <v>0</v>
      </c>
      <c r="F126" s="12">
        <f>_xlfn.IFNA(VLOOKUP($B126,'FST CV'!$C:$Y,$A126,0),0)</f>
        <v>6</v>
      </c>
      <c r="G126" s="12">
        <f>_xlfn.IFNA(VLOOKUP($B126,'FST TT'!$C:$Y,$A126,0),0)</f>
        <v>0</v>
      </c>
      <c r="I126" s="4">
        <f>_xlfn.IFNA(VLOOKUP($B126,'FST OMT'!$C:$X,19,0),0)</f>
        <v>0</v>
      </c>
      <c r="J126" s="4">
        <f>_xlfn.IFNA(VLOOKUP($B126,'FST CV'!$C:$X,19,0),0)</f>
        <v>6</v>
      </c>
      <c r="K126" s="4">
        <f>_xlfn.IFNA(VLOOKUP($B126,'FST TT'!$C:$X,19,0),0)</f>
        <v>0</v>
      </c>
      <c r="N126" s="34">
        <f>VLOOKUP(B126,Master_Item!B:I,8,0)</f>
        <v>9.6</v>
      </c>
      <c r="O126" s="4">
        <f t="shared" si="12"/>
        <v>0</v>
      </c>
      <c r="P126" s="4">
        <f t="shared" si="13"/>
        <v>57.599999999999994</v>
      </c>
      <c r="Q126" s="4">
        <f t="shared" si="14"/>
        <v>0</v>
      </c>
      <c r="R126" s="4">
        <f t="shared" si="15"/>
        <v>0</v>
      </c>
      <c r="S126" s="4">
        <f t="shared" si="16"/>
        <v>57.599999999999994</v>
      </c>
      <c r="T126" s="4">
        <f t="shared" si="17"/>
        <v>0</v>
      </c>
      <c r="U126" s="4">
        <f t="shared" si="18"/>
        <v>57.599999999999994</v>
      </c>
      <c r="V126" s="4">
        <f t="shared" si="19"/>
        <v>0</v>
      </c>
      <c r="W126" s="4">
        <f t="shared" si="20"/>
        <v>0</v>
      </c>
      <c r="X126" s="4">
        <f t="shared" si="21"/>
        <v>57.599999999999994</v>
      </c>
    </row>
    <row r="127" spans="1:24">
      <c r="A127" s="13">
        <v>11</v>
      </c>
      <c r="B127" s="2">
        <v>310002002</v>
      </c>
      <c r="C127" s="1" t="s">
        <v>69</v>
      </c>
      <c r="D127" s="1" t="s">
        <v>120</v>
      </c>
      <c r="E127" s="12">
        <f>_xlfn.IFNA(VLOOKUP($B127,'FST OMT'!$C:$Y,$A127,0),0)</f>
        <v>0</v>
      </c>
      <c r="F127" s="12">
        <f>_xlfn.IFNA(VLOOKUP($B127,'FST CV'!$C:$Y,$A127,0),0)</f>
        <v>0</v>
      </c>
      <c r="G127" s="12">
        <f>_xlfn.IFNA(VLOOKUP($B127,'FST TT'!$C:$Y,$A127,0),0)</f>
        <v>0</v>
      </c>
      <c r="I127" s="4">
        <f>_xlfn.IFNA(VLOOKUP($B127,'FST OMT'!$C:$X,20,0),0)</f>
        <v>0</v>
      </c>
      <c r="J127" s="4">
        <f>_xlfn.IFNA(VLOOKUP($B127,'FST CV'!$C:$X,20,0),0)</f>
        <v>0</v>
      </c>
      <c r="K127" s="4">
        <f>_xlfn.IFNA(VLOOKUP($B127,'FST TT'!$C:$X,20,0),0)</f>
        <v>0</v>
      </c>
      <c r="N127" s="34">
        <f>VLOOKUP(B127,Master_Item!B:I,8,0)</f>
        <v>9.6</v>
      </c>
      <c r="O127" s="4">
        <f t="shared" si="12"/>
        <v>0</v>
      </c>
      <c r="P127" s="4">
        <f t="shared" si="13"/>
        <v>0</v>
      </c>
      <c r="Q127" s="4">
        <f t="shared" si="14"/>
        <v>0</v>
      </c>
      <c r="R127" s="4">
        <f t="shared" si="15"/>
        <v>0</v>
      </c>
      <c r="S127" s="4">
        <f t="shared" si="16"/>
        <v>0</v>
      </c>
      <c r="T127" s="4">
        <f t="shared" si="17"/>
        <v>0</v>
      </c>
      <c r="U127" s="4">
        <f t="shared" si="18"/>
        <v>0</v>
      </c>
      <c r="V127" s="4">
        <f t="shared" si="19"/>
        <v>0</v>
      </c>
      <c r="W127" s="4">
        <f t="shared" si="20"/>
        <v>0</v>
      </c>
      <c r="X127" s="4">
        <f t="shared" si="21"/>
        <v>0</v>
      </c>
    </row>
    <row r="128" spans="1:24">
      <c r="A128" s="13">
        <v>12</v>
      </c>
      <c r="B128" s="2">
        <v>310002002</v>
      </c>
      <c r="C128" s="1" t="s">
        <v>69</v>
      </c>
      <c r="D128" s="1" t="s">
        <v>121</v>
      </c>
      <c r="E128" s="12">
        <f>_xlfn.IFNA(VLOOKUP($B128,'FST OMT'!$C:$Y,$A128,0),0)</f>
        <v>0</v>
      </c>
      <c r="F128" s="12">
        <f>_xlfn.IFNA(VLOOKUP($B128,'FST CV'!$C:$Y,$A128,0),0)</f>
        <v>0</v>
      </c>
      <c r="G128" s="12">
        <f>_xlfn.IFNA(VLOOKUP($B128,'FST TT'!$C:$Y,$A128,0),0)</f>
        <v>0</v>
      </c>
      <c r="I128" s="4">
        <f>_xlfn.IFNA(VLOOKUP($B128,'FST OMT'!$C:$X,21,0),0)</f>
        <v>0</v>
      </c>
      <c r="J128" s="4">
        <f>_xlfn.IFNA(VLOOKUP($B128,'FST CV'!$C:$X,21,0),0)</f>
        <v>0</v>
      </c>
      <c r="K128" s="4">
        <f>_xlfn.IFNA(VLOOKUP($B128,'FST TT'!$C:$X,21,0),0)</f>
        <v>0</v>
      </c>
      <c r="N128" s="34">
        <f>VLOOKUP(B128,Master_Item!B:I,8,0)</f>
        <v>9.6</v>
      </c>
      <c r="O128" s="4">
        <f t="shared" si="12"/>
        <v>0</v>
      </c>
      <c r="P128" s="4">
        <f t="shared" si="13"/>
        <v>0</v>
      </c>
      <c r="Q128" s="4">
        <f t="shared" si="14"/>
        <v>0</v>
      </c>
      <c r="R128" s="4">
        <f t="shared" si="15"/>
        <v>0</v>
      </c>
      <c r="S128" s="4">
        <f t="shared" si="16"/>
        <v>0</v>
      </c>
      <c r="T128" s="4">
        <f t="shared" si="17"/>
        <v>0</v>
      </c>
      <c r="U128" s="4">
        <f t="shared" si="18"/>
        <v>0</v>
      </c>
      <c r="V128" s="4">
        <f t="shared" si="19"/>
        <v>0</v>
      </c>
      <c r="W128" s="4">
        <f t="shared" si="20"/>
        <v>0</v>
      </c>
      <c r="X128" s="4">
        <f t="shared" si="21"/>
        <v>0</v>
      </c>
    </row>
    <row r="129" spans="1:24">
      <c r="A129" s="13">
        <v>13</v>
      </c>
      <c r="B129" s="2">
        <v>310002002</v>
      </c>
      <c r="C129" s="1" t="s">
        <v>69</v>
      </c>
      <c r="D129" s="1" t="s">
        <v>122</v>
      </c>
      <c r="E129" s="12">
        <f>_xlfn.IFNA(VLOOKUP($B129,'FST OMT'!$C:$Y,$A129,0),0)</f>
        <v>450</v>
      </c>
      <c r="F129" s="12">
        <f>_xlfn.IFNA(VLOOKUP($B129,'FST CV'!$C:$Y,$A129,0),0)</f>
        <v>250</v>
      </c>
      <c r="G129" s="12">
        <f>_xlfn.IFNA(VLOOKUP($B129,'FST TT'!$C:$Y,$A129,0),0)</f>
        <v>0</v>
      </c>
      <c r="I129" s="4">
        <f>_xlfn.IFNA(VLOOKUP($B129,'FST OMT'!$C:$X,22,0),0)</f>
        <v>450</v>
      </c>
      <c r="J129" s="4">
        <f>_xlfn.IFNA(VLOOKUP($B129,'FST CV'!$C:$X,22,0),0)</f>
        <v>250</v>
      </c>
      <c r="K129" s="4">
        <f>_xlfn.IFNA(VLOOKUP($B129,'FST TT'!$C:$X,22,0),0)</f>
        <v>0</v>
      </c>
      <c r="N129" s="34">
        <f>VLOOKUP(B129,Master_Item!B:I,8,0)</f>
        <v>9.6</v>
      </c>
      <c r="O129" s="4">
        <f t="shared" si="12"/>
        <v>4320</v>
      </c>
      <c r="P129" s="4">
        <f t="shared" si="13"/>
        <v>2400</v>
      </c>
      <c r="Q129" s="4">
        <f t="shared" si="14"/>
        <v>0</v>
      </c>
      <c r="R129" s="4">
        <f t="shared" si="15"/>
        <v>0</v>
      </c>
      <c r="S129" s="4">
        <f t="shared" si="16"/>
        <v>6720</v>
      </c>
      <c r="T129" s="4">
        <f t="shared" si="17"/>
        <v>4320</v>
      </c>
      <c r="U129" s="4">
        <f t="shared" si="18"/>
        <v>2400</v>
      </c>
      <c r="V129" s="4">
        <f t="shared" si="19"/>
        <v>0</v>
      </c>
      <c r="W129" s="4">
        <f t="shared" si="20"/>
        <v>0</v>
      </c>
      <c r="X129" s="4">
        <f t="shared" si="21"/>
        <v>6720</v>
      </c>
    </row>
    <row r="130" spans="1:24">
      <c r="A130" s="13">
        <v>11</v>
      </c>
      <c r="B130" s="2">
        <v>310002002</v>
      </c>
      <c r="C130" s="1" t="s">
        <v>69</v>
      </c>
      <c r="D130" s="1" t="s">
        <v>123</v>
      </c>
      <c r="H130" s="4">
        <f>_xlfn.IFNA(VLOOKUP(B130,'FST MT'!A:M,$A130,0),0)</f>
        <v>134447</v>
      </c>
      <c r="I130" s="1"/>
      <c r="J130" s="1"/>
      <c r="K130" s="1"/>
      <c r="L130" s="4">
        <f>_xlfn.IFNA(VLOOKUP(B130,'FST MT'!C:BP,66,0),0)</f>
        <v>0</v>
      </c>
      <c r="N130" s="34">
        <f>VLOOKUP(B130,Master_Item!B:I,8,0)</f>
        <v>9.6</v>
      </c>
      <c r="O130" s="4">
        <f t="shared" si="12"/>
        <v>0</v>
      </c>
      <c r="P130" s="4">
        <f t="shared" si="13"/>
        <v>0</v>
      </c>
      <c r="Q130" s="4">
        <f t="shared" si="14"/>
        <v>0</v>
      </c>
      <c r="R130" s="4">
        <f t="shared" si="15"/>
        <v>1290691.2</v>
      </c>
      <c r="S130" s="4">
        <f t="shared" si="16"/>
        <v>1290691.2</v>
      </c>
      <c r="T130" s="4">
        <f t="shared" si="17"/>
        <v>0</v>
      </c>
      <c r="U130" s="4">
        <f t="shared" si="18"/>
        <v>0</v>
      </c>
      <c r="V130" s="4">
        <f t="shared" si="19"/>
        <v>0</v>
      </c>
      <c r="W130" s="4">
        <f t="shared" si="20"/>
        <v>0</v>
      </c>
      <c r="X130" s="4">
        <f t="shared" si="21"/>
        <v>0</v>
      </c>
    </row>
    <row r="131" spans="1:24">
      <c r="A131" s="13">
        <v>6</v>
      </c>
      <c r="B131" s="2">
        <v>310002003</v>
      </c>
      <c r="C131" s="1" t="s">
        <v>70</v>
      </c>
      <c r="D131" s="1" t="s">
        <v>115</v>
      </c>
      <c r="E131" s="12">
        <f>_xlfn.IFNA(VLOOKUP($B131,'FST OMT'!$C:$Y,$A131,0),0)</f>
        <v>0</v>
      </c>
      <c r="F131" s="12">
        <f>_xlfn.IFNA(VLOOKUP($B131,'FST CV'!$C:$Y,$A131,0),0)</f>
        <v>0</v>
      </c>
      <c r="G131" s="12">
        <f>_xlfn.IFNA(VLOOKUP($B131,'FST TT'!$C:$Y,$A131,0),0)</f>
        <v>0</v>
      </c>
      <c r="I131" s="4">
        <f>_xlfn.IFNA(VLOOKUP($B131,'FST OMT'!$C:$X,15,0),0)</f>
        <v>0</v>
      </c>
      <c r="J131" s="4">
        <f>_xlfn.IFNA(VLOOKUP($B131,'FST CV'!$C:$X,15,0),0)</f>
        <v>0</v>
      </c>
      <c r="K131" s="4">
        <f>_xlfn.IFNA(VLOOKUP($B131,'FST TT'!$C:$X,15,0),0)</f>
        <v>0</v>
      </c>
      <c r="N131" s="34">
        <f>VLOOKUP(B131,Master_Item!B:I,8,0)</f>
        <v>9.6</v>
      </c>
      <c r="O131" s="4">
        <f t="shared" si="12"/>
        <v>0</v>
      </c>
      <c r="P131" s="4">
        <f t="shared" si="13"/>
        <v>0</v>
      </c>
      <c r="Q131" s="4">
        <f t="shared" si="14"/>
        <v>0</v>
      </c>
      <c r="R131" s="4">
        <f t="shared" si="15"/>
        <v>0</v>
      </c>
      <c r="S131" s="4">
        <f t="shared" si="16"/>
        <v>0</v>
      </c>
      <c r="T131" s="4">
        <f t="shared" si="17"/>
        <v>0</v>
      </c>
      <c r="U131" s="4">
        <f t="shared" si="18"/>
        <v>0</v>
      </c>
      <c r="V131" s="4">
        <f t="shared" si="19"/>
        <v>0</v>
      </c>
      <c r="W131" s="4">
        <f t="shared" si="20"/>
        <v>0</v>
      </c>
      <c r="X131" s="4">
        <f t="shared" si="21"/>
        <v>0</v>
      </c>
    </row>
    <row r="132" spans="1:24">
      <c r="A132" s="13">
        <v>7</v>
      </c>
      <c r="B132" s="2">
        <v>310002003</v>
      </c>
      <c r="C132" s="1" t="s">
        <v>70</v>
      </c>
      <c r="D132" s="1" t="s">
        <v>116</v>
      </c>
      <c r="E132" s="12">
        <f>_xlfn.IFNA(VLOOKUP($B132,'FST OMT'!$C:$Y,$A132,0),0)</f>
        <v>0</v>
      </c>
      <c r="F132" s="12">
        <f>_xlfn.IFNA(VLOOKUP($B132,'FST CV'!$C:$Y,$A132,0),0)</f>
        <v>0</v>
      </c>
      <c r="G132" s="12">
        <f>_xlfn.IFNA(VLOOKUP($B132,'FST TT'!$C:$Y,$A132,0),0)</f>
        <v>0</v>
      </c>
      <c r="I132" s="4">
        <f>_xlfn.IFNA(VLOOKUP($B132,'FST OMT'!$C:$X,16,0),0)</f>
        <v>0</v>
      </c>
      <c r="J132" s="4">
        <f>_xlfn.IFNA(VLOOKUP($B132,'FST CV'!$C:$X,16,0),0)</f>
        <v>0</v>
      </c>
      <c r="K132" s="4">
        <f>_xlfn.IFNA(VLOOKUP($B132,'FST TT'!$C:$X,16,0),0)</f>
        <v>0</v>
      </c>
      <c r="N132" s="34">
        <f>VLOOKUP(B132,Master_Item!B:I,8,0)</f>
        <v>9.6</v>
      </c>
      <c r="O132" s="4">
        <f t="shared" si="12"/>
        <v>0</v>
      </c>
      <c r="P132" s="4">
        <f t="shared" si="13"/>
        <v>0</v>
      </c>
      <c r="Q132" s="4">
        <f t="shared" si="14"/>
        <v>0</v>
      </c>
      <c r="R132" s="4">
        <f t="shared" si="15"/>
        <v>0</v>
      </c>
      <c r="S132" s="4">
        <f t="shared" si="16"/>
        <v>0</v>
      </c>
      <c r="T132" s="4">
        <f t="shared" si="17"/>
        <v>0</v>
      </c>
      <c r="U132" s="4">
        <f t="shared" si="18"/>
        <v>0</v>
      </c>
      <c r="V132" s="4">
        <f t="shared" si="19"/>
        <v>0</v>
      </c>
      <c r="W132" s="4">
        <f t="shared" si="20"/>
        <v>0</v>
      </c>
      <c r="X132" s="4">
        <f t="shared" si="21"/>
        <v>0</v>
      </c>
    </row>
    <row r="133" spans="1:24">
      <c r="A133" s="13">
        <v>8</v>
      </c>
      <c r="B133" s="2">
        <v>310002003</v>
      </c>
      <c r="C133" s="1" t="s">
        <v>70</v>
      </c>
      <c r="D133" s="1" t="s">
        <v>117</v>
      </c>
      <c r="E133" s="12">
        <f>_xlfn.IFNA(VLOOKUP($B133,'FST OMT'!$C:$Y,$A133,0),0)</f>
        <v>0</v>
      </c>
      <c r="F133" s="12">
        <f>_xlfn.IFNA(VLOOKUP($B133,'FST CV'!$C:$Y,$A133,0),0)</f>
        <v>0</v>
      </c>
      <c r="G133" s="12">
        <f>_xlfn.IFNA(VLOOKUP($B133,'FST TT'!$C:$Y,$A133,0),0)</f>
        <v>0</v>
      </c>
      <c r="I133" s="4">
        <f>_xlfn.IFNA(VLOOKUP($B133,'FST OMT'!$C:$X,17,0),0)</f>
        <v>0</v>
      </c>
      <c r="J133" s="4">
        <f>_xlfn.IFNA(VLOOKUP($B133,'FST CV'!$C:$X,17,0),0)</f>
        <v>0</v>
      </c>
      <c r="K133" s="4">
        <f>_xlfn.IFNA(VLOOKUP($B133,'FST TT'!$C:$X,17,0),0)</f>
        <v>0</v>
      </c>
      <c r="N133" s="34">
        <f>VLOOKUP(B133,Master_Item!B:I,8,0)</f>
        <v>9.6</v>
      </c>
      <c r="O133" s="4">
        <f t="shared" si="12"/>
        <v>0</v>
      </c>
      <c r="P133" s="4">
        <f t="shared" si="13"/>
        <v>0</v>
      </c>
      <c r="Q133" s="4">
        <f t="shared" si="14"/>
        <v>0</v>
      </c>
      <c r="R133" s="4">
        <f t="shared" si="15"/>
        <v>0</v>
      </c>
      <c r="S133" s="4">
        <f t="shared" si="16"/>
        <v>0</v>
      </c>
      <c r="T133" s="4">
        <f t="shared" si="17"/>
        <v>0</v>
      </c>
      <c r="U133" s="4">
        <f t="shared" si="18"/>
        <v>0</v>
      </c>
      <c r="V133" s="4">
        <f t="shared" si="19"/>
        <v>0</v>
      </c>
      <c r="W133" s="4">
        <f t="shared" si="20"/>
        <v>0</v>
      </c>
      <c r="X133" s="4">
        <f t="shared" si="21"/>
        <v>0</v>
      </c>
    </row>
    <row r="134" spans="1:24">
      <c r="A134" s="13">
        <v>9</v>
      </c>
      <c r="B134" s="2">
        <v>310002003</v>
      </c>
      <c r="C134" s="1" t="s">
        <v>70</v>
      </c>
      <c r="D134" s="1" t="s">
        <v>118</v>
      </c>
      <c r="E134" s="12">
        <f>_xlfn.IFNA(VLOOKUP($B134,'FST OMT'!$C:$Y,$A134,0),0)</f>
        <v>0</v>
      </c>
      <c r="F134" s="12">
        <f>_xlfn.IFNA(VLOOKUP($B134,'FST CV'!$C:$Y,$A134,0),0)</f>
        <v>0</v>
      </c>
      <c r="G134" s="12">
        <f>_xlfn.IFNA(VLOOKUP($B134,'FST TT'!$C:$Y,$A134,0),0)</f>
        <v>0</v>
      </c>
      <c r="I134" s="4">
        <f>_xlfn.IFNA(VLOOKUP($B134,'FST OMT'!$C:$X,18,0),0)</f>
        <v>0</v>
      </c>
      <c r="J134" s="4">
        <f>_xlfn.IFNA(VLOOKUP($B134,'FST CV'!$C:$X,18,0),0)</f>
        <v>0</v>
      </c>
      <c r="K134" s="4">
        <f>_xlfn.IFNA(VLOOKUP($B134,'FST TT'!$C:$X,18,0),0)</f>
        <v>0</v>
      </c>
      <c r="N134" s="34">
        <f>VLOOKUP(B134,Master_Item!B:I,8,0)</f>
        <v>9.6</v>
      </c>
      <c r="O134" s="4">
        <f t="shared" ref="O134:O197" si="22">$N134*E134</f>
        <v>0</v>
      </c>
      <c r="P134" s="4">
        <f t="shared" ref="P134:P197" si="23">$N134*F134</f>
        <v>0</v>
      </c>
      <c r="Q134" s="4">
        <f t="shared" ref="Q134:Q197" si="24">$N134*G134</f>
        <v>0</v>
      </c>
      <c r="R134" s="4">
        <f t="shared" ref="R134:R197" si="25">$N134*H134</f>
        <v>0</v>
      </c>
      <c r="S134" s="4">
        <f t="shared" ref="S134:S197" si="26">SUM(O134:R134)</f>
        <v>0</v>
      </c>
      <c r="T134" s="4">
        <f t="shared" ref="T134:T197" si="27">$N134*I134</f>
        <v>0</v>
      </c>
      <c r="U134" s="4">
        <f t="shared" ref="U134:U197" si="28">$N134*J134</f>
        <v>0</v>
      </c>
      <c r="V134" s="4">
        <f t="shared" ref="V134:V197" si="29">$N134*K134</f>
        <v>0</v>
      </c>
      <c r="W134" s="4">
        <f t="shared" ref="W134:W197" si="30">$N134*L134</f>
        <v>0</v>
      </c>
      <c r="X134" s="4">
        <f t="shared" ref="X134:X197" si="31">SUM(T134:W134)</f>
        <v>0</v>
      </c>
    </row>
    <row r="135" spans="1:24">
      <c r="A135" s="13">
        <v>10</v>
      </c>
      <c r="B135" s="2">
        <v>310002003</v>
      </c>
      <c r="C135" s="1" t="s">
        <v>70</v>
      </c>
      <c r="D135" s="1" t="s">
        <v>119</v>
      </c>
      <c r="E135" s="12">
        <f>_xlfn.IFNA(VLOOKUP($B135,'FST OMT'!$C:$Y,$A135,0),0)</f>
        <v>0</v>
      </c>
      <c r="F135" s="12">
        <f>_xlfn.IFNA(VLOOKUP($B135,'FST CV'!$C:$Y,$A135,0),0)</f>
        <v>0</v>
      </c>
      <c r="G135" s="12">
        <f>_xlfn.IFNA(VLOOKUP($B135,'FST TT'!$C:$Y,$A135,0),0)</f>
        <v>0</v>
      </c>
      <c r="I135" s="4">
        <f>_xlfn.IFNA(VLOOKUP($B135,'FST OMT'!$C:$X,19,0),0)</f>
        <v>0</v>
      </c>
      <c r="J135" s="4">
        <f>_xlfn.IFNA(VLOOKUP($B135,'FST CV'!$C:$X,19,0),0)</f>
        <v>0</v>
      </c>
      <c r="K135" s="4">
        <f>_xlfn.IFNA(VLOOKUP($B135,'FST TT'!$C:$X,19,0),0)</f>
        <v>0</v>
      </c>
      <c r="N135" s="34">
        <f>VLOOKUP(B135,Master_Item!B:I,8,0)</f>
        <v>9.6</v>
      </c>
      <c r="O135" s="4">
        <f t="shared" si="22"/>
        <v>0</v>
      </c>
      <c r="P135" s="4">
        <f t="shared" si="23"/>
        <v>0</v>
      </c>
      <c r="Q135" s="4">
        <f t="shared" si="24"/>
        <v>0</v>
      </c>
      <c r="R135" s="4">
        <f t="shared" si="25"/>
        <v>0</v>
      </c>
      <c r="S135" s="4">
        <f t="shared" si="26"/>
        <v>0</v>
      </c>
      <c r="T135" s="4">
        <f t="shared" si="27"/>
        <v>0</v>
      </c>
      <c r="U135" s="4">
        <f t="shared" si="28"/>
        <v>0</v>
      </c>
      <c r="V135" s="4">
        <f t="shared" si="29"/>
        <v>0</v>
      </c>
      <c r="W135" s="4">
        <f t="shared" si="30"/>
        <v>0</v>
      </c>
      <c r="X135" s="4">
        <f t="shared" si="31"/>
        <v>0</v>
      </c>
    </row>
    <row r="136" spans="1:24">
      <c r="A136" s="13">
        <v>11</v>
      </c>
      <c r="B136" s="2">
        <v>310002003</v>
      </c>
      <c r="C136" s="1" t="s">
        <v>70</v>
      </c>
      <c r="D136" s="1" t="s">
        <v>120</v>
      </c>
      <c r="E136" s="12">
        <f>_xlfn.IFNA(VLOOKUP($B136,'FST OMT'!$C:$Y,$A136,0),0)</f>
        <v>0</v>
      </c>
      <c r="F136" s="12">
        <f>_xlfn.IFNA(VLOOKUP($B136,'FST CV'!$C:$Y,$A136,0),0)</f>
        <v>0</v>
      </c>
      <c r="G136" s="12">
        <f>_xlfn.IFNA(VLOOKUP($B136,'FST TT'!$C:$Y,$A136,0),0)</f>
        <v>0</v>
      </c>
      <c r="I136" s="4">
        <f>_xlfn.IFNA(VLOOKUP($B136,'FST OMT'!$C:$X,20,0),0)</f>
        <v>0</v>
      </c>
      <c r="J136" s="4">
        <f>_xlfn.IFNA(VLOOKUP($B136,'FST CV'!$C:$X,20,0),0)</f>
        <v>0</v>
      </c>
      <c r="K136" s="4">
        <f>_xlfn.IFNA(VLOOKUP($B136,'FST TT'!$C:$X,20,0),0)</f>
        <v>0</v>
      </c>
      <c r="N136" s="34">
        <f>VLOOKUP(B136,Master_Item!B:I,8,0)</f>
        <v>9.6</v>
      </c>
      <c r="O136" s="4">
        <f t="shared" si="22"/>
        <v>0</v>
      </c>
      <c r="P136" s="4">
        <f t="shared" si="23"/>
        <v>0</v>
      </c>
      <c r="Q136" s="4">
        <f t="shared" si="24"/>
        <v>0</v>
      </c>
      <c r="R136" s="4">
        <f t="shared" si="25"/>
        <v>0</v>
      </c>
      <c r="S136" s="4">
        <f t="shared" si="26"/>
        <v>0</v>
      </c>
      <c r="T136" s="4">
        <f t="shared" si="27"/>
        <v>0</v>
      </c>
      <c r="U136" s="4">
        <f t="shared" si="28"/>
        <v>0</v>
      </c>
      <c r="V136" s="4">
        <f t="shared" si="29"/>
        <v>0</v>
      </c>
      <c r="W136" s="4">
        <f t="shared" si="30"/>
        <v>0</v>
      </c>
      <c r="X136" s="4">
        <f t="shared" si="31"/>
        <v>0</v>
      </c>
    </row>
    <row r="137" spans="1:24">
      <c r="A137" s="13">
        <v>12</v>
      </c>
      <c r="B137" s="2">
        <v>310002003</v>
      </c>
      <c r="C137" s="1" t="s">
        <v>70</v>
      </c>
      <c r="D137" s="1" t="s">
        <v>121</v>
      </c>
      <c r="E137" s="12">
        <f>_xlfn.IFNA(VLOOKUP($B137,'FST OMT'!$C:$Y,$A137,0),0)</f>
        <v>0</v>
      </c>
      <c r="F137" s="12">
        <f>_xlfn.IFNA(VLOOKUP($B137,'FST CV'!$C:$Y,$A137,0),0)</f>
        <v>0</v>
      </c>
      <c r="G137" s="12">
        <f>_xlfn.IFNA(VLOOKUP($B137,'FST TT'!$C:$Y,$A137,0),0)</f>
        <v>0</v>
      </c>
      <c r="I137" s="4">
        <f>_xlfn.IFNA(VLOOKUP($B137,'FST OMT'!$C:$X,21,0),0)</f>
        <v>0</v>
      </c>
      <c r="J137" s="4">
        <f>_xlfn.IFNA(VLOOKUP($B137,'FST CV'!$C:$X,21,0),0)</f>
        <v>0</v>
      </c>
      <c r="K137" s="4">
        <f>_xlfn.IFNA(VLOOKUP($B137,'FST TT'!$C:$X,21,0),0)</f>
        <v>0</v>
      </c>
      <c r="N137" s="34">
        <f>VLOOKUP(B137,Master_Item!B:I,8,0)</f>
        <v>9.6</v>
      </c>
      <c r="O137" s="4">
        <f t="shared" si="22"/>
        <v>0</v>
      </c>
      <c r="P137" s="4">
        <f t="shared" si="23"/>
        <v>0</v>
      </c>
      <c r="Q137" s="4">
        <f t="shared" si="24"/>
        <v>0</v>
      </c>
      <c r="R137" s="4">
        <f t="shared" si="25"/>
        <v>0</v>
      </c>
      <c r="S137" s="4">
        <f t="shared" si="26"/>
        <v>0</v>
      </c>
      <c r="T137" s="4">
        <f t="shared" si="27"/>
        <v>0</v>
      </c>
      <c r="U137" s="4">
        <f t="shared" si="28"/>
        <v>0</v>
      </c>
      <c r="V137" s="4">
        <f t="shared" si="29"/>
        <v>0</v>
      </c>
      <c r="W137" s="4">
        <f t="shared" si="30"/>
        <v>0</v>
      </c>
      <c r="X137" s="4">
        <f t="shared" si="31"/>
        <v>0</v>
      </c>
    </row>
    <row r="138" spans="1:24">
      <c r="A138" s="13">
        <v>13</v>
      </c>
      <c r="B138" s="2">
        <v>310002003</v>
      </c>
      <c r="C138" s="1" t="s">
        <v>70</v>
      </c>
      <c r="D138" s="1" t="s">
        <v>122</v>
      </c>
      <c r="E138" s="12">
        <f>_xlfn.IFNA(VLOOKUP($B138,'FST OMT'!$C:$Y,$A138,0),0)</f>
        <v>0</v>
      </c>
      <c r="F138" s="12">
        <f>_xlfn.IFNA(VLOOKUP($B138,'FST CV'!$C:$Y,$A138,0),0)</f>
        <v>0</v>
      </c>
      <c r="G138" s="12">
        <f>_xlfn.IFNA(VLOOKUP($B138,'FST TT'!$C:$Y,$A138,0),0)</f>
        <v>0</v>
      </c>
      <c r="I138" s="4">
        <f>_xlfn.IFNA(VLOOKUP($B138,'FST OMT'!$C:$X,22,0),0)</f>
        <v>0</v>
      </c>
      <c r="J138" s="4">
        <f>_xlfn.IFNA(VLOOKUP($B138,'FST CV'!$C:$X,22,0),0)</f>
        <v>0</v>
      </c>
      <c r="K138" s="4">
        <f>_xlfn.IFNA(VLOOKUP($B138,'FST TT'!$C:$X,22,0),0)</f>
        <v>0</v>
      </c>
      <c r="N138" s="34">
        <f>VLOOKUP(B138,Master_Item!B:I,8,0)</f>
        <v>9.6</v>
      </c>
      <c r="O138" s="4">
        <f t="shared" si="22"/>
        <v>0</v>
      </c>
      <c r="P138" s="4">
        <f t="shared" si="23"/>
        <v>0</v>
      </c>
      <c r="Q138" s="4">
        <f t="shared" si="24"/>
        <v>0</v>
      </c>
      <c r="R138" s="4">
        <f t="shared" si="25"/>
        <v>0</v>
      </c>
      <c r="S138" s="4">
        <f t="shared" si="26"/>
        <v>0</v>
      </c>
      <c r="T138" s="4">
        <f t="shared" si="27"/>
        <v>0</v>
      </c>
      <c r="U138" s="4">
        <f t="shared" si="28"/>
        <v>0</v>
      </c>
      <c r="V138" s="4">
        <f t="shared" si="29"/>
        <v>0</v>
      </c>
      <c r="W138" s="4">
        <f t="shared" si="30"/>
        <v>0</v>
      </c>
      <c r="X138" s="4">
        <f t="shared" si="31"/>
        <v>0</v>
      </c>
    </row>
    <row r="139" spans="1:24">
      <c r="A139" s="13">
        <v>11</v>
      </c>
      <c r="B139" s="2">
        <v>310002003</v>
      </c>
      <c r="C139" s="1" t="s">
        <v>70</v>
      </c>
      <c r="D139" s="1" t="s">
        <v>123</v>
      </c>
      <c r="H139" s="4">
        <f>_xlfn.IFNA(VLOOKUP(B139,'FST MT'!A:M,$A139,0),0)</f>
        <v>20940</v>
      </c>
      <c r="I139" s="1"/>
      <c r="J139" s="1"/>
      <c r="K139" s="1"/>
      <c r="L139" s="4">
        <f>_xlfn.IFNA(VLOOKUP(B139,'FST MT'!C:BP,66,0),0)</f>
        <v>0</v>
      </c>
      <c r="N139" s="34">
        <f>VLOOKUP(B139,Master_Item!B:I,8,0)</f>
        <v>9.6</v>
      </c>
      <c r="O139" s="4">
        <f t="shared" si="22"/>
        <v>0</v>
      </c>
      <c r="P139" s="4">
        <f t="shared" si="23"/>
        <v>0</v>
      </c>
      <c r="Q139" s="4">
        <f t="shared" si="24"/>
        <v>0</v>
      </c>
      <c r="R139" s="4">
        <f t="shared" si="25"/>
        <v>201024</v>
      </c>
      <c r="S139" s="4">
        <f t="shared" si="26"/>
        <v>201024</v>
      </c>
      <c r="T139" s="4">
        <f t="shared" si="27"/>
        <v>0</v>
      </c>
      <c r="U139" s="4">
        <f t="shared" si="28"/>
        <v>0</v>
      </c>
      <c r="V139" s="4">
        <f t="shared" si="29"/>
        <v>0</v>
      </c>
      <c r="W139" s="4">
        <f t="shared" si="30"/>
        <v>0</v>
      </c>
      <c r="X139" s="4">
        <f t="shared" si="31"/>
        <v>0</v>
      </c>
    </row>
    <row r="140" spans="1:24">
      <c r="A140" s="13">
        <v>6</v>
      </c>
      <c r="B140" s="2">
        <v>310002013</v>
      </c>
      <c r="C140" s="1" t="s">
        <v>46</v>
      </c>
      <c r="D140" s="1" t="s">
        <v>115</v>
      </c>
      <c r="E140" s="12">
        <f>_xlfn.IFNA(VLOOKUP($B140,'FST OMT'!$C:$Y,$A140,0),0)</f>
        <v>0</v>
      </c>
      <c r="F140" s="12">
        <f>_xlfn.IFNA(VLOOKUP($B140,'FST CV'!$C:$Y,$A140,0),0)</f>
        <v>0</v>
      </c>
      <c r="G140" s="12">
        <f>_xlfn.IFNA(VLOOKUP($B140,'FST TT'!$C:$Y,$A140,0),0)</f>
        <v>0</v>
      </c>
      <c r="I140" s="4">
        <f>_xlfn.IFNA(VLOOKUP($B140,'FST OMT'!$C:$X,15,0),0)</f>
        <v>0</v>
      </c>
      <c r="J140" s="4">
        <f>_xlfn.IFNA(VLOOKUP($B140,'FST CV'!$C:$X,15,0),0)</f>
        <v>0</v>
      </c>
      <c r="K140" s="4">
        <f>_xlfn.IFNA(VLOOKUP($B140,'FST TT'!$C:$X,15,0),0)</f>
        <v>0</v>
      </c>
      <c r="N140" s="34">
        <f>VLOOKUP(B140,Master_Item!B:I,8,0)</f>
        <v>9.1199999999999992</v>
      </c>
      <c r="O140" s="4">
        <f t="shared" si="22"/>
        <v>0</v>
      </c>
      <c r="P140" s="4">
        <f t="shared" si="23"/>
        <v>0</v>
      </c>
      <c r="Q140" s="4">
        <f t="shared" si="24"/>
        <v>0</v>
      </c>
      <c r="R140" s="4">
        <f t="shared" si="25"/>
        <v>0</v>
      </c>
      <c r="S140" s="4">
        <f t="shared" si="26"/>
        <v>0</v>
      </c>
      <c r="T140" s="4">
        <f t="shared" si="27"/>
        <v>0</v>
      </c>
      <c r="U140" s="4">
        <f t="shared" si="28"/>
        <v>0</v>
      </c>
      <c r="V140" s="4">
        <f t="shared" si="29"/>
        <v>0</v>
      </c>
      <c r="W140" s="4">
        <f t="shared" si="30"/>
        <v>0</v>
      </c>
      <c r="X140" s="4">
        <f t="shared" si="31"/>
        <v>0</v>
      </c>
    </row>
    <row r="141" spans="1:24">
      <c r="A141" s="13">
        <v>7</v>
      </c>
      <c r="B141" s="2">
        <v>310002013</v>
      </c>
      <c r="C141" s="1" t="s">
        <v>46</v>
      </c>
      <c r="D141" s="1" t="s">
        <v>116</v>
      </c>
      <c r="E141" s="12">
        <f>_xlfn.IFNA(VLOOKUP($B141,'FST OMT'!$C:$Y,$A141,0),0)</f>
        <v>0</v>
      </c>
      <c r="F141" s="12">
        <f>_xlfn.IFNA(VLOOKUP($B141,'FST CV'!$C:$Y,$A141,0),0)</f>
        <v>0</v>
      </c>
      <c r="G141" s="12">
        <f>_xlfn.IFNA(VLOOKUP($B141,'FST TT'!$C:$Y,$A141,0),0)</f>
        <v>0</v>
      </c>
      <c r="I141" s="4">
        <f>_xlfn.IFNA(VLOOKUP($B141,'FST OMT'!$C:$X,16,0),0)</f>
        <v>0</v>
      </c>
      <c r="J141" s="4">
        <f>_xlfn.IFNA(VLOOKUP($B141,'FST CV'!$C:$X,16,0),0)</f>
        <v>0</v>
      </c>
      <c r="K141" s="4">
        <f>_xlfn.IFNA(VLOOKUP($B141,'FST TT'!$C:$X,16,0),0)</f>
        <v>0</v>
      </c>
      <c r="N141" s="34">
        <f>VLOOKUP(B141,Master_Item!B:I,8,0)</f>
        <v>9.1199999999999992</v>
      </c>
      <c r="O141" s="4">
        <f t="shared" si="22"/>
        <v>0</v>
      </c>
      <c r="P141" s="4">
        <f t="shared" si="23"/>
        <v>0</v>
      </c>
      <c r="Q141" s="4">
        <f t="shared" si="24"/>
        <v>0</v>
      </c>
      <c r="R141" s="4">
        <f t="shared" si="25"/>
        <v>0</v>
      </c>
      <c r="S141" s="4">
        <f t="shared" si="26"/>
        <v>0</v>
      </c>
      <c r="T141" s="4">
        <f t="shared" si="27"/>
        <v>0</v>
      </c>
      <c r="U141" s="4">
        <f t="shared" si="28"/>
        <v>0</v>
      </c>
      <c r="V141" s="4">
        <f t="shared" si="29"/>
        <v>0</v>
      </c>
      <c r="W141" s="4">
        <f t="shared" si="30"/>
        <v>0</v>
      </c>
      <c r="X141" s="4">
        <f t="shared" si="31"/>
        <v>0</v>
      </c>
    </row>
    <row r="142" spans="1:24">
      <c r="A142" s="13">
        <v>8</v>
      </c>
      <c r="B142" s="2">
        <v>310002013</v>
      </c>
      <c r="C142" s="1" t="s">
        <v>46</v>
      </c>
      <c r="D142" s="1" t="s">
        <v>117</v>
      </c>
      <c r="E142" s="12">
        <f>_xlfn.IFNA(VLOOKUP($B142,'FST OMT'!$C:$Y,$A142,0),0)</f>
        <v>0</v>
      </c>
      <c r="F142" s="12">
        <f>_xlfn.IFNA(VLOOKUP($B142,'FST CV'!$C:$Y,$A142,0),0)</f>
        <v>0</v>
      </c>
      <c r="G142" s="12">
        <f>_xlfn.IFNA(VLOOKUP($B142,'FST TT'!$C:$Y,$A142,0),0)</f>
        <v>0</v>
      </c>
      <c r="I142" s="4">
        <f>_xlfn.IFNA(VLOOKUP($B142,'FST OMT'!$C:$X,17,0),0)</f>
        <v>0</v>
      </c>
      <c r="J142" s="4">
        <f>_xlfn.IFNA(VLOOKUP($B142,'FST CV'!$C:$X,17,0),0)</f>
        <v>0</v>
      </c>
      <c r="K142" s="4">
        <f>_xlfn.IFNA(VLOOKUP($B142,'FST TT'!$C:$X,17,0),0)</f>
        <v>0</v>
      </c>
      <c r="N142" s="34">
        <f>VLOOKUP(B142,Master_Item!B:I,8,0)</f>
        <v>9.1199999999999992</v>
      </c>
      <c r="O142" s="4">
        <f t="shared" si="22"/>
        <v>0</v>
      </c>
      <c r="P142" s="4">
        <f t="shared" si="23"/>
        <v>0</v>
      </c>
      <c r="Q142" s="4">
        <f t="shared" si="24"/>
        <v>0</v>
      </c>
      <c r="R142" s="4">
        <f t="shared" si="25"/>
        <v>0</v>
      </c>
      <c r="S142" s="4">
        <f t="shared" si="26"/>
        <v>0</v>
      </c>
      <c r="T142" s="4">
        <f t="shared" si="27"/>
        <v>0</v>
      </c>
      <c r="U142" s="4">
        <f t="shared" si="28"/>
        <v>0</v>
      </c>
      <c r="V142" s="4">
        <f t="shared" si="29"/>
        <v>0</v>
      </c>
      <c r="W142" s="4">
        <f t="shared" si="30"/>
        <v>0</v>
      </c>
      <c r="X142" s="4">
        <f t="shared" si="31"/>
        <v>0</v>
      </c>
    </row>
    <row r="143" spans="1:24">
      <c r="A143" s="13">
        <v>9</v>
      </c>
      <c r="B143" s="2">
        <v>310002013</v>
      </c>
      <c r="C143" s="1" t="s">
        <v>46</v>
      </c>
      <c r="D143" s="1" t="s">
        <v>118</v>
      </c>
      <c r="E143" s="12">
        <f>_xlfn.IFNA(VLOOKUP($B143,'FST OMT'!$C:$Y,$A143,0),0)</f>
        <v>0</v>
      </c>
      <c r="F143" s="12">
        <f>_xlfn.IFNA(VLOOKUP($B143,'FST CV'!$C:$Y,$A143,0),0)</f>
        <v>0</v>
      </c>
      <c r="G143" s="12">
        <f>_xlfn.IFNA(VLOOKUP($B143,'FST TT'!$C:$Y,$A143,0),0)</f>
        <v>0</v>
      </c>
      <c r="I143" s="4">
        <f>_xlfn.IFNA(VLOOKUP($B143,'FST OMT'!$C:$X,18,0),0)</f>
        <v>0</v>
      </c>
      <c r="J143" s="4">
        <f>_xlfn.IFNA(VLOOKUP($B143,'FST CV'!$C:$X,18,0),0)</f>
        <v>0</v>
      </c>
      <c r="K143" s="4">
        <f>_xlfn.IFNA(VLOOKUP($B143,'FST TT'!$C:$X,18,0),0)</f>
        <v>0</v>
      </c>
      <c r="N143" s="34">
        <f>VLOOKUP(B143,Master_Item!B:I,8,0)</f>
        <v>9.1199999999999992</v>
      </c>
      <c r="O143" s="4">
        <f t="shared" si="22"/>
        <v>0</v>
      </c>
      <c r="P143" s="4">
        <f t="shared" si="23"/>
        <v>0</v>
      </c>
      <c r="Q143" s="4">
        <f t="shared" si="24"/>
        <v>0</v>
      </c>
      <c r="R143" s="4">
        <f t="shared" si="25"/>
        <v>0</v>
      </c>
      <c r="S143" s="4">
        <f t="shared" si="26"/>
        <v>0</v>
      </c>
      <c r="T143" s="4">
        <f t="shared" si="27"/>
        <v>0</v>
      </c>
      <c r="U143" s="4">
        <f t="shared" si="28"/>
        <v>0</v>
      </c>
      <c r="V143" s="4">
        <f t="shared" si="29"/>
        <v>0</v>
      </c>
      <c r="W143" s="4">
        <f t="shared" si="30"/>
        <v>0</v>
      </c>
      <c r="X143" s="4">
        <f t="shared" si="31"/>
        <v>0</v>
      </c>
    </row>
    <row r="144" spans="1:24">
      <c r="A144" s="13">
        <v>10</v>
      </c>
      <c r="B144" s="2">
        <v>310002013</v>
      </c>
      <c r="C144" s="1" t="s">
        <v>46</v>
      </c>
      <c r="D144" s="1" t="s">
        <v>119</v>
      </c>
      <c r="E144" s="12">
        <f>_xlfn.IFNA(VLOOKUP($B144,'FST OMT'!$C:$Y,$A144,0),0)</f>
        <v>0</v>
      </c>
      <c r="F144" s="12">
        <f>_xlfn.IFNA(VLOOKUP($B144,'FST CV'!$C:$Y,$A144,0),0)</f>
        <v>0</v>
      </c>
      <c r="G144" s="12">
        <f>_xlfn.IFNA(VLOOKUP($B144,'FST TT'!$C:$Y,$A144,0),0)</f>
        <v>0</v>
      </c>
      <c r="I144" s="4">
        <f>_xlfn.IFNA(VLOOKUP($B144,'FST OMT'!$C:$X,19,0),0)</f>
        <v>0</v>
      </c>
      <c r="J144" s="4">
        <f>_xlfn.IFNA(VLOOKUP($B144,'FST CV'!$C:$X,19,0),0)</f>
        <v>0</v>
      </c>
      <c r="K144" s="4">
        <f>_xlfn.IFNA(VLOOKUP($B144,'FST TT'!$C:$X,19,0),0)</f>
        <v>0</v>
      </c>
      <c r="N144" s="34">
        <f>VLOOKUP(B144,Master_Item!B:I,8,0)</f>
        <v>9.1199999999999992</v>
      </c>
      <c r="O144" s="4">
        <f t="shared" si="22"/>
        <v>0</v>
      </c>
      <c r="P144" s="4">
        <f t="shared" si="23"/>
        <v>0</v>
      </c>
      <c r="Q144" s="4">
        <f t="shared" si="24"/>
        <v>0</v>
      </c>
      <c r="R144" s="4">
        <f t="shared" si="25"/>
        <v>0</v>
      </c>
      <c r="S144" s="4">
        <f t="shared" si="26"/>
        <v>0</v>
      </c>
      <c r="T144" s="4">
        <f t="shared" si="27"/>
        <v>0</v>
      </c>
      <c r="U144" s="4">
        <f t="shared" si="28"/>
        <v>0</v>
      </c>
      <c r="V144" s="4">
        <f t="shared" si="29"/>
        <v>0</v>
      </c>
      <c r="W144" s="4">
        <f t="shared" si="30"/>
        <v>0</v>
      </c>
      <c r="X144" s="4">
        <f t="shared" si="31"/>
        <v>0</v>
      </c>
    </row>
    <row r="145" spans="1:24">
      <c r="A145" s="13">
        <v>11</v>
      </c>
      <c r="B145" s="2">
        <v>310002013</v>
      </c>
      <c r="C145" s="1" t="s">
        <v>46</v>
      </c>
      <c r="D145" s="1" t="s">
        <v>120</v>
      </c>
      <c r="E145" s="12">
        <f>_xlfn.IFNA(VLOOKUP($B145,'FST OMT'!$C:$Y,$A145,0),0)</f>
        <v>0</v>
      </c>
      <c r="F145" s="12">
        <f>_xlfn.IFNA(VLOOKUP($B145,'FST CV'!$C:$Y,$A145,0),0)</f>
        <v>0</v>
      </c>
      <c r="G145" s="12">
        <f>_xlfn.IFNA(VLOOKUP($B145,'FST TT'!$C:$Y,$A145,0),0)</f>
        <v>0</v>
      </c>
      <c r="I145" s="4">
        <f>_xlfn.IFNA(VLOOKUP($B145,'FST OMT'!$C:$X,20,0),0)</f>
        <v>0</v>
      </c>
      <c r="J145" s="4">
        <f>_xlfn.IFNA(VLOOKUP($B145,'FST CV'!$C:$X,20,0),0)</f>
        <v>0</v>
      </c>
      <c r="K145" s="4">
        <f>_xlfn.IFNA(VLOOKUP($B145,'FST TT'!$C:$X,20,0),0)</f>
        <v>0</v>
      </c>
      <c r="N145" s="34">
        <f>VLOOKUP(B145,Master_Item!B:I,8,0)</f>
        <v>9.1199999999999992</v>
      </c>
      <c r="O145" s="4">
        <f t="shared" si="22"/>
        <v>0</v>
      </c>
      <c r="P145" s="4">
        <f t="shared" si="23"/>
        <v>0</v>
      </c>
      <c r="Q145" s="4">
        <f t="shared" si="24"/>
        <v>0</v>
      </c>
      <c r="R145" s="4">
        <f t="shared" si="25"/>
        <v>0</v>
      </c>
      <c r="S145" s="4">
        <f t="shared" si="26"/>
        <v>0</v>
      </c>
      <c r="T145" s="4">
        <f t="shared" si="27"/>
        <v>0</v>
      </c>
      <c r="U145" s="4">
        <f t="shared" si="28"/>
        <v>0</v>
      </c>
      <c r="V145" s="4">
        <f t="shared" si="29"/>
        <v>0</v>
      </c>
      <c r="W145" s="4">
        <f t="shared" si="30"/>
        <v>0</v>
      </c>
      <c r="X145" s="4">
        <f t="shared" si="31"/>
        <v>0</v>
      </c>
    </row>
    <row r="146" spans="1:24">
      <c r="A146" s="13">
        <v>12</v>
      </c>
      <c r="B146" s="2">
        <v>310002013</v>
      </c>
      <c r="C146" s="1" t="s">
        <v>46</v>
      </c>
      <c r="D146" s="1" t="s">
        <v>121</v>
      </c>
      <c r="E146" s="12">
        <f>_xlfn.IFNA(VLOOKUP($B146,'FST OMT'!$C:$Y,$A146,0),0)</f>
        <v>0</v>
      </c>
      <c r="F146" s="12">
        <f>_xlfn.IFNA(VLOOKUP($B146,'FST CV'!$C:$Y,$A146,0),0)</f>
        <v>0</v>
      </c>
      <c r="G146" s="12">
        <f>_xlfn.IFNA(VLOOKUP($B146,'FST TT'!$C:$Y,$A146,0),0)</f>
        <v>0</v>
      </c>
      <c r="I146" s="4">
        <f>_xlfn.IFNA(VLOOKUP($B146,'FST OMT'!$C:$X,21,0),0)</f>
        <v>0</v>
      </c>
      <c r="J146" s="4">
        <f>_xlfn.IFNA(VLOOKUP($B146,'FST CV'!$C:$X,21,0),0)</f>
        <v>0</v>
      </c>
      <c r="K146" s="4">
        <f>_xlfn.IFNA(VLOOKUP($B146,'FST TT'!$C:$X,21,0),0)</f>
        <v>0</v>
      </c>
      <c r="N146" s="34">
        <f>VLOOKUP(B146,Master_Item!B:I,8,0)</f>
        <v>9.1199999999999992</v>
      </c>
      <c r="O146" s="4">
        <f t="shared" si="22"/>
        <v>0</v>
      </c>
      <c r="P146" s="4">
        <f t="shared" si="23"/>
        <v>0</v>
      </c>
      <c r="Q146" s="4">
        <f t="shared" si="24"/>
        <v>0</v>
      </c>
      <c r="R146" s="4">
        <f t="shared" si="25"/>
        <v>0</v>
      </c>
      <c r="S146" s="4">
        <f t="shared" si="26"/>
        <v>0</v>
      </c>
      <c r="T146" s="4">
        <f t="shared" si="27"/>
        <v>0</v>
      </c>
      <c r="U146" s="4">
        <f t="shared" si="28"/>
        <v>0</v>
      </c>
      <c r="V146" s="4">
        <f t="shared" si="29"/>
        <v>0</v>
      </c>
      <c r="W146" s="4">
        <f t="shared" si="30"/>
        <v>0</v>
      </c>
      <c r="X146" s="4">
        <f t="shared" si="31"/>
        <v>0</v>
      </c>
    </row>
    <row r="147" spans="1:24">
      <c r="A147" s="13">
        <v>13</v>
      </c>
      <c r="B147" s="2">
        <v>310002013</v>
      </c>
      <c r="C147" s="1" t="s">
        <v>46</v>
      </c>
      <c r="D147" s="1" t="s">
        <v>122</v>
      </c>
      <c r="E147" s="12">
        <f>_xlfn.IFNA(VLOOKUP($B147,'FST OMT'!$C:$Y,$A147,0),0)</f>
        <v>0</v>
      </c>
      <c r="F147" s="12">
        <f>_xlfn.IFNA(VLOOKUP($B147,'FST CV'!$C:$Y,$A147,0),0)</f>
        <v>0</v>
      </c>
      <c r="G147" s="12">
        <f>_xlfn.IFNA(VLOOKUP($B147,'FST TT'!$C:$Y,$A147,0),0)</f>
        <v>0</v>
      </c>
      <c r="I147" s="4">
        <f>_xlfn.IFNA(VLOOKUP($B147,'FST OMT'!$C:$X,22,0),0)</f>
        <v>0</v>
      </c>
      <c r="J147" s="4">
        <f>_xlfn.IFNA(VLOOKUP($B147,'FST CV'!$C:$X,22,0),0)</f>
        <v>0</v>
      </c>
      <c r="K147" s="4">
        <f>_xlfn.IFNA(VLOOKUP($B147,'FST TT'!$C:$X,22,0),0)</f>
        <v>0</v>
      </c>
      <c r="N147" s="34">
        <f>VLOOKUP(B147,Master_Item!B:I,8,0)</f>
        <v>9.1199999999999992</v>
      </c>
      <c r="O147" s="4">
        <f t="shared" si="22"/>
        <v>0</v>
      </c>
      <c r="P147" s="4">
        <f t="shared" si="23"/>
        <v>0</v>
      </c>
      <c r="Q147" s="4">
        <f t="shared" si="24"/>
        <v>0</v>
      </c>
      <c r="R147" s="4">
        <f t="shared" si="25"/>
        <v>0</v>
      </c>
      <c r="S147" s="4">
        <f t="shared" si="26"/>
        <v>0</v>
      </c>
      <c r="T147" s="4">
        <f t="shared" si="27"/>
        <v>0</v>
      </c>
      <c r="U147" s="4">
        <f t="shared" si="28"/>
        <v>0</v>
      </c>
      <c r="V147" s="4">
        <f t="shared" si="29"/>
        <v>0</v>
      </c>
      <c r="W147" s="4">
        <f t="shared" si="30"/>
        <v>0</v>
      </c>
      <c r="X147" s="4">
        <f t="shared" si="31"/>
        <v>0</v>
      </c>
    </row>
    <row r="148" spans="1:24">
      <c r="A148" s="13">
        <v>11</v>
      </c>
      <c r="B148" s="2">
        <v>310002013</v>
      </c>
      <c r="C148" s="1" t="s">
        <v>46</v>
      </c>
      <c r="D148" s="1" t="s">
        <v>123</v>
      </c>
      <c r="H148" s="4">
        <f>_xlfn.IFNA(VLOOKUP(B148,'FST MT'!A:M,$A148,0),0)</f>
        <v>43551.867125927776</v>
      </c>
      <c r="I148" s="1"/>
      <c r="J148" s="1"/>
      <c r="K148" s="1"/>
      <c r="L148" s="4">
        <f>_xlfn.IFNA(VLOOKUP(B148,'FST MT'!C:BP,66,0),0)</f>
        <v>0</v>
      </c>
      <c r="N148" s="34">
        <f>VLOOKUP(B148,Master_Item!B:I,8,0)</f>
        <v>9.1199999999999992</v>
      </c>
      <c r="O148" s="4">
        <f t="shared" si="22"/>
        <v>0</v>
      </c>
      <c r="P148" s="4">
        <f t="shared" si="23"/>
        <v>0</v>
      </c>
      <c r="Q148" s="4">
        <f t="shared" si="24"/>
        <v>0</v>
      </c>
      <c r="R148" s="4">
        <f t="shared" si="25"/>
        <v>397193.02818846126</v>
      </c>
      <c r="S148" s="4">
        <f t="shared" si="26"/>
        <v>397193.02818846126</v>
      </c>
      <c r="T148" s="4">
        <f t="shared" si="27"/>
        <v>0</v>
      </c>
      <c r="U148" s="4">
        <f t="shared" si="28"/>
        <v>0</v>
      </c>
      <c r="V148" s="4">
        <f t="shared" si="29"/>
        <v>0</v>
      </c>
      <c r="W148" s="4">
        <f t="shared" si="30"/>
        <v>0</v>
      </c>
      <c r="X148" s="4">
        <f t="shared" si="31"/>
        <v>0</v>
      </c>
    </row>
    <row r="149" spans="1:24">
      <c r="A149" s="13">
        <v>6</v>
      </c>
      <c r="B149" s="2">
        <v>310002014</v>
      </c>
      <c r="C149" s="1" t="s">
        <v>47</v>
      </c>
      <c r="D149" s="1" t="s">
        <v>115</v>
      </c>
      <c r="E149" s="12">
        <f>_xlfn.IFNA(VLOOKUP($B149,'FST OMT'!$C:$Y,$A149,0),0)</f>
        <v>0</v>
      </c>
      <c r="F149" s="12">
        <f>_xlfn.IFNA(VLOOKUP($B149,'FST CV'!$C:$Y,$A149,0),0)</f>
        <v>0</v>
      </c>
      <c r="G149" s="12">
        <f>_xlfn.IFNA(VLOOKUP($B149,'FST TT'!$C:$Y,$A149,0),0)</f>
        <v>0</v>
      </c>
      <c r="I149" s="4">
        <f>_xlfn.IFNA(VLOOKUP($B149,'FST OMT'!$C:$X,15,0),0)</f>
        <v>0</v>
      </c>
      <c r="J149" s="4">
        <f>_xlfn.IFNA(VLOOKUP($B149,'FST CV'!$C:$X,15,0),0)</f>
        <v>0</v>
      </c>
      <c r="K149" s="4">
        <f>_xlfn.IFNA(VLOOKUP($B149,'FST TT'!$C:$X,15,0),0)</f>
        <v>0</v>
      </c>
      <c r="N149" s="34">
        <f>VLOOKUP(B149,Master_Item!B:I,8,0)</f>
        <v>9.1199999999999992</v>
      </c>
      <c r="O149" s="4">
        <f t="shared" si="22"/>
        <v>0</v>
      </c>
      <c r="P149" s="4">
        <f t="shared" si="23"/>
        <v>0</v>
      </c>
      <c r="Q149" s="4">
        <f t="shared" si="24"/>
        <v>0</v>
      </c>
      <c r="R149" s="4">
        <f t="shared" si="25"/>
        <v>0</v>
      </c>
      <c r="S149" s="4">
        <f t="shared" si="26"/>
        <v>0</v>
      </c>
      <c r="T149" s="4">
        <f t="shared" si="27"/>
        <v>0</v>
      </c>
      <c r="U149" s="4">
        <f t="shared" si="28"/>
        <v>0</v>
      </c>
      <c r="V149" s="4">
        <f t="shared" si="29"/>
        <v>0</v>
      </c>
      <c r="W149" s="4">
        <f t="shared" si="30"/>
        <v>0</v>
      </c>
      <c r="X149" s="4">
        <f t="shared" si="31"/>
        <v>0</v>
      </c>
    </row>
    <row r="150" spans="1:24">
      <c r="A150" s="13">
        <v>7</v>
      </c>
      <c r="B150" s="2">
        <v>310002014</v>
      </c>
      <c r="C150" s="1" t="s">
        <v>47</v>
      </c>
      <c r="D150" s="1" t="s">
        <v>116</v>
      </c>
      <c r="E150" s="12">
        <f>_xlfn.IFNA(VLOOKUP($B150,'FST OMT'!$C:$Y,$A150,0),0)</f>
        <v>0</v>
      </c>
      <c r="F150" s="12">
        <f>_xlfn.IFNA(VLOOKUP($B150,'FST CV'!$C:$Y,$A150,0),0)</f>
        <v>0</v>
      </c>
      <c r="G150" s="12">
        <f>_xlfn.IFNA(VLOOKUP($B150,'FST TT'!$C:$Y,$A150,0),0)</f>
        <v>0</v>
      </c>
      <c r="I150" s="4">
        <f>_xlfn.IFNA(VLOOKUP($B150,'FST OMT'!$C:$X,16,0),0)</f>
        <v>0</v>
      </c>
      <c r="J150" s="4">
        <f>_xlfn.IFNA(VLOOKUP($B150,'FST CV'!$C:$X,16,0),0)</f>
        <v>0</v>
      </c>
      <c r="K150" s="4">
        <f>_xlfn.IFNA(VLOOKUP($B150,'FST TT'!$C:$X,16,0),0)</f>
        <v>0</v>
      </c>
      <c r="N150" s="34">
        <f>VLOOKUP(B150,Master_Item!B:I,8,0)</f>
        <v>9.1199999999999992</v>
      </c>
      <c r="O150" s="4">
        <f t="shared" si="22"/>
        <v>0</v>
      </c>
      <c r="P150" s="4">
        <f t="shared" si="23"/>
        <v>0</v>
      </c>
      <c r="Q150" s="4">
        <f t="shared" si="24"/>
        <v>0</v>
      </c>
      <c r="R150" s="4">
        <f t="shared" si="25"/>
        <v>0</v>
      </c>
      <c r="S150" s="4">
        <f t="shared" si="26"/>
        <v>0</v>
      </c>
      <c r="T150" s="4">
        <f t="shared" si="27"/>
        <v>0</v>
      </c>
      <c r="U150" s="4">
        <f t="shared" si="28"/>
        <v>0</v>
      </c>
      <c r="V150" s="4">
        <f t="shared" si="29"/>
        <v>0</v>
      </c>
      <c r="W150" s="4">
        <f t="shared" si="30"/>
        <v>0</v>
      </c>
      <c r="X150" s="4">
        <f t="shared" si="31"/>
        <v>0</v>
      </c>
    </row>
    <row r="151" spans="1:24">
      <c r="A151" s="13">
        <v>8</v>
      </c>
      <c r="B151" s="2">
        <v>310002014</v>
      </c>
      <c r="C151" s="1" t="s">
        <v>47</v>
      </c>
      <c r="D151" s="1" t="s">
        <v>117</v>
      </c>
      <c r="E151" s="12">
        <f>_xlfn.IFNA(VLOOKUP($B151,'FST OMT'!$C:$Y,$A151,0),0)</f>
        <v>0</v>
      </c>
      <c r="F151" s="12">
        <f>_xlfn.IFNA(VLOOKUP($B151,'FST CV'!$C:$Y,$A151,0),0)</f>
        <v>0</v>
      </c>
      <c r="G151" s="12">
        <f>_xlfn.IFNA(VLOOKUP($B151,'FST TT'!$C:$Y,$A151,0),0)</f>
        <v>0</v>
      </c>
      <c r="I151" s="4">
        <f>_xlfn.IFNA(VLOOKUP($B151,'FST OMT'!$C:$X,17,0),0)</f>
        <v>0</v>
      </c>
      <c r="J151" s="4">
        <f>_xlfn.IFNA(VLOOKUP($B151,'FST CV'!$C:$X,17,0),0)</f>
        <v>0</v>
      </c>
      <c r="K151" s="4">
        <f>_xlfn.IFNA(VLOOKUP($B151,'FST TT'!$C:$X,17,0),0)</f>
        <v>0</v>
      </c>
      <c r="N151" s="34">
        <f>VLOOKUP(B151,Master_Item!B:I,8,0)</f>
        <v>9.1199999999999992</v>
      </c>
      <c r="O151" s="4">
        <f t="shared" si="22"/>
        <v>0</v>
      </c>
      <c r="P151" s="4">
        <f t="shared" si="23"/>
        <v>0</v>
      </c>
      <c r="Q151" s="4">
        <f t="shared" si="24"/>
        <v>0</v>
      </c>
      <c r="R151" s="4">
        <f t="shared" si="25"/>
        <v>0</v>
      </c>
      <c r="S151" s="4">
        <f t="shared" si="26"/>
        <v>0</v>
      </c>
      <c r="T151" s="4">
        <f t="shared" si="27"/>
        <v>0</v>
      </c>
      <c r="U151" s="4">
        <f t="shared" si="28"/>
        <v>0</v>
      </c>
      <c r="V151" s="4">
        <f t="shared" si="29"/>
        <v>0</v>
      </c>
      <c r="W151" s="4">
        <f t="shared" si="30"/>
        <v>0</v>
      </c>
      <c r="X151" s="4">
        <f t="shared" si="31"/>
        <v>0</v>
      </c>
    </row>
    <row r="152" spans="1:24">
      <c r="A152" s="13">
        <v>9</v>
      </c>
      <c r="B152" s="2">
        <v>310002014</v>
      </c>
      <c r="C152" s="1" t="s">
        <v>47</v>
      </c>
      <c r="D152" s="1" t="s">
        <v>118</v>
      </c>
      <c r="E152" s="12">
        <f>_xlfn.IFNA(VLOOKUP($B152,'FST OMT'!$C:$Y,$A152,0),0)</f>
        <v>0</v>
      </c>
      <c r="F152" s="12">
        <f>_xlfn.IFNA(VLOOKUP($B152,'FST CV'!$C:$Y,$A152,0),0)</f>
        <v>0</v>
      </c>
      <c r="G152" s="12">
        <f>_xlfn.IFNA(VLOOKUP($B152,'FST TT'!$C:$Y,$A152,0),0)</f>
        <v>0</v>
      </c>
      <c r="I152" s="4">
        <f>_xlfn.IFNA(VLOOKUP($B152,'FST OMT'!$C:$X,18,0),0)</f>
        <v>0</v>
      </c>
      <c r="J152" s="4">
        <f>_xlfn.IFNA(VLOOKUP($B152,'FST CV'!$C:$X,18,0),0)</f>
        <v>0</v>
      </c>
      <c r="K152" s="4">
        <f>_xlfn.IFNA(VLOOKUP($B152,'FST TT'!$C:$X,18,0),0)</f>
        <v>0</v>
      </c>
      <c r="N152" s="34">
        <f>VLOOKUP(B152,Master_Item!B:I,8,0)</f>
        <v>9.1199999999999992</v>
      </c>
      <c r="O152" s="4">
        <f t="shared" si="22"/>
        <v>0</v>
      </c>
      <c r="P152" s="4">
        <f t="shared" si="23"/>
        <v>0</v>
      </c>
      <c r="Q152" s="4">
        <f t="shared" si="24"/>
        <v>0</v>
      </c>
      <c r="R152" s="4">
        <f t="shared" si="25"/>
        <v>0</v>
      </c>
      <c r="S152" s="4">
        <f t="shared" si="26"/>
        <v>0</v>
      </c>
      <c r="T152" s="4">
        <f t="shared" si="27"/>
        <v>0</v>
      </c>
      <c r="U152" s="4">
        <f t="shared" si="28"/>
        <v>0</v>
      </c>
      <c r="V152" s="4">
        <f t="shared" si="29"/>
        <v>0</v>
      </c>
      <c r="W152" s="4">
        <f t="shared" si="30"/>
        <v>0</v>
      </c>
      <c r="X152" s="4">
        <f t="shared" si="31"/>
        <v>0</v>
      </c>
    </row>
    <row r="153" spans="1:24">
      <c r="A153" s="13">
        <v>10</v>
      </c>
      <c r="B153" s="2">
        <v>310002014</v>
      </c>
      <c r="C153" s="1" t="s">
        <v>47</v>
      </c>
      <c r="D153" s="1" t="s">
        <v>119</v>
      </c>
      <c r="E153" s="12">
        <f>_xlfn.IFNA(VLOOKUP($B153,'FST OMT'!$C:$Y,$A153,0),0)</f>
        <v>0</v>
      </c>
      <c r="F153" s="12">
        <f>_xlfn.IFNA(VLOOKUP($B153,'FST CV'!$C:$Y,$A153,0),0)</f>
        <v>0</v>
      </c>
      <c r="G153" s="12">
        <f>_xlfn.IFNA(VLOOKUP($B153,'FST TT'!$C:$Y,$A153,0),0)</f>
        <v>0</v>
      </c>
      <c r="I153" s="4">
        <f>_xlfn.IFNA(VLOOKUP($B153,'FST OMT'!$C:$X,19,0),0)</f>
        <v>0</v>
      </c>
      <c r="J153" s="4">
        <f>_xlfn.IFNA(VLOOKUP($B153,'FST CV'!$C:$X,19,0),0)</f>
        <v>0</v>
      </c>
      <c r="K153" s="4">
        <f>_xlfn.IFNA(VLOOKUP($B153,'FST TT'!$C:$X,19,0),0)</f>
        <v>0</v>
      </c>
      <c r="N153" s="34">
        <f>VLOOKUP(B153,Master_Item!B:I,8,0)</f>
        <v>9.1199999999999992</v>
      </c>
      <c r="O153" s="4">
        <f t="shared" si="22"/>
        <v>0</v>
      </c>
      <c r="P153" s="4">
        <f t="shared" si="23"/>
        <v>0</v>
      </c>
      <c r="Q153" s="4">
        <f t="shared" si="24"/>
        <v>0</v>
      </c>
      <c r="R153" s="4">
        <f t="shared" si="25"/>
        <v>0</v>
      </c>
      <c r="S153" s="4">
        <f t="shared" si="26"/>
        <v>0</v>
      </c>
      <c r="T153" s="4">
        <f t="shared" si="27"/>
        <v>0</v>
      </c>
      <c r="U153" s="4">
        <f t="shared" si="28"/>
        <v>0</v>
      </c>
      <c r="V153" s="4">
        <f t="shared" si="29"/>
        <v>0</v>
      </c>
      <c r="W153" s="4">
        <f t="shared" si="30"/>
        <v>0</v>
      </c>
      <c r="X153" s="4">
        <f t="shared" si="31"/>
        <v>0</v>
      </c>
    </row>
    <row r="154" spans="1:24">
      <c r="A154" s="13">
        <v>11</v>
      </c>
      <c r="B154" s="2">
        <v>310002014</v>
      </c>
      <c r="C154" s="1" t="s">
        <v>47</v>
      </c>
      <c r="D154" s="1" t="s">
        <v>120</v>
      </c>
      <c r="E154" s="12">
        <f>_xlfn.IFNA(VLOOKUP($B154,'FST OMT'!$C:$Y,$A154,0),0)</f>
        <v>0</v>
      </c>
      <c r="F154" s="12">
        <f>_xlfn.IFNA(VLOOKUP($B154,'FST CV'!$C:$Y,$A154,0),0)</f>
        <v>0</v>
      </c>
      <c r="G154" s="12">
        <f>_xlfn.IFNA(VLOOKUP($B154,'FST TT'!$C:$Y,$A154,0),0)</f>
        <v>0</v>
      </c>
      <c r="I154" s="4">
        <f>_xlfn.IFNA(VLOOKUP($B154,'FST OMT'!$C:$X,20,0),0)</f>
        <v>0</v>
      </c>
      <c r="J154" s="4">
        <f>_xlfn.IFNA(VLOOKUP($B154,'FST CV'!$C:$X,20,0),0)</f>
        <v>0</v>
      </c>
      <c r="K154" s="4">
        <f>_xlfn.IFNA(VLOOKUP($B154,'FST TT'!$C:$X,20,0),0)</f>
        <v>0</v>
      </c>
      <c r="N154" s="34">
        <f>VLOOKUP(B154,Master_Item!B:I,8,0)</f>
        <v>9.1199999999999992</v>
      </c>
      <c r="O154" s="4">
        <f t="shared" si="22"/>
        <v>0</v>
      </c>
      <c r="P154" s="4">
        <f t="shared" si="23"/>
        <v>0</v>
      </c>
      <c r="Q154" s="4">
        <f t="shared" si="24"/>
        <v>0</v>
      </c>
      <c r="R154" s="4">
        <f t="shared" si="25"/>
        <v>0</v>
      </c>
      <c r="S154" s="4">
        <f t="shared" si="26"/>
        <v>0</v>
      </c>
      <c r="T154" s="4">
        <f t="shared" si="27"/>
        <v>0</v>
      </c>
      <c r="U154" s="4">
        <f t="shared" si="28"/>
        <v>0</v>
      </c>
      <c r="V154" s="4">
        <f t="shared" si="29"/>
        <v>0</v>
      </c>
      <c r="W154" s="4">
        <f t="shared" si="30"/>
        <v>0</v>
      </c>
      <c r="X154" s="4">
        <f t="shared" si="31"/>
        <v>0</v>
      </c>
    </row>
    <row r="155" spans="1:24">
      <c r="A155" s="13">
        <v>12</v>
      </c>
      <c r="B155" s="2">
        <v>310002014</v>
      </c>
      <c r="C155" s="1" t="s">
        <v>47</v>
      </c>
      <c r="D155" s="1" t="s">
        <v>121</v>
      </c>
      <c r="E155" s="12">
        <f>_xlfn.IFNA(VLOOKUP($B155,'FST OMT'!$C:$Y,$A155,0),0)</f>
        <v>0</v>
      </c>
      <c r="F155" s="12">
        <f>_xlfn.IFNA(VLOOKUP($B155,'FST CV'!$C:$Y,$A155,0),0)</f>
        <v>0</v>
      </c>
      <c r="G155" s="12">
        <f>_xlfn.IFNA(VLOOKUP($B155,'FST TT'!$C:$Y,$A155,0),0)</f>
        <v>0</v>
      </c>
      <c r="I155" s="4">
        <f>_xlfn.IFNA(VLOOKUP($B155,'FST OMT'!$C:$X,21,0),0)</f>
        <v>0</v>
      </c>
      <c r="J155" s="4">
        <f>_xlfn.IFNA(VLOOKUP($B155,'FST CV'!$C:$X,21,0),0)</f>
        <v>0</v>
      </c>
      <c r="K155" s="4">
        <f>_xlfn.IFNA(VLOOKUP($B155,'FST TT'!$C:$X,21,0),0)</f>
        <v>0</v>
      </c>
      <c r="N155" s="34">
        <f>VLOOKUP(B155,Master_Item!B:I,8,0)</f>
        <v>9.1199999999999992</v>
      </c>
      <c r="O155" s="4">
        <f t="shared" si="22"/>
        <v>0</v>
      </c>
      <c r="P155" s="4">
        <f t="shared" si="23"/>
        <v>0</v>
      </c>
      <c r="Q155" s="4">
        <f t="shared" si="24"/>
        <v>0</v>
      </c>
      <c r="R155" s="4">
        <f t="shared" si="25"/>
        <v>0</v>
      </c>
      <c r="S155" s="4">
        <f t="shared" si="26"/>
        <v>0</v>
      </c>
      <c r="T155" s="4">
        <f t="shared" si="27"/>
        <v>0</v>
      </c>
      <c r="U155" s="4">
        <f t="shared" si="28"/>
        <v>0</v>
      </c>
      <c r="V155" s="4">
        <f t="shared" si="29"/>
        <v>0</v>
      </c>
      <c r="W155" s="4">
        <f t="shared" si="30"/>
        <v>0</v>
      </c>
      <c r="X155" s="4">
        <f t="shared" si="31"/>
        <v>0</v>
      </c>
    </row>
    <row r="156" spans="1:24">
      <c r="A156" s="13">
        <v>13</v>
      </c>
      <c r="B156" s="2">
        <v>310002014</v>
      </c>
      <c r="C156" s="1" t="s">
        <v>47</v>
      </c>
      <c r="D156" s="1" t="s">
        <v>122</v>
      </c>
      <c r="E156" s="12">
        <f>_xlfn.IFNA(VLOOKUP($B156,'FST OMT'!$C:$Y,$A156,0),0)</f>
        <v>0</v>
      </c>
      <c r="F156" s="12">
        <f>_xlfn.IFNA(VLOOKUP($B156,'FST CV'!$C:$Y,$A156,0),0)</f>
        <v>0</v>
      </c>
      <c r="G156" s="12">
        <f>_xlfn.IFNA(VLOOKUP($B156,'FST TT'!$C:$Y,$A156,0),0)</f>
        <v>0</v>
      </c>
      <c r="I156" s="4">
        <f>_xlfn.IFNA(VLOOKUP($B156,'FST OMT'!$C:$X,22,0),0)</f>
        <v>0</v>
      </c>
      <c r="J156" s="4">
        <f>_xlfn.IFNA(VLOOKUP($B156,'FST CV'!$C:$X,22,0),0)</f>
        <v>0</v>
      </c>
      <c r="K156" s="4">
        <f>_xlfn.IFNA(VLOOKUP($B156,'FST TT'!$C:$X,22,0),0)</f>
        <v>0</v>
      </c>
      <c r="N156" s="34">
        <f>VLOOKUP(B156,Master_Item!B:I,8,0)</f>
        <v>9.1199999999999992</v>
      </c>
      <c r="O156" s="4">
        <f t="shared" si="22"/>
        <v>0</v>
      </c>
      <c r="P156" s="4">
        <f t="shared" si="23"/>
        <v>0</v>
      </c>
      <c r="Q156" s="4">
        <f t="shared" si="24"/>
        <v>0</v>
      </c>
      <c r="R156" s="4">
        <f t="shared" si="25"/>
        <v>0</v>
      </c>
      <c r="S156" s="4">
        <f t="shared" si="26"/>
        <v>0</v>
      </c>
      <c r="T156" s="4">
        <f t="shared" si="27"/>
        <v>0</v>
      </c>
      <c r="U156" s="4">
        <f t="shared" si="28"/>
        <v>0</v>
      </c>
      <c r="V156" s="4">
        <f t="shared" si="29"/>
        <v>0</v>
      </c>
      <c r="W156" s="4">
        <f t="shared" si="30"/>
        <v>0</v>
      </c>
      <c r="X156" s="4">
        <f t="shared" si="31"/>
        <v>0</v>
      </c>
    </row>
    <row r="157" spans="1:24">
      <c r="A157" s="13">
        <v>11</v>
      </c>
      <c r="B157" s="2">
        <v>310002014</v>
      </c>
      <c r="C157" s="1" t="s">
        <v>47</v>
      </c>
      <c r="D157" s="1" t="s">
        <v>123</v>
      </c>
      <c r="H157" s="4">
        <f>_xlfn.IFNA(VLOOKUP(B157,'FST MT'!A:M,$A157,0),0)</f>
        <v>0</v>
      </c>
      <c r="I157" s="1"/>
      <c r="J157" s="1"/>
      <c r="K157" s="1"/>
      <c r="L157" s="4">
        <f>_xlfn.IFNA(VLOOKUP(B157,'FST MT'!C:BP,66,0),0)</f>
        <v>0</v>
      </c>
      <c r="N157" s="34">
        <f>VLOOKUP(B157,Master_Item!B:I,8,0)</f>
        <v>9.1199999999999992</v>
      </c>
      <c r="O157" s="4">
        <f t="shared" si="22"/>
        <v>0</v>
      </c>
      <c r="P157" s="4">
        <f t="shared" si="23"/>
        <v>0</v>
      </c>
      <c r="Q157" s="4">
        <f t="shared" si="24"/>
        <v>0</v>
      </c>
      <c r="R157" s="4">
        <f t="shared" si="25"/>
        <v>0</v>
      </c>
      <c r="S157" s="4">
        <f t="shared" si="26"/>
        <v>0</v>
      </c>
      <c r="T157" s="4">
        <f t="shared" si="27"/>
        <v>0</v>
      </c>
      <c r="U157" s="4">
        <f t="shared" si="28"/>
        <v>0</v>
      </c>
      <c r="V157" s="4">
        <f t="shared" si="29"/>
        <v>0</v>
      </c>
      <c r="W157" s="4">
        <f t="shared" si="30"/>
        <v>0</v>
      </c>
      <c r="X157" s="4">
        <f t="shared" si="31"/>
        <v>0</v>
      </c>
    </row>
    <row r="158" spans="1:24">
      <c r="A158" s="13">
        <v>6</v>
      </c>
      <c r="B158" s="2">
        <v>310002015</v>
      </c>
      <c r="C158" s="1" t="s">
        <v>60</v>
      </c>
      <c r="D158" s="1" t="s">
        <v>115</v>
      </c>
      <c r="E158" s="12">
        <f>_xlfn.IFNA(VLOOKUP($B158,'FST OMT'!$C:$Y,$A158,0),0)</f>
        <v>0</v>
      </c>
      <c r="F158" s="12">
        <f>_xlfn.IFNA(VLOOKUP($B158,'FST CV'!$C:$Y,$A158,0),0)</f>
        <v>970</v>
      </c>
      <c r="G158" s="12">
        <f>_xlfn.IFNA(VLOOKUP($B158,'FST TT'!$C:$Y,$A158,0),0)</f>
        <v>5155</v>
      </c>
      <c r="I158" s="4">
        <f>_xlfn.IFNA(VLOOKUP($B158,'FST OMT'!$C:$X,15,0),0)</f>
        <v>0</v>
      </c>
      <c r="J158" s="4">
        <f>_xlfn.IFNA(VLOOKUP($B158,'FST CV'!$C:$X,15,0),0)</f>
        <v>970</v>
      </c>
      <c r="K158" s="4">
        <f>_xlfn.IFNA(VLOOKUP($B158,'FST TT'!$C:$X,15,0),0)</f>
        <v>4915</v>
      </c>
      <c r="N158" s="34">
        <f>VLOOKUP(B158,Master_Item!B:I,8,0)</f>
        <v>12</v>
      </c>
      <c r="O158" s="4">
        <f t="shared" si="22"/>
        <v>0</v>
      </c>
      <c r="P158" s="4">
        <f t="shared" si="23"/>
        <v>11640</v>
      </c>
      <c r="Q158" s="4">
        <f t="shared" si="24"/>
        <v>61860</v>
      </c>
      <c r="R158" s="4">
        <f t="shared" si="25"/>
        <v>0</v>
      </c>
      <c r="S158" s="4">
        <f t="shared" si="26"/>
        <v>73500</v>
      </c>
      <c r="T158" s="4">
        <f t="shared" si="27"/>
        <v>0</v>
      </c>
      <c r="U158" s="4">
        <f t="shared" si="28"/>
        <v>11640</v>
      </c>
      <c r="V158" s="4">
        <f t="shared" si="29"/>
        <v>58980</v>
      </c>
      <c r="W158" s="4">
        <f t="shared" si="30"/>
        <v>0</v>
      </c>
      <c r="X158" s="4">
        <f t="shared" si="31"/>
        <v>70620</v>
      </c>
    </row>
    <row r="159" spans="1:24">
      <c r="A159" s="13">
        <v>7</v>
      </c>
      <c r="B159" s="2">
        <v>310002015</v>
      </c>
      <c r="C159" s="1" t="s">
        <v>60</v>
      </c>
      <c r="D159" s="1" t="s">
        <v>116</v>
      </c>
      <c r="E159" s="12">
        <f>_xlfn.IFNA(VLOOKUP($B159,'FST OMT'!$C:$Y,$A159,0),0)</f>
        <v>1572</v>
      </c>
      <c r="F159" s="12">
        <f>_xlfn.IFNA(VLOOKUP($B159,'FST CV'!$C:$Y,$A159,0),0)</f>
        <v>35</v>
      </c>
      <c r="G159" s="12">
        <f>_xlfn.IFNA(VLOOKUP($B159,'FST TT'!$C:$Y,$A159,0),0)</f>
        <v>15690</v>
      </c>
      <c r="I159" s="4">
        <f>_xlfn.IFNA(VLOOKUP($B159,'FST OMT'!$C:$X,16,0),0)</f>
        <v>2262</v>
      </c>
      <c r="J159" s="4">
        <f>_xlfn.IFNA(VLOOKUP($B159,'FST CV'!$C:$X,16,0),0)</f>
        <v>35</v>
      </c>
      <c r="K159" s="4">
        <f>_xlfn.IFNA(VLOOKUP($B159,'FST TT'!$C:$X,16,0),0)</f>
        <v>8790</v>
      </c>
      <c r="N159" s="34">
        <f>VLOOKUP(B159,Master_Item!B:I,8,0)</f>
        <v>12</v>
      </c>
      <c r="O159" s="4">
        <f t="shared" si="22"/>
        <v>18864</v>
      </c>
      <c r="P159" s="4">
        <f t="shared" si="23"/>
        <v>420</v>
      </c>
      <c r="Q159" s="4">
        <f t="shared" si="24"/>
        <v>188280</v>
      </c>
      <c r="R159" s="4">
        <f t="shared" si="25"/>
        <v>0</v>
      </c>
      <c r="S159" s="4">
        <f t="shared" si="26"/>
        <v>207564</v>
      </c>
      <c r="T159" s="4">
        <f t="shared" si="27"/>
        <v>27144</v>
      </c>
      <c r="U159" s="4">
        <f t="shared" si="28"/>
        <v>420</v>
      </c>
      <c r="V159" s="4">
        <f t="shared" si="29"/>
        <v>105480</v>
      </c>
      <c r="W159" s="4">
        <f t="shared" si="30"/>
        <v>0</v>
      </c>
      <c r="X159" s="4">
        <f t="shared" si="31"/>
        <v>133044</v>
      </c>
    </row>
    <row r="160" spans="1:24">
      <c r="A160" s="13">
        <v>8</v>
      </c>
      <c r="B160" s="2">
        <v>310002015</v>
      </c>
      <c r="C160" s="1" t="s">
        <v>60</v>
      </c>
      <c r="D160" s="1" t="s">
        <v>117</v>
      </c>
      <c r="E160" s="12">
        <f>_xlfn.IFNA(VLOOKUP($B160,'FST OMT'!$C:$Y,$A160,0),0)</f>
        <v>637</v>
      </c>
      <c r="F160" s="12">
        <f>_xlfn.IFNA(VLOOKUP($B160,'FST CV'!$C:$Y,$A160,0),0)</f>
        <v>125</v>
      </c>
      <c r="G160" s="12">
        <f>_xlfn.IFNA(VLOOKUP($B160,'FST TT'!$C:$Y,$A160,0),0)</f>
        <v>4975</v>
      </c>
      <c r="I160" s="4">
        <f>_xlfn.IFNA(VLOOKUP($B160,'FST OMT'!$C:$X,17,0),0)</f>
        <v>941</v>
      </c>
      <c r="J160" s="4">
        <f>_xlfn.IFNA(VLOOKUP($B160,'FST CV'!$C:$X,17,0),0)</f>
        <v>125</v>
      </c>
      <c r="K160" s="4">
        <f>_xlfn.IFNA(VLOOKUP($B160,'FST TT'!$C:$X,17,0),0)</f>
        <v>4975</v>
      </c>
      <c r="N160" s="34">
        <f>VLOOKUP(B160,Master_Item!B:I,8,0)</f>
        <v>12</v>
      </c>
      <c r="O160" s="4">
        <f t="shared" si="22"/>
        <v>7644</v>
      </c>
      <c r="P160" s="4">
        <f t="shared" si="23"/>
        <v>1500</v>
      </c>
      <c r="Q160" s="4">
        <f t="shared" si="24"/>
        <v>59700</v>
      </c>
      <c r="R160" s="4">
        <f t="shared" si="25"/>
        <v>0</v>
      </c>
      <c r="S160" s="4">
        <f t="shared" si="26"/>
        <v>68844</v>
      </c>
      <c r="T160" s="4">
        <f t="shared" si="27"/>
        <v>11292</v>
      </c>
      <c r="U160" s="4">
        <f t="shared" si="28"/>
        <v>1500</v>
      </c>
      <c r="V160" s="4">
        <f t="shared" si="29"/>
        <v>59700</v>
      </c>
      <c r="W160" s="4">
        <f t="shared" si="30"/>
        <v>0</v>
      </c>
      <c r="X160" s="4">
        <f t="shared" si="31"/>
        <v>72492</v>
      </c>
    </row>
    <row r="161" spans="1:24">
      <c r="A161" s="13">
        <v>9</v>
      </c>
      <c r="B161" s="2">
        <v>310002015</v>
      </c>
      <c r="C161" s="1" t="s">
        <v>60</v>
      </c>
      <c r="D161" s="1" t="s">
        <v>118</v>
      </c>
      <c r="E161" s="12">
        <f>_xlfn.IFNA(VLOOKUP($B161,'FST OMT'!$C:$Y,$A161,0),0)</f>
        <v>355</v>
      </c>
      <c r="F161" s="12">
        <f>_xlfn.IFNA(VLOOKUP($B161,'FST CV'!$C:$Y,$A161,0),0)</f>
        <v>45</v>
      </c>
      <c r="G161" s="12">
        <f>_xlfn.IFNA(VLOOKUP($B161,'FST TT'!$C:$Y,$A161,0),0)</f>
        <v>12390</v>
      </c>
      <c r="I161" s="4">
        <f>_xlfn.IFNA(VLOOKUP($B161,'FST OMT'!$C:$X,18,0),0)</f>
        <v>775</v>
      </c>
      <c r="J161" s="4">
        <f>_xlfn.IFNA(VLOOKUP($B161,'FST CV'!$C:$X,18,0),0)</f>
        <v>45</v>
      </c>
      <c r="K161" s="4">
        <f>_xlfn.IFNA(VLOOKUP($B161,'FST TT'!$C:$X,18,0),0)</f>
        <v>16694</v>
      </c>
      <c r="N161" s="34">
        <f>VLOOKUP(B161,Master_Item!B:I,8,0)</f>
        <v>12</v>
      </c>
      <c r="O161" s="4">
        <f t="shared" si="22"/>
        <v>4260</v>
      </c>
      <c r="P161" s="4">
        <f t="shared" si="23"/>
        <v>540</v>
      </c>
      <c r="Q161" s="4">
        <f t="shared" si="24"/>
        <v>148680</v>
      </c>
      <c r="R161" s="4">
        <f t="shared" si="25"/>
        <v>0</v>
      </c>
      <c r="S161" s="4">
        <f t="shared" si="26"/>
        <v>153480</v>
      </c>
      <c r="T161" s="4">
        <f t="shared" si="27"/>
        <v>9300</v>
      </c>
      <c r="U161" s="4">
        <f t="shared" si="28"/>
        <v>540</v>
      </c>
      <c r="V161" s="4">
        <f t="shared" si="29"/>
        <v>200328</v>
      </c>
      <c r="W161" s="4">
        <f t="shared" si="30"/>
        <v>0</v>
      </c>
      <c r="X161" s="4">
        <f t="shared" si="31"/>
        <v>210168</v>
      </c>
    </row>
    <row r="162" spans="1:24">
      <c r="A162" s="13">
        <v>10</v>
      </c>
      <c r="B162" s="2">
        <v>310002015</v>
      </c>
      <c r="C162" s="1" t="s">
        <v>60</v>
      </c>
      <c r="D162" s="1" t="s">
        <v>119</v>
      </c>
      <c r="E162" s="12">
        <f>_xlfn.IFNA(VLOOKUP($B162,'FST OMT'!$C:$Y,$A162,0),0)</f>
        <v>350</v>
      </c>
      <c r="F162" s="12">
        <f>_xlfn.IFNA(VLOOKUP($B162,'FST CV'!$C:$Y,$A162,0),0)</f>
        <v>100</v>
      </c>
      <c r="G162" s="12">
        <f>_xlfn.IFNA(VLOOKUP($B162,'FST TT'!$C:$Y,$A162,0),0)</f>
        <v>0</v>
      </c>
      <c r="I162" s="4">
        <f>_xlfn.IFNA(VLOOKUP($B162,'FST OMT'!$C:$X,19,0),0)</f>
        <v>71</v>
      </c>
      <c r="J162" s="4">
        <f>_xlfn.IFNA(VLOOKUP($B162,'FST CV'!$C:$X,19,0),0)</f>
        <v>100</v>
      </c>
      <c r="K162" s="4">
        <f>_xlfn.IFNA(VLOOKUP($B162,'FST TT'!$C:$X,19,0),0)</f>
        <v>0</v>
      </c>
      <c r="N162" s="34">
        <f>VLOOKUP(B162,Master_Item!B:I,8,0)</f>
        <v>12</v>
      </c>
      <c r="O162" s="4">
        <f t="shared" si="22"/>
        <v>4200</v>
      </c>
      <c r="P162" s="4">
        <f t="shared" si="23"/>
        <v>1200</v>
      </c>
      <c r="Q162" s="4">
        <f t="shared" si="24"/>
        <v>0</v>
      </c>
      <c r="R162" s="4">
        <f t="shared" si="25"/>
        <v>0</v>
      </c>
      <c r="S162" s="4">
        <f t="shared" si="26"/>
        <v>5400</v>
      </c>
      <c r="T162" s="4">
        <f t="shared" si="27"/>
        <v>852</v>
      </c>
      <c r="U162" s="4">
        <f t="shared" si="28"/>
        <v>1200</v>
      </c>
      <c r="V162" s="4">
        <f t="shared" si="29"/>
        <v>0</v>
      </c>
      <c r="W162" s="4">
        <f t="shared" si="30"/>
        <v>0</v>
      </c>
      <c r="X162" s="4">
        <f t="shared" si="31"/>
        <v>2052</v>
      </c>
    </row>
    <row r="163" spans="1:24">
      <c r="A163" s="13">
        <v>11</v>
      </c>
      <c r="B163" s="2">
        <v>310002015</v>
      </c>
      <c r="C163" s="1" t="s">
        <v>60</v>
      </c>
      <c r="D163" s="1" t="s">
        <v>120</v>
      </c>
      <c r="E163" s="12">
        <f>_xlfn.IFNA(VLOOKUP($B163,'FST OMT'!$C:$Y,$A163,0),0)</f>
        <v>324</v>
      </c>
      <c r="F163" s="12">
        <f>_xlfn.IFNA(VLOOKUP($B163,'FST CV'!$C:$Y,$A163,0),0)</f>
        <v>0</v>
      </c>
      <c r="G163" s="12">
        <f>_xlfn.IFNA(VLOOKUP($B163,'FST TT'!$C:$Y,$A163,0),0)</f>
        <v>4291</v>
      </c>
      <c r="I163" s="4">
        <f>_xlfn.IFNA(VLOOKUP($B163,'FST OMT'!$C:$X,20,0),0)</f>
        <v>382</v>
      </c>
      <c r="J163" s="4">
        <f>_xlfn.IFNA(VLOOKUP($B163,'FST CV'!$C:$X,20,0),0)</f>
        <v>0</v>
      </c>
      <c r="K163" s="4">
        <f>_xlfn.IFNA(VLOOKUP($B163,'FST TT'!$C:$X,20,0),0)</f>
        <v>4141</v>
      </c>
      <c r="N163" s="34">
        <f>VLOOKUP(B163,Master_Item!B:I,8,0)</f>
        <v>12</v>
      </c>
      <c r="O163" s="4">
        <f t="shared" si="22"/>
        <v>3888</v>
      </c>
      <c r="P163" s="4">
        <f t="shared" si="23"/>
        <v>0</v>
      </c>
      <c r="Q163" s="4">
        <f t="shared" si="24"/>
        <v>51492</v>
      </c>
      <c r="R163" s="4">
        <f t="shared" si="25"/>
        <v>0</v>
      </c>
      <c r="S163" s="4">
        <f t="shared" si="26"/>
        <v>55380</v>
      </c>
      <c r="T163" s="4">
        <f t="shared" si="27"/>
        <v>4584</v>
      </c>
      <c r="U163" s="4">
        <f t="shared" si="28"/>
        <v>0</v>
      </c>
      <c r="V163" s="4">
        <f t="shared" si="29"/>
        <v>49692</v>
      </c>
      <c r="W163" s="4">
        <f t="shared" si="30"/>
        <v>0</v>
      </c>
      <c r="X163" s="4">
        <f t="shared" si="31"/>
        <v>54276</v>
      </c>
    </row>
    <row r="164" spans="1:24">
      <c r="A164" s="13">
        <v>12</v>
      </c>
      <c r="B164" s="2">
        <v>310002015</v>
      </c>
      <c r="C164" s="1" t="s">
        <v>60</v>
      </c>
      <c r="D164" s="1" t="s">
        <v>121</v>
      </c>
      <c r="E164" s="12">
        <f>_xlfn.IFNA(VLOOKUP($B164,'FST OMT'!$C:$Y,$A164,0),0)</f>
        <v>270</v>
      </c>
      <c r="F164" s="12">
        <f>_xlfn.IFNA(VLOOKUP($B164,'FST CV'!$C:$Y,$A164,0),0)</f>
        <v>16</v>
      </c>
      <c r="G164" s="12">
        <f>_xlfn.IFNA(VLOOKUP($B164,'FST TT'!$C:$Y,$A164,0),0)</f>
        <v>14390</v>
      </c>
      <c r="I164" s="4">
        <f>_xlfn.IFNA(VLOOKUP($B164,'FST OMT'!$C:$X,21,0),0)</f>
        <v>260</v>
      </c>
      <c r="J164" s="4">
        <f>_xlfn.IFNA(VLOOKUP($B164,'FST CV'!$C:$X,21,0),0)</f>
        <v>16</v>
      </c>
      <c r="K164" s="4">
        <f>_xlfn.IFNA(VLOOKUP($B164,'FST TT'!$C:$X,21,0),0)</f>
        <v>13190</v>
      </c>
      <c r="N164" s="34">
        <f>VLOOKUP(B164,Master_Item!B:I,8,0)</f>
        <v>12</v>
      </c>
      <c r="O164" s="4">
        <f t="shared" si="22"/>
        <v>3240</v>
      </c>
      <c r="P164" s="4">
        <f t="shared" si="23"/>
        <v>192</v>
      </c>
      <c r="Q164" s="4">
        <f t="shared" si="24"/>
        <v>172680</v>
      </c>
      <c r="R164" s="4">
        <f t="shared" si="25"/>
        <v>0</v>
      </c>
      <c r="S164" s="4">
        <f t="shared" si="26"/>
        <v>176112</v>
      </c>
      <c r="T164" s="4">
        <f t="shared" si="27"/>
        <v>3120</v>
      </c>
      <c r="U164" s="4">
        <f t="shared" si="28"/>
        <v>192</v>
      </c>
      <c r="V164" s="4">
        <f t="shared" si="29"/>
        <v>158280</v>
      </c>
      <c r="W164" s="4">
        <f t="shared" si="30"/>
        <v>0</v>
      </c>
      <c r="X164" s="4">
        <f t="shared" si="31"/>
        <v>161592</v>
      </c>
    </row>
    <row r="165" spans="1:24">
      <c r="A165" s="13">
        <v>13</v>
      </c>
      <c r="B165" s="2">
        <v>310002015</v>
      </c>
      <c r="C165" s="1" t="s">
        <v>60</v>
      </c>
      <c r="D165" s="1" t="s">
        <v>122</v>
      </c>
      <c r="E165" s="12">
        <f>_xlfn.IFNA(VLOOKUP($B165,'FST OMT'!$C:$Y,$A165,0),0)</f>
        <v>552</v>
      </c>
      <c r="F165" s="12">
        <f>_xlfn.IFNA(VLOOKUP($B165,'FST CV'!$C:$Y,$A165,0),0)</f>
        <v>25</v>
      </c>
      <c r="G165" s="12">
        <f>_xlfn.IFNA(VLOOKUP($B165,'FST TT'!$C:$Y,$A165,0),0)</f>
        <v>12930</v>
      </c>
      <c r="I165" s="4">
        <f>_xlfn.IFNA(VLOOKUP($B165,'FST OMT'!$C:$X,22,0),0)</f>
        <v>557</v>
      </c>
      <c r="J165" s="4">
        <f>_xlfn.IFNA(VLOOKUP($B165,'FST CV'!$C:$X,22,0),0)</f>
        <v>25</v>
      </c>
      <c r="K165" s="4">
        <f>_xlfn.IFNA(VLOOKUP($B165,'FST TT'!$C:$X,22,0),0)</f>
        <v>14415</v>
      </c>
      <c r="N165" s="34">
        <f>VLOOKUP(B165,Master_Item!B:I,8,0)</f>
        <v>12</v>
      </c>
      <c r="O165" s="4">
        <f t="shared" si="22"/>
        <v>6624</v>
      </c>
      <c r="P165" s="4">
        <f t="shared" si="23"/>
        <v>300</v>
      </c>
      <c r="Q165" s="4">
        <f t="shared" si="24"/>
        <v>155160</v>
      </c>
      <c r="R165" s="4">
        <f t="shared" si="25"/>
        <v>0</v>
      </c>
      <c r="S165" s="4">
        <f t="shared" si="26"/>
        <v>162084</v>
      </c>
      <c r="T165" s="4">
        <f t="shared" si="27"/>
        <v>6684</v>
      </c>
      <c r="U165" s="4">
        <f t="shared" si="28"/>
        <v>300</v>
      </c>
      <c r="V165" s="4">
        <f t="shared" si="29"/>
        <v>172980</v>
      </c>
      <c r="W165" s="4">
        <f t="shared" si="30"/>
        <v>0</v>
      </c>
      <c r="X165" s="4">
        <f t="shared" si="31"/>
        <v>179964</v>
      </c>
    </row>
    <row r="166" spans="1:24">
      <c r="A166" s="13">
        <v>11</v>
      </c>
      <c r="B166" s="2">
        <v>310002015</v>
      </c>
      <c r="C166" s="1" t="s">
        <v>60</v>
      </c>
      <c r="D166" s="1" t="s">
        <v>123</v>
      </c>
      <c r="H166" s="4">
        <f>_xlfn.IFNA(VLOOKUP(B166,'FST MT'!A:M,$A166,0),0)</f>
        <v>62525</v>
      </c>
      <c r="I166" s="1"/>
      <c r="J166" s="1"/>
      <c r="K166" s="1"/>
      <c r="L166" s="4">
        <f>_xlfn.IFNA(VLOOKUP(B166,'FST MT'!C:BP,66,0),0)</f>
        <v>0</v>
      </c>
      <c r="N166" s="34">
        <f>VLOOKUP(B166,Master_Item!B:I,8,0)</f>
        <v>12</v>
      </c>
      <c r="O166" s="4">
        <f t="shared" si="22"/>
        <v>0</v>
      </c>
      <c r="P166" s="4">
        <f t="shared" si="23"/>
        <v>0</v>
      </c>
      <c r="Q166" s="4">
        <f t="shared" si="24"/>
        <v>0</v>
      </c>
      <c r="R166" s="4">
        <f t="shared" si="25"/>
        <v>750300</v>
      </c>
      <c r="S166" s="4">
        <f t="shared" si="26"/>
        <v>750300</v>
      </c>
      <c r="T166" s="4">
        <f t="shared" si="27"/>
        <v>0</v>
      </c>
      <c r="U166" s="4">
        <f t="shared" si="28"/>
        <v>0</v>
      </c>
      <c r="V166" s="4">
        <f t="shared" si="29"/>
        <v>0</v>
      </c>
      <c r="W166" s="4">
        <f t="shared" si="30"/>
        <v>0</v>
      </c>
      <c r="X166" s="4">
        <f t="shared" si="31"/>
        <v>0</v>
      </c>
    </row>
    <row r="167" spans="1:24">
      <c r="A167" s="13">
        <v>6</v>
      </c>
      <c r="B167" s="2">
        <v>310002016</v>
      </c>
      <c r="C167" s="1" t="s">
        <v>61</v>
      </c>
      <c r="D167" s="1" t="s">
        <v>115</v>
      </c>
      <c r="E167" s="12">
        <f>_xlfn.IFNA(VLOOKUP($B167,'FST OMT'!$C:$Y,$A167,0),0)</f>
        <v>0</v>
      </c>
      <c r="F167" s="12">
        <f>_xlfn.IFNA(VLOOKUP($B167,'FST CV'!$C:$Y,$A167,0),0)</f>
        <v>0</v>
      </c>
      <c r="G167" s="12">
        <f>_xlfn.IFNA(VLOOKUP($B167,'FST TT'!$C:$Y,$A167,0),0)</f>
        <v>0</v>
      </c>
      <c r="I167" s="4">
        <f>_xlfn.IFNA(VLOOKUP($B167,'FST OMT'!$C:$X,15,0),0)</f>
        <v>0</v>
      </c>
      <c r="J167" s="4">
        <f>_xlfn.IFNA(VLOOKUP($B167,'FST CV'!$C:$X,15,0),0)</f>
        <v>0</v>
      </c>
      <c r="K167" s="4">
        <f>_xlfn.IFNA(VLOOKUP($B167,'FST TT'!$C:$X,15,0),0)</f>
        <v>0</v>
      </c>
      <c r="N167" s="34">
        <f>VLOOKUP(B167,Master_Item!B:I,8,0)</f>
        <v>12</v>
      </c>
      <c r="O167" s="4">
        <f t="shared" si="22"/>
        <v>0</v>
      </c>
      <c r="P167" s="4">
        <f t="shared" si="23"/>
        <v>0</v>
      </c>
      <c r="Q167" s="4">
        <f t="shared" si="24"/>
        <v>0</v>
      </c>
      <c r="R167" s="4">
        <f t="shared" si="25"/>
        <v>0</v>
      </c>
      <c r="S167" s="4">
        <f t="shared" si="26"/>
        <v>0</v>
      </c>
      <c r="T167" s="4">
        <f t="shared" si="27"/>
        <v>0</v>
      </c>
      <c r="U167" s="4">
        <f t="shared" si="28"/>
        <v>0</v>
      </c>
      <c r="V167" s="4">
        <f t="shared" si="29"/>
        <v>0</v>
      </c>
      <c r="W167" s="4">
        <f t="shared" si="30"/>
        <v>0</v>
      </c>
      <c r="X167" s="4">
        <f t="shared" si="31"/>
        <v>0</v>
      </c>
    </row>
    <row r="168" spans="1:24">
      <c r="A168" s="13">
        <v>7</v>
      </c>
      <c r="B168" s="2">
        <v>310002016</v>
      </c>
      <c r="C168" s="1" t="s">
        <v>61</v>
      </c>
      <c r="D168" s="1" t="s">
        <v>116</v>
      </c>
      <c r="E168" s="12">
        <f>_xlfn.IFNA(VLOOKUP($B168,'FST OMT'!$C:$Y,$A168,0),0)</f>
        <v>0</v>
      </c>
      <c r="F168" s="12">
        <f>_xlfn.IFNA(VLOOKUP($B168,'FST CV'!$C:$Y,$A168,0),0)</f>
        <v>0</v>
      </c>
      <c r="G168" s="12">
        <f>_xlfn.IFNA(VLOOKUP($B168,'FST TT'!$C:$Y,$A168,0),0)</f>
        <v>0</v>
      </c>
      <c r="I168" s="4">
        <f>_xlfn.IFNA(VLOOKUP($B168,'FST OMT'!$C:$X,16,0),0)</f>
        <v>0</v>
      </c>
      <c r="J168" s="4">
        <f>_xlfn.IFNA(VLOOKUP($B168,'FST CV'!$C:$X,16,0),0)</f>
        <v>0</v>
      </c>
      <c r="K168" s="4">
        <f>_xlfn.IFNA(VLOOKUP($B168,'FST TT'!$C:$X,16,0),0)</f>
        <v>0</v>
      </c>
      <c r="N168" s="34">
        <f>VLOOKUP(B168,Master_Item!B:I,8,0)</f>
        <v>12</v>
      </c>
      <c r="O168" s="4">
        <f t="shared" si="22"/>
        <v>0</v>
      </c>
      <c r="P168" s="4">
        <f t="shared" si="23"/>
        <v>0</v>
      </c>
      <c r="Q168" s="4">
        <f t="shared" si="24"/>
        <v>0</v>
      </c>
      <c r="R168" s="4">
        <f t="shared" si="25"/>
        <v>0</v>
      </c>
      <c r="S168" s="4">
        <f t="shared" si="26"/>
        <v>0</v>
      </c>
      <c r="T168" s="4">
        <f t="shared" si="27"/>
        <v>0</v>
      </c>
      <c r="U168" s="4">
        <f t="shared" si="28"/>
        <v>0</v>
      </c>
      <c r="V168" s="4">
        <f t="shared" si="29"/>
        <v>0</v>
      </c>
      <c r="W168" s="4">
        <f t="shared" si="30"/>
        <v>0</v>
      </c>
      <c r="X168" s="4">
        <f t="shared" si="31"/>
        <v>0</v>
      </c>
    </row>
    <row r="169" spans="1:24">
      <c r="A169" s="13">
        <v>8</v>
      </c>
      <c r="B169" s="2">
        <v>310002016</v>
      </c>
      <c r="C169" s="1" t="s">
        <v>61</v>
      </c>
      <c r="D169" s="1" t="s">
        <v>117</v>
      </c>
      <c r="E169" s="12">
        <f>_xlfn.IFNA(VLOOKUP($B169,'FST OMT'!$C:$Y,$A169,0),0)</f>
        <v>0</v>
      </c>
      <c r="F169" s="12">
        <f>_xlfn.IFNA(VLOOKUP($B169,'FST CV'!$C:$Y,$A169,0),0)</f>
        <v>0</v>
      </c>
      <c r="G169" s="12">
        <f>_xlfn.IFNA(VLOOKUP($B169,'FST TT'!$C:$Y,$A169,0),0)</f>
        <v>0</v>
      </c>
      <c r="I169" s="4">
        <f>_xlfn.IFNA(VLOOKUP($B169,'FST OMT'!$C:$X,17,0),0)</f>
        <v>0</v>
      </c>
      <c r="J169" s="4">
        <f>_xlfn.IFNA(VLOOKUP($B169,'FST CV'!$C:$X,17,0),0)</f>
        <v>0</v>
      </c>
      <c r="K169" s="4">
        <f>_xlfn.IFNA(VLOOKUP($B169,'FST TT'!$C:$X,17,0),0)</f>
        <v>0</v>
      </c>
      <c r="N169" s="34">
        <f>VLOOKUP(B169,Master_Item!B:I,8,0)</f>
        <v>12</v>
      </c>
      <c r="O169" s="4">
        <f t="shared" si="22"/>
        <v>0</v>
      </c>
      <c r="P169" s="4">
        <f t="shared" si="23"/>
        <v>0</v>
      </c>
      <c r="Q169" s="4">
        <f t="shared" si="24"/>
        <v>0</v>
      </c>
      <c r="R169" s="4">
        <f t="shared" si="25"/>
        <v>0</v>
      </c>
      <c r="S169" s="4">
        <f t="shared" si="26"/>
        <v>0</v>
      </c>
      <c r="T169" s="4">
        <f t="shared" si="27"/>
        <v>0</v>
      </c>
      <c r="U169" s="4">
        <f t="shared" si="28"/>
        <v>0</v>
      </c>
      <c r="V169" s="4">
        <f t="shared" si="29"/>
        <v>0</v>
      </c>
      <c r="W169" s="4">
        <f t="shared" si="30"/>
        <v>0</v>
      </c>
      <c r="X169" s="4">
        <f t="shared" si="31"/>
        <v>0</v>
      </c>
    </row>
    <row r="170" spans="1:24">
      <c r="A170" s="13">
        <v>9</v>
      </c>
      <c r="B170" s="2">
        <v>310002016</v>
      </c>
      <c r="C170" s="1" t="s">
        <v>61</v>
      </c>
      <c r="D170" s="1" t="s">
        <v>118</v>
      </c>
      <c r="E170" s="12">
        <f>_xlfn.IFNA(VLOOKUP($B170,'FST OMT'!$C:$Y,$A170,0),0)</f>
        <v>0</v>
      </c>
      <c r="F170" s="12">
        <f>_xlfn.IFNA(VLOOKUP($B170,'FST CV'!$C:$Y,$A170,0),0)</f>
        <v>0</v>
      </c>
      <c r="G170" s="12">
        <f>_xlfn.IFNA(VLOOKUP($B170,'FST TT'!$C:$Y,$A170,0),0)</f>
        <v>0</v>
      </c>
      <c r="I170" s="4">
        <f>_xlfn.IFNA(VLOOKUP($B170,'FST OMT'!$C:$X,18,0),0)</f>
        <v>0</v>
      </c>
      <c r="J170" s="4">
        <f>_xlfn.IFNA(VLOOKUP($B170,'FST CV'!$C:$X,18,0),0)</f>
        <v>0</v>
      </c>
      <c r="K170" s="4">
        <f>_xlfn.IFNA(VLOOKUP($B170,'FST TT'!$C:$X,18,0),0)</f>
        <v>0</v>
      </c>
      <c r="N170" s="34">
        <f>VLOOKUP(B170,Master_Item!B:I,8,0)</f>
        <v>12</v>
      </c>
      <c r="O170" s="4">
        <f t="shared" si="22"/>
        <v>0</v>
      </c>
      <c r="P170" s="4">
        <f t="shared" si="23"/>
        <v>0</v>
      </c>
      <c r="Q170" s="4">
        <f t="shared" si="24"/>
        <v>0</v>
      </c>
      <c r="R170" s="4">
        <f t="shared" si="25"/>
        <v>0</v>
      </c>
      <c r="S170" s="4">
        <f t="shared" si="26"/>
        <v>0</v>
      </c>
      <c r="T170" s="4">
        <f t="shared" si="27"/>
        <v>0</v>
      </c>
      <c r="U170" s="4">
        <f t="shared" si="28"/>
        <v>0</v>
      </c>
      <c r="V170" s="4">
        <f t="shared" si="29"/>
        <v>0</v>
      </c>
      <c r="W170" s="4">
        <f t="shared" si="30"/>
        <v>0</v>
      </c>
      <c r="X170" s="4">
        <f t="shared" si="31"/>
        <v>0</v>
      </c>
    </row>
    <row r="171" spans="1:24">
      <c r="A171" s="13">
        <v>10</v>
      </c>
      <c r="B171" s="2">
        <v>310002016</v>
      </c>
      <c r="C171" s="1" t="s">
        <v>61</v>
      </c>
      <c r="D171" s="1" t="s">
        <v>119</v>
      </c>
      <c r="E171" s="12">
        <f>_xlfn.IFNA(VLOOKUP($B171,'FST OMT'!$C:$Y,$A171,0),0)</f>
        <v>0</v>
      </c>
      <c r="F171" s="12">
        <f>_xlfn.IFNA(VLOOKUP($B171,'FST CV'!$C:$Y,$A171,0),0)</f>
        <v>0</v>
      </c>
      <c r="G171" s="12">
        <f>_xlfn.IFNA(VLOOKUP($B171,'FST TT'!$C:$Y,$A171,0),0)</f>
        <v>0</v>
      </c>
      <c r="I171" s="4">
        <f>_xlfn.IFNA(VLOOKUP($B171,'FST OMT'!$C:$X,19,0),0)</f>
        <v>0</v>
      </c>
      <c r="J171" s="4">
        <f>_xlfn.IFNA(VLOOKUP($B171,'FST CV'!$C:$X,19,0),0)</f>
        <v>0</v>
      </c>
      <c r="K171" s="4">
        <f>_xlfn.IFNA(VLOOKUP($B171,'FST TT'!$C:$X,19,0),0)</f>
        <v>0</v>
      </c>
      <c r="N171" s="34">
        <f>VLOOKUP(B171,Master_Item!B:I,8,0)</f>
        <v>12</v>
      </c>
      <c r="O171" s="4">
        <f t="shared" si="22"/>
        <v>0</v>
      </c>
      <c r="P171" s="4">
        <f t="shared" si="23"/>
        <v>0</v>
      </c>
      <c r="Q171" s="4">
        <f t="shared" si="24"/>
        <v>0</v>
      </c>
      <c r="R171" s="4">
        <f t="shared" si="25"/>
        <v>0</v>
      </c>
      <c r="S171" s="4">
        <f t="shared" si="26"/>
        <v>0</v>
      </c>
      <c r="T171" s="4">
        <f t="shared" si="27"/>
        <v>0</v>
      </c>
      <c r="U171" s="4">
        <f t="shared" si="28"/>
        <v>0</v>
      </c>
      <c r="V171" s="4">
        <f t="shared" si="29"/>
        <v>0</v>
      </c>
      <c r="W171" s="4">
        <f t="shared" si="30"/>
        <v>0</v>
      </c>
      <c r="X171" s="4">
        <f t="shared" si="31"/>
        <v>0</v>
      </c>
    </row>
    <row r="172" spans="1:24">
      <c r="A172" s="13">
        <v>11</v>
      </c>
      <c r="B172" s="2">
        <v>310002016</v>
      </c>
      <c r="C172" s="1" t="s">
        <v>61</v>
      </c>
      <c r="D172" s="1" t="s">
        <v>120</v>
      </c>
      <c r="E172" s="12">
        <f>_xlfn.IFNA(VLOOKUP($B172,'FST OMT'!$C:$Y,$A172,0),0)</f>
        <v>0</v>
      </c>
      <c r="F172" s="12">
        <f>_xlfn.IFNA(VLOOKUP($B172,'FST CV'!$C:$Y,$A172,0),0)</f>
        <v>0</v>
      </c>
      <c r="G172" s="12">
        <f>_xlfn.IFNA(VLOOKUP($B172,'FST TT'!$C:$Y,$A172,0),0)</f>
        <v>0</v>
      </c>
      <c r="I172" s="4">
        <f>_xlfn.IFNA(VLOOKUP($B172,'FST OMT'!$C:$X,20,0),0)</f>
        <v>0</v>
      </c>
      <c r="J172" s="4">
        <f>_xlfn.IFNA(VLOOKUP($B172,'FST CV'!$C:$X,20,0),0)</f>
        <v>0</v>
      </c>
      <c r="K172" s="4">
        <f>_xlfn.IFNA(VLOOKUP($B172,'FST TT'!$C:$X,20,0),0)</f>
        <v>0</v>
      </c>
      <c r="N172" s="34">
        <f>VLOOKUP(B172,Master_Item!B:I,8,0)</f>
        <v>12</v>
      </c>
      <c r="O172" s="4">
        <f t="shared" si="22"/>
        <v>0</v>
      </c>
      <c r="P172" s="4">
        <f t="shared" si="23"/>
        <v>0</v>
      </c>
      <c r="Q172" s="4">
        <f t="shared" si="24"/>
        <v>0</v>
      </c>
      <c r="R172" s="4">
        <f t="shared" si="25"/>
        <v>0</v>
      </c>
      <c r="S172" s="4">
        <f t="shared" si="26"/>
        <v>0</v>
      </c>
      <c r="T172" s="4">
        <f t="shared" si="27"/>
        <v>0</v>
      </c>
      <c r="U172" s="4">
        <f t="shared" si="28"/>
        <v>0</v>
      </c>
      <c r="V172" s="4">
        <f t="shared" si="29"/>
        <v>0</v>
      </c>
      <c r="W172" s="4">
        <f t="shared" si="30"/>
        <v>0</v>
      </c>
      <c r="X172" s="4">
        <f t="shared" si="31"/>
        <v>0</v>
      </c>
    </row>
    <row r="173" spans="1:24">
      <c r="A173" s="13">
        <v>12</v>
      </c>
      <c r="B173" s="2">
        <v>310002016</v>
      </c>
      <c r="C173" s="1" t="s">
        <v>61</v>
      </c>
      <c r="D173" s="1" t="s">
        <v>121</v>
      </c>
      <c r="E173" s="12">
        <f>_xlfn.IFNA(VLOOKUP($B173,'FST OMT'!$C:$Y,$A173,0),0)</f>
        <v>0</v>
      </c>
      <c r="F173" s="12">
        <f>_xlfn.IFNA(VLOOKUP($B173,'FST CV'!$C:$Y,$A173,0),0)</f>
        <v>0</v>
      </c>
      <c r="G173" s="12">
        <f>_xlfn.IFNA(VLOOKUP($B173,'FST TT'!$C:$Y,$A173,0),0)</f>
        <v>0</v>
      </c>
      <c r="I173" s="4">
        <f>_xlfn.IFNA(VLOOKUP($B173,'FST OMT'!$C:$X,21,0),0)</f>
        <v>0</v>
      </c>
      <c r="J173" s="4">
        <f>_xlfn.IFNA(VLOOKUP($B173,'FST CV'!$C:$X,21,0),0)</f>
        <v>0</v>
      </c>
      <c r="K173" s="4">
        <f>_xlfn.IFNA(VLOOKUP($B173,'FST TT'!$C:$X,21,0),0)</f>
        <v>0</v>
      </c>
      <c r="N173" s="34">
        <f>VLOOKUP(B173,Master_Item!B:I,8,0)</f>
        <v>12</v>
      </c>
      <c r="O173" s="4">
        <f t="shared" si="22"/>
        <v>0</v>
      </c>
      <c r="P173" s="4">
        <f t="shared" si="23"/>
        <v>0</v>
      </c>
      <c r="Q173" s="4">
        <f t="shared" si="24"/>
        <v>0</v>
      </c>
      <c r="R173" s="4">
        <f t="shared" si="25"/>
        <v>0</v>
      </c>
      <c r="S173" s="4">
        <f t="shared" si="26"/>
        <v>0</v>
      </c>
      <c r="T173" s="4">
        <f t="shared" si="27"/>
        <v>0</v>
      </c>
      <c r="U173" s="4">
        <f t="shared" si="28"/>
        <v>0</v>
      </c>
      <c r="V173" s="4">
        <f t="shared" si="29"/>
        <v>0</v>
      </c>
      <c r="W173" s="4">
        <f t="shared" si="30"/>
        <v>0</v>
      </c>
      <c r="X173" s="4">
        <f t="shared" si="31"/>
        <v>0</v>
      </c>
    </row>
    <row r="174" spans="1:24">
      <c r="A174" s="13">
        <v>13</v>
      </c>
      <c r="B174" s="2">
        <v>310002016</v>
      </c>
      <c r="C174" s="1" t="s">
        <v>61</v>
      </c>
      <c r="D174" s="1" t="s">
        <v>122</v>
      </c>
      <c r="E174" s="12">
        <f>_xlfn.IFNA(VLOOKUP($B174,'FST OMT'!$C:$Y,$A174,0),0)</f>
        <v>0</v>
      </c>
      <c r="F174" s="12">
        <f>_xlfn.IFNA(VLOOKUP($B174,'FST CV'!$C:$Y,$A174,0),0)</f>
        <v>0</v>
      </c>
      <c r="G174" s="12">
        <f>_xlfn.IFNA(VLOOKUP($B174,'FST TT'!$C:$Y,$A174,0),0)</f>
        <v>0</v>
      </c>
      <c r="I174" s="4">
        <f>_xlfn.IFNA(VLOOKUP($B174,'FST OMT'!$C:$X,22,0),0)</f>
        <v>0</v>
      </c>
      <c r="J174" s="4">
        <f>_xlfn.IFNA(VLOOKUP($B174,'FST CV'!$C:$X,22,0),0)</f>
        <v>0</v>
      </c>
      <c r="K174" s="4">
        <f>_xlfn.IFNA(VLOOKUP($B174,'FST TT'!$C:$X,22,0),0)</f>
        <v>0</v>
      </c>
      <c r="N174" s="34">
        <f>VLOOKUP(B174,Master_Item!B:I,8,0)</f>
        <v>12</v>
      </c>
      <c r="O174" s="4">
        <f t="shared" si="22"/>
        <v>0</v>
      </c>
      <c r="P174" s="4">
        <f t="shared" si="23"/>
        <v>0</v>
      </c>
      <c r="Q174" s="4">
        <f t="shared" si="24"/>
        <v>0</v>
      </c>
      <c r="R174" s="4">
        <f t="shared" si="25"/>
        <v>0</v>
      </c>
      <c r="S174" s="4">
        <f t="shared" si="26"/>
        <v>0</v>
      </c>
      <c r="T174" s="4">
        <f t="shared" si="27"/>
        <v>0</v>
      </c>
      <c r="U174" s="4">
        <f t="shared" si="28"/>
        <v>0</v>
      </c>
      <c r="V174" s="4">
        <f t="shared" si="29"/>
        <v>0</v>
      </c>
      <c r="W174" s="4">
        <f t="shared" si="30"/>
        <v>0</v>
      </c>
      <c r="X174" s="4">
        <f t="shared" si="31"/>
        <v>0</v>
      </c>
    </row>
    <row r="175" spans="1:24">
      <c r="A175" s="13">
        <v>11</v>
      </c>
      <c r="B175" s="2">
        <v>310002016</v>
      </c>
      <c r="C175" s="1" t="s">
        <v>61</v>
      </c>
      <c r="D175" s="1" t="s">
        <v>123</v>
      </c>
      <c r="H175" s="4">
        <f>_xlfn.IFNA(VLOOKUP(B175,'FST MT'!A:M,$A175,0),0)</f>
        <v>22170</v>
      </c>
      <c r="I175" s="1"/>
      <c r="J175" s="1"/>
      <c r="K175" s="1"/>
      <c r="L175" s="4">
        <f>_xlfn.IFNA(VLOOKUP(B175,'FST MT'!C:BP,66,0),0)</f>
        <v>0</v>
      </c>
      <c r="N175" s="34">
        <f>VLOOKUP(B175,Master_Item!B:I,8,0)</f>
        <v>12</v>
      </c>
      <c r="O175" s="4">
        <f t="shared" si="22"/>
        <v>0</v>
      </c>
      <c r="P175" s="4">
        <f t="shared" si="23"/>
        <v>0</v>
      </c>
      <c r="Q175" s="4">
        <f t="shared" si="24"/>
        <v>0</v>
      </c>
      <c r="R175" s="4">
        <f t="shared" si="25"/>
        <v>266040</v>
      </c>
      <c r="S175" s="4">
        <f t="shared" si="26"/>
        <v>266040</v>
      </c>
      <c r="T175" s="4">
        <f t="shared" si="27"/>
        <v>0</v>
      </c>
      <c r="U175" s="4">
        <f t="shared" si="28"/>
        <v>0</v>
      </c>
      <c r="V175" s="4">
        <f t="shared" si="29"/>
        <v>0</v>
      </c>
      <c r="W175" s="4">
        <f t="shared" si="30"/>
        <v>0</v>
      </c>
      <c r="X175" s="4">
        <f t="shared" si="31"/>
        <v>0</v>
      </c>
    </row>
    <row r="176" spans="1:24">
      <c r="A176" s="13">
        <v>6</v>
      </c>
      <c r="B176" s="2">
        <v>310002062</v>
      </c>
      <c r="C176" s="1" t="s">
        <v>40</v>
      </c>
      <c r="D176" s="1" t="s">
        <v>115</v>
      </c>
      <c r="E176" s="12">
        <f>_xlfn.IFNA(VLOOKUP($B176,'FST OMT'!$C:$Y,$A176,0),0)</f>
        <v>0</v>
      </c>
      <c r="F176" s="12">
        <f>_xlfn.IFNA(VLOOKUP($B176,'FST CV'!$C:$Y,$A176,0),0)</f>
        <v>0</v>
      </c>
      <c r="G176" s="12">
        <f>_xlfn.IFNA(VLOOKUP($B176,'FST TT'!$C:$Y,$A176,0),0)</f>
        <v>0</v>
      </c>
      <c r="I176" s="4">
        <f>_xlfn.IFNA(VLOOKUP($B176,'FST OMT'!$C:$X,15,0),0)</f>
        <v>0</v>
      </c>
      <c r="J176" s="4">
        <f>_xlfn.IFNA(VLOOKUP($B176,'FST CV'!$C:$X,15,0),0)</f>
        <v>0</v>
      </c>
      <c r="K176" s="4">
        <f>_xlfn.IFNA(VLOOKUP($B176,'FST TT'!$C:$X,15,0),0)</f>
        <v>0</v>
      </c>
      <c r="N176" s="34">
        <f>VLOOKUP(B176,Master_Item!B:I,8,0)</f>
        <v>9.1199999999999992</v>
      </c>
      <c r="O176" s="4">
        <f t="shared" si="22"/>
        <v>0</v>
      </c>
      <c r="P176" s="4">
        <f t="shared" si="23"/>
        <v>0</v>
      </c>
      <c r="Q176" s="4">
        <f t="shared" si="24"/>
        <v>0</v>
      </c>
      <c r="R176" s="4">
        <f t="shared" si="25"/>
        <v>0</v>
      </c>
      <c r="S176" s="4">
        <f t="shared" si="26"/>
        <v>0</v>
      </c>
      <c r="T176" s="4">
        <f t="shared" si="27"/>
        <v>0</v>
      </c>
      <c r="U176" s="4">
        <f t="shared" si="28"/>
        <v>0</v>
      </c>
      <c r="V176" s="4">
        <f t="shared" si="29"/>
        <v>0</v>
      </c>
      <c r="W176" s="4">
        <f t="shared" si="30"/>
        <v>0</v>
      </c>
      <c r="X176" s="4">
        <f t="shared" si="31"/>
        <v>0</v>
      </c>
    </row>
    <row r="177" spans="1:24">
      <c r="A177" s="13">
        <v>7</v>
      </c>
      <c r="B177" s="2">
        <v>310002062</v>
      </c>
      <c r="C177" s="1" t="s">
        <v>40</v>
      </c>
      <c r="D177" s="1" t="s">
        <v>116</v>
      </c>
      <c r="E177" s="12">
        <f>_xlfn.IFNA(VLOOKUP($B177,'FST OMT'!$C:$Y,$A177,0),0)</f>
        <v>0</v>
      </c>
      <c r="F177" s="12">
        <f>_xlfn.IFNA(VLOOKUP($B177,'FST CV'!$C:$Y,$A177,0),0)</f>
        <v>0</v>
      </c>
      <c r="G177" s="12">
        <f>_xlfn.IFNA(VLOOKUP($B177,'FST TT'!$C:$Y,$A177,0),0)</f>
        <v>0</v>
      </c>
      <c r="I177" s="4">
        <f>_xlfn.IFNA(VLOOKUP($B177,'FST OMT'!$C:$X,16,0),0)</f>
        <v>0</v>
      </c>
      <c r="J177" s="4">
        <f>_xlfn.IFNA(VLOOKUP($B177,'FST CV'!$C:$X,16,0),0)</f>
        <v>0</v>
      </c>
      <c r="K177" s="4">
        <f>_xlfn.IFNA(VLOOKUP($B177,'FST TT'!$C:$X,16,0),0)</f>
        <v>0</v>
      </c>
      <c r="N177" s="34">
        <f>VLOOKUP(B177,Master_Item!B:I,8,0)</f>
        <v>9.1199999999999992</v>
      </c>
      <c r="O177" s="4">
        <f t="shared" si="22"/>
        <v>0</v>
      </c>
      <c r="P177" s="4">
        <f t="shared" si="23"/>
        <v>0</v>
      </c>
      <c r="Q177" s="4">
        <f t="shared" si="24"/>
        <v>0</v>
      </c>
      <c r="R177" s="4">
        <f t="shared" si="25"/>
        <v>0</v>
      </c>
      <c r="S177" s="4">
        <f t="shared" si="26"/>
        <v>0</v>
      </c>
      <c r="T177" s="4">
        <f t="shared" si="27"/>
        <v>0</v>
      </c>
      <c r="U177" s="4">
        <f t="shared" si="28"/>
        <v>0</v>
      </c>
      <c r="V177" s="4">
        <f t="shared" si="29"/>
        <v>0</v>
      </c>
      <c r="W177" s="4">
        <f t="shared" si="30"/>
        <v>0</v>
      </c>
      <c r="X177" s="4">
        <f t="shared" si="31"/>
        <v>0</v>
      </c>
    </row>
    <row r="178" spans="1:24">
      <c r="A178" s="13">
        <v>8</v>
      </c>
      <c r="B178" s="2">
        <v>310002062</v>
      </c>
      <c r="C178" s="1" t="s">
        <v>40</v>
      </c>
      <c r="D178" s="1" t="s">
        <v>117</v>
      </c>
      <c r="E178" s="12">
        <f>_xlfn.IFNA(VLOOKUP($B178,'FST OMT'!$C:$Y,$A178,0),0)</f>
        <v>0</v>
      </c>
      <c r="F178" s="12">
        <f>_xlfn.IFNA(VLOOKUP($B178,'FST CV'!$C:$Y,$A178,0),0)</f>
        <v>0</v>
      </c>
      <c r="G178" s="12">
        <f>_xlfn.IFNA(VLOOKUP($B178,'FST TT'!$C:$Y,$A178,0),0)</f>
        <v>0</v>
      </c>
      <c r="I178" s="4">
        <f>_xlfn.IFNA(VLOOKUP($B178,'FST OMT'!$C:$X,17,0),0)</f>
        <v>0</v>
      </c>
      <c r="J178" s="4">
        <f>_xlfn.IFNA(VLOOKUP($B178,'FST CV'!$C:$X,17,0),0)</f>
        <v>0</v>
      </c>
      <c r="K178" s="4">
        <f>_xlfn.IFNA(VLOOKUP($B178,'FST TT'!$C:$X,17,0),0)</f>
        <v>0</v>
      </c>
      <c r="N178" s="34">
        <f>VLOOKUP(B178,Master_Item!B:I,8,0)</f>
        <v>9.1199999999999992</v>
      </c>
      <c r="O178" s="4">
        <f t="shared" si="22"/>
        <v>0</v>
      </c>
      <c r="P178" s="4">
        <f t="shared" si="23"/>
        <v>0</v>
      </c>
      <c r="Q178" s="4">
        <f t="shared" si="24"/>
        <v>0</v>
      </c>
      <c r="R178" s="4">
        <f t="shared" si="25"/>
        <v>0</v>
      </c>
      <c r="S178" s="4">
        <f t="shared" si="26"/>
        <v>0</v>
      </c>
      <c r="T178" s="4">
        <f t="shared" si="27"/>
        <v>0</v>
      </c>
      <c r="U178" s="4">
        <f t="shared" si="28"/>
        <v>0</v>
      </c>
      <c r="V178" s="4">
        <f t="shared" si="29"/>
        <v>0</v>
      </c>
      <c r="W178" s="4">
        <f t="shared" si="30"/>
        <v>0</v>
      </c>
      <c r="X178" s="4">
        <f t="shared" si="31"/>
        <v>0</v>
      </c>
    </row>
    <row r="179" spans="1:24">
      <c r="A179" s="13">
        <v>9</v>
      </c>
      <c r="B179" s="2">
        <v>310002062</v>
      </c>
      <c r="C179" s="1" t="s">
        <v>40</v>
      </c>
      <c r="D179" s="1" t="s">
        <v>118</v>
      </c>
      <c r="E179" s="12">
        <f>_xlfn.IFNA(VLOOKUP($B179,'FST OMT'!$C:$Y,$A179,0),0)</f>
        <v>0</v>
      </c>
      <c r="F179" s="12">
        <f>_xlfn.IFNA(VLOOKUP($B179,'FST CV'!$C:$Y,$A179,0),0)</f>
        <v>0</v>
      </c>
      <c r="G179" s="12">
        <f>_xlfn.IFNA(VLOOKUP($B179,'FST TT'!$C:$Y,$A179,0),0)</f>
        <v>0</v>
      </c>
      <c r="I179" s="4">
        <f>_xlfn.IFNA(VLOOKUP($B179,'FST OMT'!$C:$X,18,0),0)</f>
        <v>0</v>
      </c>
      <c r="J179" s="4">
        <f>_xlfn.IFNA(VLOOKUP($B179,'FST CV'!$C:$X,18,0),0)</f>
        <v>0</v>
      </c>
      <c r="K179" s="4">
        <f>_xlfn.IFNA(VLOOKUP($B179,'FST TT'!$C:$X,18,0),0)</f>
        <v>0</v>
      </c>
      <c r="N179" s="34">
        <f>VLOOKUP(B179,Master_Item!B:I,8,0)</f>
        <v>9.1199999999999992</v>
      </c>
      <c r="O179" s="4">
        <f t="shared" si="22"/>
        <v>0</v>
      </c>
      <c r="P179" s="4">
        <f t="shared" si="23"/>
        <v>0</v>
      </c>
      <c r="Q179" s="4">
        <f t="shared" si="24"/>
        <v>0</v>
      </c>
      <c r="R179" s="4">
        <f t="shared" si="25"/>
        <v>0</v>
      </c>
      <c r="S179" s="4">
        <f t="shared" si="26"/>
        <v>0</v>
      </c>
      <c r="T179" s="4">
        <f t="shared" si="27"/>
        <v>0</v>
      </c>
      <c r="U179" s="4">
        <f t="shared" si="28"/>
        <v>0</v>
      </c>
      <c r="V179" s="4">
        <f t="shared" si="29"/>
        <v>0</v>
      </c>
      <c r="W179" s="4">
        <f t="shared" si="30"/>
        <v>0</v>
      </c>
      <c r="X179" s="4">
        <f t="shared" si="31"/>
        <v>0</v>
      </c>
    </row>
    <row r="180" spans="1:24">
      <c r="A180" s="13">
        <v>10</v>
      </c>
      <c r="B180" s="2">
        <v>310002062</v>
      </c>
      <c r="C180" s="1" t="s">
        <v>40</v>
      </c>
      <c r="D180" s="1" t="s">
        <v>119</v>
      </c>
      <c r="E180" s="12">
        <f>_xlfn.IFNA(VLOOKUP($B180,'FST OMT'!$C:$Y,$A180,0),0)</f>
        <v>0</v>
      </c>
      <c r="F180" s="12">
        <f>_xlfn.IFNA(VLOOKUP($B180,'FST CV'!$C:$Y,$A180,0),0)</f>
        <v>0</v>
      </c>
      <c r="G180" s="12">
        <f>_xlfn.IFNA(VLOOKUP($B180,'FST TT'!$C:$Y,$A180,0),0)</f>
        <v>0</v>
      </c>
      <c r="I180" s="4">
        <f>_xlfn.IFNA(VLOOKUP($B180,'FST OMT'!$C:$X,19,0),0)</f>
        <v>0</v>
      </c>
      <c r="J180" s="4">
        <f>_xlfn.IFNA(VLOOKUP($B180,'FST CV'!$C:$X,19,0),0)</f>
        <v>0</v>
      </c>
      <c r="K180" s="4">
        <f>_xlfn.IFNA(VLOOKUP($B180,'FST TT'!$C:$X,19,0),0)</f>
        <v>0</v>
      </c>
      <c r="N180" s="34">
        <f>VLOOKUP(B180,Master_Item!B:I,8,0)</f>
        <v>9.1199999999999992</v>
      </c>
      <c r="O180" s="4">
        <f t="shared" si="22"/>
        <v>0</v>
      </c>
      <c r="P180" s="4">
        <f t="shared" si="23"/>
        <v>0</v>
      </c>
      <c r="Q180" s="4">
        <f t="shared" si="24"/>
        <v>0</v>
      </c>
      <c r="R180" s="4">
        <f t="shared" si="25"/>
        <v>0</v>
      </c>
      <c r="S180" s="4">
        <f t="shared" si="26"/>
        <v>0</v>
      </c>
      <c r="T180" s="4">
        <f t="shared" si="27"/>
        <v>0</v>
      </c>
      <c r="U180" s="4">
        <f t="shared" si="28"/>
        <v>0</v>
      </c>
      <c r="V180" s="4">
        <f t="shared" si="29"/>
        <v>0</v>
      </c>
      <c r="W180" s="4">
        <f t="shared" si="30"/>
        <v>0</v>
      </c>
      <c r="X180" s="4">
        <f t="shared" si="31"/>
        <v>0</v>
      </c>
    </row>
    <row r="181" spans="1:24">
      <c r="A181" s="13">
        <v>11</v>
      </c>
      <c r="B181" s="2">
        <v>310002062</v>
      </c>
      <c r="C181" s="1" t="s">
        <v>40</v>
      </c>
      <c r="D181" s="1" t="s">
        <v>120</v>
      </c>
      <c r="E181" s="12">
        <f>_xlfn.IFNA(VLOOKUP($B181,'FST OMT'!$C:$Y,$A181,0),0)</f>
        <v>0</v>
      </c>
      <c r="F181" s="12">
        <f>_xlfn.IFNA(VLOOKUP($B181,'FST CV'!$C:$Y,$A181,0),0)</f>
        <v>0</v>
      </c>
      <c r="G181" s="12">
        <f>_xlfn.IFNA(VLOOKUP($B181,'FST TT'!$C:$Y,$A181,0),0)</f>
        <v>0</v>
      </c>
      <c r="I181" s="4">
        <f>_xlfn.IFNA(VLOOKUP($B181,'FST OMT'!$C:$X,20,0),0)</f>
        <v>0</v>
      </c>
      <c r="J181" s="4">
        <f>_xlfn.IFNA(VLOOKUP($B181,'FST CV'!$C:$X,20,0),0)</f>
        <v>0</v>
      </c>
      <c r="K181" s="4">
        <f>_xlfn.IFNA(VLOOKUP($B181,'FST TT'!$C:$X,20,0),0)</f>
        <v>0</v>
      </c>
      <c r="N181" s="34">
        <f>VLOOKUP(B181,Master_Item!B:I,8,0)</f>
        <v>9.1199999999999992</v>
      </c>
      <c r="O181" s="4">
        <f t="shared" si="22"/>
        <v>0</v>
      </c>
      <c r="P181" s="4">
        <f t="shared" si="23"/>
        <v>0</v>
      </c>
      <c r="Q181" s="4">
        <f t="shared" si="24"/>
        <v>0</v>
      </c>
      <c r="R181" s="4">
        <f t="shared" si="25"/>
        <v>0</v>
      </c>
      <c r="S181" s="4">
        <f t="shared" si="26"/>
        <v>0</v>
      </c>
      <c r="T181" s="4">
        <f t="shared" si="27"/>
        <v>0</v>
      </c>
      <c r="U181" s="4">
        <f t="shared" si="28"/>
        <v>0</v>
      </c>
      <c r="V181" s="4">
        <f t="shared" si="29"/>
        <v>0</v>
      </c>
      <c r="W181" s="4">
        <f t="shared" si="30"/>
        <v>0</v>
      </c>
      <c r="X181" s="4">
        <f t="shared" si="31"/>
        <v>0</v>
      </c>
    </row>
    <row r="182" spans="1:24">
      <c r="A182" s="13">
        <v>12</v>
      </c>
      <c r="B182" s="2">
        <v>310002062</v>
      </c>
      <c r="C182" s="1" t="s">
        <v>40</v>
      </c>
      <c r="D182" s="1" t="s">
        <v>121</v>
      </c>
      <c r="E182" s="12">
        <f>_xlfn.IFNA(VLOOKUP($B182,'FST OMT'!$C:$Y,$A182,0),0)</f>
        <v>0</v>
      </c>
      <c r="F182" s="12">
        <f>_xlfn.IFNA(VLOOKUP($B182,'FST CV'!$C:$Y,$A182,0),0)</f>
        <v>0</v>
      </c>
      <c r="G182" s="12">
        <f>_xlfn.IFNA(VLOOKUP($B182,'FST TT'!$C:$Y,$A182,0),0)</f>
        <v>0</v>
      </c>
      <c r="I182" s="4">
        <f>_xlfn.IFNA(VLOOKUP($B182,'FST OMT'!$C:$X,21,0),0)</f>
        <v>0</v>
      </c>
      <c r="J182" s="4">
        <f>_xlfn.IFNA(VLOOKUP($B182,'FST CV'!$C:$X,21,0),0)</f>
        <v>0</v>
      </c>
      <c r="K182" s="4">
        <f>_xlfn.IFNA(VLOOKUP($B182,'FST TT'!$C:$X,21,0),0)</f>
        <v>0</v>
      </c>
      <c r="N182" s="34">
        <f>VLOOKUP(B182,Master_Item!B:I,8,0)</f>
        <v>9.1199999999999992</v>
      </c>
      <c r="O182" s="4">
        <f t="shared" si="22"/>
        <v>0</v>
      </c>
      <c r="P182" s="4">
        <f t="shared" si="23"/>
        <v>0</v>
      </c>
      <c r="Q182" s="4">
        <f t="shared" si="24"/>
        <v>0</v>
      </c>
      <c r="R182" s="4">
        <f t="shared" si="25"/>
        <v>0</v>
      </c>
      <c r="S182" s="4">
        <f t="shared" si="26"/>
        <v>0</v>
      </c>
      <c r="T182" s="4">
        <f t="shared" si="27"/>
        <v>0</v>
      </c>
      <c r="U182" s="4">
        <f t="shared" si="28"/>
        <v>0</v>
      </c>
      <c r="V182" s="4">
        <f t="shared" si="29"/>
        <v>0</v>
      </c>
      <c r="W182" s="4">
        <f t="shared" si="30"/>
        <v>0</v>
      </c>
      <c r="X182" s="4">
        <f t="shared" si="31"/>
        <v>0</v>
      </c>
    </row>
    <row r="183" spans="1:24">
      <c r="A183" s="13">
        <v>13</v>
      </c>
      <c r="B183" s="2">
        <v>310002062</v>
      </c>
      <c r="C183" s="1" t="s">
        <v>40</v>
      </c>
      <c r="D183" s="1" t="s">
        <v>122</v>
      </c>
      <c r="E183" s="12">
        <f>_xlfn.IFNA(VLOOKUP($B183,'FST OMT'!$C:$Y,$A183,0),0)</f>
        <v>0</v>
      </c>
      <c r="F183" s="12">
        <f>_xlfn.IFNA(VLOOKUP($B183,'FST CV'!$C:$Y,$A183,0),0)</f>
        <v>0</v>
      </c>
      <c r="G183" s="12">
        <f>_xlfn.IFNA(VLOOKUP($B183,'FST TT'!$C:$Y,$A183,0),0)</f>
        <v>0</v>
      </c>
      <c r="I183" s="4">
        <f>_xlfn.IFNA(VLOOKUP($B183,'FST OMT'!$C:$X,22,0),0)</f>
        <v>0</v>
      </c>
      <c r="J183" s="4">
        <f>_xlfn.IFNA(VLOOKUP($B183,'FST CV'!$C:$X,22,0),0)</f>
        <v>0</v>
      </c>
      <c r="K183" s="4">
        <f>_xlfn.IFNA(VLOOKUP($B183,'FST TT'!$C:$X,22,0),0)</f>
        <v>0</v>
      </c>
      <c r="N183" s="34">
        <f>VLOOKUP(B183,Master_Item!B:I,8,0)</f>
        <v>9.1199999999999992</v>
      </c>
      <c r="O183" s="4">
        <f t="shared" si="22"/>
        <v>0</v>
      </c>
      <c r="P183" s="4">
        <f t="shared" si="23"/>
        <v>0</v>
      </c>
      <c r="Q183" s="4">
        <f t="shared" si="24"/>
        <v>0</v>
      </c>
      <c r="R183" s="4">
        <f t="shared" si="25"/>
        <v>0</v>
      </c>
      <c r="S183" s="4">
        <f t="shared" si="26"/>
        <v>0</v>
      </c>
      <c r="T183" s="4">
        <f t="shared" si="27"/>
        <v>0</v>
      </c>
      <c r="U183" s="4">
        <f t="shared" si="28"/>
        <v>0</v>
      </c>
      <c r="V183" s="4">
        <f t="shared" si="29"/>
        <v>0</v>
      </c>
      <c r="W183" s="4">
        <f t="shared" si="30"/>
        <v>0</v>
      </c>
      <c r="X183" s="4">
        <f t="shared" si="31"/>
        <v>0</v>
      </c>
    </row>
    <row r="184" spans="1:24">
      <c r="A184" s="13">
        <v>11</v>
      </c>
      <c r="B184" s="2">
        <v>310002062</v>
      </c>
      <c r="C184" s="1" t="s">
        <v>40</v>
      </c>
      <c r="D184" s="1" t="s">
        <v>123</v>
      </c>
      <c r="H184" s="4">
        <f>_xlfn.IFNA(VLOOKUP(B184,'FST MT'!A:M,$A184,0),0)</f>
        <v>0</v>
      </c>
      <c r="I184" s="1"/>
      <c r="J184" s="1"/>
      <c r="K184" s="1"/>
      <c r="L184" s="4">
        <f>_xlfn.IFNA(VLOOKUP(B184,'FST MT'!C:BP,66,0),0)</f>
        <v>0</v>
      </c>
      <c r="N184" s="34">
        <f>VLOOKUP(B184,Master_Item!B:I,8,0)</f>
        <v>9.1199999999999992</v>
      </c>
      <c r="O184" s="4">
        <f t="shared" si="22"/>
        <v>0</v>
      </c>
      <c r="P184" s="4">
        <f t="shared" si="23"/>
        <v>0</v>
      </c>
      <c r="Q184" s="4">
        <f t="shared" si="24"/>
        <v>0</v>
      </c>
      <c r="R184" s="4">
        <f t="shared" si="25"/>
        <v>0</v>
      </c>
      <c r="S184" s="4">
        <f t="shared" si="26"/>
        <v>0</v>
      </c>
      <c r="T184" s="4">
        <f t="shared" si="27"/>
        <v>0</v>
      </c>
      <c r="U184" s="4">
        <f t="shared" si="28"/>
        <v>0</v>
      </c>
      <c r="V184" s="4">
        <f t="shared" si="29"/>
        <v>0</v>
      </c>
      <c r="W184" s="4">
        <f t="shared" si="30"/>
        <v>0</v>
      </c>
      <c r="X184" s="4">
        <f t="shared" si="31"/>
        <v>0</v>
      </c>
    </row>
    <row r="185" spans="1:24">
      <c r="A185" s="13">
        <v>6</v>
      </c>
      <c r="B185" s="2">
        <v>310002063</v>
      </c>
      <c r="C185" s="1" t="s">
        <v>41</v>
      </c>
      <c r="D185" s="1" t="s">
        <v>115</v>
      </c>
      <c r="E185" s="12">
        <f>_xlfn.IFNA(VLOOKUP($B185,'FST OMT'!$C:$Y,$A185,0),0)</f>
        <v>0</v>
      </c>
      <c r="F185" s="12">
        <f>_xlfn.IFNA(VLOOKUP($B185,'FST CV'!$C:$Y,$A185,0),0)</f>
        <v>0</v>
      </c>
      <c r="G185" s="12">
        <f>_xlfn.IFNA(VLOOKUP($B185,'FST TT'!$C:$Y,$A185,0),0)</f>
        <v>0</v>
      </c>
      <c r="I185" s="4">
        <f>_xlfn.IFNA(VLOOKUP($B185,'FST OMT'!$C:$X,15,0),0)</f>
        <v>0</v>
      </c>
      <c r="J185" s="4">
        <f>_xlfn.IFNA(VLOOKUP($B185,'FST CV'!$C:$X,15,0),0)</f>
        <v>0</v>
      </c>
      <c r="K185" s="4">
        <f>_xlfn.IFNA(VLOOKUP($B185,'FST TT'!$C:$X,15,0),0)</f>
        <v>0</v>
      </c>
      <c r="N185" s="34">
        <f>VLOOKUP(B185,Master_Item!B:I,8,0)</f>
        <v>9.1199999999999992</v>
      </c>
      <c r="O185" s="4">
        <f t="shared" si="22"/>
        <v>0</v>
      </c>
      <c r="P185" s="4">
        <f t="shared" si="23"/>
        <v>0</v>
      </c>
      <c r="Q185" s="4">
        <f t="shared" si="24"/>
        <v>0</v>
      </c>
      <c r="R185" s="4">
        <f t="shared" si="25"/>
        <v>0</v>
      </c>
      <c r="S185" s="4">
        <f t="shared" si="26"/>
        <v>0</v>
      </c>
      <c r="T185" s="4">
        <f t="shared" si="27"/>
        <v>0</v>
      </c>
      <c r="U185" s="4">
        <f t="shared" si="28"/>
        <v>0</v>
      </c>
      <c r="V185" s="4">
        <f t="shared" si="29"/>
        <v>0</v>
      </c>
      <c r="W185" s="4">
        <f t="shared" si="30"/>
        <v>0</v>
      </c>
      <c r="X185" s="4">
        <f t="shared" si="31"/>
        <v>0</v>
      </c>
    </row>
    <row r="186" spans="1:24">
      <c r="A186" s="13">
        <v>7</v>
      </c>
      <c r="B186" s="2">
        <v>310002063</v>
      </c>
      <c r="C186" s="1" t="s">
        <v>41</v>
      </c>
      <c r="D186" s="1" t="s">
        <v>116</v>
      </c>
      <c r="E186" s="12">
        <f>_xlfn.IFNA(VLOOKUP($B186,'FST OMT'!$C:$Y,$A186,0),0)</f>
        <v>0</v>
      </c>
      <c r="F186" s="12">
        <f>_xlfn.IFNA(VLOOKUP($B186,'FST CV'!$C:$Y,$A186,0),0)</f>
        <v>0</v>
      </c>
      <c r="G186" s="12">
        <f>_xlfn.IFNA(VLOOKUP($B186,'FST TT'!$C:$Y,$A186,0),0)</f>
        <v>0</v>
      </c>
      <c r="I186" s="4">
        <f>_xlfn.IFNA(VLOOKUP($B186,'FST OMT'!$C:$X,16,0),0)</f>
        <v>0</v>
      </c>
      <c r="J186" s="4">
        <f>_xlfn.IFNA(VLOOKUP($B186,'FST CV'!$C:$X,16,0),0)</f>
        <v>0</v>
      </c>
      <c r="K186" s="4">
        <f>_xlfn.IFNA(VLOOKUP($B186,'FST TT'!$C:$X,16,0),0)</f>
        <v>0</v>
      </c>
      <c r="N186" s="34">
        <f>VLOOKUP(B186,Master_Item!B:I,8,0)</f>
        <v>9.1199999999999992</v>
      </c>
      <c r="O186" s="4">
        <f t="shared" si="22"/>
        <v>0</v>
      </c>
      <c r="P186" s="4">
        <f t="shared" si="23"/>
        <v>0</v>
      </c>
      <c r="Q186" s="4">
        <f t="shared" si="24"/>
        <v>0</v>
      </c>
      <c r="R186" s="4">
        <f t="shared" si="25"/>
        <v>0</v>
      </c>
      <c r="S186" s="4">
        <f t="shared" si="26"/>
        <v>0</v>
      </c>
      <c r="T186" s="4">
        <f t="shared" si="27"/>
        <v>0</v>
      </c>
      <c r="U186" s="4">
        <f t="shared" si="28"/>
        <v>0</v>
      </c>
      <c r="V186" s="4">
        <f t="shared" si="29"/>
        <v>0</v>
      </c>
      <c r="W186" s="4">
        <f t="shared" si="30"/>
        <v>0</v>
      </c>
      <c r="X186" s="4">
        <f t="shared" si="31"/>
        <v>0</v>
      </c>
    </row>
    <row r="187" spans="1:24">
      <c r="A187" s="13">
        <v>8</v>
      </c>
      <c r="B187" s="2">
        <v>310002063</v>
      </c>
      <c r="C187" s="1" t="s">
        <v>41</v>
      </c>
      <c r="D187" s="1" t="s">
        <v>117</v>
      </c>
      <c r="E187" s="12">
        <f>_xlfn.IFNA(VLOOKUP($B187,'FST OMT'!$C:$Y,$A187,0),0)</f>
        <v>0</v>
      </c>
      <c r="F187" s="12">
        <f>_xlfn.IFNA(VLOOKUP($B187,'FST CV'!$C:$Y,$A187,0),0)</f>
        <v>0</v>
      </c>
      <c r="G187" s="12">
        <f>_xlfn.IFNA(VLOOKUP($B187,'FST TT'!$C:$Y,$A187,0),0)</f>
        <v>0</v>
      </c>
      <c r="I187" s="4">
        <f>_xlfn.IFNA(VLOOKUP($B187,'FST OMT'!$C:$X,17,0),0)</f>
        <v>0</v>
      </c>
      <c r="J187" s="4">
        <f>_xlfn.IFNA(VLOOKUP($B187,'FST CV'!$C:$X,17,0),0)</f>
        <v>0</v>
      </c>
      <c r="K187" s="4">
        <f>_xlfn.IFNA(VLOOKUP($B187,'FST TT'!$C:$X,17,0),0)</f>
        <v>0</v>
      </c>
      <c r="N187" s="34">
        <f>VLOOKUP(B187,Master_Item!B:I,8,0)</f>
        <v>9.1199999999999992</v>
      </c>
      <c r="O187" s="4">
        <f t="shared" si="22"/>
        <v>0</v>
      </c>
      <c r="P187" s="4">
        <f t="shared" si="23"/>
        <v>0</v>
      </c>
      <c r="Q187" s="4">
        <f t="shared" si="24"/>
        <v>0</v>
      </c>
      <c r="R187" s="4">
        <f t="shared" si="25"/>
        <v>0</v>
      </c>
      <c r="S187" s="4">
        <f t="shared" si="26"/>
        <v>0</v>
      </c>
      <c r="T187" s="4">
        <f t="shared" si="27"/>
        <v>0</v>
      </c>
      <c r="U187" s="4">
        <f t="shared" si="28"/>
        <v>0</v>
      </c>
      <c r="V187" s="4">
        <f t="shared" si="29"/>
        <v>0</v>
      </c>
      <c r="W187" s="4">
        <f t="shared" si="30"/>
        <v>0</v>
      </c>
      <c r="X187" s="4">
        <f t="shared" si="31"/>
        <v>0</v>
      </c>
    </row>
    <row r="188" spans="1:24">
      <c r="A188" s="13">
        <v>9</v>
      </c>
      <c r="B188" s="2">
        <v>310002063</v>
      </c>
      <c r="C188" s="1" t="s">
        <v>41</v>
      </c>
      <c r="D188" s="1" t="s">
        <v>118</v>
      </c>
      <c r="E188" s="12">
        <f>_xlfn.IFNA(VLOOKUP($B188,'FST OMT'!$C:$Y,$A188,0),0)</f>
        <v>0</v>
      </c>
      <c r="F188" s="12">
        <f>_xlfn.IFNA(VLOOKUP($B188,'FST CV'!$C:$Y,$A188,0),0)</f>
        <v>0</v>
      </c>
      <c r="G188" s="12">
        <f>_xlfn.IFNA(VLOOKUP($B188,'FST TT'!$C:$Y,$A188,0),0)</f>
        <v>0</v>
      </c>
      <c r="I188" s="4">
        <f>_xlfn.IFNA(VLOOKUP($B188,'FST OMT'!$C:$X,18,0),0)</f>
        <v>0</v>
      </c>
      <c r="J188" s="4">
        <f>_xlfn.IFNA(VLOOKUP($B188,'FST CV'!$C:$X,18,0),0)</f>
        <v>0</v>
      </c>
      <c r="K188" s="4">
        <f>_xlfn.IFNA(VLOOKUP($B188,'FST TT'!$C:$X,18,0),0)</f>
        <v>0</v>
      </c>
      <c r="N188" s="34">
        <f>VLOOKUP(B188,Master_Item!B:I,8,0)</f>
        <v>9.1199999999999992</v>
      </c>
      <c r="O188" s="4">
        <f t="shared" si="22"/>
        <v>0</v>
      </c>
      <c r="P188" s="4">
        <f t="shared" si="23"/>
        <v>0</v>
      </c>
      <c r="Q188" s="4">
        <f t="shared" si="24"/>
        <v>0</v>
      </c>
      <c r="R188" s="4">
        <f t="shared" si="25"/>
        <v>0</v>
      </c>
      <c r="S188" s="4">
        <f t="shared" si="26"/>
        <v>0</v>
      </c>
      <c r="T188" s="4">
        <f t="shared" si="27"/>
        <v>0</v>
      </c>
      <c r="U188" s="4">
        <f t="shared" si="28"/>
        <v>0</v>
      </c>
      <c r="V188" s="4">
        <f t="shared" si="29"/>
        <v>0</v>
      </c>
      <c r="W188" s="4">
        <f t="shared" si="30"/>
        <v>0</v>
      </c>
      <c r="X188" s="4">
        <f t="shared" si="31"/>
        <v>0</v>
      </c>
    </row>
    <row r="189" spans="1:24">
      <c r="A189" s="13">
        <v>10</v>
      </c>
      <c r="B189" s="2">
        <v>310002063</v>
      </c>
      <c r="C189" s="1" t="s">
        <v>41</v>
      </c>
      <c r="D189" s="1" t="s">
        <v>119</v>
      </c>
      <c r="E189" s="12">
        <f>_xlfn.IFNA(VLOOKUP($B189,'FST OMT'!$C:$Y,$A189,0),0)</f>
        <v>0</v>
      </c>
      <c r="F189" s="12">
        <f>_xlfn.IFNA(VLOOKUP($B189,'FST CV'!$C:$Y,$A189,0),0)</f>
        <v>0</v>
      </c>
      <c r="G189" s="12">
        <f>_xlfn.IFNA(VLOOKUP($B189,'FST TT'!$C:$Y,$A189,0),0)</f>
        <v>0</v>
      </c>
      <c r="I189" s="4">
        <f>_xlfn.IFNA(VLOOKUP($B189,'FST OMT'!$C:$X,19,0),0)</f>
        <v>0</v>
      </c>
      <c r="J189" s="4">
        <f>_xlfn.IFNA(VLOOKUP($B189,'FST CV'!$C:$X,19,0),0)</f>
        <v>0</v>
      </c>
      <c r="K189" s="4">
        <f>_xlfn.IFNA(VLOOKUP($B189,'FST TT'!$C:$X,19,0),0)</f>
        <v>0</v>
      </c>
      <c r="N189" s="34">
        <f>VLOOKUP(B189,Master_Item!B:I,8,0)</f>
        <v>9.1199999999999992</v>
      </c>
      <c r="O189" s="4">
        <f t="shared" si="22"/>
        <v>0</v>
      </c>
      <c r="P189" s="4">
        <f t="shared" si="23"/>
        <v>0</v>
      </c>
      <c r="Q189" s="4">
        <f t="shared" si="24"/>
        <v>0</v>
      </c>
      <c r="R189" s="4">
        <f t="shared" si="25"/>
        <v>0</v>
      </c>
      <c r="S189" s="4">
        <f t="shared" si="26"/>
        <v>0</v>
      </c>
      <c r="T189" s="4">
        <f t="shared" si="27"/>
        <v>0</v>
      </c>
      <c r="U189" s="4">
        <f t="shared" si="28"/>
        <v>0</v>
      </c>
      <c r="V189" s="4">
        <f t="shared" si="29"/>
        <v>0</v>
      </c>
      <c r="W189" s="4">
        <f t="shared" si="30"/>
        <v>0</v>
      </c>
      <c r="X189" s="4">
        <f t="shared" si="31"/>
        <v>0</v>
      </c>
    </row>
    <row r="190" spans="1:24">
      <c r="A190" s="13">
        <v>11</v>
      </c>
      <c r="B190" s="2">
        <v>310002063</v>
      </c>
      <c r="C190" s="1" t="s">
        <v>41</v>
      </c>
      <c r="D190" s="1" t="s">
        <v>120</v>
      </c>
      <c r="E190" s="12">
        <f>_xlfn.IFNA(VLOOKUP($B190,'FST OMT'!$C:$Y,$A190,0),0)</f>
        <v>0</v>
      </c>
      <c r="F190" s="12">
        <f>_xlfn.IFNA(VLOOKUP($B190,'FST CV'!$C:$Y,$A190,0),0)</f>
        <v>0</v>
      </c>
      <c r="G190" s="12">
        <f>_xlfn.IFNA(VLOOKUP($B190,'FST TT'!$C:$Y,$A190,0),0)</f>
        <v>0</v>
      </c>
      <c r="I190" s="4">
        <f>_xlfn.IFNA(VLOOKUP($B190,'FST OMT'!$C:$X,20,0),0)</f>
        <v>0</v>
      </c>
      <c r="J190" s="4">
        <f>_xlfn.IFNA(VLOOKUP($B190,'FST CV'!$C:$X,20,0),0)</f>
        <v>0</v>
      </c>
      <c r="K190" s="4">
        <f>_xlfn.IFNA(VLOOKUP($B190,'FST TT'!$C:$X,20,0),0)</f>
        <v>0</v>
      </c>
      <c r="N190" s="34">
        <f>VLOOKUP(B190,Master_Item!B:I,8,0)</f>
        <v>9.1199999999999992</v>
      </c>
      <c r="O190" s="4">
        <f t="shared" si="22"/>
        <v>0</v>
      </c>
      <c r="P190" s="4">
        <f t="shared" si="23"/>
        <v>0</v>
      </c>
      <c r="Q190" s="4">
        <f t="shared" si="24"/>
        <v>0</v>
      </c>
      <c r="R190" s="4">
        <f t="shared" si="25"/>
        <v>0</v>
      </c>
      <c r="S190" s="4">
        <f t="shared" si="26"/>
        <v>0</v>
      </c>
      <c r="T190" s="4">
        <f t="shared" si="27"/>
        <v>0</v>
      </c>
      <c r="U190" s="4">
        <f t="shared" si="28"/>
        <v>0</v>
      </c>
      <c r="V190" s="4">
        <f t="shared" si="29"/>
        <v>0</v>
      </c>
      <c r="W190" s="4">
        <f t="shared" si="30"/>
        <v>0</v>
      </c>
      <c r="X190" s="4">
        <f t="shared" si="31"/>
        <v>0</v>
      </c>
    </row>
    <row r="191" spans="1:24">
      <c r="A191" s="13">
        <v>12</v>
      </c>
      <c r="B191" s="2">
        <v>310002063</v>
      </c>
      <c r="C191" s="1" t="s">
        <v>41</v>
      </c>
      <c r="D191" s="1" t="s">
        <v>121</v>
      </c>
      <c r="E191" s="12">
        <f>_xlfn.IFNA(VLOOKUP($B191,'FST OMT'!$C:$Y,$A191,0),0)</f>
        <v>0</v>
      </c>
      <c r="F191" s="12">
        <f>_xlfn.IFNA(VLOOKUP($B191,'FST CV'!$C:$Y,$A191,0),0)</f>
        <v>0</v>
      </c>
      <c r="G191" s="12">
        <f>_xlfn.IFNA(VLOOKUP($B191,'FST TT'!$C:$Y,$A191,0),0)</f>
        <v>0</v>
      </c>
      <c r="I191" s="4">
        <f>_xlfn.IFNA(VLOOKUP($B191,'FST OMT'!$C:$X,21,0),0)</f>
        <v>0</v>
      </c>
      <c r="J191" s="4">
        <f>_xlfn.IFNA(VLOOKUP($B191,'FST CV'!$C:$X,21,0),0)</f>
        <v>0</v>
      </c>
      <c r="K191" s="4">
        <f>_xlfn.IFNA(VLOOKUP($B191,'FST TT'!$C:$X,21,0),0)</f>
        <v>0</v>
      </c>
      <c r="N191" s="34">
        <f>VLOOKUP(B191,Master_Item!B:I,8,0)</f>
        <v>9.1199999999999992</v>
      </c>
      <c r="O191" s="4">
        <f t="shared" si="22"/>
        <v>0</v>
      </c>
      <c r="P191" s="4">
        <f t="shared" si="23"/>
        <v>0</v>
      </c>
      <c r="Q191" s="4">
        <f t="shared" si="24"/>
        <v>0</v>
      </c>
      <c r="R191" s="4">
        <f t="shared" si="25"/>
        <v>0</v>
      </c>
      <c r="S191" s="4">
        <f t="shared" si="26"/>
        <v>0</v>
      </c>
      <c r="T191" s="4">
        <f t="shared" si="27"/>
        <v>0</v>
      </c>
      <c r="U191" s="4">
        <f t="shared" si="28"/>
        <v>0</v>
      </c>
      <c r="V191" s="4">
        <f t="shared" si="29"/>
        <v>0</v>
      </c>
      <c r="W191" s="4">
        <f t="shared" si="30"/>
        <v>0</v>
      </c>
      <c r="X191" s="4">
        <f t="shared" si="31"/>
        <v>0</v>
      </c>
    </row>
    <row r="192" spans="1:24">
      <c r="A192" s="13">
        <v>13</v>
      </c>
      <c r="B192" s="2">
        <v>310002063</v>
      </c>
      <c r="C192" s="1" t="s">
        <v>41</v>
      </c>
      <c r="D192" s="1" t="s">
        <v>122</v>
      </c>
      <c r="E192" s="12">
        <f>_xlfn.IFNA(VLOOKUP($B192,'FST OMT'!$C:$Y,$A192,0),0)</f>
        <v>0</v>
      </c>
      <c r="F192" s="12">
        <f>_xlfn.IFNA(VLOOKUP($B192,'FST CV'!$C:$Y,$A192,0),0)</f>
        <v>0</v>
      </c>
      <c r="G192" s="12">
        <f>_xlfn.IFNA(VLOOKUP($B192,'FST TT'!$C:$Y,$A192,0),0)</f>
        <v>0</v>
      </c>
      <c r="I192" s="4">
        <f>_xlfn.IFNA(VLOOKUP($B192,'FST OMT'!$C:$X,22,0),0)</f>
        <v>0</v>
      </c>
      <c r="J192" s="4">
        <f>_xlfn.IFNA(VLOOKUP($B192,'FST CV'!$C:$X,22,0),0)</f>
        <v>0</v>
      </c>
      <c r="K192" s="4">
        <f>_xlfn.IFNA(VLOOKUP($B192,'FST TT'!$C:$X,22,0),0)</f>
        <v>0</v>
      </c>
      <c r="N192" s="34">
        <f>VLOOKUP(B192,Master_Item!B:I,8,0)</f>
        <v>9.1199999999999992</v>
      </c>
      <c r="O192" s="4">
        <f t="shared" si="22"/>
        <v>0</v>
      </c>
      <c r="P192" s="4">
        <f t="shared" si="23"/>
        <v>0</v>
      </c>
      <c r="Q192" s="4">
        <f t="shared" si="24"/>
        <v>0</v>
      </c>
      <c r="R192" s="4">
        <f t="shared" si="25"/>
        <v>0</v>
      </c>
      <c r="S192" s="4">
        <f t="shared" si="26"/>
        <v>0</v>
      </c>
      <c r="T192" s="4">
        <f t="shared" si="27"/>
        <v>0</v>
      </c>
      <c r="U192" s="4">
        <f t="shared" si="28"/>
        <v>0</v>
      </c>
      <c r="V192" s="4">
        <f t="shared" si="29"/>
        <v>0</v>
      </c>
      <c r="W192" s="4">
        <f t="shared" si="30"/>
        <v>0</v>
      </c>
      <c r="X192" s="4">
        <f t="shared" si="31"/>
        <v>0</v>
      </c>
    </row>
    <row r="193" spans="1:24">
      <c r="A193" s="13">
        <v>11</v>
      </c>
      <c r="B193" s="2">
        <v>310002063</v>
      </c>
      <c r="C193" s="1" t="s">
        <v>41</v>
      </c>
      <c r="D193" s="1" t="s">
        <v>123</v>
      </c>
      <c r="H193" s="4">
        <f>_xlfn.IFNA(VLOOKUP(B193,'FST MT'!A:M,$A193,0),0)</f>
        <v>0</v>
      </c>
      <c r="I193" s="1"/>
      <c r="J193" s="1"/>
      <c r="K193" s="1"/>
      <c r="L193" s="4">
        <f>_xlfn.IFNA(VLOOKUP(B193,'FST MT'!C:BP,66,0),0)</f>
        <v>0</v>
      </c>
      <c r="N193" s="34">
        <f>VLOOKUP(B193,Master_Item!B:I,8,0)</f>
        <v>9.1199999999999992</v>
      </c>
      <c r="O193" s="4">
        <f t="shared" si="22"/>
        <v>0</v>
      </c>
      <c r="P193" s="4">
        <f t="shared" si="23"/>
        <v>0</v>
      </c>
      <c r="Q193" s="4">
        <f t="shared" si="24"/>
        <v>0</v>
      </c>
      <c r="R193" s="4">
        <f t="shared" si="25"/>
        <v>0</v>
      </c>
      <c r="S193" s="4">
        <f t="shared" si="26"/>
        <v>0</v>
      </c>
      <c r="T193" s="4">
        <f t="shared" si="27"/>
        <v>0</v>
      </c>
      <c r="U193" s="4">
        <f t="shared" si="28"/>
        <v>0</v>
      </c>
      <c r="V193" s="4">
        <f t="shared" si="29"/>
        <v>0</v>
      </c>
      <c r="W193" s="4">
        <f t="shared" si="30"/>
        <v>0</v>
      </c>
      <c r="X193" s="4">
        <f t="shared" si="31"/>
        <v>0</v>
      </c>
    </row>
    <row r="194" spans="1:24">
      <c r="A194" s="13">
        <v>6</v>
      </c>
      <c r="B194" s="2">
        <v>310002099</v>
      </c>
      <c r="C194" s="1" t="s">
        <v>66</v>
      </c>
      <c r="D194" s="1" t="s">
        <v>115</v>
      </c>
      <c r="E194" s="12">
        <f>_xlfn.IFNA(VLOOKUP($B194,'FST OMT'!$C:$Y,$A194,0),0)</f>
        <v>0</v>
      </c>
      <c r="F194" s="12">
        <f>_xlfn.IFNA(VLOOKUP($B194,'FST CV'!$C:$Y,$A194,0),0)</f>
        <v>0</v>
      </c>
      <c r="G194" s="12">
        <f>_xlfn.IFNA(VLOOKUP($B194,'FST TT'!$C:$Y,$A194,0),0)</f>
        <v>3775</v>
      </c>
      <c r="I194" s="4">
        <f>_xlfn.IFNA(VLOOKUP($B194,'FST OMT'!$C:$X,15,0),0)</f>
        <v>0</v>
      </c>
      <c r="J194" s="4">
        <f>_xlfn.IFNA(VLOOKUP($B194,'FST CV'!$C:$X,15,0),0)</f>
        <v>0</v>
      </c>
      <c r="K194" s="4">
        <f>_xlfn.IFNA(VLOOKUP($B194,'FST TT'!$C:$X,15,0),0)</f>
        <v>3275</v>
      </c>
      <c r="N194" s="34">
        <f>VLOOKUP(B194,Master_Item!B:I,8,0)</f>
        <v>12</v>
      </c>
      <c r="O194" s="4">
        <f t="shared" si="22"/>
        <v>0</v>
      </c>
      <c r="P194" s="4">
        <f t="shared" si="23"/>
        <v>0</v>
      </c>
      <c r="Q194" s="4">
        <f t="shared" si="24"/>
        <v>45300</v>
      </c>
      <c r="R194" s="4">
        <f t="shared" si="25"/>
        <v>0</v>
      </c>
      <c r="S194" s="4">
        <f t="shared" si="26"/>
        <v>45300</v>
      </c>
      <c r="T194" s="4">
        <f t="shared" si="27"/>
        <v>0</v>
      </c>
      <c r="U194" s="4">
        <f t="shared" si="28"/>
        <v>0</v>
      </c>
      <c r="V194" s="4">
        <f t="shared" si="29"/>
        <v>39300</v>
      </c>
      <c r="W194" s="4">
        <f t="shared" si="30"/>
        <v>0</v>
      </c>
      <c r="X194" s="4">
        <f t="shared" si="31"/>
        <v>39300</v>
      </c>
    </row>
    <row r="195" spans="1:24">
      <c r="A195" s="13">
        <v>7</v>
      </c>
      <c r="B195" s="2">
        <v>310002099</v>
      </c>
      <c r="C195" s="1" t="s">
        <v>66</v>
      </c>
      <c r="D195" s="1" t="s">
        <v>116</v>
      </c>
      <c r="E195" s="12">
        <f>_xlfn.IFNA(VLOOKUP($B195,'FST OMT'!$C:$Y,$A195,0),0)</f>
        <v>640</v>
      </c>
      <c r="F195" s="12">
        <f>_xlfn.IFNA(VLOOKUP($B195,'FST CV'!$C:$Y,$A195,0),0)</f>
        <v>0</v>
      </c>
      <c r="G195" s="12">
        <f>_xlfn.IFNA(VLOOKUP($B195,'FST TT'!$C:$Y,$A195,0),0)</f>
        <v>2772</v>
      </c>
      <c r="I195" s="4">
        <f>_xlfn.IFNA(VLOOKUP($B195,'FST OMT'!$C:$X,16,0),0)</f>
        <v>873</v>
      </c>
      <c r="J195" s="4">
        <f>_xlfn.IFNA(VLOOKUP($B195,'FST CV'!$C:$X,16,0),0)</f>
        <v>0</v>
      </c>
      <c r="K195" s="4">
        <f>_xlfn.IFNA(VLOOKUP($B195,'FST TT'!$C:$X,16,0),0)</f>
        <v>2622</v>
      </c>
      <c r="N195" s="34">
        <f>VLOOKUP(B195,Master_Item!B:I,8,0)</f>
        <v>12</v>
      </c>
      <c r="O195" s="4">
        <f t="shared" si="22"/>
        <v>7680</v>
      </c>
      <c r="P195" s="4">
        <f t="shared" si="23"/>
        <v>0</v>
      </c>
      <c r="Q195" s="4">
        <f t="shared" si="24"/>
        <v>33264</v>
      </c>
      <c r="R195" s="4">
        <f t="shared" si="25"/>
        <v>0</v>
      </c>
      <c r="S195" s="4">
        <f t="shared" si="26"/>
        <v>40944</v>
      </c>
      <c r="T195" s="4">
        <f t="shared" si="27"/>
        <v>10476</v>
      </c>
      <c r="U195" s="4">
        <f t="shared" si="28"/>
        <v>0</v>
      </c>
      <c r="V195" s="4">
        <f t="shared" si="29"/>
        <v>31464</v>
      </c>
      <c r="W195" s="4">
        <f t="shared" si="30"/>
        <v>0</v>
      </c>
      <c r="X195" s="4">
        <f t="shared" si="31"/>
        <v>41940</v>
      </c>
    </row>
    <row r="196" spans="1:24">
      <c r="A196" s="13">
        <v>8</v>
      </c>
      <c r="B196" s="2">
        <v>310002099</v>
      </c>
      <c r="C196" s="1" t="s">
        <v>66</v>
      </c>
      <c r="D196" s="1" t="s">
        <v>117</v>
      </c>
      <c r="E196" s="12">
        <f>_xlfn.IFNA(VLOOKUP($B196,'FST OMT'!$C:$Y,$A196,0),0)</f>
        <v>50</v>
      </c>
      <c r="F196" s="12">
        <f>_xlfn.IFNA(VLOOKUP($B196,'FST CV'!$C:$Y,$A196,0),0)</f>
        <v>0</v>
      </c>
      <c r="G196" s="12">
        <f>_xlfn.IFNA(VLOOKUP($B196,'FST TT'!$C:$Y,$A196,0),0)</f>
        <v>2140</v>
      </c>
      <c r="I196" s="4">
        <f>_xlfn.IFNA(VLOOKUP($B196,'FST OMT'!$C:$X,17,0),0)</f>
        <v>80</v>
      </c>
      <c r="J196" s="4">
        <f>_xlfn.IFNA(VLOOKUP($B196,'FST CV'!$C:$X,17,0),0)</f>
        <v>0</v>
      </c>
      <c r="K196" s="4">
        <f>_xlfn.IFNA(VLOOKUP($B196,'FST TT'!$C:$X,17,0),0)</f>
        <v>2090</v>
      </c>
      <c r="N196" s="34">
        <f>VLOOKUP(B196,Master_Item!B:I,8,0)</f>
        <v>12</v>
      </c>
      <c r="O196" s="4">
        <f t="shared" si="22"/>
        <v>600</v>
      </c>
      <c r="P196" s="4">
        <f t="shared" si="23"/>
        <v>0</v>
      </c>
      <c r="Q196" s="4">
        <f t="shared" si="24"/>
        <v>25680</v>
      </c>
      <c r="R196" s="4">
        <f t="shared" si="25"/>
        <v>0</v>
      </c>
      <c r="S196" s="4">
        <f t="shared" si="26"/>
        <v>26280</v>
      </c>
      <c r="T196" s="4">
        <f t="shared" si="27"/>
        <v>960</v>
      </c>
      <c r="U196" s="4">
        <f t="shared" si="28"/>
        <v>0</v>
      </c>
      <c r="V196" s="4">
        <f t="shared" si="29"/>
        <v>25080</v>
      </c>
      <c r="W196" s="4">
        <f t="shared" si="30"/>
        <v>0</v>
      </c>
      <c r="X196" s="4">
        <f t="shared" si="31"/>
        <v>26040</v>
      </c>
    </row>
    <row r="197" spans="1:24">
      <c r="A197" s="13">
        <v>9</v>
      </c>
      <c r="B197" s="2">
        <v>310002099</v>
      </c>
      <c r="C197" s="1" t="s">
        <v>66</v>
      </c>
      <c r="D197" s="1" t="s">
        <v>118</v>
      </c>
      <c r="E197" s="12">
        <f>_xlfn.IFNA(VLOOKUP($B197,'FST OMT'!$C:$Y,$A197,0),0)</f>
        <v>100</v>
      </c>
      <c r="F197" s="12">
        <f>_xlfn.IFNA(VLOOKUP($B197,'FST CV'!$C:$Y,$A197,0),0)</f>
        <v>0</v>
      </c>
      <c r="G197" s="12">
        <f>_xlfn.IFNA(VLOOKUP($B197,'FST TT'!$C:$Y,$A197,0),0)</f>
        <v>908</v>
      </c>
      <c r="I197" s="4">
        <f>_xlfn.IFNA(VLOOKUP($B197,'FST OMT'!$C:$X,18,0),0)</f>
        <v>250</v>
      </c>
      <c r="J197" s="4">
        <f>_xlfn.IFNA(VLOOKUP($B197,'FST CV'!$C:$X,18,0),0)</f>
        <v>0</v>
      </c>
      <c r="K197" s="4">
        <f>_xlfn.IFNA(VLOOKUP($B197,'FST TT'!$C:$X,18,0),0)</f>
        <v>1508</v>
      </c>
      <c r="N197" s="34">
        <f>VLOOKUP(B197,Master_Item!B:I,8,0)</f>
        <v>12</v>
      </c>
      <c r="O197" s="4">
        <f t="shared" si="22"/>
        <v>1200</v>
      </c>
      <c r="P197" s="4">
        <f t="shared" si="23"/>
        <v>0</v>
      </c>
      <c r="Q197" s="4">
        <f t="shared" si="24"/>
        <v>10896</v>
      </c>
      <c r="R197" s="4">
        <f t="shared" si="25"/>
        <v>0</v>
      </c>
      <c r="S197" s="4">
        <f t="shared" si="26"/>
        <v>12096</v>
      </c>
      <c r="T197" s="4">
        <f t="shared" si="27"/>
        <v>3000</v>
      </c>
      <c r="U197" s="4">
        <f t="shared" si="28"/>
        <v>0</v>
      </c>
      <c r="V197" s="4">
        <f t="shared" si="29"/>
        <v>18096</v>
      </c>
      <c r="W197" s="4">
        <f t="shared" si="30"/>
        <v>0</v>
      </c>
      <c r="X197" s="4">
        <f t="shared" si="31"/>
        <v>21096</v>
      </c>
    </row>
    <row r="198" spans="1:24">
      <c r="A198" s="13">
        <v>10</v>
      </c>
      <c r="B198" s="2">
        <v>310002099</v>
      </c>
      <c r="C198" s="1" t="s">
        <v>66</v>
      </c>
      <c r="D198" s="1" t="s">
        <v>119</v>
      </c>
      <c r="E198" s="12">
        <f>_xlfn.IFNA(VLOOKUP($B198,'FST OMT'!$C:$Y,$A198,0),0)</f>
        <v>285</v>
      </c>
      <c r="F198" s="12">
        <f>_xlfn.IFNA(VLOOKUP($B198,'FST CV'!$C:$Y,$A198,0),0)</f>
        <v>0</v>
      </c>
      <c r="G198" s="12">
        <f>_xlfn.IFNA(VLOOKUP($B198,'FST TT'!$C:$Y,$A198,0),0)</f>
        <v>255</v>
      </c>
      <c r="I198" s="4">
        <f>_xlfn.IFNA(VLOOKUP($B198,'FST OMT'!$C:$X,19,0),0)</f>
        <v>270</v>
      </c>
      <c r="J198" s="4">
        <f>_xlfn.IFNA(VLOOKUP($B198,'FST CV'!$C:$X,19,0),0)</f>
        <v>0</v>
      </c>
      <c r="K198" s="4">
        <f>_xlfn.IFNA(VLOOKUP($B198,'FST TT'!$C:$X,19,0),0)</f>
        <v>230</v>
      </c>
      <c r="N198" s="34">
        <f>VLOOKUP(B198,Master_Item!B:I,8,0)</f>
        <v>12</v>
      </c>
      <c r="O198" s="4">
        <f t="shared" ref="O198:O261" si="32">$N198*E198</f>
        <v>3420</v>
      </c>
      <c r="P198" s="4">
        <f t="shared" ref="P198:P261" si="33">$N198*F198</f>
        <v>0</v>
      </c>
      <c r="Q198" s="4">
        <f t="shared" ref="Q198:Q261" si="34">$N198*G198</f>
        <v>3060</v>
      </c>
      <c r="R198" s="4">
        <f t="shared" ref="R198:R261" si="35">$N198*H198</f>
        <v>0</v>
      </c>
      <c r="S198" s="4">
        <f t="shared" ref="S198:S261" si="36">SUM(O198:R198)</f>
        <v>6480</v>
      </c>
      <c r="T198" s="4">
        <f t="shared" ref="T198:T261" si="37">$N198*I198</f>
        <v>3240</v>
      </c>
      <c r="U198" s="4">
        <f t="shared" ref="U198:U261" si="38">$N198*J198</f>
        <v>0</v>
      </c>
      <c r="V198" s="4">
        <f t="shared" ref="V198:V261" si="39">$N198*K198</f>
        <v>2760</v>
      </c>
      <c r="W198" s="4">
        <f t="shared" ref="W198:W261" si="40">$N198*L198</f>
        <v>0</v>
      </c>
      <c r="X198" s="4">
        <f t="shared" ref="X198:X261" si="41">SUM(T198:W198)</f>
        <v>6000</v>
      </c>
    </row>
    <row r="199" spans="1:24">
      <c r="A199" s="13">
        <v>11</v>
      </c>
      <c r="B199" s="2">
        <v>310002099</v>
      </c>
      <c r="C199" s="1" t="s">
        <v>66</v>
      </c>
      <c r="D199" s="1" t="s">
        <v>120</v>
      </c>
      <c r="E199" s="12">
        <f>_xlfn.IFNA(VLOOKUP($B199,'FST OMT'!$C:$Y,$A199,0),0)</f>
        <v>30</v>
      </c>
      <c r="F199" s="12">
        <f>_xlfn.IFNA(VLOOKUP($B199,'FST CV'!$C:$Y,$A199,0),0)</f>
        <v>0</v>
      </c>
      <c r="G199" s="12">
        <f>_xlfn.IFNA(VLOOKUP($B199,'FST TT'!$C:$Y,$A199,0),0)</f>
        <v>1418</v>
      </c>
      <c r="I199" s="4">
        <f>_xlfn.IFNA(VLOOKUP($B199,'FST OMT'!$C:$X,20,0),0)</f>
        <v>40</v>
      </c>
      <c r="J199" s="4">
        <f>_xlfn.IFNA(VLOOKUP($B199,'FST CV'!$C:$X,20,0),0)</f>
        <v>0</v>
      </c>
      <c r="K199" s="4">
        <f>_xlfn.IFNA(VLOOKUP($B199,'FST TT'!$C:$X,20,0),0)</f>
        <v>1386</v>
      </c>
      <c r="N199" s="34">
        <f>VLOOKUP(B199,Master_Item!B:I,8,0)</f>
        <v>12</v>
      </c>
      <c r="O199" s="4">
        <f t="shared" si="32"/>
        <v>360</v>
      </c>
      <c r="P199" s="4">
        <f t="shared" si="33"/>
        <v>0</v>
      </c>
      <c r="Q199" s="4">
        <f t="shared" si="34"/>
        <v>17016</v>
      </c>
      <c r="R199" s="4">
        <f t="shared" si="35"/>
        <v>0</v>
      </c>
      <c r="S199" s="4">
        <f t="shared" si="36"/>
        <v>17376</v>
      </c>
      <c r="T199" s="4">
        <f t="shared" si="37"/>
        <v>480</v>
      </c>
      <c r="U199" s="4">
        <f t="shared" si="38"/>
        <v>0</v>
      </c>
      <c r="V199" s="4">
        <f t="shared" si="39"/>
        <v>16632</v>
      </c>
      <c r="W199" s="4">
        <f t="shared" si="40"/>
        <v>0</v>
      </c>
      <c r="X199" s="4">
        <f t="shared" si="41"/>
        <v>17112</v>
      </c>
    </row>
    <row r="200" spans="1:24">
      <c r="A200" s="13">
        <v>12</v>
      </c>
      <c r="B200" s="2">
        <v>310002099</v>
      </c>
      <c r="C200" s="1" t="s">
        <v>66</v>
      </c>
      <c r="D200" s="1" t="s">
        <v>121</v>
      </c>
      <c r="E200" s="12">
        <f>_xlfn.IFNA(VLOOKUP($B200,'FST OMT'!$C:$Y,$A200,0),0)</f>
        <v>0</v>
      </c>
      <c r="F200" s="12">
        <f>_xlfn.IFNA(VLOOKUP($B200,'FST CV'!$C:$Y,$A200,0),0)</f>
        <v>0</v>
      </c>
      <c r="G200" s="12">
        <f>_xlfn.IFNA(VLOOKUP($B200,'FST TT'!$C:$Y,$A200,0),0)</f>
        <v>7120</v>
      </c>
      <c r="I200" s="4">
        <f>_xlfn.IFNA(VLOOKUP($B200,'FST OMT'!$C:$X,21,0),0)</f>
        <v>0</v>
      </c>
      <c r="J200" s="4">
        <f>_xlfn.IFNA(VLOOKUP($B200,'FST CV'!$C:$X,21,0),0)</f>
        <v>0</v>
      </c>
      <c r="K200" s="4">
        <f>_xlfn.IFNA(VLOOKUP($B200,'FST TT'!$C:$X,21,0),0)</f>
        <v>7520</v>
      </c>
      <c r="N200" s="34">
        <f>VLOOKUP(B200,Master_Item!B:I,8,0)</f>
        <v>12</v>
      </c>
      <c r="O200" s="4">
        <f t="shared" si="32"/>
        <v>0</v>
      </c>
      <c r="P200" s="4">
        <f t="shared" si="33"/>
        <v>0</v>
      </c>
      <c r="Q200" s="4">
        <f t="shared" si="34"/>
        <v>85440</v>
      </c>
      <c r="R200" s="4">
        <f t="shared" si="35"/>
        <v>0</v>
      </c>
      <c r="S200" s="4">
        <f t="shared" si="36"/>
        <v>85440</v>
      </c>
      <c r="T200" s="4">
        <f t="shared" si="37"/>
        <v>0</v>
      </c>
      <c r="U200" s="4">
        <f t="shared" si="38"/>
        <v>0</v>
      </c>
      <c r="V200" s="4">
        <f t="shared" si="39"/>
        <v>90240</v>
      </c>
      <c r="W200" s="4">
        <f t="shared" si="40"/>
        <v>0</v>
      </c>
      <c r="X200" s="4">
        <f t="shared" si="41"/>
        <v>90240</v>
      </c>
    </row>
    <row r="201" spans="1:24">
      <c r="A201" s="13">
        <v>13</v>
      </c>
      <c r="B201" s="2">
        <v>310002099</v>
      </c>
      <c r="C201" s="1" t="s">
        <v>66</v>
      </c>
      <c r="D201" s="1" t="s">
        <v>122</v>
      </c>
      <c r="E201" s="12">
        <f>_xlfn.IFNA(VLOOKUP($B201,'FST OMT'!$C:$Y,$A201,0),0)</f>
        <v>568</v>
      </c>
      <c r="F201" s="12">
        <f>_xlfn.IFNA(VLOOKUP($B201,'FST CV'!$C:$Y,$A201,0),0)</f>
        <v>0</v>
      </c>
      <c r="G201" s="12">
        <f>_xlfn.IFNA(VLOOKUP($B201,'FST TT'!$C:$Y,$A201,0),0)</f>
        <v>1419</v>
      </c>
      <c r="I201" s="4">
        <f>_xlfn.IFNA(VLOOKUP($B201,'FST OMT'!$C:$X,22,0),0)</f>
        <v>520</v>
      </c>
      <c r="J201" s="4">
        <f>_xlfn.IFNA(VLOOKUP($B201,'FST CV'!$C:$X,22,0),0)</f>
        <v>0</v>
      </c>
      <c r="K201" s="4">
        <f>_xlfn.IFNA(VLOOKUP($B201,'FST TT'!$C:$X,22,0),0)</f>
        <v>1563</v>
      </c>
      <c r="N201" s="34">
        <f>VLOOKUP(B201,Master_Item!B:I,8,0)</f>
        <v>12</v>
      </c>
      <c r="O201" s="4">
        <f t="shared" si="32"/>
        <v>6816</v>
      </c>
      <c r="P201" s="4">
        <f t="shared" si="33"/>
        <v>0</v>
      </c>
      <c r="Q201" s="4">
        <f t="shared" si="34"/>
        <v>17028</v>
      </c>
      <c r="R201" s="4">
        <f t="shared" si="35"/>
        <v>0</v>
      </c>
      <c r="S201" s="4">
        <f t="shared" si="36"/>
        <v>23844</v>
      </c>
      <c r="T201" s="4">
        <f t="shared" si="37"/>
        <v>6240</v>
      </c>
      <c r="U201" s="4">
        <f t="shared" si="38"/>
        <v>0</v>
      </c>
      <c r="V201" s="4">
        <f t="shared" si="39"/>
        <v>18756</v>
      </c>
      <c r="W201" s="4">
        <f t="shared" si="40"/>
        <v>0</v>
      </c>
      <c r="X201" s="4">
        <f t="shared" si="41"/>
        <v>24996</v>
      </c>
    </row>
    <row r="202" spans="1:24">
      <c r="A202" s="13">
        <v>11</v>
      </c>
      <c r="B202" s="2">
        <v>310002099</v>
      </c>
      <c r="C202" s="1" t="s">
        <v>66</v>
      </c>
      <c r="D202" s="1" t="s">
        <v>123</v>
      </c>
      <c r="H202" s="4">
        <f>_xlfn.IFNA(VLOOKUP(B202,'FST MT'!A:M,$A202,0),0)</f>
        <v>46644</v>
      </c>
      <c r="I202" s="1"/>
      <c r="J202" s="1"/>
      <c r="K202" s="1"/>
      <c r="L202" s="4">
        <f>_xlfn.IFNA(VLOOKUP(B202,'FST MT'!C:BP,66,0),0)</f>
        <v>0</v>
      </c>
      <c r="N202" s="34">
        <f>VLOOKUP(B202,Master_Item!B:I,8,0)</f>
        <v>12</v>
      </c>
      <c r="O202" s="4">
        <f t="shared" si="32"/>
        <v>0</v>
      </c>
      <c r="P202" s="4">
        <f t="shared" si="33"/>
        <v>0</v>
      </c>
      <c r="Q202" s="4">
        <f t="shared" si="34"/>
        <v>0</v>
      </c>
      <c r="R202" s="4">
        <f t="shared" si="35"/>
        <v>559728</v>
      </c>
      <c r="S202" s="4">
        <f t="shared" si="36"/>
        <v>559728</v>
      </c>
      <c r="T202" s="4">
        <f t="shared" si="37"/>
        <v>0</v>
      </c>
      <c r="U202" s="4">
        <f t="shared" si="38"/>
        <v>0</v>
      </c>
      <c r="V202" s="4">
        <f t="shared" si="39"/>
        <v>0</v>
      </c>
      <c r="W202" s="4">
        <f t="shared" si="40"/>
        <v>0</v>
      </c>
      <c r="X202" s="4">
        <f t="shared" si="41"/>
        <v>0</v>
      </c>
    </row>
    <row r="203" spans="1:24">
      <c r="A203" s="13">
        <v>6</v>
      </c>
      <c r="B203" s="2">
        <v>310002142</v>
      </c>
      <c r="C203" s="1" t="s">
        <v>50</v>
      </c>
      <c r="D203" s="1" t="s">
        <v>115</v>
      </c>
      <c r="E203" s="12">
        <f>_xlfn.IFNA(VLOOKUP($B203,'FST OMT'!$C:$Y,$A203,0),0)</f>
        <v>0</v>
      </c>
      <c r="F203" s="12">
        <f>_xlfn.IFNA(VLOOKUP($B203,'FST CV'!$C:$Y,$A203,0),0)</f>
        <v>0</v>
      </c>
      <c r="G203" s="12">
        <f>_xlfn.IFNA(VLOOKUP($B203,'FST TT'!$C:$Y,$A203,0),0)</f>
        <v>0</v>
      </c>
      <c r="I203" s="4">
        <f>_xlfn.IFNA(VLOOKUP($B203,'FST OMT'!$C:$X,15,0),0)</f>
        <v>0</v>
      </c>
      <c r="J203" s="4">
        <f>_xlfn.IFNA(VLOOKUP($B203,'FST CV'!$C:$X,15,0),0)</f>
        <v>0</v>
      </c>
      <c r="K203" s="4">
        <f>_xlfn.IFNA(VLOOKUP($B203,'FST TT'!$C:$X,15,0),0)</f>
        <v>0</v>
      </c>
      <c r="N203" s="34">
        <f>VLOOKUP(B203,Master_Item!B:I,8,0)</f>
        <v>9.1199999999999992</v>
      </c>
      <c r="O203" s="4">
        <f t="shared" si="32"/>
        <v>0</v>
      </c>
      <c r="P203" s="4">
        <f t="shared" si="33"/>
        <v>0</v>
      </c>
      <c r="Q203" s="4">
        <f t="shared" si="34"/>
        <v>0</v>
      </c>
      <c r="R203" s="4">
        <f t="shared" si="35"/>
        <v>0</v>
      </c>
      <c r="S203" s="4">
        <f t="shared" si="36"/>
        <v>0</v>
      </c>
      <c r="T203" s="4">
        <f t="shared" si="37"/>
        <v>0</v>
      </c>
      <c r="U203" s="4">
        <f t="shared" si="38"/>
        <v>0</v>
      </c>
      <c r="V203" s="4">
        <f t="shared" si="39"/>
        <v>0</v>
      </c>
      <c r="W203" s="4">
        <f t="shared" si="40"/>
        <v>0</v>
      </c>
      <c r="X203" s="4">
        <f t="shared" si="41"/>
        <v>0</v>
      </c>
    </row>
    <row r="204" spans="1:24">
      <c r="A204" s="13">
        <v>7</v>
      </c>
      <c r="B204" s="2">
        <v>310002142</v>
      </c>
      <c r="C204" s="1" t="s">
        <v>50</v>
      </c>
      <c r="D204" s="1" t="s">
        <v>116</v>
      </c>
      <c r="E204" s="12">
        <f>_xlfn.IFNA(VLOOKUP($B204,'FST OMT'!$C:$Y,$A204,0),0)</f>
        <v>0</v>
      </c>
      <c r="F204" s="12">
        <f>_xlfn.IFNA(VLOOKUP($B204,'FST CV'!$C:$Y,$A204,0),0)</f>
        <v>0</v>
      </c>
      <c r="G204" s="12">
        <f>_xlfn.IFNA(VLOOKUP($B204,'FST TT'!$C:$Y,$A204,0),0)</f>
        <v>0</v>
      </c>
      <c r="I204" s="4">
        <f>_xlfn.IFNA(VLOOKUP($B204,'FST OMT'!$C:$X,16,0),0)</f>
        <v>0</v>
      </c>
      <c r="J204" s="4">
        <f>_xlfn.IFNA(VLOOKUP($B204,'FST CV'!$C:$X,16,0),0)</f>
        <v>0</v>
      </c>
      <c r="K204" s="4">
        <f>_xlfn.IFNA(VLOOKUP($B204,'FST TT'!$C:$X,16,0),0)</f>
        <v>0</v>
      </c>
      <c r="N204" s="34">
        <f>VLOOKUP(B204,Master_Item!B:I,8,0)</f>
        <v>9.1199999999999992</v>
      </c>
      <c r="O204" s="4">
        <f t="shared" si="32"/>
        <v>0</v>
      </c>
      <c r="P204" s="4">
        <f t="shared" si="33"/>
        <v>0</v>
      </c>
      <c r="Q204" s="4">
        <f t="shared" si="34"/>
        <v>0</v>
      </c>
      <c r="R204" s="4">
        <f t="shared" si="35"/>
        <v>0</v>
      </c>
      <c r="S204" s="4">
        <f t="shared" si="36"/>
        <v>0</v>
      </c>
      <c r="T204" s="4">
        <f t="shared" si="37"/>
        <v>0</v>
      </c>
      <c r="U204" s="4">
        <f t="shared" si="38"/>
        <v>0</v>
      </c>
      <c r="V204" s="4">
        <f t="shared" si="39"/>
        <v>0</v>
      </c>
      <c r="W204" s="4">
        <f t="shared" si="40"/>
        <v>0</v>
      </c>
      <c r="X204" s="4">
        <f t="shared" si="41"/>
        <v>0</v>
      </c>
    </row>
    <row r="205" spans="1:24">
      <c r="A205" s="13">
        <v>8</v>
      </c>
      <c r="B205" s="2">
        <v>310002142</v>
      </c>
      <c r="C205" s="1" t="s">
        <v>50</v>
      </c>
      <c r="D205" s="1" t="s">
        <v>117</v>
      </c>
      <c r="E205" s="12">
        <f>_xlfn.IFNA(VLOOKUP($B205,'FST OMT'!$C:$Y,$A205,0),0)</f>
        <v>0</v>
      </c>
      <c r="F205" s="12">
        <f>_xlfn.IFNA(VLOOKUP($B205,'FST CV'!$C:$Y,$A205,0),0)</f>
        <v>0</v>
      </c>
      <c r="G205" s="12">
        <f>_xlfn.IFNA(VLOOKUP($B205,'FST TT'!$C:$Y,$A205,0),0)</f>
        <v>0</v>
      </c>
      <c r="I205" s="4">
        <f>_xlfn.IFNA(VLOOKUP($B205,'FST OMT'!$C:$X,17,0),0)</f>
        <v>0</v>
      </c>
      <c r="J205" s="4">
        <f>_xlfn.IFNA(VLOOKUP($B205,'FST CV'!$C:$X,17,0),0)</f>
        <v>0</v>
      </c>
      <c r="K205" s="4">
        <f>_xlfn.IFNA(VLOOKUP($B205,'FST TT'!$C:$X,17,0),0)</f>
        <v>0</v>
      </c>
      <c r="N205" s="34">
        <f>VLOOKUP(B205,Master_Item!B:I,8,0)</f>
        <v>9.1199999999999992</v>
      </c>
      <c r="O205" s="4">
        <f t="shared" si="32"/>
        <v>0</v>
      </c>
      <c r="P205" s="4">
        <f t="shared" si="33"/>
        <v>0</v>
      </c>
      <c r="Q205" s="4">
        <f t="shared" si="34"/>
        <v>0</v>
      </c>
      <c r="R205" s="4">
        <f t="shared" si="35"/>
        <v>0</v>
      </c>
      <c r="S205" s="4">
        <f t="shared" si="36"/>
        <v>0</v>
      </c>
      <c r="T205" s="4">
        <f t="shared" si="37"/>
        <v>0</v>
      </c>
      <c r="U205" s="4">
        <f t="shared" si="38"/>
        <v>0</v>
      </c>
      <c r="V205" s="4">
        <f t="shared" si="39"/>
        <v>0</v>
      </c>
      <c r="W205" s="4">
        <f t="shared" si="40"/>
        <v>0</v>
      </c>
      <c r="X205" s="4">
        <f t="shared" si="41"/>
        <v>0</v>
      </c>
    </row>
    <row r="206" spans="1:24">
      <c r="A206" s="13">
        <v>9</v>
      </c>
      <c r="B206" s="2">
        <v>310002142</v>
      </c>
      <c r="C206" s="1" t="s">
        <v>50</v>
      </c>
      <c r="D206" s="1" t="s">
        <v>118</v>
      </c>
      <c r="E206" s="12">
        <f>_xlfn.IFNA(VLOOKUP($B206,'FST OMT'!$C:$Y,$A206,0),0)</f>
        <v>0</v>
      </c>
      <c r="F206" s="12">
        <f>_xlfn.IFNA(VLOOKUP($B206,'FST CV'!$C:$Y,$A206,0),0)</f>
        <v>0</v>
      </c>
      <c r="G206" s="12">
        <f>_xlfn.IFNA(VLOOKUP($B206,'FST TT'!$C:$Y,$A206,0),0)</f>
        <v>0</v>
      </c>
      <c r="I206" s="4">
        <f>_xlfn.IFNA(VLOOKUP($B206,'FST OMT'!$C:$X,18,0),0)</f>
        <v>0</v>
      </c>
      <c r="J206" s="4">
        <f>_xlfn.IFNA(VLOOKUP($B206,'FST CV'!$C:$X,18,0),0)</f>
        <v>0</v>
      </c>
      <c r="K206" s="4">
        <f>_xlfn.IFNA(VLOOKUP($B206,'FST TT'!$C:$X,18,0),0)</f>
        <v>0</v>
      </c>
      <c r="N206" s="34">
        <f>VLOOKUP(B206,Master_Item!B:I,8,0)</f>
        <v>9.1199999999999992</v>
      </c>
      <c r="O206" s="4">
        <f t="shared" si="32"/>
        <v>0</v>
      </c>
      <c r="P206" s="4">
        <f t="shared" si="33"/>
        <v>0</v>
      </c>
      <c r="Q206" s="4">
        <f t="shared" si="34"/>
        <v>0</v>
      </c>
      <c r="R206" s="4">
        <f t="shared" si="35"/>
        <v>0</v>
      </c>
      <c r="S206" s="4">
        <f t="shared" si="36"/>
        <v>0</v>
      </c>
      <c r="T206" s="4">
        <f t="shared" si="37"/>
        <v>0</v>
      </c>
      <c r="U206" s="4">
        <f t="shared" si="38"/>
        <v>0</v>
      </c>
      <c r="V206" s="4">
        <f t="shared" si="39"/>
        <v>0</v>
      </c>
      <c r="W206" s="4">
        <f t="shared" si="40"/>
        <v>0</v>
      </c>
      <c r="X206" s="4">
        <f t="shared" si="41"/>
        <v>0</v>
      </c>
    </row>
    <row r="207" spans="1:24">
      <c r="A207" s="13">
        <v>10</v>
      </c>
      <c r="B207" s="2">
        <v>310002142</v>
      </c>
      <c r="C207" s="1" t="s">
        <v>50</v>
      </c>
      <c r="D207" s="1" t="s">
        <v>119</v>
      </c>
      <c r="E207" s="12">
        <f>_xlfn.IFNA(VLOOKUP($B207,'FST OMT'!$C:$Y,$A207,0),0)</f>
        <v>0</v>
      </c>
      <c r="F207" s="12">
        <f>_xlfn.IFNA(VLOOKUP($B207,'FST CV'!$C:$Y,$A207,0),0)</f>
        <v>0</v>
      </c>
      <c r="G207" s="12">
        <f>_xlfn.IFNA(VLOOKUP($B207,'FST TT'!$C:$Y,$A207,0),0)</f>
        <v>0</v>
      </c>
      <c r="I207" s="4">
        <f>_xlfn.IFNA(VLOOKUP($B207,'FST OMT'!$C:$X,19,0),0)</f>
        <v>0</v>
      </c>
      <c r="J207" s="4">
        <f>_xlfn.IFNA(VLOOKUP($B207,'FST CV'!$C:$X,19,0),0)</f>
        <v>0</v>
      </c>
      <c r="K207" s="4">
        <f>_xlfn.IFNA(VLOOKUP($B207,'FST TT'!$C:$X,19,0),0)</f>
        <v>0</v>
      </c>
      <c r="N207" s="34">
        <f>VLOOKUP(B207,Master_Item!B:I,8,0)</f>
        <v>9.1199999999999992</v>
      </c>
      <c r="O207" s="4">
        <f t="shared" si="32"/>
        <v>0</v>
      </c>
      <c r="P207" s="4">
        <f t="shared" si="33"/>
        <v>0</v>
      </c>
      <c r="Q207" s="4">
        <f t="shared" si="34"/>
        <v>0</v>
      </c>
      <c r="R207" s="4">
        <f t="shared" si="35"/>
        <v>0</v>
      </c>
      <c r="S207" s="4">
        <f t="shared" si="36"/>
        <v>0</v>
      </c>
      <c r="T207" s="4">
        <f t="shared" si="37"/>
        <v>0</v>
      </c>
      <c r="U207" s="4">
        <f t="shared" si="38"/>
        <v>0</v>
      </c>
      <c r="V207" s="4">
        <f t="shared" si="39"/>
        <v>0</v>
      </c>
      <c r="W207" s="4">
        <f t="shared" si="40"/>
        <v>0</v>
      </c>
      <c r="X207" s="4">
        <f t="shared" si="41"/>
        <v>0</v>
      </c>
    </row>
    <row r="208" spans="1:24">
      <c r="A208" s="13">
        <v>11</v>
      </c>
      <c r="B208" s="2">
        <v>310002142</v>
      </c>
      <c r="C208" s="1" t="s">
        <v>50</v>
      </c>
      <c r="D208" s="1" t="s">
        <v>120</v>
      </c>
      <c r="E208" s="12">
        <f>_xlfn.IFNA(VLOOKUP($B208,'FST OMT'!$C:$Y,$A208,0),0)</f>
        <v>0</v>
      </c>
      <c r="F208" s="12">
        <f>_xlfn.IFNA(VLOOKUP($B208,'FST CV'!$C:$Y,$A208,0),0)</f>
        <v>0</v>
      </c>
      <c r="G208" s="12">
        <f>_xlfn.IFNA(VLOOKUP($B208,'FST TT'!$C:$Y,$A208,0),0)</f>
        <v>0</v>
      </c>
      <c r="I208" s="4">
        <f>_xlfn.IFNA(VLOOKUP($B208,'FST OMT'!$C:$X,20,0),0)</f>
        <v>0</v>
      </c>
      <c r="J208" s="4">
        <f>_xlfn.IFNA(VLOOKUP($B208,'FST CV'!$C:$X,20,0),0)</f>
        <v>0</v>
      </c>
      <c r="K208" s="4">
        <f>_xlfn.IFNA(VLOOKUP($B208,'FST TT'!$C:$X,20,0),0)</f>
        <v>0</v>
      </c>
      <c r="N208" s="34">
        <f>VLOOKUP(B208,Master_Item!B:I,8,0)</f>
        <v>9.1199999999999992</v>
      </c>
      <c r="O208" s="4">
        <f t="shared" si="32"/>
        <v>0</v>
      </c>
      <c r="P208" s="4">
        <f t="shared" si="33"/>
        <v>0</v>
      </c>
      <c r="Q208" s="4">
        <f t="shared" si="34"/>
        <v>0</v>
      </c>
      <c r="R208" s="4">
        <f t="shared" si="35"/>
        <v>0</v>
      </c>
      <c r="S208" s="4">
        <f t="shared" si="36"/>
        <v>0</v>
      </c>
      <c r="T208" s="4">
        <f t="shared" si="37"/>
        <v>0</v>
      </c>
      <c r="U208" s="4">
        <f t="shared" si="38"/>
        <v>0</v>
      </c>
      <c r="V208" s="4">
        <f t="shared" si="39"/>
        <v>0</v>
      </c>
      <c r="W208" s="4">
        <f t="shared" si="40"/>
        <v>0</v>
      </c>
      <c r="X208" s="4">
        <f t="shared" si="41"/>
        <v>0</v>
      </c>
    </row>
    <row r="209" spans="1:24">
      <c r="A209" s="13">
        <v>12</v>
      </c>
      <c r="B209" s="2">
        <v>310002142</v>
      </c>
      <c r="C209" s="1" t="s">
        <v>50</v>
      </c>
      <c r="D209" s="1" t="s">
        <v>121</v>
      </c>
      <c r="E209" s="12">
        <f>_xlfn.IFNA(VLOOKUP($B209,'FST OMT'!$C:$Y,$A209,0),0)</f>
        <v>0</v>
      </c>
      <c r="F209" s="12">
        <f>_xlfn.IFNA(VLOOKUP($B209,'FST CV'!$C:$Y,$A209,0),0)</f>
        <v>0</v>
      </c>
      <c r="G209" s="12">
        <f>_xlfn.IFNA(VLOOKUP($B209,'FST TT'!$C:$Y,$A209,0),0)</f>
        <v>0</v>
      </c>
      <c r="I209" s="4">
        <f>_xlfn.IFNA(VLOOKUP($B209,'FST OMT'!$C:$X,21,0),0)</f>
        <v>0</v>
      </c>
      <c r="J209" s="4">
        <f>_xlfn.IFNA(VLOOKUP($B209,'FST CV'!$C:$X,21,0),0)</f>
        <v>0</v>
      </c>
      <c r="K209" s="4">
        <f>_xlfn.IFNA(VLOOKUP($B209,'FST TT'!$C:$X,21,0),0)</f>
        <v>0</v>
      </c>
      <c r="N209" s="34">
        <f>VLOOKUP(B209,Master_Item!B:I,8,0)</f>
        <v>9.1199999999999992</v>
      </c>
      <c r="O209" s="4">
        <f t="shared" si="32"/>
        <v>0</v>
      </c>
      <c r="P209" s="4">
        <f t="shared" si="33"/>
        <v>0</v>
      </c>
      <c r="Q209" s="4">
        <f t="shared" si="34"/>
        <v>0</v>
      </c>
      <c r="R209" s="4">
        <f t="shared" si="35"/>
        <v>0</v>
      </c>
      <c r="S209" s="4">
        <f t="shared" si="36"/>
        <v>0</v>
      </c>
      <c r="T209" s="4">
        <f t="shared" si="37"/>
        <v>0</v>
      </c>
      <c r="U209" s="4">
        <f t="shared" si="38"/>
        <v>0</v>
      </c>
      <c r="V209" s="4">
        <f t="shared" si="39"/>
        <v>0</v>
      </c>
      <c r="W209" s="4">
        <f t="shared" si="40"/>
        <v>0</v>
      </c>
      <c r="X209" s="4">
        <f t="shared" si="41"/>
        <v>0</v>
      </c>
    </row>
    <row r="210" spans="1:24">
      <c r="A210" s="13">
        <v>13</v>
      </c>
      <c r="B210" s="2">
        <v>310002142</v>
      </c>
      <c r="C210" s="1" t="s">
        <v>50</v>
      </c>
      <c r="D210" s="1" t="s">
        <v>122</v>
      </c>
      <c r="E210" s="12">
        <f>_xlfn.IFNA(VLOOKUP($B210,'FST OMT'!$C:$Y,$A210,0),0)</f>
        <v>0</v>
      </c>
      <c r="F210" s="12">
        <f>_xlfn.IFNA(VLOOKUP($B210,'FST CV'!$C:$Y,$A210,0),0)</f>
        <v>0</v>
      </c>
      <c r="G210" s="12">
        <f>_xlfn.IFNA(VLOOKUP($B210,'FST TT'!$C:$Y,$A210,0),0)</f>
        <v>0</v>
      </c>
      <c r="I210" s="4">
        <f>_xlfn.IFNA(VLOOKUP($B210,'FST OMT'!$C:$X,22,0),0)</f>
        <v>0</v>
      </c>
      <c r="J210" s="4">
        <f>_xlfn.IFNA(VLOOKUP($B210,'FST CV'!$C:$X,22,0),0)</f>
        <v>0</v>
      </c>
      <c r="K210" s="4">
        <f>_xlfn.IFNA(VLOOKUP($B210,'FST TT'!$C:$X,22,0),0)</f>
        <v>0</v>
      </c>
      <c r="N210" s="34">
        <f>VLOOKUP(B210,Master_Item!B:I,8,0)</f>
        <v>9.1199999999999992</v>
      </c>
      <c r="O210" s="4">
        <f t="shared" si="32"/>
        <v>0</v>
      </c>
      <c r="P210" s="4">
        <f t="shared" si="33"/>
        <v>0</v>
      </c>
      <c r="Q210" s="4">
        <f t="shared" si="34"/>
        <v>0</v>
      </c>
      <c r="R210" s="4">
        <f t="shared" si="35"/>
        <v>0</v>
      </c>
      <c r="S210" s="4">
        <f t="shared" si="36"/>
        <v>0</v>
      </c>
      <c r="T210" s="4">
        <f t="shared" si="37"/>
        <v>0</v>
      </c>
      <c r="U210" s="4">
        <f t="shared" si="38"/>
        <v>0</v>
      </c>
      <c r="V210" s="4">
        <f t="shared" si="39"/>
        <v>0</v>
      </c>
      <c r="W210" s="4">
        <f t="shared" si="40"/>
        <v>0</v>
      </c>
      <c r="X210" s="4">
        <f t="shared" si="41"/>
        <v>0</v>
      </c>
    </row>
    <row r="211" spans="1:24">
      <c r="A211" s="13">
        <v>11</v>
      </c>
      <c r="B211" s="2">
        <v>310002142</v>
      </c>
      <c r="C211" s="1" t="s">
        <v>50</v>
      </c>
      <c r="D211" s="1" t="s">
        <v>123</v>
      </c>
      <c r="H211" s="4">
        <f>_xlfn.IFNA(VLOOKUP(B211,'FST MT'!A:M,$A211,0),0)</f>
        <v>47015</v>
      </c>
      <c r="I211" s="1"/>
      <c r="J211" s="1"/>
      <c r="K211" s="1"/>
      <c r="L211" s="4">
        <f>_xlfn.IFNA(VLOOKUP(B211,'FST MT'!C:BP,66,0),0)</f>
        <v>0</v>
      </c>
      <c r="N211" s="34">
        <f>VLOOKUP(B211,Master_Item!B:I,8,0)</f>
        <v>9.1199999999999992</v>
      </c>
      <c r="O211" s="4">
        <f t="shared" si="32"/>
        <v>0</v>
      </c>
      <c r="P211" s="4">
        <f t="shared" si="33"/>
        <v>0</v>
      </c>
      <c r="Q211" s="4">
        <f t="shared" si="34"/>
        <v>0</v>
      </c>
      <c r="R211" s="4">
        <f t="shared" si="35"/>
        <v>428776.8</v>
      </c>
      <c r="S211" s="4">
        <f t="shared" si="36"/>
        <v>428776.8</v>
      </c>
      <c r="T211" s="4">
        <f t="shared" si="37"/>
        <v>0</v>
      </c>
      <c r="U211" s="4">
        <f t="shared" si="38"/>
        <v>0</v>
      </c>
      <c r="V211" s="4">
        <f t="shared" si="39"/>
        <v>0</v>
      </c>
      <c r="W211" s="4">
        <f t="shared" si="40"/>
        <v>0</v>
      </c>
      <c r="X211" s="4">
        <f t="shared" si="41"/>
        <v>0</v>
      </c>
    </row>
    <row r="212" spans="1:24">
      <c r="A212" s="13">
        <v>6</v>
      </c>
      <c r="B212" s="2">
        <v>310002143</v>
      </c>
      <c r="C212" s="1" t="s">
        <v>51</v>
      </c>
      <c r="D212" s="1" t="s">
        <v>115</v>
      </c>
      <c r="E212" s="12">
        <f>_xlfn.IFNA(VLOOKUP($B212,'FST OMT'!$C:$Y,$A212,0),0)</f>
        <v>0</v>
      </c>
      <c r="F212" s="12">
        <f>_xlfn.IFNA(VLOOKUP($B212,'FST CV'!$C:$Y,$A212,0),0)</f>
        <v>0</v>
      </c>
      <c r="G212" s="12">
        <f>_xlfn.IFNA(VLOOKUP($B212,'FST TT'!$C:$Y,$A212,0),0)</f>
        <v>0</v>
      </c>
      <c r="I212" s="4">
        <f>_xlfn.IFNA(VLOOKUP($B212,'FST OMT'!$C:$X,15,0),0)</f>
        <v>0</v>
      </c>
      <c r="J212" s="4">
        <f>_xlfn.IFNA(VLOOKUP($B212,'FST CV'!$C:$X,15,0),0)</f>
        <v>0</v>
      </c>
      <c r="K212" s="4">
        <f>_xlfn.IFNA(VLOOKUP($B212,'FST TT'!$C:$X,15,0),0)</f>
        <v>0</v>
      </c>
      <c r="N212" s="34">
        <f>VLOOKUP(B212,Master_Item!B:I,8,0)</f>
        <v>9.1199999999999992</v>
      </c>
      <c r="O212" s="4">
        <f t="shared" si="32"/>
        <v>0</v>
      </c>
      <c r="P212" s="4">
        <f t="shared" si="33"/>
        <v>0</v>
      </c>
      <c r="Q212" s="4">
        <f t="shared" si="34"/>
        <v>0</v>
      </c>
      <c r="R212" s="4">
        <f t="shared" si="35"/>
        <v>0</v>
      </c>
      <c r="S212" s="4">
        <f t="shared" si="36"/>
        <v>0</v>
      </c>
      <c r="T212" s="4">
        <f t="shared" si="37"/>
        <v>0</v>
      </c>
      <c r="U212" s="4">
        <f t="shared" si="38"/>
        <v>0</v>
      </c>
      <c r="V212" s="4">
        <f t="shared" si="39"/>
        <v>0</v>
      </c>
      <c r="W212" s="4">
        <f t="shared" si="40"/>
        <v>0</v>
      </c>
      <c r="X212" s="4">
        <f t="shared" si="41"/>
        <v>0</v>
      </c>
    </row>
    <row r="213" spans="1:24">
      <c r="A213" s="13">
        <v>7</v>
      </c>
      <c r="B213" s="2">
        <v>310002143</v>
      </c>
      <c r="C213" s="1" t="s">
        <v>51</v>
      </c>
      <c r="D213" s="1" t="s">
        <v>116</v>
      </c>
      <c r="E213" s="12">
        <f>_xlfn.IFNA(VLOOKUP($B213,'FST OMT'!$C:$Y,$A213,0),0)</f>
        <v>0</v>
      </c>
      <c r="F213" s="12">
        <f>_xlfn.IFNA(VLOOKUP($B213,'FST CV'!$C:$Y,$A213,0),0)</f>
        <v>0</v>
      </c>
      <c r="G213" s="12">
        <f>_xlfn.IFNA(VLOOKUP($B213,'FST TT'!$C:$Y,$A213,0),0)</f>
        <v>0</v>
      </c>
      <c r="I213" s="4">
        <f>_xlfn.IFNA(VLOOKUP($B213,'FST OMT'!$C:$X,16,0),0)</f>
        <v>0</v>
      </c>
      <c r="J213" s="4">
        <f>_xlfn.IFNA(VLOOKUP($B213,'FST CV'!$C:$X,16,0),0)</f>
        <v>0</v>
      </c>
      <c r="K213" s="4">
        <f>_xlfn.IFNA(VLOOKUP($B213,'FST TT'!$C:$X,16,0),0)</f>
        <v>0</v>
      </c>
      <c r="N213" s="34">
        <f>VLOOKUP(B213,Master_Item!B:I,8,0)</f>
        <v>9.1199999999999992</v>
      </c>
      <c r="O213" s="4">
        <f t="shared" si="32"/>
        <v>0</v>
      </c>
      <c r="P213" s="4">
        <f t="shared" si="33"/>
        <v>0</v>
      </c>
      <c r="Q213" s="4">
        <f t="shared" si="34"/>
        <v>0</v>
      </c>
      <c r="R213" s="4">
        <f t="shared" si="35"/>
        <v>0</v>
      </c>
      <c r="S213" s="4">
        <f t="shared" si="36"/>
        <v>0</v>
      </c>
      <c r="T213" s="4">
        <f t="shared" si="37"/>
        <v>0</v>
      </c>
      <c r="U213" s="4">
        <f t="shared" si="38"/>
        <v>0</v>
      </c>
      <c r="V213" s="4">
        <f t="shared" si="39"/>
        <v>0</v>
      </c>
      <c r="W213" s="4">
        <f t="shared" si="40"/>
        <v>0</v>
      </c>
      <c r="X213" s="4">
        <f t="shared" si="41"/>
        <v>0</v>
      </c>
    </row>
    <row r="214" spans="1:24">
      <c r="A214" s="13">
        <v>8</v>
      </c>
      <c r="B214" s="2">
        <v>310002143</v>
      </c>
      <c r="C214" s="1" t="s">
        <v>51</v>
      </c>
      <c r="D214" s="1" t="s">
        <v>117</v>
      </c>
      <c r="E214" s="12">
        <f>_xlfn.IFNA(VLOOKUP($B214,'FST OMT'!$C:$Y,$A214,0),0)</f>
        <v>0</v>
      </c>
      <c r="F214" s="12">
        <f>_xlfn.IFNA(VLOOKUP($B214,'FST CV'!$C:$Y,$A214,0),0)</f>
        <v>0</v>
      </c>
      <c r="G214" s="12">
        <f>_xlfn.IFNA(VLOOKUP($B214,'FST TT'!$C:$Y,$A214,0),0)</f>
        <v>0</v>
      </c>
      <c r="I214" s="4">
        <f>_xlfn.IFNA(VLOOKUP($B214,'FST OMT'!$C:$X,17,0),0)</f>
        <v>0</v>
      </c>
      <c r="J214" s="4">
        <f>_xlfn.IFNA(VLOOKUP($B214,'FST CV'!$C:$X,17,0),0)</f>
        <v>0</v>
      </c>
      <c r="K214" s="4">
        <f>_xlfn.IFNA(VLOOKUP($B214,'FST TT'!$C:$X,17,0),0)</f>
        <v>0</v>
      </c>
      <c r="N214" s="34">
        <f>VLOOKUP(B214,Master_Item!B:I,8,0)</f>
        <v>9.1199999999999992</v>
      </c>
      <c r="O214" s="4">
        <f t="shared" si="32"/>
        <v>0</v>
      </c>
      <c r="P214" s="4">
        <f t="shared" si="33"/>
        <v>0</v>
      </c>
      <c r="Q214" s="4">
        <f t="shared" si="34"/>
        <v>0</v>
      </c>
      <c r="R214" s="4">
        <f t="shared" si="35"/>
        <v>0</v>
      </c>
      <c r="S214" s="4">
        <f t="shared" si="36"/>
        <v>0</v>
      </c>
      <c r="T214" s="4">
        <f t="shared" si="37"/>
        <v>0</v>
      </c>
      <c r="U214" s="4">
        <f t="shared" si="38"/>
        <v>0</v>
      </c>
      <c r="V214" s="4">
        <f t="shared" si="39"/>
        <v>0</v>
      </c>
      <c r="W214" s="4">
        <f t="shared" si="40"/>
        <v>0</v>
      </c>
      <c r="X214" s="4">
        <f t="shared" si="41"/>
        <v>0</v>
      </c>
    </row>
    <row r="215" spans="1:24">
      <c r="A215" s="13">
        <v>9</v>
      </c>
      <c r="B215" s="2">
        <v>310002143</v>
      </c>
      <c r="C215" s="1" t="s">
        <v>51</v>
      </c>
      <c r="D215" s="1" t="s">
        <v>118</v>
      </c>
      <c r="E215" s="12">
        <f>_xlfn.IFNA(VLOOKUP($B215,'FST OMT'!$C:$Y,$A215,0),0)</f>
        <v>0</v>
      </c>
      <c r="F215" s="12">
        <f>_xlfn.IFNA(VLOOKUP($B215,'FST CV'!$C:$Y,$A215,0),0)</f>
        <v>0</v>
      </c>
      <c r="G215" s="12">
        <f>_xlfn.IFNA(VLOOKUP($B215,'FST TT'!$C:$Y,$A215,0),0)</f>
        <v>0</v>
      </c>
      <c r="I215" s="4">
        <f>_xlfn.IFNA(VLOOKUP($B215,'FST OMT'!$C:$X,18,0),0)</f>
        <v>0</v>
      </c>
      <c r="J215" s="4">
        <f>_xlfn.IFNA(VLOOKUP($B215,'FST CV'!$C:$X,18,0),0)</f>
        <v>0</v>
      </c>
      <c r="K215" s="4">
        <f>_xlfn.IFNA(VLOOKUP($B215,'FST TT'!$C:$X,18,0),0)</f>
        <v>0</v>
      </c>
      <c r="N215" s="34">
        <f>VLOOKUP(B215,Master_Item!B:I,8,0)</f>
        <v>9.1199999999999992</v>
      </c>
      <c r="O215" s="4">
        <f t="shared" si="32"/>
        <v>0</v>
      </c>
      <c r="P215" s="4">
        <f t="shared" si="33"/>
        <v>0</v>
      </c>
      <c r="Q215" s="4">
        <f t="shared" si="34"/>
        <v>0</v>
      </c>
      <c r="R215" s="4">
        <f t="shared" si="35"/>
        <v>0</v>
      </c>
      <c r="S215" s="4">
        <f t="shared" si="36"/>
        <v>0</v>
      </c>
      <c r="T215" s="4">
        <f t="shared" si="37"/>
        <v>0</v>
      </c>
      <c r="U215" s="4">
        <f t="shared" si="38"/>
        <v>0</v>
      </c>
      <c r="V215" s="4">
        <f t="shared" si="39"/>
        <v>0</v>
      </c>
      <c r="W215" s="4">
        <f t="shared" si="40"/>
        <v>0</v>
      </c>
      <c r="X215" s="4">
        <f t="shared" si="41"/>
        <v>0</v>
      </c>
    </row>
    <row r="216" spans="1:24">
      <c r="A216" s="13">
        <v>10</v>
      </c>
      <c r="B216" s="2">
        <v>310002143</v>
      </c>
      <c r="C216" s="1" t="s">
        <v>51</v>
      </c>
      <c r="D216" s="1" t="s">
        <v>119</v>
      </c>
      <c r="E216" s="12">
        <f>_xlfn.IFNA(VLOOKUP($B216,'FST OMT'!$C:$Y,$A216,0),0)</f>
        <v>0</v>
      </c>
      <c r="F216" s="12">
        <f>_xlfn.IFNA(VLOOKUP($B216,'FST CV'!$C:$Y,$A216,0),0)</f>
        <v>0</v>
      </c>
      <c r="G216" s="12">
        <f>_xlfn.IFNA(VLOOKUP($B216,'FST TT'!$C:$Y,$A216,0),0)</f>
        <v>0</v>
      </c>
      <c r="I216" s="4">
        <f>_xlfn.IFNA(VLOOKUP($B216,'FST OMT'!$C:$X,19,0),0)</f>
        <v>0</v>
      </c>
      <c r="J216" s="4">
        <f>_xlfn.IFNA(VLOOKUP($B216,'FST CV'!$C:$X,19,0),0)</f>
        <v>0</v>
      </c>
      <c r="K216" s="4">
        <f>_xlfn.IFNA(VLOOKUP($B216,'FST TT'!$C:$X,19,0),0)</f>
        <v>0</v>
      </c>
      <c r="N216" s="34">
        <f>VLOOKUP(B216,Master_Item!B:I,8,0)</f>
        <v>9.1199999999999992</v>
      </c>
      <c r="O216" s="4">
        <f t="shared" si="32"/>
        <v>0</v>
      </c>
      <c r="P216" s="4">
        <f t="shared" si="33"/>
        <v>0</v>
      </c>
      <c r="Q216" s="4">
        <f t="shared" si="34"/>
        <v>0</v>
      </c>
      <c r="R216" s="4">
        <f t="shared" si="35"/>
        <v>0</v>
      </c>
      <c r="S216" s="4">
        <f t="shared" si="36"/>
        <v>0</v>
      </c>
      <c r="T216" s="4">
        <f t="shared" si="37"/>
        <v>0</v>
      </c>
      <c r="U216" s="4">
        <f t="shared" si="38"/>
        <v>0</v>
      </c>
      <c r="V216" s="4">
        <f t="shared" si="39"/>
        <v>0</v>
      </c>
      <c r="W216" s="4">
        <f t="shared" si="40"/>
        <v>0</v>
      </c>
      <c r="X216" s="4">
        <f t="shared" si="41"/>
        <v>0</v>
      </c>
    </row>
    <row r="217" spans="1:24">
      <c r="A217" s="13">
        <v>11</v>
      </c>
      <c r="B217" s="2">
        <v>310002143</v>
      </c>
      <c r="C217" s="1" t="s">
        <v>51</v>
      </c>
      <c r="D217" s="1" t="s">
        <v>120</v>
      </c>
      <c r="E217" s="12">
        <f>_xlfn.IFNA(VLOOKUP($B217,'FST OMT'!$C:$Y,$A217,0),0)</f>
        <v>0</v>
      </c>
      <c r="F217" s="12">
        <f>_xlfn.IFNA(VLOOKUP($B217,'FST CV'!$C:$Y,$A217,0),0)</f>
        <v>0</v>
      </c>
      <c r="G217" s="12">
        <f>_xlfn.IFNA(VLOOKUP($B217,'FST TT'!$C:$Y,$A217,0),0)</f>
        <v>0</v>
      </c>
      <c r="I217" s="4">
        <f>_xlfn.IFNA(VLOOKUP($B217,'FST OMT'!$C:$X,20,0),0)</f>
        <v>0</v>
      </c>
      <c r="J217" s="4">
        <f>_xlfn.IFNA(VLOOKUP($B217,'FST CV'!$C:$X,20,0),0)</f>
        <v>0</v>
      </c>
      <c r="K217" s="4">
        <f>_xlfn.IFNA(VLOOKUP($B217,'FST TT'!$C:$X,20,0),0)</f>
        <v>0</v>
      </c>
      <c r="N217" s="34">
        <f>VLOOKUP(B217,Master_Item!B:I,8,0)</f>
        <v>9.1199999999999992</v>
      </c>
      <c r="O217" s="4">
        <f t="shared" si="32"/>
        <v>0</v>
      </c>
      <c r="P217" s="4">
        <f t="shared" si="33"/>
        <v>0</v>
      </c>
      <c r="Q217" s="4">
        <f t="shared" si="34"/>
        <v>0</v>
      </c>
      <c r="R217" s="4">
        <f t="shared" si="35"/>
        <v>0</v>
      </c>
      <c r="S217" s="4">
        <f t="shared" si="36"/>
        <v>0</v>
      </c>
      <c r="T217" s="4">
        <f t="shared" si="37"/>
        <v>0</v>
      </c>
      <c r="U217" s="4">
        <f t="shared" si="38"/>
        <v>0</v>
      </c>
      <c r="V217" s="4">
        <f t="shared" si="39"/>
        <v>0</v>
      </c>
      <c r="W217" s="4">
        <f t="shared" si="40"/>
        <v>0</v>
      </c>
      <c r="X217" s="4">
        <f t="shared" si="41"/>
        <v>0</v>
      </c>
    </row>
    <row r="218" spans="1:24">
      <c r="A218" s="13">
        <v>12</v>
      </c>
      <c r="B218" s="2">
        <v>310002143</v>
      </c>
      <c r="C218" s="1" t="s">
        <v>51</v>
      </c>
      <c r="D218" s="1" t="s">
        <v>121</v>
      </c>
      <c r="E218" s="12">
        <f>_xlfn.IFNA(VLOOKUP($B218,'FST OMT'!$C:$Y,$A218,0),0)</f>
        <v>0</v>
      </c>
      <c r="F218" s="12">
        <f>_xlfn.IFNA(VLOOKUP($B218,'FST CV'!$C:$Y,$A218,0),0)</f>
        <v>0</v>
      </c>
      <c r="G218" s="12">
        <f>_xlfn.IFNA(VLOOKUP($B218,'FST TT'!$C:$Y,$A218,0),0)</f>
        <v>0</v>
      </c>
      <c r="I218" s="4">
        <f>_xlfn.IFNA(VLOOKUP($B218,'FST OMT'!$C:$X,21,0),0)</f>
        <v>0</v>
      </c>
      <c r="J218" s="4">
        <f>_xlfn.IFNA(VLOOKUP($B218,'FST CV'!$C:$X,21,0),0)</f>
        <v>0</v>
      </c>
      <c r="K218" s="4">
        <f>_xlfn.IFNA(VLOOKUP($B218,'FST TT'!$C:$X,21,0),0)</f>
        <v>0</v>
      </c>
      <c r="N218" s="34">
        <f>VLOOKUP(B218,Master_Item!B:I,8,0)</f>
        <v>9.1199999999999992</v>
      </c>
      <c r="O218" s="4">
        <f t="shared" si="32"/>
        <v>0</v>
      </c>
      <c r="P218" s="4">
        <f t="shared" si="33"/>
        <v>0</v>
      </c>
      <c r="Q218" s="4">
        <f t="shared" si="34"/>
        <v>0</v>
      </c>
      <c r="R218" s="4">
        <f t="shared" si="35"/>
        <v>0</v>
      </c>
      <c r="S218" s="4">
        <f t="shared" si="36"/>
        <v>0</v>
      </c>
      <c r="T218" s="4">
        <f t="shared" si="37"/>
        <v>0</v>
      </c>
      <c r="U218" s="4">
        <f t="shared" si="38"/>
        <v>0</v>
      </c>
      <c r="V218" s="4">
        <f t="shared" si="39"/>
        <v>0</v>
      </c>
      <c r="W218" s="4">
        <f t="shared" si="40"/>
        <v>0</v>
      </c>
      <c r="X218" s="4">
        <f t="shared" si="41"/>
        <v>0</v>
      </c>
    </row>
    <row r="219" spans="1:24">
      <c r="A219" s="13">
        <v>13</v>
      </c>
      <c r="B219" s="2">
        <v>310002143</v>
      </c>
      <c r="C219" s="1" t="s">
        <v>51</v>
      </c>
      <c r="D219" s="1" t="s">
        <v>122</v>
      </c>
      <c r="E219" s="12">
        <f>_xlfn.IFNA(VLOOKUP($B219,'FST OMT'!$C:$Y,$A219,0),0)</f>
        <v>0</v>
      </c>
      <c r="F219" s="12">
        <f>_xlfn.IFNA(VLOOKUP($B219,'FST CV'!$C:$Y,$A219,0),0)</f>
        <v>0</v>
      </c>
      <c r="G219" s="12">
        <f>_xlfn.IFNA(VLOOKUP($B219,'FST TT'!$C:$Y,$A219,0),0)</f>
        <v>0</v>
      </c>
      <c r="I219" s="4">
        <f>_xlfn.IFNA(VLOOKUP($B219,'FST OMT'!$C:$X,22,0),0)</f>
        <v>0</v>
      </c>
      <c r="J219" s="4">
        <f>_xlfn.IFNA(VLOOKUP($B219,'FST CV'!$C:$X,22,0),0)</f>
        <v>0</v>
      </c>
      <c r="K219" s="4">
        <f>_xlfn.IFNA(VLOOKUP($B219,'FST TT'!$C:$X,22,0),0)</f>
        <v>0</v>
      </c>
      <c r="N219" s="34">
        <f>VLOOKUP(B219,Master_Item!B:I,8,0)</f>
        <v>9.1199999999999992</v>
      </c>
      <c r="O219" s="4">
        <f t="shared" si="32"/>
        <v>0</v>
      </c>
      <c r="P219" s="4">
        <f t="shared" si="33"/>
        <v>0</v>
      </c>
      <c r="Q219" s="4">
        <f t="shared" si="34"/>
        <v>0</v>
      </c>
      <c r="R219" s="4">
        <f t="shared" si="35"/>
        <v>0</v>
      </c>
      <c r="S219" s="4">
        <f t="shared" si="36"/>
        <v>0</v>
      </c>
      <c r="T219" s="4">
        <f t="shared" si="37"/>
        <v>0</v>
      </c>
      <c r="U219" s="4">
        <f t="shared" si="38"/>
        <v>0</v>
      </c>
      <c r="V219" s="4">
        <f t="shared" si="39"/>
        <v>0</v>
      </c>
      <c r="W219" s="4">
        <f t="shared" si="40"/>
        <v>0</v>
      </c>
      <c r="X219" s="4">
        <f t="shared" si="41"/>
        <v>0</v>
      </c>
    </row>
    <row r="220" spans="1:24">
      <c r="A220" s="13">
        <v>11</v>
      </c>
      <c r="B220" s="2">
        <v>310002143</v>
      </c>
      <c r="C220" s="1" t="s">
        <v>51</v>
      </c>
      <c r="D220" s="1" t="s">
        <v>123</v>
      </c>
      <c r="H220" s="4">
        <f>_xlfn.IFNA(VLOOKUP(B220,'FST MT'!A:M,$A220,0),0)</f>
        <v>0</v>
      </c>
      <c r="I220" s="1"/>
      <c r="J220" s="1"/>
      <c r="K220" s="1"/>
      <c r="L220" s="4">
        <f>_xlfn.IFNA(VLOOKUP(B220,'FST MT'!C:BP,66,0),0)</f>
        <v>0</v>
      </c>
      <c r="N220" s="34">
        <f>VLOOKUP(B220,Master_Item!B:I,8,0)</f>
        <v>9.1199999999999992</v>
      </c>
      <c r="O220" s="4">
        <f t="shared" si="32"/>
        <v>0</v>
      </c>
      <c r="P220" s="4">
        <f t="shared" si="33"/>
        <v>0</v>
      </c>
      <c r="Q220" s="4">
        <f t="shared" si="34"/>
        <v>0</v>
      </c>
      <c r="R220" s="4">
        <f t="shared" si="35"/>
        <v>0</v>
      </c>
      <c r="S220" s="4">
        <f t="shared" si="36"/>
        <v>0</v>
      </c>
      <c r="T220" s="4">
        <f t="shared" si="37"/>
        <v>0</v>
      </c>
      <c r="U220" s="4">
        <f t="shared" si="38"/>
        <v>0</v>
      </c>
      <c r="V220" s="4">
        <f t="shared" si="39"/>
        <v>0</v>
      </c>
      <c r="W220" s="4">
        <f t="shared" si="40"/>
        <v>0</v>
      </c>
      <c r="X220" s="4">
        <f t="shared" si="41"/>
        <v>0</v>
      </c>
    </row>
    <row r="221" spans="1:24">
      <c r="A221" s="13">
        <v>6</v>
      </c>
      <c r="B221" s="2">
        <v>310002329</v>
      </c>
      <c r="C221" s="1" t="s">
        <v>59</v>
      </c>
      <c r="D221" s="1" t="s">
        <v>115</v>
      </c>
      <c r="E221" s="12">
        <f>_xlfn.IFNA(VLOOKUP($B221,'FST OMT'!$C:$Y,$A221,0),0)</f>
        <v>0</v>
      </c>
      <c r="F221" s="12">
        <f>_xlfn.IFNA(VLOOKUP($B221,'FST CV'!$C:$Y,$A221,0),0)</f>
        <v>0</v>
      </c>
      <c r="G221" s="12">
        <f>_xlfn.IFNA(VLOOKUP($B221,'FST TT'!$C:$Y,$A221,0),0)</f>
        <v>0</v>
      </c>
      <c r="I221" s="4">
        <f>_xlfn.IFNA(VLOOKUP($B221,'FST OMT'!$C:$X,15,0),0)</f>
        <v>0</v>
      </c>
      <c r="J221" s="4">
        <f>_xlfn.IFNA(VLOOKUP($B221,'FST CV'!$C:$X,15,0),0)</f>
        <v>0</v>
      </c>
      <c r="K221" s="4">
        <f>_xlfn.IFNA(VLOOKUP($B221,'FST TT'!$C:$X,15,0),0)</f>
        <v>0</v>
      </c>
      <c r="N221" s="34">
        <f>VLOOKUP(B221,Master_Item!B:I,8,0)</f>
        <v>12</v>
      </c>
      <c r="O221" s="4">
        <f t="shared" si="32"/>
        <v>0</v>
      </c>
      <c r="P221" s="4">
        <f t="shared" si="33"/>
        <v>0</v>
      </c>
      <c r="Q221" s="4">
        <f t="shared" si="34"/>
        <v>0</v>
      </c>
      <c r="R221" s="4">
        <f t="shared" si="35"/>
        <v>0</v>
      </c>
      <c r="S221" s="4">
        <f t="shared" si="36"/>
        <v>0</v>
      </c>
      <c r="T221" s="4">
        <f t="shared" si="37"/>
        <v>0</v>
      </c>
      <c r="U221" s="4">
        <f t="shared" si="38"/>
        <v>0</v>
      </c>
      <c r="V221" s="4">
        <f t="shared" si="39"/>
        <v>0</v>
      </c>
      <c r="W221" s="4">
        <f t="shared" si="40"/>
        <v>0</v>
      </c>
      <c r="X221" s="4">
        <f t="shared" si="41"/>
        <v>0</v>
      </c>
    </row>
    <row r="222" spans="1:24">
      <c r="A222" s="13">
        <v>7</v>
      </c>
      <c r="B222" s="2">
        <v>310002329</v>
      </c>
      <c r="C222" s="1" t="s">
        <v>59</v>
      </c>
      <c r="D222" s="1" t="s">
        <v>116</v>
      </c>
      <c r="E222" s="12">
        <f>_xlfn.IFNA(VLOOKUP($B222,'FST OMT'!$C:$Y,$A222,0),0)</f>
        <v>0</v>
      </c>
      <c r="F222" s="12">
        <f>_xlfn.IFNA(VLOOKUP($B222,'FST CV'!$C:$Y,$A222,0),0)</f>
        <v>0</v>
      </c>
      <c r="G222" s="12">
        <f>_xlfn.IFNA(VLOOKUP($B222,'FST TT'!$C:$Y,$A222,0),0)</f>
        <v>0</v>
      </c>
      <c r="I222" s="4">
        <f>_xlfn.IFNA(VLOOKUP($B222,'FST OMT'!$C:$X,16,0),0)</f>
        <v>0</v>
      </c>
      <c r="J222" s="4">
        <f>_xlfn.IFNA(VLOOKUP($B222,'FST CV'!$C:$X,16,0),0)</f>
        <v>0</v>
      </c>
      <c r="K222" s="4">
        <f>_xlfn.IFNA(VLOOKUP($B222,'FST TT'!$C:$X,16,0),0)</f>
        <v>0</v>
      </c>
      <c r="N222" s="34">
        <f>VLOOKUP(B222,Master_Item!B:I,8,0)</f>
        <v>12</v>
      </c>
      <c r="O222" s="4">
        <f t="shared" si="32"/>
        <v>0</v>
      </c>
      <c r="P222" s="4">
        <f t="shared" si="33"/>
        <v>0</v>
      </c>
      <c r="Q222" s="4">
        <f t="shared" si="34"/>
        <v>0</v>
      </c>
      <c r="R222" s="4">
        <f t="shared" si="35"/>
        <v>0</v>
      </c>
      <c r="S222" s="4">
        <f t="shared" si="36"/>
        <v>0</v>
      </c>
      <c r="T222" s="4">
        <f t="shared" si="37"/>
        <v>0</v>
      </c>
      <c r="U222" s="4">
        <f t="shared" si="38"/>
        <v>0</v>
      </c>
      <c r="V222" s="4">
        <f t="shared" si="39"/>
        <v>0</v>
      </c>
      <c r="W222" s="4">
        <f t="shared" si="40"/>
        <v>0</v>
      </c>
      <c r="X222" s="4">
        <f t="shared" si="41"/>
        <v>0</v>
      </c>
    </row>
    <row r="223" spans="1:24">
      <c r="A223" s="13">
        <v>8</v>
      </c>
      <c r="B223" s="2">
        <v>310002329</v>
      </c>
      <c r="C223" s="1" t="s">
        <v>59</v>
      </c>
      <c r="D223" s="1" t="s">
        <v>117</v>
      </c>
      <c r="E223" s="12">
        <f>_xlfn.IFNA(VLOOKUP($B223,'FST OMT'!$C:$Y,$A223,0),0)</f>
        <v>0</v>
      </c>
      <c r="F223" s="12">
        <f>_xlfn.IFNA(VLOOKUP($B223,'FST CV'!$C:$Y,$A223,0),0)</f>
        <v>0</v>
      </c>
      <c r="G223" s="12">
        <f>_xlfn.IFNA(VLOOKUP($B223,'FST TT'!$C:$Y,$A223,0),0)</f>
        <v>0</v>
      </c>
      <c r="I223" s="4">
        <f>_xlfn.IFNA(VLOOKUP($B223,'FST OMT'!$C:$X,17,0),0)</f>
        <v>0</v>
      </c>
      <c r="J223" s="4">
        <f>_xlfn.IFNA(VLOOKUP($B223,'FST CV'!$C:$X,17,0),0)</f>
        <v>0</v>
      </c>
      <c r="K223" s="4">
        <f>_xlfn.IFNA(VLOOKUP($B223,'FST TT'!$C:$X,17,0),0)</f>
        <v>0</v>
      </c>
      <c r="N223" s="34">
        <f>VLOOKUP(B223,Master_Item!B:I,8,0)</f>
        <v>12</v>
      </c>
      <c r="O223" s="4">
        <f t="shared" si="32"/>
        <v>0</v>
      </c>
      <c r="P223" s="4">
        <f t="shared" si="33"/>
        <v>0</v>
      </c>
      <c r="Q223" s="4">
        <f t="shared" si="34"/>
        <v>0</v>
      </c>
      <c r="R223" s="4">
        <f t="shared" si="35"/>
        <v>0</v>
      </c>
      <c r="S223" s="4">
        <f t="shared" si="36"/>
        <v>0</v>
      </c>
      <c r="T223" s="4">
        <f t="shared" si="37"/>
        <v>0</v>
      </c>
      <c r="U223" s="4">
        <f t="shared" si="38"/>
        <v>0</v>
      </c>
      <c r="V223" s="4">
        <f t="shared" si="39"/>
        <v>0</v>
      </c>
      <c r="W223" s="4">
        <f t="shared" si="40"/>
        <v>0</v>
      </c>
      <c r="X223" s="4">
        <f t="shared" si="41"/>
        <v>0</v>
      </c>
    </row>
    <row r="224" spans="1:24">
      <c r="A224" s="13">
        <v>9</v>
      </c>
      <c r="B224" s="2">
        <v>310002329</v>
      </c>
      <c r="C224" s="1" t="s">
        <v>59</v>
      </c>
      <c r="D224" s="1" t="s">
        <v>118</v>
      </c>
      <c r="E224" s="12">
        <f>_xlfn.IFNA(VLOOKUP($B224,'FST OMT'!$C:$Y,$A224,0),0)</f>
        <v>0</v>
      </c>
      <c r="F224" s="12">
        <f>_xlfn.IFNA(VLOOKUP($B224,'FST CV'!$C:$Y,$A224,0),0)</f>
        <v>0</v>
      </c>
      <c r="G224" s="12">
        <f>_xlfn.IFNA(VLOOKUP($B224,'FST TT'!$C:$Y,$A224,0),0)</f>
        <v>0</v>
      </c>
      <c r="I224" s="4">
        <f>_xlfn.IFNA(VLOOKUP($B224,'FST OMT'!$C:$X,18,0),0)</f>
        <v>0</v>
      </c>
      <c r="J224" s="4">
        <f>_xlfn.IFNA(VLOOKUP($B224,'FST CV'!$C:$X,18,0),0)</f>
        <v>0</v>
      </c>
      <c r="K224" s="4">
        <f>_xlfn.IFNA(VLOOKUP($B224,'FST TT'!$C:$X,18,0),0)</f>
        <v>0</v>
      </c>
      <c r="N224" s="34">
        <f>VLOOKUP(B224,Master_Item!B:I,8,0)</f>
        <v>12</v>
      </c>
      <c r="O224" s="4">
        <f t="shared" si="32"/>
        <v>0</v>
      </c>
      <c r="P224" s="4">
        <f t="shared" si="33"/>
        <v>0</v>
      </c>
      <c r="Q224" s="4">
        <f t="shared" si="34"/>
        <v>0</v>
      </c>
      <c r="R224" s="4">
        <f t="shared" si="35"/>
        <v>0</v>
      </c>
      <c r="S224" s="4">
        <f t="shared" si="36"/>
        <v>0</v>
      </c>
      <c r="T224" s="4">
        <f t="shared" si="37"/>
        <v>0</v>
      </c>
      <c r="U224" s="4">
        <f t="shared" si="38"/>
        <v>0</v>
      </c>
      <c r="V224" s="4">
        <f t="shared" si="39"/>
        <v>0</v>
      </c>
      <c r="W224" s="4">
        <f t="shared" si="40"/>
        <v>0</v>
      </c>
      <c r="X224" s="4">
        <f t="shared" si="41"/>
        <v>0</v>
      </c>
    </row>
    <row r="225" spans="1:24">
      <c r="A225" s="13">
        <v>10</v>
      </c>
      <c r="B225" s="2">
        <v>310002329</v>
      </c>
      <c r="C225" s="1" t="s">
        <v>59</v>
      </c>
      <c r="D225" s="1" t="s">
        <v>119</v>
      </c>
      <c r="E225" s="12">
        <f>_xlfn.IFNA(VLOOKUP($B225,'FST OMT'!$C:$Y,$A225,0),0)</f>
        <v>0</v>
      </c>
      <c r="F225" s="12">
        <f>_xlfn.IFNA(VLOOKUP($B225,'FST CV'!$C:$Y,$A225,0),0)</f>
        <v>0</v>
      </c>
      <c r="G225" s="12">
        <f>_xlfn.IFNA(VLOOKUP($B225,'FST TT'!$C:$Y,$A225,0),0)</f>
        <v>0</v>
      </c>
      <c r="I225" s="4">
        <f>_xlfn.IFNA(VLOOKUP($B225,'FST OMT'!$C:$X,19,0),0)</f>
        <v>0</v>
      </c>
      <c r="J225" s="4">
        <f>_xlfn.IFNA(VLOOKUP($B225,'FST CV'!$C:$X,19,0),0)</f>
        <v>0</v>
      </c>
      <c r="K225" s="4">
        <f>_xlfn.IFNA(VLOOKUP($B225,'FST TT'!$C:$X,19,0),0)</f>
        <v>0</v>
      </c>
      <c r="N225" s="34">
        <f>VLOOKUP(B225,Master_Item!B:I,8,0)</f>
        <v>12</v>
      </c>
      <c r="O225" s="4">
        <f t="shared" si="32"/>
        <v>0</v>
      </c>
      <c r="P225" s="4">
        <f t="shared" si="33"/>
        <v>0</v>
      </c>
      <c r="Q225" s="4">
        <f t="shared" si="34"/>
        <v>0</v>
      </c>
      <c r="R225" s="4">
        <f t="shared" si="35"/>
        <v>0</v>
      </c>
      <c r="S225" s="4">
        <f t="shared" si="36"/>
        <v>0</v>
      </c>
      <c r="T225" s="4">
        <f t="shared" si="37"/>
        <v>0</v>
      </c>
      <c r="U225" s="4">
        <f t="shared" si="38"/>
        <v>0</v>
      </c>
      <c r="V225" s="4">
        <f t="shared" si="39"/>
        <v>0</v>
      </c>
      <c r="W225" s="4">
        <f t="shared" si="40"/>
        <v>0</v>
      </c>
      <c r="X225" s="4">
        <f t="shared" si="41"/>
        <v>0</v>
      </c>
    </row>
    <row r="226" spans="1:24">
      <c r="A226" s="13">
        <v>11</v>
      </c>
      <c r="B226" s="2">
        <v>310002329</v>
      </c>
      <c r="C226" s="1" t="s">
        <v>59</v>
      </c>
      <c r="D226" s="1" t="s">
        <v>120</v>
      </c>
      <c r="E226" s="12">
        <f>_xlfn.IFNA(VLOOKUP($B226,'FST OMT'!$C:$Y,$A226,0),0)</f>
        <v>0</v>
      </c>
      <c r="F226" s="12">
        <f>_xlfn.IFNA(VLOOKUP($B226,'FST CV'!$C:$Y,$A226,0),0)</f>
        <v>0</v>
      </c>
      <c r="G226" s="12">
        <f>_xlfn.IFNA(VLOOKUP($B226,'FST TT'!$C:$Y,$A226,0),0)</f>
        <v>0</v>
      </c>
      <c r="I226" s="4">
        <f>_xlfn.IFNA(VLOOKUP($B226,'FST OMT'!$C:$X,20,0),0)</f>
        <v>0</v>
      </c>
      <c r="J226" s="4">
        <f>_xlfn.IFNA(VLOOKUP($B226,'FST CV'!$C:$X,20,0),0)</f>
        <v>0</v>
      </c>
      <c r="K226" s="4">
        <f>_xlfn.IFNA(VLOOKUP($B226,'FST TT'!$C:$X,20,0),0)</f>
        <v>0</v>
      </c>
      <c r="N226" s="34">
        <f>VLOOKUP(B226,Master_Item!B:I,8,0)</f>
        <v>12</v>
      </c>
      <c r="O226" s="4">
        <f t="shared" si="32"/>
        <v>0</v>
      </c>
      <c r="P226" s="4">
        <f t="shared" si="33"/>
        <v>0</v>
      </c>
      <c r="Q226" s="4">
        <f t="shared" si="34"/>
        <v>0</v>
      </c>
      <c r="R226" s="4">
        <f t="shared" si="35"/>
        <v>0</v>
      </c>
      <c r="S226" s="4">
        <f t="shared" si="36"/>
        <v>0</v>
      </c>
      <c r="T226" s="4">
        <f t="shared" si="37"/>
        <v>0</v>
      </c>
      <c r="U226" s="4">
        <f t="shared" si="38"/>
        <v>0</v>
      </c>
      <c r="V226" s="4">
        <f t="shared" si="39"/>
        <v>0</v>
      </c>
      <c r="W226" s="4">
        <f t="shared" si="40"/>
        <v>0</v>
      </c>
      <c r="X226" s="4">
        <f t="shared" si="41"/>
        <v>0</v>
      </c>
    </row>
    <row r="227" spans="1:24">
      <c r="A227" s="13">
        <v>12</v>
      </c>
      <c r="B227" s="2">
        <v>310002329</v>
      </c>
      <c r="C227" s="1" t="s">
        <v>59</v>
      </c>
      <c r="D227" s="1" t="s">
        <v>121</v>
      </c>
      <c r="E227" s="12">
        <f>_xlfn.IFNA(VLOOKUP($B227,'FST OMT'!$C:$Y,$A227,0),0)</f>
        <v>0</v>
      </c>
      <c r="F227" s="12">
        <f>_xlfn.IFNA(VLOOKUP($B227,'FST CV'!$C:$Y,$A227,0),0)</f>
        <v>0</v>
      </c>
      <c r="G227" s="12">
        <f>_xlfn.IFNA(VLOOKUP($B227,'FST TT'!$C:$Y,$A227,0),0)</f>
        <v>0</v>
      </c>
      <c r="I227" s="4">
        <f>_xlfn.IFNA(VLOOKUP($B227,'FST OMT'!$C:$X,21,0),0)</f>
        <v>0</v>
      </c>
      <c r="J227" s="4">
        <f>_xlfn.IFNA(VLOOKUP($B227,'FST CV'!$C:$X,21,0),0)</f>
        <v>0</v>
      </c>
      <c r="K227" s="4">
        <f>_xlfn.IFNA(VLOOKUP($B227,'FST TT'!$C:$X,21,0),0)</f>
        <v>0</v>
      </c>
      <c r="N227" s="34">
        <f>VLOOKUP(B227,Master_Item!B:I,8,0)</f>
        <v>12</v>
      </c>
      <c r="O227" s="4">
        <f t="shared" si="32"/>
        <v>0</v>
      </c>
      <c r="P227" s="4">
        <f t="shared" si="33"/>
        <v>0</v>
      </c>
      <c r="Q227" s="4">
        <f t="shared" si="34"/>
        <v>0</v>
      </c>
      <c r="R227" s="4">
        <f t="shared" si="35"/>
        <v>0</v>
      </c>
      <c r="S227" s="4">
        <f t="shared" si="36"/>
        <v>0</v>
      </c>
      <c r="T227" s="4">
        <f t="shared" si="37"/>
        <v>0</v>
      </c>
      <c r="U227" s="4">
        <f t="shared" si="38"/>
        <v>0</v>
      </c>
      <c r="V227" s="4">
        <f t="shared" si="39"/>
        <v>0</v>
      </c>
      <c r="W227" s="4">
        <f t="shared" si="40"/>
        <v>0</v>
      </c>
      <c r="X227" s="4">
        <f t="shared" si="41"/>
        <v>0</v>
      </c>
    </row>
    <row r="228" spans="1:24">
      <c r="A228" s="13">
        <v>13</v>
      </c>
      <c r="B228" s="2">
        <v>310002329</v>
      </c>
      <c r="C228" s="1" t="s">
        <v>59</v>
      </c>
      <c r="D228" s="1" t="s">
        <v>122</v>
      </c>
      <c r="E228" s="12">
        <f>_xlfn.IFNA(VLOOKUP($B228,'FST OMT'!$C:$Y,$A228,0),0)</f>
        <v>0</v>
      </c>
      <c r="F228" s="12">
        <f>_xlfn.IFNA(VLOOKUP($B228,'FST CV'!$C:$Y,$A228,0),0)</f>
        <v>0</v>
      </c>
      <c r="G228" s="12">
        <f>_xlfn.IFNA(VLOOKUP($B228,'FST TT'!$C:$Y,$A228,0),0)</f>
        <v>0</v>
      </c>
      <c r="I228" s="4">
        <f>_xlfn.IFNA(VLOOKUP($B228,'FST OMT'!$C:$X,22,0),0)</f>
        <v>0</v>
      </c>
      <c r="J228" s="4">
        <f>_xlfn.IFNA(VLOOKUP($B228,'FST CV'!$C:$X,22,0),0)</f>
        <v>0</v>
      </c>
      <c r="K228" s="4">
        <f>_xlfn.IFNA(VLOOKUP($B228,'FST TT'!$C:$X,22,0),0)</f>
        <v>0</v>
      </c>
      <c r="N228" s="34">
        <f>VLOOKUP(B228,Master_Item!B:I,8,0)</f>
        <v>12</v>
      </c>
      <c r="O228" s="4">
        <f t="shared" si="32"/>
        <v>0</v>
      </c>
      <c r="P228" s="4">
        <f t="shared" si="33"/>
        <v>0</v>
      </c>
      <c r="Q228" s="4">
        <f t="shared" si="34"/>
        <v>0</v>
      </c>
      <c r="R228" s="4">
        <f t="shared" si="35"/>
        <v>0</v>
      </c>
      <c r="S228" s="4">
        <f t="shared" si="36"/>
        <v>0</v>
      </c>
      <c r="T228" s="4">
        <f t="shared" si="37"/>
        <v>0</v>
      </c>
      <c r="U228" s="4">
        <f t="shared" si="38"/>
        <v>0</v>
      </c>
      <c r="V228" s="4">
        <f t="shared" si="39"/>
        <v>0</v>
      </c>
      <c r="W228" s="4">
        <f t="shared" si="40"/>
        <v>0</v>
      </c>
      <c r="X228" s="4">
        <f t="shared" si="41"/>
        <v>0</v>
      </c>
    </row>
    <row r="229" spans="1:24">
      <c r="A229" s="13">
        <v>11</v>
      </c>
      <c r="B229" s="2">
        <v>310002329</v>
      </c>
      <c r="C229" s="1" t="s">
        <v>59</v>
      </c>
      <c r="D229" s="1" t="s">
        <v>123</v>
      </c>
      <c r="H229" s="4">
        <f>_xlfn.IFNA(VLOOKUP(B229,'FST MT'!A:M,$A229,0),0)</f>
        <v>0</v>
      </c>
      <c r="I229" s="1"/>
      <c r="J229" s="1"/>
      <c r="K229" s="1"/>
      <c r="L229" s="4">
        <f>_xlfn.IFNA(VLOOKUP(B229,'FST MT'!C:BP,66,0),0)</f>
        <v>0</v>
      </c>
      <c r="N229" s="34">
        <f>VLOOKUP(B229,Master_Item!B:I,8,0)</f>
        <v>12</v>
      </c>
      <c r="O229" s="4">
        <f t="shared" si="32"/>
        <v>0</v>
      </c>
      <c r="P229" s="4">
        <f t="shared" si="33"/>
        <v>0</v>
      </c>
      <c r="Q229" s="4">
        <f t="shared" si="34"/>
        <v>0</v>
      </c>
      <c r="R229" s="4">
        <f t="shared" si="35"/>
        <v>0</v>
      </c>
      <c r="S229" s="4">
        <f t="shared" si="36"/>
        <v>0</v>
      </c>
      <c r="T229" s="4">
        <f t="shared" si="37"/>
        <v>0</v>
      </c>
      <c r="U229" s="4">
        <f t="shared" si="38"/>
        <v>0</v>
      </c>
      <c r="V229" s="4">
        <f t="shared" si="39"/>
        <v>0</v>
      </c>
      <c r="W229" s="4">
        <f t="shared" si="40"/>
        <v>0</v>
      </c>
      <c r="X229" s="4">
        <f t="shared" si="41"/>
        <v>0</v>
      </c>
    </row>
    <row r="230" spans="1:24">
      <c r="A230" s="13">
        <v>6</v>
      </c>
      <c r="B230" s="2">
        <v>310002496</v>
      </c>
      <c r="C230" s="1" t="s">
        <v>42</v>
      </c>
      <c r="D230" s="1" t="s">
        <v>115</v>
      </c>
      <c r="E230" s="12">
        <f>_xlfn.IFNA(VLOOKUP($B230,'FST OMT'!$C:$Y,$A230,0),0)</f>
        <v>0</v>
      </c>
      <c r="F230" s="12">
        <f>_xlfn.IFNA(VLOOKUP($B230,'FST CV'!$C:$Y,$A230,0),0)</f>
        <v>0</v>
      </c>
      <c r="G230" s="12">
        <f>_xlfn.IFNA(VLOOKUP($B230,'FST TT'!$C:$Y,$A230,0),0)</f>
        <v>0</v>
      </c>
      <c r="I230" s="4">
        <f>_xlfn.IFNA(VLOOKUP($B230,'FST OMT'!$C:$X,15,0),0)</f>
        <v>0</v>
      </c>
      <c r="J230" s="4">
        <f>_xlfn.IFNA(VLOOKUP($B230,'FST CV'!$C:$X,15,0),0)</f>
        <v>0</v>
      </c>
      <c r="K230" s="4">
        <f>_xlfn.IFNA(VLOOKUP($B230,'FST TT'!$C:$X,15,0),0)</f>
        <v>0</v>
      </c>
      <c r="N230" s="34">
        <f>VLOOKUP(B230,Master_Item!B:I,8,0)</f>
        <v>9.1199999999999992</v>
      </c>
      <c r="O230" s="4">
        <f t="shared" si="32"/>
        <v>0</v>
      </c>
      <c r="P230" s="4">
        <f t="shared" si="33"/>
        <v>0</v>
      </c>
      <c r="Q230" s="4">
        <f t="shared" si="34"/>
        <v>0</v>
      </c>
      <c r="R230" s="4">
        <f t="shared" si="35"/>
        <v>0</v>
      </c>
      <c r="S230" s="4">
        <f t="shared" si="36"/>
        <v>0</v>
      </c>
      <c r="T230" s="4">
        <f t="shared" si="37"/>
        <v>0</v>
      </c>
      <c r="U230" s="4">
        <f t="shared" si="38"/>
        <v>0</v>
      </c>
      <c r="V230" s="4">
        <f t="shared" si="39"/>
        <v>0</v>
      </c>
      <c r="W230" s="4">
        <f t="shared" si="40"/>
        <v>0</v>
      </c>
      <c r="X230" s="4">
        <f t="shared" si="41"/>
        <v>0</v>
      </c>
    </row>
    <row r="231" spans="1:24">
      <c r="A231" s="13">
        <v>7</v>
      </c>
      <c r="B231" s="2">
        <v>310002496</v>
      </c>
      <c r="C231" s="1" t="s">
        <v>42</v>
      </c>
      <c r="D231" s="1" t="s">
        <v>116</v>
      </c>
      <c r="E231" s="12">
        <f>_xlfn.IFNA(VLOOKUP($B231,'FST OMT'!$C:$Y,$A231,0),0)</f>
        <v>0</v>
      </c>
      <c r="F231" s="12">
        <f>_xlfn.IFNA(VLOOKUP($B231,'FST CV'!$C:$Y,$A231,0),0)</f>
        <v>0</v>
      </c>
      <c r="G231" s="12">
        <f>_xlfn.IFNA(VLOOKUP($B231,'FST TT'!$C:$Y,$A231,0),0)</f>
        <v>0</v>
      </c>
      <c r="I231" s="4">
        <f>_xlfn.IFNA(VLOOKUP($B231,'FST OMT'!$C:$X,16,0),0)</f>
        <v>0</v>
      </c>
      <c r="J231" s="4">
        <f>_xlfn.IFNA(VLOOKUP($B231,'FST CV'!$C:$X,16,0),0)</f>
        <v>0</v>
      </c>
      <c r="K231" s="4">
        <f>_xlfn.IFNA(VLOOKUP($B231,'FST TT'!$C:$X,16,0),0)</f>
        <v>0</v>
      </c>
      <c r="N231" s="34">
        <f>VLOOKUP(B231,Master_Item!B:I,8,0)</f>
        <v>9.1199999999999992</v>
      </c>
      <c r="O231" s="4">
        <f t="shared" si="32"/>
        <v>0</v>
      </c>
      <c r="P231" s="4">
        <f t="shared" si="33"/>
        <v>0</v>
      </c>
      <c r="Q231" s="4">
        <f t="shared" si="34"/>
        <v>0</v>
      </c>
      <c r="R231" s="4">
        <f t="shared" si="35"/>
        <v>0</v>
      </c>
      <c r="S231" s="4">
        <f t="shared" si="36"/>
        <v>0</v>
      </c>
      <c r="T231" s="4">
        <f t="shared" si="37"/>
        <v>0</v>
      </c>
      <c r="U231" s="4">
        <f t="shared" si="38"/>
        <v>0</v>
      </c>
      <c r="V231" s="4">
        <f t="shared" si="39"/>
        <v>0</v>
      </c>
      <c r="W231" s="4">
        <f t="shared" si="40"/>
        <v>0</v>
      </c>
      <c r="X231" s="4">
        <f t="shared" si="41"/>
        <v>0</v>
      </c>
    </row>
    <row r="232" spans="1:24">
      <c r="A232" s="13">
        <v>8</v>
      </c>
      <c r="B232" s="2">
        <v>310002496</v>
      </c>
      <c r="C232" s="1" t="s">
        <v>42</v>
      </c>
      <c r="D232" s="1" t="s">
        <v>117</v>
      </c>
      <c r="E232" s="12">
        <f>_xlfn.IFNA(VLOOKUP($B232,'FST OMT'!$C:$Y,$A232,0),0)</f>
        <v>0</v>
      </c>
      <c r="F232" s="12">
        <f>_xlfn.IFNA(VLOOKUP($B232,'FST CV'!$C:$Y,$A232,0),0)</f>
        <v>0</v>
      </c>
      <c r="G232" s="12">
        <f>_xlfn.IFNA(VLOOKUP($B232,'FST TT'!$C:$Y,$A232,0),0)</f>
        <v>0</v>
      </c>
      <c r="I232" s="4">
        <f>_xlfn.IFNA(VLOOKUP($B232,'FST OMT'!$C:$X,17,0),0)</f>
        <v>0</v>
      </c>
      <c r="J232" s="4">
        <f>_xlfn.IFNA(VLOOKUP($B232,'FST CV'!$C:$X,17,0),0)</f>
        <v>0</v>
      </c>
      <c r="K232" s="4">
        <f>_xlfn.IFNA(VLOOKUP($B232,'FST TT'!$C:$X,17,0),0)</f>
        <v>0</v>
      </c>
      <c r="N232" s="34">
        <f>VLOOKUP(B232,Master_Item!B:I,8,0)</f>
        <v>9.1199999999999992</v>
      </c>
      <c r="O232" s="4">
        <f t="shared" si="32"/>
        <v>0</v>
      </c>
      <c r="P232" s="4">
        <f t="shared" si="33"/>
        <v>0</v>
      </c>
      <c r="Q232" s="4">
        <f t="shared" si="34"/>
        <v>0</v>
      </c>
      <c r="R232" s="4">
        <f t="shared" si="35"/>
        <v>0</v>
      </c>
      <c r="S232" s="4">
        <f t="shared" si="36"/>
        <v>0</v>
      </c>
      <c r="T232" s="4">
        <f t="shared" si="37"/>
        <v>0</v>
      </c>
      <c r="U232" s="4">
        <f t="shared" si="38"/>
        <v>0</v>
      </c>
      <c r="V232" s="4">
        <f t="shared" si="39"/>
        <v>0</v>
      </c>
      <c r="W232" s="4">
        <f t="shared" si="40"/>
        <v>0</v>
      </c>
      <c r="X232" s="4">
        <f t="shared" si="41"/>
        <v>0</v>
      </c>
    </row>
    <row r="233" spans="1:24">
      <c r="A233" s="13">
        <v>9</v>
      </c>
      <c r="B233" s="2">
        <v>310002496</v>
      </c>
      <c r="C233" s="1" t="s">
        <v>42</v>
      </c>
      <c r="D233" s="1" t="s">
        <v>118</v>
      </c>
      <c r="E233" s="12">
        <f>_xlfn.IFNA(VLOOKUP($B233,'FST OMT'!$C:$Y,$A233,0),0)</f>
        <v>0</v>
      </c>
      <c r="F233" s="12">
        <f>_xlfn.IFNA(VLOOKUP($B233,'FST CV'!$C:$Y,$A233,0),0)</f>
        <v>0</v>
      </c>
      <c r="G233" s="12">
        <f>_xlfn.IFNA(VLOOKUP($B233,'FST TT'!$C:$Y,$A233,0),0)</f>
        <v>0</v>
      </c>
      <c r="I233" s="4">
        <f>_xlfn.IFNA(VLOOKUP($B233,'FST OMT'!$C:$X,18,0),0)</f>
        <v>0</v>
      </c>
      <c r="J233" s="4">
        <f>_xlfn.IFNA(VLOOKUP($B233,'FST CV'!$C:$X,18,0),0)</f>
        <v>0</v>
      </c>
      <c r="K233" s="4">
        <f>_xlfn.IFNA(VLOOKUP($B233,'FST TT'!$C:$X,18,0),0)</f>
        <v>0</v>
      </c>
      <c r="N233" s="34">
        <f>VLOOKUP(B233,Master_Item!B:I,8,0)</f>
        <v>9.1199999999999992</v>
      </c>
      <c r="O233" s="4">
        <f t="shared" si="32"/>
        <v>0</v>
      </c>
      <c r="P233" s="4">
        <f t="shared" si="33"/>
        <v>0</v>
      </c>
      <c r="Q233" s="4">
        <f t="shared" si="34"/>
        <v>0</v>
      </c>
      <c r="R233" s="4">
        <f t="shared" si="35"/>
        <v>0</v>
      </c>
      <c r="S233" s="4">
        <f t="shared" si="36"/>
        <v>0</v>
      </c>
      <c r="T233" s="4">
        <f t="shared" si="37"/>
        <v>0</v>
      </c>
      <c r="U233" s="4">
        <f t="shared" si="38"/>
        <v>0</v>
      </c>
      <c r="V233" s="4">
        <f t="shared" si="39"/>
        <v>0</v>
      </c>
      <c r="W233" s="4">
        <f t="shared" si="40"/>
        <v>0</v>
      </c>
      <c r="X233" s="4">
        <f t="shared" si="41"/>
        <v>0</v>
      </c>
    </row>
    <row r="234" spans="1:24">
      <c r="A234" s="13">
        <v>10</v>
      </c>
      <c r="B234" s="2">
        <v>310002496</v>
      </c>
      <c r="C234" s="1" t="s">
        <v>42</v>
      </c>
      <c r="D234" s="1" t="s">
        <v>119</v>
      </c>
      <c r="E234" s="12">
        <f>_xlfn.IFNA(VLOOKUP($B234,'FST OMT'!$C:$Y,$A234,0),0)</f>
        <v>0</v>
      </c>
      <c r="F234" s="12">
        <f>_xlfn.IFNA(VLOOKUP($B234,'FST CV'!$C:$Y,$A234,0),0)</f>
        <v>0</v>
      </c>
      <c r="G234" s="12">
        <f>_xlfn.IFNA(VLOOKUP($B234,'FST TT'!$C:$Y,$A234,0),0)</f>
        <v>0</v>
      </c>
      <c r="I234" s="4">
        <f>_xlfn.IFNA(VLOOKUP($B234,'FST OMT'!$C:$X,19,0),0)</f>
        <v>0</v>
      </c>
      <c r="J234" s="4">
        <f>_xlfn.IFNA(VLOOKUP($B234,'FST CV'!$C:$X,19,0),0)</f>
        <v>0</v>
      </c>
      <c r="K234" s="4">
        <f>_xlfn.IFNA(VLOOKUP($B234,'FST TT'!$C:$X,19,0),0)</f>
        <v>0</v>
      </c>
      <c r="N234" s="34">
        <f>VLOOKUP(B234,Master_Item!B:I,8,0)</f>
        <v>9.1199999999999992</v>
      </c>
      <c r="O234" s="4">
        <f t="shared" si="32"/>
        <v>0</v>
      </c>
      <c r="P234" s="4">
        <f t="shared" si="33"/>
        <v>0</v>
      </c>
      <c r="Q234" s="4">
        <f t="shared" si="34"/>
        <v>0</v>
      </c>
      <c r="R234" s="4">
        <f t="shared" si="35"/>
        <v>0</v>
      </c>
      <c r="S234" s="4">
        <f t="shared" si="36"/>
        <v>0</v>
      </c>
      <c r="T234" s="4">
        <f t="shared" si="37"/>
        <v>0</v>
      </c>
      <c r="U234" s="4">
        <f t="shared" si="38"/>
        <v>0</v>
      </c>
      <c r="V234" s="4">
        <f t="shared" si="39"/>
        <v>0</v>
      </c>
      <c r="W234" s="4">
        <f t="shared" si="40"/>
        <v>0</v>
      </c>
      <c r="X234" s="4">
        <f t="shared" si="41"/>
        <v>0</v>
      </c>
    </row>
    <row r="235" spans="1:24">
      <c r="A235" s="13">
        <v>11</v>
      </c>
      <c r="B235" s="2">
        <v>310002496</v>
      </c>
      <c r="C235" s="1" t="s">
        <v>42</v>
      </c>
      <c r="D235" s="1" t="s">
        <v>120</v>
      </c>
      <c r="E235" s="12">
        <f>_xlfn.IFNA(VLOOKUP($B235,'FST OMT'!$C:$Y,$A235,0),0)</f>
        <v>0</v>
      </c>
      <c r="F235" s="12">
        <f>_xlfn.IFNA(VLOOKUP($B235,'FST CV'!$C:$Y,$A235,0),0)</f>
        <v>0</v>
      </c>
      <c r="G235" s="12">
        <f>_xlfn.IFNA(VLOOKUP($B235,'FST TT'!$C:$Y,$A235,0),0)</f>
        <v>0</v>
      </c>
      <c r="I235" s="4">
        <f>_xlfn.IFNA(VLOOKUP($B235,'FST OMT'!$C:$X,20,0),0)</f>
        <v>0</v>
      </c>
      <c r="J235" s="4">
        <f>_xlfn.IFNA(VLOOKUP($B235,'FST CV'!$C:$X,20,0),0)</f>
        <v>0</v>
      </c>
      <c r="K235" s="4">
        <f>_xlfn.IFNA(VLOOKUP($B235,'FST TT'!$C:$X,20,0),0)</f>
        <v>0</v>
      </c>
      <c r="N235" s="34">
        <f>VLOOKUP(B235,Master_Item!B:I,8,0)</f>
        <v>9.1199999999999992</v>
      </c>
      <c r="O235" s="4">
        <f t="shared" si="32"/>
        <v>0</v>
      </c>
      <c r="P235" s="4">
        <f t="shared" si="33"/>
        <v>0</v>
      </c>
      <c r="Q235" s="4">
        <f t="shared" si="34"/>
        <v>0</v>
      </c>
      <c r="R235" s="4">
        <f t="shared" si="35"/>
        <v>0</v>
      </c>
      <c r="S235" s="4">
        <f t="shared" si="36"/>
        <v>0</v>
      </c>
      <c r="T235" s="4">
        <f t="shared" si="37"/>
        <v>0</v>
      </c>
      <c r="U235" s="4">
        <f t="shared" si="38"/>
        <v>0</v>
      </c>
      <c r="V235" s="4">
        <f t="shared" si="39"/>
        <v>0</v>
      </c>
      <c r="W235" s="4">
        <f t="shared" si="40"/>
        <v>0</v>
      </c>
      <c r="X235" s="4">
        <f t="shared" si="41"/>
        <v>0</v>
      </c>
    </row>
    <row r="236" spans="1:24">
      <c r="A236" s="13">
        <v>12</v>
      </c>
      <c r="B236" s="2">
        <v>310002496</v>
      </c>
      <c r="C236" s="1" t="s">
        <v>42</v>
      </c>
      <c r="D236" s="1" t="s">
        <v>121</v>
      </c>
      <c r="E236" s="12">
        <f>_xlfn.IFNA(VLOOKUP($B236,'FST OMT'!$C:$Y,$A236,0),0)</f>
        <v>0</v>
      </c>
      <c r="F236" s="12">
        <f>_xlfn.IFNA(VLOOKUP($B236,'FST CV'!$C:$Y,$A236,0),0)</f>
        <v>0</v>
      </c>
      <c r="G236" s="12">
        <f>_xlfn.IFNA(VLOOKUP($B236,'FST TT'!$C:$Y,$A236,0),0)</f>
        <v>0</v>
      </c>
      <c r="I236" s="4">
        <f>_xlfn.IFNA(VLOOKUP($B236,'FST OMT'!$C:$X,21,0),0)</f>
        <v>0</v>
      </c>
      <c r="J236" s="4">
        <f>_xlfn.IFNA(VLOOKUP($B236,'FST CV'!$C:$X,21,0),0)</f>
        <v>0</v>
      </c>
      <c r="K236" s="4">
        <f>_xlfn.IFNA(VLOOKUP($B236,'FST TT'!$C:$X,21,0),0)</f>
        <v>0</v>
      </c>
      <c r="N236" s="34">
        <f>VLOOKUP(B236,Master_Item!B:I,8,0)</f>
        <v>9.1199999999999992</v>
      </c>
      <c r="O236" s="4">
        <f t="shared" si="32"/>
        <v>0</v>
      </c>
      <c r="P236" s="4">
        <f t="shared" si="33"/>
        <v>0</v>
      </c>
      <c r="Q236" s="4">
        <f t="shared" si="34"/>
        <v>0</v>
      </c>
      <c r="R236" s="4">
        <f t="shared" si="35"/>
        <v>0</v>
      </c>
      <c r="S236" s="4">
        <f t="shared" si="36"/>
        <v>0</v>
      </c>
      <c r="T236" s="4">
        <f t="shared" si="37"/>
        <v>0</v>
      </c>
      <c r="U236" s="4">
        <f t="shared" si="38"/>
        <v>0</v>
      </c>
      <c r="V236" s="4">
        <f t="shared" si="39"/>
        <v>0</v>
      </c>
      <c r="W236" s="4">
        <f t="shared" si="40"/>
        <v>0</v>
      </c>
      <c r="X236" s="4">
        <f t="shared" si="41"/>
        <v>0</v>
      </c>
    </row>
    <row r="237" spans="1:24">
      <c r="A237" s="13">
        <v>13</v>
      </c>
      <c r="B237" s="2">
        <v>310002496</v>
      </c>
      <c r="C237" s="1" t="s">
        <v>42</v>
      </c>
      <c r="D237" s="1" t="s">
        <v>122</v>
      </c>
      <c r="E237" s="12">
        <f>_xlfn.IFNA(VLOOKUP($B237,'FST OMT'!$C:$Y,$A237,0),0)</f>
        <v>0</v>
      </c>
      <c r="F237" s="12">
        <f>_xlfn.IFNA(VLOOKUP($B237,'FST CV'!$C:$Y,$A237,0),0)</f>
        <v>0</v>
      </c>
      <c r="G237" s="12">
        <f>_xlfn.IFNA(VLOOKUP($B237,'FST TT'!$C:$Y,$A237,0),0)</f>
        <v>0</v>
      </c>
      <c r="I237" s="4">
        <f>_xlfn.IFNA(VLOOKUP($B237,'FST OMT'!$C:$X,22,0),0)</f>
        <v>0</v>
      </c>
      <c r="J237" s="4">
        <f>_xlfn.IFNA(VLOOKUP($B237,'FST CV'!$C:$X,22,0),0)</f>
        <v>0</v>
      </c>
      <c r="K237" s="4">
        <f>_xlfn.IFNA(VLOOKUP($B237,'FST TT'!$C:$X,22,0),0)</f>
        <v>0</v>
      </c>
      <c r="N237" s="34">
        <f>VLOOKUP(B237,Master_Item!B:I,8,0)</f>
        <v>9.1199999999999992</v>
      </c>
      <c r="O237" s="4">
        <f t="shared" si="32"/>
        <v>0</v>
      </c>
      <c r="P237" s="4">
        <f t="shared" si="33"/>
        <v>0</v>
      </c>
      <c r="Q237" s="4">
        <f t="shared" si="34"/>
        <v>0</v>
      </c>
      <c r="R237" s="4">
        <f t="shared" si="35"/>
        <v>0</v>
      </c>
      <c r="S237" s="4">
        <f t="shared" si="36"/>
        <v>0</v>
      </c>
      <c r="T237" s="4">
        <f t="shared" si="37"/>
        <v>0</v>
      </c>
      <c r="U237" s="4">
        <f t="shared" si="38"/>
        <v>0</v>
      </c>
      <c r="V237" s="4">
        <f t="shared" si="39"/>
        <v>0</v>
      </c>
      <c r="W237" s="4">
        <f t="shared" si="40"/>
        <v>0</v>
      </c>
      <c r="X237" s="4">
        <f t="shared" si="41"/>
        <v>0</v>
      </c>
    </row>
    <row r="238" spans="1:24">
      <c r="A238" s="13">
        <v>11</v>
      </c>
      <c r="B238" s="2">
        <v>310002496</v>
      </c>
      <c r="C238" s="1" t="s">
        <v>42</v>
      </c>
      <c r="D238" s="1" t="s">
        <v>123</v>
      </c>
      <c r="H238" s="4">
        <f>_xlfn.IFNA(VLOOKUP(B238,'FST MT'!A:M,$A238,0),0)</f>
        <v>0</v>
      </c>
      <c r="I238" s="1"/>
      <c r="J238" s="1"/>
      <c r="K238" s="1"/>
      <c r="L238" s="4">
        <f>_xlfn.IFNA(VLOOKUP(B238,'FST MT'!C:BP,66,0),0)</f>
        <v>0</v>
      </c>
      <c r="N238" s="34">
        <f>VLOOKUP(B238,Master_Item!B:I,8,0)</f>
        <v>9.1199999999999992</v>
      </c>
      <c r="O238" s="4">
        <f t="shared" si="32"/>
        <v>0</v>
      </c>
      <c r="P238" s="4">
        <f t="shared" si="33"/>
        <v>0</v>
      </c>
      <c r="Q238" s="4">
        <f t="shared" si="34"/>
        <v>0</v>
      </c>
      <c r="R238" s="4">
        <f t="shared" si="35"/>
        <v>0</v>
      </c>
      <c r="S238" s="4">
        <f t="shared" si="36"/>
        <v>0</v>
      </c>
      <c r="T238" s="4">
        <f t="shared" si="37"/>
        <v>0</v>
      </c>
      <c r="U238" s="4">
        <f t="shared" si="38"/>
        <v>0</v>
      </c>
      <c r="V238" s="4">
        <f t="shared" si="39"/>
        <v>0</v>
      </c>
      <c r="W238" s="4">
        <f t="shared" si="40"/>
        <v>0</v>
      </c>
      <c r="X238" s="4">
        <f t="shared" si="41"/>
        <v>0</v>
      </c>
    </row>
    <row r="239" spans="1:24">
      <c r="A239" s="13">
        <v>6</v>
      </c>
      <c r="B239" s="2">
        <v>310002497</v>
      </c>
      <c r="C239" s="1" t="s">
        <v>43</v>
      </c>
      <c r="D239" s="1" t="s">
        <v>115</v>
      </c>
      <c r="E239" s="12">
        <f>_xlfn.IFNA(VLOOKUP($B239,'FST OMT'!$C:$Y,$A239,0),0)</f>
        <v>0</v>
      </c>
      <c r="F239" s="12">
        <f>_xlfn.IFNA(VLOOKUP($B239,'FST CV'!$C:$Y,$A239,0),0)</f>
        <v>0</v>
      </c>
      <c r="G239" s="12">
        <f>_xlfn.IFNA(VLOOKUP($B239,'FST TT'!$C:$Y,$A239,0),0)</f>
        <v>0</v>
      </c>
      <c r="I239" s="4">
        <f>_xlfn.IFNA(VLOOKUP($B239,'FST OMT'!$C:$X,15,0),0)</f>
        <v>0</v>
      </c>
      <c r="J239" s="4">
        <f>_xlfn.IFNA(VLOOKUP($B239,'FST CV'!$C:$X,15,0),0)</f>
        <v>0</v>
      </c>
      <c r="K239" s="4">
        <f>_xlfn.IFNA(VLOOKUP($B239,'FST TT'!$C:$X,15,0),0)</f>
        <v>0</v>
      </c>
      <c r="N239" s="34">
        <f>VLOOKUP(B239,Master_Item!B:I,8,0)</f>
        <v>9.1199999999999992</v>
      </c>
      <c r="O239" s="4">
        <f t="shared" si="32"/>
        <v>0</v>
      </c>
      <c r="P239" s="4">
        <f t="shared" si="33"/>
        <v>0</v>
      </c>
      <c r="Q239" s="4">
        <f t="shared" si="34"/>
        <v>0</v>
      </c>
      <c r="R239" s="4">
        <f t="shared" si="35"/>
        <v>0</v>
      </c>
      <c r="S239" s="4">
        <f t="shared" si="36"/>
        <v>0</v>
      </c>
      <c r="T239" s="4">
        <f t="shared" si="37"/>
        <v>0</v>
      </c>
      <c r="U239" s="4">
        <f t="shared" si="38"/>
        <v>0</v>
      </c>
      <c r="V239" s="4">
        <f t="shared" si="39"/>
        <v>0</v>
      </c>
      <c r="W239" s="4">
        <f t="shared" si="40"/>
        <v>0</v>
      </c>
      <c r="X239" s="4">
        <f t="shared" si="41"/>
        <v>0</v>
      </c>
    </row>
    <row r="240" spans="1:24">
      <c r="A240" s="13">
        <v>7</v>
      </c>
      <c r="B240" s="2">
        <v>310002497</v>
      </c>
      <c r="C240" s="1" t="s">
        <v>43</v>
      </c>
      <c r="D240" s="1" t="s">
        <v>116</v>
      </c>
      <c r="E240" s="12">
        <f>_xlfn.IFNA(VLOOKUP($B240,'FST OMT'!$C:$Y,$A240,0),0)</f>
        <v>0</v>
      </c>
      <c r="F240" s="12">
        <f>_xlfn.IFNA(VLOOKUP($B240,'FST CV'!$C:$Y,$A240,0),0)</f>
        <v>0</v>
      </c>
      <c r="G240" s="12">
        <f>_xlfn.IFNA(VLOOKUP($B240,'FST TT'!$C:$Y,$A240,0),0)</f>
        <v>0</v>
      </c>
      <c r="I240" s="4">
        <f>_xlfn.IFNA(VLOOKUP($B240,'FST OMT'!$C:$X,16,0),0)</f>
        <v>0</v>
      </c>
      <c r="J240" s="4">
        <f>_xlfn.IFNA(VLOOKUP($B240,'FST CV'!$C:$X,16,0),0)</f>
        <v>0</v>
      </c>
      <c r="K240" s="4">
        <f>_xlfn.IFNA(VLOOKUP($B240,'FST TT'!$C:$X,16,0),0)</f>
        <v>0</v>
      </c>
      <c r="N240" s="34">
        <f>VLOOKUP(B240,Master_Item!B:I,8,0)</f>
        <v>9.1199999999999992</v>
      </c>
      <c r="O240" s="4">
        <f t="shared" si="32"/>
        <v>0</v>
      </c>
      <c r="P240" s="4">
        <f t="shared" si="33"/>
        <v>0</v>
      </c>
      <c r="Q240" s="4">
        <f t="shared" si="34"/>
        <v>0</v>
      </c>
      <c r="R240" s="4">
        <f t="shared" si="35"/>
        <v>0</v>
      </c>
      <c r="S240" s="4">
        <f t="shared" si="36"/>
        <v>0</v>
      </c>
      <c r="T240" s="4">
        <f t="shared" si="37"/>
        <v>0</v>
      </c>
      <c r="U240" s="4">
        <f t="shared" si="38"/>
        <v>0</v>
      </c>
      <c r="V240" s="4">
        <f t="shared" si="39"/>
        <v>0</v>
      </c>
      <c r="W240" s="4">
        <f t="shared" si="40"/>
        <v>0</v>
      </c>
      <c r="X240" s="4">
        <f t="shared" si="41"/>
        <v>0</v>
      </c>
    </row>
    <row r="241" spans="1:24">
      <c r="A241" s="13">
        <v>8</v>
      </c>
      <c r="B241" s="2">
        <v>310002497</v>
      </c>
      <c r="C241" s="1" t="s">
        <v>43</v>
      </c>
      <c r="D241" s="1" t="s">
        <v>117</v>
      </c>
      <c r="E241" s="12">
        <f>_xlfn.IFNA(VLOOKUP($B241,'FST OMT'!$C:$Y,$A241,0),0)</f>
        <v>0</v>
      </c>
      <c r="F241" s="12">
        <f>_xlfn.IFNA(VLOOKUP($B241,'FST CV'!$C:$Y,$A241,0),0)</f>
        <v>0</v>
      </c>
      <c r="G241" s="12">
        <f>_xlfn.IFNA(VLOOKUP($B241,'FST TT'!$C:$Y,$A241,0),0)</f>
        <v>0</v>
      </c>
      <c r="I241" s="4">
        <f>_xlfn.IFNA(VLOOKUP($B241,'FST OMT'!$C:$X,17,0),0)</f>
        <v>0</v>
      </c>
      <c r="J241" s="4">
        <f>_xlfn.IFNA(VLOOKUP($B241,'FST CV'!$C:$X,17,0),0)</f>
        <v>0</v>
      </c>
      <c r="K241" s="4">
        <f>_xlfn.IFNA(VLOOKUP($B241,'FST TT'!$C:$X,17,0),0)</f>
        <v>0</v>
      </c>
      <c r="N241" s="34">
        <f>VLOOKUP(B241,Master_Item!B:I,8,0)</f>
        <v>9.1199999999999992</v>
      </c>
      <c r="O241" s="4">
        <f t="shared" si="32"/>
        <v>0</v>
      </c>
      <c r="P241" s="4">
        <f t="shared" si="33"/>
        <v>0</v>
      </c>
      <c r="Q241" s="4">
        <f t="shared" si="34"/>
        <v>0</v>
      </c>
      <c r="R241" s="4">
        <f t="shared" si="35"/>
        <v>0</v>
      </c>
      <c r="S241" s="4">
        <f t="shared" si="36"/>
        <v>0</v>
      </c>
      <c r="T241" s="4">
        <f t="shared" si="37"/>
        <v>0</v>
      </c>
      <c r="U241" s="4">
        <f t="shared" si="38"/>
        <v>0</v>
      </c>
      <c r="V241" s="4">
        <f t="shared" si="39"/>
        <v>0</v>
      </c>
      <c r="W241" s="4">
        <f t="shared" si="40"/>
        <v>0</v>
      </c>
      <c r="X241" s="4">
        <f t="shared" si="41"/>
        <v>0</v>
      </c>
    </row>
    <row r="242" spans="1:24">
      <c r="A242" s="13">
        <v>9</v>
      </c>
      <c r="B242" s="2">
        <v>310002497</v>
      </c>
      <c r="C242" s="1" t="s">
        <v>43</v>
      </c>
      <c r="D242" s="1" t="s">
        <v>118</v>
      </c>
      <c r="E242" s="12">
        <f>_xlfn.IFNA(VLOOKUP($B242,'FST OMT'!$C:$Y,$A242,0),0)</f>
        <v>0</v>
      </c>
      <c r="F242" s="12">
        <f>_xlfn.IFNA(VLOOKUP($B242,'FST CV'!$C:$Y,$A242,0),0)</f>
        <v>0</v>
      </c>
      <c r="G242" s="12">
        <f>_xlfn.IFNA(VLOOKUP($B242,'FST TT'!$C:$Y,$A242,0),0)</f>
        <v>0</v>
      </c>
      <c r="I242" s="4">
        <f>_xlfn.IFNA(VLOOKUP($B242,'FST OMT'!$C:$X,18,0),0)</f>
        <v>0</v>
      </c>
      <c r="J242" s="4">
        <f>_xlfn.IFNA(VLOOKUP($B242,'FST CV'!$C:$X,18,0),0)</f>
        <v>0</v>
      </c>
      <c r="K242" s="4">
        <f>_xlfn.IFNA(VLOOKUP($B242,'FST TT'!$C:$X,18,0),0)</f>
        <v>0</v>
      </c>
      <c r="N242" s="34">
        <f>VLOOKUP(B242,Master_Item!B:I,8,0)</f>
        <v>9.1199999999999992</v>
      </c>
      <c r="O242" s="4">
        <f t="shared" si="32"/>
        <v>0</v>
      </c>
      <c r="P242" s="4">
        <f t="shared" si="33"/>
        <v>0</v>
      </c>
      <c r="Q242" s="4">
        <f t="shared" si="34"/>
        <v>0</v>
      </c>
      <c r="R242" s="4">
        <f t="shared" si="35"/>
        <v>0</v>
      </c>
      <c r="S242" s="4">
        <f t="shared" si="36"/>
        <v>0</v>
      </c>
      <c r="T242" s="4">
        <f t="shared" si="37"/>
        <v>0</v>
      </c>
      <c r="U242" s="4">
        <f t="shared" si="38"/>
        <v>0</v>
      </c>
      <c r="V242" s="4">
        <f t="shared" si="39"/>
        <v>0</v>
      </c>
      <c r="W242" s="4">
        <f t="shared" si="40"/>
        <v>0</v>
      </c>
      <c r="X242" s="4">
        <f t="shared" si="41"/>
        <v>0</v>
      </c>
    </row>
    <row r="243" spans="1:24">
      <c r="A243" s="13">
        <v>10</v>
      </c>
      <c r="B243" s="2">
        <v>310002497</v>
      </c>
      <c r="C243" s="1" t="s">
        <v>43</v>
      </c>
      <c r="D243" s="1" t="s">
        <v>119</v>
      </c>
      <c r="E243" s="12">
        <f>_xlfn.IFNA(VLOOKUP($B243,'FST OMT'!$C:$Y,$A243,0),0)</f>
        <v>0</v>
      </c>
      <c r="F243" s="12">
        <f>_xlfn.IFNA(VLOOKUP($B243,'FST CV'!$C:$Y,$A243,0),0)</f>
        <v>0</v>
      </c>
      <c r="G243" s="12">
        <f>_xlfn.IFNA(VLOOKUP($B243,'FST TT'!$C:$Y,$A243,0),0)</f>
        <v>0</v>
      </c>
      <c r="I243" s="4">
        <f>_xlfn.IFNA(VLOOKUP($B243,'FST OMT'!$C:$X,19,0),0)</f>
        <v>0</v>
      </c>
      <c r="J243" s="4">
        <f>_xlfn.IFNA(VLOOKUP($B243,'FST CV'!$C:$X,19,0),0)</f>
        <v>0</v>
      </c>
      <c r="K243" s="4">
        <f>_xlfn.IFNA(VLOOKUP($B243,'FST TT'!$C:$X,19,0),0)</f>
        <v>0</v>
      </c>
      <c r="N243" s="34">
        <f>VLOOKUP(B243,Master_Item!B:I,8,0)</f>
        <v>9.1199999999999992</v>
      </c>
      <c r="O243" s="4">
        <f t="shared" si="32"/>
        <v>0</v>
      </c>
      <c r="P243" s="4">
        <f t="shared" si="33"/>
        <v>0</v>
      </c>
      <c r="Q243" s="4">
        <f t="shared" si="34"/>
        <v>0</v>
      </c>
      <c r="R243" s="4">
        <f t="shared" si="35"/>
        <v>0</v>
      </c>
      <c r="S243" s="4">
        <f t="shared" si="36"/>
        <v>0</v>
      </c>
      <c r="T243" s="4">
        <f t="shared" si="37"/>
        <v>0</v>
      </c>
      <c r="U243" s="4">
        <f t="shared" si="38"/>
        <v>0</v>
      </c>
      <c r="V243" s="4">
        <f t="shared" si="39"/>
        <v>0</v>
      </c>
      <c r="W243" s="4">
        <f t="shared" si="40"/>
        <v>0</v>
      </c>
      <c r="X243" s="4">
        <f t="shared" si="41"/>
        <v>0</v>
      </c>
    </row>
    <row r="244" spans="1:24">
      <c r="A244" s="13">
        <v>11</v>
      </c>
      <c r="B244" s="2">
        <v>310002497</v>
      </c>
      <c r="C244" s="1" t="s">
        <v>43</v>
      </c>
      <c r="D244" s="1" t="s">
        <v>120</v>
      </c>
      <c r="E244" s="12">
        <f>_xlfn.IFNA(VLOOKUP($B244,'FST OMT'!$C:$Y,$A244,0),0)</f>
        <v>0</v>
      </c>
      <c r="F244" s="12">
        <f>_xlfn.IFNA(VLOOKUP($B244,'FST CV'!$C:$Y,$A244,0),0)</f>
        <v>0</v>
      </c>
      <c r="G244" s="12">
        <f>_xlfn.IFNA(VLOOKUP($B244,'FST TT'!$C:$Y,$A244,0),0)</f>
        <v>0</v>
      </c>
      <c r="I244" s="4">
        <f>_xlfn.IFNA(VLOOKUP($B244,'FST OMT'!$C:$X,20,0),0)</f>
        <v>0</v>
      </c>
      <c r="J244" s="4">
        <f>_xlfn.IFNA(VLOOKUP($B244,'FST CV'!$C:$X,20,0),0)</f>
        <v>0</v>
      </c>
      <c r="K244" s="4">
        <f>_xlfn.IFNA(VLOOKUP($B244,'FST TT'!$C:$X,20,0),0)</f>
        <v>0</v>
      </c>
      <c r="N244" s="34">
        <f>VLOOKUP(B244,Master_Item!B:I,8,0)</f>
        <v>9.1199999999999992</v>
      </c>
      <c r="O244" s="4">
        <f t="shared" si="32"/>
        <v>0</v>
      </c>
      <c r="P244" s="4">
        <f t="shared" si="33"/>
        <v>0</v>
      </c>
      <c r="Q244" s="4">
        <f t="shared" si="34"/>
        <v>0</v>
      </c>
      <c r="R244" s="4">
        <f t="shared" si="35"/>
        <v>0</v>
      </c>
      <c r="S244" s="4">
        <f t="shared" si="36"/>
        <v>0</v>
      </c>
      <c r="T244" s="4">
        <f t="shared" si="37"/>
        <v>0</v>
      </c>
      <c r="U244" s="4">
        <f t="shared" si="38"/>
        <v>0</v>
      </c>
      <c r="V244" s="4">
        <f t="shared" si="39"/>
        <v>0</v>
      </c>
      <c r="W244" s="4">
        <f t="shared" si="40"/>
        <v>0</v>
      </c>
      <c r="X244" s="4">
        <f t="shared" si="41"/>
        <v>0</v>
      </c>
    </row>
    <row r="245" spans="1:24">
      <c r="A245" s="13">
        <v>12</v>
      </c>
      <c r="B245" s="2">
        <v>310002497</v>
      </c>
      <c r="C245" s="1" t="s">
        <v>43</v>
      </c>
      <c r="D245" s="1" t="s">
        <v>121</v>
      </c>
      <c r="E245" s="12">
        <f>_xlfn.IFNA(VLOOKUP($B245,'FST OMT'!$C:$Y,$A245,0),0)</f>
        <v>0</v>
      </c>
      <c r="F245" s="12">
        <f>_xlfn.IFNA(VLOOKUP($B245,'FST CV'!$C:$Y,$A245,0),0)</f>
        <v>0</v>
      </c>
      <c r="G245" s="12">
        <f>_xlfn.IFNA(VLOOKUP($B245,'FST TT'!$C:$Y,$A245,0),0)</f>
        <v>0</v>
      </c>
      <c r="I245" s="4">
        <f>_xlfn.IFNA(VLOOKUP($B245,'FST OMT'!$C:$X,21,0),0)</f>
        <v>0</v>
      </c>
      <c r="J245" s="4">
        <f>_xlfn.IFNA(VLOOKUP($B245,'FST CV'!$C:$X,21,0),0)</f>
        <v>0</v>
      </c>
      <c r="K245" s="4">
        <f>_xlfn.IFNA(VLOOKUP($B245,'FST TT'!$C:$X,21,0),0)</f>
        <v>0</v>
      </c>
      <c r="N245" s="34">
        <f>VLOOKUP(B245,Master_Item!B:I,8,0)</f>
        <v>9.1199999999999992</v>
      </c>
      <c r="O245" s="4">
        <f t="shared" si="32"/>
        <v>0</v>
      </c>
      <c r="P245" s="4">
        <f t="shared" si="33"/>
        <v>0</v>
      </c>
      <c r="Q245" s="4">
        <f t="shared" si="34"/>
        <v>0</v>
      </c>
      <c r="R245" s="4">
        <f t="shared" si="35"/>
        <v>0</v>
      </c>
      <c r="S245" s="4">
        <f t="shared" si="36"/>
        <v>0</v>
      </c>
      <c r="T245" s="4">
        <f t="shared" si="37"/>
        <v>0</v>
      </c>
      <c r="U245" s="4">
        <f t="shared" si="38"/>
        <v>0</v>
      </c>
      <c r="V245" s="4">
        <f t="shared" si="39"/>
        <v>0</v>
      </c>
      <c r="W245" s="4">
        <f t="shared" si="40"/>
        <v>0</v>
      </c>
      <c r="X245" s="4">
        <f t="shared" si="41"/>
        <v>0</v>
      </c>
    </row>
    <row r="246" spans="1:24">
      <c r="A246" s="13">
        <v>13</v>
      </c>
      <c r="B246" s="2">
        <v>310002497</v>
      </c>
      <c r="C246" s="1" t="s">
        <v>43</v>
      </c>
      <c r="D246" s="1" t="s">
        <v>122</v>
      </c>
      <c r="E246" s="12">
        <f>_xlfn.IFNA(VLOOKUP($B246,'FST OMT'!$C:$Y,$A246,0),0)</f>
        <v>0</v>
      </c>
      <c r="F246" s="12">
        <f>_xlfn.IFNA(VLOOKUP($B246,'FST CV'!$C:$Y,$A246,0),0)</f>
        <v>0</v>
      </c>
      <c r="G246" s="12">
        <f>_xlfn.IFNA(VLOOKUP($B246,'FST TT'!$C:$Y,$A246,0),0)</f>
        <v>0</v>
      </c>
      <c r="I246" s="4">
        <f>_xlfn.IFNA(VLOOKUP($B246,'FST OMT'!$C:$X,22,0),0)</f>
        <v>0</v>
      </c>
      <c r="J246" s="4">
        <f>_xlfn.IFNA(VLOOKUP($B246,'FST CV'!$C:$X,22,0),0)</f>
        <v>0</v>
      </c>
      <c r="K246" s="4">
        <f>_xlfn.IFNA(VLOOKUP($B246,'FST TT'!$C:$X,22,0),0)</f>
        <v>0</v>
      </c>
      <c r="N246" s="34">
        <f>VLOOKUP(B246,Master_Item!B:I,8,0)</f>
        <v>9.1199999999999992</v>
      </c>
      <c r="O246" s="4">
        <f t="shared" si="32"/>
        <v>0</v>
      </c>
      <c r="P246" s="4">
        <f t="shared" si="33"/>
        <v>0</v>
      </c>
      <c r="Q246" s="4">
        <f t="shared" si="34"/>
        <v>0</v>
      </c>
      <c r="R246" s="4">
        <f t="shared" si="35"/>
        <v>0</v>
      </c>
      <c r="S246" s="4">
        <f t="shared" si="36"/>
        <v>0</v>
      </c>
      <c r="T246" s="4">
        <f t="shared" si="37"/>
        <v>0</v>
      </c>
      <c r="U246" s="4">
        <f t="shared" si="38"/>
        <v>0</v>
      </c>
      <c r="V246" s="4">
        <f t="shared" si="39"/>
        <v>0</v>
      </c>
      <c r="W246" s="4">
        <f t="shared" si="40"/>
        <v>0</v>
      </c>
      <c r="X246" s="4">
        <f t="shared" si="41"/>
        <v>0</v>
      </c>
    </row>
    <row r="247" spans="1:24">
      <c r="A247" s="13">
        <v>11</v>
      </c>
      <c r="B247" s="2">
        <v>310002497</v>
      </c>
      <c r="C247" s="1" t="s">
        <v>43</v>
      </c>
      <c r="D247" s="1" t="s">
        <v>123</v>
      </c>
      <c r="H247" s="4">
        <f>_xlfn.IFNA(VLOOKUP(B247,'FST MT'!A:M,$A247,0),0)</f>
        <v>0</v>
      </c>
      <c r="I247" s="1"/>
      <c r="J247" s="1"/>
      <c r="K247" s="1"/>
      <c r="L247" s="4">
        <f>_xlfn.IFNA(VLOOKUP(B247,'FST MT'!C:BP,66,0),0)</f>
        <v>0</v>
      </c>
      <c r="N247" s="34">
        <f>VLOOKUP(B247,Master_Item!B:I,8,0)</f>
        <v>9.1199999999999992</v>
      </c>
      <c r="O247" s="4">
        <f t="shared" si="32"/>
        <v>0</v>
      </c>
      <c r="P247" s="4">
        <f t="shared" si="33"/>
        <v>0</v>
      </c>
      <c r="Q247" s="4">
        <f t="shared" si="34"/>
        <v>0</v>
      </c>
      <c r="R247" s="4">
        <f t="shared" si="35"/>
        <v>0</v>
      </c>
      <c r="S247" s="4">
        <f t="shared" si="36"/>
        <v>0</v>
      </c>
      <c r="T247" s="4">
        <f t="shared" si="37"/>
        <v>0</v>
      </c>
      <c r="U247" s="4">
        <f t="shared" si="38"/>
        <v>0</v>
      </c>
      <c r="V247" s="4">
        <f t="shared" si="39"/>
        <v>0</v>
      </c>
      <c r="W247" s="4">
        <f t="shared" si="40"/>
        <v>0</v>
      </c>
      <c r="X247" s="4">
        <f t="shared" si="41"/>
        <v>0</v>
      </c>
    </row>
    <row r="248" spans="1:24">
      <c r="A248" s="13">
        <v>6</v>
      </c>
      <c r="B248" s="2">
        <v>310002531</v>
      </c>
      <c r="C248" s="1" t="s">
        <v>57</v>
      </c>
      <c r="D248" s="1" t="s">
        <v>115</v>
      </c>
      <c r="E248" s="12">
        <f>_xlfn.IFNA(VLOOKUP($B248,'FST OMT'!$C:$Y,$A248,0),0)</f>
        <v>0</v>
      </c>
      <c r="F248" s="12">
        <f>_xlfn.IFNA(VLOOKUP($B248,'FST CV'!$C:$Y,$A248,0),0)</f>
        <v>0</v>
      </c>
      <c r="G248" s="12">
        <f>_xlfn.IFNA(VLOOKUP($B248,'FST TT'!$C:$Y,$A248,0),0)</f>
        <v>0</v>
      </c>
      <c r="I248" s="4">
        <f>_xlfn.IFNA(VLOOKUP($B248,'FST OMT'!$C:$X,15,0),0)</f>
        <v>0</v>
      </c>
      <c r="J248" s="4">
        <f>_xlfn.IFNA(VLOOKUP($B248,'FST CV'!$C:$X,15,0),0)</f>
        <v>0</v>
      </c>
      <c r="K248" s="4">
        <f>_xlfn.IFNA(VLOOKUP($B248,'FST TT'!$C:$X,15,0),0)</f>
        <v>0</v>
      </c>
      <c r="N248" s="34">
        <f>VLOOKUP(B248,Master_Item!B:I,8,0)</f>
        <v>8.4</v>
      </c>
      <c r="O248" s="4">
        <f t="shared" si="32"/>
        <v>0</v>
      </c>
      <c r="P248" s="4">
        <f t="shared" si="33"/>
        <v>0</v>
      </c>
      <c r="Q248" s="4">
        <f t="shared" si="34"/>
        <v>0</v>
      </c>
      <c r="R248" s="4">
        <f t="shared" si="35"/>
        <v>0</v>
      </c>
      <c r="S248" s="4">
        <f t="shared" si="36"/>
        <v>0</v>
      </c>
      <c r="T248" s="4">
        <f t="shared" si="37"/>
        <v>0</v>
      </c>
      <c r="U248" s="4">
        <f t="shared" si="38"/>
        <v>0</v>
      </c>
      <c r="V248" s="4">
        <f t="shared" si="39"/>
        <v>0</v>
      </c>
      <c r="W248" s="4">
        <f t="shared" si="40"/>
        <v>0</v>
      </c>
      <c r="X248" s="4">
        <f t="shared" si="41"/>
        <v>0</v>
      </c>
    </row>
    <row r="249" spans="1:24">
      <c r="A249" s="13">
        <v>7</v>
      </c>
      <c r="B249" s="2">
        <v>310002531</v>
      </c>
      <c r="C249" s="1" t="s">
        <v>57</v>
      </c>
      <c r="D249" s="1" t="s">
        <v>116</v>
      </c>
      <c r="E249" s="12">
        <f>_xlfn.IFNA(VLOOKUP($B249,'FST OMT'!$C:$Y,$A249,0),0)</f>
        <v>0</v>
      </c>
      <c r="F249" s="12">
        <f>_xlfn.IFNA(VLOOKUP($B249,'FST CV'!$C:$Y,$A249,0),0)</f>
        <v>0</v>
      </c>
      <c r="G249" s="12">
        <f>_xlfn.IFNA(VLOOKUP($B249,'FST TT'!$C:$Y,$A249,0),0)</f>
        <v>0</v>
      </c>
      <c r="I249" s="4">
        <f>_xlfn.IFNA(VLOOKUP($B249,'FST OMT'!$C:$X,16,0),0)</f>
        <v>0</v>
      </c>
      <c r="J249" s="4">
        <f>_xlfn.IFNA(VLOOKUP($B249,'FST CV'!$C:$X,16,0),0)</f>
        <v>0</v>
      </c>
      <c r="K249" s="4">
        <f>_xlfn.IFNA(VLOOKUP($B249,'FST TT'!$C:$X,16,0),0)</f>
        <v>0</v>
      </c>
      <c r="N249" s="34">
        <f>VLOOKUP(B249,Master_Item!B:I,8,0)</f>
        <v>8.4</v>
      </c>
      <c r="O249" s="4">
        <f t="shared" si="32"/>
        <v>0</v>
      </c>
      <c r="P249" s="4">
        <f t="shared" si="33"/>
        <v>0</v>
      </c>
      <c r="Q249" s="4">
        <f t="shared" si="34"/>
        <v>0</v>
      </c>
      <c r="R249" s="4">
        <f t="shared" si="35"/>
        <v>0</v>
      </c>
      <c r="S249" s="4">
        <f t="shared" si="36"/>
        <v>0</v>
      </c>
      <c r="T249" s="4">
        <f t="shared" si="37"/>
        <v>0</v>
      </c>
      <c r="U249" s="4">
        <f t="shared" si="38"/>
        <v>0</v>
      </c>
      <c r="V249" s="4">
        <f t="shared" si="39"/>
        <v>0</v>
      </c>
      <c r="W249" s="4">
        <f t="shared" si="40"/>
        <v>0</v>
      </c>
      <c r="X249" s="4">
        <f t="shared" si="41"/>
        <v>0</v>
      </c>
    </row>
    <row r="250" spans="1:24">
      <c r="A250" s="13">
        <v>8</v>
      </c>
      <c r="B250" s="2">
        <v>310002531</v>
      </c>
      <c r="C250" s="1" t="s">
        <v>57</v>
      </c>
      <c r="D250" s="1" t="s">
        <v>117</v>
      </c>
      <c r="E250" s="12">
        <f>_xlfn.IFNA(VLOOKUP($B250,'FST OMT'!$C:$Y,$A250,0),0)</f>
        <v>0</v>
      </c>
      <c r="F250" s="12">
        <f>_xlfn.IFNA(VLOOKUP($B250,'FST CV'!$C:$Y,$A250,0),0)</f>
        <v>0</v>
      </c>
      <c r="G250" s="12">
        <f>_xlfn.IFNA(VLOOKUP($B250,'FST TT'!$C:$Y,$A250,0),0)</f>
        <v>0</v>
      </c>
      <c r="I250" s="4">
        <f>_xlfn.IFNA(VLOOKUP($B250,'FST OMT'!$C:$X,17,0),0)</f>
        <v>0</v>
      </c>
      <c r="J250" s="4">
        <f>_xlfn.IFNA(VLOOKUP($B250,'FST CV'!$C:$X,17,0),0)</f>
        <v>0</v>
      </c>
      <c r="K250" s="4">
        <f>_xlfn.IFNA(VLOOKUP($B250,'FST TT'!$C:$X,17,0),0)</f>
        <v>0</v>
      </c>
      <c r="N250" s="34">
        <f>VLOOKUP(B250,Master_Item!B:I,8,0)</f>
        <v>8.4</v>
      </c>
      <c r="O250" s="4">
        <f t="shared" si="32"/>
        <v>0</v>
      </c>
      <c r="P250" s="4">
        <f t="shared" si="33"/>
        <v>0</v>
      </c>
      <c r="Q250" s="4">
        <f t="shared" si="34"/>
        <v>0</v>
      </c>
      <c r="R250" s="4">
        <f t="shared" si="35"/>
        <v>0</v>
      </c>
      <c r="S250" s="4">
        <f t="shared" si="36"/>
        <v>0</v>
      </c>
      <c r="T250" s="4">
        <f t="shared" si="37"/>
        <v>0</v>
      </c>
      <c r="U250" s="4">
        <f t="shared" si="38"/>
        <v>0</v>
      </c>
      <c r="V250" s="4">
        <f t="shared" si="39"/>
        <v>0</v>
      </c>
      <c r="W250" s="4">
        <f t="shared" si="40"/>
        <v>0</v>
      </c>
      <c r="X250" s="4">
        <f t="shared" si="41"/>
        <v>0</v>
      </c>
    </row>
    <row r="251" spans="1:24">
      <c r="A251" s="13">
        <v>9</v>
      </c>
      <c r="B251" s="2">
        <v>310002531</v>
      </c>
      <c r="C251" s="1" t="s">
        <v>57</v>
      </c>
      <c r="D251" s="1" t="s">
        <v>118</v>
      </c>
      <c r="E251" s="12">
        <f>_xlfn.IFNA(VLOOKUP($B251,'FST OMT'!$C:$Y,$A251,0),0)</f>
        <v>0</v>
      </c>
      <c r="F251" s="12">
        <f>_xlfn.IFNA(VLOOKUP($B251,'FST CV'!$C:$Y,$A251,0),0)</f>
        <v>0</v>
      </c>
      <c r="G251" s="12">
        <f>_xlfn.IFNA(VLOOKUP($B251,'FST TT'!$C:$Y,$A251,0),0)</f>
        <v>0</v>
      </c>
      <c r="I251" s="4">
        <f>_xlfn.IFNA(VLOOKUP($B251,'FST OMT'!$C:$X,18,0),0)</f>
        <v>0</v>
      </c>
      <c r="J251" s="4">
        <f>_xlfn.IFNA(VLOOKUP($B251,'FST CV'!$C:$X,18,0),0)</f>
        <v>0</v>
      </c>
      <c r="K251" s="4">
        <f>_xlfn.IFNA(VLOOKUP($B251,'FST TT'!$C:$X,18,0),0)</f>
        <v>0</v>
      </c>
      <c r="N251" s="34">
        <f>VLOOKUP(B251,Master_Item!B:I,8,0)</f>
        <v>8.4</v>
      </c>
      <c r="O251" s="4">
        <f t="shared" si="32"/>
        <v>0</v>
      </c>
      <c r="P251" s="4">
        <f t="shared" si="33"/>
        <v>0</v>
      </c>
      <c r="Q251" s="4">
        <f t="shared" si="34"/>
        <v>0</v>
      </c>
      <c r="R251" s="4">
        <f t="shared" si="35"/>
        <v>0</v>
      </c>
      <c r="S251" s="4">
        <f t="shared" si="36"/>
        <v>0</v>
      </c>
      <c r="T251" s="4">
        <f t="shared" si="37"/>
        <v>0</v>
      </c>
      <c r="U251" s="4">
        <f t="shared" si="38"/>
        <v>0</v>
      </c>
      <c r="V251" s="4">
        <f t="shared" si="39"/>
        <v>0</v>
      </c>
      <c r="W251" s="4">
        <f t="shared" si="40"/>
        <v>0</v>
      </c>
      <c r="X251" s="4">
        <f t="shared" si="41"/>
        <v>0</v>
      </c>
    </row>
    <row r="252" spans="1:24">
      <c r="A252" s="13">
        <v>10</v>
      </c>
      <c r="B252" s="2">
        <v>310002531</v>
      </c>
      <c r="C252" s="1" t="s">
        <v>57</v>
      </c>
      <c r="D252" s="1" t="s">
        <v>119</v>
      </c>
      <c r="E252" s="12">
        <f>_xlfn.IFNA(VLOOKUP($B252,'FST OMT'!$C:$Y,$A252,0),0)</f>
        <v>0</v>
      </c>
      <c r="F252" s="12">
        <f>_xlfn.IFNA(VLOOKUP($B252,'FST CV'!$C:$Y,$A252,0),0)</f>
        <v>0</v>
      </c>
      <c r="G252" s="12">
        <f>_xlfn.IFNA(VLOOKUP($B252,'FST TT'!$C:$Y,$A252,0),0)</f>
        <v>0</v>
      </c>
      <c r="I252" s="4">
        <f>_xlfn.IFNA(VLOOKUP($B252,'FST OMT'!$C:$X,19,0),0)</f>
        <v>0</v>
      </c>
      <c r="J252" s="4">
        <f>_xlfn.IFNA(VLOOKUP($B252,'FST CV'!$C:$X,19,0),0)</f>
        <v>0</v>
      </c>
      <c r="K252" s="4">
        <f>_xlfn.IFNA(VLOOKUP($B252,'FST TT'!$C:$X,19,0),0)</f>
        <v>0</v>
      </c>
      <c r="N252" s="34">
        <f>VLOOKUP(B252,Master_Item!B:I,8,0)</f>
        <v>8.4</v>
      </c>
      <c r="O252" s="4">
        <f t="shared" si="32"/>
        <v>0</v>
      </c>
      <c r="P252" s="4">
        <f t="shared" si="33"/>
        <v>0</v>
      </c>
      <c r="Q252" s="4">
        <f t="shared" si="34"/>
        <v>0</v>
      </c>
      <c r="R252" s="4">
        <f t="shared" si="35"/>
        <v>0</v>
      </c>
      <c r="S252" s="4">
        <f t="shared" si="36"/>
        <v>0</v>
      </c>
      <c r="T252" s="4">
        <f t="shared" si="37"/>
        <v>0</v>
      </c>
      <c r="U252" s="4">
        <f t="shared" si="38"/>
        <v>0</v>
      </c>
      <c r="V252" s="4">
        <f t="shared" si="39"/>
        <v>0</v>
      </c>
      <c r="W252" s="4">
        <f t="shared" si="40"/>
        <v>0</v>
      </c>
      <c r="X252" s="4">
        <f t="shared" si="41"/>
        <v>0</v>
      </c>
    </row>
    <row r="253" spans="1:24">
      <c r="A253" s="13">
        <v>11</v>
      </c>
      <c r="B253" s="2">
        <v>310002531</v>
      </c>
      <c r="C253" s="1" t="s">
        <v>57</v>
      </c>
      <c r="D253" s="1" t="s">
        <v>120</v>
      </c>
      <c r="E253" s="12">
        <f>_xlfn.IFNA(VLOOKUP($B253,'FST OMT'!$C:$Y,$A253,0),0)</f>
        <v>0</v>
      </c>
      <c r="F253" s="12">
        <f>_xlfn.IFNA(VLOOKUP($B253,'FST CV'!$C:$Y,$A253,0),0)</f>
        <v>0</v>
      </c>
      <c r="G253" s="12">
        <f>_xlfn.IFNA(VLOOKUP($B253,'FST TT'!$C:$Y,$A253,0),0)</f>
        <v>0</v>
      </c>
      <c r="I253" s="4">
        <f>_xlfn.IFNA(VLOOKUP($B253,'FST OMT'!$C:$X,20,0),0)</f>
        <v>0</v>
      </c>
      <c r="J253" s="4">
        <f>_xlfn.IFNA(VLOOKUP($B253,'FST CV'!$C:$X,20,0),0)</f>
        <v>0</v>
      </c>
      <c r="K253" s="4">
        <f>_xlfn.IFNA(VLOOKUP($B253,'FST TT'!$C:$X,20,0),0)</f>
        <v>0</v>
      </c>
      <c r="N253" s="34">
        <f>VLOOKUP(B253,Master_Item!B:I,8,0)</f>
        <v>8.4</v>
      </c>
      <c r="O253" s="4">
        <f t="shared" si="32"/>
        <v>0</v>
      </c>
      <c r="P253" s="4">
        <f t="shared" si="33"/>
        <v>0</v>
      </c>
      <c r="Q253" s="4">
        <f t="shared" si="34"/>
        <v>0</v>
      </c>
      <c r="R253" s="4">
        <f t="shared" si="35"/>
        <v>0</v>
      </c>
      <c r="S253" s="4">
        <f t="shared" si="36"/>
        <v>0</v>
      </c>
      <c r="T253" s="4">
        <f t="shared" si="37"/>
        <v>0</v>
      </c>
      <c r="U253" s="4">
        <f t="shared" si="38"/>
        <v>0</v>
      </c>
      <c r="V253" s="4">
        <f t="shared" si="39"/>
        <v>0</v>
      </c>
      <c r="W253" s="4">
        <f t="shared" si="40"/>
        <v>0</v>
      </c>
      <c r="X253" s="4">
        <f t="shared" si="41"/>
        <v>0</v>
      </c>
    </row>
    <row r="254" spans="1:24">
      <c r="A254" s="13">
        <v>12</v>
      </c>
      <c r="B254" s="2">
        <v>310002531</v>
      </c>
      <c r="C254" s="1" t="s">
        <v>57</v>
      </c>
      <c r="D254" s="1" t="s">
        <v>121</v>
      </c>
      <c r="E254" s="12">
        <f>_xlfn.IFNA(VLOOKUP($B254,'FST OMT'!$C:$Y,$A254,0),0)</f>
        <v>0</v>
      </c>
      <c r="F254" s="12">
        <f>_xlfn.IFNA(VLOOKUP($B254,'FST CV'!$C:$Y,$A254,0),0)</f>
        <v>0</v>
      </c>
      <c r="G254" s="12">
        <f>_xlfn.IFNA(VLOOKUP($B254,'FST TT'!$C:$Y,$A254,0),0)</f>
        <v>0</v>
      </c>
      <c r="I254" s="4">
        <f>_xlfn.IFNA(VLOOKUP($B254,'FST OMT'!$C:$X,21,0),0)</f>
        <v>0</v>
      </c>
      <c r="J254" s="4">
        <f>_xlfn.IFNA(VLOOKUP($B254,'FST CV'!$C:$X,21,0),0)</f>
        <v>0</v>
      </c>
      <c r="K254" s="4">
        <f>_xlfn.IFNA(VLOOKUP($B254,'FST TT'!$C:$X,21,0),0)</f>
        <v>0</v>
      </c>
      <c r="N254" s="34">
        <f>VLOOKUP(B254,Master_Item!B:I,8,0)</f>
        <v>8.4</v>
      </c>
      <c r="O254" s="4">
        <f t="shared" si="32"/>
        <v>0</v>
      </c>
      <c r="P254" s="4">
        <f t="shared" si="33"/>
        <v>0</v>
      </c>
      <c r="Q254" s="4">
        <f t="shared" si="34"/>
        <v>0</v>
      </c>
      <c r="R254" s="4">
        <f t="shared" si="35"/>
        <v>0</v>
      </c>
      <c r="S254" s="4">
        <f t="shared" si="36"/>
        <v>0</v>
      </c>
      <c r="T254" s="4">
        <f t="shared" si="37"/>
        <v>0</v>
      </c>
      <c r="U254" s="4">
        <f t="shared" si="38"/>
        <v>0</v>
      </c>
      <c r="V254" s="4">
        <f t="shared" si="39"/>
        <v>0</v>
      </c>
      <c r="W254" s="4">
        <f t="shared" si="40"/>
        <v>0</v>
      </c>
      <c r="X254" s="4">
        <f t="shared" si="41"/>
        <v>0</v>
      </c>
    </row>
    <row r="255" spans="1:24">
      <c r="A255" s="13">
        <v>13</v>
      </c>
      <c r="B255" s="2">
        <v>310002531</v>
      </c>
      <c r="C255" s="1" t="s">
        <v>57</v>
      </c>
      <c r="D255" s="1" t="s">
        <v>122</v>
      </c>
      <c r="E255" s="12">
        <f>_xlfn.IFNA(VLOOKUP($B255,'FST OMT'!$C:$Y,$A255,0),0)</f>
        <v>0</v>
      </c>
      <c r="F255" s="12">
        <f>_xlfn.IFNA(VLOOKUP($B255,'FST CV'!$C:$Y,$A255,0),0)</f>
        <v>0</v>
      </c>
      <c r="G255" s="12">
        <f>_xlfn.IFNA(VLOOKUP($B255,'FST TT'!$C:$Y,$A255,0),0)</f>
        <v>0</v>
      </c>
      <c r="I255" s="4">
        <f>_xlfn.IFNA(VLOOKUP($B255,'FST OMT'!$C:$X,22,0),0)</f>
        <v>0</v>
      </c>
      <c r="J255" s="4">
        <f>_xlfn.IFNA(VLOOKUP($B255,'FST CV'!$C:$X,22,0),0)</f>
        <v>0</v>
      </c>
      <c r="K255" s="4">
        <f>_xlfn.IFNA(VLOOKUP($B255,'FST TT'!$C:$X,22,0),0)</f>
        <v>0</v>
      </c>
      <c r="N255" s="34">
        <f>VLOOKUP(B255,Master_Item!B:I,8,0)</f>
        <v>8.4</v>
      </c>
      <c r="O255" s="4">
        <f t="shared" si="32"/>
        <v>0</v>
      </c>
      <c r="P255" s="4">
        <f t="shared" si="33"/>
        <v>0</v>
      </c>
      <c r="Q255" s="4">
        <f t="shared" si="34"/>
        <v>0</v>
      </c>
      <c r="R255" s="4">
        <f t="shared" si="35"/>
        <v>0</v>
      </c>
      <c r="S255" s="4">
        <f t="shared" si="36"/>
        <v>0</v>
      </c>
      <c r="T255" s="4">
        <f t="shared" si="37"/>
        <v>0</v>
      </c>
      <c r="U255" s="4">
        <f t="shared" si="38"/>
        <v>0</v>
      </c>
      <c r="V255" s="4">
        <f t="shared" si="39"/>
        <v>0</v>
      </c>
      <c r="W255" s="4">
        <f t="shared" si="40"/>
        <v>0</v>
      </c>
      <c r="X255" s="4">
        <f t="shared" si="41"/>
        <v>0</v>
      </c>
    </row>
    <row r="256" spans="1:24">
      <c r="A256" s="13">
        <v>11</v>
      </c>
      <c r="B256" s="2">
        <v>310002531</v>
      </c>
      <c r="C256" s="1" t="s">
        <v>57</v>
      </c>
      <c r="D256" s="1" t="s">
        <v>123</v>
      </c>
      <c r="H256" s="4">
        <f>_xlfn.IFNA(VLOOKUP(B256,'FST MT'!A:M,$A256,0),0)</f>
        <v>0</v>
      </c>
      <c r="I256" s="1"/>
      <c r="J256" s="1"/>
      <c r="K256" s="1"/>
      <c r="L256" s="4">
        <f>_xlfn.IFNA(VLOOKUP(B256,'FST MT'!C:BP,66,0),0)</f>
        <v>0</v>
      </c>
      <c r="N256" s="34">
        <f>VLOOKUP(B256,Master_Item!B:I,8,0)</f>
        <v>8.4</v>
      </c>
      <c r="O256" s="4">
        <f t="shared" si="32"/>
        <v>0</v>
      </c>
      <c r="P256" s="4">
        <f t="shared" si="33"/>
        <v>0</v>
      </c>
      <c r="Q256" s="4">
        <f t="shared" si="34"/>
        <v>0</v>
      </c>
      <c r="R256" s="4">
        <f t="shared" si="35"/>
        <v>0</v>
      </c>
      <c r="S256" s="4">
        <f t="shared" si="36"/>
        <v>0</v>
      </c>
      <c r="T256" s="4">
        <f t="shared" si="37"/>
        <v>0</v>
      </c>
      <c r="U256" s="4">
        <f t="shared" si="38"/>
        <v>0</v>
      </c>
      <c r="V256" s="4">
        <f t="shared" si="39"/>
        <v>0</v>
      </c>
      <c r="W256" s="4">
        <f t="shared" si="40"/>
        <v>0</v>
      </c>
      <c r="X256" s="4">
        <f t="shared" si="41"/>
        <v>0</v>
      </c>
    </row>
    <row r="257" spans="1:24">
      <c r="A257" s="13">
        <v>6</v>
      </c>
      <c r="B257" s="2">
        <v>310002532</v>
      </c>
      <c r="C257" s="1" t="s">
        <v>58</v>
      </c>
      <c r="D257" s="1" t="s">
        <v>115</v>
      </c>
      <c r="E257" s="12">
        <f>_xlfn.IFNA(VLOOKUP($B257,'FST OMT'!$C:$Y,$A257,0),0)</f>
        <v>0</v>
      </c>
      <c r="F257" s="12">
        <f>_xlfn.IFNA(VLOOKUP($B257,'FST CV'!$C:$Y,$A257,0),0)</f>
        <v>0</v>
      </c>
      <c r="G257" s="12">
        <f>_xlfn.IFNA(VLOOKUP($B257,'FST TT'!$C:$Y,$A257,0),0)</f>
        <v>0</v>
      </c>
      <c r="I257" s="4">
        <f>_xlfn.IFNA(VLOOKUP($B257,'FST OMT'!$C:$X,15,0),0)</f>
        <v>0</v>
      </c>
      <c r="J257" s="4">
        <f>_xlfn.IFNA(VLOOKUP($B257,'FST CV'!$C:$X,15,0),0)</f>
        <v>0</v>
      </c>
      <c r="K257" s="4">
        <f>_xlfn.IFNA(VLOOKUP($B257,'FST TT'!$C:$X,15,0),0)</f>
        <v>0</v>
      </c>
      <c r="N257" s="34">
        <f>VLOOKUP(B257,Master_Item!B:I,8,0)</f>
        <v>8.4</v>
      </c>
      <c r="O257" s="4">
        <f t="shared" si="32"/>
        <v>0</v>
      </c>
      <c r="P257" s="4">
        <f t="shared" si="33"/>
        <v>0</v>
      </c>
      <c r="Q257" s="4">
        <f t="shared" si="34"/>
        <v>0</v>
      </c>
      <c r="R257" s="4">
        <f t="shared" si="35"/>
        <v>0</v>
      </c>
      <c r="S257" s="4">
        <f t="shared" si="36"/>
        <v>0</v>
      </c>
      <c r="T257" s="4">
        <f t="shared" si="37"/>
        <v>0</v>
      </c>
      <c r="U257" s="4">
        <f t="shared" si="38"/>
        <v>0</v>
      </c>
      <c r="V257" s="4">
        <f t="shared" si="39"/>
        <v>0</v>
      </c>
      <c r="W257" s="4">
        <f t="shared" si="40"/>
        <v>0</v>
      </c>
      <c r="X257" s="4">
        <f t="shared" si="41"/>
        <v>0</v>
      </c>
    </row>
    <row r="258" spans="1:24">
      <c r="A258" s="13">
        <v>7</v>
      </c>
      <c r="B258" s="2">
        <v>310002532</v>
      </c>
      <c r="C258" s="1" t="s">
        <v>58</v>
      </c>
      <c r="D258" s="1" t="s">
        <v>116</v>
      </c>
      <c r="E258" s="12">
        <f>_xlfn.IFNA(VLOOKUP($B258,'FST OMT'!$C:$Y,$A258,0),0)</f>
        <v>0</v>
      </c>
      <c r="F258" s="12">
        <f>_xlfn.IFNA(VLOOKUP($B258,'FST CV'!$C:$Y,$A258,0),0)</f>
        <v>0</v>
      </c>
      <c r="G258" s="12">
        <f>_xlfn.IFNA(VLOOKUP($B258,'FST TT'!$C:$Y,$A258,0),0)</f>
        <v>0</v>
      </c>
      <c r="I258" s="4">
        <f>_xlfn.IFNA(VLOOKUP($B258,'FST OMT'!$C:$X,16,0),0)</f>
        <v>0</v>
      </c>
      <c r="J258" s="4">
        <f>_xlfn.IFNA(VLOOKUP($B258,'FST CV'!$C:$X,16,0),0)</f>
        <v>0</v>
      </c>
      <c r="K258" s="4">
        <f>_xlfn.IFNA(VLOOKUP($B258,'FST TT'!$C:$X,16,0),0)</f>
        <v>0</v>
      </c>
      <c r="N258" s="34">
        <f>VLOOKUP(B258,Master_Item!B:I,8,0)</f>
        <v>8.4</v>
      </c>
      <c r="O258" s="4">
        <f t="shared" si="32"/>
        <v>0</v>
      </c>
      <c r="P258" s="4">
        <f t="shared" si="33"/>
        <v>0</v>
      </c>
      <c r="Q258" s="4">
        <f t="shared" si="34"/>
        <v>0</v>
      </c>
      <c r="R258" s="4">
        <f t="shared" si="35"/>
        <v>0</v>
      </c>
      <c r="S258" s="4">
        <f t="shared" si="36"/>
        <v>0</v>
      </c>
      <c r="T258" s="4">
        <f t="shared" si="37"/>
        <v>0</v>
      </c>
      <c r="U258" s="4">
        <f t="shared" si="38"/>
        <v>0</v>
      </c>
      <c r="V258" s="4">
        <f t="shared" si="39"/>
        <v>0</v>
      </c>
      <c r="W258" s="4">
        <f t="shared" si="40"/>
        <v>0</v>
      </c>
      <c r="X258" s="4">
        <f t="shared" si="41"/>
        <v>0</v>
      </c>
    </row>
    <row r="259" spans="1:24">
      <c r="A259" s="13">
        <v>8</v>
      </c>
      <c r="B259" s="2">
        <v>310002532</v>
      </c>
      <c r="C259" s="1" t="s">
        <v>58</v>
      </c>
      <c r="D259" s="1" t="s">
        <v>117</v>
      </c>
      <c r="E259" s="12">
        <f>_xlfn.IFNA(VLOOKUP($B259,'FST OMT'!$C:$Y,$A259,0),0)</f>
        <v>0</v>
      </c>
      <c r="F259" s="12">
        <f>_xlfn.IFNA(VLOOKUP($B259,'FST CV'!$C:$Y,$A259,0),0)</f>
        <v>0</v>
      </c>
      <c r="G259" s="12">
        <f>_xlfn.IFNA(VLOOKUP($B259,'FST TT'!$C:$Y,$A259,0),0)</f>
        <v>0</v>
      </c>
      <c r="I259" s="4">
        <f>_xlfn.IFNA(VLOOKUP($B259,'FST OMT'!$C:$X,17,0),0)</f>
        <v>0</v>
      </c>
      <c r="J259" s="4">
        <f>_xlfn.IFNA(VLOOKUP($B259,'FST CV'!$C:$X,17,0),0)</f>
        <v>0</v>
      </c>
      <c r="K259" s="4">
        <f>_xlfn.IFNA(VLOOKUP($B259,'FST TT'!$C:$X,17,0),0)</f>
        <v>0</v>
      </c>
      <c r="N259" s="34">
        <f>VLOOKUP(B259,Master_Item!B:I,8,0)</f>
        <v>8.4</v>
      </c>
      <c r="O259" s="4">
        <f t="shared" si="32"/>
        <v>0</v>
      </c>
      <c r="P259" s="4">
        <f t="shared" si="33"/>
        <v>0</v>
      </c>
      <c r="Q259" s="4">
        <f t="shared" si="34"/>
        <v>0</v>
      </c>
      <c r="R259" s="4">
        <f t="shared" si="35"/>
        <v>0</v>
      </c>
      <c r="S259" s="4">
        <f t="shared" si="36"/>
        <v>0</v>
      </c>
      <c r="T259" s="4">
        <f t="shared" si="37"/>
        <v>0</v>
      </c>
      <c r="U259" s="4">
        <f t="shared" si="38"/>
        <v>0</v>
      </c>
      <c r="V259" s="4">
        <f t="shared" si="39"/>
        <v>0</v>
      </c>
      <c r="W259" s="4">
        <f t="shared" si="40"/>
        <v>0</v>
      </c>
      <c r="X259" s="4">
        <f t="shared" si="41"/>
        <v>0</v>
      </c>
    </row>
    <row r="260" spans="1:24">
      <c r="A260" s="13">
        <v>9</v>
      </c>
      <c r="B260" s="2">
        <v>310002532</v>
      </c>
      <c r="C260" s="1" t="s">
        <v>58</v>
      </c>
      <c r="D260" s="1" t="s">
        <v>118</v>
      </c>
      <c r="E260" s="12">
        <f>_xlfn.IFNA(VLOOKUP($B260,'FST OMT'!$C:$Y,$A260,0),0)</f>
        <v>0</v>
      </c>
      <c r="F260" s="12">
        <f>_xlfn.IFNA(VLOOKUP($B260,'FST CV'!$C:$Y,$A260,0),0)</f>
        <v>0</v>
      </c>
      <c r="G260" s="12">
        <f>_xlfn.IFNA(VLOOKUP($B260,'FST TT'!$C:$Y,$A260,0),0)</f>
        <v>0</v>
      </c>
      <c r="I260" s="4">
        <f>_xlfn.IFNA(VLOOKUP($B260,'FST OMT'!$C:$X,18,0),0)</f>
        <v>0</v>
      </c>
      <c r="J260" s="4">
        <f>_xlfn.IFNA(VLOOKUP($B260,'FST CV'!$C:$X,18,0),0)</f>
        <v>0</v>
      </c>
      <c r="K260" s="4">
        <f>_xlfn.IFNA(VLOOKUP($B260,'FST TT'!$C:$X,18,0),0)</f>
        <v>0</v>
      </c>
      <c r="N260" s="34">
        <f>VLOOKUP(B260,Master_Item!B:I,8,0)</f>
        <v>8.4</v>
      </c>
      <c r="O260" s="4">
        <f t="shared" si="32"/>
        <v>0</v>
      </c>
      <c r="P260" s="4">
        <f t="shared" si="33"/>
        <v>0</v>
      </c>
      <c r="Q260" s="4">
        <f t="shared" si="34"/>
        <v>0</v>
      </c>
      <c r="R260" s="4">
        <f t="shared" si="35"/>
        <v>0</v>
      </c>
      <c r="S260" s="4">
        <f t="shared" si="36"/>
        <v>0</v>
      </c>
      <c r="T260" s="4">
        <f t="shared" si="37"/>
        <v>0</v>
      </c>
      <c r="U260" s="4">
        <f t="shared" si="38"/>
        <v>0</v>
      </c>
      <c r="V260" s="4">
        <f t="shared" si="39"/>
        <v>0</v>
      </c>
      <c r="W260" s="4">
        <f t="shared" si="40"/>
        <v>0</v>
      </c>
      <c r="X260" s="4">
        <f t="shared" si="41"/>
        <v>0</v>
      </c>
    </row>
    <row r="261" spans="1:24">
      <c r="A261" s="13">
        <v>10</v>
      </c>
      <c r="B261" s="2">
        <v>310002532</v>
      </c>
      <c r="C261" s="1" t="s">
        <v>58</v>
      </c>
      <c r="D261" s="1" t="s">
        <v>119</v>
      </c>
      <c r="E261" s="12">
        <f>_xlfn.IFNA(VLOOKUP($B261,'FST OMT'!$C:$Y,$A261,0),0)</f>
        <v>0</v>
      </c>
      <c r="F261" s="12">
        <f>_xlfn.IFNA(VLOOKUP($B261,'FST CV'!$C:$Y,$A261,0),0)</f>
        <v>0</v>
      </c>
      <c r="G261" s="12">
        <f>_xlfn.IFNA(VLOOKUP($B261,'FST TT'!$C:$Y,$A261,0),0)</f>
        <v>0</v>
      </c>
      <c r="I261" s="4">
        <f>_xlfn.IFNA(VLOOKUP($B261,'FST OMT'!$C:$X,19,0),0)</f>
        <v>0</v>
      </c>
      <c r="J261" s="4">
        <f>_xlfn.IFNA(VLOOKUP($B261,'FST CV'!$C:$X,19,0),0)</f>
        <v>0</v>
      </c>
      <c r="K261" s="4">
        <f>_xlfn.IFNA(VLOOKUP($B261,'FST TT'!$C:$X,19,0),0)</f>
        <v>0</v>
      </c>
      <c r="N261" s="34">
        <f>VLOOKUP(B261,Master_Item!B:I,8,0)</f>
        <v>8.4</v>
      </c>
      <c r="O261" s="4">
        <f t="shared" si="32"/>
        <v>0</v>
      </c>
      <c r="P261" s="4">
        <f t="shared" si="33"/>
        <v>0</v>
      </c>
      <c r="Q261" s="4">
        <f t="shared" si="34"/>
        <v>0</v>
      </c>
      <c r="R261" s="4">
        <f t="shared" si="35"/>
        <v>0</v>
      </c>
      <c r="S261" s="4">
        <f t="shared" si="36"/>
        <v>0</v>
      </c>
      <c r="T261" s="4">
        <f t="shared" si="37"/>
        <v>0</v>
      </c>
      <c r="U261" s="4">
        <f t="shared" si="38"/>
        <v>0</v>
      </c>
      <c r="V261" s="4">
        <f t="shared" si="39"/>
        <v>0</v>
      </c>
      <c r="W261" s="4">
        <f t="shared" si="40"/>
        <v>0</v>
      </c>
      <c r="X261" s="4">
        <f t="shared" si="41"/>
        <v>0</v>
      </c>
    </row>
    <row r="262" spans="1:24">
      <c r="A262" s="13">
        <v>11</v>
      </c>
      <c r="B262" s="2">
        <v>310002532</v>
      </c>
      <c r="C262" s="1" t="s">
        <v>58</v>
      </c>
      <c r="D262" s="1" t="s">
        <v>120</v>
      </c>
      <c r="E262" s="12">
        <f>_xlfn.IFNA(VLOOKUP($B262,'FST OMT'!$C:$Y,$A262,0),0)</f>
        <v>0</v>
      </c>
      <c r="F262" s="12">
        <f>_xlfn.IFNA(VLOOKUP($B262,'FST CV'!$C:$Y,$A262,0),0)</f>
        <v>0</v>
      </c>
      <c r="G262" s="12">
        <f>_xlfn.IFNA(VLOOKUP($B262,'FST TT'!$C:$Y,$A262,0),0)</f>
        <v>0</v>
      </c>
      <c r="I262" s="4">
        <f>_xlfn.IFNA(VLOOKUP($B262,'FST OMT'!$C:$X,20,0),0)</f>
        <v>0</v>
      </c>
      <c r="J262" s="4">
        <f>_xlfn.IFNA(VLOOKUP($B262,'FST CV'!$C:$X,20,0),0)</f>
        <v>0</v>
      </c>
      <c r="K262" s="4">
        <f>_xlfn.IFNA(VLOOKUP($B262,'FST TT'!$C:$X,20,0),0)</f>
        <v>0</v>
      </c>
      <c r="N262" s="34">
        <f>VLOOKUP(B262,Master_Item!B:I,8,0)</f>
        <v>8.4</v>
      </c>
      <c r="O262" s="4">
        <f t="shared" ref="O262:O325" si="42">$N262*E262</f>
        <v>0</v>
      </c>
      <c r="P262" s="4">
        <f t="shared" ref="P262:P325" si="43">$N262*F262</f>
        <v>0</v>
      </c>
      <c r="Q262" s="4">
        <f t="shared" ref="Q262:Q325" si="44">$N262*G262</f>
        <v>0</v>
      </c>
      <c r="R262" s="4">
        <f t="shared" ref="R262:R325" si="45">$N262*H262</f>
        <v>0</v>
      </c>
      <c r="S262" s="4">
        <f t="shared" ref="S262:S325" si="46">SUM(O262:R262)</f>
        <v>0</v>
      </c>
      <c r="T262" s="4">
        <f t="shared" ref="T262:T325" si="47">$N262*I262</f>
        <v>0</v>
      </c>
      <c r="U262" s="4">
        <f t="shared" ref="U262:U325" si="48">$N262*J262</f>
        <v>0</v>
      </c>
      <c r="V262" s="4">
        <f t="shared" ref="V262:V325" si="49">$N262*K262</f>
        <v>0</v>
      </c>
      <c r="W262" s="4">
        <f t="shared" ref="W262:W325" si="50">$N262*L262</f>
        <v>0</v>
      </c>
      <c r="X262" s="4">
        <f t="shared" ref="X262:X325" si="51">SUM(T262:W262)</f>
        <v>0</v>
      </c>
    </row>
    <row r="263" spans="1:24">
      <c r="A263" s="13">
        <v>12</v>
      </c>
      <c r="B263" s="2">
        <v>310002532</v>
      </c>
      <c r="C263" s="1" t="s">
        <v>58</v>
      </c>
      <c r="D263" s="1" t="s">
        <v>121</v>
      </c>
      <c r="E263" s="12">
        <f>_xlfn.IFNA(VLOOKUP($B263,'FST OMT'!$C:$Y,$A263,0),0)</f>
        <v>0</v>
      </c>
      <c r="F263" s="12">
        <f>_xlfn.IFNA(VLOOKUP($B263,'FST CV'!$C:$Y,$A263,0),0)</f>
        <v>0</v>
      </c>
      <c r="G263" s="12">
        <f>_xlfn.IFNA(VLOOKUP($B263,'FST TT'!$C:$Y,$A263,0),0)</f>
        <v>0</v>
      </c>
      <c r="I263" s="4">
        <f>_xlfn.IFNA(VLOOKUP($B263,'FST OMT'!$C:$X,21,0),0)</f>
        <v>0</v>
      </c>
      <c r="J263" s="4">
        <f>_xlfn.IFNA(VLOOKUP($B263,'FST CV'!$C:$X,21,0),0)</f>
        <v>0</v>
      </c>
      <c r="K263" s="4">
        <f>_xlfn.IFNA(VLOOKUP($B263,'FST TT'!$C:$X,21,0),0)</f>
        <v>0</v>
      </c>
      <c r="N263" s="34">
        <f>VLOOKUP(B263,Master_Item!B:I,8,0)</f>
        <v>8.4</v>
      </c>
      <c r="O263" s="4">
        <f t="shared" si="42"/>
        <v>0</v>
      </c>
      <c r="P263" s="4">
        <f t="shared" si="43"/>
        <v>0</v>
      </c>
      <c r="Q263" s="4">
        <f t="shared" si="44"/>
        <v>0</v>
      </c>
      <c r="R263" s="4">
        <f t="shared" si="45"/>
        <v>0</v>
      </c>
      <c r="S263" s="4">
        <f t="shared" si="46"/>
        <v>0</v>
      </c>
      <c r="T263" s="4">
        <f t="shared" si="47"/>
        <v>0</v>
      </c>
      <c r="U263" s="4">
        <f t="shared" si="48"/>
        <v>0</v>
      </c>
      <c r="V263" s="4">
        <f t="shared" si="49"/>
        <v>0</v>
      </c>
      <c r="W263" s="4">
        <f t="shared" si="50"/>
        <v>0</v>
      </c>
      <c r="X263" s="4">
        <f t="shared" si="51"/>
        <v>0</v>
      </c>
    </row>
    <row r="264" spans="1:24">
      <c r="A264" s="13">
        <v>13</v>
      </c>
      <c r="B264" s="2">
        <v>310002532</v>
      </c>
      <c r="C264" s="1" t="s">
        <v>58</v>
      </c>
      <c r="D264" s="1" t="s">
        <v>122</v>
      </c>
      <c r="E264" s="12">
        <f>_xlfn.IFNA(VLOOKUP($B264,'FST OMT'!$C:$Y,$A264,0),0)</f>
        <v>0</v>
      </c>
      <c r="F264" s="12">
        <f>_xlfn.IFNA(VLOOKUP($B264,'FST CV'!$C:$Y,$A264,0),0)</f>
        <v>0</v>
      </c>
      <c r="G264" s="12">
        <f>_xlfn.IFNA(VLOOKUP($B264,'FST TT'!$C:$Y,$A264,0),0)</f>
        <v>0</v>
      </c>
      <c r="I264" s="4">
        <f>_xlfn.IFNA(VLOOKUP($B264,'FST OMT'!$C:$X,22,0),0)</f>
        <v>0</v>
      </c>
      <c r="J264" s="4">
        <f>_xlfn.IFNA(VLOOKUP($B264,'FST CV'!$C:$X,22,0),0)</f>
        <v>0</v>
      </c>
      <c r="K264" s="4">
        <f>_xlfn.IFNA(VLOOKUP($B264,'FST TT'!$C:$X,22,0),0)</f>
        <v>0</v>
      </c>
      <c r="N264" s="34">
        <f>VLOOKUP(B264,Master_Item!B:I,8,0)</f>
        <v>8.4</v>
      </c>
      <c r="O264" s="4">
        <f t="shared" si="42"/>
        <v>0</v>
      </c>
      <c r="P264" s="4">
        <f t="shared" si="43"/>
        <v>0</v>
      </c>
      <c r="Q264" s="4">
        <f t="shared" si="44"/>
        <v>0</v>
      </c>
      <c r="R264" s="4">
        <f t="shared" si="45"/>
        <v>0</v>
      </c>
      <c r="S264" s="4">
        <f t="shared" si="46"/>
        <v>0</v>
      </c>
      <c r="T264" s="4">
        <f t="shared" si="47"/>
        <v>0</v>
      </c>
      <c r="U264" s="4">
        <f t="shared" si="48"/>
        <v>0</v>
      </c>
      <c r="V264" s="4">
        <f t="shared" si="49"/>
        <v>0</v>
      </c>
      <c r="W264" s="4">
        <f t="shared" si="50"/>
        <v>0</v>
      </c>
      <c r="X264" s="4">
        <f t="shared" si="51"/>
        <v>0</v>
      </c>
    </row>
    <row r="265" spans="1:24">
      <c r="A265" s="13">
        <v>11</v>
      </c>
      <c r="B265" s="2">
        <v>310002532</v>
      </c>
      <c r="C265" s="1" t="s">
        <v>58</v>
      </c>
      <c r="D265" s="1" t="s">
        <v>123</v>
      </c>
      <c r="H265" s="4">
        <f>_xlfn.IFNA(VLOOKUP(B265,'FST MT'!A:M,$A265,0),0)</f>
        <v>0</v>
      </c>
      <c r="I265" s="1"/>
      <c r="J265" s="1"/>
      <c r="K265" s="1"/>
      <c r="L265" s="4">
        <f>_xlfn.IFNA(VLOOKUP(B265,'FST MT'!C:BP,66,0),0)</f>
        <v>0</v>
      </c>
      <c r="N265" s="34">
        <f>VLOOKUP(B265,Master_Item!B:I,8,0)</f>
        <v>8.4</v>
      </c>
      <c r="O265" s="4">
        <f t="shared" si="42"/>
        <v>0</v>
      </c>
      <c r="P265" s="4">
        <f t="shared" si="43"/>
        <v>0</v>
      </c>
      <c r="Q265" s="4">
        <f t="shared" si="44"/>
        <v>0</v>
      </c>
      <c r="R265" s="4">
        <f t="shared" si="45"/>
        <v>0</v>
      </c>
      <c r="S265" s="4">
        <f t="shared" si="46"/>
        <v>0</v>
      </c>
      <c r="T265" s="4">
        <f t="shared" si="47"/>
        <v>0</v>
      </c>
      <c r="U265" s="4">
        <f t="shared" si="48"/>
        <v>0</v>
      </c>
      <c r="V265" s="4">
        <f t="shared" si="49"/>
        <v>0</v>
      </c>
      <c r="W265" s="4">
        <f t="shared" si="50"/>
        <v>0</v>
      </c>
      <c r="X265" s="4">
        <f t="shared" si="51"/>
        <v>0</v>
      </c>
    </row>
    <row r="266" spans="1:24">
      <c r="A266" s="13">
        <v>6</v>
      </c>
      <c r="B266" s="2">
        <v>310002641</v>
      </c>
      <c r="C266" s="1" t="s">
        <v>30</v>
      </c>
      <c r="D266" s="1" t="s">
        <v>115</v>
      </c>
      <c r="E266" s="12">
        <f>_xlfn.IFNA(VLOOKUP($B266,'FST OMT'!$C:$Y,$A266,0),0)</f>
        <v>0</v>
      </c>
      <c r="F266" s="12">
        <f>_xlfn.IFNA(VLOOKUP($B266,'FST CV'!$C:$Y,$A266,0),0)</f>
        <v>4965</v>
      </c>
      <c r="G266" s="12">
        <f>_xlfn.IFNA(VLOOKUP($B266,'FST TT'!$C:$Y,$A266,0),0)</f>
        <v>650</v>
      </c>
      <c r="I266" s="4">
        <f>_xlfn.IFNA(VLOOKUP($B266,'FST OMT'!$C:$X,15,0),0)</f>
        <v>0</v>
      </c>
      <c r="J266" s="4">
        <f>_xlfn.IFNA(VLOOKUP($B266,'FST CV'!$C:$X,15,0),0)</f>
        <v>4965</v>
      </c>
      <c r="K266" s="4">
        <f>_xlfn.IFNA(VLOOKUP($B266,'FST TT'!$C:$X,15,0),0)</f>
        <v>850</v>
      </c>
      <c r="N266" s="34">
        <f>VLOOKUP(B266,Master_Item!B:I,8,0)</f>
        <v>8.4</v>
      </c>
      <c r="O266" s="4">
        <f t="shared" si="42"/>
        <v>0</v>
      </c>
      <c r="P266" s="4">
        <f t="shared" si="43"/>
        <v>41706</v>
      </c>
      <c r="Q266" s="4">
        <f t="shared" si="44"/>
        <v>5460</v>
      </c>
      <c r="R266" s="4">
        <f t="shared" si="45"/>
        <v>0</v>
      </c>
      <c r="S266" s="4">
        <f t="shared" si="46"/>
        <v>47166</v>
      </c>
      <c r="T266" s="4">
        <f t="shared" si="47"/>
        <v>0</v>
      </c>
      <c r="U266" s="4">
        <f t="shared" si="48"/>
        <v>41706</v>
      </c>
      <c r="V266" s="4">
        <f t="shared" si="49"/>
        <v>7140</v>
      </c>
      <c r="W266" s="4">
        <f t="shared" si="50"/>
        <v>0</v>
      </c>
      <c r="X266" s="4">
        <f t="shared" si="51"/>
        <v>48846</v>
      </c>
    </row>
    <row r="267" spans="1:24">
      <c r="A267" s="13">
        <v>7</v>
      </c>
      <c r="B267" s="2">
        <v>310002641</v>
      </c>
      <c r="C267" s="1" t="s">
        <v>30</v>
      </c>
      <c r="D267" s="1" t="s">
        <v>116</v>
      </c>
      <c r="E267" s="12">
        <f>_xlfn.IFNA(VLOOKUP($B267,'FST OMT'!$C:$Y,$A267,0),0)</f>
        <v>0</v>
      </c>
      <c r="F267" s="12">
        <f>_xlfn.IFNA(VLOOKUP($B267,'FST CV'!$C:$Y,$A267,0),0)</f>
        <v>12839</v>
      </c>
      <c r="G267" s="12">
        <f>_xlfn.IFNA(VLOOKUP($B267,'FST TT'!$C:$Y,$A267,0),0)</f>
        <v>0</v>
      </c>
      <c r="I267" s="4">
        <f>_xlfn.IFNA(VLOOKUP($B267,'FST OMT'!$C:$X,16,0),0)</f>
        <v>0</v>
      </c>
      <c r="J267" s="4">
        <f>_xlfn.IFNA(VLOOKUP($B267,'FST CV'!$C:$X,16,0),0)</f>
        <v>12839</v>
      </c>
      <c r="K267" s="4">
        <f>_xlfn.IFNA(VLOOKUP($B267,'FST TT'!$C:$X,16,0),0)</f>
        <v>0</v>
      </c>
      <c r="N267" s="34">
        <f>VLOOKUP(B267,Master_Item!B:I,8,0)</f>
        <v>8.4</v>
      </c>
      <c r="O267" s="4">
        <f t="shared" si="42"/>
        <v>0</v>
      </c>
      <c r="P267" s="4">
        <f t="shared" si="43"/>
        <v>107847.6</v>
      </c>
      <c r="Q267" s="4">
        <f t="shared" si="44"/>
        <v>0</v>
      </c>
      <c r="R267" s="4">
        <f t="shared" si="45"/>
        <v>0</v>
      </c>
      <c r="S267" s="4">
        <f t="shared" si="46"/>
        <v>107847.6</v>
      </c>
      <c r="T267" s="4">
        <f t="shared" si="47"/>
        <v>0</v>
      </c>
      <c r="U267" s="4">
        <f t="shared" si="48"/>
        <v>107847.6</v>
      </c>
      <c r="V267" s="4">
        <f t="shared" si="49"/>
        <v>0</v>
      </c>
      <c r="W267" s="4">
        <f t="shared" si="50"/>
        <v>0</v>
      </c>
      <c r="X267" s="4">
        <f t="shared" si="51"/>
        <v>107847.6</v>
      </c>
    </row>
    <row r="268" spans="1:24">
      <c r="A268" s="13">
        <v>8</v>
      </c>
      <c r="B268" s="2">
        <v>310002641</v>
      </c>
      <c r="C268" s="1" t="s">
        <v>30</v>
      </c>
      <c r="D268" s="1" t="s">
        <v>117</v>
      </c>
      <c r="E268" s="12">
        <f>_xlfn.IFNA(VLOOKUP($B268,'FST OMT'!$C:$Y,$A268,0),0)</f>
        <v>0</v>
      </c>
      <c r="F268" s="12">
        <f>_xlfn.IFNA(VLOOKUP($B268,'FST CV'!$C:$Y,$A268,0),0)</f>
        <v>17910</v>
      </c>
      <c r="G268" s="12">
        <f>_xlfn.IFNA(VLOOKUP($B268,'FST TT'!$C:$Y,$A268,0),0)</f>
        <v>3050</v>
      </c>
      <c r="I268" s="4">
        <f>_xlfn.IFNA(VLOOKUP($B268,'FST OMT'!$C:$X,17,0),0)</f>
        <v>0</v>
      </c>
      <c r="J268" s="4">
        <f>_xlfn.IFNA(VLOOKUP($B268,'FST CV'!$C:$X,17,0),0)</f>
        <v>17910</v>
      </c>
      <c r="K268" s="4">
        <f>_xlfn.IFNA(VLOOKUP($B268,'FST TT'!$C:$X,17,0),0)</f>
        <v>2750</v>
      </c>
      <c r="N268" s="34">
        <f>VLOOKUP(B268,Master_Item!B:I,8,0)</f>
        <v>8.4</v>
      </c>
      <c r="O268" s="4">
        <f t="shared" si="42"/>
        <v>0</v>
      </c>
      <c r="P268" s="4">
        <f t="shared" si="43"/>
        <v>150444</v>
      </c>
      <c r="Q268" s="4">
        <f t="shared" si="44"/>
        <v>25620</v>
      </c>
      <c r="R268" s="4">
        <f t="shared" si="45"/>
        <v>0</v>
      </c>
      <c r="S268" s="4">
        <f t="shared" si="46"/>
        <v>176064</v>
      </c>
      <c r="T268" s="4">
        <f t="shared" si="47"/>
        <v>0</v>
      </c>
      <c r="U268" s="4">
        <f t="shared" si="48"/>
        <v>150444</v>
      </c>
      <c r="V268" s="4">
        <f t="shared" si="49"/>
        <v>23100</v>
      </c>
      <c r="W268" s="4">
        <f t="shared" si="50"/>
        <v>0</v>
      </c>
      <c r="X268" s="4">
        <f t="shared" si="51"/>
        <v>173544</v>
      </c>
    </row>
    <row r="269" spans="1:24">
      <c r="A269" s="13">
        <v>9</v>
      </c>
      <c r="B269" s="2">
        <v>310002641</v>
      </c>
      <c r="C269" s="1" t="s">
        <v>30</v>
      </c>
      <c r="D269" s="1" t="s">
        <v>118</v>
      </c>
      <c r="E269" s="12">
        <f>_xlfn.IFNA(VLOOKUP($B269,'FST OMT'!$C:$Y,$A269,0),0)</f>
        <v>0</v>
      </c>
      <c r="F269" s="12">
        <f>_xlfn.IFNA(VLOOKUP($B269,'FST CV'!$C:$Y,$A269,0),0)</f>
        <v>19396</v>
      </c>
      <c r="G269" s="12">
        <f>_xlfn.IFNA(VLOOKUP($B269,'FST TT'!$C:$Y,$A269,0),0)</f>
        <v>2750</v>
      </c>
      <c r="I269" s="4">
        <f>_xlfn.IFNA(VLOOKUP($B269,'FST OMT'!$C:$X,18,0),0)</f>
        <v>0</v>
      </c>
      <c r="J269" s="4">
        <f>_xlfn.IFNA(VLOOKUP($B269,'FST CV'!$C:$X,18,0),0)</f>
        <v>19396</v>
      </c>
      <c r="K269" s="4">
        <f>_xlfn.IFNA(VLOOKUP($B269,'FST TT'!$C:$X,18,0),0)</f>
        <v>3450</v>
      </c>
      <c r="N269" s="34">
        <f>VLOOKUP(B269,Master_Item!B:I,8,0)</f>
        <v>8.4</v>
      </c>
      <c r="O269" s="4">
        <f t="shared" si="42"/>
        <v>0</v>
      </c>
      <c r="P269" s="4">
        <f t="shared" si="43"/>
        <v>162926.39999999999</v>
      </c>
      <c r="Q269" s="4">
        <f t="shared" si="44"/>
        <v>23100</v>
      </c>
      <c r="R269" s="4">
        <f t="shared" si="45"/>
        <v>0</v>
      </c>
      <c r="S269" s="4">
        <f t="shared" si="46"/>
        <v>186026.4</v>
      </c>
      <c r="T269" s="4">
        <f t="shared" si="47"/>
        <v>0</v>
      </c>
      <c r="U269" s="4">
        <f t="shared" si="48"/>
        <v>162926.39999999999</v>
      </c>
      <c r="V269" s="4">
        <f t="shared" si="49"/>
        <v>28980</v>
      </c>
      <c r="W269" s="4">
        <f t="shared" si="50"/>
        <v>0</v>
      </c>
      <c r="X269" s="4">
        <f t="shared" si="51"/>
        <v>191906.4</v>
      </c>
    </row>
    <row r="270" spans="1:24">
      <c r="A270" s="13">
        <v>10</v>
      </c>
      <c r="B270" s="2">
        <v>310002641</v>
      </c>
      <c r="C270" s="1" t="s">
        <v>30</v>
      </c>
      <c r="D270" s="1" t="s">
        <v>119</v>
      </c>
      <c r="E270" s="12">
        <f>_xlfn.IFNA(VLOOKUP($B270,'FST OMT'!$C:$Y,$A270,0),0)</f>
        <v>0</v>
      </c>
      <c r="F270" s="12">
        <f>_xlfn.IFNA(VLOOKUP($B270,'FST CV'!$C:$Y,$A270,0),0)</f>
        <v>11255</v>
      </c>
      <c r="G270" s="12">
        <f>_xlfn.IFNA(VLOOKUP($B270,'FST TT'!$C:$Y,$A270,0),0)</f>
        <v>870</v>
      </c>
      <c r="I270" s="4">
        <f>_xlfn.IFNA(VLOOKUP($B270,'FST OMT'!$C:$X,19,0),0)</f>
        <v>0</v>
      </c>
      <c r="J270" s="4">
        <f>_xlfn.IFNA(VLOOKUP($B270,'FST CV'!$C:$X,19,0),0)</f>
        <v>11255</v>
      </c>
      <c r="K270" s="4">
        <f>_xlfn.IFNA(VLOOKUP($B270,'FST TT'!$C:$X,19,0),0)</f>
        <v>1460</v>
      </c>
      <c r="N270" s="34">
        <f>VLOOKUP(B270,Master_Item!B:I,8,0)</f>
        <v>8.4</v>
      </c>
      <c r="O270" s="4">
        <f t="shared" si="42"/>
        <v>0</v>
      </c>
      <c r="P270" s="4">
        <f t="shared" si="43"/>
        <v>94542</v>
      </c>
      <c r="Q270" s="4">
        <f t="shared" si="44"/>
        <v>7308</v>
      </c>
      <c r="R270" s="4">
        <f t="shared" si="45"/>
        <v>0</v>
      </c>
      <c r="S270" s="4">
        <f t="shared" si="46"/>
        <v>101850</v>
      </c>
      <c r="T270" s="4">
        <f t="shared" si="47"/>
        <v>0</v>
      </c>
      <c r="U270" s="4">
        <f t="shared" si="48"/>
        <v>94542</v>
      </c>
      <c r="V270" s="4">
        <f t="shared" si="49"/>
        <v>12264</v>
      </c>
      <c r="W270" s="4">
        <f t="shared" si="50"/>
        <v>0</v>
      </c>
      <c r="X270" s="4">
        <f t="shared" si="51"/>
        <v>106806</v>
      </c>
    </row>
    <row r="271" spans="1:24">
      <c r="A271" s="13">
        <v>11</v>
      </c>
      <c r="B271" s="2">
        <v>310002641</v>
      </c>
      <c r="C271" s="1" t="s">
        <v>30</v>
      </c>
      <c r="D271" s="1" t="s">
        <v>120</v>
      </c>
      <c r="E271" s="12">
        <f>_xlfn.IFNA(VLOOKUP($B271,'FST OMT'!$C:$Y,$A271,0),0)</f>
        <v>0</v>
      </c>
      <c r="F271" s="12">
        <f>_xlfn.IFNA(VLOOKUP($B271,'FST CV'!$C:$Y,$A271,0),0)</f>
        <v>10214</v>
      </c>
      <c r="G271" s="12">
        <f>_xlfn.IFNA(VLOOKUP($B271,'FST TT'!$C:$Y,$A271,0),0)</f>
        <v>2440</v>
      </c>
      <c r="I271" s="4">
        <f>_xlfn.IFNA(VLOOKUP($B271,'FST OMT'!$C:$X,20,0),0)</f>
        <v>0</v>
      </c>
      <c r="J271" s="4">
        <f>_xlfn.IFNA(VLOOKUP($B271,'FST CV'!$C:$X,20,0),0)</f>
        <v>10214</v>
      </c>
      <c r="K271" s="4">
        <f>_xlfn.IFNA(VLOOKUP($B271,'FST TT'!$C:$X,20,0),0)</f>
        <v>2200</v>
      </c>
      <c r="N271" s="34">
        <f>VLOOKUP(B271,Master_Item!B:I,8,0)</f>
        <v>8.4</v>
      </c>
      <c r="O271" s="4">
        <f t="shared" si="42"/>
        <v>0</v>
      </c>
      <c r="P271" s="4">
        <f t="shared" si="43"/>
        <v>85797.6</v>
      </c>
      <c r="Q271" s="4">
        <f t="shared" si="44"/>
        <v>20496</v>
      </c>
      <c r="R271" s="4">
        <f t="shared" si="45"/>
        <v>0</v>
      </c>
      <c r="S271" s="4">
        <f t="shared" si="46"/>
        <v>106293.6</v>
      </c>
      <c r="T271" s="4">
        <f t="shared" si="47"/>
        <v>0</v>
      </c>
      <c r="U271" s="4">
        <f t="shared" si="48"/>
        <v>85797.6</v>
      </c>
      <c r="V271" s="4">
        <f t="shared" si="49"/>
        <v>18480</v>
      </c>
      <c r="W271" s="4">
        <f t="shared" si="50"/>
        <v>0</v>
      </c>
      <c r="X271" s="4">
        <f t="shared" si="51"/>
        <v>104277.6</v>
      </c>
    </row>
    <row r="272" spans="1:24">
      <c r="A272" s="13">
        <v>12</v>
      </c>
      <c r="B272" s="2">
        <v>310002641</v>
      </c>
      <c r="C272" s="1" t="s">
        <v>30</v>
      </c>
      <c r="D272" s="1" t="s">
        <v>121</v>
      </c>
      <c r="E272" s="12">
        <f>_xlfn.IFNA(VLOOKUP($B272,'FST OMT'!$C:$Y,$A272,0),0)</f>
        <v>0</v>
      </c>
      <c r="F272" s="12">
        <f>_xlfn.IFNA(VLOOKUP($B272,'FST CV'!$C:$Y,$A272,0),0)</f>
        <v>7132</v>
      </c>
      <c r="G272" s="12">
        <f>_xlfn.IFNA(VLOOKUP($B272,'FST TT'!$C:$Y,$A272,0),0)</f>
        <v>4300</v>
      </c>
      <c r="I272" s="4">
        <f>_xlfn.IFNA(VLOOKUP($B272,'FST OMT'!$C:$X,21,0),0)</f>
        <v>0</v>
      </c>
      <c r="J272" s="4">
        <f>_xlfn.IFNA(VLOOKUP($B272,'FST CV'!$C:$X,21,0),0)</f>
        <v>7132</v>
      </c>
      <c r="K272" s="4">
        <f>_xlfn.IFNA(VLOOKUP($B272,'FST TT'!$C:$X,21,0),0)</f>
        <v>4200</v>
      </c>
      <c r="N272" s="34">
        <f>VLOOKUP(B272,Master_Item!B:I,8,0)</f>
        <v>8.4</v>
      </c>
      <c r="O272" s="4">
        <f t="shared" si="42"/>
        <v>0</v>
      </c>
      <c r="P272" s="4">
        <f t="shared" si="43"/>
        <v>59908.800000000003</v>
      </c>
      <c r="Q272" s="4">
        <f t="shared" si="44"/>
        <v>36120</v>
      </c>
      <c r="R272" s="4">
        <f t="shared" si="45"/>
        <v>0</v>
      </c>
      <c r="S272" s="4">
        <f t="shared" si="46"/>
        <v>96028.800000000003</v>
      </c>
      <c r="T272" s="4">
        <f t="shared" si="47"/>
        <v>0</v>
      </c>
      <c r="U272" s="4">
        <f t="shared" si="48"/>
        <v>59908.800000000003</v>
      </c>
      <c r="V272" s="4">
        <f t="shared" si="49"/>
        <v>35280</v>
      </c>
      <c r="W272" s="4">
        <f t="shared" si="50"/>
        <v>0</v>
      </c>
      <c r="X272" s="4">
        <f t="shared" si="51"/>
        <v>95188.800000000003</v>
      </c>
    </row>
    <row r="273" spans="1:24">
      <c r="A273" s="13">
        <v>13</v>
      </c>
      <c r="B273" s="2">
        <v>310002641</v>
      </c>
      <c r="C273" s="1" t="s">
        <v>30</v>
      </c>
      <c r="D273" s="1" t="s">
        <v>122</v>
      </c>
      <c r="E273" s="12">
        <f>_xlfn.IFNA(VLOOKUP($B273,'FST OMT'!$C:$Y,$A273,0),0)</f>
        <v>0</v>
      </c>
      <c r="F273" s="12">
        <f>_xlfn.IFNA(VLOOKUP($B273,'FST CV'!$C:$Y,$A273,0),0)</f>
        <v>11755</v>
      </c>
      <c r="G273" s="12">
        <f>_xlfn.IFNA(VLOOKUP($B273,'FST TT'!$C:$Y,$A273,0),0)</f>
        <v>300</v>
      </c>
      <c r="I273" s="4">
        <f>_xlfn.IFNA(VLOOKUP($B273,'FST OMT'!$C:$X,22,0),0)</f>
        <v>0</v>
      </c>
      <c r="J273" s="4">
        <f>_xlfn.IFNA(VLOOKUP($B273,'FST CV'!$C:$X,22,0),0)</f>
        <v>11755</v>
      </c>
      <c r="K273" s="4">
        <f>_xlfn.IFNA(VLOOKUP($B273,'FST TT'!$C:$X,22,0),0)</f>
        <v>300</v>
      </c>
      <c r="N273" s="34">
        <f>VLOOKUP(B273,Master_Item!B:I,8,0)</f>
        <v>8.4</v>
      </c>
      <c r="O273" s="4">
        <f t="shared" si="42"/>
        <v>0</v>
      </c>
      <c r="P273" s="4">
        <f t="shared" si="43"/>
        <v>98742</v>
      </c>
      <c r="Q273" s="4">
        <f t="shared" si="44"/>
        <v>2520</v>
      </c>
      <c r="R273" s="4">
        <f t="shared" si="45"/>
        <v>0</v>
      </c>
      <c r="S273" s="4">
        <f t="shared" si="46"/>
        <v>101262</v>
      </c>
      <c r="T273" s="4">
        <f t="shared" si="47"/>
        <v>0</v>
      </c>
      <c r="U273" s="4">
        <f t="shared" si="48"/>
        <v>98742</v>
      </c>
      <c r="V273" s="4">
        <f t="shared" si="49"/>
        <v>2520</v>
      </c>
      <c r="W273" s="4">
        <f t="shared" si="50"/>
        <v>0</v>
      </c>
      <c r="X273" s="4">
        <f t="shared" si="51"/>
        <v>101262</v>
      </c>
    </row>
    <row r="274" spans="1:24">
      <c r="A274" s="13">
        <v>11</v>
      </c>
      <c r="B274" s="2">
        <v>310002641</v>
      </c>
      <c r="C274" s="1" t="s">
        <v>30</v>
      </c>
      <c r="D274" s="1" t="s">
        <v>123</v>
      </c>
      <c r="H274" s="4">
        <f>_xlfn.IFNA(VLOOKUP(B274,'FST MT'!A:M,$A274,0),0)</f>
        <v>0</v>
      </c>
      <c r="I274" s="1"/>
      <c r="J274" s="1"/>
      <c r="K274" s="1"/>
      <c r="L274" s="4">
        <f>_xlfn.IFNA(VLOOKUP(B274,'FST MT'!C:BP,66,0),0)</f>
        <v>0</v>
      </c>
      <c r="N274" s="34">
        <f>VLOOKUP(B274,Master_Item!B:I,8,0)</f>
        <v>8.4</v>
      </c>
      <c r="O274" s="4">
        <f t="shared" si="42"/>
        <v>0</v>
      </c>
      <c r="P274" s="4">
        <f t="shared" si="43"/>
        <v>0</v>
      </c>
      <c r="Q274" s="4">
        <f t="shared" si="44"/>
        <v>0</v>
      </c>
      <c r="R274" s="4">
        <f t="shared" si="45"/>
        <v>0</v>
      </c>
      <c r="S274" s="4">
        <f t="shared" si="46"/>
        <v>0</v>
      </c>
      <c r="T274" s="4">
        <f t="shared" si="47"/>
        <v>0</v>
      </c>
      <c r="U274" s="4">
        <f t="shared" si="48"/>
        <v>0</v>
      </c>
      <c r="V274" s="4">
        <f t="shared" si="49"/>
        <v>0</v>
      </c>
      <c r="W274" s="4">
        <f t="shared" si="50"/>
        <v>0</v>
      </c>
      <c r="X274" s="4">
        <f t="shared" si="51"/>
        <v>0</v>
      </c>
    </row>
    <row r="275" spans="1:24">
      <c r="A275" s="13">
        <v>6</v>
      </c>
      <c r="B275" s="2">
        <v>310002642</v>
      </c>
      <c r="C275" s="1" t="s">
        <v>31</v>
      </c>
      <c r="D275" s="1" t="s">
        <v>115</v>
      </c>
      <c r="E275" s="12">
        <f>_xlfn.IFNA(VLOOKUP($B275,'FST OMT'!$C:$Y,$A275,0),0)</f>
        <v>0</v>
      </c>
      <c r="F275" s="12">
        <f>_xlfn.IFNA(VLOOKUP($B275,'FST CV'!$C:$Y,$A275,0),0)</f>
        <v>0</v>
      </c>
      <c r="G275" s="12">
        <f>_xlfn.IFNA(VLOOKUP($B275,'FST TT'!$C:$Y,$A275,0),0)</f>
        <v>0</v>
      </c>
      <c r="I275" s="4">
        <f>_xlfn.IFNA(VLOOKUP($B275,'FST OMT'!$C:$X,15,0),0)</f>
        <v>0</v>
      </c>
      <c r="J275" s="4">
        <f>_xlfn.IFNA(VLOOKUP($B275,'FST CV'!$C:$X,15,0),0)</f>
        <v>0</v>
      </c>
      <c r="K275" s="4">
        <f>_xlfn.IFNA(VLOOKUP($B275,'FST TT'!$C:$X,15,0),0)</f>
        <v>0</v>
      </c>
      <c r="N275" s="34">
        <f>VLOOKUP(B275,Master_Item!B:I,8,0)</f>
        <v>8.4</v>
      </c>
      <c r="O275" s="4">
        <f t="shared" si="42"/>
        <v>0</v>
      </c>
      <c r="P275" s="4">
        <f t="shared" si="43"/>
        <v>0</v>
      </c>
      <c r="Q275" s="4">
        <f t="shared" si="44"/>
        <v>0</v>
      </c>
      <c r="R275" s="4">
        <f t="shared" si="45"/>
        <v>0</v>
      </c>
      <c r="S275" s="4">
        <f t="shared" si="46"/>
        <v>0</v>
      </c>
      <c r="T275" s="4">
        <f t="shared" si="47"/>
        <v>0</v>
      </c>
      <c r="U275" s="4">
        <f t="shared" si="48"/>
        <v>0</v>
      </c>
      <c r="V275" s="4">
        <f t="shared" si="49"/>
        <v>0</v>
      </c>
      <c r="W275" s="4">
        <f t="shared" si="50"/>
        <v>0</v>
      </c>
      <c r="X275" s="4">
        <f t="shared" si="51"/>
        <v>0</v>
      </c>
    </row>
    <row r="276" spans="1:24">
      <c r="A276" s="13">
        <v>7</v>
      </c>
      <c r="B276" s="2">
        <v>310002642</v>
      </c>
      <c r="C276" s="1" t="s">
        <v>31</v>
      </c>
      <c r="D276" s="1" t="s">
        <v>116</v>
      </c>
      <c r="E276" s="12">
        <f>_xlfn.IFNA(VLOOKUP($B276,'FST OMT'!$C:$Y,$A276,0),0)</f>
        <v>5795</v>
      </c>
      <c r="F276" s="12">
        <f>_xlfn.IFNA(VLOOKUP($B276,'FST CV'!$C:$Y,$A276,0),0)</f>
        <v>0</v>
      </c>
      <c r="G276" s="12">
        <f>_xlfn.IFNA(VLOOKUP($B276,'FST TT'!$C:$Y,$A276,0),0)</f>
        <v>0</v>
      </c>
      <c r="I276" s="4">
        <f>_xlfn.IFNA(VLOOKUP($B276,'FST OMT'!$C:$X,16,0),0)</f>
        <v>7670</v>
      </c>
      <c r="J276" s="4">
        <f>_xlfn.IFNA(VLOOKUP($B276,'FST CV'!$C:$X,16,0),0)</f>
        <v>0</v>
      </c>
      <c r="K276" s="4">
        <f>_xlfn.IFNA(VLOOKUP($B276,'FST TT'!$C:$X,16,0),0)</f>
        <v>0</v>
      </c>
      <c r="N276" s="34">
        <f>VLOOKUP(B276,Master_Item!B:I,8,0)</f>
        <v>8.4</v>
      </c>
      <c r="O276" s="4">
        <f t="shared" si="42"/>
        <v>48678</v>
      </c>
      <c r="P276" s="4">
        <f t="shared" si="43"/>
        <v>0</v>
      </c>
      <c r="Q276" s="4">
        <f t="shared" si="44"/>
        <v>0</v>
      </c>
      <c r="R276" s="4">
        <f t="shared" si="45"/>
        <v>0</v>
      </c>
      <c r="S276" s="4">
        <f t="shared" si="46"/>
        <v>48678</v>
      </c>
      <c r="T276" s="4">
        <f t="shared" si="47"/>
        <v>64428</v>
      </c>
      <c r="U276" s="4">
        <f t="shared" si="48"/>
        <v>0</v>
      </c>
      <c r="V276" s="4">
        <f t="shared" si="49"/>
        <v>0</v>
      </c>
      <c r="W276" s="4">
        <f t="shared" si="50"/>
        <v>0</v>
      </c>
      <c r="X276" s="4">
        <f t="shared" si="51"/>
        <v>64428</v>
      </c>
    </row>
    <row r="277" spans="1:24">
      <c r="A277" s="13">
        <v>8</v>
      </c>
      <c r="B277" s="2">
        <v>310002642</v>
      </c>
      <c r="C277" s="1" t="s">
        <v>31</v>
      </c>
      <c r="D277" s="1" t="s">
        <v>117</v>
      </c>
      <c r="E277" s="12">
        <f>_xlfn.IFNA(VLOOKUP($B277,'FST OMT'!$C:$Y,$A277,0),0)</f>
        <v>6396</v>
      </c>
      <c r="F277" s="12">
        <f>_xlfn.IFNA(VLOOKUP($B277,'FST CV'!$C:$Y,$A277,0),0)</f>
        <v>0</v>
      </c>
      <c r="G277" s="12">
        <f>_xlfn.IFNA(VLOOKUP($B277,'FST TT'!$C:$Y,$A277,0),0)</f>
        <v>0</v>
      </c>
      <c r="I277" s="4">
        <f>_xlfn.IFNA(VLOOKUP($B277,'FST OMT'!$C:$X,17,0),0)</f>
        <v>5475</v>
      </c>
      <c r="J277" s="4">
        <f>_xlfn.IFNA(VLOOKUP($B277,'FST CV'!$C:$X,17,0),0)</f>
        <v>0</v>
      </c>
      <c r="K277" s="4">
        <f>_xlfn.IFNA(VLOOKUP($B277,'FST TT'!$C:$X,17,0),0)</f>
        <v>0</v>
      </c>
      <c r="N277" s="34">
        <f>VLOOKUP(B277,Master_Item!B:I,8,0)</f>
        <v>8.4</v>
      </c>
      <c r="O277" s="4">
        <f t="shared" si="42"/>
        <v>53726.400000000001</v>
      </c>
      <c r="P277" s="4">
        <f t="shared" si="43"/>
        <v>0</v>
      </c>
      <c r="Q277" s="4">
        <f t="shared" si="44"/>
        <v>0</v>
      </c>
      <c r="R277" s="4">
        <f t="shared" si="45"/>
        <v>0</v>
      </c>
      <c r="S277" s="4">
        <f t="shared" si="46"/>
        <v>53726.400000000001</v>
      </c>
      <c r="T277" s="4">
        <f t="shared" si="47"/>
        <v>45990</v>
      </c>
      <c r="U277" s="4">
        <f t="shared" si="48"/>
        <v>0</v>
      </c>
      <c r="V277" s="4">
        <f t="shared" si="49"/>
        <v>0</v>
      </c>
      <c r="W277" s="4">
        <f t="shared" si="50"/>
        <v>0</v>
      </c>
      <c r="X277" s="4">
        <f t="shared" si="51"/>
        <v>45990</v>
      </c>
    </row>
    <row r="278" spans="1:24">
      <c r="A278" s="13">
        <v>9</v>
      </c>
      <c r="B278" s="2">
        <v>310002642</v>
      </c>
      <c r="C278" s="1" t="s">
        <v>31</v>
      </c>
      <c r="D278" s="1" t="s">
        <v>118</v>
      </c>
      <c r="E278" s="12">
        <f>_xlfn.IFNA(VLOOKUP($B278,'FST OMT'!$C:$Y,$A278,0),0)</f>
        <v>9023</v>
      </c>
      <c r="F278" s="12">
        <f>_xlfn.IFNA(VLOOKUP($B278,'FST CV'!$C:$Y,$A278,0),0)</f>
        <v>0</v>
      </c>
      <c r="G278" s="12">
        <f>_xlfn.IFNA(VLOOKUP($B278,'FST TT'!$C:$Y,$A278,0),0)</f>
        <v>0</v>
      </c>
      <c r="I278" s="4">
        <f>_xlfn.IFNA(VLOOKUP($B278,'FST OMT'!$C:$X,18,0),0)</f>
        <v>4599</v>
      </c>
      <c r="J278" s="4">
        <f>_xlfn.IFNA(VLOOKUP($B278,'FST CV'!$C:$X,18,0),0)</f>
        <v>0</v>
      </c>
      <c r="K278" s="4">
        <f>_xlfn.IFNA(VLOOKUP($B278,'FST TT'!$C:$X,18,0),0)</f>
        <v>0</v>
      </c>
      <c r="N278" s="34">
        <f>VLOOKUP(B278,Master_Item!B:I,8,0)</f>
        <v>8.4</v>
      </c>
      <c r="O278" s="4">
        <f t="shared" si="42"/>
        <v>75793.2</v>
      </c>
      <c r="P278" s="4">
        <f t="shared" si="43"/>
        <v>0</v>
      </c>
      <c r="Q278" s="4">
        <f t="shared" si="44"/>
        <v>0</v>
      </c>
      <c r="R278" s="4">
        <f t="shared" si="45"/>
        <v>0</v>
      </c>
      <c r="S278" s="4">
        <f t="shared" si="46"/>
        <v>75793.2</v>
      </c>
      <c r="T278" s="4">
        <f t="shared" si="47"/>
        <v>38631.599999999999</v>
      </c>
      <c r="U278" s="4">
        <f t="shared" si="48"/>
        <v>0</v>
      </c>
      <c r="V278" s="4">
        <f t="shared" si="49"/>
        <v>0</v>
      </c>
      <c r="W278" s="4">
        <f t="shared" si="50"/>
        <v>0</v>
      </c>
      <c r="X278" s="4">
        <f t="shared" si="51"/>
        <v>38631.599999999999</v>
      </c>
    </row>
    <row r="279" spans="1:24">
      <c r="A279" s="13">
        <v>10</v>
      </c>
      <c r="B279" s="2">
        <v>310002642</v>
      </c>
      <c r="C279" s="1" t="s">
        <v>31</v>
      </c>
      <c r="D279" s="1" t="s">
        <v>119</v>
      </c>
      <c r="E279" s="12">
        <f>_xlfn.IFNA(VLOOKUP($B279,'FST OMT'!$C:$Y,$A279,0),0)</f>
        <v>3037</v>
      </c>
      <c r="F279" s="12">
        <f>_xlfn.IFNA(VLOOKUP($B279,'FST CV'!$C:$Y,$A279,0),0)</f>
        <v>0</v>
      </c>
      <c r="G279" s="12">
        <f>_xlfn.IFNA(VLOOKUP($B279,'FST TT'!$C:$Y,$A279,0),0)</f>
        <v>0</v>
      </c>
      <c r="I279" s="4">
        <f>_xlfn.IFNA(VLOOKUP($B279,'FST OMT'!$C:$X,19,0),0)</f>
        <v>2507</v>
      </c>
      <c r="J279" s="4">
        <f>_xlfn.IFNA(VLOOKUP($B279,'FST CV'!$C:$X,19,0),0)</f>
        <v>0</v>
      </c>
      <c r="K279" s="4">
        <f>_xlfn.IFNA(VLOOKUP($B279,'FST TT'!$C:$X,19,0),0)</f>
        <v>0</v>
      </c>
      <c r="N279" s="34">
        <f>VLOOKUP(B279,Master_Item!B:I,8,0)</f>
        <v>8.4</v>
      </c>
      <c r="O279" s="4">
        <f t="shared" si="42"/>
        <v>25510.799999999999</v>
      </c>
      <c r="P279" s="4">
        <f t="shared" si="43"/>
        <v>0</v>
      </c>
      <c r="Q279" s="4">
        <f t="shared" si="44"/>
        <v>0</v>
      </c>
      <c r="R279" s="4">
        <f t="shared" si="45"/>
        <v>0</v>
      </c>
      <c r="S279" s="4">
        <f t="shared" si="46"/>
        <v>25510.799999999999</v>
      </c>
      <c r="T279" s="4">
        <f t="shared" si="47"/>
        <v>21058.799999999999</v>
      </c>
      <c r="U279" s="4">
        <f t="shared" si="48"/>
        <v>0</v>
      </c>
      <c r="V279" s="4">
        <f t="shared" si="49"/>
        <v>0</v>
      </c>
      <c r="W279" s="4">
        <f t="shared" si="50"/>
        <v>0</v>
      </c>
      <c r="X279" s="4">
        <f t="shared" si="51"/>
        <v>21058.799999999999</v>
      </c>
    </row>
    <row r="280" spans="1:24">
      <c r="A280" s="13">
        <v>11</v>
      </c>
      <c r="B280" s="2">
        <v>310002642</v>
      </c>
      <c r="C280" s="1" t="s">
        <v>31</v>
      </c>
      <c r="D280" s="1" t="s">
        <v>120</v>
      </c>
      <c r="E280" s="12">
        <f>_xlfn.IFNA(VLOOKUP($B280,'FST OMT'!$C:$Y,$A280,0),0)</f>
        <v>4321</v>
      </c>
      <c r="F280" s="12">
        <f>_xlfn.IFNA(VLOOKUP($B280,'FST CV'!$C:$Y,$A280,0),0)</f>
        <v>0</v>
      </c>
      <c r="G280" s="12">
        <f>_xlfn.IFNA(VLOOKUP($B280,'FST TT'!$C:$Y,$A280,0),0)</f>
        <v>0</v>
      </c>
      <c r="I280" s="4">
        <f>_xlfn.IFNA(VLOOKUP($B280,'FST OMT'!$C:$X,20,0),0)</f>
        <v>2385</v>
      </c>
      <c r="J280" s="4">
        <f>_xlfn.IFNA(VLOOKUP($B280,'FST CV'!$C:$X,20,0),0)</f>
        <v>0</v>
      </c>
      <c r="K280" s="4">
        <f>_xlfn.IFNA(VLOOKUP($B280,'FST TT'!$C:$X,20,0),0)</f>
        <v>0</v>
      </c>
      <c r="N280" s="34">
        <f>VLOOKUP(B280,Master_Item!B:I,8,0)</f>
        <v>8.4</v>
      </c>
      <c r="O280" s="4">
        <f t="shared" si="42"/>
        <v>36296.400000000001</v>
      </c>
      <c r="P280" s="4">
        <f t="shared" si="43"/>
        <v>0</v>
      </c>
      <c r="Q280" s="4">
        <f t="shared" si="44"/>
        <v>0</v>
      </c>
      <c r="R280" s="4">
        <f t="shared" si="45"/>
        <v>0</v>
      </c>
      <c r="S280" s="4">
        <f t="shared" si="46"/>
        <v>36296.400000000001</v>
      </c>
      <c r="T280" s="4">
        <f t="shared" si="47"/>
        <v>20034</v>
      </c>
      <c r="U280" s="4">
        <f t="shared" si="48"/>
        <v>0</v>
      </c>
      <c r="V280" s="4">
        <f t="shared" si="49"/>
        <v>0</v>
      </c>
      <c r="W280" s="4">
        <f t="shared" si="50"/>
        <v>0</v>
      </c>
      <c r="X280" s="4">
        <f t="shared" si="51"/>
        <v>20034</v>
      </c>
    </row>
    <row r="281" spans="1:24">
      <c r="A281" s="13">
        <v>12</v>
      </c>
      <c r="B281" s="2">
        <v>310002642</v>
      </c>
      <c r="C281" s="1" t="s">
        <v>31</v>
      </c>
      <c r="D281" s="1" t="s">
        <v>121</v>
      </c>
      <c r="E281" s="12">
        <f>_xlfn.IFNA(VLOOKUP($B281,'FST OMT'!$C:$Y,$A281,0),0)</f>
        <v>2404</v>
      </c>
      <c r="F281" s="12">
        <f>_xlfn.IFNA(VLOOKUP($B281,'FST CV'!$C:$Y,$A281,0),0)</f>
        <v>0</v>
      </c>
      <c r="G281" s="12">
        <f>_xlfn.IFNA(VLOOKUP($B281,'FST TT'!$C:$Y,$A281,0),0)</f>
        <v>0</v>
      </c>
      <c r="I281" s="4">
        <f>_xlfn.IFNA(VLOOKUP($B281,'FST OMT'!$C:$X,21,0),0)</f>
        <v>2610</v>
      </c>
      <c r="J281" s="4">
        <f>_xlfn.IFNA(VLOOKUP($B281,'FST CV'!$C:$X,21,0),0)</f>
        <v>0</v>
      </c>
      <c r="K281" s="4">
        <f>_xlfn.IFNA(VLOOKUP($B281,'FST TT'!$C:$X,21,0),0)</f>
        <v>0</v>
      </c>
      <c r="N281" s="34">
        <f>VLOOKUP(B281,Master_Item!B:I,8,0)</f>
        <v>8.4</v>
      </c>
      <c r="O281" s="4">
        <f t="shared" si="42"/>
        <v>20193.600000000002</v>
      </c>
      <c r="P281" s="4">
        <f t="shared" si="43"/>
        <v>0</v>
      </c>
      <c r="Q281" s="4">
        <f t="shared" si="44"/>
        <v>0</v>
      </c>
      <c r="R281" s="4">
        <f t="shared" si="45"/>
        <v>0</v>
      </c>
      <c r="S281" s="4">
        <f t="shared" si="46"/>
        <v>20193.600000000002</v>
      </c>
      <c r="T281" s="4">
        <f t="shared" si="47"/>
        <v>21924</v>
      </c>
      <c r="U281" s="4">
        <f t="shared" si="48"/>
        <v>0</v>
      </c>
      <c r="V281" s="4">
        <f t="shared" si="49"/>
        <v>0</v>
      </c>
      <c r="W281" s="4">
        <f t="shared" si="50"/>
        <v>0</v>
      </c>
      <c r="X281" s="4">
        <f t="shared" si="51"/>
        <v>21924</v>
      </c>
    </row>
    <row r="282" spans="1:24">
      <c r="A282" s="13">
        <v>13</v>
      </c>
      <c r="B282" s="2">
        <v>310002642</v>
      </c>
      <c r="C282" s="1" t="s">
        <v>31</v>
      </c>
      <c r="D282" s="1" t="s">
        <v>122</v>
      </c>
      <c r="E282" s="12">
        <f>_xlfn.IFNA(VLOOKUP($B282,'FST OMT'!$C:$Y,$A282,0),0)</f>
        <v>13303</v>
      </c>
      <c r="F282" s="12">
        <f>_xlfn.IFNA(VLOOKUP($B282,'FST CV'!$C:$Y,$A282,0),0)</f>
        <v>0</v>
      </c>
      <c r="G282" s="12">
        <f>_xlfn.IFNA(VLOOKUP($B282,'FST TT'!$C:$Y,$A282,0),0)</f>
        <v>0</v>
      </c>
      <c r="I282" s="4">
        <f>_xlfn.IFNA(VLOOKUP($B282,'FST OMT'!$C:$X,22,0),0)</f>
        <v>14519</v>
      </c>
      <c r="J282" s="4">
        <f>_xlfn.IFNA(VLOOKUP($B282,'FST CV'!$C:$X,22,0),0)</f>
        <v>0</v>
      </c>
      <c r="K282" s="4">
        <f>_xlfn.IFNA(VLOOKUP($B282,'FST TT'!$C:$X,22,0),0)</f>
        <v>0</v>
      </c>
      <c r="N282" s="34">
        <f>VLOOKUP(B282,Master_Item!B:I,8,0)</f>
        <v>8.4</v>
      </c>
      <c r="O282" s="4">
        <f t="shared" si="42"/>
        <v>111745.20000000001</v>
      </c>
      <c r="P282" s="4">
        <f t="shared" si="43"/>
        <v>0</v>
      </c>
      <c r="Q282" s="4">
        <f t="shared" si="44"/>
        <v>0</v>
      </c>
      <c r="R282" s="4">
        <f t="shared" si="45"/>
        <v>0</v>
      </c>
      <c r="S282" s="4">
        <f t="shared" si="46"/>
        <v>111745.20000000001</v>
      </c>
      <c r="T282" s="4">
        <f t="shared" si="47"/>
        <v>121959.6</v>
      </c>
      <c r="U282" s="4">
        <f t="shared" si="48"/>
        <v>0</v>
      </c>
      <c r="V282" s="4">
        <f t="shared" si="49"/>
        <v>0</v>
      </c>
      <c r="W282" s="4">
        <f t="shared" si="50"/>
        <v>0</v>
      </c>
      <c r="X282" s="4">
        <f t="shared" si="51"/>
        <v>121959.6</v>
      </c>
    </row>
    <row r="283" spans="1:24">
      <c r="A283" s="13">
        <v>11</v>
      </c>
      <c r="B283" s="2">
        <v>310002642</v>
      </c>
      <c r="C283" s="1" t="s">
        <v>31</v>
      </c>
      <c r="D283" s="1" t="s">
        <v>123</v>
      </c>
      <c r="H283" s="4">
        <f>_xlfn.IFNA(VLOOKUP(B283,'FST MT'!A:M,$A283,0),0)</f>
        <v>58270</v>
      </c>
      <c r="I283" s="1"/>
      <c r="J283" s="1"/>
      <c r="K283" s="1"/>
      <c r="L283" s="4">
        <f>_xlfn.IFNA(VLOOKUP(B283,'FST MT'!C:BP,66,0),0)</f>
        <v>0</v>
      </c>
      <c r="N283" s="34">
        <f>VLOOKUP(B283,Master_Item!B:I,8,0)</f>
        <v>8.4</v>
      </c>
      <c r="O283" s="4">
        <f t="shared" si="42"/>
        <v>0</v>
      </c>
      <c r="P283" s="4">
        <f t="shared" si="43"/>
        <v>0</v>
      </c>
      <c r="Q283" s="4">
        <f t="shared" si="44"/>
        <v>0</v>
      </c>
      <c r="R283" s="4">
        <f t="shared" si="45"/>
        <v>489468</v>
      </c>
      <c r="S283" s="4">
        <f t="shared" si="46"/>
        <v>489468</v>
      </c>
      <c r="T283" s="4">
        <f t="shared" si="47"/>
        <v>0</v>
      </c>
      <c r="U283" s="4">
        <f t="shared" si="48"/>
        <v>0</v>
      </c>
      <c r="V283" s="4">
        <f t="shared" si="49"/>
        <v>0</v>
      </c>
      <c r="W283" s="4">
        <f t="shared" si="50"/>
        <v>0</v>
      </c>
      <c r="X283" s="4">
        <f t="shared" si="51"/>
        <v>0</v>
      </c>
    </row>
    <row r="284" spans="1:24">
      <c r="A284" s="13">
        <v>6</v>
      </c>
      <c r="B284" s="2">
        <v>310002643</v>
      </c>
      <c r="C284" s="1" t="s">
        <v>34</v>
      </c>
      <c r="D284" s="1" t="s">
        <v>115</v>
      </c>
      <c r="E284" s="12">
        <f>_xlfn.IFNA(VLOOKUP($B284,'FST OMT'!$C:$Y,$A284,0),0)</f>
        <v>0</v>
      </c>
      <c r="F284" s="12">
        <f>_xlfn.IFNA(VLOOKUP($B284,'FST CV'!$C:$Y,$A284,0),0)</f>
        <v>0</v>
      </c>
      <c r="G284" s="12">
        <f>_xlfn.IFNA(VLOOKUP($B284,'FST TT'!$C:$Y,$A284,0),0)</f>
        <v>0</v>
      </c>
      <c r="I284" s="4">
        <f>_xlfn.IFNA(VLOOKUP($B284,'FST OMT'!$C:$X,15,0),0)</f>
        <v>0</v>
      </c>
      <c r="J284" s="4">
        <f>_xlfn.IFNA(VLOOKUP($B284,'FST CV'!$C:$X,15,0),0)</f>
        <v>0</v>
      </c>
      <c r="K284" s="4">
        <f>_xlfn.IFNA(VLOOKUP($B284,'FST TT'!$C:$X,15,0),0)</f>
        <v>0</v>
      </c>
      <c r="N284" s="34">
        <f>VLOOKUP(B284,Master_Item!B:I,8,0)</f>
        <v>8.4</v>
      </c>
      <c r="O284" s="4">
        <f t="shared" si="42"/>
        <v>0</v>
      </c>
      <c r="P284" s="4">
        <f t="shared" si="43"/>
        <v>0</v>
      </c>
      <c r="Q284" s="4">
        <f t="shared" si="44"/>
        <v>0</v>
      </c>
      <c r="R284" s="4">
        <f t="shared" si="45"/>
        <v>0</v>
      </c>
      <c r="S284" s="4">
        <f t="shared" si="46"/>
        <v>0</v>
      </c>
      <c r="T284" s="4">
        <f t="shared" si="47"/>
        <v>0</v>
      </c>
      <c r="U284" s="4">
        <f t="shared" si="48"/>
        <v>0</v>
      </c>
      <c r="V284" s="4">
        <f t="shared" si="49"/>
        <v>0</v>
      </c>
      <c r="W284" s="4">
        <f t="shared" si="50"/>
        <v>0</v>
      </c>
      <c r="X284" s="4">
        <f t="shared" si="51"/>
        <v>0</v>
      </c>
    </row>
    <row r="285" spans="1:24">
      <c r="A285" s="13">
        <v>7</v>
      </c>
      <c r="B285" s="2">
        <v>310002643</v>
      </c>
      <c r="C285" s="1" t="s">
        <v>34</v>
      </c>
      <c r="D285" s="1" t="s">
        <v>116</v>
      </c>
      <c r="E285" s="12">
        <f>_xlfn.IFNA(VLOOKUP($B285,'FST OMT'!$C:$Y,$A285,0),0)</f>
        <v>0</v>
      </c>
      <c r="F285" s="12">
        <f>_xlfn.IFNA(VLOOKUP($B285,'FST CV'!$C:$Y,$A285,0),0)</f>
        <v>0</v>
      </c>
      <c r="G285" s="12">
        <f>_xlfn.IFNA(VLOOKUP($B285,'FST TT'!$C:$Y,$A285,0),0)</f>
        <v>0</v>
      </c>
      <c r="I285" s="4">
        <f>_xlfn.IFNA(VLOOKUP($B285,'FST OMT'!$C:$X,16,0),0)</f>
        <v>0</v>
      </c>
      <c r="J285" s="4">
        <f>_xlfn.IFNA(VLOOKUP($B285,'FST CV'!$C:$X,16,0),0)</f>
        <v>0</v>
      </c>
      <c r="K285" s="4">
        <f>_xlfn.IFNA(VLOOKUP($B285,'FST TT'!$C:$X,16,0),0)</f>
        <v>0</v>
      </c>
      <c r="N285" s="34">
        <f>VLOOKUP(B285,Master_Item!B:I,8,0)</f>
        <v>8.4</v>
      </c>
      <c r="O285" s="4">
        <f t="shared" si="42"/>
        <v>0</v>
      </c>
      <c r="P285" s="4">
        <f t="shared" si="43"/>
        <v>0</v>
      </c>
      <c r="Q285" s="4">
        <f t="shared" si="44"/>
        <v>0</v>
      </c>
      <c r="R285" s="4">
        <f t="shared" si="45"/>
        <v>0</v>
      </c>
      <c r="S285" s="4">
        <f t="shared" si="46"/>
        <v>0</v>
      </c>
      <c r="T285" s="4">
        <f t="shared" si="47"/>
        <v>0</v>
      </c>
      <c r="U285" s="4">
        <f t="shared" si="48"/>
        <v>0</v>
      </c>
      <c r="V285" s="4">
        <f t="shared" si="49"/>
        <v>0</v>
      </c>
      <c r="W285" s="4">
        <f t="shared" si="50"/>
        <v>0</v>
      </c>
      <c r="X285" s="4">
        <f t="shared" si="51"/>
        <v>0</v>
      </c>
    </row>
    <row r="286" spans="1:24">
      <c r="A286" s="13">
        <v>8</v>
      </c>
      <c r="B286" s="2">
        <v>310002643</v>
      </c>
      <c r="C286" s="1" t="s">
        <v>34</v>
      </c>
      <c r="D286" s="1" t="s">
        <v>117</v>
      </c>
      <c r="E286" s="12">
        <f>_xlfn.IFNA(VLOOKUP($B286,'FST OMT'!$C:$Y,$A286,0),0)</f>
        <v>0</v>
      </c>
      <c r="F286" s="12">
        <f>_xlfn.IFNA(VLOOKUP($B286,'FST CV'!$C:$Y,$A286,0),0)</f>
        <v>0</v>
      </c>
      <c r="G286" s="12">
        <f>_xlfn.IFNA(VLOOKUP($B286,'FST TT'!$C:$Y,$A286,0),0)</f>
        <v>0</v>
      </c>
      <c r="I286" s="4">
        <f>_xlfn.IFNA(VLOOKUP($B286,'FST OMT'!$C:$X,17,0),0)</f>
        <v>0</v>
      </c>
      <c r="J286" s="4">
        <f>_xlfn.IFNA(VLOOKUP($B286,'FST CV'!$C:$X,17,0),0)</f>
        <v>0</v>
      </c>
      <c r="K286" s="4">
        <f>_xlfn.IFNA(VLOOKUP($B286,'FST TT'!$C:$X,17,0),0)</f>
        <v>0</v>
      </c>
      <c r="N286" s="34">
        <f>VLOOKUP(B286,Master_Item!B:I,8,0)</f>
        <v>8.4</v>
      </c>
      <c r="O286" s="4">
        <f t="shared" si="42"/>
        <v>0</v>
      </c>
      <c r="P286" s="4">
        <f t="shared" si="43"/>
        <v>0</v>
      </c>
      <c r="Q286" s="4">
        <f t="shared" si="44"/>
        <v>0</v>
      </c>
      <c r="R286" s="4">
        <f t="shared" si="45"/>
        <v>0</v>
      </c>
      <c r="S286" s="4">
        <f t="shared" si="46"/>
        <v>0</v>
      </c>
      <c r="T286" s="4">
        <f t="shared" si="47"/>
        <v>0</v>
      </c>
      <c r="U286" s="4">
        <f t="shared" si="48"/>
        <v>0</v>
      </c>
      <c r="V286" s="4">
        <f t="shared" si="49"/>
        <v>0</v>
      </c>
      <c r="W286" s="4">
        <f t="shared" si="50"/>
        <v>0</v>
      </c>
      <c r="X286" s="4">
        <f t="shared" si="51"/>
        <v>0</v>
      </c>
    </row>
    <row r="287" spans="1:24">
      <c r="A287" s="13">
        <v>9</v>
      </c>
      <c r="B287" s="2">
        <v>310002643</v>
      </c>
      <c r="C287" s="1" t="s">
        <v>34</v>
      </c>
      <c r="D287" s="1" t="s">
        <v>118</v>
      </c>
      <c r="E287" s="12">
        <f>_xlfn.IFNA(VLOOKUP($B287,'FST OMT'!$C:$Y,$A287,0),0)</f>
        <v>0</v>
      </c>
      <c r="F287" s="12">
        <f>_xlfn.IFNA(VLOOKUP($B287,'FST CV'!$C:$Y,$A287,0),0)</f>
        <v>0</v>
      </c>
      <c r="G287" s="12">
        <f>_xlfn.IFNA(VLOOKUP($B287,'FST TT'!$C:$Y,$A287,0),0)</f>
        <v>0</v>
      </c>
      <c r="I287" s="4">
        <f>_xlfn.IFNA(VLOOKUP($B287,'FST OMT'!$C:$X,18,0),0)</f>
        <v>0</v>
      </c>
      <c r="J287" s="4">
        <f>_xlfn.IFNA(VLOOKUP($B287,'FST CV'!$C:$X,18,0),0)</f>
        <v>0</v>
      </c>
      <c r="K287" s="4">
        <f>_xlfn.IFNA(VLOOKUP($B287,'FST TT'!$C:$X,18,0),0)</f>
        <v>0</v>
      </c>
      <c r="N287" s="34">
        <f>VLOOKUP(B287,Master_Item!B:I,8,0)</f>
        <v>8.4</v>
      </c>
      <c r="O287" s="4">
        <f t="shared" si="42"/>
        <v>0</v>
      </c>
      <c r="P287" s="4">
        <f t="shared" si="43"/>
        <v>0</v>
      </c>
      <c r="Q287" s="4">
        <f t="shared" si="44"/>
        <v>0</v>
      </c>
      <c r="R287" s="4">
        <f t="shared" si="45"/>
        <v>0</v>
      </c>
      <c r="S287" s="4">
        <f t="shared" si="46"/>
        <v>0</v>
      </c>
      <c r="T287" s="4">
        <f t="shared" si="47"/>
        <v>0</v>
      </c>
      <c r="U287" s="4">
        <f t="shared" si="48"/>
        <v>0</v>
      </c>
      <c r="V287" s="4">
        <f t="shared" si="49"/>
        <v>0</v>
      </c>
      <c r="W287" s="4">
        <f t="shared" si="50"/>
        <v>0</v>
      </c>
      <c r="X287" s="4">
        <f t="shared" si="51"/>
        <v>0</v>
      </c>
    </row>
    <row r="288" spans="1:24">
      <c r="A288" s="13">
        <v>10</v>
      </c>
      <c r="B288" s="2">
        <v>310002643</v>
      </c>
      <c r="C288" s="1" t="s">
        <v>34</v>
      </c>
      <c r="D288" s="1" t="s">
        <v>119</v>
      </c>
      <c r="E288" s="12">
        <f>_xlfn.IFNA(VLOOKUP($B288,'FST OMT'!$C:$Y,$A288,0),0)</f>
        <v>0</v>
      </c>
      <c r="F288" s="12">
        <f>_xlfn.IFNA(VLOOKUP($B288,'FST CV'!$C:$Y,$A288,0),0)</f>
        <v>0</v>
      </c>
      <c r="G288" s="12">
        <f>_xlfn.IFNA(VLOOKUP($B288,'FST TT'!$C:$Y,$A288,0),0)</f>
        <v>0</v>
      </c>
      <c r="I288" s="4">
        <f>_xlfn.IFNA(VLOOKUP($B288,'FST OMT'!$C:$X,19,0),0)</f>
        <v>0</v>
      </c>
      <c r="J288" s="4">
        <f>_xlfn.IFNA(VLOOKUP($B288,'FST CV'!$C:$X,19,0),0)</f>
        <v>0</v>
      </c>
      <c r="K288" s="4">
        <f>_xlfn.IFNA(VLOOKUP($B288,'FST TT'!$C:$X,19,0),0)</f>
        <v>0</v>
      </c>
      <c r="N288" s="34">
        <f>VLOOKUP(B288,Master_Item!B:I,8,0)</f>
        <v>8.4</v>
      </c>
      <c r="O288" s="4">
        <f t="shared" si="42"/>
        <v>0</v>
      </c>
      <c r="P288" s="4">
        <f t="shared" si="43"/>
        <v>0</v>
      </c>
      <c r="Q288" s="4">
        <f t="shared" si="44"/>
        <v>0</v>
      </c>
      <c r="R288" s="4">
        <f t="shared" si="45"/>
        <v>0</v>
      </c>
      <c r="S288" s="4">
        <f t="shared" si="46"/>
        <v>0</v>
      </c>
      <c r="T288" s="4">
        <f t="shared" si="47"/>
        <v>0</v>
      </c>
      <c r="U288" s="4">
        <f t="shared" si="48"/>
        <v>0</v>
      </c>
      <c r="V288" s="4">
        <f t="shared" si="49"/>
        <v>0</v>
      </c>
      <c r="W288" s="4">
        <f t="shared" si="50"/>
        <v>0</v>
      </c>
      <c r="X288" s="4">
        <f t="shared" si="51"/>
        <v>0</v>
      </c>
    </row>
    <row r="289" spans="1:24">
      <c r="A289" s="13">
        <v>11</v>
      </c>
      <c r="B289" s="2">
        <v>310002643</v>
      </c>
      <c r="C289" s="1" t="s">
        <v>34</v>
      </c>
      <c r="D289" s="1" t="s">
        <v>120</v>
      </c>
      <c r="E289" s="12">
        <f>_xlfn.IFNA(VLOOKUP($B289,'FST OMT'!$C:$Y,$A289,0),0)</f>
        <v>0</v>
      </c>
      <c r="F289" s="12">
        <f>_xlfn.IFNA(VLOOKUP($B289,'FST CV'!$C:$Y,$A289,0),0)</f>
        <v>0</v>
      </c>
      <c r="G289" s="12">
        <f>_xlfn.IFNA(VLOOKUP($B289,'FST TT'!$C:$Y,$A289,0),0)</f>
        <v>0</v>
      </c>
      <c r="I289" s="4">
        <f>_xlfn.IFNA(VLOOKUP($B289,'FST OMT'!$C:$X,20,0),0)</f>
        <v>0</v>
      </c>
      <c r="J289" s="4">
        <f>_xlfn.IFNA(VLOOKUP($B289,'FST CV'!$C:$X,20,0),0)</f>
        <v>0</v>
      </c>
      <c r="K289" s="4">
        <f>_xlfn.IFNA(VLOOKUP($B289,'FST TT'!$C:$X,20,0),0)</f>
        <v>0</v>
      </c>
      <c r="N289" s="34">
        <f>VLOOKUP(B289,Master_Item!B:I,8,0)</f>
        <v>8.4</v>
      </c>
      <c r="O289" s="4">
        <f t="shared" si="42"/>
        <v>0</v>
      </c>
      <c r="P289" s="4">
        <f t="shared" si="43"/>
        <v>0</v>
      </c>
      <c r="Q289" s="4">
        <f t="shared" si="44"/>
        <v>0</v>
      </c>
      <c r="R289" s="4">
        <f t="shared" si="45"/>
        <v>0</v>
      </c>
      <c r="S289" s="4">
        <f t="shared" si="46"/>
        <v>0</v>
      </c>
      <c r="T289" s="4">
        <f t="shared" si="47"/>
        <v>0</v>
      </c>
      <c r="U289" s="4">
        <f t="shared" si="48"/>
        <v>0</v>
      </c>
      <c r="V289" s="4">
        <f t="shared" si="49"/>
        <v>0</v>
      </c>
      <c r="W289" s="4">
        <f t="shared" si="50"/>
        <v>0</v>
      </c>
      <c r="X289" s="4">
        <f t="shared" si="51"/>
        <v>0</v>
      </c>
    </row>
    <row r="290" spans="1:24">
      <c r="A290" s="13">
        <v>12</v>
      </c>
      <c r="B290" s="2">
        <v>310002643</v>
      </c>
      <c r="C290" s="1" t="s">
        <v>34</v>
      </c>
      <c r="D290" s="1" t="s">
        <v>121</v>
      </c>
      <c r="E290" s="12">
        <f>_xlfn.IFNA(VLOOKUP($B290,'FST OMT'!$C:$Y,$A290,0),0)</f>
        <v>0</v>
      </c>
      <c r="F290" s="12">
        <f>_xlfn.IFNA(VLOOKUP($B290,'FST CV'!$C:$Y,$A290,0),0)</f>
        <v>0</v>
      </c>
      <c r="G290" s="12">
        <f>_xlfn.IFNA(VLOOKUP($B290,'FST TT'!$C:$Y,$A290,0),0)</f>
        <v>0</v>
      </c>
      <c r="I290" s="4">
        <f>_xlfn.IFNA(VLOOKUP($B290,'FST OMT'!$C:$X,21,0),0)</f>
        <v>0</v>
      </c>
      <c r="J290" s="4">
        <f>_xlfn.IFNA(VLOOKUP($B290,'FST CV'!$C:$X,21,0),0)</f>
        <v>0</v>
      </c>
      <c r="K290" s="4">
        <f>_xlfn.IFNA(VLOOKUP($B290,'FST TT'!$C:$X,21,0),0)</f>
        <v>0</v>
      </c>
      <c r="N290" s="34">
        <f>VLOOKUP(B290,Master_Item!B:I,8,0)</f>
        <v>8.4</v>
      </c>
      <c r="O290" s="4">
        <f t="shared" si="42"/>
        <v>0</v>
      </c>
      <c r="P290" s="4">
        <f t="shared" si="43"/>
        <v>0</v>
      </c>
      <c r="Q290" s="4">
        <f t="shared" si="44"/>
        <v>0</v>
      </c>
      <c r="R290" s="4">
        <f t="shared" si="45"/>
        <v>0</v>
      </c>
      <c r="S290" s="4">
        <f t="shared" si="46"/>
        <v>0</v>
      </c>
      <c r="T290" s="4">
        <f t="shared" si="47"/>
        <v>0</v>
      </c>
      <c r="U290" s="4">
        <f t="shared" si="48"/>
        <v>0</v>
      </c>
      <c r="V290" s="4">
        <f t="shared" si="49"/>
        <v>0</v>
      </c>
      <c r="W290" s="4">
        <f t="shared" si="50"/>
        <v>0</v>
      </c>
      <c r="X290" s="4">
        <f t="shared" si="51"/>
        <v>0</v>
      </c>
    </row>
    <row r="291" spans="1:24">
      <c r="A291" s="13">
        <v>13</v>
      </c>
      <c r="B291" s="2">
        <v>310002643</v>
      </c>
      <c r="C291" s="1" t="s">
        <v>34</v>
      </c>
      <c r="D291" s="1" t="s">
        <v>122</v>
      </c>
      <c r="E291" s="12">
        <f>_xlfn.IFNA(VLOOKUP($B291,'FST OMT'!$C:$Y,$A291,0),0)</f>
        <v>0</v>
      </c>
      <c r="F291" s="12">
        <f>_xlfn.IFNA(VLOOKUP($B291,'FST CV'!$C:$Y,$A291,0),0)</f>
        <v>0</v>
      </c>
      <c r="G291" s="12">
        <f>_xlfn.IFNA(VLOOKUP($B291,'FST TT'!$C:$Y,$A291,0),0)</f>
        <v>0</v>
      </c>
      <c r="I291" s="4">
        <f>_xlfn.IFNA(VLOOKUP($B291,'FST OMT'!$C:$X,22,0),0)</f>
        <v>0</v>
      </c>
      <c r="J291" s="4">
        <f>_xlfn.IFNA(VLOOKUP($B291,'FST CV'!$C:$X,22,0),0)</f>
        <v>0</v>
      </c>
      <c r="K291" s="4">
        <f>_xlfn.IFNA(VLOOKUP($B291,'FST TT'!$C:$X,22,0),0)</f>
        <v>0</v>
      </c>
      <c r="N291" s="34">
        <f>VLOOKUP(B291,Master_Item!B:I,8,0)</f>
        <v>8.4</v>
      </c>
      <c r="O291" s="4">
        <f t="shared" si="42"/>
        <v>0</v>
      </c>
      <c r="P291" s="4">
        <f t="shared" si="43"/>
        <v>0</v>
      </c>
      <c r="Q291" s="4">
        <f t="shared" si="44"/>
        <v>0</v>
      </c>
      <c r="R291" s="4">
        <f t="shared" si="45"/>
        <v>0</v>
      </c>
      <c r="S291" s="4">
        <f t="shared" si="46"/>
        <v>0</v>
      </c>
      <c r="T291" s="4">
        <f t="shared" si="47"/>
        <v>0</v>
      </c>
      <c r="U291" s="4">
        <f t="shared" si="48"/>
        <v>0</v>
      </c>
      <c r="V291" s="4">
        <f t="shared" si="49"/>
        <v>0</v>
      </c>
      <c r="W291" s="4">
        <f t="shared" si="50"/>
        <v>0</v>
      </c>
      <c r="X291" s="4">
        <f t="shared" si="51"/>
        <v>0</v>
      </c>
    </row>
    <row r="292" spans="1:24">
      <c r="A292" s="13">
        <v>11</v>
      </c>
      <c r="B292" s="2">
        <v>310002643</v>
      </c>
      <c r="C292" s="1" t="s">
        <v>34</v>
      </c>
      <c r="D292" s="1" t="s">
        <v>123</v>
      </c>
      <c r="H292" s="4">
        <f>_xlfn.IFNA(VLOOKUP(B292,'FST MT'!A:M,$A292,0),0)</f>
        <v>0</v>
      </c>
      <c r="I292" s="1"/>
      <c r="J292" s="1"/>
      <c r="K292" s="1"/>
      <c r="L292" s="4">
        <f>_xlfn.IFNA(VLOOKUP(B292,'FST MT'!C:BP,66,0),0)</f>
        <v>0</v>
      </c>
      <c r="N292" s="34">
        <f>VLOOKUP(B292,Master_Item!B:I,8,0)</f>
        <v>8.4</v>
      </c>
      <c r="O292" s="4">
        <f t="shared" si="42"/>
        <v>0</v>
      </c>
      <c r="P292" s="4">
        <f t="shared" si="43"/>
        <v>0</v>
      </c>
      <c r="Q292" s="4">
        <f t="shared" si="44"/>
        <v>0</v>
      </c>
      <c r="R292" s="4">
        <f t="shared" si="45"/>
        <v>0</v>
      </c>
      <c r="S292" s="4">
        <f t="shared" si="46"/>
        <v>0</v>
      </c>
      <c r="T292" s="4">
        <f t="shared" si="47"/>
        <v>0</v>
      </c>
      <c r="U292" s="4">
        <f t="shared" si="48"/>
        <v>0</v>
      </c>
      <c r="V292" s="4">
        <f t="shared" si="49"/>
        <v>0</v>
      </c>
      <c r="W292" s="4">
        <f t="shared" si="50"/>
        <v>0</v>
      </c>
      <c r="X292" s="4">
        <f t="shared" si="51"/>
        <v>0</v>
      </c>
    </row>
    <row r="293" spans="1:24">
      <c r="A293" s="13">
        <v>6</v>
      </c>
      <c r="B293" s="2">
        <v>310002644</v>
      </c>
      <c r="C293" s="1" t="s">
        <v>35</v>
      </c>
      <c r="D293" s="1" t="s">
        <v>115</v>
      </c>
      <c r="E293" s="12">
        <f>_xlfn.IFNA(VLOOKUP($B293,'FST OMT'!$C:$Y,$A293,0),0)</f>
        <v>0</v>
      </c>
      <c r="F293" s="12">
        <f>_xlfn.IFNA(VLOOKUP($B293,'FST CV'!$C:$Y,$A293,0),0)</f>
        <v>1322</v>
      </c>
      <c r="G293" s="12">
        <f>_xlfn.IFNA(VLOOKUP($B293,'FST TT'!$C:$Y,$A293,0),0)</f>
        <v>1800</v>
      </c>
      <c r="I293" s="4">
        <f>_xlfn.IFNA(VLOOKUP($B293,'FST OMT'!$C:$X,15,0),0)</f>
        <v>0</v>
      </c>
      <c r="J293" s="4">
        <f>_xlfn.IFNA(VLOOKUP($B293,'FST CV'!$C:$X,15,0),0)</f>
        <v>1322</v>
      </c>
      <c r="K293" s="4">
        <f>_xlfn.IFNA(VLOOKUP($B293,'FST TT'!$C:$X,15,0),0)</f>
        <v>2100</v>
      </c>
      <c r="N293" s="34">
        <f>VLOOKUP(B293,Master_Item!B:I,8,0)</f>
        <v>8.4</v>
      </c>
      <c r="O293" s="4">
        <f t="shared" si="42"/>
        <v>0</v>
      </c>
      <c r="P293" s="4">
        <f t="shared" si="43"/>
        <v>11104.800000000001</v>
      </c>
      <c r="Q293" s="4">
        <f t="shared" si="44"/>
        <v>15120</v>
      </c>
      <c r="R293" s="4">
        <f t="shared" si="45"/>
        <v>0</v>
      </c>
      <c r="S293" s="4">
        <f t="shared" si="46"/>
        <v>26224.800000000003</v>
      </c>
      <c r="T293" s="4">
        <f t="shared" si="47"/>
        <v>0</v>
      </c>
      <c r="U293" s="4">
        <f t="shared" si="48"/>
        <v>11104.800000000001</v>
      </c>
      <c r="V293" s="4">
        <f t="shared" si="49"/>
        <v>17640</v>
      </c>
      <c r="W293" s="4">
        <f t="shared" si="50"/>
        <v>0</v>
      </c>
      <c r="X293" s="4">
        <f t="shared" si="51"/>
        <v>28744.800000000003</v>
      </c>
    </row>
    <row r="294" spans="1:24">
      <c r="A294" s="13">
        <v>7</v>
      </c>
      <c r="B294" s="2">
        <v>310002644</v>
      </c>
      <c r="C294" s="1" t="s">
        <v>35</v>
      </c>
      <c r="D294" s="1" t="s">
        <v>116</v>
      </c>
      <c r="E294" s="12">
        <f>_xlfn.IFNA(VLOOKUP($B294,'FST OMT'!$C:$Y,$A294,0),0)</f>
        <v>1460</v>
      </c>
      <c r="F294" s="12">
        <f>_xlfn.IFNA(VLOOKUP($B294,'FST CV'!$C:$Y,$A294,0),0)</f>
        <v>2053</v>
      </c>
      <c r="G294" s="12">
        <f>_xlfn.IFNA(VLOOKUP($B294,'FST TT'!$C:$Y,$A294,0),0)</f>
        <v>8000</v>
      </c>
      <c r="I294" s="4">
        <f>_xlfn.IFNA(VLOOKUP($B294,'FST OMT'!$C:$X,16,0),0)</f>
        <v>2740</v>
      </c>
      <c r="J294" s="4">
        <f>_xlfn.IFNA(VLOOKUP($B294,'FST CV'!$C:$X,16,0),0)</f>
        <v>2053</v>
      </c>
      <c r="K294" s="4">
        <f>_xlfn.IFNA(VLOOKUP($B294,'FST TT'!$C:$X,16,0),0)</f>
        <v>7900</v>
      </c>
      <c r="N294" s="34">
        <f>VLOOKUP(B294,Master_Item!B:I,8,0)</f>
        <v>8.4</v>
      </c>
      <c r="O294" s="4">
        <f t="shared" si="42"/>
        <v>12264</v>
      </c>
      <c r="P294" s="4">
        <f t="shared" si="43"/>
        <v>17245.2</v>
      </c>
      <c r="Q294" s="4">
        <f t="shared" si="44"/>
        <v>67200</v>
      </c>
      <c r="R294" s="4">
        <f t="shared" si="45"/>
        <v>0</v>
      </c>
      <c r="S294" s="4">
        <f t="shared" si="46"/>
        <v>96709.2</v>
      </c>
      <c r="T294" s="4">
        <f t="shared" si="47"/>
        <v>23016</v>
      </c>
      <c r="U294" s="4">
        <f t="shared" si="48"/>
        <v>17245.2</v>
      </c>
      <c r="V294" s="4">
        <f t="shared" si="49"/>
        <v>66360</v>
      </c>
      <c r="W294" s="4">
        <f t="shared" si="50"/>
        <v>0</v>
      </c>
      <c r="X294" s="4">
        <f t="shared" si="51"/>
        <v>106621.2</v>
      </c>
    </row>
    <row r="295" spans="1:24">
      <c r="A295" s="13">
        <v>8</v>
      </c>
      <c r="B295" s="2">
        <v>310002644</v>
      </c>
      <c r="C295" s="1" t="s">
        <v>35</v>
      </c>
      <c r="D295" s="1" t="s">
        <v>117</v>
      </c>
      <c r="E295" s="12">
        <f>_xlfn.IFNA(VLOOKUP($B295,'FST OMT'!$C:$Y,$A295,0),0)</f>
        <v>1698</v>
      </c>
      <c r="F295" s="12">
        <f>_xlfn.IFNA(VLOOKUP($B295,'FST CV'!$C:$Y,$A295,0),0)</f>
        <v>2306</v>
      </c>
      <c r="G295" s="12">
        <f>_xlfn.IFNA(VLOOKUP($B295,'FST TT'!$C:$Y,$A295,0),0)</f>
        <v>12400</v>
      </c>
      <c r="I295" s="4">
        <f>_xlfn.IFNA(VLOOKUP($B295,'FST OMT'!$C:$X,17,0),0)</f>
        <v>1488</v>
      </c>
      <c r="J295" s="4">
        <f>_xlfn.IFNA(VLOOKUP($B295,'FST CV'!$C:$X,17,0),0)</f>
        <v>2306</v>
      </c>
      <c r="K295" s="4">
        <f>_xlfn.IFNA(VLOOKUP($B295,'FST TT'!$C:$X,17,0),0)</f>
        <v>13500</v>
      </c>
      <c r="N295" s="34">
        <f>VLOOKUP(B295,Master_Item!B:I,8,0)</f>
        <v>8.4</v>
      </c>
      <c r="O295" s="4">
        <f t="shared" si="42"/>
        <v>14263.2</v>
      </c>
      <c r="P295" s="4">
        <f t="shared" si="43"/>
        <v>19370.400000000001</v>
      </c>
      <c r="Q295" s="4">
        <f t="shared" si="44"/>
        <v>104160</v>
      </c>
      <c r="R295" s="4">
        <f t="shared" si="45"/>
        <v>0</v>
      </c>
      <c r="S295" s="4">
        <f t="shared" si="46"/>
        <v>137793.60000000001</v>
      </c>
      <c r="T295" s="4">
        <f t="shared" si="47"/>
        <v>12499.2</v>
      </c>
      <c r="U295" s="4">
        <f t="shared" si="48"/>
        <v>19370.400000000001</v>
      </c>
      <c r="V295" s="4">
        <f t="shared" si="49"/>
        <v>113400</v>
      </c>
      <c r="W295" s="4">
        <f t="shared" si="50"/>
        <v>0</v>
      </c>
      <c r="X295" s="4">
        <f t="shared" si="51"/>
        <v>145269.6</v>
      </c>
    </row>
    <row r="296" spans="1:24">
      <c r="A296" s="13">
        <v>9</v>
      </c>
      <c r="B296" s="2">
        <v>310002644</v>
      </c>
      <c r="C296" s="1" t="s">
        <v>35</v>
      </c>
      <c r="D296" s="1" t="s">
        <v>118</v>
      </c>
      <c r="E296" s="12">
        <f>_xlfn.IFNA(VLOOKUP($B296,'FST OMT'!$C:$Y,$A296,0),0)</f>
        <v>1146</v>
      </c>
      <c r="F296" s="12">
        <f>_xlfn.IFNA(VLOOKUP($B296,'FST CV'!$C:$Y,$A296,0),0)</f>
        <v>2316</v>
      </c>
      <c r="G296" s="12">
        <f>_xlfn.IFNA(VLOOKUP($B296,'FST TT'!$C:$Y,$A296,0),0)</f>
        <v>13500</v>
      </c>
      <c r="I296" s="4">
        <f>_xlfn.IFNA(VLOOKUP($B296,'FST OMT'!$C:$X,18,0),0)</f>
        <v>999</v>
      </c>
      <c r="J296" s="4">
        <f>_xlfn.IFNA(VLOOKUP($B296,'FST CV'!$C:$X,18,0),0)</f>
        <v>2316</v>
      </c>
      <c r="K296" s="4">
        <f>_xlfn.IFNA(VLOOKUP($B296,'FST TT'!$C:$X,18,0),0)</f>
        <v>16900</v>
      </c>
      <c r="N296" s="34">
        <f>VLOOKUP(B296,Master_Item!B:I,8,0)</f>
        <v>8.4</v>
      </c>
      <c r="O296" s="4">
        <f t="shared" si="42"/>
        <v>9626.4</v>
      </c>
      <c r="P296" s="4">
        <f t="shared" si="43"/>
        <v>19454.400000000001</v>
      </c>
      <c r="Q296" s="4">
        <f t="shared" si="44"/>
        <v>113400</v>
      </c>
      <c r="R296" s="4">
        <f t="shared" si="45"/>
        <v>0</v>
      </c>
      <c r="S296" s="4">
        <f t="shared" si="46"/>
        <v>142480.79999999999</v>
      </c>
      <c r="T296" s="4">
        <f t="shared" si="47"/>
        <v>8391.6</v>
      </c>
      <c r="U296" s="4">
        <f t="shared" si="48"/>
        <v>19454.400000000001</v>
      </c>
      <c r="V296" s="4">
        <f t="shared" si="49"/>
        <v>141960</v>
      </c>
      <c r="W296" s="4">
        <f t="shared" si="50"/>
        <v>0</v>
      </c>
      <c r="X296" s="4">
        <f t="shared" si="51"/>
        <v>169806</v>
      </c>
    </row>
    <row r="297" spans="1:24">
      <c r="A297" s="13">
        <v>10</v>
      </c>
      <c r="B297" s="2">
        <v>310002644</v>
      </c>
      <c r="C297" s="1" t="s">
        <v>35</v>
      </c>
      <c r="D297" s="1" t="s">
        <v>119</v>
      </c>
      <c r="E297" s="12">
        <f>_xlfn.IFNA(VLOOKUP($B297,'FST OMT'!$C:$Y,$A297,0),0)</f>
        <v>421</v>
      </c>
      <c r="F297" s="12">
        <f>_xlfn.IFNA(VLOOKUP($B297,'FST CV'!$C:$Y,$A297,0),0)</f>
        <v>1512</v>
      </c>
      <c r="G297" s="12">
        <f>_xlfn.IFNA(VLOOKUP($B297,'FST TT'!$C:$Y,$A297,0),0)</f>
        <v>1800</v>
      </c>
      <c r="I297" s="4">
        <f>_xlfn.IFNA(VLOOKUP($B297,'FST OMT'!$C:$X,19,0),0)</f>
        <v>940</v>
      </c>
      <c r="J297" s="4">
        <f>_xlfn.IFNA(VLOOKUP($B297,'FST CV'!$C:$X,19,0),0)</f>
        <v>1512</v>
      </c>
      <c r="K297" s="4">
        <f>_xlfn.IFNA(VLOOKUP($B297,'FST TT'!$C:$X,19,0),0)</f>
        <v>3000</v>
      </c>
      <c r="N297" s="34">
        <f>VLOOKUP(B297,Master_Item!B:I,8,0)</f>
        <v>8.4</v>
      </c>
      <c r="O297" s="4">
        <f t="shared" si="42"/>
        <v>3536.4</v>
      </c>
      <c r="P297" s="4">
        <f t="shared" si="43"/>
        <v>12700.800000000001</v>
      </c>
      <c r="Q297" s="4">
        <f t="shared" si="44"/>
        <v>15120</v>
      </c>
      <c r="R297" s="4">
        <f t="shared" si="45"/>
        <v>0</v>
      </c>
      <c r="S297" s="4">
        <f t="shared" si="46"/>
        <v>31357.200000000001</v>
      </c>
      <c r="T297" s="4">
        <f t="shared" si="47"/>
        <v>7896</v>
      </c>
      <c r="U297" s="4">
        <f t="shared" si="48"/>
        <v>12700.800000000001</v>
      </c>
      <c r="V297" s="4">
        <f t="shared" si="49"/>
        <v>25200</v>
      </c>
      <c r="W297" s="4">
        <f t="shared" si="50"/>
        <v>0</v>
      </c>
      <c r="X297" s="4">
        <f t="shared" si="51"/>
        <v>45796.800000000003</v>
      </c>
    </row>
    <row r="298" spans="1:24">
      <c r="A298" s="13">
        <v>11</v>
      </c>
      <c r="B298" s="2">
        <v>310002644</v>
      </c>
      <c r="C298" s="1" t="s">
        <v>35</v>
      </c>
      <c r="D298" s="1" t="s">
        <v>120</v>
      </c>
      <c r="E298" s="12">
        <f>_xlfn.IFNA(VLOOKUP($B298,'FST OMT'!$C:$Y,$A298,0),0)</f>
        <v>1388</v>
      </c>
      <c r="F298" s="12">
        <f>_xlfn.IFNA(VLOOKUP($B298,'FST CV'!$C:$Y,$A298,0),0)</f>
        <v>2694</v>
      </c>
      <c r="G298" s="12">
        <f>_xlfn.IFNA(VLOOKUP($B298,'FST TT'!$C:$Y,$A298,0),0)</f>
        <v>8100</v>
      </c>
      <c r="I298" s="4">
        <f>_xlfn.IFNA(VLOOKUP($B298,'FST OMT'!$C:$X,20,0),0)</f>
        <v>713</v>
      </c>
      <c r="J298" s="4">
        <f>_xlfn.IFNA(VLOOKUP($B298,'FST CV'!$C:$X,20,0),0)</f>
        <v>2694</v>
      </c>
      <c r="K298" s="4">
        <f>_xlfn.IFNA(VLOOKUP($B298,'FST TT'!$C:$X,20,0),0)</f>
        <v>7200</v>
      </c>
      <c r="N298" s="34">
        <f>VLOOKUP(B298,Master_Item!B:I,8,0)</f>
        <v>8.4</v>
      </c>
      <c r="O298" s="4">
        <f t="shared" si="42"/>
        <v>11659.2</v>
      </c>
      <c r="P298" s="4">
        <f t="shared" si="43"/>
        <v>22629.600000000002</v>
      </c>
      <c r="Q298" s="4">
        <f t="shared" si="44"/>
        <v>68040</v>
      </c>
      <c r="R298" s="4">
        <f t="shared" si="45"/>
        <v>0</v>
      </c>
      <c r="S298" s="4">
        <f t="shared" si="46"/>
        <v>102328.8</v>
      </c>
      <c r="T298" s="4">
        <f t="shared" si="47"/>
        <v>5989.2</v>
      </c>
      <c r="U298" s="4">
        <f t="shared" si="48"/>
        <v>22629.600000000002</v>
      </c>
      <c r="V298" s="4">
        <f t="shared" si="49"/>
        <v>60480</v>
      </c>
      <c r="W298" s="4">
        <f t="shared" si="50"/>
        <v>0</v>
      </c>
      <c r="X298" s="4">
        <f t="shared" si="51"/>
        <v>89098.8</v>
      </c>
    </row>
    <row r="299" spans="1:24">
      <c r="A299" s="13">
        <v>12</v>
      </c>
      <c r="B299" s="2">
        <v>310002644</v>
      </c>
      <c r="C299" s="1" t="s">
        <v>35</v>
      </c>
      <c r="D299" s="1" t="s">
        <v>121</v>
      </c>
      <c r="E299" s="12">
        <f>_xlfn.IFNA(VLOOKUP($B299,'FST OMT'!$C:$Y,$A299,0),0)</f>
        <v>640</v>
      </c>
      <c r="F299" s="12">
        <f>_xlfn.IFNA(VLOOKUP($B299,'FST CV'!$C:$Y,$A299,0),0)</f>
        <v>1895</v>
      </c>
      <c r="G299" s="12">
        <f>_xlfn.IFNA(VLOOKUP($B299,'FST TT'!$C:$Y,$A299,0),0)</f>
        <v>11100</v>
      </c>
      <c r="I299" s="4">
        <f>_xlfn.IFNA(VLOOKUP($B299,'FST OMT'!$C:$X,21,0),0)</f>
        <v>1488</v>
      </c>
      <c r="J299" s="4">
        <f>_xlfn.IFNA(VLOOKUP($B299,'FST CV'!$C:$X,21,0),0)</f>
        <v>1895</v>
      </c>
      <c r="K299" s="4">
        <f>_xlfn.IFNA(VLOOKUP($B299,'FST TT'!$C:$X,21,0),0)</f>
        <v>10700</v>
      </c>
      <c r="N299" s="34">
        <f>VLOOKUP(B299,Master_Item!B:I,8,0)</f>
        <v>8.4</v>
      </c>
      <c r="O299" s="4">
        <f t="shared" si="42"/>
        <v>5376</v>
      </c>
      <c r="P299" s="4">
        <f t="shared" si="43"/>
        <v>15918</v>
      </c>
      <c r="Q299" s="4">
        <f t="shared" si="44"/>
        <v>93240</v>
      </c>
      <c r="R299" s="4">
        <f t="shared" si="45"/>
        <v>0</v>
      </c>
      <c r="S299" s="4">
        <f t="shared" si="46"/>
        <v>114534</v>
      </c>
      <c r="T299" s="4">
        <f t="shared" si="47"/>
        <v>12499.2</v>
      </c>
      <c r="U299" s="4">
        <f t="shared" si="48"/>
        <v>15918</v>
      </c>
      <c r="V299" s="4">
        <f t="shared" si="49"/>
        <v>89880</v>
      </c>
      <c r="W299" s="4">
        <f t="shared" si="50"/>
        <v>0</v>
      </c>
      <c r="X299" s="4">
        <f t="shared" si="51"/>
        <v>118297.2</v>
      </c>
    </row>
    <row r="300" spans="1:24">
      <c r="A300" s="13">
        <v>13</v>
      </c>
      <c r="B300" s="2">
        <v>310002644</v>
      </c>
      <c r="C300" s="1" t="s">
        <v>35</v>
      </c>
      <c r="D300" s="1" t="s">
        <v>122</v>
      </c>
      <c r="E300" s="12">
        <f>_xlfn.IFNA(VLOOKUP($B300,'FST OMT'!$C:$Y,$A300,0),0)</f>
        <v>2412</v>
      </c>
      <c r="F300" s="12">
        <f>_xlfn.IFNA(VLOOKUP($B300,'FST CV'!$C:$Y,$A300,0),0)</f>
        <v>1360</v>
      </c>
      <c r="G300" s="12">
        <f>_xlfn.IFNA(VLOOKUP($B300,'FST TT'!$C:$Y,$A300,0),0)</f>
        <v>5500</v>
      </c>
      <c r="I300" s="4">
        <f>_xlfn.IFNA(VLOOKUP($B300,'FST OMT'!$C:$X,22,0),0)</f>
        <v>2442</v>
      </c>
      <c r="J300" s="4">
        <f>_xlfn.IFNA(VLOOKUP($B300,'FST CV'!$C:$X,22,0),0)</f>
        <v>1360</v>
      </c>
      <c r="K300" s="4">
        <f>_xlfn.IFNA(VLOOKUP($B300,'FST TT'!$C:$X,22,0),0)</f>
        <v>4500</v>
      </c>
      <c r="N300" s="34">
        <f>VLOOKUP(B300,Master_Item!B:I,8,0)</f>
        <v>8.4</v>
      </c>
      <c r="O300" s="4">
        <f t="shared" si="42"/>
        <v>20260.8</v>
      </c>
      <c r="P300" s="4">
        <f t="shared" si="43"/>
        <v>11424</v>
      </c>
      <c r="Q300" s="4">
        <f t="shared" si="44"/>
        <v>46200</v>
      </c>
      <c r="R300" s="4">
        <f t="shared" si="45"/>
        <v>0</v>
      </c>
      <c r="S300" s="4">
        <f t="shared" si="46"/>
        <v>77884.800000000003</v>
      </c>
      <c r="T300" s="4">
        <f t="shared" si="47"/>
        <v>20512.8</v>
      </c>
      <c r="U300" s="4">
        <f t="shared" si="48"/>
        <v>11424</v>
      </c>
      <c r="V300" s="4">
        <f t="shared" si="49"/>
        <v>37800</v>
      </c>
      <c r="W300" s="4">
        <f t="shared" si="50"/>
        <v>0</v>
      </c>
      <c r="X300" s="4">
        <f t="shared" si="51"/>
        <v>69736.800000000003</v>
      </c>
    </row>
    <row r="301" spans="1:24">
      <c r="A301" s="13">
        <v>11</v>
      </c>
      <c r="B301" s="2">
        <v>310002644</v>
      </c>
      <c r="C301" s="1" t="s">
        <v>35</v>
      </c>
      <c r="D301" s="1" t="s">
        <v>123</v>
      </c>
      <c r="H301" s="4">
        <f>_xlfn.IFNA(VLOOKUP(B301,'FST MT'!A:M,$A301,0),0)</f>
        <v>13020</v>
      </c>
      <c r="I301" s="1"/>
      <c r="J301" s="1"/>
      <c r="K301" s="1"/>
      <c r="L301" s="4">
        <f>_xlfn.IFNA(VLOOKUP(B301,'FST MT'!C:BP,66,0),0)</f>
        <v>0</v>
      </c>
      <c r="N301" s="34">
        <f>VLOOKUP(B301,Master_Item!B:I,8,0)</f>
        <v>8.4</v>
      </c>
      <c r="O301" s="4">
        <f t="shared" si="42"/>
        <v>0</v>
      </c>
      <c r="P301" s="4">
        <f t="shared" si="43"/>
        <v>0</v>
      </c>
      <c r="Q301" s="4">
        <f t="shared" si="44"/>
        <v>0</v>
      </c>
      <c r="R301" s="4">
        <f t="shared" si="45"/>
        <v>109368</v>
      </c>
      <c r="S301" s="4">
        <f t="shared" si="46"/>
        <v>109368</v>
      </c>
      <c r="T301" s="4">
        <f t="shared" si="47"/>
        <v>0</v>
      </c>
      <c r="U301" s="4">
        <f t="shared" si="48"/>
        <v>0</v>
      </c>
      <c r="V301" s="4">
        <f t="shared" si="49"/>
        <v>0</v>
      </c>
      <c r="W301" s="4">
        <f t="shared" si="50"/>
        <v>0</v>
      </c>
      <c r="X301" s="4">
        <f t="shared" si="51"/>
        <v>0</v>
      </c>
    </row>
    <row r="302" spans="1:24">
      <c r="A302" s="13">
        <v>6</v>
      </c>
      <c r="B302" s="2">
        <v>310002645</v>
      </c>
      <c r="C302" s="1" t="s">
        <v>32</v>
      </c>
      <c r="D302" s="1" t="s">
        <v>115</v>
      </c>
      <c r="E302" s="12">
        <f>_xlfn.IFNA(VLOOKUP($B302,'FST OMT'!$C:$Y,$A302,0),0)</f>
        <v>0</v>
      </c>
      <c r="F302" s="12">
        <f>_xlfn.IFNA(VLOOKUP($B302,'FST CV'!$C:$Y,$A302,0),0)</f>
        <v>0</v>
      </c>
      <c r="G302" s="12">
        <f>_xlfn.IFNA(VLOOKUP($B302,'FST TT'!$C:$Y,$A302,0),0)</f>
        <v>0</v>
      </c>
      <c r="I302" s="4">
        <f>_xlfn.IFNA(VLOOKUP($B302,'FST OMT'!$C:$X,15,0),0)</f>
        <v>0</v>
      </c>
      <c r="J302" s="4">
        <f>_xlfn.IFNA(VLOOKUP($B302,'FST CV'!$C:$X,15,0),0)</f>
        <v>0</v>
      </c>
      <c r="K302" s="4">
        <f>_xlfn.IFNA(VLOOKUP($B302,'FST TT'!$C:$X,15,0),0)</f>
        <v>0</v>
      </c>
      <c r="N302" s="34">
        <f>VLOOKUP(B302,Master_Item!B:I,8,0)</f>
        <v>8.4</v>
      </c>
      <c r="O302" s="4">
        <f t="shared" si="42"/>
        <v>0</v>
      </c>
      <c r="P302" s="4">
        <f t="shared" si="43"/>
        <v>0</v>
      </c>
      <c r="Q302" s="4">
        <f t="shared" si="44"/>
        <v>0</v>
      </c>
      <c r="R302" s="4">
        <f t="shared" si="45"/>
        <v>0</v>
      </c>
      <c r="S302" s="4">
        <f t="shared" si="46"/>
        <v>0</v>
      </c>
      <c r="T302" s="4">
        <f t="shared" si="47"/>
        <v>0</v>
      </c>
      <c r="U302" s="4">
        <f t="shared" si="48"/>
        <v>0</v>
      </c>
      <c r="V302" s="4">
        <f t="shared" si="49"/>
        <v>0</v>
      </c>
      <c r="W302" s="4">
        <f t="shared" si="50"/>
        <v>0</v>
      </c>
      <c r="X302" s="4">
        <f t="shared" si="51"/>
        <v>0</v>
      </c>
    </row>
    <row r="303" spans="1:24">
      <c r="A303" s="13">
        <v>7</v>
      </c>
      <c r="B303" s="2">
        <v>310002645</v>
      </c>
      <c r="C303" s="1" t="s">
        <v>32</v>
      </c>
      <c r="D303" s="1" t="s">
        <v>116</v>
      </c>
      <c r="E303" s="12">
        <f>_xlfn.IFNA(VLOOKUP($B303,'FST OMT'!$C:$Y,$A303,0),0)</f>
        <v>0</v>
      </c>
      <c r="F303" s="12">
        <f>_xlfn.IFNA(VLOOKUP($B303,'FST CV'!$C:$Y,$A303,0),0)</f>
        <v>0</v>
      </c>
      <c r="G303" s="12">
        <f>_xlfn.IFNA(VLOOKUP($B303,'FST TT'!$C:$Y,$A303,0),0)</f>
        <v>0</v>
      </c>
      <c r="I303" s="4">
        <f>_xlfn.IFNA(VLOOKUP($B303,'FST OMT'!$C:$X,16,0),0)</f>
        <v>0</v>
      </c>
      <c r="J303" s="4">
        <f>_xlfn.IFNA(VLOOKUP($B303,'FST CV'!$C:$X,16,0),0)</f>
        <v>0</v>
      </c>
      <c r="K303" s="4">
        <f>_xlfn.IFNA(VLOOKUP($B303,'FST TT'!$C:$X,16,0),0)</f>
        <v>0</v>
      </c>
      <c r="N303" s="34">
        <f>VLOOKUP(B303,Master_Item!B:I,8,0)</f>
        <v>8.4</v>
      </c>
      <c r="O303" s="4">
        <f t="shared" si="42"/>
        <v>0</v>
      </c>
      <c r="P303" s="4">
        <f t="shared" si="43"/>
        <v>0</v>
      </c>
      <c r="Q303" s="4">
        <f t="shared" si="44"/>
        <v>0</v>
      </c>
      <c r="R303" s="4">
        <f t="shared" si="45"/>
        <v>0</v>
      </c>
      <c r="S303" s="4">
        <f t="shared" si="46"/>
        <v>0</v>
      </c>
      <c r="T303" s="4">
        <f t="shared" si="47"/>
        <v>0</v>
      </c>
      <c r="U303" s="4">
        <f t="shared" si="48"/>
        <v>0</v>
      </c>
      <c r="V303" s="4">
        <f t="shared" si="49"/>
        <v>0</v>
      </c>
      <c r="W303" s="4">
        <f t="shared" si="50"/>
        <v>0</v>
      </c>
      <c r="X303" s="4">
        <f t="shared" si="51"/>
        <v>0</v>
      </c>
    </row>
    <row r="304" spans="1:24">
      <c r="A304" s="13">
        <v>8</v>
      </c>
      <c r="B304" s="2">
        <v>310002645</v>
      </c>
      <c r="C304" s="1" t="s">
        <v>32</v>
      </c>
      <c r="D304" s="1" t="s">
        <v>117</v>
      </c>
      <c r="E304" s="12">
        <f>_xlfn.IFNA(VLOOKUP($B304,'FST OMT'!$C:$Y,$A304,0),0)</f>
        <v>0</v>
      </c>
      <c r="F304" s="12">
        <f>_xlfn.IFNA(VLOOKUP($B304,'FST CV'!$C:$Y,$A304,0),0)</f>
        <v>0</v>
      </c>
      <c r="G304" s="12">
        <f>_xlfn.IFNA(VLOOKUP($B304,'FST TT'!$C:$Y,$A304,0),0)</f>
        <v>0</v>
      </c>
      <c r="I304" s="4">
        <f>_xlfn.IFNA(VLOOKUP($B304,'FST OMT'!$C:$X,17,0),0)</f>
        <v>0</v>
      </c>
      <c r="J304" s="4">
        <f>_xlfn.IFNA(VLOOKUP($B304,'FST CV'!$C:$X,17,0),0)</f>
        <v>0</v>
      </c>
      <c r="K304" s="4">
        <f>_xlfn.IFNA(VLOOKUP($B304,'FST TT'!$C:$X,17,0),0)</f>
        <v>0</v>
      </c>
      <c r="N304" s="34">
        <f>VLOOKUP(B304,Master_Item!B:I,8,0)</f>
        <v>8.4</v>
      </c>
      <c r="O304" s="4">
        <f t="shared" si="42"/>
        <v>0</v>
      </c>
      <c r="P304" s="4">
        <f t="shared" si="43"/>
        <v>0</v>
      </c>
      <c r="Q304" s="4">
        <f t="shared" si="44"/>
        <v>0</v>
      </c>
      <c r="R304" s="4">
        <f t="shared" si="45"/>
        <v>0</v>
      </c>
      <c r="S304" s="4">
        <f t="shared" si="46"/>
        <v>0</v>
      </c>
      <c r="T304" s="4">
        <f t="shared" si="47"/>
        <v>0</v>
      </c>
      <c r="U304" s="4">
        <f t="shared" si="48"/>
        <v>0</v>
      </c>
      <c r="V304" s="4">
        <f t="shared" si="49"/>
        <v>0</v>
      </c>
      <c r="W304" s="4">
        <f t="shared" si="50"/>
        <v>0</v>
      </c>
      <c r="X304" s="4">
        <f t="shared" si="51"/>
        <v>0</v>
      </c>
    </row>
    <row r="305" spans="1:24">
      <c r="A305" s="13">
        <v>9</v>
      </c>
      <c r="B305" s="2">
        <v>310002645</v>
      </c>
      <c r="C305" s="1" t="s">
        <v>32</v>
      </c>
      <c r="D305" s="1" t="s">
        <v>118</v>
      </c>
      <c r="E305" s="12">
        <f>_xlfn.IFNA(VLOOKUP($B305,'FST OMT'!$C:$Y,$A305,0),0)</f>
        <v>0</v>
      </c>
      <c r="F305" s="12">
        <f>_xlfn.IFNA(VLOOKUP($B305,'FST CV'!$C:$Y,$A305,0),0)</f>
        <v>0</v>
      </c>
      <c r="G305" s="12">
        <f>_xlfn.IFNA(VLOOKUP($B305,'FST TT'!$C:$Y,$A305,0),0)</f>
        <v>0</v>
      </c>
      <c r="I305" s="4">
        <f>_xlfn.IFNA(VLOOKUP($B305,'FST OMT'!$C:$X,18,0),0)</f>
        <v>0</v>
      </c>
      <c r="J305" s="4">
        <f>_xlfn.IFNA(VLOOKUP($B305,'FST CV'!$C:$X,18,0),0)</f>
        <v>0</v>
      </c>
      <c r="K305" s="4">
        <f>_xlfn.IFNA(VLOOKUP($B305,'FST TT'!$C:$X,18,0),0)</f>
        <v>0</v>
      </c>
      <c r="N305" s="34">
        <f>VLOOKUP(B305,Master_Item!B:I,8,0)</f>
        <v>8.4</v>
      </c>
      <c r="O305" s="4">
        <f t="shared" si="42"/>
        <v>0</v>
      </c>
      <c r="P305" s="4">
        <f t="shared" si="43"/>
        <v>0</v>
      </c>
      <c r="Q305" s="4">
        <f t="shared" si="44"/>
        <v>0</v>
      </c>
      <c r="R305" s="4">
        <f t="shared" si="45"/>
        <v>0</v>
      </c>
      <c r="S305" s="4">
        <f t="shared" si="46"/>
        <v>0</v>
      </c>
      <c r="T305" s="4">
        <f t="shared" si="47"/>
        <v>0</v>
      </c>
      <c r="U305" s="4">
        <f t="shared" si="48"/>
        <v>0</v>
      </c>
      <c r="V305" s="4">
        <f t="shared" si="49"/>
        <v>0</v>
      </c>
      <c r="W305" s="4">
        <f t="shared" si="50"/>
        <v>0</v>
      </c>
      <c r="X305" s="4">
        <f t="shared" si="51"/>
        <v>0</v>
      </c>
    </row>
    <row r="306" spans="1:24">
      <c r="A306" s="13">
        <v>10</v>
      </c>
      <c r="B306" s="2">
        <v>310002645</v>
      </c>
      <c r="C306" s="1" t="s">
        <v>32</v>
      </c>
      <c r="D306" s="1" t="s">
        <v>119</v>
      </c>
      <c r="E306" s="12">
        <f>_xlfn.IFNA(VLOOKUP($B306,'FST OMT'!$C:$Y,$A306,0),0)</f>
        <v>0</v>
      </c>
      <c r="F306" s="12">
        <f>_xlfn.IFNA(VLOOKUP($B306,'FST CV'!$C:$Y,$A306,0),0)</f>
        <v>0</v>
      </c>
      <c r="G306" s="12">
        <f>_xlfn.IFNA(VLOOKUP($B306,'FST TT'!$C:$Y,$A306,0),0)</f>
        <v>0</v>
      </c>
      <c r="I306" s="4">
        <f>_xlfn.IFNA(VLOOKUP($B306,'FST OMT'!$C:$X,19,0),0)</f>
        <v>0</v>
      </c>
      <c r="J306" s="4">
        <f>_xlfn.IFNA(VLOOKUP($B306,'FST CV'!$C:$X,19,0),0)</f>
        <v>0</v>
      </c>
      <c r="K306" s="4">
        <f>_xlfn.IFNA(VLOOKUP($B306,'FST TT'!$C:$X,19,0),0)</f>
        <v>0</v>
      </c>
      <c r="N306" s="34">
        <f>VLOOKUP(B306,Master_Item!B:I,8,0)</f>
        <v>8.4</v>
      </c>
      <c r="O306" s="4">
        <f t="shared" si="42"/>
        <v>0</v>
      </c>
      <c r="P306" s="4">
        <f t="shared" si="43"/>
        <v>0</v>
      </c>
      <c r="Q306" s="4">
        <f t="shared" si="44"/>
        <v>0</v>
      </c>
      <c r="R306" s="4">
        <f t="shared" si="45"/>
        <v>0</v>
      </c>
      <c r="S306" s="4">
        <f t="shared" si="46"/>
        <v>0</v>
      </c>
      <c r="T306" s="4">
        <f t="shared" si="47"/>
        <v>0</v>
      </c>
      <c r="U306" s="4">
        <f t="shared" si="48"/>
        <v>0</v>
      </c>
      <c r="V306" s="4">
        <f t="shared" si="49"/>
        <v>0</v>
      </c>
      <c r="W306" s="4">
        <f t="shared" si="50"/>
        <v>0</v>
      </c>
      <c r="X306" s="4">
        <f t="shared" si="51"/>
        <v>0</v>
      </c>
    </row>
    <row r="307" spans="1:24">
      <c r="A307" s="13">
        <v>11</v>
      </c>
      <c r="B307" s="2">
        <v>310002645</v>
      </c>
      <c r="C307" s="1" t="s">
        <v>32</v>
      </c>
      <c r="D307" s="1" t="s">
        <v>120</v>
      </c>
      <c r="E307" s="12">
        <f>_xlfn.IFNA(VLOOKUP($B307,'FST OMT'!$C:$Y,$A307,0),0)</f>
        <v>0</v>
      </c>
      <c r="F307" s="12">
        <f>_xlfn.IFNA(VLOOKUP($B307,'FST CV'!$C:$Y,$A307,0),0)</f>
        <v>0</v>
      </c>
      <c r="G307" s="12">
        <f>_xlfn.IFNA(VLOOKUP($B307,'FST TT'!$C:$Y,$A307,0),0)</f>
        <v>0</v>
      </c>
      <c r="I307" s="4">
        <f>_xlfn.IFNA(VLOOKUP($B307,'FST OMT'!$C:$X,20,0),0)</f>
        <v>0</v>
      </c>
      <c r="J307" s="4">
        <f>_xlfn.IFNA(VLOOKUP($B307,'FST CV'!$C:$X,20,0),0)</f>
        <v>0</v>
      </c>
      <c r="K307" s="4">
        <f>_xlfn.IFNA(VLOOKUP($B307,'FST TT'!$C:$X,20,0),0)</f>
        <v>0</v>
      </c>
      <c r="N307" s="34">
        <f>VLOOKUP(B307,Master_Item!B:I,8,0)</f>
        <v>8.4</v>
      </c>
      <c r="O307" s="4">
        <f t="shared" si="42"/>
        <v>0</v>
      </c>
      <c r="P307" s="4">
        <f t="shared" si="43"/>
        <v>0</v>
      </c>
      <c r="Q307" s="4">
        <f t="shared" si="44"/>
        <v>0</v>
      </c>
      <c r="R307" s="4">
        <f t="shared" si="45"/>
        <v>0</v>
      </c>
      <c r="S307" s="4">
        <f t="shared" si="46"/>
        <v>0</v>
      </c>
      <c r="T307" s="4">
        <f t="shared" si="47"/>
        <v>0</v>
      </c>
      <c r="U307" s="4">
        <f t="shared" si="48"/>
        <v>0</v>
      </c>
      <c r="V307" s="4">
        <f t="shared" si="49"/>
        <v>0</v>
      </c>
      <c r="W307" s="4">
        <f t="shared" si="50"/>
        <v>0</v>
      </c>
      <c r="X307" s="4">
        <f t="shared" si="51"/>
        <v>0</v>
      </c>
    </row>
    <row r="308" spans="1:24">
      <c r="A308" s="13">
        <v>12</v>
      </c>
      <c r="B308" s="2">
        <v>310002645</v>
      </c>
      <c r="C308" s="1" t="s">
        <v>32</v>
      </c>
      <c r="D308" s="1" t="s">
        <v>121</v>
      </c>
      <c r="E308" s="12">
        <f>_xlfn.IFNA(VLOOKUP($B308,'FST OMT'!$C:$Y,$A308,0),0)</f>
        <v>0</v>
      </c>
      <c r="F308" s="12">
        <f>_xlfn.IFNA(VLOOKUP($B308,'FST CV'!$C:$Y,$A308,0),0)</f>
        <v>0</v>
      </c>
      <c r="G308" s="12">
        <f>_xlfn.IFNA(VLOOKUP($B308,'FST TT'!$C:$Y,$A308,0),0)</f>
        <v>0</v>
      </c>
      <c r="I308" s="4">
        <f>_xlfn.IFNA(VLOOKUP($B308,'FST OMT'!$C:$X,21,0),0)</f>
        <v>0</v>
      </c>
      <c r="J308" s="4">
        <f>_xlfn.IFNA(VLOOKUP($B308,'FST CV'!$C:$X,21,0),0)</f>
        <v>0</v>
      </c>
      <c r="K308" s="4">
        <f>_xlfn.IFNA(VLOOKUP($B308,'FST TT'!$C:$X,21,0),0)</f>
        <v>0</v>
      </c>
      <c r="N308" s="34">
        <f>VLOOKUP(B308,Master_Item!B:I,8,0)</f>
        <v>8.4</v>
      </c>
      <c r="O308" s="4">
        <f t="shared" si="42"/>
        <v>0</v>
      </c>
      <c r="P308" s="4">
        <f t="shared" si="43"/>
        <v>0</v>
      </c>
      <c r="Q308" s="4">
        <f t="shared" si="44"/>
        <v>0</v>
      </c>
      <c r="R308" s="4">
        <f t="shared" si="45"/>
        <v>0</v>
      </c>
      <c r="S308" s="4">
        <f t="shared" si="46"/>
        <v>0</v>
      </c>
      <c r="T308" s="4">
        <f t="shared" si="47"/>
        <v>0</v>
      </c>
      <c r="U308" s="4">
        <f t="shared" si="48"/>
        <v>0</v>
      </c>
      <c r="V308" s="4">
        <f t="shared" si="49"/>
        <v>0</v>
      </c>
      <c r="W308" s="4">
        <f t="shared" si="50"/>
        <v>0</v>
      </c>
      <c r="X308" s="4">
        <f t="shared" si="51"/>
        <v>0</v>
      </c>
    </row>
    <row r="309" spans="1:24">
      <c r="A309" s="13">
        <v>13</v>
      </c>
      <c r="B309" s="2">
        <v>310002645</v>
      </c>
      <c r="C309" s="1" t="s">
        <v>32</v>
      </c>
      <c r="D309" s="1" t="s">
        <v>122</v>
      </c>
      <c r="E309" s="12">
        <f>_xlfn.IFNA(VLOOKUP($B309,'FST OMT'!$C:$Y,$A309,0),0)</f>
        <v>0</v>
      </c>
      <c r="F309" s="12">
        <f>_xlfn.IFNA(VLOOKUP($B309,'FST CV'!$C:$Y,$A309,0),0)</f>
        <v>0</v>
      </c>
      <c r="G309" s="12">
        <f>_xlfn.IFNA(VLOOKUP($B309,'FST TT'!$C:$Y,$A309,0),0)</f>
        <v>0</v>
      </c>
      <c r="I309" s="4">
        <f>_xlfn.IFNA(VLOOKUP($B309,'FST OMT'!$C:$X,22,0),0)</f>
        <v>0</v>
      </c>
      <c r="J309" s="4">
        <f>_xlfn.IFNA(VLOOKUP($B309,'FST CV'!$C:$X,22,0),0)</f>
        <v>0</v>
      </c>
      <c r="K309" s="4">
        <f>_xlfn.IFNA(VLOOKUP($B309,'FST TT'!$C:$X,22,0),0)</f>
        <v>0</v>
      </c>
      <c r="N309" s="34">
        <f>VLOOKUP(B309,Master_Item!B:I,8,0)</f>
        <v>8.4</v>
      </c>
      <c r="O309" s="4">
        <f t="shared" si="42"/>
        <v>0</v>
      </c>
      <c r="P309" s="4">
        <f t="shared" si="43"/>
        <v>0</v>
      </c>
      <c r="Q309" s="4">
        <f t="shared" si="44"/>
        <v>0</v>
      </c>
      <c r="R309" s="4">
        <f t="shared" si="45"/>
        <v>0</v>
      </c>
      <c r="S309" s="4">
        <f t="shared" si="46"/>
        <v>0</v>
      </c>
      <c r="T309" s="4">
        <f t="shared" si="47"/>
        <v>0</v>
      </c>
      <c r="U309" s="4">
        <f t="shared" si="48"/>
        <v>0</v>
      </c>
      <c r="V309" s="4">
        <f t="shared" si="49"/>
        <v>0</v>
      </c>
      <c r="W309" s="4">
        <f t="shared" si="50"/>
        <v>0</v>
      </c>
      <c r="X309" s="4">
        <f t="shared" si="51"/>
        <v>0</v>
      </c>
    </row>
    <row r="310" spans="1:24">
      <c r="A310" s="13">
        <v>11</v>
      </c>
      <c r="B310" s="2">
        <v>310002645</v>
      </c>
      <c r="C310" s="1" t="s">
        <v>32</v>
      </c>
      <c r="D310" s="1" t="s">
        <v>123</v>
      </c>
      <c r="H310" s="4">
        <f>_xlfn.IFNA(VLOOKUP(B310,'FST MT'!A:M,$A310,0),0)</f>
        <v>0</v>
      </c>
      <c r="I310" s="1"/>
      <c r="J310" s="1"/>
      <c r="K310" s="1"/>
      <c r="L310" s="4">
        <f>_xlfn.IFNA(VLOOKUP(B310,'FST MT'!C:BP,66,0),0)</f>
        <v>0</v>
      </c>
      <c r="N310" s="34">
        <f>VLOOKUP(B310,Master_Item!B:I,8,0)</f>
        <v>8.4</v>
      </c>
      <c r="O310" s="4">
        <f t="shared" si="42"/>
        <v>0</v>
      </c>
      <c r="P310" s="4">
        <f t="shared" si="43"/>
        <v>0</v>
      </c>
      <c r="Q310" s="4">
        <f t="shared" si="44"/>
        <v>0</v>
      </c>
      <c r="R310" s="4">
        <f t="shared" si="45"/>
        <v>0</v>
      </c>
      <c r="S310" s="4">
        <f t="shared" si="46"/>
        <v>0</v>
      </c>
      <c r="T310" s="4">
        <f t="shared" si="47"/>
        <v>0</v>
      </c>
      <c r="U310" s="4">
        <f t="shared" si="48"/>
        <v>0</v>
      </c>
      <c r="V310" s="4">
        <f t="shared" si="49"/>
        <v>0</v>
      </c>
      <c r="W310" s="4">
        <f t="shared" si="50"/>
        <v>0</v>
      </c>
      <c r="X310" s="4">
        <f t="shared" si="51"/>
        <v>0</v>
      </c>
    </row>
    <row r="311" spans="1:24">
      <c r="A311" s="13">
        <v>6</v>
      </c>
      <c r="B311" s="2">
        <v>310002646</v>
      </c>
      <c r="C311" s="1" t="s">
        <v>33</v>
      </c>
      <c r="D311" s="1" t="s">
        <v>115</v>
      </c>
      <c r="E311" s="12">
        <f>_xlfn.IFNA(VLOOKUP($B311,'FST OMT'!$C:$Y,$A311,0),0)</f>
        <v>0</v>
      </c>
      <c r="F311" s="12">
        <f>_xlfn.IFNA(VLOOKUP($B311,'FST CV'!$C:$Y,$A311,0),0)</f>
        <v>2223</v>
      </c>
      <c r="G311" s="12">
        <f>_xlfn.IFNA(VLOOKUP($B311,'FST TT'!$C:$Y,$A311,0),0)</f>
        <v>0</v>
      </c>
      <c r="I311" s="4">
        <f>_xlfn.IFNA(VLOOKUP($B311,'FST OMT'!$C:$X,15,0),0)</f>
        <v>0</v>
      </c>
      <c r="J311" s="4">
        <f>_xlfn.IFNA(VLOOKUP($B311,'FST CV'!$C:$X,15,0),0)</f>
        <v>2223</v>
      </c>
      <c r="K311" s="4">
        <f>_xlfn.IFNA(VLOOKUP($B311,'FST TT'!$C:$X,15,0),0)</f>
        <v>0</v>
      </c>
      <c r="N311" s="34">
        <f>VLOOKUP(B311,Master_Item!B:I,8,0)</f>
        <v>8.4</v>
      </c>
      <c r="O311" s="4">
        <f t="shared" si="42"/>
        <v>0</v>
      </c>
      <c r="P311" s="4">
        <f t="shared" si="43"/>
        <v>18673.2</v>
      </c>
      <c r="Q311" s="4">
        <f t="shared" si="44"/>
        <v>0</v>
      </c>
      <c r="R311" s="4">
        <f t="shared" si="45"/>
        <v>0</v>
      </c>
      <c r="S311" s="4">
        <f t="shared" si="46"/>
        <v>18673.2</v>
      </c>
      <c r="T311" s="4">
        <f t="shared" si="47"/>
        <v>0</v>
      </c>
      <c r="U311" s="4">
        <f t="shared" si="48"/>
        <v>18673.2</v>
      </c>
      <c r="V311" s="4">
        <f t="shared" si="49"/>
        <v>0</v>
      </c>
      <c r="W311" s="4">
        <f t="shared" si="50"/>
        <v>0</v>
      </c>
      <c r="X311" s="4">
        <f t="shared" si="51"/>
        <v>18673.2</v>
      </c>
    </row>
    <row r="312" spans="1:24">
      <c r="A312" s="13">
        <v>7</v>
      </c>
      <c r="B312" s="2">
        <v>310002646</v>
      </c>
      <c r="C312" s="1" t="s">
        <v>33</v>
      </c>
      <c r="D312" s="1" t="s">
        <v>116</v>
      </c>
      <c r="E312" s="12">
        <f>_xlfn.IFNA(VLOOKUP($B312,'FST OMT'!$C:$Y,$A312,0),0)</f>
        <v>2005</v>
      </c>
      <c r="F312" s="12">
        <f>_xlfn.IFNA(VLOOKUP($B312,'FST CV'!$C:$Y,$A312,0),0)</f>
        <v>3249</v>
      </c>
      <c r="G312" s="12">
        <f>_xlfn.IFNA(VLOOKUP($B312,'FST TT'!$C:$Y,$A312,0),0)</f>
        <v>0</v>
      </c>
      <c r="I312" s="4">
        <f>_xlfn.IFNA(VLOOKUP($B312,'FST OMT'!$C:$X,16,0),0)</f>
        <v>2915</v>
      </c>
      <c r="J312" s="4">
        <f>_xlfn.IFNA(VLOOKUP($B312,'FST CV'!$C:$X,16,0),0)</f>
        <v>3249</v>
      </c>
      <c r="K312" s="4">
        <f>_xlfn.IFNA(VLOOKUP($B312,'FST TT'!$C:$X,16,0),0)</f>
        <v>0</v>
      </c>
      <c r="N312" s="34">
        <f>VLOOKUP(B312,Master_Item!B:I,8,0)</f>
        <v>8.4</v>
      </c>
      <c r="O312" s="4">
        <f t="shared" si="42"/>
        <v>16842</v>
      </c>
      <c r="P312" s="4">
        <f t="shared" si="43"/>
        <v>27291.600000000002</v>
      </c>
      <c r="Q312" s="4">
        <f t="shared" si="44"/>
        <v>0</v>
      </c>
      <c r="R312" s="4">
        <f t="shared" si="45"/>
        <v>0</v>
      </c>
      <c r="S312" s="4">
        <f t="shared" si="46"/>
        <v>44133.600000000006</v>
      </c>
      <c r="T312" s="4">
        <f t="shared" si="47"/>
        <v>24486</v>
      </c>
      <c r="U312" s="4">
        <f t="shared" si="48"/>
        <v>27291.600000000002</v>
      </c>
      <c r="V312" s="4">
        <f t="shared" si="49"/>
        <v>0</v>
      </c>
      <c r="W312" s="4">
        <f t="shared" si="50"/>
        <v>0</v>
      </c>
      <c r="X312" s="4">
        <f t="shared" si="51"/>
        <v>51777.600000000006</v>
      </c>
    </row>
    <row r="313" spans="1:24">
      <c r="A313" s="13">
        <v>8</v>
      </c>
      <c r="B313" s="2">
        <v>310002646</v>
      </c>
      <c r="C313" s="1" t="s">
        <v>33</v>
      </c>
      <c r="D313" s="1" t="s">
        <v>117</v>
      </c>
      <c r="E313" s="12">
        <f>_xlfn.IFNA(VLOOKUP($B313,'FST OMT'!$C:$Y,$A313,0),0)</f>
        <v>3509</v>
      </c>
      <c r="F313" s="12">
        <f>_xlfn.IFNA(VLOOKUP($B313,'FST CV'!$C:$Y,$A313,0),0)</f>
        <v>5294</v>
      </c>
      <c r="G313" s="12">
        <f>_xlfn.IFNA(VLOOKUP($B313,'FST TT'!$C:$Y,$A313,0),0)</f>
        <v>0</v>
      </c>
      <c r="I313" s="4">
        <f>_xlfn.IFNA(VLOOKUP($B313,'FST OMT'!$C:$X,17,0),0)</f>
        <v>2810</v>
      </c>
      <c r="J313" s="4">
        <f>_xlfn.IFNA(VLOOKUP($B313,'FST CV'!$C:$X,17,0),0)</f>
        <v>5294</v>
      </c>
      <c r="K313" s="4">
        <f>_xlfn.IFNA(VLOOKUP($B313,'FST TT'!$C:$X,17,0),0)</f>
        <v>0</v>
      </c>
      <c r="N313" s="34">
        <f>VLOOKUP(B313,Master_Item!B:I,8,0)</f>
        <v>8.4</v>
      </c>
      <c r="O313" s="4">
        <f t="shared" si="42"/>
        <v>29475.600000000002</v>
      </c>
      <c r="P313" s="4">
        <f t="shared" si="43"/>
        <v>44469.599999999999</v>
      </c>
      <c r="Q313" s="4">
        <f t="shared" si="44"/>
        <v>0</v>
      </c>
      <c r="R313" s="4">
        <f t="shared" si="45"/>
        <v>0</v>
      </c>
      <c r="S313" s="4">
        <f t="shared" si="46"/>
        <v>73945.2</v>
      </c>
      <c r="T313" s="4">
        <f t="shared" si="47"/>
        <v>23604</v>
      </c>
      <c r="U313" s="4">
        <f t="shared" si="48"/>
        <v>44469.599999999999</v>
      </c>
      <c r="V313" s="4">
        <f t="shared" si="49"/>
        <v>0</v>
      </c>
      <c r="W313" s="4">
        <f t="shared" si="50"/>
        <v>0</v>
      </c>
      <c r="X313" s="4">
        <f t="shared" si="51"/>
        <v>68073.600000000006</v>
      </c>
    </row>
    <row r="314" spans="1:24">
      <c r="A314" s="13">
        <v>9</v>
      </c>
      <c r="B314" s="2">
        <v>310002646</v>
      </c>
      <c r="C314" s="1" t="s">
        <v>33</v>
      </c>
      <c r="D314" s="1" t="s">
        <v>118</v>
      </c>
      <c r="E314" s="12">
        <f>_xlfn.IFNA(VLOOKUP($B314,'FST OMT'!$C:$Y,$A314,0),0)</f>
        <v>1200</v>
      </c>
      <c r="F314" s="12">
        <f>_xlfn.IFNA(VLOOKUP($B314,'FST CV'!$C:$Y,$A314,0),0)</f>
        <v>3644</v>
      </c>
      <c r="G314" s="12">
        <f>_xlfn.IFNA(VLOOKUP($B314,'FST TT'!$C:$Y,$A314,0),0)</f>
        <v>0</v>
      </c>
      <c r="I314" s="4">
        <f>_xlfn.IFNA(VLOOKUP($B314,'FST OMT'!$C:$X,18,0),0)</f>
        <v>1665</v>
      </c>
      <c r="J314" s="4">
        <f>_xlfn.IFNA(VLOOKUP($B314,'FST CV'!$C:$X,18,0),0)</f>
        <v>3644</v>
      </c>
      <c r="K314" s="4">
        <f>_xlfn.IFNA(VLOOKUP($B314,'FST TT'!$C:$X,18,0),0)</f>
        <v>0</v>
      </c>
      <c r="N314" s="34">
        <f>VLOOKUP(B314,Master_Item!B:I,8,0)</f>
        <v>8.4</v>
      </c>
      <c r="O314" s="4">
        <f t="shared" si="42"/>
        <v>10080</v>
      </c>
      <c r="P314" s="4">
        <f t="shared" si="43"/>
        <v>30609.600000000002</v>
      </c>
      <c r="Q314" s="4">
        <f t="shared" si="44"/>
        <v>0</v>
      </c>
      <c r="R314" s="4">
        <f t="shared" si="45"/>
        <v>0</v>
      </c>
      <c r="S314" s="4">
        <f t="shared" si="46"/>
        <v>40689.600000000006</v>
      </c>
      <c r="T314" s="4">
        <f t="shared" si="47"/>
        <v>13986</v>
      </c>
      <c r="U314" s="4">
        <f t="shared" si="48"/>
        <v>30609.600000000002</v>
      </c>
      <c r="V314" s="4">
        <f t="shared" si="49"/>
        <v>0</v>
      </c>
      <c r="W314" s="4">
        <f t="shared" si="50"/>
        <v>0</v>
      </c>
      <c r="X314" s="4">
        <f t="shared" si="51"/>
        <v>44595.600000000006</v>
      </c>
    </row>
    <row r="315" spans="1:24">
      <c r="A315" s="13">
        <v>10</v>
      </c>
      <c r="B315" s="2">
        <v>310002646</v>
      </c>
      <c r="C315" s="1" t="s">
        <v>33</v>
      </c>
      <c r="D315" s="1" t="s">
        <v>119</v>
      </c>
      <c r="E315" s="12">
        <f>_xlfn.IFNA(VLOOKUP($B315,'FST OMT'!$C:$Y,$A315,0),0)</f>
        <v>438</v>
      </c>
      <c r="F315" s="12">
        <f>_xlfn.IFNA(VLOOKUP($B315,'FST CV'!$C:$Y,$A315,0),0)</f>
        <v>1109</v>
      </c>
      <c r="G315" s="12">
        <f>_xlfn.IFNA(VLOOKUP($B315,'FST TT'!$C:$Y,$A315,0),0)</f>
        <v>0</v>
      </c>
      <c r="I315" s="4">
        <f>_xlfn.IFNA(VLOOKUP($B315,'FST OMT'!$C:$X,19,0),0)</f>
        <v>700</v>
      </c>
      <c r="J315" s="4">
        <f>_xlfn.IFNA(VLOOKUP($B315,'FST CV'!$C:$X,19,0),0)</f>
        <v>1109</v>
      </c>
      <c r="K315" s="4">
        <f>_xlfn.IFNA(VLOOKUP($B315,'FST TT'!$C:$X,19,0),0)</f>
        <v>0</v>
      </c>
      <c r="N315" s="34">
        <f>VLOOKUP(B315,Master_Item!B:I,8,0)</f>
        <v>8.4</v>
      </c>
      <c r="O315" s="4">
        <f t="shared" si="42"/>
        <v>3679.2000000000003</v>
      </c>
      <c r="P315" s="4">
        <f t="shared" si="43"/>
        <v>9315.6</v>
      </c>
      <c r="Q315" s="4">
        <f t="shared" si="44"/>
        <v>0</v>
      </c>
      <c r="R315" s="4">
        <f t="shared" si="45"/>
        <v>0</v>
      </c>
      <c r="S315" s="4">
        <f t="shared" si="46"/>
        <v>12994.800000000001</v>
      </c>
      <c r="T315" s="4">
        <f t="shared" si="47"/>
        <v>5880</v>
      </c>
      <c r="U315" s="4">
        <f t="shared" si="48"/>
        <v>9315.6</v>
      </c>
      <c r="V315" s="4">
        <f t="shared" si="49"/>
        <v>0</v>
      </c>
      <c r="W315" s="4">
        <f t="shared" si="50"/>
        <v>0</v>
      </c>
      <c r="X315" s="4">
        <f t="shared" si="51"/>
        <v>15195.6</v>
      </c>
    </row>
    <row r="316" spans="1:24">
      <c r="A316" s="13">
        <v>11</v>
      </c>
      <c r="B316" s="2">
        <v>310002646</v>
      </c>
      <c r="C316" s="1" t="s">
        <v>33</v>
      </c>
      <c r="D316" s="1" t="s">
        <v>120</v>
      </c>
      <c r="E316" s="12">
        <f>_xlfn.IFNA(VLOOKUP($B316,'FST OMT'!$C:$Y,$A316,0),0)</f>
        <v>1718</v>
      </c>
      <c r="F316" s="12">
        <f>_xlfn.IFNA(VLOOKUP($B316,'FST CV'!$C:$Y,$A316,0),0)</f>
        <v>4501</v>
      </c>
      <c r="G316" s="12">
        <f>_xlfn.IFNA(VLOOKUP($B316,'FST TT'!$C:$Y,$A316,0),0)</f>
        <v>0</v>
      </c>
      <c r="I316" s="4">
        <f>_xlfn.IFNA(VLOOKUP($B316,'FST OMT'!$C:$X,20,0),0)</f>
        <v>1536</v>
      </c>
      <c r="J316" s="4">
        <f>_xlfn.IFNA(VLOOKUP($B316,'FST CV'!$C:$X,20,0),0)</f>
        <v>4501</v>
      </c>
      <c r="K316" s="4">
        <f>_xlfn.IFNA(VLOOKUP($B316,'FST TT'!$C:$X,20,0),0)</f>
        <v>0</v>
      </c>
      <c r="N316" s="34">
        <f>VLOOKUP(B316,Master_Item!B:I,8,0)</f>
        <v>8.4</v>
      </c>
      <c r="O316" s="4">
        <f t="shared" si="42"/>
        <v>14431.2</v>
      </c>
      <c r="P316" s="4">
        <f t="shared" si="43"/>
        <v>37808.400000000001</v>
      </c>
      <c r="Q316" s="4">
        <f t="shared" si="44"/>
        <v>0</v>
      </c>
      <c r="R316" s="4">
        <f t="shared" si="45"/>
        <v>0</v>
      </c>
      <c r="S316" s="4">
        <f t="shared" si="46"/>
        <v>52239.600000000006</v>
      </c>
      <c r="T316" s="4">
        <f t="shared" si="47"/>
        <v>12902.400000000001</v>
      </c>
      <c r="U316" s="4">
        <f t="shared" si="48"/>
        <v>37808.400000000001</v>
      </c>
      <c r="V316" s="4">
        <f t="shared" si="49"/>
        <v>0</v>
      </c>
      <c r="W316" s="4">
        <f t="shared" si="50"/>
        <v>0</v>
      </c>
      <c r="X316" s="4">
        <f t="shared" si="51"/>
        <v>50710.8</v>
      </c>
    </row>
    <row r="317" spans="1:24">
      <c r="A317" s="13">
        <v>12</v>
      </c>
      <c r="B317" s="2">
        <v>310002646</v>
      </c>
      <c r="C317" s="1" t="s">
        <v>33</v>
      </c>
      <c r="D317" s="1" t="s">
        <v>121</v>
      </c>
      <c r="E317" s="12">
        <f>_xlfn.IFNA(VLOOKUP($B317,'FST OMT'!$C:$Y,$A317,0),0)</f>
        <v>1288</v>
      </c>
      <c r="F317" s="12">
        <f>_xlfn.IFNA(VLOOKUP($B317,'FST CV'!$C:$Y,$A317,0),0)</f>
        <v>3108</v>
      </c>
      <c r="G317" s="12">
        <f>_xlfn.IFNA(VLOOKUP($B317,'FST TT'!$C:$Y,$A317,0),0)</f>
        <v>0</v>
      </c>
      <c r="I317" s="4">
        <f>_xlfn.IFNA(VLOOKUP($B317,'FST OMT'!$C:$X,21,0),0)</f>
        <v>1425</v>
      </c>
      <c r="J317" s="4">
        <f>_xlfn.IFNA(VLOOKUP($B317,'FST CV'!$C:$X,21,0),0)</f>
        <v>3108</v>
      </c>
      <c r="K317" s="4">
        <f>_xlfn.IFNA(VLOOKUP($B317,'FST TT'!$C:$X,21,0),0)</f>
        <v>0</v>
      </c>
      <c r="N317" s="34">
        <f>VLOOKUP(B317,Master_Item!B:I,8,0)</f>
        <v>8.4</v>
      </c>
      <c r="O317" s="4">
        <f t="shared" si="42"/>
        <v>10819.2</v>
      </c>
      <c r="P317" s="4">
        <f t="shared" si="43"/>
        <v>26107.200000000001</v>
      </c>
      <c r="Q317" s="4">
        <f t="shared" si="44"/>
        <v>0</v>
      </c>
      <c r="R317" s="4">
        <f t="shared" si="45"/>
        <v>0</v>
      </c>
      <c r="S317" s="4">
        <f t="shared" si="46"/>
        <v>36926.400000000001</v>
      </c>
      <c r="T317" s="4">
        <f t="shared" si="47"/>
        <v>11970</v>
      </c>
      <c r="U317" s="4">
        <f t="shared" si="48"/>
        <v>26107.200000000001</v>
      </c>
      <c r="V317" s="4">
        <f t="shared" si="49"/>
        <v>0</v>
      </c>
      <c r="W317" s="4">
        <f t="shared" si="50"/>
        <v>0</v>
      </c>
      <c r="X317" s="4">
        <f t="shared" si="51"/>
        <v>38077.199999999997</v>
      </c>
    </row>
    <row r="318" spans="1:24">
      <c r="A318" s="13">
        <v>13</v>
      </c>
      <c r="B318" s="2">
        <v>310002646</v>
      </c>
      <c r="C318" s="1" t="s">
        <v>33</v>
      </c>
      <c r="D318" s="1" t="s">
        <v>122</v>
      </c>
      <c r="E318" s="12">
        <f>_xlfn.IFNA(VLOOKUP($B318,'FST OMT'!$C:$Y,$A318,0),0)</f>
        <v>2332</v>
      </c>
      <c r="F318" s="12">
        <f>_xlfn.IFNA(VLOOKUP($B318,'FST CV'!$C:$Y,$A318,0),0)</f>
        <v>1100</v>
      </c>
      <c r="G318" s="12">
        <f>_xlfn.IFNA(VLOOKUP($B318,'FST TT'!$C:$Y,$A318,0),0)</f>
        <v>0</v>
      </c>
      <c r="I318" s="4">
        <f>_xlfn.IFNA(VLOOKUP($B318,'FST OMT'!$C:$X,22,0),0)</f>
        <v>2262</v>
      </c>
      <c r="J318" s="4">
        <f>_xlfn.IFNA(VLOOKUP($B318,'FST CV'!$C:$X,22,0),0)</f>
        <v>1100</v>
      </c>
      <c r="K318" s="4">
        <f>_xlfn.IFNA(VLOOKUP($B318,'FST TT'!$C:$X,22,0),0)</f>
        <v>0</v>
      </c>
      <c r="N318" s="34">
        <f>VLOOKUP(B318,Master_Item!B:I,8,0)</f>
        <v>8.4</v>
      </c>
      <c r="O318" s="4">
        <f t="shared" si="42"/>
        <v>19588.8</v>
      </c>
      <c r="P318" s="4">
        <f t="shared" si="43"/>
        <v>9240</v>
      </c>
      <c r="Q318" s="4">
        <f t="shared" si="44"/>
        <v>0</v>
      </c>
      <c r="R318" s="4">
        <f t="shared" si="45"/>
        <v>0</v>
      </c>
      <c r="S318" s="4">
        <f t="shared" si="46"/>
        <v>28828.799999999999</v>
      </c>
      <c r="T318" s="4">
        <f t="shared" si="47"/>
        <v>19000.8</v>
      </c>
      <c r="U318" s="4">
        <f t="shared" si="48"/>
        <v>9240</v>
      </c>
      <c r="V318" s="4">
        <f t="shared" si="49"/>
        <v>0</v>
      </c>
      <c r="W318" s="4">
        <f t="shared" si="50"/>
        <v>0</v>
      </c>
      <c r="X318" s="4">
        <f t="shared" si="51"/>
        <v>28240.799999999999</v>
      </c>
    </row>
    <row r="319" spans="1:24">
      <c r="A319" s="13">
        <v>11</v>
      </c>
      <c r="B319" s="2">
        <v>310002646</v>
      </c>
      <c r="C319" s="1" t="s">
        <v>33</v>
      </c>
      <c r="D319" s="1" t="s">
        <v>123</v>
      </c>
      <c r="H319" s="4">
        <f>_xlfn.IFNA(VLOOKUP(B319,'FST MT'!A:M,$A319,0),0)</f>
        <v>17414</v>
      </c>
      <c r="I319" s="1"/>
      <c r="J319" s="1"/>
      <c r="K319" s="1"/>
      <c r="L319" s="4">
        <f>_xlfn.IFNA(VLOOKUP(B319,'FST MT'!C:BP,66,0),0)</f>
        <v>0</v>
      </c>
      <c r="N319" s="34">
        <f>VLOOKUP(B319,Master_Item!B:I,8,0)</f>
        <v>8.4</v>
      </c>
      <c r="O319" s="4">
        <f t="shared" si="42"/>
        <v>0</v>
      </c>
      <c r="P319" s="4">
        <f t="shared" si="43"/>
        <v>0</v>
      </c>
      <c r="Q319" s="4">
        <f t="shared" si="44"/>
        <v>0</v>
      </c>
      <c r="R319" s="4">
        <f t="shared" si="45"/>
        <v>146277.6</v>
      </c>
      <c r="S319" s="4">
        <f t="shared" si="46"/>
        <v>146277.6</v>
      </c>
      <c r="T319" s="4">
        <f t="shared" si="47"/>
        <v>0</v>
      </c>
      <c r="U319" s="4">
        <f t="shared" si="48"/>
        <v>0</v>
      </c>
      <c r="V319" s="4">
        <f t="shared" si="49"/>
        <v>0</v>
      </c>
      <c r="W319" s="4">
        <f t="shared" si="50"/>
        <v>0</v>
      </c>
      <c r="X319" s="4">
        <f t="shared" si="51"/>
        <v>0</v>
      </c>
    </row>
    <row r="320" spans="1:24">
      <c r="A320" s="13">
        <v>6</v>
      </c>
      <c r="B320" s="2">
        <v>310002879</v>
      </c>
      <c r="C320" s="1" t="s">
        <v>52</v>
      </c>
      <c r="D320" s="1" t="s">
        <v>115</v>
      </c>
      <c r="E320" s="12">
        <f>_xlfn.IFNA(VLOOKUP($B320,'FST OMT'!$C:$Y,$A320,0),0)</f>
        <v>0</v>
      </c>
      <c r="F320" s="12">
        <f>_xlfn.IFNA(VLOOKUP($B320,'FST CV'!$C:$Y,$A320,0),0)</f>
        <v>0</v>
      </c>
      <c r="G320" s="12">
        <f>_xlfn.IFNA(VLOOKUP($B320,'FST TT'!$C:$Y,$A320,0),0)</f>
        <v>0</v>
      </c>
      <c r="I320" s="4">
        <f>_xlfn.IFNA(VLOOKUP($B320,'FST OMT'!$C:$X,15,0),0)</f>
        <v>0</v>
      </c>
      <c r="J320" s="4">
        <f>_xlfn.IFNA(VLOOKUP($B320,'FST CV'!$C:$X,15,0),0)</f>
        <v>0</v>
      </c>
      <c r="K320" s="4">
        <f>_xlfn.IFNA(VLOOKUP($B320,'FST TT'!$C:$X,15,0),0)</f>
        <v>0</v>
      </c>
      <c r="N320" s="34">
        <f>VLOOKUP(B320,Master_Item!B:I,8,0)</f>
        <v>9.1199999999999992</v>
      </c>
      <c r="O320" s="4">
        <f t="shared" si="42"/>
        <v>0</v>
      </c>
      <c r="P320" s="4">
        <f t="shared" si="43"/>
        <v>0</v>
      </c>
      <c r="Q320" s="4">
        <f t="shared" si="44"/>
        <v>0</v>
      </c>
      <c r="R320" s="4">
        <f t="shared" si="45"/>
        <v>0</v>
      </c>
      <c r="S320" s="4">
        <f t="shared" si="46"/>
        <v>0</v>
      </c>
      <c r="T320" s="4">
        <f t="shared" si="47"/>
        <v>0</v>
      </c>
      <c r="U320" s="4">
        <f t="shared" si="48"/>
        <v>0</v>
      </c>
      <c r="V320" s="4">
        <f t="shared" si="49"/>
        <v>0</v>
      </c>
      <c r="W320" s="4">
        <f t="shared" si="50"/>
        <v>0</v>
      </c>
      <c r="X320" s="4">
        <f t="shared" si="51"/>
        <v>0</v>
      </c>
    </row>
    <row r="321" spans="1:24">
      <c r="A321" s="13">
        <v>7</v>
      </c>
      <c r="B321" s="2">
        <v>310002879</v>
      </c>
      <c r="C321" s="1" t="s">
        <v>52</v>
      </c>
      <c r="D321" s="1" t="s">
        <v>116</v>
      </c>
      <c r="E321" s="12">
        <f>_xlfn.IFNA(VLOOKUP($B321,'FST OMT'!$C:$Y,$A321,0),0)</f>
        <v>0</v>
      </c>
      <c r="F321" s="12">
        <f>_xlfn.IFNA(VLOOKUP($B321,'FST CV'!$C:$Y,$A321,0),0)</f>
        <v>0</v>
      </c>
      <c r="G321" s="12">
        <f>_xlfn.IFNA(VLOOKUP($B321,'FST TT'!$C:$Y,$A321,0),0)</f>
        <v>0</v>
      </c>
      <c r="I321" s="4">
        <f>_xlfn.IFNA(VLOOKUP($B321,'FST OMT'!$C:$X,16,0),0)</f>
        <v>0</v>
      </c>
      <c r="J321" s="4">
        <f>_xlfn.IFNA(VLOOKUP($B321,'FST CV'!$C:$X,16,0),0)</f>
        <v>0</v>
      </c>
      <c r="K321" s="4">
        <f>_xlfn.IFNA(VLOOKUP($B321,'FST TT'!$C:$X,16,0),0)</f>
        <v>0</v>
      </c>
      <c r="N321" s="34">
        <f>VLOOKUP(B321,Master_Item!B:I,8,0)</f>
        <v>9.1199999999999992</v>
      </c>
      <c r="O321" s="4">
        <f t="shared" si="42"/>
        <v>0</v>
      </c>
      <c r="P321" s="4">
        <f t="shared" si="43"/>
        <v>0</v>
      </c>
      <c r="Q321" s="4">
        <f t="shared" si="44"/>
        <v>0</v>
      </c>
      <c r="R321" s="4">
        <f t="shared" si="45"/>
        <v>0</v>
      </c>
      <c r="S321" s="4">
        <f t="shared" si="46"/>
        <v>0</v>
      </c>
      <c r="T321" s="4">
        <f t="shared" si="47"/>
        <v>0</v>
      </c>
      <c r="U321" s="4">
        <f t="shared" si="48"/>
        <v>0</v>
      </c>
      <c r="V321" s="4">
        <f t="shared" si="49"/>
        <v>0</v>
      </c>
      <c r="W321" s="4">
        <f t="shared" si="50"/>
        <v>0</v>
      </c>
      <c r="X321" s="4">
        <f t="shared" si="51"/>
        <v>0</v>
      </c>
    </row>
    <row r="322" spans="1:24">
      <c r="A322" s="13">
        <v>8</v>
      </c>
      <c r="B322" s="2">
        <v>310002879</v>
      </c>
      <c r="C322" s="1" t="s">
        <v>52</v>
      </c>
      <c r="D322" s="1" t="s">
        <v>117</v>
      </c>
      <c r="E322" s="12">
        <f>_xlfn.IFNA(VLOOKUP($B322,'FST OMT'!$C:$Y,$A322,0),0)</f>
        <v>0</v>
      </c>
      <c r="F322" s="12">
        <f>_xlfn.IFNA(VLOOKUP($B322,'FST CV'!$C:$Y,$A322,0),0)</f>
        <v>0</v>
      </c>
      <c r="G322" s="12">
        <f>_xlfn.IFNA(VLOOKUP($B322,'FST TT'!$C:$Y,$A322,0),0)</f>
        <v>0</v>
      </c>
      <c r="I322" s="4">
        <f>_xlfn.IFNA(VLOOKUP($B322,'FST OMT'!$C:$X,17,0),0)</f>
        <v>0</v>
      </c>
      <c r="J322" s="4">
        <f>_xlfn.IFNA(VLOOKUP($B322,'FST CV'!$C:$X,17,0),0)</f>
        <v>0</v>
      </c>
      <c r="K322" s="4">
        <f>_xlfn.IFNA(VLOOKUP($B322,'FST TT'!$C:$X,17,0),0)</f>
        <v>0</v>
      </c>
      <c r="N322" s="34">
        <f>VLOOKUP(B322,Master_Item!B:I,8,0)</f>
        <v>9.1199999999999992</v>
      </c>
      <c r="O322" s="4">
        <f t="shared" si="42"/>
        <v>0</v>
      </c>
      <c r="P322" s="4">
        <f t="shared" si="43"/>
        <v>0</v>
      </c>
      <c r="Q322" s="4">
        <f t="shared" si="44"/>
        <v>0</v>
      </c>
      <c r="R322" s="4">
        <f t="shared" si="45"/>
        <v>0</v>
      </c>
      <c r="S322" s="4">
        <f t="shared" si="46"/>
        <v>0</v>
      </c>
      <c r="T322" s="4">
        <f t="shared" si="47"/>
        <v>0</v>
      </c>
      <c r="U322" s="4">
        <f t="shared" si="48"/>
        <v>0</v>
      </c>
      <c r="V322" s="4">
        <f t="shared" si="49"/>
        <v>0</v>
      </c>
      <c r="W322" s="4">
        <f t="shared" si="50"/>
        <v>0</v>
      </c>
      <c r="X322" s="4">
        <f t="shared" si="51"/>
        <v>0</v>
      </c>
    </row>
    <row r="323" spans="1:24">
      <c r="A323" s="13">
        <v>9</v>
      </c>
      <c r="B323" s="2">
        <v>310002879</v>
      </c>
      <c r="C323" s="1" t="s">
        <v>52</v>
      </c>
      <c r="D323" s="1" t="s">
        <v>118</v>
      </c>
      <c r="E323" s="12">
        <f>_xlfn.IFNA(VLOOKUP($B323,'FST OMT'!$C:$Y,$A323,0),0)</f>
        <v>0</v>
      </c>
      <c r="F323" s="12">
        <f>_xlfn.IFNA(VLOOKUP($B323,'FST CV'!$C:$Y,$A323,0),0)</f>
        <v>0</v>
      </c>
      <c r="G323" s="12">
        <f>_xlfn.IFNA(VLOOKUP($B323,'FST TT'!$C:$Y,$A323,0),0)</f>
        <v>0</v>
      </c>
      <c r="I323" s="4">
        <f>_xlfn.IFNA(VLOOKUP($B323,'FST OMT'!$C:$X,18,0),0)</f>
        <v>0</v>
      </c>
      <c r="J323" s="4">
        <f>_xlfn.IFNA(VLOOKUP($B323,'FST CV'!$C:$X,18,0),0)</f>
        <v>0</v>
      </c>
      <c r="K323" s="4">
        <f>_xlfn.IFNA(VLOOKUP($B323,'FST TT'!$C:$X,18,0),0)</f>
        <v>0</v>
      </c>
      <c r="N323" s="34">
        <f>VLOOKUP(B323,Master_Item!B:I,8,0)</f>
        <v>9.1199999999999992</v>
      </c>
      <c r="O323" s="4">
        <f t="shared" si="42"/>
        <v>0</v>
      </c>
      <c r="P323" s="4">
        <f t="shared" si="43"/>
        <v>0</v>
      </c>
      <c r="Q323" s="4">
        <f t="shared" si="44"/>
        <v>0</v>
      </c>
      <c r="R323" s="4">
        <f t="shared" si="45"/>
        <v>0</v>
      </c>
      <c r="S323" s="4">
        <f t="shared" si="46"/>
        <v>0</v>
      </c>
      <c r="T323" s="4">
        <f t="shared" si="47"/>
        <v>0</v>
      </c>
      <c r="U323" s="4">
        <f t="shared" si="48"/>
        <v>0</v>
      </c>
      <c r="V323" s="4">
        <f t="shared" si="49"/>
        <v>0</v>
      </c>
      <c r="W323" s="4">
        <f t="shared" si="50"/>
        <v>0</v>
      </c>
      <c r="X323" s="4">
        <f t="shared" si="51"/>
        <v>0</v>
      </c>
    </row>
    <row r="324" spans="1:24">
      <c r="A324" s="13">
        <v>10</v>
      </c>
      <c r="B324" s="2">
        <v>310002879</v>
      </c>
      <c r="C324" s="1" t="s">
        <v>52</v>
      </c>
      <c r="D324" s="1" t="s">
        <v>119</v>
      </c>
      <c r="E324" s="12">
        <f>_xlfn.IFNA(VLOOKUP($B324,'FST OMT'!$C:$Y,$A324,0),0)</f>
        <v>0</v>
      </c>
      <c r="F324" s="12">
        <f>_xlfn.IFNA(VLOOKUP($B324,'FST CV'!$C:$Y,$A324,0),0)</f>
        <v>0</v>
      </c>
      <c r="G324" s="12">
        <f>_xlfn.IFNA(VLOOKUP($B324,'FST TT'!$C:$Y,$A324,0),0)</f>
        <v>0</v>
      </c>
      <c r="I324" s="4">
        <f>_xlfn.IFNA(VLOOKUP($B324,'FST OMT'!$C:$X,19,0),0)</f>
        <v>0</v>
      </c>
      <c r="J324" s="4">
        <f>_xlfn.IFNA(VLOOKUP($B324,'FST CV'!$C:$X,19,0),0)</f>
        <v>0</v>
      </c>
      <c r="K324" s="4">
        <f>_xlfn.IFNA(VLOOKUP($B324,'FST TT'!$C:$X,19,0),0)</f>
        <v>0</v>
      </c>
      <c r="N324" s="34">
        <f>VLOOKUP(B324,Master_Item!B:I,8,0)</f>
        <v>9.1199999999999992</v>
      </c>
      <c r="O324" s="4">
        <f t="shared" si="42"/>
        <v>0</v>
      </c>
      <c r="P324" s="4">
        <f t="shared" si="43"/>
        <v>0</v>
      </c>
      <c r="Q324" s="4">
        <f t="shared" si="44"/>
        <v>0</v>
      </c>
      <c r="R324" s="4">
        <f t="shared" si="45"/>
        <v>0</v>
      </c>
      <c r="S324" s="4">
        <f t="shared" si="46"/>
        <v>0</v>
      </c>
      <c r="T324" s="4">
        <f t="shared" si="47"/>
        <v>0</v>
      </c>
      <c r="U324" s="4">
        <f t="shared" si="48"/>
        <v>0</v>
      </c>
      <c r="V324" s="4">
        <f t="shared" si="49"/>
        <v>0</v>
      </c>
      <c r="W324" s="4">
        <f t="shared" si="50"/>
        <v>0</v>
      </c>
      <c r="X324" s="4">
        <f t="shared" si="51"/>
        <v>0</v>
      </c>
    </row>
    <row r="325" spans="1:24">
      <c r="A325" s="13">
        <v>11</v>
      </c>
      <c r="B325" s="2">
        <v>310002879</v>
      </c>
      <c r="C325" s="1" t="s">
        <v>52</v>
      </c>
      <c r="D325" s="1" t="s">
        <v>120</v>
      </c>
      <c r="E325" s="12">
        <f>_xlfn.IFNA(VLOOKUP($B325,'FST OMT'!$C:$Y,$A325,0),0)</f>
        <v>0</v>
      </c>
      <c r="F325" s="12">
        <f>_xlfn.IFNA(VLOOKUP($B325,'FST CV'!$C:$Y,$A325,0),0)</f>
        <v>0</v>
      </c>
      <c r="G325" s="12">
        <f>_xlfn.IFNA(VLOOKUP($B325,'FST TT'!$C:$Y,$A325,0),0)</f>
        <v>0</v>
      </c>
      <c r="I325" s="4">
        <f>_xlfn.IFNA(VLOOKUP($B325,'FST OMT'!$C:$X,20,0),0)</f>
        <v>0</v>
      </c>
      <c r="J325" s="4">
        <f>_xlfn.IFNA(VLOOKUP($B325,'FST CV'!$C:$X,20,0),0)</f>
        <v>0</v>
      </c>
      <c r="K325" s="4">
        <f>_xlfn.IFNA(VLOOKUP($B325,'FST TT'!$C:$X,20,0),0)</f>
        <v>0</v>
      </c>
      <c r="N325" s="34">
        <f>VLOOKUP(B325,Master_Item!B:I,8,0)</f>
        <v>9.1199999999999992</v>
      </c>
      <c r="O325" s="4">
        <f t="shared" si="42"/>
        <v>0</v>
      </c>
      <c r="P325" s="4">
        <f t="shared" si="43"/>
        <v>0</v>
      </c>
      <c r="Q325" s="4">
        <f t="shared" si="44"/>
        <v>0</v>
      </c>
      <c r="R325" s="4">
        <f t="shared" si="45"/>
        <v>0</v>
      </c>
      <c r="S325" s="4">
        <f t="shared" si="46"/>
        <v>0</v>
      </c>
      <c r="T325" s="4">
        <f t="shared" si="47"/>
        <v>0</v>
      </c>
      <c r="U325" s="4">
        <f t="shared" si="48"/>
        <v>0</v>
      </c>
      <c r="V325" s="4">
        <f t="shared" si="49"/>
        <v>0</v>
      </c>
      <c r="W325" s="4">
        <f t="shared" si="50"/>
        <v>0</v>
      </c>
      <c r="X325" s="4">
        <f t="shared" si="51"/>
        <v>0</v>
      </c>
    </row>
    <row r="326" spans="1:24">
      <c r="A326" s="13">
        <v>12</v>
      </c>
      <c r="B326" s="2">
        <v>310002879</v>
      </c>
      <c r="C326" s="1" t="s">
        <v>52</v>
      </c>
      <c r="D326" s="1" t="s">
        <v>121</v>
      </c>
      <c r="E326" s="12">
        <f>_xlfn.IFNA(VLOOKUP($B326,'FST OMT'!$C:$Y,$A326,0),0)</f>
        <v>0</v>
      </c>
      <c r="F326" s="12">
        <f>_xlfn.IFNA(VLOOKUP($B326,'FST CV'!$C:$Y,$A326,0),0)</f>
        <v>0</v>
      </c>
      <c r="G326" s="12">
        <f>_xlfn.IFNA(VLOOKUP($B326,'FST TT'!$C:$Y,$A326,0),0)</f>
        <v>0</v>
      </c>
      <c r="I326" s="4">
        <f>_xlfn.IFNA(VLOOKUP($B326,'FST OMT'!$C:$X,21,0),0)</f>
        <v>0</v>
      </c>
      <c r="J326" s="4">
        <f>_xlfn.IFNA(VLOOKUP($B326,'FST CV'!$C:$X,21,0),0)</f>
        <v>0</v>
      </c>
      <c r="K326" s="4">
        <f>_xlfn.IFNA(VLOOKUP($B326,'FST TT'!$C:$X,21,0),0)</f>
        <v>0</v>
      </c>
      <c r="N326" s="34">
        <f>VLOOKUP(B326,Master_Item!B:I,8,0)</f>
        <v>9.1199999999999992</v>
      </c>
      <c r="O326" s="4">
        <f t="shared" ref="O326:O389" si="52">$N326*E326</f>
        <v>0</v>
      </c>
      <c r="P326" s="4">
        <f t="shared" ref="P326:P389" si="53">$N326*F326</f>
        <v>0</v>
      </c>
      <c r="Q326" s="4">
        <f t="shared" ref="Q326:Q389" si="54">$N326*G326</f>
        <v>0</v>
      </c>
      <c r="R326" s="4">
        <f t="shared" ref="R326:R389" si="55">$N326*H326</f>
        <v>0</v>
      </c>
      <c r="S326" s="4">
        <f t="shared" ref="S326:S389" si="56">SUM(O326:R326)</f>
        <v>0</v>
      </c>
      <c r="T326" s="4">
        <f t="shared" ref="T326:T389" si="57">$N326*I326</f>
        <v>0</v>
      </c>
      <c r="U326" s="4">
        <f t="shared" ref="U326:U389" si="58">$N326*J326</f>
        <v>0</v>
      </c>
      <c r="V326" s="4">
        <f t="shared" ref="V326:V389" si="59">$N326*K326</f>
        <v>0</v>
      </c>
      <c r="W326" s="4">
        <f t="shared" ref="W326:W389" si="60">$N326*L326</f>
        <v>0</v>
      </c>
      <c r="X326" s="4">
        <f t="shared" ref="X326:X389" si="61">SUM(T326:W326)</f>
        <v>0</v>
      </c>
    </row>
    <row r="327" spans="1:24">
      <c r="A327" s="13">
        <v>13</v>
      </c>
      <c r="B327" s="2">
        <v>310002879</v>
      </c>
      <c r="C327" s="1" t="s">
        <v>52</v>
      </c>
      <c r="D327" s="1" t="s">
        <v>122</v>
      </c>
      <c r="E327" s="12">
        <f>_xlfn.IFNA(VLOOKUP($B327,'FST OMT'!$C:$Y,$A327,0),0)</f>
        <v>0</v>
      </c>
      <c r="F327" s="12">
        <f>_xlfn.IFNA(VLOOKUP($B327,'FST CV'!$C:$Y,$A327,0),0)</f>
        <v>0</v>
      </c>
      <c r="G327" s="12">
        <f>_xlfn.IFNA(VLOOKUP($B327,'FST TT'!$C:$Y,$A327,0),0)</f>
        <v>0</v>
      </c>
      <c r="I327" s="4">
        <f>_xlfn.IFNA(VLOOKUP($B327,'FST OMT'!$C:$X,22,0),0)</f>
        <v>0</v>
      </c>
      <c r="J327" s="4">
        <f>_xlfn.IFNA(VLOOKUP($B327,'FST CV'!$C:$X,22,0),0)</f>
        <v>0</v>
      </c>
      <c r="K327" s="4">
        <f>_xlfn.IFNA(VLOOKUP($B327,'FST TT'!$C:$X,22,0),0)</f>
        <v>0</v>
      </c>
      <c r="N327" s="34">
        <f>VLOOKUP(B327,Master_Item!B:I,8,0)</f>
        <v>9.1199999999999992</v>
      </c>
      <c r="O327" s="4">
        <f t="shared" si="52"/>
        <v>0</v>
      </c>
      <c r="P327" s="4">
        <f t="shared" si="53"/>
        <v>0</v>
      </c>
      <c r="Q327" s="4">
        <f t="shared" si="54"/>
        <v>0</v>
      </c>
      <c r="R327" s="4">
        <f t="shared" si="55"/>
        <v>0</v>
      </c>
      <c r="S327" s="4">
        <f t="shared" si="56"/>
        <v>0</v>
      </c>
      <c r="T327" s="4">
        <f t="shared" si="57"/>
        <v>0</v>
      </c>
      <c r="U327" s="4">
        <f t="shared" si="58"/>
        <v>0</v>
      </c>
      <c r="V327" s="4">
        <f t="shared" si="59"/>
        <v>0</v>
      </c>
      <c r="W327" s="4">
        <f t="shared" si="60"/>
        <v>0</v>
      </c>
      <c r="X327" s="4">
        <f t="shared" si="61"/>
        <v>0</v>
      </c>
    </row>
    <row r="328" spans="1:24">
      <c r="A328" s="13">
        <v>11</v>
      </c>
      <c r="B328" s="2">
        <v>310002879</v>
      </c>
      <c r="C328" s="1" t="s">
        <v>52</v>
      </c>
      <c r="D328" s="1" t="s">
        <v>123</v>
      </c>
      <c r="H328" s="4">
        <f>_xlfn.IFNA(VLOOKUP(B328,'FST MT'!A:M,$A328,0),0)</f>
        <v>0</v>
      </c>
      <c r="I328" s="1"/>
      <c r="J328" s="1"/>
      <c r="K328" s="1"/>
      <c r="L328" s="4">
        <f>_xlfn.IFNA(VLOOKUP(B328,'FST MT'!C:BP,66,0),0)</f>
        <v>0</v>
      </c>
      <c r="N328" s="34">
        <f>VLOOKUP(B328,Master_Item!B:I,8,0)</f>
        <v>9.1199999999999992</v>
      </c>
      <c r="O328" s="4">
        <f t="shared" si="52"/>
        <v>0</v>
      </c>
      <c r="P328" s="4">
        <f t="shared" si="53"/>
        <v>0</v>
      </c>
      <c r="Q328" s="4">
        <f t="shared" si="54"/>
        <v>0</v>
      </c>
      <c r="R328" s="4">
        <f t="shared" si="55"/>
        <v>0</v>
      </c>
      <c r="S328" s="4">
        <f t="shared" si="56"/>
        <v>0</v>
      </c>
      <c r="T328" s="4">
        <f t="shared" si="57"/>
        <v>0</v>
      </c>
      <c r="U328" s="4">
        <f t="shared" si="58"/>
        <v>0</v>
      </c>
      <c r="V328" s="4">
        <f t="shared" si="59"/>
        <v>0</v>
      </c>
      <c r="W328" s="4">
        <f t="shared" si="60"/>
        <v>0</v>
      </c>
      <c r="X328" s="4">
        <f t="shared" si="61"/>
        <v>0</v>
      </c>
    </row>
    <row r="329" spans="1:24">
      <c r="A329" s="13">
        <v>6</v>
      </c>
      <c r="B329" s="2">
        <v>310002880</v>
      </c>
      <c r="C329" s="1" t="s">
        <v>36</v>
      </c>
      <c r="D329" s="1" t="s">
        <v>115</v>
      </c>
      <c r="E329" s="12">
        <f>_xlfn.IFNA(VLOOKUP($B329,'FST OMT'!$C:$Y,$A329,0),0)</f>
        <v>0</v>
      </c>
      <c r="F329" s="12">
        <f>_xlfn.IFNA(VLOOKUP($B329,'FST CV'!$C:$Y,$A329,0),0)</f>
        <v>0</v>
      </c>
      <c r="G329" s="12">
        <f>_xlfn.IFNA(VLOOKUP($B329,'FST TT'!$C:$Y,$A329,0),0)</f>
        <v>0</v>
      </c>
      <c r="I329" s="4">
        <f>_xlfn.IFNA(VLOOKUP($B329,'FST OMT'!$C:$X,15,0),0)</f>
        <v>0</v>
      </c>
      <c r="J329" s="4">
        <f>_xlfn.IFNA(VLOOKUP($B329,'FST CV'!$C:$X,15,0),0)</f>
        <v>0</v>
      </c>
      <c r="K329" s="4">
        <f>_xlfn.IFNA(VLOOKUP($B329,'FST TT'!$C:$X,15,0),0)</f>
        <v>0</v>
      </c>
      <c r="N329" s="34">
        <f>VLOOKUP(B329,Master_Item!B:I,8,0)</f>
        <v>8.4</v>
      </c>
      <c r="O329" s="4">
        <f t="shared" si="52"/>
        <v>0</v>
      </c>
      <c r="P329" s="4">
        <f t="shared" si="53"/>
        <v>0</v>
      </c>
      <c r="Q329" s="4">
        <f t="shared" si="54"/>
        <v>0</v>
      </c>
      <c r="R329" s="4">
        <f t="shared" si="55"/>
        <v>0</v>
      </c>
      <c r="S329" s="4">
        <f t="shared" si="56"/>
        <v>0</v>
      </c>
      <c r="T329" s="4">
        <f t="shared" si="57"/>
        <v>0</v>
      </c>
      <c r="U329" s="4">
        <f t="shared" si="58"/>
        <v>0</v>
      </c>
      <c r="V329" s="4">
        <f t="shared" si="59"/>
        <v>0</v>
      </c>
      <c r="W329" s="4">
        <f t="shared" si="60"/>
        <v>0</v>
      </c>
      <c r="X329" s="4">
        <f t="shared" si="61"/>
        <v>0</v>
      </c>
    </row>
    <row r="330" spans="1:24">
      <c r="A330" s="13">
        <v>7</v>
      </c>
      <c r="B330" s="2">
        <v>310002880</v>
      </c>
      <c r="C330" s="1" t="s">
        <v>36</v>
      </c>
      <c r="D330" s="1" t="s">
        <v>116</v>
      </c>
      <c r="E330" s="12">
        <f>_xlfn.IFNA(VLOOKUP($B330,'FST OMT'!$C:$Y,$A330,0),0)</f>
        <v>0</v>
      </c>
      <c r="F330" s="12">
        <f>_xlfn.IFNA(VLOOKUP($B330,'FST CV'!$C:$Y,$A330,0),0)</f>
        <v>0</v>
      </c>
      <c r="G330" s="12">
        <f>_xlfn.IFNA(VLOOKUP($B330,'FST TT'!$C:$Y,$A330,0),0)</f>
        <v>0</v>
      </c>
      <c r="I330" s="4">
        <f>_xlfn.IFNA(VLOOKUP($B330,'FST OMT'!$C:$X,16,0),0)</f>
        <v>0</v>
      </c>
      <c r="J330" s="4">
        <f>_xlfn.IFNA(VLOOKUP($B330,'FST CV'!$C:$X,16,0),0)</f>
        <v>0</v>
      </c>
      <c r="K330" s="4">
        <f>_xlfn.IFNA(VLOOKUP($B330,'FST TT'!$C:$X,16,0),0)</f>
        <v>0</v>
      </c>
      <c r="N330" s="34">
        <f>VLOOKUP(B330,Master_Item!B:I,8,0)</f>
        <v>8.4</v>
      </c>
      <c r="O330" s="4">
        <f t="shared" si="52"/>
        <v>0</v>
      </c>
      <c r="P330" s="4">
        <f t="shared" si="53"/>
        <v>0</v>
      </c>
      <c r="Q330" s="4">
        <f t="shared" si="54"/>
        <v>0</v>
      </c>
      <c r="R330" s="4">
        <f t="shared" si="55"/>
        <v>0</v>
      </c>
      <c r="S330" s="4">
        <f t="shared" si="56"/>
        <v>0</v>
      </c>
      <c r="T330" s="4">
        <f t="shared" si="57"/>
        <v>0</v>
      </c>
      <c r="U330" s="4">
        <f t="shared" si="58"/>
        <v>0</v>
      </c>
      <c r="V330" s="4">
        <f t="shared" si="59"/>
        <v>0</v>
      </c>
      <c r="W330" s="4">
        <f t="shared" si="60"/>
        <v>0</v>
      </c>
      <c r="X330" s="4">
        <f t="shared" si="61"/>
        <v>0</v>
      </c>
    </row>
    <row r="331" spans="1:24">
      <c r="A331" s="13">
        <v>8</v>
      </c>
      <c r="B331" s="2">
        <v>310002880</v>
      </c>
      <c r="C331" s="1" t="s">
        <v>36</v>
      </c>
      <c r="D331" s="1" t="s">
        <v>117</v>
      </c>
      <c r="E331" s="12">
        <f>_xlfn.IFNA(VLOOKUP($B331,'FST OMT'!$C:$Y,$A331,0),0)</f>
        <v>0</v>
      </c>
      <c r="F331" s="12">
        <f>_xlfn.IFNA(VLOOKUP($B331,'FST CV'!$C:$Y,$A331,0),0)</f>
        <v>0</v>
      </c>
      <c r="G331" s="12">
        <f>_xlfn.IFNA(VLOOKUP($B331,'FST TT'!$C:$Y,$A331,0),0)</f>
        <v>0</v>
      </c>
      <c r="I331" s="4">
        <f>_xlfn.IFNA(VLOOKUP($B331,'FST OMT'!$C:$X,17,0),0)</f>
        <v>0</v>
      </c>
      <c r="J331" s="4">
        <f>_xlfn.IFNA(VLOOKUP($B331,'FST CV'!$C:$X,17,0),0)</f>
        <v>0</v>
      </c>
      <c r="K331" s="4">
        <f>_xlfn.IFNA(VLOOKUP($B331,'FST TT'!$C:$X,17,0),0)</f>
        <v>0</v>
      </c>
      <c r="N331" s="34">
        <f>VLOOKUP(B331,Master_Item!B:I,8,0)</f>
        <v>8.4</v>
      </c>
      <c r="O331" s="4">
        <f t="shared" si="52"/>
        <v>0</v>
      </c>
      <c r="P331" s="4">
        <f t="shared" si="53"/>
        <v>0</v>
      </c>
      <c r="Q331" s="4">
        <f t="shared" si="54"/>
        <v>0</v>
      </c>
      <c r="R331" s="4">
        <f t="shared" si="55"/>
        <v>0</v>
      </c>
      <c r="S331" s="4">
        <f t="shared" si="56"/>
        <v>0</v>
      </c>
      <c r="T331" s="4">
        <f t="shared" si="57"/>
        <v>0</v>
      </c>
      <c r="U331" s="4">
        <f t="shared" si="58"/>
        <v>0</v>
      </c>
      <c r="V331" s="4">
        <f t="shared" si="59"/>
        <v>0</v>
      </c>
      <c r="W331" s="4">
        <f t="shared" si="60"/>
        <v>0</v>
      </c>
      <c r="X331" s="4">
        <f t="shared" si="61"/>
        <v>0</v>
      </c>
    </row>
    <row r="332" spans="1:24">
      <c r="A332" s="13">
        <v>9</v>
      </c>
      <c r="B332" s="2">
        <v>310002880</v>
      </c>
      <c r="C332" s="1" t="s">
        <v>36</v>
      </c>
      <c r="D332" s="1" t="s">
        <v>118</v>
      </c>
      <c r="E332" s="12">
        <f>_xlfn.IFNA(VLOOKUP($B332,'FST OMT'!$C:$Y,$A332,0),0)</f>
        <v>0</v>
      </c>
      <c r="F332" s="12">
        <f>_xlfn.IFNA(VLOOKUP($B332,'FST CV'!$C:$Y,$A332,0),0)</f>
        <v>0</v>
      </c>
      <c r="G332" s="12">
        <f>_xlfn.IFNA(VLOOKUP($B332,'FST TT'!$C:$Y,$A332,0),0)</f>
        <v>0</v>
      </c>
      <c r="I332" s="4">
        <f>_xlfn.IFNA(VLOOKUP($B332,'FST OMT'!$C:$X,18,0),0)</f>
        <v>0</v>
      </c>
      <c r="J332" s="4">
        <f>_xlfn.IFNA(VLOOKUP($B332,'FST CV'!$C:$X,18,0),0)</f>
        <v>0</v>
      </c>
      <c r="K332" s="4">
        <f>_xlfn.IFNA(VLOOKUP($B332,'FST TT'!$C:$X,18,0),0)</f>
        <v>0</v>
      </c>
      <c r="N332" s="34">
        <f>VLOOKUP(B332,Master_Item!B:I,8,0)</f>
        <v>8.4</v>
      </c>
      <c r="O332" s="4">
        <f t="shared" si="52"/>
        <v>0</v>
      </c>
      <c r="P332" s="4">
        <f t="shared" si="53"/>
        <v>0</v>
      </c>
      <c r="Q332" s="4">
        <f t="shared" si="54"/>
        <v>0</v>
      </c>
      <c r="R332" s="4">
        <f t="shared" si="55"/>
        <v>0</v>
      </c>
      <c r="S332" s="4">
        <f t="shared" si="56"/>
        <v>0</v>
      </c>
      <c r="T332" s="4">
        <f t="shared" si="57"/>
        <v>0</v>
      </c>
      <c r="U332" s="4">
        <f t="shared" si="58"/>
        <v>0</v>
      </c>
      <c r="V332" s="4">
        <f t="shared" si="59"/>
        <v>0</v>
      </c>
      <c r="W332" s="4">
        <f t="shared" si="60"/>
        <v>0</v>
      </c>
      <c r="X332" s="4">
        <f t="shared" si="61"/>
        <v>0</v>
      </c>
    </row>
    <row r="333" spans="1:24">
      <c r="A333" s="13">
        <v>10</v>
      </c>
      <c r="B333" s="2">
        <v>310002880</v>
      </c>
      <c r="C333" s="1" t="s">
        <v>36</v>
      </c>
      <c r="D333" s="1" t="s">
        <v>119</v>
      </c>
      <c r="E333" s="12">
        <f>_xlfn.IFNA(VLOOKUP($B333,'FST OMT'!$C:$Y,$A333,0),0)</f>
        <v>0</v>
      </c>
      <c r="F333" s="12">
        <f>_xlfn.IFNA(VLOOKUP($B333,'FST CV'!$C:$Y,$A333,0),0)</f>
        <v>0</v>
      </c>
      <c r="G333" s="12">
        <f>_xlfn.IFNA(VLOOKUP($B333,'FST TT'!$C:$Y,$A333,0),0)</f>
        <v>0</v>
      </c>
      <c r="I333" s="4">
        <f>_xlfn.IFNA(VLOOKUP($B333,'FST OMT'!$C:$X,19,0),0)</f>
        <v>0</v>
      </c>
      <c r="J333" s="4">
        <f>_xlfn.IFNA(VLOOKUP($B333,'FST CV'!$C:$X,19,0),0)</f>
        <v>0</v>
      </c>
      <c r="K333" s="4">
        <f>_xlfn.IFNA(VLOOKUP($B333,'FST TT'!$C:$X,19,0),0)</f>
        <v>0</v>
      </c>
      <c r="N333" s="34">
        <f>VLOOKUP(B333,Master_Item!B:I,8,0)</f>
        <v>8.4</v>
      </c>
      <c r="O333" s="4">
        <f t="shared" si="52"/>
        <v>0</v>
      </c>
      <c r="P333" s="4">
        <f t="shared" si="53"/>
        <v>0</v>
      </c>
      <c r="Q333" s="4">
        <f t="shared" si="54"/>
        <v>0</v>
      </c>
      <c r="R333" s="4">
        <f t="shared" si="55"/>
        <v>0</v>
      </c>
      <c r="S333" s="4">
        <f t="shared" si="56"/>
        <v>0</v>
      </c>
      <c r="T333" s="4">
        <f t="shared" si="57"/>
        <v>0</v>
      </c>
      <c r="U333" s="4">
        <f t="shared" si="58"/>
        <v>0</v>
      </c>
      <c r="V333" s="4">
        <f t="shared" si="59"/>
        <v>0</v>
      </c>
      <c r="W333" s="4">
        <f t="shared" si="60"/>
        <v>0</v>
      </c>
      <c r="X333" s="4">
        <f t="shared" si="61"/>
        <v>0</v>
      </c>
    </row>
    <row r="334" spans="1:24">
      <c r="A334" s="13">
        <v>11</v>
      </c>
      <c r="B334" s="2">
        <v>310002880</v>
      </c>
      <c r="C334" s="1" t="s">
        <v>36</v>
      </c>
      <c r="D334" s="1" t="s">
        <v>120</v>
      </c>
      <c r="E334" s="12">
        <f>_xlfn.IFNA(VLOOKUP($B334,'FST OMT'!$C:$Y,$A334,0),0)</f>
        <v>0</v>
      </c>
      <c r="F334" s="12">
        <f>_xlfn.IFNA(VLOOKUP($B334,'FST CV'!$C:$Y,$A334,0),0)</f>
        <v>0</v>
      </c>
      <c r="G334" s="12">
        <f>_xlfn.IFNA(VLOOKUP($B334,'FST TT'!$C:$Y,$A334,0),0)</f>
        <v>0</v>
      </c>
      <c r="I334" s="4">
        <f>_xlfn.IFNA(VLOOKUP($B334,'FST OMT'!$C:$X,20,0),0)</f>
        <v>0</v>
      </c>
      <c r="J334" s="4">
        <f>_xlfn.IFNA(VLOOKUP($B334,'FST CV'!$C:$X,20,0),0)</f>
        <v>0</v>
      </c>
      <c r="K334" s="4">
        <f>_xlfn.IFNA(VLOOKUP($B334,'FST TT'!$C:$X,20,0),0)</f>
        <v>0</v>
      </c>
      <c r="N334" s="34">
        <f>VLOOKUP(B334,Master_Item!B:I,8,0)</f>
        <v>8.4</v>
      </c>
      <c r="O334" s="4">
        <f t="shared" si="52"/>
        <v>0</v>
      </c>
      <c r="P334" s="4">
        <f t="shared" si="53"/>
        <v>0</v>
      </c>
      <c r="Q334" s="4">
        <f t="shared" si="54"/>
        <v>0</v>
      </c>
      <c r="R334" s="4">
        <f t="shared" si="55"/>
        <v>0</v>
      </c>
      <c r="S334" s="4">
        <f t="shared" si="56"/>
        <v>0</v>
      </c>
      <c r="T334" s="4">
        <f t="shared" si="57"/>
        <v>0</v>
      </c>
      <c r="U334" s="4">
        <f t="shared" si="58"/>
        <v>0</v>
      </c>
      <c r="V334" s="4">
        <f t="shared" si="59"/>
        <v>0</v>
      </c>
      <c r="W334" s="4">
        <f t="shared" si="60"/>
        <v>0</v>
      </c>
      <c r="X334" s="4">
        <f t="shared" si="61"/>
        <v>0</v>
      </c>
    </row>
    <row r="335" spans="1:24">
      <c r="A335" s="13">
        <v>12</v>
      </c>
      <c r="B335" s="2">
        <v>310002880</v>
      </c>
      <c r="C335" s="1" t="s">
        <v>36</v>
      </c>
      <c r="D335" s="1" t="s">
        <v>121</v>
      </c>
      <c r="E335" s="12">
        <f>_xlfn.IFNA(VLOOKUP($B335,'FST OMT'!$C:$Y,$A335,0),0)</f>
        <v>0</v>
      </c>
      <c r="F335" s="12">
        <f>_xlfn.IFNA(VLOOKUP($B335,'FST CV'!$C:$Y,$A335,0),0)</f>
        <v>0</v>
      </c>
      <c r="G335" s="12">
        <f>_xlfn.IFNA(VLOOKUP($B335,'FST TT'!$C:$Y,$A335,0),0)</f>
        <v>0</v>
      </c>
      <c r="I335" s="4">
        <f>_xlfn.IFNA(VLOOKUP($B335,'FST OMT'!$C:$X,21,0),0)</f>
        <v>0</v>
      </c>
      <c r="J335" s="4">
        <f>_xlfn.IFNA(VLOOKUP($B335,'FST CV'!$C:$X,21,0),0)</f>
        <v>0</v>
      </c>
      <c r="K335" s="4">
        <f>_xlfn.IFNA(VLOOKUP($B335,'FST TT'!$C:$X,21,0),0)</f>
        <v>0</v>
      </c>
      <c r="N335" s="34">
        <f>VLOOKUP(B335,Master_Item!B:I,8,0)</f>
        <v>8.4</v>
      </c>
      <c r="O335" s="4">
        <f t="shared" si="52"/>
        <v>0</v>
      </c>
      <c r="P335" s="4">
        <f t="shared" si="53"/>
        <v>0</v>
      </c>
      <c r="Q335" s="4">
        <f t="shared" si="54"/>
        <v>0</v>
      </c>
      <c r="R335" s="4">
        <f t="shared" si="55"/>
        <v>0</v>
      </c>
      <c r="S335" s="4">
        <f t="shared" si="56"/>
        <v>0</v>
      </c>
      <c r="T335" s="4">
        <f t="shared" si="57"/>
        <v>0</v>
      </c>
      <c r="U335" s="4">
        <f t="shared" si="58"/>
        <v>0</v>
      </c>
      <c r="V335" s="4">
        <f t="shared" si="59"/>
        <v>0</v>
      </c>
      <c r="W335" s="4">
        <f t="shared" si="60"/>
        <v>0</v>
      </c>
      <c r="X335" s="4">
        <f t="shared" si="61"/>
        <v>0</v>
      </c>
    </row>
    <row r="336" spans="1:24">
      <c r="A336" s="13">
        <v>13</v>
      </c>
      <c r="B336" s="2">
        <v>310002880</v>
      </c>
      <c r="C336" s="1" t="s">
        <v>36</v>
      </c>
      <c r="D336" s="1" t="s">
        <v>122</v>
      </c>
      <c r="E336" s="12">
        <f>_xlfn.IFNA(VLOOKUP($B336,'FST OMT'!$C:$Y,$A336,0),0)</f>
        <v>0</v>
      </c>
      <c r="F336" s="12">
        <f>_xlfn.IFNA(VLOOKUP($B336,'FST CV'!$C:$Y,$A336,0),0)</f>
        <v>0</v>
      </c>
      <c r="G336" s="12">
        <f>_xlfn.IFNA(VLOOKUP($B336,'FST TT'!$C:$Y,$A336,0),0)</f>
        <v>0</v>
      </c>
      <c r="I336" s="4">
        <f>_xlfn.IFNA(VLOOKUP($B336,'FST OMT'!$C:$X,22,0),0)</f>
        <v>0</v>
      </c>
      <c r="J336" s="4">
        <f>_xlfn.IFNA(VLOOKUP($B336,'FST CV'!$C:$X,22,0),0)</f>
        <v>0</v>
      </c>
      <c r="K336" s="4">
        <f>_xlfn.IFNA(VLOOKUP($B336,'FST TT'!$C:$X,22,0),0)</f>
        <v>0</v>
      </c>
      <c r="N336" s="34">
        <f>VLOOKUP(B336,Master_Item!B:I,8,0)</f>
        <v>8.4</v>
      </c>
      <c r="O336" s="4">
        <f t="shared" si="52"/>
        <v>0</v>
      </c>
      <c r="P336" s="4">
        <f t="shared" si="53"/>
        <v>0</v>
      </c>
      <c r="Q336" s="4">
        <f t="shared" si="54"/>
        <v>0</v>
      </c>
      <c r="R336" s="4">
        <f t="shared" si="55"/>
        <v>0</v>
      </c>
      <c r="S336" s="4">
        <f t="shared" si="56"/>
        <v>0</v>
      </c>
      <c r="T336" s="4">
        <f t="shared" si="57"/>
        <v>0</v>
      </c>
      <c r="U336" s="4">
        <f t="shared" si="58"/>
        <v>0</v>
      </c>
      <c r="V336" s="4">
        <f t="shared" si="59"/>
        <v>0</v>
      </c>
      <c r="W336" s="4">
        <f t="shared" si="60"/>
        <v>0</v>
      </c>
      <c r="X336" s="4">
        <f t="shared" si="61"/>
        <v>0</v>
      </c>
    </row>
    <row r="337" spans="1:24">
      <c r="A337" s="13">
        <v>11</v>
      </c>
      <c r="B337" s="2">
        <v>310002880</v>
      </c>
      <c r="C337" s="1" t="s">
        <v>36</v>
      </c>
      <c r="D337" s="1" t="s">
        <v>123</v>
      </c>
      <c r="H337" s="4">
        <f>_xlfn.IFNA(VLOOKUP(B337,'FST MT'!A:M,$A337,0),0)</f>
        <v>0</v>
      </c>
      <c r="I337" s="1"/>
      <c r="J337" s="1"/>
      <c r="K337" s="1"/>
      <c r="L337" s="4">
        <f>_xlfn.IFNA(VLOOKUP(B337,'FST MT'!C:BP,66,0),0)</f>
        <v>0</v>
      </c>
      <c r="N337" s="34">
        <f>VLOOKUP(B337,Master_Item!B:I,8,0)</f>
        <v>8.4</v>
      </c>
      <c r="O337" s="4">
        <f t="shared" si="52"/>
        <v>0</v>
      </c>
      <c r="P337" s="4">
        <f t="shared" si="53"/>
        <v>0</v>
      </c>
      <c r="Q337" s="4">
        <f t="shared" si="54"/>
        <v>0</v>
      </c>
      <c r="R337" s="4">
        <f t="shared" si="55"/>
        <v>0</v>
      </c>
      <c r="S337" s="4">
        <f t="shared" si="56"/>
        <v>0</v>
      </c>
      <c r="T337" s="4">
        <f t="shared" si="57"/>
        <v>0</v>
      </c>
      <c r="U337" s="4">
        <f t="shared" si="58"/>
        <v>0</v>
      </c>
      <c r="V337" s="4">
        <f t="shared" si="59"/>
        <v>0</v>
      </c>
      <c r="W337" s="4">
        <f t="shared" si="60"/>
        <v>0</v>
      </c>
      <c r="X337" s="4">
        <f t="shared" si="61"/>
        <v>0</v>
      </c>
    </row>
    <row r="338" spans="1:24">
      <c r="A338" s="13">
        <v>6</v>
      </c>
      <c r="B338" s="2">
        <v>310002881</v>
      </c>
      <c r="C338" s="1" t="s">
        <v>37</v>
      </c>
      <c r="D338" s="1" t="s">
        <v>115</v>
      </c>
      <c r="E338" s="12">
        <f>_xlfn.IFNA(VLOOKUP($B338,'FST OMT'!$C:$Y,$A338,0),0)</f>
        <v>0</v>
      </c>
      <c r="F338" s="12">
        <f>_xlfn.IFNA(VLOOKUP($B338,'FST CV'!$C:$Y,$A338,0),0)</f>
        <v>0</v>
      </c>
      <c r="G338" s="12">
        <f>_xlfn.IFNA(VLOOKUP($B338,'FST TT'!$C:$Y,$A338,0),0)</f>
        <v>0</v>
      </c>
      <c r="I338" s="4">
        <f>_xlfn.IFNA(VLOOKUP($B338,'FST OMT'!$C:$X,15,0),0)</f>
        <v>0</v>
      </c>
      <c r="J338" s="4">
        <f>_xlfn.IFNA(VLOOKUP($B338,'FST CV'!$C:$X,15,0),0)</f>
        <v>0</v>
      </c>
      <c r="K338" s="4">
        <f>_xlfn.IFNA(VLOOKUP($B338,'FST TT'!$C:$X,15,0),0)</f>
        <v>0</v>
      </c>
      <c r="N338" s="34">
        <f>VLOOKUP(B338,Master_Item!B:I,8,0)</f>
        <v>8.4</v>
      </c>
      <c r="O338" s="4">
        <f t="shared" si="52"/>
        <v>0</v>
      </c>
      <c r="P338" s="4">
        <f t="shared" si="53"/>
        <v>0</v>
      </c>
      <c r="Q338" s="4">
        <f t="shared" si="54"/>
        <v>0</v>
      </c>
      <c r="R338" s="4">
        <f t="shared" si="55"/>
        <v>0</v>
      </c>
      <c r="S338" s="4">
        <f t="shared" si="56"/>
        <v>0</v>
      </c>
      <c r="T338" s="4">
        <f t="shared" si="57"/>
        <v>0</v>
      </c>
      <c r="U338" s="4">
        <f t="shared" si="58"/>
        <v>0</v>
      </c>
      <c r="V338" s="4">
        <f t="shared" si="59"/>
        <v>0</v>
      </c>
      <c r="W338" s="4">
        <f t="shared" si="60"/>
        <v>0</v>
      </c>
      <c r="X338" s="4">
        <f t="shared" si="61"/>
        <v>0</v>
      </c>
    </row>
    <row r="339" spans="1:24">
      <c r="A339" s="13">
        <v>7</v>
      </c>
      <c r="B339" s="2">
        <v>310002881</v>
      </c>
      <c r="C339" s="1" t="s">
        <v>37</v>
      </c>
      <c r="D339" s="1" t="s">
        <v>116</v>
      </c>
      <c r="E339" s="12">
        <f>_xlfn.IFNA(VLOOKUP($B339,'FST OMT'!$C:$Y,$A339,0),0)</f>
        <v>0</v>
      </c>
      <c r="F339" s="12">
        <f>_xlfn.IFNA(VLOOKUP($B339,'FST CV'!$C:$Y,$A339,0),0)</f>
        <v>0</v>
      </c>
      <c r="G339" s="12">
        <f>_xlfn.IFNA(VLOOKUP($B339,'FST TT'!$C:$Y,$A339,0),0)</f>
        <v>0</v>
      </c>
      <c r="I339" s="4">
        <f>_xlfn.IFNA(VLOOKUP($B339,'FST OMT'!$C:$X,16,0),0)</f>
        <v>0</v>
      </c>
      <c r="J339" s="4">
        <f>_xlfn.IFNA(VLOOKUP($B339,'FST CV'!$C:$X,16,0),0)</f>
        <v>0</v>
      </c>
      <c r="K339" s="4">
        <f>_xlfn.IFNA(VLOOKUP($B339,'FST TT'!$C:$X,16,0),0)</f>
        <v>0</v>
      </c>
      <c r="N339" s="34">
        <f>VLOOKUP(B339,Master_Item!B:I,8,0)</f>
        <v>8.4</v>
      </c>
      <c r="O339" s="4">
        <f t="shared" si="52"/>
        <v>0</v>
      </c>
      <c r="P339" s="4">
        <f t="shared" si="53"/>
        <v>0</v>
      </c>
      <c r="Q339" s="4">
        <f t="shared" si="54"/>
        <v>0</v>
      </c>
      <c r="R339" s="4">
        <f t="shared" si="55"/>
        <v>0</v>
      </c>
      <c r="S339" s="4">
        <f t="shared" si="56"/>
        <v>0</v>
      </c>
      <c r="T339" s="4">
        <f t="shared" si="57"/>
        <v>0</v>
      </c>
      <c r="U339" s="4">
        <f t="shared" si="58"/>
        <v>0</v>
      </c>
      <c r="V339" s="4">
        <f t="shared" si="59"/>
        <v>0</v>
      </c>
      <c r="W339" s="4">
        <f t="shared" si="60"/>
        <v>0</v>
      </c>
      <c r="X339" s="4">
        <f t="shared" si="61"/>
        <v>0</v>
      </c>
    </row>
    <row r="340" spans="1:24">
      <c r="A340" s="13">
        <v>8</v>
      </c>
      <c r="B340" s="2">
        <v>310002881</v>
      </c>
      <c r="C340" s="1" t="s">
        <v>37</v>
      </c>
      <c r="D340" s="1" t="s">
        <v>117</v>
      </c>
      <c r="E340" s="12">
        <f>_xlfn.IFNA(VLOOKUP($B340,'FST OMT'!$C:$Y,$A340,0),0)</f>
        <v>0</v>
      </c>
      <c r="F340" s="12">
        <f>_xlfn.IFNA(VLOOKUP($B340,'FST CV'!$C:$Y,$A340,0),0)</f>
        <v>0</v>
      </c>
      <c r="G340" s="12">
        <f>_xlfn.IFNA(VLOOKUP($B340,'FST TT'!$C:$Y,$A340,0),0)</f>
        <v>0</v>
      </c>
      <c r="I340" s="4">
        <f>_xlfn.IFNA(VLOOKUP($B340,'FST OMT'!$C:$X,17,0),0)</f>
        <v>0</v>
      </c>
      <c r="J340" s="4">
        <f>_xlfn.IFNA(VLOOKUP($B340,'FST CV'!$C:$X,17,0),0)</f>
        <v>0</v>
      </c>
      <c r="K340" s="4">
        <f>_xlfn.IFNA(VLOOKUP($B340,'FST TT'!$C:$X,17,0),0)</f>
        <v>0</v>
      </c>
      <c r="N340" s="34">
        <f>VLOOKUP(B340,Master_Item!B:I,8,0)</f>
        <v>8.4</v>
      </c>
      <c r="O340" s="4">
        <f t="shared" si="52"/>
        <v>0</v>
      </c>
      <c r="P340" s="4">
        <f t="shared" si="53"/>
        <v>0</v>
      </c>
      <c r="Q340" s="4">
        <f t="shared" si="54"/>
        <v>0</v>
      </c>
      <c r="R340" s="4">
        <f t="shared" si="55"/>
        <v>0</v>
      </c>
      <c r="S340" s="4">
        <f t="shared" si="56"/>
        <v>0</v>
      </c>
      <c r="T340" s="4">
        <f t="shared" si="57"/>
        <v>0</v>
      </c>
      <c r="U340" s="4">
        <f t="shared" si="58"/>
        <v>0</v>
      </c>
      <c r="V340" s="4">
        <f t="shared" si="59"/>
        <v>0</v>
      </c>
      <c r="W340" s="4">
        <f t="shared" si="60"/>
        <v>0</v>
      </c>
      <c r="X340" s="4">
        <f t="shared" si="61"/>
        <v>0</v>
      </c>
    </row>
    <row r="341" spans="1:24">
      <c r="A341" s="13">
        <v>9</v>
      </c>
      <c r="B341" s="2">
        <v>310002881</v>
      </c>
      <c r="C341" s="1" t="s">
        <v>37</v>
      </c>
      <c r="D341" s="1" t="s">
        <v>118</v>
      </c>
      <c r="E341" s="12">
        <f>_xlfn.IFNA(VLOOKUP($B341,'FST OMT'!$C:$Y,$A341,0),0)</f>
        <v>0</v>
      </c>
      <c r="F341" s="12">
        <f>_xlfn.IFNA(VLOOKUP($B341,'FST CV'!$C:$Y,$A341,0),0)</f>
        <v>0</v>
      </c>
      <c r="G341" s="12">
        <f>_xlfn.IFNA(VLOOKUP($B341,'FST TT'!$C:$Y,$A341,0),0)</f>
        <v>0</v>
      </c>
      <c r="I341" s="4">
        <f>_xlfn.IFNA(VLOOKUP($B341,'FST OMT'!$C:$X,18,0),0)</f>
        <v>0</v>
      </c>
      <c r="J341" s="4">
        <f>_xlfn.IFNA(VLOOKUP($B341,'FST CV'!$C:$X,18,0),0)</f>
        <v>0</v>
      </c>
      <c r="K341" s="4">
        <f>_xlfn.IFNA(VLOOKUP($B341,'FST TT'!$C:$X,18,0),0)</f>
        <v>0</v>
      </c>
      <c r="N341" s="34">
        <f>VLOOKUP(B341,Master_Item!B:I,8,0)</f>
        <v>8.4</v>
      </c>
      <c r="O341" s="4">
        <f t="shared" si="52"/>
        <v>0</v>
      </c>
      <c r="P341" s="4">
        <f t="shared" si="53"/>
        <v>0</v>
      </c>
      <c r="Q341" s="4">
        <f t="shared" si="54"/>
        <v>0</v>
      </c>
      <c r="R341" s="4">
        <f t="shared" si="55"/>
        <v>0</v>
      </c>
      <c r="S341" s="4">
        <f t="shared" si="56"/>
        <v>0</v>
      </c>
      <c r="T341" s="4">
        <f t="shared" si="57"/>
        <v>0</v>
      </c>
      <c r="U341" s="4">
        <f t="shared" si="58"/>
        <v>0</v>
      </c>
      <c r="V341" s="4">
        <f t="shared" si="59"/>
        <v>0</v>
      </c>
      <c r="W341" s="4">
        <f t="shared" si="60"/>
        <v>0</v>
      </c>
      <c r="X341" s="4">
        <f t="shared" si="61"/>
        <v>0</v>
      </c>
    </row>
    <row r="342" spans="1:24">
      <c r="A342" s="13">
        <v>10</v>
      </c>
      <c r="B342" s="2">
        <v>310002881</v>
      </c>
      <c r="C342" s="1" t="s">
        <v>37</v>
      </c>
      <c r="D342" s="1" t="s">
        <v>119</v>
      </c>
      <c r="E342" s="12">
        <f>_xlfn.IFNA(VLOOKUP($B342,'FST OMT'!$C:$Y,$A342,0),0)</f>
        <v>0</v>
      </c>
      <c r="F342" s="12">
        <f>_xlfn.IFNA(VLOOKUP($B342,'FST CV'!$C:$Y,$A342,0),0)</f>
        <v>0</v>
      </c>
      <c r="G342" s="12">
        <f>_xlfn.IFNA(VLOOKUP($B342,'FST TT'!$C:$Y,$A342,0),0)</f>
        <v>0</v>
      </c>
      <c r="I342" s="4">
        <f>_xlfn.IFNA(VLOOKUP($B342,'FST OMT'!$C:$X,19,0),0)</f>
        <v>0</v>
      </c>
      <c r="J342" s="4">
        <f>_xlfn.IFNA(VLOOKUP($B342,'FST CV'!$C:$X,19,0),0)</f>
        <v>0</v>
      </c>
      <c r="K342" s="4">
        <f>_xlfn.IFNA(VLOOKUP($B342,'FST TT'!$C:$X,19,0),0)</f>
        <v>0</v>
      </c>
      <c r="N342" s="34">
        <f>VLOOKUP(B342,Master_Item!B:I,8,0)</f>
        <v>8.4</v>
      </c>
      <c r="O342" s="4">
        <f t="shared" si="52"/>
        <v>0</v>
      </c>
      <c r="P342" s="4">
        <f t="shared" si="53"/>
        <v>0</v>
      </c>
      <c r="Q342" s="4">
        <f t="shared" si="54"/>
        <v>0</v>
      </c>
      <c r="R342" s="4">
        <f t="shared" si="55"/>
        <v>0</v>
      </c>
      <c r="S342" s="4">
        <f t="shared" si="56"/>
        <v>0</v>
      </c>
      <c r="T342" s="4">
        <f t="shared" si="57"/>
        <v>0</v>
      </c>
      <c r="U342" s="4">
        <f t="shared" si="58"/>
        <v>0</v>
      </c>
      <c r="V342" s="4">
        <f t="shared" si="59"/>
        <v>0</v>
      </c>
      <c r="W342" s="4">
        <f t="shared" si="60"/>
        <v>0</v>
      </c>
      <c r="X342" s="4">
        <f t="shared" si="61"/>
        <v>0</v>
      </c>
    </row>
    <row r="343" spans="1:24">
      <c r="A343" s="13">
        <v>11</v>
      </c>
      <c r="B343" s="2">
        <v>310002881</v>
      </c>
      <c r="C343" s="1" t="s">
        <v>37</v>
      </c>
      <c r="D343" s="1" t="s">
        <v>120</v>
      </c>
      <c r="E343" s="12">
        <f>_xlfn.IFNA(VLOOKUP($B343,'FST OMT'!$C:$Y,$A343,0),0)</f>
        <v>0</v>
      </c>
      <c r="F343" s="12">
        <f>_xlfn.IFNA(VLOOKUP($B343,'FST CV'!$C:$Y,$A343,0),0)</f>
        <v>0</v>
      </c>
      <c r="G343" s="12">
        <f>_xlfn.IFNA(VLOOKUP($B343,'FST TT'!$C:$Y,$A343,0),0)</f>
        <v>0</v>
      </c>
      <c r="I343" s="4">
        <f>_xlfn.IFNA(VLOOKUP($B343,'FST OMT'!$C:$X,20,0),0)</f>
        <v>0</v>
      </c>
      <c r="J343" s="4">
        <f>_xlfn.IFNA(VLOOKUP($B343,'FST CV'!$C:$X,20,0),0)</f>
        <v>0</v>
      </c>
      <c r="K343" s="4">
        <f>_xlfn.IFNA(VLOOKUP($B343,'FST TT'!$C:$X,20,0),0)</f>
        <v>0</v>
      </c>
      <c r="N343" s="34">
        <f>VLOOKUP(B343,Master_Item!B:I,8,0)</f>
        <v>8.4</v>
      </c>
      <c r="O343" s="4">
        <f t="shared" si="52"/>
        <v>0</v>
      </c>
      <c r="P343" s="4">
        <f t="shared" si="53"/>
        <v>0</v>
      </c>
      <c r="Q343" s="4">
        <f t="shared" si="54"/>
        <v>0</v>
      </c>
      <c r="R343" s="4">
        <f t="shared" si="55"/>
        <v>0</v>
      </c>
      <c r="S343" s="4">
        <f t="shared" si="56"/>
        <v>0</v>
      </c>
      <c r="T343" s="4">
        <f t="shared" si="57"/>
        <v>0</v>
      </c>
      <c r="U343" s="4">
        <f t="shared" si="58"/>
        <v>0</v>
      </c>
      <c r="V343" s="4">
        <f t="shared" si="59"/>
        <v>0</v>
      </c>
      <c r="W343" s="4">
        <f t="shared" si="60"/>
        <v>0</v>
      </c>
      <c r="X343" s="4">
        <f t="shared" si="61"/>
        <v>0</v>
      </c>
    </row>
    <row r="344" spans="1:24">
      <c r="A344" s="13">
        <v>12</v>
      </c>
      <c r="B344" s="2">
        <v>310002881</v>
      </c>
      <c r="C344" s="1" t="s">
        <v>37</v>
      </c>
      <c r="D344" s="1" t="s">
        <v>121</v>
      </c>
      <c r="E344" s="12">
        <f>_xlfn.IFNA(VLOOKUP($B344,'FST OMT'!$C:$Y,$A344,0),0)</f>
        <v>0</v>
      </c>
      <c r="F344" s="12">
        <f>_xlfn.IFNA(VLOOKUP($B344,'FST CV'!$C:$Y,$A344,0),0)</f>
        <v>0</v>
      </c>
      <c r="G344" s="12">
        <f>_xlfn.IFNA(VLOOKUP($B344,'FST TT'!$C:$Y,$A344,0),0)</f>
        <v>0</v>
      </c>
      <c r="I344" s="4">
        <f>_xlfn.IFNA(VLOOKUP($B344,'FST OMT'!$C:$X,21,0),0)</f>
        <v>0</v>
      </c>
      <c r="J344" s="4">
        <f>_xlfn.IFNA(VLOOKUP($B344,'FST CV'!$C:$X,21,0),0)</f>
        <v>0</v>
      </c>
      <c r="K344" s="4">
        <f>_xlfn.IFNA(VLOOKUP($B344,'FST TT'!$C:$X,21,0),0)</f>
        <v>0</v>
      </c>
      <c r="N344" s="34">
        <f>VLOOKUP(B344,Master_Item!B:I,8,0)</f>
        <v>8.4</v>
      </c>
      <c r="O344" s="4">
        <f t="shared" si="52"/>
        <v>0</v>
      </c>
      <c r="P344" s="4">
        <f t="shared" si="53"/>
        <v>0</v>
      </c>
      <c r="Q344" s="4">
        <f t="shared" si="54"/>
        <v>0</v>
      </c>
      <c r="R344" s="4">
        <f t="shared" si="55"/>
        <v>0</v>
      </c>
      <c r="S344" s="4">
        <f t="shared" si="56"/>
        <v>0</v>
      </c>
      <c r="T344" s="4">
        <f t="shared" si="57"/>
        <v>0</v>
      </c>
      <c r="U344" s="4">
        <f t="shared" si="58"/>
        <v>0</v>
      </c>
      <c r="V344" s="4">
        <f t="shared" si="59"/>
        <v>0</v>
      </c>
      <c r="W344" s="4">
        <f t="shared" si="60"/>
        <v>0</v>
      </c>
      <c r="X344" s="4">
        <f t="shared" si="61"/>
        <v>0</v>
      </c>
    </row>
    <row r="345" spans="1:24">
      <c r="A345" s="13">
        <v>13</v>
      </c>
      <c r="B345" s="2">
        <v>310002881</v>
      </c>
      <c r="C345" s="1" t="s">
        <v>37</v>
      </c>
      <c r="D345" s="1" t="s">
        <v>122</v>
      </c>
      <c r="E345" s="12">
        <f>_xlfn.IFNA(VLOOKUP($B345,'FST OMT'!$C:$Y,$A345,0),0)</f>
        <v>0</v>
      </c>
      <c r="F345" s="12">
        <f>_xlfn.IFNA(VLOOKUP($B345,'FST CV'!$C:$Y,$A345,0),0)</f>
        <v>0</v>
      </c>
      <c r="G345" s="12">
        <f>_xlfn.IFNA(VLOOKUP($B345,'FST TT'!$C:$Y,$A345,0),0)</f>
        <v>0</v>
      </c>
      <c r="I345" s="4">
        <f>_xlfn.IFNA(VLOOKUP($B345,'FST OMT'!$C:$X,22,0),0)</f>
        <v>0</v>
      </c>
      <c r="J345" s="4">
        <f>_xlfn.IFNA(VLOOKUP($B345,'FST CV'!$C:$X,22,0),0)</f>
        <v>0</v>
      </c>
      <c r="K345" s="4">
        <f>_xlfn.IFNA(VLOOKUP($B345,'FST TT'!$C:$X,22,0),0)</f>
        <v>0</v>
      </c>
      <c r="N345" s="34">
        <f>VLOOKUP(B345,Master_Item!B:I,8,0)</f>
        <v>8.4</v>
      </c>
      <c r="O345" s="4">
        <f t="shared" si="52"/>
        <v>0</v>
      </c>
      <c r="P345" s="4">
        <f t="shared" si="53"/>
        <v>0</v>
      </c>
      <c r="Q345" s="4">
        <f t="shared" si="54"/>
        <v>0</v>
      </c>
      <c r="R345" s="4">
        <f t="shared" si="55"/>
        <v>0</v>
      </c>
      <c r="S345" s="4">
        <f t="shared" si="56"/>
        <v>0</v>
      </c>
      <c r="T345" s="4">
        <f t="shared" si="57"/>
        <v>0</v>
      </c>
      <c r="U345" s="4">
        <f t="shared" si="58"/>
        <v>0</v>
      </c>
      <c r="V345" s="4">
        <f t="shared" si="59"/>
        <v>0</v>
      </c>
      <c r="W345" s="4">
        <f t="shared" si="60"/>
        <v>0</v>
      </c>
      <c r="X345" s="4">
        <f t="shared" si="61"/>
        <v>0</v>
      </c>
    </row>
    <row r="346" spans="1:24">
      <c r="A346" s="13">
        <v>11</v>
      </c>
      <c r="B346" s="2">
        <v>310002881</v>
      </c>
      <c r="C346" s="1" t="s">
        <v>37</v>
      </c>
      <c r="D346" s="1" t="s">
        <v>123</v>
      </c>
      <c r="H346" s="4">
        <f>_xlfn.IFNA(VLOOKUP(B346,'FST MT'!A:M,$A346,0),0)</f>
        <v>0</v>
      </c>
      <c r="I346" s="1"/>
      <c r="J346" s="1"/>
      <c r="K346" s="1"/>
      <c r="L346" s="4">
        <f>_xlfn.IFNA(VLOOKUP(B346,'FST MT'!C:BP,66,0),0)</f>
        <v>0</v>
      </c>
      <c r="N346" s="34">
        <f>VLOOKUP(B346,Master_Item!B:I,8,0)</f>
        <v>8.4</v>
      </c>
      <c r="O346" s="4">
        <f t="shared" si="52"/>
        <v>0</v>
      </c>
      <c r="P346" s="4">
        <f t="shared" si="53"/>
        <v>0</v>
      </c>
      <c r="Q346" s="4">
        <f t="shared" si="54"/>
        <v>0</v>
      </c>
      <c r="R346" s="4">
        <f t="shared" si="55"/>
        <v>0</v>
      </c>
      <c r="S346" s="4">
        <f t="shared" si="56"/>
        <v>0</v>
      </c>
      <c r="T346" s="4">
        <f t="shared" si="57"/>
        <v>0</v>
      </c>
      <c r="U346" s="4">
        <f t="shared" si="58"/>
        <v>0</v>
      </c>
      <c r="V346" s="4">
        <f t="shared" si="59"/>
        <v>0</v>
      </c>
      <c r="W346" s="4">
        <f t="shared" si="60"/>
        <v>0</v>
      </c>
      <c r="X346" s="4">
        <f t="shared" si="61"/>
        <v>0</v>
      </c>
    </row>
    <row r="347" spans="1:24">
      <c r="A347" s="13">
        <v>6</v>
      </c>
      <c r="B347" s="2">
        <v>310002904</v>
      </c>
      <c r="C347" s="1" t="s">
        <v>54</v>
      </c>
      <c r="D347" s="1" t="s">
        <v>115</v>
      </c>
      <c r="E347" s="12">
        <f>_xlfn.IFNA(VLOOKUP($B347,'FST OMT'!$C:$Y,$A347,0),0)</f>
        <v>0</v>
      </c>
      <c r="F347" s="12">
        <f>_xlfn.IFNA(VLOOKUP($B347,'FST CV'!$C:$Y,$A347,0),0)</f>
        <v>0</v>
      </c>
      <c r="G347" s="12">
        <f>_xlfn.IFNA(VLOOKUP($B347,'FST TT'!$C:$Y,$A347,0),0)</f>
        <v>0</v>
      </c>
      <c r="I347" s="4">
        <f>_xlfn.IFNA(VLOOKUP($B347,'FST OMT'!$C:$X,15,0),0)</f>
        <v>0</v>
      </c>
      <c r="J347" s="4">
        <f>_xlfn.IFNA(VLOOKUP($B347,'FST CV'!$C:$X,15,0),0)</f>
        <v>0</v>
      </c>
      <c r="K347" s="4">
        <f>_xlfn.IFNA(VLOOKUP($B347,'FST TT'!$C:$X,15,0),0)</f>
        <v>0</v>
      </c>
      <c r="N347" s="34">
        <f>VLOOKUP(B347,Master_Item!B:I,8,0)</f>
        <v>9.6</v>
      </c>
      <c r="O347" s="4">
        <f t="shared" si="52"/>
        <v>0</v>
      </c>
      <c r="P347" s="4">
        <f t="shared" si="53"/>
        <v>0</v>
      </c>
      <c r="Q347" s="4">
        <f t="shared" si="54"/>
        <v>0</v>
      </c>
      <c r="R347" s="4">
        <f t="shared" si="55"/>
        <v>0</v>
      </c>
      <c r="S347" s="4">
        <f t="shared" si="56"/>
        <v>0</v>
      </c>
      <c r="T347" s="4">
        <f t="shared" si="57"/>
        <v>0</v>
      </c>
      <c r="U347" s="4">
        <f t="shared" si="58"/>
        <v>0</v>
      </c>
      <c r="V347" s="4">
        <f t="shared" si="59"/>
        <v>0</v>
      </c>
      <c r="W347" s="4">
        <f t="shared" si="60"/>
        <v>0</v>
      </c>
      <c r="X347" s="4">
        <f t="shared" si="61"/>
        <v>0</v>
      </c>
    </row>
    <row r="348" spans="1:24">
      <c r="A348" s="13">
        <v>7</v>
      </c>
      <c r="B348" s="2">
        <v>310002904</v>
      </c>
      <c r="C348" s="1" t="s">
        <v>54</v>
      </c>
      <c r="D348" s="1" t="s">
        <v>116</v>
      </c>
      <c r="E348" s="12">
        <f>_xlfn.IFNA(VLOOKUP($B348,'FST OMT'!$C:$Y,$A348,0),0)</f>
        <v>0</v>
      </c>
      <c r="F348" s="12">
        <f>_xlfn.IFNA(VLOOKUP($B348,'FST CV'!$C:$Y,$A348,0),0)</f>
        <v>0</v>
      </c>
      <c r="G348" s="12">
        <f>_xlfn.IFNA(VLOOKUP($B348,'FST TT'!$C:$Y,$A348,0),0)</f>
        <v>20</v>
      </c>
      <c r="I348" s="4">
        <f>_xlfn.IFNA(VLOOKUP($B348,'FST OMT'!$C:$X,16,0),0)</f>
        <v>0</v>
      </c>
      <c r="J348" s="4">
        <f>_xlfn.IFNA(VLOOKUP($B348,'FST CV'!$C:$X,16,0),0)</f>
        <v>0</v>
      </c>
      <c r="K348" s="4">
        <f>_xlfn.IFNA(VLOOKUP($B348,'FST TT'!$C:$X,16,0),0)</f>
        <v>20</v>
      </c>
      <c r="N348" s="34">
        <f>VLOOKUP(B348,Master_Item!B:I,8,0)</f>
        <v>9.6</v>
      </c>
      <c r="O348" s="4">
        <f t="shared" si="52"/>
        <v>0</v>
      </c>
      <c r="P348" s="4">
        <f t="shared" si="53"/>
        <v>0</v>
      </c>
      <c r="Q348" s="4">
        <f t="shared" si="54"/>
        <v>192</v>
      </c>
      <c r="R348" s="4">
        <f t="shared" si="55"/>
        <v>0</v>
      </c>
      <c r="S348" s="4">
        <f t="shared" si="56"/>
        <v>192</v>
      </c>
      <c r="T348" s="4">
        <f t="shared" si="57"/>
        <v>0</v>
      </c>
      <c r="U348" s="4">
        <f t="shared" si="58"/>
        <v>0</v>
      </c>
      <c r="V348" s="4">
        <f t="shared" si="59"/>
        <v>192</v>
      </c>
      <c r="W348" s="4">
        <f t="shared" si="60"/>
        <v>0</v>
      </c>
      <c r="X348" s="4">
        <f t="shared" si="61"/>
        <v>192</v>
      </c>
    </row>
    <row r="349" spans="1:24">
      <c r="A349" s="13">
        <v>8</v>
      </c>
      <c r="B349" s="2">
        <v>310002904</v>
      </c>
      <c r="C349" s="1" t="s">
        <v>54</v>
      </c>
      <c r="D349" s="1" t="s">
        <v>117</v>
      </c>
      <c r="E349" s="12">
        <f>_xlfn.IFNA(VLOOKUP($B349,'FST OMT'!$C:$Y,$A349,0),0)</f>
        <v>0</v>
      </c>
      <c r="F349" s="12">
        <f>_xlfn.IFNA(VLOOKUP($B349,'FST CV'!$C:$Y,$A349,0),0)</f>
        <v>0</v>
      </c>
      <c r="G349" s="12">
        <f>_xlfn.IFNA(VLOOKUP($B349,'FST TT'!$C:$Y,$A349,0),0)</f>
        <v>0</v>
      </c>
      <c r="I349" s="4">
        <f>_xlfn.IFNA(VLOOKUP($B349,'FST OMT'!$C:$X,17,0),0)</f>
        <v>0</v>
      </c>
      <c r="J349" s="4">
        <f>_xlfn.IFNA(VLOOKUP($B349,'FST CV'!$C:$X,17,0),0)</f>
        <v>0</v>
      </c>
      <c r="K349" s="4">
        <f>_xlfn.IFNA(VLOOKUP($B349,'FST TT'!$C:$X,17,0),0)</f>
        <v>0</v>
      </c>
      <c r="N349" s="34">
        <f>VLOOKUP(B349,Master_Item!B:I,8,0)</f>
        <v>9.6</v>
      </c>
      <c r="O349" s="4">
        <f t="shared" si="52"/>
        <v>0</v>
      </c>
      <c r="P349" s="4">
        <f t="shared" si="53"/>
        <v>0</v>
      </c>
      <c r="Q349" s="4">
        <f t="shared" si="54"/>
        <v>0</v>
      </c>
      <c r="R349" s="4">
        <f t="shared" si="55"/>
        <v>0</v>
      </c>
      <c r="S349" s="4">
        <f t="shared" si="56"/>
        <v>0</v>
      </c>
      <c r="T349" s="4">
        <f t="shared" si="57"/>
        <v>0</v>
      </c>
      <c r="U349" s="4">
        <f t="shared" si="58"/>
        <v>0</v>
      </c>
      <c r="V349" s="4">
        <f t="shared" si="59"/>
        <v>0</v>
      </c>
      <c r="W349" s="4">
        <f t="shared" si="60"/>
        <v>0</v>
      </c>
      <c r="X349" s="4">
        <f t="shared" si="61"/>
        <v>0</v>
      </c>
    </row>
    <row r="350" spans="1:24">
      <c r="A350" s="13">
        <v>9</v>
      </c>
      <c r="B350" s="2">
        <v>310002904</v>
      </c>
      <c r="C350" s="1" t="s">
        <v>54</v>
      </c>
      <c r="D350" s="1" t="s">
        <v>118</v>
      </c>
      <c r="E350" s="12">
        <f>_xlfn.IFNA(VLOOKUP($B350,'FST OMT'!$C:$Y,$A350,0),0)</f>
        <v>0</v>
      </c>
      <c r="F350" s="12">
        <f>_xlfn.IFNA(VLOOKUP($B350,'FST CV'!$C:$Y,$A350,0),0)</f>
        <v>0</v>
      </c>
      <c r="G350" s="12">
        <f>_xlfn.IFNA(VLOOKUP($B350,'FST TT'!$C:$Y,$A350,0),0)</f>
        <v>0</v>
      </c>
      <c r="I350" s="4">
        <f>_xlfn.IFNA(VLOOKUP($B350,'FST OMT'!$C:$X,18,0),0)</f>
        <v>0</v>
      </c>
      <c r="J350" s="4">
        <f>_xlfn.IFNA(VLOOKUP($B350,'FST CV'!$C:$X,18,0),0)</f>
        <v>0</v>
      </c>
      <c r="K350" s="4">
        <f>_xlfn.IFNA(VLOOKUP($B350,'FST TT'!$C:$X,18,0),0)</f>
        <v>0</v>
      </c>
      <c r="N350" s="34">
        <f>VLOOKUP(B350,Master_Item!B:I,8,0)</f>
        <v>9.6</v>
      </c>
      <c r="O350" s="4">
        <f t="shared" si="52"/>
        <v>0</v>
      </c>
      <c r="P350" s="4">
        <f t="shared" si="53"/>
        <v>0</v>
      </c>
      <c r="Q350" s="4">
        <f t="shared" si="54"/>
        <v>0</v>
      </c>
      <c r="R350" s="4">
        <f t="shared" si="55"/>
        <v>0</v>
      </c>
      <c r="S350" s="4">
        <f t="shared" si="56"/>
        <v>0</v>
      </c>
      <c r="T350" s="4">
        <f t="shared" si="57"/>
        <v>0</v>
      </c>
      <c r="U350" s="4">
        <f t="shared" si="58"/>
        <v>0</v>
      </c>
      <c r="V350" s="4">
        <f t="shared" si="59"/>
        <v>0</v>
      </c>
      <c r="W350" s="4">
        <f t="shared" si="60"/>
        <v>0</v>
      </c>
      <c r="X350" s="4">
        <f t="shared" si="61"/>
        <v>0</v>
      </c>
    </row>
    <row r="351" spans="1:24">
      <c r="A351" s="13">
        <v>10</v>
      </c>
      <c r="B351" s="2">
        <v>310002904</v>
      </c>
      <c r="C351" s="1" t="s">
        <v>54</v>
      </c>
      <c r="D351" s="1" t="s">
        <v>119</v>
      </c>
      <c r="E351" s="12">
        <f>_xlfn.IFNA(VLOOKUP($B351,'FST OMT'!$C:$Y,$A351,0),0)</f>
        <v>0</v>
      </c>
      <c r="F351" s="12">
        <f>_xlfn.IFNA(VLOOKUP($B351,'FST CV'!$C:$Y,$A351,0),0)</f>
        <v>0</v>
      </c>
      <c r="G351" s="12">
        <f>_xlfn.IFNA(VLOOKUP($B351,'FST TT'!$C:$Y,$A351,0),0)</f>
        <v>0</v>
      </c>
      <c r="I351" s="4">
        <f>_xlfn.IFNA(VLOOKUP($B351,'FST OMT'!$C:$X,19,0),0)</f>
        <v>0</v>
      </c>
      <c r="J351" s="4">
        <f>_xlfn.IFNA(VLOOKUP($B351,'FST CV'!$C:$X,19,0),0)</f>
        <v>0</v>
      </c>
      <c r="K351" s="4">
        <f>_xlfn.IFNA(VLOOKUP($B351,'FST TT'!$C:$X,19,0),0)</f>
        <v>0</v>
      </c>
      <c r="N351" s="34">
        <f>VLOOKUP(B351,Master_Item!B:I,8,0)</f>
        <v>9.6</v>
      </c>
      <c r="O351" s="4">
        <f t="shared" si="52"/>
        <v>0</v>
      </c>
      <c r="P351" s="4">
        <f t="shared" si="53"/>
        <v>0</v>
      </c>
      <c r="Q351" s="4">
        <f t="shared" si="54"/>
        <v>0</v>
      </c>
      <c r="R351" s="4">
        <f t="shared" si="55"/>
        <v>0</v>
      </c>
      <c r="S351" s="4">
        <f t="shared" si="56"/>
        <v>0</v>
      </c>
      <c r="T351" s="4">
        <f t="shared" si="57"/>
        <v>0</v>
      </c>
      <c r="U351" s="4">
        <f t="shared" si="58"/>
        <v>0</v>
      </c>
      <c r="V351" s="4">
        <f t="shared" si="59"/>
        <v>0</v>
      </c>
      <c r="W351" s="4">
        <f t="shared" si="60"/>
        <v>0</v>
      </c>
      <c r="X351" s="4">
        <f t="shared" si="61"/>
        <v>0</v>
      </c>
    </row>
    <row r="352" spans="1:24">
      <c r="A352" s="13">
        <v>11</v>
      </c>
      <c r="B352" s="2">
        <v>310002904</v>
      </c>
      <c r="C352" s="1" t="s">
        <v>54</v>
      </c>
      <c r="D352" s="1" t="s">
        <v>120</v>
      </c>
      <c r="E352" s="12">
        <f>_xlfn.IFNA(VLOOKUP($B352,'FST OMT'!$C:$Y,$A352,0),0)</f>
        <v>0</v>
      </c>
      <c r="F352" s="12">
        <f>_xlfn.IFNA(VLOOKUP($B352,'FST CV'!$C:$Y,$A352,0),0)</f>
        <v>0</v>
      </c>
      <c r="G352" s="12">
        <f>_xlfn.IFNA(VLOOKUP($B352,'FST TT'!$C:$Y,$A352,0),0)</f>
        <v>35</v>
      </c>
      <c r="I352" s="4">
        <f>_xlfn.IFNA(VLOOKUP($B352,'FST OMT'!$C:$X,20,0),0)</f>
        <v>0</v>
      </c>
      <c r="J352" s="4">
        <f>_xlfn.IFNA(VLOOKUP($B352,'FST CV'!$C:$X,20,0),0)</f>
        <v>0</v>
      </c>
      <c r="K352" s="4">
        <f>_xlfn.IFNA(VLOOKUP($B352,'FST TT'!$C:$X,20,0),0)</f>
        <v>35</v>
      </c>
      <c r="N352" s="34">
        <f>VLOOKUP(B352,Master_Item!B:I,8,0)</f>
        <v>9.6</v>
      </c>
      <c r="O352" s="4">
        <f t="shared" si="52"/>
        <v>0</v>
      </c>
      <c r="P352" s="4">
        <f t="shared" si="53"/>
        <v>0</v>
      </c>
      <c r="Q352" s="4">
        <f t="shared" si="54"/>
        <v>336</v>
      </c>
      <c r="R352" s="4">
        <f t="shared" si="55"/>
        <v>0</v>
      </c>
      <c r="S352" s="4">
        <f t="shared" si="56"/>
        <v>336</v>
      </c>
      <c r="T352" s="4">
        <f t="shared" si="57"/>
        <v>0</v>
      </c>
      <c r="U352" s="4">
        <f t="shared" si="58"/>
        <v>0</v>
      </c>
      <c r="V352" s="4">
        <f t="shared" si="59"/>
        <v>336</v>
      </c>
      <c r="W352" s="4">
        <f t="shared" si="60"/>
        <v>0</v>
      </c>
      <c r="X352" s="4">
        <f t="shared" si="61"/>
        <v>336</v>
      </c>
    </row>
    <row r="353" spans="1:24">
      <c r="A353" s="13">
        <v>12</v>
      </c>
      <c r="B353" s="2">
        <v>310002904</v>
      </c>
      <c r="C353" s="1" t="s">
        <v>54</v>
      </c>
      <c r="D353" s="1" t="s">
        <v>121</v>
      </c>
      <c r="E353" s="12">
        <f>_xlfn.IFNA(VLOOKUP($B353,'FST OMT'!$C:$Y,$A353,0),0)</f>
        <v>0</v>
      </c>
      <c r="F353" s="12">
        <f>_xlfn.IFNA(VLOOKUP($B353,'FST CV'!$C:$Y,$A353,0),0)</f>
        <v>0</v>
      </c>
      <c r="G353" s="12">
        <f>_xlfn.IFNA(VLOOKUP($B353,'FST TT'!$C:$Y,$A353,0),0)</f>
        <v>0</v>
      </c>
      <c r="I353" s="4">
        <f>_xlfn.IFNA(VLOOKUP($B353,'FST OMT'!$C:$X,21,0),0)</f>
        <v>0</v>
      </c>
      <c r="J353" s="4">
        <f>_xlfn.IFNA(VLOOKUP($B353,'FST CV'!$C:$X,21,0),0)</f>
        <v>0</v>
      </c>
      <c r="K353" s="4">
        <f>_xlfn.IFNA(VLOOKUP($B353,'FST TT'!$C:$X,21,0),0)</f>
        <v>0</v>
      </c>
      <c r="N353" s="34">
        <f>VLOOKUP(B353,Master_Item!B:I,8,0)</f>
        <v>9.6</v>
      </c>
      <c r="O353" s="4">
        <f t="shared" si="52"/>
        <v>0</v>
      </c>
      <c r="P353" s="4">
        <f t="shared" si="53"/>
        <v>0</v>
      </c>
      <c r="Q353" s="4">
        <f t="shared" si="54"/>
        <v>0</v>
      </c>
      <c r="R353" s="4">
        <f t="shared" si="55"/>
        <v>0</v>
      </c>
      <c r="S353" s="4">
        <f t="shared" si="56"/>
        <v>0</v>
      </c>
      <c r="T353" s="4">
        <f t="shared" si="57"/>
        <v>0</v>
      </c>
      <c r="U353" s="4">
        <f t="shared" si="58"/>
        <v>0</v>
      </c>
      <c r="V353" s="4">
        <f t="shared" si="59"/>
        <v>0</v>
      </c>
      <c r="W353" s="4">
        <f t="shared" si="60"/>
        <v>0</v>
      </c>
      <c r="X353" s="4">
        <f t="shared" si="61"/>
        <v>0</v>
      </c>
    </row>
    <row r="354" spans="1:24">
      <c r="A354" s="13">
        <v>13</v>
      </c>
      <c r="B354" s="2">
        <v>310002904</v>
      </c>
      <c r="C354" s="1" t="s">
        <v>54</v>
      </c>
      <c r="D354" s="1" t="s">
        <v>122</v>
      </c>
      <c r="E354" s="12">
        <f>_xlfn.IFNA(VLOOKUP($B354,'FST OMT'!$C:$Y,$A354,0),0)</f>
        <v>0</v>
      </c>
      <c r="F354" s="12">
        <f>_xlfn.IFNA(VLOOKUP($B354,'FST CV'!$C:$Y,$A354,0),0)</f>
        <v>0</v>
      </c>
      <c r="G354" s="12">
        <f>_xlfn.IFNA(VLOOKUP($B354,'FST TT'!$C:$Y,$A354,0),0)</f>
        <v>0</v>
      </c>
      <c r="I354" s="4">
        <f>_xlfn.IFNA(VLOOKUP($B354,'FST OMT'!$C:$X,22,0),0)</f>
        <v>0</v>
      </c>
      <c r="J354" s="4">
        <f>_xlfn.IFNA(VLOOKUP($B354,'FST CV'!$C:$X,22,0),0)</f>
        <v>0</v>
      </c>
      <c r="K354" s="4">
        <f>_xlfn.IFNA(VLOOKUP($B354,'FST TT'!$C:$X,22,0),0)</f>
        <v>0</v>
      </c>
      <c r="N354" s="34">
        <f>VLOOKUP(B354,Master_Item!B:I,8,0)</f>
        <v>9.6</v>
      </c>
      <c r="O354" s="4">
        <f t="shared" si="52"/>
        <v>0</v>
      </c>
      <c r="P354" s="4">
        <f t="shared" si="53"/>
        <v>0</v>
      </c>
      <c r="Q354" s="4">
        <f t="shared" si="54"/>
        <v>0</v>
      </c>
      <c r="R354" s="4">
        <f t="shared" si="55"/>
        <v>0</v>
      </c>
      <c r="S354" s="4">
        <f t="shared" si="56"/>
        <v>0</v>
      </c>
      <c r="T354" s="4">
        <f t="shared" si="57"/>
        <v>0</v>
      </c>
      <c r="U354" s="4">
        <f t="shared" si="58"/>
        <v>0</v>
      </c>
      <c r="V354" s="4">
        <f t="shared" si="59"/>
        <v>0</v>
      </c>
      <c r="W354" s="4">
        <f t="shared" si="60"/>
        <v>0</v>
      </c>
      <c r="X354" s="4">
        <f t="shared" si="61"/>
        <v>0</v>
      </c>
    </row>
    <row r="355" spans="1:24">
      <c r="A355" s="13">
        <v>11</v>
      </c>
      <c r="B355" s="2">
        <v>310002904</v>
      </c>
      <c r="C355" s="1" t="s">
        <v>54</v>
      </c>
      <c r="D355" s="1" t="s">
        <v>123</v>
      </c>
      <c r="H355" s="4">
        <f>_xlfn.IFNA(VLOOKUP(B355,'FST MT'!A:M,$A355,0),0)</f>
        <v>0</v>
      </c>
      <c r="I355" s="1"/>
      <c r="J355" s="1"/>
      <c r="K355" s="1"/>
      <c r="L355" s="4">
        <f>_xlfn.IFNA(VLOOKUP(B355,'FST MT'!C:BP,66,0),0)</f>
        <v>0</v>
      </c>
      <c r="N355" s="34">
        <f>VLOOKUP(B355,Master_Item!B:I,8,0)</f>
        <v>9.6</v>
      </c>
      <c r="O355" s="4">
        <f t="shared" si="52"/>
        <v>0</v>
      </c>
      <c r="P355" s="4">
        <f t="shared" si="53"/>
        <v>0</v>
      </c>
      <c r="Q355" s="4">
        <f t="shared" si="54"/>
        <v>0</v>
      </c>
      <c r="R355" s="4">
        <f t="shared" si="55"/>
        <v>0</v>
      </c>
      <c r="S355" s="4">
        <f t="shared" si="56"/>
        <v>0</v>
      </c>
      <c r="T355" s="4">
        <f t="shared" si="57"/>
        <v>0</v>
      </c>
      <c r="U355" s="4">
        <f t="shared" si="58"/>
        <v>0</v>
      </c>
      <c r="V355" s="4">
        <f t="shared" si="59"/>
        <v>0</v>
      </c>
      <c r="W355" s="4">
        <f t="shared" si="60"/>
        <v>0</v>
      </c>
      <c r="X355" s="4">
        <f t="shared" si="61"/>
        <v>0</v>
      </c>
    </row>
    <row r="356" spans="1:24">
      <c r="A356" s="13">
        <v>6</v>
      </c>
      <c r="B356" s="2">
        <v>310002905</v>
      </c>
      <c r="C356" s="1" t="s">
        <v>53</v>
      </c>
      <c r="D356" s="1" t="s">
        <v>115</v>
      </c>
      <c r="E356" s="12">
        <f>_xlfn.IFNA(VLOOKUP($B356,'FST OMT'!$C:$Y,$A356,0),0)</f>
        <v>0</v>
      </c>
      <c r="F356" s="12">
        <f>_xlfn.IFNA(VLOOKUP($B356,'FST CV'!$C:$Y,$A356,0),0)</f>
        <v>0</v>
      </c>
      <c r="G356" s="12">
        <f>_xlfn.IFNA(VLOOKUP($B356,'FST TT'!$C:$Y,$A356,0),0)</f>
        <v>12470</v>
      </c>
      <c r="I356" s="4">
        <f>_xlfn.IFNA(VLOOKUP($B356,'FST OMT'!$C:$X,15,0),0)</f>
        <v>0</v>
      </c>
      <c r="J356" s="4">
        <f>_xlfn.IFNA(VLOOKUP($B356,'FST CV'!$C:$X,15,0),0)</f>
        <v>0</v>
      </c>
      <c r="K356" s="4">
        <f>_xlfn.IFNA(VLOOKUP($B356,'FST TT'!$C:$X,15,0),0)</f>
        <v>11245</v>
      </c>
      <c r="N356" s="34">
        <f>VLOOKUP(B356,Master_Item!B:I,8,0)</f>
        <v>9.6</v>
      </c>
      <c r="O356" s="4">
        <f t="shared" si="52"/>
        <v>0</v>
      </c>
      <c r="P356" s="4">
        <f t="shared" si="53"/>
        <v>0</v>
      </c>
      <c r="Q356" s="4">
        <f t="shared" si="54"/>
        <v>119712</v>
      </c>
      <c r="R356" s="4">
        <f t="shared" si="55"/>
        <v>0</v>
      </c>
      <c r="S356" s="4">
        <f t="shared" si="56"/>
        <v>119712</v>
      </c>
      <c r="T356" s="4">
        <f t="shared" si="57"/>
        <v>0</v>
      </c>
      <c r="U356" s="4">
        <f t="shared" si="58"/>
        <v>0</v>
      </c>
      <c r="V356" s="4">
        <f t="shared" si="59"/>
        <v>107952</v>
      </c>
      <c r="W356" s="4">
        <f t="shared" si="60"/>
        <v>0</v>
      </c>
      <c r="X356" s="4">
        <f t="shared" si="61"/>
        <v>107952</v>
      </c>
    </row>
    <row r="357" spans="1:24">
      <c r="A357" s="13">
        <v>7</v>
      </c>
      <c r="B357" s="2">
        <v>310002905</v>
      </c>
      <c r="C357" s="1" t="s">
        <v>53</v>
      </c>
      <c r="D357" s="1" t="s">
        <v>116</v>
      </c>
      <c r="E357" s="12">
        <f>_xlfn.IFNA(VLOOKUP($B357,'FST OMT'!$C:$Y,$A357,0),0)</f>
        <v>0</v>
      </c>
      <c r="F357" s="12">
        <f>_xlfn.IFNA(VLOOKUP($B357,'FST CV'!$C:$Y,$A357,0),0)</f>
        <v>0</v>
      </c>
      <c r="G357" s="12">
        <f>_xlfn.IFNA(VLOOKUP($B357,'FST TT'!$C:$Y,$A357,0),0)</f>
        <v>22297</v>
      </c>
      <c r="I357" s="4">
        <f>_xlfn.IFNA(VLOOKUP($B357,'FST OMT'!$C:$X,16,0),0)</f>
        <v>0</v>
      </c>
      <c r="J357" s="4">
        <f>_xlfn.IFNA(VLOOKUP($B357,'FST CV'!$C:$X,16,0),0)</f>
        <v>0</v>
      </c>
      <c r="K357" s="4">
        <f>_xlfn.IFNA(VLOOKUP($B357,'FST TT'!$C:$X,16,0),0)</f>
        <v>14897</v>
      </c>
      <c r="N357" s="34">
        <f>VLOOKUP(B357,Master_Item!B:I,8,0)</f>
        <v>9.6</v>
      </c>
      <c r="O357" s="4">
        <f t="shared" si="52"/>
        <v>0</v>
      </c>
      <c r="P357" s="4">
        <f t="shared" si="53"/>
        <v>0</v>
      </c>
      <c r="Q357" s="4">
        <f t="shared" si="54"/>
        <v>214051.19999999998</v>
      </c>
      <c r="R357" s="4">
        <f t="shared" si="55"/>
        <v>0</v>
      </c>
      <c r="S357" s="4">
        <f t="shared" si="56"/>
        <v>214051.19999999998</v>
      </c>
      <c r="T357" s="4">
        <f t="shared" si="57"/>
        <v>0</v>
      </c>
      <c r="U357" s="4">
        <f t="shared" si="58"/>
        <v>0</v>
      </c>
      <c r="V357" s="4">
        <f t="shared" si="59"/>
        <v>143011.19999999998</v>
      </c>
      <c r="W357" s="4">
        <f t="shared" si="60"/>
        <v>0</v>
      </c>
      <c r="X357" s="4">
        <f t="shared" si="61"/>
        <v>143011.19999999998</v>
      </c>
    </row>
    <row r="358" spans="1:24">
      <c r="A358" s="13">
        <v>8</v>
      </c>
      <c r="B358" s="2">
        <v>310002905</v>
      </c>
      <c r="C358" s="1" t="s">
        <v>53</v>
      </c>
      <c r="D358" s="1" t="s">
        <v>117</v>
      </c>
      <c r="E358" s="12">
        <f>_xlfn.IFNA(VLOOKUP($B358,'FST OMT'!$C:$Y,$A358,0),0)</f>
        <v>0</v>
      </c>
      <c r="F358" s="12">
        <f>_xlfn.IFNA(VLOOKUP($B358,'FST CV'!$C:$Y,$A358,0),0)</f>
        <v>0</v>
      </c>
      <c r="G358" s="12">
        <f>_xlfn.IFNA(VLOOKUP($B358,'FST TT'!$C:$Y,$A358,0),0)</f>
        <v>22935</v>
      </c>
      <c r="I358" s="4">
        <f>_xlfn.IFNA(VLOOKUP($B358,'FST OMT'!$C:$X,17,0),0)</f>
        <v>0</v>
      </c>
      <c r="J358" s="4">
        <f>_xlfn.IFNA(VLOOKUP($B358,'FST CV'!$C:$X,17,0),0)</f>
        <v>0</v>
      </c>
      <c r="K358" s="4">
        <f>_xlfn.IFNA(VLOOKUP($B358,'FST TT'!$C:$X,17,0),0)</f>
        <v>21819</v>
      </c>
      <c r="N358" s="34">
        <f>VLOOKUP(B358,Master_Item!B:I,8,0)</f>
        <v>9.6</v>
      </c>
      <c r="O358" s="4">
        <f t="shared" si="52"/>
        <v>0</v>
      </c>
      <c r="P358" s="4">
        <f t="shared" si="53"/>
        <v>0</v>
      </c>
      <c r="Q358" s="4">
        <f t="shared" si="54"/>
        <v>220176</v>
      </c>
      <c r="R358" s="4">
        <f t="shared" si="55"/>
        <v>0</v>
      </c>
      <c r="S358" s="4">
        <f t="shared" si="56"/>
        <v>220176</v>
      </c>
      <c r="T358" s="4">
        <f t="shared" si="57"/>
        <v>0</v>
      </c>
      <c r="U358" s="4">
        <f t="shared" si="58"/>
        <v>0</v>
      </c>
      <c r="V358" s="4">
        <f t="shared" si="59"/>
        <v>209462.39999999999</v>
      </c>
      <c r="W358" s="4">
        <f t="shared" si="60"/>
        <v>0</v>
      </c>
      <c r="X358" s="4">
        <f t="shared" si="61"/>
        <v>209462.39999999999</v>
      </c>
    </row>
    <row r="359" spans="1:24">
      <c r="A359" s="13">
        <v>9</v>
      </c>
      <c r="B359" s="2">
        <v>310002905</v>
      </c>
      <c r="C359" s="1" t="s">
        <v>53</v>
      </c>
      <c r="D359" s="1" t="s">
        <v>118</v>
      </c>
      <c r="E359" s="12">
        <f>_xlfn.IFNA(VLOOKUP($B359,'FST OMT'!$C:$Y,$A359,0),0)</f>
        <v>0</v>
      </c>
      <c r="F359" s="12">
        <f>_xlfn.IFNA(VLOOKUP($B359,'FST CV'!$C:$Y,$A359,0),0)</f>
        <v>0</v>
      </c>
      <c r="G359" s="12">
        <f>_xlfn.IFNA(VLOOKUP($B359,'FST TT'!$C:$Y,$A359,0),0)</f>
        <v>16488</v>
      </c>
      <c r="I359" s="4">
        <f>_xlfn.IFNA(VLOOKUP($B359,'FST OMT'!$C:$X,18,0),0)</f>
        <v>0</v>
      </c>
      <c r="J359" s="4">
        <f>_xlfn.IFNA(VLOOKUP($B359,'FST CV'!$C:$X,18,0),0)</f>
        <v>0</v>
      </c>
      <c r="K359" s="4">
        <f>_xlfn.IFNA(VLOOKUP($B359,'FST TT'!$C:$X,18,0),0)</f>
        <v>24312</v>
      </c>
      <c r="N359" s="34">
        <f>VLOOKUP(B359,Master_Item!B:I,8,0)</f>
        <v>9.6</v>
      </c>
      <c r="O359" s="4">
        <f t="shared" si="52"/>
        <v>0</v>
      </c>
      <c r="P359" s="4">
        <f t="shared" si="53"/>
        <v>0</v>
      </c>
      <c r="Q359" s="4">
        <f t="shared" si="54"/>
        <v>158284.79999999999</v>
      </c>
      <c r="R359" s="4">
        <f t="shared" si="55"/>
        <v>0</v>
      </c>
      <c r="S359" s="4">
        <f t="shared" si="56"/>
        <v>158284.79999999999</v>
      </c>
      <c r="T359" s="4">
        <f t="shared" si="57"/>
        <v>0</v>
      </c>
      <c r="U359" s="4">
        <f t="shared" si="58"/>
        <v>0</v>
      </c>
      <c r="V359" s="4">
        <f t="shared" si="59"/>
        <v>233395.19999999998</v>
      </c>
      <c r="W359" s="4">
        <f t="shared" si="60"/>
        <v>0</v>
      </c>
      <c r="X359" s="4">
        <f t="shared" si="61"/>
        <v>233395.19999999998</v>
      </c>
    </row>
    <row r="360" spans="1:24">
      <c r="A360" s="13">
        <v>10</v>
      </c>
      <c r="B360" s="2">
        <v>310002905</v>
      </c>
      <c r="C360" s="1" t="s">
        <v>53</v>
      </c>
      <c r="D360" s="1" t="s">
        <v>119</v>
      </c>
      <c r="E360" s="12">
        <f>_xlfn.IFNA(VLOOKUP($B360,'FST OMT'!$C:$Y,$A360,0),0)</f>
        <v>0</v>
      </c>
      <c r="F360" s="12">
        <f>_xlfn.IFNA(VLOOKUP($B360,'FST CV'!$C:$Y,$A360,0),0)</f>
        <v>0</v>
      </c>
      <c r="G360" s="12">
        <f>_xlfn.IFNA(VLOOKUP($B360,'FST TT'!$C:$Y,$A360,0),0)</f>
        <v>2570</v>
      </c>
      <c r="I360" s="4">
        <f>_xlfn.IFNA(VLOOKUP($B360,'FST OMT'!$C:$X,19,0),0)</f>
        <v>0</v>
      </c>
      <c r="J360" s="4">
        <f>_xlfn.IFNA(VLOOKUP($B360,'FST CV'!$C:$X,19,0),0)</f>
        <v>0</v>
      </c>
      <c r="K360" s="4">
        <f>_xlfn.IFNA(VLOOKUP($B360,'FST TT'!$C:$X,19,0),0)</f>
        <v>2639</v>
      </c>
      <c r="N360" s="34">
        <f>VLOOKUP(B360,Master_Item!B:I,8,0)</f>
        <v>9.6</v>
      </c>
      <c r="O360" s="4">
        <f t="shared" si="52"/>
        <v>0</v>
      </c>
      <c r="P360" s="4">
        <f t="shared" si="53"/>
        <v>0</v>
      </c>
      <c r="Q360" s="4">
        <f t="shared" si="54"/>
        <v>24672</v>
      </c>
      <c r="R360" s="4">
        <f t="shared" si="55"/>
        <v>0</v>
      </c>
      <c r="S360" s="4">
        <f t="shared" si="56"/>
        <v>24672</v>
      </c>
      <c r="T360" s="4">
        <f t="shared" si="57"/>
        <v>0</v>
      </c>
      <c r="U360" s="4">
        <f t="shared" si="58"/>
        <v>0</v>
      </c>
      <c r="V360" s="4">
        <f t="shared" si="59"/>
        <v>25334.399999999998</v>
      </c>
      <c r="W360" s="4">
        <f t="shared" si="60"/>
        <v>0</v>
      </c>
      <c r="X360" s="4">
        <f t="shared" si="61"/>
        <v>25334.399999999998</v>
      </c>
    </row>
    <row r="361" spans="1:24">
      <c r="A361" s="13">
        <v>11</v>
      </c>
      <c r="B361" s="2">
        <v>310002905</v>
      </c>
      <c r="C361" s="1" t="s">
        <v>53</v>
      </c>
      <c r="D361" s="1" t="s">
        <v>120</v>
      </c>
      <c r="E361" s="12">
        <f>_xlfn.IFNA(VLOOKUP($B361,'FST OMT'!$C:$Y,$A361,0),0)</f>
        <v>0</v>
      </c>
      <c r="F361" s="12">
        <f>_xlfn.IFNA(VLOOKUP($B361,'FST CV'!$C:$Y,$A361,0),0)</f>
        <v>0</v>
      </c>
      <c r="G361" s="12">
        <f>_xlfn.IFNA(VLOOKUP($B361,'FST TT'!$C:$Y,$A361,0),0)</f>
        <v>8094</v>
      </c>
      <c r="I361" s="4">
        <f>_xlfn.IFNA(VLOOKUP($B361,'FST OMT'!$C:$X,20,0),0)</f>
        <v>0</v>
      </c>
      <c r="J361" s="4">
        <f>_xlfn.IFNA(VLOOKUP($B361,'FST CV'!$C:$X,20,0),0)</f>
        <v>0</v>
      </c>
      <c r="K361" s="4">
        <f>_xlfn.IFNA(VLOOKUP($B361,'FST TT'!$C:$X,20,0),0)</f>
        <v>7892</v>
      </c>
      <c r="N361" s="34">
        <f>VLOOKUP(B361,Master_Item!B:I,8,0)</f>
        <v>9.6</v>
      </c>
      <c r="O361" s="4">
        <f t="shared" si="52"/>
        <v>0</v>
      </c>
      <c r="P361" s="4">
        <f t="shared" si="53"/>
        <v>0</v>
      </c>
      <c r="Q361" s="4">
        <f t="shared" si="54"/>
        <v>77702.399999999994</v>
      </c>
      <c r="R361" s="4">
        <f t="shared" si="55"/>
        <v>0</v>
      </c>
      <c r="S361" s="4">
        <f t="shared" si="56"/>
        <v>77702.399999999994</v>
      </c>
      <c r="T361" s="4">
        <f t="shared" si="57"/>
        <v>0</v>
      </c>
      <c r="U361" s="4">
        <f t="shared" si="58"/>
        <v>0</v>
      </c>
      <c r="V361" s="4">
        <f t="shared" si="59"/>
        <v>75763.199999999997</v>
      </c>
      <c r="W361" s="4">
        <f t="shared" si="60"/>
        <v>0</v>
      </c>
      <c r="X361" s="4">
        <f t="shared" si="61"/>
        <v>75763.199999999997</v>
      </c>
    </row>
    <row r="362" spans="1:24">
      <c r="A362" s="13">
        <v>12</v>
      </c>
      <c r="B362" s="2">
        <v>310002905</v>
      </c>
      <c r="C362" s="1" t="s">
        <v>53</v>
      </c>
      <c r="D362" s="1" t="s">
        <v>121</v>
      </c>
      <c r="E362" s="12">
        <f>_xlfn.IFNA(VLOOKUP($B362,'FST OMT'!$C:$Y,$A362,0),0)</f>
        <v>0</v>
      </c>
      <c r="F362" s="12">
        <f>_xlfn.IFNA(VLOOKUP($B362,'FST CV'!$C:$Y,$A362,0),0)</f>
        <v>0</v>
      </c>
      <c r="G362" s="12">
        <f>_xlfn.IFNA(VLOOKUP($B362,'FST TT'!$C:$Y,$A362,0),0)</f>
        <v>28300</v>
      </c>
      <c r="I362" s="4">
        <f>_xlfn.IFNA(VLOOKUP($B362,'FST OMT'!$C:$X,21,0),0)</f>
        <v>0</v>
      </c>
      <c r="J362" s="4">
        <f>_xlfn.IFNA(VLOOKUP($B362,'FST CV'!$C:$X,21,0),0)</f>
        <v>0</v>
      </c>
      <c r="K362" s="4">
        <f>_xlfn.IFNA(VLOOKUP($B362,'FST TT'!$C:$X,21,0),0)</f>
        <v>27700</v>
      </c>
      <c r="N362" s="34">
        <f>VLOOKUP(B362,Master_Item!B:I,8,0)</f>
        <v>9.6</v>
      </c>
      <c r="O362" s="4">
        <f t="shared" si="52"/>
        <v>0</v>
      </c>
      <c r="P362" s="4">
        <f t="shared" si="53"/>
        <v>0</v>
      </c>
      <c r="Q362" s="4">
        <f t="shared" si="54"/>
        <v>271680</v>
      </c>
      <c r="R362" s="4">
        <f t="shared" si="55"/>
        <v>0</v>
      </c>
      <c r="S362" s="4">
        <f t="shared" si="56"/>
        <v>271680</v>
      </c>
      <c r="T362" s="4">
        <f t="shared" si="57"/>
        <v>0</v>
      </c>
      <c r="U362" s="4">
        <f t="shared" si="58"/>
        <v>0</v>
      </c>
      <c r="V362" s="4">
        <f t="shared" si="59"/>
        <v>265920</v>
      </c>
      <c r="W362" s="4">
        <f t="shared" si="60"/>
        <v>0</v>
      </c>
      <c r="X362" s="4">
        <f t="shared" si="61"/>
        <v>265920</v>
      </c>
    </row>
    <row r="363" spans="1:24">
      <c r="A363" s="13">
        <v>13</v>
      </c>
      <c r="B363" s="2">
        <v>310002905</v>
      </c>
      <c r="C363" s="1" t="s">
        <v>53</v>
      </c>
      <c r="D363" s="1" t="s">
        <v>122</v>
      </c>
      <c r="E363" s="12">
        <f>_xlfn.IFNA(VLOOKUP($B363,'FST OMT'!$C:$Y,$A363,0),0)</f>
        <v>0</v>
      </c>
      <c r="F363" s="12">
        <f>_xlfn.IFNA(VLOOKUP($B363,'FST CV'!$C:$Y,$A363,0),0)</f>
        <v>0</v>
      </c>
      <c r="G363" s="12">
        <f>_xlfn.IFNA(VLOOKUP($B363,'FST TT'!$C:$Y,$A363,0),0)</f>
        <v>23169</v>
      </c>
      <c r="I363" s="4">
        <f>_xlfn.IFNA(VLOOKUP($B363,'FST OMT'!$C:$X,22,0),0)</f>
        <v>0</v>
      </c>
      <c r="J363" s="4">
        <f>_xlfn.IFNA(VLOOKUP($B363,'FST CV'!$C:$X,22,0),0)</f>
        <v>0</v>
      </c>
      <c r="K363" s="4">
        <f>_xlfn.IFNA(VLOOKUP($B363,'FST TT'!$C:$X,22,0),0)</f>
        <v>25014</v>
      </c>
      <c r="N363" s="34">
        <f>VLOOKUP(B363,Master_Item!B:I,8,0)</f>
        <v>9.6</v>
      </c>
      <c r="O363" s="4">
        <f t="shared" si="52"/>
        <v>0</v>
      </c>
      <c r="P363" s="4">
        <f t="shared" si="53"/>
        <v>0</v>
      </c>
      <c r="Q363" s="4">
        <f t="shared" si="54"/>
        <v>222422.39999999999</v>
      </c>
      <c r="R363" s="4">
        <f t="shared" si="55"/>
        <v>0</v>
      </c>
      <c r="S363" s="4">
        <f t="shared" si="56"/>
        <v>222422.39999999999</v>
      </c>
      <c r="T363" s="4">
        <f t="shared" si="57"/>
        <v>0</v>
      </c>
      <c r="U363" s="4">
        <f t="shared" si="58"/>
        <v>0</v>
      </c>
      <c r="V363" s="4">
        <f t="shared" si="59"/>
        <v>240134.39999999999</v>
      </c>
      <c r="W363" s="4">
        <f t="shared" si="60"/>
        <v>0</v>
      </c>
      <c r="X363" s="4">
        <f t="shared" si="61"/>
        <v>240134.39999999999</v>
      </c>
    </row>
    <row r="364" spans="1:24">
      <c r="A364" s="13">
        <v>11</v>
      </c>
      <c r="B364" s="2">
        <v>310002905</v>
      </c>
      <c r="C364" s="1" t="s">
        <v>53</v>
      </c>
      <c r="D364" s="1" t="s">
        <v>123</v>
      </c>
      <c r="H364" s="4">
        <f>_xlfn.IFNA(VLOOKUP(B364,'FST MT'!A:M,$A364,0),0)</f>
        <v>0</v>
      </c>
      <c r="I364" s="1"/>
      <c r="J364" s="1"/>
      <c r="K364" s="1"/>
      <c r="L364" s="4">
        <f>_xlfn.IFNA(VLOOKUP(B364,'FST MT'!C:BP,66,0),0)</f>
        <v>0</v>
      </c>
      <c r="N364" s="34">
        <f>VLOOKUP(B364,Master_Item!B:I,8,0)</f>
        <v>9.6</v>
      </c>
      <c r="O364" s="4">
        <f t="shared" si="52"/>
        <v>0</v>
      </c>
      <c r="P364" s="4">
        <f t="shared" si="53"/>
        <v>0</v>
      </c>
      <c r="Q364" s="4">
        <f t="shared" si="54"/>
        <v>0</v>
      </c>
      <c r="R364" s="4">
        <f t="shared" si="55"/>
        <v>0</v>
      </c>
      <c r="S364" s="4">
        <f t="shared" si="56"/>
        <v>0</v>
      </c>
      <c r="T364" s="4">
        <f t="shared" si="57"/>
        <v>0</v>
      </c>
      <c r="U364" s="4">
        <f t="shared" si="58"/>
        <v>0</v>
      </c>
      <c r="V364" s="4">
        <f t="shared" si="59"/>
        <v>0</v>
      </c>
      <c r="W364" s="4">
        <f t="shared" si="60"/>
        <v>0</v>
      </c>
      <c r="X364" s="4">
        <f t="shared" si="61"/>
        <v>0</v>
      </c>
    </row>
    <row r="365" spans="1:24">
      <c r="A365" s="13">
        <v>6</v>
      </c>
      <c r="B365" s="2">
        <v>310002906</v>
      </c>
      <c r="C365" s="1" t="s">
        <v>55</v>
      </c>
      <c r="D365" s="1" t="s">
        <v>115</v>
      </c>
      <c r="E365" s="12">
        <f>_xlfn.IFNA(VLOOKUP($B365,'FST OMT'!$C:$Y,$A365,0),0)</f>
        <v>0</v>
      </c>
      <c r="F365" s="12">
        <f>_xlfn.IFNA(VLOOKUP($B365,'FST CV'!$C:$Y,$A365,0),0)</f>
        <v>0</v>
      </c>
      <c r="G365" s="12">
        <f>_xlfn.IFNA(VLOOKUP($B365,'FST TT'!$C:$Y,$A365,0),0)</f>
        <v>0</v>
      </c>
      <c r="I365" s="4">
        <f>_xlfn.IFNA(VLOOKUP($B365,'FST OMT'!$C:$X,15,0),0)</f>
        <v>0</v>
      </c>
      <c r="J365" s="4">
        <f>_xlfn.IFNA(VLOOKUP($B365,'FST CV'!$C:$X,15,0),0)</f>
        <v>0</v>
      </c>
      <c r="K365" s="4">
        <f>_xlfn.IFNA(VLOOKUP($B365,'FST TT'!$C:$X,15,0),0)</f>
        <v>0</v>
      </c>
      <c r="N365" s="34">
        <f>VLOOKUP(B365,Master_Item!B:I,8,0)</f>
        <v>9.6</v>
      </c>
      <c r="O365" s="4">
        <f t="shared" si="52"/>
        <v>0</v>
      </c>
      <c r="P365" s="4">
        <f t="shared" si="53"/>
        <v>0</v>
      </c>
      <c r="Q365" s="4">
        <f t="shared" si="54"/>
        <v>0</v>
      </c>
      <c r="R365" s="4">
        <f t="shared" si="55"/>
        <v>0</v>
      </c>
      <c r="S365" s="4">
        <f t="shared" si="56"/>
        <v>0</v>
      </c>
      <c r="T365" s="4">
        <f t="shared" si="57"/>
        <v>0</v>
      </c>
      <c r="U365" s="4">
        <f t="shared" si="58"/>
        <v>0</v>
      </c>
      <c r="V365" s="4">
        <f t="shared" si="59"/>
        <v>0</v>
      </c>
      <c r="W365" s="4">
        <f t="shared" si="60"/>
        <v>0</v>
      </c>
      <c r="X365" s="4">
        <f t="shared" si="61"/>
        <v>0</v>
      </c>
    </row>
    <row r="366" spans="1:24">
      <c r="A366" s="13">
        <v>7</v>
      </c>
      <c r="B366" s="2">
        <v>310002906</v>
      </c>
      <c r="C366" s="1" t="s">
        <v>55</v>
      </c>
      <c r="D366" s="1" t="s">
        <v>116</v>
      </c>
      <c r="E366" s="12">
        <f>_xlfn.IFNA(VLOOKUP($B366,'FST OMT'!$C:$Y,$A366,0),0)</f>
        <v>5</v>
      </c>
      <c r="F366" s="12">
        <f>_xlfn.IFNA(VLOOKUP($B366,'FST CV'!$C:$Y,$A366,0),0)</f>
        <v>0</v>
      </c>
      <c r="G366" s="12">
        <f>_xlfn.IFNA(VLOOKUP($B366,'FST TT'!$C:$Y,$A366,0),0)</f>
        <v>0</v>
      </c>
      <c r="I366" s="4">
        <f>_xlfn.IFNA(VLOOKUP($B366,'FST OMT'!$C:$X,16,0),0)</f>
        <v>5</v>
      </c>
      <c r="J366" s="4">
        <f>_xlfn.IFNA(VLOOKUP($B366,'FST CV'!$C:$X,16,0),0)</f>
        <v>0</v>
      </c>
      <c r="K366" s="4">
        <f>_xlfn.IFNA(VLOOKUP($B366,'FST TT'!$C:$X,16,0),0)</f>
        <v>0</v>
      </c>
      <c r="N366" s="34">
        <f>VLOOKUP(B366,Master_Item!B:I,8,0)</f>
        <v>9.6</v>
      </c>
      <c r="O366" s="4">
        <f t="shared" si="52"/>
        <v>48</v>
      </c>
      <c r="P366" s="4">
        <f t="shared" si="53"/>
        <v>0</v>
      </c>
      <c r="Q366" s="4">
        <f t="shared" si="54"/>
        <v>0</v>
      </c>
      <c r="R366" s="4">
        <f t="shared" si="55"/>
        <v>0</v>
      </c>
      <c r="S366" s="4">
        <f t="shared" si="56"/>
        <v>48</v>
      </c>
      <c r="T366" s="4">
        <f t="shared" si="57"/>
        <v>48</v>
      </c>
      <c r="U366" s="4">
        <f t="shared" si="58"/>
        <v>0</v>
      </c>
      <c r="V366" s="4">
        <f t="shared" si="59"/>
        <v>0</v>
      </c>
      <c r="W366" s="4">
        <f t="shared" si="60"/>
        <v>0</v>
      </c>
      <c r="X366" s="4">
        <f t="shared" si="61"/>
        <v>48</v>
      </c>
    </row>
    <row r="367" spans="1:24">
      <c r="A367" s="13">
        <v>8</v>
      </c>
      <c r="B367" s="2">
        <v>310002906</v>
      </c>
      <c r="C367" s="1" t="s">
        <v>55</v>
      </c>
      <c r="D367" s="1" t="s">
        <v>117</v>
      </c>
      <c r="E367" s="12">
        <f>_xlfn.IFNA(VLOOKUP($B367,'FST OMT'!$C:$Y,$A367,0),0)</f>
        <v>0</v>
      </c>
      <c r="F367" s="12">
        <f>_xlfn.IFNA(VLOOKUP($B367,'FST CV'!$C:$Y,$A367,0),0)</f>
        <v>0</v>
      </c>
      <c r="G367" s="12">
        <f>_xlfn.IFNA(VLOOKUP($B367,'FST TT'!$C:$Y,$A367,0),0)</f>
        <v>0</v>
      </c>
      <c r="I367" s="4">
        <f>_xlfn.IFNA(VLOOKUP($B367,'FST OMT'!$C:$X,17,0),0)</f>
        <v>0</v>
      </c>
      <c r="J367" s="4">
        <f>_xlfn.IFNA(VLOOKUP($B367,'FST CV'!$C:$X,17,0),0)</f>
        <v>0</v>
      </c>
      <c r="K367" s="4">
        <f>_xlfn.IFNA(VLOOKUP($B367,'FST TT'!$C:$X,17,0),0)</f>
        <v>0</v>
      </c>
      <c r="N367" s="34">
        <f>VLOOKUP(B367,Master_Item!B:I,8,0)</f>
        <v>9.6</v>
      </c>
      <c r="O367" s="4">
        <f t="shared" si="52"/>
        <v>0</v>
      </c>
      <c r="P367" s="4">
        <f t="shared" si="53"/>
        <v>0</v>
      </c>
      <c r="Q367" s="4">
        <f t="shared" si="54"/>
        <v>0</v>
      </c>
      <c r="R367" s="4">
        <f t="shared" si="55"/>
        <v>0</v>
      </c>
      <c r="S367" s="4">
        <f t="shared" si="56"/>
        <v>0</v>
      </c>
      <c r="T367" s="4">
        <f t="shared" si="57"/>
        <v>0</v>
      </c>
      <c r="U367" s="4">
        <f t="shared" si="58"/>
        <v>0</v>
      </c>
      <c r="V367" s="4">
        <f t="shared" si="59"/>
        <v>0</v>
      </c>
      <c r="W367" s="4">
        <f t="shared" si="60"/>
        <v>0</v>
      </c>
      <c r="X367" s="4">
        <f t="shared" si="61"/>
        <v>0</v>
      </c>
    </row>
    <row r="368" spans="1:24">
      <c r="A368" s="13">
        <v>9</v>
      </c>
      <c r="B368" s="2">
        <v>310002906</v>
      </c>
      <c r="C368" s="1" t="s">
        <v>55</v>
      </c>
      <c r="D368" s="1" t="s">
        <v>118</v>
      </c>
      <c r="E368" s="12">
        <f>_xlfn.IFNA(VLOOKUP($B368,'FST OMT'!$C:$Y,$A368,0),0)</f>
        <v>0</v>
      </c>
      <c r="F368" s="12">
        <f>_xlfn.IFNA(VLOOKUP($B368,'FST CV'!$C:$Y,$A368,0),0)</f>
        <v>0</v>
      </c>
      <c r="G368" s="12">
        <f>_xlfn.IFNA(VLOOKUP($B368,'FST TT'!$C:$Y,$A368,0),0)</f>
        <v>0</v>
      </c>
      <c r="I368" s="4">
        <f>_xlfn.IFNA(VLOOKUP($B368,'FST OMT'!$C:$X,18,0),0)</f>
        <v>0</v>
      </c>
      <c r="J368" s="4">
        <f>_xlfn.IFNA(VLOOKUP($B368,'FST CV'!$C:$X,18,0),0)</f>
        <v>0</v>
      </c>
      <c r="K368" s="4">
        <f>_xlfn.IFNA(VLOOKUP($B368,'FST TT'!$C:$X,18,0),0)</f>
        <v>0</v>
      </c>
      <c r="N368" s="34">
        <f>VLOOKUP(B368,Master_Item!B:I,8,0)</f>
        <v>9.6</v>
      </c>
      <c r="O368" s="4">
        <f t="shared" si="52"/>
        <v>0</v>
      </c>
      <c r="P368" s="4">
        <f t="shared" si="53"/>
        <v>0</v>
      </c>
      <c r="Q368" s="4">
        <f t="shared" si="54"/>
        <v>0</v>
      </c>
      <c r="R368" s="4">
        <f t="shared" si="55"/>
        <v>0</v>
      </c>
      <c r="S368" s="4">
        <f t="shared" si="56"/>
        <v>0</v>
      </c>
      <c r="T368" s="4">
        <f t="shared" si="57"/>
        <v>0</v>
      </c>
      <c r="U368" s="4">
        <f t="shared" si="58"/>
        <v>0</v>
      </c>
      <c r="V368" s="4">
        <f t="shared" si="59"/>
        <v>0</v>
      </c>
      <c r="W368" s="4">
        <f t="shared" si="60"/>
        <v>0</v>
      </c>
      <c r="X368" s="4">
        <f t="shared" si="61"/>
        <v>0</v>
      </c>
    </row>
    <row r="369" spans="1:24">
      <c r="A369" s="13">
        <v>10</v>
      </c>
      <c r="B369" s="2">
        <v>310002906</v>
      </c>
      <c r="C369" s="1" t="s">
        <v>55</v>
      </c>
      <c r="D369" s="1" t="s">
        <v>119</v>
      </c>
      <c r="E369" s="12">
        <f>_xlfn.IFNA(VLOOKUP($B369,'FST OMT'!$C:$Y,$A369,0),0)</f>
        <v>0</v>
      </c>
      <c r="F369" s="12">
        <f>_xlfn.IFNA(VLOOKUP($B369,'FST CV'!$C:$Y,$A369,0),0)</f>
        <v>0</v>
      </c>
      <c r="G369" s="12">
        <f>_xlfn.IFNA(VLOOKUP($B369,'FST TT'!$C:$Y,$A369,0),0)</f>
        <v>0</v>
      </c>
      <c r="I369" s="4">
        <f>_xlfn.IFNA(VLOOKUP($B369,'FST OMT'!$C:$X,19,0),0)</f>
        <v>0</v>
      </c>
      <c r="J369" s="4">
        <f>_xlfn.IFNA(VLOOKUP($B369,'FST CV'!$C:$X,19,0),0)</f>
        <v>0</v>
      </c>
      <c r="K369" s="4">
        <f>_xlfn.IFNA(VLOOKUP($B369,'FST TT'!$C:$X,19,0),0)</f>
        <v>0</v>
      </c>
      <c r="N369" s="34">
        <f>VLOOKUP(B369,Master_Item!B:I,8,0)</f>
        <v>9.6</v>
      </c>
      <c r="O369" s="4">
        <f t="shared" si="52"/>
        <v>0</v>
      </c>
      <c r="P369" s="4">
        <f t="shared" si="53"/>
        <v>0</v>
      </c>
      <c r="Q369" s="4">
        <f t="shared" si="54"/>
        <v>0</v>
      </c>
      <c r="R369" s="4">
        <f t="shared" si="55"/>
        <v>0</v>
      </c>
      <c r="S369" s="4">
        <f t="shared" si="56"/>
        <v>0</v>
      </c>
      <c r="T369" s="4">
        <f t="shared" si="57"/>
        <v>0</v>
      </c>
      <c r="U369" s="4">
        <f t="shared" si="58"/>
        <v>0</v>
      </c>
      <c r="V369" s="4">
        <f t="shared" si="59"/>
        <v>0</v>
      </c>
      <c r="W369" s="4">
        <f t="shared" si="60"/>
        <v>0</v>
      </c>
      <c r="X369" s="4">
        <f t="shared" si="61"/>
        <v>0</v>
      </c>
    </row>
    <row r="370" spans="1:24">
      <c r="A370" s="13">
        <v>11</v>
      </c>
      <c r="B370" s="2">
        <v>310002906</v>
      </c>
      <c r="C370" s="1" t="s">
        <v>55</v>
      </c>
      <c r="D370" s="1" t="s">
        <v>120</v>
      </c>
      <c r="E370" s="12">
        <f>_xlfn.IFNA(VLOOKUP($B370,'FST OMT'!$C:$Y,$A370,0),0)</f>
        <v>0</v>
      </c>
      <c r="F370" s="12">
        <f>_xlfn.IFNA(VLOOKUP($B370,'FST CV'!$C:$Y,$A370,0),0)</f>
        <v>0</v>
      </c>
      <c r="G370" s="12">
        <f>_xlfn.IFNA(VLOOKUP($B370,'FST TT'!$C:$Y,$A370,0),0)</f>
        <v>0</v>
      </c>
      <c r="I370" s="4">
        <f>_xlfn.IFNA(VLOOKUP($B370,'FST OMT'!$C:$X,20,0),0)</f>
        <v>0</v>
      </c>
      <c r="J370" s="4">
        <f>_xlfn.IFNA(VLOOKUP($B370,'FST CV'!$C:$X,20,0),0)</f>
        <v>0</v>
      </c>
      <c r="K370" s="4">
        <f>_xlfn.IFNA(VLOOKUP($B370,'FST TT'!$C:$X,20,0),0)</f>
        <v>0</v>
      </c>
      <c r="N370" s="34">
        <f>VLOOKUP(B370,Master_Item!B:I,8,0)</f>
        <v>9.6</v>
      </c>
      <c r="O370" s="4">
        <f t="shared" si="52"/>
        <v>0</v>
      </c>
      <c r="P370" s="4">
        <f t="shared" si="53"/>
        <v>0</v>
      </c>
      <c r="Q370" s="4">
        <f t="shared" si="54"/>
        <v>0</v>
      </c>
      <c r="R370" s="4">
        <f t="shared" si="55"/>
        <v>0</v>
      </c>
      <c r="S370" s="4">
        <f t="shared" si="56"/>
        <v>0</v>
      </c>
      <c r="T370" s="4">
        <f t="shared" si="57"/>
        <v>0</v>
      </c>
      <c r="U370" s="4">
        <f t="shared" si="58"/>
        <v>0</v>
      </c>
      <c r="V370" s="4">
        <f t="shared" si="59"/>
        <v>0</v>
      </c>
      <c r="W370" s="4">
        <f t="shared" si="60"/>
        <v>0</v>
      </c>
      <c r="X370" s="4">
        <f t="shared" si="61"/>
        <v>0</v>
      </c>
    </row>
    <row r="371" spans="1:24">
      <c r="A371" s="13">
        <v>12</v>
      </c>
      <c r="B371" s="2">
        <v>310002906</v>
      </c>
      <c r="C371" s="1" t="s">
        <v>55</v>
      </c>
      <c r="D371" s="1" t="s">
        <v>121</v>
      </c>
      <c r="E371" s="12">
        <f>_xlfn.IFNA(VLOOKUP($B371,'FST OMT'!$C:$Y,$A371,0),0)</f>
        <v>0</v>
      </c>
      <c r="F371" s="12">
        <f>_xlfn.IFNA(VLOOKUP($B371,'FST CV'!$C:$Y,$A371,0),0)</f>
        <v>0</v>
      </c>
      <c r="G371" s="12">
        <f>_xlfn.IFNA(VLOOKUP($B371,'FST TT'!$C:$Y,$A371,0),0)</f>
        <v>0</v>
      </c>
      <c r="I371" s="4">
        <f>_xlfn.IFNA(VLOOKUP($B371,'FST OMT'!$C:$X,21,0),0)</f>
        <v>0</v>
      </c>
      <c r="J371" s="4">
        <f>_xlfn.IFNA(VLOOKUP($B371,'FST CV'!$C:$X,21,0),0)</f>
        <v>0</v>
      </c>
      <c r="K371" s="4">
        <f>_xlfn.IFNA(VLOOKUP($B371,'FST TT'!$C:$X,21,0),0)</f>
        <v>0</v>
      </c>
      <c r="N371" s="34">
        <f>VLOOKUP(B371,Master_Item!B:I,8,0)</f>
        <v>9.6</v>
      </c>
      <c r="O371" s="4">
        <f t="shared" si="52"/>
        <v>0</v>
      </c>
      <c r="P371" s="4">
        <f t="shared" si="53"/>
        <v>0</v>
      </c>
      <c r="Q371" s="4">
        <f t="shared" si="54"/>
        <v>0</v>
      </c>
      <c r="R371" s="4">
        <f t="shared" si="55"/>
        <v>0</v>
      </c>
      <c r="S371" s="4">
        <f t="shared" si="56"/>
        <v>0</v>
      </c>
      <c r="T371" s="4">
        <f t="shared" si="57"/>
        <v>0</v>
      </c>
      <c r="U371" s="4">
        <f t="shared" si="58"/>
        <v>0</v>
      </c>
      <c r="V371" s="4">
        <f t="shared" si="59"/>
        <v>0</v>
      </c>
      <c r="W371" s="4">
        <f t="shared" si="60"/>
        <v>0</v>
      </c>
      <c r="X371" s="4">
        <f t="shared" si="61"/>
        <v>0</v>
      </c>
    </row>
    <row r="372" spans="1:24">
      <c r="A372" s="13">
        <v>13</v>
      </c>
      <c r="B372" s="2">
        <v>310002906</v>
      </c>
      <c r="C372" s="1" t="s">
        <v>55</v>
      </c>
      <c r="D372" s="1" t="s">
        <v>122</v>
      </c>
      <c r="E372" s="12">
        <f>_xlfn.IFNA(VLOOKUP($B372,'FST OMT'!$C:$Y,$A372,0),0)</f>
        <v>0</v>
      </c>
      <c r="F372" s="12">
        <f>_xlfn.IFNA(VLOOKUP($B372,'FST CV'!$C:$Y,$A372,0),0)</f>
        <v>0</v>
      </c>
      <c r="G372" s="12">
        <f>_xlfn.IFNA(VLOOKUP($B372,'FST TT'!$C:$Y,$A372,0),0)</f>
        <v>0</v>
      </c>
      <c r="I372" s="4">
        <f>_xlfn.IFNA(VLOOKUP($B372,'FST OMT'!$C:$X,22,0),0)</f>
        <v>0</v>
      </c>
      <c r="J372" s="4">
        <f>_xlfn.IFNA(VLOOKUP($B372,'FST CV'!$C:$X,22,0),0)</f>
        <v>0</v>
      </c>
      <c r="K372" s="4">
        <f>_xlfn.IFNA(VLOOKUP($B372,'FST TT'!$C:$X,22,0),0)</f>
        <v>0</v>
      </c>
      <c r="N372" s="34">
        <f>VLOOKUP(B372,Master_Item!B:I,8,0)</f>
        <v>9.6</v>
      </c>
      <c r="O372" s="4">
        <f t="shared" si="52"/>
        <v>0</v>
      </c>
      <c r="P372" s="4">
        <f t="shared" si="53"/>
        <v>0</v>
      </c>
      <c r="Q372" s="4">
        <f t="shared" si="54"/>
        <v>0</v>
      </c>
      <c r="R372" s="4">
        <f t="shared" si="55"/>
        <v>0</v>
      </c>
      <c r="S372" s="4">
        <f t="shared" si="56"/>
        <v>0</v>
      </c>
      <c r="T372" s="4">
        <f t="shared" si="57"/>
        <v>0</v>
      </c>
      <c r="U372" s="4">
        <f t="shared" si="58"/>
        <v>0</v>
      </c>
      <c r="V372" s="4">
        <f t="shared" si="59"/>
        <v>0</v>
      </c>
      <c r="W372" s="4">
        <f t="shared" si="60"/>
        <v>0</v>
      </c>
      <c r="X372" s="4">
        <f t="shared" si="61"/>
        <v>0</v>
      </c>
    </row>
    <row r="373" spans="1:24">
      <c r="A373" s="13">
        <v>11</v>
      </c>
      <c r="B373" s="2">
        <v>310002906</v>
      </c>
      <c r="C373" s="1" t="s">
        <v>55</v>
      </c>
      <c r="D373" s="1" t="s">
        <v>123</v>
      </c>
      <c r="H373" s="4">
        <f>_xlfn.IFNA(VLOOKUP(B373,'FST MT'!A:M,$A373,0),0)</f>
        <v>405.38483345145289</v>
      </c>
      <c r="I373" s="1"/>
      <c r="J373" s="1"/>
      <c r="K373" s="1"/>
      <c r="L373" s="4">
        <f>_xlfn.IFNA(VLOOKUP(B373,'FST MT'!C:BP,66,0),0)</f>
        <v>0</v>
      </c>
      <c r="N373" s="34">
        <f>VLOOKUP(B373,Master_Item!B:I,8,0)</f>
        <v>9.6</v>
      </c>
      <c r="O373" s="4">
        <f t="shared" si="52"/>
        <v>0</v>
      </c>
      <c r="P373" s="4">
        <f t="shared" si="53"/>
        <v>0</v>
      </c>
      <c r="Q373" s="4">
        <f t="shared" si="54"/>
        <v>0</v>
      </c>
      <c r="R373" s="4">
        <f t="shared" si="55"/>
        <v>3891.6944011339474</v>
      </c>
      <c r="S373" s="4">
        <f t="shared" si="56"/>
        <v>3891.6944011339474</v>
      </c>
      <c r="T373" s="4">
        <f t="shared" si="57"/>
        <v>0</v>
      </c>
      <c r="U373" s="4">
        <f t="shared" si="58"/>
        <v>0</v>
      </c>
      <c r="V373" s="4">
        <f t="shared" si="59"/>
        <v>0</v>
      </c>
      <c r="W373" s="4">
        <f t="shared" si="60"/>
        <v>0</v>
      </c>
      <c r="X373" s="4">
        <f t="shared" si="61"/>
        <v>0</v>
      </c>
    </row>
    <row r="374" spans="1:24">
      <c r="A374" s="13">
        <v>6</v>
      </c>
      <c r="B374" s="2">
        <v>310002949</v>
      </c>
      <c r="C374" s="1" t="s">
        <v>20</v>
      </c>
      <c r="D374" s="1" t="s">
        <v>115</v>
      </c>
      <c r="E374" s="12">
        <f>_xlfn.IFNA(VLOOKUP($B374,'FST OMT'!$C:$Y,$A374,0),0)</f>
        <v>0</v>
      </c>
      <c r="F374" s="12">
        <f>_xlfn.IFNA(VLOOKUP($B374,'FST CV'!$C:$Y,$A374,0),0)</f>
        <v>30</v>
      </c>
      <c r="G374" s="12">
        <f>_xlfn.IFNA(VLOOKUP($B374,'FST TT'!$C:$Y,$A374,0),0)</f>
        <v>188</v>
      </c>
      <c r="I374" s="4">
        <f>_xlfn.IFNA(VLOOKUP($B374,'FST OMT'!$C:$X,15,0),0)</f>
        <v>0</v>
      </c>
      <c r="J374" s="4">
        <f>_xlfn.IFNA(VLOOKUP($B374,'FST CV'!$C:$X,15,0),0)</f>
        <v>30</v>
      </c>
      <c r="K374" s="4">
        <f>_xlfn.IFNA(VLOOKUP($B374,'FST TT'!$C:$X,15,0),0)</f>
        <v>188</v>
      </c>
      <c r="N374" s="34">
        <f>VLOOKUP(B374,Master_Item!B:I,8,0)</f>
        <v>6.4799999999999995</v>
      </c>
      <c r="O374" s="4">
        <f t="shared" si="52"/>
        <v>0</v>
      </c>
      <c r="P374" s="4">
        <f t="shared" si="53"/>
        <v>194.39999999999998</v>
      </c>
      <c r="Q374" s="4">
        <f t="shared" si="54"/>
        <v>1218.24</v>
      </c>
      <c r="R374" s="4">
        <f t="shared" si="55"/>
        <v>0</v>
      </c>
      <c r="S374" s="4">
        <f t="shared" si="56"/>
        <v>1412.6399999999999</v>
      </c>
      <c r="T374" s="4">
        <f t="shared" si="57"/>
        <v>0</v>
      </c>
      <c r="U374" s="4">
        <f t="shared" si="58"/>
        <v>194.39999999999998</v>
      </c>
      <c r="V374" s="4">
        <f t="shared" si="59"/>
        <v>1218.24</v>
      </c>
      <c r="W374" s="4">
        <f t="shared" si="60"/>
        <v>0</v>
      </c>
      <c r="X374" s="4">
        <f t="shared" si="61"/>
        <v>1412.6399999999999</v>
      </c>
    </row>
    <row r="375" spans="1:24">
      <c r="A375" s="13">
        <v>7</v>
      </c>
      <c r="B375" s="2">
        <v>310002949</v>
      </c>
      <c r="C375" s="1" t="s">
        <v>20</v>
      </c>
      <c r="D375" s="1" t="s">
        <v>116</v>
      </c>
      <c r="E375" s="12">
        <f>_xlfn.IFNA(VLOOKUP($B375,'FST OMT'!$C:$Y,$A375,0),0)</f>
        <v>438</v>
      </c>
      <c r="F375" s="12">
        <f>_xlfn.IFNA(VLOOKUP($B375,'FST CV'!$C:$Y,$A375,0),0)</f>
        <v>0</v>
      </c>
      <c r="G375" s="12">
        <f>_xlfn.IFNA(VLOOKUP($B375,'FST TT'!$C:$Y,$A375,0),0)</f>
        <v>320</v>
      </c>
      <c r="I375" s="4">
        <f>_xlfn.IFNA(VLOOKUP($B375,'FST OMT'!$C:$X,16,0),0)</f>
        <v>879</v>
      </c>
      <c r="J375" s="4">
        <f>_xlfn.IFNA(VLOOKUP($B375,'FST CV'!$C:$X,16,0),0)</f>
        <v>0</v>
      </c>
      <c r="K375" s="4">
        <f>_xlfn.IFNA(VLOOKUP($B375,'FST TT'!$C:$X,16,0),0)</f>
        <v>510</v>
      </c>
      <c r="N375" s="34">
        <f>VLOOKUP(B375,Master_Item!B:I,8,0)</f>
        <v>6.4799999999999995</v>
      </c>
      <c r="O375" s="4">
        <f t="shared" si="52"/>
        <v>2838.24</v>
      </c>
      <c r="P375" s="4">
        <f t="shared" si="53"/>
        <v>0</v>
      </c>
      <c r="Q375" s="4">
        <f t="shared" si="54"/>
        <v>2073.6</v>
      </c>
      <c r="R375" s="4">
        <f t="shared" si="55"/>
        <v>0</v>
      </c>
      <c r="S375" s="4">
        <f t="shared" si="56"/>
        <v>4911.84</v>
      </c>
      <c r="T375" s="4">
        <f t="shared" si="57"/>
        <v>5695.9199999999992</v>
      </c>
      <c r="U375" s="4">
        <f t="shared" si="58"/>
        <v>0</v>
      </c>
      <c r="V375" s="4">
        <f t="shared" si="59"/>
        <v>3304.7999999999997</v>
      </c>
      <c r="W375" s="4">
        <f t="shared" si="60"/>
        <v>0</v>
      </c>
      <c r="X375" s="4">
        <f t="shared" si="61"/>
        <v>9000.7199999999993</v>
      </c>
    </row>
    <row r="376" spans="1:24">
      <c r="A376" s="13">
        <v>8</v>
      </c>
      <c r="B376" s="2">
        <v>310002949</v>
      </c>
      <c r="C376" s="1" t="s">
        <v>20</v>
      </c>
      <c r="D376" s="1" t="s">
        <v>117</v>
      </c>
      <c r="E376" s="12">
        <f>_xlfn.IFNA(VLOOKUP($B376,'FST OMT'!$C:$Y,$A376,0),0)</f>
        <v>282</v>
      </c>
      <c r="F376" s="12">
        <f>_xlfn.IFNA(VLOOKUP($B376,'FST CV'!$C:$Y,$A376,0),0)</f>
        <v>0</v>
      </c>
      <c r="G376" s="12">
        <f>_xlfn.IFNA(VLOOKUP($B376,'FST TT'!$C:$Y,$A376,0),0)</f>
        <v>248</v>
      </c>
      <c r="I376" s="4">
        <f>_xlfn.IFNA(VLOOKUP($B376,'FST OMT'!$C:$X,17,0),0)</f>
        <v>392</v>
      </c>
      <c r="J376" s="4">
        <f>_xlfn.IFNA(VLOOKUP($B376,'FST CV'!$C:$X,17,0),0)</f>
        <v>0</v>
      </c>
      <c r="K376" s="4">
        <f>_xlfn.IFNA(VLOOKUP($B376,'FST TT'!$C:$X,17,0),0)</f>
        <v>270</v>
      </c>
      <c r="N376" s="34">
        <f>VLOOKUP(B376,Master_Item!B:I,8,0)</f>
        <v>6.4799999999999995</v>
      </c>
      <c r="O376" s="4">
        <f t="shared" si="52"/>
        <v>1827.36</v>
      </c>
      <c r="P376" s="4">
        <f t="shared" si="53"/>
        <v>0</v>
      </c>
      <c r="Q376" s="4">
        <f t="shared" si="54"/>
        <v>1607.04</v>
      </c>
      <c r="R376" s="4">
        <f t="shared" si="55"/>
        <v>0</v>
      </c>
      <c r="S376" s="4">
        <f t="shared" si="56"/>
        <v>3434.3999999999996</v>
      </c>
      <c r="T376" s="4">
        <f t="shared" si="57"/>
        <v>2540.16</v>
      </c>
      <c r="U376" s="4">
        <f t="shared" si="58"/>
        <v>0</v>
      </c>
      <c r="V376" s="4">
        <f t="shared" si="59"/>
        <v>1749.6</v>
      </c>
      <c r="W376" s="4">
        <f t="shared" si="60"/>
        <v>0</v>
      </c>
      <c r="X376" s="4">
        <f t="shared" si="61"/>
        <v>4289.76</v>
      </c>
    </row>
    <row r="377" spans="1:24">
      <c r="A377" s="13">
        <v>9</v>
      </c>
      <c r="B377" s="2">
        <v>310002949</v>
      </c>
      <c r="C377" s="1" t="s">
        <v>20</v>
      </c>
      <c r="D377" s="1" t="s">
        <v>118</v>
      </c>
      <c r="E377" s="12">
        <f>_xlfn.IFNA(VLOOKUP($B377,'FST OMT'!$C:$Y,$A377,0),0)</f>
        <v>223</v>
      </c>
      <c r="F377" s="12">
        <f>_xlfn.IFNA(VLOOKUP($B377,'FST CV'!$C:$Y,$A377,0),0)</f>
        <v>0</v>
      </c>
      <c r="G377" s="12">
        <f>_xlfn.IFNA(VLOOKUP($B377,'FST TT'!$C:$Y,$A377,0),0)</f>
        <v>125</v>
      </c>
      <c r="I377" s="4">
        <f>_xlfn.IFNA(VLOOKUP($B377,'FST OMT'!$C:$X,18,0),0)</f>
        <v>230</v>
      </c>
      <c r="J377" s="4">
        <f>_xlfn.IFNA(VLOOKUP($B377,'FST CV'!$C:$X,18,0),0)</f>
        <v>0</v>
      </c>
      <c r="K377" s="4">
        <f>_xlfn.IFNA(VLOOKUP($B377,'FST TT'!$C:$X,18,0),0)</f>
        <v>183</v>
      </c>
      <c r="N377" s="34">
        <f>VLOOKUP(B377,Master_Item!B:I,8,0)</f>
        <v>6.4799999999999995</v>
      </c>
      <c r="O377" s="4">
        <f t="shared" si="52"/>
        <v>1445.04</v>
      </c>
      <c r="P377" s="4">
        <f t="shared" si="53"/>
        <v>0</v>
      </c>
      <c r="Q377" s="4">
        <f t="shared" si="54"/>
        <v>809.99999999999989</v>
      </c>
      <c r="R377" s="4">
        <f t="shared" si="55"/>
        <v>0</v>
      </c>
      <c r="S377" s="4">
        <f t="shared" si="56"/>
        <v>2255.04</v>
      </c>
      <c r="T377" s="4">
        <f t="shared" si="57"/>
        <v>1490.3999999999999</v>
      </c>
      <c r="U377" s="4">
        <f t="shared" si="58"/>
        <v>0</v>
      </c>
      <c r="V377" s="4">
        <f t="shared" si="59"/>
        <v>1185.8399999999999</v>
      </c>
      <c r="W377" s="4">
        <f t="shared" si="60"/>
        <v>0</v>
      </c>
      <c r="X377" s="4">
        <f t="shared" si="61"/>
        <v>2676.24</v>
      </c>
    </row>
    <row r="378" spans="1:24">
      <c r="A378" s="13">
        <v>10</v>
      </c>
      <c r="B378" s="2">
        <v>310002949</v>
      </c>
      <c r="C378" s="1" t="s">
        <v>20</v>
      </c>
      <c r="D378" s="1" t="s">
        <v>119</v>
      </c>
      <c r="E378" s="12">
        <f>_xlfn.IFNA(VLOOKUP($B378,'FST OMT'!$C:$Y,$A378,0),0)</f>
        <v>60</v>
      </c>
      <c r="F378" s="12">
        <f>_xlfn.IFNA(VLOOKUP($B378,'FST CV'!$C:$Y,$A378,0),0)</f>
        <v>0</v>
      </c>
      <c r="G378" s="12">
        <f>_xlfn.IFNA(VLOOKUP($B378,'FST TT'!$C:$Y,$A378,0),0)</f>
        <v>68</v>
      </c>
      <c r="I378" s="4">
        <f>_xlfn.IFNA(VLOOKUP($B378,'FST OMT'!$C:$X,19,0),0)</f>
        <v>235</v>
      </c>
      <c r="J378" s="4">
        <f>_xlfn.IFNA(VLOOKUP($B378,'FST CV'!$C:$X,19,0),0)</f>
        <v>0</v>
      </c>
      <c r="K378" s="4">
        <f>_xlfn.IFNA(VLOOKUP($B378,'FST TT'!$C:$X,19,0),0)</f>
        <v>68</v>
      </c>
      <c r="N378" s="34">
        <f>VLOOKUP(B378,Master_Item!B:I,8,0)</f>
        <v>6.4799999999999995</v>
      </c>
      <c r="O378" s="4">
        <f t="shared" si="52"/>
        <v>388.79999999999995</v>
      </c>
      <c r="P378" s="4">
        <f t="shared" si="53"/>
        <v>0</v>
      </c>
      <c r="Q378" s="4">
        <f t="shared" si="54"/>
        <v>440.64</v>
      </c>
      <c r="R378" s="4">
        <f t="shared" si="55"/>
        <v>0</v>
      </c>
      <c r="S378" s="4">
        <f t="shared" si="56"/>
        <v>829.43999999999994</v>
      </c>
      <c r="T378" s="4">
        <f t="shared" si="57"/>
        <v>1522.8</v>
      </c>
      <c r="U378" s="4">
        <f t="shared" si="58"/>
        <v>0</v>
      </c>
      <c r="V378" s="4">
        <f t="shared" si="59"/>
        <v>440.64</v>
      </c>
      <c r="W378" s="4">
        <f t="shared" si="60"/>
        <v>0</v>
      </c>
      <c r="X378" s="4">
        <f t="shared" si="61"/>
        <v>1963.44</v>
      </c>
    </row>
    <row r="379" spans="1:24">
      <c r="A379" s="13">
        <v>11</v>
      </c>
      <c r="B379" s="2">
        <v>310002949</v>
      </c>
      <c r="C379" s="1" t="s">
        <v>20</v>
      </c>
      <c r="D379" s="1" t="s">
        <v>120</v>
      </c>
      <c r="E379" s="12">
        <f>_xlfn.IFNA(VLOOKUP($B379,'FST OMT'!$C:$Y,$A379,0),0)</f>
        <v>379</v>
      </c>
      <c r="F379" s="12">
        <f>_xlfn.IFNA(VLOOKUP($B379,'FST CV'!$C:$Y,$A379,0),0)</f>
        <v>0</v>
      </c>
      <c r="G379" s="12">
        <f>_xlfn.IFNA(VLOOKUP($B379,'FST TT'!$C:$Y,$A379,0),0)</f>
        <v>89</v>
      </c>
      <c r="I379" s="4">
        <f>_xlfn.IFNA(VLOOKUP($B379,'FST OMT'!$C:$X,20,0),0)</f>
        <v>265</v>
      </c>
      <c r="J379" s="4">
        <f>_xlfn.IFNA(VLOOKUP($B379,'FST CV'!$C:$X,20,0),0)</f>
        <v>0</v>
      </c>
      <c r="K379" s="4">
        <f>_xlfn.IFNA(VLOOKUP($B379,'FST TT'!$C:$X,20,0),0)</f>
        <v>112</v>
      </c>
      <c r="N379" s="34">
        <f>VLOOKUP(B379,Master_Item!B:I,8,0)</f>
        <v>6.4799999999999995</v>
      </c>
      <c r="O379" s="4">
        <f t="shared" si="52"/>
        <v>2455.9199999999996</v>
      </c>
      <c r="P379" s="4">
        <f t="shared" si="53"/>
        <v>0</v>
      </c>
      <c r="Q379" s="4">
        <f t="shared" si="54"/>
        <v>576.71999999999991</v>
      </c>
      <c r="R379" s="4">
        <f t="shared" si="55"/>
        <v>0</v>
      </c>
      <c r="S379" s="4">
        <f t="shared" si="56"/>
        <v>3032.6399999999994</v>
      </c>
      <c r="T379" s="4">
        <f t="shared" si="57"/>
        <v>1717.1999999999998</v>
      </c>
      <c r="U379" s="4">
        <f t="shared" si="58"/>
        <v>0</v>
      </c>
      <c r="V379" s="4">
        <f t="shared" si="59"/>
        <v>725.76</v>
      </c>
      <c r="W379" s="4">
        <f t="shared" si="60"/>
        <v>0</v>
      </c>
      <c r="X379" s="4">
        <f t="shared" si="61"/>
        <v>2442.96</v>
      </c>
    </row>
    <row r="380" spans="1:24">
      <c r="A380" s="13">
        <v>12</v>
      </c>
      <c r="B380" s="2">
        <v>310002949</v>
      </c>
      <c r="C380" s="1" t="s">
        <v>20</v>
      </c>
      <c r="D380" s="1" t="s">
        <v>121</v>
      </c>
      <c r="E380" s="12">
        <f>_xlfn.IFNA(VLOOKUP($B380,'FST OMT'!$C:$Y,$A380,0),0)</f>
        <v>230</v>
      </c>
      <c r="F380" s="12">
        <f>_xlfn.IFNA(VLOOKUP($B380,'FST CV'!$C:$Y,$A380,0),0)</f>
        <v>15</v>
      </c>
      <c r="G380" s="12">
        <f>_xlfn.IFNA(VLOOKUP($B380,'FST TT'!$C:$Y,$A380,0),0)</f>
        <v>346</v>
      </c>
      <c r="I380" s="4">
        <f>_xlfn.IFNA(VLOOKUP($B380,'FST OMT'!$C:$X,21,0),0)</f>
        <v>225</v>
      </c>
      <c r="J380" s="4">
        <f>_xlfn.IFNA(VLOOKUP($B380,'FST CV'!$C:$X,21,0),0)</f>
        <v>15</v>
      </c>
      <c r="K380" s="4">
        <f>_xlfn.IFNA(VLOOKUP($B380,'FST TT'!$C:$X,21,0),0)</f>
        <v>346</v>
      </c>
      <c r="N380" s="34">
        <f>VLOOKUP(B380,Master_Item!B:I,8,0)</f>
        <v>6.4799999999999995</v>
      </c>
      <c r="O380" s="4">
        <f t="shared" si="52"/>
        <v>1490.3999999999999</v>
      </c>
      <c r="P380" s="4">
        <f t="shared" si="53"/>
        <v>97.199999999999989</v>
      </c>
      <c r="Q380" s="4">
        <f t="shared" si="54"/>
        <v>2242.08</v>
      </c>
      <c r="R380" s="4">
        <f t="shared" si="55"/>
        <v>0</v>
      </c>
      <c r="S380" s="4">
        <f t="shared" si="56"/>
        <v>3829.68</v>
      </c>
      <c r="T380" s="4">
        <f t="shared" si="57"/>
        <v>1458</v>
      </c>
      <c r="U380" s="4">
        <f t="shared" si="58"/>
        <v>97.199999999999989</v>
      </c>
      <c r="V380" s="4">
        <f t="shared" si="59"/>
        <v>2242.08</v>
      </c>
      <c r="W380" s="4">
        <f t="shared" si="60"/>
        <v>0</v>
      </c>
      <c r="X380" s="4">
        <f t="shared" si="61"/>
        <v>3797.2799999999997</v>
      </c>
    </row>
    <row r="381" spans="1:24">
      <c r="A381" s="13">
        <v>13</v>
      </c>
      <c r="B381" s="2">
        <v>310002949</v>
      </c>
      <c r="C381" s="1" t="s">
        <v>20</v>
      </c>
      <c r="D381" s="1" t="s">
        <v>122</v>
      </c>
      <c r="E381" s="12">
        <f>_xlfn.IFNA(VLOOKUP($B381,'FST OMT'!$C:$Y,$A381,0),0)</f>
        <v>620</v>
      </c>
      <c r="F381" s="12">
        <f>_xlfn.IFNA(VLOOKUP($B381,'FST CV'!$C:$Y,$A381,0),0)</f>
        <v>3</v>
      </c>
      <c r="G381" s="12">
        <f>_xlfn.IFNA(VLOOKUP($B381,'FST TT'!$C:$Y,$A381,0),0)</f>
        <v>260</v>
      </c>
      <c r="I381" s="4">
        <f>_xlfn.IFNA(VLOOKUP($B381,'FST OMT'!$C:$X,22,0),0)</f>
        <v>645</v>
      </c>
      <c r="J381" s="4">
        <f>_xlfn.IFNA(VLOOKUP($B381,'FST CV'!$C:$X,22,0),0)</f>
        <v>3</v>
      </c>
      <c r="K381" s="4">
        <f>_xlfn.IFNA(VLOOKUP($B381,'FST TT'!$C:$X,22,0),0)</f>
        <v>330</v>
      </c>
      <c r="N381" s="34">
        <f>VLOOKUP(B381,Master_Item!B:I,8,0)</f>
        <v>6.4799999999999995</v>
      </c>
      <c r="O381" s="4">
        <f t="shared" si="52"/>
        <v>4017.6</v>
      </c>
      <c r="P381" s="4">
        <f t="shared" si="53"/>
        <v>19.439999999999998</v>
      </c>
      <c r="Q381" s="4">
        <f t="shared" si="54"/>
        <v>1684.8</v>
      </c>
      <c r="R381" s="4">
        <f t="shared" si="55"/>
        <v>0</v>
      </c>
      <c r="S381" s="4">
        <f t="shared" si="56"/>
        <v>5721.84</v>
      </c>
      <c r="T381" s="4">
        <f t="shared" si="57"/>
        <v>4179.5999999999995</v>
      </c>
      <c r="U381" s="4">
        <f t="shared" si="58"/>
        <v>19.439999999999998</v>
      </c>
      <c r="V381" s="4">
        <f t="shared" si="59"/>
        <v>2138.3999999999996</v>
      </c>
      <c r="W381" s="4">
        <f t="shared" si="60"/>
        <v>0</v>
      </c>
      <c r="X381" s="4">
        <f t="shared" si="61"/>
        <v>6337.4399999999987</v>
      </c>
    </row>
    <row r="382" spans="1:24">
      <c r="A382" s="13">
        <v>11</v>
      </c>
      <c r="B382" s="2">
        <v>310002949</v>
      </c>
      <c r="C382" s="1" t="s">
        <v>20</v>
      </c>
      <c r="D382" s="1" t="s">
        <v>123</v>
      </c>
      <c r="H382" s="4">
        <f>_xlfn.IFNA(VLOOKUP(B382,'FST MT'!A:M,$A382,0),0)</f>
        <v>1044</v>
      </c>
      <c r="I382" s="1"/>
      <c r="J382" s="1"/>
      <c r="K382" s="1"/>
      <c r="L382" s="4">
        <f>_xlfn.IFNA(VLOOKUP(B382,'FST MT'!C:BP,66,0),0)</f>
        <v>0</v>
      </c>
      <c r="N382" s="34">
        <f>VLOOKUP(B382,Master_Item!B:I,8,0)</f>
        <v>6.4799999999999995</v>
      </c>
      <c r="O382" s="4">
        <f t="shared" si="52"/>
        <v>0</v>
      </c>
      <c r="P382" s="4">
        <f t="shared" si="53"/>
        <v>0</v>
      </c>
      <c r="Q382" s="4">
        <f t="shared" si="54"/>
        <v>0</v>
      </c>
      <c r="R382" s="4">
        <f t="shared" si="55"/>
        <v>6765.12</v>
      </c>
      <c r="S382" s="4">
        <f t="shared" si="56"/>
        <v>6765.12</v>
      </c>
      <c r="T382" s="4">
        <f t="shared" si="57"/>
        <v>0</v>
      </c>
      <c r="U382" s="4">
        <f t="shared" si="58"/>
        <v>0</v>
      </c>
      <c r="V382" s="4">
        <f t="shared" si="59"/>
        <v>0</v>
      </c>
      <c r="W382" s="4">
        <f t="shared" si="60"/>
        <v>0</v>
      </c>
      <c r="X382" s="4">
        <f t="shared" si="61"/>
        <v>0</v>
      </c>
    </row>
    <row r="383" spans="1:24">
      <c r="A383" s="13">
        <v>6</v>
      </c>
      <c r="B383" s="2">
        <v>310002950</v>
      </c>
      <c r="C383" s="1" t="s">
        <v>21</v>
      </c>
      <c r="D383" s="1" t="s">
        <v>115</v>
      </c>
      <c r="E383" s="12">
        <f>_xlfn.IFNA(VLOOKUP($B383,'FST OMT'!$C:$Y,$A383,0),0)</f>
        <v>0</v>
      </c>
      <c r="F383" s="12">
        <f>_xlfn.IFNA(VLOOKUP($B383,'FST CV'!$C:$Y,$A383,0),0)</f>
        <v>0</v>
      </c>
      <c r="G383" s="12">
        <f>_xlfn.IFNA(VLOOKUP($B383,'FST TT'!$C:$Y,$A383,0),0)</f>
        <v>0</v>
      </c>
      <c r="I383" s="4">
        <f>_xlfn.IFNA(VLOOKUP($B383,'FST OMT'!$C:$X,15,0),0)</f>
        <v>0</v>
      </c>
      <c r="J383" s="4">
        <f>_xlfn.IFNA(VLOOKUP($B383,'FST CV'!$C:$X,15,0),0)</f>
        <v>0</v>
      </c>
      <c r="K383" s="4">
        <f>_xlfn.IFNA(VLOOKUP($B383,'FST TT'!$C:$X,15,0),0)</f>
        <v>0</v>
      </c>
      <c r="N383" s="34">
        <f>VLOOKUP(B383,Master_Item!B:I,8,0)</f>
        <v>6.4799999999999995</v>
      </c>
      <c r="O383" s="4">
        <f t="shared" si="52"/>
        <v>0</v>
      </c>
      <c r="P383" s="4">
        <f t="shared" si="53"/>
        <v>0</v>
      </c>
      <c r="Q383" s="4">
        <f t="shared" si="54"/>
        <v>0</v>
      </c>
      <c r="R383" s="4">
        <f t="shared" si="55"/>
        <v>0</v>
      </c>
      <c r="S383" s="4">
        <f t="shared" si="56"/>
        <v>0</v>
      </c>
      <c r="T383" s="4">
        <f t="shared" si="57"/>
        <v>0</v>
      </c>
      <c r="U383" s="4">
        <f t="shared" si="58"/>
        <v>0</v>
      </c>
      <c r="V383" s="4">
        <f t="shared" si="59"/>
        <v>0</v>
      </c>
      <c r="W383" s="4">
        <f t="shared" si="60"/>
        <v>0</v>
      </c>
      <c r="X383" s="4">
        <f t="shared" si="61"/>
        <v>0</v>
      </c>
    </row>
    <row r="384" spans="1:24">
      <c r="A384" s="13">
        <v>7</v>
      </c>
      <c r="B384" s="2">
        <v>310002950</v>
      </c>
      <c r="C384" s="1" t="s">
        <v>21</v>
      </c>
      <c r="D384" s="1" t="s">
        <v>116</v>
      </c>
      <c r="E384" s="12">
        <f>_xlfn.IFNA(VLOOKUP($B384,'FST OMT'!$C:$Y,$A384,0),0)</f>
        <v>0</v>
      </c>
      <c r="F384" s="12">
        <f>_xlfn.IFNA(VLOOKUP($B384,'FST CV'!$C:$Y,$A384,0),0)</f>
        <v>0</v>
      </c>
      <c r="G384" s="12">
        <f>_xlfn.IFNA(VLOOKUP($B384,'FST TT'!$C:$Y,$A384,0),0)</f>
        <v>0</v>
      </c>
      <c r="I384" s="4">
        <f>_xlfn.IFNA(VLOOKUP($B384,'FST OMT'!$C:$X,16,0),0)</f>
        <v>0</v>
      </c>
      <c r="J384" s="4">
        <f>_xlfn.IFNA(VLOOKUP($B384,'FST CV'!$C:$X,16,0),0)</f>
        <v>0</v>
      </c>
      <c r="K384" s="4">
        <f>_xlfn.IFNA(VLOOKUP($B384,'FST TT'!$C:$X,16,0),0)</f>
        <v>0</v>
      </c>
      <c r="N384" s="34">
        <f>VLOOKUP(B384,Master_Item!B:I,8,0)</f>
        <v>6.4799999999999995</v>
      </c>
      <c r="O384" s="4">
        <f t="shared" si="52"/>
        <v>0</v>
      </c>
      <c r="P384" s="4">
        <f t="shared" si="53"/>
        <v>0</v>
      </c>
      <c r="Q384" s="4">
        <f t="shared" si="54"/>
        <v>0</v>
      </c>
      <c r="R384" s="4">
        <f t="shared" si="55"/>
        <v>0</v>
      </c>
      <c r="S384" s="4">
        <f t="shared" si="56"/>
        <v>0</v>
      </c>
      <c r="T384" s="4">
        <f t="shared" si="57"/>
        <v>0</v>
      </c>
      <c r="U384" s="4">
        <f t="shared" si="58"/>
        <v>0</v>
      </c>
      <c r="V384" s="4">
        <f t="shared" si="59"/>
        <v>0</v>
      </c>
      <c r="W384" s="4">
        <f t="shared" si="60"/>
        <v>0</v>
      </c>
      <c r="X384" s="4">
        <f t="shared" si="61"/>
        <v>0</v>
      </c>
    </row>
    <row r="385" spans="1:24">
      <c r="A385" s="13">
        <v>8</v>
      </c>
      <c r="B385" s="2">
        <v>310002950</v>
      </c>
      <c r="C385" s="1" t="s">
        <v>21</v>
      </c>
      <c r="D385" s="1" t="s">
        <v>117</v>
      </c>
      <c r="E385" s="12">
        <f>_xlfn.IFNA(VLOOKUP($B385,'FST OMT'!$C:$Y,$A385,0),0)</f>
        <v>0</v>
      </c>
      <c r="F385" s="12">
        <f>_xlfn.IFNA(VLOOKUP($B385,'FST CV'!$C:$Y,$A385,0),0)</f>
        <v>0</v>
      </c>
      <c r="G385" s="12">
        <f>_xlfn.IFNA(VLOOKUP($B385,'FST TT'!$C:$Y,$A385,0),0)</f>
        <v>0</v>
      </c>
      <c r="I385" s="4">
        <f>_xlfn.IFNA(VLOOKUP($B385,'FST OMT'!$C:$X,17,0),0)</f>
        <v>0</v>
      </c>
      <c r="J385" s="4">
        <f>_xlfn.IFNA(VLOOKUP($B385,'FST CV'!$C:$X,17,0),0)</f>
        <v>0</v>
      </c>
      <c r="K385" s="4">
        <f>_xlfn.IFNA(VLOOKUP($B385,'FST TT'!$C:$X,17,0),0)</f>
        <v>0</v>
      </c>
      <c r="N385" s="34">
        <f>VLOOKUP(B385,Master_Item!B:I,8,0)</f>
        <v>6.4799999999999995</v>
      </c>
      <c r="O385" s="4">
        <f t="shared" si="52"/>
        <v>0</v>
      </c>
      <c r="P385" s="4">
        <f t="shared" si="53"/>
        <v>0</v>
      </c>
      <c r="Q385" s="4">
        <f t="shared" si="54"/>
        <v>0</v>
      </c>
      <c r="R385" s="4">
        <f t="shared" si="55"/>
        <v>0</v>
      </c>
      <c r="S385" s="4">
        <f t="shared" si="56"/>
        <v>0</v>
      </c>
      <c r="T385" s="4">
        <f t="shared" si="57"/>
        <v>0</v>
      </c>
      <c r="U385" s="4">
        <f t="shared" si="58"/>
        <v>0</v>
      </c>
      <c r="V385" s="4">
        <f t="shared" si="59"/>
        <v>0</v>
      </c>
      <c r="W385" s="4">
        <f t="shared" si="60"/>
        <v>0</v>
      </c>
      <c r="X385" s="4">
        <f t="shared" si="61"/>
        <v>0</v>
      </c>
    </row>
    <row r="386" spans="1:24">
      <c r="A386" s="13">
        <v>9</v>
      </c>
      <c r="B386" s="2">
        <v>310002950</v>
      </c>
      <c r="C386" s="1" t="s">
        <v>21</v>
      </c>
      <c r="D386" s="1" t="s">
        <v>118</v>
      </c>
      <c r="E386" s="12">
        <f>_xlfn.IFNA(VLOOKUP($B386,'FST OMT'!$C:$Y,$A386,0),0)</f>
        <v>0</v>
      </c>
      <c r="F386" s="12">
        <f>_xlfn.IFNA(VLOOKUP($B386,'FST CV'!$C:$Y,$A386,0),0)</f>
        <v>0</v>
      </c>
      <c r="G386" s="12">
        <f>_xlfn.IFNA(VLOOKUP($B386,'FST TT'!$C:$Y,$A386,0),0)</f>
        <v>0</v>
      </c>
      <c r="I386" s="4">
        <f>_xlfn.IFNA(VLOOKUP($B386,'FST OMT'!$C:$X,18,0),0)</f>
        <v>0</v>
      </c>
      <c r="J386" s="4">
        <f>_xlfn.IFNA(VLOOKUP($B386,'FST CV'!$C:$X,18,0),0)</f>
        <v>0</v>
      </c>
      <c r="K386" s="4">
        <f>_xlfn.IFNA(VLOOKUP($B386,'FST TT'!$C:$X,18,0),0)</f>
        <v>0</v>
      </c>
      <c r="N386" s="34">
        <f>VLOOKUP(B386,Master_Item!B:I,8,0)</f>
        <v>6.4799999999999995</v>
      </c>
      <c r="O386" s="4">
        <f t="shared" si="52"/>
        <v>0</v>
      </c>
      <c r="P386" s="4">
        <f t="shared" si="53"/>
        <v>0</v>
      </c>
      <c r="Q386" s="4">
        <f t="shared" si="54"/>
        <v>0</v>
      </c>
      <c r="R386" s="4">
        <f t="shared" si="55"/>
        <v>0</v>
      </c>
      <c r="S386" s="4">
        <f t="shared" si="56"/>
        <v>0</v>
      </c>
      <c r="T386" s="4">
        <f t="shared" si="57"/>
        <v>0</v>
      </c>
      <c r="U386" s="4">
        <f t="shared" si="58"/>
        <v>0</v>
      </c>
      <c r="V386" s="4">
        <f t="shared" si="59"/>
        <v>0</v>
      </c>
      <c r="W386" s="4">
        <f t="shared" si="60"/>
        <v>0</v>
      </c>
      <c r="X386" s="4">
        <f t="shared" si="61"/>
        <v>0</v>
      </c>
    </row>
    <row r="387" spans="1:24">
      <c r="A387" s="13">
        <v>10</v>
      </c>
      <c r="B387" s="2">
        <v>310002950</v>
      </c>
      <c r="C387" s="1" t="s">
        <v>21</v>
      </c>
      <c r="D387" s="1" t="s">
        <v>119</v>
      </c>
      <c r="E387" s="12">
        <f>_xlfn.IFNA(VLOOKUP($B387,'FST OMT'!$C:$Y,$A387,0),0)</f>
        <v>0</v>
      </c>
      <c r="F387" s="12">
        <f>_xlfn.IFNA(VLOOKUP($B387,'FST CV'!$C:$Y,$A387,0),0)</f>
        <v>0</v>
      </c>
      <c r="G387" s="12">
        <f>_xlfn.IFNA(VLOOKUP($B387,'FST TT'!$C:$Y,$A387,0),0)</f>
        <v>0</v>
      </c>
      <c r="I387" s="4">
        <f>_xlfn.IFNA(VLOOKUP($B387,'FST OMT'!$C:$X,19,0),0)</f>
        <v>0</v>
      </c>
      <c r="J387" s="4">
        <f>_xlfn.IFNA(VLOOKUP($B387,'FST CV'!$C:$X,19,0),0)</f>
        <v>0</v>
      </c>
      <c r="K387" s="4">
        <f>_xlfn.IFNA(VLOOKUP($B387,'FST TT'!$C:$X,19,0),0)</f>
        <v>0</v>
      </c>
      <c r="N387" s="34">
        <f>VLOOKUP(B387,Master_Item!B:I,8,0)</f>
        <v>6.4799999999999995</v>
      </c>
      <c r="O387" s="4">
        <f t="shared" si="52"/>
        <v>0</v>
      </c>
      <c r="P387" s="4">
        <f t="shared" si="53"/>
        <v>0</v>
      </c>
      <c r="Q387" s="4">
        <f t="shared" si="54"/>
        <v>0</v>
      </c>
      <c r="R387" s="4">
        <f t="shared" si="55"/>
        <v>0</v>
      </c>
      <c r="S387" s="4">
        <f t="shared" si="56"/>
        <v>0</v>
      </c>
      <c r="T387" s="4">
        <f t="shared" si="57"/>
        <v>0</v>
      </c>
      <c r="U387" s="4">
        <f t="shared" si="58"/>
        <v>0</v>
      </c>
      <c r="V387" s="4">
        <f t="shared" si="59"/>
        <v>0</v>
      </c>
      <c r="W387" s="4">
        <f t="shared" si="60"/>
        <v>0</v>
      </c>
      <c r="X387" s="4">
        <f t="shared" si="61"/>
        <v>0</v>
      </c>
    </row>
    <row r="388" spans="1:24">
      <c r="A388" s="13">
        <v>11</v>
      </c>
      <c r="B388" s="2">
        <v>310002950</v>
      </c>
      <c r="C388" s="1" t="s">
        <v>21</v>
      </c>
      <c r="D388" s="1" t="s">
        <v>120</v>
      </c>
      <c r="E388" s="12">
        <f>_xlfn.IFNA(VLOOKUP($B388,'FST OMT'!$C:$Y,$A388,0),0)</f>
        <v>0</v>
      </c>
      <c r="F388" s="12">
        <f>_xlfn.IFNA(VLOOKUP($B388,'FST CV'!$C:$Y,$A388,0),0)</f>
        <v>0</v>
      </c>
      <c r="G388" s="12">
        <f>_xlfn.IFNA(VLOOKUP($B388,'FST TT'!$C:$Y,$A388,0),0)</f>
        <v>0</v>
      </c>
      <c r="I388" s="4">
        <f>_xlfn.IFNA(VLOOKUP($B388,'FST OMT'!$C:$X,20,0),0)</f>
        <v>0</v>
      </c>
      <c r="J388" s="4">
        <f>_xlfn.IFNA(VLOOKUP($B388,'FST CV'!$C:$X,20,0),0)</f>
        <v>0</v>
      </c>
      <c r="K388" s="4">
        <f>_xlfn.IFNA(VLOOKUP($B388,'FST TT'!$C:$X,20,0),0)</f>
        <v>0</v>
      </c>
      <c r="N388" s="34">
        <f>VLOOKUP(B388,Master_Item!B:I,8,0)</f>
        <v>6.4799999999999995</v>
      </c>
      <c r="O388" s="4">
        <f t="shared" si="52"/>
        <v>0</v>
      </c>
      <c r="P388" s="4">
        <f t="shared" si="53"/>
        <v>0</v>
      </c>
      <c r="Q388" s="4">
        <f t="shared" si="54"/>
        <v>0</v>
      </c>
      <c r="R388" s="4">
        <f t="shared" si="55"/>
        <v>0</v>
      </c>
      <c r="S388" s="4">
        <f t="shared" si="56"/>
        <v>0</v>
      </c>
      <c r="T388" s="4">
        <f t="shared" si="57"/>
        <v>0</v>
      </c>
      <c r="U388" s="4">
        <f t="shared" si="58"/>
        <v>0</v>
      </c>
      <c r="V388" s="4">
        <f t="shared" si="59"/>
        <v>0</v>
      </c>
      <c r="W388" s="4">
        <f t="shared" si="60"/>
        <v>0</v>
      </c>
      <c r="X388" s="4">
        <f t="shared" si="61"/>
        <v>0</v>
      </c>
    </row>
    <row r="389" spans="1:24">
      <c r="A389" s="13">
        <v>12</v>
      </c>
      <c r="B389" s="2">
        <v>310002950</v>
      </c>
      <c r="C389" s="1" t="s">
        <v>21</v>
      </c>
      <c r="D389" s="1" t="s">
        <v>121</v>
      </c>
      <c r="E389" s="12">
        <f>_xlfn.IFNA(VLOOKUP($B389,'FST OMT'!$C:$Y,$A389,0),0)</f>
        <v>0</v>
      </c>
      <c r="F389" s="12">
        <f>_xlfn.IFNA(VLOOKUP($B389,'FST CV'!$C:$Y,$A389,0),0)</f>
        <v>0</v>
      </c>
      <c r="G389" s="12">
        <f>_xlfn.IFNA(VLOOKUP($B389,'FST TT'!$C:$Y,$A389,0),0)</f>
        <v>0</v>
      </c>
      <c r="I389" s="4">
        <f>_xlfn.IFNA(VLOOKUP($B389,'FST OMT'!$C:$X,21,0),0)</f>
        <v>0</v>
      </c>
      <c r="J389" s="4">
        <f>_xlfn.IFNA(VLOOKUP($B389,'FST CV'!$C:$X,21,0),0)</f>
        <v>0</v>
      </c>
      <c r="K389" s="4">
        <f>_xlfn.IFNA(VLOOKUP($B389,'FST TT'!$C:$X,21,0),0)</f>
        <v>0</v>
      </c>
      <c r="N389" s="34">
        <f>VLOOKUP(B389,Master_Item!B:I,8,0)</f>
        <v>6.4799999999999995</v>
      </c>
      <c r="O389" s="4">
        <f t="shared" si="52"/>
        <v>0</v>
      </c>
      <c r="P389" s="4">
        <f t="shared" si="53"/>
        <v>0</v>
      </c>
      <c r="Q389" s="4">
        <f t="shared" si="54"/>
        <v>0</v>
      </c>
      <c r="R389" s="4">
        <f t="shared" si="55"/>
        <v>0</v>
      </c>
      <c r="S389" s="4">
        <f t="shared" si="56"/>
        <v>0</v>
      </c>
      <c r="T389" s="4">
        <f t="shared" si="57"/>
        <v>0</v>
      </c>
      <c r="U389" s="4">
        <f t="shared" si="58"/>
        <v>0</v>
      </c>
      <c r="V389" s="4">
        <f t="shared" si="59"/>
        <v>0</v>
      </c>
      <c r="W389" s="4">
        <f t="shared" si="60"/>
        <v>0</v>
      </c>
      <c r="X389" s="4">
        <f t="shared" si="61"/>
        <v>0</v>
      </c>
    </row>
    <row r="390" spans="1:24">
      <c r="A390" s="13">
        <v>13</v>
      </c>
      <c r="B390" s="2">
        <v>310002950</v>
      </c>
      <c r="C390" s="1" t="s">
        <v>21</v>
      </c>
      <c r="D390" s="1" t="s">
        <v>122</v>
      </c>
      <c r="E390" s="12">
        <f>_xlfn.IFNA(VLOOKUP($B390,'FST OMT'!$C:$Y,$A390,0),0)</f>
        <v>0</v>
      </c>
      <c r="F390" s="12">
        <f>_xlfn.IFNA(VLOOKUP($B390,'FST CV'!$C:$Y,$A390,0),0)</f>
        <v>0</v>
      </c>
      <c r="G390" s="12">
        <f>_xlfn.IFNA(VLOOKUP($B390,'FST TT'!$C:$Y,$A390,0),0)</f>
        <v>0</v>
      </c>
      <c r="I390" s="4">
        <f>_xlfn.IFNA(VLOOKUP($B390,'FST OMT'!$C:$X,22,0),0)</f>
        <v>0</v>
      </c>
      <c r="J390" s="4">
        <f>_xlfn.IFNA(VLOOKUP($B390,'FST CV'!$C:$X,22,0),0)</f>
        <v>0</v>
      </c>
      <c r="K390" s="4">
        <f>_xlfn.IFNA(VLOOKUP($B390,'FST TT'!$C:$X,22,0),0)</f>
        <v>0</v>
      </c>
      <c r="N390" s="34">
        <f>VLOOKUP(B390,Master_Item!B:I,8,0)</f>
        <v>6.4799999999999995</v>
      </c>
      <c r="O390" s="4">
        <f t="shared" ref="O390:O453" si="62">$N390*E390</f>
        <v>0</v>
      </c>
      <c r="P390" s="4">
        <f t="shared" ref="P390:P453" si="63">$N390*F390</f>
        <v>0</v>
      </c>
      <c r="Q390" s="4">
        <f t="shared" ref="Q390:Q453" si="64">$N390*G390</f>
        <v>0</v>
      </c>
      <c r="R390" s="4">
        <f t="shared" ref="R390:R453" si="65">$N390*H390</f>
        <v>0</v>
      </c>
      <c r="S390" s="4">
        <f t="shared" ref="S390:S453" si="66">SUM(O390:R390)</f>
        <v>0</v>
      </c>
      <c r="T390" s="4">
        <f t="shared" ref="T390:T453" si="67">$N390*I390</f>
        <v>0</v>
      </c>
      <c r="U390" s="4">
        <f t="shared" ref="U390:U453" si="68">$N390*J390</f>
        <v>0</v>
      </c>
      <c r="V390" s="4">
        <f t="shared" ref="V390:V453" si="69">$N390*K390</f>
        <v>0</v>
      </c>
      <c r="W390" s="4">
        <f t="shared" ref="W390:W453" si="70">$N390*L390</f>
        <v>0</v>
      </c>
      <c r="X390" s="4">
        <f t="shared" ref="X390:X453" si="71">SUM(T390:W390)</f>
        <v>0</v>
      </c>
    </row>
    <row r="391" spans="1:24">
      <c r="A391" s="13">
        <v>11</v>
      </c>
      <c r="B391" s="2">
        <v>310002950</v>
      </c>
      <c r="C391" s="1" t="s">
        <v>21</v>
      </c>
      <c r="D391" s="1" t="s">
        <v>123</v>
      </c>
      <c r="H391" s="4">
        <f>_xlfn.IFNA(VLOOKUP(B391,'FST MT'!A:M,$A391,0),0)</f>
        <v>6380</v>
      </c>
      <c r="I391" s="1"/>
      <c r="J391" s="1"/>
      <c r="K391" s="1"/>
      <c r="L391" s="4">
        <f>_xlfn.IFNA(VLOOKUP(B391,'FST MT'!C:BP,66,0),0)</f>
        <v>0</v>
      </c>
      <c r="N391" s="34">
        <f>VLOOKUP(B391,Master_Item!B:I,8,0)</f>
        <v>6.4799999999999995</v>
      </c>
      <c r="O391" s="4">
        <f t="shared" si="62"/>
        <v>0</v>
      </c>
      <c r="P391" s="4">
        <f t="shared" si="63"/>
        <v>0</v>
      </c>
      <c r="Q391" s="4">
        <f t="shared" si="64"/>
        <v>0</v>
      </c>
      <c r="R391" s="4">
        <f t="shared" si="65"/>
        <v>41342.399999999994</v>
      </c>
      <c r="S391" s="4">
        <f t="shared" si="66"/>
        <v>41342.399999999994</v>
      </c>
      <c r="T391" s="4">
        <f t="shared" si="67"/>
        <v>0</v>
      </c>
      <c r="U391" s="4">
        <f t="shared" si="68"/>
        <v>0</v>
      </c>
      <c r="V391" s="4">
        <f t="shared" si="69"/>
        <v>0</v>
      </c>
      <c r="W391" s="4">
        <f t="shared" si="70"/>
        <v>0</v>
      </c>
      <c r="X391" s="4">
        <f t="shared" si="71"/>
        <v>0</v>
      </c>
    </row>
    <row r="392" spans="1:24">
      <c r="A392" s="13">
        <v>6</v>
      </c>
      <c r="B392" s="2">
        <v>310002951</v>
      </c>
      <c r="C392" s="1" t="s">
        <v>24</v>
      </c>
      <c r="D392" s="1" t="s">
        <v>115</v>
      </c>
      <c r="E392" s="12">
        <f>_xlfn.IFNA(VLOOKUP($B392,'FST OMT'!$C:$Y,$A392,0),0)</f>
        <v>0</v>
      </c>
      <c r="F392" s="12">
        <f>_xlfn.IFNA(VLOOKUP($B392,'FST CV'!$C:$Y,$A392,0),0)</f>
        <v>26</v>
      </c>
      <c r="G392" s="12">
        <f>_xlfn.IFNA(VLOOKUP($B392,'FST TT'!$C:$Y,$A392,0),0)</f>
        <v>166</v>
      </c>
      <c r="I392" s="4">
        <f>_xlfn.IFNA(VLOOKUP($B392,'FST OMT'!$C:$X,15,0),0)</f>
        <v>0</v>
      </c>
      <c r="J392" s="4">
        <f>_xlfn.IFNA(VLOOKUP($B392,'FST CV'!$C:$X,15,0),0)</f>
        <v>26</v>
      </c>
      <c r="K392" s="4">
        <f>_xlfn.IFNA(VLOOKUP($B392,'FST TT'!$C:$X,15,0),0)</f>
        <v>166</v>
      </c>
      <c r="N392" s="34">
        <f>VLOOKUP(B392,Master_Item!B:I,8,0)</f>
        <v>6.4799999999999995</v>
      </c>
      <c r="O392" s="4">
        <f t="shared" si="62"/>
        <v>0</v>
      </c>
      <c r="P392" s="4">
        <f t="shared" si="63"/>
        <v>168.48</v>
      </c>
      <c r="Q392" s="4">
        <f t="shared" si="64"/>
        <v>1075.6799999999998</v>
      </c>
      <c r="R392" s="4">
        <f t="shared" si="65"/>
        <v>0</v>
      </c>
      <c r="S392" s="4">
        <f t="shared" si="66"/>
        <v>1244.1599999999999</v>
      </c>
      <c r="T392" s="4">
        <f t="shared" si="67"/>
        <v>0</v>
      </c>
      <c r="U392" s="4">
        <f t="shared" si="68"/>
        <v>168.48</v>
      </c>
      <c r="V392" s="4">
        <f t="shared" si="69"/>
        <v>1075.6799999999998</v>
      </c>
      <c r="W392" s="4">
        <f t="shared" si="70"/>
        <v>0</v>
      </c>
      <c r="X392" s="4">
        <f t="shared" si="71"/>
        <v>1244.1599999999999</v>
      </c>
    </row>
    <row r="393" spans="1:24">
      <c r="A393" s="13">
        <v>7</v>
      </c>
      <c r="B393" s="2">
        <v>310002951</v>
      </c>
      <c r="C393" s="1" t="s">
        <v>24</v>
      </c>
      <c r="D393" s="1" t="s">
        <v>116</v>
      </c>
      <c r="E393" s="12">
        <f>_xlfn.IFNA(VLOOKUP($B393,'FST OMT'!$C:$Y,$A393,0),0)</f>
        <v>410</v>
      </c>
      <c r="F393" s="12">
        <f>_xlfn.IFNA(VLOOKUP($B393,'FST CV'!$C:$Y,$A393,0),0)</f>
        <v>0</v>
      </c>
      <c r="G393" s="12">
        <f>_xlfn.IFNA(VLOOKUP($B393,'FST TT'!$C:$Y,$A393,0),0)</f>
        <v>340</v>
      </c>
      <c r="I393" s="4">
        <f>_xlfn.IFNA(VLOOKUP($B393,'FST OMT'!$C:$X,16,0),0)</f>
        <v>931</v>
      </c>
      <c r="J393" s="4">
        <f>_xlfn.IFNA(VLOOKUP($B393,'FST CV'!$C:$X,16,0),0)</f>
        <v>0</v>
      </c>
      <c r="K393" s="4">
        <f>_xlfn.IFNA(VLOOKUP($B393,'FST TT'!$C:$X,16,0),0)</f>
        <v>530</v>
      </c>
      <c r="N393" s="34">
        <f>VLOOKUP(B393,Master_Item!B:I,8,0)</f>
        <v>6.4799999999999995</v>
      </c>
      <c r="O393" s="4">
        <f t="shared" si="62"/>
        <v>2656.7999999999997</v>
      </c>
      <c r="P393" s="4">
        <f t="shared" si="63"/>
        <v>0</v>
      </c>
      <c r="Q393" s="4">
        <f t="shared" si="64"/>
        <v>2203.1999999999998</v>
      </c>
      <c r="R393" s="4">
        <f t="shared" si="65"/>
        <v>0</v>
      </c>
      <c r="S393" s="4">
        <f t="shared" si="66"/>
        <v>4860</v>
      </c>
      <c r="T393" s="4">
        <f t="shared" si="67"/>
        <v>6032.8799999999992</v>
      </c>
      <c r="U393" s="4">
        <f t="shared" si="68"/>
        <v>0</v>
      </c>
      <c r="V393" s="4">
        <f t="shared" si="69"/>
        <v>3434.3999999999996</v>
      </c>
      <c r="W393" s="4">
        <f t="shared" si="70"/>
        <v>0</v>
      </c>
      <c r="X393" s="4">
        <f t="shared" si="71"/>
        <v>9467.2799999999988</v>
      </c>
    </row>
    <row r="394" spans="1:24">
      <c r="A394" s="13">
        <v>8</v>
      </c>
      <c r="B394" s="2">
        <v>310002951</v>
      </c>
      <c r="C394" s="1" t="s">
        <v>24</v>
      </c>
      <c r="D394" s="1" t="s">
        <v>117</v>
      </c>
      <c r="E394" s="12">
        <f>_xlfn.IFNA(VLOOKUP($B394,'FST OMT'!$C:$Y,$A394,0),0)</f>
        <v>309</v>
      </c>
      <c r="F394" s="12">
        <f>_xlfn.IFNA(VLOOKUP($B394,'FST CV'!$C:$Y,$A394,0),0)</f>
        <v>0</v>
      </c>
      <c r="G394" s="12">
        <f>_xlfn.IFNA(VLOOKUP($B394,'FST TT'!$C:$Y,$A394,0),0)</f>
        <v>200</v>
      </c>
      <c r="I394" s="4">
        <f>_xlfn.IFNA(VLOOKUP($B394,'FST OMT'!$C:$X,17,0),0)</f>
        <v>329</v>
      </c>
      <c r="J394" s="4">
        <f>_xlfn.IFNA(VLOOKUP($B394,'FST CV'!$C:$X,17,0),0)</f>
        <v>0</v>
      </c>
      <c r="K394" s="4">
        <f>_xlfn.IFNA(VLOOKUP($B394,'FST TT'!$C:$X,17,0),0)</f>
        <v>240</v>
      </c>
      <c r="N394" s="34">
        <f>VLOOKUP(B394,Master_Item!B:I,8,0)</f>
        <v>6.4799999999999995</v>
      </c>
      <c r="O394" s="4">
        <f t="shared" si="62"/>
        <v>2002.32</v>
      </c>
      <c r="P394" s="4">
        <f t="shared" si="63"/>
        <v>0</v>
      </c>
      <c r="Q394" s="4">
        <f t="shared" si="64"/>
        <v>1296</v>
      </c>
      <c r="R394" s="4">
        <f t="shared" si="65"/>
        <v>0</v>
      </c>
      <c r="S394" s="4">
        <f t="shared" si="66"/>
        <v>3298.3199999999997</v>
      </c>
      <c r="T394" s="4">
        <f t="shared" si="67"/>
        <v>2131.92</v>
      </c>
      <c r="U394" s="4">
        <f t="shared" si="68"/>
        <v>0</v>
      </c>
      <c r="V394" s="4">
        <f t="shared" si="69"/>
        <v>1555.1999999999998</v>
      </c>
      <c r="W394" s="4">
        <f t="shared" si="70"/>
        <v>0</v>
      </c>
      <c r="X394" s="4">
        <f t="shared" si="71"/>
        <v>3687.12</v>
      </c>
    </row>
    <row r="395" spans="1:24">
      <c r="A395" s="13">
        <v>9</v>
      </c>
      <c r="B395" s="2">
        <v>310002951</v>
      </c>
      <c r="C395" s="1" t="s">
        <v>24</v>
      </c>
      <c r="D395" s="1" t="s">
        <v>118</v>
      </c>
      <c r="E395" s="12">
        <f>_xlfn.IFNA(VLOOKUP($B395,'FST OMT'!$C:$Y,$A395,0),0)</f>
        <v>245</v>
      </c>
      <c r="F395" s="12">
        <f>_xlfn.IFNA(VLOOKUP($B395,'FST CV'!$C:$Y,$A395,0),0)</f>
        <v>0</v>
      </c>
      <c r="G395" s="12">
        <f>_xlfn.IFNA(VLOOKUP($B395,'FST TT'!$C:$Y,$A395,0),0)</f>
        <v>185</v>
      </c>
      <c r="I395" s="4">
        <f>_xlfn.IFNA(VLOOKUP($B395,'FST OMT'!$C:$X,18,0),0)</f>
        <v>195</v>
      </c>
      <c r="J395" s="4">
        <f>_xlfn.IFNA(VLOOKUP($B395,'FST CV'!$C:$X,18,0),0)</f>
        <v>0</v>
      </c>
      <c r="K395" s="4">
        <f>_xlfn.IFNA(VLOOKUP($B395,'FST TT'!$C:$X,18,0),0)</f>
        <v>213</v>
      </c>
      <c r="N395" s="34">
        <f>VLOOKUP(B395,Master_Item!B:I,8,0)</f>
        <v>6.4799999999999995</v>
      </c>
      <c r="O395" s="4">
        <f t="shared" si="62"/>
        <v>1587.6</v>
      </c>
      <c r="P395" s="4">
        <f t="shared" si="63"/>
        <v>0</v>
      </c>
      <c r="Q395" s="4">
        <f t="shared" si="64"/>
        <v>1198.8</v>
      </c>
      <c r="R395" s="4">
        <f t="shared" si="65"/>
        <v>0</v>
      </c>
      <c r="S395" s="4">
        <f t="shared" si="66"/>
        <v>2786.3999999999996</v>
      </c>
      <c r="T395" s="4">
        <f t="shared" si="67"/>
        <v>1263.5999999999999</v>
      </c>
      <c r="U395" s="4">
        <f t="shared" si="68"/>
        <v>0</v>
      </c>
      <c r="V395" s="4">
        <f t="shared" si="69"/>
        <v>1380.24</v>
      </c>
      <c r="W395" s="4">
        <f t="shared" si="70"/>
        <v>0</v>
      </c>
      <c r="X395" s="4">
        <f t="shared" si="71"/>
        <v>2643.84</v>
      </c>
    </row>
    <row r="396" spans="1:24">
      <c r="A396" s="13">
        <v>10</v>
      </c>
      <c r="B396" s="2">
        <v>310002951</v>
      </c>
      <c r="C396" s="1" t="s">
        <v>24</v>
      </c>
      <c r="D396" s="1" t="s">
        <v>119</v>
      </c>
      <c r="E396" s="12">
        <f>_xlfn.IFNA(VLOOKUP($B396,'FST OMT'!$C:$Y,$A396,0),0)</f>
        <v>55</v>
      </c>
      <c r="F396" s="12">
        <f>_xlfn.IFNA(VLOOKUP($B396,'FST CV'!$C:$Y,$A396,0),0)</f>
        <v>0</v>
      </c>
      <c r="G396" s="12">
        <f>_xlfn.IFNA(VLOOKUP($B396,'FST TT'!$C:$Y,$A396,0),0)</f>
        <v>80</v>
      </c>
      <c r="I396" s="4">
        <f>_xlfn.IFNA(VLOOKUP($B396,'FST OMT'!$C:$X,19,0),0)</f>
        <v>233</v>
      </c>
      <c r="J396" s="4">
        <f>_xlfn.IFNA(VLOOKUP($B396,'FST CV'!$C:$X,19,0),0)</f>
        <v>0</v>
      </c>
      <c r="K396" s="4">
        <f>_xlfn.IFNA(VLOOKUP($B396,'FST TT'!$C:$X,19,0),0)</f>
        <v>80</v>
      </c>
      <c r="N396" s="34">
        <f>VLOOKUP(B396,Master_Item!B:I,8,0)</f>
        <v>6.4799999999999995</v>
      </c>
      <c r="O396" s="4">
        <f t="shared" si="62"/>
        <v>356.4</v>
      </c>
      <c r="P396" s="4">
        <f t="shared" si="63"/>
        <v>0</v>
      </c>
      <c r="Q396" s="4">
        <f t="shared" si="64"/>
        <v>518.4</v>
      </c>
      <c r="R396" s="4">
        <f t="shared" si="65"/>
        <v>0</v>
      </c>
      <c r="S396" s="4">
        <f t="shared" si="66"/>
        <v>874.8</v>
      </c>
      <c r="T396" s="4">
        <f t="shared" si="67"/>
        <v>1509.84</v>
      </c>
      <c r="U396" s="4">
        <f t="shared" si="68"/>
        <v>0</v>
      </c>
      <c r="V396" s="4">
        <f t="shared" si="69"/>
        <v>518.4</v>
      </c>
      <c r="W396" s="4">
        <f t="shared" si="70"/>
        <v>0</v>
      </c>
      <c r="X396" s="4">
        <f t="shared" si="71"/>
        <v>2028.2399999999998</v>
      </c>
    </row>
    <row r="397" spans="1:24">
      <c r="A397" s="13">
        <v>11</v>
      </c>
      <c r="B397" s="2">
        <v>310002951</v>
      </c>
      <c r="C397" s="1" t="s">
        <v>24</v>
      </c>
      <c r="D397" s="1" t="s">
        <v>120</v>
      </c>
      <c r="E397" s="12">
        <f>_xlfn.IFNA(VLOOKUP($B397,'FST OMT'!$C:$Y,$A397,0),0)</f>
        <v>392</v>
      </c>
      <c r="F397" s="12">
        <f>_xlfn.IFNA(VLOOKUP($B397,'FST CV'!$C:$Y,$A397,0),0)</f>
        <v>0</v>
      </c>
      <c r="G397" s="12">
        <f>_xlfn.IFNA(VLOOKUP($B397,'FST TT'!$C:$Y,$A397,0),0)</f>
        <v>60</v>
      </c>
      <c r="I397" s="4">
        <f>_xlfn.IFNA(VLOOKUP($B397,'FST OMT'!$C:$X,20,0),0)</f>
        <v>282</v>
      </c>
      <c r="J397" s="4">
        <f>_xlfn.IFNA(VLOOKUP($B397,'FST CV'!$C:$X,20,0),0)</f>
        <v>0</v>
      </c>
      <c r="K397" s="4">
        <f>_xlfn.IFNA(VLOOKUP($B397,'FST TT'!$C:$X,20,0),0)</f>
        <v>80</v>
      </c>
      <c r="N397" s="34">
        <f>VLOOKUP(B397,Master_Item!B:I,8,0)</f>
        <v>6.4799999999999995</v>
      </c>
      <c r="O397" s="4">
        <f t="shared" si="62"/>
        <v>2540.16</v>
      </c>
      <c r="P397" s="4">
        <f t="shared" si="63"/>
        <v>0</v>
      </c>
      <c r="Q397" s="4">
        <f t="shared" si="64"/>
        <v>388.79999999999995</v>
      </c>
      <c r="R397" s="4">
        <f t="shared" si="65"/>
        <v>0</v>
      </c>
      <c r="S397" s="4">
        <f t="shared" si="66"/>
        <v>2928.96</v>
      </c>
      <c r="T397" s="4">
        <f t="shared" si="67"/>
        <v>1827.36</v>
      </c>
      <c r="U397" s="4">
        <f t="shared" si="68"/>
        <v>0</v>
      </c>
      <c r="V397" s="4">
        <f t="shared" si="69"/>
        <v>518.4</v>
      </c>
      <c r="W397" s="4">
        <f t="shared" si="70"/>
        <v>0</v>
      </c>
      <c r="X397" s="4">
        <f t="shared" si="71"/>
        <v>2345.7599999999998</v>
      </c>
    </row>
    <row r="398" spans="1:24">
      <c r="A398" s="13">
        <v>12</v>
      </c>
      <c r="B398" s="2">
        <v>310002951</v>
      </c>
      <c r="C398" s="1" t="s">
        <v>24</v>
      </c>
      <c r="D398" s="1" t="s">
        <v>121</v>
      </c>
      <c r="E398" s="12">
        <f>_xlfn.IFNA(VLOOKUP($B398,'FST OMT'!$C:$Y,$A398,0),0)</f>
        <v>250</v>
      </c>
      <c r="F398" s="12">
        <f>_xlfn.IFNA(VLOOKUP($B398,'FST CV'!$C:$Y,$A398,0),0)</f>
        <v>15</v>
      </c>
      <c r="G398" s="12">
        <f>_xlfn.IFNA(VLOOKUP($B398,'FST TT'!$C:$Y,$A398,0),0)</f>
        <v>374</v>
      </c>
      <c r="I398" s="4">
        <f>_xlfn.IFNA(VLOOKUP($B398,'FST OMT'!$C:$X,21,0),0)</f>
        <v>325</v>
      </c>
      <c r="J398" s="4">
        <f>_xlfn.IFNA(VLOOKUP($B398,'FST CV'!$C:$X,21,0),0)</f>
        <v>15</v>
      </c>
      <c r="K398" s="4">
        <f>_xlfn.IFNA(VLOOKUP($B398,'FST TT'!$C:$X,21,0),0)</f>
        <v>324</v>
      </c>
      <c r="N398" s="34">
        <f>VLOOKUP(B398,Master_Item!B:I,8,0)</f>
        <v>6.4799999999999995</v>
      </c>
      <c r="O398" s="4">
        <f t="shared" si="62"/>
        <v>1619.9999999999998</v>
      </c>
      <c r="P398" s="4">
        <f t="shared" si="63"/>
        <v>97.199999999999989</v>
      </c>
      <c r="Q398" s="4">
        <f t="shared" si="64"/>
        <v>2423.52</v>
      </c>
      <c r="R398" s="4">
        <f t="shared" si="65"/>
        <v>0</v>
      </c>
      <c r="S398" s="4">
        <f t="shared" si="66"/>
        <v>4140.7199999999993</v>
      </c>
      <c r="T398" s="4">
        <f t="shared" si="67"/>
        <v>2106</v>
      </c>
      <c r="U398" s="4">
        <f t="shared" si="68"/>
        <v>97.199999999999989</v>
      </c>
      <c r="V398" s="4">
        <f t="shared" si="69"/>
        <v>2099.52</v>
      </c>
      <c r="W398" s="4">
        <f t="shared" si="70"/>
        <v>0</v>
      </c>
      <c r="X398" s="4">
        <f t="shared" si="71"/>
        <v>4302.7199999999993</v>
      </c>
    </row>
    <row r="399" spans="1:24">
      <c r="A399" s="13">
        <v>13</v>
      </c>
      <c r="B399" s="2">
        <v>310002951</v>
      </c>
      <c r="C399" s="1" t="s">
        <v>24</v>
      </c>
      <c r="D399" s="1" t="s">
        <v>122</v>
      </c>
      <c r="E399" s="12">
        <f>_xlfn.IFNA(VLOOKUP($B399,'FST OMT'!$C:$Y,$A399,0),0)</f>
        <v>555</v>
      </c>
      <c r="F399" s="12">
        <f>_xlfn.IFNA(VLOOKUP($B399,'FST CV'!$C:$Y,$A399,0),0)</f>
        <v>32</v>
      </c>
      <c r="G399" s="12">
        <f>_xlfn.IFNA(VLOOKUP($B399,'FST TT'!$C:$Y,$A399,0),0)</f>
        <v>268</v>
      </c>
      <c r="I399" s="4">
        <f>_xlfn.IFNA(VLOOKUP($B399,'FST OMT'!$C:$X,22,0),0)</f>
        <v>595</v>
      </c>
      <c r="J399" s="4">
        <f>_xlfn.IFNA(VLOOKUP($B399,'FST CV'!$C:$X,22,0),0)</f>
        <v>32</v>
      </c>
      <c r="K399" s="4">
        <f>_xlfn.IFNA(VLOOKUP($B399,'FST TT'!$C:$X,22,0),0)</f>
        <v>292</v>
      </c>
      <c r="N399" s="34">
        <f>VLOOKUP(B399,Master_Item!B:I,8,0)</f>
        <v>6.4799999999999995</v>
      </c>
      <c r="O399" s="4">
        <f t="shared" si="62"/>
        <v>3596.3999999999996</v>
      </c>
      <c r="P399" s="4">
        <f t="shared" si="63"/>
        <v>207.35999999999999</v>
      </c>
      <c r="Q399" s="4">
        <f t="shared" si="64"/>
        <v>1736.6399999999999</v>
      </c>
      <c r="R399" s="4">
        <f t="shared" si="65"/>
        <v>0</v>
      </c>
      <c r="S399" s="4">
        <f t="shared" si="66"/>
        <v>5540.4</v>
      </c>
      <c r="T399" s="4">
        <f t="shared" si="67"/>
        <v>3855.6</v>
      </c>
      <c r="U399" s="4">
        <f t="shared" si="68"/>
        <v>207.35999999999999</v>
      </c>
      <c r="V399" s="4">
        <f t="shared" si="69"/>
        <v>1892.1599999999999</v>
      </c>
      <c r="W399" s="4">
        <f t="shared" si="70"/>
        <v>0</v>
      </c>
      <c r="X399" s="4">
        <f t="shared" si="71"/>
        <v>5955.12</v>
      </c>
    </row>
    <row r="400" spans="1:24">
      <c r="A400" s="13">
        <v>11</v>
      </c>
      <c r="B400" s="2">
        <v>310002951</v>
      </c>
      <c r="C400" s="1" t="s">
        <v>24</v>
      </c>
      <c r="D400" s="1" t="s">
        <v>123</v>
      </c>
      <c r="H400" s="4">
        <f>_xlfn.IFNA(VLOOKUP(B400,'FST MT'!A:M,$A400,0),0)</f>
        <v>647</v>
      </c>
      <c r="I400" s="1"/>
      <c r="J400" s="1"/>
      <c r="K400" s="1"/>
      <c r="L400" s="4">
        <f>_xlfn.IFNA(VLOOKUP(B400,'FST MT'!C:BP,66,0),0)</f>
        <v>0</v>
      </c>
      <c r="N400" s="34">
        <f>VLOOKUP(B400,Master_Item!B:I,8,0)</f>
        <v>6.4799999999999995</v>
      </c>
      <c r="O400" s="4">
        <f t="shared" si="62"/>
        <v>0</v>
      </c>
      <c r="P400" s="4">
        <f t="shared" si="63"/>
        <v>0</v>
      </c>
      <c r="Q400" s="4">
        <f t="shared" si="64"/>
        <v>0</v>
      </c>
      <c r="R400" s="4">
        <f t="shared" si="65"/>
        <v>4192.5599999999995</v>
      </c>
      <c r="S400" s="4">
        <f t="shared" si="66"/>
        <v>4192.5599999999995</v>
      </c>
      <c r="T400" s="4">
        <f t="shared" si="67"/>
        <v>0</v>
      </c>
      <c r="U400" s="4">
        <f t="shared" si="68"/>
        <v>0</v>
      </c>
      <c r="V400" s="4">
        <f t="shared" si="69"/>
        <v>0</v>
      </c>
      <c r="W400" s="4">
        <f t="shared" si="70"/>
        <v>0</v>
      </c>
      <c r="X400" s="4">
        <f t="shared" si="71"/>
        <v>0</v>
      </c>
    </row>
    <row r="401" spans="1:24">
      <c r="A401" s="13">
        <v>6</v>
      </c>
      <c r="B401" s="2">
        <v>310002952</v>
      </c>
      <c r="C401" s="1" t="s">
        <v>25</v>
      </c>
      <c r="D401" s="1" t="s">
        <v>115</v>
      </c>
      <c r="E401" s="12">
        <f>_xlfn.IFNA(VLOOKUP($B401,'FST OMT'!$C:$Y,$A401,0),0)</f>
        <v>0</v>
      </c>
      <c r="F401" s="12">
        <f>_xlfn.IFNA(VLOOKUP($B401,'FST CV'!$C:$Y,$A401,0),0)</f>
        <v>0</v>
      </c>
      <c r="G401" s="12">
        <f>_xlfn.IFNA(VLOOKUP($B401,'FST TT'!$C:$Y,$A401,0),0)</f>
        <v>0</v>
      </c>
      <c r="I401" s="4">
        <f>_xlfn.IFNA(VLOOKUP($B401,'FST OMT'!$C:$X,15,0),0)</f>
        <v>0</v>
      </c>
      <c r="J401" s="4">
        <f>_xlfn.IFNA(VLOOKUP($B401,'FST CV'!$C:$X,15,0),0)</f>
        <v>0</v>
      </c>
      <c r="K401" s="4">
        <f>_xlfn.IFNA(VLOOKUP($B401,'FST TT'!$C:$X,15,0),0)</f>
        <v>0</v>
      </c>
      <c r="N401" s="34">
        <f>VLOOKUP(B401,Master_Item!B:I,8,0)</f>
        <v>6.4799999999999995</v>
      </c>
      <c r="O401" s="4">
        <f t="shared" si="62"/>
        <v>0</v>
      </c>
      <c r="P401" s="4">
        <f t="shared" si="63"/>
        <v>0</v>
      </c>
      <c r="Q401" s="4">
        <f t="shared" si="64"/>
        <v>0</v>
      </c>
      <c r="R401" s="4">
        <f t="shared" si="65"/>
        <v>0</v>
      </c>
      <c r="S401" s="4">
        <f t="shared" si="66"/>
        <v>0</v>
      </c>
      <c r="T401" s="4">
        <f t="shared" si="67"/>
        <v>0</v>
      </c>
      <c r="U401" s="4">
        <f t="shared" si="68"/>
        <v>0</v>
      </c>
      <c r="V401" s="4">
        <f t="shared" si="69"/>
        <v>0</v>
      </c>
      <c r="W401" s="4">
        <f t="shared" si="70"/>
        <v>0</v>
      </c>
      <c r="X401" s="4">
        <f t="shared" si="71"/>
        <v>0</v>
      </c>
    </row>
    <row r="402" spans="1:24">
      <c r="A402" s="13">
        <v>7</v>
      </c>
      <c r="B402" s="2">
        <v>310002952</v>
      </c>
      <c r="C402" s="1" t="s">
        <v>25</v>
      </c>
      <c r="D402" s="1" t="s">
        <v>116</v>
      </c>
      <c r="E402" s="12">
        <f>_xlfn.IFNA(VLOOKUP($B402,'FST OMT'!$C:$Y,$A402,0),0)</f>
        <v>0</v>
      </c>
      <c r="F402" s="12">
        <f>_xlfn.IFNA(VLOOKUP($B402,'FST CV'!$C:$Y,$A402,0),0)</f>
        <v>0</v>
      </c>
      <c r="G402" s="12">
        <f>_xlfn.IFNA(VLOOKUP($B402,'FST TT'!$C:$Y,$A402,0),0)</f>
        <v>0</v>
      </c>
      <c r="I402" s="4">
        <f>_xlfn.IFNA(VLOOKUP($B402,'FST OMT'!$C:$X,16,0),0)</f>
        <v>0</v>
      </c>
      <c r="J402" s="4">
        <f>_xlfn.IFNA(VLOOKUP($B402,'FST CV'!$C:$X,16,0),0)</f>
        <v>0</v>
      </c>
      <c r="K402" s="4">
        <f>_xlfn.IFNA(VLOOKUP($B402,'FST TT'!$C:$X,16,0),0)</f>
        <v>0</v>
      </c>
      <c r="N402" s="34">
        <f>VLOOKUP(B402,Master_Item!B:I,8,0)</f>
        <v>6.4799999999999995</v>
      </c>
      <c r="O402" s="4">
        <f t="shared" si="62"/>
        <v>0</v>
      </c>
      <c r="P402" s="4">
        <f t="shared" si="63"/>
        <v>0</v>
      </c>
      <c r="Q402" s="4">
        <f t="shared" si="64"/>
        <v>0</v>
      </c>
      <c r="R402" s="4">
        <f t="shared" si="65"/>
        <v>0</v>
      </c>
      <c r="S402" s="4">
        <f t="shared" si="66"/>
        <v>0</v>
      </c>
      <c r="T402" s="4">
        <f t="shared" si="67"/>
        <v>0</v>
      </c>
      <c r="U402" s="4">
        <f t="shared" si="68"/>
        <v>0</v>
      </c>
      <c r="V402" s="4">
        <f t="shared" si="69"/>
        <v>0</v>
      </c>
      <c r="W402" s="4">
        <f t="shared" si="70"/>
        <v>0</v>
      </c>
      <c r="X402" s="4">
        <f t="shared" si="71"/>
        <v>0</v>
      </c>
    </row>
    <row r="403" spans="1:24">
      <c r="A403" s="13">
        <v>8</v>
      </c>
      <c r="B403" s="2">
        <v>310002952</v>
      </c>
      <c r="C403" s="1" t="s">
        <v>25</v>
      </c>
      <c r="D403" s="1" t="s">
        <v>117</v>
      </c>
      <c r="E403" s="12">
        <f>_xlfn.IFNA(VLOOKUP($B403,'FST OMT'!$C:$Y,$A403,0),0)</f>
        <v>0</v>
      </c>
      <c r="F403" s="12">
        <f>_xlfn.IFNA(VLOOKUP($B403,'FST CV'!$C:$Y,$A403,0),0)</f>
        <v>0</v>
      </c>
      <c r="G403" s="12">
        <f>_xlfn.IFNA(VLOOKUP($B403,'FST TT'!$C:$Y,$A403,0),0)</f>
        <v>0</v>
      </c>
      <c r="I403" s="4">
        <f>_xlfn.IFNA(VLOOKUP($B403,'FST OMT'!$C:$X,17,0),0)</f>
        <v>0</v>
      </c>
      <c r="J403" s="4">
        <f>_xlfn.IFNA(VLOOKUP($B403,'FST CV'!$C:$X,17,0),0)</f>
        <v>0</v>
      </c>
      <c r="K403" s="4">
        <f>_xlfn.IFNA(VLOOKUP($B403,'FST TT'!$C:$X,17,0),0)</f>
        <v>0</v>
      </c>
      <c r="N403" s="34">
        <f>VLOOKUP(B403,Master_Item!B:I,8,0)</f>
        <v>6.4799999999999995</v>
      </c>
      <c r="O403" s="4">
        <f t="shared" si="62"/>
        <v>0</v>
      </c>
      <c r="P403" s="4">
        <f t="shared" si="63"/>
        <v>0</v>
      </c>
      <c r="Q403" s="4">
        <f t="shared" si="64"/>
        <v>0</v>
      </c>
      <c r="R403" s="4">
        <f t="shared" si="65"/>
        <v>0</v>
      </c>
      <c r="S403" s="4">
        <f t="shared" si="66"/>
        <v>0</v>
      </c>
      <c r="T403" s="4">
        <f t="shared" si="67"/>
        <v>0</v>
      </c>
      <c r="U403" s="4">
        <f t="shared" si="68"/>
        <v>0</v>
      </c>
      <c r="V403" s="4">
        <f t="shared" si="69"/>
        <v>0</v>
      </c>
      <c r="W403" s="4">
        <f t="shared" si="70"/>
        <v>0</v>
      </c>
      <c r="X403" s="4">
        <f t="shared" si="71"/>
        <v>0</v>
      </c>
    </row>
    <row r="404" spans="1:24">
      <c r="A404" s="13">
        <v>9</v>
      </c>
      <c r="B404" s="2">
        <v>310002952</v>
      </c>
      <c r="C404" s="1" t="s">
        <v>25</v>
      </c>
      <c r="D404" s="1" t="s">
        <v>118</v>
      </c>
      <c r="E404" s="12">
        <f>_xlfn.IFNA(VLOOKUP($B404,'FST OMT'!$C:$Y,$A404,0),0)</f>
        <v>0</v>
      </c>
      <c r="F404" s="12">
        <f>_xlfn.IFNA(VLOOKUP($B404,'FST CV'!$C:$Y,$A404,0),0)</f>
        <v>0</v>
      </c>
      <c r="G404" s="12">
        <f>_xlfn.IFNA(VLOOKUP($B404,'FST TT'!$C:$Y,$A404,0),0)</f>
        <v>0</v>
      </c>
      <c r="I404" s="4">
        <f>_xlfn.IFNA(VLOOKUP($B404,'FST OMT'!$C:$X,18,0),0)</f>
        <v>0</v>
      </c>
      <c r="J404" s="4">
        <f>_xlfn.IFNA(VLOOKUP($B404,'FST CV'!$C:$X,18,0),0)</f>
        <v>0</v>
      </c>
      <c r="K404" s="4">
        <f>_xlfn.IFNA(VLOOKUP($B404,'FST TT'!$C:$X,18,0),0)</f>
        <v>0</v>
      </c>
      <c r="N404" s="34">
        <f>VLOOKUP(B404,Master_Item!B:I,8,0)</f>
        <v>6.4799999999999995</v>
      </c>
      <c r="O404" s="4">
        <f t="shared" si="62"/>
        <v>0</v>
      </c>
      <c r="P404" s="4">
        <f t="shared" si="63"/>
        <v>0</v>
      </c>
      <c r="Q404" s="4">
        <f t="shared" si="64"/>
        <v>0</v>
      </c>
      <c r="R404" s="4">
        <f t="shared" si="65"/>
        <v>0</v>
      </c>
      <c r="S404" s="4">
        <f t="shared" si="66"/>
        <v>0</v>
      </c>
      <c r="T404" s="4">
        <f t="shared" si="67"/>
        <v>0</v>
      </c>
      <c r="U404" s="4">
        <f t="shared" si="68"/>
        <v>0</v>
      </c>
      <c r="V404" s="4">
        <f t="shared" si="69"/>
        <v>0</v>
      </c>
      <c r="W404" s="4">
        <f t="shared" si="70"/>
        <v>0</v>
      </c>
      <c r="X404" s="4">
        <f t="shared" si="71"/>
        <v>0</v>
      </c>
    </row>
    <row r="405" spans="1:24">
      <c r="A405" s="13">
        <v>10</v>
      </c>
      <c r="B405" s="2">
        <v>310002952</v>
      </c>
      <c r="C405" s="1" t="s">
        <v>25</v>
      </c>
      <c r="D405" s="1" t="s">
        <v>119</v>
      </c>
      <c r="E405" s="12">
        <f>_xlfn.IFNA(VLOOKUP($B405,'FST OMT'!$C:$Y,$A405,0),0)</f>
        <v>0</v>
      </c>
      <c r="F405" s="12">
        <f>_xlfn.IFNA(VLOOKUP($B405,'FST CV'!$C:$Y,$A405,0),0)</f>
        <v>0</v>
      </c>
      <c r="G405" s="12">
        <f>_xlfn.IFNA(VLOOKUP($B405,'FST TT'!$C:$Y,$A405,0),0)</f>
        <v>0</v>
      </c>
      <c r="I405" s="4">
        <f>_xlfn.IFNA(VLOOKUP($B405,'FST OMT'!$C:$X,19,0),0)</f>
        <v>0</v>
      </c>
      <c r="J405" s="4">
        <f>_xlfn.IFNA(VLOOKUP($B405,'FST CV'!$C:$X,19,0),0)</f>
        <v>0</v>
      </c>
      <c r="K405" s="4">
        <f>_xlfn.IFNA(VLOOKUP($B405,'FST TT'!$C:$X,19,0),0)</f>
        <v>0</v>
      </c>
      <c r="N405" s="34">
        <f>VLOOKUP(B405,Master_Item!B:I,8,0)</f>
        <v>6.4799999999999995</v>
      </c>
      <c r="O405" s="4">
        <f t="shared" si="62"/>
        <v>0</v>
      </c>
      <c r="P405" s="4">
        <f t="shared" si="63"/>
        <v>0</v>
      </c>
      <c r="Q405" s="4">
        <f t="shared" si="64"/>
        <v>0</v>
      </c>
      <c r="R405" s="4">
        <f t="shared" si="65"/>
        <v>0</v>
      </c>
      <c r="S405" s="4">
        <f t="shared" si="66"/>
        <v>0</v>
      </c>
      <c r="T405" s="4">
        <f t="shared" si="67"/>
        <v>0</v>
      </c>
      <c r="U405" s="4">
        <f t="shared" si="68"/>
        <v>0</v>
      </c>
      <c r="V405" s="4">
        <f t="shared" si="69"/>
        <v>0</v>
      </c>
      <c r="W405" s="4">
        <f t="shared" si="70"/>
        <v>0</v>
      </c>
      <c r="X405" s="4">
        <f t="shared" si="71"/>
        <v>0</v>
      </c>
    </row>
    <row r="406" spans="1:24">
      <c r="A406" s="13">
        <v>11</v>
      </c>
      <c r="B406" s="2">
        <v>310002952</v>
      </c>
      <c r="C406" s="1" t="s">
        <v>25</v>
      </c>
      <c r="D406" s="1" t="s">
        <v>120</v>
      </c>
      <c r="E406" s="12">
        <f>_xlfn.IFNA(VLOOKUP($B406,'FST OMT'!$C:$Y,$A406,0),0)</f>
        <v>0</v>
      </c>
      <c r="F406" s="12">
        <f>_xlfn.IFNA(VLOOKUP($B406,'FST CV'!$C:$Y,$A406,0),0)</f>
        <v>0</v>
      </c>
      <c r="G406" s="12">
        <f>_xlfn.IFNA(VLOOKUP($B406,'FST TT'!$C:$Y,$A406,0),0)</f>
        <v>0</v>
      </c>
      <c r="I406" s="4">
        <f>_xlfn.IFNA(VLOOKUP($B406,'FST OMT'!$C:$X,20,0),0)</f>
        <v>0</v>
      </c>
      <c r="J406" s="4">
        <f>_xlfn.IFNA(VLOOKUP($B406,'FST CV'!$C:$X,20,0),0)</f>
        <v>0</v>
      </c>
      <c r="K406" s="4">
        <f>_xlfn.IFNA(VLOOKUP($B406,'FST TT'!$C:$X,20,0),0)</f>
        <v>0</v>
      </c>
      <c r="N406" s="34">
        <f>VLOOKUP(B406,Master_Item!B:I,8,0)</f>
        <v>6.4799999999999995</v>
      </c>
      <c r="O406" s="4">
        <f t="shared" si="62"/>
        <v>0</v>
      </c>
      <c r="P406" s="4">
        <f t="shared" si="63"/>
        <v>0</v>
      </c>
      <c r="Q406" s="4">
        <f t="shared" si="64"/>
        <v>0</v>
      </c>
      <c r="R406" s="4">
        <f t="shared" si="65"/>
        <v>0</v>
      </c>
      <c r="S406" s="4">
        <f t="shared" si="66"/>
        <v>0</v>
      </c>
      <c r="T406" s="4">
        <f t="shared" si="67"/>
        <v>0</v>
      </c>
      <c r="U406" s="4">
        <f t="shared" si="68"/>
        <v>0</v>
      </c>
      <c r="V406" s="4">
        <f t="shared" si="69"/>
        <v>0</v>
      </c>
      <c r="W406" s="4">
        <f t="shared" si="70"/>
        <v>0</v>
      </c>
      <c r="X406" s="4">
        <f t="shared" si="71"/>
        <v>0</v>
      </c>
    </row>
    <row r="407" spans="1:24">
      <c r="A407" s="13">
        <v>12</v>
      </c>
      <c r="B407" s="2">
        <v>310002952</v>
      </c>
      <c r="C407" s="1" t="s">
        <v>25</v>
      </c>
      <c r="D407" s="1" t="s">
        <v>121</v>
      </c>
      <c r="E407" s="12">
        <f>_xlfn.IFNA(VLOOKUP($B407,'FST OMT'!$C:$Y,$A407,0),0)</f>
        <v>0</v>
      </c>
      <c r="F407" s="12">
        <f>_xlfn.IFNA(VLOOKUP($B407,'FST CV'!$C:$Y,$A407,0),0)</f>
        <v>0</v>
      </c>
      <c r="G407" s="12">
        <f>_xlfn.IFNA(VLOOKUP($B407,'FST TT'!$C:$Y,$A407,0),0)</f>
        <v>0</v>
      </c>
      <c r="I407" s="4">
        <f>_xlfn.IFNA(VLOOKUP($B407,'FST OMT'!$C:$X,21,0),0)</f>
        <v>0</v>
      </c>
      <c r="J407" s="4">
        <f>_xlfn.IFNA(VLOOKUP($B407,'FST CV'!$C:$X,21,0),0)</f>
        <v>0</v>
      </c>
      <c r="K407" s="4">
        <f>_xlfn.IFNA(VLOOKUP($B407,'FST TT'!$C:$X,21,0),0)</f>
        <v>0</v>
      </c>
      <c r="N407" s="34">
        <f>VLOOKUP(B407,Master_Item!B:I,8,0)</f>
        <v>6.4799999999999995</v>
      </c>
      <c r="O407" s="4">
        <f t="shared" si="62"/>
        <v>0</v>
      </c>
      <c r="P407" s="4">
        <f t="shared" si="63"/>
        <v>0</v>
      </c>
      <c r="Q407" s="4">
        <f t="shared" si="64"/>
        <v>0</v>
      </c>
      <c r="R407" s="4">
        <f t="shared" si="65"/>
        <v>0</v>
      </c>
      <c r="S407" s="4">
        <f t="shared" si="66"/>
        <v>0</v>
      </c>
      <c r="T407" s="4">
        <f t="shared" si="67"/>
        <v>0</v>
      </c>
      <c r="U407" s="4">
        <f t="shared" si="68"/>
        <v>0</v>
      </c>
      <c r="V407" s="4">
        <f t="shared" si="69"/>
        <v>0</v>
      </c>
      <c r="W407" s="4">
        <f t="shared" si="70"/>
        <v>0</v>
      </c>
      <c r="X407" s="4">
        <f t="shared" si="71"/>
        <v>0</v>
      </c>
    </row>
    <row r="408" spans="1:24">
      <c r="A408" s="13">
        <v>13</v>
      </c>
      <c r="B408" s="2">
        <v>310002952</v>
      </c>
      <c r="C408" s="1" t="s">
        <v>25</v>
      </c>
      <c r="D408" s="1" t="s">
        <v>122</v>
      </c>
      <c r="E408" s="12">
        <f>_xlfn.IFNA(VLOOKUP($B408,'FST OMT'!$C:$Y,$A408,0),0)</f>
        <v>0</v>
      </c>
      <c r="F408" s="12">
        <f>_xlfn.IFNA(VLOOKUP($B408,'FST CV'!$C:$Y,$A408,0),0)</f>
        <v>0</v>
      </c>
      <c r="G408" s="12">
        <f>_xlfn.IFNA(VLOOKUP($B408,'FST TT'!$C:$Y,$A408,0),0)</f>
        <v>0</v>
      </c>
      <c r="I408" s="4">
        <f>_xlfn.IFNA(VLOOKUP($B408,'FST OMT'!$C:$X,22,0),0)</f>
        <v>0</v>
      </c>
      <c r="J408" s="4">
        <f>_xlfn.IFNA(VLOOKUP($B408,'FST CV'!$C:$X,22,0),0)</f>
        <v>0</v>
      </c>
      <c r="K408" s="4">
        <f>_xlfn.IFNA(VLOOKUP($B408,'FST TT'!$C:$X,22,0),0)</f>
        <v>0</v>
      </c>
      <c r="N408" s="34">
        <f>VLOOKUP(B408,Master_Item!B:I,8,0)</f>
        <v>6.4799999999999995</v>
      </c>
      <c r="O408" s="4">
        <f t="shared" si="62"/>
        <v>0</v>
      </c>
      <c r="P408" s="4">
        <f t="shared" si="63"/>
        <v>0</v>
      </c>
      <c r="Q408" s="4">
        <f t="shared" si="64"/>
        <v>0</v>
      </c>
      <c r="R408" s="4">
        <f t="shared" si="65"/>
        <v>0</v>
      </c>
      <c r="S408" s="4">
        <f t="shared" si="66"/>
        <v>0</v>
      </c>
      <c r="T408" s="4">
        <f t="shared" si="67"/>
        <v>0</v>
      </c>
      <c r="U408" s="4">
        <f t="shared" si="68"/>
        <v>0</v>
      </c>
      <c r="V408" s="4">
        <f t="shared" si="69"/>
        <v>0</v>
      </c>
      <c r="W408" s="4">
        <f t="shared" si="70"/>
        <v>0</v>
      </c>
      <c r="X408" s="4">
        <f t="shared" si="71"/>
        <v>0</v>
      </c>
    </row>
    <row r="409" spans="1:24">
      <c r="A409" s="13">
        <v>11</v>
      </c>
      <c r="B409" s="2">
        <v>310002952</v>
      </c>
      <c r="C409" s="1" t="s">
        <v>25</v>
      </c>
      <c r="D409" s="1" t="s">
        <v>123</v>
      </c>
      <c r="H409" s="4">
        <f>_xlfn.IFNA(VLOOKUP(B409,'FST MT'!A:M,$A409,0),0)</f>
        <v>6500</v>
      </c>
      <c r="I409" s="1"/>
      <c r="J409" s="1"/>
      <c r="K409" s="1"/>
      <c r="L409" s="4">
        <f>_xlfn.IFNA(VLOOKUP(B409,'FST MT'!C:BP,66,0),0)</f>
        <v>0</v>
      </c>
      <c r="N409" s="34">
        <f>VLOOKUP(B409,Master_Item!B:I,8,0)</f>
        <v>6.4799999999999995</v>
      </c>
      <c r="O409" s="4">
        <f t="shared" si="62"/>
        <v>0</v>
      </c>
      <c r="P409" s="4">
        <f t="shared" si="63"/>
        <v>0</v>
      </c>
      <c r="Q409" s="4">
        <f t="shared" si="64"/>
        <v>0</v>
      </c>
      <c r="R409" s="4">
        <f t="shared" si="65"/>
        <v>42120</v>
      </c>
      <c r="S409" s="4">
        <f t="shared" si="66"/>
        <v>42120</v>
      </c>
      <c r="T409" s="4">
        <f t="shared" si="67"/>
        <v>0</v>
      </c>
      <c r="U409" s="4">
        <f t="shared" si="68"/>
        <v>0</v>
      </c>
      <c r="V409" s="4">
        <f t="shared" si="69"/>
        <v>0</v>
      </c>
      <c r="W409" s="4">
        <f t="shared" si="70"/>
        <v>0</v>
      </c>
      <c r="X409" s="4">
        <f t="shared" si="71"/>
        <v>0</v>
      </c>
    </row>
    <row r="410" spans="1:24">
      <c r="A410" s="13">
        <v>6</v>
      </c>
      <c r="B410" s="2">
        <v>310002953</v>
      </c>
      <c r="C410" s="1" t="s">
        <v>22</v>
      </c>
      <c r="D410" s="1" t="s">
        <v>115</v>
      </c>
      <c r="E410" s="12">
        <f>_xlfn.IFNA(VLOOKUP($B410,'FST OMT'!$C:$Y,$A410,0),0)</f>
        <v>0</v>
      </c>
      <c r="F410" s="12">
        <f>_xlfn.IFNA(VLOOKUP($B410,'FST CV'!$C:$Y,$A410,0),0)</f>
        <v>427</v>
      </c>
      <c r="G410" s="12">
        <f>_xlfn.IFNA(VLOOKUP($B410,'FST TT'!$C:$Y,$A410,0),0)</f>
        <v>250</v>
      </c>
      <c r="I410" s="4">
        <f>_xlfn.IFNA(VLOOKUP($B410,'FST OMT'!$C:$X,15,0),0)</f>
        <v>0</v>
      </c>
      <c r="J410" s="4">
        <f>_xlfn.IFNA(VLOOKUP($B410,'FST CV'!$C:$X,15,0),0)</f>
        <v>427</v>
      </c>
      <c r="K410" s="4">
        <f>_xlfn.IFNA(VLOOKUP($B410,'FST TT'!$C:$X,15,0),0)</f>
        <v>250</v>
      </c>
      <c r="N410" s="34">
        <f>VLOOKUP(B410,Master_Item!B:I,8,0)</f>
        <v>6.4799999999999995</v>
      </c>
      <c r="O410" s="4">
        <f t="shared" si="62"/>
        <v>0</v>
      </c>
      <c r="P410" s="4">
        <f t="shared" si="63"/>
        <v>2766.9599999999996</v>
      </c>
      <c r="Q410" s="4">
        <f t="shared" si="64"/>
        <v>1619.9999999999998</v>
      </c>
      <c r="R410" s="4">
        <f t="shared" si="65"/>
        <v>0</v>
      </c>
      <c r="S410" s="4">
        <f t="shared" si="66"/>
        <v>4386.9599999999991</v>
      </c>
      <c r="T410" s="4">
        <f t="shared" si="67"/>
        <v>0</v>
      </c>
      <c r="U410" s="4">
        <f t="shared" si="68"/>
        <v>2766.9599999999996</v>
      </c>
      <c r="V410" s="4">
        <f t="shared" si="69"/>
        <v>1619.9999999999998</v>
      </c>
      <c r="W410" s="4">
        <f t="shared" si="70"/>
        <v>0</v>
      </c>
      <c r="X410" s="4">
        <f t="shared" si="71"/>
        <v>4386.9599999999991</v>
      </c>
    </row>
    <row r="411" spans="1:24">
      <c r="A411" s="13">
        <v>7</v>
      </c>
      <c r="B411" s="2">
        <v>310002953</v>
      </c>
      <c r="C411" s="1" t="s">
        <v>22</v>
      </c>
      <c r="D411" s="1" t="s">
        <v>116</v>
      </c>
      <c r="E411" s="12">
        <f>_xlfn.IFNA(VLOOKUP($B411,'FST OMT'!$C:$Y,$A411,0),0)</f>
        <v>1811</v>
      </c>
      <c r="F411" s="12">
        <f>_xlfn.IFNA(VLOOKUP($B411,'FST CV'!$C:$Y,$A411,0),0)</f>
        <v>661</v>
      </c>
      <c r="G411" s="12">
        <f>_xlfn.IFNA(VLOOKUP($B411,'FST TT'!$C:$Y,$A411,0),0)</f>
        <v>1788</v>
      </c>
      <c r="I411" s="4">
        <f>_xlfn.IFNA(VLOOKUP($B411,'FST OMT'!$C:$X,16,0),0)</f>
        <v>2930</v>
      </c>
      <c r="J411" s="4">
        <f>_xlfn.IFNA(VLOOKUP($B411,'FST CV'!$C:$X,16,0),0)</f>
        <v>661</v>
      </c>
      <c r="K411" s="4">
        <f>_xlfn.IFNA(VLOOKUP($B411,'FST TT'!$C:$X,16,0),0)</f>
        <v>3036</v>
      </c>
      <c r="N411" s="34">
        <f>VLOOKUP(B411,Master_Item!B:I,8,0)</f>
        <v>6.4799999999999995</v>
      </c>
      <c r="O411" s="4">
        <f t="shared" si="62"/>
        <v>11735.279999999999</v>
      </c>
      <c r="P411" s="4">
        <f t="shared" si="63"/>
        <v>4283.28</v>
      </c>
      <c r="Q411" s="4">
        <f t="shared" si="64"/>
        <v>11586.24</v>
      </c>
      <c r="R411" s="4">
        <f t="shared" si="65"/>
        <v>0</v>
      </c>
      <c r="S411" s="4">
        <f t="shared" si="66"/>
        <v>27604.799999999996</v>
      </c>
      <c r="T411" s="4">
        <f t="shared" si="67"/>
        <v>18986.399999999998</v>
      </c>
      <c r="U411" s="4">
        <f t="shared" si="68"/>
        <v>4283.28</v>
      </c>
      <c r="V411" s="4">
        <f t="shared" si="69"/>
        <v>19673.28</v>
      </c>
      <c r="W411" s="4">
        <f t="shared" si="70"/>
        <v>0</v>
      </c>
      <c r="X411" s="4">
        <f t="shared" si="71"/>
        <v>42942.959999999992</v>
      </c>
    </row>
    <row r="412" spans="1:24">
      <c r="A412" s="13">
        <v>8</v>
      </c>
      <c r="B412" s="2">
        <v>310002953</v>
      </c>
      <c r="C412" s="1" t="s">
        <v>22</v>
      </c>
      <c r="D412" s="1" t="s">
        <v>117</v>
      </c>
      <c r="E412" s="12">
        <f>_xlfn.IFNA(VLOOKUP($B412,'FST OMT'!$C:$Y,$A412,0),0)</f>
        <v>1824</v>
      </c>
      <c r="F412" s="12">
        <f>_xlfn.IFNA(VLOOKUP($B412,'FST CV'!$C:$Y,$A412,0),0)</f>
        <v>4760</v>
      </c>
      <c r="G412" s="12">
        <f>_xlfn.IFNA(VLOOKUP($B412,'FST TT'!$C:$Y,$A412,0),0)</f>
        <v>2744</v>
      </c>
      <c r="I412" s="4">
        <f>_xlfn.IFNA(VLOOKUP($B412,'FST OMT'!$C:$X,17,0),0)</f>
        <v>2434</v>
      </c>
      <c r="J412" s="4">
        <f>_xlfn.IFNA(VLOOKUP($B412,'FST CV'!$C:$X,17,0),0)</f>
        <v>4760</v>
      </c>
      <c r="K412" s="4">
        <f>_xlfn.IFNA(VLOOKUP($B412,'FST TT'!$C:$X,17,0),0)</f>
        <v>3136</v>
      </c>
      <c r="N412" s="34">
        <f>VLOOKUP(B412,Master_Item!B:I,8,0)</f>
        <v>6.4799999999999995</v>
      </c>
      <c r="O412" s="4">
        <f t="shared" si="62"/>
        <v>11819.519999999999</v>
      </c>
      <c r="P412" s="4">
        <f t="shared" si="63"/>
        <v>30844.799999999999</v>
      </c>
      <c r="Q412" s="4">
        <f t="shared" si="64"/>
        <v>17781.12</v>
      </c>
      <c r="R412" s="4">
        <f t="shared" si="65"/>
        <v>0</v>
      </c>
      <c r="S412" s="4">
        <f t="shared" si="66"/>
        <v>60445.440000000002</v>
      </c>
      <c r="T412" s="4">
        <f t="shared" si="67"/>
        <v>15772.32</v>
      </c>
      <c r="U412" s="4">
        <f t="shared" si="68"/>
        <v>30844.799999999999</v>
      </c>
      <c r="V412" s="4">
        <f t="shared" si="69"/>
        <v>20321.28</v>
      </c>
      <c r="W412" s="4">
        <f t="shared" si="70"/>
        <v>0</v>
      </c>
      <c r="X412" s="4">
        <f t="shared" si="71"/>
        <v>66938.399999999994</v>
      </c>
    </row>
    <row r="413" spans="1:24">
      <c r="A413" s="13">
        <v>9</v>
      </c>
      <c r="B413" s="2">
        <v>310002953</v>
      </c>
      <c r="C413" s="1" t="s">
        <v>22</v>
      </c>
      <c r="D413" s="1" t="s">
        <v>118</v>
      </c>
      <c r="E413" s="12">
        <f>_xlfn.IFNA(VLOOKUP($B413,'FST OMT'!$C:$Y,$A413,0),0)</f>
        <v>2171</v>
      </c>
      <c r="F413" s="12">
        <f>_xlfn.IFNA(VLOOKUP($B413,'FST CV'!$C:$Y,$A413,0),0)</f>
        <v>5872</v>
      </c>
      <c r="G413" s="12">
        <f>_xlfn.IFNA(VLOOKUP($B413,'FST TT'!$C:$Y,$A413,0),0)</f>
        <v>2791</v>
      </c>
      <c r="I413" s="4">
        <f>_xlfn.IFNA(VLOOKUP($B413,'FST OMT'!$C:$X,18,0),0)</f>
        <v>2232</v>
      </c>
      <c r="J413" s="4">
        <f>_xlfn.IFNA(VLOOKUP($B413,'FST CV'!$C:$X,18,0),0)</f>
        <v>5872</v>
      </c>
      <c r="K413" s="4">
        <f>_xlfn.IFNA(VLOOKUP($B413,'FST TT'!$C:$X,18,0),0)</f>
        <v>3241</v>
      </c>
      <c r="N413" s="34">
        <f>VLOOKUP(B413,Master_Item!B:I,8,0)</f>
        <v>6.4799999999999995</v>
      </c>
      <c r="O413" s="4">
        <f t="shared" si="62"/>
        <v>14068.079999999998</v>
      </c>
      <c r="P413" s="4">
        <f t="shared" si="63"/>
        <v>38050.559999999998</v>
      </c>
      <c r="Q413" s="4">
        <f t="shared" si="64"/>
        <v>18085.68</v>
      </c>
      <c r="R413" s="4">
        <f t="shared" si="65"/>
        <v>0</v>
      </c>
      <c r="S413" s="4">
        <f t="shared" si="66"/>
        <v>70204.320000000007</v>
      </c>
      <c r="T413" s="4">
        <f t="shared" si="67"/>
        <v>14463.359999999999</v>
      </c>
      <c r="U413" s="4">
        <f t="shared" si="68"/>
        <v>38050.559999999998</v>
      </c>
      <c r="V413" s="4">
        <f t="shared" si="69"/>
        <v>21001.68</v>
      </c>
      <c r="W413" s="4">
        <f t="shared" si="70"/>
        <v>0</v>
      </c>
      <c r="X413" s="4">
        <f t="shared" si="71"/>
        <v>73515.600000000006</v>
      </c>
    </row>
    <row r="414" spans="1:24">
      <c r="A414" s="13">
        <v>10</v>
      </c>
      <c r="B414" s="2">
        <v>310002953</v>
      </c>
      <c r="C414" s="1" t="s">
        <v>22</v>
      </c>
      <c r="D414" s="1" t="s">
        <v>119</v>
      </c>
      <c r="E414" s="12">
        <f>_xlfn.IFNA(VLOOKUP($B414,'FST OMT'!$C:$Y,$A414,0),0)</f>
        <v>152</v>
      </c>
      <c r="F414" s="12">
        <f>_xlfn.IFNA(VLOOKUP($B414,'FST CV'!$C:$Y,$A414,0),0)</f>
        <v>733</v>
      </c>
      <c r="G414" s="12">
        <f>_xlfn.IFNA(VLOOKUP($B414,'FST TT'!$C:$Y,$A414,0),0)</f>
        <v>414</v>
      </c>
      <c r="I414" s="4">
        <f>_xlfn.IFNA(VLOOKUP($B414,'FST OMT'!$C:$X,19,0),0)</f>
        <v>707</v>
      </c>
      <c r="J414" s="4">
        <f>_xlfn.IFNA(VLOOKUP($B414,'FST CV'!$C:$X,19,0),0)</f>
        <v>733</v>
      </c>
      <c r="K414" s="4">
        <f>_xlfn.IFNA(VLOOKUP($B414,'FST TT'!$C:$X,19,0),0)</f>
        <v>414</v>
      </c>
      <c r="N414" s="34">
        <f>VLOOKUP(B414,Master_Item!B:I,8,0)</f>
        <v>6.4799999999999995</v>
      </c>
      <c r="O414" s="4">
        <f t="shared" si="62"/>
        <v>984.95999999999992</v>
      </c>
      <c r="P414" s="4">
        <f t="shared" si="63"/>
        <v>4749.8399999999992</v>
      </c>
      <c r="Q414" s="4">
        <f t="shared" si="64"/>
        <v>2682.72</v>
      </c>
      <c r="R414" s="4">
        <f t="shared" si="65"/>
        <v>0</v>
      </c>
      <c r="S414" s="4">
        <f t="shared" si="66"/>
        <v>8417.5199999999986</v>
      </c>
      <c r="T414" s="4">
        <f t="shared" si="67"/>
        <v>4581.3599999999997</v>
      </c>
      <c r="U414" s="4">
        <f t="shared" si="68"/>
        <v>4749.8399999999992</v>
      </c>
      <c r="V414" s="4">
        <f t="shared" si="69"/>
        <v>2682.72</v>
      </c>
      <c r="W414" s="4">
        <f t="shared" si="70"/>
        <v>0</v>
      </c>
      <c r="X414" s="4">
        <f t="shared" si="71"/>
        <v>12013.919999999998</v>
      </c>
    </row>
    <row r="415" spans="1:24">
      <c r="A415" s="13">
        <v>11</v>
      </c>
      <c r="B415" s="2">
        <v>310002953</v>
      </c>
      <c r="C415" s="1" t="s">
        <v>22</v>
      </c>
      <c r="D415" s="1" t="s">
        <v>120</v>
      </c>
      <c r="E415" s="12">
        <f>_xlfn.IFNA(VLOOKUP($B415,'FST OMT'!$C:$Y,$A415,0),0)</f>
        <v>1335</v>
      </c>
      <c r="F415" s="12">
        <f>_xlfn.IFNA(VLOOKUP($B415,'FST CV'!$C:$Y,$A415,0),0)</f>
        <v>1400</v>
      </c>
      <c r="G415" s="12">
        <f>_xlfn.IFNA(VLOOKUP($B415,'FST TT'!$C:$Y,$A415,0),0)</f>
        <v>592</v>
      </c>
      <c r="I415" s="4">
        <f>_xlfn.IFNA(VLOOKUP($B415,'FST OMT'!$C:$X,20,0),0)</f>
        <v>1026</v>
      </c>
      <c r="J415" s="4">
        <f>_xlfn.IFNA(VLOOKUP($B415,'FST CV'!$C:$X,20,0),0)</f>
        <v>1400</v>
      </c>
      <c r="K415" s="4">
        <f>_xlfn.IFNA(VLOOKUP($B415,'FST TT'!$C:$X,20,0),0)</f>
        <v>632</v>
      </c>
      <c r="N415" s="34">
        <f>VLOOKUP(B415,Master_Item!B:I,8,0)</f>
        <v>6.4799999999999995</v>
      </c>
      <c r="O415" s="4">
        <f t="shared" si="62"/>
        <v>8650.7999999999993</v>
      </c>
      <c r="P415" s="4">
        <f t="shared" si="63"/>
        <v>9072</v>
      </c>
      <c r="Q415" s="4">
        <f t="shared" si="64"/>
        <v>3836.16</v>
      </c>
      <c r="R415" s="4">
        <f t="shared" si="65"/>
        <v>0</v>
      </c>
      <c r="S415" s="4">
        <f t="shared" si="66"/>
        <v>21558.959999999999</v>
      </c>
      <c r="T415" s="4">
        <f t="shared" si="67"/>
        <v>6648.48</v>
      </c>
      <c r="U415" s="4">
        <f t="shared" si="68"/>
        <v>9072</v>
      </c>
      <c r="V415" s="4">
        <f t="shared" si="69"/>
        <v>4095.3599999999997</v>
      </c>
      <c r="W415" s="4">
        <f t="shared" si="70"/>
        <v>0</v>
      </c>
      <c r="X415" s="4">
        <f t="shared" si="71"/>
        <v>19815.84</v>
      </c>
    </row>
    <row r="416" spans="1:24">
      <c r="A416" s="13">
        <v>12</v>
      </c>
      <c r="B416" s="2">
        <v>310002953</v>
      </c>
      <c r="C416" s="1" t="s">
        <v>22</v>
      </c>
      <c r="D416" s="1" t="s">
        <v>121</v>
      </c>
      <c r="E416" s="12">
        <f>_xlfn.IFNA(VLOOKUP($B416,'FST OMT'!$C:$Y,$A416,0),0)</f>
        <v>607</v>
      </c>
      <c r="F416" s="12">
        <f>_xlfn.IFNA(VLOOKUP($B416,'FST CV'!$C:$Y,$A416,0),0)</f>
        <v>321</v>
      </c>
      <c r="G416" s="12">
        <f>_xlfn.IFNA(VLOOKUP($B416,'FST TT'!$C:$Y,$A416,0),0)</f>
        <v>1818</v>
      </c>
      <c r="I416" s="4">
        <f>_xlfn.IFNA(VLOOKUP($B416,'FST OMT'!$C:$X,21,0),0)</f>
        <v>790</v>
      </c>
      <c r="J416" s="4">
        <f>_xlfn.IFNA(VLOOKUP($B416,'FST CV'!$C:$X,21,0),0)</f>
        <v>321</v>
      </c>
      <c r="K416" s="4">
        <f>_xlfn.IFNA(VLOOKUP($B416,'FST TT'!$C:$X,21,0),0)</f>
        <v>2218</v>
      </c>
      <c r="N416" s="34">
        <f>VLOOKUP(B416,Master_Item!B:I,8,0)</f>
        <v>6.4799999999999995</v>
      </c>
      <c r="O416" s="4">
        <f t="shared" si="62"/>
        <v>3933.3599999999997</v>
      </c>
      <c r="P416" s="4">
        <f t="shared" si="63"/>
        <v>2080.08</v>
      </c>
      <c r="Q416" s="4">
        <f t="shared" si="64"/>
        <v>11780.64</v>
      </c>
      <c r="R416" s="4">
        <f t="shared" si="65"/>
        <v>0</v>
      </c>
      <c r="S416" s="4">
        <f t="shared" si="66"/>
        <v>17794.079999999998</v>
      </c>
      <c r="T416" s="4">
        <f t="shared" si="67"/>
        <v>5119.2</v>
      </c>
      <c r="U416" s="4">
        <f t="shared" si="68"/>
        <v>2080.08</v>
      </c>
      <c r="V416" s="4">
        <f t="shared" si="69"/>
        <v>14372.64</v>
      </c>
      <c r="W416" s="4">
        <f t="shared" si="70"/>
        <v>0</v>
      </c>
      <c r="X416" s="4">
        <f t="shared" si="71"/>
        <v>21571.919999999998</v>
      </c>
    </row>
    <row r="417" spans="1:24">
      <c r="A417" s="13">
        <v>13</v>
      </c>
      <c r="B417" s="2">
        <v>310002953</v>
      </c>
      <c r="C417" s="1" t="s">
        <v>22</v>
      </c>
      <c r="D417" s="1" t="s">
        <v>122</v>
      </c>
      <c r="E417" s="12">
        <f>_xlfn.IFNA(VLOOKUP($B417,'FST OMT'!$C:$Y,$A417,0),0)</f>
        <v>2874</v>
      </c>
      <c r="F417" s="12">
        <f>_xlfn.IFNA(VLOOKUP($B417,'FST CV'!$C:$Y,$A417,0),0)</f>
        <v>1535</v>
      </c>
      <c r="G417" s="12">
        <f>_xlfn.IFNA(VLOOKUP($B417,'FST TT'!$C:$Y,$A417,0),0)</f>
        <v>2014</v>
      </c>
      <c r="I417" s="4">
        <f>_xlfn.IFNA(VLOOKUP($B417,'FST OMT'!$C:$X,22,0),0)</f>
        <v>2816</v>
      </c>
      <c r="J417" s="4">
        <f>_xlfn.IFNA(VLOOKUP($B417,'FST CV'!$C:$X,22,0),0)</f>
        <v>1535</v>
      </c>
      <c r="K417" s="4">
        <f>_xlfn.IFNA(VLOOKUP($B417,'FST TT'!$C:$X,22,0),0)</f>
        <v>1864</v>
      </c>
      <c r="N417" s="34">
        <f>VLOOKUP(B417,Master_Item!B:I,8,0)</f>
        <v>6.4799999999999995</v>
      </c>
      <c r="O417" s="4">
        <f t="shared" si="62"/>
        <v>18623.52</v>
      </c>
      <c r="P417" s="4">
        <f t="shared" si="63"/>
        <v>9946.7999999999993</v>
      </c>
      <c r="Q417" s="4">
        <f t="shared" si="64"/>
        <v>13050.72</v>
      </c>
      <c r="R417" s="4">
        <f t="shared" si="65"/>
        <v>0</v>
      </c>
      <c r="S417" s="4">
        <f t="shared" si="66"/>
        <v>41621.040000000001</v>
      </c>
      <c r="T417" s="4">
        <f t="shared" si="67"/>
        <v>18247.68</v>
      </c>
      <c r="U417" s="4">
        <f t="shared" si="68"/>
        <v>9946.7999999999993</v>
      </c>
      <c r="V417" s="4">
        <f t="shared" si="69"/>
        <v>12078.72</v>
      </c>
      <c r="W417" s="4">
        <f t="shared" si="70"/>
        <v>0</v>
      </c>
      <c r="X417" s="4">
        <f t="shared" si="71"/>
        <v>40273.199999999997</v>
      </c>
    </row>
    <row r="418" spans="1:24">
      <c r="A418" s="13">
        <v>11</v>
      </c>
      <c r="B418" s="2">
        <v>310002953</v>
      </c>
      <c r="C418" s="1" t="s">
        <v>22</v>
      </c>
      <c r="D418" s="1" t="s">
        <v>123</v>
      </c>
      <c r="H418" s="4">
        <f>_xlfn.IFNA(VLOOKUP(B418,'FST MT'!A:M,$A418,0),0)</f>
        <v>7666</v>
      </c>
      <c r="I418" s="1"/>
      <c r="J418" s="1"/>
      <c r="K418" s="1"/>
      <c r="L418" s="4">
        <f>_xlfn.IFNA(VLOOKUP(B418,'FST MT'!C:BP,66,0),0)</f>
        <v>0</v>
      </c>
      <c r="N418" s="34">
        <f>VLOOKUP(B418,Master_Item!B:I,8,0)</f>
        <v>6.4799999999999995</v>
      </c>
      <c r="O418" s="4">
        <f t="shared" si="62"/>
        <v>0</v>
      </c>
      <c r="P418" s="4">
        <f t="shared" si="63"/>
        <v>0</v>
      </c>
      <c r="Q418" s="4">
        <f t="shared" si="64"/>
        <v>0</v>
      </c>
      <c r="R418" s="4">
        <f t="shared" si="65"/>
        <v>49675.679999999993</v>
      </c>
      <c r="S418" s="4">
        <f t="shared" si="66"/>
        <v>49675.679999999993</v>
      </c>
      <c r="T418" s="4">
        <f t="shared" si="67"/>
        <v>0</v>
      </c>
      <c r="U418" s="4">
        <f t="shared" si="68"/>
        <v>0</v>
      </c>
      <c r="V418" s="4">
        <f t="shared" si="69"/>
        <v>0</v>
      </c>
      <c r="W418" s="4">
        <f t="shared" si="70"/>
        <v>0</v>
      </c>
      <c r="X418" s="4">
        <f t="shared" si="71"/>
        <v>0</v>
      </c>
    </row>
    <row r="419" spans="1:24">
      <c r="A419" s="13">
        <v>6</v>
      </c>
      <c r="B419" s="2">
        <v>310002954</v>
      </c>
      <c r="C419" s="1" t="s">
        <v>23</v>
      </c>
      <c r="D419" s="1" t="s">
        <v>115</v>
      </c>
      <c r="E419" s="12">
        <f>_xlfn.IFNA(VLOOKUP($B419,'FST OMT'!$C:$Y,$A419,0),0)</f>
        <v>0</v>
      </c>
      <c r="F419" s="12">
        <f>_xlfn.IFNA(VLOOKUP($B419,'FST CV'!$C:$Y,$A419,0),0)</f>
        <v>0</v>
      </c>
      <c r="G419" s="12">
        <f>_xlfn.IFNA(VLOOKUP($B419,'FST TT'!$C:$Y,$A419,0),0)</f>
        <v>0</v>
      </c>
      <c r="I419" s="4">
        <f>_xlfn.IFNA(VLOOKUP($B419,'FST OMT'!$C:$X,15,0),0)</f>
        <v>0</v>
      </c>
      <c r="J419" s="4">
        <f>_xlfn.IFNA(VLOOKUP($B419,'FST CV'!$C:$X,15,0),0)</f>
        <v>0</v>
      </c>
      <c r="K419" s="4">
        <f>_xlfn.IFNA(VLOOKUP($B419,'FST TT'!$C:$X,15,0),0)</f>
        <v>0</v>
      </c>
      <c r="N419" s="34">
        <f>VLOOKUP(B419,Master_Item!B:I,8,0)</f>
        <v>6.4799999999999995</v>
      </c>
      <c r="O419" s="4">
        <f t="shared" si="62"/>
        <v>0</v>
      </c>
      <c r="P419" s="4">
        <f t="shared" si="63"/>
        <v>0</v>
      </c>
      <c r="Q419" s="4">
        <f t="shared" si="64"/>
        <v>0</v>
      </c>
      <c r="R419" s="4">
        <f t="shared" si="65"/>
        <v>0</v>
      </c>
      <c r="S419" s="4">
        <f t="shared" si="66"/>
        <v>0</v>
      </c>
      <c r="T419" s="4">
        <f t="shared" si="67"/>
        <v>0</v>
      </c>
      <c r="U419" s="4">
        <f t="shared" si="68"/>
        <v>0</v>
      </c>
      <c r="V419" s="4">
        <f t="shared" si="69"/>
        <v>0</v>
      </c>
      <c r="W419" s="4">
        <f t="shared" si="70"/>
        <v>0</v>
      </c>
      <c r="X419" s="4">
        <f t="shared" si="71"/>
        <v>0</v>
      </c>
    </row>
    <row r="420" spans="1:24">
      <c r="A420" s="13">
        <v>7</v>
      </c>
      <c r="B420" s="2">
        <v>310002954</v>
      </c>
      <c r="C420" s="1" t="s">
        <v>23</v>
      </c>
      <c r="D420" s="1" t="s">
        <v>116</v>
      </c>
      <c r="E420" s="12">
        <f>_xlfn.IFNA(VLOOKUP($B420,'FST OMT'!$C:$Y,$A420,0),0)</f>
        <v>0</v>
      </c>
      <c r="F420" s="12">
        <f>_xlfn.IFNA(VLOOKUP($B420,'FST CV'!$C:$Y,$A420,0),0)</f>
        <v>0</v>
      </c>
      <c r="G420" s="12">
        <f>_xlfn.IFNA(VLOOKUP($B420,'FST TT'!$C:$Y,$A420,0),0)</f>
        <v>0</v>
      </c>
      <c r="I420" s="4">
        <f>_xlfn.IFNA(VLOOKUP($B420,'FST OMT'!$C:$X,16,0),0)</f>
        <v>0</v>
      </c>
      <c r="J420" s="4">
        <f>_xlfn.IFNA(VLOOKUP($B420,'FST CV'!$C:$X,16,0),0)</f>
        <v>0</v>
      </c>
      <c r="K420" s="4">
        <f>_xlfn.IFNA(VLOOKUP($B420,'FST TT'!$C:$X,16,0),0)</f>
        <v>0</v>
      </c>
      <c r="N420" s="34">
        <f>VLOOKUP(B420,Master_Item!B:I,8,0)</f>
        <v>6.4799999999999995</v>
      </c>
      <c r="O420" s="4">
        <f t="shared" si="62"/>
        <v>0</v>
      </c>
      <c r="P420" s="4">
        <f t="shared" si="63"/>
        <v>0</v>
      </c>
      <c r="Q420" s="4">
        <f t="shared" si="64"/>
        <v>0</v>
      </c>
      <c r="R420" s="4">
        <f t="shared" si="65"/>
        <v>0</v>
      </c>
      <c r="S420" s="4">
        <f t="shared" si="66"/>
        <v>0</v>
      </c>
      <c r="T420" s="4">
        <f t="shared" si="67"/>
        <v>0</v>
      </c>
      <c r="U420" s="4">
        <f t="shared" si="68"/>
        <v>0</v>
      </c>
      <c r="V420" s="4">
        <f t="shared" si="69"/>
        <v>0</v>
      </c>
      <c r="W420" s="4">
        <f t="shared" si="70"/>
        <v>0</v>
      </c>
      <c r="X420" s="4">
        <f t="shared" si="71"/>
        <v>0</v>
      </c>
    </row>
    <row r="421" spans="1:24">
      <c r="A421" s="13">
        <v>8</v>
      </c>
      <c r="B421" s="2">
        <v>310002954</v>
      </c>
      <c r="C421" s="1" t="s">
        <v>23</v>
      </c>
      <c r="D421" s="1" t="s">
        <v>117</v>
      </c>
      <c r="E421" s="12">
        <f>_xlfn.IFNA(VLOOKUP($B421,'FST OMT'!$C:$Y,$A421,0),0)</f>
        <v>0</v>
      </c>
      <c r="F421" s="12">
        <f>_xlfn.IFNA(VLOOKUP($B421,'FST CV'!$C:$Y,$A421,0),0)</f>
        <v>0</v>
      </c>
      <c r="G421" s="12">
        <f>_xlfn.IFNA(VLOOKUP($B421,'FST TT'!$C:$Y,$A421,0),0)</f>
        <v>0</v>
      </c>
      <c r="I421" s="4">
        <f>_xlfn.IFNA(VLOOKUP($B421,'FST OMT'!$C:$X,17,0),0)</f>
        <v>0</v>
      </c>
      <c r="J421" s="4">
        <f>_xlfn.IFNA(VLOOKUP($B421,'FST CV'!$C:$X,17,0),0)</f>
        <v>0</v>
      </c>
      <c r="K421" s="4">
        <f>_xlfn.IFNA(VLOOKUP($B421,'FST TT'!$C:$X,17,0),0)</f>
        <v>0</v>
      </c>
      <c r="N421" s="34">
        <f>VLOOKUP(B421,Master_Item!B:I,8,0)</f>
        <v>6.4799999999999995</v>
      </c>
      <c r="O421" s="4">
        <f t="shared" si="62"/>
        <v>0</v>
      </c>
      <c r="P421" s="4">
        <f t="shared" si="63"/>
        <v>0</v>
      </c>
      <c r="Q421" s="4">
        <f t="shared" si="64"/>
        <v>0</v>
      </c>
      <c r="R421" s="4">
        <f t="shared" si="65"/>
        <v>0</v>
      </c>
      <c r="S421" s="4">
        <f t="shared" si="66"/>
        <v>0</v>
      </c>
      <c r="T421" s="4">
        <f t="shared" si="67"/>
        <v>0</v>
      </c>
      <c r="U421" s="4">
        <f t="shared" si="68"/>
        <v>0</v>
      </c>
      <c r="V421" s="4">
        <f t="shared" si="69"/>
        <v>0</v>
      </c>
      <c r="W421" s="4">
        <f t="shared" si="70"/>
        <v>0</v>
      </c>
      <c r="X421" s="4">
        <f t="shared" si="71"/>
        <v>0</v>
      </c>
    </row>
    <row r="422" spans="1:24">
      <c r="A422" s="13">
        <v>9</v>
      </c>
      <c r="B422" s="2">
        <v>310002954</v>
      </c>
      <c r="C422" s="1" t="s">
        <v>23</v>
      </c>
      <c r="D422" s="1" t="s">
        <v>118</v>
      </c>
      <c r="E422" s="12">
        <f>_xlfn.IFNA(VLOOKUP($B422,'FST OMT'!$C:$Y,$A422,0),0)</f>
        <v>0</v>
      </c>
      <c r="F422" s="12">
        <f>_xlfn.IFNA(VLOOKUP($B422,'FST CV'!$C:$Y,$A422,0),0)</f>
        <v>0</v>
      </c>
      <c r="G422" s="12">
        <f>_xlfn.IFNA(VLOOKUP($B422,'FST TT'!$C:$Y,$A422,0),0)</f>
        <v>0</v>
      </c>
      <c r="I422" s="4">
        <f>_xlfn.IFNA(VLOOKUP($B422,'FST OMT'!$C:$X,18,0),0)</f>
        <v>0</v>
      </c>
      <c r="J422" s="4">
        <f>_xlfn.IFNA(VLOOKUP($B422,'FST CV'!$C:$X,18,0),0)</f>
        <v>0</v>
      </c>
      <c r="K422" s="4">
        <f>_xlfn.IFNA(VLOOKUP($B422,'FST TT'!$C:$X,18,0),0)</f>
        <v>0</v>
      </c>
      <c r="N422" s="34">
        <f>VLOOKUP(B422,Master_Item!B:I,8,0)</f>
        <v>6.4799999999999995</v>
      </c>
      <c r="O422" s="4">
        <f t="shared" si="62"/>
        <v>0</v>
      </c>
      <c r="P422" s="4">
        <f t="shared" si="63"/>
        <v>0</v>
      </c>
      <c r="Q422" s="4">
        <f t="shared" si="64"/>
        <v>0</v>
      </c>
      <c r="R422" s="4">
        <f t="shared" si="65"/>
        <v>0</v>
      </c>
      <c r="S422" s="4">
        <f t="shared" si="66"/>
        <v>0</v>
      </c>
      <c r="T422" s="4">
        <f t="shared" si="67"/>
        <v>0</v>
      </c>
      <c r="U422" s="4">
        <f t="shared" si="68"/>
        <v>0</v>
      </c>
      <c r="V422" s="4">
        <f t="shared" si="69"/>
        <v>0</v>
      </c>
      <c r="W422" s="4">
        <f t="shared" si="70"/>
        <v>0</v>
      </c>
      <c r="X422" s="4">
        <f t="shared" si="71"/>
        <v>0</v>
      </c>
    </row>
    <row r="423" spans="1:24">
      <c r="A423" s="13">
        <v>10</v>
      </c>
      <c r="B423" s="2">
        <v>310002954</v>
      </c>
      <c r="C423" s="1" t="s">
        <v>23</v>
      </c>
      <c r="D423" s="1" t="s">
        <v>119</v>
      </c>
      <c r="E423" s="12">
        <f>_xlfn.IFNA(VLOOKUP($B423,'FST OMT'!$C:$Y,$A423,0),0)</f>
        <v>0</v>
      </c>
      <c r="F423" s="12">
        <f>_xlfn.IFNA(VLOOKUP($B423,'FST CV'!$C:$Y,$A423,0),0)</f>
        <v>0</v>
      </c>
      <c r="G423" s="12">
        <f>_xlfn.IFNA(VLOOKUP($B423,'FST TT'!$C:$Y,$A423,0),0)</f>
        <v>0</v>
      </c>
      <c r="I423" s="4">
        <f>_xlfn.IFNA(VLOOKUP($B423,'FST OMT'!$C:$X,19,0),0)</f>
        <v>0</v>
      </c>
      <c r="J423" s="4">
        <f>_xlfn.IFNA(VLOOKUP($B423,'FST CV'!$C:$X,19,0),0)</f>
        <v>0</v>
      </c>
      <c r="K423" s="4">
        <f>_xlfn.IFNA(VLOOKUP($B423,'FST TT'!$C:$X,19,0),0)</f>
        <v>0</v>
      </c>
      <c r="N423" s="34">
        <f>VLOOKUP(B423,Master_Item!B:I,8,0)</f>
        <v>6.4799999999999995</v>
      </c>
      <c r="O423" s="4">
        <f t="shared" si="62"/>
        <v>0</v>
      </c>
      <c r="P423" s="4">
        <f t="shared" si="63"/>
        <v>0</v>
      </c>
      <c r="Q423" s="4">
        <f t="shared" si="64"/>
        <v>0</v>
      </c>
      <c r="R423" s="4">
        <f t="shared" si="65"/>
        <v>0</v>
      </c>
      <c r="S423" s="4">
        <f t="shared" si="66"/>
        <v>0</v>
      </c>
      <c r="T423" s="4">
        <f t="shared" si="67"/>
        <v>0</v>
      </c>
      <c r="U423" s="4">
        <f t="shared" si="68"/>
        <v>0</v>
      </c>
      <c r="V423" s="4">
        <f t="shared" si="69"/>
        <v>0</v>
      </c>
      <c r="W423" s="4">
        <f t="shared" si="70"/>
        <v>0</v>
      </c>
      <c r="X423" s="4">
        <f t="shared" si="71"/>
        <v>0</v>
      </c>
    </row>
    <row r="424" spans="1:24">
      <c r="A424" s="13">
        <v>11</v>
      </c>
      <c r="B424" s="2">
        <v>310002954</v>
      </c>
      <c r="C424" s="1" t="s">
        <v>23</v>
      </c>
      <c r="D424" s="1" t="s">
        <v>120</v>
      </c>
      <c r="E424" s="12">
        <f>_xlfn.IFNA(VLOOKUP($B424,'FST OMT'!$C:$Y,$A424,0),0)</f>
        <v>0</v>
      </c>
      <c r="F424" s="12">
        <f>_xlfn.IFNA(VLOOKUP($B424,'FST CV'!$C:$Y,$A424,0),0)</f>
        <v>0</v>
      </c>
      <c r="G424" s="12">
        <f>_xlfn.IFNA(VLOOKUP($B424,'FST TT'!$C:$Y,$A424,0),0)</f>
        <v>0</v>
      </c>
      <c r="I424" s="4">
        <f>_xlfn.IFNA(VLOOKUP($B424,'FST OMT'!$C:$X,20,0),0)</f>
        <v>0</v>
      </c>
      <c r="J424" s="4">
        <f>_xlfn.IFNA(VLOOKUP($B424,'FST CV'!$C:$X,20,0),0)</f>
        <v>0</v>
      </c>
      <c r="K424" s="4">
        <f>_xlfn.IFNA(VLOOKUP($B424,'FST TT'!$C:$X,20,0),0)</f>
        <v>0</v>
      </c>
      <c r="N424" s="34">
        <f>VLOOKUP(B424,Master_Item!B:I,8,0)</f>
        <v>6.4799999999999995</v>
      </c>
      <c r="O424" s="4">
        <f t="shared" si="62"/>
        <v>0</v>
      </c>
      <c r="P424" s="4">
        <f t="shared" si="63"/>
        <v>0</v>
      </c>
      <c r="Q424" s="4">
        <f t="shared" si="64"/>
        <v>0</v>
      </c>
      <c r="R424" s="4">
        <f t="shared" si="65"/>
        <v>0</v>
      </c>
      <c r="S424" s="4">
        <f t="shared" si="66"/>
        <v>0</v>
      </c>
      <c r="T424" s="4">
        <f t="shared" si="67"/>
        <v>0</v>
      </c>
      <c r="U424" s="4">
        <f t="shared" si="68"/>
        <v>0</v>
      </c>
      <c r="V424" s="4">
        <f t="shared" si="69"/>
        <v>0</v>
      </c>
      <c r="W424" s="4">
        <f t="shared" si="70"/>
        <v>0</v>
      </c>
      <c r="X424" s="4">
        <f t="shared" si="71"/>
        <v>0</v>
      </c>
    </row>
    <row r="425" spans="1:24">
      <c r="A425" s="13">
        <v>12</v>
      </c>
      <c r="B425" s="2">
        <v>310002954</v>
      </c>
      <c r="C425" s="1" t="s">
        <v>23</v>
      </c>
      <c r="D425" s="1" t="s">
        <v>121</v>
      </c>
      <c r="E425" s="12">
        <f>_xlfn.IFNA(VLOOKUP($B425,'FST OMT'!$C:$Y,$A425,0),0)</f>
        <v>0</v>
      </c>
      <c r="F425" s="12">
        <f>_xlfn.IFNA(VLOOKUP($B425,'FST CV'!$C:$Y,$A425,0),0)</f>
        <v>0</v>
      </c>
      <c r="G425" s="12">
        <f>_xlfn.IFNA(VLOOKUP($B425,'FST TT'!$C:$Y,$A425,0),0)</f>
        <v>0</v>
      </c>
      <c r="I425" s="4">
        <f>_xlfn.IFNA(VLOOKUP($B425,'FST OMT'!$C:$X,21,0),0)</f>
        <v>0</v>
      </c>
      <c r="J425" s="4">
        <f>_xlfn.IFNA(VLOOKUP($B425,'FST CV'!$C:$X,21,0),0)</f>
        <v>0</v>
      </c>
      <c r="K425" s="4">
        <f>_xlfn.IFNA(VLOOKUP($B425,'FST TT'!$C:$X,21,0),0)</f>
        <v>0</v>
      </c>
      <c r="N425" s="34">
        <f>VLOOKUP(B425,Master_Item!B:I,8,0)</f>
        <v>6.4799999999999995</v>
      </c>
      <c r="O425" s="4">
        <f t="shared" si="62"/>
        <v>0</v>
      </c>
      <c r="P425" s="4">
        <f t="shared" si="63"/>
        <v>0</v>
      </c>
      <c r="Q425" s="4">
        <f t="shared" si="64"/>
        <v>0</v>
      </c>
      <c r="R425" s="4">
        <f t="shared" si="65"/>
        <v>0</v>
      </c>
      <c r="S425" s="4">
        <f t="shared" si="66"/>
        <v>0</v>
      </c>
      <c r="T425" s="4">
        <f t="shared" si="67"/>
        <v>0</v>
      </c>
      <c r="U425" s="4">
        <f t="shared" si="68"/>
        <v>0</v>
      </c>
      <c r="V425" s="4">
        <f t="shared" si="69"/>
        <v>0</v>
      </c>
      <c r="W425" s="4">
        <f t="shared" si="70"/>
        <v>0</v>
      </c>
      <c r="X425" s="4">
        <f t="shared" si="71"/>
        <v>0</v>
      </c>
    </row>
    <row r="426" spans="1:24">
      <c r="A426" s="13">
        <v>13</v>
      </c>
      <c r="B426" s="2">
        <v>310002954</v>
      </c>
      <c r="C426" s="1" t="s">
        <v>23</v>
      </c>
      <c r="D426" s="1" t="s">
        <v>122</v>
      </c>
      <c r="E426" s="12">
        <f>_xlfn.IFNA(VLOOKUP($B426,'FST OMT'!$C:$Y,$A426,0),0)</f>
        <v>0</v>
      </c>
      <c r="F426" s="12">
        <f>_xlfn.IFNA(VLOOKUP($B426,'FST CV'!$C:$Y,$A426,0),0)</f>
        <v>0</v>
      </c>
      <c r="G426" s="12">
        <f>_xlfn.IFNA(VLOOKUP($B426,'FST TT'!$C:$Y,$A426,0),0)</f>
        <v>0</v>
      </c>
      <c r="I426" s="4">
        <f>_xlfn.IFNA(VLOOKUP($B426,'FST OMT'!$C:$X,22,0),0)</f>
        <v>0</v>
      </c>
      <c r="J426" s="4">
        <f>_xlfn.IFNA(VLOOKUP($B426,'FST CV'!$C:$X,22,0),0)</f>
        <v>0</v>
      </c>
      <c r="K426" s="4">
        <f>_xlfn.IFNA(VLOOKUP($B426,'FST TT'!$C:$X,22,0),0)</f>
        <v>0</v>
      </c>
      <c r="N426" s="34">
        <f>VLOOKUP(B426,Master_Item!B:I,8,0)</f>
        <v>6.4799999999999995</v>
      </c>
      <c r="O426" s="4">
        <f t="shared" si="62"/>
        <v>0</v>
      </c>
      <c r="P426" s="4">
        <f t="shared" si="63"/>
        <v>0</v>
      </c>
      <c r="Q426" s="4">
        <f t="shared" si="64"/>
        <v>0</v>
      </c>
      <c r="R426" s="4">
        <f t="shared" si="65"/>
        <v>0</v>
      </c>
      <c r="S426" s="4">
        <f t="shared" si="66"/>
        <v>0</v>
      </c>
      <c r="T426" s="4">
        <f t="shared" si="67"/>
        <v>0</v>
      </c>
      <c r="U426" s="4">
        <f t="shared" si="68"/>
        <v>0</v>
      </c>
      <c r="V426" s="4">
        <f t="shared" si="69"/>
        <v>0</v>
      </c>
      <c r="W426" s="4">
        <f t="shared" si="70"/>
        <v>0</v>
      </c>
      <c r="X426" s="4">
        <f t="shared" si="71"/>
        <v>0</v>
      </c>
    </row>
    <row r="427" spans="1:24">
      <c r="A427" s="13">
        <v>11</v>
      </c>
      <c r="B427" s="2">
        <v>310002954</v>
      </c>
      <c r="C427" s="1" t="s">
        <v>23</v>
      </c>
      <c r="D427" s="1" t="s">
        <v>123</v>
      </c>
      <c r="H427" s="4">
        <f>_xlfn.IFNA(VLOOKUP(B427,'FST MT'!A:M,$A427,0),0)</f>
        <v>21950</v>
      </c>
      <c r="I427" s="1"/>
      <c r="J427" s="1"/>
      <c r="K427" s="1"/>
      <c r="L427" s="4">
        <f>_xlfn.IFNA(VLOOKUP(B427,'FST MT'!C:BP,66,0),0)</f>
        <v>0</v>
      </c>
      <c r="N427" s="34">
        <f>VLOOKUP(B427,Master_Item!B:I,8,0)</f>
        <v>6.4799999999999995</v>
      </c>
      <c r="O427" s="4">
        <f t="shared" si="62"/>
        <v>0</v>
      </c>
      <c r="P427" s="4">
        <f t="shared" si="63"/>
        <v>0</v>
      </c>
      <c r="Q427" s="4">
        <f t="shared" si="64"/>
        <v>0</v>
      </c>
      <c r="R427" s="4">
        <f t="shared" si="65"/>
        <v>142236</v>
      </c>
      <c r="S427" s="4">
        <f t="shared" si="66"/>
        <v>142236</v>
      </c>
      <c r="T427" s="4">
        <f t="shared" si="67"/>
        <v>0</v>
      </c>
      <c r="U427" s="4">
        <f t="shared" si="68"/>
        <v>0</v>
      </c>
      <c r="V427" s="4">
        <f t="shared" si="69"/>
        <v>0</v>
      </c>
      <c r="W427" s="4">
        <f t="shared" si="70"/>
        <v>0</v>
      </c>
      <c r="X427" s="4">
        <f t="shared" si="71"/>
        <v>0</v>
      </c>
    </row>
    <row r="428" spans="1:24">
      <c r="A428" s="13">
        <v>6</v>
      </c>
      <c r="B428" s="2">
        <v>310002976</v>
      </c>
      <c r="C428" s="1" t="s">
        <v>38</v>
      </c>
      <c r="D428" s="1" t="s">
        <v>115</v>
      </c>
      <c r="E428" s="12">
        <f>_xlfn.IFNA(VLOOKUP($B428,'FST OMT'!$C:$Y,$A428,0),0)</f>
        <v>0</v>
      </c>
      <c r="F428" s="12">
        <f>_xlfn.IFNA(VLOOKUP($B428,'FST CV'!$C:$Y,$A428,0),0)</f>
        <v>0</v>
      </c>
      <c r="G428" s="12">
        <f>_xlfn.IFNA(VLOOKUP($B428,'FST TT'!$C:$Y,$A428,0),0)</f>
        <v>0</v>
      </c>
      <c r="I428" s="4">
        <f>_xlfn.IFNA(VLOOKUP($B428,'FST OMT'!$C:$X,15,0),0)</f>
        <v>0</v>
      </c>
      <c r="J428" s="4">
        <f>_xlfn.IFNA(VLOOKUP($B428,'FST CV'!$C:$X,15,0),0)</f>
        <v>0</v>
      </c>
      <c r="K428" s="4">
        <f>_xlfn.IFNA(VLOOKUP($B428,'FST TT'!$C:$X,15,0),0)</f>
        <v>0</v>
      </c>
      <c r="N428" s="34">
        <f>VLOOKUP(B428,Master_Item!B:I,8,0)</f>
        <v>8.3999999999999986</v>
      </c>
      <c r="O428" s="4">
        <f t="shared" si="62"/>
        <v>0</v>
      </c>
      <c r="P428" s="4">
        <f t="shared" si="63"/>
        <v>0</v>
      </c>
      <c r="Q428" s="4">
        <f t="shared" si="64"/>
        <v>0</v>
      </c>
      <c r="R428" s="4">
        <f t="shared" si="65"/>
        <v>0</v>
      </c>
      <c r="S428" s="4">
        <f t="shared" si="66"/>
        <v>0</v>
      </c>
      <c r="T428" s="4">
        <f t="shared" si="67"/>
        <v>0</v>
      </c>
      <c r="U428" s="4">
        <f t="shared" si="68"/>
        <v>0</v>
      </c>
      <c r="V428" s="4">
        <f t="shared" si="69"/>
        <v>0</v>
      </c>
      <c r="W428" s="4">
        <f t="shared" si="70"/>
        <v>0</v>
      </c>
      <c r="X428" s="4">
        <f t="shared" si="71"/>
        <v>0</v>
      </c>
    </row>
    <row r="429" spans="1:24">
      <c r="A429" s="13">
        <v>7</v>
      </c>
      <c r="B429" s="2">
        <v>310002976</v>
      </c>
      <c r="C429" s="1" t="s">
        <v>38</v>
      </c>
      <c r="D429" s="1" t="s">
        <v>116</v>
      </c>
      <c r="E429" s="12">
        <f>_xlfn.IFNA(VLOOKUP($B429,'FST OMT'!$C:$Y,$A429,0),0)</f>
        <v>0</v>
      </c>
      <c r="F429" s="12">
        <f>_xlfn.IFNA(VLOOKUP($B429,'FST CV'!$C:$Y,$A429,0),0)</f>
        <v>0</v>
      </c>
      <c r="G429" s="12">
        <f>_xlfn.IFNA(VLOOKUP($B429,'FST TT'!$C:$Y,$A429,0),0)</f>
        <v>0</v>
      </c>
      <c r="I429" s="4">
        <f>_xlfn.IFNA(VLOOKUP($B429,'FST OMT'!$C:$X,16,0),0)</f>
        <v>0</v>
      </c>
      <c r="J429" s="4">
        <f>_xlfn.IFNA(VLOOKUP($B429,'FST CV'!$C:$X,16,0),0)</f>
        <v>0</v>
      </c>
      <c r="K429" s="4">
        <f>_xlfn.IFNA(VLOOKUP($B429,'FST TT'!$C:$X,16,0),0)</f>
        <v>0</v>
      </c>
      <c r="N429" s="34">
        <f>VLOOKUP(B429,Master_Item!B:I,8,0)</f>
        <v>8.3999999999999986</v>
      </c>
      <c r="O429" s="4">
        <f t="shared" si="62"/>
        <v>0</v>
      </c>
      <c r="P429" s="4">
        <f t="shared" si="63"/>
        <v>0</v>
      </c>
      <c r="Q429" s="4">
        <f t="shared" si="64"/>
        <v>0</v>
      </c>
      <c r="R429" s="4">
        <f t="shared" si="65"/>
        <v>0</v>
      </c>
      <c r="S429" s="4">
        <f t="shared" si="66"/>
        <v>0</v>
      </c>
      <c r="T429" s="4">
        <f t="shared" si="67"/>
        <v>0</v>
      </c>
      <c r="U429" s="4">
        <f t="shared" si="68"/>
        <v>0</v>
      </c>
      <c r="V429" s="4">
        <f t="shared" si="69"/>
        <v>0</v>
      </c>
      <c r="W429" s="4">
        <f t="shared" si="70"/>
        <v>0</v>
      </c>
      <c r="X429" s="4">
        <f t="shared" si="71"/>
        <v>0</v>
      </c>
    </row>
    <row r="430" spans="1:24">
      <c r="A430" s="13">
        <v>8</v>
      </c>
      <c r="B430" s="2">
        <v>310002976</v>
      </c>
      <c r="C430" s="1" t="s">
        <v>38</v>
      </c>
      <c r="D430" s="1" t="s">
        <v>117</v>
      </c>
      <c r="E430" s="12">
        <f>_xlfn.IFNA(VLOOKUP($B430,'FST OMT'!$C:$Y,$A430,0),0)</f>
        <v>0</v>
      </c>
      <c r="F430" s="12">
        <f>_xlfn.IFNA(VLOOKUP($B430,'FST CV'!$C:$Y,$A430,0),0)</f>
        <v>0</v>
      </c>
      <c r="G430" s="12">
        <f>_xlfn.IFNA(VLOOKUP($B430,'FST TT'!$C:$Y,$A430,0),0)</f>
        <v>0</v>
      </c>
      <c r="I430" s="4">
        <f>_xlfn.IFNA(VLOOKUP($B430,'FST OMT'!$C:$X,17,0),0)</f>
        <v>0</v>
      </c>
      <c r="J430" s="4">
        <f>_xlfn.IFNA(VLOOKUP($B430,'FST CV'!$C:$X,17,0),0)</f>
        <v>0</v>
      </c>
      <c r="K430" s="4">
        <f>_xlfn.IFNA(VLOOKUP($B430,'FST TT'!$C:$X,17,0),0)</f>
        <v>0</v>
      </c>
      <c r="N430" s="34">
        <f>VLOOKUP(B430,Master_Item!B:I,8,0)</f>
        <v>8.3999999999999986</v>
      </c>
      <c r="O430" s="4">
        <f t="shared" si="62"/>
        <v>0</v>
      </c>
      <c r="P430" s="4">
        <f t="shared" si="63"/>
        <v>0</v>
      </c>
      <c r="Q430" s="4">
        <f t="shared" si="64"/>
        <v>0</v>
      </c>
      <c r="R430" s="4">
        <f t="shared" si="65"/>
        <v>0</v>
      </c>
      <c r="S430" s="4">
        <f t="shared" si="66"/>
        <v>0</v>
      </c>
      <c r="T430" s="4">
        <f t="shared" si="67"/>
        <v>0</v>
      </c>
      <c r="U430" s="4">
        <f t="shared" si="68"/>
        <v>0</v>
      </c>
      <c r="V430" s="4">
        <f t="shared" si="69"/>
        <v>0</v>
      </c>
      <c r="W430" s="4">
        <f t="shared" si="70"/>
        <v>0</v>
      </c>
      <c r="X430" s="4">
        <f t="shared" si="71"/>
        <v>0</v>
      </c>
    </row>
    <row r="431" spans="1:24">
      <c r="A431" s="13">
        <v>9</v>
      </c>
      <c r="B431" s="2">
        <v>310002976</v>
      </c>
      <c r="C431" s="1" t="s">
        <v>38</v>
      </c>
      <c r="D431" s="1" t="s">
        <v>118</v>
      </c>
      <c r="E431" s="12">
        <f>_xlfn.IFNA(VLOOKUP($B431,'FST OMT'!$C:$Y,$A431,0),0)</f>
        <v>0</v>
      </c>
      <c r="F431" s="12">
        <f>_xlfn.IFNA(VLOOKUP($B431,'FST CV'!$C:$Y,$A431,0),0)</f>
        <v>0</v>
      </c>
      <c r="G431" s="12">
        <f>_xlfn.IFNA(VLOOKUP($B431,'FST TT'!$C:$Y,$A431,0),0)</f>
        <v>0</v>
      </c>
      <c r="I431" s="4">
        <f>_xlfn.IFNA(VLOOKUP($B431,'FST OMT'!$C:$X,18,0),0)</f>
        <v>0</v>
      </c>
      <c r="J431" s="4">
        <f>_xlfn.IFNA(VLOOKUP($B431,'FST CV'!$C:$X,18,0),0)</f>
        <v>0</v>
      </c>
      <c r="K431" s="4">
        <f>_xlfn.IFNA(VLOOKUP($B431,'FST TT'!$C:$X,18,0),0)</f>
        <v>0</v>
      </c>
      <c r="N431" s="34">
        <f>VLOOKUP(B431,Master_Item!B:I,8,0)</f>
        <v>8.3999999999999986</v>
      </c>
      <c r="O431" s="4">
        <f t="shared" si="62"/>
        <v>0</v>
      </c>
      <c r="P431" s="4">
        <f t="shared" si="63"/>
        <v>0</v>
      </c>
      <c r="Q431" s="4">
        <f t="shared" si="64"/>
        <v>0</v>
      </c>
      <c r="R431" s="4">
        <f t="shared" si="65"/>
        <v>0</v>
      </c>
      <c r="S431" s="4">
        <f t="shared" si="66"/>
        <v>0</v>
      </c>
      <c r="T431" s="4">
        <f t="shared" si="67"/>
        <v>0</v>
      </c>
      <c r="U431" s="4">
        <f t="shared" si="68"/>
        <v>0</v>
      </c>
      <c r="V431" s="4">
        <f t="shared" si="69"/>
        <v>0</v>
      </c>
      <c r="W431" s="4">
        <f t="shared" si="70"/>
        <v>0</v>
      </c>
      <c r="X431" s="4">
        <f t="shared" si="71"/>
        <v>0</v>
      </c>
    </row>
    <row r="432" spans="1:24">
      <c r="A432" s="13">
        <v>10</v>
      </c>
      <c r="B432" s="2">
        <v>310002976</v>
      </c>
      <c r="C432" s="1" t="s">
        <v>38</v>
      </c>
      <c r="D432" s="1" t="s">
        <v>119</v>
      </c>
      <c r="E432" s="12">
        <f>_xlfn.IFNA(VLOOKUP($B432,'FST OMT'!$C:$Y,$A432,0),0)</f>
        <v>0</v>
      </c>
      <c r="F432" s="12">
        <f>_xlfn.IFNA(VLOOKUP($B432,'FST CV'!$C:$Y,$A432,0),0)</f>
        <v>0</v>
      </c>
      <c r="G432" s="12">
        <f>_xlfn.IFNA(VLOOKUP($B432,'FST TT'!$C:$Y,$A432,0),0)</f>
        <v>0</v>
      </c>
      <c r="I432" s="4">
        <f>_xlfn.IFNA(VLOOKUP($B432,'FST OMT'!$C:$X,19,0),0)</f>
        <v>0</v>
      </c>
      <c r="J432" s="4">
        <f>_xlfn.IFNA(VLOOKUP($B432,'FST CV'!$C:$X,19,0),0)</f>
        <v>0</v>
      </c>
      <c r="K432" s="4">
        <f>_xlfn.IFNA(VLOOKUP($B432,'FST TT'!$C:$X,19,0),0)</f>
        <v>0</v>
      </c>
      <c r="N432" s="34">
        <f>VLOOKUP(B432,Master_Item!B:I,8,0)</f>
        <v>8.3999999999999986</v>
      </c>
      <c r="O432" s="4">
        <f t="shared" si="62"/>
        <v>0</v>
      </c>
      <c r="P432" s="4">
        <f t="shared" si="63"/>
        <v>0</v>
      </c>
      <c r="Q432" s="4">
        <f t="shared" si="64"/>
        <v>0</v>
      </c>
      <c r="R432" s="4">
        <f t="shared" si="65"/>
        <v>0</v>
      </c>
      <c r="S432" s="4">
        <f t="shared" si="66"/>
        <v>0</v>
      </c>
      <c r="T432" s="4">
        <f t="shared" si="67"/>
        <v>0</v>
      </c>
      <c r="U432" s="4">
        <f t="shared" si="68"/>
        <v>0</v>
      </c>
      <c r="V432" s="4">
        <f t="shared" si="69"/>
        <v>0</v>
      </c>
      <c r="W432" s="4">
        <f t="shared" si="70"/>
        <v>0</v>
      </c>
      <c r="X432" s="4">
        <f t="shared" si="71"/>
        <v>0</v>
      </c>
    </row>
    <row r="433" spans="1:24">
      <c r="A433" s="13">
        <v>11</v>
      </c>
      <c r="B433" s="2">
        <v>310002976</v>
      </c>
      <c r="C433" s="1" t="s">
        <v>38</v>
      </c>
      <c r="D433" s="1" t="s">
        <v>120</v>
      </c>
      <c r="E433" s="12">
        <f>_xlfn.IFNA(VLOOKUP($B433,'FST OMT'!$C:$Y,$A433,0),0)</f>
        <v>0</v>
      </c>
      <c r="F433" s="12">
        <f>_xlfn.IFNA(VLOOKUP($B433,'FST CV'!$C:$Y,$A433,0),0)</f>
        <v>0</v>
      </c>
      <c r="G433" s="12">
        <f>_xlfn.IFNA(VLOOKUP($B433,'FST TT'!$C:$Y,$A433,0),0)</f>
        <v>0</v>
      </c>
      <c r="I433" s="4">
        <f>_xlfn.IFNA(VLOOKUP($B433,'FST OMT'!$C:$X,20,0),0)</f>
        <v>0</v>
      </c>
      <c r="J433" s="4">
        <f>_xlfn.IFNA(VLOOKUP($B433,'FST CV'!$C:$X,20,0),0)</f>
        <v>0</v>
      </c>
      <c r="K433" s="4">
        <f>_xlfn.IFNA(VLOOKUP($B433,'FST TT'!$C:$X,20,0),0)</f>
        <v>0</v>
      </c>
      <c r="N433" s="34">
        <f>VLOOKUP(B433,Master_Item!B:I,8,0)</f>
        <v>8.3999999999999986</v>
      </c>
      <c r="O433" s="4">
        <f t="shared" si="62"/>
        <v>0</v>
      </c>
      <c r="P433" s="4">
        <f t="shared" si="63"/>
        <v>0</v>
      </c>
      <c r="Q433" s="4">
        <f t="shared" si="64"/>
        <v>0</v>
      </c>
      <c r="R433" s="4">
        <f t="shared" si="65"/>
        <v>0</v>
      </c>
      <c r="S433" s="4">
        <f t="shared" si="66"/>
        <v>0</v>
      </c>
      <c r="T433" s="4">
        <f t="shared" si="67"/>
        <v>0</v>
      </c>
      <c r="U433" s="4">
        <f t="shared" si="68"/>
        <v>0</v>
      </c>
      <c r="V433" s="4">
        <f t="shared" si="69"/>
        <v>0</v>
      </c>
      <c r="W433" s="4">
        <f t="shared" si="70"/>
        <v>0</v>
      </c>
      <c r="X433" s="4">
        <f t="shared" si="71"/>
        <v>0</v>
      </c>
    </row>
    <row r="434" spans="1:24">
      <c r="A434" s="13">
        <v>12</v>
      </c>
      <c r="B434" s="2">
        <v>310002976</v>
      </c>
      <c r="C434" s="1" t="s">
        <v>38</v>
      </c>
      <c r="D434" s="1" t="s">
        <v>121</v>
      </c>
      <c r="E434" s="12">
        <f>_xlfn.IFNA(VLOOKUP($B434,'FST OMT'!$C:$Y,$A434,0),0)</f>
        <v>0</v>
      </c>
      <c r="F434" s="12">
        <f>_xlfn.IFNA(VLOOKUP($B434,'FST CV'!$C:$Y,$A434,0),0)</f>
        <v>0</v>
      </c>
      <c r="G434" s="12">
        <f>_xlfn.IFNA(VLOOKUP($B434,'FST TT'!$C:$Y,$A434,0),0)</f>
        <v>0</v>
      </c>
      <c r="I434" s="4">
        <f>_xlfn.IFNA(VLOOKUP($B434,'FST OMT'!$C:$X,21,0),0)</f>
        <v>0</v>
      </c>
      <c r="J434" s="4">
        <f>_xlfn.IFNA(VLOOKUP($B434,'FST CV'!$C:$X,21,0),0)</f>
        <v>0</v>
      </c>
      <c r="K434" s="4">
        <f>_xlfn.IFNA(VLOOKUP($B434,'FST TT'!$C:$X,21,0),0)</f>
        <v>0</v>
      </c>
      <c r="N434" s="34">
        <f>VLOOKUP(B434,Master_Item!B:I,8,0)</f>
        <v>8.3999999999999986</v>
      </c>
      <c r="O434" s="4">
        <f t="shared" si="62"/>
        <v>0</v>
      </c>
      <c r="P434" s="4">
        <f t="shared" si="63"/>
        <v>0</v>
      </c>
      <c r="Q434" s="4">
        <f t="shared" si="64"/>
        <v>0</v>
      </c>
      <c r="R434" s="4">
        <f t="shared" si="65"/>
        <v>0</v>
      </c>
      <c r="S434" s="4">
        <f t="shared" si="66"/>
        <v>0</v>
      </c>
      <c r="T434" s="4">
        <f t="shared" si="67"/>
        <v>0</v>
      </c>
      <c r="U434" s="4">
        <f t="shared" si="68"/>
        <v>0</v>
      </c>
      <c r="V434" s="4">
        <f t="shared" si="69"/>
        <v>0</v>
      </c>
      <c r="W434" s="4">
        <f t="shared" si="70"/>
        <v>0</v>
      </c>
      <c r="X434" s="4">
        <f t="shared" si="71"/>
        <v>0</v>
      </c>
    </row>
    <row r="435" spans="1:24">
      <c r="A435" s="13">
        <v>13</v>
      </c>
      <c r="B435" s="2">
        <v>310002976</v>
      </c>
      <c r="C435" s="1" t="s">
        <v>38</v>
      </c>
      <c r="D435" s="1" t="s">
        <v>122</v>
      </c>
      <c r="E435" s="12">
        <f>_xlfn.IFNA(VLOOKUP($B435,'FST OMT'!$C:$Y,$A435,0),0)</f>
        <v>0</v>
      </c>
      <c r="F435" s="12">
        <f>_xlfn.IFNA(VLOOKUP($B435,'FST CV'!$C:$Y,$A435,0),0)</f>
        <v>0</v>
      </c>
      <c r="G435" s="12">
        <f>_xlfn.IFNA(VLOOKUP($B435,'FST TT'!$C:$Y,$A435,0),0)</f>
        <v>0</v>
      </c>
      <c r="I435" s="4">
        <f>_xlfn.IFNA(VLOOKUP($B435,'FST OMT'!$C:$X,22,0),0)</f>
        <v>0</v>
      </c>
      <c r="J435" s="4">
        <f>_xlfn.IFNA(VLOOKUP($B435,'FST CV'!$C:$X,22,0),0)</f>
        <v>0</v>
      </c>
      <c r="K435" s="4">
        <f>_xlfn.IFNA(VLOOKUP($B435,'FST TT'!$C:$X,22,0),0)</f>
        <v>0</v>
      </c>
      <c r="N435" s="34">
        <f>VLOOKUP(B435,Master_Item!B:I,8,0)</f>
        <v>8.3999999999999986</v>
      </c>
      <c r="O435" s="4">
        <f t="shared" si="62"/>
        <v>0</v>
      </c>
      <c r="P435" s="4">
        <f t="shared" si="63"/>
        <v>0</v>
      </c>
      <c r="Q435" s="4">
        <f t="shared" si="64"/>
        <v>0</v>
      </c>
      <c r="R435" s="4">
        <f t="shared" si="65"/>
        <v>0</v>
      </c>
      <c r="S435" s="4">
        <f t="shared" si="66"/>
        <v>0</v>
      </c>
      <c r="T435" s="4">
        <f t="shared" si="67"/>
        <v>0</v>
      </c>
      <c r="U435" s="4">
        <f t="shared" si="68"/>
        <v>0</v>
      </c>
      <c r="V435" s="4">
        <f t="shared" si="69"/>
        <v>0</v>
      </c>
      <c r="W435" s="4">
        <f t="shared" si="70"/>
        <v>0</v>
      </c>
      <c r="X435" s="4">
        <f t="shared" si="71"/>
        <v>0</v>
      </c>
    </row>
    <row r="436" spans="1:24">
      <c r="A436" s="13">
        <v>11</v>
      </c>
      <c r="B436" s="2">
        <v>310002976</v>
      </c>
      <c r="C436" s="1" t="s">
        <v>38</v>
      </c>
      <c r="D436" s="1" t="s">
        <v>123</v>
      </c>
      <c r="H436" s="4">
        <f>_xlfn.IFNA(VLOOKUP(B436,'FST MT'!A:M,$A436,0),0)</f>
        <v>0</v>
      </c>
      <c r="I436" s="1"/>
      <c r="J436" s="1"/>
      <c r="K436" s="1"/>
      <c r="L436" s="4">
        <f>_xlfn.IFNA(VLOOKUP(B436,'FST MT'!C:BP,66,0),0)</f>
        <v>0</v>
      </c>
      <c r="N436" s="34">
        <f>VLOOKUP(B436,Master_Item!B:I,8,0)</f>
        <v>8.3999999999999986</v>
      </c>
      <c r="O436" s="4">
        <f t="shared" si="62"/>
        <v>0</v>
      </c>
      <c r="P436" s="4">
        <f t="shared" si="63"/>
        <v>0</v>
      </c>
      <c r="Q436" s="4">
        <f t="shared" si="64"/>
        <v>0</v>
      </c>
      <c r="R436" s="4">
        <f t="shared" si="65"/>
        <v>0</v>
      </c>
      <c r="S436" s="4">
        <f t="shared" si="66"/>
        <v>0</v>
      </c>
      <c r="T436" s="4">
        <f t="shared" si="67"/>
        <v>0</v>
      </c>
      <c r="U436" s="4">
        <f t="shared" si="68"/>
        <v>0</v>
      </c>
      <c r="V436" s="4">
        <f t="shared" si="69"/>
        <v>0</v>
      </c>
      <c r="W436" s="4">
        <f t="shared" si="70"/>
        <v>0</v>
      </c>
      <c r="X436" s="4">
        <f t="shared" si="71"/>
        <v>0</v>
      </c>
    </row>
    <row r="437" spans="1:24">
      <c r="A437" s="13">
        <v>6</v>
      </c>
      <c r="B437" s="2">
        <v>310002977</v>
      </c>
      <c r="C437" s="1" t="s">
        <v>39</v>
      </c>
      <c r="D437" s="1" t="s">
        <v>115</v>
      </c>
      <c r="E437" s="12">
        <f>_xlfn.IFNA(VLOOKUP($B437,'FST OMT'!$C:$Y,$A437,0),0)</f>
        <v>0</v>
      </c>
      <c r="F437" s="12">
        <f>_xlfn.IFNA(VLOOKUP($B437,'FST CV'!$C:$Y,$A437,0),0)</f>
        <v>0</v>
      </c>
      <c r="G437" s="12">
        <f>_xlfn.IFNA(VLOOKUP($B437,'FST TT'!$C:$Y,$A437,0),0)</f>
        <v>0</v>
      </c>
      <c r="I437" s="4">
        <f>_xlfn.IFNA(VLOOKUP($B437,'FST OMT'!$C:$X,15,0),0)</f>
        <v>0</v>
      </c>
      <c r="J437" s="4">
        <f>_xlfn.IFNA(VLOOKUP($B437,'FST CV'!$C:$X,15,0),0)</f>
        <v>0</v>
      </c>
      <c r="K437" s="4">
        <f>_xlfn.IFNA(VLOOKUP($B437,'FST TT'!$C:$X,15,0),0)</f>
        <v>0</v>
      </c>
      <c r="N437" s="34">
        <f>VLOOKUP(B437,Master_Item!B:I,8,0)</f>
        <v>8.3999999999999986</v>
      </c>
      <c r="O437" s="4">
        <f t="shared" si="62"/>
        <v>0</v>
      </c>
      <c r="P437" s="4">
        <f t="shared" si="63"/>
        <v>0</v>
      </c>
      <c r="Q437" s="4">
        <f t="shared" si="64"/>
        <v>0</v>
      </c>
      <c r="R437" s="4">
        <f t="shared" si="65"/>
        <v>0</v>
      </c>
      <c r="S437" s="4">
        <f t="shared" si="66"/>
        <v>0</v>
      </c>
      <c r="T437" s="4">
        <f t="shared" si="67"/>
        <v>0</v>
      </c>
      <c r="U437" s="4">
        <f t="shared" si="68"/>
        <v>0</v>
      </c>
      <c r="V437" s="4">
        <f t="shared" si="69"/>
        <v>0</v>
      </c>
      <c r="W437" s="4">
        <f t="shared" si="70"/>
        <v>0</v>
      </c>
      <c r="X437" s="4">
        <f t="shared" si="71"/>
        <v>0</v>
      </c>
    </row>
    <row r="438" spans="1:24">
      <c r="A438" s="13">
        <v>7</v>
      </c>
      <c r="B438" s="2">
        <v>310002977</v>
      </c>
      <c r="C438" s="1" t="s">
        <v>39</v>
      </c>
      <c r="D438" s="1" t="s">
        <v>116</v>
      </c>
      <c r="E438" s="12">
        <f>_xlfn.IFNA(VLOOKUP($B438,'FST OMT'!$C:$Y,$A438,0),0)</f>
        <v>0</v>
      </c>
      <c r="F438" s="12">
        <f>_xlfn.IFNA(VLOOKUP($B438,'FST CV'!$C:$Y,$A438,0),0)</f>
        <v>0</v>
      </c>
      <c r="G438" s="12">
        <f>_xlfn.IFNA(VLOOKUP($B438,'FST TT'!$C:$Y,$A438,0),0)</f>
        <v>0</v>
      </c>
      <c r="I438" s="4">
        <f>_xlfn.IFNA(VLOOKUP($B438,'FST OMT'!$C:$X,16,0),0)</f>
        <v>0</v>
      </c>
      <c r="J438" s="4">
        <f>_xlfn.IFNA(VLOOKUP($B438,'FST CV'!$C:$X,16,0),0)</f>
        <v>0</v>
      </c>
      <c r="K438" s="4">
        <f>_xlfn.IFNA(VLOOKUP($B438,'FST TT'!$C:$X,16,0),0)</f>
        <v>0</v>
      </c>
      <c r="N438" s="34">
        <f>VLOOKUP(B438,Master_Item!B:I,8,0)</f>
        <v>8.3999999999999986</v>
      </c>
      <c r="O438" s="4">
        <f t="shared" si="62"/>
        <v>0</v>
      </c>
      <c r="P438" s="4">
        <f t="shared" si="63"/>
        <v>0</v>
      </c>
      <c r="Q438" s="4">
        <f t="shared" si="64"/>
        <v>0</v>
      </c>
      <c r="R438" s="4">
        <f t="shared" si="65"/>
        <v>0</v>
      </c>
      <c r="S438" s="4">
        <f t="shared" si="66"/>
        <v>0</v>
      </c>
      <c r="T438" s="4">
        <f t="shared" si="67"/>
        <v>0</v>
      </c>
      <c r="U438" s="4">
        <f t="shared" si="68"/>
        <v>0</v>
      </c>
      <c r="V438" s="4">
        <f t="shared" si="69"/>
        <v>0</v>
      </c>
      <c r="W438" s="4">
        <f t="shared" si="70"/>
        <v>0</v>
      </c>
      <c r="X438" s="4">
        <f t="shared" si="71"/>
        <v>0</v>
      </c>
    </row>
    <row r="439" spans="1:24">
      <c r="A439" s="13">
        <v>8</v>
      </c>
      <c r="B439" s="2">
        <v>310002977</v>
      </c>
      <c r="C439" s="1" t="s">
        <v>39</v>
      </c>
      <c r="D439" s="1" t="s">
        <v>117</v>
      </c>
      <c r="E439" s="12">
        <f>_xlfn.IFNA(VLOOKUP($B439,'FST OMT'!$C:$Y,$A439,0),0)</f>
        <v>0</v>
      </c>
      <c r="F439" s="12">
        <f>_xlfn.IFNA(VLOOKUP($B439,'FST CV'!$C:$Y,$A439,0),0)</f>
        <v>0</v>
      </c>
      <c r="G439" s="12">
        <f>_xlfn.IFNA(VLOOKUP($B439,'FST TT'!$C:$Y,$A439,0),0)</f>
        <v>0</v>
      </c>
      <c r="I439" s="4">
        <f>_xlfn.IFNA(VLOOKUP($B439,'FST OMT'!$C:$X,17,0),0)</f>
        <v>0</v>
      </c>
      <c r="J439" s="4">
        <f>_xlfn.IFNA(VLOOKUP($B439,'FST CV'!$C:$X,17,0),0)</f>
        <v>0</v>
      </c>
      <c r="K439" s="4">
        <f>_xlfn.IFNA(VLOOKUP($B439,'FST TT'!$C:$X,17,0),0)</f>
        <v>0</v>
      </c>
      <c r="N439" s="34">
        <f>VLOOKUP(B439,Master_Item!B:I,8,0)</f>
        <v>8.3999999999999986</v>
      </c>
      <c r="O439" s="4">
        <f t="shared" si="62"/>
        <v>0</v>
      </c>
      <c r="P439" s="4">
        <f t="shared" si="63"/>
        <v>0</v>
      </c>
      <c r="Q439" s="4">
        <f t="shared" si="64"/>
        <v>0</v>
      </c>
      <c r="R439" s="4">
        <f t="shared" si="65"/>
        <v>0</v>
      </c>
      <c r="S439" s="4">
        <f t="shared" si="66"/>
        <v>0</v>
      </c>
      <c r="T439" s="4">
        <f t="shared" si="67"/>
        <v>0</v>
      </c>
      <c r="U439" s="4">
        <f t="shared" si="68"/>
        <v>0</v>
      </c>
      <c r="V439" s="4">
        <f t="shared" si="69"/>
        <v>0</v>
      </c>
      <c r="W439" s="4">
        <f t="shared" si="70"/>
        <v>0</v>
      </c>
      <c r="X439" s="4">
        <f t="shared" si="71"/>
        <v>0</v>
      </c>
    </row>
    <row r="440" spans="1:24">
      <c r="A440" s="13">
        <v>9</v>
      </c>
      <c r="B440" s="2">
        <v>310002977</v>
      </c>
      <c r="C440" s="1" t="s">
        <v>39</v>
      </c>
      <c r="D440" s="1" t="s">
        <v>118</v>
      </c>
      <c r="E440" s="12">
        <f>_xlfn.IFNA(VLOOKUP($B440,'FST OMT'!$C:$Y,$A440,0),0)</f>
        <v>0</v>
      </c>
      <c r="F440" s="12">
        <f>_xlfn.IFNA(VLOOKUP($B440,'FST CV'!$C:$Y,$A440,0),0)</f>
        <v>0</v>
      </c>
      <c r="G440" s="12">
        <f>_xlfn.IFNA(VLOOKUP($B440,'FST TT'!$C:$Y,$A440,0),0)</f>
        <v>0</v>
      </c>
      <c r="I440" s="4">
        <f>_xlfn.IFNA(VLOOKUP($B440,'FST OMT'!$C:$X,18,0),0)</f>
        <v>0</v>
      </c>
      <c r="J440" s="4">
        <f>_xlfn.IFNA(VLOOKUP($B440,'FST CV'!$C:$X,18,0),0)</f>
        <v>0</v>
      </c>
      <c r="K440" s="4">
        <f>_xlfn.IFNA(VLOOKUP($B440,'FST TT'!$C:$X,18,0),0)</f>
        <v>0</v>
      </c>
      <c r="N440" s="34">
        <f>VLOOKUP(B440,Master_Item!B:I,8,0)</f>
        <v>8.3999999999999986</v>
      </c>
      <c r="O440" s="4">
        <f t="shared" si="62"/>
        <v>0</v>
      </c>
      <c r="P440" s="4">
        <f t="shared" si="63"/>
        <v>0</v>
      </c>
      <c r="Q440" s="4">
        <f t="shared" si="64"/>
        <v>0</v>
      </c>
      <c r="R440" s="4">
        <f t="shared" si="65"/>
        <v>0</v>
      </c>
      <c r="S440" s="4">
        <f t="shared" si="66"/>
        <v>0</v>
      </c>
      <c r="T440" s="4">
        <f t="shared" si="67"/>
        <v>0</v>
      </c>
      <c r="U440" s="4">
        <f t="shared" si="68"/>
        <v>0</v>
      </c>
      <c r="V440" s="4">
        <f t="shared" si="69"/>
        <v>0</v>
      </c>
      <c r="W440" s="4">
        <f t="shared" si="70"/>
        <v>0</v>
      </c>
      <c r="X440" s="4">
        <f t="shared" si="71"/>
        <v>0</v>
      </c>
    </row>
    <row r="441" spans="1:24">
      <c r="A441" s="13">
        <v>10</v>
      </c>
      <c r="B441" s="2">
        <v>310002977</v>
      </c>
      <c r="C441" s="1" t="s">
        <v>39</v>
      </c>
      <c r="D441" s="1" t="s">
        <v>119</v>
      </c>
      <c r="E441" s="12">
        <f>_xlfn.IFNA(VLOOKUP($B441,'FST OMT'!$C:$Y,$A441,0),0)</f>
        <v>0</v>
      </c>
      <c r="F441" s="12">
        <f>_xlfn.IFNA(VLOOKUP($B441,'FST CV'!$C:$Y,$A441,0),0)</f>
        <v>0</v>
      </c>
      <c r="G441" s="12">
        <f>_xlfn.IFNA(VLOOKUP($B441,'FST TT'!$C:$Y,$A441,0),0)</f>
        <v>0</v>
      </c>
      <c r="I441" s="4">
        <f>_xlfn.IFNA(VLOOKUP($B441,'FST OMT'!$C:$X,19,0),0)</f>
        <v>0</v>
      </c>
      <c r="J441" s="4">
        <f>_xlfn.IFNA(VLOOKUP($B441,'FST CV'!$C:$X,19,0),0)</f>
        <v>0</v>
      </c>
      <c r="K441" s="4">
        <f>_xlfn.IFNA(VLOOKUP($B441,'FST TT'!$C:$X,19,0),0)</f>
        <v>0</v>
      </c>
      <c r="N441" s="34">
        <f>VLOOKUP(B441,Master_Item!B:I,8,0)</f>
        <v>8.3999999999999986</v>
      </c>
      <c r="O441" s="4">
        <f t="shared" si="62"/>
        <v>0</v>
      </c>
      <c r="P441" s="4">
        <f t="shared" si="63"/>
        <v>0</v>
      </c>
      <c r="Q441" s="4">
        <f t="shared" si="64"/>
        <v>0</v>
      </c>
      <c r="R441" s="4">
        <f t="shared" si="65"/>
        <v>0</v>
      </c>
      <c r="S441" s="4">
        <f t="shared" si="66"/>
        <v>0</v>
      </c>
      <c r="T441" s="4">
        <f t="shared" si="67"/>
        <v>0</v>
      </c>
      <c r="U441" s="4">
        <f t="shared" si="68"/>
        <v>0</v>
      </c>
      <c r="V441" s="4">
        <f t="shared" si="69"/>
        <v>0</v>
      </c>
      <c r="W441" s="4">
        <f t="shared" si="70"/>
        <v>0</v>
      </c>
      <c r="X441" s="4">
        <f t="shared" si="71"/>
        <v>0</v>
      </c>
    </row>
    <row r="442" spans="1:24">
      <c r="A442" s="13">
        <v>11</v>
      </c>
      <c r="B442" s="2">
        <v>310002977</v>
      </c>
      <c r="C442" s="1" t="s">
        <v>39</v>
      </c>
      <c r="D442" s="1" t="s">
        <v>120</v>
      </c>
      <c r="E442" s="12">
        <f>_xlfn.IFNA(VLOOKUP($B442,'FST OMT'!$C:$Y,$A442,0),0)</f>
        <v>0</v>
      </c>
      <c r="F442" s="12">
        <f>_xlfn.IFNA(VLOOKUP($B442,'FST CV'!$C:$Y,$A442,0),0)</f>
        <v>0</v>
      </c>
      <c r="G442" s="12">
        <f>_xlfn.IFNA(VLOOKUP($B442,'FST TT'!$C:$Y,$A442,0),0)</f>
        <v>0</v>
      </c>
      <c r="I442" s="4">
        <f>_xlfn.IFNA(VLOOKUP($B442,'FST OMT'!$C:$X,20,0),0)</f>
        <v>0</v>
      </c>
      <c r="J442" s="4">
        <f>_xlfn.IFNA(VLOOKUP($B442,'FST CV'!$C:$X,20,0),0)</f>
        <v>0</v>
      </c>
      <c r="K442" s="4">
        <f>_xlfn.IFNA(VLOOKUP($B442,'FST TT'!$C:$X,20,0),0)</f>
        <v>0</v>
      </c>
      <c r="N442" s="34">
        <f>VLOOKUP(B442,Master_Item!B:I,8,0)</f>
        <v>8.3999999999999986</v>
      </c>
      <c r="O442" s="4">
        <f t="shared" si="62"/>
        <v>0</v>
      </c>
      <c r="P442" s="4">
        <f t="shared" si="63"/>
        <v>0</v>
      </c>
      <c r="Q442" s="4">
        <f t="shared" si="64"/>
        <v>0</v>
      </c>
      <c r="R442" s="4">
        <f t="shared" si="65"/>
        <v>0</v>
      </c>
      <c r="S442" s="4">
        <f t="shared" si="66"/>
        <v>0</v>
      </c>
      <c r="T442" s="4">
        <f t="shared" si="67"/>
        <v>0</v>
      </c>
      <c r="U442" s="4">
        <f t="shared" si="68"/>
        <v>0</v>
      </c>
      <c r="V442" s="4">
        <f t="shared" si="69"/>
        <v>0</v>
      </c>
      <c r="W442" s="4">
        <f t="shared" si="70"/>
        <v>0</v>
      </c>
      <c r="X442" s="4">
        <f t="shared" si="71"/>
        <v>0</v>
      </c>
    </row>
    <row r="443" spans="1:24">
      <c r="A443" s="13">
        <v>12</v>
      </c>
      <c r="B443" s="2">
        <v>310002977</v>
      </c>
      <c r="C443" s="1" t="s">
        <v>39</v>
      </c>
      <c r="D443" s="1" t="s">
        <v>121</v>
      </c>
      <c r="E443" s="12">
        <f>_xlfn.IFNA(VLOOKUP($B443,'FST OMT'!$C:$Y,$A443,0),0)</f>
        <v>0</v>
      </c>
      <c r="F443" s="12">
        <f>_xlfn.IFNA(VLOOKUP($B443,'FST CV'!$C:$Y,$A443,0),0)</f>
        <v>0</v>
      </c>
      <c r="G443" s="12">
        <f>_xlfn.IFNA(VLOOKUP($B443,'FST TT'!$C:$Y,$A443,0),0)</f>
        <v>0</v>
      </c>
      <c r="I443" s="4">
        <f>_xlfn.IFNA(VLOOKUP($B443,'FST OMT'!$C:$X,21,0),0)</f>
        <v>0</v>
      </c>
      <c r="J443" s="4">
        <f>_xlfn.IFNA(VLOOKUP($B443,'FST CV'!$C:$X,21,0),0)</f>
        <v>0</v>
      </c>
      <c r="K443" s="4">
        <f>_xlfn.IFNA(VLOOKUP($B443,'FST TT'!$C:$X,21,0),0)</f>
        <v>0</v>
      </c>
      <c r="N443" s="34">
        <f>VLOOKUP(B443,Master_Item!B:I,8,0)</f>
        <v>8.3999999999999986</v>
      </c>
      <c r="O443" s="4">
        <f t="shared" si="62"/>
        <v>0</v>
      </c>
      <c r="P443" s="4">
        <f t="shared" si="63"/>
        <v>0</v>
      </c>
      <c r="Q443" s="4">
        <f t="shared" si="64"/>
        <v>0</v>
      </c>
      <c r="R443" s="4">
        <f t="shared" si="65"/>
        <v>0</v>
      </c>
      <c r="S443" s="4">
        <f t="shared" si="66"/>
        <v>0</v>
      </c>
      <c r="T443" s="4">
        <f t="shared" si="67"/>
        <v>0</v>
      </c>
      <c r="U443" s="4">
        <f t="shared" si="68"/>
        <v>0</v>
      </c>
      <c r="V443" s="4">
        <f t="shared" si="69"/>
        <v>0</v>
      </c>
      <c r="W443" s="4">
        <f t="shared" si="70"/>
        <v>0</v>
      </c>
      <c r="X443" s="4">
        <f t="shared" si="71"/>
        <v>0</v>
      </c>
    </row>
    <row r="444" spans="1:24">
      <c r="A444" s="13">
        <v>13</v>
      </c>
      <c r="B444" s="2">
        <v>310002977</v>
      </c>
      <c r="C444" s="1" t="s">
        <v>39</v>
      </c>
      <c r="D444" s="1" t="s">
        <v>122</v>
      </c>
      <c r="E444" s="12">
        <f>_xlfn.IFNA(VLOOKUP($B444,'FST OMT'!$C:$Y,$A444,0),0)</f>
        <v>0</v>
      </c>
      <c r="F444" s="12">
        <f>_xlfn.IFNA(VLOOKUP($B444,'FST CV'!$C:$Y,$A444,0),0)</f>
        <v>0</v>
      </c>
      <c r="G444" s="12">
        <f>_xlfn.IFNA(VLOOKUP($B444,'FST TT'!$C:$Y,$A444,0),0)</f>
        <v>0</v>
      </c>
      <c r="I444" s="4">
        <f>_xlfn.IFNA(VLOOKUP($B444,'FST OMT'!$C:$X,22,0),0)</f>
        <v>0</v>
      </c>
      <c r="J444" s="4">
        <f>_xlfn.IFNA(VLOOKUP($B444,'FST CV'!$C:$X,22,0),0)</f>
        <v>0</v>
      </c>
      <c r="K444" s="4">
        <f>_xlfn.IFNA(VLOOKUP($B444,'FST TT'!$C:$X,22,0),0)</f>
        <v>0</v>
      </c>
      <c r="N444" s="34">
        <f>VLOOKUP(B444,Master_Item!B:I,8,0)</f>
        <v>8.3999999999999986</v>
      </c>
      <c r="O444" s="4">
        <f t="shared" si="62"/>
        <v>0</v>
      </c>
      <c r="P444" s="4">
        <f t="shared" si="63"/>
        <v>0</v>
      </c>
      <c r="Q444" s="4">
        <f t="shared" si="64"/>
        <v>0</v>
      </c>
      <c r="R444" s="4">
        <f t="shared" si="65"/>
        <v>0</v>
      </c>
      <c r="S444" s="4">
        <f t="shared" si="66"/>
        <v>0</v>
      </c>
      <c r="T444" s="4">
        <f t="shared" si="67"/>
        <v>0</v>
      </c>
      <c r="U444" s="4">
        <f t="shared" si="68"/>
        <v>0</v>
      </c>
      <c r="V444" s="4">
        <f t="shared" si="69"/>
        <v>0</v>
      </c>
      <c r="W444" s="4">
        <f t="shared" si="70"/>
        <v>0</v>
      </c>
      <c r="X444" s="4">
        <f t="shared" si="71"/>
        <v>0</v>
      </c>
    </row>
    <row r="445" spans="1:24">
      <c r="A445" s="13">
        <v>11</v>
      </c>
      <c r="B445" s="2">
        <v>310002977</v>
      </c>
      <c r="C445" s="1" t="s">
        <v>39</v>
      </c>
      <c r="D445" s="1" t="s">
        <v>123</v>
      </c>
      <c r="H445" s="4">
        <f>_xlfn.IFNA(VLOOKUP(B445,'FST MT'!A:M,$A445,0),0)</f>
        <v>0</v>
      </c>
      <c r="I445" s="1"/>
      <c r="J445" s="1"/>
      <c r="K445" s="1"/>
      <c r="L445" s="4">
        <f>_xlfn.IFNA(VLOOKUP(B445,'FST MT'!C:BP,66,0),0)</f>
        <v>0</v>
      </c>
      <c r="N445" s="34">
        <f>VLOOKUP(B445,Master_Item!B:I,8,0)</f>
        <v>8.3999999999999986</v>
      </c>
      <c r="O445" s="4">
        <f t="shared" si="62"/>
        <v>0</v>
      </c>
      <c r="P445" s="4">
        <f t="shared" si="63"/>
        <v>0</v>
      </c>
      <c r="Q445" s="4">
        <f t="shared" si="64"/>
        <v>0</v>
      </c>
      <c r="R445" s="4">
        <f t="shared" si="65"/>
        <v>0</v>
      </c>
      <c r="S445" s="4">
        <f t="shared" si="66"/>
        <v>0</v>
      </c>
      <c r="T445" s="4">
        <f t="shared" si="67"/>
        <v>0</v>
      </c>
      <c r="U445" s="4">
        <f t="shared" si="68"/>
        <v>0</v>
      </c>
      <c r="V445" s="4">
        <f t="shared" si="69"/>
        <v>0</v>
      </c>
      <c r="W445" s="4">
        <f t="shared" si="70"/>
        <v>0</v>
      </c>
      <c r="X445" s="4">
        <f t="shared" si="71"/>
        <v>0</v>
      </c>
    </row>
    <row r="446" spans="1:24">
      <c r="A446" s="13">
        <v>6</v>
      </c>
      <c r="B446" s="2">
        <v>310003078</v>
      </c>
      <c r="C446" s="1" t="s">
        <v>56</v>
      </c>
      <c r="D446" s="1" t="s">
        <v>115</v>
      </c>
      <c r="E446" s="12">
        <f>_xlfn.IFNA(VLOOKUP($B446,'FST OMT'!$C:$Y,$A446,0),0)</f>
        <v>0</v>
      </c>
      <c r="F446" s="12">
        <f>_xlfn.IFNA(VLOOKUP($B446,'FST CV'!$C:$Y,$A446,0),0)</f>
        <v>0</v>
      </c>
      <c r="G446" s="12">
        <f>_xlfn.IFNA(VLOOKUP($B446,'FST TT'!$C:$Y,$A446,0),0)</f>
        <v>0</v>
      </c>
      <c r="I446" s="4">
        <f>_xlfn.IFNA(VLOOKUP($B446,'FST OMT'!$C:$X,15,0),0)</f>
        <v>0</v>
      </c>
      <c r="J446" s="4">
        <f>_xlfn.IFNA(VLOOKUP($B446,'FST CV'!$C:$X,15,0),0)</f>
        <v>0</v>
      </c>
      <c r="K446" s="4">
        <f>_xlfn.IFNA(VLOOKUP($B446,'FST TT'!$C:$X,15,0),0)</f>
        <v>0</v>
      </c>
      <c r="N446" s="34">
        <f>VLOOKUP(B446,Master_Item!B:I,8,0)</f>
        <v>9.6000000000000014</v>
      </c>
      <c r="O446" s="4">
        <f t="shared" si="62"/>
        <v>0</v>
      </c>
      <c r="P446" s="4">
        <f t="shared" si="63"/>
        <v>0</v>
      </c>
      <c r="Q446" s="4">
        <f t="shared" si="64"/>
        <v>0</v>
      </c>
      <c r="R446" s="4">
        <f t="shared" si="65"/>
        <v>0</v>
      </c>
      <c r="S446" s="4">
        <f t="shared" si="66"/>
        <v>0</v>
      </c>
      <c r="T446" s="4">
        <f t="shared" si="67"/>
        <v>0</v>
      </c>
      <c r="U446" s="4">
        <f t="shared" si="68"/>
        <v>0</v>
      </c>
      <c r="V446" s="4">
        <f t="shared" si="69"/>
        <v>0</v>
      </c>
      <c r="W446" s="4">
        <f t="shared" si="70"/>
        <v>0</v>
      </c>
      <c r="X446" s="4">
        <f t="shared" si="71"/>
        <v>0</v>
      </c>
    </row>
    <row r="447" spans="1:24">
      <c r="A447" s="13">
        <v>7</v>
      </c>
      <c r="B447" s="2">
        <v>310003078</v>
      </c>
      <c r="C447" s="1" t="s">
        <v>56</v>
      </c>
      <c r="D447" s="1" t="s">
        <v>116</v>
      </c>
      <c r="E447" s="12">
        <f>_xlfn.IFNA(VLOOKUP($B447,'FST OMT'!$C:$Y,$A447,0),0)</f>
        <v>0</v>
      </c>
      <c r="F447" s="12">
        <f>_xlfn.IFNA(VLOOKUP($B447,'FST CV'!$C:$Y,$A447,0),0)</f>
        <v>0</v>
      </c>
      <c r="G447" s="12">
        <f>_xlfn.IFNA(VLOOKUP($B447,'FST TT'!$C:$Y,$A447,0),0)</f>
        <v>0</v>
      </c>
      <c r="I447" s="4">
        <f>_xlfn.IFNA(VLOOKUP($B447,'FST OMT'!$C:$X,16,0),0)</f>
        <v>0</v>
      </c>
      <c r="J447" s="4">
        <f>_xlfn.IFNA(VLOOKUP($B447,'FST CV'!$C:$X,16,0),0)</f>
        <v>0</v>
      </c>
      <c r="K447" s="4">
        <f>_xlfn.IFNA(VLOOKUP($B447,'FST TT'!$C:$X,16,0),0)</f>
        <v>0</v>
      </c>
      <c r="N447" s="34">
        <f>VLOOKUP(B447,Master_Item!B:I,8,0)</f>
        <v>9.6000000000000014</v>
      </c>
      <c r="O447" s="4">
        <f t="shared" si="62"/>
        <v>0</v>
      </c>
      <c r="P447" s="4">
        <f t="shared" si="63"/>
        <v>0</v>
      </c>
      <c r="Q447" s="4">
        <f t="shared" si="64"/>
        <v>0</v>
      </c>
      <c r="R447" s="4">
        <f t="shared" si="65"/>
        <v>0</v>
      </c>
      <c r="S447" s="4">
        <f t="shared" si="66"/>
        <v>0</v>
      </c>
      <c r="T447" s="4">
        <f t="shared" si="67"/>
        <v>0</v>
      </c>
      <c r="U447" s="4">
        <f t="shared" si="68"/>
        <v>0</v>
      </c>
      <c r="V447" s="4">
        <f t="shared" si="69"/>
        <v>0</v>
      </c>
      <c r="W447" s="4">
        <f t="shared" si="70"/>
        <v>0</v>
      </c>
      <c r="X447" s="4">
        <f t="shared" si="71"/>
        <v>0</v>
      </c>
    </row>
    <row r="448" spans="1:24">
      <c r="A448" s="13">
        <v>8</v>
      </c>
      <c r="B448" s="2">
        <v>310003078</v>
      </c>
      <c r="C448" s="1" t="s">
        <v>56</v>
      </c>
      <c r="D448" s="1" t="s">
        <v>117</v>
      </c>
      <c r="E448" s="12">
        <f>_xlfn.IFNA(VLOOKUP($B448,'FST OMT'!$C:$Y,$A448,0),0)</f>
        <v>0</v>
      </c>
      <c r="F448" s="12">
        <f>_xlfn.IFNA(VLOOKUP($B448,'FST CV'!$C:$Y,$A448,0),0)</f>
        <v>0</v>
      </c>
      <c r="G448" s="12">
        <f>_xlfn.IFNA(VLOOKUP($B448,'FST TT'!$C:$Y,$A448,0),0)</f>
        <v>0</v>
      </c>
      <c r="I448" s="4">
        <f>_xlfn.IFNA(VLOOKUP($B448,'FST OMT'!$C:$X,17,0),0)</f>
        <v>0</v>
      </c>
      <c r="J448" s="4">
        <f>_xlfn.IFNA(VLOOKUP($B448,'FST CV'!$C:$X,17,0),0)</f>
        <v>0</v>
      </c>
      <c r="K448" s="4">
        <f>_xlfn.IFNA(VLOOKUP($B448,'FST TT'!$C:$X,17,0),0)</f>
        <v>0</v>
      </c>
      <c r="N448" s="34">
        <f>VLOOKUP(B448,Master_Item!B:I,8,0)</f>
        <v>9.6000000000000014</v>
      </c>
      <c r="O448" s="4">
        <f t="shared" si="62"/>
        <v>0</v>
      </c>
      <c r="P448" s="4">
        <f t="shared" si="63"/>
        <v>0</v>
      </c>
      <c r="Q448" s="4">
        <f t="shared" si="64"/>
        <v>0</v>
      </c>
      <c r="R448" s="4">
        <f t="shared" si="65"/>
        <v>0</v>
      </c>
      <c r="S448" s="4">
        <f t="shared" si="66"/>
        <v>0</v>
      </c>
      <c r="T448" s="4">
        <f t="shared" si="67"/>
        <v>0</v>
      </c>
      <c r="U448" s="4">
        <f t="shared" si="68"/>
        <v>0</v>
      </c>
      <c r="V448" s="4">
        <f t="shared" si="69"/>
        <v>0</v>
      </c>
      <c r="W448" s="4">
        <f t="shared" si="70"/>
        <v>0</v>
      </c>
      <c r="X448" s="4">
        <f t="shared" si="71"/>
        <v>0</v>
      </c>
    </row>
    <row r="449" spans="1:24">
      <c r="A449" s="13">
        <v>9</v>
      </c>
      <c r="B449" s="2">
        <v>310003078</v>
      </c>
      <c r="C449" s="1" t="s">
        <v>56</v>
      </c>
      <c r="D449" s="1" t="s">
        <v>118</v>
      </c>
      <c r="E449" s="12">
        <f>_xlfn.IFNA(VLOOKUP($B449,'FST OMT'!$C:$Y,$A449,0),0)</f>
        <v>0</v>
      </c>
      <c r="F449" s="12">
        <f>_xlfn.IFNA(VLOOKUP($B449,'FST CV'!$C:$Y,$A449,0),0)</f>
        <v>0</v>
      </c>
      <c r="G449" s="12">
        <f>_xlfn.IFNA(VLOOKUP($B449,'FST TT'!$C:$Y,$A449,0),0)</f>
        <v>0</v>
      </c>
      <c r="I449" s="4">
        <f>_xlfn.IFNA(VLOOKUP($B449,'FST OMT'!$C:$X,18,0),0)</f>
        <v>0</v>
      </c>
      <c r="J449" s="4">
        <f>_xlfn.IFNA(VLOOKUP($B449,'FST CV'!$C:$X,18,0),0)</f>
        <v>0</v>
      </c>
      <c r="K449" s="4">
        <f>_xlfn.IFNA(VLOOKUP($B449,'FST TT'!$C:$X,18,0),0)</f>
        <v>0</v>
      </c>
      <c r="N449" s="34">
        <f>VLOOKUP(B449,Master_Item!B:I,8,0)</f>
        <v>9.6000000000000014</v>
      </c>
      <c r="O449" s="4">
        <f t="shared" si="62"/>
        <v>0</v>
      </c>
      <c r="P449" s="4">
        <f t="shared" si="63"/>
        <v>0</v>
      </c>
      <c r="Q449" s="4">
        <f t="shared" si="64"/>
        <v>0</v>
      </c>
      <c r="R449" s="4">
        <f t="shared" si="65"/>
        <v>0</v>
      </c>
      <c r="S449" s="4">
        <f t="shared" si="66"/>
        <v>0</v>
      </c>
      <c r="T449" s="4">
        <f t="shared" si="67"/>
        <v>0</v>
      </c>
      <c r="U449" s="4">
        <f t="shared" si="68"/>
        <v>0</v>
      </c>
      <c r="V449" s="4">
        <f t="shared" si="69"/>
        <v>0</v>
      </c>
      <c r="W449" s="4">
        <f t="shared" si="70"/>
        <v>0</v>
      </c>
      <c r="X449" s="4">
        <f t="shared" si="71"/>
        <v>0</v>
      </c>
    </row>
    <row r="450" spans="1:24">
      <c r="A450" s="13">
        <v>10</v>
      </c>
      <c r="B450" s="2">
        <v>310003078</v>
      </c>
      <c r="C450" s="1" t="s">
        <v>56</v>
      </c>
      <c r="D450" s="1" t="s">
        <v>119</v>
      </c>
      <c r="E450" s="12">
        <f>_xlfn.IFNA(VLOOKUP($B450,'FST OMT'!$C:$Y,$A450,0),0)</f>
        <v>0</v>
      </c>
      <c r="F450" s="12">
        <f>_xlfn.IFNA(VLOOKUP($B450,'FST CV'!$C:$Y,$A450,0),0)</f>
        <v>0</v>
      </c>
      <c r="G450" s="12">
        <f>_xlfn.IFNA(VLOOKUP($B450,'FST TT'!$C:$Y,$A450,0),0)</f>
        <v>0</v>
      </c>
      <c r="I450" s="4">
        <f>_xlfn.IFNA(VLOOKUP($B450,'FST OMT'!$C:$X,19,0),0)</f>
        <v>0</v>
      </c>
      <c r="J450" s="4">
        <f>_xlfn.IFNA(VLOOKUP($B450,'FST CV'!$C:$X,19,0),0)</f>
        <v>0</v>
      </c>
      <c r="K450" s="4">
        <f>_xlfn.IFNA(VLOOKUP($B450,'FST TT'!$C:$X,19,0),0)</f>
        <v>0</v>
      </c>
      <c r="N450" s="34">
        <f>VLOOKUP(B450,Master_Item!B:I,8,0)</f>
        <v>9.6000000000000014</v>
      </c>
      <c r="O450" s="4">
        <f t="shared" si="62"/>
        <v>0</v>
      </c>
      <c r="P450" s="4">
        <f t="shared" si="63"/>
        <v>0</v>
      </c>
      <c r="Q450" s="4">
        <f t="shared" si="64"/>
        <v>0</v>
      </c>
      <c r="R450" s="4">
        <f t="shared" si="65"/>
        <v>0</v>
      </c>
      <c r="S450" s="4">
        <f t="shared" si="66"/>
        <v>0</v>
      </c>
      <c r="T450" s="4">
        <f t="shared" si="67"/>
        <v>0</v>
      </c>
      <c r="U450" s="4">
        <f t="shared" si="68"/>
        <v>0</v>
      </c>
      <c r="V450" s="4">
        <f t="shared" si="69"/>
        <v>0</v>
      </c>
      <c r="W450" s="4">
        <f t="shared" si="70"/>
        <v>0</v>
      </c>
      <c r="X450" s="4">
        <f t="shared" si="71"/>
        <v>0</v>
      </c>
    </row>
    <row r="451" spans="1:24">
      <c r="A451" s="13">
        <v>11</v>
      </c>
      <c r="B451" s="2">
        <v>310003078</v>
      </c>
      <c r="C451" s="1" t="s">
        <v>56</v>
      </c>
      <c r="D451" s="1" t="s">
        <v>120</v>
      </c>
      <c r="E451" s="12">
        <f>_xlfn.IFNA(VLOOKUP($B451,'FST OMT'!$C:$Y,$A451,0),0)</f>
        <v>0</v>
      </c>
      <c r="F451" s="12">
        <f>_xlfn.IFNA(VLOOKUP($B451,'FST CV'!$C:$Y,$A451,0),0)</f>
        <v>0</v>
      </c>
      <c r="G451" s="12">
        <f>_xlfn.IFNA(VLOOKUP($B451,'FST TT'!$C:$Y,$A451,0),0)</f>
        <v>0</v>
      </c>
      <c r="I451" s="4">
        <f>_xlfn.IFNA(VLOOKUP($B451,'FST OMT'!$C:$X,20,0),0)</f>
        <v>0</v>
      </c>
      <c r="J451" s="4">
        <f>_xlfn.IFNA(VLOOKUP($B451,'FST CV'!$C:$X,20,0),0)</f>
        <v>0</v>
      </c>
      <c r="K451" s="4">
        <f>_xlfn.IFNA(VLOOKUP($B451,'FST TT'!$C:$X,20,0),0)</f>
        <v>0</v>
      </c>
      <c r="N451" s="34">
        <f>VLOOKUP(B451,Master_Item!B:I,8,0)</f>
        <v>9.6000000000000014</v>
      </c>
      <c r="O451" s="4">
        <f t="shared" si="62"/>
        <v>0</v>
      </c>
      <c r="P451" s="4">
        <f t="shared" si="63"/>
        <v>0</v>
      </c>
      <c r="Q451" s="4">
        <f t="shared" si="64"/>
        <v>0</v>
      </c>
      <c r="R451" s="4">
        <f t="shared" si="65"/>
        <v>0</v>
      </c>
      <c r="S451" s="4">
        <f t="shared" si="66"/>
        <v>0</v>
      </c>
      <c r="T451" s="4">
        <f t="shared" si="67"/>
        <v>0</v>
      </c>
      <c r="U451" s="4">
        <f t="shared" si="68"/>
        <v>0</v>
      </c>
      <c r="V451" s="4">
        <f t="shared" si="69"/>
        <v>0</v>
      </c>
      <c r="W451" s="4">
        <f t="shared" si="70"/>
        <v>0</v>
      </c>
      <c r="X451" s="4">
        <f t="shared" si="71"/>
        <v>0</v>
      </c>
    </row>
    <row r="452" spans="1:24">
      <c r="A452" s="13">
        <v>12</v>
      </c>
      <c r="B452" s="2">
        <v>310003078</v>
      </c>
      <c r="C452" s="1" t="s">
        <v>56</v>
      </c>
      <c r="D452" s="1" t="s">
        <v>121</v>
      </c>
      <c r="E452" s="12">
        <f>_xlfn.IFNA(VLOOKUP($B452,'FST OMT'!$C:$Y,$A452,0),0)</f>
        <v>0</v>
      </c>
      <c r="F452" s="12">
        <f>_xlfn.IFNA(VLOOKUP($B452,'FST CV'!$C:$Y,$A452,0),0)</f>
        <v>0</v>
      </c>
      <c r="G452" s="12">
        <f>_xlfn.IFNA(VLOOKUP($B452,'FST TT'!$C:$Y,$A452,0),0)</f>
        <v>0</v>
      </c>
      <c r="I452" s="4">
        <f>_xlfn.IFNA(VLOOKUP($B452,'FST OMT'!$C:$X,21,0),0)</f>
        <v>0</v>
      </c>
      <c r="J452" s="4">
        <f>_xlfn.IFNA(VLOOKUP($B452,'FST CV'!$C:$X,21,0),0)</f>
        <v>0</v>
      </c>
      <c r="K452" s="4">
        <f>_xlfn.IFNA(VLOOKUP($B452,'FST TT'!$C:$X,21,0),0)</f>
        <v>0</v>
      </c>
      <c r="N452" s="34">
        <f>VLOOKUP(B452,Master_Item!B:I,8,0)</f>
        <v>9.6000000000000014</v>
      </c>
      <c r="O452" s="4">
        <f t="shared" si="62"/>
        <v>0</v>
      </c>
      <c r="P452" s="4">
        <f t="shared" si="63"/>
        <v>0</v>
      </c>
      <c r="Q452" s="4">
        <f t="shared" si="64"/>
        <v>0</v>
      </c>
      <c r="R452" s="4">
        <f t="shared" si="65"/>
        <v>0</v>
      </c>
      <c r="S452" s="4">
        <f t="shared" si="66"/>
        <v>0</v>
      </c>
      <c r="T452" s="4">
        <f t="shared" si="67"/>
        <v>0</v>
      </c>
      <c r="U452" s="4">
        <f t="shared" si="68"/>
        <v>0</v>
      </c>
      <c r="V452" s="4">
        <f t="shared" si="69"/>
        <v>0</v>
      </c>
      <c r="W452" s="4">
        <f t="shared" si="70"/>
        <v>0</v>
      </c>
      <c r="X452" s="4">
        <f t="shared" si="71"/>
        <v>0</v>
      </c>
    </row>
    <row r="453" spans="1:24">
      <c r="A453" s="13">
        <v>13</v>
      </c>
      <c r="B453" s="2">
        <v>310003078</v>
      </c>
      <c r="C453" s="1" t="s">
        <v>56</v>
      </c>
      <c r="D453" s="1" t="s">
        <v>122</v>
      </c>
      <c r="E453" s="12">
        <f>_xlfn.IFNA(VLOOKUP($B453,'FST OMT'!$C:$Y,$A453,0),0)</f>
        <v>0</v>
      </c>
      <c r="F453" s="12">
        <f>_xlfn.IFNA(VLOOKUP($B453,'FST CV'!$C:$Y,$A453,0),0)</f>
        <v>0</v>
      </c>
      <c r="G453" s="12">
        <f>_xlfn.IFNA(VLOOKUP($B453,'FST TT'!$C:$Y,$A453,0),0)</f>
        <v>0</v>
      </c>
      <c r="I453" s="4">
        <f>_xlfn.IFNA(VLOOKUP($B453,'FST OMT'!$C:$X,22,0),0)</f>
        <v>0</v>
      </c>
      <c r="J453" s="4">
        <f>_xlfn.IFNA(VLOOKUP($B453,'FST CV'!$C:$X,22,0),0)</f>
        <v>0</v>
      </c>
      <c r="K453" s="4">
        <f>_xlfn.IFNA(VLOOKUP($B453,'FST TT'!$C:$X,22,0),0)</f>
        <v>0</v>
      </c>
      <c r="N453" s="34">
        <f>VLOOKUP(B453,Master_Item!B:I,8,0)</f>
        <v>9.6000000000000014</v>
      </c>
      <c r="O453" s="4">
        <f t="shared" si="62"/>
        <v>0</v>
      </c>
      <c r="P453" s="4">
        <f t="shared" si="63"/>
        <v>0</v>
      </c>
      <c r="Q453" s="4">
        <f t="shared" si="64"/>
        <v>0</v>
      </c>
      <c r="R453" s="4">
        <f t="shared" si="65"/>
        <v>0</v>
      </c>
      <c r="S453" s="4">
        <f t="shared" si="66"/>
        <v>0</v>
      </c>
      <c r="T453" s="4">
        <f t="shared" si="67"/>
        <v>0</v>
      </c>
      <c r="U453" s="4">
        <f t="shared" si="68"/>
        <v>0</v>
      </c>
      <c r="V453" s="4">
        <f t="shared" si="69"/>
        <v>0</v>
      </c>
      <c r="W453" s="4">
        <f t="shared" si="70"/>
        <v>0</v>
      </c>
      <c r="X453" s="4">
        <f t="shared" si="71"/>
        <v>0</v>
      </c>
    </row>
    <row r="454" spans="1:24">
      <c r="A454" s="13">
        <v>11</v>
      </c>
      <c r="B454" s="2">
        <v>310003078</v>
      </c>
      <c r="C454" s="1" t="s">
        <v>56</v>
      </c>
      <c r="D454" s="1" t="s">
        <v>123</v>
      </c>
      <c r="H454" s="4">
        <f>_xlfn.IFNA(VLOOKUP(B454,'FST MT'!A:M,$A454,0),0)</f>
        <v>0</v>
      </c>
      <c r="I454" s="1"/>
      <c r="J454" s="1"/>
      <c r="K454" s="1"/>
      <c r="L454" s="4">
        <f>_xlfn.IFNA(VLOOKUP(B454,'FST MT'!C:BP,66,0),0)</f>
        <v>0</v>
      </c>
      <c r="N454" s="34">
        <f>VLOOKUP(B454,Master_Item!B:I,8,0)</f>
        <v>9.6000000000000014</v>
      </c>
      <c r="O454" s="4">
        <f t="shared" ref="O454:O472" si="72">$N454*E454</f>
        <v>0</v>
      </c>
      <c r="P454" s="4">
        <f t="shared" ref="P454:P472" si="73">$N454*F454</f>
        <v>0</v>
      </c>
      <c r="Q454" s="4">
        <f t="shared" ref="Q454:Q472" si="74">$N454*G454</f>
        <v>0</v>
      </c>
      <c r="R454" s="4">
        <f t="shared" ref="R454:R472" si="75">$N454*H454</f>
        <v>0</v>
      </c>
      <c r="S454" s="4">
        <f t="shared" ref="S454:S472" si="76">SUM(O454:R454)</f>
        <v>0</v>
      </c>
      <c r="T454" s="4">
        <f t="shared" ref="T454:T472" si="77">$N454*I454</f>
        <v>0</v>
      </c>
      <c r="U454" s="4">
        <f t="shared" ref="U454:U472" si="78">$N454*J454</f>
        <v>0</v>
      </c>
      <c r="V454" s="4">
        <f t="shared" ref="V454:V472" si="79">$N454*K454</f>
        <v>0</v>
      </c>
      <c r="W454" s="4">
        <f t="shared" ref="W454:W472" si="80">$N454*L454</f>
        <v>0</v>
      </c>
      <c r="X454" s="4">
        <f t="shared" ref="X454:X472" si="81">SUM(T454:W454)</f>
        <v>0</v>
      </c>
    </row>
    <row r="455" spans="1:24">
      <c r="A455" s="13">
        <v>6</v>
      </c>
      <c r="B455" s="2">
        <v>310003079</v>
      </c>
      <c r="C455" s="1" t="s">
        <v>26</v>
      </c>
      <c r="D455" s="1" t="s">
        <v>115</v>
      </c>
      <c r="E455" s="12">
        <f>_xlfn.IFNA(VLOOKUP($B455,'FST OMT'!$C:$Y,$A455,0),0)</f>
        <v>0</v>
      </c>
      <c r="F455" s="12">
        <f>_xlfn.IFNA(VLOOKUP($B455,'FST CV'!$C:$Y,$A455,0),0)</f>
        <v>106</v>
      </c>
      <c r="G455" s="12">
        <f>_xlfn.IFNA(VLOOKUP($B455,'FST TT'!$C:$Y,$A455,0),0)</f>
        <v>110</v>
      </c>
      <c r="I455" s="4">
        <f>_xlfn.IFNA(VLOOKUP($B455,'FST OMT'!$C:$X,15,0),0)</f>
        <v>0</v>
      </c>
      <c r="J455" s="4">
        <f>_xlfn.IFNA(VLOOKUP($B455,'FST CV'!$C:$X,15,0),0)</f>
        <v>106</v>
      </c>
      <c r="K455" s="4">
        <f>_xlfn.IFNA(VLOOKUP($B455,'FST TT'!$C:$X,15,0),0)</f>
        <v>110</v>
      </c>
      <c r="N455" s="34">
        <f>VLOOKUP(B455,Master_Item!B:I,8,0)</f>
        <v>6.4799999999999995</v>
      </c>
      <c r="O455" s="4">
        <f t="shared" si="72"/>
        <v>0</v>
      </c>
      <c r="P455" s="4">
        <f t="shared" si="73"/>
        <v>686.88</v>
      </c>
      <c r="Q455" s="4">
        <f t="shared" si="74"/>
        <v>712.8</v>
      </c>
      <c r="R455" s="4">
        <f t="shared" si="75"/>
        <v>0</v>
      </c>
      <c r="S455" s="4">
        <f t="shared" si="76"/>
        <v>1399.6799999999998</v>
      </c>
      <c r="T455" s="4">
        <f t="shared" si="77"/>
        <v>0</v>
      </c>
      <c r="U455" s="4">
        <f t="shared" si="78"/>
        <v>686.88</v>
      </c>
      <c r="V455" s="4">
        <f t="shared" si="79"/>
        <v>712.8</v>
      </c>
      <c r="W455" s="4">
        <f t="shared" si="80"/>
        <v>0</v>
      </c>
      <c r="X455" s="4">
        <f t="shared" si="81"/>
        <v>1399.6799999999998</v>
      </c>
    </row>
    <row r="456" spans="1:24">
      <c r="A456" s="13">
        <v>7</v>
      </c>
      <c r="B456" s="2">
        <v>310003079</v>
      </c>
      <c r="C456" s="1" t="s">
        <v>26</v>
      </c>
      <c r="D456" s="1" t="s">
        <v>116</v>
      </c>
      <c r="E456" s="12">
        <f>_xlfn.IFNA(VLOOKUP($B456,'FST OMT'!$C:$Y,$A456,0),0)</f>
        <v>556</v>
      </c>
      <c r="F456" s="12">
        <f>_xlfn.IFNA(VLOOKUP($B456,'FST CV'!$C:$Y,$A456,0),0)</f>
        <v>276</v>
      </c>
      <c r="G456" s="12">
        <f>_xlfn.IFNA(VLOOKUP($B456,'FST TT'!$C:$Y,$A456,0),0)</f>
        <v>328</v>
      </c>
      <c r="I456" s="4">
        <f>_xlfn.IFNA(VLOOKUP($B456,'FST OMT'!$C:$X,16,0),0)</f>
        <v>1124</v>
      </c>
      <c r="J456" s="4">
        <f>_xlfn.IFNA(VLOOKUP($B456,'FST CV'!$C:$X,16,0),0)</f>
        <v>276</v>
      </c>
      <c r="K456" s="4">
        <f>_xlfn.IFNA(VLOOKUP($B456,'FST TT'!$C:$X,16,0),0)</f>
        <v>454</v>
      </c>
      <c r="N456" s="34">
        <f>VLOOKUP(B456,Master_Item!B:I,8,0)</f>
        <v>6.4799999999999995</v>
      </c>
      <c r="O456" s="4">
        <f t="shared" si="72"/>
        <v>3602.8799999999997</v>
      </c>
      <c r="P456" s="4">
        <f t="shared" si="73"/>
        <v>1788.4799999999998</v>
      </c>
      <c r="Q456" s="4">
        <f t="shared" si="74"/>
        <v>2125.44</v>
      </c>
      <c r="R456" s="4">
        <f t="shared" si="75"/>
        <v>0</v>
      </c>
      <c r="S456" s="4">
        <f t="shared" si="76"/>
        <v>7516.7999999999993</v>
      </c>
      <c r="T456" s="4">
        <f t="shared" si="77"/>
        <v>7283.5199999999995</v>
      </c>
      <c r="U456" s="4">
        <f t="shared" si="78"/>
        <v>1788.4799999999998</v>
      </c>
      <c r="V456" s="4">
        <f t="shared" si="79"/>
        <v>2941.9199999999996</v>
      </c>
      <c r="W456" s="4">
        <f t="shared" si="80"/>
        <v>0</v>
      </c>
      <c r="X456" s="4">
        <f t="shared" si="81"/>
        <v>12013.92</v>
      </c>
    </row>
    <row r="457" spans="1:24">
      <c r="A457" s="13">
        <v>8</v>
      </c>
      <c r="B457" s="2">
        <v>310003079</v>
      </c>
      <c r="C457" s="1" t="s">
        <v>26</v>
      </c>
      <c r="D457" s="1" t="s">
        <v>117</v>
      </c>
      <c r="E457" s="12">
        <f>_xlfn.IFNA(VLOOKUP($B457,'FST OMT'!$C:$Y,$A457,0),0)</f>
        <v>517</v>
      </c>
      <c r="F457" s="12">
        <f>_xlfn.IFNA(VLOOKUP($B457,'FST CV'!$C:$Y,$A457,0),0)</f>
        <v>920</v>
      </c>
      <c r="G457" s="12">
        <f>_xlfn.IFNA(VLOOKUP($B457,'FST TT'!$C:$Y,$A457,0),0)</f>
        <v>140</v>
      </c>
      <c r="I457" s="4">
        <f>_xlfn.IFNA(VLOOKUP($B457,'FST OMT'!$C:$X,17,0),0)</f>
        <v>729</v>
      </c>
      <c r="J457" s="4">
        <f>_xlfn.IFNA(VLOOKUP($B457,'FST CV'!$C:$X,17,0),0)</f>
        <v>920</v>
      </c>
      <c r="K457" s="4">
        <f>_xlfn.IFNA(VLOOKUP($B457,'FST TT'!$C:$X,17,0),0)</f>
        <v>162</v>
      </c>
      <c r="N457" s="34">
        <f>VLOOKUP(B457,Master_Item!B:I,8,0)</f>
        <v>6.4799999999999995</v>
      </c>
      <c r="O457" s="4">
        <f t="shared" si="72"/>
        <v>3350.16</v>
      </c>
      <c r="P457" s="4">
        <f t="shared" si="73"/>
        <v>5961.5999999999995</v>
      </c>
      <c r="Q457" s="4">
        <f t="shared" si="74"/>
        <v>907.19999999999993</v>
      </c>
      <c r="R457" s="4">
        <f t="shared" si="75"/>
        <v>0</v>
      </c>
      <c r="S457" s="4">
        <f t="shared" si="76"/>
        <v>10218.959999999999</v>
      </c>
      <c r="T457" s="4">
        <f t="shared" si="77"/>
        <v>4723.92</v>
      </c>
      <c r="U457" s="4">
        <f t="shared" si="78"/>
        <v>5961.5999999999995</v>
      </c>
      <c r="V457" s="4">
        <f t="shared" si="79"/>
        <v>1049.76</v>
      </c>
      <c r="W457" s="4">
        <f t="shared" si="80"/>
        <v>0</v>
      </c>
      <c r="X457" s="4">
        <f t="shared" si="81"/>
        <v>11735.28</v>
      </c>
    </row>
    <row r="458" spans="1:24">
      <c r="A458" s="13">
        <v>9</v>
      </c>
      <c r="B458" s="2">
        <v>310003079</v>
      </c>
      <c r="C458" s="1" t="s">
        <v>26</v>
      </c>
      <c r="D458" s="1" t="s">
        <v>118</v>
      </c>
      <c r="E458" s="12">
        <f>_xlfn.IFNA(VLOOKUP($B458,'FST OMT'!$C:$Y,$A458,0),0)</f>
        <v>434</v>
      </c>
      <c r="F458" s="12">
        <f>_xlfn.IFNA(VLOOKUP($B458,'FST CV'!$C:$Y,$A458,0),0)</f>
        <v>1825</v>
      </c>
      <c r="G458" s="12">
        <f>_xlfn.IFNA(VLOOKUP($B458,'FST TT'!$C:$Y,$A458,0),0)</f>
        <v>641</v>
      </c>
      <c r="I458" s="4">
        <f>_xlfn.IFNA(VLOOKUP($B458,'FST OMT'!$C:$X,18,0),0)</f>
        <v>519</v>
      </c>
      <c r="J458" s="4">
        <f>_xlfn.IFNA(VLOOKUP($B458,'FST CV'!$C:$X,18,0),0)</f>
        <v>1825</v>
      </c>
      <c r="K458" s="4">
        <f>_xlfn.IFNA(VLOOKUP($B458,'FST TT'!$C:$X,18,0),0)</f>
        <v>747</v>
      </c>
      <c r="N458" s="34">
        <f>VLOOKUP(B458,Master_Item!B:I,8,0)</f>
        <v>6.4799999999999995</v>
      </c>
      <c r="O458" s="4">
        <f t="shared" si="72"/>
        <v>2812.3199999999997</v>
      </c>
      <c r="P458" s="4">
        <f t="shared" si="73"/>
        <v>11826</v>
      </c>
      <c r="Q458" s="4">
        <f t="shared" si="74"/>
        <v>4153.6799999999994</v>
      </c>
      <c r="R458" s="4">
        <f t="shared" si="75"/>
        <v>0</v>
      </c>
      <c r="S458" s="4">
        <f t="shared" si="76"/>
        <v>18792</v>
      </c>
      <c r="T458" s="4">
        <f t="shared" si="77"/>
        <v>3363.12</v>
      </c>
      <c r="U458" s="4">
        <f t="shared" si="78"/>
        <v>11826</v>
      </c>
      <c r="V458" s="4">
        <f t="shared" si="79"/>
        <v>4840.5599999999995</v>
      </c>
      <c r="W458" s="4">
        <f t="shared" si="80"/>
        <v>0</v>
      </c>
      <c r="X458" s="4">
        <f t="shared" si="81"/>
        <v>20029.68</v>
      </c>
    </row>
    <row r="459" spans="1:24">
      <c r="A459" s="13">
        <v>10</v>
      </c>
      <c r="B459" s="2">
        <v>310003079</v>
      </c>
      <c r="C459" s="1" t="s">
        <v>26</v>
      </c>
      <c r="D459" s="1" t="s">
        <v>119</v>
      </c>
      <c r="E459" s="12">
        <f>_xlfn.IFNA(VLOOKUP($B459,'FST OMT'!$C:$Y,$A459,0),0)</f>
        <v>25</v>
      </c>
      <c r="F459" s="12">
        <f>_xlfn.IFNA(VLOOKUP($B459,'FST CV'!$C:$Y,$A459,0),0)</f>
        <v>281</v>
      </c>
      <c r="G459" s="12">
        <f>_xlfn.IFNA(VLOOKUP($B459,'FST TT'!$C:$Y,$A459,0),0)</f>
        <v>148</v>
      </c>
      <c r="I459" s="4">
        <f>_xlfn.IFNA(VLOOKUP($B459,'FST OMT'!$C:$X,19,0),0)</f>
        <v>370</v>
      </c>
      <c r="J459" s="4">
        <f>_xlfn.IFNA(VLOOKUP($B459,'FST CV'!$C:$X,19,0),0)</f>
        <v>281</v>
      </c>
      <c r="K459" s="4">
        <f>_xlfn.IFNA(VLOOKUP($B459,'FST TT'!$C:$X,19,0),0)</f>
        <v>148</v>
      </c>
      <c r="N459" s="34">
        <f>VLOOKUP(B459,Master_Item!B:I,8,0)</f>
        <v>6.4799999999999995</v>
      </c>
      <c r="O459" s="4">
        <f t="shared" si="72"/>
        <v>162</v>
      </c>
      <c r="P459" s="4">
        <f t="shared" si="73"/>
        <v>1820.8799999999999</v>
      </c>
      <c r="Q459" s="4">
        <f t="shared" si="74"/>
        <v>959.04</v>
      </c>
      <c r="R459" s="4">
        <f t="shared" si="75"/>
        <v>0</v>
      </c>
      <c r="S459" s="4">
        <f t="shared" si="76"/>
        <v>2941.92</v>
      </c>
      <c r="T459" s="4">
        <f t="shared" si="77"/>
        <v>2397.6</v>
      </c>
      <c r="U459" s="4">
        <f t="shared" si="78"/>
        <v>1820.8799999999999</v>
      </c>
      <c r="V459" s="4">
        <f t="shared" si="79"/>
        <v>959.04</v>
      </c>
      <c r="W459" s="4">
        <f t="shared" si="80"/>
        <v>0</v>
      </c>
      <c r="X459" s="4">
        <f t="shared" si="81"/>
        <v>5177.5199999999995</v>
      </c>
    </row>
    <row r="460" spans="1:24">
      <c r="A460" s="13">
        <v>11</v>
      </c>
      <c r="B460" s="2">
        <v>310003079</v>
      </c>
      <c r="C460" s="1" t="s">
        <v>26</v>
      </c>
      <c r="D460" s="1" t="s">
        <v>120</v>
      </c>
      <c r="E460" s="12">
        <f>_xlfn.IFNA(VLOOKUP($B460,'FST OMT'!$C:$Y,$A460,0),0)</f>
        <v>750</v>
      </c>
      <c r="F460" s="12">
        <f>_xlfn.IFNA(VLOOKUP($B460,'FST CV'!$C:$Y,$A460,0),0)</f>
        <v>541</v>
      </c>
      <c r="G460" s="12">
        <f>_xlfn.IFNA(VLOOKUP($B460,'FST TT'!$C:$Y,$A460,0),0)</f>
        <v>207</v>
      </c>
      <c r="I460" s="4">
        <f>_xlfn.IFNA(VLOOKUP($B460,'FST OMT'!$C:$X,20,0),0)</f>
        <v>359</v>
      </c>
      <c r="J460" s="4">
        <f>_xlfn.IFNA(VLOOKUP($B460,'FST CV'!$C:$X,20,0),0)</f>
        <v>541</v>
      </c>
      <c r="K460" s="4">
        <f>_xlfn.IFNA(VLOOKUP($B460,'FST TT'!$C:$X,20,0),0)</f>
        <v>245</v>
      </c>
      <c r="N460" s="34">
        <f>VLOOKUP(B460,Master_Item!B:I,8,0)</f>
        <v>6.4799999999999995</v>
      </c>
      <c r="O460" s="4">
        <f t="shared" si="72"/>
        <v>4860</v>
      </c>
      <c r="P460" s="4">
        <f t="shared" si="73"/>
        <v>3505.68</v>
      </c>
      <c r="Q460" s="4">
        <f t="shared" si="74"/>
        <v>1341.36</v>
      </c>
      <c r="R460" s="4">
        <f t="shared" si="75"/>
        <v>0</v>
      </c>
      <c r="S460" s="4">
        <f t="shared" si="76"/>
        <v>9707.0400000000009</v>
      </c>
      <c r="T460" s="4">
        <f t="shared" si="77"/>
        <v>2326.3199999999997</v>
      </c>
      <c r="U460" s="4">
        <f t="shared" si="78"/>
        <v>3505.68</v>
      </c>
      <c r="V460" s="4">
        <f t="shared" si="79"/>
        <v>1587.6</v>
      </c>
      <c r="W460" s="4">
        <f t="shared" si="80"/>
        <v>0</v>
      </c>
      <c r="X460" s="4">
        <f t="shared" si="81"/>
        <v>7419.6</v>
      </c>
    </row>
    <row r="461" spans="1:24">
      <c r="A461" s="13">
        <v>12</v>
      </c>
      <c r="B461" s="2">
        <v>310003079</v>
      </c>
      <c r="C461" s="1" t="s">
        <v>26</v>
      </c>
      <c r="D461" s="1" t="s">
        <v>121</v>
      </c>
      <c r="E461" s="12">
        <f>_xlfn.IFNA(VLOOKUP($B461,'FST OMT'!$C:$Y,$A461,0),0)</f>
        <v>210</v>
      </c>
      <c r="F461" s="12">
        <f>_xlfn.IFNA(VLOOKUP($B461,'FST CV'!$C:$Y,$A461,0),0)</f>
        <v>130</v>
      </c>
      <c r="G461" s="12">
        <f>_xlfn.IFNA(VLOOKUP($B461,'FST TT'!$C:$Y,$A461,0),0)</f>
        <v>530</v>
      </c>
      <c r="I461" s="4">
        <f>_xlfn.IFNA(VLOOKUP($B461,'FST OMT'!$C:$X,21,0),0)</f>
        <v>635</v>
      </c>
      <c r="J461" s="4">
        <f>_xlfn.IFNA(VLOOKUP($B461,'FST CV'!$C:$X,21,0),0)</f>
        <v>130</v>
      </c>
      <c r="K461" s="4">
        <f>_xlfn.IFNA(VLOOKUP($B461,'FST TT'!$C:$X,21,0),0)</f>
        <v>530</v>
      </c>
      <c r="N461" s="34">
        <f>VLOOKUP(B461,Master_Item!B:I,8,0)</f>
        <v>6.4799999999999995</v>
      </c>
      <c r="O461" s="4">
        <f t="shared" si="72"/>
        <v>1360.8</v>
      </c>
      <c r="P461" s="4">
        <f t="shared" si="73"/>
        <v>842.4</v>
      </c>
      <c r="Q461" s="4">
        <f t="shared" si="74"/>
        <v>3434.3999999999996</v>
      </c>
      <c r="R461" s="4">
        <f t="shared" si="75"/>
        <v>0</v>
      </c>
      <c r="S461" s="4">
        <f t="shared" si="76"/>
        <v>5637.5999999999995</v>
      </c>
      <c r="T461" s="4">
        <f t="shared" si="77"/>
        <v>4114.7999999999993</v>
      </c>
      <c r="U461" s="4">
        <f t="shared" si="78"/>
        <v>842.4</v>
      </c>
      <c r="V461" s="4">
        <f t="shared" si="79"/>
        <v>3434.3999999999996</v>
      </c>
      <c r="W461" s="4">
        <f t="shared" si="80"/>
        <v>0</v>
      </c>
      <c r="X461" s="4">
        <f t="shared" si="81"/>
        <v>8391.5999999999985</v>
      </c>
    </row>
    <row r="462" spans="1:24">
      <c r="A462" s="13">
        <v>13</v>
      </c>
      <c r="B462" s="2">
        <v>310003079</v>
      </c>
      <c r="C462" s="1" t="s">
        <v>26</v>
      </c>
      <c r="D462" s="1" t="s">
        <v>122</v>
      </c>
      <c r="E462" s="12">
        <f>_xlfn.IFNA(VLOOKUP($B462,'FST OMT'!$C:$Y,$A462,0),0)</f>
        <v>973</v>
      </c>
      <c r="F462" s="12">
        <f>_xlfn.IFNA(VLOOKUP($B462,'FST CV'!$C:$Y,$A462,0),0)</f>
        <v>430</v>
      </c>
      <c r="G462" s="12">
        <f>_xlfn.IFNA(VLOOKUP($B462,'FST TT'!$C:$Y,$A462,0),0)</f>
        <v>622</v>
      </c>
      <c r="I462" s="4">
        <f>_xlfn.IFNA(VLOOKUP($B462,'FST OMT'!$C:$X,22,0),0)</f>
        <v>1071</v>
      </c>
      <c r="J462" s="4">
        <f>_xlfn.IFNA(VLOOKUP($B462,'FST CV'!$C:$X,22,0),0)</f>
        <v>430</v>
      </c>
      <c r="K462" s="4">
        <f>_xlfn.IFNA(VLOOKUP($B462,'FST TT'!$C:$X,22,0),0)</f>
        <v>616</v>
      </c>
      <c r="N462" s="34">
        <f>VLOOKUP(B462,Master_Item!B:I,8,0)</f>
        <v>6.4799999999999995</v>
      </c>
      <c r="O462" s="4">
        <f t="shared" si="72"/>
        <v>6305.04</v>
      </c>
      <c r="P462" s="4">
        <f t="shared" si="73"/>
        <v>2786.3999999999996</v>
      </c>
      <c r="Q462" s="4">
        <f t="shared" si="74"/>
        <v>4030.5599999999995</v>
      </c>
      <c r="R462" s="4">
        <f t="shared" si="75"/>
        <v>0</v>
      </c>
      <c r="S462" s="4">
        <f t="shared" si="76"/>
        <v>13121.999999999998</v>
      </c>
      <c r="T462" s="4">
        <f t="shared" si="77"/>
        <v>6940.08</v>
      </c>
      <c r="U462" s="4">
        <f t="shared" si="78"/>
        <v>2786.3999999999996</v>
      </c>
      <c r="V462" s="4">
        <f t="shared" si="79"/>
        <v>3991.68</v>
      </c>
      <c r="W462" s="4">
        <f t="shared" si="80"/>
        <v>0</v>
      </c>
      <c r="X462" s="4">
        <f t="shared" si="81"/>
        <v>13718.16</v>
      </c>
    </row>
    <row r="463" spans="1:24">
      <c r="A463" s="13">
        <v>11</v>
      </c>
      <c r="B463" s="2">
        <v>310003079</v>
      </c>
      <c r="C463" s="1" t="s">
        <v>26</v>
      </c>
      <c r="D463" s="1" t="s">
        <v>123</v>
      </c>
      <c r="H463" s="4">
        <f>_xlfn.IFNA(VLOOKUP(B463,'FST MT'!A:M,$A463,0),0)</f>
        <v>1992</v>
      </c>
      <c r="I463" s="1"/>
      <c r="J463" s="1"/>
      <c r="K463" s="1"/>
      <c r="L463" s="4">
        <f>_xlfn.IFNA(VLOOKUP(B463,'FST MT'!C:BP,66,0),0)</f>
        <v>0</v>
      </c>
      <c r="N463" s="34">
        <f>VLOOKUP(B463,Master_Item!B:I,8,0)</f>
        <v>6.4799999999999995</v>
      </c>
      <c r="O463" s="4">
        <f t="shared" si="72"/>
        <v>0</v>
      </c>
      <c r="P463" s="4">
        <f t="shared" si="73"/>
        <v>0</v>
      </c>
      <c r="Q463" s="4">
        <f t="shared" si="74"/>
        <v>0</v>
      </c>
      <c r="R463" s="4">
        <f t="shared" si="75"/>
        <v>12908.16</v>
      </c>
      <c r="S463" s="4">
        <f t="shared" si="76"/>
        <v>12908.16</v>
      </c>
      <c r="T463" s="4">
        <f t="shared" si="77"/>
        <v>0</v>
      </c>
      <c r="U463" s="4">
        <f t="shared" si="78"/>
        <v>0</v>
      </c>
      <c r="V463" s="4">
        <f t="shared" si="79"/>
        <v>0</v>
      </c>
      <c r="W463" s="4">
        <f t="shared" si="80"/>
        <v>0</v>
      </c>
      <c r="X463" s="4">
        <f t="shared" si="81"/>
        <v>0</v>
      </c>
    </row>
    <row r="464" spans="1:24">
      <c r="A464" s="13">
        <v>6</v>
      </c>
      <c r="B464" s="2">
        <v>310003080</v>
      </c>
      <c r="C464" s="1" t="s">
        <v>27</v>
      </c>
      <c r="D464" s="1" t="s">
        <v>115</v>
      </c>
      <c r="E464" s="12">
        <f>_xlfn.IFNA(VLOOKUP($B464,'FST OMT'!$C:$Y,$A464,0),0)</f>
        <v>0</v>
      </c>
      <c r="F464" s="12">
        <f>_xlfn.IFNA(VLOOKUP($B464,'FST CV'!$C:$Y,$A464,0),0)</f>
        <v>0</v>
      </c>
      <c r="G464" s="12">
        <f>_xlfn.IFNA(VLOOKUP($B464,'FST TT'!$C:$Y,$A464,0),0)</f>
        <v>0</v>
      </c>
      <c r="I464" s="4">
        <f>_xlfn.IFNA(VLOOKUP($B464,'FST OMT'!$C:$X,15,0),0)</f>
        <v>0</v>
      </c>
      <c r="J464" s="4">
        <f>_xlfn.IFNA(VLOOKUP($B464,'FST CV'!$C:$X,15,0),0)</f>
        <v>0</v>
      </c>
      <c r="K464" s="4">
        <f>_xlfn.IFNA(VLOOKUP($B464,'FST TT'!$C:$X,15,0),0)</f>
        <v>0</v>
      </c>
      <c r="N464" s="34">
        <f>VLOOKUP(B464,Master_Item!B:I,8,0)</f>
        <v>6.4799999999999995</v>
      </c>
      <c r="O464" s="4">
        <f t="shared" si="72"/>
        <v>0</v>
      </c>
      <c r="P464" s="4">
        <f t="shared" si="73"/>
        <v>0</v>
      </c>
      <c r="Q464" s="4">
        <f t="shared" si="74"/>
        <v>0</v>
      </c>
      <c r="R464" s="4">
        <f t="shared" si="75"/>
        <v>0</v>
      </c>
      <c r="S464" s="4">
        <f t="shared" si="76"/>
        <v>0</v>
      </c>
      <c r="T464" s="4">
        <f t="shared" si="77"/>
        <v>0</v>
      </c>
      <c r="U464" s="4">
        <f t="shared" si="78"/>
        <v>0</v>
      </c>
      <c r="V464" s="4">
        <f t="shared" si="79"/>
        <v>0</v>
      </c>
      <c r="W464" s="4">
        <f t="shared" si="80"/>
        <v>0</v>
      </c>
      <c r="X464" s="4">
        <f t="shared" si="81"/>
        <v>0</v>
      </c>
    </row>
    <row r="465" spans="1:24">
      <c r="A465" s="13">
        <v>7</v>
      </c>
      <c r="B465" s="2">
        <v>310003080</v>
      </c>
      <c r="C465" s="1" t="s">
        <v>27</v>
      </c>
      <c r="D465" s="1" t="s">
        <v>116</v>
      </c>
      <c r="E465" s="12">
        <f>_xlfn.IFNA(VLOOKUP($B465,'FST OMT'!$C:$Y,$A465,0),0)</f>
        <v>0</v>
      </c>
      <c r="F465" s="12">
        <f>_xlfn.IFNA(VLOOKUP($B465,'FST CV'!$C:$Y,$A465,0),0)</f>
        <v>0</v>
      </c>
      <c r="G465" s="12">
        <f>_xlfn.IFNA(VLOOKUP($B465,'FST TT'!$C:$Y,$A465,0),0)</f>
        <v>0</v>
      </c>
      <c r="I465" s="4">
        <f>_xlfn.IFNA(VLOOKUP($B465,'FST OMT'!$C:$X,16,0),0)</f>
        <v>0</v>
      </c>
      <c r="J465" s="4">
        <f>_xlfn.IFNA(VLOOKUP($B465,'FST CV'!$C:$X,16,0),0)</f>
        <v>0</v>
      </c>
      <c r="K465" s="4">
        <f>_xlfn.IFNA(VLOOKUP($B465,'FST TT'!$C:$X,16,0),0)</f>
        <v>0</v>
      </c>
      <c r="N465" s="34">
        <f>VLOOKUP(B465,Master_Item!B:I,8,0)</f>
        <v>6.4799999999999995</v>
      </c>
      <c r="O465" s="4">
        <f t="shared" si="72"/>
        <v>0</v>
      </c>
      <c r="P465" s="4">
        <f t="shared" si="73"/>
        <v>0</v>
      </c>
      <c r="Q465" s="4">
        <f t="shared" si="74"/>
        <v>0</v>
      </c>
      <c r="R465" s="4">
        <f t="shared" si="75"/>
        <v>0</v>
      </c>
      <c r="S465" s="4">
        <f t="shared" si="76"/>
        <v>0</v>
      </c>
      <c r="T465" s="4">
        <f t="shared" si="77"/>
        <v>0</v>
      </c>
      <c r="U465" s="4">
        <f t="shared" si="78"/>
        <v>0</v>
      </c>
      <c r="V465" s="4">
        <f t="shared" si="79"/>
        <v>0</v>
      </c>
      <c r="W465" s="4">
        <f t="shared" si="80"/>
        <v>0</v>
      </c>
      <c r="X465" s="4">
        <f t="shared" si="81"/>
        <v>0</v>
      </c>
    </row>
    <row r="466" spans="1:24">
      <c r="A466" s="13">
        <v>8</v>
      </c>
      <c r="B466" s="2">
        <v>310003080</v>
      </c>
      <c r="C466" s="1" t="s">
        <v>27</v>
      </c>
      <c r="D466" s="1" t="s">
        <v>117</v>
      </c>
      <c r="E466" s="12">
        <f>_xlfn.IFNA(VLOOKUP($B466,'FST OMT'!$C:$Y,$A466,0),0)</f>
        <v>0</v>
      </c>
      <c r="F466" s="12">
        <f>_xlfn.IFNA(VLOOKUP($B466,'FST CV'!$C:$Y,$A466,0),0)</f>
        <v>0</v>
      </c>
      <c r="G466" s="12">
        <f>_xlfn.IFNA(VLOOKUP($B466,'FST TT'!$C:$Y,$A466,0),0)</f>
        <v>0</v>
      </c>
      <c r="I466" s="4">
        <f>_xlfn.IFNA(VLOOKUP($B466,'FST OMT'!$C:$X,17,0),0)</f>
        <v>0</v>
      </c>
      <c r="J466" s="4">
        <f>_xlfn.IFNA(VLOOKUP($B466,'FST CV'!$C:$X,17,0),0)</f>
        <v>0</v>
      </c>
      <c r="K466" s="4">
        <f>_xlfn.IFNA(VLOOKUP($B466,'FST TT'!$C:$X,17,0),0)</f>
        <v>0</v>
      </c>
      <c r="N466" s="34">
        <f>VLOOKUP(B466,Master_Item!B:I,8,0)</f>
        <v>6.4799999999999995</v>
      </c>
      <c r="O466" s="4">
        <f t="shared" si="72"/>
        <v>0</v>
      </c>
      <c r="P466" s="4">
        <f t="shared" si="73"/>
        <v>0</v>
      </c>
      <c r="Q466" s="4">
        <f t="shared" si="74"/>
        <v>0</v>
      </c>
      <c r="R466" s="4">
        <f t="shared" si="75"/>
        <v>0</v>
      </c>
      <c r="S466" s="4">
        <f t="shared" si="76"/>
        <v>0</v>
      </c>
      <c r="T466" s="4">
        <f t="shared" si="77"/>
        <v>0</v>
      </c>
      <c r="U466" s="4">
        <f t="shared" si="78"/>
        <v>0</v>
      </c>
      <c r="V466" s="4">
        <f t="shared" si="79"/>
        <v>0</v>
      </c>
      <c r="W466" s="4">
        <f t="shared" si="80"/>
        <v>0</v>
      </c>
      <c r="X466" s="4">
        <f t="shared" si="81"/>
        <v>0</v>
      </c>
    </row>
    <row r="467" spans="1:24">
      <c r="A467" s="13">
        <v>9</v>
      </c>
      <c r="B467" s="2">
        <v>310003080</v>
      </c>
      <c r="C467" s="1" t="s">
        <v>27</v>
      </c>
      <c r="D467" s="1" t="s">
        <v>118</v>
      </c>
      <c r="E467" s="12">
        <f>_xlfn.IFNA(VLOOKUP($B467,'FST OMT'!$C:$Y,$A467,0),0)</f>
        <v>0</v>
      </c>
      <c r="F467" s="12">
        <f>_xlfn.IFNA(VLOOKUP($B467,'FST CV'!$C:$Y,$A467,0),0)</f>
        <v>0</v>
      </c>
      <c r="G467" s="12">
        <f>_xlfn.IFNA(VLOOKUP($B467,'FST TT'!$C:$Y,$A467,0),0)</f>
        <v>0</v>
      </c>
      <c r="I467" s="4">
        <f>_xlfn.IFNA(VLOOKUP($B467,'FST OMT'!$C:$X,18,0),0)</f>
        <v>0</v>
      </c>
      <c r="J467" s="4">
        <f>_xlfn.IFNA(VLOOKUP($B467,'FST CV'!$C:$X,18,0),0)</f>
        <v>0</v>
      </c>
      <c r="K467" s="4">
        <f>_xlfn.IFNA(VLOOKUP($B467,'FST TT'!$C:$X,18,0),0)</f>
        <v>0</v>
      </c>
      <c r="N467" s="34">
        <f>VLOOKUP(B467,Master_Item!B:I,8,0)</f>
        <v>6.4799999999999995</v>
      </c>
      <c r="O467" s="4">
        <f t="shared" si="72"/>
        <v>0</v>
      </c>
      <c r="P467" s="4">
        <f t="shared" si="73"/>
        <v>0</v>
      </c>
      <c r="Q467" s="4">
        <f t="shared" si="74"/>
        <v>0</v>
      </c>
      <c r="R467" s="4">
        <f t="shared" si="75"/>
        <v>0</v>
      </c>
      <c r="S467" s="4">
        <f t="shared" si="76"/>
        <v>0</v>
      </c>
      <c r="T467" s="4">
        <f t="shared" si="77"/>
        <v>0</v>
      </c>
      <c r="U467" s="4">
        <f t="shared" si="78"/>
        <v>0</v>
      </c>
      <c r="V467" s="4">
        <f t="shared" si="79"/>
        <v>0</v>
      </c>
      <c r="W467" s="4">
        <f t="shared" si="80"/>
        <v>0</v>
      </c>
      <c r="X467" s="4">
        <f t="shared" si="81"/>
        <v>0</v>
      </c>
    </row>
    <row r="468" spans="1:24">
      <c r="A468" s="13">
        <v>10</v>
      </c>
      <c r="B468" s="2">
        <v>310003080</v>
      </c>
      <c r="C468" s="1" t="s">
        <v>27</v>
      </c>
      <c r="D468" s="1" t="s">
        <v>119</v>
      </c>
      <c r="E468" s="12">
        <f>_xlfn.IFNA(VLOOKUP($B468,'FST OMT'!$C:$Y,$A468,0),0)</f>
        <v>0</v>
      </c>
      <c r="F468" s="12">
        <f>_xlfn.IFNA(VLOOKUP($B468,'FST CV'!$C:$Y,$A468,0),0)</f>
        <v>0</v>
      </c>
      <c r="G468" s="12">
        <f>_xlfn.IFNA(VLOOKUP($B468,'FST TT'!$C:$Y,$A468,0),0)</f>
        <v>0</v>
      </c>
      <c r="I468" s="4">
        <f>_xlfn.IFNA(VLOOKUP($B468,'FST OMT'!$C:$X,19,0),0)</f>
        <v>0</v>
      </c>
      <c r="J468" s="4">
        <f>_xlfn.IFNA(VLOOKUP($B468,'FST CV'!$C:$X,19,0),0)</f>
        <v>0</v>
      </c>
      <c r="K468" s="4">
        <f>_xlfn.IFNA(VLOOKUP($B468,'FST TT'!$C:$X,19,0),0)</f>
        <v>0</v>
      </c>
      <c r="N468" s="34">
        <f>VLOOKUP(B468,Master_Item!B:I,8,0)</f>
        <v>6.4799999999999995</v>
      </c>
      <c r="O468" s="4">
        <f t="shared" si="72"/>
        <v>0</v>
      </c>
      <c r="P468" s="4">
        <f t="shared" si="73"/>
        <v>0</v>
      </c>
      <c r="Q468" s="4">
        <f t="shared" si="74"/>
        <v>0</v>
      </c>
      <c r="R468" s="4">
        <f t="shared" si="75"/>
        <v>0</v>
      </c>
      <c r="S468" s="4">
        <f t="shared" si="76"/>
        <v>0</v>
      </c>
      <c r="T468" s="4">
        <f t="shared" si="77"/>
        <v>0</v>
      </c>
      <c r="U468" s="4">
        <f t="shared" si="78"/>
        <v>0</v>
      </c>
      <c r="V468" s="4">
        <f t="shared" si="79"/>
        <v>0</v>
      </c>
      <c r="W468" s="4">
        <f t="shared" si="80"/>
        <v>0</v>
      </c>
      <c r="X468" s="4">
        <f t="shared" si="81"/>
        <v>0</v>
      </c>
    </row>
    <row r="469" spans="1:24">
      <c r="A469" s="13">
        <v>11</v>
      </c>
      <c r="B469" s="2">
        <v>310003080</v>
      </c>
      <c r="C469" s="1" t="s">
        <v>27</v>
      </c>
      <c r="D469" s="1" t="s">
        <v>120</v>
      </c>
      <c r="E469" s="12">
        <f>_xlfn.IFNA(VLOOKUP($B469,'FST OMT'!$C:$Y,$A469,0),0)</f>
        <v>0</v>
      </c>
      <c r="F469" s="12">
        <f>_xlfn.IFNA(VLOOKUP($B469,'FST CV'!$C:$Y,$A469,0),0)</f>
        <v>0</v>
      </c>
      <c r="G469" s="12">
        <f>_xlfn.IFNA(VLOOKUP($B469,'FST TT'!$C:$Y,$A469,0),0)</f>
        <v>0</v>
      </c>
      <c r="I469" s="4">
        <f>_xlfn.IFNA(VLOOKUP($B469,'FST OMT'!$C:$X,20,0),0)</f>
        <v>0</v>
      </c>
      <c r="J469" s="4">
        <f>_xlfn.IFNA(VLOOKUP($B469,'FST CV'!$C:$X,20,0),0)</f>
        <v>0</v>
      </c>
      <c r="K469" s="4">
        <f>_xlfn.IFNA(VLOOKUP($B469,'FST TT'!$C:$X,20,0),0)</f>
        <v>0</v>
      </c>
      <c r="N469" s="34">
        <f>VLOOKUP(B469,Master_Item!B:I,8,0)</f>
        <v>6.4799999999999995</v>
      </c>
      <c r="O469" s="4">
        <f t="shared" si="72"/>
        <v>0</v>
      </c>
      <c r="P469" s="4">
        <f t="shared" si="73"/>
        <v>0</v>
      </c>
      <c r="Q469" s="4">
        <f t="shared" si="74"/>
        <v>0</v>
      </c>
      <c r="R469" s="4">
        <f t="shared" si="75"/>
        <v>0</v>
      </c>
      <c r="S469" s="4">
        <f t="shared" si="76"/>
        <v>0</v>
      </c>
      <c r="T469" s="4">
        <f t="shared" si="77"/>
        <v>0</v>
      </c>
      <c r="U469" s="4">
        <f t="shared" si="78"/>
        <v>0</v>
      </c>
      <c r="V469" s="4">
        <f t="shared" si="79"/>
        <v>0</v>
      </c>
      <c r="W469" s="4">
        <f t="shared" si="80"/>
        <v>0</v>
      </c>
      <c r="X469" s="4">
        <f t="shared" si="81"/>
        <v>0</v>
      </c>
    </row>
    <row r="470" spans="1:24">
      <c r="A470" s="13">
        <v>12</v>
      </c>
      <c r="B470" s="2">
        <v>310003080</v>
      </c>
      <c r="C470" s="1" t="s">
        <v>27</v>
      </c>
      <c r="D470" s="1" t="s">
        <v>121</v>
      </c>
      <c r="E470" s="12">
        <f>_xlfn.IFNA(VLOOKUP($B470,'FST OMT'!$C:$Y,$A470,0),0)</f>
        <v>0</v>
      </c>
      <c r="F470" s="12">
        <f>_xlfn.IFNA(VLOOKUP($B470,'FST CV'!$C:$Y,$A470,0),0)</f>
        <v>0</v>
      </c>
      <c r="G470" s="12">
        <f>_xlfn.IFNA(VLOOKUP($B470,'FST TT'!$C:$Y,$A470,0),0)</f>
        <v>0</v>
      </c>
      <c r="I470" s="4">
        <f>_xlfn.IFNA(VLOOKUP($B470,'FST OMT'!$C:$X,21,0),0)</f>
        <v>0</v>
      </c>
      <c r="J470" s="4">
        <f>_xlfn.IFNA(VLOOKUP($B470,'FST CV'!$C:$X,21,0),0)</f>
        <v>0</v>
      </c>
      <c r="K470" s="4">
        <f>_xlfn.IFNA(VLOOKUP($B470,'FST TT'!$C:$X,21,0),0)</f>
        <v>0</v>
      </c>
      <c r="N470" s="34">
        <f>VLOOKUP(B470,Master_Item!B:I,8,0)</f>
        <v>6.4799999999999995</v>
      </c>
      <c r="O470" s="4">
        <f t="shared" si="72"/>
        <v>0</v>
      </c>
      <c r="P470" s="4">
        <f t="shared" si="73"/>
        <v>0</v>
      </c>
      <c r="Q470" s="4">
        <f t="shared" si="74"/>
        <v>0</v>
      </c>
      <c r="R470" s="4">
        <f t="shared" si="75"/>
        <v>0</v>
      </c>
      <c r="S470" s="4">
        <f t="shared" si="76"/>
        <v>0</v>
      </c>
      <c r="T470" s="4">
        <f t="shared" si="77"/>
        <v>0</v>
      </c>
      <c r="U470" s="4">
        <f t="shared" si="78"/>
        <v>0</v>
      </c>
      <c r="V470" s="4">
        <f t="shared" si="79"/>
        <v>0</v>
      </c>
      <c r="W470" s="4">
        <f t="shared" si="80"/>
        <v>0</v>
      </c>
      <c r="X470" s="4">
        <f t="shared" si="81"/>
        <v>0</v>
      </c>
    </row>
    <row r="471" spans="1:24">
      <c r="A471" s="13">
        <v>13</v>
      </c>
      <c r="B471" s="2">
        <v>310003080</v>
      </c>
      <c r="C471" s="1" t="s">
        <v>27</v>
      </c>
      <c r="D471" s="1" t="s">
        <v>122</v>
      </c>
      <c r="E471" s="12">
        <f>_xlfn.IFNA(VLOOKUP($B471,'FST OMT'!$C:$Y,$A471,0),0)</f>
        <v>0</v>
      </c>
      <c r="F471" s="12">
        <f>_xlfn.IFNA(VLOOKUP($B471,'FST CV'!$C:$Y,$A471,0),0)</f>
        <v>0</v>
      </c>
      <c r="G471" s="12">
        <f>_xlfn.IFNA(VLOOKUP($B471,'FST TT'!$C:$Y,$A471,0),0)</f>
        <v>0</v>
      </c>
      <c r="I471" s="4">
        <f>_xlfn.IFNA(VLOOKUP($B471,'FST OMT'!$C:$X,22,0),0)</f>
        <v>0</v>
      </c>
      <c r="J471" s="4">
        <f>_xlfn.IFNA(VLOOKUP($B471,'FST CV'!$C:$X,22,0),0)</f>
        <v>0</v>
      </c>
      <c r="K471" s="4">
        <f>_xlfn.IFNA(VLOOKUP($B471,'FST TT'!$C:$X,22,0),0)</f>
        <v>0</v>
      </c>
      <c r="N471" s="34">
        <f>VLOOKUP(B471,Master_Item!B:I,8,0)</f>
        <v>6.4799999999999995</v>
      </c>
      <c r="O471" s="4">
        <f t="shared" si="72"/>
        <v>0</v>
      </c>
      <c r="P471" s="4">
        <f t="shared" si="73"/>
        <v>0</v>
      </c>
      <c r="Q471" s="4">
        <f t="shared" si="74"/>
        <v>0</v>
      </c>
      <c r="R471" s="4">
        <f t="shared" si="75"/>
        <v>0</v>
      </c>
      <c r="S471" s="4">
        <f t="shared" si="76"/>
        <v>0</v>
      </c>
      <c r="T471" s="4">
        <f t="shared" si="77"/>
        <v>0</v>
      </c>
      <c r="U471" s="4">
        <f t="shared" si="78"/>
        <v>0</v>
      </c>
      <c r="V471" s="4">
        <f t="shared" si="79"/>
        <v>0</v>
      </c>
      <c r="W471" s="4">
        <f t="shared" si="80"/>
        <v>0</v>
      </c>
      <c r="X471" s="4">
        <f t="shared" si="81"/>
        <v>0</v>
      </c>
    </row>
    <row r="472" spans="1:24">
      <c r="A472" s="13">
        <v>11</v>
      </c>
      <c r="B472" s="2">
        <v>310003080</v>
      </c>
      <c r="C472" s="1" t="s">
        <v>27</v>
      </c>
      <c r="D472" s="1" t="s">
        <v>123</v>
      </c>
      <c r="H472" s="4">
        <f>_xlfn.IFNA(VLOOKUP(B472,'FST MT'!A:M,$A472,0),0)</f>
        <v>8330</v>
      </c>
      <c r="I472" s="1"/>
      <c r="J472" s="1"/>
      <c r="K472" s="1"/>
      <c r="L472" s="4">
        <f>_xlfn.IFNA(VLOOKUP(B472,'FST MT'!C:BP,66,0),0)</f>
        <v>0</v>
      </c>
      <c r="N472" s="34">
        <f>VLOOKUP(B472,Master_Item!B:I,8,0)</f>
        <v>6.4799999999999995</v>
      </c>
      <c r="O472" s="4">
        <f t="shared" si="72"/>
        <v>0</v>
      </c>
      <c r="P472" s="4">
        <f t="shared" si="73"/>
        <v>0</v>
      </c>
      <c r="Q472" s="4">
        <f t="shared" si="74"/>
        <v>0</v>
      </c>
      <c r="R472" s="4">
        <f t="shared" si="75"/>
        <v>53978.399999999994</v>
      </c>
      <c r="S472" s="4">
        <f t="shared" si="76"/>
        <v>53978.399999999994</v>
      </c>
      <c r="T472" s="4">
        <f t="shared" si="77"/>
        <v>0</v>
      </c>
      <c r="U472" s="4">
        <f t="shared" si="78"/>
        <v>0</v>
      </c>
      <c r="V472" s="4">
        <f t="shared" si="79"/>
        <v>0</v>
      </c>
      <c r="W472" s="4">
        <f t="shared" si="80"/>
        <v>0</v>
      </c>
      <c r="X472" s="4">
        <f t="shared" si="81"/>
        <v>0</v>
      </c>
    </row>
    <row r="473" spans="1:24">
      <c r="A473" s="13">
        <v>6</v>
      </c>
      <c r="B473" s="2">
        <v>310003155</v>
      </c>
      <c r="C473" s="1" t="s">
        <v>73</v>
      </c>
      <c r="D473" s="1" t="s">
        <v>115</v>
      </c>
      <c r="E473" s="12">
        <f>_xlfn.IFNA(VLOOKUP($B473,'FST OMT'!$C:$Y,$A473,0),0)</f>
        <v>0</v>
      </c>
      <c r="F473" s="12">
        <f>_xlfn.IFNA(VLOOKUP($B473,'FST CV'!$C:$Y,$A473,0),0)</f>
        <v>747</v>
      </c>
      <c r="G473" s="12">
        <f>_xlfn.IFNA(VLOOKUP($B473,'FST TT'!$C:$Y,$A473,0),0)</f>
        <v>3410</v>
      </c>
      <c r="I473" s="4">
        <f>_xlfn.IFNA(VLOOKUP($B473,'FST OMT'!$C:$X,15,0),0)</f>
        <v>0</v>
      </c>
      <c r="J473" s="4">
        <f>_xlfn.IFNA(VLOOKUP($B473,'FST CV'!$C:$X,15,0),0)</f>
        <v>747</v>
      </c>
      <c r="K473" s="4">
        <f>_xlfn.IFNA(VLOOKUP($B473,'FST TT'!$C:$X,15,0),0)</f>
        <v>3260</v>
      </c>
      <c r="N473" s="34">
        <f>VLOOKUP(B473,Master_Item!B:I,8,0)</f>
        <v>8.3999999999999986</v>
      </c>
      <c r="O473" s="4">
        <f t="shared" ref="O473:O481" si="82">$N473*E473</f>
        <v>0</v>
      </c>
      <c r="P473" s="4">
        <f t="shared" ref="P473:P481" si="83">$N473*F473</f>
        <v>6274.7999999999993</v>
      </c>
      <c r="Q473" s="4">
        <f t="shared" ref="Q473:Q481" si="84">$N473*G473</f>
        <v>28643.999999999996</v>
      </c>
      <c r="R473" s="4">
        <f t="shared" ref="R473:R481" si="85">$N473*H473</f>
        <v>0</v>
      </c>
      <c r="S473" s="4">
        <f t="shared" ref="S473:S481" si="86">SUM(O473:R473)</f>
        <v>34918.799999999996</v>
      </c>
      <c r="T473" s="4">
        <f t="shared" ref="T473:T481" si="87">$N473*I473</f>
        <v>0</v>
      </c>
      <c r="U473" s="4">
        <f t="shared" ref="U473:U481" si="88">$N473*J473</f>
        <v>6274.7999999999993</v>
      </c>
      <c r="V473" s="4">
        <f t="shared" ref="V473:V481" si="89">$N473*K473</f>
        <v>27383.999999999996</v>
      </c>
      <c r="W473" s="4">
        <f t="shared" ref="W473:W481" si="90">$N473*L473</f>
        <v>0</v>
      </c>
      <c r="X473" s="4">
        <f t="shared" ref="X473:X481" si="91">SUM(T473:W473)</f>
        <v>33658.799999999996</v>
      </c>
    </row>
    <row r="474" spans="1:24">
      <c r="A474" s="13">
        <v>7</v>
      </c>
      <c r="B474" s="2">
        <v>310003155</v>
      </c>
      <c r="C474" s="1" t="s">
        <v>73</v>
      </c>
      <c r="D474" s="1" t="s">
        <v>116</v>
      </c>
      <c r="E474" s="12">
        <f>_xlfn.IFNA(VLOOKUP($B474,'FST OMT'!$C:$Y,$A474,0),0)</f>
        <v>1400</v>
      </c>
      <c r="F474" s="12">
        <f>_xlfn.IFNA(VLOOKUP($B474,'FST CV'!$C:$Y,$A474,0),0)</f>
        <v>2573</v>
      </c>
      <c r="G474" s="12">
        <f>_xlfn.IFNA(VLOOKUP($B474,'FST TT'!$C:$Y,$A474,0),0)</f>
        <v>7383</v>
      </c>
      <c r="I474" s="4">
        <f>_xlfn.IFNA(VLOOKUP($B474,'FST OMT'!$C:$X,16,0),0)</f>
        <v>1780</v>
      </c>
      <c r="J474" s="4">
        <f>_xlfn.IFNA(VLOOKUP($B474,'FST CV'!$C:$X,16,0),0)</f>
        <v>2573</v>
      </c>
      <c r="K474" s="4">
        <f>_xlfn.IFNA(VLOOKUP($B474,'FST TT'!$C:$X,16,0),0)</f>
        <v>5933</v>
      </c>
      <c r="N474" s="34">
        <f>VLOOKUP(B474,Master_Item!B:I,8,0)</f>
        <v>8.3999999999999986</v>
      </c>
      <c r="O474" s="4">
        <f t="shared" si="82"/>
        <v>11759.999999999998</v>
      </c>
      <c r="P474" s="4">
        <f t="shared" si="83"/>
        <v>21613.199999999997</v>
      </c>
      <c r="Q474" s="4">
        <f t="shared" si="84"/>
        <v>62017.19999999999</v>
      </c>
      <c r="R474" s="4">
        <f t="shared" si="85"/>
        <v>0</v>
      </c>
      <c r="S474" s="4">
        <f t="shared" si="86"/>
        <v>95390.399999999994</v>
      </c>
      <c r="T474" s="4">
        <f t="shared" si="87"/>
        <v>14951.999999999998</v>
      </c>
      <c r="U474" s="4">
        <f t="shared" si="88"/>
        <v>21613.199999999997</v>
      </c>
      <c r="V474" s="4">
        <f t="shared" si="89"/>
        <v>49837.19999999999</v>
      </c>
      <c r="W474" s="4">
        <f t="shared" si="90"/>
        <v>0</v>
      </c>
      <c r="X474" s="4">
        <f t="shared" si="91"/>
        <v>86402.4</v>
      </c>
    </row>
    <row r="475" spans="1:24">
      <c r="A475" s="13">
        <v>8</v>
      </c>
      <c r="B475" s="2">
        <v>310003155</v>
      </c>
      <c r="C475" s="1" t="s">
        <v>73</v>
      </c>
      <c r="D475" s="1" t="s">
        <v>117</v>
      </c>
      <c r="E475" s="12">
        <f>_xlfn.IFNA(VLOOKUP($B475,'FST OMT'!$C:$Y,$A475,0),0)</f>
        <v>2229</v>
      </c>
      <c r="F475" s="12">
        <f>_xlfn.IFNA(VLOOKUP($B475,'FST CV'!$C:$Y,$A475,0),0)</f>
        <v>8710</v>
      </c>
      <c r="G475" s="12">
        <f>_xlfn.IFNA(VLOOKUP($B475,'FST TT'!$C:$Y,$A475,0),0)</f>
        <v>3715</v>
      </c>
      <c r="I475" s="4">
        <f>_xlfn.IFNA(VLOOKUP($B475,'FST OMT'!$C:$X,17,0),0)</f>
        <v>2008</v>
      </c>
      <c r="J475" s="4">
        <f>_xlfn.IFNA(VLOOKUP($B475,'FST CV'!$C:$X,17,0),0)</f>
        <v>8710</v>
      </c>
      <c r="K475" s="4">
        <f>_xlfn.IFNA(VLOOKUP($B475,'FST TT'!$C:$X,17,0),0)</f>
        <v>4360</v>
      </c>
      <c r="N475" s="34">
        <f>VLOOKUP(B475,Master_Item!B:I,8,0)</f>
        <v>8.3999999999999986</v>
      </c>
      <c r="O475" s="4">
        <f t="shared" si="82"/>
        <v>18723.599999999999</v>
      </c>
      <c r="P475" s="4">
        <f t="shared" si="83"/>
        <v>73163.999999999985</v>
      </c>
      <c r="Q475" s="4">
        <f t="shared" si="84"/>
        <v>31205.999999999996</v>
      </c>
      <c r="R475" s="4">
        <f t="shared" si="85"/>
        <v>0</v>
      </c>
      <c r="S475" s="4">
        <f t="shared" si="86"/>
        <v>123093.59999999998</v>
      </c>
      <c r="T475" s="4">
        <f t="shared" si="87"/>
        <v>16867.199999999997</v>
      </c>
      <c r="U475" s="4">
        <f t="shared" si="88"/>
        <v>73163.999999999985</v>
      </c>
      <c r="V475" s="4">
        <f t="shared" si="89"/>
        <v>36623.999999999993</v>
      </c>
      <c r="W475" s="4">
        <f t="shared" si="90"/>
        <v>0</v>
      </c>
      <c r="X475" s="4">
        <f t="shared" si="91"/>
        <v>126655.19999999998</v>
      </c>
    </row>
    <row r="476" spans="1:24">
      <c r="A476" s="13">
        <v>9</v>
      </c>
      <c r="B476" s="2">
        <v>310003155</v>
      </c>
      <c r="C476" s="1" t="s">
        <v>73</v>
      </c>
      <c r="D476" s="1" t="s">
        <v>118</v>
      </c>
      <c r="E476" s="12">
        <f>_xlfn.IFNA(VLOOKUP($B476,'FST OMT'!$C:$Y,$A476,0),0)</f>
        <v>1320</v>
      </c>
      <c r="F476" s="12">
        <f>_xlfn.IFNA(VLOOKUP($B476,'FST CV'!$C:$Y,$A476,0),0)</f>
        <v>6576</v>
      </c>
      <c r="G476" s="12">
        <f>_xlfn.IFNA(VLOOKUP($B476,'FST TT'!$C:$Y,$A476,0),0)</f>
        <v>7095</v>
      </c>
      <c r="I476" s="4">
        <f>_xlfn.IFNA(VLOOKUP($B476,'FST OMT'!$C:$X,18,0),0)</f>
        <v>1895</v>
      </c>
      <c r="J476" s="4">
        <f>_xlfn.IFNA(VLOOKUP($B476,'FST CV'!$C:$X,18,0),0)</f>
        <v>6576</v>
      </c>
      <c r="K476" s="4">
        <f>_xlfn.IFNA(VLOOKUP($B476,'FST TT'!$C:$X,18,0),0)</f>
        <v>9905</v>
      </c>
      <c r="N476" s="34">
        <f>VLOOKUP(B476,Master_Item!B:I,8,0)</f>
        <v>8.3999999999999986</v>
      </c>
      <c r="O476" s="4">
        <f t="shared" si="82"/>
        <v>11087.999999999998</v>
      </c>
      <c r="P476" s="4">
        <f t="shared" si="83"/>
        <v>55238.399999999994</v>
      </c>
      <c r="Q476" s="4">
        <f t="shared" si="84"/>
        <v>59597.999999999993</v>
      </c>
      <c r="R476" s="4">
        <f t="shared" si="85"/>
        <v>0</v>
      </c>
      <c r="S476" s="4">
        <f t="shared" si="86"/>
        <v>125924.4</v>
      </c>
      <c r="T476" s="4">
        <f t="shared" si="87"/>
        <v>15917.999999999998</v>
      </c>
      <c r="U476" s="4">
        <f t="shared" si="88"/>
        <v>55238.399999999994</v>
      </c>
      <c r="V476" s="4">
        <f t="shared" si="89"/>
        <v>83201.999999999985</v>
      </c>
      <c r="W476" s="4">
        <f t="shared" si="90"/>
        <v>0</v>
      </c>
      <c r="X476" s="4">
        <f t="shared" si="91"/>
        <v>154358.39999999997</v>
      </c>
    </row>
    <row r="477" spans="1:24">
      <c r="A477" s="13">
        <v>10</v>
      </c>
      <c r="B477" s="2">
        <v>310003155</v>
      </c>
      <c r="C477" s="1" t="s">
        <v>73</v>
      </c>
      <c r="D477" s="1" t="s">
        <v>119</v>
      </c>
      <c r="E477" s="12">
        <f>_xlfn.IFNA(VLOOKUP($B477,'FST OMT'!$C:$Y,$A477,0),0)</f>
        <v>476</v>
      </c>
      <c r="F477" s="12">
        <f>_xlfn.IFNA(VLOOKUP($B477,'FST CV'!$C:$Y,$A477,0),0)</f>
        <v>2567</v>
      </c>
      <c r="G477" s="12">
        <f>_xlfn.IFNA(VLOOKUP($B477,'FST TT'!$C:$Y,$A477,0),0)</f>
        <v>0</v>
      </c>
      <c r="I477" s="4">
        <f>_xlfn.IFNA(VLOOKUP($B477,'FST OMT'!$C:$X,19,0),0)</f>
        <v>805</v>
      </c>
      <c r="J477" s="4">
        <f>_xlfn.IFNA(VLOOKUP($B477,'FST CV'!$C:$X,19,0),0)</f>
        <v>2567</v>
      </c>
      <c r="K477" s="4">
        <f>_xlfn.IFNA(VLOOKUP($B477,'FST TT'!$C:$X,19,0),0)</f>
        <v>0</v>
      </c>
      <c r="N477" s="34">
        <f>VLOOKUP(B477,Master_Item!B:I,8,0)</f>
        <v>8.3999999999999986</v>
      </c>
      <c r="O477" s="4">
        <f t="shared" si="82"/>
        <v>3998.3999999999992</v>
      </c>
      <c r="P477" s="4">
        <f t="shared" si="83"/>
        <v>21562.799999999996</v>
      </c>
      <c r="Q477" s="4">
        <f t="shared" si="84"/>
        <v>0</v>
      </c>
      <c r="R477" s="4">
        <f t="shared" si="85"/>
        <v>0</v>
      </c>
      <c r="S477" s="4">
        <f t="shared" si="86"/>
        <v>25561.199999999993</v>
      </c>
      <c r="T477" s="4">
        <f t="shared" si="87"/>
        <v>6761.9999999999991</v>
      </c>
      <c r="U477" s="4">
        <f t="shared" si="88"/>
        <v>21562.799999999996</v>
      </c>
      <c r="V477" s="4">
        <f t="shared" si="89"/>
        <v>0</v>
      </c>
      <c r="W477" s="4">
        <f t="shared" si="90"/>
        <v>0</v>
      </c>
      <c r="X477" s="4">
        <f t="shared" si="91"/>
        <v>28324.799999999996</v>
      </c>
    </row>
    <row r="478" spans="1:24">
      <c r="A478" s="13">
        <v>11</v>
      </c>
      <c r="B478" s="2">
        <v>310003155</v>
      </c>
      <c r="C478" s="1" t="s">
        <v>73</v>
      </c>
      <c r="D478" s="1" t="s">
        <v>120</v>
      </c>
      <c r="E478" s="12">
        <f>_xlfn.IFNA(VLOOKUP($B478,'FST OMT'!$C:$Y,$A478,0),0)</f>
        <v>1565</v>
      </c>
      <c r="F478" s="12">
        <f>_xlfn.IFNA(VLOOKUP($B478,'FST CV'!$C:$Y,$A478,0),0)</f>
        <v>4263</v>
      </c>
      <c r="G478" s="12">
        <f>_xlfn.IFNA(VLOOKUP($B478,'FST TT'!$C:$Y,$A478,0),0)</f>
        <v>4030</v>
      </c>
      <c r="I478" s="4">
        <f>_xlfn.IFNA(VLOOKUP($B478,'FST OMT'!$C:$X,20,0),0)</f>
        <v>715</v>
      </c>
      <c r="J478" s="4">
        <f>_xlfn.IFNA(VLOOKUP($B478,'FST CV'!$C:$X,20,0),0)</f>
        <v>4263</v>
      </c>
      <c r="K478" s="4">
        <f>_xlfn.IFNA(VLOOKUP($B478,'FST TT'!$C:$X,20,0),0)</f>
        <v>3880</v>
      </c>
      <c r="N478" s="34">
        <f>VLOOKUP(B478,Master_Item!B:I,8,0)</f>
        <v>8.3999999999999986</v>
      </c>
      <c r="O478" s="4">
        <f t="shared" si="82"/>
        <v>13145.999999999998</v>
      </c>
      <c r="P478" s="4">
        <f t="shared" si="83"/>
        <v>35809.199999999997</v>
      </c>
      <c r="Q478" s="4">
        <f t="shared" si="84"/>
        <v>33851.999999999993</v>
      </c>
      <c r="R478" s="4">
        <f t="shared" si="85"/>
        <v>0</v>
      </c>
      <c r="S478" s="4">
        <f t="shared" si="86"/>
        <v>82807.199999999983</v>
      </c>
      <c r="T478" s="4">
        <f t="shared" si="87"/>
        <v>6005.9999999999991</v>
      </c>
      <c r="U478" s="4">
        <f t="shared" si="88"/>
        <v>35809.199999999997</v>
      </c>
      <c r="V478" s="4">
        <f t="shared" si="89"/>
        <v>32591.999999999993</v>
      </c>
      <c r="W478" s="4">
        <f t="shared" si="90"/>
        <v>0</v>
      </c>
      <c r="X478" s="4">
        <f t="shared" si="91"/>
        <v>74407.199999999983</v>
      </c>
    </row>
    <row r="479" spans="1:24">
      <c r="A479" s="13">
        <v>12</v>
      </c>
      <c r="B479" s="2">
        <v>310003155</v>
      </c>
      <c r="C479" s="1" t="s">
        <v>73</v>
      </c>
      <c r="D479" s="1" t="s">
        <v>121</v>
      </c>
      <c r="E479" s="12">
        <f>_xlfn.IFNA(VLOOKUP($B479,'FST OMT'!$C:$Y,$A479,0),0)</f>
        <v>405</v>
      </c>
      <c r="F479" s="12">
        <f>_xlfn.IFNA(VLOOKUP($B479,'FST CV'!$C:$Y,$A479,0),0)</f>
        <v>2574</v>
      </c>
      <c r="G479" s="12">
        <f>_xlfn.IFNA(VLOOKUP($B479,'FST TT'!$C:$Y,$A479,0),0)</f>
        <v>12400</v>
      </c>
      <c r="I479" s="4">
        <f>_xlfn.IFNA(VLOOKUP($B479,'FST OMT'!$C:$X,21,0),0)</f>
        <v>835</v>
      </c>
      <c r="J479" s="4">
        <f>_xlfn.IFNA(VLOOKUP($B479,'FST CV'!$C:$X,21,0),0)</f>
        <v>2574</v>
      </c>
      <c r="K479" s="4">
        <f>_xlfn.IFNA(VLOOKUP($B479,'FST TT'!$C:$X,21,0),0)</f>
        <v>11900</v>
      </c>
      <c r="N479" s="34">
        <f>VLOOKUP(B479,Master_Item!B:I,8,0)</f>
        <v>8.3999999999999986</v>
      </c>
      <c r="O479" s="4">
        <f t="shared" si="82"/>
        <v>3401.9999999999995</v>
      </c>
      <c r="P479" s="4">
        <f t="shared" si="83"/>
        <v>21621.599999999995</v>
      </c>
      <c r="Q479" s="4">
        <f t="shared" si="84"/>
        <v>104159.99999999999</v>
      </c>
      <c r="R479" s="4">
        <f t="shared" si="85"/>
        <v>0</v>
      </c>
      <c r="S479" s="4">
        <f t="shared" si="86"/>
        <v>129183.59999999998</v>
      </c>
      <c r="T479" s="4">
        <f t="shared" si="87"/>
        <v>7013.9999999999991</v>
      </c>
      <c r="U479" s="4">
        <f t="shared" si="88"/>
        <v>21621.599999999995</v>
      </c>
      <c r="V479" s="4">
        <f t="shared" si="89"/>
        <v>99959.999999999985</v>
      </c>
      <c r="W479" s="4">
        <f t="shared" si="90"/>
        <v>0</v>
      </c>
      <c r="X479" s="4">
        <f t="shared" si="91"/>
        <v>128595.59999999998</v>
      </c>
    </row>
    <row r="480" spans="1:24">
      <c r="A480" s="13">
        <v>13</v>
      </c>
      <c r="B480" s="2">
        <v>310003155</v>
      </c>
      <c r="C480" s="1" t="s">
        <v>73</v>
      </c>
      <c r="D480" s="1" t="s">
        <v>122</v>
      </c>
      <c r="E480" s="12">
        <f>_xlfn.IFNA(VLOOKUP($B480,'FST OMT'!$C:$Y,$A480,0),0)</f>
        <v>1435</v>
      </c>
      <c r="F480" s="12">
        <f>_xlfn.IFNA(VLOOKUP($B480,'FST CV'!$C:$Y,$A480,0),0)</f>
        <v>1265</v>
      </c>
      <c r="G480" s="12">
        <f>_xlfn.IFNA(VLOOKUP($B480,'FST TT'!$C:$Y,$A480,0),0)</f>
        <v>8735</v>
      </c>
      <c r="I480" s="4">
        <f>_xlfn.IFNA(VLOOKUP($B480,'FST OMT'!$C:$X,22,0),0)</f>
        <v>1315</v>
      </c>
      <c r="J480" s="4">
        <f>_xlfn.IFNA(VLOOKUP($B480,'FST CV'!$C:$X,22,0),0)</f>
        <v>1265</v>
      </c>
      <c r="K480" s="4">
        <f>_xlfn.IFNA(VLOOKUP($B480,'FST TT'!$C:$X,22,0),0)</f>
        <v>10370</v>
      </c>
      <c r="N480" s="34">
        <f>VLOOKUP(B480,Master_Item!B:I,8,0)</f>
        <v>8.3999999999999986</v>
      </c>
      <c r="O480" s="4">
        <f t="shared" si="82"/>
        <v>12053.999999999998</v>
      </c>
      <c r="P480" s="4">
        <f t="shared" si="83"/>
        <v>10625.999999999998</v>
      </c>
      <c r="Q480" s="4">
        <f t="shared" si="84"/>
        <v>73373.999999999985</v>
      </c>
      <c r="R480" s="4">
        <f t="shared" si="85"/>
        <v>0</v>
      </c>
      <c r="S480" s="4">
        <f t="shared" si="86"/>
        <v>96053.999999999985</v>
      </c>
      <c r="T480" s="4">
        <f t="shared" si="87"/>
        <v>11045.999999999998</v>
      </c>
      <c r="U480" s="4">
        <f t="shared" si="88"/>
        <v>10625.999999999998</v>
      </c>
      <c r="V480" s="4">
        <f t="shared" si="89"/>
        <v>87107.999999999985</v>
      </c>
      <c r="W480" s="4">
        <f t="shared" si="90"/>
        <v>0</v>
      </c>
      <c r="X480" s="4">
        <f t="shared" si="91"/>
        <v>108779.99999999999</v>
      </c>
    </row>
    <row r="481" spans="1:24">
      <c r="A481" s="13">
        <v>11</v>
      </c>
      <c r="B481" s="2">
        <v>310003155</v>
      </c>
      <c r="C481" s="1" t="s">
        <v>73</v>
      </c>
      <c r="D481" s="1" t="s">
        <v>123</v>
      </c>
      <c r="H481" s="4">
        <f>_xlfn.IFNA(VLOOKUP(B481,'FST MT'!A:M,$A481,0),0)</f>
        <v>16090</v>
      </c>
      <c r="I481" s="1"/>
      <c r="J481" s="1"/>
      <c r="K481" s="1"/>
      <c r="L481" s="4">
        <f>_xlfn.IFNA(VLOOKUP(B481,'FST MT'!C:BP,66,0),0)</f>
        <v>0</v>
      </c>
      <c r="N481" s="34">
        <f>VLOOKUP(B481,Master_Item!B:I,8,0)</f>
        <v>8.3999999999999986</v>
      </c>
      <c r="O481" s="4">
        <f t="shared" si="82"/>
        <v>0</v>
      </c>
      <c r="P481" s="4">
        <f t="shared" si="83"/>
        <v>0</v>
      </c>
      <c r="Q481" s="4">
        <f t="shared" si="84"/>
        <v>0</v>
      </c>
      <c r="R481" s="4">
        <f t="shared" si="85"/>
        <v>135155.99999999997</v>
      </c>
      <c r="S481" s="4">
        <f t="shared" si="86"/>
        <v>135155.99999999997</v>
      </c>
      <c r="T481" s="4">
        <f t="shared" si="87"/>
        <v>0</v>
      </c>
      <c r="U481" s="4">
        <f t="shared" si="88"/>
        <v>0</v>
      </c>
      <c r="V481" s="4">
        <f t="shared" si="89"/>
        <v>0</v>
      </c>
      <c r="W481" s="4">
        <f t="shared" si="90"/>
        <v>0</v>
      </c>
      <c r="X481" s="4">
        <f t="shared" si="91"/>
        <v>0</v>
      </c>
    </row>
    <row r="482" spans="1:24">
      <c r="A482" s="13">
        <v>6</v>
      </c>
      <c r="B482" s="2">
        <v>310003261</v>
      </c>
      <c r="C482" s="1" t="s">
        <v>74</v>
      </c>
      <c r="D482" s="1" t="s">
        <v>115</v>
      </c>
      <c r="E482" s="12">
        <f>_xlfn.IFNA(VLOOKUP($B482,'FST OMT'!$C:$Y,$A482,0),0)</f>
        <v>0</v>
      </c>
      <c r="F482" s="12">
        <f>_xlfn.IFNA(VLOOKUP($B482,'FST CV'!$C:$Y,$A482,0),0)</f>
        <v>0</v>
      </c>
      <c r="G482" s="12">
        <f>_xlfn.IFNA(VLOOKUP($B482,'FST TT'!$C:$Y,$A482,0),0)</f>
        <v>0</v>
      </c>
      <c r="I482" s="4">
        <f>_xlfn.IFNA(VLOOKUP($B482,'FST OMT'!$C:$X,15,0),0)</f>
        <v>0</v>
      </c>
      <c r="J482" s="4">
        <f>_xlfn.IFNA(VLOOKUP($B482,'FST CV'!$C:$X,15,0),0)</f>
        <v>0</v>
      </c>
      <c r="K482" s="4">
        <f>_xlfn.IFNA(VLOOKUP($B482,'FST TT'!$C:$X,15,0),0)</f>
        <v>0</v>
      </c>
      <c r="N482" s="34">
        <f>VLOOKUP(B482,Master_Item!B:I,8,0)</f>
        <v>9.120000000000001</v>
      </c>
      <c r="O482" s="4">
        <f t="shared" ref="O482:O490" si="92">$N482*E482</f>
        <v>0</v>
      </c>
      <c r="P482" s="4">
        <f t="shared" ref="P482:P490" si="93">$N482*F482</f>
        <v>0</v>
      </c>
      <c r="Q482" s="4">
        <f t="shared" ref="Q482:Q490" si="94">$N482*G482</f>
        <v>0</v>
      </c>
      <c r="R482" s="4">
        <f t="shared" ref="R482:R490" si="95">$N482*H482</f>
        <v>0</v>
      </c>
      <c r="S482" s="4">
        <f t="shared" ref="S482:S490" si="96">SUM(O482:R482)</f>
        <v>0</v>
      </c>
      <c r="T482" s="4">
        <f t="shared" ref="T482:T490" si="97">$N482*I482</f>
        <v>0</v>
      </c>
      <c r="U482" s="4">
        <f t="shared" ref="U482:U490" si="98">$N482*J482</f>
        <v>0</v>
      </c>
      <c r="V482" s="4">
        <f t="shared" ref="V482:V490" si="99">$N482*K482</f>
        <v>0</v>
      </c>
      <c r="W482" s="4">
        <f t="shared" ref="W482:W490" si="100">$N482*L482</f>
        <v>0</v>
      </c>
      <c r="X482" s="4">
        <f t="shared" ref="X482:X490" si="101">SUM(T482:W482)</f>
        <v>0</v>
      </c>
    </row>
    <row r="483" spans="1:24">
      <c r="A483" s="13">
        <v>7</v>
      </c>
      <c r="B483" s="2">
        <v>310003261</v>
      </c>
      <c r="C483" s="1" t="s">
        <v>74</v>
      </c>
      <c r="D483" s="1" t="s">
        <v>116</v>
      </c>
      <c r="E483" s="12">
        <f>_xlfn.IFNA(VLOOKUP($B483,'FST OMT'!$C:$Y,$A483,0),0)</f>
        <v>0</v>
      </c>
      <c r="F483" s="12">
        <f>_xlfn.IFNA(VLOOKUP($B483,'FST CV'!$C:$Y,$A483,0),0)</f>
        <v>0</v>
      </c>
      <c r="G483" s="12">
        <f>_xlfn.IFNA(VLOOKUP($B483,'FST TT'!$C:$Y,$A483,0),0)</f>
        <v>0</v>
      </c>
      <c r="I483" s="4">
        <f>_xlfn.IFNA(VLOOKUP($B483,'FST OMT'!$C:$X,16,0),0)</f>
        <v>0</v>
      </c>
      <c r="J483" s="4">
        <f>_xlfn.IFNA(VLOOKUP($B483,'FST CV'!$C:$X,16,0),0)</f>
        <v>0</v>
      </c>
      <c r="K483" s="4">
        <f>_xlfn.IFNA(VLOOKUP($B483,'FST TT'!$C:$X,16,0),0)</f>
        <v>0</v>
      </c>
      <c r="N483" s="34">
        <f>VLOOKUP(B483,Master_Item!B:I,8,0)</f>
        <v>9.120000000000001</v>
      </c>
      <c r="O483" s="4">
        <f t="shared" si="92"/>
        <v>0</v>
      </c>
      <c r="P483" s="4">
        <f t="shared" si="93"/>
        <v>0</v>
      </c>
      <c r="Q483" s="4">
        <f t="shared" si="94"/>
        <v>0</v>
      </c>
      <c r="R483" s="4">
        <f t="shared" si="95"/>
        <v>0</v>
      </c>
      <c r="S483" s="4">
        <f t="shared" si="96"/>
        <v>0</v>
      </c>
      <c r="T483" s="4">
        <f t="shared" si="97"/>
        <v>0</v>
      </c>
      <c r="U483" s="4">
        <f t="shared" si="98"/>
        <v>0</v>
      </c>
      <c r="V483" s="4">
        <f t="shared" si="99"/>
        <v>0</v>
      </c>
      <c r="W483" s="4">
        <f t="shared" si="100"/>
        <v>0</v>
      </c>
      <c r="X483" s="4">
        <f t="shared" si="101"/>
        <v>0</v>
      </c>
    </row>
    <row r="484" spans="1:24">
      <c r="A484" s="13">
        <v>8</v>
      </c>
      <c r="B484" s="2">
        <v>310003261</v>
      </c>
      <c r="C484" s="1" t="s">
        <v>74</v>
      </c>
      <c r="D484" s="1" t="s">
        <v>117</v>
      </c>
      <c r="E484" s="12">
        <f>_xlfn.IFNA(VLOOKUP($B484,'FST OMT'!$C:$Y,$A484,0),0)</f>
        <v>0</v>
      </c>
      <c r="F484" s="12">
        <f>_xlfn.IFNA(VLOOKUP($B484,'FST CV'!$C:$Y,$A484,0),0)</f>
        <v>0</v>
      </c>
      <c r="G484" s="12">
        <f>_xlfn.IFNA(VLOOKUP($B484,'FST TT'!$C:$Y,$A484,0),0)</f>
        <v>0</v>
      </c>
      <c r="I484" s="4">
        <f>_xlfn.IFNA(VLOOKUP($B484,'FST OMT'!$C:$X,17,0),0)</f>
        <v>0</v>
      </c>
      <c r="J484" s="4">
        <f>_xlfn.IFNA(VLOOKUP($B484,'FST CV'!$C:$X,17,0),0)</f>
        <v>0</v>
      </c>
      <c r="K484" s="4">
        <f>_xlfn.IFNA(VLOOKUP($B484,'FST TT'!$C:$X,17,0),0)</f>
        <v>0</v>
      </c>
      <c r="N484" s="34">
        <f>VLOOKUP(B484,Master_Item!B:I,8,0)</f>
        <v>9.120000000000001</v>
      </c>
      <c r="O484" s="4">
        <f t="shared" si="92"/>
        <v>0</v>
      </c>
      <c r="P484" s="4">
        <f t="shared" si="93"/>
        <v>0</v>
      </c>
      <c r="Q484" s="4">
        <f t="shared" si="94"/>
        <v>0</v>
      </c>
      <c r="R484" s="4">
        <f t="shared" si="95"/>
        <v>0</v>
      </c>
      <c r="S484" s="4">
        <f t="shared" si="96"/>
        <v>0</v>
      </c>
      <c r="T484" s="4">
        <f t="shared" si="97"/>
        <v>0</v>
      </c>
      <c r="U484" s="4">
        <f t="shared" si="98"/>
        <v>0</v>
      </c>
      <c r="V484" s="4">
        <f t="shared" si="99"/>
        <v>0</v>
      </c>
      <c r="W484" s="4">
        <f t="shared" si="100"/>
        <v>0</v>
      </c>
      <c r="X484" s="4">
        <f t="shared" si="101"/>
        <v>0</v>
      </c>
    </row>
    <row r="485" spans="1:24">
      <c r="A485" s="13">
        <v>9</v>
      </c>
      <c r="B485" s="2">
        <v>310003261</v>
      </c>
      <c r="C485" s="1" t="s">
        <v>74</v>
      </c>
      <c r="D485" s="1" t="s">
        <v>118</v>
      </c>
      <c r="E485" s="12">
        <f>_xlfn.IFNA(VLOOKUP($B485,'FST OMT'!$C:$Y,$A485,0),0)</f>
        <v>0</v>
      </c>
      <c r="F485" s="12">
        <f>_xlfn.IFNA(VLOOKUP($B485,'FST CV'!$C:$Y,$A485,0),0)</f>
        <v>0</v>
      </c>
      <c r="G485" s="12">
        <f>_xlfn.IFNA(VLOOKUP($B485,'FST TT'!$C:$Y,$A485,0),0)</f>
        <v>0</v>
      </c>
      <c r="I485" s="4">
        <f>_xlfn.IFNA(VLOOKUP($B485,'FST OMT'!$C:$X,18,0),0)</f>
        <v>0</v>
      </c>
      <c r="J485" s="4">
        <f>_xlfn.IFNA(VLOOKUP($B485,'FST CV'!$C:$X,18,0),0)</f>
        <v>0</v>
      </c>
      <c r="K485" s="4">
        <f>_xlfn.IFNA(VLOOKUP($B485,'FST TT'!$C:$X,18,0),0)</f>
        <v>0</v>
      </c>
      <c r="N485" s="34">
        <f>VLOOKUP(B485,Master_Item!B:I,8,0)</f>
        <v>9.120000000000001</v>
      </c>
      <c r="O485" s="4">
        <f t="shared" si="92"/>
        <v>0</v>
      </c>
      <c r="P485" s="4">
        <f t="shared" si="93"/>
        <v>0</v>
      </c>
      <c r="Q485" s="4">
        <f t="shared" si="94"/>
        <v>0</v>
      </c>
      <c r="R485" s="4">
        <f t="shared" si="95"/>
        <v>0</v>
      </c>
      <c r="S485" s="4">
        <f t="shared" si="96"/>
        <v>0</v>
      </c>
      <c r="T485" s="4">
        <f t="shared" si="97"/>
        <v>0</v>
      </c>
      <c r="U485" s="4">
        <f t="shared" si="98"/>
        <v>0</v>
      </c>
      <c r="V485" s="4">
        <f t="shared" si="99"/>
        <v>0</v>
      </c>
      <c r="W485" s="4">
        <f t="shared" si="100"/>
        <v>0</v>
      </c>
      <c r="X485" s="4">
        <f t="shared" si="101"/>
        <v>0</v>
      </c>
    </row>
    <row r="486" spans="1:24">
      <c r="A486" s="13">
        <v>10</v>
      </c>
      <c r="B486" s="2">
        <v>310003261</v>
      </c>
      <c r="C486" s="1" t="s">
        <v>74</v>
      </c>
      <c r="D486" s="1" t="s">
        <v>119</v>
      </c>
      <c r="E486" s="12">
        <f>_xlfn.IFNA(VLOOKUP($B486,'FST OMT'!$C:$Y,$A486,0),0)</f>
        <v>0</v>
      </c>
      <c r="F486" s="12">
        <f>_xlfn.IFNA(VLOOKUP($B486,'FST CV'!$C:$Y,$A486,0),0)</f>
        <v>0</v>
      </c>
      <c r="G486" s="12">
        <f>_xlfn.IFNA(VLOOKUP($B486,'FST TT'!$C:$Y,$A486,0),0)</f>
        <v>0</v>
      </c>
      <c r="I486" s="4">
        <f>_xlfn.IFNA(VLOOKUP($B486,'FST OMT'!$C:$X,19,0),0)</f>
        <v>0</v>
      </c>
      <c r="J486" s="4">
        <f>_xlfn.IFNA(VLOOKUP($B486,'FST CV'!$C:$X,19,0),0)</f>
        <v>0</v>
      </c>
      <c r="K486" s="4">
        <f>_xlfn.IFNA(VLOOKUP($B486,'FST TT'!$C:$X,19,0),0)</f>
        <v>0</v>
      </c>
      <c r="N486" s="34">
        <f>VLOOKUP(B486,Master_Item!B:I,8,0)</f>
        <v>9.120000000000001</v>
      </c>
      <c r="O486" s="4">
        <f t="shared" si="92"/>
        <v>0</v>
      </c>
      <c r="P486" s="4">
        <f t="shared" si="93"/>
        <v>0</v>
      </c>
      <c r="Q486" s="4">
        <f t="shared" si="94"/>
        <v>0</v>
      </c>
      <c r="R486" s="4">
        <f t="shared" si="95"/>
        <v>0</v>
      </c>
      <c r="S486" s="4">
        <f t="shared" si="96"/>
        <v>0</v>
      </c>
      <c r="T486" s="4">
        <f t="shared" si="97"/>
        <v>0</v>
      </c>
      <c r="U486" s="4">
        <f t="shared" si="98"/>
        <v>0</v>
      </c>
      <c r="V486" s="4">
        <f t="shared" si="99"/>
        <v>0</v>
      </c>
      <c r="W486" s="4">
        <f t="shared" si="100"/>
        <v>0</v>
      </c>
      <c r="X486" s="4">
        <f t="shared" si="101"/>
        <v>0</v>
      </c>
    </row>
    <row r="487" spans="1:24">
      <c r="A487" s="13">
        <v>11</v>
      </c>
      <c r="B487" s="2">
        <v>310003261</v>
      </c>
      <c r="C487" s="1" t="s">
        <v>74</v>
      </c>
      <c r="D487" s="1" t="s">
        <v>120</v>
      </c>
      <c r="E487" s="12">
        <f>_xlfn.IFNA(VLOOKUP($B487,'FST OMT'!$C:$Y,$A487,0),0)</f>
        <v>0</v>
      </c>
      <c r="F487" s="12">
        <f>_xlfn.IFNA(VLOOKUP($B487,'FST CV'!$C:$Y,$A487,0),0)</f>
        <v>0</v>
      </c>
      <c r="G487" s="12">
        <f>_xlfn.IFNA(VLOOKUP($B487,'FST TT'!$C:$Y,$A487,0),0)</f>
        <v>0</v>
      </c>
      <c r="I487" s="4">
        <f>_xlfn.IFNA(VLOOKUP($B487,'FST OMT'!$C:$X,20,0),0)</f>
        <v>0</v>
      </c>
      <c r="J487" s="4">
        <f>_xlfn.IFNA(VLOOKUP($B487,'FST CV'!$C:$X,20,0),0)</f>
        <v>0</v>
      </c>
      <c r="K487" s="4">
        <f>_xlfn.IFNA(VLOOKUP($B487,'FST TT'!$C:$X,20,0),0)</f>
        <v>0</v>
      </c>
      <c r="N487" s="34">
        <f>VLOOKUP(B487,Master_Item!B:I,8,0)</f>
        <v>9.120000000000001</v>
      </c>
      <c r="O487" s="4">
        <f t="shared" si="92"/>
        <v>0</v>
      </c>
      <c r="P487" s="4">
        <f t="shared" si="93"/>
        <v>0</v>
      </c>
      <c r="Q487" s="4">
        <f t="shared" si="94"/>
        <v>0</v>
      </c>
      <c r="R487" s="4">
        <f t="shared" si="95"/>
        <v>0</v>
      </c>
      <c r="S487" s="4">
        <f t="shared" si="96"/>
        <v>0</v>
      </c>
      <c r="T487" s="4">
        <f t="shared" si="97"/>
        <v>0</v>
      </c>
      <c r="U487" s="4">
        <f t="shared" si="98"/>
        <v>0</v>
      </c>
      <c r="V487" s="4">
        <f t="shared" si="99"/>
        <v>0</v>
      </c>
      <c r="W487" s="4">
        <f t="shared" si="100"/>
        <v>0</v>
      </c>
      <c r="X487" s="4">
        <f t="shared" si="101"/>
        <v>0</v>
      </c>
    </row>
    <row r="488" spans="1:24">
      <c r="A488" s="13">
        <v>12</v>
      </c>
      <c r="B488" s="2">
        <v>310003261</v>
      </c>
      <c r="C488" s="1" t="s">
        <v>74</v>
      </c>
      <c r="D488" s="1" t="s">
        <v>121</v>
      </c>
      <c r="E488" s="12">
        <f>_xlfn.IFNA(VLOOKUP($B488,'FST OMT'!$C:$Y,$A488,0),0)</f>
        <v>0</v>
      </c>
      <c r="F488" s="12">
        <f>_xlfn.IFNA(VLOOKUP($B488,'FST CV'!$C:$Y,$A488,0),0)</f>
        <v>0</v>
      </c>
      <c r="G488" s="12">
        <f>_xlfn.IFNA(VLOOKUP($B488,'FST TT'!$C:$Y,$A488,0),0)</f>
        <v>0</v>
      </c>
      <c r="I488" s="4">
        <f>_xlfn.IFNA(VLOOKUP($B488,'FST OMT'!$C:$X,21,0),0)</f>
        <v>0</v>
      </c>
      <c r="J488" s="4">
        <f>_xlfn.IFNA(VLOOKUP($B488,'FST CV'!$C:$X,21,0),0)</f>
        <v>0</v>
      </c>
      <c r="K488" s="4">
        <f>_xlfn.IFNA(VLOOKUP($B488,'FST TT'!$C:$X,21,0),0)</f>
        <v>0</v>
      </c>
      <c r="N488" s="34">
        <f>VLOOKUP(B488,Master_Item!B:I,8,0)</f>
        <v>9.120000000000001</v>
      </c>
      <c r="O488" s="4">
        <f t="shared" si="92"/>
        <v>0</v>
      </c>
      <c r="P488" s="4">
        <f t="shared" si="93"/>
        <v>0</v>
      </c>
      <c r="Q488" s="4">
        <f t="shared" si="94"/>
        <v>0</v>
      </c>
      <c r="R488" s="4">
        <f t="shared" si="95"/>
        <v>0</v>
      </c>
      <c r="S488" s="4">
        <f t="shared" si="96"/>
        <v>0</v>
      </c>
      <c r="T488" s="4">
        <f t="shared" si="97"/>
        <v>0</v>
      </c>
      <c r="U488" s="4">
        <f t="shared" si="98"/>
        <v>0</v>
      </c>
      <c r="V488" s="4">
        <f t="shared" si="99"/>
        <v>0</v>
      </c>
      <c r="W488" s="4">
        <f t="shared" si="100"/>
        <v>0</v>
      </c>
      <c r="X488" s="4">
        <f t="shared" si="101"/>
        <v>0</v>
      </c>
    </row>
    <row r="489" spans="1:24">
      <c r="A489" s="13">
        <v>13</v>
      </c>
      <c r="B489" s="2">
        <v>310003261</v>
      </c>
      <c r="C489" s="1" t="s">
        <v>74</v>
      </c>
      <c r="D489" s="1" t="s">
        <v>122</v>
      </c>
      <c r="E489" s="12">
        <f>_xlfn.IFNA(VLOOKUP($B489,'FST OMT'!$C:$Y,$A489,0),0)</f>
        <v>0</v>
      </c>
      <c r="F489" s="12">
        <f>_xlfn.IFNA(VLOOKUP($B489,'FST CV'!$C:$Y,$A489,0),0)</f>
        <v>0</v>
      </c>
      <c r="G489" s="12">
        <f>_xlfn.IFNA(VLOOKUP($B489,'FST TT'!$C:$Y,$A489,0),0)</f>
        <v>0</v>
      </c>
      <c r="I489" s="4">
        <f>_xlfn.IFNA(VLOOKUP($B489,'FST OMT'!$C:$X,22,0),0)</f>
        <v>0</v>
      </c>
      <c r="J489" s="4">
        <f>_xlfn.IFNA(VLOOKUP($B489,'FST CV'!$C:$X,22,0),0)</f>
        <v>0</v>
      </c>
      <c r="K489" s="4">
        <f>_xlfn.IFNA(VLOOKUP($B489,'FST TT'!$C:$X,22,0),0)</f>
        <v>0</v>
      </c>
      <c r="N489" s="34">
        <f>VLOOKUP(B489,Master_Item!B:I,8,0)</f>
        <v>9.120000000000001</v>
      </c>
      <c r="O489" s="4">
        <f t="shared" si="92"/>
        <v>0</v>
      </c>
      <c r="P489" s="4">
        <f t="shared" si="93"/>
        <v>0</v>
      </c>
      <c r="Q489" s="4">
        <f t="shared" si="94"/>
        <v>0</v>
      </c>
      <c r="R489" s="4">
        <f t="shared" si="95"/>
        <v>0</v>
      </c>
      <c r="S489" s="4">
        <f t="shared" si="96"/>
        <v>0</v>
      </c>
      <c r="T489" s="4">
        <f t="shared" si="97"/>
        <v>0</v>
      </c>
      <c r="U489" s="4">
        <f t="shared" si="98"/>
        <v>0</v>
      </c>
      <c r="V489" s="4">
        <f t="shared" si="99"/>
        <v>0</v>
      </c>
      <c r="W489" s="4">
        <f t="shared" si="100"/>
        <v>0</v>
      </c>
      <c r="X489" s="4">
        <f t="shared" si="101"/>
        <v>0</v>
      </c>
    </row>
    <row r="490" spans="1:24">
      <c r="A490" s="13">
        <v>11</v>
      </c>
      <c r="B490" s="2">
        <v>310003261</v>
      </c>
      <c r="C490" s="1" t="s">
        <v>74</v>
      </c>
      <c r="D490" s="1" t="s">
        <v>123</v>
      </c>
      <c r="H490" s="4">
        <f>_xlfn.IFNA(VLOOKUP(B490,'FST MT'!A:M,$A490,0),0)</f>
        <v>0</v>
      </c>
      <c r="I490" s="1"/>
      <c r="J490" s="1"/>
      <c r="K490" s="1"/>
      <c r="L490" s="4">
        <f>_xlfn.IFNA(VLOOKUP(B490,'FST MT'!C:BP,66,0),0)</f>
        <v>0</v>
      </c>
      <c r="N490" s="34">
        <f>VLOOKUP(B490,Master_Item!B:I,8,0)</f>
        <v>9.120000000000001</v>
      </c>
      <c r="O490" s="4">
        <f t="shared" si="92"/>
        <v>0</v>
      </c>
      <c r="P490" s="4">
        <f t="shared" si="93"/>
        <v>0</v>
      </c>
      <c r="Q490" s="4">
        <f t="shared" si="94"/>
        <v>0</v>
      </c>
      <c r="R490" s="4">
        <f t="shared" si="95"/>
        <v>0</v>
      </c>
      <c r="S490" s="4">
        <f t="shared" si="96"/>
        <v>0</v>
      </c>
      <c r="T490" s="4">
        <f t="shared" si="97"/>
        <v>0</v>
      </c>
      <c r="U490" s="4">
        <f t="shared" si="98"/>
        <v>0</v>
      </c>
      <c r="V490" s="4">
        <f t="shared" si="99"/>
        <v>0</v>
      </c>
      <c r="W490" s="4">
        <f t="shared" si="100"/>
        <v>0</v>
      </c>
      <c r="X490" s="4">
        <f t="shared" si="101"/>
        <v>0</v>
      </c>
    </row>
    <row r="491" spans="1:24">
      <c r="A491" s="13">
        <v>6</v>
      </c>
      <c r="B491" s="2">
        <v>310003262</v>
      </c>
      <c r="C491" s="1" t="s">
        <v>76</v>
      </c>
      <c r="D491" s="1" t="s">
        <v>115</v>
      </c>
      <c r="E491" s="12">
        <f>_xlfn.IFNA(VLOOKUP($B491,'FST OMT'!$C:$Y,$A491,0),0)</f>
        <v>0</v>
      </c>
      <c r="F491" s="12">
        <f>_xlfn.IFNA(VLOOKUP($B491,'FST CV'!$C:$Y,$A491,0),0)</f>
        <v>0</v>
      </c>
      <c r="G491" s="12">
        <f>_xlfn.IFNA(VLOOKUP($B491,'FST TT'!$C:$Y,$A491,0),0)</f>
        <v>0</v>
      </c>
      <c r="I491" s="4">
        <f>_xlfn.IFNA(VLOOKUP($B491,'FST OMT'!$C:$X,15,0),0)</f>
        <v>0</v>
      </c>
      <c r="J491" s="4">
        <f>_xlfn.IFNA(VLOOKUP($B491,'FST CV'!$C:$X,15,0),0)</f>
        <v>0</v>
      </c>
      <c r="K491" s="4">
        <f>_xlfn.IFNA(VLOOKUP($B491,'FST TT'!$C:$X,15,0),0)</f>
        <v>0</v>
      </c>
      <c r="N491" s="34">
        <f>VLOOKUP(B491,Master_Item!B:I,8,0)</f>
        <v>9.120000000000001</v>
      </c>
      <c r="O491" s="4">
        <f t="shared" ref="O491:O526" si="102">$N491*E491</f>
        <v>0</v>
      </c>
      <c r="P491" s="4">
        <f t="shared" ref="P491:P526" si="103">$N491*F491</f>
        <v>0</v>
      </c>
      <c r="Q491" s="4">
        <f t="shared" ref="Q491:Q526" si="104">$N491*G491</f>
        <v>0</v>
      </c>
      <c r="R491" s="4">
        <f t="shared" ref="R491:R526" si="105">$N491*H491</f>
        <v>0</v>
      </c>
      <c r="S491" s="4">
        <f t="shared" ref="S491:S526" si="106">SUM(O491:R491)</f>
        <v>0</v>
      </c>
      <c r="T491" s="4">
        <f t="shared" ref="T491:T526" si="107">$N491*I491</f>
        <v>0</v>
      </c>
      <c r="U491" s="4">
        <f t="shared" ref="U491:U526" si="108">$N491*J491</f>
        <v>0</v>
      </c>
      <c r="V491" s="4">
        <f t="shared" ref="V491:V526" si="109">$N491*K491</f>
        <v>0</v>
      </c>
      <c r="W491" s="4">
        <f t="shared" ref="W491:W526" si="110">$N491*L491</f>
        <v>0</v>
      </c>
      <c r="X491" s="4">
        <f t="shared" ref="X491:X526" si="111">SUM(T491:W491)</f>
        <v>0</v>
      </c>
    </row>
    <row r="492" spans="1:24">
      <c r="A492" s="13">
        <v>7</v>
      </c>
      <c r="B492" s="2">
        <v>310003262</v>
      </c>
      <c r="C492" s="1" t="s">
        <v>76</v>
      </c>
      <c r="D492" s="1" t="s">
        <v>116</v>
      </c>
      <c r="E492" s="12">
        <f>_xlfn.IFNA(VLOOKUP($B492,'FST OMT'!$C:$Y,$A492,0),0)</f>
        <v>0</v>
      </c>
      <c r="F492" s="12">
        <f>_xlfn.IFNA(VLOOKUP($B492,'FST CV'!$C:$Y,$A492,0),0)</f>
        <v>0</v>
      </c>
      <c r="G492" s="12">
        <f>_xlfn.IFNA(VLOOKUP($B492,'FST TT'!$C:$Y,$A492,0),0)</f>
        <v>0</v>
      </c>
      <c r="I492" s="4">
        <f>_xlfn.IFNA(VLOOKUP($B492,'FST OMT'!$C:$X,16,0),0)</f>
        <v>0</v>
      </c>
      <c r="J492" s="4">
        <f>_xlfn.IFNA(VLOOKUP($B492,'FST CV'!$C:$X,16,0),0)</f>
        <v>0</v>
      </c>
      <c r="K492" s="4">
        <f>_xlfn.IFNA(VLOOKUP($B492,'FST TT'!$C:$X,16,0),0)</f>
        <v>0</v>
      </c>
      <c r="N492" s="34">
        <f>VLOOKUP(B492,Master_Item!B:I,8,0)</f>
        <v>9.120000000000001</v>
      </c>
      <c r="O492" s="4">
        <f t="shared" si="102"/>
        <v>0</v>
      </c>
      <c r="P492" s="4">
        <f t="shared" si="103"/>
        <v>0</v>
      </c>
      <c r="Q492" s="4">
        <f t="shared" si="104"/>
        <v>0</v>
      </c>
      <c r="R492" s="4">
        <f t="shared" si="105"/>
        <v>0</v>
      </c>
      <c r="S492" s="4">
        <f t="shared" si="106"/>
        <v>0</v>
      </c>
      <c r="T492" s="4">
        <f t="shared" si="107"/>
        <v>0</v>
      </c>
      <c r="U492" s="4">
        <f t="shared" si="108"/>
        <v>0</v>
      </c>
      <c r="V492" s="4">
        <f t="shared" si="109"/>
        <v>0</v>
      </c>
      <c r="W492" s="4">
        <f t="shared" si="110"/>
        <v>0</v>
      </c>
      <c r="X492" s="4">
        <f t="shared" si="111"/>
        <v>0</v>
      </c>
    </row>
    <row r="493" spans="1:24">
      <c r="A493" s="13">
        <v>8</v>
      </c>
      <c r="B493" s="2">
        <v>310003262</v>
      </c>
      <c r="C493" s="1" t="s">
        <v>76</v>
      </c>
      <c r="D493" s="1" t="s">
        <v>117</v>
      </c>
      <c r="E493" s="12">
        <f>_xlfn.IFNA(VLOOKUP($B493,'FST OMT'!$C:$Y,$A493,0),0)</f>
        <v>0</v>
      </c>
      <c r="F493" s="12">
        <f>_xlfn.IFNA(VLOOKUP($B493,'FST CV'!$C:$Y,$A493,0),0)</f>
        <v>0</v>
      </c>
      <c r="G493" s="12">
        <f>_xlfn.IFNA(VLOOKUP($B493,'FST TT'!$C:$Y,$A493,0),0)</f>
        <v>0</v>
      </c>
      <c r="I493" s="4">
        <f>_xlfn.IFNA(VLOOKUP($B493,'FST OMT'!$C:$X,17,0),0)</f>
        <v>0</v>
      </c>
      <c r="J493" s="4">
        <f>_xlfn.IFNA(VLOOKUP($B493,'FST CV'!$C:$X,17,0),0)</f>
        <v>0</v>
      </c>
      <c r="K493" s="4">
        <f>_xlfn.IFNA(VLOOKUP($B493,'FST TT'!$C:$X,17,0),0)</f>
        <v>0</v>
      </c>
      <c r="N493" s="34">
        <f>VLOOKUP(B493,Master_Item!B:I,8,0)</f>
        <v>9.120000000000001</v>
      </c>
      <c r="O493" s="4">
        <f t="shared" si="102"/>
        <v>0</v>
      </c>
      <c r="P493" s="4">
        <f t="shared" si="103"/>
        <v>0</v>
      </c>
      <c r="Q493" s="4">
        <f t="shared" si="104"/>
        <v>0</v>
      </c>
      <c r="R493" s="4">
        <f t="shared" si="105"/>
        <v>0</v>
      </c>
      <c r="S493" s="4">
        <f t="shared" si="106"/>
        <v>0</v>
      </c>
      <c r="T493" s="4">
        <f t="shared" si="107"/>
        <v>0</v>
      </c>
      <c r="U493" s="4">
        <f t="shared" si="108"/>
        <v>0</v>
      </c>
      <c r="V493" s="4">
        <f t="shared" si="109"/>
        <v>0</v>
      </c>
      <c r="W493" s="4">
        <f t="shared" si="110"/>
        <v>0</v>
      </c>
      <c r="X493" s="4">
        <f t="shared" si="111"/>
        <v>0</v>
      </c>
    </row>
    <row r="494" spans="1:24">
      <c r="A494" s="13">
        <v>9</v>
      </c>
      <c r="B494" s="2">
        <v>310003262</v>
      </c>
      <c r="C494" s="1" t="s">
        <v>76</v>
      </c>
      <c r="D494" s="1" t="s">
        <v>118</v>
      </c>
      <c r="E494" s="12">
        <f>_xlfn.IFNA(VLOOKUP($B494,'FST OMT'!$C:$Y,$A494,0),0)</f>
        <v>0</v>
      </c>
      <c r="F494" s="12">
        <f>_xlfn.IFNA(VLOOKUP($B494,'FST CV'!$C:$Y,$A494,0),0)</f>
        <v>0</v>
      </c>
      <c r="G494" s="12">
        <f>_xlfn.IFNA(VLOOKUP($B494,'FST TT'!$C:$Y,$A494,0),0)</f>
        <v>0</v>
      </c>
      <c r="I494" s="4">
        <f>_xlfn.IFNA(VLOOKUP($B494,'FST OMT'!$C:$X,18,0),0)</f>
        <v>0</v>
      </c>
      <c r="J494" s="4">
        <f>_xlfn.IFNA(VLOOKUP($B494,'FST CV'!$C:$X,18,0),0)</f>
        <v>0</v>
      </c>
      <c r="K494" s="4">
        <f>_xlfn.IFNA(VLOOKUP($B494,'FST TT'!$C:$X,18,0),0)</f>
        <v>0</v>
      </c>
      <c r="N494" s="34">
        <f>VLOOKUP(B494,Master_Item!B:I,8,0)</f>
        <v>9.120000000000001</v>
      </c>
      <c r="O494" s="4">
        <f t="shared" si="102"/>
        <v>0</v>
      </c>
      <c r="P494" s="4">
        <f t="shared" si="103"/>
        <v>0</v>
      </c>
      <c r="Q494" s="4">
        <f t="shared" si="104"/>
        <v>0</v>
      </c>
      <c r="R494" s="4">
        <f t="shared" si="105"/>
        <v>0</v>
      </c>
      <c r="S494" s="4">
        <f t="shared" si="106"/>
        <v>0</v>
      </c>
      <c r="T494" s="4">
        <f t="shared" si="107"/>
        <v>0</v>
      </c>
      <c r="U494" s="4">
        <f t="shared" si="108"/>
        <v>0</v>
      </c>
      <c r="V494" s="4">
        <f t="shared" si="109"/>
        <v>0</v>
      </c>
      <c r="W494" s="4">
        <f t="shared" si="110"/>
        <v>0</v>
      </c>
      <c r="X494" s="4">
        <f t="shared" si="111"/>
        <v>0</v>
      </c>
    </row>
    <row r="495" spans="1:24">
      <c r="A495" s="13">
        <v>10</v>
      </c>
      <c r="B495" s="2">
        <v>310003262</v>
      </c>
      <c r="C495" s="1" t="s">
        <v>76</v>
      </c>
      <c r="D495" s="1" t="s">
        <v>119</v>
      </c>
      <c r="E495" s="12">
        <f>_xlfn.IFNA(VLOOKUP($B495,'FST OMT'!$C:$Y,$A495,0),0)</f>
        <v>0</v>
      </c>
      <c r="F495" s="12">
        <f>_xlfn.IFNA(VLOOKUP($B495,'FST CV'!$C:$Y,$A495,0),0)</f>
        <v>0</v>
      </c>
      <c r="G495" s="12">
        <f>_xlfn.IFNA(VLOOKUP($B495,'FST TT'!$C:$Y,$A495,0),0)</f>
        <v>0</v>
      </c>
      <c r="I495" s="4">
        <f>_xlfn.IFNA(VLOOKUP($B495,'FST OMT'!$C:$X,19,0),0)</f>
        <v>0</v>
      </c>
      <c r="J495" s="4">
        <f>_xlfn.IFNA(VLOOKUP($B495,'FST CV'!$C:$X,19,0),0)</f>
        <v>0</v>
      </c>
      <c r="K495" s="4">
        <f>_xlfn.IFNA(VLOOKUP($B495,'FST TT'!$C:$X,19,0),0)</f>
        <v>0</v>
      </c>
      <c r="N495" s="34">
        <f>VLOOKUP(B495,Master_Item!B:I,8,0)</f>
        <v>9.120000000000001</v>
      </c>
      <c r="O495" s="4">
        <f t="shared" si="102"/>
        <v>0</v>
      </c>
      <c r="P495" s="4">
        <f t="shared" si="103"/>
        <v>0</v>
      </c>
      <c r="Q495" s="4">
        <f t="shared" si="104"/>
        <v>0</v>
      </c>
      <c r="R495" s="4">
        <f t="shared" si="105"/>
        <v>0</v>
      </c>
      <c r="S495" s="4">
        <f t="shared" si="106"/>
        <v>0</v>
      </c>
      <c r="T495" s="4">
        <f t="shared" si="107"/>
        <v>0</v>
      </c>
      <c r="U495" s="4">
        <f t="shared" si="108"/>
        <v>0</v>
      </c>
      <c r="V495" s="4">
        <f t="shared" si="109"/>
        <v>0</v>
      </c>
      <c r="W495" s="4">
        <f t="shared" si="110"/>
        <v>0</v>
      </c>
      <c r="X495" s="4">
        <f t="shared" si="111"/>
        <v>0</v>
      </c>
    </row>
    <row r="496" spans="1:24">
      <c r="A496" s="13">
        <v>11</v>
      </c>
      <c r="B496" s="2">
        <v>310003262</v>
      </c>
      <c r="C496" s="1" t="s">
        <v>76</v>
      </c>
      <c r="D496" s="1" t="s">
        <v>120</v>
      </c>
      <c r="E496" s="12">
        <f>_xlfn.IFNA(VLOOKUP($B496,'FST OMT'!$C:$Y,$A496,0),0)</f>
        <v>0</v>
      </c>
      <c r="F496" s="12">
        <f>_xlfn.IFNA(VLOOKUP($B496,'FST CV'!$C:$Y,$A496,0),0)</f>
        <v>0</v>
      </c>
      <c r="G496" s="12">
        <f>_xlfn.IFNA(VLOOKUP($B496,'FST TT'!$C:$Y,$A496,0),0)</f>
        <v>0</v>
      </c>
      <c r="I496" s="4">
        <f>_xlfn.IFNA(VLOOKUP($B496,'FST OMT'!$C:$X,20,0),0)</f>
        <v>0</v>
      </c>
      <c r="J496" s="4">
        <f>_xlfn.IFNA(VLOOKUP($B496,'FST CV'!$C:$X,20,0),0)</f>
        <v>0</v>
      </c>
      <c r="K496" s="4">
        <f>_xlfn.IFNA(VLOOKUP($B496,'FST TT'!$C:$X,20,0),0)</f>
        <v>0</v>
      </c>
      <c r="N496" s="34">
        <f>VLOOKUP(B496,Master_Item!B:I,8,0)</f>
        <v>9.120000000000001</v>
      </c>
      <c r="O496" s="4">
        <f t="shared" si="102"/>
        <v>0</v>
      </c>
      <c r="P496" s="4">
        <f t="shared" si="103"/>
        <v>0</v>
      </c>
      <c r="Q496" s="4">
        <f t="shared" si="104"/>
        <v>0</v>
      </c>
      <c r="R496" s="4">
        <f t="shared" si="105"/>
        <v>0</v>
      </c>
      <c r="S496" s="4">
        <f t="shared" si="106"/>
        <v>0</v>
      </c>
      <c r="T496" s="4">
        <f t="shared" si="107"/>
        <v>0</v>
      </c>
      <c r="U496" s="4">
        <f t="shared" si="108"/>
        <v>0</v>
      </c>
      <c r="V496" s="4">
        <f t="shared" si="109"/>
        <v>0</v>
      </c>
      <c r="W496" s="4">
        <f t="shared" si="110"/>
        <v>0</v>
      </c>
      <c r="X496" s="4">
        <f t="shared" si="111"/>
        <v>0</v>
      </c>
    </row>
    <row r="497" spans="1:24">
      <c r="A497" s="13">
        <v>12</v>
      </c>
      <c r="B497" s="2">
        <v>310003262</v>
      </c>
      <c r="C497" s="1" t="s">
        <v>76</v>
      </c>
      <c r="D497" s="1" t="s">
        <v>121</v>
      </c>
      <c r="E497" s="12">
        <f>_xlfn.IFNA(VLOOKUP($B497,'FST OMT'!$C:$Y,$A497,0),0)</f>
        <v>0</v>
      </c>
      <c r="F497" s="12">
        <f>_xlfn.IFNA(VLOOKUP($B497,'FST CV'!$C:$Y,$A497,0),0)</f>
        <v>0</v>
      </c>
      <c r="G497" s="12">
        <f>_xlfn.IFNA(VLOOKUP($B497,'FST TT'!$C:$Y,$A497,0),0)</f>
        <v>0</v>
      </c>
      <c r="I497" s="4">
        <f>_xlfn.IFNA(VLOOKUP($B497,'FST OMT'!$C:$X,21,0),0)</f>
        <v>0</v>
      </c>
      <c r="J497" s="4">
        <f>_xlfn.IFNA(VLOOKUP($B497,'FST CV'!$C:$X,21,0),0)</f>
        <v>0</v>
      </c>
      <c r="K497" s="4">
        <f>_xlfn.IFNA(VLOOKUP($B497,'FST TT'!$C:$X,21,0),0)</f>
        <v>0</v>
      </c>
      <c r="N497" s="34">
        <f>VLOOKUP(B497,Master_Item!B:I,8,0)</f>
        <v>9.120000000000001</v>
      </c>
      <c r="O497" s="4">
        <f t="shared" si="102"/>
        <v>0</v>
      </c>
      <c r="P497" s="4">
        <f t="shared" si="103"/>
        <v>0</v>
      </c>
      <c r="Q497" s="4">
        <f t="shared" si="104"/>
        <v>0</v>
      </c>
      <c r="R497" s="4">
        <f t="shared" si="105"/>
        <v>0</v>
      </c>
      <c r="S497" s="4">
        <f t="shared" si="106"/>
        <v>0</v>
      </c>
      <c r="T497" s="4">
        <f t="shared" si="107"/>
        <v>0</v>
      </c>
      <c r="U497" s="4">
        <f t="shared" si="108"/>
        <v>0</v>
      </c>
      <c r="V497" s="4">
        <f t="shared" si="109"/>
        <v>0</v>
      </c>
      <c r="W497" s="4">
        <f t="shared" si="110"/>
        <v>0</v>
      </c>
      <c r="X497" s="4">
        <f t="shared" si="111"/>
        <v>0</v>
      </c>
    </row>
    <row r="498" spans="1:24">
      <c r="A498" s="13">
        <v>13</v>
      </c>
      <c r="B498" s="2">
        <v>310003262</v>
      </c>
      <c r="C498" s="1" t="s">
        <v>76</v>
      </c>
      <c r="D498" s="1" t="s">
        <v>122</v>
      </c>
      <c r="E498" s="12">
        <f>_xlfn.IFNA(VLOOKUP($B498,'FST OMT'!$C:$Y,$A498,0),0)</f>
        <v>0</v>
      </c>
      <c r="F498" s="12">
        <f>_xlfn.IFNA(VLOOKUP($B498,'FST CV'!$C:$Y,$A498,0),0)</f>
        <v>0</v>
      </c>
      <c r="G498" s="12">
        <f>_xlfn.IFNA(VLOOKUP($B498,'FST TT'!$C:$Y,$A498,0),0)</f>
        <v>0</v>
      </c>
      <c r="I498" s="4">
        <f>_xlfn.IFNA(VLOOKUP($B498,'FST OMT'!$C:$X,22,0),0)</f>
        <v>0</v>
      </c>
      <c r="J498" s="4">
        <f>_xlfn.IFNA(VLOOKUP($B498,'FST CV'!$C:$X,22,0),0)</f>
        <v>0</v>
      </c>
      <c r="K498" s="4">
        <f>_xlfn.IFNA(VLOOKUP($B498,'FST TT'!$C:$X,22,0),0)</f>
        <v>0</v>
      </c>
      <c r="N498" s="34">
        <f>VLOOKUP(B498,Master_Item!B:I,8,0)</f>
        <v>9.120000000000001</v>
      </c>
      <c r="O498" s="4">
        <f t="shared" si="102"/>
        <v>0</v>
      </c>
      <c r="P498" s="4">
        <f t="shared" si="103"/>
        <v>0</v>
      </c>
      <c r="Q498" s="4">
        <f t="shared" si="104"/>
        <v>0</v>
      </c>
      <c r="R498" s="4">
        <f t="shared" si="105"/>
        <v>0</v>
      </c>
      <c r="S498" s="4">
        <f t="shared" si="106"/>
        <v>0</v>
      </c>
      <c r="T498" s="4">
        <f t="shared" si="107"/>
        <v>0</v>
      </c>
      <c r="U498" s="4">
        <f t="shared" si="108"/>
        <v>0</v>
      </c>
      <c r="V498" s="4">
        <f t="shared" si="109"/>
        <v>0</v>
      </c>
      <c r="W498" s="4">
        <f t="shared" si="110"/>
        <v>0</v>
      </c>
      <c r="X498" s="4">
        <f t="shared" si="111"/>
        <v>0</v>
      </c>
    </row>
    <row r="499" spans="1:24">
      <c r="A499" s="13">
        <v>11</v>
      </c>
      <c r="B499" s="2">
        <v>310003262</v>
      </c>
      <c r="C499" s="1" t="s">
        <v>76</v>
      </c>
      <c r="D499" s="1" t="s">
        <v>123</v>
      </c>
      <c r="H499" s="4">
        <f>_xlfn.IFNA(VLOOKUP(B499,'FST MT'!A:M,$A499,0),0)</f>
        <v>0</v>
      </c>
      <c r="I499" s="1"/>
      <c r="J499" s="1"/>
      <c r="K499" s="1"/>
      <c r="L499" s="4">
        <f>_xlfn.IFNA(VLOOKUP(B499,'FST MT'!C:BP,66,0),0)</f>
        <v>0</v>
      </c>
      <c r="N499" s="34">
        <f>VLOOKUP(B499,Master_Item!B:I,8,0)</f>
        <v>9.120000000000001</v>
      </c>
      <c r="O499" s="4">
        <f t="shared" si="102"/>
        <v>0</v>
      </c>
      <c r="P499" s="4">
        <f t="shared" si="103"/>
        <v>0</v>
      </c>
      <c r="Q499" s="4">
        <f t="shared" si="104"/>
        <v>0</v>
      </c>
      <c r="R499" s="4">
        <f t="shared" si="105"/>
        <v>0</v>
      </c>
      <c r="S499" s="4">
        <f t="shared" si="106"/>
        <v>0</v>
      </c>
      <c r="T499" s="4">
        <f t="shared" si="107"/>
        <v>0</v>
      </c>
      <c r="U499" s="4">
        <f t="shared" si="108"/>
        <v>0</v>
      </c>
      <c r="V499" s="4">
        <f t="shared" si="109"/>
        <v>0</v>
      </c>
      <c r="W499" s="4">
        <f t="shared" si="110"/>
        <v>0</v>
      </c>
      <c r="X499" s="4">
        <f t="shared" si="111"/>
        <v>0</v>
      </c>
    </row>
    <row r="500" spans="1:24">
      <c r="A500" s="13">
        <v>6</v>
      </c>
      <c r="B500" s="2">
        <v>310003263</v>
      </c>
      <c r="C500" s="1" t="s">
        <v>78</v>
      </c>
      <c r="D500" s="1" t="s">
        <v>115</v>
      </c>
      <c r="E500" s="12">
        <f>_xlfn.IFNA(VLOOKUP($B500,'FST OMT'!$C:$Y,$A500,0),0)</f>
        <v>0</v>
      </c>
      <c r="F500" s="12">
        <f>_xlfn.IFNA(VLOOKUP($B500,'FST CV'!$C:$Y,$A500,0),0)</f>
        <v>0</v>
      </c>
      <c r="G500" s="12">
        <f>_xlfn.IFNA(VLOOKUP($B500,'FST TT'!$C:$Y,$A500,0),0)</f>
        <v>0</v>
      </c>
      <c r="I500" s="4">
        <f>_xlfn.IFNA(VLOOKUP($B500,'FST OMT'!$C:$X,15,0),0)</f>
        <v>0</v>
      </c>
      <c r="J500" s="4">
        <f>_xlfn.IFNA(VLOOKUP($B500,'FST CV'!$C:$X,15,0),0)</f>
        <v>0</v>
      </c>
      <c r="K500" s="4">
        <f>_xlfn.IFNA(VLOOKUP($B500,'FST TT'!$C:$X,15,0),0)</f>
        <v>0</v>
      </c>
      <c r="N500" s="34">
        <f>VLOOKUP(B500,Master_Item!B:I,8,0)</f>
        <v>8.3999999999999986</v>
      </c>
      <c r="O500" s="4">
        <f t="shared" si="102"/>
        <v>0</v>
      </c>
      <c r="P500" s="4">
        <f t="shared" si="103"/>
        <v>0</v>
      </c>
      <c r="Q500" s="4">
        <f t="shared" si="104"/>
        <v>0</v>
      </c>
      <c r="R500" s="4">
        <f t="shared" si="105"/>
        <v>0</v>
      </c>
      <c r="S500" s="4">
        <f t="shared" si="106"/>
        <v>0</v>
      </c>
      <c r="T500" s="4">
        <f t="shared" si="107"/>
        <v>0</v>
      </c>
      <c r="U500" s="4">
        <f t="shared" si="108"/>
        <v>0</v>
      </c>
      <c r="V500" s="4">
        <f t="shared" si="109"/>
        <v>0</v>
      </c>
      <c r="W500" s="4">
        <f t="shared" si="110"/>
        <v>0</v>
      </c>
      <c r="X500" s="4">
        <f t="shared" si="111"/>
        <v>0</v>
      </c>
    </row>
    <row r="501" spans="1:24">
      <c r="A501" s="13">
        <v>7</v>
      </c>
      <c r="B501" s="2">
        <v>310003263</v>
      </c>
      <c r="C501" s="1" t="s">
        <v>78</v>
      </c>
      <c r="D501" s="1" t="s">
        <v>116</v>
      </c>
      <c r="E501" s="12">
        <f>_xlfn.IFNA(VLOOKUP($B501,'FST OMT'!$C:$Y,$A501,0),0)</f>
        <v>0</v>
      </c>
      <c r="F501" s="12">
        <f>_xlfn.IFNA(VLOOKUP($B501,'FST CV'!$C:$Y,$A501,0),0)</f>
        <v>0</v>
      </c>
      <c r="G501" s="12">
        <f>_xlfn.IFNA(VLOOKUP($B501,'FST TT'!$C:$Y,$A501,0),0)</f>
        <v>0</v>
      </c>
      <c r="I501" s="4">
        <f>_xlfn.IFNA(VLOOKUP($B501,'FST OMT'!$C:$X,16,0),0)</f>
        <v>0</v>
      </c>
      <c r="J501" s="4">
        <f>_xlfn.IFNA(VLOOKUP($B501,'FST CV'!$C:$X,16,0),0)</f>
        <v>0</v>
      </c>
      <c r="K501" s="4">
        <f>_xlfn.IFNA(VLOOKUP($B501,'FST TT'!$C:$X,16,0),0)</f>
        <v>0</v>
      </c>
      <c r="N501" s="34">
        <f>VLOOKUP(B501,Master_Item!B:I,8,0)</f>
        <v>8.3999999999999986</v>
      </c>
      <c r="O501" s="4">
        <f t="shared" si="102"/>
        <v>0</v>
      </c>
      <c r="P501" s="4">
        <f t="shared" si="103"/>
        <v>0</v>
      </c>
      <c r="Q501" s="4">
        <f t="shared" si="104"/>
        <v>0</v>
      </c>
      <c r="R501" s="4">
        <f t="shared" si="105"/>
        <v>0</v>
      </c>
      <c r="S501" s="4">
        <f t="shared" si="106"/>
        <v>0</v>
      </c>
      <c r="T501" s="4">
        <f t="shared" si="107"/>
        <v>0</v>
      </c>
      <c r="U501" s="4">
        <f t="shared" si="108"/>
        <v>0</v>
      </c>
      <c r="V501" s="4">
        <f t="shared" si="109"/>
        <v>0</v>
      </c>
      <c r="W501" s="4">
        <f t="shared" si="110"/>
        <v>0</v>
      </c>
      <c r="X501" s="4">
        <f t="shared" si="111"/>
        <v>0</v>
      </c>
    </row>
    <row r="502" spans="1:24">
      <c r="A502" s="13">
        <v>8</v>
      </c>
      <c r="B502" s="2">
        <v>310003263</v>
      </c>
      <c r="C502" s="1" t="s">
        <v>78</v>
      </c>
      <c r="D502" s="1" t="s">
        <v>117</v>
      </c>
      <c r="E502" s="12">
        <f>_xlfn.IFNA(VLOOKUP($B502,'FST OMT'!$C:$Y,$A502,0),0)</f>
        <v>0</v>
      </c>
      <c r="F502" s="12">
        <f>_xlfn.IFNA(VLOOKUP($B502,'FST CV'!$C:$Y,$A502,0),0)</f>
        <v>0</v>
      </c>
      <c r="G502" s="12">
        <f>_xlfn.IFNA(VLOOKUP($B502,'FST TT'!$C:$Y,$A502,0),0)</f>
        <v>0</v>
      </c>
      <c r="I502" s="4">
        <f>_xlfn.IFNA(VLOOKUP($B502,'FST OMT'!$C:$X,17,0),0)</f>
        <v>0</v>
      </c>
      <c r="J502" s="4">
        <f>_xlfn.IFNA(VLOOKUP($B502,'FST CV'!$C:$X,17,0),0)</f>
        <v>0</v>
      </c>
      <c r="K502" s="4">
        <f>_xlfn.IFNA(VLOOKUP($B502,'FST TT'!$C:$X,17,0),0)</f>
        <v>0</v>
      </c>
      <c r="N502" s="34">
        <f>VLOOKUP(B502,Master_Item!B:I,8,0)</f>
        <v>8.3999999999999986</v>
      </c>
      <c r="O502" s="4">
        <f t="shared" si="102"/>
        <v>0</v>
      </c>
      <c r="P502" s="4">
        <f t="shared" si="103"/>
        <v>0</v>
      </c>
      <c r="Q502" s="4">
        <f t="shared" si="104"/>
        <v>0</v>
      </c>
      <c r="R502" s="4">
        <f t="shared" si="105"/>
        <v>0</v>
      </c>
      <c r="S502" s="4">
        <f t="shared" si="106"/>
        <v>0</v>
      </c>
      <c r="T502" s="4">
        <f t="shared" si="107"/>
        <v>0</v>
      </c>
      <c r="U502" s="4">
        <f t="shared" si="108"/>
        <v>0</v>
      </c>
      <c r="V502" s="4">
        <f t="shared" si="109"/>
        <v>0</v>
      </c>
      <c r="W502" s="4">
        <f t="shared" si="110"/>
        <v>0</v>
      </c>
      <c r="X502" s="4">
        <f t="shared" si="111"/>
        <v>0</v>
      </c>
    </row>
    <row r="503" spans="1:24">
      <c r="A503" s="13">
        <v>9</v>
      </c>
      <c r="B503" s="2">
        <v>310003263</v>
      </c>
      <c r="C503" s="1" t="s">
        <v>78</v>
      </c>
      <c r="D503" s="1" t="s">
        <v>118</v>
      </c>
      <c r="E503" s="12">
        <f>_xlfn.IFNA(VLOOKUP($B503,'FST OMT'!$C:$Y,$A503,0),0)</f>
        <v>0</v>
      </c>
      <c r="F503" s="12">
        <f>_xlfn.IFNA(VLOOKUP($B503,'FST CV'!$C:$Y,$A503,0),0)</f>
        <v>0</v>
      </c>
      <c r="G503" s="12">
        <f>_xlfn.IFNA(VLOOKUP($B503,'FST TT'!$C:$Y,$A503,0),0)</f>
        <v>0</v>
      </c>
      <c r="I503" s="4">
        <f>_xlfn.IFNA(VLOOKUP($B503,'FST OMT'!$C:$X,18,0),0)</f>
        <v>0</v>
      </c>
      <c r="J503" s="4">
        <f>_xlfn.IFNA(VLOOKUP($B503,'FST CV'!$C:$X,18,0),0)</f>
        <v>0</v>
      </c>
      <c r="K503" s="4">
        <f>_xlfn.IFNA(VLOOKUP($B503,'FST TT'!$C:$X,18,0),0)</f>
        <v>0</v>
      </c>
      <c r="N503" s="34">
        <f>VLOOKUP(B503,Master_Item!B:I,8,0)</f>
        <v>8.3999999999999986</v>
      </c>
      <c r="O503" s="4">
        <f t="shared" si="102"/>
        <v>0</v>
      </c>
      <c r="P503" s="4">
        <f t="shared" si="103"/>
        <v>0</v>
      </c>
      <c r="Q503" s="4">
        <f t="shared" si="104"/>
        <v>0</v>
      </c>
      <c r="R503" s="4">
        <f t="shared" si="105"/>
        <v>0</v>
      </c>
      <c r="S503" s="4">
        <f t="shared" si="106"/>
        <v>0</v>
      </c>
      <c r="T503" s="4">
        <f t="shared" si="107"/>
        <v>0</v>
      </c>
      <c r="U503" s="4">
        <f t="shared" si="108"/>
        <v>0</v>
      </c>
      <c r="V503" s="4">
        <f t="shared" si="109"/>
        <v>0</v>
      </c>
      <c r="W503" s="4">
        <f t="shared" si="110"/>
        <v>0</v>
      </c>
      <c r="X503" s="4">
        <f t="shared" si="111"/>
        <v>0</v>
      </c>
    </row>
    <row r="504" spans="1:24">
      <c r="A504" s="13">
        <v>10</v>
      </c>
      <c r="B504" s="2">
        <v>310003263</v>
      </c>
      <c r="C504" s="1" t="s">
        <v>78</v>
      </c>
      <c r="D504" s="1" t="s">
        <v>119</v>
      </c>
      <c r="E504" s="12">
        <f>_xlfn.IFNA(VLOOKUP($B504,'FST OMT'!$C:$Y,$A504,0),0)</f>
        <v>0</v>
      </c>
      <c r="F504" s="12">
        <f>_xlfn.IFNA(VLOOKUP($B504,'FST CV'!$C:$Y,$A504,0),0)</f>
        <v>0</v>
      </c>
      <c r="G504" s="12">
        <f>_xlfn.IFNA(VLOOKUP($B504,'FST TT'!$C:$Y,$A504,0),0)</f>
        <v>0</v>
      </c>
      <c r="I504" s="4">
        <f>_xlfn.IFNA(VLOOKUP($B504,'FST OMT'!$C:$X,19,0),0)</f>
        <v>0</v>
      </c>
      <c r="J504" s="4">
        <f>_xlfn.IFNA(VLOOKUP($B504,'FST CV'!$C:$X,19,0),0)</f>
        <v>0</v>
      </c>
      <c r="K504" s="4">
        <f>_xlfn.IFNA(VLOOKUP($B504,'FST TT'!$C:$X,19,0),0)</f>
        <v>0</v>
      </c>
      <c r="N504" s="34">
        <f>VLOOKUP(B504,Master_Item!B:I,8,0)</f>
        <v>8.3999999999999986</v>
      </c>
      <c r="O504" s="4">
        <f t="shared" si="102"/>
        <v>0</v>
      </c>
      <c r="P504" s="4">
        <f t="shared" si="103"/>
        <v>0</v>
      </c>
      <c r="Q504" s="4">
        <f t="shared" si="104"/>
        <v>0</v>
      </c>
      <c r="R504" s="4">
        <f t="shared" si="105"/>
        <v>0</v>
      </c>
      <c r="S504" s="4">
        <f t="shared" si="106"/>
        <v>0</v>
      </c>
      <c r="T504" s="4">
        <f t="shared" si="107"/>
        <v>0</v>
      </c>
      <c r="U504" s="4">
        <f t="shared" si="108"/>
        <v>0</v>
      </c>
      <c r="V504" s="4">
        <f t="shared" si="109"/>
        <v>0</v>
      </c>
      <c r="W504" s="4">
        <f t="shared" si="110"/>
        <v>0</v>
      </c>
      <c r="X504" s="4">
        <f t="shared" si="111"/>
        <v>0</v>
      </c>
    </row>
    <row r="505" spans="1:24">
      <c r="A505" s="13">
        <v>11</v>
      </c>
      <c r="B505" s="2">
        <v>310003263</v>
      </c>
      <c r="C505" s="1" t="s">
        <v>78</v>
      </c>
      <c r="D505" s="1" t="s">
        <v>120</v>
      </c>
      <c r="E505" s="12">
        <f>_xlfn.IFNA(VLOOKUP($B505,'FST OMT'!$C:$Y,$A505,0),0)</f>
        <v>0</v>
      </c>
      <c r="F505" s="12">
        <f>_xlfn.IFNA(VLOOKUP($B505,'FST CV'!$C:$Y,$A505,0),0)</f>
        <v>0</v>
      </c>
      <c r="G505" s="12">
        <f>_xlfn.IFNA(VLOOKUP($B505,'FST TT'!$C:$Y,$A505,0),0)</f>
        <v>0</v>
      </c>
      <c r="I505" s="4">
        <f>_xlfn.IFNA(VLOOKUP($B505,'FST OMT'!$C:$X,20,0),0)</f>
        <v>0</v>
      </c>
      <c r="J505" s="4">
        <f>_xlfn.IFNA(VLOOKUP($B505,'FST CV'!$C:$X,20,0),0)</f>
        <v>0</v>
      </c>
      <c r="K505" s="4">
        <f>_xlfn.IFNA(VLOOKUP($B505,'FST TT'!$C:$X,20,0),0)</f>
        <v>0</v>
      </c>
      <c r="N505" s="34">
        <f>VLOOKUP(B505,Master_Item!B:I,8,0)</f>
        <v>8.3999999999999986</v>
      </c>
      <c r="O505" s="4">
        <f t="shared" si="102"/>
        <v>0</v>
      </c>
      <c r="P505" s="4">
        <f t="shared" si="103"/>
        <v>0</v>
      </c>
      <c r="Q505" s="4">
        <f t="shared" si="104"/>
        <v>0</v>
      </c>
      <c r="R505" s="4">
        <f t="shared" si="105"/>
        <v>0</v>
      </c>
      <c r="S505" s="4">
        <f t="shared" si="106"/>
        <v>0</v>
      </c>
      <c r="T505" s="4">
        <f t="shared" si="107"/>
        <v>0</v>
      </c>
      <c r="U505" s="4">
        <f t="shared" si="108"/>
        <v>0</v>
      </c>
      <c r="V505" s="4">
        <f t="shared" si="109"/>
        <v>0</v>
      </c>
      <c r="W505" s="4">
        <f t="shared" si="110"/>
        <v>0</v>
      </c>
      <c r="X505" s="4">
        <f t="shared" si="111"/>
        <v>0</v>
      </c>
    </row>
    <row r="506" spans="1:24">
      <c r="A506" s="13">
        <v>12</v>
      </c>
      <c r="B506" s="2">
        <v>310003263</v>
      </c>
      <c r="C506" s="1" t="s">
        <v>78</v>
      </c>
      <c r="D506" s="1" t="s">
        <v>121</v>
      </c>
      <c r="E506" s="12">
        <f>_xlfn.IFNA(VLOOKUP($B506,'FST OMT'!$C:$Y,$A506,0),0)</f>
        <v>0</v>
      </c>
      <c r="F506" s="12">
        <f>_xlfn.IFNA(VLOOKUP($B506,'FST CV'!$C:$Y,$A506,0),0)</f>
        <v>0</v>
      </c>
      <c r="G506" s="12">
        <f>_xlfn.IFNA(VLOOKUP($B506,'FST TT'!$C:$Y,$A506,0),0)</f>
        <v>0</v>
      </c>
      <c r="I506" s="4">
        <f>_xlfn.IFNA(VLOOKUP($B506,'FST OMT'!$C:$X,21,0),0)</f>
        <v>0</v>
      </c>
      <c r="J506" s="4">
        <f>_xlfn.IFNA(VLOOKUP($B506,'FST CV'!$C:$X,21,0),0)</f>
        <v>0</v>
      </c>
      <c r="K506" s="4">
        <f>_xlfn.IFNA(VLOOKUP($B506,'FST TT'!$C:$X,21,0),0)</f>
        <v>0</v>
      </c>
      <c r="N506" s="34">
        <f>VLOOKUP(B506,Master_Item!B:I,8,0)</f>
        <v>8.3999999999999986</v>
      </c>
      <c r="O506" s="4">
        <f t="shared" si="102"/>
        <v>0</v>
      </c>
      <c r="P506" s="4">
        <f t="shared" si="103"/>
        <v>0</v>
      </c>
      <c r="Q506" s="4">
        <f t="shared" si="104"/>
        <v>0</v>
      </c>
      <c r="R506" s="4">
        <f t="shared" si="105"/>
        <v>0</v>
      </c>
      <c r="S506" s="4">
        <f t="shared" si="106"/>
        <v>0</v>
      </c>
      <c r="T506" s="4">
        <f t="shared" si="107"/>
        <v>0</v>
      </c>
      <c r="U506" s="4">
        <f t="shared" si="108"/>
        <v>0</v>
      </c>
      <c r="V506" s="4">
        <f t="shared" si="109"/>
        <v>0</v>
      </c>
      <c r="W506" s="4">
        <f t="shared" si="110"/>
        <v>0</v>
      </c>
      <c r="X506" s="4">
        <f t="shared" si="111"/>
        <v>0</v>
      </c>
    </row>
    <row r="507" spans="1:24">
      <c r="A507" s="13">
        <v>13</v>
      </c>
      <c r="B507" s="2">
        <v>310003263</v>
      </c>
      <c r="C507" s="1" t="s">
        <v>78</v>
      </c>
      <c r="D507" s="1" t="s">
        <v>122</v>
      </c>
      <c r="E507" s="12">
        <f>_xlfn.IFNA(VLOOKUP($B507,'FST OMT'!$C:$Y,$A507,0),0)</f>
        <v>0</v>
      </c>
      <c r="F507" s="12">
        <f>_xlfn.IFNA(VLOOKUP($B507,'FST CV'!$C:$Y,$A507,0),0)</f>
        <v>0</v>
      </c>
      <c r="G507" s="12">
        <f>_xlfn.IFNA(VLOOKUP($B507,'FST TT'!$C:$Y,$A507,0),0)</f>
        <v>0</v>
      </c>
      <c r="I507" s="4">
        <f>_xlfn.IFNA(VLOOKUP($B507,'FST OMT'!$C:$X,22,0),0)</f>
        <v>0</v>
      </c>
      <c r="J507" s="4">
        <f>_xlfn.IFNA(VLOOKUP($B507,'FST CV'!$C:$X,22,0),0)</f>
        <v>0</v>
      </c>
      <c r="K507" s="4">
        <f>_xlfn.IFNA(VLOOKUP($B507,'FST TT'!$C:$X,22,0),0)</f>
        <v>0</v>
      </c>
      <c r="N507" s="34">
        <f>VLOOKUP(B507,Master_Item!B:I,8,0)</f>
        <v>8.3999999999999986</v>
      </c>
      <c r="O507" s="4">
        <f t="shared" si="102"/>
        <v>0</v>
      </c>
      <c r="P507" s="4">
        <f t="shared" si="103"/>
        <v>0</v>
      </c>
      <c r="Q507" s="4">
        <f t="shared" si="104"/>
        <v>0</v>
      </c>
      <c r="R507" s="4">
        <f t="shared" si="105"/>
        <v>0</v>
      </c>
      <c r="S507" s="4">
        <f t="shared" si="106"/>
        <v>0</v>
      </c>
      <c r="T507" s="4">
        <f t="shared" si="107"/>
        <v>0</v>
      </c>
      <c r="U507" s="4">
        <f t="shared" si="108"/>
        <v>0</v>
      </c>
      <c r="V507" s="4">
        <f t="shared" si="109"/>
        <v>0</v>
      </c>
      <c r="W507" s="4">
        <f t="shared" si="110"/>
        <v>0</v>
      </c>
      <c r="X507" s="4">
        <f t="shared" si="111"/>
        <v>0</v>
      </c>
    </row>
    <row r="508" spans="1:24">
      <c r="A508" s="13">
        <v>11</v>
      </c>
      <c r="B508" s="2">
        <v>310003263</v>
      </c>
      <c r="C508" s="1" t="s">
        <v>78</v>
      </c>
      <c r="D508" s="1" t="s">
        <v>123</v>
      </c>
      <c r="H508" s="4">
        <f>_xlfn.IFNA(VLOOKUP(B508,'FST MT'!A:M,$A508,0),0)</f>
        <v>0</v>
      </c>
      <c r="I508" s="1"/>
      <c r="J508" s="1"/>
      <c r="K508" s="1"/>
      <c r="L508" s="4">
        <f>_xlfn.IFNA(VLOOKUP(B508,'FST MT'!C:BP,66,0),0)</f>
        <v>0</v>
      </c>
      <c r="N508" s="34">
        <f>VLOOKUP(B508,Master_Item!B:I,8,0)</f>
        <v>8.3999999999999986</v>
      </c>
      <c r="O508" s="4">
        <f t="shared" si="102"/>
        <v>0</v>
      </c>
      <c r="P508" s="4">
        <f t="shared" si="103"/>
        <v>0</v>
      </c>
      <c r="Q508" s="4">
        <f t="shared" si="104"/>
        <v>0</v>
      </c>
      <c r="R508" s="4">
        <f t="shared" si="105"/>
        <v>0</v>
      </c>
      <c r="S508" s="4">
        <f t="shared" si="106"/>
        <v>0</v>
      </c>
      <c r="T508" s="4">
        <f t="shared" si="107"/>
        <v>0</v>
      </c>
      <c r="U508" s="4">
        <f t="shared" si="108"/>
        <v>0</v>
      </c>
      <c r="V508" s="4">
        <f t="shared" si="109"/>
        <v>0</v>
      </c>
      <c r="W508" s="4">
        <f t="shared" si="110"/>
        <v>0</v>
      </c>
      <c r="X508" s="4">
        <f t="shared" si="111"/>
        <v>0</v>
      </c>
    </row>
    <row r="509" spans="1:24">
      <c r="A509" s="13">
        <v>6</v>
      </c>
      <c r="B509" s="2">
        <v>310003164</v>
      </c>
      <c r="C509" s="1" t="s">
        <v>80</v>
      </c>
      <c r="D509" s="1" t="s">
        <v>115</v>
      </c>
      <c r="E509" s="12">
        <f>_xlfn.IFNA(VLOOKUP($B509,'FST OMT'!$C:$Y,$A509,0),0)</f>
        <v>0</v>
      </c>
      <c r="F509" s="12">
        <f>_xlfn.IFNA(VLOOKUP($B509,'FST CV'!$C:$Y,$A509,0),0)</f>
        <v>0</v>
      </c>
      <c r="G509" s="12">
        <f>_xlfn.IFNA(VLOOKUP($B509,'FST TT'!$C:$Y,$A509,0),0)</f>
        <v>0</v>
      </c>
      <c r="I509" s="4">
        <f>_xlfn.IFNA(VLOOKUP($B509,'FST OMT'!$C:$X,15,0),0)</f>
        <v>0</v>
      </c>
      <c r="J509" s="4">
        <f>_xlfn.IFNA(VLOOKUP($B509,'FST CV'!$C:$X,15,0),0)</f>
        <v>0</v>
      </c>
      <c r="K509" s="4">
        <f>_xlfn.IFNA(VLOOKUP($B509,'FST TT'!$C:$X,15,0),0)</f>
        <v>0</v>
      </c>
      <c r="N509" s="34">
        <f>VLOOKUP(B509,Master_Item!B:I,8,0)</f>
        <v>9.6000000000000014</v>
      </c>
      <c r="O509" s="4">
        <f t="shared" si="102"/>
        <v>0</v>
      </c>
      <c r="P509" s="4">
        <f t="shared" si="103"/>
        <v>0</v>
      </c>
      <c r="Q509" s="4">
        <f t="shared" si="104"/>
        <v>0</v>
      </c>
      <c r="R509" s="4">
        <f t="shared" si="105"/>
        <v>0</v>
      </c>
      <c r="S509" s="4">
        <f t="shared" si="106"/>
        <v>0</v>
      </c>
      <c r="T509" s="4">
        <f t="shared" si="107"/>
        <v>0</v>
      </c>
      <c r="U509" s="4">
        <f t="shared" si="108"/>
        <v>0</v>
      </c>
      <c r="V509" s="4">
        <f t="shared" si="109"/>
        <v>0</v>
      </c>
      <c r="W509" s="4">
        <f t="shared" si="110"/>
        <v>0</v>
      </c>
      <c r="X509" s="4">
        <f t="shared" si="111"/>
        <v>0</v>
      </c>
    </row>
    <row r="510" spans="1:24">
      <c r="A510" s="13">
        <v>7</v>
      </c>
      <c r="B510" s="2">
        <v>310003164</v>
      </c>
      <c r="C510" s="1" t="s">
        <v>80</v>
      </c>
      <c r="D510" s="1" t="s">
        <v>116</v>
      </c>
      <c r="E510" s="12">
        <f>_xlfn.IFNA(VLOOKUP($B510,'FST OMT'!$C:$Y,$A510,0),0)</f>
        <v>0</v>
      </c>
      <c r="F510" s="12">
        <f>_xlfn.IFNA(VLOOKUP($B510,'FST CV'!$C:$Y,$A510,0),0)</f>
        <v>0</v>
      </c>
      <c r="G510" s="12">
        <f>_xlfn.IFNA(VLOOKUP($B510,'FST TT'!$C:$Y,$A510,0),0)</f>
        <v>0</v>
      </c>
      <c r="I510" s="4">
        <f>_xlfn.IFNA(VLOOKUP($B510,'FST OMT'!$C:$X,16,0),0)</f>
        <v>0</v>
      </c>
      <c r="J510" s="4">
        <f>_xlfn.IFNA(VLOOKUP($B510,'FST CV'!$C:$X,16,0),0)</f>
        <v>0</v>
      </c>
      <c r="K510" s="4">
        <f>_xlfn.IFNA(VLOOKUP($B510,'FST TT'!$C:$X,16,0),0)</f>
        <v>0</v>
      </c>
      <c r="N510" s="34">
        <f>VLOOKUP(B510,Master_Item!B:I,8,0)</f>
        <v>9.6000000000000014</v>
      </c>
      <c r="O510" s="4">
        <f t="shared" si="102"/>
        <v>0</v>
      </c>
      <c r="P510" s="4">
        <f t="shared" si="103"/>
        <v>0</v>
      </c>
      <c r="Q510" s="4">
        <f t="shared" si="104"/>
        <v>0</v>
      </c>
      <c r="R510" s="4">
        <f t="shared" si="105"/>
        <v>0</v>
      </c>
      <c r="S510" s="4">
        <f t="shared" si="106"/>
        <v>0</v>
      </c>
      <c r="T510" s="4">
        <f t="shared" si="107"/>
        <v>0</v>
      </c>
      <c r="U510" s="4">
        <f t="shared" si="108"/>
        <v>0</v>
      </c>
      <c r="V510" s="4">
        <f t="shared" si="109"/>
        <v>0</v>
      </c>
      <c r="W510" s="4">
        <f t="shared" si="110"/>
        <v>0</v>
      </c>
      <c r="X510" s="4">
        <f t="shared" si="111"/>
        <v>0</v>
      </c>
    </row>
    <row r="511" spans="1:24">
      <c r="A511" s="13">
        <v>8</v>
      </c>
      <c r="B511" s="2">
        <v>310003164</v>
      </c>
      <c r="C511" s="1" t="s">
        <v>80</v>
      </c>
      <c r="D511" s="1" t="s">
        <v>117</v>
      </c>
      <c r="E511" s="12">
        <f>_xlfn.IFNA(VLOOKUP($B511,'FST OMT'!$C:$Y,$A511,0),0)</f>
        <v>0</v>
      </c>
      <c r="F511" s="12">
        <f>_xlfn.IFNA(VLOOKUP($B511,'FST CV'!$C:$Y,$A511,0),0)</f>
        <v>0</v>
      </c>
      <c r="G511" s="12">
        <f>_xlfn.IFNA(VLOOKUP($B511,'FST TT'!$C:$Y,$A511,0),0)</f>
        <v>0</v>
      </c>
      <c r="I511" s="4">
        <f>_xlfn.IFNA(VLOOKUP($B511,'FST OMT'!$C:$X,17,0),0)</f>
        <v>0</v>
      </c>
      <c r="J511" s="4">
        <f>_xlfn.IFNA(VLOOKUP($B511,'FST CV'!$C:$X,17,0),0)</f>
        <v>0</v>
      </c>
      <c r="K511" s="4">
        <f>_xlfn.IFNA(VLOOKUP($B511,'FST TT'!$C:$X,17,0),0)</f>
        <v>0</v>
      </c>
      <c r="N511" s="34">
        <f>VLOOKUP(B511,Master_Item!B:I,8,0)</f>
        <v>9.6000000000000014</v>
      </c>
      <c r="O511" s="4">
        <f t="shared" si="102"/>
        <v>0</v>
      </c>
      <c r="P511" s="4">
        <f t="shared" si="103"/>
        <v>0</v>
      </c>
      <c r="Q511" s="4">
        <f t="shared" si="104"/>
        <v>0</v>
      </c>
      <c r="R511" s="4">
        <f t="shared" si="105"/>
        <v>0</v>
      </c>
      <c r="S511" s="4">
        <f t="shared" si="106"/>
        <v>0</v>
      </c>
      <c r="T511" s="4">
        <f t="shared" si="107"/>
        <v>0</v>
      </c>
      <c r="U511" s="4">
        <f t="shared" si="108"/>
        <v>0</v>
      </c>
      <c r="V511" s="4">
        <f t="shared" si="109"/>
        <v>0</v>
      </c>
      <c r="W511" s="4">
        <f t="shared" si="110"/>
        <v>0</v>
      </c>
      <c r="X511" s="4">
        <f t="shared" si="111"/>
        <v>0</v>
      </c>
    </row>
    <row r="512" spans="1:24">
      <c r="A512" s="13">
        <v>9</v>
      </c>
      <c r="B512" s="2">
        <v>310003164</v>
      </c>
      <c r="C512" s="1" t="s">
        <v>80</v>
      </c>
      <c r="D512" s="1" t="s">
        <v>118</v>
      </c>
      <c r="E512" s="12">
        <f>_xlfn.IFNA(VLOOKUP($B512,'FST OMT'!$C:$Y,$A512,0),0)</f>
        <v>0</v>
      </c>
      <c r="F512" s="12">
        <f>_xlfn.IFNA(VLOOKUP($B512,'FST CV'!$C:$Y,$A512,0),0)</f>
        <v>0</v>
      </c>
      <c r="G512" s="12">
        <f>_xlfn.IFNA(VLOOKUP($B512,'FST TT'!$C:$Y,$A512,0),0)</f>
        <v>0</v>
      </c>
      <c r="I512" s="4">
        <f>_xlfn.IFNA(VLOOKUP($B512,'FST OMT'!$C:$X,18,0),0)</f>
        <v>0</v>
      </c>
      <c r="J512" s="4">
        <f>_xlfn.IFNA(VLOOKUP($B512,'FST CV'!$C:$X,18,0),0)</f>
        <v>0</v>
      </c>
      <c r="K512" s="4">
        <f>_xlfn.IFNA(VLOOKUP($B512,'FST TT'!$C:$X,18,0),0)</f>
        <v>0</v>
      </c>
      <c r="N512" s="34">
        <f>VLOOKUP(B512,Master_Item!B:I,8,0)</f>
        <v>9.6000000000000014</v>
      </c>
      <c r="O512" s="4">
        <f t="shared" si="102"/>
        <v>0</v>
      </c>
      <c r="P512" s="4">
        <f t="shared" si="103"/>
        <v>0</v>
      </c>
      <c r="Q512" s="4">
        <f t="shared" si="104"/>
        <v>0</v>
      </c>
      <c r="R512" s="4">
        <f t="shared" si="105"/>
        <v>0</v>
      </c>
      <c r="S512" s="4">
        <f t="shared" si="106"/>
        <v>0</v>
      </c>
      <c r="T512" s="4">
        <f t="shared" si="107"/>
        <v>0</v>
      </c>
      <c r="U512" s="4">
        <f t="shared" si="108"/>
        <v>0</v>
      </c>
      <c r="V512" s="4">
        <f t="shared" si="109"/>
        <v>0</v>
      </c>
      <c r="W512" s="4">
        <f t="shared" si="110"/>
        <v>0</v>
      </c>
      <c r="X512" s="4">
        <f t="shared" si="111"/>
        <v>0</v>
      </c>
    </row>
    <row r="513" spans="1:24">
      <c r="A513" s="13">
        <v>10</v>
      </c>
      <c r="B513" s="2">
        <v>310003164</v>
      </c>
      <c r="C513" s="1" t="s">
        <v>80</v>
      </c>
      <c r="D513" s="1" t="s">
        <v>119</v>
      </c>
      <c r="E513" s="12">
        <f>_xlfn.IFNA(VLOOKUP($B513,'FST OMT'!$C:$Y,$A513,0),0)</f>
        <v>0</v>
      </c>
      <c r="F513" s="12">
        <f>_xlfn.IFNA(VLOOKUP($B513,'FST CV'!$C:$Y,$A513,0),0)</f>
        <v>0</v>
      </c>
      <c r="G513" s="12">
        <f>_xlfn.IFNA(VLOOKUP($B513,'FST TT'!$C:$Y,$A513,0),0)</f>
        <v>0</v>
      </c>
      <c r="I513" s="4">
        <f>_xlfn.IFNA(VLOOKUP($B513,'FST OMT'!$C:$X,19,0),0)</f>
        <v>0</v>
      </c>
      <c r="J513" s="4">
        <f>_xlfn.IFNA(VLOOKUP($B513,'FST CV'!$C:$X,19,0),0)</f>
        <v>0</v>
      </c>
      <c r="K513" s="4">
        <f>_xlfn.IFNA(VLOOKUP($B513,'FST TT'!$C:$X,19,0),0)</f>
        <v>0</v>
      </c>
      <c r="N513" s="34">
        <f>VLOOKUP(B513,Master_Item!B:I,8,0)</f>
        <v>9.6000000000000014</v>
      </c>
      <c r="O513" s="4">
        <f t="shared" si="102"/>
        <v>0</v>
      </c>
      <c r="P513" s="4">
        <f t="shared" si="103"/>
        <v>0</v>
      </c>
      <c r="Q513" s="4">
        <f t="shared" si="104"/>
        <v>0</v>
      </c>
      <c r="R513" s="4">
        <f t="shared" si="105"/>
        <v>0</v>
      </c>
      <c r="S513" s="4">
        <f t="shared" si="106"/>
        <v>0</v>
      </c>
      <c r="T513" s="4">
        <f t="shared" si="107"/>
        <v>0</v>
      </c>
      <c r="U513" s="4">
        <f t="shared" si="108"/>
        <v>0</v>
      </c>
      <c r="V513" s="4">
        <f t="shared" si="109"/>
        <v>0</v>
      </c>
      <c r="W513" s="4">
        <f t="shared" si="110"/>
        <v>0</v>
      </c>
      <c r="X513" s="4">
        <f t="shared" si="111"/>
        <v>0</v>
      </c>
    </row>
    <row r="514" spans="1:24">
      <c r="A514" s="13">
        <v>11</v>
      </c>
      <c r="B514" s="2">
        <v>310003164</v>
      </c>
      <c r="C514" s="1" t="s">
        <v>80</v>
      </c>
      <c r="D514" s="1" t="s">
        <v>120</v>
      </c>
      <c r="E514" s="12">
        <f>_xlfn.IFNA(VLOOKUP($B514,'FST OMT'!$C:$Y,$A514,0),0)</f>
        <v>0</v>
      </c>
      <c r="F514" s="12">
        <f>_xlfn.IFNA(VLOOKUP($B514,'FST CV'!$C:$Y,$A514,0),0)</f>
        <v>0</v>
      </c>
      <c r="G514" s="12">
        <f>_xlfn.IFNA(VLOOKUP($B514,'FST TT'!$C:$Y,$A514,0),0)</f>
        <v>0</v>
      </c>
      <c r="I514" s="4">
        <f>_xlfn.IFNA(VLOOKUP($B514,'FST OMT'!$C:$X,20,0),0)</f>
        <v>0</v>
      </c>
      <c r="J514" s="4">
        <f>_xlfn.IFNA(VLOOKUP($B514,'FST CV'!$C:$X,20,0),0)</f>
        <v>0</v>
      </c>
      <c r="K514" s="4">
        <f>_xlfn.IFNA(VLOOKUP($B514,'FST TT'!$C:$X,20,0),0)</f>
        <v>0</v>
      </c>
      <c r="N514" s="34">
        <f>VLOOKUP(B514,Master_Item!B:I,8,0)</f>
        <v>9.6000000000000014</v>
      </c>
      <c r="O514" s="4">
        <f t="shared" si="102"/>
        <v>0</v>
      </c>
      <c r="P514" s="4">
        <f t="shared" si="103"/>
        <v>0</v>
      </c>
      <c r="Q514" s="4">
        <f t="shared" si="104"/>
        <v>0</v>
      </c>
      <c r="R514" s="4">
        <f t="shared" si="105"/>
        <v>0</v>
      </c>
      <c r="S514" s="4">
        <f t="shared" si="106"/>
        <v>0</v>
      </c>
      <c r="T514" s="4">
        <f t="shared" si="107"/>
        <v>0</v>
      </c>
      <c r="U514" s="4">
        <f t="shared" si="108"/>
        <v>0</v>
      </c>
      <c r="V514" s="4">
        <f t="shared" si="109"/>
        <v>0</v>
      </c>
      <c r="W514" s="4">
        <f t="shared" si="110"/>
        <v>0</v>
      </c>
      <c r="X514" s="4">
        <f t="shared" si="111"/>
        <v>0</v>
      </c>
    </row>
    <row r="515" spans="1:24">
      <c r="A515" s="13">
        <v>12</v>
      </c>
      <c r="B515" s="2">
        <v>310003164</v>
      </c>
      <c r="C515" s="1" t="s">
        <v>80</v>
      </c>
      <c r="D515" s="1" t="s">
        <v>121</v>
      </c>
      <c r="E515" s="12">
        <f>_xlfn.IFNA(VLOOKUP($B515,'FST OMT'!$C:$Y,$A515,0),0)</f>
        <v>0</v>
      </c>
      <c r="F515" s="12">
        <f>_xlfn.IFNA(VLOOKUP($B515,'FST CV'!$C:$Y,$A515,0),0)</f>
        <v>0</v>
      </c>
      <c r="G515" s="12">
        <f>_xlfn.IFNA(VLOOKUP($B515,'FST TT'!$C:$Y,$A515,0),0)</f>
        <v>0</v>
      </c>
      <c r="I515" s="4">
        <f>_xlfn.IFNA(VLOOKUP($B515,'FST OMT'!$C:$X,21,0),0)</f>
        <v>0</v>
      </c>
      <c r="J515" s="4">
        <f>_xlfn.IFNA(VLOOKUP($B515,'FST CV'!$C:$X,21,0),0)</f>
        <v>0</v>
      </c>
      <c r="K515" s="4">
        <f>_xlfn.IFNA(VLOOKUP($B515,'FST TT'!$C:$X,21,0),0)</f>
        <v>0</v>
      </c>
      <c r="N515" s="34">
        <f>VLOOKUP(B515,Master_Item!B:I,8,0)</f>
        <v>9.6000000000000014</v>
      </c>
      <c r="O515" s="4">
        <f t="shared" si="102"/>
        <v>0</v>
      </c>
      <c r="P515" s="4">
        <f t="shared" si="103"/>
        <v>0</v>
      </c>
      <c r="Q515" s="4">
        <f t="shared" si="104"/>
        <v>0</v>
      </c>
      <c r="R515" s="4">
        <f t="shared" si="105"/>
        <v>0</v>
      </c>
      <c r="S515" s="4">
        <f t="shared" si="106"/>
        <v>0</v>
      </c>
      <c r="T515" s="4">
        <f t="shared" si="107"/>
        <v>0</v>
      </c>
      <c r="U515" s="4">
        <f t="shared" si="108"/>
        <v>0</v>
      </c>
      <c r="V515" s="4">
        <f t="shared" si="109"/>
        <v>0</v>
      </c>
      <c r="W515" s="4">
        <f t="shared" si="110"/>
        <v>0</v>
      </c>
      <c r="X515" s="4">
        <f t="shared" si="111"/>
        <v>0</v>
      </c>
    </row>
    <row r="516" spans="1:24">
      <c r="A516" s="13">
        <v>13</v>
      </c>
      <c r="B516" s="2">
        <v>310003164</v>
      </c>
      <c r="C516" s="1" t="s">
        <v>80</v>
      </c>
      <c r="D516" s="1" t="s">
        <v>122</v>
      </c>
      <c r="E516" s="12">
        <f>_xlfn.IFNA(VLOOKUP($B516,'FST OMT'!$C:$Y,$A516,0),0)</f>
        <v>0</v>
      </c>
      <c r="F516" s="12">
        <f>_xlfn.IFNA(VLOOKUP($B516,'FST CV'!$C:$Y,$A516,0),0)</f>
        <v>0</v>
      </c>
      <c r="G516" s="12">
        <f>_xlfn.IFNA(VLOOKUP($B516,'FST TT'!$C:$Y,$A516,0),0)</f>
        <v>0</v>
      </c>
      <c r="I516" s="4">
        <f>_xlfn.IFNA(VLOOKUP($B516,'FST OMT'!$C:$X,22,0),0)</f>
        <v>0</v>
      </c>
      <c r="J516" s="4">
        <f>_xlfn.IFNA(VLOOKUP($B516,'FST CV'!$C:$X,22,0),0)</f>
        <v>0</v>
      </c>
      <c r="K516" s="4">
        <f>_xlfn.IFNA(VLOOKUP($B516,'FST TT'!$C:$X,22,0),0)</f>
        <v>0</v>
      </c>
      <c r="N516" s="34">
        <f>VLOOKUP(B516,Master_Item!B:I,8,0)</f>
        <v>9.6000000000000014</v>
      </c>
      <c r="O516" s="4">
        <f t="shared" si="102"/>
        <v>0</v>
      </c>
      <c r="P516" s="4">
        <f t="shared" si="103"/>
        <v>0</v>
      </c>
      <c r="Q516" s="4">
        <f t="shared" si="104"/>
        <v>0</v>
      </c>
      <c r="R516" s="4">
        <f t="shared" si="105"/>
        <v>0</v>
      </c>
      <c r="S516" s="4">
        <f t="shared" si="106"/>
        <v>0</v>
      </c>
      <c r="T516" s="4">
        <f t="shared" si="107"/>
        <v>0</v>
      </c>
      <c r="U516" s="4">
        <f t="shared" si="108"/>
        <v>0</v>
      </c>
      <c r="V516" s="4">
        <f t="shared" si="109"/>
        <v>0</v>
      </c>
      <c r="W516" s="4">
        <f t="shared" si="110"/>
        <v>0</v>
      </c>
      <c r="X516" s="4">
        <f t="shared" si="111"/>
        <v>0</v>
      </c>
    </row>
    <row r="517" spans="1:24">
      <c r="A517" s="13">
        <v>11</v>
      </c>
      <c r="B517" s="2">
        <v>310003164</v>
      </c>
      <c r="C517" s="1" t="s">
        <v>80</v>
      </c>
      <c r="D517" s="1" t="s">
        <v>123</v>
      </c>
      <c r="H517" s="4">
        <f>_xlfn.IFNA(VLOOKUP(B517,'FST MT'!A:M,$A517,0),0)</f>
        <v>0</v>
      </c>
      <c r="I517" s="1"/>
      <c r="J517" s="1"/>
      <c r="K517" s="1"/>
      <c r="L517" s="4">
        <f>_xlfn.IFNA(VLOOKUP(B517,'FST MT'!C:BP,66,0),0)</f>
        <v>0</v>
      </c>
      <c r="N517" s="34">
        <f>VLOOKUP(B517,Master_Item!B:I,8,0)</f>
        <v>9.6000000000000014</v>
      </c>
      <c r="O517" s="4">
        <f t="shared" si="102"/>
        <v>0</v>
      </c>
      <c r="P517" s="4">
        <f t="shared" si="103"/>
        <v>0</v>
      </c>
      <c r="Q517" s="4">
        <f t="shared" si="104"/>
        <v>0</v>
      </c>
      <c r="R517" s="4">
        <f t="shared" si="105"/>
        <v>0</v>
      </c>
      <c r="S517" s="4">
        <f t="shared" si="106"/>
        <v>0</v>
      </c>
      <c r="T517" s="4">
        <f t="shared" si="107"/>
        <v>0</v>
      </c>
      <c r="U517" s="4">
        <f t="shared" si="108"/>
        <v>0</v>
      </c>
      <c r="V517" s="4">
        <f t="shared" si="109"/>
        <v>0</v>
      </c>
      <c r="W517" s="4">
        <f t="shared" si="110"/>
        <v>0</v>
      </c>
      <c r="X517" s="4">
        <f t="shared" si="111"/>
        <v>0</v>
      </c>
    </row>
    <row r="518" spans="1:24">
      <c r="A518" s="13">
        <v>6</v>
      </c>
      <c r="B518" s="2">
        <v>310003165</v>
      </c>
      <c r="C518" s="1" t="s">
        <v>82</v>
      </c>
      <c r="D518" s="1" t="s">
        <v>115</v>
      </c>
      <c r="E518" s="12">
        <f>_xlfn.IFNA(VLOOKUP($B518,'FST OMT'!$C:$Y,$A518,0),0)</f>
        <v>0</v>
      </c>
      <c r="F518" s="12">
        <f>_xlfn.IFNA(VLOOKUP($B518,'FST CV'!$C:$Y,$A518,0),0)</f>
        <v>0</v>
      </c>
      <c r="G518" s="12">
        <f>_xlfn.IFNA(VLOOKUP($B518,'FST TT'!$C:$Y,$A518,0),0)</f>
        <v>0</v>
      </c>
      <c r="I518" s="4">
        <f>_xlfn.IFNA(VLOOKUP($B518,'FST OMT'!$C:$X,15,0),0)</f>
        <v>0</v>
      </c>
      <c r="J518" s="4">
        <f>_xlfn.IFNA(VLOOKUP($B518,'FST CV'!$C:$X,15,0),0)</f>
        <v>0</v>
      </c>
      <c r="K518" s="4">
        <f>_xlfn.IFNA(VLOOKUP($B518,'FST TT'!$C:$X,15,0),0)</f>
        <v>0</v>
      </c>
      <c r="N518" s="34">
        <f>VLOOKUP(B518,Master_Item!B:I,8,0)</f>
        <v>9.6000000000000014</v>
      </c>
      <c r="O518" s="4">
        <f t="shared" si="102"/>
        <v>0</v>
      </c>
      <c r="P518" s="4">
        <f t="shared" si="103"/>
        <v>0</v>
      </c>
      <c r="Q518" s="4">
        <f t="shared" si="104"/>
        <v>0</v>
      </c>
      <c r="R518" s="4">
        <f t="shared" si="105"/>
        <v>0</v>
      </c>
      <c r="S518" s="4">
        <f t="shared" si="106"/>
        <v>0</v>
      </c>
      <c r="T518" s="4">
        <f t="shared" si="107"/>
        <v>0</v>
      </c>
      <c r="U518" s="4">
        <f t="shared" si="108"/>
        <v>0</v>
      </c>
      <c r="V518" s="4">
        <f t="shared" si="109"/>
        <v>0</v>
      </c>
      <c r="W518" s="4">
        <f t="shared" si="110"/>
        <v>0</v>
      </c>
      <c r="X518" s="4">
        <f t="shared" si="111"/>
        <v>0</v>
      </c>
    </row>
    <row r="519" spans="1:24">
      <c r="A519" s="13">
        <v>7</v>
      </c>
      <c r="B519" s="2">
        <v>310003165</v>
      </c>
      <c r="C519" s="1" t="s">
        <v>82</v>
      </c>
      <c r="D519" s="1" t="s">
        <v>116</v>
      </c>
      <c r="E519" s="12">
        <f>_xlfn.IFNA(VLOOKUP($B519,'FST OMT'!$C:$Y,$A519,0),0)</f>
        <v>0</v>
      </c>
      <c r="F519" s="12">
        <f>_xlfn.IFNA(VLOOKUP($B519,'FST CV'!$C:$Y,$A519,0),0)</f>
        <v>0</v>
      </c>
      <c r="G519" s="12">
        <f>_xlfn.IFNA(VLOOKUP($B519,'FST TT'!$C:$Y,$A519,0),0)</f>
        <v>0</v>
      </c>
      <c r="I519" s="4">
        <f>_xlfn.IFNA(VLOOKUP($B519,'FST OMT'!$C:$X,16,0),0)</f>
        <v>0</v>
      </c>
      <c r="J519" s="4">
        <f>_xlfn.IFNA(VLOOKUP($B519,'FST CV'!$C:$X,16,0),0)</f>
        <v>0</v>
      </c>
      <c r="K519" s="4">
        <f>_xlfn.IFNA(VLOOKUP($B519,'FST TT'!$C:$X,16,0),0)</f>
        <v>0</v>
      </c>
      <c r="N519" s="34">
        <f>VLOOKUP(B519,Master_Item!B:I,8,0)</f>
        <v>9.6000000000000014</v>
      </c>
      <c r="O519" s="4">
        <f t="shared" si="102"/>
        <v>0</v>
      </c>
      <c r="P519" s="4">
        <f t="shared" si="103"/>
        <v>0</v>
      </c>
      <c r="Q519" s="4">
        <f t="shared" si="104"/>
        <v>0</v>
      </c>
      <c r="R519" s="4">
        <f t="shared" si="105"/>
        <v>0</v>
      </c>
      <c r="S519" s="4">
        <f t="shared" si="106"/>
        <v>0</v>
      </c>
      <c r="T519" s="4">
        <f t="shared" si="107"/>
        <v>0</v>
      </c>
      <c r="U519" s="4">
        <f t="shared" si="108"/>
        <v>0</v>
      </c>
      <c r="V519" s="4">
        <f t="shared" si="109"/>
        <v>0</v>
      </c>
      <c r="W519" s="4">
        <f t="shared" si="110"/>
        <v>0</v>
      </c>
      <c r="X519" s="4">
        <f t="shared" si="111"/>
        <v>0</v>
      </c>
    </row>
    <row r="520" spans="1:24">
      <c r="A520" s="13">
        <v>8</v>
      </c>
      <c r="B520" s="2">
        <v>310003165</v>
      </c>
      <c r="C520" s="1" t="s">
        <v>82</v>
      </c>
      <c r="D520" s="1" t="s">
        <v>117</v>
      </c>
      <c r="E520" s="12">
        <f>_xlfn.IFNA(VLOOKUP($B520,'FST OMT'!$C:$Y,$A520,0),0)</f>
        <v>0</v>
      </c>
      <c r="F520" s="12">
        <f>_xlfn.IFNA(VLOOKUP($B520,'FST CV'!$C:$Y,$A520,0),0)</f>
        <v>0</v>
      </c>
      <c r="G520" s="12">
        <f>_xlfn.IFNA(VLOOKUP($B520,'FST TT'!$C:$Y,$A520,0),0)</f>
        <v>0</v>
      </c>
      <c r="I520" s="4">
        <f>_xlfn.IFNA(VLOOKUP($B520,'FST OMT'!$C:$X,17,0),0)</f>
        <v>0</v>
      </c>
      <c r="J520" s="4">
        <f>_xlfn.IFNA(VLOOKUP($B520,'FST CV'!$C:$X,17,0),0)</f>
        <v>0</v>
      </c>
      <c r="K520" s="4">
        <f>_xlfn.IFNA(VLOOKUP($B520,'FST TT'!$C:$X,17,0),0)</f>
        <v>0</v>
      </c>
      <c r="N520" s="34">
        <f>VLOOKUP(B520,Master_Item!B:I,8,0)</f>
        <v>9.6000000000000014</v>
      </c>
      <c r="O520" s="4">
        <f t="shared" si="102"/>
        <v>0</v>
      </c>
      <c r="P520" s="4">
        <f t="shared" si="103"/>
        <v>0</v>
      </c>
      <c r="Q520" s="4">
        <f t="shared" si="104"/>
        <v>0</v>
      </c>
      <c r="R520" s="4">
        <f t="shared" si="105"/>
        <v>0</v>
      </c>
      <c r="S520" s="4">
        <f t="shared" si="106"/>
        <v>0</v>
      </c>
      <c r="T520" s="4">
        <f t="shared" si="107"/>
        <v>0</v>
      </c>
      <c r="U520" s="4">
        <f t="shared" si="108"/>
        <v>0</v>
      </c>
      <c r="V520" s="4">
        <f t="shared" si="109"/>
        <v>0</v>
      </c>
      <c r="W520" s="4">
        <f t="shared" si="110"/>
        <v>0</v>
      </c>
      <c r="X520" s="4">
        <f t="shared" si="111"/>
        <v>0</v>
      </c>
    </row>
    <row r="521" spans="1:24">
      <c r="A521" s="13">
        <v>9</v>
      </c>
      <c r="B521" s="2">
        <v>310003165</v>
      </c>
      <c r="C521" s="1" t="s">
        <v>82</v>
      </c>
      <c r="D521" s="1" t="s">
        <v>118</v>
      </c>
      <c r="E521" s="12">
        <f>_xlfn.IFNA(VLOOKUP($B521,'FST OMT'!$C:$Y,$A521,0),0)</f>
        <v>0</v>
      </c>
      <c r="F521" s="12">
        <f>_xlfn.IFNA(VLOOKUP($B521,'FST CV'!$C:$Y,$A521,0),0)</f>
        <v>0</v>
      </c>
      <c r="G521" s="12">
        <f>_xlfn.IFNA(VLOOKUP($B521,'FST TT'!$C:$Y,$A521,0),0)</f>
        <v>0</v>
      </c>
      <c r="I521" s="4">
        <f>_xlfn.IFNA(VLOOKUP($B521,'FST OMT'!$C:$X,18,0),0)</f>
        <v>0</v>
      </c>
      <c r="J521" s="4">
        <f>_xlfn.IFNA(VLOOKUP($B521,'FST CV'!$C:$X,18,0),0)</f>
        <v>0</v>
      </c>
      <c r="K521" s="4">
        <f>_xlfn.IFNA(VLOOKUP($B521,'FST TT'!$C:$X,18,0),0)</f>
        <v>0</v>
      </c>
      <c r="N521" s="34">
        <f>VLOOKUP(B521,Master_Item!B:I,8,0)</f>
        <v>9.6000000000000014</v>
      </c>
      <c r="O521" s="4">
        <f t="shared" si="102"/>
        <v>0</v>
      </c>
      <c r="P521" s="4">
        <f t="shared" si="103"/>
        <v>0</v>
      </c>
      <c r="Q521" s="4">
        <f t="shared" si="104"/>
        <v>0</v>
      </c>
      <c r="R521" s="4">
        <f t="shared" si="105"/>
        <v>0</v>
      </c>
      <c r="S521" s="4">
        <f t="shared" si="106"/>
        <v>0</v>
      </c>
      <c r="T521" s="4">
        <f t="shared" si="107"/>
        <v>0</v>
      </c>
      <c r="U521" s="4">
        <f t="shared" si="108"/>
        <v>0</v>
      </c>
      <c r="V521" s="4">
        <f t="shared" si="109"/>
        <v>0</v>
      </c>
      <c r="W521" s="4">
        <f t="shared" si="110"/>
        <v>0</v>
      </c>
      <c r="X521" s="4">
        <f t="shared" si="111"/>
        <v>0</v>
      </c>
    </row>
    <row r="522" spans="1:24">
      <c r="A522" s="13">
        <v>10</v>
      </c>
      <c r="B522" s="2">
        <v>310003165</v>
      </c>
      <c r="C522" s="1" t="s">
        <v>82</v>
      </c>
      <c r="D522" s="1" t="s">
        <v>119</v>
      </c>
      <c r="E522" s="12">
        <f>_xlfn.IFNA(VLOOKUP($B522,'FST OMT'!$C:$Y,$A522,0),0)</f>
        <v>0</v>
      </c>
      <c r="F522" s="12">
        <f>_xlfn.IFNA(VLOOKUP($B522,'FST CV'!$C:$Y,$A522,0),0)</f>
        <v>0</v>
      </c>
      <c r="G522" s="12">
        <f>_xlfn.IFNA(VLOOKUP($B522,'FST TT'!$C:$Y,$A522,0),0)</f>
        <v>0</v>
      </c>
      <c r="I522" s="4">
        <f>_xlfn.IFNA(VLOOKUP($B522,'FST OMT'!$C:$X,19,0),0)</f>
        <v>0</v>
      </c>
      <c r="J522" s="4">
        <f>_xlfn.IFNA(VLOOKUP($B522,'FST CV'!$C:$X,19,0),0)</f>
        <v>0</v>
      </c>
      <c r="K522" s="4">
        <f>_xlfn.IFNA(VLOOKUP($B522,'FST TT'!$C:$X,19,0),0)</f>
        <v>0</v>
      </c>
      <c r="N522" s="34">
        <f>VLOOKUP(B522,Master_Item!B:I,8,0)</f>
        <v>9.6000000000000014</v>
      </c>
      <c r="O522" s="4">
        <f t="shared" si="102"/>
        <v>0</v>
      </c>
      <c r="P522" s="4">
        <f t="shared" si="103"/>
        <v>0</v>
      </c>
      <c r="Q522" s="4">
        <f t="shared" si="104"/>
        <v>0</v>
      </c>
      <c r="R522" s="4">
        <f t="shared" si="105"/>
        <v>0</v>
      </c>
      <c r="S522" s="4">
        <f t="shared" si="106"/>
        <v>0</v>
      </c>
      <c r="T522" s="4">
        <f t="shared" si="107"/>
        <v>0</v>
      </c>
      <c r="U522" s="4">
        <f t="shared" si="108"/>
        <v>0</v>
      </c>
      <c r="V522" s="4">
        <f t="shared" si="109"/>
        <v>0</v>
      </c>
      <c r="W522" s="4">
        <f t="shared" si="110"/>
        <v>0</v>
      </c>
      <c r="X522" s="4">
        <f t="shared" si="111"/>
        <v>0</v>
      </c>
    </row>
    <row r="523" spans="1:24">
      <c r="A523" s="13">
        <v>11</v>
      </c>
      <c r="B523" s="2">
        <v>310003165</v>
      </c>
      <c r="C523" s="1" t="s">
        <v>82</v>
      </c>
      <c r="D523" s="1" t="s">
        <v>120</v>
      </c>
      <c r="E523" s="12">
        <f>_xlfn.IFNA(VLOOKUP($B523,'FST OMT'!$C:$Y,$A523,0),0)</f>
        <v>0</v>
      </c>
      <c r="F523" s="12">
        <f>_xlfn.IFNA(VLOOKUP($B523,'FST CV'!$C:$Y,$A523,0),0)</f>
        <v>0</v>
      </c>
      <c r="G523" s="12">
        <f>_xlfn.IFNA(VLOOKUP($B523,'FST TT'!$C:$Y,$A523,0),0)</f>
        <v>0</v>
      </c>
      <c r="I523" s="4">
        <f>_xlfn.IFNA(VLOOKUP($B523,'FST OMT'!$C:$X,20,0),0)</f>
        <v>0</v>
      </c>
      <c r="J523" s="4">
        <f>_xlfn.IFNA(VLOOKUP($B523,'FST CV'!$C:$X,20,0),0)</f>
        <v>0</v>
      </c>
      <c r="K523" s="4">
        <f>_xlfn.IFNA(VLOOKUP($B523,'FST TT'!$C:$X,20,0),0)</f>
        <v>0</v>
      </c>
      <c r="N523" s="34">
        <f>VLOOKUP(B523,Master_Item!B:I,8,0)</f>
        <v>9.6000000000000014</v>
      </c>
      <c r="O523" s="4">
        <f t="shared" si="102"/>
        <v>0</v>
      </c>
      <c r="P523" s="4">
        <f t="shared" si="103"/>
        <v>0</v>
      </c>
      <c r="Q523" s="4">
        <f t="shared" si="104"/>
        <v>0</v>
      </c>
      <c r="R523" s="4">
        <f t="shared" si="105"/>
        <v>0</v>
      </c>
      <c r="S523" s="4">
        <f t="shared" si="106"/>
        <v>0</v>
      </c>
      <c r="T523" s="4">
        <f t="shared" si="107"/>
        <v>0</v>
      </c>
      <c r="U523" s="4">
        <f t="shared" si="108"/>
        <v>0</v>
      </c>
      <c r="V523" s="4">
        <f t="shared" si="109"/>
        <v>0</v>
      </c>
      <c r="W523" s="4">
        <f t="shared" si="110"/>
        <v>0</v>
      </c>
      <c r="X523" s="4">
        <f t="shared" si="111"/>
        <v>0</v>
      </c>
    </row>
    <row r="524" spans="1:24">
      <c r="A524" s="13">
        <v>12</v>
      </c>
      <c r="B524" s="2">
        <v>310003165</v>
      </c>
      <c r="C524" s="1" t="s">
        <v>82</v>
      </c>
      <c r="D524" s="1" t="s">
        <v>121</v>
      </c>
      <c r="E524" s="12">
        <f>_xlfn.IFNA(VLOOKUP($B524,'FST OMT'!$C:$Y,$A524,0),0)</f>
        <v>0</v>
      </c>
      <c r="F524" s="12">
        <f>_xlfn.IFNA(VLOOKUP($B524,'FST CV'!$C:$Y,$A524,0),0)</f>
        <v>0</v>
      </c>
      <c r="G524" s="12">
        <f>_xlfn.IFNA(VLOOKUP($B524,'FST TT'!$C:$Y,$A524,0),0)</f>
        <v>0</v>
      </c>
      <c r="I524" s="4">
        <f>_xlfn.IFNA(VLOOKUP($B524,'FST OMT'!$C:$X,21,0),0)</f>
        <v>0</v>
      </c>
      <c r="J524" s="4">
        <f>_xlfn.IFNA(VLOOKUP($B524,'FST CV'!$C:$X,21,0),0)</f>
        <v>0</v>
      </c>
      <c r="K524" s="4">
        <f>_xlfn.IFNA(VLOOKUP($B524,'FST TT'!$C:$X,21,0),0)</f>
        <v>0</v>
      </c>
      <c r="N524" s="34">
        <f>VLOOKUP(B524,Master_Item!B:I,8,0)</f>
        <v>9.6000000000000014</v>
      </c>
      <c r="O524" s="4">
        <f t="shared" si="102"/>
        <v>0</v>
      </c>
      <c r="P524" s="4">
        <f t="shared" si="103"/>
        <v>0</v>
      </c>
      <c r="Q524" s="4">
        <f t="shared" si="104"/>
        <v>0</v>
      </c>
      <c r="R524" s="4">
        <f t="shared" si="105"/>
        <v>0</v>
      </c>
      <c r="S524" s="4">
        <f t="shared" si="106"/>
        <v>0</v>
      </c>
      <c r="T524" s="4">
        <f t="shared" si="107"/>
        <v>0</v>
      </c>
      <c r="U524" s="4">
        <f t="shared" si="108"/>
        <v>0</v>
      </c>
      <c r="V524" s="4">
        <f t="shared" si="109"/>
        <v>0</v>
      </c>
      <c r="W524" s="4">
        <f t="shared" si="110"/>
        <v>0</v>
      </c>
      <c r="X524" s="4">
        <f t="shared" si="111"/>
        <v>0</v>
      </c>
    </row>
    <row r="525" spans="1:24">
      <c r="A525" s="13">
        <v>13</v>
      </c>
      <c r="B525" s="2">
        <v>310003165</v>
      </c>
      <c r="C525" s="1" t="s">
        <v>82</v>
      </c>
      <c r="D525" s="1" t="s">
        <v>122</v>
      </c>
      <c r="E525" s="12">
        <f>_xlfn.IFNA(VLOOKUP($B525,'FST OMT'!$C:$Y,$A525,0),0)</f>
        <v>0</v>
      </c>
      <c r="F525" s="12">
        <f>_xlfn.IFNA(VLOOKUP($B525,'FST CV'!$C:$Y,$A525,0),0)</f>
        <v>0</v>
      </c>
      <c r="G525" s="12">
        <f>_xlfn.IFNA(VLOOKUP($B525,'FST TT'!$C:$Y,$A525,0),0)</f>
        <v>0</v>
      </c>
      <c r="I525" s="4">
        <f>_xlfn.IFNA(VLOOKUP($B525,'FST OMT'!$C:$X,22,0),0)</f>
        <v>0</v>
      </c>
      <c r="J525" s="4">
        <f>_xlfn.IFNA(VLOOKUP($B525,'FST CV'!$C:$X,22,0),0)</f>
        <v>0</v>
      </c>
      <c r="K525" s="4">
        <f>_xlfn.IFNA(VLOOKUP($B525,'FST TT'!$C:$X,22,0),0)</f>
        <v>0</v>
      </c>
      <c r="N525" s="34">
        <f>VLOOKUP(B525,Master_Item!B:I,8,0)</f>
        <v>9.6000000000000014</v>
      </c>
      <c r="O525" s="4">
        <f t="shared" si="102"/>
        <v>0</v>
      </c>
      <c r="P525" s="4">
        <f t="shared" si="103"/>
        <v>0</v>
      </c>
      <c r="Q525" s="4">
        <f t="shared" si="104"/>
        <v>0</v>
      </c>
      <c r="R525" s="4">
        <f t="shared" si="105"/>
        <v>0</v>
      </c>
      <c r="S525" s="4">
        <f t="shared" si="106"/>
        <v>0</v>
      </c>
      <c r="T525" s="4">
        <f t="shared" si="107"/>
        <v>0</v>
      </c>
      <c r="U525" s="4">
        <f t="shared" si="108"/>
        <v>0</v>
      </c>
      <c r="V525" s="4">
        <f t="shared" si="109"/>
        <v>0</v>
      </c>
      <c r="W525" s="4">
        <f t="shared" si="110"/>
        <v>0</v>
      </c>
      <c r="X525" s="4">
        <f t="shared" si="111"/>
        <v>0</v>
      </c>
    </row>
    <row r="526" spans="1:24">
      <c r="A526" s="13">
        <v>11</v>
      </c>
      <c r="B526" s="2">
        <v>310003165</v>
      </c>
      <c r="C526" s="1" t="s">
        <v>82</v>
      </c>
      <c r="D526" s="1" t="s">
        <v>123</v>
      </c>
      <c r="H526" s="4">
        <f>_xlfn.IFNA(VLOOKUP(B526,'FST MT'!A:M,$A526,0),0)</f>
        <v>0</v>
      </c>
      <c r="I526" s="1"/>
      <c r="J526" s="1"/>
      <c r="K526" s="1"/>
      <c r="L526" s="4">
        <f>_xlfn.IFNA(VLOOKUP(B526,'FST MT'!C:BP,66,0),0)</f>
        <v>0</v>
      </c>
      <c r="N526" s="34">
        <f>VLOOKUP(B526,Master_Item!B:I,8,0)</f>
        <v>9.6000000000000014</v>
      </c>
      <c r="O526" s="4">
        <f t="shared" si="102"/>
        <v>0</v>
      </c>
      <c r="P526" s="4">
        <f t="shared" si="103"/>
        <v>0</v>
      </c>
      <c r="Q526" s="4">
        <f t="shared" si="104"/>
        <v>0</v>
      </c>
      <c r="R526" s="4">
        <f t="shared" si="105"/>
        <v>0</v>
      </c>
      <c r="S526" s="4">
        <f t="shared" si="106"/>
        <v>0</v>
      </c>
      <c r="T526" s="4">
        <f t="shared" si="107"/>
        <v>0</v>
      </c>
      <c r="U526" s="4">
        <f t="shared" si="108"/>
        <v>0</v>
      </c>
      <c r="V526" s="4">
        <f t="shared" si="109"/>
        <v>0</v>
      </c>
      <c r="W526" s="4">
        <f t="shared" si="110"/>
        <v>0</v>
      </c>
      <c r="X526" s="4">
        <f t="shared" si="111"/>
        <v>0</v>
      </c>
    </row>
    <row r="527" spans="1:24">
      <c r="A527" s="13">
        <v>6</v>
      </c>
      <c r="B527" s="2">
        <v>310003341</v>
      </c>
      <c r="C527" s="1" t="s">
        <v>84</v>
      </c>
      <c r="D527" s="1" t="s">
        <v>115</v>
      </c>
      <c r="E527" s="12">
        <f>_xlfn.IFNA(VLOOKUP($B527,'FST OMT'!$C:$Y,$A527,0),0)</f>
        <v>0</v>
      </c>
      <c r="F527" s="12">
        <f>_xlfn.IFNA(VLOOKUP($B527,'FST CV'!$C:$Y,$A527,0),0)</f>
        <v>0</v>
      </c>
      <c r="G527" s="12">
        <f>_xlfn.IFNA(VLOOKUP($B527,'FST TT'!$C:$Y,$A527,0),0)</f>
        <v>0</v>
      </c>
      <c r="I527" s="4">
        <f>_xlfn.IFNA(VLOOKUP($B527,'FST OMT'!$C:$X,15,0),0)</f>
        <v>0</v>
      </c>
      <c r="J527" s="4">
        <f>_xlfn.IFNA(VLOOKUP($B527,'FST CV'!$C:$X,15,0),0)</f>
        <v>0</v>
      </c>
      <c r="K527" s="4">
        <f>_xlfn.IFNA(VLOOKUP($B527,'FST TT'!$C:$X,15,0),0)</f>
        <v>0</v>
      </c>
      <c r="N527" s="34">
        <f>VLOOKUP(B527,Master_Item!B:I,8,0)</f>
        <v>9.6000000000000014</v>
      </c>
      <c r="O527" s="4">
        <f t="shared" ref="O527:O535" si="112">$N527*E527</f>
        <v>0</v>
      </c>
      <c r="P527" s="4">
        <f t="shared" ref="P527:P535" si="113">$N527*F527</f>
        <v>0</v>
      </c>
      <c r="Q527" s="4">
        <f t="shared" ref="Q527:Q535" si="114">$N527*G527</f>
        <v>0</v>
      </c>
      <c r="R527" s="4">
        <f t="shared" ref="R527:R535" si="115">$N527*H527</f>
        <v>0</v>
      </c>
      <c r="S527" s="4">
        <f t="shared" ref="S527:S535" si="116">SUM(O527:R527)</f>
        <v>0</v>
      </c>
      <c r="T527" s="4">
        <f t="shared" ref="T527:T535" si="117">$N527*I527</f>
        <v>0</v>
      </c>
      <c r="U527" s="4">
        <f t="shared" ref="U527:U535" si="118">$N527*J527</f>
        <v>0</v>
      </c>
      <c r="V527" s="4">
        <f t="shared" ref="V527:V535" si="119">$N527*K527</f>
        <v>0</v>
      </c>
      <c r="W527" s="4">
        <f t="shared" ref="W527:W535" si="120">$N527*L527</f>
        <v>0</v>
      </c>
      <c r="X527" s="4">
        <f t="shared" ref="X527:X535" si="121">SUM(T527:W527)</f>
        <v>0</v>
      </c>
    </row>
    <row r="528" spans="1:24">
      <c r="A528" s="13">
        <v>7</v>
      </c>
      <c r="B528" s="2">
        <v>310003341</v>
      </c>
      <c r="C528" s="1" t="s">
        <v>84</v>
      </c>
      <c r="D528" s="1" t="s">
        <v>116</v>
      </c>
      <c r="E528" s="12">
        <f>_xlfn.IFNA(VLOOKUP($B528,'FST OMT'!$C:$Y,$A528,0),0)</f>
        <v>7</v>
      </c>
      <c r="F528" s="12">
        <f>_xlfn.IFNA(VLOOKUP($B528,'FST CV'!$C:$Y,$A528,0),0)</f>
        <v>0</v>
      </c>
      <c r="G528" s="12">
        <f>_xlfn.IFNA(VLOOKUP($B528,'FST TT'!$C:$Y,$A528,0),0)</f>
        <v>0</v>
      </c>
      <c r="I528" s="4">
        <f>_xlfn.IFNA(VLOOKUP($B528,'FST OMT'!$C:$X,16,0),0)</f>
        <v>8</v>
      </c>
      <c r="J528" s="4">
        <f>_xlfn.IFNA(VLOOKUP($B528,'FST CV'!$C:$X,16,0),0)</f>
        <v>0</v>
      </c>
      <c r="K528" s="4">
        <f>_xlfn.IFNA(VLOOKUP($B528,'FST TT'!$C:$X,16,0),0)</f>
        <v>0</v>
      </c>
      <c r="N528" s="34">
        <f>VLOOKUP(B528,Master_Item!B:I,8,0)</f>
        <v>9.6000000000000014</v>
      </c>
      <c r="O528" s="4">
        <f t="shared" si="112"/>
        <v>67.200000000000017</v>
      </c>
      <c r="P528" s="4">
        <f t="shared" si="113"/>
        <v>0</v>
      </c>
      <c r="Q528" s="4">
        <f t="shared" si="114"/>
        <v>0</v>
      </c>
      <c r="R528" s="4">
        <f t="shared" si="115"/>
        <v>0</v>
      </c>
      <c r="S528" s="4">
        <f t="shared" si="116"/>
        <v>67.200000000000017</v>
      </c>
      <c r="T528" s="4">
        <f t="shared" si="117"/>
        <v>76.800000000000011</v>
      </c>
      <c r="U528" s="4">
        <f t="shared" si="118"/>
        <v>0</v>
      </c>
      <c r="V528" s="4">
        <f t="shared" si="119"/>
        <v>0</v>
      </c>
      <c r="W528" s="4">
        <f t="shared" si="120"/>
        <v>0</v>
      </c>
      <c r="X528" s="4">
        <f t="shared" si="121"/>
        <v>76.800000000000011</v>
      </c>
    </row>
    <row r="529" spans="1:24">
      <c r="A529" s="13">
        <v>8</v>
      </c>
      <c r="B529" s="2">
        <v>310003341</v>
      </c>
      <c r="C529" s="1" t="s">
        <v>84</v>
      </c>
      <c r="D529" s="1" t="s">
        <v>117</v>
      </c>
      <c r="E529" s="12">
        <f>_xlfn.IFNA(VLOOKUP($B529,'FST OMT'!$C:$Y,$A529,0),0)</f>
        <v>0</v>
      </c>
      <c r="F529" s="12">
        <f>_xlfn.IFNA(VLOOKUP($B529,'FST CV'!$C:$Y,$A529,0),0)</f>
        <v>0</v>
      </c>
      <c r="G529" s="12">
        <f>_xlfn.IFNA(VLOOKUP($B529,'FST TT'!$C:$Y,$A529,0),0)</f>
        <v>0</v>
      </c>
      <c r="I529" s="4">
        <f>_xlfn.IFNA(VLOOKUP($B529,'FST OMT'!$C:$X,17,0),0)</f>
        <v>0</v>
      </c>
      <c r="J529" s="4">
        <f>_xlfn.IFNA(VLOOKUP($B529,'FST CV'!$C:$X,17,0),0)</f>
        <v>0</v>
      </c>
      <c r="K529" s="4">
        <f>_xlfn.IFNA(VLOOKUP($B529,'FST TT'!$C:$X,17,0),0)</f>
        <v>0</v>
      </c>
      <c r="N529" s="34">
        <f>VLOOKUP(B529,Master_Item!B:I,8,0)</f>
        <v>9.6000000000000014</v>
      </c>
      <c r="O529" s="4">
        <f t="shared" si="112"/>
        <v>0</v>
      </c>
      <c r="P529" s="4">
        <f t="shared" si="113"/>
        <v>0</v>
      </c>
      <c r="Q529" s="4">
        <f t="shared" si="114"/>
        <v>0</v>
      </c>
      <c r="R529" s="4">
        <f t="shared" si="115"/>
        <v>0</v>
      </c>
      <c r="S529" s="4">
        <f t="shared" si="116"/>
        <v>0</v>
      </c>
      <c r="T529" s="4">
        <f t="shared" si="117"/>
        <v>0</v>
      </c>
      <c r="U529" s="4">
        <f t="shared" si="118"/>
        <v>0</v>
      </c>
      <c r="V529" s="4">
        <f t="shared" si="119"/>
        <v>0</v>
      </c>
      <c r="W529" s="4">
        <f t="shared" si="120"/>
        <v>0</v>
      </c>
      <c r="X529" s="4">
        <f t="shared" si="121"/>
        <v>0</v>
      </c>
    </row>
    <row r="530" spans="1:24">
      <c r="A530" s="13">
        <v>9</v>
      </c>
      <c r="B530" s="2">
        <v>310003341</v>
      </c>
      <c r="C530" s="1" t="s">
        <v>84</v>
      </c>
      <c r="D530" s="1" t="s">
        <v>118</v>
      </c>
      <c r="E530" s="12">
        <f>_xlfn.IFNA(VLOOKUP($B530,'FST OMT'!$C:$Y,$A530,0),0)</f>
        <v>0</v>
      </c>
      <c r="F530" s="12">
        <f>_xlfn.IFNA(VLOOKUP($B530,'FST CV'!$C:$Y,$A530,0),0)</f>
        <v>0</v>
      </c>
      <c r="G530" s="12">
        <f>_xlfn.IFNA(VLOOKUP($B530,'FST TT'!$C:$Y,$A530,0),0)</f>
        <v>0</v>
      </c>
      <c r="I530" s="4">
        <f>_xlfn.IFNA(VLOOKUP($B530,'FST OMT'!$C:$X,18,0),0)</f>
        <v>0</v>
      </c>
      <c r="J530" s="4">
        <f>_xlfn.IFNA(VLOOKUP($B530,'FST CV'!$C:$X,18,0),0)</f>
        <v>0</v>
      </c>
      <c r="K530" s="4">
        <f>_xlfn.IFNA(VLOOKUP($B530,'FST TT'!$C:$X,18,0),0)</f>
        <v>0</v>
      </c>
      <c r="N530" s="34">
        <f>VLOOKUP(B530,Master_Item!B:I,8,0)</f>
        <v>9.6000000000000014</v>
      </c>
      <c r="O530" s="4">
        <f t="shared" si="112"/>
        <v>0</v>
      </c>
      <c r="P530" s="4">
        <f t="shared" si="113"/>
        <v>0</v>
      </c>
      <c r="Q530" s="4">
        <f t="shared" si="114"/>
        <v>0</v>
      </c>
      <c r="R530" s="4">
        <f t="shared" si="115"/>
        <v>0</v>
      </c>
      <c r="S530" s="4">
        <f t="shared" si="116"/>
        <v>0</v>
      </c>
      <c r="T530" s="4">
        <f t="shared" si="117"/>
        <v>0</v>
      </c>
      <c r="U530" s="4">
        <f t="shared" si="118"/>
        <v>0</v>
      </c>
      <c r="V530" s="4">
        <f t="shared" si="119"/>
        <v>0</v>
      </c>
      <c r="W530" s="4">
        <f t="shared" si="120"/>
        <v>0</v>
      </c>
      <c r="X530" s="4">
        <f t="shared" si="121"/>
        <v>0</v>
      </c>
    </row>
    <row r="531" spans="1:24">
      <c r="A531" s="13">
        <v>10</v>
      </c>
      <c r="B531" s="2">
        <v>310003341</v>
      </c>
      <c r="C531" s="1" t="s">
        <v>84</v>
      </c>
      <c r="D531" s="1" t="s">
        <v>119</v>
      </c>
      <c r="E531" s="12">
        <f>_xlfn.IFNA(VLOOKUP($B531,'FST OMT'!$C:$Y,$A531,0),0)</f>
        <v>0</v>
      </c>
      <c r="F531" s="12">
        <f>_xlfn.IFNA(VLOOKUP($B531,'FST CV'!$C:$Y,$A531,0),0)</f>
        <v>0</v>
      </c>
      <c r="G531" s="12">
        <f>_xlfn.IFNA(VLOOKUP($B531,'FST TT'!$C:$Y,$A531,0),0)</f>
        <v>0</v>
      </c>
      <c r="I531" s="4">
        <f>_xlfn.IFNA(VLOOKUP($B531,'FST OMT'!$C:$X,19,0),0)</f>
        <v>0</v>
      </c>
      <c r="J531" s="4">
        <f>_xlfn.IFNA(VLOOKUP($B531,'FST CV'!$C:$X,19,0),0)</f>
        <v>0</v>
      </c>
      <c r="K531" s="4">
        <f>_xlfn.IFNA(VLOOKUP($B531,'FST TT'!$C:$X,19,0),0)</f>
        <v>0</v>
      </c>
      <c r="N531" s="34">
        <f>VLOOKUP(B531,Master_Item!B:I,8,0)</f>
        <v>9.6000000000000014</v>
      </c>
      <c r="O531" s="4">
        <f t="shared" si="112"/>
        <v>0</v>
      </c>
      <c r="P531" s="4">
        <f t="shared" si="113"/>
        <v>0</v>
      </c>
      <c r="Q531" s="4">
        <f t="shared" si="114"/>
        <v>0</v>
      </c>
      <c r="R531" s="4">
        <f t="shared" si="115"/>
        <v>0</v>
      </c>
      <c r="S531" s="4">
        <f t="shared" si="116"/>
        <v>0</v>
      </c>
      <c r="T531" s="4">
        <f t="shared" si="117"/>
        <v>0</v>
      </c>
      <c r="U531" s="4">
        <f t="shared" si="118"/>
        <v>0</v>
      </c>
      <c r="V531" s="4">
        <f t="shared" si="119"/>
        <v>0</v>
      </c>
      <c r="W531" s="4">
        <f t="shared" si="120"/>
        <v>0</v>
      </c>
      <c r="X531" s="4">
        <f t="shared" si="121"/>
        <v>0</v>
      </c>
    </row>
    <row r="532" spans="1:24">
      <c r="A532" s="13">
        <v>11</v>
      </c>
      <c r="B532" s="2">
        <v>310003341</v>
      </c>
      <c r="C532" s="1" t="s">
        <v>84</v>
      </c>
      <c r="D532" s="1" t="s">
        <v>120</v>
      </c>
      <c r="E532" s="12">
        <f>_xlfn.IFNA(VLOOKUP($B532,'FST OMT'!$C:$Y,$A532,0),0)</f>
        <v>0</v>
      </c>
      <c r="F532" s="12">
        <f>_xlfn.IFNA(VLOOKUP($B532,'FST CV'!$C:$Y,$A532,0),0)</f>
        <v>0</v>
      </c>
      <c r="G532" s="12">
        <f>_xlfn.IFNA(VLOOKUP($B532,'FST TT'!$C:$Y,$A532,0),0)</f>
        <v>0</v>
      </c>
      <c r="I532" s="4">
        <f>_xlfn.IFNA(VLOOKUP($B532,'FST OMT'!$C:$X,20,0),0)</f>
        <v>0</v>
      </c>
      <c r="J532" s="4">
        <f>_xlfn.IFNA(VLOOKUP($B532,'FST CV'!$C:$X,20,0),0)</f>
        <v>0</v>
      </c>
      <c r="K532" s="4">
        <f>_xlfn.IFNA(VLOOKUP($B532,'FST TT'!$C:$X,20,0),0)</f>
        <v>0</v>
      </c>
      <c r="N532" s="34">
        <f>VLOOKUP(B532,Master_Item!B:I,8,0)</f>
        <v>9.6000000000000014</v>
      </c>
      <c r="O532" s="4">
        <f t="shared" si="112"/>
        <v>0</v>
      </c>
      <c r="P532" s="4">
        <f t="shared" si="113"/>
        <v>0</v>
      </c>
      <c r="Q532" s="4">
        <f t="shared" si="114"/>
        <v>0</v>
      </c>
      <c r="R532" s="4">
        <f t="shared" si="115"/>
        <v>0</v>
      </c>
      <c r="S532" s="4">
        <f t="shared" si="116"/>
        <v>0</v>
      </c>
      <c r="T532" s="4">
        <f t="shared" si="117"/>
        <v>0</v>
      </c>
      <c r="U532" s="4">
        <f t="shared" si="118"/>
        <v>0</v>
      </c>
      <c r="V532" s="4">
        <f t="shared" si="119"/>
        <v>0</v>
      </c>
      <c r="W532" s="4">
        <f t="shared" si="120"/>
        <v>0</v>
      </c>
      <c r="X532" s="4">
        <f t="shared" si="121"/>
        <v>0</v>
      </c>
    </row>
    <row r="533" spans="1:24">
      <c r="A533" s="13">
        <v>12</v>
      </c>
      <c r="B533" s="2">
        <v>310003341</v>
      </c>
      <c r="C533" s="1" t="s">
        <v>84</v>
      </c>
      <c r="D533" s="1" t="s">
        <v>121</v>
      </c>
      <c r="E533" s="12">
        <f>_xlfn.IFNA(VLOOKUP($B533,'FST OMT'!$C:$Y,$A533,0),0)</f>
        <v>0</v>
      </c>
      <c r="F533" s="12">
        <f>_xlfn.IFNA(VLOOKUP($B533,'FST CV'!$C:$Y,$A533,0),0)</f>
        <v>0</v>
      </c>
      <c r="G533" s="12">
        <f>_xlfn.IFNA(VLOOKUP($B533,'FST TT'!$C:$Y,$A533,0),0)</f>
        <v>0</v>
      </c>
      <c r="I533" s="4">
        <f>_xlfn.IFNA(VLOOKUP($B533,'FST OMT'!$C:$X,21,0),0)</f>
        <v>0</v>
      </c>
      <c r="J533" s="4">
        <f>_xlfn.IFNA(VLOOKUP($B533,'FST CV'!$C:$X,21,0),0)</f>
        <v>0</v>
      </c>
      <c r="K533" s="4">
        <f>_xlfn.IFNA(VLOOKUP($B533,'FST TT'!$C:$X,21,0),0)</f>
        <v>0</v>
      </c>
      <c r="N533" s="34">
        <f>VLOOKUP(B533,Master_Item!B:I,8,0)</f>
        <v>9.6000000000000014</v>
      </c>
      <c r="O533" s="4">
        <f t="shared" si="112"/>
        <v>0</v>
      </c>
      <c r="P533" s="4">
        <f t="shared" si="113"/>
        <v>0</v>
      </c>
      <c r="Q533" s="4">
        <f t="shared" si="114"/>
        <v>0</v>
      </c>
      <c r="R533" s="4">
        <f t="shared" si="115"/>
        <v>0</v>
      </c>
      <c r="S533" s="4">
        <f t="shared" si="116"/>
        <v>0</v>
      </c>
      <c r="T533" s="4">
        <f t="shared" si="117"/>
        <v>0</v>
      </c>
      <c r="U533" s="4">
        <f t="shared" si="118"/>
        <v>0</v>
      </c>
      <c r="V533" s="4">
        <f t="shared" si="119"/>
        <v>0</v>
      </c>
      <c r="W533" s="4">
        <f t="shared" si="120"/>
        <v>0</v>
      </c>
      <c r="X533" s="4">
        <f t="shared" si="121"/>
        <v>0</v>
      </c>
    </row>
    <row r="534" spans="1:24">
      <c r="A534" s="13">
        <v>13</v>
      </c>
      <c r="B534" s="2">
        <v>310003341</v>
      </c>
      <c r="C534" s="1" t="s">
        <v>84</v>
      </c>
      <c r="D534" s="1" t="s">
        <v>122</v>
      </c>
      <c r="E534" s="12">
        <f>_xlfn.IFNA(VLOOKUP($B534,'FST OMT'!$C:$Y,$A534,0),0)</f>
        <v>0</v>
      </c>
      <c r="F534" s="12">
        <f>_xlfn.IFNA(VLOOKUP($B534,'FST CV'!$C:$Y,$A534,0),0)</f>
        <v>0</v>
      </c>
      <c r="G534" s="12">
        <f>_xlfn.IFNA(VLOOKUP($B534,'FST TT'!$C:$Y,$A534,0),0)</f>
        <v>0</v>
      </c>
      <c r="I534" s="4">
        <f>_xlfn.IFNA(VLOOKUP($B534,'FST OMT'!$C:$X,22,0),0)</f>
        <v>0</v>
      </c>
      <c r="J534" s="4">
        <f>_xlfn.IFNA(VLOOKUP($B534,'FST CV'!$C:$X,22,0),0)</f>
        <v>0</v>
      </c>
      <c r="K534" s="4">
        <f>_xlfn.IFNA(VLOOKUP($B534,'FST TT'!$C:$X,22,0),0)</f>
        <v>0</v>
      </c>
      <c r="N534" s="34">
        <f>VLOOKUP(B534,Master_Item!B:I,8,0)</f>
        <v>9.6000000000000014</v>
      </c>
      <c r="O534" s="4">
        <f t="shared" si="112"/>
        <v>0</v>
      </c>
      <c r="P534" s="4">
        <f t="shared" si="113"/>
        <v>0</v>
      </c>
      <c r="Q534" s="4">
        <f t="shared" si="114"/>
        <v>0</v>
      </c>
      <c r="R534" s="4">
        <f t="shared" si="115"/>
        <v>0</v>
      </c>
      <c r="S534" s="4">
        <f t="shared" si="116"/>
        <v>0</v>
      </c>
      <c r="T534" s="4">
        <f t="shared" si="117"/>
        <v>0</v>
      </c>
      <c r="U534" s="4">
        <f t="shared" si="118"/>
        <v>0</v>
      </c>
      <c r="V534" s="4">
        <f t="shared" si="119"/>
        <v>0</v>
      </c>
      <c r="W534" s="4">
        <f t="shared" si="120"/>
        <v>0</v>
      </c>
      <c r="X534" s="4">
        <f t="shared" si="121"/>
        <v>0</v>
      </c>
    </row>
    <row r="535" spans="1:24">
      <c r="A535" s="13">
        <v>11</v>
      </c>
      <c r="B535" s="2">
        <v>310003341</v>
      </c>
      <c r="C535" s="1" t="s">
        <v>84</v>
      </c>
      <c r="D535" s="1" t="s">
        <v>123</v>
      </c>
      <c r="H535" s="4">
        <f>_xlfn.IFNA(VLOOKUP(B535,'FST MT'!A:M,$A535,0),0)</f>
        <v>358.52303330970943</v>
      </c>
      <c r="I535" s="1"/>
      <c r="J535" s="1"/>
      <c r="K535" s="1"/>
      <c r="L535" s="4">
        <f>_xlfn.IFNA(VLOOKUP(B535,'FST MT'!C:BP,66,0),0)</f>
        <v>0</v>
      </c>
      <c r="N535" s="34">
        <f>VLOOKUP(B535,Master_Item!B:I,8,0)</f>
        <v>9.6000000000000014</v>
      </c>
      <c r="O535" s="4">
        <f t="shared" si="112"/>
        <v>0</v>
      </c>
      <c r="P535" s="4">
        <f t="shared" si="113"/>
        <v>0</v>
      </c>
      <c r="Q535" s="4">
        <f t="shared" si="114"/>
        <v>0</v>
      </c>
      <c r="R535" s="4">
        <f t="shared" si="115"/>
        <v>3441.8211197732112</v>
      </c>
      <c r="S535" s="4">
        <f t="shared" si="116"/>
        <v>3441.8211197732112</v>
      </c>
      <c r="T535" s="4">
        <f t="shared" si="117"/>
        <v>0</v>
      </c>
      <c r="U535" s="4">
        <f t="shared" si="118"/>
        <v>0</v>
      </c>
      <c r="V535" s="4">
        <f t="shared" si="119"/>
        <v>0</v>
      </c>
      <c r="W535" s="4">
        <f t="shared" si="120"/>
        <v>0</v>
      </c>
      <c r="X535" s="4">
        <f t="shared" si="121"/>
        <v>0</v>
      </c>
    </row>
    <row r="536" spans="1:24">
      <c r="A536" s="13">
        <v>6</v>
      </c>
      <c r="B536" s="2">
        <v>310003340</v>
      </c>
      <c r="C536" s="1" t="s">
        <v>86</v>
      </c>
      <c r="D536" s="1" t="s">
        <v>115</v>
      </c>
      <c r="E536" s="12">
        <f>_xlfn.IFNA(VLOOKUP($B536,'FST OMT'!$C:$Y,$A536,0),0)</f>
        <v>0</v>
      </c>
      <c r="F536" s="12">
        <f>_xlfn.IFNA(VLOOKUP($B536,'FST CV'!$C:$Y,$A536,0),0)</f>
        <v>0</v>
      </c>
      <c r="G536" s="12">
        <f>_xlfn.IFNA(VLOOKUP($B536,'FST TT'!$C:$Y,$A536,0),0)</f>
        <v>0</v>
      </c>
      <c r="I536" s="4">
        <f>_xlfn.IFNA(VLOOKUP($B536,'FST OMT'!$C:$X,15,0),0)</f>
        <v>0</v>
      </c>
      <c r="J536" s="4">
        <f>_xlfn.IFNA(VLOOKUP($B536,'FST CV'!$C:$X,15,0),0)</f>
        <v>0</v>
      </c>
      <c r="K536" s="4">
        <f>_xlfn.IFNA(VLOOKUP($B536,'FST TT'!$C:$X,15,0),0)</f>
        <v>0</v>
      </c>
      <c r="N536" s="34">
        <f>VLOOKUP(B536,Master_Item!B:I,8,0)</f>
        <v>9.6000000000000014</v>
      </c>
      <c r="O536" s="4">
        <f t="shared" ref="O536:O544" si="122">$N536*E536</f>
        <v>0</v>
      </c>
      <c r="P536" s="4">
        <f t="shared" ref="P536:P544" si="123">$N536*F536</f>
        <v>0</v>
      </c>
      <c r="Q536" s="4">
        <f t="shared" ref="Q536:Q544" si="124">$N536*G536</f>
        <v>0</v>
      </c>
      <c r="R536" s="4">
        <f t="shared" ref="R536:R544" si="125">$N536*H536</f>
        <v>0</v>
      </c>
      <c r="S536" s="4">
        <f t="shared" ref="S536:S544" si="126">SUM(O536:R536)</f>
        <v>0</v>
      </c>
      <c r="T536" s="4">
        <f t="shared" ref="T536:T544" si="127">$N536*I536</f>
        <v>0</v>
      </c>
      <c r="U536" s="4">
        <f t="shared" ref="U536:U544" si="128">$N536*J536</f>
        <v>0</v>
      </c>
      <c r="V536" s="4">
        <f t="shared" ref="V536:V544" si="129">$N536*K536</f>
        <v>0</v>
      </c>
      <c r="W536" s="4">
        <f t="shared" ref="W536:W544" si="130">$N536*L536</f>
        <v>0</v>
      </c>
      <c r="X536" s="4">
        <f t="shared" ref="X536:X544" si="131">SUM(T536:W536)</f>
        <v>0</v>
      </c>
    </row>
    <row r="537" spans="1:24">
      <c r="A537" s="13">
        <v>7</v>
      </c>
      <c r="B537" s="2">
        <v>310003340</v>
      </c>
      <c r="C537" s="1" t="s">
        <v>86</v>
      </c>
      <c r="D537" s="1" t="s">
        <v>116</v>
      </c>
      <c r="E537" s="12">
        <f>_xlfn.IFNA(VLOOKUP($B537,'FST OMT'!$C:$Y,$A537,0),0)</f>
        <v>0</v>
      </c>
      <c r="F537" s="12">
        <f>_xlfn.IFNA(VLOOKUP($B537,'FST CV'!$C:$Y,$A537,0),0)</f>
        <v>0</v>
      </c>
      <c r="G537" s="12">
        <f>_xlfn.IFNA(VLOOKUP($B537,'FST TT'!$C:$Y,$A537,0),0)</f>
        <v>0</v>
      </c>
      <c r="I537" s="4">
        <f>_xlfn.IFNA(VLOOKUP($B537,'FST OMT'!$C:$X,16,0),0)</f>
        <v>0</v>
      </c>
      <c r="J537" s="4">
        <f>_xlfn.IFNA(VLOOKUP($B537,'FST CV'!$C:$X,16,0),0)</f>
        <v>0</v>
      </c>
      <c r="K537" s="4">
        <f>_xlfn.IFNA(VLOOKUP($B537,'FST TT'!$C:$X,16,0),0)</f>
        <v>0</v>
      </c>
      <c r="N537" s="34">
        <f>VLOOKUP(B537,Master_Item!B:I,8,0)</f>
        <v>9.6000000000000014</v>
      </c>
      <c r="O537" s="4">
        <f t="shared" si="122"/>
        <v>0</v>
      </c>
      <c r="P537" s="4">
        <f t="shared" si="123"/>
        <v>0</v>
      </c>
      <c r="Q537" s="4">
        <f t="shared" si="124"/>
        <v>0</v>
      </c>
      <c r="R537" s="4">
        <f t="shared" si="125"/>
        <v>0</v>
      </c>
      <c r="S537" s="4">
        <f t="shared" si="126"/>
        <v>0</v>
      </c>
      <c r="T537" s="4">
        <f t="shared" si="127"/>
        <v>0</v>
      </c>
      <c r="U537" s="4">
        <f t="shared" si="128"/>
        <v>0</v>
      </c>
      <c r="V537" s="4">
        <f t="shared" si="129"/>
        <v>0</v>
      </c>
      <c r="W537" s="4">
        <f t="shared" si="130"/>
        <v>0</v>
      </c>
      <c r="X537" s="4">
        <f t="shared" si="131"/>
        <v>0</v>
      </c>
    </row>
    <row r="538" spans="1:24">
      <c r="A538" s="13">
        <v>8</v>
      </c>
      <c r="B538" s="2">
        <v>310003340</v>
      </c>
      <c r="C538" s="1" t="s">
        <v>86</v>
      </c>
      <c r="D538" s="1" t="s">
        <v>117</v>
      </c>
      <c r="E538" s="12">
        <f>_xlfn.IFNA(VLOOKUP($B538,'FST OMT'!$C:$Y,$A538,0),0)</f>
        <v>0</v>
      </c>
      <c r="F538" s="12">
        <f>_xlfn.IFNA(VLOOKUP($B538,'FST CV'!$C:$Y,$A538,0),0)</f>
        <v>0</v>
      </c>
      <c r="G538" s="12">
        <f>_xlfn.IFNA(VLOOKUP($B538,'FST TT'!$C:$Y,$A538,0),0)</f>
        <v>0</v>
      </c>
      <c r="I538" s="4">
        <f>_xlfn.IFNA(VLOOKUP($B538,'FST OMT'!$C:$X,17,0),0)</f>
        <v>0</v>
      </c>
      <c r="J538" s="4">
        <f>_xlfn.IFNA(VLOOKUP($B538,'FST CV'!$C:$X,17,0),0)</f>
        <v>0</v>
      </c>
      <c r="K538" s="4">
        <f>_xlfn.IFNA(VLOOKUP($B538,'FST TT'!$C:$X,17,0),0)</f>
        <v>0</v>
      </c>
      <c r="N538" s="34">
        <f>VLOOKUP(B538,Master_Item!B:I,8,0)</f>
        <v>9.6000000000000014</v>
      </c>
      <c r="O538" s="4">
        <f t="shared" si="122"/>
        <v>0</v>
      </c>
      <c r="P538" s="4">
        <f t="shared" si="123"/>
        <v>0</v>
      </c>
      <c r="Q538" s="4">
        <f t="shared" si="124"/>
        <v>0</v>
      </c>
      <c r="R538" s="4">
        <f t="shared" si="125"/>
        <v>0</v>
      </c>
      <c r="S538" s="4">
        <f t="shared" si="126"/>
        <v>0</v>
      </c>
      <c r="T538" s="4">
        <f t="shared" si="127"/>
        <v>0</v>
      </c>
      <c r="U538" s="4">
        <f t="shared" si="128"/>
        <v>0</v>
      </c>
      <c r="V538" s="4">
        <f t="shared" si="129"/>
        <v>0</v>
      </c>
      <c r="W538" s="4">
        <f t="shared" si="130"/>
        <v>0</v>
      </c>
      <c r="X538" s="4">
        <f t="shared" si="131"/>
        <v>0</v>
      </c>
    </row>
    <row r="539" spans="1:24">
      <c r="A539" s="13">
        <v>9</v>
      </c>
      <c r="B539" s="2">
        <v>310003340</v>
      </c>
      <c r="C539" s="1" t="s">
        <v>86</v>
      </c>
      <c r="D539" s="1" t="s">
        <v>118</v>
      </c>
      <c r="E539" s="12">
        <f>_xlfn.IFNA(VLOOKUP($B539,'FST OMT'!$C:$Y,$A539,0),0)</f>
        <v>0</v>
      </c>
      <c r="F539" s="12">
        <f>_xlfn.IFNA(VLOOKUP($B539,'FST CV'!$C:$Y,$A539,0),0)</f>
        <v>0</v>
      </c>
      <c r="G539" s="12">
        <f>_xlfn.IFNA(VLOOKUP($B539,'FST TT'!$C:$Y,$A539,0),0)</f>
        <v>0</v>
      </c>
      <c r="I539" s="4">
        <f>_xlfn.IFNA(VLOOKUP($B539,'FST OMT'!$C:$X,18,0),0)</f>
        <v>0</v>
      </c>
      <c r="J539" s="4">
        <f>_xlfn.IFNA(VLOOKUP($B539,'FST CV'!$C:$X,18,0),0)</f>
        <v>0</v>
      </c>
      <c r="K539" s="4">
        <f>_xlfn.IFNA(VLOOKUP($B539,'FST TT'!$C:$X,18,0),0)</f>
        <v>0</v>
      </c>
      <c r="N539" s="34">
        <f>VLOOKUP(B539,Master_Item!B:I,8,0)</f>
        <v>9.6000000000000014</v>
      </c>
      <c r="O539" s="4">
        <f t="shared" si="122"/>
        <v>0</v>
      </c>
      <c r="P539" s="4">
        <f t="shared" si="123"/>
        <v>0</v>
      </c>
      <c r="Q539" s="4">
        <f t="shared" si="124"/>
        <v>0</v>
      </c>
      <c r="R539" s="4">
        <f t="shared" si="125"/>
        <v>0</v>
      </c>
      <c r="S539" s="4">
        <f t="shared" si="126"/>
        <v>0</v>
      </c>
      <c r="T539" s="4">
        <f t="shared" si="127"/>
        <v>0</v>
      </c>
      <c r="U539" s="4">
        <f t="shared" si="128"/>
        <v>0</v>
      </c>
      <c r="V539" s="4">
        <f t="shared" si="129"/>
        <v>0</v>
      </c>
      <c r="W539" s="4">
        <f t="shared" si="130"/>
        <v>0</v>
      </c>
      <c r="X539" s="4">
        <f t="shared" si="131"/>
        <v>0</v>
      </c>
    </row>
    <row r="540" spans="1:24">
      <c r="A540" s="13">
        <v>10</v>
      </c>
      <c r="B540" s="2">
        <v>310003340</v>
      </c>
      <c r="C540" s="1" t="s">
        <v>86</v>
      </c>
      <c r="D540" s="1" t="s">
        <v>119</v>
      </c>
      <c r="E540" s="12">
        <f>_xlfn.IFNA(VLOOKUP($B540,'FST OMT'!$C:$Y,$A540,0),0)</f>
        <v>0</v>
      </c>
      <c r="F540" s="12">
        <f>_xlfn.IFNA(VLOOKUP($B540,'FST CV'!$C:$Y,$A540,0),0)</f>
        <v>0</v>
      </c>
      <c r="G540" s="12">
        <f>_xlfn.IFNA(VLOOKUP($B540,'FST TT'!$C:$Y,$A540,0),0)</f>
        <v>0</v>
      </c>
      <c r="I540" s="4">
        <f>_xlfn.IFNA(VLOOKUP($B540,'FST OMT'!$C:$X,19,0),0)</f>
        <v>0</v>
      </c>
      <c r="J540" s="4">
        <f>_xlfn.IFNA(VLOOKUP($B540,'FST CV'!$C:$X,19,0),0)</f>
        <v>0</v>
      </c>
      <c r="K540" s="4">
        <f>_xlfn.IFNA(VLOOKUP($B540,'FST TT'!$C:$X,19,0),0)</f>
        <v>0</v>
      </c>
      <c r="N540" s="34">
        <f>VLOOKUP(B540,Master_Item!B:I,8,0)</f>
        <v>9.6000000000000014</v>
      </c>
      <c r="O540" s="4">
        <f t="shared" si="122"/>
        <v>0</v>
      </c>
      <c r="P540" s="4">
        <f t="shared" si="123"/>
        <v>0</v>
      </c>
      <c r="Q540" s="4">
        <f t="shared" si="124"/>
        <v>0</v>
      </c>
      <c r="R540" s="4">
        <f t="shared" si="125"/>
        <v>0</v>
      </c>
      <c r="S540" s="4">
        <f t="shared" si="126"/>
        <v>0</v>
      </c>
      <c r="T540" s="4">
        <f t="shared" si="127"/>
        <v>0</v>
      </c>
      <c r="U540" s="4">
        <f t="shared" si="128"/>
        <v>0</v>
      </c>
      <c r="V540" s="4">
        <f t="shared" si="129"/>
        <v>0</v>
      </c>
      <c r="W540" s="4">
        <f t="shared" si="130"/>
        <v>0</v>
      </c>
      <c r="X540" s="4">
        <f t="shared" si="131"/>
        <v>0</v>
      </c>
    </row>
    <row r="541" spans="1:24">
      <c r="A541" s="13">
        <v>11</v>
      </c>
      <c r="B541" s="2">
        <v>310003340</v>
      </c>
      <c r="C541" s="1" t="s">
        <v>86</v>
      </c>
      <c r="D541" s="1" t="s">
        <v>120</v>
      </c>
      <c r="E541" s="12">
        <f>_xlfn.IFNA(VLOOKUP($B541,'FST OMT'!$C:$Y,$A541,0),0)</f>
        <v>0</v>
      </c>
      <c r="F541" s="12">
        <f>_xlfn.IFNA(VLOOKUP($B541,'FST CV'!$C:$Y,$A541,0),0)</f>
        <v>0</v>
      </c>
      <c r="G541" s="12">
        <f>_xlfn.IFNA(VLOOKUP($B541,'FST TT'!$C:$Y,$A541,0),0)</f>
        <v>0</v>
      </c>
      <c r="I541" s="4">
        <f>_xlfn.IFNA(VLOOKUP($B541,'FST OMT'!$C:$X,20,0),0)</f>
        <v>0</v>
      </c>
      <c r="J541" s="4">
        <f>_xlfn.IFNA(VLOOKUP($B541,'FST CV'!$C:$X,20,0),0)</f>
        <v>0</v>
      </c>
      <c r="K541" s="4">
        <f>_xlfn.IFNA(VLOOKUP($B541,'FST TT'!$C:$X,20,0),0)</f>
        <v>0</v>
      </c>
      <c r="N541" s="34">
        <f>VLOOKUP(B541,Master_Item!B:I,8,0)</f>
        <v>9.6000000000000014</v>
      </c>
      <c r="O541" s="4">
        <f t="shared" si="122"/>
        <v>0</v>
      </c>
      <c r="P541" s="4">
        <f t="shared" si="123"/>
        <v>0</v>
      </c>
      <c r="Q541" s="4">
        <f t="shared" si="124"/>
        <v>0</v>
      </c>
      <c r="R541" s="4">
        <f t="shared" si="125"/>
        <v>0</v>
      </c>
      <c r="S541" s="4">
        <f t="shared" si="126"/>
        <v>0</v>
      </c>
      <c r="T541" s="4">
        <f t="shared" si="127"/>
        <v>0</v>
      </c>
      <c r="U541" s="4">
        <f t="shared" si="128"/>
        <v>0</v>
      </c>
      <c r="V541" s="4">
        <f t="shared" si="129"/>
        <v>0</v>
      </c>
      <c r="W541" s="4">
        <f t="shared" si="130"/>
        <v>0</v>
      </c>
      <c r="X541" s="4">
        <f t="shared" si="131"/>
        <v>0</v>
      </c>
    </row>
    <row r="542" spans="1:24">
      <c r="A542" s="13">
        <v>12</v>
      </c>
      <c r="B542" s="2">
        <v>310003340</v>
      </c>
      <c r="C542" s="1" t="s">
        <v>86</v>
      </c>
      <c r="D542" s="1" t="s">
        <v>121</v>
      </c>
      <c r="E542" s="12">
        <f>_xlfn.IFNA(VLOOKUP($B542,'FST OMT'!$C:$Y,$A542,0),0)</f>
        <v>0</v>
      </c>
      <c r="F542" s="12">
        <f>_xlfn.IFNA(VLOOKUP($B542,'FST CV'!$C:$Y,$A542,0),0)</f>
        <v>0</v>
      </c>
      <c r="G542" s="12">
        <f>_xlfn.IFNA(VLOOKUP($B542,'FST TT'!$C:$Y,$A542,0),0)</f>
        <v>0</v>
      </c>
      <c r="I542" s="4">
        <f>_xlfn.IFNA(VLOOKUP($B542,'FST OMT'!$C:$X,21,0),0)</f>
        <v>0</v>
      </c>
      <c r="J542" s="4">
        <f>_xlfn.IFNA(VLOOKUP($B542,'FST CV'!$C:$X,21,0),0)</f>
        <v>0</v>
      </c>
      <c r="K542" s="4">
        <f>_xlfn.IFNA(VLOOKUP($B542,'FST TT'!$C:$X,21,0),0)</f>
        <v>0</v>
      </c>
      <c r="N542" s="34">
        <f>VLOOKUP(B542,Master_Item!B:I,8,0)</f>
        <v>9.6000000000000014</v>
      </c>
      <c r="O542" s="4">
        <f t="shared" si="122"/>
        <v>0</v>
      </c>
      <c r="P542" s="4">
        <f t="shared" si="123"/>
        <v>0</v>
      </c>
      <c r="Q542" s="4">
        <f t="shared" si="124"/>
        <v>0</v>
      </c>
      <c r="R542" s="4">
        <f t="shared" si="125"/>
        <v>0</v>
      </c>
      <c r="S542" s="4">
        <f t="shared" si="126"/>
        <v>0</v>
      </c>
      <c r="T542" s="4">
        <f t="shared" si="127"/>
        <v>0</v>
      </c>
      <c r="U542" s="4">
        <f t="shared" si="128"/>
        <v>0</v>
      </c>
      <c r="V542" s="4">
        <f t="shared" si="129"/>
        <v>0</v>
      </c>
      <c r="W542" s="4">
        <f t="shared" si="130"/>
        <v>0</v>
      </c>
      <c r="X542" s="4">
        <f t="shared" si="131"/>
        <v>0</v>
      </c>
    </row>
    <row r="543" spans="1:24">
      <c r="A543" s="13">
        <v>13</v>
      </c>
      <c r="B543" s="2">
        <v>310003340</v>
      </c>
      <c r="C543" s="1" t="s">
        <v>86</v>
      </c>
      <c r="D543" s="1" t="s">
        <v>122</v>
      </c>
      <c r="E543" s="12">
        <f>_xlfn.IFNA(VLOOKUP($B543,'FST OMT'!$C:$Y,$A543,0),0)</f>
        <v>0</v>
      </c>
      <c r="F543" s="12">
        <f>_xlfn.IFNA(VLOOKUP($B543,'FST CV'!$C:$Y,$A543,0),0)</f>
        <v>0</v>
      </c>
      <c r="G543" s="12">
        <f>_xlfn.IFNA(VLOOKUP($B543,'FST TT'!$C:$Y,$A543,0),0)</f>
        <v>0</v>
      </c>
      <c r="I543" s="4">
        <f>_xlfn.IFNA(VLOOKUP($B543,'FST OMT'!$C:$X,22,0),0)</f>
        <v>0</v>
      </c>
      <c r="J543" s="4">
        <f>_xlfn.IFNA(VLOOKUP($B543,'FST CV'!$C:$X,22,0),0)</f>
        <v>0</v>
      </c>
      <c r="K543" s="4">
        <f>_xlfn.IFNA(VLOOKUP($B543,'FST TT'!$C:$X,22,0),0)</f>
        <v>0</v>
      </c>
      <c r="N543" s="34">
        <f>VLOOKUP(B543,Master_Item!B:I,8,0)</f>
        <v>9.6000000000000014</v>
      </c>
      <c r="O543" s="4">
        <f t="shared" si="122"/>
        <v>0</v>
      </c>
      <c r="P543" s="4">
        <f t="shared" si="123"/>
        <v>0</v>
      </c>
      <c r="Q543" s="4">
        <f t="shared" si="124"/>
        <v>0</v>
      </c>
      <c r="R543" s="4">
        <f t="shared" si="125"/>
        <v>0</v>
      </c>
      <c r="S543" s="4">
        <f t="shared" si="126"/>
        <v>0</v>
      </c>
      <c r="T543" s="4">
        <f t="shared" si="127"/>
        <v>0</v>
      </c>
      <c r="U543" s="4">
        <f t="shared" si="128"/>
        <v>0</v>
      </c>
      <c r="V543" s="4">
        <f t="shared" si="129"/>
        <v>0</v>
      </c>
      <c r="W543" s="4">
        <f t="shared" si="130"/>
        <v>0</v>
      </c>
      <c r="X543" s="4">
        <f t="shared" si="131"/>
        <v>0</v>
      </c>
    </row>
    <row r="544" spans="1:24">
      <c r="A544" s="13">
        <v>11</v>
      </c>
      <c r="B544" s="2">
        <v>310003340</v>
      </c>
      <c r="C544" s="1" t="s">
        <v>86</v>
      </c>
      <c r="D544" s="1" t="s">
        <v>123</v>
      </c>
      <c r="H544" s="4">
        <f>_xlfn.IFNA(VLOOKUP(B544,'FST MT'!A:M,$A544,0),0)</f>
        <v>0</v>
      </c>
      <c r="I544" s="1"/>
      <c r="J544" s="1"/>
      <c r="K544" s="1"/>
      <c r="L544" s="4">
        <f>_xlfn.IFNA(VLOOKUP(B544,'FST MT'!C:BP,66,0),0)</f>
        <v>0</v>
      </c>
      <c r="N544" s="34">
        <f>VLOOKUP(B544,Master_Item!B:I,8,0)</f>
        <v>9.6000000000000014</v>
      </c>
      <c r="O544" s="4">
        <f t="shared" si="122"/>
        <v>0</v>
      </c>
      <c r="P544" s="4">
        <f t="shared" si="123"/>
        <v>0</v>
      </c>
      <c r="Q544" s="4">
        <f t="shared" si="124"/>
        <v>0</v>
      </c>
      <c r="R544" s="4">
        <f t="shared" si="125"/>
        <v>0</v>
      </c>
      <c r="S544" s="4">
        <f t="shared" si="126"/>
        <v>0</v>
      </c>
      <c r="T544" s="4">
        <f t="shared" si="127"/>
        <v>0</v>
      </c>
      <c r="U544" s="4">
        <f t="shared" si="128"/>
        <v>0</v>
      </c>
      <c r="V544" s="4">
        <f t="shared" si="129"/>
        <v>0</v>
      </c>
      <c r="W544" s="4">
        <f t="shared" si="130"/>
        <v>0</v>
      </c>
      <c r="X544" s="4">
        <f t="shared" si="131"/>
        <v>0</v>
      </c>
    </row>
    <row r="545" spans="1:24">
      <c r="A545" s="13">
        <v>6</v>
      </c>
      <c r="B545" s="2">
        <v>310004209</v>
      </c>
      <c r="C545" s="1" t="s">
        <v>226</v>
      </c>
      <c r="D545" s="1" t="s">
        <v>115</v>
      </c>
      <c r="E545" s="12">
        <f>_xlfn.IFNA(VLOOKUP($B545,'FST OMT'!$C:$Y,$A545,0),0)</f>
        <v>0</v>
      </c>
      <c r="F545" s="12">
        <f>_xlfn.IFNA(VLOOKUP($B545,'FST CV'!$C:$Y,$A545,0),0)</f>
        <v>0</v>
      </c>
      <c r="G545" s="12">
        <f>_xlfn.IFNA(VLOOKUP($B545,'FST TT'!$C:$Y,$A545,0),0)</f>
        <v>0</v>
      </c>
      <c r="I545" s="4">
        <f>_xlfn.IFNA(VLOOKUP($B545,'FST OMT'!$C:$X,15,0),0)</f>
        <v>0</v>
      </c>
      <c r="J545" s="4">
        <f>_xlfn.IFNA(VLOOKUP($B545,'FST CV'!$C:$X,15,0),0)</f>
        <v>0</v>
      </c>
      <c r="K545" s="4">
        <f>_xlfn.IFNA(VLOOKUP($B545,'FST TT'!$C:$X,15,0),0)</f>
        <v>0</v>
      </c>
      <c r="N545" s="34">
        <f>VLOOKUP(B545,Master_Item!B:I,8,0)</f>
        <v>11.4</v>
      </c>
      <c r="O545" s="4">
        <f t="shared" ref="O545:O553" si="132">$N545*E545</f>
        <v>0</v>
      </c>
      <c r="P545" s="4">
        <f t="shared" ref="P545:P553" si="133">$N545*F545</f>
        <v>0</v>
      </c>
      <c r="Q545" s="4">
        <f t="shared" ref="Q545:Q553" si="134">$N545*G545</f>
        <v>0</v>
      </c>
      <c r="R545" s="4">
        <f t="shared" ref="R545:R553" si="135">$N545*H545</f>
        <v>0</v>
      </c>
      <c r="S545" s="4">
        <f t="shared" ref="S545:S553" si="136">SUM(O545:R545)</f>
        <v>0</v>
      </c>
      <c r="T545" s="4">
        <f t="shared" ref="T545:T553" si="137">$N545*I545</f>
        <v>0</v>
      </c>
      <c r="U545" s="4">
        <f t="shared" ref="U545:U553" si="138">$N545*J545</f>
        <v>0</v>
      </c>
      <c r="V545" s="4">
        <f t="shared" ref="V545:V553" si="139">$N545*K545</f>
        <v>0</v>
      </c>
      <c r="W545" s="4">
        <f t="shared" ref="W545:W553" si="140">$N545*L545</f>
        <v>0</v>
      </c>
      <c r="X545" s="4">
        <f t="shared" ref="X545:X553" si="141">SUM(T545:W545)</f>
        <v>0</v>
      </c>
    </row>
    <row r="546" spans="1:24">
      <c r="A546" s="13">
        <v>7</v>
      </c>
      <c r="B546" s="2">
        <v>310004209</v>
      </c>
      <c r="C546" s="1" t="s">
        <v>226</v>
      </c>
      <c r="D546" s="1" t="s">
        <v>116</v>
      </c>
      <c r="E546" s="12">
        <f>_xlfn.IFNA(VLOOKUP($B546,'FST OMT'!$C:$Y,$A546,0),0)</f>
        <v>0</v>
      </c>
      <c r="F546" s="12">
        <f>_xlfn.IFNA(VLOOKUP($B546,'FST CV'!$C:$Y,$A546,0),0)</f>
        <v>0</v>
      </c>
      <c r="G546" s="12">
        <f>_xlfn.IFNA(VLOOKUP($B546,'FST TT'!$C:$Y,$A546,0),0)</f>
        <v>0</v>
      </c>
      <c r="I546" s="4">
        <f>_xlfn.IFNA(VLOOKUP($B546,'FST OMT'!$C:$X,16,0),0)</f>
        <v>0</v>
      </c>
      <c r="J546" s="4">
        <f>_xlfn.IFNA(VLOOKUP($B546,'FST CV'!$C:$X,16,0),0)</f>
        <v>0</v>
      </c>
      <c r="K546" s="4">
        <f>_xlfn.IFNA(VLOOKUP($B546,'FST TT'!$C:$X,16,0),0)</f>
        <v>0</v>
      </c>
      <c r="N546" s="34">
        <f>VLOOKUP(B546,Master_Item!B:I,8,0)</f>
        <v>11.4</v>
      </c>
      <c r="O546" s="4">
        <f t="shared" si="132"/>
        <v>0</v>
      </c>
      <c r="P546" s="4">
        <f t="shared" si="133"/>
        <v>0</v>
      </c>
      <c r="Q546" s="4">
        <f t="shared" si="134"/>
        <v>0</v>
      </c>
      <c r="R546" s="4">
        <f t="shared" si="135"/>
        <v>0</v>
      </c>
      <c r="S546" s="4">
        <f t="shared" si="136"/>
        <v>0</v>
      </c>
      <c r="T546" s="4">
        <f t="shared" si="137"/>
        <v>0</v>
      </c>
      <c r="U546" s="4">
        <f t="shared" si="138"/>
        <v>0</v>
      </c>
      <c r="V546" s="4">
        <f t="shared" si="139"/>
        <v>0</v>
      </c>
      <c r="W546" s="4">
        <f t="shared" si="140"/>
        <v>0</v>
      </c>
      <c r="X546" s="4">
        <f t="shared" si="141"/>
        <v>0</v>
      </c>
    </row>
    <row r="547" spans="1:24">
      <c r="A547" s="13">
        <v>8</v>
      </c>
      <c r="B547" s="2">
        <v>310004209</v>
      </c>
      <c r="C547" s="1" t="s">
        <v>226</v>
      </c>
      <c r="D547" s="1" t="s">
        <v>117</v>
      </c>
      <c r="E547" s="12">
        <f>_xlfn.IFNA(VLOOKUP($B547,'FST OMT'!$C:$Y,$A547,0),0)</f>
        <v>0</v>
      </c>
      <c r="F547" s="12">
        <f>_xlfn.IFNA(VLOOKUP($B547,'FST CV'!$C:$Y,$A547,0),0)</f>
        <v>0</v>
      </c>
      <c r="G547" s="12">
        <f>_xlfn.IFNA(VLOOKUP($B547,'FST TT'!$C:$Y,$A547,0),0)</f>
        <v>0</v>
      </c>
      <c r="I547" s="4">
        <f>_xlfn.IFNA(VLOOKUP($B547,'FST OMT'!$C:$X,17,0),0)</f>
        <v>0</v>
      </c>
      <c r="J547" s="4">
        <f>_xlfn.IFNA(VLOOKUP($B547,'FST CV'!$C:$X,17,0),0)</f>
        <v>0</v>
      </c>
      <c r="K547" s="4">
        <f>_xlfn.IFNA(VLOOKUP($B547,'FST TT'!$C:$X,17,0),0)</f>
        <v>0</v>
      </c>
      <c r="N547" s="34">
        <f>VLOOKUP(B547,Master_Item!B:I,8,0)</f>
        <v>11.4</v>
      </c>
      <c r="O547" s="4">
        <f t="shared" si="132"/>
        <v>0</v>
      </c>
      <c r="P547" s="4">
        <f t="shared" si="133"/>
        <v>0</v>
      </c>
      <c r="Q547" s="4">
        <f t="shared" si="134"/>
        <v>0</v>
      </c>
      <c r="R547" s="4">
        <f t="shared" si="135"/>
        <v>0</v>
      </c>
      <c r="S547" s="4">
        <f t="shared" si="136"/>
        <v>0</v>
      </c>
      <c r="T547" s="4">
        <f t="shared" si="137"/>
        <v>0</v>
      </c>
      <c r="U547" s="4">
        <f t="shared" si="138"/>
        <v>0</v>
      </c>
      <c r="V547" s="4">
        <f t="shared" si="139"/>
        <v>0</v>
      </c>
      <c r="W547" s="4">
        <f t="shared" si="140"/>
        <v>0</v>
      </c>
      <c r="X547" s="4">
        <f t="shared" si="141"/>
        <v>0</v>
      </c>
    </row>
    <row r="548" spans="1:24">
      <c r="A548" s="13">
        <v>9</v>
      </c>
      <c r="B548" s="2">
        <v>310004209</v>
      </c>
      <c r="C548" s="1" t="s">
        <v>226</v>
      </c>
      <c r="D548" s="1" t="s">
        <v>118</v>
      </c>
      <c r="E548" s="12">
        <f>_xlfn.IFNA(VLOOKUP($B548,'FST OMT'!$C:$Y,$A548,0),0)</f>
        <v>0</v>
      </c>
      <c r="F548" s="12">
        <f>_xlfn.IFNA(VLOOKUP($B548,'FST CV'!$C:$Y,$A548,0),0)</f>
        <v>0</v>
      </c>
      <c r="G548" s="12">
        <f>_xlfn.IFNA(VLOOKUP($B548,'FST TT'!$C:$Y,$A548,0),0)</f>
        <v>0</v>
      </c>
      <c r="I548" s="4">
        <f>_xlfn.IFNA(VLOOKUP($B548,'FST OMT'!$C:$X,18,0),0)</f>
        <v>0</v>
      </c>
      <c r="J548" s="4">
        <f>_xlfn.IFNA(VLOOKUP($B548,'FST CV'!$C:$X,18,0),0)</f>
        <v>0</v>
      </c>
      <c r="K548" s="4">
        <f>_xlfn.IFNA(VLOOKUP($B548,'FST TT'!$C:$X,18,0),0)</f>
        <v>0</v>
      </c>
      <c r="N548" s="34">
        <f>VLOOKUP(B548,Master_Item!B:I,8,0)</f>
        <v>11.4</v>
      </c>
      <c r="O548" s="4">
        <f t="shared" si="132"/>
        <v>0</v>
      </c>
      <c r="P548" s="4">
        <f t="shared" si="133"/>
        <v>0</v>
      </c>
      <c r="Q548" s="4">
        <f t="shared" si="134"/>
        <v>0</v>
      </c>
      <c r="R548" s="4">
        <f t="shared" si="135"/>
        <v>0</v>
      </c>
      <c r="S548" s="4">
        <f t="shared" si="136"/>
        <v>0</v>
      </c>
      <c r="T548" s="4">
        <f t="shared" si="137"/>
        <v>0</v>
      </c>
      <c r="U548" s="4">
        <f t="shared" si="138"/>
        <v>0</v>
      </c>
      <c r="V548" s="4">
        <f t="shared" si="139"/>
        <v>0</v>
      </c>
      <c r="W548" s="4">
        <f t="shared" si="140"/>
        <v>0</v>
      </c>
      <c r="X548" s="4">
        <f t="shared" si="141"/>
        <v>0</v>
      </c>
    </row>
    <row r="549" spans="1:24">
      <c r="A549" s="13">
        <v>10</v>
      </c>
      <c r="B549" s="2">
        <v>310004209</v>
      </c>
      <c r="C549" s="1" t="s">
        <v>226</v>
      </c>
      <c r="D549" s="1" t="s">
        <v>119</v>
      </c>
      <c r="E549" s="12">
        <f>_xlfn.IFNA(VLOOKUP($B549,'FST OMT'!$C:$Y,$A549,0),0)</f>
        <v>0</v>
      </c>
      <c r="F549" s="12">
        <f>_xlfn.IFNA(VLOOKUP($B549,'FST CV'!$C:$Y,$A549,0),0)</f>
        <v>0</v>
      </c>
      <c r="G549" s="12">
        <f>_xlfn.IFNA(VLOOKUP($B549,'FST TT'!$C:$Y,$A549,0),0)</f>
        <v>0</v>
      </c>
      <c r="I549" s="4">
        <f>_xlfn.IFNA(VLOOKUP($B549,'FST OMT'!$C:$X,19,0),0)</f>
        <v>0</v>
      </c>
      <c r="J549" s="4">
        <f>_xlfn.IFNA(VLOOKUP($B549,'FST CV'!$C:$X,19,0),0)</f>
        <v>0</v>
      </c>
      <c r="K549" s="4">
        <f>_xlfn.IFNA(VLOOKUP($B549,'FST TT'!$C:$X,19,0),0)</f>
        <v>0</v>
      </c>
      <c r="N549" s="34">
        <f>VLOOKUP(B549,Master_Item!B:I,8,0)</f>
        <v>11.4</v>
      </c>
      <c r="O549" s="4">
        <f t="shared" si="132"/>
        <v>0</v>
      </c>
      <c r="P549" s="4">
        <f t="shared" si="133"/>
        <v>0</v>
      </c>
      <c r="Q549" s="4">
        <f t="shared" si="134"/>
        <v>0</v>
      </c>
      <c r="R549" s="4">
        <f t="shared" si="135"/>
        <v>0</v>
      </c>
      <c r="S549" s="4">
        <f t="shared" si="136"/>
        <v>0</v>
      </c>
      <c r="T549" s="4">
        <f t="shared" si="137"/>
        <v>0</v>
      </c>
      <c r="U549" s="4">
        <f t="shared" si="138"/>
        <v>0</v>
      </c>
      <c r="V549" s="4">
        <f t="shared" si="139"/>
        <v>0</v>
      </c>
      <c r="W549" s="4">
        <f t="shared" si="140"/>
        <v>0</v>
      </c>
      <c r="X549" s="4">
        <f t="shared" si="141"/>
        <v>0</v>
      </c>
    </row>
    <row r="550" spans="1:24">
      <c r="A550" s="13">
        <v>11</v>
      </c>
      <c r="B550" s="2">
        <v>310004209</v>
      </c>
      <c r="C550" s="1" t="s">
        <v>226</v>
      </c>
      <c r="D550" s="1" t="s">
        <v>120</v>
      </c>
      <c r="E550" s="12">
        <f>_xlfn.IFNA(VLOOKUP($B550,'FST OMT'!$C:$Y,$A550,0),0)</f>
        <v>0</v>
      </c>
      <c r="F550" s="12">
        <f>_xlfn.IFNA(VLOOKUP($B550,'FST CV'!$C:$Y,$A550,0),0)</f>
        <v>0</v>
      </c>
      <c r="G550" s="12">
        <f>_xlfn.IFNA(VLOOKUP($B550,'FST TT'!$C:$Y,$A550,0),0)</f>
        <v>0</v>
      </c>
      <c r="I550" s="4">
        <f>_xlfn.IFNA(VLOOKUP($B550,'FST OMT'!$C:$X,20,0),0)</f>
        <v>0</v>
      </c>
      <c r="J550" s="4">
        <f>_xlfn.IFNA(VLOOKUP($B550,'FST CV'!$C:$X,20,0),0)</f>
        <v>0</v>
      </c>
      <c r="K550" s="4">
        <f>_xlfn.IFNA(VLOOKUP($B550,'FST TT'!$C:$X,20,0),0)</f>
        <v>0</v>
      </c>
      <c r="N550" s="34">
        <f>VLOOKUP(B550,Master_Item!B:I,8,0)</f>
        <v>11.4</v>
      </c>
      <c r="O550" s="4">
        <f t="shared" si="132"/>
        <v>0</v>
      </c>
      <c r="P550" s="4">
        <f t="shared" si="133"/>
        <v>0</v>
      </c>
      <c r="Q550" s="4">
        <f t="shared" si="134"/>
        <v>0</v>
      </c>
      <c r="R550" s="4">
        <f t="shared" si="135"/>
        <v>0</v>
      </c>
      <c r="S550" s="4">
        <f t="shared" si="136"/>
        <v>0</v>
      </c>
      <c r="T550" s="4">
        <f t="shared" si="137"/>
        <v>0</v>
      </c>
      <c r="U550" s="4">
        <f t="shared" si="138"/>
        <v>0</v>
      </c>
      <c r="V550" s="4">
        <f t="shared" si="139"/>
        <v>0</v>
      </c>
      <c r="W550" s="4">
        <f t="shared" si="140"/>
        <v>0</v>
      </c>
      <c r="X550" s="4">
        <f t="shared" si="141"/>
        <v>0</v>
      </c>
    </row>
    <row r="551" spans="1:24">
      <c r="A551" s="13">
        <v>12</v>
      </c>
      <c r="B551" s="2">
        <v>310004209</v>
      </c>
      <c r="C551" s="1" t="s">
        <v>226</v>
      </c>
      <c r="D551" s="1" t="s">
        <v>121</v>
      </c>
      <c r="E551" s="12">
        <f>_xlfn.IFNA(VLOOKUP($B551,'FST OMT'!$C:$Y,$A551,0),0)</f>
        <v>0</v>
      </c>
      <c r="F551" s="12">
        <f>_xlfn.IFNA(VLOOKUP($B551,'FST CV'!$C:$Y,$A551,0),0)</f>
        <v>0</v>
      </c>
      <c r="G551" s="12">
        <f>_xlfn.IFNA(VLOOKUP($B551,'FST TT'!$C:$Y,$A551,0),0)</f>
        <v>0</v>
      </c>
      <c r="I551" s="4">
        <f>_xlfn.IFNA(VLOOKUP($B551,'FST OMT'!$C:$X,21,0),0)</f>
        <v>0</v>
      </c>
      <c r="J551" s="4">
        <f>_xlfn.IFNA(VLOOKUP($B551,'FST CV'!$C:$X,21,0),0)</f>
        <v>0</v>
      </c>
      <c r="K551" s="4">
        <f>_xlfn.IFNA(VLOOKUP($B551,'FST TT'!$C:$X,21,0),0)</f>
        <v>0</v>
      </c>
      <c r="N551" s="34">
        <f>VLOOKUP(B551,Master_Item!B:I,8,0)</f>
        <v>11.4</v>
      </c>
      <c r="O551" s="4">
        <f t="shared" si="132"/>
        <v>0</v>
      </c>
      <c r="P551" s="4">
        <f t="shared" si="133"/>
        <v>0</v>
      </c>
      <c r="Q551" s="4">
        <f t="shared" si="134"/>
        <v>0</v>
      </c>
      <c r="R551" s="4">
        <f t="shared" si="135"/>
        <v>0</v>
      </c>
      <c r="S551" s="4">
        <f t="shared" si="136"/>
        <v>0</v>
      </c>
      <c r="T551" s="4">
        <f t="shared" si="137"/>
        <v>0</v>
      </c>
      <c r="U551" s="4">
        <f t="shared" si="138"/>
        <v>0</v>
      </c>
      <c r="V551" s="4">
        <f t="shared" si="139"/>
        <v>0</v>
      </c>
      <c r="W551" s="4">
        <f t="shared" si="140"/>
        <v>0</v>
      </c>
      <c r="X551" s="4">
        <f t="shared" si="141"/>
        <v>0</v>
      </c>
    </row>
    <row r="552" spans="1:24">
      <c r="A552" s="13">
        <v>13</v>
      </c>
      <c r="B552" s="2">
        <v>310004209</v>
      </c>
      <c r="C552" s="1" t="s">
        <v>226</v>
      </c>
      <c r="D552" s="1" t="s">
        <v>122</v>
      </c>
      <c r="E552" s="12">
        <f>_xlfn.IFNA(VLOOKUP($B552,'FST OMT'!$C:$Y,$A552,0),0)</f>
        <v>0</v>
      </c>
      <c r="F552" s="12">
        <f>_xlfn.IFNA(VLOOKUP($B552,'FST CV'!$C:$Y,$A552,0),0)</f>
        <v>0</v>
      </c>
      <c r="G552" s="12">
        <f>_xlfn.IFNA(VLOOKUP($B552,'FST TT'!$C:$Y,$A552,0),0)</f>
        <v>0</v>
      </c>
      <c r="I552" s="4">
        <f>_xlfn.IFNA(VLOOKUP($B552,'FST OMT'!$C:$X,22,0),0)</f>
        <v>0</v>
      </c>
      <c r="J552" s="4">
        <f>_xlfn.IFNA(VLOOKUP($B552,'FST CV'!$C:$X,22,0),0)</f>
        <v>0</v>
      </c>
      <c r="K552" s="4">
        <f>_xlfn.IFNA(VLOOKUP($B552,'FST TT'!$C:$X,22,0),0)</f>
        <v>0</v>
      </c>
      <c r="N552" s="34">
        <f>VLOOKUP(B552,Master_Item!B:I,8,0)</f>
        <v>11.4</v>
      </c>
      <c r="O552" s="4">
        <f t="shared" si="132"/>
        <v>0</v>
      </c>
      <c r="P552" s="4">
        <f t="shared" si="133"/>
        <v>0</v>
      </c>
      <c r="Q552" s="4">
        <f t="shared" si="134"/>
        <v>0</v>
      </c>
      <c r="R552" s="4">
        <f t="shared" si="135"/>
        <v>0</v>
      </c>
      <c r="S552" s="4">
        <f t="shared" si="136"/>
        <v>0</v>
      </c>
      <c r="T552" s="4">
        <f t="shared" si="137"/>
        <v>0</v>
      </c>
      <c r="U552" s="4">
        <f t="shared" si="138"/>
        <v>0</v>
      </c>
      <c r="V552" s="4">
        <f t="shared" si="139"/>
        <v>0</v>
      </c>
      <c r="W552" s="4">
        <f t="shared" si="140"/>
        <v>0</v>
      </c>
      <c r="X552" s="4">
        <f t="shared" si="141"/>
        <v>0</v>
      </c>
    </row>
    <row r="553" spans="1:24">
      <c r="A553" s="13">
        <v>11</v>
      </c>
      <c r="B553" s="2">
        <v>310004209</v>
      </c>
      <c r="C553" s="1" t="s">
        <v>226</v>
      </c>
      <c r="D553" s="1" t="s">
        <v>123</v>
      </c>
      <c r="H553" s="4">
        <f>_xlfn.IFNA(VLOOKUP(B553,'FST MT'!A:M,$A553,0),0)</f>
        <v>31959.428571428572</v>
      </c>
      <c r="I553" s="1"/>
      <c r="J553" s="1"/>
      <c r="K553" s="1"/>
      <c r="L553" s="4">
        <f>_xlfn.IFNA(VLOOKUP(B553,'FST MT'!C:BP,66,0),0)</f>
        <v>0</v>
      </c>
      <c r="N553" s="34">
        <f>VLOOKUP(B553,Master_Item!B:I,8,0)</f>
        <v>11.4</v>
      </c>
      <c r="O553" s="4">
        <f t="shared" si="132"/>
        <v>0</v>
      </c>
      <c r="P553" s="4">
        <f t="shared" si="133"/>
        <v>0</v>
      </c>
      <c r="Q553" s="4">
        <f t="shared" si="134"/>
        <v>0</v>
      </c>
      <c r="R553" s="4">
        <f t="shared" si="135"/>
        <v>364337.48571428575</v>
      </c>
      <c r="S553" s="4">
        <f t="shared" si="136"/>
        <v>364337.48571428575</v>
      </c>
      <c r="T553" s="4">
        <f t="shared" si="137"/>
        <v>0</v>
      </c>
      <c r="U553" s="4">
        <f t="shared" si="138"/>
        <v>0</v>
      </c>
      <c r="V553" s="4">
        <f t="shared" si="139"/>
        <v>0</v>
      </c>
      <c r="W553" s="4">
        <f t="shared" si="140"/>
        <v>0</v>
      </c>
      <c r="X553" s="4">
        <f t="shared" si="141"/>
        <v>0</v>
      </c>
    </row>
    <row r="554" spans="1:24">
      <c r="A554" s="13">
        <v>6</v>
      </c>
      <c r="B554" s="2">
        <v>310004072</v>
      </c>
      <c r="C554" s="1" t="s">
        <v>931</v>
      </c>
      <c r="D554" s="1" t="s">
        <v>115</v>
      </c>
      <c r="E554" s="12">
        <f>_xlfn.IFNA(VLOOKUP($B554,'FST OMT'!$C:$Y,$A554,0),0)</f>
        <v>0</v>
      </c>
      <c r="F554" s="12">
        <f>_xlfn.IFNA(VLOOKUP($B554,'FST CV'!$C:$Y,$A554,0),0)</f>
        <v>0</v>
      </c>
      <c r="G554" s="12">
        <f>_xlfn.IFNA(VLOOKUP($B554,'FST TT'!$C:$Y,$A554,0),0)</f>
        <v>0</v>
      </c>
      <c r="I554" s="4">
        <f>_xlfn.IFNA(VLOOKUP($B554,'FST OMT'!$C:$X,15,0),0)</f>
        <v>0</v>
      </c>
      <c r="J554" s="4">
        <f>_xlfn.IFNA(VLOOKUP($B554,'FST CV'!$C:$X,15,0),0)</f>
        <v>0</v>
      </c>
      <c r="K554" s="4">
        <f>_xlfn.IFNA(VLOOKUP($B554,'FST TT'!$C:$X,15,0),0)</f>
        <v>0</v>
      </c>
      <c r="N554" s="34">
        <f>VLOOKUP(B554,Master_Item!B:I,8,0)</f>
        <v>9.1199999999999992</v>
      </c>
      <c r="O554" s="4">
        <f t="shared" ref="O554:O562" si="142">$N554*E554</f>
        <v>0</v>
      </c>
      <c r="P554" s="4">
        <f t="shared" ref="P554:P562" si="143">$N554*F554</f>
        <v>0</v>
      </c>
      <c r="Q554" s="4">
        <f t="shared" ref="Q554:Q562" si="144">$N554*G554</f>
        <v>0</v>
      </c>
      <c r="R554" s="4">
        <f t="shared" ref="R554:R562" si="145">$N554*H554</f>
        <v>0</v>
      </c>
      <c r="S554" s="4">
        <f t="shared" ref="S554:S562" si="146">SUM(O554:R554)</f>
        <v>0</v>
      </c>
      <c r="T554" s="4">
        <f t="shared" ref="T554:T562" si="147">$N554*I554</f>
        <v>0</v>
      </c>
      <c r="U554" s="4">
        <f t="shared" ref="U554:U562" si="148">$N554*J554</f>
        <v>0</v>
      </c>
      <c r="V554" s="4">
        <f t="shared" ref="V554:V562" si="149">$N554*K554</f>
        <v>0</v>
      </c>
      <c r="W554" s="4">
        <f t="shared" ref="W554:W562" si="150">$N554*L554</f>
        <v>0</v>
      </c>
      <c r="X554" s="4">
        <f t="shared" ref="X554:X562" si="151">SUM(T554:W554)</f>
        <v>0</v>
      </c>
    </row>
    <row r="555" spans="1:24">
      <c r="A555" s="13">
        <v>7</v>
      </c>
      <c r="B555" s="2">
        <v>310004072</v>
      </c>
      <c r="C555" s="1" t="s">
        <v>931</v>
      </c>
      <c r="D555" s="1" t="s">
        <v>116</v>
      </c>
      <c r="E555" s="12">
        <f>_xlfn.IFNA(VLOOKUP($B555,'FST OMT'!$C:$Y,$A555,0),0)</f>
        <v>0</v>
      </c>
      <c r="F555" s="12">
        <f>_xlfn.IFNA(VLOOKUP($B555,'FST CV'!$C:$Y,$A555,0),0)</f>
        <v>0</v>
      </c>
      <c r="G555" s="12">
        <f>_xlfn.IFNA(VLOOKUP($B555,'FST TT'!$C:$Y,$A555,0),0)</f>
        <v>0</v>
      </c>
      <c r="I555" s="4">
        <f>_xlfn.IFNA(VLOOKUP($B555,'FST OMT'!$C:$X,16,0),0)</f>
        <v>0</v>
      </c>
      <c r="J555" s="4">
        <f>_xlfn.IFNA(VLOOKUP($B555,'FST CV'!$C:$X,16,0),0)</f>
        <v>0</v>
      </c>
      <c r="K555" s="4">
        <f>_xlfn.IFNA(VLOOKUP($B555,'FST TT'!$C:$X,16,0),0)</f>
        <v>0</v>
      </c>
      <c r="N555" s="34">
        <f>VLOOKUP(B555,Master_Item!B:I,8,0)</f>
        <v>9.1199999999999992</v>
      </c>
      <c r="O555" s="4">
        <f t="shared" si="142"/>
        <v>0</v>
      </c>
      <c r="P555" s="4">
        <f t="shared" si="143"/>
        <v>0</v>
      </c>
      <c r="Q555" s="4">
        <f t="shared" si="144"/>
        <v>0</v>
      </c>
      <c r="R555" s="4">
        <f t="shared" si="145"/>
        <v>0</v>
      </c>
      <c r="S555" s="4">
        <f t="shared" si="146"/>
        <v>0</v>
      </c>
      <c r="T555" s="4">
        <f t="shared" si="147"/>
        <v>0</v>
      </c>
      <c r="U555" s="4">
        <f t="shared" si="148"/>
        <v>0</v>
      </c>
      <c r="V555" s="4">
        <f t="shared" si="149"/>
        <v>0</v>
      </c>
      <c r="W555" s="4">
        <f t="shared" si="150"/>
        <v>0</v>
      </c>
      <c r="X555" s="4">
        <f t="shared" si="151"/>
        <v>0</v>
      </c>
    </row>
    <row r="556" spans="1:24">
      <c r="A556" s="13">
        <v>8</v>
      </c>
      <c r="B556" s="2">
        <v>310004072</v>
      </c>
      <c r="C556" s="1" t="s">
        <v>931</v>
      </c>
      <c r="D556" s="1" t="s">
        <v>117</v>
      </c>
      <c r="E556" s="12">
        <f>_xlfn.IFNA(VLOOKUP($B556,'FST OMT'!$C:$Y,$A556,0),0)</f>
        <v>0</v>
      </c>
      <c r="F556" s="12">
        <f>_xlfn.IFNA(VLOOKUP($B556,'FST CV'!$C:$Y,$A556,0),0)</f>
        <v>0</v>
      </c>
      <c r="G556" s="12">
        <f>_xlfn.IFNA(VLOOKUP($B556,'FST TT'!$C:$Y,$A556,0),0)</f>
        <v>0</v>
      </c>
      <c r="I556" s="4">
        <f>_xlfn.IFNA(VLOOKUP($B556,'FST OMT'!$C:$X,17,0),0)</f>
        <v>0</v>
      </c>
      <c r="J556" s="4">
        <f>_xlfn.IFNA(VLOOKUP($B556,'FST CV'!$C:$X,17,0),0)</f>
        <v>0</v>
      </c>
      <c r="K556" s="4">
        <f>_xlfn.IFNA(VLOOKUP($B556,'FST TT'!$C:$X,17,0),0)</f>
        <v>0</v>
      </c>
      <c r="N556" s="34">
        <f>VLOOKUP(B556,Master_Item!B:I,8,0)</f>
        <v>9.1199999999999992</v>
      </c>
      <c r="O556" s="4">
        <f t="shared" si="142"/>
        <v>0</v>
      </c>
      <c r="P556" s="4">
        <f t="shared" si="143"/>
        <v>0</v>
      </c>
      <c r="Q556" s="4">
        <f t="shared" si="144"/>
        <v>0</v>
      </c>
      <c r="R556" s="4">
        <f t="shared" si="145"/>
        <v>0</v>
      </c>
      <c r="S556" s="4">
        <f t="shared" si="146"/>
        <v>0</v>
      </c>
      <c r="T556" s="4">
        <f t="shared" si="147"/>
        <v>0</v>
      </c>
      <c r="U556" s="4">
        <f t="shared" si="148"/>
        <v>0</v>
      </c>
      <c r="V556" s="4">
        <f t="shared" si="149"/>
        <v>0</v>
      </c>
      <c r="W556" s="4">
        <f t="shared" si="150"/>
        <v>0</v>
      </c>
      <c r="X556" s="4">
        <f t="shared" si="151"/>
        <v>0</v>
      </c>
    </row>
    <row r="557" spans="1:24">
      <c r="A557" s="13">
        <v>9</v>
      </c>
      <c r="B557" s="2">
        <v>310004072</v>
      </c>
      <c r="C557" s="1" t="s">
        <v>931</v>
      </c>
      <c r="D557" s="1" t="s">
        <v>118</v>
      </c>
      <c r="E557" s="12">
        <f>_xlfn.IFNA(VLOOKUP($B557,'FST OMT'!$C:$Y,$A557,0),0)</f>
        <v>0</v>
      </c>
      <c r="F557" s="12">
        <f>_xlfn.IFNA(VLOOKUP($B557,'FST CV'!$C:$Y,$A557,0),0)</f>
        <v>0</v>
      </c>
      <c r="G557" s="12">
        <f>_xlfn.IFNA(VLOOKUP($B557,'FST TT'!$C:$Y,$A557,0),0)</f>
        <v>0</v>
      </c>
      <c r="I557" s="4">
        <f>_xlfn.IFNA(VLOOKUP($B557,'FST OMT'!$C:$X,18,0),0)</f>
        <v>0</v>
      </c>
      <c r="J557" s="4">
        <f>_xlfn.IFNA(VLOOKUP($B557,'FST CV'!$C:$X,18,0),0)</f>
        <v>0</v>
      </c>
      <c r="K557" s="4">
        <f>_xlfn.IFNA(VLOOKUP($B557,'FST TT'!$C:$X,18,0),0)</f>
        <v>0</v>
      </c>
      <c r="N557" s="34">
        <f>VLOOKUP(B557,Master_Item!B:I,8,0)</f>
        <v>9.1199999999999992</v>
      </c>
      <c r="O557" s="4">
        <f t="shared" si="142"/>
        <v>0</v>
      </c>
      <c r="P557" s="4">
        <f t="shared" si="143"/>
        <v>0</v>
      </c>
      <c r="Q557" s="4">
        <f t="shared" si="144"/>
        <v>0</v>
      </c>
      <c r="R557" s="4">
        <f t="shared" si="145"/>
        <v>0</v>
      </c>
      <c r="S557" s="4">
        <f t="shared" si="146"/>
        <v>0</v>
      </c>
      <c r="T557" s="4">
        <f t="shared" si="147"/>
        <v>0</v>
      </c>
      <c r="U557" s="4">
        <f t="shared" si="148"/>
        <v>0</v>
      </c>
      <c r="V557" s="4">
        <f t="shared" si="149"/>
        <v>0</v>
      </c>
      <c r="W557" s="4">
        <f t="shared" si="150"/>
        <v>0</v>
      </c>
      <c r="X557" s="4">
        <f t="shared" si="151"/>
        <v>0</v>
      </c>
    </row>
    <row r="558" spans="1:24">
      <c r="A558" s="13">
        <v>10</v>
      </c>
      <c r="B558" s="2">
        <v>310004072</v>
      </c>
      <c r="C558" s="1" t="s">
        <v>931</v>
      </c>
      <c r="D558" s="1" t="s">
        <v>119</v>
      </c>
      <c r="E558" s="12">
        <f>_xlfn.IFNA(VLOOKUP($B558,'FST OMT'!$C:$Y,$A558,0),0)</f>
        <v>0</v>
      </c>
      <c r="F558" s="12">
        <f>_xlfn.IFNA(VLOOKUP($B558,'FST CV'!$C:$Y,$A558,0),0)</f>
        <v>0</v>
      </c>
      <c r="G558" s="12">
        <f>_xlfn.IFNA(VLOOKUP($B558,'FST TT'!$C:$Y,$A558,0),0)</f>
        <v>0</v>
      </c>
      <c r="I558" s="4">
        <f>_xlfn.IFNA(VLOOKUP($B558,'FST OMT'!$C:$X,19,0),0)</f>
        <v>0</v>
      </c>
      <c r="J558" s="4">
        <f>_xlfn.IFNA(VLOOKUP($B558,'FST CV'!$C:$X,19,0),0)</f>
        <v>0</v>
      </c>
      <c r="K558" s="4">
        <f>_xlfn.IFNA(VLOOKUP($B558,'FST TT'!$C:$X,19,0),0)</f>
        <v>0</v>
      </c>
      <c r="N558" s="34">
        <f>VLOOKUP(B558,Master_Item!B:I,8,0)</f>
        <v>9.1199999999999992</v>
      </c>
      <c r="O558" s="4">
        <f t="shared" si="142"/>
        <v>0</v>
      </c>
      <c r="P558" s="4">
        <f t="shared" si="143"/>
        <v>0</v>
      </c>
      <c r="Q558" s="4">
        <f t="shared" si="144"/>
        <v>0</v>
      </c>
      <c r="R558" s="4">
        <f t="shared" si="145"/>
        <v>0</v>
      </c>
      <c r="S558" s="4">
        <f t="shared" si="146"/>
        <v>0</v>
      </c>
      <c r="T558" s="4">
        <f t="shared" si="147"/>
        <v>0</v>
      </c>
      <c r="U558" s="4">
        <f t="shared" si="148"/>
        <v>0</v>
      </c>
      <c r="V558" s="4">
        <f t="shared" si="149"/>
        <v>0</v>
      </c>
      <c r="W558" s="4">
        <f t="shared" si="150"/>
        <v>0</v>
      </c>
      <c r="X558" s="4">
        <f t="shared" si="151"/>
        <v>0</v>
      </c>
    </row>
    <row r="559" spans="1:24">
      <c r="A559" s="13">
        <v>11</v>
      </c>
      <c r="B559" s="2">
        <v>310004072</v>
      </c>
      <c r="C559" s="1" t="s">
        <v>931</v>
      </c>
      <c r="D559" s="1" t="s">
        <v>120</v>
      </c>
      <c r="E559" s="12">
        <f>_xlfn.IFNA(VLOOKUP($B559,'FST OMT'!$C:$Y,$A559,0),0)</f>
        <v>0</v>
      </c>
      <c r="F559" s="12">
        <f>_xlfn.IFNA(VLOOKUP($B559,'FST CV'!$C:$Y,$A559,0),0)</f>
        <v>0</v>
      </c>
      <c r="G559" s="12">
        <f>_xlfn.IFNA(VLOOKUP($B559,'FST TT'!$C:$Y,$A559,0),0)</f>
        <v>0</v>
      </c>
      <c r="I559" s="4">
        <f>_xlfn.IFNA(VLOOKUP($B559,'FST OMT'!$C:$X,20,0),0)</f>
        <v>0</v>
      </c>
      <c r="J559" s="4">
        <f>_xlfn.IFNA(VLOOKUP($B559,'FST CV'!$C:$X,20,0),0)</f>
        <v>0</v>
      </c>
      <c r="K559" s="4">
        <f>_xlfn.IFNA(VLOOKUP($B559,'FST TT'!$C:$X,20,0),0)</f>
        <v>0</v>
      </c>
      <c r="N559" s="34">
        <f>VLOOKUP(B559,Master_Item!B:I,8,0)</f>
        <v>9.1199999999999992</v>
      </c>
      <c r="O559" s="4">
        <f t="shared" si="142"/>
        <v>0</v>
      </c>
      <c r="P559" s="4">
        <f t="shared" si="143"/>
        <v>0</v>
      </c>
      <c r="Q559" s="4">
        <f t="shared" si="144"/>
        <v>0</v>
      </c>
      <c r="R559" s="4">
        <f t="shared" si="145"/>
        <v>0</v>
      </c>
      <c r="S559" s="4">
        <f t="shared" si="146"/>
        <v>0</v>
      </c>
      <c r="T559" s="4">
        <f t="shared" si="147"/>
        <v>0</v>
      </c>
      <c r="U559" s="4">
        <f t="shared" si="148"/>
        <v>0</v>
      </c>
      <c r="V559" s="4">
        <f t="shared" si="149"/>
        <v>0</v>
      </c>
      <c r="W559" s="4">
        <f t="shared" si="150"/>
        <v>0</v>
      </c>
      <c r="X559" s="4">
        <f t="shared" si="151"/>
        <v>0</v>
      </c>
    </row>
    <row r="560" spans="1:24">
      <c r="A560" s="13">
        <v>12</v>
      </c>
      <c r="B560" s="2">
        <v>310004072</v>
      </c>
      <c r="C560" s="1" t="s">
        <v>931</v>
      </c>
      <c r="D560" s="1" t="s">
        <v>121</v>
      </c>
      <c r="E560" s="12">
        <f>_xlfn.IFNA(VLOOKUP($B560,'FST OMT'!$C:$Y,$A560,0),0)</f>
        <v>0</v>
      </c>
      <c r="F560" s="12">
        <f>_xlfn.IFNA(VLOOKUP($B560,'FST CV'!$C:$Y,$A560,0),0)</f>
        <v>0</v>
      </c>
      <c r="G560" s="12">
        <f>_xlfn.IFNA(VLOOKUP($B560,'FST TT'!$C:$Y,$A560,0),0)</f>
        <v>0</v>
      </c>
      <c r="I560" s="4">
        <f>_xlfn.IFNA(VLOOKUP($B560,'FST OMT'!$C:$X,21,0),0)</f>
        <v>0</v>
      </c>
      <c r="J560" s="4">
        <f>_xlfn.IFNA(VLOOKUP($B560,'FST CV'!$C:$X,21,0),0)</f>
        <v>0</v>
      </c>
      <c r="K560" s="4">
        <f>_xlfn.IFNA(VLOOKUP($B560,'FST TT'!$C:$X,21,0),0)</f>
        <v>0</v>
      </c>
      <c r="N560" s="34">
        <f>VLOOKUP(B560,Master_Item!B:I,8,0)</f>
        <v>9.1199999999999992</v>
      </c>
      <c r="O560" s="4">
        <f t="shared" si="142"/>
        <v>0</v>
      </c>
      <c r="P560" s="4">
        <f t="shared" si="143"/>
        <v>0</v>
      </c>
      <c r="Q560" s="4">
        <f t="shared" si="144"/>
        <v>0</v>
      </c>
      <c r="R560" s="4">
        <f t="shared" si="145"/>
        <v>0</v>
      </c>
      <c r="S560" s="4">
        <f t="shared" si="146"/>
        <v>0</v>
      </c>
      <c r="T560" s="4">
        <f t="shared" si="147"/>
        <v>0</v>
      </c>
      <c r="U560" s="4">
        <f t="shared" si="148"/>
        <v>0</v>
      </c>
      <c r="V560" s="4">
        <f t="shared" si="149"/>
        <v>0</v>
      </c>
      <c r="W560" s="4">
        <f t="shared" si="150"/>
        <v>0</v>
      </c>
      <c r="X560" s="4">
        <f t="shared" si="151"/>
        <v>0</v>
      </c>
    </row>
    <row r="561" spans="1:24">
      <c r="A561" s="13">
        <v>13</v>
      </c>
      <c r="B561" s="2">
        <v>310004072</v>
      </c>
      <c r="C561" s="1" t="s">
        <v>931</v>
      </c>
      <c r="D561" s="1" t="s">
        <v>122</v>
      </c>
      <c r="E561" s="12">
        <f>_xlfn.IFNA(VLOOKUP($B561,'FST OMT'!$C:$Y,$A561,0),0)</f>
        <v>0</v>
      </c>
      <c r="F561" s="12">
        <f>_xlfn.IFNA(VLOOKUP($B561,'FST CV'!$C:$Y,$A561,0),0)</f>
        <v>0</v>
      </c>
      <c r="G561" s="12">
        <f>_xlfn.IFNA(VLOOKUP($B561,'FST TT'!$C:$Y,$A561,0),0)</f>
        <v>0</v>
      </c>
      <c r="I561" s="4">
        <f>_xlfn.IFNA(VLOOKUP($B561,'FST OMT'!$C:$X,22,0),0)</f>
        <v>0</v>
      </c>
      <c r="J561" s="4">
        <f>_xlfn.IFNA(VLOOKUP($B561,'FST CV'!$C:$X,22,0),0)</f>
        <v>0</v>
      </c>
      <c r="K561" s="4">
        <f>_xlfn.IFNA(VLOOKUP($B561,'FST TT'!$C:$X,22,0),0)</f>
        <v>0</v>
      </c>
      <c r="N561" s="34">
        <f>VLOOKUP(B561,Master_Item!B:I,8,0)</f>
        <v>9.1199999999999992</v>
      </c>
      <c r="O561" s="4">
        <f t="shared" si="142"/>
        <v>0</v>
      </c>
      <c r="P561" s="4">
        <f t="shared" si="143"/>
        <v>0</v>
      </c>
      <c r="Q561" s="4">
        <f t="shared" si="144"/>
        <v>0</v>
      </c>
      <c r="R561" s="4">
        <f t="shared" si="145"/>
        <v>0</v>
      </c>
      <c r="S561" s="4">
        <f t="shared" si="146"/>
        <v>0</v>
      </c>
      <c r="T561" s="4">
        <f t="shared" si="147"/>
        <v>0</v>
      </c>
      <c r="U561" s="4">
        <f t="shared" si="148"/>
        <v>0</v>
      </c>
      <c r="V561" s="4">
        <f t="shared" si="149"/>
        <v>0</v>
      </c>
      <c r="W561" s="4">
        <f t="shared" si="150"/>
        <v>0</v>
      </c>
      <c r="X561" s="4">
        <f t="shared" si="151"/>
        <v>0</v>
      </c>
    </row>
    <row r="562" spans="1:24">
      <c r="A562" s="13">
        <v>11</v>
      </c>
      <c r="B562" s="2">
        <v>310004072</v>
      </c>
      <c r="C562" s="1" t="s">
        <v>931</v>
      </c>
      <c r="D562" s="1" t="s">
        <v>123</v>
      </c>
      <c r="H562" s="4">
        <f>_xlfn.IFNA(VLOOKUP(B562,'FST MT'!A:M,$A562,0),0)</f>
        <v>0</v>
      </c>
      <c r="I562" s="1"/>
      <c r="J562" s="1"/>
      <c r="K562" s="1"/>
      <c r="L562" s="4">
        <f>_xlfn.IFNA(VLOOKUP(B562,'FST MT'!C:BP,66,0),0)</f>
        <v>0</v>
      </c>
      <c r="N562" s="34">
        <f>VLOOKUP(B562,Master_Item!B:I,8,0)</f>
        <v>9.1199999999999992</v>
      </c>
      <c r="O562" s="4">
        <f t="shared" si="142"/>
        <v>0</v>
      </c>
      <c r="P562" s="4">
        <f t="shared" si="143"/>
        <v>0</v>
      </c>
      <c r="Q562" s="4">
        <f t="shared" si="144"/>
        <v>0</v>
      </c>
      <c r="R562" s="4">
        <f t="shared" si="145"/>
        <v>0</v>
      </c>
      <c r="S562" s="4">
        <f t="shared" si="146"/>
        <v>0</v>
      </c>
      <c r="T562" s="4">
        <f t="shared" si="147"/>
        <v>0</v>
      </c>
      <c r="U562" s="4">
        <f t="shared" si="148"/>
        <v>0</v>
      </c>
      <c r="V562" s="4">
        <f t="shared" si="149"/>
        <v>0</v>
      </c>
      <c r="W562" s="4">
        <f t="shared" si="150"/>
        <v>0</v>
      </c>
      <c r="X562" s="4">
        <f t="shared" si="151"/>
        <v>0</v>
      </c>
    </row>
    <row r="563" spans="1:24">
      <c r="A563" s="13">
        <v>6</v>
      </c>
      <c r="B563" s="2">
        <v>310003569</v>
      </c>
      <c r="C563" s="1" t="s">
        <v>939</v>
      </c>
      <c r="D563" s="1" t="s">
        <v>115</v>
      </c>
      <c r="E563" s="12">
        <f>_xlfn.IFNA(VLOOKUP($B563,'FST OMT'!$C:$Y,$A563,0),0)</f>
        <v>0</v>
      </c>
      <c r="F563" s="12">
        <f>_xlfn.IFNA(VLOOKUP($B563,'FST CV'!$C:$Y,$A563,0),0)</f>
        <v>0</v>
      </c>
      <c r="G563" s="12">
        <f>_xlfn.IFNA(VLOOKUP($B563,'FST TT'!$C:$Y,$A563,0),0)</f>
        <v>0</v>
      </c>
      <c r="I563" s="4">
        <f>_xlfn.IFNA(VLOOKUP($B563,'FST OMT'!$C:$X,15,0),0)</f>
        <v>0</v>
      </c>
      <c r="J563" s="4">
        <f>_xlfn.IFNA(VLOOKUP($B563,'FST CV'!$C:$X,15,0),0)</f>
        <v>0</v>
      </c>
      <c r="K563" s="4">
        <f>_xlfn.IFNA(VLOOKUP($B563,'FST TT'!$C:$X,15,0),0)</f>
        <v>0</v>
      </c>
      <c r="N563" s="34">
        <f>VLOOKUP(B563,Master_Item!B:I,8,0)</f>
        <v>4.5</v>
      </c>
      <c r="O563" s="4">
        <f t="shared" ref="O563:O571" si="152">$N563*E563</f>
        <v>0</v>
      </c>
      <c r="P563" s="4">
        <f t="shared" ref="P563:P571" si="153">$N563*F563</f>
        <v>0</v>
      </c>
      <c r="Q563" s="4">
        <f t="shared" ref="Q563:Q571" si="154">$N563*G563</f>
        <v>0</v>
      </c>
      <c r="R563" s="4">
        <f t="shared" ref="R563:R571" si="155">$N563*H563</f>
        <v>0</v>
      </c>
      <c r="S563" s="4">
        <f t="shared" ref="S563:S571" si="156">SUM(O563:R563)</f>
        <v>0</v>
      </c>
      <c r="T563" s="4">
        <f t="shared" ref="T563:T571" si="157">$N563*I563</f>
        <v>0</v>
      </c>
      <c r="U563" s="4">
        <f t="shared" ref="U563:U571" si="158">$N563*J563</f>
        <v>0</v>
      </c>
      <c r="V563" s="4">
        <f t="shared" ref="V563:V571" si="159">$N563*K563</f>
        <v>0</v>
      </c>
      <c r="W563" s="4">
        <f t="shared" ref="W563:W571" si="160">$N563*L563</f>
        <v>0</v>
      </c>
      <c r="X563" s="4">
        <f t="shared" ref="X563:X571" si="161">SUM(T563:W563)</f>
        <v>0</v>
      </c>
    </row>
    <row r="564" spans="1:24">
      <c r="A564" s="13">
        <v>7</v>
      </c>
      <c r="B564" s="2">
        <v>310003569</v>
      </c>
      <c r="C564" s="1" t="s">
        <v>939</v>
      </c>
      <c r="D564" s="1" t="s">
        <v>116</v>
      </c>
      <c r="E564" s="12">
        <f>_xlfn.IFNA(VLOOKUP($B564,'FST OMT'!$C:$Y,$A564,0),0)</f>
        <v>0</v>
      </c>
      <c r="F564" s="12">
        <f>_xlfn.IFNA(VLOOKUP($B564,'FST CV'!$C:$Y,$A564,0),0)</f>
        <v>0</v>
      </c>
      <c r="G564" s="12">
        <f>_xlfn.IFNA(VLOOKUP($B564,'FST TT'!$C:$Y,$A564,0),0)</f>
        <v>0</v>
      </c>
      <c r="I564" s="4">
        <f>_xlfn.IFNA(VLOOKUP($B564,'FST OMT'!$C:$X,16,0),0)</f>
        <v>0</v>
      </c>
      <c r="J564" s="4">
        <f>_xlfn.IFNA(VLOOKUP($B564,'FST CV'!$C:$X,16,0),0)</f>
        <v>0</v>
      </c>
      <c r="K564" s="4">
        <f>_xlfn.IFNA(VLOOKUP($B564,'FST TT'!$C:$X,16,0),0)</f>
        <v>0</v>
      </c>
      <c r="N564" s="34">
        <f>VLOOKUP(B564,Master_Item!B:I,8,0)</f>
        <v>4.5</v>
      </c>
      <c r="O564" s="4">
        <f t="shared" si="152"/>
        <v>0</v>
      </c>
      <c r="P564" s="4">
        <f t="shared" si="153"/>
        <v>0</v>
      </c>
      <c r="Q564" s="4">
        <f t="shared" si="154"/>
        <v>0</v>
      </c>
      <c r="R564" s="4">
        <f t="shared" si="155"/>
        <v>0</v>
      </c>
      <c r="S564" s="4">
        <f t="shared" si="156"/>
        <v>0</v>
      </c>
      <c r="T564" s="4">
        <f t="shared" si="157"/>
        <v>0</v>
      </c>
      <c r="U564" s="4">
        <f t="shared" si="158"/>
        <v>0</v>
      </c>
      <c r="V564" s="4">
        <f t="shared" si="159"/>
        <v>0</v>
      </c>
      <c r="W564" s="4">
        <f t="shared" si="160"/>
        <v>0</v>
      </c>
      <c r="X564" s="4">
        <f t="shared" si="161"/>
        <v>0</v>
      </c>
    </row>
    <row r="565" spans="1:24">
      <c r="A565" s="13">
        <v>8</v>
      </c>
      <c r="B565" s="2">
        <v>310003569</v>
      </c>
      <c r="C565" s="1" t="s">
        <v>939</v>
      </c>
      <c r="D565" s="1" t="s">
        <v>117</v>
      </c>
      <c r="E565" s="12">
        <f>_xlfn.IFNA(VLOOKUP($B565,'FST OMT'!$C:$Y,$A565,0),0)</f>
        <v>0</v>
      </c>
      <c r="F565" s="12">
        <f>_xlfn.IFNA(VLOOKUP($B565,'FST CV'!$C:$Y,$A565,0),0)</f>
        <v>0</v>
      </c>
      <c r="G565" s="12">
        <f>_xlfn.IFNA(VLOOKUP($B565,'FST TT'!$C:$Y,$A565,0),0)</f>
        <v>0</v>
      </c>
      <c r="I565" s="4">
        <f>_xlfn.IFNA(VLOOKUP($B565,'FST OMT'!$C:$X,17,0),0)</f>
        <v>0</v>
      </c>
      <c r="J565" s="4">
        <f>_xlfn.IFNA(VLOOKUP($B565,'FST CV'!$C:$X,17,0),0)</f>
        <v>0</v>
      </c>
      <c r="K565" s="4">
        <f>_xlfn.IFNA(VLOOKUP($B565,'FST TT'!$C:$X,17,0),0)</f>
        <v>0</v>
      </c>
      <c r="N565" s="34">
        <f>VLOOKUP(B565,Master_Item!B:I,8,0)</f>
        <v>4.5</v>
      </c>
      <c r="O565" s="4">
        <f t="shared" si="152"/>
        <v>0</v>
      </c>
      <c r="P565" s="4">
        <f t="shared" si="153"/>
        <v>0</v>
      </c>
      <c r="Q565" s="4">
        <f t="shared" si="154"/>
        <v>0</v>
      </c>
      <c r="R565" s="4">
        <f t="shared" si="155"/>
        <v>0</v>
      </c>
      <c r="S565" s="4">
        <f t="shared" si="156"/>
        <v>0</v>
      </c>
      <c r="T565" s="4">
        <f t="shared" si="157"/>
        <v>0</v>
      </c>
      <c r="U565" s="4">
        <f t="shared" si="158"/>
        <v>0</v>
      </c>
      <c r="V565" s="4">
        <f t="shared" si="159"/>
        <v>0</v>
      </c>
      <c r="W565" s="4">
        <f t="shared" si="160"/>
        <v>0</v>
      </c>
      <c r="X565" s="4">
        <f t="shared" si="161"/>
        <v>0</v>
      </c>
    </row>
    <row r="566" spans="1:24">
      <c r="A566" s="13">
        <v>9</v>
      </c>
      <c r="B566" s="2">
        <v>310003569</v>
      </c>
      <c r="C566" s="1" t="s">
        <v>939</v>
      </c>
      <c r="D566" s="1" t="s">
        <v>118</v>
      </c>
      <c r="E566" s="12">
        <f>_xlfn.IFNA(VLOOKUP($B566,'FST OMT'!$C:$Y,$A566,0),0)</f>
        <v>0</v>
      </c>
      <c r="F566" s="12">
        <f>_xlfn.IFNA(VLOOKUP($B566,'FST CV'!$C:$Y,$A566,0),0)</f>
        <v>0</v>
      </c>
      <c r="G566" s="12">
        <f>_xlfn.IFNA(VLOOKUP($B566,'FST TT'!$C:$Y,$A566,0),0)</f>
        <v>0</v>
      </c>
      <c r="I566" s="4">
        <f>_xlfn.IFNA(VLOOKUP($B566,'FST OMT'!$C:$X,18,0),0)</f>
        <v>0</v>
      </c>
      <c r="J566" s="4">
        <f>_xlfn.IFNA(VLOOKUP($B566,'FST CV'!$C:$X,18,0),0)</f>
        <v>0</v>
      </c>
      <c r="K566" s="4">
        <f>_xlfn.IFNA(VLOOKUP($B566,'FST TT'!$C:$X,18,0),0)</f>
        <v>0</v>
      </c>
      <c r="N566" s="34">
        <f>VLOOKUP(B566,Master_Item!B:I,8,0)</f>
        <v>4.5</v>
      </c>
      <c r="O566" s="4">
        <f t="shared" si="152"/>
        <v>0</v>
      </c>
      <c r="P566" s="4">
        <f t="shared" si="153"/>
        <v>0</v>
      </c>
      <c r="Q566" s="4">
        <f t="shared" si="154"/>
        <v>0</v>
      </c>
      <c r="R566" s="4">
        <f t="shared" si="155"/>
        <v>0</v>
      </c>
      <c r="S566" s="4">
        <f t="shared" si="156"/>
        <v>0</v>
      </c>
      <c r="T566" s="4">
        <f t="shared" si="157"/>
        <v>0</v>
      </c>
      <c r="U566" s="4">
        <f t="shared" si="158"/>
        <v>0</v>
      </c>
      <c r="V566" s="4">
        <f t="shared" si="159"/>
        <v>0</v>
      </c>
      <c r="W566" s="4">
        <f t="shared" si="160"/>
        <v>0</v>
      </c>
      <c r="X566" s="4">
        <f t="shared" si="161"/>
        <v>0</v>
      </c>
    </row>
    <row r="567" spans="1:24">
      <c r="A567" s="13">
        <v>10</v>
      </c>
      <c r="B567" s="2">
        <v>310003569</v>
      </c>
      <c r="C567" s="1" t="s">
        <v>939</v>
      </c>
      <c r="D567" s="1" t="s">
        <v>119</v>
      </c>
      <c r="E567" s="12">
        <f>_xlfn.IFNA(VLOOKUP($B567,'FST OMT'!$C:$Y,$A567,0),0)</f>
        <v>0</v>
      </c>
      <c r="F567" s="12">
        <f>_xlfn.IFNA(VLOOKUP($B567,'FST CV'!$C:$Y,$A567,0),0)</f>
        <v>0</v>
      </c>
      <c r="G567" s="12">
        <f>_xlfn.IFNA(VLOOKUP($B567,'FST TT'!$C:$Y,$A567,0),0)</f>
        <v>0</v>
      </c>
      <c r="I567" s="4">
        <f>_xlfn.IFNA(VLOOKUP($B567,'FST OMT'!$C:$X,19,0),0)</f>
        <v>0</v>
      </c>
      <c r="J567" s="4">
        <f>_xlfn.IFNA(VLOOKUP($B567,'FST CV'!$C:$X,19,0),0)</f>
        <v>0</v>
      </c>
      <c r="K567" s="4">
        <f>_xlfn.IFNA(VLOOKUP($B567,'FST TT'!$C:$X,19,0),0)</f>
        <v>0</v>
      </c>
      <c r="N567" s="34">
        <f>VLOOKUP(B567,Master_Item!B:I,8,0)</f>
        <v>4.5</v>
      </c>
      <c r="O567" s="4">
        <f t="shared" si="152"/>
        <v>0</v>
      </c>
      <c r="P567" s="4">
        <f t="shared" si="153"/>
        <v>0</v>
      </c>
      <c r="Q567" s="4">
        <f t="shared" si="154"/>
        <v>0</v>
      </c>
      <c r="R567" s="4">
        <f t="shared" si="155"/>
        <v>0</v>
      </c>
      <c r="S567" s="4">
        <f t="shared" si="156"/>
        <v>0</v>
      </c>
      <c r="T567" s="4">
        <f t="shared" si="157"/>
        <v>0</v>
      </c>
      <c r="U567" s="4">
        <f t="shared" si="158"/>
        <v>0</v>
      </c>
      <c r="V567" s="4">
        <f t="shared" si="159"/>
        <v>0</v>
      </c>
      <c r="W567" s="4">
        <f t="shared" si="160"/>
        <v>0</v>
      </c>
      <c r="X567" s="4">
        <f t="shared" si="161"/>
        <v>0</v>
      </c>
    </row>
    <row r="568" spans="1:24">
      <c r="A568" s="13">
        <v>11</v>
      </c>
      <c r="B568" s="2">
        <v>310003569</v>
      </c>
      <c r="C568" s="1" t="s">
        <v>939</v>
      </c>
      <c r="D568" s="1" t="s">
        <v>120</v>
      </c>
      <c r="E568" s="12">
        <f>_xlfn.IFNA(VLOOKUP($B568,'FST OMT'!$C:$Y,$A568,0),0)</f>
        <v>0</v>
      </c>
      <c r="F568" s="12">
        <f>_xlfn.IFNA(VLOOKUP($B568,'FST CV'!$C:$Y,$A568,0),0)</f>
        <v>0</v>
      </c>
      <c r="G568" s="12">
        <f>_xlfn.IFNA(VLOOKUP($B568,'FST TT'!$C:$Y,$A568,0),0)</f>
        <v>0</v>
      </c>
      <c r="I568" s="4">
        <f>_xlfn.IFNA(VLOOKUP($B568,'FST OMT'!$C:$X,20,0),0)</f>
        <v>0</v>
      </c>
      <c r="J568" s="4">
        <f>_xlfn.IFNA(VLOOKUP($B568,'FST CV'!$C:$X,20,0),0)</f>
        <v>0</v>
      </c>
      <c r="K568" s="4">
        <f>_xlfn.IFNA(VLOOKUP($B568,'FST TT'!$C:$X,20,0),0)</f>
        <v>0</v>
      </c>
      <c r="N568" s="34">
        <f>VLOOKUP(B568,Master_Item!B:I,8,0)</f>
        <v>4.5</v>
      </c>
      <c r="O568" s="4">
        <f t="shared" si="152"/>
        <v>0</v>
      </c>
      <c r="P568" s="4">
        <f t="shared" si="153"/>
        <v>0</v>
      </c>
      <c r="Q568" s="4">
        <f t="shared" si="154"/>
        <v>0</v>
      </c>
      <c r="R568" s="4">
        <f t="shared" si="155"/>
        <v>0</v>
      </c>
      <c r="S568" s="4">
        <f t="shared" si="156"/>
        <v>0</v>
      </c>
      <c r="T568" s="4">
        <f t="shared" si="157"/>
        <v>0</v>
      </c>
      <c r="U568" s="4">
        <f t="shared" si="158"/>
        <v>0</v>
      </c>
      <c r="V568" s="4">
        <f t="shared" si="159"/>
        <v>0</v>
      </c>
      <c r="W568" s="4">
        <f t="shared" si="160"/>
        <v>0</v>
      </c>
      <c r="X568" s="4">
        <f t="shared" si="161"/>
        <v>0</v>
      </c>
    </row>
    <row r="569" spans="1:24">
      <c r="A569" s="13">
        <v>12</v>
      </c>
      <c r="B569" s="2">
        <v>310003569</v>
      </c>
      <c r="C569" s="1" t="s">
        <v>939</v>
      </c>
      <c r="D569" s="1" t="s">
        <v>121</v>
      </c>
      <c r="E569" s="12">
        <f>_xlfn.IFNA(VLOOKUP($B569,'FST OMT'!$C:$Y,$A569,0),0)</f>
        <v>0</v>
      </c>
      <c r="F569" s="12">
        <f>_xlfn.IFNA(VLOOKUP($B569,'FST CV'!$C:$Y,$A569,0),0)</f>
        <v>0</v>
      </c>
      <c r="G569" s="12">
        <f>_xlfn.IFNA(VLOOKUP($B569,'FST TT'!$C:$Y,$A569,0),0)</f>
        <v>0</v>
      </c>
      <c r="I569" s="4">
        <f>_xlfn.IFNA(VLOOKUP($B569,'FST OMT'!$C:$X,21,0),0)</f>
        <v>0</v>
      </c>
      <c r="J569" s="4">
        <f>_xlfn.IFNA(VLOOKUP($B569,'FST CV'!$C:$X,21,0),0)</f>
        <v>0</v>
      </c>
      <c r="K569" s="4">
        <f>_xlfn.IFNA(VLOOKUP($B569,'FST TT'!$C:$X,21,0),0)</f>
        <v>0</v>
      </c>
      <c r="N569" s="34">
        <f>VLOOKUP(B569,Master_Item!B:I,8,0)</f>
        <v>4.5</v>
      </c>
      <c r="O569" s="4">
        <f t="shared" si="152"/>
        <v>0</v>
      </c>
      <c r="P569" s="4">
        <f t="shared" si="153"/>
        <v>0</v>
      </c>
      <c r="Q569" s="4">
        <f t="shared" si="154"/>
        <v>0</v>
      </c>
      <c r="R569" s="4">
        <f t="shared" si="155"/>
        <v>0</v>
      </c>
      <c r="S569" s="4">
        <f t="shared" si="156"/>
        <v>0</v>
      </c>
      <c r="T569" s="4">
        <f t="shared" si="157"/>
        <v>0</v>
      </c>
      <c r="U569" s="4">
        <f t="shared" si="158"/>
        <v>0</v>
      </c>
      <c r="V569" s="4">
        <f t="shared" si="159"/>
        <v>0</v>
      </c>
      <c r="W569" s="4">
        <f t="shared" si="160"/>
        <v>0</v>
      </c>
      <c r="X569" s="4">
        <f t="shared" si="161"/>
        <v>0</v>
      </c>
    </row>
    <row r="570" spans="1:24">
      <c r="A570" s="13">
        <v>13</v>
      </c>
      <c r="B570" s="2">
        <v>310003569</v>
      </c>
      <c r="C570" s="1" t="s">
        <v>939</v>
      </c>
      <c r="D570" s="1" t="s">
        <v>122</v>
      </c>
      <c r="E570" s="12">
        <f>_xlfn.IFNA(VLOOKUP($B570,'FST OMT'!$C:$Y,$A570,0),0)</f>
        <v>0</v>
      </c>
      <c r="F570" s="12">
        <f>_xlfn.IFNA(VLOOKUP($B570,'FST CV'!$C:$Y,$A570,0),0)</f>
        <v>0</v>
      </c>
      <c r="G570" s="12">
        <f>_xlfn.IFNA(VLOOKUP($B570,'FST TT'!$C:$Y,$A570,0),0)</f>
        <v>0</v>
      </c>
      <c r="I570" s="4">
        <f>_xlfn.IFNA(VLOOKUP($B570,'FST OMT'!$C:$X,22,0),0)</f>
        <v>0</v>
      </c>
      <c r="J570" s="4">
        <f>_xlfn.IFNA(VLOOKUP($B570,'FST CV'!$C:$X,22,0),0)</f>
        <v>0</v>
      </c>
      <c r="K570" s="4">
        <f>_xlfn.IFNA(VLOOKUP($B570,'FST TT'!$C:$X,22,0),0)</f>
        <v>0</v>
      </c>
      <c r="N570" s="34">
        <f>VLOOKUP(B570,Master_Item!B:I,8,0)</f>
        <v>4.5</v>
      </c>
      <c r="O570" s="4">
        <f t="shared" si="152"/>
        <v>0</v>
      </c>
      <c r="P570" s="4">
        <f t="shared" si="153"/>
        <v>0</v>
      </c>
      <c r="Q570" s="4">
        <f t="shared" si="154"/>
        <v>0</v>
      </c>
      <c r="R570" s="4">
        <f t="shared" si="155"/>
        <v>0</v>
      </c>
      <c r="S570" s="4">
        <f t="shared" si="156"/>
        <v>0</v>
      </c>
      <c r="T570" s="4">
        <f t="shared" si="157"/>
        <v>0</v>
      </c>
      <c r="U570" s="4">
        <f t="shared" si="158"/>
        <v>0</v>
      </c>
      <c r="V570" s="4">
        <f t="shared" si="159"/>
        <v>0</v>
      </c>
      <c r="W570" s="4">
        <f t="shared" si="160"/>
        <v>0</v>
      </c>
      <c r="X570" s="4">
        <f t="shared" si="161"/>
        <v>0</v>
      </c>
    </row>
    <row r="571" spans="1:24">
      <c r="A571" s="13">
        <v>11</v>
      </c>
      <c r="B571" s="2">
        <v>310003569</v>
      </c>
      <c r="C571" s="1" t="s">
        <v>939</v>
      </c>
      <c r="D571" s="1" t="s">
        <v>123</v>
      </c>
      <c r="H571" s="4">
        <f>_xlfn.IFNA(VLOOKUP(B571,'FST MT'!A:M,$A571,0),0)</f>
        <v>0</v>
      </c>
      <c r="I571" s="1"/>
      <c r="J571" s="1"/>
      <c r="K571" s="1"/>
      <c r="L571" s="4">
        <f>_xlfn.IFNA(VLOOKUP(B571,'FST MT'!C:BP,66,0),0)</f>
        <v>0</v>
      </c>
      <c r="N571" s="34">
        <f>VLOOKUP(B571,Master_Item!B:I,8,0)</f>
        <v>4.5</v>
      </c>
      <c r="O571" s="4">
        <f t="shared" si="152"/>
        <v>0</v>
      </c>
      <c r="P571" s="4">
        <f t="shared" si="153"/>
        <v>0</v>
      </c>
      <c r="Q571" s="4">
        <f t="shared" si="154"/>
        <v>0</v>
      </c>
      <c r="R571" s="4">
        <f t="shared" si="155"/>
        <v>0</v>
      </c>
      <c r="S571" s="4">
        <f t="shared" si="156"/>
        <v>0</v>
      </c>
      <c r="T571" s="4">
        <f t="shared" si="157"/>
        <v>0</v>
      </c>
      <c r="U571" s="4">
        <f t="shared" si="158"/>
        <v>0</v>
      </c>
      <c r="V571" s="4">
        <f t="shared" si="159"/>
        <v>0</v>
      </c>
      <c r="W571" s="4">
        <f t="shared" si="160"/>
        <v>0</v>
      </c>
      <c r="X571" s="4">
        <f t="shared" si="161"/>
        <v>0</v>
      </c>
    </row>
    <row r="572" spans="1:24">
      <c r="A572" s="13">
        <v>6</v>
      </c>
      <c r="B572" s="2">
        <v>310003570</v>
      </c>
      <c r="C572" s="1" t="s">
        <v>940</v>
      </c>
      <c r="D572" s="1" t="s">
        <v>115</v>
      </c>
      <c r="E572" s="12">
        <f>_xlfn.IFNA(VLOOKUP($B572,'FST OMT'!$C:$Y,$A572,0),0)</f>
        <v>0</v>
      </c>
      <c r="F572" s="12">
        <f>_xlfn.IFNA(VLOOKUP($B572,'FST CV'!$C:$Y,$A572,0),0)</f>
        <v>0</v>
      </c>
      <c r="G572" s="12">
        <f>_xlfn.IFNA(VLOOKUP($B572,'FST TT'!$C:$Y,$A572,0),0)</f>
        <v>0</v>
      </c>
      <c r="I572" s="4">
        <f>_xlfn.IFNA(VLOOKUP($B572,'FST OMT'!$C:$X,15,0),0)</f>
        <v>0</v>
      </c>
      <c r="J572" s="4">
        <f>_xlfn.IFNA(VLOOKUP($B572,'FST CV'!$C:$X,15,0),0)</f>
        <v>0</v>
      </c>
      <c r="K572" s="4">
        <f>_xlfn.IFNA(VLOOKUP($B572,'FST TT'!$C:$X,15,0),0)</f>
        <v>0</v>
      </c>
      <c r="N572" s="34">
        <f>VLOOKUP(B572,Master_Item!B:I,8,0)</f>
        <v>4.5</v>
      </c>
      <c r="O572" s="4">
        <f t="shared" ref="O572:O580" si="162">$N572*E572</f>
        <v>0</v>
      </c>
      <c r="P572" s="4">
        <f t="shared" ref="P572:P580" si="163">$N572*F572</f>
        <v>0</v>
      </c>
      <c r="Q572" s="4">
        <f t="shared" ref="Q572:Q580" si="164">$N572*G572</f>
        <v>0</v>
      </c>
      <c r="R572" s="4">
        <f t="shared" ref="R572:R580" si="165">$N572*H572</f>
        <v>0</v>
      </c>
      <c r="S572" s="4">
        <f t="shared" ref="S572:S580" si="166">SUM(O572:R572)</f>
        <v>0</v>
      </c>
      <c r="T572" s="4">
        <f t="shared" ref="T572:T580" si="167">$N572*I572</f>
        <v>0</v>
      </c>
      <c r="U572" s="4">
        <f t="shared" ref="U572:U580" si="168">$N572*J572</f>
        <v>0</v>
      </c>
      <c r="V572" s="4">
        <f t="shared" ref="V572:V580" si="169">$N572*K572</f>
        <v>0</v>
      </c>
      <c r="W572" s="4">
        <f t="shared" ref="W572:W580" si="170">$N572*L572</f>
        <v>0</v>
      </c>
      <c r="X572" s="4">
        <f t="shared" ref="X572:X580" si="171">SUM(T572:W572)</f>
        <v>0</v>
      </c>
    </row>
    <row r="573" spans="1:24">
      <c r="A573" s="13">
        <v>7</v>
      </c>
      <c r="B573" s="2">
        <v>310003570</v>
      </c>
      <c r="C573" s="1" t="s">
        <v>940</v>
      </c>
      <c r="D573" s="1" t="s">
        <v>116</v>
      </c>
      <c r="E573" s="12">
        <f>_xlfn.IFNA(VLOOKUP($B573,'FST OMT'!$C:$Y,$A573,0),0)</f>
        <v>0</v>
      </c>
      <c r="F573" s="12">
        <f>_xlfn.IFNA(VLOOKUP($B573,'FST CV'!$C:$Y,$A573,0),0)</f>
        <v>0</v>
      </c>
      <c r="G573" s="12">
        <f>_xlfn.IFNA(VLOOKUP($B573,'FST TT'!$C:$Y,$A573,0),0)</f>
        <v>0</v>
      </c>
      <c r="I573" s="4">
        <f>_xlfn.IFNA(VLOOKUP($B573,'FST OMT'!$C:$X,16,0),0)</f>
        <v>0</v>
      </c>
      <c r="J573" s="4">
        <f>_xlfn.IFNA(VLOOKUP($B573,'FST CV'!$C:$X,16,0),0)</f>
        <v>0</v>
      </c>
      <c r="K573" s="4">
        <f>_xlfn.IFNA(VLOOKUP($B573,'FST TT'!$C:$X,16,0),0)</f>
        <v>0</v>
      </c>
      <c r="N573" s="34">
        <f>VLOOKUP(B573,Master_Item!B:I,8,0)</f>
        <v>4.5</v>
      </c>
      <c r="O573" s="4">
        <f t="shared" si="162"/>
        <v>0</v>
      </c>
      <c r="P573" s="4">
        <f t="shared" si="163"/>
        <v>0</v>
      </c>
      <c r="Q573" s="4">
        <f t="shared" si="164"/>
        <v>0</v>
      </c>
      <c r="R573" s="4">
        <f t="shared" si="165"/>
        <v>0</v>
      </c>
      <c r="S573" s="4">
        <f t="shared" si="166"/>
        <v>0</v>
      </c>
      <c r="T573" s="4">
        <f t="shared" si="167"/>
        <v>0</v>
      </c>
      <c r="U573" s="4">
        <f t="shared" si="168"/>
        <v>0</v>
      </c>
      <c r="V573" s="4">
        <f t="shared" si="169"/>
        <v>0</v>
      </c>
      <c r="W573" s="4">
        <f t="shared" si="170"/>
        <v>0</v>
      </c>
      <c r="X573" s="4">
        <f t="shared" si="171"/>
        <v>0</v>
      </c>
    </row>
    <row r="574" spans="1:24">
      <c r="A574" s="13">
        <v>8</v>
      </c>
      <c r="B574" s="2">
        <v>310003570</v>
      </c>
      <c r="C574" s="1" t="s">
        <v>940</v>
      </c>
      <c r="D574" s="1" t="s">
        <v>117</v>
      </c>
      <c r="E574" s="12">
        <f>_xlfn.IFNA(VLOOKUP($B574,'FST OMT'!$C:$Y,$A574,0),0)</f>
        <v>0</v>
      </c>
      <c r="F574" s="12">
        <f>_xlfn.IFNA(VLOOKUP($B574,'FST CV'!$C:$Y,$A574,0),0)</f>
        <v>0</v>
      </c>
      <c r="G574" s="12">
        <f>_xlfn.IFNA(VLOOKUP($B574,'FST TT'!$C:$Y,$A574,0),0)</f>
        <v>0</v>
      </c>
      <c r="I574" s="4">
        <f>_xlfn.IFNA(VLOOKUP($B574,'FST OMT'!$C:$X,17,0),0)</f>
        <v>0</v>
      </c>
      <c r="J574" s="4">
        <f>_xlfn.IFNA(VLOOKUP($B574,'FST CV'!$C:$X,17,0),0)</f>
        <v>0</v>
      </c>
      <c r="K574" s="4">
        <f>_xlfn.IFNA(VLOOKUP($B574,'FST TT'!$C:$X,17,0),0)</f>
        <v>0</v>
      </c>
      <c r="N574" s="34">
        <f>VLOOKUP(B574,Master_Item!B:I,8,0)</f>
        <v>4.5</v>
      </c>
      <c r="O574" s="4">
        <f t="shared" si="162"/>
        <v>0</v>
      </c>
      <c r="P574" s="4">
        <f t="shared" si="163"/>
        <v>0</v>
      </c>
      <c r="Q574" s="4">
        <f t="shared" si="164"/>
        <v>0</v>
      </c>
      <c r="R574" s="4">
        <f t="shared" si="165"/>
        <v>0</v>
      </c>
      <c r="S574" s="4">
        <f t="shared" si="166"/>
        <v>0</v>
      </c>
      <c r="T574" s="4">
        <f t="shared" si="167"/>
        <v>0</v>
      </c>
      <c r="U574" s="4">
        <f t="shared" si="168"/>
        <v>0</v>
      </c>
      <c r="V574" s="4">
        <f t="shared" si="169"/>
        <v>0</v>
      </c>
      <c r="W574" s="4">
        <f t="shared" si="170"/>
        <v>0</v>
      </c>
      <c r="X574" s="4">
        <f t="shared" si="171"/>
        <v>0</v>
      </c>
    </row>
    <row r="575" spans="1:24">
      <c r="A575" s="13">
        <v>9</v>
      </c>
      <c r="B575" s="2">
        <v>310003570</v>
      </c>
      <c r="C575" s="1" t="s">
        <v>940</v>
      </c>
      <c r="D575" s="1" t="s">
        <v>118</v>
      </c>
      <c r="E575" s="12">
        <f>_xlfn.IFNA(VLOOKUP($B575,'FST OMT'!$C:$Y,$A575,0),0)</f>
        <v>0</v>
      </c>
      <c r="F575" s="12">
        <f>_xlfn.IFNA(VLOOKUP($B575,'FST CV'!$C:$Y,$A575,0),0)</f>
        <v>0</v>
      </c>
      <c r="G575" s="12">
        <f>_xlfn.IFNA(VLOOKUP($B575,'FST TT'!$C:$Y,$A575,0),0)</f>
        <v>0</v>
      </c>
      <c r="I575" s="4">
        <f>_xlfn.IFNA(VLOOKUP($B575,'FST OMT'!$C:$X,18,0),0)</f>
        <v>0</v>
      </c>
      <c r="J575" s="4">
        <f>_xlfn.IFNA(VLOOKUP($B575,'FST CV'!$C:$X,18,0),0)</f>
        <v>0</v>
      </c>
      <c r="K575" s="4">
        <f>_xlfn.IFNA(VLOOKUP($B575,'FST TT'!$C:$X,18,0),0)</f>
        <v>0</v>
      </c>
      <c r="N575" s="34">
        <f>VLOOKUP(B575,Master_Item!B:I,8,0)</f>
        <v>4.5</v>
      </c>
      <c r="O575" s="4">
        <f t="shared" si="162"/>
        <v>0</v>
      </c>
      <c r="P575" s="4">
        <f t="shared" si="163"/>
        <v>0</v>
      </c>
      <c r="Q575" s="4">
        <f t="shared" si="164"/>
        <v>0</v>
      </c>
      <c r="R575" s="4">
        <f t="shared" si="165"/>
        <v>0</v>
      </c>
      <c r="S575" s="4">
        <f t="shared" si="166"/>
        <v>0</v>
      </c>
      <c r="T575" s="4">
        <f t="shared" si="167"/>
        <v>0</v>
      </c>
      <c r="U575" s="4">
        <f t="shared" si="168"/>
        <v>0</v>
      </c>
      <c r="V575" s="4">
        <f t="shared" si="169"/>
        <v>0</v>
      </c>
      <c r="W575" s="4">
        <f t="shared" si="170"/>
        <v>0</v>
      </c>
      <c r="X575" s="4">
        <f t="shared" si="171"/>
        <v>0</v>
      </c>
    </row>
    <row r="576" spans="1:24">
      <c r="A576" s="13">
        <v>10</v>
      </c>
      <c r="B576" s="2">
        <v>310003570</v>
      </c>
      <c r="C576" s="1" t="s">
        <v>940</v>
      </c>
      <c r="D576" s="1" t="s">
        <v>119</v>
      </c>
      <c r="E576" s="12">
        <f>_xlfn.IFNA(VLOOKUP($B576,'FST OMT'!$C:$Y,$A576,0),0)</f>
        <v>0</v>
      </c>
      <c r="F576" s="12">
        <f>_xlfn.IFNA(VLOOKUP($B576,'FST CV'!$C:$Y,$A576,0),0)</f>
        <v>0</v>
      </c>
      <c r="G576" s="12">
        <f>_xlfn.IFNA(VLOOKUP($B576,'FST TT'!$C:$Y,$A576,0),0)</f>
        <v>0</v>
      </c>
      <c r="I576" s="4">
        <f>_xlfn.IFNA(VLOOKUP($B576,'FST OMT'!$C:$X,19,0),0)</f>
        <v>0</v>
      </c>
      <c r="J576" s="4">
        <f>_xlfn.IFNA(VLOOKUP($B576,'FST CV'!$C:$X,19,0),0)</f>
        <v>0</v>
      </c>
      <c r="K576" s="4">
        <f>_xlfn.IFNA(VLOOKUP($B576,'FST TT'!$C:$X,19,0),0)</f>
        <v>0</v>
      </c>
      <c r="N576" s="34">
        <f>VLOOKUP(B576,Master_Item!B:I,8,0)</f>
        <v>4.5</v>
      </c>
      <c r="O576" s="4">
        <f t="shared" si="162"/>
        <v>0</v>
      </c>
      <c r="P576" s="4">
        <f t="shared" si="163"/>
        <v>0</v>
      </c>
      <c r="Q576" s="4">
        <f t="shared" si="164"/>
        <v>0</v>
      </c>
      <c r="R576" s="4">
        <f t="shared" si="165"/>
        <v>0</v>
      </c>
      <c r="S576" s="4">
        <f t="shared" si="166"/>
        <v>0</v>
      </c>
      <c r="T576" s="4">
        <f t="shared" si="167"/>
        <v>0</v>
      </c>
      <c r="U576" s="4">
        <f t="shared" si="168"/>
        <v>0</v>
      </c>
      <c r="V576" s="4">
        <f t="shared" si="169"/>
        <v>0</v>
      </c>
      <c r="W576" s="4">
        <f t="shared" si="170"/>
        <v>0</v>
      </c>
      <c r="X576" s="4">
        <f t="shared" si="171"/>
        <v>0</v>
      </c>
    </row>
    <row r="577" spans="1:24">
      <c r="A577" s="13">
        <v>11</v>
      </c>
      <c r="B577" s="2">
        <v>310003570</v>
      </c>
      <c r="C577" s="1" t="s">
        <v>940</v>
      </c>
      <c r="D577" s="1" t="s">
        <v>120</v>
      </c>
      <c r="E577" s="12">
        <f>_xlfn.IFNA(VLOOKUP($B577,'FST OMT'!$C:$Y,$A577,0),0)</f>
        <v>0</v>
      </c>
      <c r="F577" s="12">
        <f>_xlfn.IFNA(VLOOKUP($B577,'FST CV'!$C:$Y,$A577,0),0)</f>
        <v>0</v>
      </c>
      <c r="G577" s="12">
        <f>_xlfn.IFNA(VLOOKUP($B577,'FST TT'!$C:$Y,$A577,0),0)</f>
        <v>0</v>
      </c>
      <c r="I577" s="4">
        <f>_xlfn.IFNA(VLOOKUP($B577,'FST OMT'!$C:$X,20,0),0)</f>
        <v>0</v>
      </c>
      <c r="J577" s="4">
        <f>_xlfn.IFNA(VLOOKUP($B577,'FST CV'!$C:$X,20,0),0)</f>
        <v>0</v>
      </c>
      <c r="K577" s="4">
        <f>_xlfn.IFNA(VLOOKUP($B577,'FST TT'!$C:$X,20,0),0)</f>
        <v>0</v>
      </c>
      <c r="N577" s="34">
        <f>VLOOKUP(B577,Master_Item!B:I,8,0)</f>
        <v>4.5</v>
      </c>
      <c r="O577" s="4">
        <f t="shared" si="162"/>
        <v>0</v>
      </c>
      <c r="P577" s="4">
        <f t="shared" si="163"/>
        <v>0</v>
      </c>
      <c r="Q577" s="4">
        <f t="shared" si="164"/>
        <v>0</v>
      </c>
      <c r="R577" s="4">
        <f t="shared" si="165"/>
        <v>0</v>
      </c>
      <c r="S577" s="4">
        <f t="shared" si="166"/>
        <v>0</v>
      </c>
      <c r="T577" s="4">
        <f t="shared" si="167"/>
        <v>0</v>
      </c>
      <c r="U577" s="4">
        <f t="shared" si="168"/>
        <v>0</v>
      </c>
      <c r="V577" s="4">
        <f t="shared" si="169"/>
        <v>0</v>
      </c>
      <c r="W577" s="4">
        <f t="shared" si="170"/>
        <v>0</v>
      </c>
      <c r="X577" s="4">
        <f t="shared" si="171"/>
        <v>0</v>
      </c>
    </row>
    <row r="578" spans="1:24">
      <c r="A578" s="13">
        <v>12</v>
      </c>
      <c r="B578" s="2">
        <v>310003570</v>
      </c>
      <c r="C578" s="1" t="s">
        <v>940</v>
      </c>
      <c r="D578" s="1" t="s">
        <v>121</v>
      </c>
      <c r="E578" s="12">
        <f>_xlfn.IFNA(VLOOKUP($B578,'FST OMT'!$C:$Y,$A578,0),0)</f>
        <v>0</v>
      </c>
      <c r="F578" s="12">
        <f>_xlfn.IFNA(VLOOKUP($B578,'FST CV'!$C:$Y,$A578,0),0)</f>
        <v>0</v>
      </c>
      <c r="G578" s="12">
        <f>_xlfn.IFNA(VLOOKUP($B578,'FST TT'!$C:$Y,$A578,0),0)</f>
        <v>0</v>
      </c>
      <c r="I578" s="4">
        <f>_xlfn.IFNA(VLOOKUP($B578,'FST OMT'!$C:$X,21,0),0)</f>
        <v>0</v>
      </c>
      <c r="J578" s="4">
        <f>_xlfn.IFNA(VLOOKUP($B578,'FST CV'!$C:$X,21,0),0)</f>
        <v>0</v>
      </c>
      <c r="K578" s="4">
        <f>_xlfn.IFNA(VLOOKUP($B578,'FST TT'!$C:$X,21,0),0)</f>
        <v>0</v>
      </c>
      <c r="N578" s="34">
        <f>VLOOKUP(B578,Master_Item!B:I,8,0)</f>
        <v>4.5</v>
      </c>
      <c r="O578" s="4">
        <f t="shared" si="162"/>
        <v>0</v>
      </c>
      <c r="P578" s="4">
        <f t="shared" si="163"/>
        <v>0</v>
      </c>
      <c r="Q578" s="4">
        <f t="shared" si="164"/>
        <v>0</v>
      </c>
      <c r="R578" s="4">
        <f t="shared" si="165"/>
        <v>0</v>
      </c>
      <c r="S578" s="4">
        <f t="shared" si="166"/>
        <v>0</v>
      </c>
      <c r="T578" s="4">
        <f t="shared" si="167"/>
        <v>0</v>
      </c>
      <c r="U578" s="4">
        <f t="shared" si="168"/>
        <v>0</v>
      </c>
      <c r="V578" s="4">
        <f t="shared" si="169"/>
        <v>0</v>
      </c>
      <c r="W578" s="4">
        <f t="shared" si="170"/>
        <v>0</v>
      </c>
      <c r="X578" s="4">
        <f t="shared" si="171"/>
        <v>0</v>
      </c>
    </row>
    <row r="579" spans="1:24">
      <c r="A579" s="13">
        <v>13</v>
      </c>
      <c r="B579" s="2">
        <v>310003570</v>
      </c>
      <c r="C579" s="1" t="s">
        <v>940</v>
      </c>
      <c r="D579" s="1" t="s">
        <v>122</v>
      </c>
      <c r="E579" s="12">
        <f>_xlfn.IFNA(VLOOKUP($B579,'FST OMT'!$C:$Y,$A579,0),0)</f>
        <v>0</v>
      </c>
      <c r="F579" s="12">
        <f>_xlfn.IFNA(VLOOKUP($B579,'FST CV'!$C:$Y,$A579,0),0)</f>
        <v>0</v>
      </c>
      <c r="G579" s="12">
        <f>_xlfn.IFNA(VLOOKUP($B579,'FST TT'!$C:$Y,$A579,0),0)</f>
        <v>0</v>
      </c>
      <c r="I579" s="4">
        <f>_xlfn.IFNA(VLOOKUP($B579,'FST OMT'!$C:$X,22,0),0)</f>
        <v>0</v>
      </c>
      <c r="J579" s="4">
        <f>_xlfn.IFNA(VLOOKUP($B579,'FST CV'!$C:$X,22,0),0)</f>
        <v>0</v>
      </c>
      <c r="K579" s="4">
        <f>_xlfn.IFNA(VLOOKUP($B579,'FST TT'!$C:$X,22,0),0)</f>
        <v>0</v>
      </c>
      <c r="N579" s="34">
        <f>VLOOKUP(B579,Master_Item!B:I,8,0)</f>
        <v>4.5</v>
      </c>
      <c r="O579" s="4">
        <f t="shared" si="162"/>
        <v>0</v>
      </c>
      <c r="P579" s="4">
        <f t="shared" si="163"/>
        <v>0</v>
      </c>
      <c r="Q579" s="4">
        <f t="shared" si="164"/>
        <v>0</v>
      </c>
      <c r="R579" s="4">
        <f t="shared" si="165"/>
        <v>0</v>
      </c>
      <c r="S579" s="4">
        <f t="shared" si="166"/>
        <v>0</v>
      </c>
      <c r="T579" s="4">
        <f t="shared" si="167"/>
        <v>0</v>
      </c>
      <c r="U579" s="4">
        <f t="shared" si="168"/>
        <v>0</v>
      </c>
      <c r="V579" s="4">
        <f t="shared" si="169"/>
        <v>0</v>
      </c>
      <c r="W579" s="4">
        <f t="shared" si="170"/>
        <v>0</v>
      </c>
      <c r="X579" s="4">
        <f t="shared" si="171"/>
        <v>0</v>
      </c>
    </row>
    <row r="580" spans="1:24">
      <c r="A580" s="13">
        <v>11</v>
      </c>
      <c r="B580" s="2">
        <v>310003570</v>
      </c>
      <c r="C580" s="1" t="s">
        <v>940</v>
      </c>
      <c r="D580" s="1" t="s">
        <v>123</v>
      </c>
      <c r="H580" s="4">
        <f>_xlfn.IFNA(VLOOKUP(B580,'FST MT'!A:M,$A580,0),0)</f>
        <v>0</v>
      </c>
      <c r="I580" s="1"/>
      <c r="J580" s="1"/>
      <c r="K580" s="1"/>
      <c r="L580" s="4">
        <f>_xlfn.IFNA(VLOOKUP(B580,'FST MT'!C:BP,66,0),0)</f>
        <v>0</v>
      </c>
      <c r="N580" s="34">
        <f>VLOOKUP(B580,Master_Item!B:I,8,0)</f>
        <v>4.5</v>
      </c>
      <c r="O580" s="4">
        <f t="shared" si="162"/>
        <v>0</v>
      </c>
      <c r="P580" s="4">
        <f t="shared" si="163"/>
        <v>0</v>
      </c>
      <c r="Q580" s="4">
        <f t="shared" si="164"/>
        <v>0</v>
      </c>
      <c r="R580" s="4">
        <f t="shared" si="165"/>
        <v>0</v>
      </c>
      <c r="S580" s="4">
        <f t="shared" si="166"/>
        <v>0</v>
      </c>
      <c r="T580" s="4">
        <f t="shared" si="167"/>
        <v>0</v>
      </c>
      <c r="U580" s="4">
        <f t="shared" si="168"/>
        <v>0</v>
      </c>
      <c r="V580" s="4">
        <f t="shared" si="169"/>
        <v>0</v>
      </c>
      <c r="W580" s="4">
        <f t="shared" si="170"/>
        <v>0</v>
      </c>
      <c r="X580" s="4">
        <f t="shared" si="171"/>
        <v>0</v>
      </c>
    </row>
    <row r="581" spans="1:24">
      <c r="A581" s="13">
        <v>6</v>
      </c>
      <c r="B581" s="2">
        <v>310000887</v>
      </c>
      <c r="C581" s="1" t="s">
        <v>243</v>
      </c>
      <c r="D581" s="1" t="s">
        <v>115</v>
      </c>
      <c r="E581" s="12">
        <f>_xlfn.IFNA(VLOOKUP($B581,'FST OMT'!$C:$Y,$A581,0),0)</f>
        <v>0</v>
      </c>
      <c r="F581" s="12">
        <f>_xlfn.IFNA(VLOOKUP($B581,'FST CV'!$C:$Y,$A581,0),0)</f>
        <v>0</v>
      </c>
      <c r="G581" s="12">
        <f>_xlfn.IFNA(VLOOKUP($B581,'FST TT'!$C:$Y,$A581,0),0)</f>
        <v>0</v>
      </c>
      <c r="I581" s="4">
        <f>_xlfn.IFNA(VLOOKUP($B581,'FST OMT'!$C:$X,15,0),0)</f>
        <v>0</v>
      </c>
      <c r="J581" s="4">
        <f>_xlfn.IFNA(VLOOKUP($B581,'FST CV'!$C:$X,15,0),0)</f>
        <v>0</v>
      </c>
      <c r="K581" s="4">
        <f>_xlfn.IFNA(VLOOKUP($B581,'FST TT'!$C:$X,15,0),0)</f>
        <v>0</v>
      </c>
      <c r="N581" s="34">
        <f>VLOOKUP(B581,Master_Item!B:I,8,0)</f>
        <v>4.2</v>
      </c>
      <c r="O581" s="4">
        <f t="shared" ref="O581:O589" si="172">$N581*E581</f>
        <v>0</v>
      </c>
      <c r="P581" s="4">
        <f t="shared" ref="P581:P589" si="173">$N581*F581</f>
        <v>0</v>
      </c>
      <c r="Q581" s="4">
        <f t="shared" ref="Q581:Q589" si="174">$N581*G581</f>
        <v>0</v>
      </c>
      <c r="R581" s="4">
        <f t="shared" ref="R581:R589" si="175">$N581*H581</f>
        <v>0</v>
      </c>
      <c r="S581" s="4">
        <f t="shared" ref="S581:S589" si="176">SUM(O581:R581)</f>
        <v>0</v>
      </c>
      <c r="T581" s="4">
        <f t="shared" ref="T581:T589" si="177">$N581*I581</f>
        <v>0</v>
      </c>
      <c r="U581" s="4">
        <f t="shared" ref="U581:U589" si="178">$N581*J581</f>
        <v>0</v>
      </c>
      <c r="V581" s="4">
        <f t="shared" ref="V581:V589" si="179">$N581*K581</f>
        <v>0</v>
      </c>
      <c r="W581" s="4">
        <f t="shared" ref="W581:W589" si="180">$N581*L581</f>
        <v>0</v>
      </c>
      <c r="X581" s="4">
        <f t="shared" ref="X581:X589" si="181">SUM(T581:W581)</f>
        <v>0</v>
      </c>
    </row>
    <row r="582" spans="1:24">
      <c r="A582" s="13">
        <v>7</v>
      </c>
      <c r="B582" s="2">
        <v>310000887</v>
      </c>
      <c r="C582" s="1" t="s">
        <v>243</v>
      </c>
      <c r="D582" s="1" t="s">
        <v>116</v>
      </c>
      <c r="E582" s="12">
        <f>_xlfn.IFNA(VLOOKUP($B582,'FST OMT'!$C:$Y,$A582,0),0)</f>
        <v>100</v>
      </c>
      <c r="F582" s="12">
        <f>_xlfn.IFNA(VLOOKUP($B582,'FST CV'!$C:$Y,$A582,0),0)</f>
        <v>0</v>
      </c>
      <c r="G582" s="12">
        <f>_xlfn.IFNA(VLOOKUP($B582,'FST TT'!$C:$Y,$A582,0),0)</f>
        <v>0</v>
      </c>
      <c r="I582" s="4">
        <f>_xlfn.IFNA(VLOOKUP($B582,'FST OMT'!$C:$X,16,0),0)</f>
        <v>0</v>
      </c>
      <c r="J582" s="4">
        <f>_xlfn.IFNA(VLOOKUP($B582,'FST CV'!$C:$X,16,0),0)</f>
        <v>0</v>
      </c>
      <c r="K582" s="4">
        <f>_xlfn.IFNA(VLOOKUP($B582,'FST TT'!$C:$X,16,0),0)</f>
        <v>0</v>
      </c>
      <c r="N582" s="34">
        <f>VLOOKUP(B582,Master_Item!B:I,8,0)</f>
        <v>4.2</v>
      </c>
      <c r="O582" s="4">
        <f t="shared" si="172"/>
        <v>420</v>
      </c>
      <c r="P582" s="4">
        <f t="shared" si="173"/>
        <v>0</v>
      </c>
      <c r="Q582" s="4">
        <f t="shared" si="174"/>
        <v>0</v>
      </c>
      <c r="R582" s="4">
        <f t="shared" si="175"/>
        <v>0</v>
      </c>
      <c r="S582" s="4">
        <f t="shared" si="176"/>
        <v>420</v>
      </c>
      <c r="T582" s="4">
        <f t="shared" si="177"/>
        <v>0</v>
      </c>
      <c r="U582" s="4">
        <f t="shared" si="178"/>
        <v>0</v>
      </c>
      <c r="V582" s="4">
        <f t="shared" si="179"/>
        <v>0</v>
      </c>
      <c r="W582" s="4">
        <f t="shared" si="180"/>
        <v>0</v>
      </c>
      <c r="X582" s="4">
        <f t="shared" si="181"/>
        <v>0</v>
      </c>
    </row>
    <row r="583" spans="1:24">
      <c r="A583" s="13">
        <v>8</v>
      </c>
      <c r="B583" s="2">
        <v>310000887</v>
      </c>
      <c r="C583" s="1" t="s">
        <v>243</v>
      </c>
      <c r="D583" s="1" t="s">
        <v>117</v>
      </c>
      <c r="E583" s="12">
        <f>_xlfn.IFNA(VLOOKUP($B583,'FST OMT'!$C:$Y,$A583,0),0)</f>
        <v>0</v>
      </c>
      <c r="F583" s="12">
        <f>_xlfn.IFNA(VLOOKUP($B583,'FST CV'!$C:$Y,$A583,0),0)</f>
        <v>0</v>
      </c>
      <c r="G583" s="12">
        <f>_xlfn.IFNA(VLOOKUP($B583,'FST TT'!$C:$Y,$A583,0),0)</f>
        <v>0</v>
      </c>
      <c r="I583" s="4">
        <f>_xlfn.IFNA(VLOOKUP($B583,'FST OMT'!$C:$X,17,0),0)</f>
        <v>0</v>
      </c>
      <c r="J583" s="4">
        <f>_xlfn.IFNA(VLOOKUP($B583,'FST CV'!$C:$X,17,0),0)</f>
        <v>0</v>
      </c>
      <c r="K583" s="4">
        <f>_xlfn.IFNA(VLOOKUP($B583,'FST TT'!$C:$X,17,0),0)</f>
        <v>0</v>
      </c>
      <c r="N583" s="34">
        <f>VLOOKUP(B583,Master_Item!B:I,8,0)</f>
        <v>4.2</v>
      </c>
      <c r="O583" s="4">
        <f t="shared" si="172"/>
        <v>0</v>
      </c>
      <c r="P583" s="4">
        <f t="shared" si="173"/>
        <v>0</v>
      </c>
      <c r="Q583" s="4">
        <f t="shared" si="174"/>
        <v>0</v>
      </c>
      <c r="R583" s="4">
        <f t="shared" si="175"/>
        <v>0</v>
      </c>
      <c r="S583" s="4">
        <f t="shared" si="176"/>
        <v>0</v>
      </c>
      <c r="T583" s="4">
        <f t="shared" si="177"/>
        <v>0</v>
      </c>
      <c r="U583" s="4">
        <f t="shared" si="178"/>
        <v>0</v>
      </c>
      <c r="V583" s="4">
        <f t="shared" si="179"/>
        <v>0</v>
      </c>
      <c r="W583" s="4">
        <f t="shared" si="180"/>
        <v>0</v>
      </c>
      <c r="X583" s="4">
        <f t="shared" si="181"/>
        <v>0</v>
      </c>
    </row>
    <row r="584" spans="1:24">
      <c r="A584" s="13">
        <v>9</v>
      </c>
      <c r="B584" s="2">
        <v>310000887</v>
      </c>
      <c r="C584" s="1" t="s">
        <v>243</v>
      </c>
      <c r="D584" s="1" t="s">
        <v>118</v>
      </c>
      <c r="E584" s="12">
        <f>_xlfn.IFNA(VLOOKUP($B584,'FST OMT'!$C:$Y,$A584,0),0)</f>
        <v>0</v>
      </c>
      <c r="F584" s="12">
        <f>_xlfn.IFNA(VLOOKUP($B584,'FST CV'!$C:$Y,$A584,0),0)</f>
        <v>350</v>
      </c>
      <c r="G584" s="12">
        <f>_xlfn.IFNA(VLOOKUP($B584,'FST TT'!$C:$Y,$A584,0),0)</f>
        <v>0</v>
      </c>
      <c r="I584" s="4">
        <f>_xlfn.IFNA(VLOOKUP($B584,'FST OMT'!$C:$X,18,0),0)</f>
        <v>0</v>
      </c>
      <c r="J584" s="4">
        <f>_xlfn.IFNA(VLOOKUP($B584,'FST CV'!$C:$X,18,0),0)</f>
        <v>350</v>
      </c>
      <c r="K584" s="4">
        <f>_xlfn.IFNA(VLOOKUP($B584,'FST TT'!$C:$X,18,0),0)</f>
        <v>0</v>
      </c>
      <c r="N584" s="34">
        <f>VLOOKUP(B584,Master_Item!B:I,8,0)</f>
        <v>4.2</v>
      </c>
      <c r="O584" s="4">
        <f t="shared" si="172"/>
        <v>0</v>
      </c>
      <c r="P584" s="4">
        <f t="shared" si="173"/>
        <v>1470</v>
      </c>
      <c r="Q584" s="4">
        <f t="shared" si="174"/>
        <v>0</v>
      </c>
      <c r="R584" s="4">
        <f t="shared" si="175"/>
        <v>0</v>
      </c>
      <c r="S584" s="4">
        <f t="shared" si="176"/>
        <v>1470</v>
      </c>
      <c r="T584" s="4">
        <f t="shared" si="177"/>
        <v>0</v>
      </c>
      <c r="U584" s="4">
        <f t="shared" si="178"/>
        <v>1470</v>
      </c>
      <c r="V584" s="4">
        <f t="shared" si="179"/>
        <v>0</v>
      </c>
      <c r="W584" s="4">
        <f t="shared" si="180"/>
        <v>0</v>
      </c>
      <c r="X584" s="4">
        <f t="shared" si="181"/>
        <v>1470</v>
      </c>
    </row>
    <row r="585" spans="1:24">
      <c r="A585" s="13">
        <v>10</v>
      </c>
      <c r="B585" s="2">
        <v>310000887</v>
      </c>
      <c r="C585" s="1" t="s">
        <v>243</v>
      </c>
      <c r="D585" s="1" t="s">
        <v>119</v>
      </c>
      <c r="E585" s="12">
        <f>_xlfn.IFNA(VLOOKUP($B585,'FST OMT'!$C:$Y,$A585,0),0)</f>
        <v>50</v>
      </c>
      <c r="F585" s="12">
        <f>_xlfn.IFNA(VLOOKUP($B585,'FST CV'!$C:$Y,$A585,0),0)</f>
        <v>0</v>
      </c>
      <c r="G585" s="12">
        <f>_xlfn.IFNA(VLOOKUP($B585,'FST TT'!$C:$Y,$A585,0),0)</f>
        <v>0</v>
      </c>
      <c r="I585" s="4">
        <f>_xlfn.IFNA(VLOOKUP($B585,'FST OMT'!$C:$X,19,0),0)</f>
        <v>100</v>
      </c>
      <c r="J585" s="4">
        <f>_xlfn.IFNA(VLOOKUP($B585,'FST CV'!$C:$X,19,0),0)</f>
        <v>0</v>
      </c>
      <c r="K585" s="4">
        <f>_xlfn.IFNA(VLOOKUP($B585,'FST TT'!$C:$X,19,0),0)</f>
        <v>0</v>
      </c>
      <c r="N585" s="34">
        <f>VLOOKUP(B585,Master_Item!B:I,8,0)</f>
        <v>4.2</v>
      </c>
      <c r="O585" s="4">
        <f t="shared" si="172"/>
        <v>210</v>
      </c>
      <c r="P585" s="4">
        <f t="shared" si="173"/>
        <v>0</v>
      </c>
      <c r="Q585" s="4">
        <f t="shared" si="174"/>
        <v>0</v>
      </c>
      <c r="R585" s="4">
        <f t="shared" si="175"/>
        <v>0</v>
      </c>
      <c r="S585" s="4">
        <f t="shared" si="176"/>
        <v>210</v>
      </c>
      <c r="T585" s="4">
        <f t="shared" si="177"/>
        <v>420</v>
      </c>
      <c r="U585" s="4">
        <f t="shared" si="178"/>
        <v>0</v>
      </c>
      <c r="V585" s="4">
        <f t="shared" si="179"/>
        <v>0</v>
      </c>
      <c r="W585" s="4">
        <f t="shared" si="180"/>
        <v>0</v>
      </c>
      <c r="X585" s="4">
        <f t="shared" si="181"/>
        <v>420</v>
      </c>
    </row>
    <row r="586" spans="1:24">
      <c r="A586" s="13">
        <v>11</v>
      </c>
      <c r="B586" s="2">
        <v>310000887</v>
      </c>
      <c r="C586" s="1" t="s">
        <v>243</v>
      </c>
      <c r="D586" s="1" t="s">
        <v>120</v>
      </c>
      <c r="E586" s="12">
        <f>_xlfn.IFNA(VLOOKUP($B586,'FST OMT'!$C:$Y,$A586,0),0)</f>
        <v>0</v>
      </c>
      <c r="F586" s="12">
        <f>_xlfn.IFNA(VLOOKUP($B586,'FST CV'!$C:$Y,$A586,0),0)</f>
        <v>0</v>
      </c>
      <c r="G586" s="12">
        <f>_xlfn.IFNA(VLOOKUP($B586,'FST TT'!$C:$Y,$A586,0),0)</f>
        <v>0</v>
      </c>
      <c r="I586" s="4">
        <f>_xlfn.IFNA(VLOOKUP($B586,'FST OMT'!$C:$X,20,0),0)</f>
        <v>0</v>
      </c>
      <c r="J586" s="4">
        <f>_xlfn.IFNA(VLOOKUP($B586,'FST CV'!$C:$X,20,0),0)</f>
        <v>0</v>
      </c>
      <c r="K586" s="4">
        <f>_xlfn.IFNA(VLOOKUP($B586,'FST TT'!$C:$X,20,0),0)</f>
        <v>0</v>
      </c>
      <c r="N586" s="34">
        <f>VLOOKUP(B586,Master_Item!B:I,8,0)</f>
        <v>4.2</v>
      </c>
      <c r="O586" s="4">
        <f t="shared" si="172"/>
        <v>0</v>
      </c>
      <c r="P586" s="4">
        <f t="shared" si="173"/>
        <v>0</v>
      </c>
      <c r="Q586" s="4">
        <f t="shared" si="174"/>
        <v>0</v>
      </c>
      <c r="R586" s="4">
        <f t="shared" si="175"/>
        <v>0</v>
      </c>
      <c r="S586" s="4">
        <f t="shared" si="176"/>
        <v>0</v>
      </c>
      <c r="T586" s="4">
        <f t="shared" si="177"/>
        <v>0</v>
      </c>
      <c r="U586" s="4">
        <f t="shared" si="178"/>
        <v>0</v>
      </c>
      <c r="V586" s="4">
        <f t="shared" si="179"/>
        <v>0</v>
      </c>
      <c r="W586" s="4">
        <f t="shared" si="180"/>
        <v>0</v>
      </c>
      <c r="X586" s="4">
        <f t="shared" si="181"/>
        <v>0</v>
      </c>
    </row>
    <row r="587" spans="1:24">
      <c r="A587" s="13">
        <v>12</v>
      </c>
      <c r="B587" s="2">
        <v>310000887</v>
      </c>
      <c r="C587" s="1" t="s">
        <v>243</v>
      </c>
      <c r="D587" s="1" t="s">
        <v>121</v>
      </c>
      <c r="E587" s="12">
        <f>_xlfn.IFNA(VLOOKUP($B587,'FST OMT'!$C:$Y,$A587,0),0)</f>
        <v>0</v>
      </c>
      <c r="F587" s="12">
        <f>_xlfn.IFNA(VLOOKUP($B587,'FST CV'!$C:$Y,$A587,0),0)</f>
        <v>150</v>
      </c>
      <c r="G587" s="12">
        <f>_xlfn.IFNA(VLOOKUP($B587,'FST TT'!$C:$Y,$A587,0),0)</f>
        <v>0</v>
      </c>
      <c r="I587" s="4">
        <f>_xlfn.IFNA(VLOOKUP($B587,'FST OMT'!$C:$X,21,0),0)</f>
        <v>0</v>
      </c>
      <c r="J587" s="4">
        <f>_xlfn.IFNA(VLOOKUP($B587,'FST CV'!$C:$X,21,0),0)</f>
        <v>150</v>
      </c>
      <c r="K587" s="4">
        <f>_xlfn.IFNA(VLOOKUP($B587,'FST TT'!$C:$X,21,0),0)</f>
        <v>0</v>
      </c>
      <c r="N587" s="34">
        <f>VLOOKUP(B587,Master_Item!B:I,8,0)</f>
        <v>4.2</v>
      </c>
      <c r="O587" s="4">
        <f t="shared" si="172"/>
        <v>0</v>
      </c>
      <c r="P587" s="4">
        <f t="shared" si="173"/>
        <v>630</v>
      </c>
      <c r="Q587" s="4">
        <f t="shared" si="174"/>
        <v>0</v>
      </c>
      <c r="R587" s="4">
        <f t="shared" si="175"/>
        <v>0</v>
      </c>
      <c r="S587" s="4">
        <f t="shared" si="176"/>
        <v>630</v>
      </c>
      <c r="T587" s="4">
        <f t="shared" si="177"/>
        <v>0</v>
      </c>
      <c r="U587" s="4">
        <f t="shared" si="178"/>
        <v>630</v>
      </c>
      <c r="V587" s="4">
        <f t="shared" si="179"/>
        <v>0</v>
      </c>
      <c r="W587" s="4">
        <f t="shared" si="180"/>
        <v>0</v>
      </c>
      <c r="X587" s="4">
        <f t="shared" si="181"/>
        <v>630</v>
      </c>
    </row>
    <row r="588" spans="1:24">
      <c r="A588" s="13">
        <v>13</v>
      </c>
      <c r="B588" s="2">
        <v>310000887</v>
      </c>
      <c r="C588" s="1" t="s">
        <v>243</v>
      </c>
      <c r="D588" s="1" t="s">
        <v>122</v>
      </c>
      <c r="E588" s="12">
        <f>_xlfn.IFNA(VLOOKUP($B588,'FST OMT'!$C:$Y,$A588,0),0)</f>
        <v>0</v>
      </c>
      <c r="F588" s="12">
        <f>_xlfn.IFNA(VLOOKUP($B588,'FST CV'!$C:$Y,$A588,0),0)</f>
        <v>0</v>
      </c>
      <c r="G588" s="12">
        <f>_xlfn.IFNA(VLOOKUP($B588,'FST TT'!$C:$Y,$A588,0),0)</f>
        <v>0</v>
      </c>
      <c r="I588" s="4">
        <f>_xlfn.IFNA(VLOOKUP($B588,'FST OMT'!$C:$X,22,0),0)</f>
        <v>0</v>
      </c>
      <c r="J588" s="4">
        <f>_xlfn.IFNA(VLOOKUP($B588,'FST CV'!$C:$X,22,0),0)</f>
        <v>0</v>
      </c>
      <c r="K588" s="4">
        <f>_xlfn.IFNA(VLOOKUP($B588,'FST TT'!$C:$X,22,0),0)</f>
        <v>0</v>
      </c>
      <c r="N588" s="34">
        <f>VLOOKUP(B588,Master_Item!B:I,8,0)</f>
        <v>4.2</v>
      </c>
      <c r="O588" s="4">
        <f t="shared" si="172"/>
        <v>0</v>
      </c>
      <c r="P588" s="4">
        <f t="shared" si="173"/>
        <v>0</v>
      </c>
      <c r="Q588" s="4">
        <f t="shared" si="174"/>
        <v>0</v>
      </c>
      <c r="R588" s="4">
        <f t="shared" si="175"/>
        <v>0</v>
      </c>
      <c r="S588" s="4">
        <f t="shared" si="176"/>
        <v>0</v>
      </c>
      <c r="T588" s="4">
        <f t="shared" si="177"/>
        <v>0</v>
      </c>
      <c r="U588" s="4">
        <f t="shared" si="178"/>
        <v>0</v>
      </c>
      <c r="V588" s="4">
        <f t="shared" si="179"/>
        <v>0</v>
      </c>
      <c r="W588" s="4">
        <f t="shared" si="180"/>
        <v>0</v>
      </c>
      <c r="X588" s="4">
        <f t="shared" si="181"/>
        <v>0</v>
      </c>
    </row>
    <row r="589" spans="1:24">
      <c r="A589" s="13">
        <v>11</v>
      </c>
      <c r="B589" s="2">
        <v>310000887</v>
      </c>
      <c r="C589" s="1" t="s">
        <v>243</v>
      </c>
      <c r="D589" s="1" t="s">
        <v>123</v>
      </c>
      <c r="H589" s="4">
        <f>_xlfn.IFNA(VLOOKUP(B589,'FST MT'!A:M,$A589,0),0)</f>
        <v>2356.1904761904761</v>
      </c>
      <c r="I589" s="1"/>
      <c r="J589" s="1"/>
      <c r="K589" s="1"/>
      <c r="L589" s="4">
        <f>_xlfn.IFNA(VLOOKUP(B589,'FST MT'!C:BP,66,0),0)</f>
        <v>0</v>
      </c>
      <c r="N589" s="34">
        <f>VLOOKUP(B589,Master_Item!B:I,8,0)</f>
        <v>4.2</v>
      </c>
      <c r="O589" s="4">
        <f t="shared" si="172"/>
        <v>0</v>
      </c>
      <c r="P589" s="4">
        <f t="shared" si="173"/>
        <v>0</v>
      </c>
      <c r="Q589" s="4">
        <f t="shared" si="174"/>
        <v>0</v>
      </c>
      <c r="R589" s="4">
        <f t="shared" si="175"/>
        <v>9896</v>
      </c>
      <c r="S589" s="4">
        <f t="shared" si="176"/>
        <v>9896</v>
      </c>
      <c r="T589" s="4">
        <f t="shared" si="177"/>
        <v>0</v>
      </c>
      <c r="U589" s="4">
        <f t="shared" si="178"/>
        <v>0</v>
      </c>
      <c r="V589" s="4">
        <f t="shared" si="179"/>
        <v>0</v>
      </c>
      <c r="W589" s="4">
        <f t="shared" si="180"/>
        <v>0</v>
      </c>
      <c r="X589" s="4">
        <f t="shared" si="181"/>
        <v>0</v>
      </c>
    </row>
    <row r="590" spans="1:24">
      <c r="A590" s="13">
        <v>6</v>
      </c>
      <c r="B590" s="2">
        <v>310000686</v>
      </c>
      <c r="C590" s="1" t="s">
        <v>244</v>
      </c>
      <c r="D590" s="1" t="s">
        <v>115</v>
      </c>
      <c r="E590" s="12">
        <f>_xlfn.IFNA(VLOOKUP($B590,'FST OMT'!$C:$Y,$A590,0),0)</f>
        <v>0</v>
      </c>
      <c r="F590" s="12">
        <f>_xlfn.IFNA(VLOOKUP($B590,'FST CV'!$C:$Y,$A590,0),0)</f>
        <v>881</v>
      </c>
      <c r="G590" s="12">
        <f>_xlfn.IFNA(VLOOKUP($B590,'FST TT'!$C:$Y,$A590,0),0)</f>
        <v>0</v>
      </c>
      <c r="I590" s="4">
        <f>_xlfn.IFNA(VLOOKUP($B590,'FST OMT'!$C:$X,15,0),0)</f>
        <v>0</v>
      </c>
      <c r="J590" s="4">
        <f>_xlfn.IFNA(VLOOKUP($B590,'FST CV'!$C:$X,15,0),0)</f>
        <v>881</v>
      </c>
      <c r="K590" s="4">
        <f>_xlfn.IFNA(VLOOKUP($B590,'FST TT'!$C:$X,15,0),0)</f>
        <v>0</v>
      </c>
      <c r="N590" s="34">
        <f>VLOOKUP(B590,Master_Item!B:I,8,0)</f>
        <v>7.2</v>
      </c>
      <c r="O590" s="4">
        <f t="shared" ref="O590:O643" si="182">$N590*E590</f>
        <v>0</v>
      </c>
      <c r="P590" s="4">
        <f t="shared" ref="P590:P643" si="183">$N590*F590</f>
        <v>6343.2</v>
      </c>
      <c r="Q590" s="4">
        <f t="shared" ref="Q590:Q643" si="184">$N590*G590</f>
        <v>0</v>
      </c>
      <c r="R590" s="4">
        <f t="shared" ref="R590:R643" si="185">$N590*H590</f>
        <v>0</v>
      </c>
      <c r="S590" s="4">
        <f t="shared" ref="S590:S643" si="186">SUM(O590:R590)</f>
        <v>6343.2</v>
      </c>
      <c r="T590" s="4">
        <f t="shared" ref="T590:T643" si="187">$N590*I590</f>
        <v>0</v>
      </c>
      <c r="U590" s="4">
        <f t="shared" ref="U590:U643" si="188">$N590*J590</f>
        <v>6343.2</v>
      </c>
      <c r="V590" s="4">
        <f t="shared" ref="V590:V643" si="189">$N590*K590</f>
        <v>0</v>
      </c>
      <c r="W590" s="4">
        <f t="shared" ref="W590:W643" si="190">$N590*L590</f>
        <v>0</v>
      </c>
      <c r="X590" s="4">
        <f t="shared" ref="X590:X643" si="191">SUM(T590:W590)</f>
        <v>6343.2</v>
      </c>
    </row>
    <row r="591" spans="1:24">
      <c r="A591" s="13">
        <v>7</v>
      </c>
      <c r="B591" s="2">
        <v>310000686</v>
      </c>
      <c r="C591" s="1" t="s">
        <v>244</v>
      </c>
      <c r="D591" s="1" t="s">
        <v>116</v>
      </c>
      <c r="E591" s="12">
        <f>_xlfn.IFNA(VLOOKUP($B591,'FST OMT'!$C:$Y,$A591,0),0)</f>
        <v>0</v>
      </c>
      <c r="F591" s="12">
        <f>_xlfn.IFNA(VLOOKUP($B591,'FST CV'!$C:$Y,$A591,0),0)</f>
        <v>0</v>
      </c>
      <c r="G591" s="12">
        <f>_xlfn.IFNA(VLOOKUP($B591,'FST TT'!$C:$Y,$A591,0),0)</f>
        <v>0</v>
      </c>
      <c r="I591" s="4">
        <f>_xlfn.IFNA(VLOOKUP($B591,'FST OMT'!$C:$X,16,0),0)</f>
        <v>0</v>
      </c>
      <c r="J591" s="4">
        <f>_xlfn.IFNA(VLOOKUP($B591,'FST CV'!$C:$X,16,0),0)</f>
        <v>0</v>
      </c>
      <c r="K591" s="4">
        <f>_xlfn.IFNA(VLOOKUP($B591,'FST TT'!$C:$X,16,0),0)</f>
        <v>0</v>
      </c>
      <c r="N591" s="34">
        <f>VLOOKUP(B591,Master_Item!B:I,8,0)</f>
        <v>7.2</v>
      </c>
      <c r="O591" s="4">
        <f t="shared" si="182"/>
        <v>0</v>
      </c>
      <c r="P591" s="4">
        <f t="shared" si="183"/>
        <v>0</v>
      </c>
      <c r="Q591" s="4">
        <f t="shared" si="184"/>
        <v>0</v>
      </c>
      <c r="R591" s="4">
        <f t="shared" si="185"/>
        <v>0</v>
      </c>
      <c r="S591" s="4">
        <f t="shared" si="186"/>
        <v>0</v>
      </c>
      <c r="T591" s="4">
        <f t="shared" si="187"/>
        <v>0</v>
      </c>
      <c r="U591" s="4">
        <f t="shared" si="188"/>
        <v>0</v>
      </c>
      <c r="V591" s="4">
        <f t="shared" si="189"/>
        <v>0</v>
      </c>
      <c r="W591" s="4">
        <f t="shared" si="190"/>
        <v>0</v>
      </c>
      <c r="X591" s="4">
        <f t="shared" si="191"/>
        <v>0</v>
      </c>
    </row>
    <row r="592" spans="1:24">
      <c r="A592" s="13">
        <v>8</v>
      </c>
      <c r="B592" s="2">
        <v>310000686</v>
      </c>
      <c r="C592" s="1" t="s">
        <v>244</v>
      </c>
      <c r="D592" s="1" t="s">
        <v>117</v>
      </c>
      <c r="E592" s="12">
        <f>_xlfn.IFNA(VLOOKUP($B592,'FST OMT'!$C:$Y,$A592,0),0)</f>
        <v>0</v>
      </c>
      <c r="F592" s="12">
        <f>_xlfn.IFNA(VLOOKUP($B592,'FST CV'!$C:$Y,$A592,0),0)</f>
        <v>0</v>
      </c>
      <c r="G592" s="12">
        <f>_xlfn.IFNA(VLOOKUP($B592,'FST TT'!$C:$Y,$A592,0),0)</f>
        <v>0</v>
      </c>
      <c r="I592" s="4">
        <f>_xlfn.IFNA(VLOOKUP($B592,'FST OMT'!$C:$X,17,0),0)</f>
        <v>1200</v>
      </c>
      <c r="J592" s="4">
        <f>_xlfn.IFNA(VLOOKUP($B592,'FST CV'!$C:$X,17,0),0)</f>
        <v>0</v>
      </c>
      <c r="K592" s="4">
        <f>_xlfn.IFNA(VLOOKUP($B592,'FST TT'!$C:$X,17,0),0)</f>
        <v>0</v>
      </c>
      <c r="N592" s="34">
        <f>VLOOKUP(B592,Master_Item!B:I,8,0)</f>
        <v>7.2</v>
      </c>
      <c r="O592" s="4">
        <f t="shared" si="182"/>
        <v>0</v>
      </c>
      <c r="P592" s="4">
        <f t="shared" si="183"/>
        <v>0</v>
      </c>
      <c r="Q592" s="4">
        <f t="shared" si="184"/>
        <v>0</v>
      </c>
      <c r="R592" s="4">
        <f t="shared" si="185"/>
        <v>0</v>
      </c>
      <c r="S592" s="4">
        <f t="shared" si="186"/>
        <v>0</v>
      </c>
      <c r="T592" s="4">
        <f t="shared" si="187"/>
        <v>8640</v>
      </c>
      <c r="U592" s="4">
        <f t="shared" si="188"/>
        <v>0</v>
      </c>
      <c r="V592" s="4">
        <f t="shared" si="189"/>
        <v>0</v>
      </c>
      <c r="W592" s="4">
        <f t="shared" si="190"/>
        <v>0</v>
      </c>
      <c r="X592" s="4">
        <f t="shared" si="191"/>
        <v>8640</v>
      </c>
    </row>
    <row r="593" spans="1:24">
      <c r="A593" s="13">
        <v>9</v>
      </c>
      <c r="B593" s="2">
        <v>310000686</v>
      </c>
      <c r="C593" s="1" t="s">
        <v>244</v>
      </c>
      <c r="D593" s="1" t="s">
        <v>118</v>
      </c>
      <c r="E593" s="12">
        <f>_xlfn.IFNA(VLOOKUP($B593,'FST OMT'!$C:$Y,$A593,0),0)</f>
        <v>600</v>
      </c>
      <c r="F593" s="12">
        <f>_xlfn.IFNA(VLOOKUP($B593,'FST CV'!$C:$Y,$A593,0),0)</f>
        <v>0</v>
      </c>
      <c r="G593" s="12">
        <f>_xlfn.IFNA(VLOOKUP($B593,'FST TT'!$C:$Y,$A593,0),0)</f>
        <v>0</v>
      </c>
      <c r="I593" s="4">
        <f>_xlfn.IFNA(VLOOKUP($B593,'FST OMT'!$C:$X,18,0),0)</f>
        <v>1400</v>
      </c>
      <c r="J593" s="4">
        <f>_xlfn.IFNA(VLOOKUP($B593,'FST CV'!$C:$X,18,0),0)</f>
        <v>0</v>
      </c>
      <c r="K593" s="4">
        <f>_xlfn.IFNA(VLOOKUP($B593,'FST TT'!$C:$X,18,0),0)</f>
        <v>0</v>
      </c>
      <c r="N593" s="34">
        <f>VLOOKUP(B593,Master_Item!B:I,8,0)</f>
        <v>7.2</v>
      </c>
      <c r="O593" s="4">
        <f t="shared" si="182"/>
        <v>4320</v>
      </c>
      <c r="P593" s="4">
        <f t="shared" si="183"/>
        <v>0</v>
      </c>
      <c r="Q593" s="4">
        <f t="shared" si="184"/>
        <v>0</v>
      </c>
      <c r="R593" s="4">
        <f t="shared" si="185"/>
        <v>0</v>
      </c>
      <c r="S593" s="4">
        <f t="shared" si="186"/>
        <v>4320</v>
      </c>
      <c r="T593" s="4">
        <f t="shared" si="187"/>
        <v>10080</v>
      </c>
      <c r="U593" s="4">
        <f t="shared" si="188"/>
        <v>0</v>
      </c>
      <c r="V593" s="4">
        <f t="shared" si="189"/>
        <v>0</v>
      </c>
      <c r="W593" s="4">
        <f t="shared" si="190"/>
        <v>0</v>
      </c>
      <c r="X593" s="4">
        <f t="shared" si="191"/>
        <v>10080</v>
      </c>
    </row>
    <row r="594" spans="1:24">
      <c r="A594" s="13">
        <v>10</v>
      </c>
      <c r="B594" s="2">
        <v>310000686</v>
      </c>
      <c r="C594" s="1" t="s">
        <v>244</v>
      </c>
      <c r="D594" s="1" t="s">
        <v>119</v>
      </c>
      <c r="E594" s="12">
        <f>_xlfn.IFNA(VLOOKUP($B594,'FST OMT'!$C:$Y,$A594,0),0)</f>
        <v>1400</v>
      </c>
      <c r="F594" s="12">
        <f>_xlfn.IFNA(VLOOKUP($B594,'FST CV'!$C:$Y,$A594,0),0)</f>
        <v>0</v>
      </c>
      <c r="G594" s="12">
        <f>_xlfn.IFNA(VLOOKUP($B594,'FST TT'!$C:$Y,$A594,0),0)</f>
        <v>0</v>
      </c>
      <c r="I594" s="4">
        <f>_xlfn.IFNA(VLOOKUP($B594,'FST OMT'!$C:$X,19,0),0)</f>
        <v>980</v>
      </c>
      <c r="J594" s="4">
        <f>_xlfn.IFNA(VLOOKUP($B594,'FST CV'!$C:$X,19,0),0)</f>
        <v>0</v>
      </c>
      <c r="K594" s="4">
        <f>_xlfn.IFNA(VLOOKUP($B594,'FST TT'!$C:$X,19,0),0)</f>
        <v>0</v>
      </c>
      <c r="N594" s="34">
        <f>VLOOKUP(B594,Master_Item!B:I,8,0)</f>
        <v>7.2</v>
      </c>
      <c r="O594" s="4">
        <f t="shared" si="182"/>
        <v>10080</v>
      </c>
      <c r="P594" s="4">
        <f t="shared" si="183"/>
        <v>0</v>
      </c>
      <c r="Q594" s="4">
        <f t="shared" si="184"/>
        <v>0</v>
      </c>
      <c r="R594" s="4">
        <f t="shared" si="185"/>
        <v>0</v>
      </c>
      <c r="S594" s="4">
        <f t="shared" si="186"/>
        <v>10080</v>
      </c>
      <c r="T594" s="4">
        <f t="shared" si="187"/>
        <v>7056</v>
      </c>
      <c r="U594" s="4">
        <f t="shared" si="188"/>
        <v>0</v>
      </c>
      <c r="V594" s="4">
        <f t="shared" si="189"/>
        <v>0</v>
      </c>
      <c r="W594" s="4">
        <f t="shared" si="190"/>
        <v>0</v>
      </c>
      <c r="X594" s="4">
        <f t="shared" si="191"/>
        <v>7056</v>
      </c>
    </row>
    <row r="595" spans="1:24">
      <c r="A595" s="13">
        <v>11</v>
      </c>
      <c r="B595" s="2">
        <v>310000686</v>
      </c>
      <c r="C595" s="1" t="s">
        <v>244</v>
      </c>
      <c r="D595" s="1" t="s">
        <v>120</v>
      </c>
      <c r="E595" s="12">
        <f>_xlfn.IFNA(VLOOKUP($B595,'FST OMT'!$C:$Y,$A595,0),0)</f>
        <v>2316</v>
      </c>
      <c r="F595" s="12">
        <f>_xlfn.IFNA(VLOOKUP($B595,'FST CV'!$C:$Y,$A595,0),0)</f>
        <v>20</v>
      </c>
      <c r="G595" s="12">
        <f>_xlfn.IFNA(VLOOKUP($B595,'FST TT'!$C:$Y,$A595,0),0)</f>
        <v>0</v>
      </c>
      <c r="I595" s="4">
        <f>_xlfn.IFNA(VLOOKUP($B595,'FST OMT'!$C:$X,20,0),0)</f>
        <v>0</v>
      </c>
      <c r="J595" s="4">
        <f>_xlfn.IFNA(VLOOKUP($B595,'FST CV'!$C:$X,20,0),0)</f>
        <v>20</v>
      </c>
      <c r="K595" s="4">
        <f>_xlfn.IFNA(VLOOKUP($B595,'FST TT'!$C:$X,20,0),0)</f>
        <v>0</v>
      </c>
      <c r="N595" s="34">
        <f>VLOOKUP(B595,Master_Item!B:I,8,0)</f>
        <v>7.2</v>
      </c>
      <c r="O595" s="4">
        <f t="shared" si="182"/>
        <v>16675.2</v>
      </c>
      <c r="P595" s="4">
        <f t="shared" si="183"/>
        <v>144</v>
      </c>
      <c r="Q595" s="4">
        <f t="shared" si="184"/>
        <v>0</v>
      </c>
      <c r="R595" s="4">
        <f t="shared" si="185"/>
        <v>0</v>
      </c>
      <c r="S595" s="4">
        <f t="shared" si="186"/>
        <v>16819.2</v>
      </c>
      <c r="T595" s="4">
        <f t="shared" si="187"/>
        <v>0</v>
      </c>
      <c r="U595" s="4">
        <f t="shared" si="188"/>
        <v>144</v>
      </c>
      <c r="V595" s="4">
        <f t="shared" si="189"/>
        <v>0</v>
      </c>
      <c r="W595" s="4">
        <f t="shared" si="190"/>
        <v>0</v>
      </c>
      <c r="X595" s="4">
        <f t="shared" si="191"/>
        <v>144</v>
      </c>
    </row>
    <row r="596" spans="1:24">
      <c r="A596" s="13">
        <v>12</v>
      </c>
      <c r="B596" s="2">
        <v>310000686</v>
      </c>
      <c r="C596" s="1" t="s">
        <v>244</v>
      </c>
      <c r="D596" s="1" t="s">
        <v>121</v>
      </c>
      <c r="E596" s="12">
        <f>_xlfn.IFNA(VLOOKUP($B596,'FST OMT'!$C:$Y,$A596,0),0)</f>
        <v>0</v>
      </c>
      <c r="F596" s="12">
        <f>_xlfn.IFNA(VLOOKUP($B596,'FST CV'!$C:$Y,$A596,0),0)</f>
        <v>210</v>
      </c>
      <c r="G596" s="12">
        <f>_xlfn.IFNA(VLOOKUP($B596,'FST TT'!$C:$Y,$A596,0),0)</f>
        <v>0</v>
      </c>
      <c r="I596" s="4">
        <f>_xlfn.IFNA(VLOOKUP($B596,'FST OMT'!$C:$X,21,0),0)</f>
        <v>1716</v>
      </c>
      <c r="J596" s="4">
        <f>_xlfn.IFNA(VLOOKUP($B596,'FST CV'!$C:$X,21,0),0)</f>
        <v>210</v>
      </c>
      <c r="K596" s="4">
        <f>_xlfn.IFNA(VLOOKUP($B596,'FST TT'!$C:$X,21,0),0)</f>
        <v>0</v>
      </c>
      <c r="N596" s="34">
        <f>VLOOKUP(B596,Master_Item!B:I,8,0)</f>
        <v>7.2</v>
      </c>
      <c r="O596" s="4">
        <f t="shared" si="182"/>
        <v>0</v>
      </c>
      <c r="P596" s="4">
        <f t="shared" si="183"/>
        <v>1512</v>
      </c>
      <c r="Q596" s="4">
        <f t="shared" si="184"/>
        <v>0</v>
      </c>
      <c r="R596" s="4">
        <f t="shared" si="185"/>
        <v>0</v>
      </c>
      <c r="S596" s="4">
        <f t="shared" si="186"/>
        <v>1512</v>
      </c>
      <c r="T596" s="4">
        <f t="shared" si="187"/>
        <v>12355.2</v>
      </c>
      <c r="U596" s="4">
        <f t="shared" si="188"/>
        <v>1512</v>
      </c>
      <c r="V596" s="4">
        <f t="shared" si="189"/>
        <v>0</v>
      </c>
      <c r="W596" s="4">
        <f t="shared" si="190"/>
        <v>0</v>
      </c>
      <c r="X596" s="4">
        <f t="shared" si="191"/>
        <v>13867.2</v>
      </c>
    </row>
    <row r="597" spans="1:24">
      <c r="A597" s="13">
        <v>13</v>
      </c>
      <c r="B597" s="2">
        <v>310000686</v>
      </c>
      <c r="C597" s="1" t="s">
        <v>244</v>
      </c>
      <c r="D597" s="1" t="s">
        <v>122</v>
      </c>
      <c r="E597" s="12">
        <f>_xlfn.IFNA(VLOOKUP($B597,'FST OMT'!$C:$Y,$A597,0),0)</f>
        <v>2500</v>
      </c>
      <c r="F597" s="12">
        <f>_xlfn.IFNA(VLOOKUP($B597,'FST CV'!$C:$Y,$A597,0),0)</f>
        <v>0</v>
      </c>
      <c r="G597" s="12">
        <f>_xlfn.IFNA(VLOOKUP($B597,'FST TT'!$C:$Y,$A597,0),0)</f>
        <v>0</v>
      </c>
      <c r="I597" s="4">
        <f>_xlfn.IFNA(VLOOKUP($B597,'FST OMT'!$C:$X,22,0),0)</f>
        <v>2500</v>
      </c>
      <c r="J597" s="4">
        <f>_xlfn.IFNA(VLOOKUP($B597,'FST CV'!$C:$X,22,0),0)</f>
        <v>0</v>
      </c>
      <c r="K597" s="4">
        <f>_xlfn.IFNA(VLOOKUP($B597,'FST TT'!$C:$X,22,0),0)</f>
        <v>0</v>
      </c>
      <c r="N597" s="34">
        <f>VLOOKUP(B597,Master_Item!B:I,8,0)</f>
        <v>7.2</v>
      </c>
      <c r="O597" s="4">
        <f t="shared" si="182"/>
        <v>18000</v>
      </c>
      <c r="P597" s="4">
        <f t="shared" si="183"/>
        <v>0</v>
      </c>
      <c r="Q597" s="4">
        <f t="shared" si="184"/>
        <v>0</v>
      </c>
      <c r="R597" s="4">
        <f t="shared" si="185"/>
        <v>0</v>
      </c>
      <c r="S597" s="4">
        <f t="shared" si="186"/>
        <v>18000</v>
      </c>
      <c r="T597" s="4">
        <f t="shared" si="187"/>
        <v>18000</v>
      </c>
      <c r="U597" s="4">
        <f t="shared" si="188"/>
        <v>0</v>
      </c>
      <c r="V597" s="4">
        <f t="shared" si="189"/>
        <v>0</v>
      </c>
      <c r="W597" s="4">
        <f t="shared" si="190"/>
        <v>0</v>
      </c>
      <c r="X597" s="4">
        <f t="shared" si="191"/>
        <v>18000</v>
      </c>
    </row>
    <row r="598" spans="1:24">
      <c r="A598" s="13">
        <v>11</v>
      </c>
      <c r="B598" s="2">
        <v>310000686</v>
      </c>
      <c r="C598" s="1" t="s">
        <v>244</v>
      </c>
      <c r="D598" s="1" t="s">
        <v>123</v>
      </c>
      <c r="H598" s="4">
        <f>_xlfn.IFNA(VLOOKUP(B598,'FST MT'!A:M,$A598,0),0)</f>
        <v>443863.09523809527</v>
      </c>
      <c r="I598" s="1"/>
      <c r="J598" s="1"/>
      <c r="K598" s="1"/>
      <c r="L598" s="4">
        <f>_xlfn.IFNA(VLOOKUP(B598,'FST MT'!C:BP,66,0),0)</f>
        <v>0</v>
      </c>
      <c r="N598" s="34">
        <f>VLOOKUP(B598,Master_Item!B:I,8,0)</f>
        <v>7.2</v>
      </c>
      <c r="O598" s="4">
        <f t="shared" si="182"/>
        <v>0</v>
      </c>
      <c r="P598" s="4">
        <f t="shared" si="183"/>
        <v>0</v>
      </c>
      <c r="Q598" s="4">
        <f t="shared" si="184"/>
        <v>0</v>
      </c>
      <c r="R598" s="4">
        <f t="shared" si="185"/>
        <v>3195814.2857142859</v>
      </c>
      <c r="S598" s="4">
        <f t="shared" si="186"/>
        <v>3195814.2857142859</v>
      </c>
      <c r="T598" s="4">
        <f t="shared" si="187"/>
        <v>0</v>
      </c>
      <c r="U598" s="4">
        <f t="shared" si="188"/>
        <v>0</v>
      </c>
      <c r="V598" s="4">
        <f t="shared" si="189"/>
        <v>0</v>
      </c>
      <c r="W598" s="4">
        <f t="shared" si="190"/>
        <v>0</v>
      </c>
      <c r="X598" s="4">
        <f t="shared" si="191"/>
        <v>0</v>
      </c>
    </row>
    <row r="599" spans="1:24">
      <c r="A599" s="13">
        <v>6</v>
      </c>
      <c r="B599" s="2">
        <v>310000688</v>
      </c>
      <c r="C599" s="1" t="s">
        <v>245</v>
      </c>
      <c r="D599" s="1" t="s">
        <v>115</v>
      </c>
      <c r="E599" s="12">
        <f>_xlfn.IFNA(VLOOKUP($B599,'FST OMT'!$C:$Y,$A599,0),0)</f>
        <v>0</v>
      </c>
      <c r="F599" s="12">
        <f>_xlfn.IFNA(VLOOKUP($B599,'FST CV'!$C:$Y,$A599,0),0)</f>
        <v>275</v>
      </c>
      <c r="G599" s="12">
        <f>_xlfn.IFNA(VLOOKUP($B599,'FST TT'!$C:$Y,$A599,0),0)</f>
        <v>0</v>
      </c>
      <c r="I599" s="4">
        <f>_xlfn.IFNA(VLOOKUP($B599,'FST OMT'!$C:$X,15,0),0)</f>
        <v>0</v>
      </c>
      <c r="J599" s="4">
        <f>_xlfn.IFNA(VLOOKUP($B599,'FST CV'!$C:$X,15,0),0)</f>
        <v>275</v>
      </c>
      <c r="K599" s="4">
        <f>_xlfn.IFNA(VLOOKUP($B599,'FST TT'!$C:$X,15,0),0)</f>
        <v>0</v>
      </c>
      <c r="N599" s="34">
        <f>VLOOKUP(B599,Master_Item!B:I,8,0)</f>
        <v>9</v>
      </c>
      <c r="O599" s="4">
        <f t="shared" si="182"/>
        <v>0</v>
      </c>
      <c r="P599" s="4">
        <f t="shared" si="183"/>
        <v>2475</v>
      </c>
      <c r="Q599" s="4">
        <f t="shared" si="184"/>
        <v>0</v>
      </c>
      <c r="R599" s="4">
        <f t="shared" si="185"/>
        <v>0</v>
      </c>
      <c r="S599" s="4">
        <f t="shared" si="186"/>
        <v>2475</v>
      </c>
      <c r="T599" s="4">
        <f t="shared" si="187"/>
        <v>0</v>
      </c>
      <c r="U599" s="4">
        <f t="shared" si="188"/>
        <v>2475</v>
      </c>
      <c r="V599" s="4">
        <f t="shared" si="189"/>
        <v>0</v>
      </c>
      <c r="W599" s="4">
        <f t="shared" si="190"/>
        <v>0</v>
      </c>
      <c r="X599" s="4">
        <f t="shared" si="191"/>
        <v>2475</v>
      </c>
    </row>
    <row r="600" spans="1:24">
      <c r="A600" s="13">
        <v>7</v>
      </c>
      <c r="B600" s="2">
        <v>310000688</v>
      </c>
      <c r="C600" s="1" t="s">
        <v>245</v>
      </c>
      <c r="D600" s="1" t="s">
        <v>116</v>
      </c>
      <c r="E600" s="12">
        <f>_xlfn.IFNA(VLOOKUP($B600,'FST OMT'!$C:$Y,$A600,0),0)</f>
        <v>0</v>
      </c>
      <c r="F600" s="12">
        <f>_xlfn.IFNA(VLOOKUP($B600,'FST CV'!$C:$Y,$A600,0),0)</f>
        <v>0</v>
      </c>
      <c r="G600" s="12">
        <f>_xlfn.IFNA(VLOOKUP($B600,'FST TT'!$C:$Y,$A600,0),0)</f>
        <v>0</v>
      </c>
      <c r="I600" s="4">
        <f>_xlfn.IFNA(VLOOKUP($B600,'FST OMT'!$C:$X,16,0),0)</f>
        <v>0</v>
      </c>
      <c r="J600" s="4">
        <f>_xlfn.IFNA(VLOOKUP($B600,'FST CV'!$C:$X,16,0),0)</f>
        <v>0</v>
      </c>
      <c r="K600" s="4">
        <f>_xlfn.IFNA(VLOOKUP($B600,'FST TT'!$C:$X,16,0),0)</f>
        <v>0</v>
      </c>
      <c r="N600" s="34">
        <f>VLOOKUP(B600,Master_Item!B:I,8,0)</f>
        <v>9</v>
      </c>
      <c r="O600" s="4">
        <f t="shared" si="182"/>
        <v>0</v>
      </c>
      <c r="P600" s="4">
        <f t="shared" si="183"/>
        <v>0</v>
      </c>
      <c r="Q600" s="4">
        <f t="shared" si="184"/>
        <v>0</v>
      </c>
      <c r="R600" s="4">
        <f t="shared" si="185"/>
        <v>0</v>
      </c>
      <c r="S600" s="4">
        <f t="shared" si="186"/>
        <v>0</v>
      </c>
      <c r="T600" s="4">
        <f t="shared" si="187"/>
        <v>0</v>
      </c>
      <c r="U600" s="4">
        <f t="shared" si="188"/>
        <v>0</v>
      </c>
      <c r="V600" s="4">
        <f t="shared" si="189"/>
        <v>0</v>
      </c>
      <c r="W600" s="4">
        <f t="shared" si="190"/>
        <v>0</v>
      </c>
      <c r="X600" s="4">
        <f t="shared" si="191"/>
        <v>0</v>
      </c>
    </row>
    <row r="601" spans="1:24">
      <c r="A601" s="13">
        <v>8</v>
      </c>
      <c r="B601" s="2">
        <v>310000688</v>
      </c>
      <c r="C601" s="1" t="s">
        <v>245</v>
      </c>
      <c r="D601" s="1" t="s">
        <v>117</v>
      </c>
      <c r="E601" s="12">
        <f>_xlfn.IFNA(VLOOKUP($B601,'FST OMT'!$C:$Y,$A601,0),0)</f>
        <v>0</v>
      </c>
      <c r="F601" s="12">
        <f>_xlfn.IFNA(VLOOKUP($B601,'FST CV'!$C:$Y,$A601,0),0)</f>
        <v>0</v>
      </c>
      <c r="G601" s="12">
        <f>_xlfn.IFNA(VLOOKUP($B601,'FST TT'!$C:$Y,$A601,0),0)</f>
        <v>0</v>
      </c>
      <c r="I601" s="4">
        <f>_xlfn.IFNA(VLOOKUP($B601,'FST OMT'!$C:$X,17,0),0)</f>
        <v>600</v>
      </c>
      <c r="J601" s="4">
        <f>_xlfn.IFNA(VLOOKUP($B601,'FST CV'!$C:$X,17,0),0)</f>
        <v>0</v>
      </c>
      <c r="K601" s="4">
        <f>_xlfn.IFNA(VLOOKUP($B601,'FST TT'!$C:$X,17,0),0)</f>
        <v>0</v>
      </c>
      <c r="N601" s="34">
        <f>VLOOKUP(B601,Master_Item!B:I,8,0)</f>
        <v>9</v>
      </c>
      <c r="O601" s="4">
        <f t="shared" si="182"/>
        <v>0</v>
      </c>
      <c r="P601" s="4">
        <f t="shared" si="183"/>
        <v>0</v>
      </c>
      <c r="Q601" s="4">
        <f t="shared" si="184"/>
        <v>0</v>
      </c>
      <c r="R601" s="4">
        <f t="shared" si="185"/>
        <v>0</v>
      </c>
      <c r="S601" s="4">
        <f t="shared" si="186"/>
        <v>0</v>
      </c>
      <c r="T601" s="4">
        <f t="shared" si="187"/>
        <v>5400</v>
      </c>
      <c r="U601" s="4">
        <f t="shared" si="188"/>
        <v>0</v>
      </c>
      <c r="V601" s="4">
        <f t="shared" si="189"/>
        <v>0</v>
      </c>
      <c r="W601" s="4">
        <f t="shared" si="190"/>
        <v>0</v>
      </c>
      <c r="X601" s="4">
        <f t="shared" si="191"/>
        <v>5400</v>
      </c>
    </row>
    <row r="602" spans="1:24">
      <c r="A602" s="13">
        <v>9</v>
      </c>
      <c r="B602" s="2">
        <v>310000688</v>
      </c>
      <c r="C602" s="1" t="s">
        <v>245</v>
      </c>
      <c r="D602" s="1" t="s">
        <v>118</v>
      </c>
      <c r="E602" s="12">
        <f>_xlfn.IFNA(VLOOKUP($B602,'FST OMT'!$C:$Y,$A602,0),0)</f>
        <v>0</v>
      </c>
      <c r="F602" s="12">
        <f>_xlfn.IFNA(VLOOKUP($B602,'FST CV'!$C:$Y,$A602,0),0)</f>
        <v>0</v>
      </c>
      <c r="G602" s="12">
        <f>_xlfn.IFNA(VLOOKUP($B602,'FST TT'!$C:$Y,$A602,0),0)</f>
        <v>0</v>
      </c>
      <c r="I602" s="4">
        <f>_xlfn.IFNA(VLOOKUP($B602,'FST OMT'!$C:$X,18,0),0)</f>
        <v>400</v>
      </c>
      <c r="J602" s="4">
        <f>_xlfn.IFNA(VLOOKUP($B602,'FST CV'!$C:$X,18,0),0)</f>
        <v>0</v>
      </c>
      <c r="K602" s="4">
        <f>_xlfn.IFNA(VLOOKUP($B602,'FST TT'!$C:$X,18,0),0)</f>
        <v>0</v>
      </c>
      <c r="N602" s="34">
        <f>VLOOKUP(B602,Master_Item!B:I,8,0)</f>
        <v>9</v>
      </c>
      <c r="O602" s="4">
        <f t="shared" si="182"/>
        <v>0</v>
      </c>
      <c r="P602" s="4">
        <f t="shared" si="183"/>
        <v>0</v>
      </c>
      <c r="Q602" s="4">
        <f t="shared" si="184"/>
        <v>0</v>
      </c>
      <c r="R602" s="4">
        <f t="shared" si="185"/>
        <v>0</v>
      </c>
      <c r="S602" s="4">
        <f t="shared" si="186"/>
        <v>0</v>
      </c>
      <c r="T602" s="4">
        <f t="shared" si="187"/>
        <v>3600</v>
      </c>
      <c r="U602" s="4">
        <f t="shared" si="188"/>
        <v>0</v>
      </c>
      <c r="V602" s="4">
        <f t="shared" si="189"/>
        <v>0</v>
      </c>
      <c r="W602" s="4">
        <f t="shared" si="190"/>
        <v>0</v>
      </c>
      <c r="X602" s="4">
        <f t="shared" si="191"/>
        <v>3600</v>
      </c>
    </row>
    <row r="603" spans="1:24">
      <c r="A603" s="13">
        <v>10</v>
      </c>
      <c r="B603" s="2">
        <v>310000688</v>
      </c>
      <c r="C603" s="1" t="s">
        <v>245</v>
      </c>
      <c r="D603" s="1" t="s">
        <v>119</v>
      </c>
      <c r="E603" s="12">
        <f>_xlfn.IFNA(VLOOKUP($B603,'FST OMT'!$C:$Y,$A603,0),0)</f>
        <v>1000</v>
      </c>
      <c r="F603" s="12">
        <f>_xlfn.IFNA(VLOOKUP($B603,'FST CV'!$C:$Y,$A603,0),0)</f>
        <v>0</v>
      </c>
      <c r="G603" s="12">
        <f>_xlfn.IFNA(VLOOKUP($B603,'FST TT'!$C:$Y,$A603,0),0)</f>
        <v>0</v>
      </c>
      <c r="I603" s="4">
        <f>_xlfn.IFNA(VLOOKUP($B603,'FST OMT'!$C:$X,19,0),0)</f>
        <v>820</v>
      </c>
      <c r="J603" s="4">
        <f>_xlfn.IFNA(VLOOKUP($B603,'FST CV'!$C:$X,19,0),0)</f>
        <v>0</v>
      </c>
      <c r="K603" s="4">
        <f>_xlfn.IFNA(VLOOKUP($B603,'FST TT'!$C:$X,19,0),0)</f>
        <v>0</v>
      </c>
      <c r="N603" s="34">
        <f>VLOOKUP(B603,Master_Item!B:I,8,0)</f>
        <v>9</v>
      </c>
      <c r="O603" s="4">
        <f t="shared" si="182"/>
        <v>9000</v>
      </c>
      <c r="P603" s="4">
        <f t="shared" si="183"/>
        <v>0</v>
      </c>
      <c r="Q603" s="4">
        <f t="shared" si="184"/>
        <v>0</v>
      </c>
      <c r="R603" s="4">
        <f t="shared" si="185"/>
        <v>0</v>
      </c>
      <c r="S603" s="4">
        <f t="shared" si="186"/>
        <v>9000</v>
      </c>
      <c r="T603" s="4">
        <f t="shared" si="187"/>
        <v>7380</v>
      </c>
      <c r="U603" s="4">
        <f t="shared" si="188"/>
        <v>0</v>
      </c>
      <c r="V603" s="4">
        <f t="shared" si="189"/>
        <v>0</v>
      </c>
      <c r="W603" s="4">
        <f t="shared" si="190"/>
        <v>0</v>
      </c>
      <c r="X603" s="4">
        <f t="shared" si="191"/>
        <v>7380</v>
      </c>
    </row>
    <row r="604" spans="1:24">
      <c r="A604" s="13">
        <v>11</v>
      </c>
      <c r="B604" s="2">
        <v>310000688</v>
      </c>
      <c r="C604" s="1" t="s">
        <v>245</v>
      </c>
      <c r="D604" s="1" t="s">
        <v>120</v>
      </c>
      <c r="E604" s="12">
        <f>_xlfn.IFNA(VLOOKUP($B604,'FST OMT'!$C:$Y,$A604,0),0)</f>
        <v>1584</v>
      </c>
      <c r="F604" s="12">
        <f>_xlfn.IFNA(VLOOKUP($B604,'FST CV'!$C:$Y,$A604,0),0)</f>
        <v>0</v>
      </c>
      <c r="G604" s="12">
        <f>_xlfn.IFNA(VLOOKUP($B604,'FST TT'!$C:$Y,$A604,0),0)</f>
        <v>0</v>
      </c>
      <c r="I604" s="4">
        <f>_xlfn.IFNA(VLOOKUP($B604,'FST OMT'!$C:$X,20,0),0)</f>
        <v>0</v>
      </c>
      <c r="J604" s="4">
        <f>_xlfn.IFNA(VLOOKUP($B604,'FST CV'!$C:$X,20,0),0)</f>
        <v>0</v>
      </c>
      <c r="K604" s="4">
        <f>_xlfn.IFNA(VLOOKUP($B604,'FST TT'!$C:$X,20,0),0)</f>
        <v>0</v>
      </c>
      <c r="N604" s="34">
        <f>VLOOKUP(B604,Master_Item!B:I,8,0)</f>
        <v>9</v>
      </c>
      <c r="O604" s="4">
        <f t="shared" si="182"/>
        <v>14256</v>
      </c>
      <c r="P604" s="4">
        <f t="shared" si="183"/>
        <v>0</v>
      </c>
      <c r="Q604" s="4">
        <f t="shared" si="184"/>
        <v>0</v>
      </c>
      <c r="R604" s="4">
        <f t="shared" si="185"/>
        <v>0</v>
      </c>
      <c r="S604" s="4">
        <f t="shared" si="186"/>
        <v>14256</v>
      </c>
      <c r="T604" s="4">
        <f t="shared" si="187"/>
        <v>0</v>
      </c>
      <c r="U604" s="4">
        <f t="shared" si="188"/>
        <v>0</v>
      </c>
      <c r="V604" s="4">
        <f t="shared" si="189"/>
        <v>0</v>
      </c>
      <c r="W604" s="4">
        <f t="shared" si="190"/>
        <v>0</v>
      </c>
      <c r="X604" s="4">
        <f t="shared" si="191"/>
        <v>0</v>
      </c>
    </row>
    <row r="605" spans="1:24">
      <c r="A605" s="13">
        <v>12</v>
      </c>
      <c r="B605" s="2">
        <v>310000688</v>
      </c>
      <c r="C605" s="1" t="s">
        <v>245</v>
      </c>
      <c r="D605" s="1" t="s">
        <v>121</v>
      </c>
      <c r="E605" s="12">
        <f>_xlfn.IFNA(VLOOKUP($B605,'FST OMT'!$C:$Y,$A605,0),0)</f>
        <v>0</v>
      </c>
      <c r="F605" s="12">
        <f>_xlfn.IFNA(VLOOKUP($B605,'FST CV'!$C:$Y,$A605,0),0)</f>
        <v>40</v>
      </c>
      <c r="G605" s="12">
        <f>_xlfn.IFNA(VLOOKUP($B605,'FST TT'!$C:$Y,$A605,0),0)</f>
        <v>0</v>
      </c>
      <c r="I605" s="4">
        <f>_xlfn.IFNA(VLOOKUP($B605,'FST OMT'!$C:$X,21,0),0)</f>
        <v>1584</v>
      </c>
      <c r="J605" s="4">
        <f>_xlfn.IFNA(VLOOKUP($B605,'FST CV'!$C:$X,21,0),0)</f>
        <v>40</v>
      </c>
      <c r="K605" s="4">
        <f>_xlfn.IFNA(VLOOKUP($B605,'FST TT'!$C:$X,21,0),0)</f>
        <v>0</v>
      </c>
      <c r="N605" s="34">
        <f>VLOOKUP(B605,Master_Item!B:I,8,0)</f>
        <v>9</v>
      </c>
      <c r="O605" s="4">
        <f t="shared" si="182"/>
        <v>0</v>
      </c>
      <c r="P605" s="4">
        <f t="shared" si="183"/>
        <v>360</v>
      </c>
      <c r="Q605" s="4">
        <f t="shared" si="184"/>
        <v>0</v>
      </c>
      <c r="R605" s="4">
        <f t="shared" si="185"/>
        <v>0</v>
      </c>
      <c r="S605" s="4">
        <f t="shared" si="186"/>
        <v>360</v>
      </c>
      <c r="T605" s="4">
        <f t="shared" si="187"/>
        <v>14256</v>
      </c>
      <c r="U605" s="4">
        <f t="shared" si="188"/>
        <v>360</v>
      </c>
      <c r="V605" s="4">
        <f t="shared" si="189"/>
        <v>0</v>
      </c>
      <c r="W605" s="4">
        <f t="shared" si="190"/>
        <v>0</v>
      </c>
      <c r="X605" s="4">
        <f t="shared" si="191"/>
        <v>14616</v>
      </c>
    </row>
    <row r="606" spans="1:24">
      <c r="A606" s="13">
        <v>13</v>
      </c>
      <c r="B606" s="2">
        <v>310000688</v>
      </c>
      <c r="C606" s="1" t="s">
        <v>245</v>
      </c>
      <c r="D606" s="1" t="s">
        <v>122</v>
      </c>
      <c r="E606" s="12">
        <f>_xlfn.IFNA(VLOOKUP($B606,'FST OMT'!$C:$Y,$A606,0),0)</f>
        <v>2000</v>
      </c>
      <c r="F606" s="12">
        <f>_xlfn.IFNA(VLOOKUP($B606,'FST CV'!$C:$Y,$A606,0),0)</f>
        <v>0</v>
      </c>
      <c r="G606" s="12">
        <f>_xlfn.IFNA(VLOOKUP($B606,'FST TT'!$C:$Y,$A606,0),0)</f>
        <v>0</v>
      </c>
      <c r="I606" s="4">
        <f>_xlfn.IFNA(VLOOKUP($B606,'FST OMT'!$C:$X,22,0),0)</f>
        <v>2000</v>
      </c>
      <c r="J606" s="4">
        <f>_xlfn.IFNA(VLOOKUP($B606,'FST CV'!$C:$X,22,0),0)</f>
        <v>0</v>
      </c>
      <c r="K606" s="4">
        <f>_xlfn.IFNA(VLOOKUP($B606,'FST TT'!$C:$X,22,0),0)</f>
        <v>0</v>
      </c>
      <c r="N606" s="34">
        <f>VLOOKUP(B606,Master_Item!B:I,8,0)</f>
        <v>9</v>
      </c>
      <c r="O606" s="4">
        <f t="shared" si="182"/>
        <v>18000</v>
      </c>
      <c r="P606" s="4">
        <f t="shared" si="183"/>
        <v>0</v>
      </c>
      <c r="Q606" s="4">
        <f t="shared" si="184"/>
        <v>0</v>
      </c>
      <c r="R606" s="4">
        <f t="shared" si="185"/>
        <v>0</v>
      </c>
      <c r="S606" s="4">
        <f t="shared" si="186"/>
        <v>18000</v>
      </c>
      <c r="T606" s="4">
        <f t="shared" si="187"/>
        <v>18000</v>
      </c>
      <c r="U606" s="4">
        <f t="shared" si="188"/>
        <v>0</v>
      </c>
      <c r="V606" s="4">
        <f t="shared" si="189"/>
        <v>0</v>
      </c>
      <c r="W606" s="4">
        <f t="shared" si="190"/>
        <v>0</v>
      </c>
      <c r="X606" s="4">
        <f t="shared" si="191"/>
        <v>18000</v>
      </c>
    </row>
    <row r="607" spans="1:24">
      <c r="A607" s="13">
        <v>11</v>
      </c>
      <c r="B607" s="2">
        <v>310000688</v>
      </c>
      <c r="C607" s="1" t="s">
        <v>245</v>
      </c>
      <c r="D607" s="1" t="s">
        <v>123</v>
      </c>
      <c r="H607" s="4">
        <f>_xlfn.IFNA(VLOOKUP(B607,'FST MT'!A:M,$A607,0),0)</f>
        <v>8736.7142857142844</v>
      </c>
      <c r="I607" s="1"/>
      <c r="J607" s="1"/>
      <c r="K607" s="1"/>
      <c r="L607" s="4">
        <f>_xlfn.IFNA(VLOOKUP(B607,'FST MT'!C:BP,66,0),0)</f>
        <v>0</v>
      </c>
      <c r="N607" s="34">
        <f>VLOOKUP(B607,Master_Item!B:I,8,0)</f>
        <v>9</v>
      </c>
      <c r="O607" s="4">
        <f t="shared" si="182"/>
        <v>0</v>
      </c>
      <c r="P607" s="4">
        <f t="shared" si="183"/>
        <v>0</v>
      </c>
      <c r="Q607" s="4">
        <f t="shared" si="184"/>
        <v>0</v>
      </c>
      <c r="R607" s="4">
        <f t="shared" si="185"/>
        <v>78630.428571428565</v>
      </c>
      <c r="S607" s="4">
        <f t="shared" si="186"/>
        <v>78630.428571428565</v>
      </c>
      <c r="T607" s="4">
        <f t="shared" si="187"/>
        <v>0</v>
      </c>
      <c r="U607" s="4">
        <f t="shared" si="188"/>
        <v>0</v>
      </c>
      <c r="V607" s="4">
        <f t="shared" si="189"/>
        <v>0</v>
      </c>
      <c r="W607" s="4">
        <f t="shared" si="190"/>
        <v>0</v>
      </c>
      <c r="X607" s="4">
        <f t="shared" si="191"/>
        <v>0</v>
      </c>
    </row>
    <row r="608" spans="1:24">
      <c r="A608" s="13">
        <v>6</v>
      </c>
      <c r="B608" s="2">
        <v>310002393</v>
      </c>
      <c r="C608" s="1" t="s">
        <v>246</v>
      </c>
      <c r="D608" s="1" t="s">
        <v>115</v>
      </c>
      <c r="E608" s="12">
        <f>_xlfn.IFNA(VLOOKUP($B608,'FST OMT'!$C:$Y,$A608,0),0)</f>
        <v>0</v>
      </c>
      <c r="F608" s="12">
        <f>_xlfn.IFNA(VLOOKUP($B608,'FST CV'!$C:$Y,$A608,0),0)</f>
        <v>1277</v>
      </c>
      <c r="G608" s="12">
        <f>_xlfn.IFNA(VLOOKUP($B608,'FST TT'!$C:$Y,$A608,0),0)</f>
        <v>0</v>
      </c>
      <c r="I608" s="4">
        <f>_xlfn.IFNA(VLOOKUP($B608,'FST OMT'!$C:$X,15,0),0)</f>
        <v>0</v>
      </c>
      <c r="J608" s="4">
        <f>_xlfn.IFNA(VLOOKUP($B608,'FST CV'!$C:$X,15,0),0)</f>
        <v>1277</v>
      </c>
      <c r="K608" s="4">
        <f>_xlfn.IFNA(VLOOKUP($B608,'FST TT'!$C:$X,15,0),0)</f>
        <v>0</v>
      </c>
      <c r="N608" s="34">
        <f>VLOOKUP(B608,Master_Item!B:I,8,0)</f>
        <v>5.52</v>
      </c>
      <c r="O608" s="4">
        <f t="shared" si="182"/>
        <v>0</v>
      </c>
      <c r="P608" s="4">
        <f t="shared" si="183"/>
        <v>7049.0399999999991</v>
      </c>
      <c r="Q608" s="4">
        <f t="shared" si="184"/>
        <v>0</v>
      </c>
      <c r="R608" s="4">
        <f t="shared" si="185"/>
        <v>0</v>
      </c>
      <c r="S608" s="4">
        <f t="shared" si="186"/>
        <v>7049.0399999999991</v>
      </c>
      <c r="T608" s="4">
        <f t="shared" si="187"/>
        <v>0</v>
      </c>
      <c r="U608" s="4">
        <f t="shared" si="188"/>
        <v>7049.0399999999991</v>
      </c>
      <c r="V608" s="4">
        <f t="shared" si="189"/>
        <v>0</v>
      </c>
      <c r="W608" s="4">
        <f t="shared" si="190"/>
        <v>0</v>
      </c>
      <c r="X608" s="4">
        <f t="shared" si="191"/>
        <v>7049.0399999999991</v>
      </c>
    </row>
    <row r="609" spans="1:24">
      <c r="A609" s="13">
        <v>7</v>
      </c>
      <c r="B609" s="2">
        <v>310002393</v>
      </c>
      <c r="C609" s="1" t="s">
        <v>246</v>
      </c>
      <c r="D609" s="1" t="s">
        <v>116</v>
      </c>
      <c r="E609" s="12">
        <f>_xlfn.IFNA(VLOOKUP($B609,'FST OMT'!$C:$Y,$A609,0),0)</f>
        <v>0</v>
      </c>
      <c r="F609" s="12">
        <f>_xlfn.IFNA(VLOOKUP($B609,'FST CV'!$C:$Y,$A609,0),0)</f>
        <v>319</v>
      </c>
      <c r="G609" s="12">
        <f>_xlfn.IFNA(VLOOKUP($B609,'FST TT'!$C:$Y,$A609,0),0)</f>
        <v>0</v>
      </c>
      <c r="I609" s="4">
        <f>_xlfn.IFNA(VLOOKUP($B609,'FST OMT'!$C:$X,16,0),0)</f>
        <v>0</v>
      </c>
      <c r="J609" s="4">
        <f>_xlfn.IFNA(VLOOKUP($B609,'FST CV'!$C:$X,16,0),0)</f>
        <v>319</v>
      </c>
      <c r="K609" s="4">
        <f>_xlfn.IFNA(VLOOKUP($B609,'FST TT'!$C:$X,16,0),0)</f>
        <v>0</v>
      </c>
      <c r="N609" s="34">
        <f>VLOOKUP(B609,Master_Item!B:I,8,0)</f>
        <v>5.52</v>
      </c>
      <c r="O609" s="4">
        <f t="shared" si="182"/>
        <v>0</v>
      </c>
      <c r="P609" s="4">
        <f t="shared" si="183"/>
        <v>1760.8799999999999</v>
      </c>
      <c r="Q609" s="4">
        <f t="shared" si="184"/>
        <v>0</v>
      </c>
      <c r="R609" s="4">
        <f t="shared" si="185"/>
        <v>0</v>
      </c>
      <c r="S609" s="4">
        <f t="shared" si="186"/>
        <v>1760.8799999999999</v>
      </c>
      <c r="T609" s="4">
        <f t="shared" si="187"/>
        <v>0</v>
      </c>
      <c r="U609" s="4">
        <f t="shared" si="188"/>
        <v>1760.8799999999999</v>
      </c>
      <c r="V609" s="4">
        <f t="shared" si="189"/>
        <v>0</v>
      </c>
      <c r="W609" s="4">
        <f t="shared" si="190"/>
        <v>0</v>
      </c>
      <c r="X609" s="4">
        <f t="shared" si="191"/>
        <v>1760.8799999999999</v>
      </c>
    </row>
    <row r="610" spans="1:24">
      <c r="A610" s="13">
        <v>8</v>
      </c>
      <c r="B610" s="2">
        <v>310002393</v>
      </c>
      <c r="C610" s="1" t="s">
        <v>246</v>
      </c>
      <c r="D610" s="1" t="s">
        <v>117</v>
      </c>
      <c r="E610" s="12">
        <f>_xlfn.IFNA(VLOOKUP($B610,'FST OMT'!$C:$Y,$A610,0),0)</f>
        <v>0</v>
      </c>
      <c r="F610" s="12">
        <f>_xlfn.IFNA(VLOOKUP($B610,'FST CV'!$C:$Y,$A610,0),0)</f>
        <v>502</v>
      </c>
      <c r="G610" s="12">
        <f>_xlfn.IFNA(VLOOKUP($B610,'FST TT'!$C:$Y,$A610,0),0)</f>
        <v>0</v>
      </c>
      <c r="I610" s="4">
        <f>_xlfn.IFNA(VLOOKUP($B610,'FST OMT'!$C:$X,17,0),0)</f>
        <v>150</v>
      </c>
      <c r="J610" s="4">
        <f>_xlfn.IFNA(VLOOKUP($B610,'FST CV'!$C:$X,17,0),0)</f>
        <v>502</v>
      </c>
      <c r="K610" s="4">
        <f>_xlfn.IFNA(VLOOKUP($B610,'FST TT'!$C:$X,17,0),0)</f>
        <v>0</v>
      </c>
      <c r="N610" s="34">
        <f>VLOOKUP(B610,Master_Item!B:I,8,0)</f>
        <v>5.52</v>
      </c>
      <c r="O610" s="4">
        <f t="shared" si="182"/>
        <v>0</v>
      </c>
      <c r="P610" s="4">
        <f t="shared" si="183"/>
        <v>2771.04</v>
      </c>
      <c r="Q610" s="4">
        <f t="shared" si="184"/>
        <v>0</v>
      </c>
      <c r="R610" s="4">
        <f t="shared" si="185"/>
        <v>0</v>
      </c>
      <c r="S610" s="4">
        <f t="shared" si="186"/>
        <v>2771.04</v>
      </c>
      <c r="T610" s="4">
        <f t="shared" si="187"/>
        <v>827.99999999999989</v>
      </c>
      <c r="U610" s="4">
        <f t="shared" si="188"/>
        <v>2771.04</v>
      </c>
      <c r="V610" s="4">
        <f t="shared" si="189"/>
        <v>0</v>
      </c>
      <c r="W610" s="4">
        <f t="shared" si="190"/>
        <v>0</v>
      </c>
      <c r="X610" s="4">
        <f t="shared" si="191"/>
        <v>3599.04</v>
      </c>
    </row>
    <row r="611" spans="1:24">
      <c r="A611" s="13">
        <v>9</v>
      </c>
      <c r="B611" s="2">
        <v>310002393</v>
      </c>
      <c r="C611" s="1" t="s">
        <v>246</v>
      </c>
      <c r="D611" s="1" t="s">
        <v>118</v>
      </c>
      <c r="E611" s="12">
        <f>_xlfn.IFNA(VLOOKUP($B611,'FST OMT'!$C:$Y,$A611,0),0)</f>
        <v>0</v>
      </c>
      <c r="F611" s="12">
        <f>_xlfn.IFNA(VLOOKUP($B611,'FST CV'!$C:$Y,$A611,0),0)</f>
        <v>1133</v>
      </c>
      <c r="G611" s="12">
        <f>_xlfn.IFNA(VLOOKUP($B611,'FST TT'!$C:$Y,$A611,0),0)</f>
        <v>0</v>
      </c>
      <c r="I611" s="4">
        <f>_xlfn.IFNA(VLOOKUP($B611,'FST OMT'!$C:$X,18,0),0)</f>
        <v>0</v>
      </c>
      <c r="J611" s="4">
        <f>_xlfn.IFNA(VLOOKUP($B611,'FST CV'!$C:$X,18,0),0)</f>
        <v>1133</v>
      </c>
      <c r="K611" s="4">
        <f>_xlfn.IFNA(VLOOKUP($B611,'FST TT'!$C:$X,18,0),0)</f>
        <v>0</v>
      </c>
      <c r="N611" s="34">
        <f>VLOOKUP(B611,Master_Item!B:I,8,0)</f>
        <v>5.52</v>
      </c>
      <c r="O611" s="4">
        <f t="shared" si="182"/>
        <v>0</v>
      </c>
      <c r="P611" s="4">
        <f t="shared" si="183"/>
        <v>6254.16</v>
      </c>
      <c r="Q611" s="4">
        <f t="shared" si="184"/>
        <v>0</v>
      </c>
      <c r="R611" s="4">
        <f t="shared" si="185"/>
        <v>0</v>
      </c>
      <c r="S611" s="4">
        <f t="shared" si="186"/>
        <v>6254.16</v>
      </c>
      <c r="T611" s="4">
        <f t="shared" si="187"/>
        <v>0</v>
      </c>
      <c r="U611" s="4">
        <f t="shared" si="188"/>
        <v>6254.16</v>
      </c>
      <c r="V611" s="4">
        <f t="shared" si="189"/>
        <v>0</v>
      </c>
      <c r="W611" s="4">
        <f t="shared" si="190"/>
        <v>0</v>
      </c>
      <c r="X611" s="4">
        <f t="shared" si="191"/>
        <v>6254.16</v>
      </c>
    </row>
    <row r="612" spans="1:24">
      <c r="A612" s="13">
        <v>10</v>
      </c>
      <c r="B612" s="2">
        <v>310002393</v>
      </c>
      <c r="C612" s="1" t="s">
        <v>246</v>
      </c>
      <c r="D612" s="1" t="s">
        <v>119</v>
      </c>
      <c r="E612" s="12">
        <f>_xlfn.IFNA(VLOOKUP($B612,'FST OMT'!$C:$Y,$A612,0),0)</f>
        <v>50</v>
      </c>
      <c r="F612" s="12">
        <f>_xlfn.IFNA(VLOOKUP($B612,'FST CV'!$C:$Y,$A612,0),0)</f>
        <v>517</v>
      </c>
      <c r="G612" s="12">
        <f>_xlfn.IFNA(VLOOKUP($B612,'FST TT'!$C:$Y,$A612,0),0)</f>
        <v>0</v>
      </c>
      <c r="I612" s="4">
        <f>_xlfn.IFNA(VLOOKUP($B612,'FST OMT'!$C:$X,19,0),0)</f>
        <v>0</v>
      </c>
      <c r="J612" s="4">
        <f>_xlfn.IFNA(VLOOKUP($B612,'FST CV'!$C:$X,19,0),0)</f>
        <v>517</v>
      </c>
      <c r="K612" s="4">
        <f>_xlfn.IFNA(VLOOKUP($B612,'FST TT'!$C:$X,19,0),0)</f>
        <v>0</v>
      </c>
      <c r="N612" s="34">
        <f>VLOOKUP(B612,Master_Item!B:I,8,0)</f>
        <v>5.52</v>
      </c>
      <c r="O612" s="4">
        <f t="shared" si="182"/>
        <v>276</v>
      </c>
      <c r="P612" s="4">
        <f t="shared" si="183"/>
        <v>2853.8399999999997</v>
      </c>
      <c r="Q612" s="4">
        <f t="shared" si="184"/>
        <v>0</v>
      </c>
      <c r="R612" s="4">
        <f t="shared" si="185"/>
        <v>0</v>
      </c>
      <c r="S612" s="4">
        <f t="shared" si="186"/>
        <v>3129.8399999999997</v>
      </c>
      <c r="T612" s="4">
        <f t="shared" si="187"/>
        <v>0</v>
      </c>
      <c r="U612" s="4">
        <f t="shared" si="188"/>
        <v>2853.8399999999997</v>
      </c>
      <c r="V612" s="4">
        <f t="shared" si="189"/>
        <v>0</v>
      </c>
      <c r="W612" s="4">
        <f t="shared" si="190"/>
        <v>0</v>
      </c>
      <c r="X612" s="4">
        <f t="shared" si="191"/>
        <v>2853.8399999999997</v>
      </c>
    </row>
    <row r="613" spans="1:24">
      <c r="A613" s="13">
        <v>11</v>
      </c>
      <c r="B613" s="2">
        <v>310002393</v>
      </c>
      <c r="C613" s="1" t="s">
        <v>246</v>
      </c>
      <c r="D613" s="1" t="s">
        <v>120</v>
      </c>
      <c r="E613" s="12">
        <f>_xlfn.IFNA(VLOOKUP($B613,'FST OMT'!$C:$Y,$A613,0),0)</f>
        <v>0</v>
      </c>
      <c r="F613" s="12">
        <f>_xlfn.IFNA(VLOOKUP($B613,'FST CV'!$C:$Y,$A613,0),0)</f>
        <v>397</v>
      </c>
      <c r="G613" s="12">
        <f>_xlfn.IFNA(VLOOKUP($B613,'FST TT'!$C:$Y,$A613,0),0)</f>
        <v>0</v>
      </c>
      <c r="I613" s="4">
        <f>_xlfn.IFNA(VLOOKUP($B613,'FST OMT'!$C:$X,20,0),0)</f>
        <v>0</v>
      </c>
      <c r="J613" s="4">
        <f>_xlfn.IFNA(VLOOKUP($B613,'FST CV'!$C:$X,20,0),0)</f>
        <v>397</v>
      </c>
      <c r="K613" s="4">
        <f>_xlfn.IFNA(VLOOKUP($B613,'FST TT'!$C:$X,20,0),0)</f>
        <v>0</v>
      </c>
      <c r="N613" s="34">
        <f>VLOOKUP(B613,Master_Item!B:I,8,0)</f>
        <v>5.52</v>
      </c>
      <c r="O613" s="4">
        <f t="shared" si="182"/>
        <v>0</v>
      </c>
      <c r="P613" s="4">
        <f t="shared" si="183"/>
        <v>2191.44</v>
      </c>
      <c r="Q613" s="4">
        <f t="shared" si="184"/>
        <v>0</v>
      </c>
      <c r="R613" s="4">
        <f t="shared" si="185"/>
        <v>0</v>
      </c>
      <c r="S613" s="4">
        <f t="shared" si="186"/>
        <v>2191.44</v>
      </c>
      <c r="T613" s="4">
        <f t="shared" si="187"/>
        <v>0</v>
      </c>
      <c r="U613" s="4">
        <f t="shared" si="188"/>
        <v>2191.44</v>
      </c>
      <c r="V613" s="4">
        <f t="shared" si="189"/>
        <v>0</v>
      </c>
      <c r="W613" s="4">
        <f t="shared" si="190"/>
        <v>0</v>
      </c>
      <c r="X613" s="4">
        <f t="shared" si="191"/>
        <v>2191.44</v>
      </c>
    </row>
    <row r="614" spans="1:24">
      <c r="A614" s="13">
        <v>12</v>
      </c>
      <c r="B614" s="2">
        <v>310002393</v>
      </c>
      <c r="C614" s="1" t="s">
        <v>246</v>
      </c>
      <c r="D614" s="1" t="s">
        <v>121</v>
      </c>
      <c r="E614" s="12">
        <f>_xlfn.IFNA(VLOOKUP($B614,'FST OMT'!$C:$Y,$A614,0),0)</f>
        <v>20</v>
      </c>
      <c r="F614" s="12">
        <f>_xlfn.IFNA(VLOOKUP($B614,'FST CV'!$C:$Y,$A614,0),0)</f>
        <v>795</v>
      </c>
      <c r="G614" s="12">
        <f>_xlfn.IFNA(VLOOKUP($B614,'FST TT'!$C:$Y,$A614,0),0)</f>
        <v>0</v>
      </c>
      <c r="I614" s="4">
        <f>_xlfn.IFNA(VLOOKUP($B614,'FST OMT'!$C:$X,21,0),0)</f>
        <v>0</v>
      </c>
      <c r="J614" s="4">
        <f>_xlfn.IFNA(VLOOKUP($B614,'FST CV'!$C:$X,21,0),0)</f>
        <v>795</v>
      </c>
      <c r="K614" s="4">
        <f>_xlfn.IFNA(VLOOKUP($B614,'FST TT'!$C:$X,21,0),0)</f>
        <v>0</v>
      </c>
      <c r="N614" s="34">
        <f>VLOOKUP(B614,Master_Item!B:I,8,0)</f>
        <v>5.52</v>
      </c>
      <c r="O614" s="4">
        <f t="shared" si="182"/>
        <v>110.39999999999999</v>
      </c>
      <c r="P614" s="4">
        <f t="shared" si="183"/>
        <v>4388.3999999999996</v>
      </c>
      <c r="Q614" s="4">
        <f t="shared" si="184"/>
        <v>0</v>
      </c>
      <c r="R614" s="4">
        <f t="shared" si="185"/>
        <v>0</v>
      </c>
      <c r="S614" s="4">
        <f t="shared" si="186"/>
        <v>4498.7999999999993</v>
      </c>
      <c r="T614" s="4">
        <f t="shared" si="187"/>
        <v>0</v>
      </c>
      <c r="U614" s="4">
        <f t="shared" si="188"/>
        <v>4388.3999999999996</v>
      </c>
      <c r="V614" s="4">
        <f t="shared" si="189"/>
        <v>0</v>
      </c>
      <c r="W614" s="4">
        <f t="shared" si="190"/>
        <v>0</v>
      </c>
      <c r="X614" s="4">
        <f t="shared" si="191"/>
        <v>4388.3999999999996</v>
      </c>
    </row>
    <row r="615" spans="1:24">
      <c r="A615" s="13">
        <v>13</v>
      </c>
      <c r="B615" s="2">
        <v>310002393</v>
      </c>
      <c r="C615" s="1" t="s">
        <v>246</v>
      </c>
      <c r="D615" s="1" t="s">
        <v>122</v>
      </c>
      <c r="E615" s="12">
        <f>_xlfn.IFNA(VLOOKUP($B615,'FST OMT'!$C:$Y,$A615,0),0)</f>
        <v>75</v>
      </c>
      <c r="F615" s="12">
        <f>_xlfn.IFNA(VLOOKUP($B615,'FST CV'!$C:$Y,$A615,0),0)</f>
        <v>487</v>
      </c>
      <c r="G615" s="12">
        <f>_xlfn.IFNA(VLOOKUP($B615,'FST TT'!$C:$Y,$A615,0),0)</f>
        <v>0</v>
      </c>
      <c r="I615" s="4">
        <f>_xlfn.IFNA(VLOOKUP($B615,'FST OMT'!$C:$X,22,0),0)</f>
        <v>0</v>
      </c>
      <c r="J615" s="4">
        <f>_xlfn.IFNA(VLOOKUP($B615,'FST CV'!$C:$X,22,0),0)</f>
        <v>487</v>
      </c>
      <c r="K615" s="4">
        <f>_xlfn.IFNA(VLOOKUP($B615,'FST TT'!$C:$X,22,0),0)</f>
        <v>0</v>
      </c>
      <c r="N615" s="34">
        <f>VLOOKUP(B615,Master_Item!B:I,8,0)</f>
        <v>5.52</v>
      </c>
      <c r="O615" s="4">
        <f t="shared" si="182"/>
        <v>413.99999999999994</v>
      </c>
      <c r="P615" s="4">
        <f t="shared" si="183"/>
        <v>2688.24</v>
      </c>
      <c r="Q615" s="4">
        <f t="shared" si="184"/>
        <v>0</v>
      </c>
      <c r="R615" s="4">
        <f t="shared" si="185"/>
        <v>0</v>
      </c>
      <c r="S615" s="4">
        <f t="shared" si="186"/>
        <v>3102.24</v>
      </c>
      <c r="T615" s="4">
        <f t="shared" si="187"/>
        <v>0</v>
      </c>
      <c r="U615" s="4">
        <f t="shared" si="188"/>
        <v>2688.24</v>
      </c>
      <c r="V615" s="4">
        <f t="shared" si="189"/>
        <v>0</v>
      </c>
      <c r="W615" s="4">
        <f t="shared" si="190"/>
        <v>0</v>
      </c>
      <c r="X615" s="4">
        <f t="shared" si="191"/>
        <v>2688.24</v>
      </c>
    </row>
    <row r="616" spans="1:24">
      <c r="A616" s="13">
        <v>11</v>
      </c>
      <c r="B616" s="2">
        <v>310002393</v>
      </c>
      <c r="C616" s="1" t="s">
        <v>246</v>
      </c>
      <c r="D616" s="1" t="s">
        <v>123</v>
      </c>
      <c r="H616" s="4">
        <f>_xlfn.IFNA(VLOOKUP(B616,'FST MT'!A:M,$A616,0),0)</f>
        <v>5251.8095238095239</v>
      </c>
      <c r="I616" s="1"/>
      <c r="J616" s="1"/>
      <c r="K616" s="1"/>
      <c r="L616" s="4">
        <f>_xlfn.IFNA(VLOOKUP(B616,'FST MT'!C:BP,66,0),0)</f>
        <v>0</v>
      </c>
      <c r="N616" s="34">
        <f>VLOOKUP(B616,Master_Item!B:I,8,0)</f>
        <v>5.52</v>
      </c>
      <c r="O616" s="4">
        <f t="shared" si="182"/>
        <v>0</v>
      </c>
      <c r="P616" s="4">
        <f t="shared" si="183"/>
        <v>0</v>
      </c>
      <c r="Q616" s="4">
        <f t="shared" si="184"/>
        <v>0</v>
      </c>
      <c r="R616" s="4">
        <f t="shared" si="185"/>
        <v>28989.98857142857</v>
      </c>
      <c r="S616" s="4">
        <f t="shared" si="186"/>
        <v>28989.98857142857</v>
      </c>
      <c r="T616" s="4">
        <f t="shared" si="187"/>
        <v>0</v>
      </c>
      <c r="U616" s="4">
        <f t="shared" si="188"/>
        <v>0</v>
      </c>
      <c r="V616" s="4">
        <f t="shared" si="189"/>
        <v>0</v>
      </c>
      <c r="W616" s="4">
        <f t="shared" si="190"/>
        <v>0</v>
      </c>
      <c r="X616" s="4">
        <f t="shared" si="191"/>
        <v>0</v>
      </c>
    </row>
    <row r="617" spans="1:24">
      <c r="A617" s="13">
        <v>6</v>
      </c>
      <c r="B617" s="2" t="s">
        <v>247</v>
      </c>
      <c r="C617" s="1" t="s">
        <v>248</v>
      </c>
      <c r="D617" s="1" t="s">
        <v>115</v>
      </c>
      <c r="E617" s="12">
        <f>_xlfn.IFNA(VLOOKUP($B617,'FST OMT'!$C:$Y,$A617,0),0)</f>
        <v>0</v>
      </c>
      <c r="F617" s="12">
        <f>_xlfn.IFNA(VLOOKUP($B617,'FST CV'!$C:$Y,$A617,0),0)</f>
        <v>0</v>
      </c>
      <c r="G617" s="12">
        <f>_xlfn.IFNA(VLOOKUP($B617,'FST TT'!$C:$Y,$A617,0),0)</f>
        <v>0</v>
      </c>
      <c r="I617" s="4">
        <f>_xlfn.IFNA(VLOOKUP($B617,'FST OMT'!$C:$X,15,0),0)</f>
        <v>0</v>
      </c>
      <c r="J617" s="4">
        <f>_xlfn.IFNA(VLOOKUP($B617,'FST CV'!$C:$X,15,0),0)</f>
        <v>0</v>
      </c>
      <c r="K617" s="4">
        <f>_xlfn.IFNA(VLOOKUP($B617,'FST TT'!$C:$X,15,0),0)</f>
        <v>0</v>
      </c>
      <c r="N617" s="34">
        <f>VLOOKUP(B617,Master_Item!B:I,8,0)</f>
        <v>4.4400000000000004</v>
      </c>
      <c r="O617" s="4">
        <f t="shared" si="182"/>
        <v>0</v>
      </c>
      <c r="P617" s="4">
        <f t="shared" si="183"/>
        <v>0</v>
      </c>
      <c r="Q617" s="4">
        <f t="shared" si="184"/>
        <v>0</v>
      </c>
      <c r="R617" s="4">
        <f t="shared" si="185"/>
        <v>0</v>
      </c>
      <c r="S617" s="4">
        <f t="shared" si="186"/>
        <v>0</v>
      </c>
      <c r="T617" s="4">
        <f t="shared" si="187"/>
        <v>0</v>
      </c>
      <c r="U617" s="4">
        <f t="shared" si="188"/>
        <v>0</v>
      </c>
      <c r="V617" s="4">
        <f t="shared" si="189"/>
        <v>0</v>
      </c>
      <c r="W617" s="4">
        <f t="shared" si="190"/>
        <v>0</v>
      </c>
      <c r="X617" s="4">
        <f t="shared" si="191"/>
        <v>0</v>
      </c>
    </row>
    <row r="618" spans="1:24">
      <c r="A618" s="13">
        <v>7</v>
      </c>
      <c r="B618" s="2" t="s">
        <v>247</v>
      </c>
      <c r="C618" s="1" t="s">
        <v>248</v>
      </c>
      <c r="D618" s="1" t="s">
        <v>116</v>
      </c>
      <c r="E618" s="12">
        <f>_xlfn.IFNA(VLOOKUP($B618,'FST OMT'!$C:$Y,$A618,0),0)</f>
        <v>44</v>
      </c>
      <c r="F618" s="12">
        <f>_xlfn.IFNA(VLOOKUP($B618,'FST CV'!$C:$Y,$A618,0),0)</f>
        <v>0</v>
      </c>
      <c r="G618" s="12">
        <f>_xlfn.IFNA(VLOOKUP($B618,'FST TT'!$C:$Y,$A618,0),0)</f>
        <v>0</v>
      </c>
      <c r="I618" s="4">
        <f>_xlfn.IFNA(VLOOKUP($B618,'FST OMT'!$C:$X,16,0),0)</f>
        <v>78</v>
      </c>
      <c r="J618" s="4">
        <f>_xlfn.IFNA(VLOOKUP($B618,'FST CV'!$C:$X,16,0),0)</f>
        <v>0</v>
      </c>
      <c r="K618" s="4">
        <f>_xlfn.IFNA(VLOOKUP($B618,'FST TT'!$C:$X,16,0),0)</f>
        <v>0</v>
      </c>
      <c r="N618" s="34">
        <f>VLOOKUP(B618,Master_Item!B:I,8,0)</f>
        <v>4.4400000000000004</v>
      </c>
      <c r="O618" s="4">
        <f t="shared" si="182"/>
        <v>195.36</v>
      </c>
      <c r="P618" s="4">
        <f t="shared" si="183"/>
        <v>0</v>
      </c>
      <c r="Q618" s="4">
        <f t="shared" si="184"/>
        <v>0</v>
      </c>
      <c r="R618" s="4">
        <f t="shared" si="185"/>
        <v>0</v>
      </c>
      <c r="S618" s="4">
        <f t="shared" si="186"/>
        <v>195.36</v>
      </c>
      <c r="T618" s="4">
        <f t="shared" si="187"/>
        <v>346.32000000000005</v>
      </c>
      <c r="U618" s="4">
        <f t="shared" si="188"/>
        <v>0</v>
      </c>
      <c r="V618" s="4">
        <f t="shared" si="189"/>
        <v>0</v>
      </c>
      <c r="W618" s="4">
        <f t="shared" si="190"/>
        <v>0</v>
      </c>
      <c r="X618" s="4">
        <f t="shared" si="191"/>
        <v>346.32000000000005</v>
      </c>
    </row>
    <row r="619" spans="1:24">
      <c r="A619" s="13">
        <v>8</v>
      </c>
      <c r="B619" s="2" t="s">
        <v>247</v>
      </c>
      <c r="C619" s="1" t="s">
        <v>248</v>
      </c>
      <c r="D619" s="1" t="s">
        <v>117</v>
      </c>
      <c r="E619" s="12">
        <f>_xlfn.IFNA(VLOOKUP($B619,'FST OMT'!$C:$Y,$A619,0),0)</f>
        <v>20</v>
      </c>
      <c r="F619" s="12">
        <f>_xlfn.IFNA(VLOOKUP($B619,'FST CV'!$C:$Y,$A619,0),0)</f>
        <v>0</v>
      </c>
      <c r="G619" s="12">
        <f>_xlfn.IFNA(VLOOKUP($B619,'FST TT'!$C:$Y,$A619,0),0)</f>
        <v>0</v>
      </c>
      <c r="I619" s="4">
        <f>_xlfn.IFNA(VLOOKUP($B619,'FST OMT'!$C:$X,17,0),0)</f>
        <v>15</v>
      </c>
      <c r="J619" s="4">
        <f>_xlfn.IFNA(VLOOKUP($B619,'FST CV'!$C:$X,17,0),0)</f>
        <v>0</v>
      </c>
      <c r="K619" s="4">
        <f>_xlfn.IFNA(VLOOKUP($B619,'FST TT'!$C:$X,17,0),0)</f>
        <v>0</v>
      </c>
      <c r="N619" s="34">
        <f>VLOOKUP(B619,Master_Item!B:I,8,0)</f>
        <v>4.4400000000000004</v>
      </c>
      <c r="O619" s="4">
        <f t="shared" si="182"/>
        <v>88.800000000000011</v>
      </c>
      <c r="P619" s="4">
        <f t="shared" si="183"/>
        <v>0</v>
      </c>
      <c r="Q619" s="4">
        <f t="shared" si="184"/>
        <v>0</v>
      </c>
      <c r="R619" s="4">
        <f t="shared" si="185"/>
        <v>0</v>
      </c>
      <c r="S619" s="4">
        <f t="shared" si="186"/>
        <v>88.800000000000011</v>
      </c>
      <c r="T619" s="4">
        <f t="shared" si="187"/>
        <v>66.600000000000009</v>
      </c>
      <c r="U619" s="4">
        <f t="shared" si="188"/>
        <v>0</v>
      </c>
      <c r="V619" s="4">
        <f t="shared" si="189"/>
        <v>0</v>
      </c>
      <c r="W619" s="4">
        <f t="shared" si="190"/>
        <v>0</v>
      </c>
      <c r="X619" s="4">
        <f t="shared" si="191"/>
        <v>66.600000000000009</v>
      </c>
    </row>
    <row r="620" spans="1:24">
      <c r="A620" s="13">
        <v>9</v>
      </c>
      <c r="B620" s="2" t="s">
        <v>247</v>
      </c>
      <c r="C620" s="1" t="s">
        <v>248</v>
      </c>
      <c r="D620" s="1" t="s">
        <v>118</v>
      </c>
      <c r="E620" s="12">
        <f>_xlfn.IFNA(VLOOKUP($B620,'FST OMT'!$C:$Y,$A620,0),0)</f>
        <v>8</v>
      </c>
      <c r="F620" s="12">
        <f>_xlfn.IFNA(VLOOKUP($B620,'FST CV'!$C:$Y,$A620,0),0)</f>
        <v>0</v>
      </c>
      <c r="G620" s="12">
        <f>_xlfn.IFNA(VLOOKUP($B620,'FST TT'!$C:$Y,$A620,0),0)</f>
        <v>0</v>
      </c>
      <c r="I620" s="4">
        <f>_xlfn.IFNA(VLOOKUP($B620,'FST OMT'!$C:$X,18,0),0)</f>
        <v>20</v>
      </c>
      <c r="J620" s="4">
        <f>_xlfn.IFNA(VLOOKUP($B620,'FST CV'!$C:$X,18,0),0)</f>
        <v>0</v>
      </c>
      <c r="K620" s="4">
        <f>_xlfn.IFNA(VLOOKUP($B620,'FST TT'!$C:$X,18,0),0)</f>
        <v>0</v>
      </c>
      <c r="N620" s="34">
        <f>VLOOKUP(B620,Master_Item!B:I,8,0)</f>
        <v>4.4400000000000004</v>
      </c>
      <c r="O620" s="4">
        <f t="shared" si="182"/>
        <v>35.520000000000003</v>
      </c>
      <c r="P620" s="4">
        <f t="shared" si="183"/>
        <v>0</v>
      </c>
      <c r="Q620" s="4">
        <f t="shared" si="184"/>
        <v>0</v>
      </c>
      <c r="R620" s="4">
        <f t="shared" si="185"/>
        <v>0</v>
      </c>
      <c r="S620" s="4">
        <f t="shared" si="186"/>
        <v>35.520000000000003</v>
      </c>
      <c r="T620" s="4">
        <f t="shared" si="187"/>
        <v>88.800000000000011</v>
      </c>
      <c r="U620" s="4">
        <f t="shared" si="188"/>
        <v>0</v>
      </c>
      <c r="V620" s="4">
        <f t="shared" si="189"/>
        <v>0</v>
      </c>
      <c r="W620" s="4">
        <f t="shared" si="190"/>
        <v>0</v>
      </c>
      <c r="X620" s="4">
        <f t="shared" si="191"/>
        <v>88.800000000000011</v>
      </c>
    </row>
    <row r="621" spans="1:24">
      <c r="A621" s="13">
        <v>10</v>
      </c>
      <c r="B621" s="2" t="s">
        <v>247</v>
      </c>
      <c r="C621" s="1" t="s">
        <v>248</v>
      </c>
      <c r="D621" s="1" t="s">
        <v>119</v>
      </c>
      <c r="E621" s="12">
        <f>_xlfn.IFNA(VLOOKUP($B621,'FST OMT'!$C:$Y,$A621,0),0)</f>
        <v>28</v>
      </c>
      <c r="F621" s="12">
        <f>_xlfn.IFNA(VLOOKUP($B621,'FST CV'!$C:$Y,$A621,0),0)</f>
        <v>0</v>
      </c>
      <c r="G621" s="12">
        <f>_xlfn.IFNA(VLOOKUP($B621,'FST TT'!$C:$Y,$A621,0),0)</f>
        <v>0</v>
      </c>
      <c r="I621" s="4">
        <f>_xlfn.IFNA(VLOOKUP($B621,'FST OMT'!$C:$X,19,0),0)</f>
        <v>0</v>
      </c>
      <c r="J621" s="4">
        <f>_xlfn.IFNA(VLOOKUP($B621,'FST CV'!$C:$X,19,0),0)</f>
        <v>0</v>
      </c>
      <c r="K621" s="4">
        <f>_xlfn.IFNA(VLOOKUP($B621,'FST TT'!$C:$X,19,0),0)</f>
        <v>0</v>
      </c>
      <c r="N621" s="34">
        <f>VLOOKUP(B621,Master_Item!B:I,8,0)</f>
        <v>4.4400000000000004</v>
      </c>
      <c r="O621" s="4">
        <f t="shared" si="182"/>
        <v>124.32000000000001</v>
      </c>
      <c r="P621" s="4">
        <f t="shared" si="183"/>
        <v>0</v>
      </c>
      <c r="Q621" s="4">
        <f t="shared" si="184"/>
        <v>0</v>
      </c>
      <c r="R621" s="4">
        <f t="shared" si="185"/>
        <v>0</v>
      </c>
      <c r="S621" s="4">
        <f t="shared" si="186"/>
        <v>124.32000000000001</v>
      </c>
      <c r="T621" s="4">
        <f t="shared" si="187"/>
        <v>0</v>
      </c>
      <c r="U621" s="4">
        <f t="shared" si="188"/>
        <v>0</v>
      </c>
      <c r="V621" s="4">
        <f t="shared" si="189"/>
        <v>0</v>
      </c>
      <c r="W621" s="4">
        <f t="shared" si="190"/>
        <v>0</v>
      </c>
      <c r="X621" s="4">
        <f t="shared" si="191"/>
        <v>0</v>
      </c>
    </row>
    <row r="622" spans="1:24">
      <c r="A622" s="13">
        <v>11</v>
      </c>
      <c r="B622" s="2" t="s">
        <v>247</v>
      </c>
      <c r="C622" s="1" t="s">
        <v>248</v>
      </c>
      <c r="D622" s="1" t="s">
        <v>120</v>
      </c>
      <c r="E622" s="12">
        <f>_xlfn.IFNA(VLOOKUP($B622,'FST OMT'!$C:$Y,$A622,0),0)</f>
        <v>0</v>
      </c>
      <c r="F622" s="12">
        <f>_xlfn.IFNA(VLOOKUP($B622,'FST CV'!$C:$Y,$A622,0),0)</f>
        <v>0</v>
      </c>
      <c r="G622" s="12">
        <f>_xlfn.IFNA(VLOOKUP($B622,'FST TT'!$C:$Y,$A622,0),0)</f>
        <v>0</v>
      </c>
      <c r="I622" s="4">
        <f>_xlfn.IFNA(VLOOKUP($B622,'FST OMT'!$C:$X,20,0),0)</f>
        <v>10</v>
      </c>
      <c r="J622" s="4">
        <f>_xlfn.IFNA(VLOOKUP($B622,'FST CV'!$C:$X,20,0),0)</f>
        <v>0</v>
      </c>
      <c r="K622" s="4">
        <f>_xlfn.IFNA(VLOOKUP($B622,'FST TT'!$C:$X,20,0),0)</f>
        <v>0</v>
      </c>
      <c r="N622" s="34">
        <f>VLOOKUP(B622,Master_Item!B:I,8,0)</f>
        <v>4.4400000000000004</v>
      </c>
      <c r="O622" s="4">
        <f t="shared" si="182"/>
        <v>0</v>
      </c>
      <c r="P622" s="4">
        <f t="shared" si="183"/>
        <v>0</v>
      </c>
      <c r="Q622" s="4">
        <f t="shared" si="184"/>
        <v>0</v>
      </c>
      <c r="R622" s="4">
        <f t="shared" si="185"/>
        <v>0</v>
      </c>
      <c r="S622" s="4">
        <f t="shared" si="186"/>
        <v>0</v>
      </c>
      <c r="T622" s="4">
        <f t="shared" si="187"/>
        <v>44.400000000000006</v>
      </c>
      <c r="U622" s="4">
        <f t="shared" si="188"/>
        <v>0</v>
      </c>
      <c r="V622" s="4">
        <f t="shared" si="189"/>
        <v>0</v>
      </c>
      <c r="W622" s="4">
        <f t="shared" si="190"/>
        <v>0</v>
      </c>
      <c r="X622" s="4">
        <f t="shared" si="191"/>
        <v>44.400000000000006</v>
      </c>
    </row>
    <row r="623" spans="1:24">
      <c r="A623" s="13">
        <v>12</v>
      </c>
      <c r="B623" s="2" t="s">
        <v>247</v>
      </c>
      <c r="C623" s="1" t="s">
        <v>248</v>
      </c>
      <c r="D623" s="1" t="s">
        <v>121</v>
      </c>
      <c r="E623" s="12">
        <f>_xlfn.IFNA(VLOOKUP($B623,'FST OMT'!$C:$Y,$A623,0),0)</f>
        <v>0</v>
      </c>
      <c r="F623" s="12">
        <f>_xlfn.IFNA(VLOOKUP($B623,'FST CV'!$C:$Y,$A623,0),0)</f>
        <v>0</v>
      </c>
      <c r="G623" s="12">
        <f>_xlfn.IFNA(VLOOKUP($B623,'FST TT'!$C:$Y,$A623,0),0)</f>
        <v>0</v>
      </c>
      <c r="I623" s="4">
        <f>_xlfn.IFNA(VLOOKUP($B623,'FST OMT'!$C:$X,21,0),0)</f>
        <v>0</v>
      </c>
      <c r="J623" s="4">
        <f>_xlfn.IFNA(VLOOKUP($B623,'FST CV'!$C:$X,21,0),0)</f>
        <v>0</v>
      </c>
      <c r="K623" s="4">
        <f>_xlfn.IFNA(VLOOKUP($B623,'FST TT'!$C:$X,21,0),0)</f>
        <v>0</v>
      </c>
      <c r="N623" s="34">
        <f>VLOOKUP(B623,Master_Item!B:I,8,0)</f>
        <v>4.4400000000000004</v>
      </c>
      <c r="O623" s="4">
        <f t="shared" si="182"/>
        <v>0</v>
      </c>
      <c r="P623" s="4">
        <f t="shared" si="183"/>
        <v>0</v>
      </c>
      <c r="Q623" s="4">
        <f t="shared" si="184"/>
        <v>0</v>
      </c>
      <c r="R623" s="4">
        <f t="shared" si="185"/>
        <v>0</v>
      </c>
      <c r="S623" s="4">
        <f t="shared" si="186"/>
        <v>0</v>
      </c>
      <c r="T623" s="4">
        <f t="shared" si="187"/>
        <v>0</v>
      </c>
      <c r="U623" s="4">
        <f t="shared" si="188"/>
        <v>0</v>
      </c>
      <c r="V623" s="4">
        <f t="shared" si="189"/>
        <v>0</v>
      </c>
      <c r="W623" s="4">
        <f t="shared" si="190"/>
        <v>0</v>
      </c>
      <c r="X623" s="4">
        <f t="shared" si="191"/>
        <v>0</v>
      </c>
    </row>
    <row r="624" spans="1:24">
      <c r="A624" s="13">
        <v>13</v>
      </c>
      <c r="B624" s="2" t="s">
        <v>247</v>
      </c>
      <c r="C624" s="1" t="s">
        <v>248</v>
      </c>
      <c r="D624" s="1" t="s">
        <v>122</v>
      </c>
      <c r="E624" s="12">
        <f>_xlfn.IFNA(VLOOKUP($B624,'FST OMT'!$C:$Y,$A624,0),0)</f>
        <v>874</v>
      </c>
      <c r="F624" s="12">
        <f>_xlfn.IFNA(VLOOKUP($B624,'FST CV'!$C:$Y,$A624,0),0)</f>
        <v>1330</v>
      </c>
      <c r="G624" s="12">
        <f>_xlfn.IFNA(VLOOKUP($B624,'FST TT'!$C:$Y,$A624,0),0)</f>
        <v>0</v>
      </c>
      <c r="I624" s="4">
        <f>_xlfn.IFNA(VLOOKUP($B624,'FST OMT'!$C:$X,22,0),0)</f>
        <v>472</v>
      </c>
      <c r="J624" s="4">
        <f>_xlfn.IFNA(VLOOKUP($B624,'FST CV'!$C:$X,22,0),0)</f>
        <v>1330</v>
      </c>
      <c r="K624" s="4">
        <f>_xlfn.IFNA(VLOOKUP($B624,'FST TT'!$C:$X,22,0),0)</f>
        <v>0</v>
      </c>
      <c r="N624" s="34">
        <f>VLOOKUP(B624,Master_Item!B:I,8,0)</f>
        <v>4.4400000000000004</v>
      </c>
      <c r="O624" s="4">
        <f t="shared" si="182"/>
        <v>3880.5600000000004</v>
      </c>
      <c r="P624" s="4">
        <f t="shared" si="183"/>
        <v>5905.2000000000007</v>
      </c>
      <c r="Q624" s="4">
        <f t="shared" si="184"/>
        <v>0</v>
      </c>
      <c r="R624" s="4">
        <f t="shared" si="185"/>
        <v>0</v>
      </c>
      <c r="S624" s="4">
        <f t="shared" si="186"/>
        <v>9785.760000000002</v>
      </c>
      <c r="T624" s="4">
        <f t="shared" si="187"/>
        <v>2095.6800000000003</v>
      </c>
      <c r="U624" s="4">
        <f t="shared" si="188"/>
        <v>5905.2000000000007</v>
      </c>
      <c r="V624" s="4">
        <f t="shared" si="189"/>
        <v>0</v>
      </c>
      <c r="W624" s="4">
        <f t="shared" si="190"/>
        <v>0</v>
      </c>
      <c r="X624" s="4">
        <f t="shared" si="191"/>
        <v>8000.880000000001</v>
      </c>
    </row>
    <row r="625" spans="1:24">
      <c r="A625" s="13">
        <v>11</v>
      </c>
      <c r="B625" s="2" t="s">
        <v>247</v>
      </c>
      <c r="C625" s="1" t="s">
        <v>248</v>
      </c>
      <c r="D625" s="1" t="s">
        <v>123</v>
      </c>
      <c r="H625" s="4">
        <f>_xlfn.IFNA(VLOOKUP(B625,'FST MT'!A:M,$A625,0),0)</f>
        <v>10</v>
      </c>
      <c r="I625" s="1"/>
      <c r="J625" s="1"/>
      <c r="K625" s="1"/>
      <c r="L625" s="4">
        <f>_xlfn.IFNA(VLOOKUP(B625,'FST MT'!C:BP,66,0),0)</f>
        <v>0</v>
      </c>
      <c r="N625" s="34">
        <f>VLOOKUP(B625,Master_Item!B:I,8,0)</f>
        <v>4.4400000000000004</v>
      </c>
      <c r="O625" s="4">
        <f t="shared" si="182"/>
        <v>0</v>
      </c>
      <c r="P625" s="4">
        <f t="shared" si="183"/>
        <v>0</v>
      </c>
      <c r="Q625" s="4">
        <f t="shared" si="184"/>
        <v>0</v>
      </c>
      <c r="R625" s="4">
        <f t="shared" si="185"/>
        <v>44.400000000000006</v>
      </c>
      <c r="S625" s="4">
        <f t="shared" si="186"/>
        <v>44.400000000000006</v>
      </c>
      <c r="T625" s="4">
        <f t="shared" si="187"/>
        <v>0</v>
      </c>
      <c r="U625" s="4">
        <f t="shared" si="188"/>
        <v>0</v>
      </c>
      <c r="V625" s="4">
        <f t="shared" si="189"/>
        <v>0</v>
      </c>
      <c r="W625" s="4">
        <f t="shared" si="190"/>
        <v>0</v>
      </c>
      <c r="X625" s="4">
        <f t="shared" si="191"/>
        <v>0</v>
      </c>
    </row>
    <row r="626" spans="1:24">
      <c r="A626" s="13">
        <v>6</v>
      </c>
      <c r="B626" s="2" t="s">
        <v>249</v>
      </c>
      <c r="C626" s="1" t="s">
        <v>250</v>
      </c>
      <c r="D626" s="1" t="s">
        <v>115</v>
      </c>
      <c r="E626" s="12">
        <f>_xlfn.IFNA(VLOOKUP($B626,'FST OMT'!$C:$Y,$A626,0),0)</f>
        <v>0</v>
      </c>
      <c r="F626" s="12">
        <f>_xlfn.IFNA(VLOOKUP($B626,'FST CV'!$C:$Y,$A626,0),0)</f>
        <v>725</v>
      </c>
      <c r="G626" s="12">
        <f>_xlfn.IFNA(VLOOKUP($B626,'FST TT'!$C:$Y,$A626,0),0)</f>
        <v>0</v>
      </c>
      <c r="I626" s="4">
        <f>_xlfn.IFNA(VLOOKUP($B626,'FST OMT'!$C:$X,15,0),0)</f>
        <v>0</v>
      </c>
      <c r="J626" s="4">
        <f>_xlfn.IFNA(VLOOKUP($B626,'FST CV'!$C:$X,15,0),0)</f>
        <v>725</v>
      </c>
      <c r="K626" s="4">
        <f>_xlfn.IFNA(VLOOKUP($B626,'FST TT'!$C:$X,15,0),0)</f>
        <v>0</v>
      </c>
      <c r="N626" s="34">
        <f>VLOOKUP(B626,Master_Item!B:I,8,0)</f>
        <v>4.4400000000000004</v>
      </c>
      <c r="O626" s="4">
        <f t="shared" si="182"/>
        <v>0</v>
      </c>
      <c r="P626" s="4">
        <f t="shared" si="183"/>
        <v>3219.0000000000005</v>
      </c>
      <c r="Q626" s="4">
        <f t="shared" si="184"/>
        <v>0</v>
      </c>
      <c r="R626" s="4">
        <f t="shared" si="185"/>
        <v>0</v>
      </c>
      <c r="S626" s="4">
        <f t="shared" si="186"/>
        <v>3219.0000000000005</v>
      </c>
      <c r="T626" s="4">
        <f t="shared" si="187"/>
        <v>0</v>
      </c>
      <c r="U626" s="4">
        <f t="shared" si="188"/>
        <v>3219.0000000000005</v>
      </c>
      <c r="V626" s="4">
        <f t="shared" si="189"/>
        <v>0</v>
      </c>
      <c r="W626" s="4">
        <f t="shared" si="190"/>
        <v>0</v>
      </c>
      <c r="X626" s="4">
        <f t="shared" si="191"/>
        <v>3219.0000000000005</v>
      </c>
    </row>
    <row r="627" spans="1:24">
      <c r="A627" s="13">
        <v>7</v>
      </c>
      <c r="B627" s="2" t="s">
        <v>249</v>
      </c>
      <c r="C627" s="1" t="s">
        <v>250</v>
      </c>
      <c r="D627" s="1" t="s">
        <v>116</v>
      </c>
      <c r="E627" s="12">
        <f>_xlfn.IFNA(VLOOKUP($B627,'FST OMT'!$C:$Y,$A627,0),0)</f>
        <v>96</v>
      </c>
      <c r="F627" s="12">
        <f>_xlfn.IFNA(VLOOKUP($B627,'FST CV'!$C:$Y,$A627,0),0)</f>
        <v>540</v>
      </c>
      <c r="G627" s="12">
        <f>_xlfn.IFNA(VLOOKUP($B627,'FST TT'!$C:$Y,$A627,0),0)</f>
        <v>0</v>
      </c>
      <c r="I627" s="4">
        <f>_xlfn.IFNA(VLOOKUP($B627,'FST OMT'!$C:$X,16,0),0)</f>
        <v>322</v>
      </c>
      <c r="J627" s="4">
        <f>_xlfn.IFNA(VLOOKUP($B627,'FST CV'!$C:$X,16,0),0)</f>
        <v>540</v>
      </c>
      <c r="K627" s="4">
        <f>_xlfn.IFNA(VLOOKUP($B627,'FST TT'!$C:$X,16,0),0)</f>
        <v>0</v>
      </c>
      <c r="N627" s="34">
        <f>VLOOKUP(B627,Master_Item!B:I,8,0)</f>
        <v>4.4400000000000004</v>
      </c>
      <c r="O627" s="4">
        <f t="shared" si="182"/>
        <v>426.24</v>
      </c>
      <c r="P627" s="4">
        <f t="shared" si="183"/>
        <v>2397.6000000000004</v>
      </c>
      <c r="Q627" s="4">
        <f t="shared" si="184"/>
        <v>0</v>
      </c>
      <c r="R627" s="4">
        <f t="shared" si="185"/>
        <v>0</v>
      </c>
      <c r="S627" s="4">
        <f t="shared" si="186"/>
        <v>2823.84</v>
      </c>
      <c r="T627" s="4">
        <f t="shared" si="187"/>
        <v>1429.68</v>
      </c>
      <c r="U627" s="4">
        <f t="shared" si="188"/>
        <v>2397.6000000000004</v>
      </c>
      <c r="V627" s="4">
        <f t="shared" si="189"/>
        <v>0</v>
      </c>
      <c r="W627" s="4">
        <f t="shared" si="190"/>
        <v>0</v>
      </c>
      <c r="X627" s="4">
        <f t="shared" si="191"/>
        <v>3827.2800000000007</v>
      </c>
    </row>
    <row r="628" spans="1:24">
      <c r="A628" s="13">
        <v>8</v>
      </c>
      <c r="B628" s="2" t="s">
        <v>249</v>
      </c>
      <c r="C628" s="1" t="s">
        <v>250</v>
      </c>
      <c r="D628" s="1" t="s">
        <v>117</v>
      </c>
      <c r="E628" s="12">
        <f>_xlfn.IFNA(VLOOKUP($B628,'FST OMT'!$C:$Y,$A628,0),0)</f>
        <v>75</v>
      </c>
      <c r="F628" s="12">
        <f>_xlfn.IFNA(VLOOKUP($B628,'FST CV'!$C:$Y,$A628,0),0)</f>
        <v>936</v>
      </c>
      <c r="G628" s="12">
        <f>_xlfn.IFNA(VLOOKUP($B628,'FST TT'!$C:$Y,$A628,0),0)</f>
        <v>0</v>
      </c>
      <c r="I628" s="4">
        <f>_xlfn.IFNA(VLOOKUP($B628,'FST OMT'!$C:$X,17,0),0)</f>
        <v>145</v>
      </c>
      <c r="J628" s="4">
        <f>_xlfn.IFNA(VLOOKUP($B628,'FST CV'!$C:$X,17,0),0)</f>
        <v>936</v>
      </c>
      <c r="K628" s="4">
        <f>_xlfn.IFNA(VLOOKUP($B628,'FST TT'!$C:$X,17,0),0)</f>
        <v>0</v>
      </c>
      <c r="N628" s="34">
        <f>VLOOKUP(B628,Master_Item!B:I,8,0)</f>
        <v>4.4400000000000004</v>
      </c>
      <c r="O628" s="4">
        <f t="shared" si="182"/>
        <v>333.00000000000006</v>
      </c>
      <c r="P628" s="4">
        <f t="shared" si="183"/>
        <v>4155.84</v>
      </c>
      <c r="Q628" s="4">
        <f t="shared" si="184"/>
        <v>0</v>
      </c>
      <c r="R628" s="4">
        <f t="shared" si="185"/>
        <v>0</v>
      </c>
      <c r="S628" s="4">
        <f t="shared" si="186"/>
        <v>4488.84</v>
      </c>
      <c r="T628" s="4">
        <f t="shared" si="187"/>
        <v>643.80000000000007</v>
      </c>
      <c r="U628" s="4">
        <f t="shared" si="188"/>
        <v>4155.84</v>
      </c>
      <c r="V628" s="4">
        <f t="shared" si="189"/>
        <v>0</v>
      </c>
      <c r="W628" s="4">
        <f t="shared" si="190"/>
        <v>0</v>
      </c>
      <c r="X628" s="4">
        <f t="shared" si="191"/>
        <v>4799.6400000000003</v>
      </c>
    </row>
    <row r="629" spans="1:24">
      <c r="A629" s="13">
        <v>9</v>
      </c>
      <c r="B629" s="2" t="s">
        <v>249</v>
      </c>
      <c r="C629" s="1" t="s">
        <v>250</v>
      </c>
      <c r="D629" s="1" t="s">
        <v>118</v>
      </c>
      <c r="E629" s="12">
        <f>_xlfn.IFNA(VLOOKUP($B629,'FST OMT'!$C:$Y,$A629,0),0)</f>
        <v>16</v>
      </c>
      <c r="F629" s="12">
        <f>_xlfn.IFNA(VLOOKUP($B629,'FST CV'!$C:$Y,$A629,0),0)</f>
        <v>979</v>
      </c>
      <c r="G629" s="12">
        <f>_xlfn.IFNA(VLOOKUP($B629,'FST TT'!$C:$Y,$A629,0),0)</f>
        <v>0</v>
      </c>
      <c r="I629" s="4">
        <f>_xlfn.IFNA(VLOOKUP($B629,'FST OMT'!$C:$X,18,0),0)</f>
        <v>10</v>
      </c>
      <c r="J629" s="4">
        <f>_xlfn.IFNA(VLOOKUP($B629,'FST CV'!$C:$X,18,0),0)</f>
        <v>979</v>
      </c>
      <c r="K629" s="4">
        <f>_xlfn.IFNA(VLOOKUP($B629,'FST TT'!$C:$X,18,0),0)</f>
        <v>0</v>
      </c>
      <c r="N629" s="34">
        <f>VLOOKUP(B629,Master_Item!B:I,8,0)</f>
        <v>4.4400000000000004</v>
      </c>
      <c r="O629" s="4">
        <f t="shared" si="182"/>
        <v>71.040000000000006</v>
      </c>
      <c r="P629" s="4">
        <f t="shared" si="183"/>
        <v>4346.76</v>
      </c>
      <c r="Q629" s="4">
        <f t="shared" si="184"/>
        <v>0</v>
      </c>
      <c r="R629" s="4">
        <f t="shared" si="185"/>
        <v>0</v>
      </c>
      <c r="S629" s="4">
        <f t="shared" si="186"/>
        <v>4417.8</v>
      </c>
      <c r="T629" s="4">
        <f t="shared" si="187"/>
        <v>44.400000000000006</v>
      </c>
      <c r="U629" s="4">
        <f t="shared" si="188"/>
        <v>4346.76</v>
      </c>
      <c r="V629" s="4">
        <f t="shared" si="189"/>
        <v>0</v>
      </c>
      <c r="W629" s="4">
        <f t="shared" si="190"/>
        <v>0</v>
      </c>
      <c r="X629" s="4">
        <f t="shared" si="191"/>
        <v>4391.16</v>
      </c>
    </row>
    <row r="630" spans="1:24">
      <c r="A630" s="13">
        <v>10</v>
      </c>
      <c r="B630" s="2" t="s">
        <v>249</v>
      </c>
      <c r="C630" s="1" t="s">
        <v>250</v>
      </c>
      <c r="D630" s="1" t="s">
        <v>119</v>
      </c>
      <c r="E630" s="12">
        <f>_xlfn.IFNA(VLOOKUP($B630,'FST OMT'!$C:$Y,$A630,0),0)</f>
        <v>59</v>
      </c>
      <c r="F630" s="12">
        <f>_xlfn.IFNA(VLOOKUP($B630,'FST CV'!$C:$Y,$A630,0),0)</f>
        <v>744</v>
      </c>
      <c r="G630" s="12">
        <f>_xlfn.IFNA(VLOOKUP($B630,'FST TT'!$C:$Y,$A630,0),0)</f>
        <v>0</v>
      </c>
      <c r="I630" s="4">
        <f>_xlfn.IFNA(VLOOKUP($B630,'FST OMT'!$C:$X,19,0),0)</f>
        <v>119</v>
      </c>
      <c r="J630" s="4">
        <f>_xlfn.IFNA(VLOOKUP($B630,'FST CV'!$C:$X,19,0),0)</f>
        <v>744</v>
      </c>
      <c r="K630" s="4">
        <f>_xlfn.IFNA(VLOOKUP($B630,'FST TT'!$C:$X,19,0),0)</f>
        <v>0</v>
      </c>
      <c r="N630" s="34">
        <f>VLOOKUP(B630,Master_Item!B:I,8,0)</f>
        <v>4.4400000000000004</v>
      </c>
      <c r="O630" s="4">
        <f t="shared" si="182"/>
        <v>261.96000000000004</v>
      </c>
      <c r="P630" s="4">
        <f t="shared" si="183"/>
        <v>3303.36</v>
      </c>
      <c r="Q630" s="4">
        <f t="shared" si="184"/>
        <v>0</v>
      </c>
      <c r="R630" s="4">
        <f t="shared" si="185"/>
        <v>0</v>
      </c>
      <c r="S630" s="4">
        <f t="shared" si="186"/>
        <v>3565.32</v>
      </c>
      <c r="T630" s="4">
        <f t="shared" si="187"/>
        <v>528.36</v>
      </c>
      <c r="U630" s="4">
        <f t="shared" si="188"/>
        <v>3303.36</v>
      </c>
      <c r="V630" s="4">
        <f t="shared" si="189"/>
        <v>0</v>
      </c>
      <c r="W630" s="4">
        <f t="shared" si="190"/>
        <v>0</v>
      </c>
      <c r="X630" s="4">
        <f t="shared" si="191"/>
        <v>3831.7200000000003</v>
      </c>
    </row>
    <row r="631" spans="1:24">
      <c r="A631" s="13">
        <v>11</v>
      </c>
      <c r="B631" s="2" t="s">
        <v>249</v>
      </c>
      <c r="C631" s="1" t="s">
        <v>250</v>
      </c>
      <c r="D631" s="1" t="s">
        <v>120</v>
      </c>
      <c r="E631" s="12">
        <f>_xlfn.IFNA(VLOOKUP($B631,'FST OMT'!$C:$Y,$A631,0),0)</f>
        <v>0</v>
      </c>
      <c r="F631" s="12">
        <f>_xlfn.IFNA(VLOOKUP($B631,'FST CV'!$C:$Y,$A631,0),0)</f>
        <v>676</v>
      </c>
      <c r="G631" s="12">
        <f>_xlfn.IFNA(VLOOKUP($B631,'FST TT'!$C:$Y,$A631,0),0)</f>
        <v>0</v>
      </c>
      <c r="I631" s="4">
        <f>_xlfn.IFNA(VLOOKUP($B631,'FST OMT'!$C:$X,20,0),0)</f>
        <v>60</v>
      </c>
      <c r="J631" s="4">
        <f>_xlfn.IFNA(VLOOKUP($B631,'FST CV'!$C:$X,20,0),0)</f>
        <v>676</v>
      </c>
      <c r="K631" s="4">
        <f>_xlfn.IFNA(VLOOKUP($B631,'FST TT'!$C:$X,20,0),0)</f>
        <v>0</v>
      </c>
      <c r="N631" s="34">
        <f>VLOOKUP(B631,Master_Item!B:I,8,0)</f>
        <v>4.4400000000000004</v>
      </c>
      <c r="O631" s="4">
        <f t="shared" si="182"/>
        <v>0</v>
      </c>
      <c r="P631" s="4">
        <f t="shared" si="183"/>
        <v>3001.44</v>
      </c>
      <c r="Q631" s="4">
        <f t="shared" si="184"/>
        <v>0</v>
      </c>
      <c r="R631" s="4">
        <f t="shared" si="185"/>
        <v>0</v>
      </c>
      <c r="S631" s="4">
        <f t="shared" si="186"/>
        <v>3001.44</v>
      </c>
      <c r="T631" s="4">
        <f t="shared" si="187"/>
        <v>266.40000000000003</v>
      </c>
      <c r="U631" s="4">
        <f t="shared" si="188"/>
        <v>3001.44</v>
      </c>
      <c r="V631" s="4">
        <f t="shared" si="189"/>
        <v>0</v>
      </c>
      <c r="W631" s="4">
        <f t="shared" si="190"/>
        <v>0</v>
      </c>
      <c r="X631" s="4">
        <f t="shared" si="191"/>
        <v>3267.84</v>
      </c>
    </row>
    <row r="632" spans="1:24">
      <c r="A632" s="13">
        <v>12</v>
      </c>
      <c r="B632" s="2" t="s">
        <v>249</v>
      </c>
      <c r="C632" s="1" t="s">
        <v>250</v>
      </c>
      <c r="D632" s="1" t="s">
        <v>121</v>
      </c>
      <c r="E632" s="12">
        <f>_xlfn.IFNA(VLOOKUP($B632,'FST OMT'!$C:$Y,$A632,0),0)</f>
        <v>380</v>
      </c>
      <c r="F632" s="12">
        <f>_xlfn.IFNA(VLOOKUP($B632,'FST CV'!$C:$Y,$A632,0),0)</f>
        <v>1519</v>
      </c>
      <c r="G632" s="12">
        <f>_xlfn.IFNA(VLOOKUP($B632,'FST TT'!$C:$Y,$A632,0),0)</f>
        <v>0</v>
      </c>
      <c r="I632" s="4">
        <f>_xlfn.IFNA(VLOOKUP($B632,'FST OMT'!$C:$X,21,0),0)</f>
        <v>940</v>
      </c>
      <c r="J632" s="4">
        <f>_xlfn.IFNA(VLOOKUP($B632,'FST CV'!$C:$X,21,0),0)</f>
        <v>1519</v>
      </c>
      <c r="K632" s="4">
        <f>_xlfn.IFNA(VLOOKUP($B632,'FST TT'!$C:$X,21,0),0)</f>
        <v>0</v>
      </c>
      <c r="N632" s="34">
        <f>VLOOKUP(B632,Master_Item!B:I,8,0)</f>
        <v>4.4400000000000004</v>
      </c>
      <c r="O632" s="4">
        <f t="shared" si="182"/>
        <v>1687.2</v>
      </c>
      <c r="P632" s="4">
        <f t="shared" si="183"/>
        <v>6744.3600000000006</v>
      </c>
      <c r="Q632" s="4">
        <f t="shared" si="184"/>
        <v>0</v>
      </c>
      <c r="R632" s="4">
        <f t="shared" si="185"/>
        <v>0</v>
      </c>
      <c r="S632" s="4">
        <f t="shared" si="186"/>
        <v>8431.5600000000013</v>
      </c>
      <c r="T632" s="4">
        <f t="shared" si="187"/>
        <v>4173.6000000000004</v>
      </c>
      <c r="U632" s="4">
        <f t="shared" si="188"/>
        <v>6744.3600000000006</v>
      </c>
      <c r="V632" s="4">
        <f t="shared" si="189"/>
        <v>0</v>
      </c>
      <c r="W632" s="4">
        <f t="shared" si="190"/>
        <v>0</v>
      </c>
      <c r="X632" s="4">
        <f t="shared" si="191"/>
        <v>10917.960000000001</v>
      </c>
    </row>
    <row r="633" spans="1:24">
      <c r="A633" s="13">
        <v>13</v>
      </c>
      <c r="B633" s="2" t="s">
        <v>249</v>
      </c>
      <c r="C633" s="1" t="s">
        <v>250</v>
      </c>
      <c r="D633" s="1" t="s">
        <v>122</v>
      </c>
      <c r="E633" s="12">
        <f>_xlfn.IFNA(VLOOKUP($B633,'FST OMT'!$C:$Y,$A633,0),0)</f>
        <v>779</v>
      </c>
      <c r="F633" s="12">
        <f>_xlfn.IFNA(VLOOKUP($B633,'FST CV'!$C:$Y,$A633,0),0)</f>
        <v>870</v>
      </c>
      <c r="G633" s="12">
        <f>_xlfn.IFNA(VLOOKUP($B633,'FST TT'!$C:$Y,$A633,0),0)</f>
        <v>0</v>
      </c>
      <c r="I633" s="4">
        <f>_xlfn.IFNA(VLOOKUP($B633,'FST OMT'!$C:$X,22,0),0)</f>
        <v>394</v>
      </c>
      <c r="J633" s="4">
        <f>_xlfn.IFNA(VLOOKUP($B633,'FST CV'!$C:$X,22,0),0)</f>
        <v>870</v>
      </c>
      <c r="K633" s="4">
        <f>_xlfn.IFNA(VLOOKUP($B633,'FST TT'!$C:$X,22,0),0)</f>
        <v>0</v>
      </c>
      <c r="N633" s="34">
        <f>VLOOKUP(B633,Master_Item!B:I,8,0)</f>
        <v>4.4400000000000004</v>
      </c>
      <c r="O633" s="4">
        <f t="shared" si="182"/>
        <v>3458.76</v>
      </c>
      <c r="P633" s="4">
        <f t="shared" si="183"/>
        <v>3862.8</v>
      </c>
      <c r="Q633" s="4">
        <f t="shared" si="184"/>
        <v>0</v>
      </c>
      <c r="R633" s="4">
        <f t="shared" si="185"/>
        <v>0</v>
      </c>
      <c r="S633" s="4">
        <f t="shared" si="186"/>
        <v>7321.56</v>
      </c>
      <c r="T633" s="4">
        <f t="shared" si="187"/>
        <v>1749.3600000000001</v>
      </c>
      <c r="U633" s="4">
        <f t="shared" si="188"/>
        <v>3862.8</v>
      </c>
      <c r="V633" s="4">
        <f t="shared" si="189"/>
        <v>0</v>
      </c>
      <c r="W633" s="4">
        <f t="shared" si="190"/>
        <v>0</v>
      </c>
      <c r="X633" s="4">
        <f t="shared" si="191"/>
        <v>5612.16</v>
      </c>
    </row>
    <row r="634" spans="1:24">
      <c r="A634" s="13">
        <v>11</v>
      </c>
      <c r="B634" s="2" t="s">
        <v>249</v>
      </c>
      <c r="C634" s="1" t="s">
        <v>250</v>
      </c>
      <c r="D634" s="1" t="s">
        <v>123</v>
      </c>
      <c r="H634" s="4">
        <f>_xlfn.IFNA(VLOOKUP(B634,'FST MT'!A:M,$A634,0),0)</f>
        <v>6302</v>
      </c>
      <c r="I634" s="1"/>
      <c r="J634" s="1"/>
      <c r="K634" s="1"/>
      <c r="L634" s="4">
        <f>_xlfn.IFNA(VLOOKUP(B634,'FST MT'!C:BP,66,0),0)</f>
        <v>0</v>
      </c>
      <c r="N634" s="34">
        <f>VLOOKUP(B634,Master_Item!B:I,8,0)</f>
        <v>4.4400000000000004</v>
      </c>
      <c r="O634" s="4">
        <f t="shared" si="182"/>
        <v>0</v>
      </c>
      <c r="P634" s="4">
        <f t="shared" si="183"/>
        <v>0</v>
      </c>
      <c r="Q634" s="4">
        <f t="shared" si="184"/>
        <v>0</v>
      </c>
      <c r="R634" s="4">
        <f t="shared" si="185"/>
        <v>27980.880000000001</v>
      </c>
      <c r="S634" s="4">
        <f t="shared" si="186"/>
        <v>27980.880000000001</v>
      </c>
      <c r="T634" s="4">
        <f t="shared" si="187"/>
        <v>0</v>
      </c>
      <c r="U634" s="4">
        <f t="shared" si="188"/>
        <v>0</v>
      </c>
      <c r="V634" s="4">
        <f t="shared" si="189"/>
        <v>0</v>
      </c>
      <c r="W634" s="4">
        <f t="shared" si="190"/>
        <v>0</v>
      </c>
      <c r="X634" s="4">
        <f t="shared" si="191"/>
        <v>0</v>
      </c>
    </row>
    <row r="635" spans="1:24">
      <c r="A635" s="13">
        <v>6</v>
      </c>
      <c r="B635" s="2" t="s">
        <v>251</v>
      </c>
      <c r="C635" s="1" t="s">
        <v>252</v>
      </c>
      <c r="D635" s="1" t="s">
        <v>115</v>
      </c>
      <c r="E635" s="12">
        <f>_xlfn.IFNA(VLOOKUP($B635,'FST OMT'!$C:$Y,$A635,0),0)</f>
        <v>0</v>
      </c>
      <c r="F635" s="12">
        <f>_xlfn.IFNA(VLOOKUP($B635,'FST CV'!$C:$Y,$A635,0),0)</f>
        <v>65</v>
      </c>
      <c r="G635" s="12">
        <f>_xlfn.IFNA(VLOOKUP($B635,'FST TT'!$C:$Y,$A635,0),0)</f>
        <v>0</v>
      </c>
      <c r="I635" s="4">
        <f>_xlfn.IFNA(VLOOKUP($B635,'FST OMT'!$C:$X,15,0),0)</f>
        <v>0</v>
      </c>
      <c r="J635" s="4">
        <f>_xlfn.IFNA(VLOOKUP($B635,'FST CV'!$C:$X,15,0),0)</f>
        <v>65</v>
      </c>
      <c r="K635" s="4">
        <f>_xlfn.IFNA(VLOOKUP($B635,'FST TT'!$C:$X,15,0),0)</f>
        <v>0</v>
      </c>
      <c r="N635" s="34">
        <f>VLOOKUP(B635,Master_Item!B:I,8,0)</f>
        <v>4.4400000000000004</v>
      </c>
      <c r="O635" s="4">
        <f t="shared" si="182"/>
        <v>0</v>
      </c>
      <c r="P635" s="4">
        <f t="shared" si="183"/>
        <v>288.60000000000002</v>
      </c>
      <c r="Q635" s="4">
        <f t="shared" si="184"/>
        <v>0</v>
      </c>
      <c r="R635" s="4">
        <f t="shared" si="185"/>
        <v>0</v>
      </c>
      <c r="S635" s="4">
        <f t="shared" si="186"/>
        <v>288.60000000000002</v>
      </c>
      <c r="T635" s="4">
        <f t="shared" si="187"/>
        <v>0</v>
      </c>
      <c r="U635" s="4">
        <f t="shared" si="188"/>
        <v>288.60000000000002</v>
      </c>
      <c r="V635" s="4">
        <f t="shared" si="189"/>
        <v>0</v>
      </c>
      <c r="W635" s="4">
        <f t="shared" si="190"/>
        <v>0</v>
      </c>
      <c r="X635" s="4">
        <f t="shared" si="191"/>
        <v>288.60000000000002</v>
      </c>
    </row>
    <row r="636" spans="1:24">
      <c r="A636" s="13">
        <v>7</v>
      </c>
      <c r="B636" s="2" t="s">
        <v>251</v>
      </c>
      <c r="C636" s="1" t="s">
        <v>252</v>
      </c>
      <c r="D636" s="1" t="s">
        <v>116</v>
      </c>
      <c r="E636" s="12">
        <f>_xlfn.IFNA(VLOOKUP($B636,'FST OMT'!$C:$Y,$A636,0),0)</f>
        <v>71</v>
      </c>
      <c r="F636" s="12">
        <f>_xlfn.IFNA(VLOOKUP($B636,'FST CV'!$C:$Y,$A636,0),0)</f>
        <v>0</v>
      </c>
      <c r="G636" s="12">
        <f>_xlfn.IFNA(VLOOKUP($B636,'FST TT'!$C:$Y,$A636,0),0)</f>
        <v>0</v>
      </c>
      <c r="I636" s="4">
        <f>_xlfn.IFNA(VLOOKUP($B636,'FST OMT'!$C:$X,16,0),0)</f>
        <v>198</v>
      </c>
      <c r="J636" s="4">
        <f>_xlfn.IFNA(VLOOKUP($B636,'FST CV'!$C:$X,16,0),0)</f>
        <v>0</v>
      </c>
      <c r="K636" s="4">
        <f>_xlfn.IFNA(VLOOKUP($B636,'FST TT'!$C:$X,16,0),0)</f>
        <v>0</v>
      </c>
      <c r="N636" s="34">
        <f>VLOOKUP(B636,Master_Item!B:I,8,0)</f>
        <v>4.4400000000000004</v>
      </c>
      <c r="O636" s="4">
        <f t="shared" si="182"/>
        <v>315.24</v>
      </c>
      <c r="P636" s="4">
        <f t="shared" si="183"/>
        <v>0</v>
      </c>
      <c r="Q636" s="4">
        <f t="shared" si="184"/>
        <v>0</v>
      </c>
      <c r="R636" s="4">
        <f t="shared" si="185"/>
        <v>0</v>
      </c>
      <c r="S636" s="4">
        <f t="shared" si="186"/>
        <v>315.24</v>
      </c>
      <c r="T636" s="4">
        <f t="shared" si="187"/>
        <v>879.12000000000012</v>
      </c>
      <c r="U636" s="4">
        <f t="shared" si="188"/>
        <v>0</v>
      </c>
      <c r="V636" s="4">
        <f t="shared" si="189"/>
        <v>0</v>
      </c>
      <c r="W636" s="4">
        <f t="shared" si="190"/>
        <v>0</v>
      </c>
      <c r="X636" s="4">
        <f t="shared" si="191"/>
        <v>879.12000000000012</v>
      </c>
    </row>
    <row r="637" spans="1:24">
      <c r="A637" s="13">
        <v>8</v>
      </c>
      <c r="B637" s="2" t="s">
        <v>251</v>
      </c>
      <c r="C637" s="1" t="s">
        <v>252</v>
      </c>
      <c r="D637" s="1" t="s">
        <v>117</v>
      </c>
      <c r="E637" s="12">
        <f>_xlfn.IFNA(VLOOKUP($B637,'FST OMT'!$C:$Y,$A637,0),0)</f>
        <v>10</v>
      </c>
      <c r="F637" s="12">
        <f>_xlfn.IFNA(VLOOKUP($B637,'FST CV'!$C:$Y,$A637,0),0)</f>
        <v>105</v>
      </c>
      <c r="G637" s="12">
        <f>_xlfn.IFNA(VLOOKUP($B637,'FST TT'!$C:$Y,$A637,0),0)</f>
        <v>0</v>
      </c>
      <c r="I637" s="4">
        <f>_xlfn.IFNA(VLOOKUP($B637,'FST OMT'!$C:$X,17,0),0)</f>
        <v>151</v>
      </c>
      <c r="J637" s="4">
        <f>_xlfn.IFNA(VLOOKUP($B637,'FST CV'!$C:$X,17,0),0)</f>
        <v>105</v>
      </c>
      <c r="K637" s="4">
        <f>_xlfn.IFNA(VLOOKUP($B637,'FST TT'!$C:$X,17,0),0)</f>
        <v>0</v>
      </c>
      <c r="N637" s="34">
        <f>VLOOKUP(B637,Master_Item!B:I,8,0)</f>
        <v>4.4400000000000004</v>
      </c>
      <c r="O637" s="4">
        <f t="shared" si="182"/>
        <v>44.400000000000006</v>
      </c>
      <c r="P637" s="4">
        <f t="shared" si="183"/>
        <v>466.20000000000005</v>
      </c>
      <c r="Q637" s="4">
        <f t="shared" si="184"/>
        <v>0</v>
      </c>
      <c r="R637" s="4">
        <f t="shared" si="185"/>
        <v>0</v>
      </c>
      <c r="S637" s="4">
        <f t="shared" si="186"/>
        <v>510.6</v>
      </c>
      <c r="T637" s="4">
        <f t="shared" si="187"/>
        <v>670.44</v>
      </c>
      <c r="U637" s="4">
        <f t="shared" si="188"/>
        <v>466.20000000000005</v>
      </c>
      <c r="V637" s="4">
        <f t="shared" si="189"/>
        <v>0</v>
      </c>
      <c r="W637" s="4">
        <f t="shared" si="190"/>
        <v>0</v>
      </c>
      <c r="X637" s="4">
        <f t="shared" si="191"/>
        <v>1136.6400000000001</v>
      </c>
    </row>
    <row r="638" spans="1:24">
      <c r="A638" s="13">
        <v>9</v>
      </c>
      <c r="B638" s="2" t="s">
        <v>251</v>
      </c>
      <c r="C638" s="1" t="s">
        <v>252</v>
      </c>
      <c r="D638" s="1" t="s">
        <v>118</v>
      </c>
      <c r="E638" s="12">
        <f>_xlfn.IFNA(VLOOKUP($B638,'FST OMT'!$C:$Y,$A638,0),0)</f>
        <v>15</v>
      </c>
      <c r="F638" s="12">
        <f>_xlfn.IFNA(VLOOKUP($B638,'FST CV'!$C:$Y,$A638,0),0)</f>
        <v>69</v>
      </c>
      <c r="G638" s="12">
        <f>_xlfn.IFNA(VLOOKUP($B638,'FST TT'!$C:$Y,$A638,0),0)</f>
        <v>0</v>
      </c>
      <c r="I638" s="4">
        <f>_xlfn.IFNA(VLOOKUP($B638,'FST OMT'!$C:$X,18,0),0)</f>
        <v>20</v>
      </c>
      <c r="J638" s="4">
        <f>_xlfn.IFNA(VLOOKUP($B638,'FST CV'!$C:$X,18,0),0)</f>
        <v>69</v>
      </c>
      <c r="K638" s="4">
        <f>_xlfn.IFNA(VLOOKUP($B638,'FST TT'!$C:$X,18,0),0)</f>
        <v>0</v>
      </c>
      <c r="N638" s="34">
        <f>VLOOKUP(B638,Master_Item!B:I,8,0)</f>
        <v>4.4400000000000004</v>
      </c>
      <c r="O638" s="4">
        <f t="shared" si="182"/>
        <v>66.600000000000009</v>
      </c>
      <c r="P638" s="4">
        <f t="shared" si="183"/>
        <v>306.36</v>
      </c>
      <c r="Q638" s="4">
        <f t="shared" si="184"/>
        <v>0</v>
      </c>
      <c r="R638" s="4">
        <f t="shared" si="185"/>
        <v>0</v>
      </c>
      <c r="S638" s="4">
        <f t="shared" si="186"/>
        <v>372.96000000000004</v>
      </c>
      <c r="T638" s="4">
        <f t="shared" si="187"/>
        <v>88.800000000000011</v>
      </c>
      <c r="U638" s="4">
        <f t="shared" si="188"/>
        <v>306.36</v>
      </c>
      <c r="V638" s="4">
        <f t="shared" si="189"/>
        <v>0</v>
      </c>
      <c r="W638" s="4">
        <f t="shared" si="190"/>
        <v>0</v>
      </c>
      <c r="X638" s="4">
        <f t="shared" si="191"/>
        <v>395.16</v>
      </c>
    </row>
    <row r="639" spans="1:24">
      <c r="A639" s="13">
        <v>10</v>
      </c>
      <c r="B639" s="2" t="s">
        <v>251</v>
      </c>
      <c r="C639" s="1" t="s">
        <v>252</v>
      </c>
      <c r="D639" s="1" t="s">
        <v>119</v>
      </c>
      <c r="E639" s="12">
        <f>_xlfn.IFNA(VLOOKUP($B639,'FST OMT'!$C:$Y,$A639,0),0)</f>
        <v>82</v>
      </c>
      <c r="F639" s="12">
        <f>_xlfn.IFNA(VLOOKUP($B639,'FST CV'!$C:$Y,$A639,0),0)</f>
        <v>59</v>
      </c>
      <c r="G639" s="12">
        <f>_xlfn.IFNA(VLOOKUP($B639,'FST TT'!$C:$Y,$A639,0),0)</f>
        <v>0</v>
      </c>
      <c r="I639" s="4">
        <f>_xlfn.IFNA(VLOOKUP($B639,'FST OMT'!$C:$X,19,0),0)</f>
        <v>132</v>
      </c>
      <c r="J639" s="4">
        <f>_xlfn.IFNA(VLOOKUP($B639,'FST CV'!$C:$X,19,0),0)</f>
        <v>59</v>
      </c>
      <c r="K639" s="4">
        <f>_xlfn.IFNA(VLOOKUP($B639,'FST TT'!$C:$X,19,0),0)</f>
        <v>0</v>
      </c>
      <c r="N639" s="34">
        <f>VLOOKUP(B639,Master_Item!B:I,8,0)</f>
        <v>4.4400000000000004</v>
      </c>
      <c r="O639" s="4">
        <f t="shared" si="182"/>
        <v>364.08000000000004</v>
      </c>
      <c r="P639" s="4">
        <f t="shared" si="183"/>
        <v>261.96000000000004</v>
      </c>
      <c r="Q639" s="4">
        <f t="shared" si="184"/>
        <v>0</v>
      </c>
      <c r="R639" s="4">
        <f t="shared" si="185"/>
        <v>0</v>
      </c>
      <c r="S639" s="4">
        <f t="shared" si="186"/>
        <v>626.04000000000008</v>
      </c>
      <c r="T639" s="4">
        <f t="shared" si="187"/>
        <v>586.08000000000004</v>
      </c>
      <c r="U639" s="4">
        <f t="shared" si="188"/>
        <v>261.96000000000004</v>
      </c>
      <c r="V639" s="4">
        <f t="shared" si="189"/>
        <v>0</v>
      </c>
      <c r="W639" s="4">
        <f t="shared" si="190"/>
        <v>0</v>
      </c>
      <c r="X639" s="4">
        <f t="shared" si="191"/>
        <v>848.04000000000008</v>
      </c>
    </row>
    <row r="640" spans="1:24">
      <c r="A640" s="13">
        <v>11</v>
      </c>
      <c r="B640" s="2" t="s">
        <v>251</v>
      </c>
      <c r="C640" s="1" t="s">
        <v>252</v>
      </c>
      <c r="D640" s="1" t="s">
        <v>120</v>
      </c>
      <c r="E640" s="12">
        <f>_xlfn.IFNA(VLOOKUP($B640,'FST OMT'!$C:$Y,$A640,0),0)</f>
        <v>0</v>
      </c>
      <c r="F640" s="12">
        <f>_xlfn.IFNA(VLOOKUP($B640,'FST CV'!$C:$Y,$A640,0),0)</f>
        <v>0</v>
      </c>
      <c r="G640" s="12">
        <f>_xlfn.IFNA(VLOOKUP($B640,'FST TT'!$C:$Y,$A640,0),0)</f>
        <v>0</v>
      </c>
      <c r="I640" s="4">
        <f>_xlfn.IFNA(VLOOKUP($B640,'FST OMT'!$C:$X,20,0),0)</f>
        <v>45</v>
      </c>
      <c r="J640" s="4">
        <f>_xlfn.IFNA(VLOOKUP($B640,'FST CV'!$C:$X,20,0),0)</f>
        <v>0</v>
      </c>
      <c r="K640" s="4">
        <f>_xlfn.IFNA(VLOOKUP($B640,'FST TT'!$C:$X,20,0),0)</f>
        <v>0</v>
      </c>
      <c r="N640" s="34">
        <f>VLOOKUP(B640,Master_Item!B:I,8,0)</f>
        <v>4.4400000000000004</v>
      </c>
      <c r="O640" s="4">
        <f t="shared" si="182"/>
        <v>0</v>
      </c>
      <c r="P640" s="4">
        <f t="shared" si="183"/>
        <v>0</v>
      </c>
      <c r="Q640" s="4">
        <f t="shared" si="184"/>
        <v>0</v>
      </c>
      <c r="R640" s="4">
        <f t="shared" si="185"/>
        <v>0</v>
      </c>
      <c r="S640" s="4">
        <f t="shared" si="186"/>
        <v>0</v>
      </c>
      <c r="T640" s="4">
        <f t="shared" si="187"/>
        <v>199.8</v>
      </c>
      <c r="U640" s="4">
        <f t="shared" si="188"/>
        <v>0</v>
      </c>
      <c r="V640" s="4">
        <f t="shared" si="189"/>
        <v>0</v>
      </c>
      <c r="W640" s="4">
        <f t="shared" si="190"/>
        <v>0</v>
      </c>
      <c r="X640" s="4">
        <f t="shared" si="191"/>
        <v>199.8</v>
      </c>
    </row>
    <row r="641" spans="1:24">
      <c r="A641" s="13">
        <v>12</v>
      </c>
      <c r="B641" s="2" t="s">
        <v>251</v>
      </c>
      <c r="C641" s="1" t="s">
        <v>252</v>
      </c>
      <c r="D641" s="1" t="s">
        <v>121</v>
      </c>
      <c r="E641" s="12">
        <f>_xlfn.IFNA(VLOOKUP($B641,'FST OMT'!$C:$Y,$A641,0),0)</f>
        <v>200</v>
      </c>
      <c r="F641" s="12">
        <f>_xlfn.IFNA(VLOOKUP($B641,'FST CV'!$C:$Y,$A641,0),0)</f>
        <v>0</v>
      </c>
      <c r="G641" s="12">
        <f>_xlfn.IFNA(VLOOKUP($B641,'FST TT'!$C:$Y,$A641,0),0)</f>
        <v>0</v>
      </c>
      <c r="I641" s="4">
        <f>_xlfn.IFNA(VLOOKUP($B641,'FST OMT'!$C:$X,21,0),0)</f>
        <v>775</v>
      </c>
      <c r="J641" s="4">
        <f>_xlfn.IFNA(VLOOKUP($B641,'FST CV'!$C:$X,21,0),0)</f>
        <v>0</v>
      </c>
      <c r="K641" s="4">
        <f>_xlfn.IFNA(VLOOKUP($B641,'FST TT'!$C:$X,21,0),0)</f>
        <v>0</v>
      </c>
      <c r="N641" s="34">
        <f>VLOOKUP(B641,Master_Item!B:I,8,0)</f>
        <v>4.4400000000000004</v>
      </c>
      <c r="O641" s="4">
        <f t="shared" si="182"/>
        <v>888.00000000000011</v>
      </c>
      <c r="P641" s="4">
        <f t="shared" si="183"/>
        <v>0</v>
      </c>
      <c r="Q641" s="4">
        <f t="shared" si="184"/>
        <v>0</v>
      </c>
      <c r="R641" s="4">
        <f t="shared" si="185"/>
        <v>0</v>
      </c>
      <c r="S641" s="4">
        <f t="shared" si="186"/>
        <v>888.00000000000011</v>
      </c>
      <c r="T641" s="4">
        <f t="shared" si="187"/>
        <v>3441.0000000000005</v>
      </c>
      <c r="U641" s="4">
        <f t="shared" si="188"/>
        <v>0</v>
      </c>
      <c r="V641" s="4">
        <f t="shared" si="189"/>
        <v>0</v>
      </c>
      <c r="W641" s="4">
        <f t="shared" si="190"/>
        <v>0</v>
      </c>
      <c r="X641" s="4">
        <f t="shared" si="191"/>
        <v>3441.0000000000005</v>
      </c>
    </row>
    <row r="642" spans="1:24">
      <c r="A642" s="13">
        <v>13</v>
      </c>
      <c r="B642" s="2" t="s">
        <v>251</v>
      </c>
      <c r="C642" s="1" t="s">
        <v>252</v>
      </c>
      <c r="D642" s="1" t="s">
        <v>122</v>
      </c>
      <c r="E642" s="12">
        <f>_xlfn.IFNA(VLOOKUP($B642,'FST OMT'!$C:$Y,$A642,0),0)</f>
        <v>645</v>
      </c>
      <c r="F642" s="12">
        <f>_xlfn.IFNA(VLOOKUP($B642,'FST CV'!$C:$Y,$A642,0),0)</f>
        <v>540</v>
      </c>
      <c r="G642" s="12">
        <f>_xlfn.IFNA(VLOOKUP($B642,'FST TT'!$C:$Y,$A642,0),0)</f>
        <v>0</v>
      </c>
      <c r="I642" s="4">
        <f>_xlfn.IFNA(VLOOKUP($B642,'FST OMT'!$C:$X,22,0),0)</f>
        <v>394</v>
      </c>
      <c r="J642" s="4">
        <f>_xlfn.IFNA(VLOOKUP($B642,'FST CV'!$C:$X,22,0),0)</f>
        <v>540</v>
      </c>
      <c r="K642" s="4">
        <f>_xlfn.IFNA(VLOOKUP($B642,'FST TT'!$C:$X,22,0),0)</f>
        <v>0</v>
      </c>
      <c r="N642" s="34">
        <f>VLOOKUP(B642,Master_Item!B:I,8,0)</f>
        <v>4.4400000000000004</v>
      </c>
      <c r="O642" s="4">
        <f t="shared" si="182"/>
        <v>2863.8</v>
      </c>
      <c r="P642" s="4">
        <f t="shared" si="183"/>
        <v>2397.6000000000004</v>
      </c>
      <c r="Q642" s="4">
        <f t="shared" si="184"/>
        <v>0</v>
      </c>
      <c r="R642" s="4">
        <f t="shared" si="185"/>
        <v>0</v>
      </c>
      <c r="S642" s="4">
        <f t="shared" si="186"/>
        <v>5261.4000000000005</v>
      </c>
      <c r="T642" s="4">
        <f t="shared" si="187"/>
        <v>1749.3600000000001</v>
      </c>
      <c r="U642" s="4">
        <f t="shared" si="188"/>
        <v>2397.6000000000004</v>
      </c>
      <c r="V642" s="4">
        <f t="shared" si="189"/>
        <v>0</v>
      </c>
      <c r="W642" s="4">
        <f t="shared" si="190"/>
        <v>0</v>
      </c>
      <c r="X642" s="4">
        <f t="shared" si="191"/>
        <v>4146.9600000000009</v>
      </c>
    </row>
    <row r="643" spans="1:24">
      <c r="A643" s="13">
        <v>11</v>
      </c>
      <c r="B643" s="2" t="s">
        <v>251</v>
      </c>
      <c r="C643" s="1" t="s">
        <v>252</v>
      </c>
      <c r="D643" s="1" t="s">
        <v>123</v>
      </c>
      <c r="H643" s="4">
        <f>_xlfn.IFNA(VLOOKUP(B643,'FST MT'!A:M,$A643,0),0)</f>
        <v>2162</v>
      </c>
      <c r="I643" s="1"/>
      <c r="J643" s="1"/>
      <c r="K643" s="1"/>
      <c r="L643" s="4">
        <f>_xlfn.IFNA(VLOOKUP(B643,'FST MT'!C:BP,66,0),0)</f>
        <v>0</v>
      </c>
      <c r="N643" s="34">
        <f>VLOOKUP(B643,Master_Item!B:I,8,0)</f>
        <v>4.4400000000000004</v>
      </c>
      <c r="O643" s="4">
        <f t="shared" si="182"/>
        <v>0</v>
      </c>
      <c r="P643" s="4">
        <f t="shared" si="183"/>
        <v>0</v>
      </c>
      <c r="Q643" s="4">
        <f t="shared" si="184"/>
        <v>0</v>
      </c>
      <c r="R643" s="4">
        <f t="shared" si="185"/>
        <v>9599.2800000000007</v>
      </c>
      <c r="S643" s="4">
        <f t="shared" si="186"/>
        <v>9599.2800000000007</v>
      </c>
      <c r="T643" s="4">
        <f t="shared" si="187"/>
        <v>0</v>
      </c>
      <c r="U643" s="4">
        <f t="shared" si="188"/>
        <v>0</v>
      </c>
      <c r="V643" s="4">
        <f t="shared" si="189"/>
        <v>0</v>
      </c>
      <c r="W643" s="4">
        <f t="shared" si="190"/>
        <v>0</v>
      </c>
      <c r="X643" s="4">
        <f t="shared" si="191"/>
        <v>0</v>
      </c>
    </row>
    <row r="644" spans="1:24">
      <c r="A644" s="13">
        <v>6</v>
      </c>
      <c r="B644" s="2" t="s">
        <v>253</v>
      </c>
      <c r="C644" s="1" t="s">
        <v>254</v>
      </c>
      <c r="D644" s="1" t="s">
        <v>115</v>
      </c>
      <c r="E644" s="12">
        <f>_xlfn.IFNA(VLOOKUP($B644,'FST OMT'!$C:$Y,$A644,0),0)</f>
        <v>0</v>
      </c>
      <c r="F644" s="12">
        <f>_xlfn.IFNA(VLOOKUP($B644,'FST CV'!$C:$Y,$A644,0),0)</f>
        <v>56</v>
      </c>
      <c r="G644" s="12">
        <f>_xlfn.IFNA(VLOOKUP($B644,'FST TT'!$C:$Y,$A644,0),0)</f>
        <v>0</v>
      </c>
      <c r="I644" s="4">
        <f>_xlfn.IFNA(VLOOKUP($B644,'FST OMT'!$C:$X,15,0),0)</f>
        <v>0</v>
      </c>
      <c r="J644" s="4">
        <f>_xlfn.IFNA(VLOOKUP($B644,'FST CV'!$C:$X,15,0),0)</f>
        <v>56</v>
      </c>
      <c r="K644" s="4">
        <f>_xlfn.IFNA(VLOOKUP($B644,'FST TT'!$C:$X,15,0),0)</f>
        <v>0</v>
      </c>
      <c r="N644" s="34">
        <f>VLOOKUP(B644,Master_Item!B:I,8,0)</f>
        <v>4.4400000000000004</v>
      </c>
      <c r="O644" s="4">
        <f t="shared" ref="O644:O707" si="192">$N644*E644</f>
        <v>0</v>
      </c>
      <c r="P644" s="4">
        <f t="shared" ref="P644:P707" si="193">$N644*F644</f>
        <v>248.64000000000001</v>
      </c>
      <c r="Q644" s="4">
        <f t="shared" ref="Q644:Q707" si="194">$N644*G644</f>
        <v>0</v>
      </c>
      <c r="R644" s="4">
        <f t="shared" ref="R644:R707" si="195">$N644*H644</f>
        <v>0</v>
      </c>
      <c r="S644" s="4">
        <f t="shared" ref="S644:S707" si="196">SUM(O644:R644)</f>
        <v>248.64000000000001</v>
      </c>
      <c r="T644" s="4">
        <f t="shared" ref="T644:T707" si="197">$N644*I644</f>
        <v>0</v>
      </c>
      <c r="U644" s="4">
        <f t="shared" ref="U644:U707" si="198">$N644*J644</f>
        <v>248.64000000000001</v>
      </c>
      <c r="V644" s="4">
        <f t="shared" ref="V644:V707" si="199">$N644*K644</f>
        <v>0</v>
      </c>
      <c r="W644" s="4">
        <f t="shared" ref="W644:W707" si="200">$N644*L644</f>
        <v>0</v>
      </c>
      <c r="X644" s="4">
        <f t="shared" ref="X644:X707" si="201">SUM(T644:W644)</f>
        <v>248.64000000000001</v>
      </c>
    </row>
    <row r="645" spans="1:24">
      <c r="A645" s="13">
        <v>7</v>
      </c>
      <c r="B645" s="2" t="s">
        <v>253</v>
      </c>
      <c r="C645" s="1" t="s">
        <v>254</v>
      </c>
      <c r="D645" s="1" t="s">
        <v>116</v>
      </c>
      <c r="E645" s="12">
        <f>_xlfn.IFNA(VLOOKUP($B645,'FST OMT'!$C:$Y,$A645,0),0)</f>
        <v>36</v>
      </c>
      <c r="F645" s="12">
        <f>_xlfn.IFNA(VLOOKUP($B645,'FST CV'!$C:$Y,$A645,0),0)</f>
        <v>0</v>
      </c>
      <c r="G645" s="12">
        <f>_xlfn.IFNA(VLOOKUP($B645,'FST TT'!$C:$Y,$A645,0),0)</f>
        <v>0</v>
      </c>
      <c r="I645" s="4">
        <f>_xlfn.IFNA(VLOOKUP($B645,'FST OMT'!$C:$X,16,0),0)</f>
        <v>252</v>
      </c>
      <c r="J645" s="4">
        <f>_xlfn.IFNA(VLOOKUP($B645,'FST CV'!$C:$X,16,0),0)</f>
        <v>0</v>
      </c>
      <c r="K645" s="4">
        <f>_xlfn.IFNA(VLOOKUP($B645,'FST TT'!$C:$X,16,0),0)</f>
        <v>0</v>
      </c>
      <c r="N645" s="34">
        <f>VLOOKUP(B645,Master_Item!B:I,8,0)</f>
        <v>4.4400000000000004</v>
      </c>
      <c r="O645" s="4">
        <f t="shared" si="192"/>
        <v>159.84</v>
      </c>
      <c r="P645" s="4">
        <f t="shared" si="193"/>
        <v>0</v>
      </c>
      <c r="Q645" s="4">
        <f t="shared" si="194"/>
        <v>0</v>
      </c>
      <c r="R645" s="4">
        <f t="shared" si="195"/>
        <v>0</v>
      </c>
      <c r="S645" s="4">
        <f t="shared" si="196"/>
        <v>159.84</v>
      </c>
      <c r="T645" s="4">
        <f t="shared" si="197"/>
        <v>1118.8800000000001</v>
      </c>
      <c r="U645" s="4">
        <f t="shared" si="198"/>
        <v>0</v>
      </c>
      <c r="V645" s="4">
        <f t="shared" si="199"/>
        <v>0</v>
      </c>
      <c r="W645" s="4">
        <f t="shared" si="200"/>
        <v>0</v>
      </c>
      <c r="X645" s="4">
        <f t="shared" si="201"/>
        <v>1118.8800000000001</v>
      </c>
    </row>
    <row r="646" spans="1:24">
      <c r="A646" s="13">
        <v>8</v>
      </c>
      <c r="B646" s="2" t="s">
        <v>253</v>
      </c>
      <c r="C646" s="1" t="s">
        <v>254</v>
      </c>
      <c r="D646" s="1" t="s">
        <v>117</v>
      </c>
      <c r="E646" s="12">
        <f>_xlfn.IFNA(VLOOKUP($B646,'FST OMT'!$C:$Y,$A646,0),0)</f>
        <v>30</v>
      </c>
      <c r="F646" s="12">
        <f>_xlfn.IFNA(VLOOKUP($B646,'FST CV'!$C:$Y,$A646,0),0)</f>
        <v>30</v>
      </c>
      <c r="G646" s="12">
        <f>_xlfn.IFNA(VLOOKUP($B646,'FST TT'!$C:$Y,$A646,0),0)</f>
        <v>0</v>
      </c>
      <c r="I646" s="4">
        <f>_xlfn.IFNA(VLOOKUP($B646,'FST OMT'!$C:$X,17,0),0)</f>
        <v>160</v>
      </c>
      <c r="J646" s="4">
        <f>_xlfn.IFNA(VLOOKUP($B646,'FST CV'!$C:$X,17,0),0)</f>
        <v>30</v>
      </c>
      <c r="K646" s="4">
        <f>_xlfn.IFNA(VLOOKUP($B646,'FST TT'!$C:$X,17,0),0)</f>
        <v>0</v>
      </c>
      <c r="N646" s="34">
        <f>VLOOKUP(B646,Master_Item!B:I,8,0)</f>
        <v>4.4400000000000004</v>
      </c>
      <c r="O646" s="4">
        <f t="shared" si="192"/>
        <v>133.20000000000002</v>
      </c>
      <c r="P646" s="4">
        <f t="shared" si="193"/>
        <v>133.20000000000002</v>
      </c>
      <c r="Q646" s="4">
        <f t="shared" si="194"/>
        <v>0</v>
      </c>
      <c r="R646" s="4">
        <f t="shared" si="195"/>
        <v>0</v>
      </c>
      <c r="S646" s="4">
        <f t="shared" si="196"/>
        <v>266.40000000000003</v>
      </c>
      <c r="T646" s="4">
        <f t="shared" si="197"/>
        <v>710.40000000000009</v>
      </c>
      <c r="U646" s="4">
        <f t="shared" si="198"/>
        <v>133.20000000000002</v>
      </c>
      <c r="V646" s="4">
        <f t="shared" si="199"/>
        <v>0</v>
      </c>
      <c r="W646" s="4">
        <f t="shared" si="200"/>
        <v>0</v>
      </c>
      <c r="X646" s="4">
        <f t="shared" si="201"/>
        <v>843.60000000000014</v>
      </c>
    </row>
    <row r="647" spans="1:24">
      <c r="A647" s="13">
        <v>9</v>
      </c>
      <c r="B647" s="2" t="s">
        <v>253</v>
      </c>
      <c r="C647" s="1" t="s">
        <v>254</v>
      </c>
      <c r="D647" s="1" t="s">
        <v>118</v>
      </c>
      <c r="E647" s="12">
        <f>_xlfn.IFNA(VLOOKUP($B647,'FST OMT'!$C:$Y,$A647,0),0)</f>
        <v>15</v>
      </c>
      <c r="F647" s="12">
        <f>_xlfn.IFNA(VLOOKUP($B647,'FST CV'!$C:$Y,$A647,0),0)</f>
        <v>118</v>
      </c>
      <c r="G647" s="12">
        <f>_xlfn.IFNA(VLOOKUP($B647,'FST TT'!$C:$Y,$A647,0),0)</f>
        <v>0</v>
      </c>
      <c r="I647" s="4">
        <f>_xlfn.IFNA(VLOOKUP($B647,'FST OMT'!$C:$X,18,0),0)</f>
        <v>20</v>
      </c>
      <c r="J647" s="4">
        <f>_xlfn.IFNA(VLOOKUP($B647,'FST CV'!$C:$X,18,0),0)</f>
        <v>118</v>
      </c>
      <c r="K647" s="4">
        <f>_xlfn.IFNA(VLOOKUP($B647,'FST TT'!$C:$X,18,0),0)</f>
        <v>0</v>
      </c>
      <c r="N647" s="34">
        <f>VLOOKUP(B647,Master_Item!B:I,8,0)</f>
        <v>4.4400000000000004</v>
      </c>
      <c r="O647" s="4">
        <f t="shared" si="192"/>
        <v>66.600000000000009</v>
      </c>
      <c r="P647" s="4">
        <f t="shared" si="193"/>
        <v>523.92000000000007</v>
      </c>
      <c r="Q647" s="4">
        <f t="shared" si="194"/>
        <v>0</v>
      </c>
      <c r="R647" s="4">
        <f t="shared" si="195"/>
        <v>0</v>
      </c>
      <c r="S647" s="4">
        <f t="shared" si="196"/>
        <v>590.5200000000001</v>
      </c>
      <c r="T647" s="4">
        <f t="shared" si="197"/>
        <v>88.800000000000011</v>
      </c>
      <c r="U647" s="4">
        <f t="shared" si="198"/>
        <v>523.92000000000007</v>
      </c>
      <c r="V647" s="4">
        <f t="shared" si="199"/>
        <v>0</v>
      </c>
      <c r="W647" s="4">
        <f t="shared" si="200"/>
        <v>0</v>
      </c>
      <c r="X647" s="4">
        <f t="shared" si="201"/>
        <v>612.72</v>
      </c>
    </row>
    <row r="648" spans="1:24">
      <c r="A648" s="13">
        <v>10</v>
      </c>
      <c r="B648" s="2" t="s">
        <v>253</v>
      </c>
      <c r="C648" s="1" t="s">
        <v>254</v>
      </c>
      <c r="D648" s="1" t="s">
        <v>119</v>
      </c>
      <c r="E648" s="12">
        <f>_xlfn.IFNA(VLOOKUP($B648,'FST OMT'!$C:$Y,$A648,0),0)</f>
        <v>32</v>
      </c>
      <c r="F648" s="12">
        <f>_xlfn.IFNA(VLOOKUP($B648,'FST CV'!$C:$Y,$A648,0),0)</f>
        <v>79</v>
      </c>
      <c r="G648" s="12">
        <f>_xlfn.IFNA(VLOOKUP($B648,'FST TT'!$C:$Y,$A648,0),0)</f>
        <v>0</v>
      </c>
      <c r="I648" s="4">
        <f>_xlfn.IFNA(VLOOKUP($B648,'FST OMT'!$C:$X,19,0),0)</f>
        <v>35</v>
      </c>
      <c r="J648" s="4">
        <f>_xlfn.IFNA(VLOOKUP($B648,'FST CV'!$C:$X,19,0),0)</f>
        <v>79</v>
      </c>
      <c r="K648" s="4">
        <f>_xlfn.IFNA(VLOOKUP($B648,'FST TT'!$C:$X,19,0),0)</f>
        <v>0</v>
      </c>
      <c r="N648" s="34">
        <f>VLOOKUP(B648,Master_Item!B:I,8,0)</f>
        <v>4.4400000000000004</v>
      </c>
      <c r="O648" s="4">
        <f t="shared" si="192"/>
        <v>142.08000000000001</v>
      </c>
      <c r="P648" s="4">
        <f t="shared" si="193"/>
        <v>350.76000000000005</v>
      </c>
      <c r="Q648" s="4">
        <f t="shared" si="194"/>
        <v>0</v>
      </c>
      <c r="R648" s="4">
        <f t="shared" si="195"/>
        <v>0</v>
      </c>
      <c r="S648" s="4">
        <f t="shared" si="196"/>
        <v>492.84000000000003</v>
      </c>
      <c r="T648" s="4">
        <f t="shared" si="197"/>
        <v>155.4</v>
      </c>
      <c r="U648" s="4">
        <f t="shared" si="198"/>
        <v>350.76000000000005</v>
      </c>
      <c r="V648" s="4">
        <f t="shared" si="199"/>
        <v>0</v>
      </c>
      <c r="W648" s="4">
        <f t="shared" si="200"/>
        <v>0</v>
      </c>
      <c r="X648" s="4">
        <f t="shared" si="201"/>
        <v>506.16000000000008</v>
      </c>
    </row>
    <row r="649" spans="1:24">
      <c r="A649" s="13">
        <v>11</v>
      </c>
      <c r="B649" s="2" t="s">
        <v>253</v>
      </c>
      <c r="C649" s="1" t="s">
        <v>254</v>
      </c>
      <c r="D649" s="1" t="s">
        <v>120</v>
      </c>
      <c r="E649" s="12">
        <f>_xlfn.IFNA(VLOOKUP($B649,'FST OMT'!$C:$Y,$A649,0),0)</f>
        <v>0</v>
      </c>
      <c r="F649" s="12">
        <f>_xlfn.IFNA(VLOOKUP($B649,'FST CV'!$C:$Y,$A649,0),0)</f>
        <v>0</v>
      </c>
      <c r="G649" s="12">
        <f>_xlfn.IFNA(VLOOKUP($B649,'FST TT'!$C:$Y,$A649,0),0)</f>
        <v>0</v>
      </c>
      <c r="I649" s="4">
        <f>_xlfn.IFNA(VLOOKUP($B649,'FST OMT'!$C:$X,20,0),0)</f>
        <v>20</v>
      </c>
      <c r="J649" s="4">
        <f>_xlfn.IFNA(VLOOKUP($B649,'FST CV'!$C:$X,20,0),0)</f>
        <v>0</v>
      </c>
      <c r="K649" s="4">
        <f>_xlfn.IFNA(VLOOKUP($B649,'FST TT'!$C:$X,20,0),0)</f>
        <v>0</v>
      </c>
      <c r="N649" s="34">
        <f>VLOOKUP(B649,Master_Item!B:I,8,0)</f>
        <v>4.4400000000000004</v>
      </c>
      <c r="O649" s="4">
        <f t="shared" si="192"/>
        <v>0</v>
      </c>
      <c r="P649" s="4">
        <f t="shared" si="193"/>
        <v>0</v>
      </c>
      <c r="Q649" s="4">
        <f t="shared" si="194"/>
        <v>0</v>
      </c>
      <c r="R649" s="4">
        <f t="shared" si="195"/>
        <v>0</v>
      </c>
      <c r="S649" s="4">
        <f t="shared" si="196"/>
        <v>0</v>
      </c>
      <c r="T649" s="4">
        <f t="shared" si="197"/>
        <v>88.800000000000011</v>
      </c>
      <c r="U649" s="4">
        <f t="shared" si="198"/>
        <v>0</v>
      </c>
      <c r="V649" s="4">
        <f t="shared" si="199"/>
        <v>0</v>
      </c>
      <c r="W649" s="4">
        <f t="shared" si="200"/>
        <v>0</v>
      </c>
      <c r="X649" s="4">
        <f t="shared" si="201"/>
        <v>88.800000000000011</v>
      </c>
    </row>
    <row r="650" spans="1:24">
      <c r="A650" s="13">
        <v>12</v>
      </c>
      <c r="B650" s="2" t="s">
        <v>253</v>
      </c>
      <c r="C650" s="1" t="s">
        <v>254</v>
      </c>
      <c r="D650" s="1" t="s">
        <v>121</v>
      </c>
      <c r="E650" s="12">
        <f>_xlfn.IFNA(VLOOKUP($B650,'FST OMT'!$C:$Y,$A650,0),0)</f>
        <v>150</v>
      </c>
      <c r="F650" s="12">
        <f>_xlfn.IFNA(VLOOKUP($B650,'FST CV'!$C:$Y,$A650,0),0)</f>
        <v>20</v>
      </c>
      <c r="G650" s="12">
        <f>_xlfn.IFNA(VLOOKUP($B650,'FST TT'!$C:$Y,$A650,0),0)</f>
        <v>0</v>
      </c>
      <c r="I650" s="4">
        <f>_xlfn.IFNA(VLOOKUP($B650,'FST OMT'!$C:$X,21,0),0)</f>
        <v>580</v>
      </c>
      <c r="J650" s="4">
        <f>_xlfn.IFNA(VLOOKUP($B650,'FST CV'!$C:$X,21,0),0)</f>
        <v>20</v>
      </c>
      <c r="K650" s="4">
        <f>_xlfn.IFNA(VLOOKUP($B650,'FST TT'!$C:$X,21,0),0)</f>
        <v>0</v>
      </c>
      <c r="N650" s="34">
        <f>VLOOKUP(B650,Master_Item!B:I,8,0)</f>
        <v>4.4400000000000004</v>
      </c>
      <c r="O650" s="4">
        <f t="shared" si="192"/>
        <v>666.00000000000011</v>
      </c>
      <c r="P650" s="4">
        <f t="shared" si="193"/>
        <v>88.800000000000011</v>
      </c>
      <c r="Q650" s="4">
        <f t="shared" si="194"/>
        <v>0</v>
      </c>
      <c r="R650" s="4">
        <f t="shared" si="195"/>
        <v>0</v>
      </c>
      <c r="S650" s="4">
        <f t="shared" si="196"/>
        <v>754.80000000000018</v>
      </c>
      <c r="T650" s="4">
        <f t="shared" si="197"/>
        <v>2575.2000000000003</v>
      </c>
      <c r="U650" s="4">
        <f t="shared" si="198"/>
        <v>88.800000000000011</v>
      </c>
      <c r="V650" s="4">
        <f t="shared" si="199"/>
        <v>0</v>
      </c>
      <c r="W650" s="4">
        <f t="shared" si="200"/>
        <v>0</v>
      </c>
      <c r="X650" s="4">
        <f t="shared" si="201"/>
        <v>2664.0000000000005</v>
      </c>
    </row>
    <row r="651" spans="1:24">
      <c r="A651" s="13">
        <v>13</v>
      </c>
      <c r="B651" s="2" t="s">
        <v>253</v>
      </c>
      <c r="C651" s="1" t="s">
        <v>254</v>
      </c>
      <c r="D651" s="1" t="s">
        <v>122</v>
      </c>
      <c r="E651" s="12">
        <f>_xlfn.IFNA(VLOOKUP($B651,'FST OMT'!$C:$Y,$A651,0),0)</f>
        <v>450</v>
      </c>
      <c r="F651" s="12">
        <f>_xlfn.IFNA(VLOOKUP($B651,'FST CV'!$C:$Y,$A651,0),0)</f>
        <v>532</v>
      </c>
      <c r="G651" s="12">
        <f>_xlfn.IFNA(VLOOKUP($B651,'FST TT'!$C:$Y,$A651,0),0)</f>
        <v>0</v>
      </c>
      <c r="I651" s="4">
        <f>_xlfn.IFNA(VLOOKUP($B651,'FST OMT'!$C:$X,22,0),0)</f>
        <v>316</v>
      </c>
      <c r="J651" s="4">
        <f>_xlfn.IFNA(VLOOKUP($B651,'FST CV'!$C:$X,22,0),0)</f>
        <v>532</v>
      </c>
      <c r="K651" s="4">
        <f>_xlfn.IFNA(VLOOKUP($B651,'FST TT'!$C:$X,22,0),0)</f>
        <v>0</v>
      </c>
      <c r="N651" s="34">
        <f>VLOOKUP(B651,Master_Item!B:I,8,0)</f>
        <v>4.4400000000000004</v>
      </c>
      <c r="O651" s="4">
        <f t="shared" si="192"/>
        <v>1998.0000000000002</v>
      </c>
      <c r="P651" s="4">
        <f t="shared" si="193"/>
        <v>2362.0800000000004</v>
      </c>
      <c r="Q651" s="4">
        <f t="shared" si="194"/>
        <v>0</v>
      </c>
      <c r="R651" s="4">
        <f t="shared" si="195"/>
        <v>0</v>
      </c>
      <c r="S651" s="4">
        <f t="shared" si="196"/>
        <v>4360.0800000000008</v>
      </c>
      <c r="T651" s="4">
        <f t="shared" si="197"/>
        <v>1403.0400000000002</v>
      </c>
      <c r="U651" s="4">
        <f t="shared" si="198"/>
        <v>2362.0800000000004</v>
      </c>
      <c r="V651" s="4">
        <f t="shared" si="199"/>
        <v>0</v>
      </c>
      <c r="W651" s="4">
        <f t="shared" si="200"/>
        <v>0</v>
      </c>
      <c r="X651" s="4">
        <f t="shared" si="201"/>
        <v>3765.1200000000008</v>
      </c>
    </row>
    <row r="652" spans="1:24">
      <c r="A652" s="13">
        <v>11</v>
      </c>
      <c r="B652" s="2" t="s">
        <v>253</v>
      </c>
      <c r="C652" s="1" t="s">
        <v>254</v>
      </c>
      <c r="D652" s="1" t="s">
        <v>123</v>
      </c>
      <c r="H652" s="4">
        <f>_xlfn.IFNA(VLOOKUP(B652,'FST MT'!A:M,$A652,0),0)</f>
        <v>2296</v>
      </c>
      <c r="I652" s="1"/>
      <c r="J652" s="1"/>
      <c r="K652" s="1"/>
      <c r="L652" s="4">
        <f>_xlfn.IFNA(VLOOKUP(B652,'FST MT'!C:BP,66,0),0)</f>
        <v>0</v>
      </c>
      <c r="N652" s="34">
        <f>VLOOKUP(B652,Master_Item!B:I,8,0)</f>
        <v>4.4400000000000004</v>
      </c>
      <c r="O652" s="4">
        <f t="shared" si="192"/>
        <v>0</v>
      </c>
      <c r="P652" s="4">
        <f t="shared" si="193"/>
        <v>0</v>
      </c>
      <c r="Q652" s="4">
        <f t="shared" si="194"/>
        <v>0</v>
      </c>
      <c r="R652" s="4">
        <f t="shared" si="195"/>
        <v>10194.240000000002</v>
      </c>
      <c r="S652" s="4">
        <f t="shared" si="196"/>
        <v>10194.240000000002</v>
      </c>
      <c r="T652" s="4">
        <f t="shared" si="197"/>
        <v>0</v>
      </c>
      <c r="U652" s="4">
        <f t="shared" si="198"/>
        <v>0</v>
      </c>
      <c r="V652" s="4">
        <f t="shared" si="199"/>
        <v>0</v>
      </c>
      <c r="W652" s="4">
        <f t="shared" si="200"/>
        <v>0</v>
      </c>
      <c r="X652" s="4">
        <f t="shared" si="201"/>
        <v>0</v>
      </c>
    </row>
    <row r="653" spans="1:24">
      <c r="A653" s="13">
        <v>6</v>
      </c>
      <c r="B653" s="2" t="s">
        <v>255</v>
      </c>
      <c r="C653" s="1" t="s">
        <v>256</v>
      </c>
      <c r="D653" s="1" t="s">
        <v>115</v>
      </c>
      <c r="E653" s="12">
        <f>_xlfn.IFNA(VLOOKUP($B653,'FST OMT'!$C:$Y,$A653,0),0)</f>
        <v>0</v>
      </c>
      <c r="F653" s="12">
        <f>_xlfn.IFNA(VLOOKUP($B653,'FST CV'!$C:$Y,$A653,0),0)</f>
        <v>0</v>
      </c>
      <c r="G653" s="12">
        <f>_xlfn.IFNA(VLOOKUP($B653,'FST TT'!$C:$Y,$A653,0),0)</f>
        <v>0</v>
      </c>
      <c r="I653" s="4">
        <f>_xlfn.IFNA(VLOOKUP($B653,'FST OMT'!$C:$X,15,0),0)</f>
        <v>0</v>
      </c>
      <c r="J653" s="4">
        <f>_xlfn.IFNA(VLOOKUP($B653,'FST CV'!$C:$X,15,0),0)</f>
        <v>0</v>
      </c>
      <c r="K653" s="4">
        <f>_xlfn.IFNA(VLOOKUP($B653,'FST TT'!$C:$X,15,0),0)</f>
        <v>0</v>
      </c>
      <c r="N653" s="34">
        <f>VLOOKUP(B653,Master_Item!B:I,8,0)</f>
        <v>6.024</v>
      </c>
      <c r="O653" s="4">
        <f t="shared" si="192"/>
        <v>0</v>
      </c>
      <c r="P653" s="4">
        <f t="shared" si="193"/>
        <v>0</v>
      </c>
      <c r="Q653" s="4">
        <f t="shared" si="194"/>
        <v>0</v>
      </c>
      <c r="R653" s="4">
        <f t="shared" si="195"/>
        <v>0</v>
      </c>
      <c r="S653" s="4">
        <f t="shared" si="196"/>
        <v>0</v>
      </c>
      <c r="T653" s="4">
        <f t="shared" si="197"/>
        <v>0</v>
      </c>
      <c r="U653" s="4">
        <f t="shared" si="198"/>
        <v>0</v>
      </c>
      <c r="V653" s="4">
        <f t="shared" si="199"/>
        <v>0</v>
      </c>
      <c r="W653" s="4">
        <f t="shared" si="200"/>
        <v>0</v>
      </c>
      <c r="X653" s="4">
        <f t="shared" si="201"/>
        <v>0</v>
      </c>
    </row>
    <row r="654" spans="1:24">
      <c r="A654" s="13">
        <v>7</v>
      </c>
      <c r="B654" s="2" t="s">
        <v>255</v>
      </c>
      <c r="C654" s="1" t="s">
        <v>256</v>
      </c>
      <c r="D654" s="1" t="s">
        <v>116</v>
      </c>
      <c r="E654" s="12">
        <f>_xlfn.IFNA(VLOOKUP($B654,'FST OMT'!$C:$Y,$A654,0),0)</f>
        <v>0</v>
      </c>
      <c r="F654" s="12">
        <f>_xlfn.IFNA(VLOOKUP($B654,'FST CV'!$C:$Y,$A654,0),0)</f>
        <v>0</v>
      </c>
      <c r="G654" s="12">
        <f>_xlfn.IFNA(VLOOKUP($B654,'FST TT'!$C:$Y,$A654,0),0)</f>
        <v>0</v>
      </c>
      <c r="I654" s="4">
        <f>_xlfn.IFNA(VLOOKUP($B654,'FST OMT'!$C:$X,16,0),0)</f>
        <v>0</v>
      </c>
      <c r="J654" s="4">
        <f>_xlfn.IFNA(VLOOKUP($B654,'FST CV'!$C:$X,16,0),0)</f>
        <v>0</v>
      </c>
      <c r="K654" s="4">
        <f>_xlfn.IFNA(VLOOKUP($B654,'FST TT'!$C:$X,16,0),0)</f>
        <v>0</v>
      </c>
      <c r="N654" s="34">
        <f>VLOOKUP(B654,Master_Item!B:I,8,0)</f>
        <v>6.024</v>
      </c>
      <c r="O654" s="4">
        <f t="shared" si="192"/>
        <v>0</v>
      </c>
      <c r="P654" s="4">
        <f t="shared" si="193"/>
        <v>0</v>
      </c>
      <c r="Q654" s="4">
        <f t="shared" si="194"/>
        <v>0</v>
      </c>
      <c r="R654" s="4">
        <f t="shared" si="195"/>
        <v>0</v>
      </c>
      <c r="S654" s="4">
        <f t="shared" si="196"/>
        <v>0</v>
      </c>
      <c r="T654" s="4">
        <f t="shared" si="197"/>
        <v>0</v>
      </c>
      <c r="U654" s="4">
        <f t="shared" si="198"/>
        <v>0</v>
      </c>
      <c r="V654" s="4">
        <f t="shared" si="199"/>
        <v>0</v>
      </c>
      <c r="W654" s="4">
        <f t="shared" si="200"/>
        <v>0</v>
      </c>
      <c r="X654" s="4">
        <f t="shared" si="201"/>
        <v>0</v>
      </c>
    </row>
    <row r="655" spans="1:24">
      <c r="A655" s="13">
        <v>8</v>
      </c>
      <c r="B655" s="2" t="s">
        <v>255</v>
      </c>
      <c r="C655" s="1" t="s">
        <v>256</v>
      </c>
      <c r="D655" s="1" t="s">
        <v>117</v>
      </c>
      <c r="E655" s="12">
        <f>_xlfn.IFNA(VLOOKUP($B655,'FST OMT'!$C:$Y,$A655,0),0)</f>
        <v>0</v>
      </c>
      <c r="F655" s="12">
        <f>_xlfn.IFNA(VLOOKUP($B655,'FST CV'!$C:$Y,$A655,0),0)</f>
        <v>0</v>
      </c>
      <c r="G655" s="12">
        <f>_xlfn.IFNA(VLOOKUP($B655,'FST TT'!$C:$Y,$A655,0),0)</f>
        <v>0</v>
      </c>
      <c r="I655" s="4">
        <f>_xlfn.IFNA(VLOOKUP($B655,'FST OMT'!$C:$X,17,0),0)</f>
        <v>0</v>
      </c>
      <c r="J655" s="4">
        <f>_xlfn.IFNA(VLOOKUP($B655,'FST CV'!$C:$X,17,0),0)</f>
        <v>0</v>
      </c>
      <c r="K655" s="4">
        <f>_xlfn.IFNA(VLOOKUP($B655,'FST TT'!$C:$X,17,0),0)</f>
        <v>0</v>
      </c>
      <c r="N655" s="34">
        <f>VLOOKUP(B655,Master_Item!B:I,8,0)</f>
        <v>6.024</v>
      </c>
      <c r="O655" s="4">
        <f t="shared" si="192"/>
        <v>0</v>
      </c>
      <c r="P655" s="4">
        <f t="shared" si="193"/>
        <v>0</v>
      </c>
      <c r="Q655" s="4">
        <f t="shared" si="194"/>
        <v>0</v>
      </c>
      <c r="R655" s="4">
        <f t="shared" si="195"/>
        <v>0</v>
      </c>
      <c r="S655" s="4">
        <f t="shared" si="196"/>
        <v>0</v>
      </c>
      <c r="T655" s="4">
        <f t="shared" si="197"/>
        <v>0</v>
      </c>
      <c r="U655" s="4">
        <f t="shared" si="198"/>
        <v>0</v>
      </c>
      <c r="V655" s="4">
        <f t="shared" si="199"/>
        <v>0</v>
      </c>
      <c r="W655" s="4">
        <f t="shared" si="200"/>
        <v>0</v>
      </c>
      <c r="X655" s="4">
        <f t="shared" si="201"/>
        <v>0</v>
      </c>
    </row>
    <row r="656" spans="1:24">
      <c r="A656" s="13">
        <v>9</v>
      </c>
      <c r="B656" s="2" t="s">
        <v>255</v>
      </c>
      <c r="C656" s="1" t="s">
        <v>256</v>
      </c>
      <c r="D656" s="1" t="s">
        <v>118</v>
      </c>
      <c r="E656" s="12">
        <f>_xlfn.IFNA(VLOOKUP($B656,'FST OMT'!$C:$Y,$A656,0),0)</f>
        <v>0</v>
      </c>
      <c r="F656" s="12">
        <f>_xlfn.IFNA(VLOOKUP($B656,'FST CV'!$C:$Y,$A656,0),0)</f>
        <v>0</v>
      </c>
      <c r="G656" s="12">
        <f>_xlfn.IFNA(VLOOKUP($B656,'FST TT'!$C:$Y,$A656,0),0)</f>
        <v>0</v>
      </c>
      <c r="I656" s="4">
        <f>_xlfn.IFNA(VLOOKUP($B656,'FST OMT'!$C:$X,18,0),0)</f>
        <v>0</v>
      </c>
      <c r="J656" s="4">
        <f>_xlfn.IFNA(VLOOKUP($B656,'FST CV'!$C:$X,18,0),0)</f>
        <v>0</v>
      </c>
      <c r="K656" s="4">
        <f>_xlfn.IFNA(VLOOKUP($B656,'FST TT'!$C:$X,18,0),0)</f>
        <v>0</v>
      </c>
      <c r="N656" s="34">
        <f>VLOOKUP(B656,Master_Item!B:I,8,0)</f>
        <v>6.024</v>
      </c>
      <c r="O656" s="4">
        <f t="shared" si="192"/>
        <v>0</v>
      </c>
      <c r="P656" s="4">
        <f t="shared" si="193"/>
        <v>0</v>
      </c>
      <c r="Q656" s="4">
        <f t="shared" si="194"/>
        <v>0</v>
      </c>
      <c r="R656" s="4">
        <f t="shared" si="195"/>
        <v>0</v>
      </c>
      <c r="S656" s="4">
        <f t="shared" si="196"/>
        <v>0</v>
      </c>
      <c r="T656" s="4">
        <f t="shared" si="197"/>
        <v>0</v>
      </c>
      <c r="U656" s="4">
        <f t="shared" si="198"/>
        <v>0</v>
      </c>
      <c r="V656" s="4">
        <f t="shared" si="199"/>
        <v>0</v>
      </c>
      <c r="W656" s="4">
        <f t="shared" si="200"/>
        <v>0</v>
      </c>
      <c r="X656" s="4">
        <f t="shared" si="201"/>
        <v>0</v>
      </c>
    </row>
    <row r="657" spans="1:24">
      <c r="A657" s="13">
        <v>10</v>
      </c>
      <c r="B657" s="2" t="s">
        <v>255</v>
      </c>
      <c r="C657" s="1" t="s">
        <v>256</v>
      </c>
      <c r="D657" s="1" t="s">
        <v>119</v>
      </c>
      <c r="E657" s="12">
        <f>_xlfn.IFNA(VLOOKUP($B657,'FST OMT'!$C:$Y,$A657,0),0)</f>
        <v>0</v>
      </c>
      <c r="F657" s="12">
        <f>_xlfn.IFNA(VLOOKUP($B657,'FST CV'!$C:$Y,$A657,0),0)</f>
        <v>0</v>
      </c>
      <c r="G657" s="12">
        <f>_xlfn.IFNA(VLOOKUP($B657,'FST TT'!$C:$Y,$A657,0),0)</f>
        <v>0</v>
      </c>
      <c r="I657" s="4">
        <f>_xlfn.IFNA(VLOOKUP($B657,'FST OMT'!$C:$X,19,0),0)</f>
        <v>0</v>
      </c>
      <c r="J657" s="4">
        <f>_xlfn.IFNA(VLOOKUP($B657,'FST CV'!$C:$X,19,0),0)</f>
        <v>0</v>
      </c>
      <c r="K657" s="4">
        <f>_xlfn.IFNA(VLOOKUP($B657,'FST TT'!$C:$X,19,0),0)</f>
        <v>0</v>
      </c>
      <c r="N657" s="34">
        <f>VLOOKUP(B657,Master_Item!B:I,8,0)</f>
        <v>6.024</v>
      </c>
      <c r="O657" s="4">
        <f t="shared" si="192"/>
        <v>0</v>
      </c>
      <c r="P657" s="4">
        <f t="shared" si="193"/>
        <v>0</v>
      </c>
      <c r="Q657" s="4">
        <f t="shared" si="194"/>
        <v>0</v>
      </c>
      <c r="R657" s="4">
        <f t="shared" si="195"/>
        <v>0</v>
      </c>
      <c r="S657" s="4">
        <f t="shared" si="196"/>
        <v>0</v>
      </c>
      <c r="T657" s="4">
        <f t="shared" si="197"/>
        <v>0</v>
      </c>
      <c r="U657" s="4">
        <f t="shared" si="198"/>
        <v>0</v>
      </c>
      <c r="V657" s="4">
        <f t="shared" si="199"/>
        <v>0</v>
      </c>
      <c r="W657" s="4">
        <f t="shared" si="200"/>
        <v>0</v>
      </c>
      <c r="X657" s="4">
        <f t="shared" si="201"/>
        <v>0</v>
      </c>
    </row>
    <row r="658" spans="1:24">
      <c r="A658" s="13">
        <v>11</v>
      </c>
      <c r="B658" s="2" t="s">
        <v>255</v>
      </c>
      <c r="C658" s="1" t="s">
        <v>256</v>
      </c>
      <c r="D658" s="1" t="s">
        <v>120</v>
      </c>
      <c r="E658" s="12">
        <f>_xlfn.IFNA(VLOOKUP($B658,'FST OMT'!$C:$Y,$A658,0),0)</f>
        <v>0</v>
      </c>
      <c r="F658" s="12">
        <f>_xlfn.IFNA(VLOOKUP($B658,'FST CV'!$C:$Y,$A658,0),0)</f>
        <v>0</v>
      </c>
      <c r="G658" s="12">
        <f>_xlfn.IFNA(VLOOKUP($B658,'FST TT'!$C:$Y,$A658,0),0)</f>
        <v>0</v>
      </c>
      <c r="I658" s="4">
        <f>_xlfn.IFNA(VLOOKUP($B658,'FST OMT'!$C:$X,20,0),0)</f>
        <v>0</v>
      </c>
      <c r="J658" s="4">
        <f>_xlfn.IFNA(VLOOKUP($B658,'FST CV'!$C:$X,20,0),0)</f>
        <v>0</v>
      </c>
      <c r="K658" s="4">
        <f>_xlfn.IFNA(VLOOKUP($B658,'FST TT'!$C:$X,20,0),0)</f>
        <v>0</v>
      </c>
      <c r="N658" s="34">
        <f>VLOOKUP(B658,Master_Item!B:I,8,0)</f>
        <v>6.024</v>
      </c>
      <c r="O658" s="4">
        <f t="shared" si="192"/>
        <v>0</v>
      </c>
      <c r="P658" s="4">
        <f t="shared" si="193"/>
        <v>0</v>
      </c>
      <c r="Q658" s="4">
        <f t="shared" si="194"/>
        <v>0</v>
      </c>
      <c r="R658" s="4">
        <f t="shared" si="195"/>
        <v>0</v>
      </c>
      <c r="S658" s="4">
        <f t="shared" si="196"/>
        <v>0</v>
      </c>
      <c r="T658" s="4">
        <f t="shared" si="197"/>
        <v>0</v>
      </c>
      <c r="U658" s="4">
        <f t="shared" si="198"/>
        <v>0</v>
      </c>
      <c r="V658" s="4">
        <f t="shared" si="199"/>
        <v>0</v>
      </c>
      <c r="W658" s="4">
        <f t="shared" si="200"/>
        <v>0</v>
      </c>
      <c r="X658" s="4">
        <f t="shared" si="201"/>
        <v>0</v>
      </c>
    </row>
    <row r="659" spans="1:24">
      <c r="A659" s="13">
        <v>12</v>
      </c>
      <c r="B659" s="2" t="s">
        <v>255</v>
      </c>
      <c r="C659" s="1" t="s">
        <v>256</v>
      </c>
      <c r="D659" s="1" t="s">
        <v>121</v>
      </c>
      <c r="E659" s="12">
        <f>_xlfn.IFNA(VLOOKUP($B659,'FST OMT'!$C:$Y,$A659,0),0)</f>
        <v>0</v>
      </c>
      <c r="F659" s="12">
        <f>_xlfn.IFNA(VLOOKUP($B659,'FST CV'!$C:$Y,$A659,0),0)</f>
        <v>0</v>
      </c>
      <c r="G659" s="12">
        <f>_xlfn.IFNA(VLOOKUP($B659,'FST TT'!$C:$Y,$A659,0),0)</f>
        <v>0</v>
      </c>
      <c r="I659" s="4">
        <f>_xlfn.IFNA(VLOOKUP($B659,'FST OMT'!$C:$X,21,0),0)</f>
        <v>0</v>
      </c>
      <c r="J659" s="4">
        <f>_xlfn.IFNA(VLOOKUP($B659,'FST CV'!$C:$X,21,0),0)</f>
        <v>0</v>
      </c>
      <c r="K659" s="4">
        <f>_xlfn.IFNA(VLOOKUP($B659,'FST TT'!$C:$X,21,0),0)</f>
        <v>0</v>
      </c>
      <c r="N659" s="34">
        <f>VLOOKUP(B659,Master_Item!B:I,8,0)</f>
        <v>6.024</v>
      </c>
      <c r="O659" s="4">
        <f t="shared" si="192"/>
        <v>0</v>
      </c>
      <c r="P659" s="4">
        <f t="shared" si="193"/>
        <v>0</v>
      </c>
      <c r="Q659" s="4">
        <f t="shared" si="194"/>
        <v>0</v>
      </c>
      <c r="R659" s="4">
        <f t="shared" si="195"/>
        <v>0</v>
      </c>
      <c r="S659" s="4">
        <f t="shared" si="196"/>
        <v>0</v>
      </c>
      <c r="T659" s="4">
        <f t="shared" si="197"/>
        <v>0</v>
      </c>
      <c r="U659" s="4">
        <f t="shared" si="198"/>
        <v>0</v>
      </c>
      <c r="V659" s="4">
        <f t="shared" si="199"/>
        <v>0</v>
      </c>
      <c r="W659" s="4">
        <f t="shared" si="200"/>
        <v>0</v>
      </c>
      <c r="X659" s="4">
        <f t="shared" si="201"/>
        <v>0</v>
      </c>
    </row>
    <row r="660" spans="1:24">
      <c r="A660" s="13">
        <v>13</v>
      </c>
      <c r="B660" s="2" t="s">
        <v>255</v>
      </c>
      <c r="C660" s="1" t="s">
        <v>256</v>
      </c>
      <c r="D660" s="1" t="s">
        <v>122</v>
      </c>
      <c r="E660" s="12">
        <f>_xlfn.IFNA(VLOOKUP($B660,'FST OMT'!$C:$Y,$A660,0),0)</f>
        <v>0</v>
      </c>
      <c r="F660" s="12">
        <f>_xlfn.IFNA(VLOOKUP($B660,'FST CV'!$C:$Y,$A660,0),0)</f>
        <v>0</v>
      </c>
      <c r="G660" s="12">
        <f>_xlfn.IFNA(VLOOKUP($B660,'FST TT'!$C:$Y,$A660,0),0)</f>
        <v>0</v>
      </c>
      <c r="I660" s="4">
        <f>_xlfn.IFNA(VLOOKUP($B660,'FST OMT'!$C:$X,22,0),0)</f>
        <v>0</v>
      </c>
      <c r="J660" s="4">
        <f>_xlfn.IFNA(VLOOKUP($B660,'FST CV'!$C:$X,22,0),0)</f>
        <v>0</v>
      </c>
      <c r="K660" s="4">
        <f>_xlfn.IFNA(VLOOKUP($B660,'FST TT'!$C:$X,22,0),0)</f>
        <v>0</v>
      </c>
      <c r="N660" s="34">
        <f>VLOOKUP(B660,Master_Item!B:I,8,0)</f>
        <v>6.024</v>
      </c>
      <c r="O660" s="4">
        <f t="shared" si="192"/>
        <v>0</v>
      </c>
      <c r="P660" s="4">
        <f t="shared" si="193"/>
        <v>0</v>
      </c>
      <c r="Q660" s="4">
        <f t="shared" si="194"/>
        <v>0</v>
      </c>
      <c r="R660" s="4">
        <f t="shared" si="195"/>
        <v>0</v>
      </c>
      <c r="S660" s="4">
        <f t="shared" si="196"/>
        <v>0</v>
      </c>
      <c r="T660" s="4">
        <f t="shared" si="197"/>
        <v>0</v>
      </c>
      <c r="U660" s="4">
        <f t="shared" si="198"/>
        <v>0</v>
      </c>
      <c r="V660" s="4">
        <f t="shared" si="199"/>
        <v>0</v>
      </c>
      <c r="W660" s="4">
        <f t="shared" si="200"/>
        <v>0</v>
      </c>
      <c r="X660" s="4">
        <f t="shared" si="201"/>
        <v>0</v>
      </c>
    </row>
    <row r="661" spans="1:24">
      <c r="A661" s="13">
        <v>11</v>
      </c>
      <c r="B661" s="2" t="s">
        <v>255</v>
      </c>
      <c r="C661" s="1" t="s">
        <v>256</v>
      </c>
      <c r="D661" s="1" t="s">
        <v>123</v>
      </c>
      <c r="H661" s="4">
        <f>_xlfn.IFNA(VLOOKUP(B661,'FST MT'!A:M,$A661,0),0)</f>
        <v>5530.2857142857138</v>
      </c>
      <c r="I661" s="1"/>
      <c r="J661" s="1"/>
      <c r="K661" s="1"/>
      <c r="L661" s="4">
        <f>_xlfn.IFNA(VLOOKUP(B661,'FST MT'!C:BP,66,0),0)</f>
        <v>0</v>
      </c>
      <c r="N661" s="34">
        <f>VLOOKUP(B661,Master_Item!B:I,8,0)</f>
        <v>6.024</v>
      </c>
      <c r="O661" s="4">
        <f t="shared" si="192"/>
        <v>0</v>
      </c>
      <c r="P661" s="4">
        <f t="shared" si="193"/>
        <v>0</v>
      </c>
      <c r="Q661" s="4">
        <f t="shared" si="194"/>
        <v>0</v>
      </c>
      <c r="R661" s="4">
        <f t="shared" si="195"/>
        <v>33314.44114285714</v>
      </c>
      <c r="S661" s="4">
        <f t="shared" si="196"/>
        <v>33314.44114285714</v>
      </c>
      <c r="T661" s="4">
        <f t="shared" si="197"/>
        <v>0</v>
      </c>
      <c r="U661" s="4">
        <f t="shared" si="198"/>
        <v>0</v>
      </c>
      <c r="V661" s="4">
        <f t="shared" si="199"/>
        <v>0</v>
      </c>
      <c r="W661" s="4">
        <f t="shared" si="200"/>
        <v>0</v>
      </c>
      <c r="X661" s="4">
        <f t="shared" si="201"/>
        <v>0</v>
      </c>
    </row>
    <row r="662" spans="1:24">
      <c r="A662" s="13">
        <v>6</v>
      </c>
      <c r="B662" s="2">
        <v>310003416</v>
      </c>
      <c r="C662" s="1" t="s">
        <v>234</v>
      </c>
      <c r="D662" s="1" t="s">
        <v>115</v>
      </c>
      <c r="E662" s="12">
        <f>_xlfn.IFNA(VLOOKUP($B662,'FST OMT'!$C:$Y,$A662,0),0)</f>
        <v>0</v>
      </c>
      <c r="F662" s="12">
        <f>_xlfn.IFNA(VLOOKUP($B662,'FST CV'!$C:$Y,$A662,0),0)</f>
        <v>0</v>
      </c>
      <c r="G662" s="12">
        <f>_xlfn.IFNA(VLOOKUP($B662,'FST TT'!$C:$Y,$A662,0),0)</f>
        <v>0</v>
      </c>
      <c r="I662" s="4">
        <f>_xlfn.IFNA(VLOOKUP($B662,'FST OMT'!$C:$X,15,0),0)</f>
        <v>0</v>
      </c>
      <c r="J662" s="4">
        <f>_xlfn.IFNA(VLOOKUP($B662,'FST CV'!$C:$X,15,0),0)</f>
        <v>0</v>
      </c>
      <c r="K662" s="4">
        <f>_xlfn.IFNA(VLOOKUP($B662,'FST TT'!$C:$X,15,0),0)</f>
        <v>0</v>
      </c>
      <c r="N662" s="34">
        <f>VLOOKUP(B662,Master_Item!B:I,8,0)</f>
        <v>9.120000000000001</v>
      </c>
      <c r="O662" s="4">
        <f t="shared" si="192"/>
        <v>0</v>
      </c>
      <c r="P662" s="4">
        <f t="shared" si="193"/>
        <v>0</v>
      </c>
      <c r="Q662" s="4">
        <f t="shared" si="194"/>
        <v>0</v>
      </c>
      <c r="R662" s="4">
        <f t="shared" si="195"/>
        <v>0</v>
      </c>
      <c r="S662" s="4">
        <f t="shared" si="196"/>
        <v>0</v>
      </c>
      <c r="T662" s="4">
        <f t="shared" si="197"/>
        <v>0</v>
      </c>
      <c r="U662" s="4">
        <f t="shared" si="198"/>
        <v>0</v>
      </c>
      <c r="V662" s="4">
        <f t="shared" si="199"/>
        <v>0</v>
      </c>
      <c r="W662" s="4">
        <f t="shared" si="200"/>
        <v>0</v>
      </c>
      <c r="X662" s="4">
        <f t="shared" si="201"/>
        <v>0</v>
      </c>
    </row>
    <row r="663" spans="1:24">
      <c r="A663" s="13">
        <v>7</v>
      </c>
      <c r="B663" s="2">
        <v>310003416</v>
      </c>
      <c r="C663" s="1" t="s">
        <v>234</v>
      </c>
      <c r="D663" s="1" t="s">
        <v>116</v>
      </c>
      <c r="E663" s="12">
        <f>_xlfn.IFNA(VLOOKUP($B663,'FST OMT'!$C:$Y,$A663,0),0)</f>
        <v>0</v>
      </c>
      <c r="F663" s="12">
        <f>_xlfn.IFNA(VLOOKUP($B663,'FST CV'!$C:$Y,$A663,0),0)</f>
        <v>0</v>
      </c>
      <c r="G663" s="12">
        <f>_xlfn.IFNA(VLOOKUP($B663,'FST TT'!$C:$Y,$A663,0),0)</f>
        <v>0</v>
      </c>
      <c r="I663" s="4">
        <f>_xlfn.IFNA(VLOOKUP($B663,'FST OMT'!$C:$X,16,0),0)</f>
        <v>0</v>
      </c>
      <c r="J663" s="4">
        <f>_xlfn.IFNA(VLOOKUP($B663,'FST CV'!$C:$X,16,0),0)</f>
        <v>0</v>
      </c>
      <c r="K663" s="4">
        <f>_xlfn.IFNA(VLOOKUP($B663,'FST TT'!$C:$X,16,0),0)</f>
        <v>0</v>
      </c>
      <c r="N663" s="34">
        <f>VLOOKUP(B663,Master_Item!B:I,8,0)</f>
        <v>9.120000000000001</v>
      </c>
      <c r="O663" s="4">
        <f t="shared" si="192"/>
        <v>0</v>
      </c>
      <c r="P663" s="4">
        <f t="shared" si="193"/>
        <v>0</v>
      </c>
      <c r="Q663" s="4">
        <f t="shared" si="194"/>
        <v>0</v>
      </c>
      <c r="R663" s="4">
        <f t="shared" si="195"/>
        <v>0</v>
      </c>
      <c r="S663" s="4">
        <f t="shared" si="196"/>
        <v>0</v>
      </c>
      <c r="T663" s="4">
        <f t="shared" si="197"/>
        <v>0</v>
      </c>
      <c r="U663" s="4">
        <f t="shared" si="198"/>
        <v>0</v>
      </c>
      <c r="V663" s="4">
        <f t="shared" si="199"/>
        <v>0</v>
      </c>
      <c r="W663" s="4">
        <f t="shared" si="200"/>
        <v>0</v>
      </c>
      <c r="X663" s="4">
        <f t="shared" si="201"/>
        <v>0</v>
      </c>
    </row>
    <row r="664" spans="1:24">
      <c r="A664" s="13">
        <v>8</v>
      </c>
      <c r="B664" s="2">
        <v>310003416</v>
      </c>
      <c r="C664" s="1" t="s">
        <v>234</v>
      </c>
      <c r="D664" s="1" t="s">
        <v>117</v>
      </c>
      <c r="E664" s="12">
        <f>_xlfn.IFNA(VLOOKUP($B664,'FST OMT'!$C:$Y,$A664,0),0)</f>
        <v>0</v>
      </c>
      <c r="F664" s="12">
        <f>_xlfn.IFNA(VLOOKUP($B664,'FST CV'!$C:$Y,$A664,0),0)</f>
        <v>0</v>
      </c>
      <c r="G664" s="12">
        <f>_xlfn.IFNA(VLOOKUP($B664,'FST TT'!$C:$Y,$A664,0),0)</f>
        <v>0</v>
      </c>
      <c r="I664" s="4">
        <f>_xlfn.IFNA(VLOOKUP($B664,'FST OMT'!$C:$X,17,0),0)</f>
        <v>0</v>
      </c>
      <c r="J664" s="4">
        <f>_xlfn.IFNA(VLOOKUP($B664,'FST CV'!$C:$X,17,0),0)</f>
        <v>0</v>
      </c>
      <c r="K664" s="4">
        <f>_xlfn.IFNA(VLOOKUP($B664,'FST TT'!$C:$X,17,0),0)</f>
        <v>0</v>
      </c>
      <c r="N664" s="34">
        <f>VLOOKUP(B664,Master_Item!B:I,8,0)</f>
        <v>9.120000000000001</v>
      </c>
      <c r="O664" s="4">
        <f t="shared" si="192"/>
        <v>0</v>
      </c>
      <c r="P664" s="4">
        <f t="shared" si="193"/>
        <v>0</v>
      </c>
      <c r="Q664" s="4">
        <f t="shared" si="194"/>
        <v>0</v>
      </c>
      <c r="R664" s="4">
        <f t="shared" si="195"/>
        <v>0</v>
      </c>
      <c r="S664" s="4">
        <f t="shared" si="196"/>
        <v>0</v>
      </c>
      <c r="T664" s="4">
        <f t="shared" si="197"/>
        <v>0</v>
      </c>
      <c r="U664" s="4">
        <f t="shared" si="198"/>
        <v>0</v>
      </c>
      <c r="V664" s="4">
        <f t="shared" si="199"/>
        <v>0</v>
      </c>
      <c r="W664" s="4">
        <f t="shared" si="200"/>
        <v>0</v>
      </c>
      <c r="X664" s="4">
        <f t="shared" si="201"/>
        <v>0</v>
      </c>
    </row>
    <row r="665" spans="1:24">
      <c r="A665" s="13">
        <v>9</v>
      </c>
      <c r="B665" s="2">
        <v>310003416</v>
      </c>
      <c r="C665" s="1" t="s">
        <v>234</v>
      </c>
      <c r="D665" s="1" t="s">
        <v>118</v>
      </c>
      <c r="E665" s="12">
        <f>_xlfn.IFNA(VLOOKUP($B665,'FST OMT'!$C:$Y,$A665,0),0)</f>
        <v>0</v>
      </c>
      <c r="F665" s="12">
        <f>_xlfn.IFNA(VLOOKUP($B665,'FST CV'!$C:$Y,$A665,0),0)</f>
        <v>0</v>
      </c>
      <c r="G665" s="12">
        <f>_xlfn.IFNA(VLOOKUP($B665,'FST TT'!$C:$Y,$A665,0),0)</f>
        <v>0</v>
      </c>
      <c r="I665" s="4">
        <f>_xlfn.IFNA(VLOOKUP($B665,'FST OMT'!$C:$X,18,0),0)</f>
        <v>0</v>
      </c>
      <c r="J665" s="4">
        <f>_xlfn.IFNA(VLOOKUP($B665,'FST CV'!$C:$X,18,0),0)</f>
        <v>0</v>
      </c>
      <c r="K665" s="4">
        <f>_xlfn.IFNA(VLOOKUP($B665,'FST TT'!$C:$X,18,0),0)</f>
        <v>0</v>
      </c>
      <c r="N665" s="34">
        <f>VLOOKUP(B665,Master_Item!B:I,8,0)</f>
        <v>9.120000000000001</v>
      </c>
      <c r="O665" s="4">
        <f t="shared" si="192"/>
        <v>0</v>
      </c>
      <c r="P665" s="4">
        <f t="shared" si="193"/>
        <v>0</v>
      </c>
      <c r="Q665" s="4">
        <f t="shared" si="194"/>
        <v>0</v>
      </c>
      <c r="R665" s="4">
        <f t="shared" si="195"/>
        <v>0</v>
      </c>
      <c r="S665" s="4">
        <f t="shared" si="196"/>
        <v>0</v>
      </c>
      <c r="T665" s="4">
        <f t="shared" si="197"/>
        <v>0</v>
      </c>
      <c r="U665" s="4">
        <f t="shared" si="198"/>
        <v>0</v>
      </c>
      <c r="V665" s="4">
        <f t="shared" si="199"/>
        <v>0</v>
      </c>
      <c r="W665" s="4">
        <f t="shared" si="200"/>
        <v>0</v>
      </c>
      <c r="X665" s="4">
        <f t="shared" si="201"/>
        <v>0</v>
      </c>
    </row>
    <row r="666" spans="1:24">
      <c r="A666" s="13">
        <v>10</v>
      </c>
      <c r="B666" s="2">
        <v>310003416</v>
      </c>
      <c r="C666" s="1" t="s">
        <v>234</v>
      </c>
      <c r="D666" s="1" t="s">
        <v>119</v>
      </c>
      <c r="E666" s="12">
        <f>_xlfn.IFNA(VLOOKUP($B666,'FST OMT'!$C:$Y,$A666,0),0)</f>
        <v>0</v>
      </c>
      <c r="F666" s="12">
        <f>_xlfn.IFNA(VLOOKUP($B666,'FST CV'!$C:$Y,$A666,0),0)</f>
        <v>0</v>
      </c>
      <c r="G666" s="12">
        <f>_xlfn.IFNA(VLOOKUP($B666,'FST TT'!$C:$Y,$A666,0),0)</f>
        <v>0</v>
      </c>
      <c r="I666" s="4">
        <f>_xlfn.IFNA(VLOOKUP($B666,'FST OMT'!$C:$X,19,0),0)</f>
        <v>0</v>
      </c>
      <c r="J666" s="4">
        <f>_xlfn.IFNA(VLOOKUP($B666,'FST CV'!$C:$X,19,0),0)</f>
        <v>0</v>
      </c>
      <c r="K666" s="4">
        <f>_xlfn.IFNA(VLOOKUP($B666,'FST TT'!$C:$X,19,0),0)</f>
        <v>0</v>
      </c>
      <c r="N666" s="34">
        <f>VLOOKUP(B666,Master_Item!B:I,8,0)</f>
        <v>9.120000000000001</v>
      </c>
      <c r="O666" s="4">
        <f t="shared" si="192"/>
        <v>0</v>
      </c>
      <c r="P666" s="4">
        <f t="shared" si="193"/>
        <v>0</v>
      </c>
      <c r="Q666" s="4">
        <f t="shared" si="194"/>
        <v>0</v>
      </c>
      <c r="R666" s="4">
        <f t="shared" si="195"/>
        <v>0</v>
      </c>
      <c r="S666" s="4">
        <f t="shared" si="196"/>
        <v>0</v>
      </c>
      <c r="T666" s="4">
        <f t="shared" si="197"/>
        <v>0</v>
      </c>
      <c r="U666" s="4">
        <f t="shared" si="198"/>
        <v>0</v>
      </c>
      <c r="V666" s="4">
        <f t="shared" si="199"/>
        <v>0</v>
      </c>
      <c r="W666" s="4">
        <f t="shared" si="200"/>
        <v>0</v>
      </c>
      <c r="X666" s="4">
        <f t="shared" si="201"/>
        <v>0</v>
      </c>
    </row>
    <row r="667" spans="1:24">
      <c r="A667" s="13">
        <v>11</v>
      </c>
      <c r="B667" s="2">
        <v>310003416</v>
      </c>
      <c r="C667" s="1" t="s">
        <v>234</v>
      </c>
      <c r="D667" s="1" t="s">
        <v>120</v>
      </c>
      <c r="E667" s="12">
        <f>_xlfn.IFNA(VLOOKUP($B667,'FST OMT'!$C:$Y,$A667,0),0)</f>
        <v>0</v>
      </c>
      <c r="F667" s="12">
        <f>_xlfn.IFNA(VLOOKUP($B667,'FST CV'!$C:$Y,$A667,0),0)</f>
        <v>0</v>
      </c>
      <c r="G667" s="12">
        <f>_xlfn.IFNA(VLOOKUP($B667,'FST TT'!$C:$Y,$A667,0),0)</f>
        <v>0</v>
      </c>
      <c r="I667" s="4">
        <f>_xlfn.IFNA(VLOOKUP($B667,'FST OMT'!$C:$X,20,0),0)</f>
        <v>0</v>
      </c>
      <c r="J667" s="4">
        <f>_xlfn.IFNA(VLOOKUP($B667,'FST CV'!$C:$X,20,0),0)</f>
        <v>0</v>
      </c>
      <c r="K667" s="4">
        <f>_xlfn.IFNA(VLOOKUP($B667,'FST TT'!$C:$X,20,0),0)</f>
        <v>0</v>
      </c>
      <c r="N667" s="34">
        <f>VLOOKUP(B667,Master_Item!B:I,8,0)</f>
        <v>9.120000000000001</v>
      </c>
      <c r="O667" s="4">
        <f t="shared" si="192"/>
        <v>0</v>
      </c>
      <c r="P667" s="4">
        <f t="shared" si="193"/>
        <v>0</v>
      </c>
      <c r="Q667" s="4">
        <f t="shared" si="194"/>
        <v>0</v>
      </c>
      <c r="R667" s="4">
        <f t="shared" si="195"/>
        <v>0</v>
      </c>
      <c r="S667" s="4">
        <f t="shared" si="196"/>
        <v>0</v>
      </c>
      <c r="T667" s="4">
        <f t="shared" si="197"/>
        <v>0</v>
      </c>
      <c r="U667" s="4">
        <f t="shared" si="198"/>
        <v>0</v>
      </c>
      <c r="V667" s="4">
        <f t="shared" si="199"/>
        <v>0</v>
      </c>
      <c r="W667" s="4">
        <f t="shared" si="200"/>
        <v>0</v>
      </c>
      <c r="X667" s="4">
        <f t="shared" si="201"/>
        <v>0</v>
      </c>
    </row>
    <row r="668" spans="1:24">
      <c r="A668" s="13">
        <v>12</v>
      </c>
      <c r="B668" s="2">
        <v>310003416</v>
      </c>
      <c r="C668" s="1" t="s">
        <v>234</v>
      </c>
      <c r="D668" s="1" t="s">
        <v>121</v>
      </c>
      <c r="E668" s="12">
        <f>_xlfn.IFNA(VLOOKUP($B668,'FST OMT'!$C:$Y,$A668,0),0)</f>
        <v>0</v>
      </c>
      <c r="F668" s="12">
        <f>_xlfn.IFNA(VLOOKUP($B668,'FST CV'!$C:$Y,$A668,0),0)</f>
        <v>0</v>
      </c>
      <c r="G668" s="12">
        <f>_xlfn.IFNA(VLOOKUP($B668,'FST TT'!$C:$Y,$A668,0),0)</f>
        <v>0</v>
      </c>
      <c r="I668" s="4">
        <f>_xlfn.IFNA(VLOOKUP($B668,'FST OMT'!$C:$X,21,0),0)</f>
        <v>0</v>
      </c>
      <c r="J668" s="4">
        <f>_xlfn.IFNA(VLOOKUP($B668,'FST CV'!$C:$X,21,0),0)</f>
        <v>0</v>
      </c>
      <c r="K668" s="4">
        <f>_xlfn.IFNA(VLOOKUP($B668,'FST TT'!$C:$X,21,0),0)</f>
        <v>0</v>
      </c>
      <c r="N668" s="34">
        <f>VLOOKUP(B668,Master_Item!B:I,8,0)</f>
        <v>9.120000000000001</v>
      </c>
      <c r="O668" s="4">
        <f t="shared" si="192"/>
        <v>0</v>
      </c>
      <c r="P668" s="4">
        <f t="shared" si="193"/>
        <v>0</v>
      </c>
      <c r="Q668" s="4">
        <f t="shared" si="194"/>
        <v>0</v>
      </c>
      <c r="R668" s="4">
        <f t="shared" si="195"/>
        <v>0</v>
      </c>
      <c r="S668" s="4">
        <f t="shared" si="196"/>
        <v>0</v>
      </c>
      <c r="T668" s="4">
        <f t="shared" si="197"/>
        <v>0</v>
      </c>
      <c r="U668" s="4">
        <f t="shared" si="198"/>
        <v>0</v>
      </c>
      <c r="V668" s="4">
        <f t="shared" si="199"/>
        <v>0</v>
      </c>
      <c r="W668" s="4">
        <f t="shared" si="200"/>
        <v>0</v>
      </c>
      <c r="X668" s="4">
        <f t="shared" si="201"/>
        <v>0</v>
      </c>
    </row>
    <row r="669" spans="1:24">
      <c r="A669" s="13">
        <v>13</v>
      </c>
      <c r="B669" s="2">
        <v>310003416</v>
      </c>
      <c r="C669" s="1" t="s">
        <v>234</v>
      </c>
      <c r="D669" s="1" t="s">
        <v>122</v>
      </c>
      <c r="E669" s="12">
        <f>_xlfn.IFNA(VLOOKUP($B669,'FST OMT'!$C:$Y,$A669,0),0)</f>
        <v>0</v>
      </c>
      <c r="F669" s="12">
        <f>_xlfn.IFNA(VLOOKUP($B669,'FST CV'!$C:$Y,$A669,0),0)</f>
        <v>0</v>
      </c>
      <c r="G669" s="12">
        <f>_xlfn.IFNA(VLOOKUP($B669,'FST TT'!$C:$Y,$A669,0),0)</f>
        <v>0</v>
      </c>
      <c r="I669" s="4">
        <f>_xlfn.IFNA(VLOOKUP($B669,'FST OMT'!$C:$X,22,0),0)</f>
        <v>0</v>
      </c>
      <c r="J669" s="4">
        <f>_xlfn.IFNA(VLOOKUP($B669,'FST CV'!$C:$X,22,0),0)</f>
        <v>0</v>
      </c>
      <c r="K669" s="4">
        <f>_xlfn.IFNA(VLOOKUP($B669,'FST TT'!$C:$X,22,0),0)</f>
        <v>0</v>
      </c>
      <c r="N669" s="34">
        <f>VLOOKUP(B669,Master_Item!B:I,8,0)</f>
        <v>9.120000000000001</v>
      </c>
      <c r="O669" s="4">
        <f t="shared" si="192"/>
        <v>0</v>
      </c>
      <c r="P669" s="4">
        <f t="shared" si="193"/>
        <v>0</v>
      </c>
      <c r="Q669" s="4">
        <f t="shared" si="194"/>
        <v>0</v>
      </c>
      <c r="R669" s="4">
        <f t="shared" si="195"/>
        <v>0</v>
      </c>
      <c r="S669" s="4">
        <f t="shared" si="196"/>
        <v>0</v>
      </c>
      <c r="T669" s="4">
        <f t="shared" si="197"/>
        <v>0</v>
      </c>
      <c r="U669" s="4">
        <f t="shared" si="198"/>
        <v>0</v>
      </c>
      <c r="V669" s="4">
        <f t="shared" si="199"/>
        <v>0</v>
      </c>
      <c r="W669" s="4">
        <f t="shared" si="200"/>
        <v>0</v>
      </c>
      <c r="X669" s="4">
        <f t="shared" si="201"/>
        <v>0</v>
      </c>
    </row>
    <row r="670" spans="1:24">
      <c r="A670" s="13">
        <v>11</v>
      </c>
      <c r="B670" s="2">
        <v>310003416</v>
      </c>
      <c r="C670" s="1" t="s">
        <v>234</v>
      </c>
      <c r="D670" s="1" t="s">
        <v>123</v>
      </c>
      <c r="H670" s="4">
        <f>_xlfn.IFNA(VLOOKUP(B670,'FST MT'!A:M,$A670,0),0)</f>
        <v>0</v>
      </c>
      <c r="I670" s="1"/>
      <c r="J670" s="1"/>
      <c r="K670" s="1"/>
      <c r="L670" s="4">
        <f>_xlfn.IFNA(VLOOKUP(B670,'FST MT'!C:BP,66,0),0)</f>
        <v>0</v>
      </c>
      <c r="N670" s="34">
        <f>VLOOKUP(B670,Master_Item!B:I,8,0)</f>
        <v>9.120000000000001</v>
      </c>
      <c r="O670" s="4">
        <f t="shared" si="192"/>
        <v>0</v>
      </c>
      <c r="P670" s="4">
        <f t="shared" si="193"/>
        <v>0</v>
      </c>
      <c r="Q670" s="4">
        <f t="shared" si="194"/>
        <v>0</v>
      </c>
      <c r="R670" s="4">
        <f t="shared" si="195"/>
        <v>0</v>
      </c>
      <c r="S670" s="4">
        <f t="shared" si="196"/>
        <v>0</v>
      </c>
      <c r="T670" s="4">
        <f t="shared" si="197"/>
        <v>0</v>
      </c>
      <c r="U670" s="4">
        <f t="shared" si="198"/>
        <v>0</v>
      </c>
      <c r="V670" s="4">
        <f t="shared" si="199"/>
        <v>0</v>
      </c>
      <c r="W670" s="4">
        <f t="shared" si="200"/>
        <v>0</v>
      </c>
      <c r="X670" s="4">
        <f t="shared" si="201"/>
        <v>0</v>
      </c>
    </row>
    <row r="671" spans="1:24">
      <c r="A671" s="13">
        <v>6</v>
      </c>
      <c r="B671" s="2">
        <v>310003417</v>
      </c>
      <c r="C671" s="1" t="s">
        <v>235</v>
      </c>
      <c r="D671" s="1" t="s">
        <v>115</v>
      </c>
      <c r="E671" s="12">
        <f>_xlfn.IFNA(VLOOKUP($B671,'FST OMT'!$C:$Y,$A671,0),0)</f>
        <v>0</v>
      </c>
      <c r="F671" s="12">
        <f>_xlfn.IFNA(VLOOKUP($B671,'FST CV'!$C:$Y,$A671,0),0)</f>
        <v>0</v>
      </c>
      <c r="G671" s="12">
        <f>_xlfn.IFNA(VLOOKUP($B671,'FST TT'!$C:$Y,$A671,0),0)</f>
        <v>0</v>
      </c>
      <c r="I671" s="4">
        <f>_xlfn.IFNA(VLOOKUP($B671,'FST OMT'!$C:$X,15,0),0)</f>
        <v>0</v>
      </c>
      <c r="J671" s="4">
        <f>_xlfn.IFNA(VLOOKUP($B671,'FST CV'!$C:$X,15,0),0)</f>
        <v>0</v>
      </c>
      <c r="K671" s="4">
        <f>_xlfn.IFNA(VLOOKUP($B671,'FST TT'!$C:$X,15,0),0)</f>
        <v>0</v>
      </c>
      <c r="N671" s="34">
        <f>VLOOKUP(B671,Master_Item!B:I,8,0)</f>
        <v>9.120000000000001</v>
      </c>
      <c r="O671" s="4">
        <f t="shared" si="192"/>
        <v>0</v>
      </c>
      <c r="P671" s="4">
        <f t="shared" si="193"/>
        <v>0</v>
      </c>
      <c r="Q671" s="4">
        <f t="shared" si="194"/>
        <v>0</v>
      </c>
      <c r="R671" s="4">
        <f t="shared" si="195"/>
        <v>0</v>
      </c>
      <c r="S671" s="4">
        <f t="shared" si="196"/>
        <v>0</v>
      </c>
      <c r="T671" s="4">
        <f t="shared" si="197"/>
        <v>0</v>
      </c>
      <c r="U671" s="4">
        <f t="shared" si="198"/>
        <v>0</v>
      </c>
      <c r="V671" s="4">
        <f t="shared" si="199"/>
        <v>0</v>
      </c>
      <c r="W671" s="4">
        <f t="shared" si="200"/>
        <v>0</v>
      </c>
      <c r="X671" s="4">
        <f t="shared" si="201"/>
        <v>0</v>
      </c>
    </row>
    <row r="672" spans="1:24">
      <c r="A672" s="13">
        <v>7</v>
      </c>
      <c r="B672" s="2">
        <v>310003417</v>
      </c>
      <c r="C672" s="1" t="s">
        <v>235</v>
      </c>
      <c r="D672" s="1" t="s">
        <v>116</v>
      </c>
      <c r="E672" s="12">
        <f>_xlfn.IFNA(VLOOKUP($B672,'FST OMT'!$C:$Y,$A672,0),0)</f>
        <v>0</v>
      </c>
      <c r="F672" s="12">
        <f>_xlfn.IFNA(VLOOKUP($B672,'FST CV'!$C:$Y,$A672,0),0)</f>
        <v>0</v>
      </c>
      <c r="G672" s="12">
        <f>_xlfn.IFNA(VLOOKUP($B672,'FST TT'!$C:$Y,$A672,0),0)</f>
        <v>0</v>
      </c>
      <c r="I672" s="4">
        <f>_xlfn.IFNA(VLOOKUP($B672,'FST OMT'!$C:$X,16,0),0)</f>
        <v>0</v>
      </c>
      <c r="J672" s="4">
        <f>_xlfn.IFNA(VLOOKUP($B672,'FST CV'!$C:$X,16,0),0)</f>
        <v>0</v>
      </c>
      <c r="K672" s="4">
        <f>_xlfn.IFNA(VLOOKUP($B672,'FST TT'!$C:$X,16,0),0)</f>
        <v>0</v>
      </c>
      <c r="N672" s="34">
        <f>VLOOKUP(B672,Master_Item!B:I,8,0)</f>
        <v>9.120000000000001</v>
      </c>
      <c r="O672" s="4">
        <f t="shared" si="192"/>
        <v>0</v>
      </c>
      <c r="P672" s="4">
        <f t="shared" si="193"/>
        <v>0</v>
      </c>
      <c r="Q672" s="4">
        <f t="shared" si="194"/>
        <v>0</v>
      </c>
      <c r="R672" s="4">
        <f t="shared" si="195"/>
        <v>0</v>
      </c>
      <c r="S672" s="4">
        <f t="shared" si="196"/>
        <v>0</v>
      </c>
      <c r="T672" s="4">
        <f t="shared" si="197"/>
        <v>0</v>
      </c>
      <c r="U672" s="4">
        <f t="shared" si="198"/>
        <v>0</v>
      </c>
      <c r="V672" s="4">
        <f t="shared" si="199"/>
        <v>0</v>
      </c>
      <c r="W672" s="4">
        <f t="shared" si="200"/>
        <v>0</v>
      </c>
      <c r="X672" s="4">
        <f t="shared" si="201"/>
        <v>0</v>
      </c>
    </row>
    <row r="673" spans="1:24">
      <c r="A673" s="13">
        <v>8</v>
      </c>
      <c r="B673" s="2">
        <v>310003417</v>
      </c>
      <c r="C673" s="1" t="s">
        <v>235</v>
      </c>
      <c r="D673" s="1" t="s">
        <v>117</v>
      </c>
      <c r="E673" s="12">
        <f>_xlfn.IFNA(VLOOKUP($B673,'FST OMT'!$C:$Y,$A673,0),0)</f>
        <v>0</v>
      </c>
      <c r="F673" s="12">
        <f>_xlfn.IFNA(VLOOKUP($B673,'FST CV'!$C:$Y,$A673,0),0)</f>
        <v>0</v>
      </c>
      <c r="G673" s="12">
        <f>_xlfn.IFNA(VLOOKUP($B673,'FST TT'!$C:$Y,$A673,0),0)</f>
        <v>0</v>
      </c>
      <c r="I673" s="4">
        <f>_xlfn.IFNA(VLOOKUP($B673,'FST OMT'!$C:$X,17,0),0)</f>
        <v>0</v>
      </c>
      <c r="J673" s="4">
        <f>_xlfn.IFNA(VLOOKUP($B673,'FST CV'!$C:$X,17,0),0)</f>
        <v>0</v>
      </c>
      <c r="K673" s="4">
        <f>_xlfn.IFNA(VLOOKUP($B673,'FST TT'!$C:$X,17,0),0)</f>
        <v>0</v>
      </c>
      <c r="N673" s="34">
        <f>VLOOKUP(B673,Master_Item!B:I,8,0)</f>
        <v>9.120000000000001</v>
      </c>
      <c r="O673" s="4">
        <f t="shared" si="192"/>
        <v>0</v>
      </c>
      <c r="P673" s="4">
        <f t="shared" si="193"/>
        <v>0</v>
      </c>
      <c r="Q673" s="4">
        <f t="shared" si="194"/>
        <v>0</v>
      </c>
      <c r="R673" s="4">
        <f t="shared" si="195"/>
        <v>0</v>
      </c>
      <c r="S673" s="4">
        <f t="shared" si="196"/>
        <v>0</v>
      </c>
      <c r="T673" s="4">
        <f t="shared" si="197"/>
        <v>0</v>
      </c>
      <c r="U673" s="4">
        <f t="shared" si="198"/>
        <v>0</v>
      </c>
      <c r="V673" s="4">
        <f t="shared" si="199"/>
        <v>0</v>
      </c>
      <c r="W673" s="4">
        <f t="shared" si="200"/>
        <v>0</v>
      </c>
      <c r="X673" s="4">
        <f t="shared" si="201"/>
        <v>0</v>
      </c>
    </row>
    <row r="674" spans="1:24">
      <c r="A674" s="13">
        <v>9</v>
      </c>
      <c r="B674" s="2">
        <v>310003417</v>
      </c>
      <c r="C674" s="1" t="s">
        <v>235</v>
      </c>
      <c r="D674" s="1" t="s">
        <v>118</v>
      </c>
      <c r="E674" s="12">
        <f>_xlfn.IFNA(VLOOKUP($B674,'FST OMT'!$C:$Y,$A674,0),0)</f>
        <v>0</v>
      </c>
      <c r="F674" s="12">
        <f>_xlfn.IFNA(VLOOKUP($B674,'FST CV'!$C:$Y,$A674,0),0)</f>
        <v>0</v>
      </c>
      <c r="G674" s="12">
        <f>_xlfn.IFNA(VLOOKUP($B674,'FST TT'!$C:$Y,$A674,0),0)</f>
        <v>0</v>
      </c>
      <c r="I674" s="4">
        <f>_xlfn.IFNA(VLOOKUP($B674,'FST OMT'!$C:$X,18,0),0)</f>
        <v>0</v>
      </c>
      <c r="J674" s="4">
        <f>_xlfn.IFNA(VLOOKUP($B674,'FST CV'!$C:$X,18,0),0)</f>
        <v>0</v>
      </c>
      <c r="K674" s="4">
        <f>_xlfn.IFNA(VLOOKUP($B674,'FST TT'!$C:$X,18,0),0)</f>
        <v>0</v>
      </c>
      <c r="N674" s="34">
        <f>VLOOKUP(B674,Master_Item!B:I,8,0)</f>
        <v>9.120000000000001</v>
      </c>
      <c r="O674" s="4">
        <f t="shared" si="192"/>
        <v>0</v>
      </c>
      <c r="P674" s="4">
        <f t="shared" si="193"/>
        <v>0</v>
      </c>
      <c r="Q674" s="4">
        <f t="shared" si="194"/>
        <v>0</v>
      </c>
      <c r="R674" s="4">
        <f t="shared" si="195"/>
        <v>0</v>
      </c>
      <c r="S674" s="4">
        <f t="shared" si="196"/>
        <v>0</v>
      </c>
      <c r="T674" s="4">
        <f t="shared" si="197"/>
        <v>0</v>
      </c>
      <c r="U674" s="4">
        <f t="shared" si="198"/>
        <v>0</v>
      </c>
      <c r="V674" s="4">
        <f t="shared" si="199"/>
        <v>0</v>
      </c>
      <c r="W674" s="4">
        <f t="shared" si="200"/>
        <v>0</v>
      </c>
      <c r="X674" s="4">
        <f t="shared" si="201"/>
        <v>0</v>
      </c>
    </row>
    <row r="675" spans="1:24">
      <c r="A675" s="13">
        <v>10</v>
      </c>
      <c r="B675" s="2">
        <v>310003417</v>
      </c>
      <c r="C675" s="1" t="s">
        <v>235</v>
      </c>
      <c r="D675" s="1" t="s">
        <v>119</v>
      </c>
      <c r="E675" s="12">
        <f>_xlfn.IFNA(VLOOKUP($B675,'FST OMT'!$C:$Y,$A675,0),0)</f>
        <v>0</v>
      </c>
      <c r="F675" s="12">
        <f>_xlfn.IFNA(VLOOKUP($B675,'FST CV'!$C:$Y,$A675,0),0)</f>
        <v>0</v>
      </c>
      <c r="G675" s="12">
        <f>_xlfn.IFNA(VLOOKUP($B675,'FST TT'!$C:$Y,$A675,0),0)</f>
        <v>0</v>
      </c>
      <c r="I675" s="4">
        <f>_xlfn.IFNA(VLOOKUP($B675,'FST OMT'!$C:$X,19,0),0)</f>
        <v>0</v>
      </c>
      <c r="J675" s="4">
        <f>_xlfn.IFNA(VLOOKUP($B675,'FST CV'!$C:$X,19,0),0)</f>
        <v>0</v>
      </c>
      <c r="K675" s="4">
        <f>_xlfn.IFNA(VLOOKUP($B675,'FST TT'!$C:$X,19,0),0)</f>
        <v>0</v>
      </c>
      <c r="N675" s="34">
        <f>VLOOKUP(B675,Master_Item!B:I,8,0)</f>
        <v>9.120000000000001</v>
      </c>
      <c r="O675" s="4">
        <f t="shared" si="192"/>
        <v>0</v>
      </c>
      <c r="P675" s="4">
        <f t="shared" si="193"/>
        <v>0</v>
      </c>
      <c r="Q675" s="4">
        <f t="shared" si="194"/>
        <v>0</v>
      </c>
      <c r="R675" s="4">
        <f t="shared" si="195"/>
        <v>0</v>
      </c>
      <c r="S675" s="4">
        <f t="shared" si="196"/>
        <v>0</v>
      </c>
      <c r="T675" s="4">
        <f t="shared" si="197"/>
        <v>0</v>
      </c>
      <c r="U675" s="4">
        <f t="shared" si="198"/>
        <v>0</v>
      </c>
      <c r="V675" s="4">
        <f t="shared" si="199"/>
        <v>0</v>
      </c>
      <c r="W675" s="4">
        <f t="shared" si="200"/>
        <v>0</v>
      </c>
      <c r="X675" s="4">
        <f t="shared" si="201"/>
        <v>0</v>
      </c>
    </row>
    <row r="676" spans="1:24">
      <c r="A676" s="13">
        <v>11</v>
      </c>
      <c r="B676" s="2">
        <v>310003417</v>
      </c>
      <c r="C676" s="1" t="s">
        <v>235</v>
      </c>
      <c r="D676" s="1" t="s">
        <v>120</v>
      </c>
      <c r="E676" s="12">
        <f>_xlfn.IFNA(VLOOKUP($B676,'FST OMT'!$C:$Y,$A676,0),0)</f>
        <v>0</v>
      </c>
      <c r="F676" s="12">
        <f>_xlfn.IFNA(VLOOKUP($B676,'FST CV'!$C:$Y,$A676,0),0)</f>
        <v>0</v>
      </c>
      <c r="G676" s="12">
        <f>_xlfn.IFNA(VLOOKUP($B676,'FST TT'!$C:$Y,$A676,0),0)</f>
        <v>0</v>
      </c>
      <c r="I676" s="4">
        <f>_xlfn.IFNA(VLOOKUP($B676,'FST OMT'!$C:$X,20,0),0)</f>
        <v>0</v>
      </c>
      <c r="J676" s="4">
        <f>_xlfn.IFNA(VLOOKUP($B676,'FST CV'!$C:$X,20,0),0)</f>
        <v>0</v>
      </c>
      <c r="K676" s="4">
        <f>_xlfn.IFNA(VLOOKUP($B676,'FST TT'!$C:$X,20,0),0)</f>
        <v>0</v>
      </c>
      <c r="N676" s="34">
        <f>VLOOKUP(B676,Master_Item!B:I,8,0)</f>
        <v>9.120000000000001</v>
      </c>
      <c r="O676" s="4">
        <f t="shared" si="192"/>
        <v>0</v>
      </c>
      <c r="P676" s="4">
        <f t="shared" si="193"/>
        <v>0</v>
      </c>
      <c r="Q676" s="4">
        <f t="shared" si="194"/>
        <v>0</v>
      </c>
      <c r="R676" s="4">
        <f t="shared" si="195"/>
        <v>0</v>
      </c>
      <c r="S676" s="4">
        <f t="shared" si="196"/>
        <v>0</v>
      </c>
      <c r="T676" s="4">
        <f t="shared" si="197"/>
        <v>0</v>
      </c>
      <c r="U676" s="4">
        <f t="shared" si="198"/>
        <v>0</v>
      </c>
      <c r="V676" s="4">
        <f t="shared" si="199"/>
        <v>0</v>
      </c>
      <c r="W676" s="4">
        <f t="shared" si="200"/>
        <v>0</v>
      </c>
      <c r="X676" s="4">
        <f t="shared" si="201"/>
        <v>0</v>
      </c>
    </row>
    <row r="677" spans="1:24">
      <c r="A677" s="13">
        <v>12</v>
      </c>
      <c r="B677" s="2">
        <v>310003417</v>
      </c>
      <c r="C677" s="1" t="s">
        <v>235</v>
      </c>
      <c r="D677" s="1" t="s">
        <v>121</v>
      </c>
      <c r="E677" s="12">
        <f>_xlfn.IFNA(VLOOKUP($B677,'FST OMT'!$C:$Y,$A677,0),0)</f>
        <v>0</v>
      </c>
      <c r="F677" s="12">
        <f>_xlfn.IFNA(VLOOKUP($B677,'FST CV'!$C:$Y,$A677,0),0)</f>
        <v>0</v>
      </c>
      <c r="G677" s="12">
        <f>_xlfn.IFNA(VLOOKUP($B677,'FST TT'!$C:$Y,$A677,0),0)</f>
        <v>0</v>
      </c>
      <c r="I677" s="4">
        <f>_xlfn.IFNA(VLOOKUP($B677,'FST OMT'!$C:$X,21,0),0)</f>
        <v>0</v>
      </c>
      <c r="J677" s="4">
        <f>_xlfn.IFNA(VLOOKUP($B677,'FST CV'!$C:$X,21,0),0)</f>
        <v>0</v>
      </c>
      <c r="K677" s="4">
        <f>_xlfn.IFNA(VLOOKUP($B677,'FST TT'!$C:$X,21,0),0)</f>
        <v>0</v>
      </c>
      <c r="N677" s="34">
        <f>VLOOKUP(B677,Master_Item!B:I,8,0)</f>
        <v>9.120000000000001</v>
      </c>
      <c r="O677" s="4">
        <f t="shared" si="192"/>
        <v>0</v>
      </c>
      <c r="P677" s="4">
        <f t="shared" si="193"/>
        <v>0</v>
      </c>
      <c r="Q677" s="4">
        <f t="shared" si="194"/>
        <v>0</v>
      </c>
      <c r="R677" s="4">
        <f t="shared" si="195"/>
        <v>0</v>
      </c>
      <c r="S677" s="4">
        <f t="shared" si="196"/>
        <v>0</v>
      </c>
      <c r="T677" s="4">
        <f t="shared" si="197"/>
        <v>0</v>
      </c>
      <c r="U677" s="4">
        <f t="shared" si="198"/>
        <v>0</v>
      </c>
      <c r="V677" s="4">
        <f t="shared" si="199"/>
        <v>0</v>
      </c>
      <c r="W677" s="4">
        <f t="shared" si="200"/>
        <v>0</v>
      </c>
      <c r="X677" s="4">
        <f t="shared" si="201"/>
        <v>0</v>
      </c>
    </row>
    <row r="678" spans="1:24">
      <c r="A678" s="13">
        <v>13</v>
      </c>
      <c r="B678" s="2">
        <v>310003417</v>
      </c>
      <c r="C678" s="1" t="s">
        <v>235</v>
      </c>
      <c r="D678" s="1" t="s">
        <v>122</v>
      </c>
      <c r="E678" s="12">
        <f>_xlfn.IFNA(VLOOKUP($B678,'FST OMT'!$C:$Y,$A678,0),0)</f>
        <v>0</v>
      </c>
      <c r="F678" s="12">
        <f>_xlfn.IFNA(VLOOKUP($B678,'FST CV'!$C:$Y,$A678,0),0)</f>
        <v>0</v>
      </c>
      <c r="G678" s="12">
        <f>_xlfn.IFNA(VLOOKUP($B678,'FST TT'!$C:$Y,$A678,0),0)</f>
        <v>0</v>
      </c>
      <c r="I678" s="4">
        <f>_xlfn.IFNA(VLOOKUP($B678,'FST OMT'!$C:$X,22,0),0)</f>
        <v>0</v>
      </c>
      <c r="J678" s="4">
        <f>_xlfn.IFNA(VLOOKUP($B678,'FST CV'!$C:$X,22,0),0)</f>
        <v>0</v>
      </c>
      <c r="K678" s="4">
        <f>_xlfn.IFNA(VLOOKUP($B678,'FST TT'!$C:$X,22,0),0)</f>
        <v>0</v>
      </c>
      <c r="N678" s="34">
        <f>VLOOKUP(B678,Master_Item!B:I,8,0)</f>
        <v>9.120000000000001</v>
      </c>
      <c r="O678" s="4">
        <f t="shared" si="192"/>
        <v>0</v>
      </c>
      <c r="P678" s="4">
        <f t="shared" si="193"/>
        <v>0</v>
      </c>
      <c r="Q678" s="4">
        <f t="shared" si="194"/>
        <v>0</v>
      </c>
      <c r="R678" s="4">
        <f t="shared" si="195"/>
        <v>0</v>
      </c>
      <c r="S678" s="4">
        <f t="shared" si="196"/>
        <v>0</v>
      </c>
      <c r="T678" s="4">
        <f t="shared" si="197"/>
        <v>0</v>
      </c>
      <c r="U678" s="4">
        <f t="shared" si="198"/>
        <v>0</v>
      </c>
      <c r="V678" s="4">
        <f t="shared" si="199"/>
        <v>0</v>
      </c>
      <c r="W678" s="4">
        <f t="shared" si="200"/>
        <v>0</v>
      </c>
      <c r="X678" s="4">
        <f t="shared" si="201"/>
        <v>0</v>
      </c>
    </row>
    <row r="679" spans="1:24">
      <c r="A679" s="13">
        <v>11</v>
      </c>
      <c r="B679" s="2">
        <v>310003417</v>
      </c>
      <c r="C679" s="1" t="s">
        <v>235</v>
      </c>
      <c r="D679" s="1" t="s">
        <v>123</v>
      </c>
      <c r="H679" s="4">
        <f>_xlfn.IFNA(VLOOKUP(B679,'FST MT'!A:M,$A679,0),0)</f>
        <v>0</v>
      </c>
      <c r="I679" s="1"/>
      <c r="J679" s="1"/>
      <c r="K679" s="1"/>
      <c r="L679" s="4">
        <f>_xlfn.IFNA(VLOOKUP(B679,'FST MT'!C:BP,66,0),0)</f>
        <v>0</v>
      </c>
      <c r="N679" s="34">
        <f>VLOOKUP(B679,Master_Item!B:I,8,0)</f>
        <v>9.120000000000001</v>
      </c>
      <c r="O679" s="4">
        <f t="shared" si="192"/>
        <v>0</v>
      </c>
      <c r="P679" s="4">
        <f t="shared" si="193"/>
        <v>0</v>
      </c>
      <c r="Q679" s="4">
        <f t="shared" si="194"/>
        <v>0</v>
      </c>
      <c r="R679" s="4">
        <f t="shared" si="195"/>
        <v>0</v>
      </c>
      <c r="S679" s="4">
        <f t="shared" si="196"/>
        <v>0</v>
      </c>
      <c r="T679" s="4">
        <f t="shared" si="197"/>
        <v>0</v>
      </c>
      <c r="U679" s="4">
        <f t="shared" si="198"/>
        <v>0</v>
      </c>
      <c r="V679" s="4">
        <f t="shared" si="199"/>
        <v>0</v>
      </c>
      <c r="W679" s="4">
        <f t="shared" si="200"/>
        <v>0</v>
      </c>
      <c r="X679" s="4">
        <f t="shared" si="201"/>
        <v>0</v>
      </c>
    </row>
    <row r="680" spans="1:24">
      <c r="A680" s="13">
        <v>6</v>
      </c>
      <c r="B680" s="2">
        <v>310000006</v>
      </c>
      <c r="C680" s="1" t="s">
        <v>257</v>
      </c>
      <c r="D680" s="1" t="s">
        <v>115</v>
      </c>
      <c r="E680" s="12">
        <f>_xlfn.IFNA(VLOOKUP($B680,'FST OMT'!$C:$Y,$A680,0),0)</f>
        <v>0</v>
      </c>
      <c r="F680" s="12">
        <f>_xlfn.IFNA(VLOOKUP($B680,'FST CV'!$C:$Y,$A680,0),0)</f>
        <v>0</v>
      </c>
      <c r="G680" s="12">
        <f>_xlfn.IFNA(VLOOKUP($B680,'FST TT'!$C:$Y,$A680,0),0)</f>
        <v>0</v>
      </c>
      <c r="I680" s="4">
        <f>_xlfn.IFNA(VLOOKUP($B680,'FST OMT'!$C:$X,15,0),0)</f>
        <v>0</v>
      </c>
      <c r="J680" s="4">
        <f>_xlfn.IFNA(VLOOKUP($B680,'FST CV'!$C:$X,15,0),0)</f>
        <v>0</v>
      </c>
      <c r="K680" s="4">
        <f>_xlfn.IFNA(VLOOKUP($B680,'FST TT'!$C:$X,15,0),0)</f>
        <v>0</v>
      </c>
      <c r="N680" s="34">
        <f>VLOOKUP(B680,Master_Item!B:I,8,0)</f>
        <v>12</v>
      </c>
      <c r="O680" s="4">
        <f t="shared" si="192"/>
        <v>0</v>
      </c>
      <c r="P680" s="4">
        <f t="shared" si="193"/>
        <v>0</v>
      </c>
      <c r="Q680" s="4">
        <f t="shared" si="194"/>
        <v>0</v>
      </c>
      <c r="R680" s="4">
        <f t="shared" si="195"/>
        <v>0</v>
      </c>
      <c r="S680" s="4">
        <f t="shared" si="196"/>
        <v>0</v>
      </c>
      <c r="T680" s="4">
        <f t="shared" si="197"/>
        <v>0</v>
      </c>
      <c r="U680" s="4">
        <f t="shared" si="198"/>
        <v>0</v>
      </c>
      <c r="V680" s="4">
        <f t="shared" si="199"/>
        <v>0</v>
      </c>
      <c r="W680" s="4">
        <f t="shared" si="200"/>
        <v>0</v>
      </c>
      <c r="X680" s="4">
        <f t="shared" si="201"/>
        <v>0</v>
      </c>
    </row>
    <row r="681" spans="1:24">
      <c r="A681" s="13">
        <v>7</v>
      </c>
      <c r="B681" s="2">
        <v>310000006</v>
      </c>
      <c r="C681" s="1" t="s">
        <v>257</v>
      </c>
      <c r="D681" s="1" t="s">
        <v>116</v>
      </c>
      <c r="E681" s="12">
        <f>_xlfn.IFNA(VLOOKUP($B681,'FST OMT'!$C:$Y,$A681,0),0)</f>
        <v>0</v>
      </c>
      <c r="F681" s="12">
        <f>_xlfn.IFNA(VLOOKUP($B681,'FST CV'!$C:$Y,$A681,0),0)</f>
        <v>0</v>
      </c>
      <c r="G681" s="12">
        <f>_xlfn.IFNA(VLOOKUP($B681,'FST TT'!$C:$Y,$A681,0),0)</f>
        <v>0</v>
      </c>
      <c r="I681" s="4">
        <f>_xlfn.IFNA(VLOOKUP($B681,'FST OMT'!$C:$X,16,0),0)</f>
        <v>0</v>
      </c>
      <c r="J681" s="4">
        <f>_xlfn.IFNA(VLOOKUP($B681,'FST CV'!$C:$X,16,0),0)</f>
        <v>0</v>
      </c>
      <c r="K681" s="4">
        <f>_xlfn.IFNA(VLOOKUP($B681,'FST TT'!$C:$X,16,0),0)</f>
        <v>0</v>
      </c>
      <c r="N681" s="34">
        <f>VLOOKUP(B681,Master_Item!B:I,8,0)</f>
        <v>12</v>
      </c>
      <c r="O681" s="4">
        <f t="shared" si="192"/>
        <v>0</v>
      </c>
      <c r="P681" s="4">
        <f t="shared" si="193"/>
        <v>0</v>
      </c>
      <c r="Q681" s="4">
        <f t="shared" si="194"/>
        <v>0</v>
      </c>
      <c r="R681" s="4">
        <f t="shared" si="195"/>
        <v>0</v>
      </c>
      <c r="S681" s="4">
        <f t="shared" si="196"/>
        <v>0</v>
      </c>
      <c r="T681" s="4">
        <f t="shared" si="197"/>
        <v>0</v>
      </c>
      <c r="U681" s="4">
        <f t="shared" si="198"/>
        <v>0</v>
      </c>
      <c r="V681" s="4">
        <f t="shared" si="199"/>
        <v>0</v>
      </c>
      <c r="W681" s="4">
        <f t="shared" si="200"/>
        <v>0</v>
      </c>
      <c r="X681" s="4">
        <f t="shared" si="201"/>
        <v>0</v>
      </c>
    </row>
    <row r="682" spans="1:24">
      <c r="A682" s="13">
        <v>8</v>
      </c>
      <c r="B682" s="2">
        <v>310000006</v>
      </c>
      <c r="C682" s="1" t="s">
        <v>257</v>
      </c>
      <c r="D682" s="1" t="s">
        <v>117</v>
      </c>
      <c r="E682" s="12">
        <f>_xlfn.IFNA(VLOOKUP($B682,'FST OMT'!$C:$Y,$A682,0),0)</f>
        <v>0</v>
      </c>
      <c r="F682" s="12">
        <f>_xlfn.IFNA(VLOOKUP($B682,'FST CV'!$C:$Y,$A682,0),0)</f>
        <v>0</v>
      </c>
      <c r="G682" s="12">
        <f>_xlfn.IFNA(VLOOKUP($B682,'FST TT'!$C:$Y,$A682,0),0)</f>
        <v>0</v>
      </c>
      <c r="I682" s="4">
        <f>_xlfn.IFNA(VLOOKUP($B682,'FST OMT'!$C:$X,17,0),0)</f>
        <v>0</v>
      </c>
      <c r="J682" s="4">
        <f>_xlfn.IFNA(VLOOKUP($B682,'FST CV'!$C:$X,17,0),0)</f>
        <v>0</v>
      </c>
      <c r="K682" s="4">
        <f>_xlfn.IFNA(VLOOKUP($B682,'FST TT'!$C:$X,17,0),0)</f>
        <v>0</v>
      </c>
      <c r="N682" s="34">
        <f>VLOOKUP(B682,Master_Item!B:I,8,0)</f>
        <v>12</v>
      </c>
      <c r="O682" s="4">
        <f t="shared" si="192"/>
        <v>0</v>
      </c>
      <c r="P682" s="4">
        <f t="shared" si="193"/>
        <v>0</v>
      </c>
      <c r="Q682" s="4">
        <f t="shared" si="194"/>
        <v>0</v>
      </c>
      <c r="R682" s="4">
        <f t="shared" si="195"/>
        <v>0</v>
      </c>
      <c r="S682" s="4">
        <f t="shared" si="196"/>
        <v>0</v>
      </c>
      <c r="T682" s="4">
        <f t="shared" si="197"/>
        <v>0</v>
      </c>
      <c r="U682" s="4">
        <f t="shared" si="198"/>
        <v>0</v>
      </c>
      <c r="V682" s="4">
        <f t="shared" si="199"/>
        <v>0</v>
      </c>
      <c r="W682" s="4">
        <f t="shared" si="200"/>
        <v>0</v>
      </c>
      <c r="X682" s="4">
        <f t="shared" si="201"/>
        <v>0</v>
      </c>
    </row>
    <row r="683" spans="1:24">
      <c r="A683" s="13">
        <v>9</v>
      </c>
      <c r="B683" s="2">
        <v>310000006</v>
      </c>
      <c r="C683" s="1" t="s">
        <v>257</v>
      </c>
      <c r="D683" s="1" t="s">
        <v>118</v>
      </c>
      <c r="E683" s="12">
        <f>_xlfn.IFNA(VLOOKUP($B683,'FST OMT'!$C:$Y,$A683,0),0)</f>
        <v>0</v>
      </c>
      <c r="F683" s="12">
        <f>_xlfn.IFNA(VLOOKUP($B683,'FST CV'!$C:$Y,$A683,0),0)</f>
        <v>0</v>
      </c>
      <c r="G683" s="12">
        <f>_xlfn.IFNA(VLOOKUP($B683,'FST TT'!$C:$Y,$A683,0),0)</f>
        <v>0</v>
      </c>
      <c r="I683" s="4">
        <f>_xlfn.IFNA(VLOOKUP($B683,'FST OMT'!$C:$X,18,0),0)</f>
        <v>0</v>
      </c>
      <c r="J683" s="4">
        <f>_xlfn.IFNA(VLOOKUP($B683,'FST CV'!$C:$X,18,0),0)</f>
        <v>0</v>
      </c>
      <c r="K683" s="4">
        <f>_xlfn.IFNA(VLOOKUP($B683,'FST TT'!$C:$X,18,0),0)</f>
        <v>0</v>
      </c>
      <c r="N683" s="34">
        <f>VLOOKUP(B683,Master_Item!B:I,8,0)</f>
        <v>12</v>
      </c>
      <c r="O683" s="4">
        <f t="shared" si="192"/>
        <v>0</v>
      </c>
      <c r="P683" s="4">
        <f t="shared" si="193"/>
        <v>0</v>
      </c>
      <c r="Q683" s="4">
        <f t="shared" si="194"/>
        <v>0</v>
      </c>
      <c r="R683" s="4">
        <f t="shared" si="195"/>
        <v>0</v>
      </c>
      <c r="S683" s="4">
        <f t="shared" si="196"/>
        <v>0</v>
      </c>
      <c r="T683" s="4">
        <f t="shared" si="197"/>
        <v>0</v>
      </c>
      <c r="U683" s="4">
        <f t="shared" si="198"/>
        <v>0</v>
      </c>
      <c r="V683" s="4">
        <f t="shared" si="199"/>
        <v>0</v>
      </c>
      <c r="W683" s="4">
        <f t="shared" si="200"/>
        <v>0</v>
      </c>
      <c r="X683" s="4">
        <f t="shared" si="201"/>
        <v>0</v>
      </c>
    </row>
    <row r="684" spans="1:24">
      <c r="A684" s="13">
        <v>10</v>
      </c>
      <c r="B684" s="2">
        <v>310000006</v>
      </c>
      <c r="C684" s="1" t="s">
        <v>257</v>
      </c>
      <c r="D684" s="1" t="s">
        <v>119</v>
      </c>
      <c r="E684" s="12">
        <f>_xlfn.IFNA(VLOOKUP($B684,'FST OMT'!$C:$Y,$A684,0),0)</f>
        <v>0</v>
      </c>
      <c r="F684" s="12">
        <f>_xlfn.IFNA(VLOOKUP($B684,'FST CV'!$C:$Y,$A684,0),0)</f>
        <v>0</v>
      </c>
      <c r="G684" s="12">
        <f>_xlfn.IFNA(VLOOKUP($B684,'FST TT'!$C:$Y,$A684,0),0)</f>
        <v>0</v>
      </c>
      <c r="I684" s="4">
        <f>_xlfn.IFNA(VLOOKUP($B684,'FST OMT'!$C:$X,19,0),0)</f>
        <v>0</v>
      </c>
      <c r="J684" s="4">
        <f>_xlfn.IFNA(VLOOKUP($B684,'FST CV'!$C:$X,19,0),0)</f>
        <v>0</v>
      </c>
      <c r="K684" s="4">
        <f>_xlfn.IFNA(VLOOKUP($B684,'FST TT'!$C:$X,19,0),0)</f>
        <v>0</v>
      </c>
      <c r="N684" s="34">
        <f>VLOOKUP(B684,Master_Item!B:I,8,0)</f>
        <v>12</v>
      </c>
      <c r="O684" s="4">
        <f t="shared" si="192"/>
        <v>0</v>
      </c>
      <c r="P684" s="4">
        <f t="shared" si="193"/>
        <v>0</v>
      </c>
      <c r="Q684" s="4">
        <f t="shared" si="194"/>
        <v>0</v>
      </c>
      <c r="R684" s="4">
        <f t="shared" si="195"/>
        <v>0</v>
      </c>
      <c r="S684" s="4">
        <f t="shared" si="196"/>
        <v>0</v>
      </c>
      <c r="T684" s="4">
        <f t="shared" si="197"/>
        <v>0</v>
      </c>
      <c r="U684" s="4">
        <f t="shared" si="198"/>
        <v>0</v>
      </c>
      <c r="V684" s="4">
        <f t="shared" si="199"/>
        <v>0</v>
      </c>
      <c r="W684" s="4">
        <f t="shared" si="200"/>
        <v>0</v>
      </c>
      <c r="X684" s="4">
        <f t="shared" si="201"/>
        <v>0</v>
      </c>
    </row>
    <row r="685" spans="1:24">
      <c r="A685" s="13">
        <v>11</v>
      </c>
      <c r="B685" s="2">
        <v>310000006</v>
      </c>
      <c r="C685" s="1" t="s">
        <v>257</v>
      </c>
      <c r="D685" s="1" t="s">
        <v>120</v>
      </c>
      <c r="E685" s="12">
        <f>_xlfn.IFNA(VLOOKUP($B685,'FST OMT'!$C:$Y,$A685,0),0)</f>
        <v>0</v>
      </c>
      <c r="F685" s="12">
        <f>_xlfn.IFNA(VLOOKUP($B685,'FST CV'!$C:$Y,$A685,0),0)</f>
        <v>0</v>
      </c>
      <c r="G685" s="12">
        <f>_xlfn.IFNA(VLOOKUP($B685,'FST TT'!$C:$Y,$A685,0),0)</f>
        <v>0</v>
      </c>
      <c r="I685" s="4">
        <f>_xlfn.IFNA(VLOOKUP($B685,'FST OMT'!$C:$X,20,0),0)</f>
        <v>0</v>
      </c>
      <c r="J685" s="4">
        <f>_xlfn.IFNA(VLOOKUP($B685,'FST CV'!$C:$X,20,0),0)</f>
        <v>0</v>
      </c>
      <c r="K685" s="4">
        <f>_xlfn.IFNA(VLOOKUP($B685,'FST TT'!$C:$X,20,0),0)</f>
        <v>0</v>
      </c>
      <c r="N685" s="34">
        <f>VLOOKUP(B685,Master_Item!B:I,8,0)</f>
        <v>12</v>
      </c>
      <c r="O685" s="4">
        <f t="shared" si="192"/>
        <v>0</v>
      </c>
      <c r="P685" s="4">
        <f t="shared" si="193"/>
        <v>0</v>
      </c>
      <c r="Q685" s="4">
        <f t="shared" si="194"/>
        <v>0</v>
      </c>
      <c r="R685" s="4">
        <f t="shared" si="195"/>
        <v>0</v>
      </c>
      <c r="S685" s="4">
        <f t="shared" si="196"/>
        <v>0</v>
      </c>
      <c r="T685" s="4">
        <f t="shared" si="197"/>
        <v>0</v>
      </c>
      <c r="U685" s="4">
        <f t="shared" si="198"/>
        <v>0</v>
      </c>
      <c r="V685" s="4">
        <f t="shared" si="199"/>
        <v>0</v>
      </c>
      <c r="W685" s="4">
        <f t="shared" si="200"/>
        <v>0</v>
      </c>
      <c r="X685" s="4">
        <f t="shared" si="201"/>
        <v>0</v>
      </c>
    </row>
    <row r="686" spans="1:24">
      <c r="A686" s="13">
        <v>12</v>
      </c>
      <c r="B686" s="2">
        <v>310000006</v>
      </c>
      <c r="C686" s="1" t="s">
        <v>257</v>
      </c>
      <c r="D686" s="1" t="s">
        <v>121</v>
      </c>
      <c r="E686" s="12">
        <f>_xlfn.IFNA(VLOOKUP($B686,'FST OMT'!$C:$Y,$A686,0),0)</f>
        <v>0</v>
      </c>
      <c r="F686" s="12">
        <f>_xlfn.IFNA(VLOOKUP($B686,'FST CV'!$C:$Y,$A686,0),0)</f>
        <v>0</v>
      </c>
      <c r="G686" s="12">
        <f>_xlfn.IFNA(VLOOKUP($B686,'FST TT'!$C:$Y,$A686,0),0)</f>
        <v>0</v>
      </c>
      <c r="I686" s="4">
        <f>_xlfn.IFNA(VLOOKUP($B686,'FST OMT'!$C:$X,21,0),0)</f>
        <v>0</v>
      </c>
      <c r="J686" s="4">
        <f>_xlfn.IFNA(VLOOKUP($B686,'FST CV'!$C:$X,21,0),0)</f>
        <v>0</v>
      </c>
      <c r="K686" s="4">
        <f>_xlfn.IFNA(VLOOKUP($B686,'FST TT'!$C:$X,21,0),0)</f>
        <v>0</v>
      </c>
      <c r="N686" s="34">
        <f>VLOOKUP(B686,Master_Item!B:I,8,0)</f>
        <v>12</v>
      </c>
      <c r="O686" s="4">
        <f t="shared" si="192"/>
        <v>0</v>
      </c>
      <c r="P686" s="4">
        <f t="shared" si="193"/>
        <v>0</v>
      </c>
      <c r="Q686" s="4">
        <f t="shared" si="194"/>
        <v>0</v>
      </c>
      <c r="R686" s="4">
        <f t="shared" si="195"/>
        <v>0</v>
      </c>
      <c r="S686" s="4">
        <f t="shared" si="196"/>
        <v>0</v>
      </c>
      <c r="T686" s="4">
        <f t="shared" si="197"/>
        <v>0</v>
      </c>
      <c r="U686" s="4">
        <f t="shared" si="198"/>
        <v>0</v>
      </c>
      <c r="V686" s="4">
        <f t="shared" si="199"/>
        <v>0</v>
      </c>
      <c r="W686" s="4">
        <f t="shared" si="200"/>
        <v>0</v>
      </c>
      <c r="X686" s="4">
        <f t="shared" si="201"/>
        <v>0</v>
      </c>
    </row>
    <row r="687" spans="1:24">
      <c r="A687" s="13">
        <v>13</v>
      </c>
      <c r="B687" s="2">
        <v>310000006</v>
      </c>
      <c r="C687" s="1" t="s">
        <v>257</v>
      </c>
      <c r="D687" s="1" t="s">
        <v>122</v>
      </c>
      <c r="E687" s="12">
        <f>_xlfn.IFNA(VLOOKUP($B687,'FST OMT'!$C:$Y,$A687,0),0)</f>
        <v>0</v>
      </c>
      <c r="F687" s="12">
        <f>_xlfn.IFNA(VLOOKUP($B687,'FST CV'!$C:$Y,$A687,0),0)</f>
        <v>0</v>
      </c>
      <c r="G687" s="12">
        <f>_xlfn.IFNA(VLOOKUP($B687,'FST TT'!$C:$Y,$A687,0),0)</f>
        <v>0</v>
      </c>
      <c r="I687" s="4">
        <f>_xlfn.IFNA(VLOOKUP($B687,'FST OMT'!$C:$X,22,0),0)</f>
        <v>0</v>
      </c>
      <c r="J687" s="4">
        <f>_xlfn.IFNA(VLOOKUP($B687,'FST CV'!$C:$X,22,0),0)</f>
        <v>0</v>
      </c>
      <c r="K687" s="4">
        <f>_xlfn.IFNA(VLOOKUP($B687,'FST TT'!$C:$X,22,0),0)</f>
        <v>0</v>
      </c>
      <c r="N687" s="34">
        <f>VLOOKUP(B687,Master_Item!B:I,8,0)</f>
        <v>12</v>
      </c>
      <c r="O687" s="4">
        <f t="shared" si="192"/>
        <v>0</v>
      </c>
      <c r="P687" s="4">
        <f t="shared" si="193"/>
        <v>0</v>
      </c>
      <c r="Q687" s="4">
        <f t="shared" si="194"/>
        <v>0</v>
      </c>
      <c r="R687" s="4">
        <f t="shared" si="195"/>
        <v>0</v>
      </c>
      <c r="S687" s="4">
        <f t="shared" si="196"/>
        <v>0</v>
      </c>
      <c r="T687" s="4">
        <f t="shared" si="197"/>
        <v>0</v>
      </c>
      <c r="U687" s="4">
        <f t="shared" si="198"/>
        <v>0</v>
      </c>
      <c r="V687" s="4">
        <f t="shared" si="199"/>
        <v>0</v>
      </c>
      <c r="W687" s="4">
        <f t="shared" si="200"/>
        <v>0</v>
      </c>
      <c r="X687" s="4">
        <f t="shared" si="201"/>
        <v>0</v>
      </c>
    </row>
    <row r="688" spans="1:24">
      <c r="A688" s="13">
        <v>11</v>
      </c>
      <c r="B688" s="2">
        <v>310000006</v>
      </c>
      <c r="C688" s="1" t="s">
        <v>257</v>
      </c>
      <c r="D688" s="1" t="s">
        <v>123</v>
      </c>
      <c r="H688" s="4">
        <f>_xlfn.IFNA(VLOOKUP(B688,'FST MT'!A:M,$A688,0),0)</f>
        <v>0</v>
      </c>
      <c r="I688" s="1"/>
      <c r="J688" s="1"/>
      <c r="K688" s="1"/>
      <c r="L688" s="4">
        <f>_xlfn.IFNA(VLOOKUP(B688,'FST MT'!C:BP,66,0),0)</f>
        <v>0</v>
      </c>
      <c r="N688" s="34">
        <f>VLOOKUP(B688,Master_Item!B:I,8,0)</f>
        <v>12</v>
      </c>
      <c r="O688" s="4">
        <f t="shared" si="192"/>
        <v>0</v>
      </c>
      <c r="P688" s="4">
        <f t="shared" si="193"/>
        <v>0</v>
      </c>
      <c r="Q688" s="4">
        <f t="shared" si="194"/>
        <v>0</v>
      </c>
      <c r="R688" s="4">
        <f t="shared" si="195"/>
        <v>0</v>
      </c>
      <c r="S688" s="4">
        <f t="shared" si="196"/>
        <v>0</v>
      </c>
      <c r="T688" s="4">
        <f t="shared" si="197"/>
        <v>0</v>
      </c>
      <c r="U688" s="4">
        <f t="shared" si="198"/>
        <v>0</v>
      </c>
      <c r="V688" s="4">
        <f t="shared" si="199"/>
        <v>0</v>
      </c>
      <c r="W688" s="4">
        <f t="shared" si="200"/>
        <v>0</v>
      </c>
      <c r="X688" s="4">
        <f t="shared" si="201"/>
        <v>0</v>
      </c>
    </row>
    <row r="689" spans="1:24">
      <c r="A689" s="13">
        <v>6</v>
      </c>
      <c r="B689" s="2">
        <v>310003602</v>
      </c>
      <c r="C689" s="1" t="s">
        <v>207</v>
      </c>
      <c r="D689" s="1" t="s">
        <v>115</v>
      </c>
      <c r="E689" s="12">
        <f>_xlfn.IFNA(VLOOKUP($B689,'FST OMT'!$C:$Y,$A689,0),0)</f>
        <v>0</v>
      </c>
      <c r="F689" s="12">
        <f>_xlfn.IFNA(VLOOKUP($B689,'FST CV'!$C:$Y,$A689,0),0)</f>
        <v>0</v>
      </c>
      <c r="G689" s="12">
        <f>_xlfn.IFNA(VLOOKUP($B689,'FST TT'!$C:$Y,$A689,0),0)</f>
        <v>0</v>
      </c>
      <c r="I689" s="4">
        <f>_xlfn.IFNA(VLOOKUP($B689,'FST OMT'!$C:$X,15,0),0)</f>
        <v>0</v>
      </c>
      <c r="J689" s="4">
        <f>_xlfn.IFNA(VLOOKUP($B689,'FST CV'!$C:$X,15,0),0)</f>
        <v>0</v>
      </c>
      <c r="K689" s="4">
        <f>_xlfn.IFNA(VLOOKUP($B689,'FST TT'!$C:$X,15,0),0)</f>
        <v>0</v>
      </c>
      <c r="N689" s="34">
        <f>VLOOKUP(B689,Master_Item!B:I,8,0)</f>
        <v>9.6000000000000014</v>
      </c>
      <c r="O689" s="4">
        <f t="shared" si="192"/>
        <v>0</v>
      </c>
      <c r="P689" s="4">
        <f t="shared" si="193"/>
        <v>0</v>
      </c>
      <c r="Q689" s="4">
        <f t="shared" si="194"/>
        <v>0</v>
      </c>
      <c r="R689" s="4">
        <f t="shared" si="195"/>
        <v>0</v>
      </c>
      <c r="S689" s="4">
        <f t="shared" si="196"/>
        <v>0</v>
      </c>
      <c r="T689" s="4">
        <f t="shared" si="197"/>
        <v>0</v>
      </c>
      <c r="U689" s="4">
        <f t="shared" si="198"/>
        <v>0</v>
      </c>
      <c r="V689" s="4">
        <f t="shared" si="199"/>
        <v>0</v>
      </c>
      <c r="W689" s="4">
        <f t="shared" si="200"/>
        <v>0</v>
      </c>
      <c r="X689" s="4">
        <f t="shared" si="201"/>
        <v>0</v>
      </c>
    </row>
    <row r="690" spans="1:24">
      <c r="A690" s="13">
        <v>7</v>
      </c>
      <c r="B690" s="2">
        <v>310003602</v>
      </c>
      <c r="C690" s="1" t="s">
        <v>207</v>
      </c>
      <c r="D690" s="1" t="s">
        <v>116</v>
      </c>
      <c r="E690" s="12">
        <f>_xlfn.IFNA(VLOOKUP($B690,'FST OMT'!$C:$Y,$A690,0),0)</f>
        <v>0</v>
      </c>
      <c r="F690" s="12">
        <f>_xlfn.IFNA(VLOOKUP($B690,'FST CV'!$C:$Y,$A690,0),0)</f>
        <v>0</v>
      </c>
      <c r="G690" s="12">
        <f>_xlfn.IFNA(VLOOKUP($B690,'FST TT'!$C:$Y,$A690,0),0)</f>
        <v>0</v>
      </c>
      <c r="I690" s="4">
        <f>_xlfn.IFNA(VLOOKUP($B690,'FST OMT'!$C:$X,16,0),0)</f>
        <v>0</v>
      </c>
      <c r="J690" s="4">
        <f>_xlfn.IFNA(VLOOKUP($B690,'FST CV'!$C:$X,16,0),0)</f>
        <v>0</v>
      </c>
      <c r="K690" s="4">
        <f>_xlfn.IFNA(VLOOKUP($B690,'FST TT'!$C:$X,16,0),0)</f>
        <v>0</v>
      </c>
      <c r="N690" s="34">
        <f>VLOOKUP(B690,Master_Item!B:I,8,0)</f>
        <v>9.6000000000000014</v>
      </c>
      <c r="O690" s="4">
        <f t="shared" si="192"/>
        <v>0</v>
      </c>
      <c r="P690" s="4">
        <f t="shared" si="193"/>
        <v>0</v>
      </c>
      <c r="Q690" s="4">
        <f t="shared" si="194"/>
        <v>0</v>
      </c>
      <c r="R690" s="4">
        <f t="shared" si="195"/>
        <v>0</v>
      </c>
      <c r="S690" s="4">
        <f t="shared" si="196"/>
        <v>0</v>
      </c>
      <c r="T690" s="4">
        <f t="shared" si="197"/>
        <v>0</v>
      </c>
      <c r="U690" s="4">
        <f t="shared" si="198"/>
        <v>0</v>
      </c>
      <c r="V690" s="4">
        <f t="shared" si="199"/>
        <v>0</v>
      </c>
      <c r="W690" s="4">
        <f t="shared" si="200"/>
        <v>0</v>
      </c>
      <c r="X690" s="4">
        <f t="shared" si="201"/>
        <v>0</v>
      </c>
    </row>
    <row r="691" spans="1:24">
      <c r="A691" s="13">
        <v>8</v>
      </c>
      <c r="B691" s="2">
        <v>310003602</v>
      </c>
      <c r="C691" s="1" t="s">
        <v>207</v>
      </c>
      <c r="D691" s="1" t="s">
        <v>117</v>
      </c>
      <c r="E691" s="12">
        <f>_xlfn.IFNA(VLOOKUP($B691,'FST OMT'!$C:$Y,$A691,0),0)</f>
        <v>0</v>
      </c>
      <c r="F691" s="12">
        <f>_xlfn.IFNA(VLOOKUP($B691,'FST CV'!$C:$Y,$A691,0),0)</f>
        <v>0</v>
      </c>
      <c r="G691" s="12">
        <f>_xlfn.IFNA(VLOOKUP($B691,'FST TT'!$C:$Y,$A691,0),0)</f>
        <v>0</v>
      </c>
      <c r="I691" s="4">
        <f>_xlfn.IFNA(VLOOKUP($B691,'FST OMT'!$C:$X,17,0),0)</f>
        <v>0</v>
      </c>
      <c r="J691" s="4">
        <f>_xlfn.IFNA(VLOOKUP($B691,'FST CV'!$C:$X,17,0),0)</f>
        <v>0</v>
      </c>
      <c r="K691" s="4">
        <f>_xlfn.IFNA(VLOOKUP($B691,'FST TT'!$C:$X,17,0),0)</f>
        <v>0</v>
      </c>
      <c r="N691" s="34">
        <f>VLOOKUP(B691,Master_Item!B:I,8,0)</f>
        <v>9.6000000000000014</v>
      </c>
      <c r="O691" s="4">
        <f t="shared" si="192"/>
        <v>0</v>
      </c>
      <c r="P691" s="4">
        <f t="shared" si="193"/>
        <v>0</v>
      </c>
      <c r="Q691" s="4">
        <f t="shared" si="194"/>
        <v>0</v>
      </c>
      <c r="R691" s="4">
        <f t="shared" si="195"/>
        <v>0</v>
      </c>
      <c r="S691" s="4">
        <f t="shared" si="196"/>
        <v>0</v>
      </c>
      <c r="T691" s="4">
        <f t="shared" si="197"/>
        <v>0</v>
      </c>
      <c r="U691" s="4">
        <f t="shared" si="198"/>
        <v>0</v>
      </c>
      <c r="V691" s="4">
        <f t="shared" si="199"/>
        <v>0</v>
      </c>
      <c r="W691" s="4">
        <f t="shared" si="200"/>
        <v>0</v>
      </c>
      <c r="X691" s="4">
        <f t="shared" si="201"/>
        <v>0</v>
      </c>
    </row>
    <row r="692" spans="1:24">
      <c r="A692" s="13">
        <v>9</v>
      </c>
      <c r="B692" s="2">
        <v>310003602</v>
      </c>
      <c r="C692" s="1" t="s">
        <v>207</v>
      </c>
      <c r="D692" s="1" t="s">
        <v>118</v>
      </c>
      <c r="E692" s="12">
        <f>_xlfn.IFNA(VLOOKUP($B692,'FST OMT'!$C:$Y,$A692,0),0)</f>
        <v>0</v>
      </c>
      <c r="F692" s="12">
        <f>_xlfn.IFNA(VLOOKUP($B692,'FST CV'!$C:$Y,$A692,0),0)</f>
        <v>0</v>
      </c>
      <c r="G692" s="12">
        <f>_xlfn.IFNA(VLOOKUP($B692,'FST TT'!$C:$Y,$A692,0),0)</f>
        <v>0</v>
      </c>
      <c r="I692" s="4">
        <f>_xlfn.IFNA(VLOOKUP($B692,'FST OMT'!$C:$X,18,0),0)</f>
        <v>0</v>
      </c>
      <c r="J692" s="4">
        <f>_xlfn.IFNA(VLOOKUP($B692,'FST CV'!$C:$X,18,0),0)</f>
        <v>0</v>
      </c>
      <c r="K692" s="4">
        <f>_xlfn.IFNA(VLOOKUP($B692,'FST TT'!$C:$X,18,0),0)</f>
        <v>0</v>
      </c>
      <c r="N692" s="34">
        <f>VLOOKUP(B692,Master_Item!B:I,8,0)</f>
        <v>9.6000000000000014</v>
      </c>
      <c r="O692" s="4">
        <f t="shared" si="192"/>
        <v>0</v>
      </c>
      <c r="P692" s="4">
        <f t="shared" si="193"/>
        <v>0</v>
      </c>
      <c r="Q692" s="4">
        <f t="shared" si="194"/>
        <v>0</v>
      </c>
      <c r="R692" s="4">
        <f t="shared" si="195"/>
        <v>0</v>
      </c>
      <c r="S692" s="4">
        <f t="shared" si="196"/>
        <v>0</v>
      </c>
      <c r="T692" s="4">
        <f t="shared" si="197"/>
        <v>0</v>
      </c>
      <c r="U692" s="4">
        <f t="shared" si="198"/>
        <v>0</v>
      </c>
      <c r="V692" s="4">
        <f t="shared" si="199"/>
        <v>0</v>
      </c>
      <c r="W692" s="4">
        <f t="shared" si="200"/>
        <v>0</v>
      </c>
      <c r="X692" s="4">
        <f t="shared" si="201"/>
        <v>0</v>
      </c>
    </row>
    <row r="693" spans="1:24">
      <c r="A693" s="13">
        <v>10</v>
      </c>
      <c r="B693" s="2">
        <v>310003602</v>
      </c>
      <c r="C693" s="1" t="s">
        <v>207</v>
      </c>
      <c r="D693" s="1" t="s">
        <v>119</v>
      </c>
      <c r="E693" s="12">
        <f>_xlfn.IFNA(VLOOKUP($B693,'FST OMT'!$C:$Y,$A693,0),0)</f>
        <v>0</v>
      </c>
      <c r="F693" s="12">
        <f>_xlfn.IFNA(VLOOKUP($B693,'FST CV'!$C:$Y,$A693,0),0)</f>
        <v>0</v>
      </c>
      <c r="G693" s="12">
        <f>_xlfn.IFNA(VLOOKUP($B693,'FST TT'!$C:$Y,$A693,0),0)</f>
        <v>0</v>
      </c>
      <c r="I693" s="4">
        <f>_xlfn.IFNA(VLOOKUP($B693,'FST OMT'!$C:$X,19,0),0)</f>
        <v>0</v>
      </c>
      <c r="J693" s="4">
        <f>_xlfn.IFNA(VLOOKUP($B693,'FST CV'!$C:$X,19,0),0)</f>
        <v>0</v>
      </c>
      <c r="K693" s="4">
        <f>_xlfn.IFNA(VLOOKUP($B693,'FST TT'!$C:$X,19,0),0)</f>
        <v>0</v>
      </c>
      <c r="N693" s="34">
        <f>VLOOKUP(B693,Master_Item!B:I,8,0)</f>
        <v>9.6000000000000014</v>
      </c>
      <c r="O693" s="4">
        <f t="shared" si="192"/>
        <v>0</v>
      </c>
      <c r="P693" s="4">
        <f t="shared" si="193"/>
        <v>0</v>
      </c>
      <c r="Q693" s="4">
        <f t="shared" si="194"/>
        <v>0</v>
      </c>
      <c r="R693" s="4">
        <f t="shared" si="195"/>
        <v>0</v>
      </c>
      <c r="S693" s="4">
        <f t="shared" si="196"/>
        <v>0</v>
      </c>
      <c r="T693" s="4">
        <f t="shared" si="197"/>
        <v>0</v>
      </c>
      <c r="U693" s="4">
        <f t="shared" si="198"/>
        <v>0</v>
      </c>
      <c r="V693" s="4">
        <f t="shared" si="199"/>
        <v>0</v>
      </c>
      <c r="W693" s="4">
        <f t="shared" si="200"/>
        <v>0</v>
      </c>
      <c r="X693" s="4">
        <f t="shared" si="201"/>
        <v>0</v>
      </c>
    </row>
    <row r="694" spans="1:24">
      <c r="A694" s="13">
        <v>11</v>
      </c>
      <c r="B694" s="2">
        <v>310003602</v>
      </c>
      <c r="C694" s="1" t="s">
        <v>207</v>
      </c>
      <c r="D694" s="1" t="s">
        <v>120</v>
      </c>
      <c r="E694" s="12">
        <f>_xlfn.IFNA(VLOOKUP($B694,'FST OMT'!$C:$Y,$A694,0),0)</f>
        <v>0</v>
      </c>
      <c r="F694" s="12">
        <f>_xlfn.IFNA(VLOOKUP($B694,'FST CV'!$C:$Y,$A694,0),0)</f>
        <v>0</v>
      </c>
      <c r="G694" s="12">
        <f>_xlfn.IFNA(VLOOKUP($B694,'FST TT'!$C:$Y,$A694,0),0)</f>
        <v>0</v>
      </c>
      <c r="I694" s="4">
        <f>_xlfn.IFNA(VLOOKUP($B694,'FST OMT'!$C:$X,20,0),0)</f>
        <v>0</v>
      </c>
      <c r="J694" s="4">
        <f>_xlfn.IFNA(VLOOKUP($B694,'FST CV'!$C:$X,20,0),0)</f>
        <v>0</v>
      </c>
      <c r="K694" s="4">
        <f>_xlfn.IFNA(VLOOKUP($B694,'FST TT'!$C:$X,20,0),0)</f>
        <v>0</v>
      </c>
      <c r="N694" s="34">
        <f>VLOOKUP(B694,Master_Item!B:I,8,0)</f>
        <v>9.6000000000000014</v>
      </c>
      <c r="O694" s="4">
        <f t="shared" si="192"/>
        <v>0</v>
      </c>
      <c r="P694" s="4">
        <f t="shared" si="193"/>
        <v>0</v>
      </c>
      <c r="Q694" s="4">
        <f t="shared" si="194"/>
        <v>0</v>
      </c>
      <c r="R694" s="4">
        <f t="shared" si="195"/>
        <v>0</v>
      </c>
      <c r="S694" s="4">
        <f t="shared" si="196"/>
        <v>0</v>
      </c>
      <c r="T694" s="4">
        <f t="shared" si="197"/>
        <v>0</v>
      </c>
      <c r="U694" s="4">
        <f t="shared" si="198"/>
        <v>0</v>
      </c>
      <c r="V694" s="4">
        <f t="shared" si="199"/>
        <v>0</v>
      </c>
      <c r="W694" s="4">
        <f t="shared" si="200"/>
        <v>0</v>
      </c>
      <c r="X694" s="4">
        <f t="shared" si="201"/>
        <v>0</v>
      </c>
    </row>
    <row r="695" spans="1:24">
      <c r="A695" s="13">
        <v>12</v>
      </c>
      <c r="B695" s="2">
        <v>310003602</v>
      </c>
      <c r="C695" s="1" t="s">
        <v>207</v>
      </c>
      <c r="D695" s="1" t="s">
        <v>121</v>
      </c>
      <c r="E695" s="12">
        <f>_xlfn.IFNA(VLOOKUP($B695,'FST OMT'!$C:$Y,$A695,0),0)</f>
        <v>0</v>
      </c>
      <c r="F695" s="12">
        <f>_xlfn.IFNA(VLOOKUP($B695,'FST CV'!$C:$Y,$A695,0),0)</f>
        <v>0</v>
      </c>
      <c r="G695" s="12">
        <f>_xlfn.IFNA(VLOOKUP($B695,'FST TT'!$C:$Y,$A695,0),0)</f>
        <v>0</v>
      </c>
      <c r="I695" s="4">
        <f>_xlfn.IFNA(VLOOKUP($B695,'FST OMT'!$C:$X,21,0),0)</f>
        <v>0</v>
      </c>
      <c r="J695" s="4">
        <f>_xlfn.IFNA(VLOOKUP($B695,'FST CV'!$C:$X,21,0),0)</f>
        <v>0</v>
      </c>
      <c r="K695" s="4">
        <f>_xlfn.IFNA(VLOOKUP($B695,'FST TT'!$C:$X,21,0),0)</f>
        <v>0</v>
      </c>
      <c r="N695" s="34">
        <f>VLOOKUP(B695,Master_Item!B:I,8,0)</f>
        <v>9.6000000000000014</v>
      </c>
      <c r="O695" s="4">
        <f t="shared" si="192"/>
        <v>0</v>
      </c>
      <c r="P695" s="4">
        <f t="shared" si="193"/>
        <v>0</v>
      </c>
      <c r="Q695" s="4">
        <f t="shared" si="194"/>
        <v>0</v>
      </c>
      <c r="R695" s="4">
        <f t="shared" si="195"/>
        <v>0</v>
      </c>
      <c r="S695" s="4">
        <f t="shared" si="196"/>
        <v>0</v>
      </c>
      <c r="T695" s="4">
        <f t="shared" si="197"/>
        <v>0</v>
      </c>
      <c r="U695" s="4">
        <f t="shared" si="198"/>
        <v>0</v>
      </c>
      <c r="V695" s="4">
        <f t="shared" si="199"/>
        <v>0</v>
      </c>
      <c r="W695" s="4">
        <f t="shared" si="200"/>
        <v>0</v>
      </c>
      <c r="X695" s="4">
        <f t="shared" si="201"/>
        <v>0</v>
      </c>
    </row>
    <row r="696" spans="1:24">
      <c r="A696" s="13">
        <v>13</v>
      </c>
      <c r="B696" s="2">
        <v>310003602</v>
      </c>
      <c r="C696" s="1" t="s">
        <v>207</v>
      </c>
      <c r="D696" s="1" t="s">
        <v>122</v>
      </c>
      <c r="E696" s="12">
        <f>_xlfn.IFNA(VLOOKUP($B696,'FST OMT'!$C:$Y,$A696,0),0)</f>
        <v>0</v>
      </c>
      <c r="F696" s="12">
        <f>_xlfn.IFNA(VLOOKUP($B696,'FST CV'!$C:$Y,$A696,0),0)</f>
        <v>0</v>
      </c>
      <c r="G696" s="12">
        <f>_xlfn.IFNA(VLOOKUP($B696,'FST TT'!$C:$Y,$A696,0),0)</f>
        <v>0</v>
      </c>
      <c r="I696" s="4">
        <f>_xlfn.IFNA(VLOOKUP($B696,'FST OMT'!$C:$X,22,0),0)</f>
        <v>0</v>
      </c>
      <c r="J696" s="4">
        <f>_xlfn.IFNA(VLOOKUP($B696,'FST CV'!$C:$X,22,0),0)</f>
        <v>0</v>
      </c>
      <c r="K696" s="4">
        <f>_xlfn.IFNA(VLOOKUP($B696,'FST TT'!$C:$X,22,0),0)</f>
        <v>0</v>
      </c>
      <c r="N696" s="34">
        <f>VLOOKUP(B696,Master_Item!B:I,8,0)</f>
        <v>9.6000000000000014</v>
      </c>
      <c r="O696" s="4">
        <f t="shared" si="192"/>
        <v>0</v>
      </c>
      <c r="P696" s="4">
        <f t="shared" si="193"/>
        <v>0</v>
      </c>
      <c r="Q696" s="4">
        <f t="shared" si="194"/>
        <v>0</v>
      </c>
      <c r="R696" s="4">
        <f t="shared" si="195"/>
        <v>0</v>
      </c>
      <c r="S696" s="4">
        <f t="shared" si="196"/>
        <v>0</v>
      </c>
      <c r="T696" s="4">
        <f t="shared" si="197"/>
        <v>0</v>
      </c>
      <c r="U696" s="4">
        <f t="shared" si="198"/>
        <v>0</v>
      </c>
      <c r="V696" s="4">
        <f t="shared" si="199"/>
        <v>0</v>
      </c>
      <c r="W696" s="4">
        <f t="shared" si="200"/>
        <v>0</v>
      </c>
      <c r="X696" s="4">
        <f t="shared" si="201"/>
        <v>0</v>
      </c>
    </row>
    <row r="697" spans="1:24">
      <c r="A697" s="13">
        <v>11</v>
      </c>
      <c r="B697" s="2">
        <v>310003602</v>
      </c>
      <c r="C697" s="1" t="s">
        <v>207</v>
      </c>
      <c r="D697" s="1" t="s">
        <v>123</v>
      </c>
      <c r="H697" s="4">
        <f>_xlfn.IFNA(VLOOKUP(B697,'FST MT'!A:M,$A697,0),0)</f>
        <v>0</v>
      </c>
      <c r="I697" s="1"/>
      <c r="J697" s="1"/>
      <c r="K697" s="1"/>
      <c r="L697" s="4">
        <f>_xlfn.IFNA(VLOOKUP(B697,'FST MT'!C:BP,66,0),0)</f>
        <v>0</v>
      </c>
      <c r="N697" s="34">
        <f>VLOOKUP(B697,Master_Item!B:I,8,0)</f>
        <v>9.6000000000000014</v>
      </c>
      <c r="O697" s="4">
        <f t="shared" si="192"/>
        <v>0</v>
      </c>
      <c r="P697" s="4">
        <f t="shared" si="193"/>
        <v>0</v>
      </c>
      <c r="Q697" s="4">
        <f t="shared" si="194"/>
        <v>0</v>
      </c>
      <c r="R697" s="4">
        <f t="shared" si="195"/>
        <v>0</v>
      </c>
      <c r="S697" s="4">
        <f t="shared" si="196"/>
        <v>0</v>
      </c>
      <c r="T697" s="4">
        <f t="shared" si="197"/>
        <v>0</v>
      </c>
      <c r="U697" s="4">
        <f t="shared" si="198"/>
        <v>0</v>
      </c>
      <c r="V697" s="4">
        <f t="shared" si="199"/>
        <v>0</v>
      </c>
      <c r="W697" s="4">
        <f t="shared" si="200"/>
        <v>0</v>
      </c>
      <c r="X697" s="4">
        <f t="shared" si="201"/>
        <v>0</v>
      </c>
    </row>
    <row r="698" spans="1:24">
      <c r="A698" s="13">
        <v>6</v>
      </c>
      <c r="B698" s="2">
        <v>310003603</v>
      </c>
      <c r="C698" s="1" t="s">
        <v>208</v>
      </c>
      <c r="D698" s="1" t="s">
        <v>115</v>
      </c>
      <c r="E698" s="12">
        <f>_xlfn.IFNA(VLOOKUP($B698,'FST OMT'!$C:$Y,$A698,0),0)</f>
        <v>0</v>
      </c>
      <c r="F698" s="12">
        <f>_xlfn.IFNA(VLOOKUP($B698,'FST CV'!$C:$Y,$A698,0),0)</f>
        <v>0</v>
      </c>
      <c r="G698" s="12">
        <f>_xlfn.IFNA(VLOOKUP($B698,'FST TT'!$C:$Y,$A698,0),0)</f>
        <v>0</v>
      </c>
      <c r="I698" s="4">
        <f>_xlfn.IFNA(VLOOKUP($B698,'FST OMT'!$C:$X,15,0),0)</f>
        <v>0</v>
      </c>
      <c r="J698" s="4">
        <f>_xlfn.IFNA(VLOOKUP($B698,'FST CV'!$C:$X,15,0),0)</f>
        <v>0</v>
      </c>
      <c r="K698" s="4">
        <f>_xlfn.IFNA(VLOOKUP($B698,'FST TT'!$C:$X,15,0),0)</f>
        <v>0</v>
      </c>
      <c r="N698" s="34">
        <f>VLOOKUP(B698,Master_Item!B:I,8,0)</f>
        <v>9.6000000000000014</v>
      </c>
      <c r="O698" s="4">
        <f t="shared" si="192"/>
        <v>0</v>
      </c>
      <c r="P698" s="4">
        <f t="shared" si="193"/>
        <v>0</v>
      </c>
      <c r="Q698" s="4">
        <f t="shared" si="194"/>
        <v>0</v>
      </c>
      <c r="R698" s="4">
        <f t="shared" si="195"/>
        <v>0</v>
      </c>
      <c r="S698" s="4">
        <f t="shared" si="196"/>
        <v>0</v>
      </c>
      <c r="T698" s="4">
        <f t="shared" si="197"/>
        <v>0</v>
      </c>
      <c r="U698" s="4">
        <f t="shared" si="198"/>
        <v>0</v>
      </c>
      <c r="V698" s="4">
        <f t="shared" si="199"/>
        <v>0</v>
      </c>
      <c r="W698" s="4">
        <f t="shared" si="200"/>
        <v>0</v>
      </c>
      <c r="X698" s="4">
        <f t="shared" si="201"/>
        <v>0</v>
      </c>
    </row>
    <row r="699" spans="1:24">
      <c r="A699" s="13">
        <v>7</v>
      </c>
      <c r="B699" s="2">
        <v>310003603</v>
      </c>
      <c r="C699" s="1" t="s">
        <v>208</v>
      </c>
      <c r="D699" s="1" t="s">
        <v>116</v>
      </c>
      <c r="E699" s="12">
        <f>_xlfn.IFNA(VLOOKUP($B699,'FST OMT'!$C:$Y,$A699,0),0)</f>
        <v>0</v>
      </c>
      <c r="F699" s="12">
        <f>_xlfn.IFNA(VLOOKUP($B699,'FST CV'!$C:$Y,$A699,0),0)</f>
        <v>0</v>
      </c>
      <c r="G699" s="12">
        <f>_xlfn.IFNA(VLOOKUP($B699,'FST TT'!$C:$Y,$A699,0),0)</f>
        <v>0</v>
      </c>
      <c r="I699" s="4">
        <f>_xlfn.IFNA(VLOOKUP($B699,'FST OMT'!$C:$X,16,0),0)</f>
        <v>0</v>
      </c>
      <c r="J699" s="4">
        <f>_xlfn.IFNA(VLOOKUP($B699,'FST CV'!$C:$X,16,0),0)</f>
        <v>0</v>
      </c>
      <c r="K699" s="4">
        <f>_xlfn.IFNA(VLOOKUP($B699,'FST TT'!$C:$X,16,0),0)</f>
        <v>0</v>
      </c>
      <c r="N699" s="34">
        <f>VLOOKUP(B699,Master_Item!B:I,8,0)</f>
        <v>9.6000000000000014</v>
      </c>
      <c r="O699" s="4">
        <f t="shared" si="192"/>
        <v>0</v>
      </c>
      <c r="P699" s="4">
        <f t="shared" si="193"/>
        <v>0</v>
      </c>
      <c r="Q699" s="4">
        <f t="shared" si="194"/>
        <v>0</v>
      </c>
      <c r="R699" s="4">
        <f t="shared" si="195"/>
        <v>0</v>
      </c>
      <c r="S699" s="4">
        <f t="shared" si="196"/>
        <v>0</v>
      </c>
      <c r="T699" s="4">
        <f t="shared" si="197"/>
        <v>0</v>
      </c>
      <c r="U699" s="4">
        <f t="shared" si="198"/>
        <v>0</v>
      </c>
      <c r="V699" s="4">
        <f t="shared" si="199"/>
        <v>0</v>
      </c>
      <c r="W699" s="4">
        <f t="shared" si="200"/>
        <v>0</v>
      </c>
      <c r="X699" s="4">
        <f t="shared" si="201"/>
        <v>0</v>
      </c>
    </row>
    <row r="700" spans="1:24">
      <c r="A700" s="13">
        <v>8</v>
      </c>
      <c r="B700" s="2">
        <v>310003603</v>
      </c>
      <c r="C700" s="1" t="s">
        <v>208</v>
      </c>
      <c r="D700" s="1" t="s">
        <v>117</v>
      </c>
      <c r="E700" s="12">
        <f>_xlfn.IFNA(VLOOKUP($B700,'FST OMT'!$C:$Y,$A700,0),0)</f>
        <v>0</v>
      </c>
      <c r="F700" s="12">
        <f>_xlfn.IFNA(VLOOKUP($B700,'FST CV'!$C:$Y,$A700,0),0)</f>
        <v>0</v>
      </c>
      <c r="G700" s="12">
        <f>_xlfn.IFNA(VLOOKUP($B700,'FST TT'!$C:$Y,$A700,0),0)</f>
        <v>0</v>
      </c>
      <c r="I700" s="4">
        <f>_xlfn.IFNA(VLOOKUP($B700,'FST OMT'!$C:$X,17,0),0)</f>
        <v>0</v>
      </c>
      <c r="J700" s="4">
        <f>_xlfn.IFNA(VLOOKUP($B700,'FST CV'!$C:$X,17,0),0)</f>
        <v>0</v>
      </c>
      <c r="K700" s="4">
        <f>_xlfn.IFNA(VLOOKUP($B700,'FST TT'!$C:$X,17,0),0)</f>
        <v>0</v>
      </c>
      <c r="N700" s="34">
        <f>VLOOKUP(B700,Master_Item!B:I,8,0)</f>
        <v>9.6000000000000014</v>
      </c>
      <c r="O700" s="4">
        <f t="shared" si="192"/>
        <v>0</v>
      </c>
      <c r="P700" s="4">
        <f t="shared" si="193"/>
        <v>0</v>
      </c>
      <c r="Q700" s="4">
        <f t="shared" si="194"/>
        <v>0</v>
      </c>
      <c r="R700" s="4">
        <f t="shared" si="195"/>
        <v>0</v>
      </c>
      <c r="S700" s="4">
        <f t="shared" si="196"/>
        <v>0</v>
      </c>
      <c r="T700" s="4">
        <f t="shared" si="197"/>
        <v>0</v>
      </c>
      <c r="U700" s="4">
        <f t="shared" si="198"/>
        <v>0</v>
      </c>
      <c r="V700" s="4">
        <f t="shared" si="199"/>
        <v>0</v>
      </c>
      <c r="W700" s="4">
        <f t="shared" si="200"/>
        <v>0</v>
      </c>
      <c r="X700" s="4">
        <f t="shared" si="201"/>
        <v>0</v>
      </c>
    </row>
    <row r="701" spans="1:24">
      <c r="A701" s="13">
        <v>9</v>
      </c>
      <c r="B701" s="2">
        <v>310003603</v>
      </c>
      <c r="C701" s="1" t="s">
        <v>208</v>
      </c>
      <c r="D701" s="1" t="s">
        <v>118</v>
      </c>
      <c r="E701" s="12">
        <f>_xlfn.IFNA(VLOOKUP($B701,'FST OMT'!$C:$Y,$A701,0),0)</f>
        <v>0</v>
      </c>
      <c r="F701" s="12">
        <f>_xlfn.IFNA(VLOOKUP($B701,'FST CV'!$C:$Y,$A701,0),0)</f>
        <v>0</v>
      </c>
      <c r="G701" s="12">
        <f>_xlfn.IFNA(VLOOKUP($B701,'FST TT'!$C:$Y,$A701,0),0)</f>
        <v>0</v>
      </c>
      <c r="I701" s="4">
        <f>_xlfn.IFNA(VLOOKUP($B701,'FST OMT'!$C:$X,18,0),0)</f>
        <v>0</v>
      </c>
      <c r="J701" s="4">
        <f>_xlfn.IFNA(VLOOKUP($B701,'FST CV'!$C:$X,18,0),0)</f>
        <v>0</v>
      </c>
      <c r="K701" s="4">
        <f>_xlfn.IFNA(VLOOKUP($B701,'FST TT'!$C:$X,18,0),0)</f>
        <v>0</v>
      </c>
      <c r="N701" s="34">
        <f>VLOOKUP(B701,Master_Item!B:I,8,0)</f>
        <v>9.6000000000000014</v>
      </c>
      <c r="O701" s="4">
        <f t="shared" si="192"/>
        <v>0</v>
      </c>
      <c r="P701" s="4">
        <f t="shared" si="193"/>
        <v>0</v>
      </c>
      <c r="Q701" s="4">
        <f t="shared" si="194"/>
        <v>0</v>
      </c>
      <c r="R701" s="4">
        <f t="shared" si="195"/>
        <v>0</v>
      </c>
      <c r="S701" s="4">
        <f t="shared" si="196"/>
        <v>0</v>
      </c>
      <c r="T701" s="4">
        <f t="shared" si="197"/>
        <v>0</v>
      </c>
      <c r="U701" s="4">
        <f t="shared" si="198"/>
        <v>0</v>
      </c>
      <c r="V701" s="4">
        <f t="shared" si="199"/>
        <v>0</v>
      </c>
      <c r="W701" s="4">
        <f t="shared" si="200"/>
        <v>0</v>
      </c>
      <c r="X701" s="4">
        <f t="shared" si="201"/>
        <v>0</v>
      </c>
    </row>
    <row r="702" spans="1:24">
      <c r="A702" s="13">
        <v>10</v>
      </c>
      <c r="B702" s="2">
        <v>310003603</v>
      </c>
      <c r="C702" s="1" t="s">
        <v>208</v>
      </c>
      <c r="D702" s="1" t="s">
        <v>119</v>
      </c>
      <c r="E702" s="12">
        <f>_xlfn.IFNA(VLOOKUP($B702,'FST OMT'!$C:$Y,$A702,0),0)</f>
        <v>0</v>
      </c>
      <c r="F702" s="12">
        <f>_xlfn.IFNA(VLOOKUP($B702,'FST CV'!$C:$Y,$A702,0),0)</f>
        <v>0</v>
      </c>
      <c r="G702" s="12">
        <f>_xlfn.IFNA(VLOOKUP($B702,'FST TT'!$C:$Y,$A702,0),0)</f>
        <v>0</v>
      </c>
      <c r="I702" s="4">
        <f>_xlfn.IFNA(VLOOKUP($B702,'FST OMT'!$C:$X,19,0),0)</f>
        <v>0</v>
      </c>
      <c r="J702" s="4">
        <f>_xlfn.IFNA(VLOOKUP($B702,'FST CV'!$C:$X,19,0),0)</f>
        <v>0</v>
      </c>
      <c r="K702" s="4">
        <f>_xlfn.IFNA(VLOOKUP($B702,'FST TT'!$C:$X,19,0),0)</f>
        <v>0</v>
      </c>
      <c r="N702" s="34">
        <f>VLOOKUP(B702,Master_Item!B:I,8,0)</f>
        <v>9.6000000000000014</v>
      </c>
      <c r="O702" s="4">
        <f t="shared" si="192"/>
        <v>0</v>
      </c>
      <c r="P702" s="4">
        <f t="shared" si="193"/>
        <v>0</v>
      </c>
      <c r="Q702" s="4">
        <f t="shared" si="194"/>
        <v>0</v>
      </c>
      <c r="R702" s="4">
        <f t="shared" si="195"/>
        <v>0</v>
      </c>
      <c r="S702" s="4">
        <f t="shared" si="196"/>
        <v>0</v>
      </c>
      <c r="T702" s="4">
        <f t="shared" si="197"/>
        <v>0</v>
      </c>
      <c r="U702" s="4">
        <f t="shared" si="198"/>
        <v>0</v>
      </c>
      <c r="V702" s="4">
        <f t="shared" si="199"/>
        <v>0</v>
      </c>
      <c r="W702" s="4">
        <f t="shared" si="200"/>
        <v>0</v>
      </c>
      <c r="X702" s="4">
        <f t="shared" si="201"/>
        <v>0</v>
      </c>
    </row>
    <row r="703" spans="1:24">
      <c r="A703" s="13">
        <v>11</v>
      </c>
      <c r="B703" s="2">
        <v>310003603</v>
      </c>
      <c r="C703" s="1" t="s">
        <v>208</v>
      </c>
      <c r="D703" s="1" t="s">
        <v>120</v>
      </c>
      <c r="E703" s="12">
        <f>_xlfn.IFNA(VLOOKUP($B703,'FST OMT'!$C:$Y,$A703,0),0)</f>
        <v>0</v>
      </c>
      <c r="F703" s="12">
        <f>_xlfn.IFNA(VLOOKUP($B703,'FST CV'!$C:$Y,$A703,0),0)</f>
        <v>0</v>
      </c>
      <c r="G703" s="12">
        <f>_xlfn.IFNA(VLOOKUP($B703,'FST TT'!$C:$Y,$A703,0),0)</f>
        <v>0</v>
      </c>
      <c r="I703" s="4">
        <f>_xlfn.IFNA(VLOOKUP($B703,'FST OMT'!$C:$X,20,0),0)</f>
        <v>0</v>
      </c>
      <c r="J703" s="4">
        <f>_xlfn.IFNA(VLOOKUP($B703,'FST CV'!$C:$X,20,0),0)</f>
        <v>0</v>
      </c>
      <c r="K703" s="4">
        <f>_xlfn.IFNA(VLOOKUP($B703,'FST TT'!$C:$X,20,0),0)</f>
        <v>0</v>
      </c>
      <c r="N703" s="34">
        <f>VLOOKUP(B703,Master_Item!B:I,8,0)</f>
        <v>9.6000000000000014</v>
      </c>
      <c r="O703" s="4">
        <f t="shared" si="192"/>
        <v>0</v>
      </c>
      <c r="P703" s="4">
        <f t="shared" si="193"/>
        <v>0</v>
      </c>
      <c r="Q703" s="4">
        <f t="shared" si="194"/>
        <v>0</v>
      </c>
      <c r="R703" s="4">
        <f t="shared" si="195"/>
        <v>0</v>
      </c>
      <c r="S703" s="4">
        <f t="shared" si="196"/>
        <v>0</v>
      </c>
      <c r="T703" s="4">
        <f t="shared" si="197"/>
        <v>0</v>
      </c>
      <c r="U703" s="4">
        <f t="shared" si="198"/>
        <v>0</v>
      </c>
      <c r="V703" s="4">
        <f t="shared" si="199"/>
        <v>0</v>
      </c>
      <c r="W703" s="4">
        <f t="shared" si="200"/>
        <v>0</v>
      </c>
      <c r="X703" s="4">
        <f t="shared" si="201"/>
        <v>0</v>
      </c>
    </row>
    <row r="704" spans="1:24">
      <c r="A704" s="13">
        <v>12</v>
      </c>
      <c r="B704" s="2">
        <v>310003603</v>
      </c>
      <c r="C704" s="1" t="s">
        <v>208</v>
      </c>
      <c r="D704" s="1" t="s">
        <v>121</v>
      </c>
      <c r="E704" s="12">
        <f>_xlfn.IFNA(VLOOKUP($B704,'FST OMT'!$C:$Y,$A704,0),0)</f>
        <v>0</v>
      </c>
      <c r="F704" s="12">
        <f>_xlfn.IFNA(VLOOKUP($B704,'FST CV'!$C:$Y,$A704,0),0)</f>
        <v>0</v>
      </c>
      <c r="G704" s="12">
        <f>_xlfn.IFNA(VLOOKUP($B704,'FST TT'!$C:$Y,$A704,0),0)</f>
        <v>0</v>
      </c>
      <c r="I704" s="4">
        <f>_xlfn.IFNA(VLOOKUP($B704,'FST OMT'!$C:$X,21,0),0)</f>
        <v>0</v>
      </c>
      <c r="J704" s="4">
        <f>_xlfn.IFNA(VLOOKUP($B704,'FST CV'!$C:$X,21,0),0)</f>
        <v>0</v>
      </c>
      <c r="K704" s="4">
        <f>_xlfn.IFNA(VLOOKUP($B704,'FST TT'!$C:$X,21,0),0)</f>
        <v>0</v>
      </c>
      <c r="N704" s="34">
        <f>VLOOKUP(B704,Master_Item!B:I,8,0)</f>
        <v>9.6000000000000014</v>
      </c>
      <c r="O704" s="4">
        <f t="shared" si="192"/>
        <v>0</v>
      </c>
      <c r="P704" s="4">
        <f t="shared" si="193"/>
        <v>0</v>
      </c>
      <c r="Q704" s="4">
        <f t="shared" si="194"/>
        <v>0</v>
      </c>
      <c r="R704" s="4">
        <f t="shared" si="195"/>
        <v>0</v>
      </c>
      <c r="S704" s="4">
        <f t="shared" si="196"/>
        <v>0</v>
      </c>
      <c r="T704" s="4">
        <f t="shared" si="197"/>
        <v>0</v>
      </c>
      <c r="U704" s="4">
        <f t="shared" si="198"/>
        <v>0</v>
      </c>
      <c r="V704" s="4">
        <f t="shared" si="199"/>
        <v>0</v>
      </c>
      <c r="W704" s="4">
        <f t="shared" si="200"/>
        <v>0</v>
      </c>
      <c r="X704" s="4">
        <f t="shared" si="201"/>
        <v>0</v>
      </c>
    </row>
    <row r="705" spans="1:24">
      <c r="A705" s="13">
        <v>13</v>
      </c>
      <c r="B705" s="2">
        <v>310003603</v>
      </c>
      <c r="C705" s="1" t="s">
        <v>208</v>
      </c>
      <c r="D705" s="1" t="s">
        <v>122</v>
      </c>
      <c r="E705" s="12">
        <f>_xlfn.IFNA(VLOOKUP($B705,'FST OMT'!$C:$Y,$A705,0),0)</f>
        <v>0</v>
      </c>
      <c r="F705" s="12">
        <f>_xlfn.IFNA(VLOOKUP($B705,'FST CV'!$C:$Y,$A705,0),0)</f>
        <v>0</v>
      </c>
      <c r="G705" s="12">
        <f>_xlfn.IFNA(VLOOKUP($B705,'FST TT'!$C:$Y,$A705,0),0)</f>
        <v>0</v>
      </c>
      <c r="I705" s="4">
        <f>_xlfn.IFNA(VLOOKUP($B705,'FST OMT'!$C:$X,22,0),0)</f>
        <v>0</v>
      </c>
      <c r="J705" s="4">
        <f>_xlfn.IFNA(VLOOKUP($B705,'FST CV'!$C:$X,22,0),0)</f>
        <v>0</v>
      </c>
      <c r="K705" s="4">
        <f>_xlfn.IFNA(VLOOKUP($B705,'FST TT'!$C:$X,22,0),0)</f>
        <v>0</v>
      </c>
      <c r="N705" s="34">
        <f>VLOOKUP(B705,Master_Item!B:I,8,0)</f>
        <v>9.6000000000000014</v>
      </c>
      <c r="O705" s="4">
        <f t="shared" si="192"/>
        <v>0</v>
      </c>
      <c r="P705" s="4">
        <f t="shared" si="193"/>
        <v>0</v>
      </c>
      <c r="Q705" s="4">
        <f t="shared" si="194"/>
        <v>0</v>
      </c>
      <c r="R705" s="4">
        <f t="shared" si="195"/>
        <v>0</v>
      </c>
      <c r="S705" s="4">
        <f t="shared" si="196"/>
        <v>0</v>
      </c>
      <c r="T705" s="4">
        <f t="shared" si="197"/>
        <v>0</v>
      </c>
      <c r="U705" s="4">
        <f t="shared" si="198"/>
        <v>0</v>
      </c>
      <c r="V705" s="4">
        <f t="shared" si="199"/>
        <v>0</v>
      </c>
      <c r="W705" s="4">
        <f t="shared" si="200"/>
        <v>0</v>
      </c>
      <c r="X705" s="4">
        <f t="shared" si="201"/>
        <v>0</v>
      </c>
    </row>
    <row r="706" spans="1:24">
      <c r="A706" s="13">
        <v>11</v>
      </c>
      <c r="B706" s="2">
        <v>310003603</v>
      </c>
      <c r="C706" s="1" t="s">
        <v>208</v>
      </c>
      <c r="D706" s="1" t="s">
        <v>123</v>
      </c>
      <c r="H706" s="4">
        <f>_xlfn.IFNA(VLOOKUP(B706,'FST MT'!A:M,$A706,0),0)</f>
        <v>0</v>
      </c>
      <c r="I706" s="1"/>
      <c r="J706" s="1"/>
      <c r="K706" s="1"/>
      <c r="L706" s="4">
        <f>_xlfn.IFNA(VLOOKUP(B706,'FST MT'!C:BP,66,0),0)</f>
        <v>0</v>
      </c>
      <c r="N706" s="34">
        <f>VLOOKUP(B706,Master_Item!B:I,8,0)</f>
        <v>9.6000000000000014</v>
      </c>
      <c r="O706" s="4">
        <f t="shared" si="192"/>
        <v>0</v>
      </c>
      <c r="P706" s="4">
        <f t="shared" si="193"/>
        <v>0</v>
      </c>
      <c r="Q706" s="4">
        <f t="shared" si="194"/>
        <v>0</v>
      </c>
      <c r="R706" s="4">
        <f t="shared" si="195"/>
        <v>0</v>
      </c>
      <c r="S706" s="4">
        <f t="shared" si="196"/>
        <v>0</v>
      </c>
      <c r="T706" s="4">
        <f t="shared" si="197"/>
        <v>0</v>
      </c>
      <c r="U706" s="4">
        <f t="shared" si="198"/>
        <v>0</v>
      </c>
      <c r="V706" s="4">
        <f t="shared" si="199"/>
        <v>0</v>
      </c>
      <c r="W706" s="4">
        <f t="shared" si="200"/>
        <v>0</v>
      </c>
      <c r="X706" s="4">
        <f t="shared" si="201"/>
        <v>0</v>
      </c>
    </row>
    <row r="707" spans="1:24">
      <c r="A707" s="13">
        <v>6</v>
      </c>
      <c r="B707" s="2">
        <v>310003571</v>
      </c>
      <c r="C707" s="1" t="s">
        <v>209</v>
      </c>
      <c r="D707" s="1" t="s">
        <v>115</v>
      </c>
      <c r="E707" s="12">
        <f>_xlfn.IFNA(VLOOKUP($B707,'FST OMT'!$C:$Y,$A707,0),0)</f>
        <v>0</v>
      </c>
      <c r="F707" s="12">
        <f>_xlfn.IFNA(VLOOKUP($B707,'FST CV'!$C:$Y,$A707,0),0)</f>
        <v>0</v>
      </c>
      <c r="G707" s="12">
        <f>_xlfn.IFNA(VLOOKUP($B707,'FST TT'!$C:$Y,$A707,0),0)</f>
        <v>0</v>
      </c>
      <c r="I707" s="4">
        <f>_xlfn.IFNA(VLOOKUP($B707,'FST OMT'!$C:$X,15,0),0)</f>
        <v>0</v>
      </c>
      <c r="J707" s="4">
        <f>_xlfn.IFNA(VLOOKUP($B707,'FST CV'!$C:$X,15,0),0)</f>
        <v>0</v>
      </c>
      <c r="K707" s="4">
        <f>_xlfn.IFNA(VLOOKUP($B707,'FST TT'!$C:$X,15,0),0)</f>
        <v>0</v>
      </c>
      <c r="N707" s="34">
        <f>VLOOKUP(B707,Master_Item!B:I,8,0)</f>
        <v>9.1199999999999992</v>
      </c>
      <c r="O707" s="4">
        <f t="shared" si="192"/>
        <v>0</v>
      </c>
      <c r="P707" s="4">
        <f t="shared" si="193"/>
        <v>0</v>
      </c>
      <c r="Q707" s="4">
        <f t="shared" si="194"/>
        <v>0</v>
      </c>
      <c r="R707" s="4">
        <f t="shared" si="195"/>
        <v>0</v>
      </c>
      <c r="S707" s="4">
        <f t="shared" si="196"/>
        <v>0</v>
      </c>
      <c r="T707" s="4">
        <f t="shared" si="197"/>
        <v>0</v>
      </c>
      <c r="U707" s="4">
        <f t="shared" si="198"/>
        <v>0</v>
      </c>
      <c r="V707" s="4">
        <f t="shared" si="199"/>
        <v>0</v>
      </c>
      <c r="W707" s="4">
        <f t="shared" si="200"/>
        <v>0</v>
      </c>
      <c r="X707" s="4">
        <f t="shared" si="201"/>
        <v>0</v>
      </c>
    </row>
    <row r="708" spans="1:24">
      <c r="A708" s="13">
        <v>7</v>
      </c>
      <c r="B708" s="2">
        <v>310003571</v>
      </c>
      <c r="C708" s="1" t="s">
        <v>209</v>
      </c>
      <c r="D708" s="1" t="s">
        <v>116</v>
      </c>
      <c r="E708" s="12">
        <f>_xlfn.IFNA(VLOOKUP($B708,'FST OMT'!$C:$Y,$A708,0),0)</f>
        <v>0</v>
      </c>
      <c r="F708" s="12">
        <f>_xlfn.IFNA(VLOOKUP($B708,'FST CV'!$C:$Y,$A708,0),0)</f>
        <v>0</v>
      </c>
      <c r="G708" s="12">
        <f>_xlfn.IFNA(VLOOKUP($B708,'FST TT'!$C:$Y,$A708,0),0)</f>
        <v>0</v>
      </c>
      <c r="I708" s="4">
        <f>_xlfn.IFNA(VLOOKUP($B708,'FST OMT'!$C:$X,16,0),0)</f>
        <v>0</v>
      </c>
      <c r="J708" s="4">
        <f>_xlfn.IFNA(VLOOKUP($B708,'FST CV'!$C:$X,16,0),0)</f>
        <v>0</v>
      </c>
      <c r="K708" s="4">
        <f>_xlfn.IFNA(VLOOKUP($B708,'FST TT'!$C:$X,16,0),0)</f>
        <v>0</v>
      </c>
      <c r="N708" s="34">
        <f>VLOOKUP(B708,Master_Item!B:I,8,0)</f>
        <v>9.1199999999999992</v>
      </c>
      <c r="O708" s="4">
        <f t="shared" ref="O708:O771" si="202">$N708*E708</f>
        <v>0</v>
      </c>
      <c r="P708" s="4">
        <f t="shared" ref="P708:P771" si="203">$N708*F708</f>
        <v>0</v>
      </c>
      <c r="Q708" s="4">
        <f t="shared" ref="Q708:Q771" si="204">$N708*G708</f>
        <v>0</v>
      </c>
      <c r="R708" s="4">
        <f t="shared" ref="R708:R771" si="205">$N708*H708</f>
        <v>0</v>
      </c>
      <c r="S708" s="4">
        <f t="shared" ref="S708:S771" si="206">SUM(O708:R708)</f>
        <v>0</v>
      </c>
      <c r="T708" s="4">
        <f t="shared" ref="T708:T771" si="207">$N708*I708</f>
        <v>0</v>
      </c>
      <c r="U708" s="4">
        <f t="shared" ref="U708:U771" si="208">$N708*J708</f>
        <v>0</v>
      </c>
      <c r="V708" s="4">
        <f t="shared" ref="V708:V771" si="209">$N708*K708</f>
        <v>0</v>
      </c>
      <c r="W708" s="4">
        <f t="shared" ref="W708:W771" si="210">$N708*L708</f>
        <v>0</v>
      </c>
      <c r="X708" s="4">
        <f t="shared" ref="X708:X771" si="211">SUM(T708:W708)</f>
        <v>0</v>
      </c>
    </row>
    <row r="709" spans="1:24">
      <c r="A709" s="13">
        <v>8</v>
      </c>
      <c r="B709" s="2">
        <v>310003571</v>
      </c>
      <c r="C709" s="1" t="s">
        <v>209</v>
      </c>
      <c r="D709" s="1" t="s">
        <v>117</v>
      </c>
      <c r="E709" s="12">
        <f>_xlfn.IFNA(VLOOKUP($B709,'FST OMT'!$C:$Y,$A709,0),0)</f>
        <v>0</v>
      </c>
      <c r="F709" s="12">
        <f>_xlfn.IFNA(VLOOKUP($B709,'FST CV'!$C:$Y,$A709,0),0)</f>
        <v>0</v>
      </c>
      <c r="G709" s="12">
        <f>_xlfn.IFNA(VLOOKUP($B709,'FST TT'!$C:$Y,$A709,0),0)</f>
        <v>0</v>
      </c>
      <c r="I709" s="4">
        <f>_xlfn.IFNA(VLOOKUP($B709,'FST OMT'!$C:$X,17,0),0)</f>
        <v>0</v>
      </c>
      <c r="J709" s="4">
        <f>_xlfn.IFNA(VLOOKUP($B709,'FST CV'!$C:$X,17,0),0)</f>
        <v>0</v>
      </c>
      <c r="K709" s="4">
        <f>_xlfn.IFNA(VLOOKUP($B709,'FST TT'!$C:$X,17,0),0)</f>
        <v>0</v>
      </c>
      <c r="N709" s="34">
        <f>VLOOKUP(B709,Master_Item!B:I,8,0)</f>
        <v>9.1199999999999992</v>
      </c>
      <c r="O709" s="4">
        <f t="shared" si="202"/>
        <v>0</v>
      </c>
      <c r="P709" s="4">
        <f t="shared" si="203"/>
        <v>0</v>
      </c>
      <c r="Q709" s="4">
        <f t="shared" si="204"/>
        <v>0</v>
      </c>
      <c r="R709" s="4">
        <f t="shared" si="205"/>
        <v>0</v>
      </c>
      <c r="S709" s="4">
        <f t="shared" si="206"/>
        <v>0</v>
      </c>
      <c r="T709" s="4">
        <f t="shared" si="207"/>
        <v>0</v>
      </c>
      <c r="U709" s="4">
        <f t="shared" si="208"/>
        <v>0</v>
      </c>
      <c r="V709" s="4">
        <f t="shared" si="209"/>
        <v>0</v>
      </c>
      <c r="W709" s="4">
        <f t="shared" si="210"/>
        <v>0</v>
      </c>
      <c r="X709" s="4">
        <f t="shared" si="211"/>
        <v>0</v>
      </c>
    </row>
    <row r="710" spans="1:24">
      <c r="A710" s="13">
        <v>9</v>
      </c>
      <c r="B710" s="2">
        <v>310003571</v>
      </c>
      <c r="C710" s="1" t="s">
        <v>209</v>
      </c>
      <c r="D710" s="1" t="s">
        <v>118</v>
      </c>
      <c r="E710" s="12">
        <f>_xlfn.IFNA(VLOOKUP($B710,'FST OMT'!$C:$Y,$A710,0),0)</f>
        <v>0</v>
      </c>
      <c r="F710" s="12">
        <f>_xlfn.IFNA(VLOOKUP($B710,'FST CV'!$C:$Y,$A710,0),0)</f>
        <v>0</v>
      </c>
      <c r="G710" s="12">
        <f>_xlfn.IFNA(VLOOKUP($B710,'FST TT'!$C:$Y,$A710,0),0)</f>
        <v>0</v>
      </c>
      <c r="I710" s="4">
        <f>_xlfn.IFNA(VLOOKUP($B710,'FST OMT'!$C:$X,18,0),0)</f>
        <v>0</v>
      </c>
      <c r="J710" s="4">
        <f>_xlfn.IFNA(VLOOKUP($B710,'FST CV'!$C:$X,18,0),0)</f>
        <v>0</v>
      </c>
      <c r="K710" s="4">
        <f>_xlfn.IFNA(VLOOKUP($B710,'FST TT'!$C:$X,18,0),0)</f>
        <v>0</v>
      </c>
      <c r="N710" s="34">
        <f>VLOOKUP(B710,Master_Item!B:I,8,0)</f>
        <v>9.1199999999999992</v>
      </c>
      <c r="O710" s="4">
        <f t="shared" si="202"/>
        <v>0</v>
      </c>
      <c r="P710" s="4">
        <f t="shared" si="203"/>
        <v>0</v>
      </c>
      <c r="Q710" s="4">
        <f t="shared" si="204"/>
        <v>0</v>
      </c>
      <c r="R710" s="4">
        <f t="shared" si="205"/>
        <v>0</v>
      </c>
      <c r="S710" s="4">
        <f t="shared" si="206"/>
        <v>0</v>
      </c>
      <c r="T710" s="4">
        <f t="shared" si="207"/>
        <v>0</v>
      </c>
      <c r="U710" s="4">
        <f t="shared" si="208"/>
        <v>0</v>
      </c>
      <c r="V710" s="4">
        <f t="shared" si="209"/>
        <v>0</v>
      </c>
      <c r="W710" s="4">
        <f t="shared" si="210"/>
        <v>0</v>
      </c>
      <c r="X710" s="4">
        <f t="shared" si="211"/>
        <v>0</v>
      </c>
    </row>
    <row r="711" spans="1:24">
      <c r="A711" s="13">
        <v>10</v>
      </c>
      <c r="B711" s="2">
        <v>310003571</v>
      </c>
      <c r="C711" s="1" t="s">
        <v>209</v>
      </c>
      <c r="D711" s="1" t="s">
        <v>119</v>
      </c>
      <c r="E711" s="12">
        <f>_xlfn.IFNA(VLOOKUP($B711,'FST OMT'!$C:$Y,$A711,0),0)</f>
        <v>0</v>
      </c>
      <c r="F711" s="12">
        <f>_xlfn.IFNA(VLOOKUP($B711,'FST CV'!$C:$Y,$A711,0),0)</f>
        <v>0</v>
      </c>
      <c r="G711" s="12">
        <f>_xlfn.IFNA(VLOOKUP($B711,'FST TT'!$C:$Y,$A711,0),0)</f>
        <v>0</v>
      </c>
      <c r="I711" s="4">
        <f>_xlfn.IFNA(VLOOKUP($B711,'FST OMT'!$C:$X,19,0),0)</f>
        <v>0</v>
      </c>
      <c r="J711" s="4">
        <f>_xlfn.IFNA(VLOOKUP($B711,'FST CV'!$C:$X,19,0),0)</f>
        <v>0</v>
      </c>
      <c r="K711" s="4">
        <f>_xlfn.IFNA(VLOOKUP($B711,'FST TT'!$C:$X,19,0),0)</f>
        <v>0</v>
      </c>
      <c r="N711" s="34">
        <f>VLOOKUP(B711,Master_Item!B:I,8,0)</f>
        <v>9.1199999999999992</v>
      </c>
      <c r="O711" s="4">
        <f t="shared" si="202"/>
        <v>0</v>
      </c>
      <c r="P711" s="4">
        <f t="shared" si="203"/>
        <v>0</v>
      </c>
      <c r="Q711" s="4">
        <f t="shared" si="204"/>
        <v>0</v>
      </c>
      <c r="R711" s="4">
        <f t="shared" si="205"/>
        <v>0</v>
      </c>
      <c r="S711" s="4">
        <f t="shared" si="206"/>
        <v>0</v>
      </c>
      <c r="T711" s="4">
        <f t="shared" si="207"/>
        <v>0</v>
      </c>
      <c r="U711" s="4">
        <f t="shared" si="208"/>
        <v>0</v>
      </c>
      <c r="V711" s="4">
        <f t="shared" si="209"/>
        <v>0</v>
      </c>
      <c r="W711" s="4">
        <f t="shared" si="210"/>
        <v>0</v>
      </c>
      <c r="X711" s="4">
        <f t="shared" si="211"/>
        <v>0</v>
      </c>
    </row>
    <row r="712" spans="1:24">
      <c r="A712" s="13">
        <v>11</v>
      </c>
      <c r="B712" s="2">
        <v>310003571</v>
      </c>
      <c r="C712" s="1" t="s">
        <v>209</v>
      </c>
      <c r="D712" s="1" t="s">
        <v>120</v>
      </c>
      <c r="E712" s="12">
        <f>_xlfn.IFNA(VLOOKUP($B712,'FST OMT'!$C:$Y,$A712,0),0)</f>
        <v>0</v>
      </c>
      <c r="F712" s="12">
        <f>_xlfn.IFNA(VLOOKUP($B712,'FST CV'!$C:$Y,$A712,0),0)</f>
        <v>0</v>
      </c>
      <c r="G712" s="12">
        <f>_xlfn.IFNA(VLOOKUP($B712,'FST TT'!$C:$Y,$A712,0),0)</f>
        <v>0</v>
      </c>
      <c r="I712" s="4">
        <f>_xlfn.IFNA(VLOOKUP($B712,'FST OMT'!$C:$X,20,0),0)</f>
        <v>0</v>
      </c>
      <c r="J712" s="4">
        <f>_xlfn.IFNA(VLOOKUP($B712,'FST CV'!$C:$X,20,0),0)</f>
        <v>0</v>
      </c>
      <c r="K712" s="4">
        <f>_xlfn.IFNA(VLOOKUP($B712,'FST TT'!$C:$X,20,0),0)</f>
        <v>0</v>
      </c>
      <c r="N712" s="34">
        <f>VLOOKUP(B712,Master_Item!B:I,8,0)</f>
        <v>9.1199999999999992</v>
      </c>
      <c r="O712" s="4">
        <f t="shared" si="202"/>
        <v>0</v>
      </c>
      <c r="P712" s="4">
        <f t="shared" si="203"/>
        <v>0</v>
      </c>
      <c r="Q712" s="4">
        <f t="shared" si="204"/>
        <v>0</v>
      </c>
      <c r="R712" s="4">
        <f t="shared" si="205"/>
        <v>0</v>
      </c>
      <c r="S712" s="4">
        <f t="shared" si="206"/>
        <v>0</v>
      </c>
      <c r="T712" s="4">
        <f t="shared" si="207"/>
        <v>0</v>
      </c>
      <c r="U712" s="4">
        <f t="shared" si="208"/>
        <v>0</v>
      </c>
      <c r="V712" s="4">
        <f t="shared" si="209"/>
        <v>0</v>
      </c>
      <c r="W712" s="4">
        <f t="shared" si="210"/>
        <v>0</v>
      </c>
      <c r="X712" s="4">
        <f t="shared" si="211"/>
        <v>0</v>
      </c>
    </row>
    <row r="713" spans="1:24">
      <c r="A713" s="13">
        <v>12</v>
      </c>
      <c r="B713" s="2">
        <v>310003571</v>
      </c>
      <c r="C713" s="1" t="s">
        <v>209</v>
      </c>
      <c r="D713" s="1" t="s">
        <v>121</v>
      </c>
      <c r="E713" s="12">
        <f>_xlfn.IFNA(VLOOKUP($B713,'FST OMT'!$C:$Y,$A713,0),0)</f>
        <v>0</v>
      </c>
      <c r="F713" s="12">
        <f>_xlfn.IFNA(VLOOKUP($B713,'FST CV'!$C:$Y,$A713,0),0)</f>
        <v>0</v>
      </c>
      <c r="G713" s="12">
        <f>_xlfn.IFNA(VLOOKUP($B713,'FST TT'!$C:$Y,$A713,0),0)</f>
        <v>0</v>
      </c>
      <c r="I713" s="4">
        <f>_xlfn.IFNA(VLOOKUP($B713,'FST OMT'!$C:$X,21,0),0)</f>
        <v>0</v>
      </c>
      <c r="J713" s="4">
        <f>_xlfn.IFNA(VLOOKUP($B713,'FST CV'!$C:$X,21,0),0)</f>
        <v>0</v>
      </c>
      <c r="K713" s="4">
        <f>_xlfn.IFNA(VLOOKUP($B713,'FST TT'!$C:$X,21,0),0)</f>
        <v>0</v>
      </c>
      <c r="N713" s="34">
        <f>VLOOKUP(B713,Master_Item!B:I,8,0)</f>
        <v>9.1199999999999992</v>
      </c>
      <c r="O713" s="4">
        <f t="shared" si="202"/>
        <v>0</v>
      </c>
      <c r="P713" s="4">
        <f t="shared" si="203"/>
        <v>0</v>
      </c>
      <c r="Q713" s="4">
        <f t="shared" si="204"/>
        <v>0</v>
      </c>
      <c r="R713" s="4">
        <f t="shared" si="205"/>
        <v>0</v>
      </c>
      <c r="S713" s="4">
        <f t="shared" si="206"/>
        <v>0</v>
      </c>
      <c r="T713" s="4">
        <f t="shared" si="207"/>
        <v>0</v>
      </c>
      <c r="U713" s="4">
        <f t="shared" si="208"/>
        <v>0</v>
      </c>
      <c r="V713" s="4">
        <f t="shared" si="209"/>
        <v>0</v>
      </c>
      <c r="W713" s="4">
        <f t="shared" si="210"/>
        <v>0</v>
      </c>
      <c r="X713" s="4">
        <f t="shared" si="211"/>
        <v>0</v>
      </c>
    </row>
    <row r="714" spans="1:24">
      <c r="A714" s="13">
        <v>13</v>
      </c>
      <c r="B714" s="2">
        <v>310003571</v>
      </c>
      <c r="C714" s="1" t="s">
        <v>209</v>
      </c>
      <c r="D714" s="1" t="s">
        <v>122</v>
      </c>
      <c r="E714" s="12">
        <f>_xlfn.IFNA(VLOOKUP($B714,'FST OMT'!$C:$Y,$A714,0),0)</f>
        <v>0</v>
      </c>
      <c r="F714" s="12">
        <f>_xlfn.IFNA(VLOOKUP($B714,'FST CV'!$C:$Y,$A714,0),0)</f>
        <v>0</v>
      </c>
      <c r="G714" s="12">
        <f>_xlfn.IFNA(VLOOKUP($B714,'FST TT'!$C:$Y,$A714,0),0)</f>
        <v>0</v>
      </c>
      <c r="I714" s="4">
        <f>_xlfn.IFNA(VLOOKUP($B714,'FST OMT'!$C:$X,22,0),0)</f>
        <v>0</v>
      </c>
      <c r="J714" s="4">
        <f>_xlfn.IFNA(VLOOKUP($B714,'FST CV'!$C:$X,22,0),0)</f>
        <v>0</v>
      </c>
      <c r="K714" s="4">
        <f>_xlfn.IFNA(VLOOKUP($B714,'FST TT'!$C:$X,22,0),0)</f>
        <v>0</v>
      </c>
      <c r="N714" s="34">
        <f>VLOOKUP(B714,Master_Item!B:I,8,0)</f>
        <v>9.1199999999999992</v>
      </c>
      <c r="O714" s="4">
        <f t="shared" si="202"/>
        <v>0</v>
      </c>
      <c r="P714" s="4">
        <f t="shared" si="203"/>
        <v>0</v>
      </c>
      <c r="Q714" s="4">
        <f t="shared" si="204"/>
        <v>0</v>
      </c>
      <c r="R714" s="4">
        <f t="shared" si="205"/>
        <v>0</v>
      </c>
      <c r="S714" s="4">
        <f t="shared" si="206"/>
        <v>0</v>
      </c>
      <c r="T714" s="4">
        <f t="shared" si="207"/>
        <v>0</v>
      </c>
      <c r="U714" s="4">
        <f t="shared" si="208"/>
        <v>0</v>
      </c>
      <c r="V714" s="4">
        <f t="shared" si="209"/>
        <v>0</v>
      </c>
      <c r="W714" s="4">
        <f t="shared" si="210"/>
        <v>0</v>
      </c>
      <c r="X714" s="4">
        <f t="shared" si="211"/>
        <v>0</v>
      </c>
    </row>
    <row r="715" spans="1:24">
      <c r="A715" s="13">
        <v>11</v>
      </c>
      <c r="B715" s="2">
        <v>310003571</v>
      </c>
      <c r="C715" s="1" t="s">
        <v>209</v>
      </c>
      <c r="D715" s="1" t="s">
        <v>123</v>
      </c>
      <c r="H715" s="4">
        <f>_xlfn.IFNA(VLOOKUP(B715,'FST MT'!A:M,$A715,0),0)</f>
        <v>125940</v>
      </c>
      <c r="I715" s="1"/>
      <c r="J715" s="1"/>
      <c r="K715" s="1"/>
      <c r="L715" s="4">
        <f>_xlfn.IFNA(VLOOKUP(B715,'FST MT'!C:BP,66,0),0)</f>
        <v>0</v>
      </c>
      <c r="N715" s="34">
        <f>VLOOKUP(B715,Master_Item!B:I,8,0)</f>
        <v>9.1199999999999992</v>
      </c>
      <c r="O715" s="4">
        <f t="shared" si="202"/>
        <v>0</v>
      </c>
      <c r="P715" s="4">
        <f t="shared" si="203"/>
        <v>0</v>
      </c>
      <c r="Q715" s="4">
        <f t="shared" si="204"/>
        <v>0</v>
      </c>
      <c r="R715" s="4">
        <f t="shared" si="205"/>
        <v>1148572.7999999998</v>
      </c>
      <c r="S715" s="4">
        <f t="shared" si="206"/>
        <v>1148572.7999999998</v>
      </c>
      <c r="T715" s="4">
        <f t="shared" si="207"/>
        <v>0</v>
      </c>
      <c r="U715" s="4">
        <f t="shared" si="208"/>
        <v>0</v>
      </c>
      <c r="V715" s="4">
        <f t="shared" si="209"/>
        <v>0</v>
      </c>
      <c r="W715" s="4">
        <f t="shared" si="210"/>
        <v>0</v>
      </c>
      <c r="X715" s="4">
        <f t="shared" si="211"/>
        <v>0</v>
      </c>
    </row>
    <row r="716" spans="1:24">
      <c r="A716" s="13">
        <v>6</v>
      </c>
      <c r="B716" s="2">
        <v>310003572</v>
      </c>
      <c r="C716" s="1" t="s">
        <v>210</v>
      </c>
      <c r="D716" s="1" t="s">
        <v>115</v>
      </c>
      <c r="E716" s="12">
        <f>_xlfn.IFNA(VLOOKUP($B716,'FST OMT'!$C:$Y,$A716,0),0)</f>
        <v>0</v>
      </c>
      <c r="F716" s="12">
        <f>_xlfn.IFNA(VLOOKUP($B716,'FST CV'!$C:$Y,$A716,0),0)</f>
        <v>3209</v>
      </c>
      <c r="G716" s="12">
        <f>_xlfn.IFNA(VLOOKUP($B716,'FST TT'!$C:$Y,$A716,0),0)</f>
        <v>500</v>
      </c>
      <c r="I716" s="4">
        <f>_xlfn.IFNA(VLOOKUP($B716,'FST OMT'!$C:$X,15,0),0)</f>
        <v>0</v>
      </c>
      <c r="J716" s="4">
        <f>_xlfn.IFNA(VLOOKUP($B716,'FST CV'!$C:$X,15,0),0)</f>
        <v>3209</v>
      </c>
      <c r="K716" s="4">
        <f>_xlfn.IFNA(VLOOKUP($B716,'FST TT'!$C:$X,15,0),0)</f>
        <v>400</v>
      </c>
      <c r="N716" s="34">
        <f>VLOOKUP(B716,Master_Item!B:I,8,0)</f>
        <v>8.3999999999999986</v>
      </c>
      <c r="O716" s="4">
        <f t="shared" si="202"/>
        <v>0</v>
      </c>
      <c r="P716" s="4">
        <f t="shared" si="203"/>
        <v>26955.599999999995</v>
      </c>
      <c r="Q716" s="4">
        <f t="shared" si="204"/>
        <v>4199.9999999999991</v>
      </c>
      <c r="R716" s="4">
        <f t="shared" si="205"/>
        <v>0</v>
      </c>
      <c r="S716" s="4">
        <f t="shared" si="206"/>
        <v>31155.599999999995</v>
      </c>
      <c r="T716" s="4">
        <f t="shared" si="207"/>
        <v>0</v>
      </c>
      <c r="U716" s="4">
        <f t="shared" si="208"/>
        <v>26955.599999999995</v>
      </c>
      <c r="V716" s="4">
        <f t="shared" si="209"/>
        <v>3359.9999999999995</v>
      </c>
      <c r="W716" s="4">
        <f t="shared" si="210"/>
        <v>0</v>
      </c>
      <c r="X716" s="4">
        <f t="shared" si="211"/>
        <v>30315.599999999995</v>
      </c>
    </row>
    <row r="717" spans="1:24">
      <c r="A717" s="13">
        <v>7</v>
      </c>
      <c r="B717" s="2">
        <v>310003572</v>
      </c>
      <c r="C717" s="1" t="s">
        <v>210</v>
      </c>
      <c r="D717" s="1" t="s">
        <v>116</v>
      </c>
      <c r="E717" s="12">
        <f>_xlfn.IFNA(VLOOKUP($B717,'FST OMT'!$C:$Y,$A717,0),0)</f>
        <v>0</v>
      </c>
      <c r="F717" s="12">
        <f>_xlfn.IFNA(VLOOKUP($B717,'FST CV'!$C:$Y,$A717,0),0)</f>
        <v>6131</v>
      </c>
      <c r="G717" s="12">
        <f>_xlfn.IFNA(VLOOKUP($B717,'FST TT'!$C:$Y,$A717,0),0)</f>
        <v>0</v>
      </c>
      <c r="I717" s="4">
        <f>_xlfn.IFNA(VLOOKUP($B717,'FST OMT'!$C:$X,16,0),0)</f>
        <v>0</v>
      </c>
      <c r="J717" s="4">
        <f>_xlfn.IFNA(VLOOKUP($B717,'FST CV'!$C:$X,16,0),0)</f>
        <v>6131</v>
      </c>
      <c r="K717" s="4">
        <f>_xlfn.IFNA(VLOOKUP($B717,'FST TT'!$C:$X,16,0),0)</f>
        <v>0</v>
      </c>
      <c r="N717" s="34">
        <f>VLOOKUP(B717,Master_Item!B:I,8,0)</f>
        <v>8.3999999999999986</v>
      </c>
      <c r="O717" s="4">
        <f t="shared" si="202"/>
        <v>0</v>
      </c>
      <c r="P717" s="4">
        <f t="shared" si="203"/>
        <v>51500.399999999994</v>
      </c>
      <c r="Q717" s="4">
        <f t="shared" si="204"/>
        <v>0</v>
      </c>
      <c r="R717" s="4">
        <f t="shared" si="205"/>
        <v>0</v>
      </c>
      <c r="S717" s="4">
        <f t="shared" si="206"/>
        <v>51500.399999999994</v>
      </c>
      <c r="T717" s="4">
        <f t="shared" si="207"/>
        <v>0</v>
      </c>
      <c r="U717" s="4">
        <f t="shared" si="208"/>
        <v>51500.399999999994</v>
      </c>
      <c r="V717" s="4">
        <f t="shared" si="209"/>
        <v>0</v>
      </c>
      <c r="W717" s="4">
        <f t="shared" si="210"/>
        <v>0</v>
      </c>
      <c r="X717" s="4">
        <f t="shared" si="211"/>
        <v>51500.399999999994</v>
      </c>
    </row>
    <row r="718" spans="1:24">
      <c r="A718" s="13">
        <v>8</v>
      </c>
      <c r="B718" s="2">
        <v>310003572</v>
      </c>
      <c r="C718" s="1" t="s">
        <v>210</v>
      </c>
      <c r="D718" s="1" t="s">
        <v>117</v>
      </c>
      <c r="E718" s="12">
        <f>_xlfn.IFNA(VLOOKUP($B718,'FST OMT'!$C:$Y,$A718,0),0)</f>
        <v>0</v>
      </c>
      <c r="F718" s="12">
        <f>_xlfn.IFNA(VLOOKUP($B718,'FST CV'!$C:$Y,$A718,0),0)</f>
        <v>11870</v>
      </c>
      <c r="G718" s="12">
        <f>_xlfn.IFNA(VLOOKUP($B718,'FST TT'!$C:$Y,$A718,0),0)</f>
        <v>6950</v>
      </c>
      <c r="I718" s="4">
        <f>_xlfn.IFNA(VLOOKUP($B718,'FST OMT'!$C:$X,17,0),0)</f>
        <v>0</v>
      </c>
      <c r="J718" s="4">
        <f>_xlfn.IFNA(VLOOKUP($B718,'FST CV'!$C:$X,17,0),0)</f>
        <v>11870</v>
      </c>
      <c r="K718" s="4">
        <f>_xlfn.IFNA(VLOOKUP($B718,'FST TT'!$C:$X,17,0),0)</f>
        <v>7630</v>
      </c>
      <c r="N718" s="34">
        <f>VLOOKUP(B718,Master_Item!B:I,8,0)</f>
        <v>8.3999999999999986</v>
      </c>
      <c r="O718" s="4">
        <f t="shared" si="202"/>
        <v>0</v>
      </c>
      <c r="P718" s="4">
        <f t="shared" si="203"/>
        <v>99707.999999999985</v>
      </c>
      <c r="Q718" s="4">
        <f t="shared" si="204"/>
        <v>58379.999999999993</v>
      </c>
      <c r="R718" s="4">
        <f t="shared" si="205"/>
        <v>0</v>
      </c>
      <c r="S718" s="4">
        <f t="shared" si="206"/>
        <v>158087.99999999997</v>
      </c>
      <c r="T718" s="4">
        <f t="shared" si="207"/>
        <v>0</v>
      </c>
      <c r="U718" s="4">
        <f t="shared" si="208"/>
        <v>99707.999999999985</v>
      </c>
      <c r="V718" s="4">
        <f t="shared" si="209"/>
        <v>64091.999999999993</v>
      </c>
      <c r="W718" s="4">
        <f t="shared" si="210"/>
        <v>0</v>
      </c>
      <c r="X718" s="4">
        <f t="shared" si="211"/>
        <v>163799.99999999997</v>
      </c>
    </row>
    <row r="719" spans="1:24">
      <c r="A719" s="13">
        <v>9</v>
      </c>
      <c r="B719" s="2">
        <v>310003572</v>
      </c>
      <c r="C719" s="1" t="s">
        <v>210</v>
      </c>
      <c r="D719" s="1" t="s">
        <v>118</v>
      </c>
      <c r="E719" s="12">
        <f>_xlfn.IFNA(VLOOKUP($B719,'FST OMT'!$C:$Y,$A719,0),0)</f>
        <v>0</v>
      </c>
      <c r="F719" s="12">
        <f>_xlfn.IFNA(VLOOKUP($B719,'FST CV'!$C:$Y,$A719,0),0)</f>
        <v>11178</v>
      </c>
      <c r="G719" s="12">
        <f>_xlfn.IFNA(VLOOKUP($B719,'FST TT'!$C:$Y,$A719,0),0)</f>
        <v>295</v>
      </c>
      <c r="I719" s="4">
        <f>_xlfn.IFNA(VLOOKUP($B719,'FST OMT'!$C:$X,18,0),0)</f>
        <v>0</v>
      </c>
      <c r="J719" s="4">
        <f>_xlfn.IFNA(VLOOKUP($B719,'FST CV'!$C:$X,18,0),0)</f>
        <v>11178</v>
      </c>
      <c r="K719" s="4">
        <f>_xlfn.IFNA(VLOOKUP($B719,'FST TT'!$C:$X,18,0),0)</f>
        <v>1485</v>
      </c>
      <c r="N719" s="34">
        <f>VLOOKUP(B719,Master_Item!B:I,8,0)</f>
        <v>8.3999999999999986</v>
      </c>
      <c r="O719" s="4">
        <f t="shared" si="202"/>
        <v>0</v>
      </c>
      <c r="P719" s="4">
        <f t="shared" si="203"/>
        <v>93895.199999999983</v>
      </c>
      <c r="Q719" s="4">
        <f t="shared" si="204"/>
        <v>2477.9999999999995</v>
      </c>
      <c r="R719" s="4">
        <f t="shared" si="205"/>
        <v>0</v>
      </c>
      <c r="S719" s="4">
        <f t="shared" si="206"/>
        <v>96373.199999999983</v>
      </c>
      <c r="T719" s="4">
        <f t="shared" si="207"/>
        <v>0</v>
      </c>
      <c r="U719" s="4">
        <f t="shared" si="208"/>
        <v>93895.199999999983</v>
      </c>
      <c r="V719" s="4">
        <f t="shared" si="209"/>
        <v>12473.999999999998</v>
      </c>
      <c r="W719" s="4">
        <f t="shared" si="210"/>
        <v>0</v>
      </c>
      <c r="X719" s="4">
        <f t="shared" si="211"/>
        <v>106369.19999999998</v>
      </c>
    </row>
    <row r="720" spans="1:24">
      <c r="A720" s="13">
        <v>10</v>
      </c>
      <c r="B720" s="2">
        <v>310003572</v>
      </c>
      <c r="C720" s="1" t="s">
        <v>210</v>
      </c>
      <c r="D720" s="1" t="s">
        <v>119</v>
      </c>
      <c r="E720" s="12">
        <f>_xlfn.IFNA(VLOOKUP($B720,'FST OMT'!$C:$Y,$A720,0),0)</f>
        <v>0</v>
      </c>
      <c r="F720" s="12">
        <f>_xlfn.IFNA(VLOOKUP($B720,'FST CV'!$C:$Y,$A720,0),0)</f>
        <v>12054</v>
      </c>
      <c r="G720" s="12">
        <f>_xlfn.IFNA(VLOOKUP($B720,'FST TT'!$C:$Y,$A720,0),0)</f>
        <v>2055</v>
      </c>
      <c r="I720" s="4">
        <f>_xlfn.IFNA(VLOOKUP($B720,'FST OMT'!$C:$X,19,0),0)</f>
        <v>0</v>
      </c>
      <c r="J720" s="4">
        <f>_xlfn.IFNA(VLOOKUP($B720,'FST CV'!$C:$X,19,0),0)</f>
        <v>12054</v>
      </c>
      <c r="K720" s="4">
        <f>_xlfn.IFNA(VLOOKUP($B720,'FST TT'!$C:$X,19,0),0)</f>
        <v>2145</v>
      </c>
      <c r="N720" s="34">
        <f>VLOOKUP(B720,Master_Item!B:I,8,0)</f>
        <v>8.3999999999999986</v>
      </c>
      <c r="O720" s="4">
        <f t="shared" si="202"/>
        <v>0</v>
      </c>
      <c r="P720" s="4">
        <f t="shared" si="203"/>
        <v>101253.59999999998</v>
      </c>
      <c r="Q720" s="4">
        <f t="shared" si="204"/>
        <v>17261.999999999996</v>
      </c>
      <c r="R720" s="4">
        <f t="shared" si="205"/>
        <v>0</v>
      </c>
      <c r="S720" s="4">
        <f t="shared" si="206"/>
        <v>118515.59999999998</v>
      </c>
      <c r="T720" s="4">
        <f t="shared" si="207"/>
        <v>0</v>
      </c>
      <c r="U720" s="4">
        <f t="shared" si="208"/>
        <v>101253.59999999998</v>
      </c>
      <c r="V720" s="4">
        <f t="shared" si="209"/>
        <v>18017.999999999996</v>
      </c>
      <c r="W720" s="4">
        <f t="shared" si="210"/>
        <v>0</v>
      </c>
      <c r="X720" s="4">
        <f t="shared" si="211"/>
        <v>119271.59999999998</v>
      </c>
    </row>
    <row r="721" spans="1:24">
      <c r="A721" s="13">
        <v>11</v>
      </c>
      <c r="B721" s="2">
        <v>310003572</v>
      </c>
      <c r="C721" s="1" t="s">
        <v>210</v>
      </c>
      <c r="D721" s="1" t="s">
        <v>120</v>
      </c>
      <c r="E721" s="12">
        <f>_xlfn.IFNA(VLOOKUP($B721,'FST OMT'!$C:$Y,$A721,0),0)</f>
        <v>0</v>
      </c>
      <c r="F721" s="12">
        <f>_xlfn.IFNA(VLOOKUP($B721,'FST CV'!$C:$Y,$A721,0),0)</f>
        <v>8404</v>
      </c>
      <c r="G721" s="12">
        <f>_xlfn.IFNA(VLOOKUP($B721,'FST TT'!$C:$Y,$A721,0),0)</f>
        <v>0</v>
      </c>
      <c r="I721" s="4">
        <f>_xlfn.IFNA(VLOOKUP($B721,'FST OMT'!$C:$X,20,0),0)</f>
        <v>0</v>
      </c>
      <c r="J721" s="4">
        <f>_xlfn.IFNA(VLOOKUP($B721,'FST CV'!$C:$X,20,0),0)</f>
        <v>8404</v>
      </c>
      <c r="K721" s="4">
        <f>_xlfn.IFNA(VLOOKUP($B721,'FST TT'!$C:$X,20,0),0)</f>
        <v>0</v>
      </c>
      <c r="N721" s="34">
        <f>VLOOKUP(B721,Master_Item!B:I,8,0)</f>
        <v>8.3999999999999986</v>
      </c>
      <c r="O721" s="4">
        <f t="shared" si="202"/>
        <v>0</v>
      </c>
      <c r="P721" s="4">
        <f t="shared" si="203"/>
        <v>70593.599999999991</v>
      </c>
      <c r="Q721" s="4">
        <f t="shared" si="204"/>
        <v>0</v>
      </c>
      <c r="R721" s="4">
        <f t="shared" si="205"/>
        <v>0</v>
      </c>
      <c r="S721" s="4">
        <f t="shared" si="206"/>
        <v>70593.599999999991</v>
      </c>
      <c r="T721" s="4">
        <f t="shared" si="207"/>
        <v>0</v>
      </c>
      <c r="U721" s="4">
        <f t="shared" si="208"/>
        <v>70593.599999999991</v>
      </c>
      <c r="V721" s="4">
        <f t="shared" si="209"/>
        <v>0</v>
      </c>
      <c r="W721" s="4">
        <f t="shared" si="210"/>
        <v>0</v>
      </c>
      <c r="X721" s="4">
        <f t="shared" si="211"/>
        <v>70593.599999999991</v>
      </c>
    </row>
    <row r="722" spans="1:24">
      <c r="A722" s="13">
        <v>12</v>
      </c>
      <c r="B722" s="2">
        <v>310003572</v>
      </c>
      <c r="C722" s="1" t="s">
        <v>210</v>
      </c>
      <c r="D722" s="1" t="s">
        <v>121</v>
      </c>
      <c r="E722" s="12">
        <f>_xlfn.IFNA(VLOOKUP($B722,'FST OMT'!$C:$Y,$A722,0),0)</f>
        <v>0</v>
      </c>
      <c r="F722" s="12">
        <f>_xlfn.IFNA(VLOOKUP($B722,'FST CV'!$C:$Y,$A722,0),0)</f>
        <v>5678</v>
      </c>
      <c r="G722" s="12">
        <f>_xlfn.IFNA(VLOOKUP($B722,'FST TT'!$C:$Y,$A722,0),0)</f>
        <v>1395</v>
      </c>
      <c r="I722" s="4">
        <f>_xlfn.IFNA(VLOOKUP($B722,'FST OMT'!$C:$X,21,0),0)</f>
        <v>0</v>
      </c>
      <c r="J722" s="4">
        <f>_xlfn.IFNA(VLOOKUP($B722,'FST CV'!$C:$X,21,0),0)</f>
        <v>5678</v>
      </c>
      <c r="K722" s="4">
        <f>_xlfn.IFNA(VLOOKUP($B722,'FST TT'!$C:$X,21,0),0)</f>
        <v>1395</v>
      </c>
      <c r="N722" s="34">
        <f>VLOOKUP(B722,Master_Item!B:I,8,0)</f>
        <v>8.3999999999999986</v>
      </c>
      <c r="O722" s="4">
        <f t="shared" si="202"/>
        <v>0</v>
      </c>
      <c r="P722" s="4">
        <f t="shared" si="203"/>
        <v>47695.19999999999</v>
      </c>
      <c r="Q722" s="4">
        <f t="shared" si="204"/>
        <v>11717.999999999998</v>
      </c>
      <c r="R722" s="4">
        <f t="shared" si="205"/>
        <v>0</v>
      </c>
      <c r="S722" s="4">
        <f t="shared" si="206"/>
        <v>59413.19999999999</v>
      </c>
      <c r="T722" s="4">
        <f t="shared" si="207"/>
        <v>0</v>
      </c>
      <c r="U722" s="4">
        <f t="shared" si="208"/>
        <v>47695.19999999999</v>
      </c>
      <c r="V722" s="4">
        <f t="shared" si="209"/>
        <v>11717.999999999998</v>
      </c>
      <c r="W722" s="4">
        <f t="shared" si="210"/>
        <v>0</v>
      </c>
      <c r="X722" s="4">
        <f t="shared" si="211"/>
        <v>59413.19999999999</v>
      </c>
    </row>
    <row r="723" spans="1:24">
      <c r="A723" s="13">
        <v>13</v>
      </c>
      <c r="B723" s="2">
        <v>310003572</v>
      </c>
      <c r="C723" s="1" t="s">
        <v>210</v>
      </c>
      <c r="D723" s="1" t="s">
        <v>122</v>
      </c>
      <c r="E723" s="12">
        <f>_xlfn.IFNA(VLOOKUP($B723,'FST OMT'!$C:$Y,$A723,0),0)</f>
        <v>0</v>
      </c>
      <c r="F723" s="12">
        <f>_xlfn.IFNA(VLOOKUP($B723,'FST CV'!$C:$Y,$A723,0),0)</f>
        <v>9475</v>
      </c>
      <c r="G723" s="12">
        <f>_xlfn.IFNA(VLOOKUP($B723,'FST TT'!$C:$Y,$A723,0),0)</f>
        <v>3700</v>
      </c>
      <c r="I723" s="4">
        <f>_xlfn.IFNA(VLOOKUP($B723,'FST OMT'!$C:$X,22,0),0)</f>
        <v>0</v>
      </c>
      <c r="J723" s="4">
        <f>_xlfn.IFNA(VLOOKUP($B723,'FST CV'!$C:$X,22,0),0)</f>
        <v>9475</v>
      </c>
      <c r="K723" s="4">
        <f>_xlfn.IFNA(VLOOKUP($B723,'FST TT'!$C:$X,22,0),0)</f>
        <v>3700</v>
      </c>
      <c r="N723" s="34">
        <f>VLOOKUP(B723,Master_Item!B:I,8,0)</f>
        <v>8.3999999999999986</v>
      </c>
      <c r="O723" s="4">
        <f t="shared" si="202"/>
        <v>0</v>
      </c>
      <c r="P723" s="4">
        <f t="shared" si="203"/>
        <v>79589.999999999985</v>
      </c>
      <c r="Q723" s="4">
        <f t="shared" si="204"/>
        <v>31079.999999999996</v>
      </c>
      <c r="R723" s="4">
        <f t="shared" si="205"/>
        <v>0</v>
      </c>
      <c r="S723" s="4">
        <f t="shared" si="206"/>
        <v>110669.99999999999</v>
      </c>
      <c r="T723" s="4">
        <f t="shared" si="207"/>
        <v>0</v>
      </c>
      <c r="U723" s="4">
        <f t="shared" si="208"/>
        <v>79589.999999999985</v>
      </c>
      <c r="V723" s="4">
        <f t="shared" si="209"/>
        <v>31079.999999999996</v>
      </c>
      <c r="W723" s="4">
        <f t="shared" si="210"/>
        <v>0</v>
      </c>
      <c r="X723" s="4">
        <f t="shared" si="211"/>
        <v>110669.99999999999</v>
      </c>
    </row>
    <row r="724" spans="1:24">
      <c r="A724" s="13">
        <v>11</v>
      </c>
      <c r="B724" s="2">
        <v>310003572</v>
      </c>
      <c r="C724" s="1" t="s">
        <v>210</v>
      </c>
      <c r="D724" s="1" t="s">
        <v>123</v>
      </c>
      <c r="H724" s="4">
        <f>_xlfn.IFNA(VLOOKUP(B724,'FST MT'!A:M,$A724,0),0)</f>
        <v>0</v>
      </c>
      <c r="I724" s="1"/>
      <c r="J724" s="1"/>
      <c r="K724" s="1"/>
      <c r="L724" s="4">
        <f>_xlfn.IFNA(VLOOKUP(B724,'FST MT'!C:BP,66,0),0)</f>
        <v>0</v>
      </c>
      <c r="N724" s="34">
        <f>VLOOKUP(B724,Master_Item!B:I,8,0)</f>
        <v>8.3999999999999986</v>
      </c>
      <c r="O724" s="4">
        <f t="shared" si="202"/>
        <v>0</v>
      </c>
      <c r="P724" s="4">
        <f t="shared" si="203"/>
        <v>0</v>
      </c>
      <c r="Q724" s="4">
        <f t="shared" si="204"/>
        <v>0</v>
      </c>
      <c r="R724" s="4">
        <f t="shared" si="205"/>
        <v>0</v>
      </c>
      <c r="S724" s="4">
        <f t="shared" si="206"/>
        <v>0</v>
      </c>
      <c r="T724" s="4">
        <f t="shared" si="207"/>
        <v>0</v>
      </c>
      <c r="U724" s="4">
        <f t="shared" si="208"/>
        <v>0</v>
      </c>
      <c r="V724" s="4">
        <f t="shared" si="209"/>
        <v>0</v>
      </c>
      <c r="W724" s="4">
        <f t="shared" si="210"/>
        <v>0</v>
      </c>
      <c r="X724" s="4">
        <f t="shared" si="211"/>
        <v>0</v>
      </c>
    </row>
    <row r="725" spans="1:24">
      <c r="A725" s="13">
        <v>6</v>
      </c>
      <c r="B725" s="2">
        <v>310003573</v>
      </c>
      <c r="C725" s="1" t="s">
        <v>211</v>
      </c>
      <c r="D725" s="1" t="s">
        <v>115</v>
      </c>
      <c r="E725" s="12">
        <f>_xlfn.IFNA(VLOOKUP($B725,'FST OMT'!$C:$Y,$A725,0),0)</f>
        <v>0</v>
      </c>
      <c r="F725" s="12">
        <f>_xlfn.IFNA(VLOOKUP($B725,'FST CV'!$C:$Y,$A725,0),0)</f>
        <v>0</v>
      </c>
      <c r="G725" s="12">
        <f>_xlfn.IFNA(VLOOKUP($B725,'FST TT'!$C:$Y,$A725,0),0)</f>
        <v>0</v>
      </c>
      <c r="I725" s="4">
        <f>_xlfn.IFNA(VLOOKUP($B725,'FST OMT'!$C:$X,15,0),0)</f>
        <v>0</v>
      </c>
      <c r="J725" s="4">
        <f>_xlfn.IFNA(VLOOKUP($B725,'FST CV'!$C:$X,15,0),0)</f>
        <v>0</v>
      </c>
      <c r="K725" s="4">
        <f>_xlfn.IFNA(VLOOKUP($B725,'FST TT'!$C:$X,15,0),0)</f>
        <v>0</v>
      </c>
      <c r="N725" s="34">
        <f>VLOOKUP(B725,Master_Item!B:I,8,0)</f>
        <v>8.3999999999999986</v>
      </c>
      <c r="O725" s="4">
        <f t="shared" si="202"/>
        <v>0</v>
      </c>
      <c r="P725" s="4">
        <f t="shared" si="203"/>
        <v>0</v>
      </c>
      <c r="Q725" s="4">
        <f t="shared" si="204"/>
        <v>0</v>
      </c>
      <c r="R725" s="4">
        <f t="shared" si="205"/>
        <v>0</v>
      </c>
      <c r="S725" s="4">
        <f t="shared" si="206"/>
        <v>0</v>
      </c>
      <c r="T725" s="4">
        <f t="shared" si="207"/>
        <v>0</v>
      </c>
      <c r="U725" s="4">
        <f t="shared" si="208"/>
        <v>0</v>
      </c>
      <c r="V725" s="4">
        <f t="shared" si="209"/>
        <v>0</v>
      </c>
      <c r="W725" s="4">
        <f t="shared" si="210"/>
        <v>0</v>
      </c>
      <c r="X725" s="4">
        <f t="shared" si="211"/>
        <v>0</v>
      </c>
    </row>
    <row r="726" spans="1:24">
      <c r="A726" s="13">
        <v>7</v>
      </c>
      <c r="B726" s="2">
        <v>310003573</v>
      </c>
      <c r="C726" s="1" t="s">
        <v>211</v>
      </c>
      <c r="D726" s="1" t="s">
        <v>116</v>
      </c>
      <c r="E726" s="12">
        <f>_xlfn.IFNA(VLOOKUP($B726,'FST OMT'!$C:$Y,$A726,0),0)</f>
        <v>3614</v>
      </c>
      <c r="F726" s="12">
        <f>_xlfn.IFNA(VLOOKUP($B726,'FST CV'!$C:$Y,$A726,0),0)</f>
        <v>0</v>
      </c>
      <c r="G726" s="12">
        <f>_xlfn.IFNA(VLOOKUP($B726,'FST TT'!$C:$Y,$A726,0),0)</f>
        <v>0</v>
      </c>
      <c r="I726" s="4">
        <f>_xlfn.IFNA(VLOOKUP($B726,'FST OMT'!$C:$X,16,0),0)</f>
        <v>5114</v>
      </c>
      <c r="J726" s="4">
        <f>_xlfn.IFNA(VLOOKUP($B726,'FST CV'!$C:$X,16,0),0)</f>
        <v>0</v>
      </c>
      <c r="K726" s="4">
        <f>_xlfn.IFNA(VLOOKUP($B726,'FST TT'!$C:$X,16,0),0)</f>
        <v>0</v>
      </c>
      <c r="N726" s="34">
        <f>VLOOKUP(B726,Master_Item!B:I,8,0)</f>
        <v>8.3999999999999986</v>
      </c>
      <c r="O726" s="4">
        <f t="shared" si="202"/>
        <v>30357.599999999995</v>
      </c>
      <c r="P726" s="4">
        <f t="shared" si="203"/>
        <v>0</v>
      </c>
      <c r="Q726" s="4">
        <f t="shared" si="204"/>
        <v>0</v>
      </c>
      <c r="R726" s="4">
        <f t="shared" si="205"/>
        <v>0</v>
      </c>
      <c r="S726" s="4">
        <f t="shared" si="206"/>
        <v>30357.599999999995</v>
      </c>
      <c r="T726" s="4">
        <f t="shared" si="207"/>
        <v>42957.599999999991</v>
      </c>
      <c r="U726" s="4">
        <f t="shared" si="208"/>
        <v>0</v>
      </c>
      <c r="V726" s="4">
        <f t="shared" si="209"/>
        <v>0</v>
      </c>
      <c r="W726" s="4">
        <f t="shared" si="210"/>
        <v>0</v>
      </c>
      <c r="X726" s="4">
        <f t="shared" si="211"/>
        <v>42957.599999999991</v>
      </c>
    </row>
    <row r="727" spans="1:24">
      <c r="A727" s="13">
        <v>8</v>
      </c>
      <c r="B727" s="2">
        <v>310003573</v>
      </c>
      <c r="C727" s="1" t="s">
        <v>211</v>
      </c>
      <c r="D727" s="1" t="s">
        <v>117</v>
      </c>
      <c r="E727" s="12">
        <f>_xlfn.IFNA(VLOOKUP($B727,'FST OMT'!$C:$Y,$A727,0),0)</f>
        <v>5400</v>
      </c>
      <c r="F727" s="12">
        <f>_xlfn.IFNA(VLOOKUP($B727,'FST CV'!$C:$Y,$A727,0),0)</f>
        <v>0</v>
      </c>
      <c r="G727" s="12">
        <f>_xlfn.IFNA(VLOOKUP($B727,'FST TT'!$C:$Y,$A727,0),0)</f>
        <v>0</v>
      </c>
      <c r="I727" s="4">
        <f>_xlfn.IFNA(VLOOKUP($B727,'FST OMT'!$C:$X,17,0),0)</f>
        <v>4786</v>
      </c>
      <c r="J727" s="4">
        <f>_xlfn.IFNA(VLOOKUP($B727,'FST CV'!$C:$X,17,0),0)</f>
        <v>0</v>
      </c>
      <c r="K727" s="4">
        <f>_xlfn.IFNA(VLOOKUP($B727,'FST TT'!$C:$X,17,0),0)</f>
        <v>0</v>
      </c>
      <c r="N727" s="34">
        <f>VLOOKUP(B727,Master_Item!B:I,8,0)</f>
        <v>8.3999999999999986</v>
      </c>
      <c r="O727" s="4">
        <f t="shared" si="202"/>
        <v>45359.999999999993</v>
      </c>
      <c r="P727" s="4">
        <f t="shared" si="203"/>
        <v>0</v>
      </c>
      <c r="Q727" s="4">
        <f t="shared" si="204"/>
        <v>0</v>
      </c>
      <c r="R727" s="4">
        <f t="shared" si="205"/>
        <v>0</v>
      </c>
      <c r="S727" s="4">
        <f t="shared" si="206"/>
        <v>45359.999999999993</v>
      </c>
      <c r="T727" s="4">
        <f t="shared" si="207"/>
        <v>40202.399999999994</v>
      </c>
      <c r="U727" s="4">
        <f t="shared" si="208"/>
        <v>0</v>
      </c>
      <c r="V727" s="4">
        <f t="shared" si="209"/>
        <v>0</v>
      </c>
      <c r="W727" s="4">
        <f t="shared" si="210"/>
        <v>0</v>
      </c>
      <c r="X727" s="4">
        <f t="shared" si="211"/>
        <v>40202.399999999994</v>
      </c>
    </row>
    <row r="728" spans="1:24">
      <c r="A728" s="13">
        <v>9</v>
      </c>
      <c r="B728" s="2">
        <v>310003573</v>
      </c>
      <c r="C728" s="1" t="s">
        <v>211</v>
      </c>
      <c r="D728" s="1" t="s">
        <v>118</v>
      </c>
      <c r="E728" s="12">
        <f>_xlfn.IFNA(VLOOKUP($B728,'FST OMT'!$C:$Y,$A728,0),0)</f>
        <v>6183</v>
      </c>
      <c r="F728" s="12">
        <f>_xlfn.IFNA(VLOOKUP($B728,'FST CV'!$C:$Y,$A728,0),0)</f>
        <v>0</v>
      </c>
      <c r="G728" s="12">
        <f>_xlfn.IFNA(VLOOKUP($B728,'FST TT'!$C:$Y,$A728,0),0)</f>
        <v>0</v>
      </c>
      <c r="I728" s="4">
        <f>_xlfn.IFNA(VLOOKUP($B728,'FST OMT'!$C:$X,18,0),0)</f>
        <v>3957</v>
      </c>
      <c r="J728" s="4">
        <f>_xlfn.IFNA(VLOOKUP($B728,'FST CV'!$C:$X,18,0),0)</f>
        <v>0</v>
      </c>
      <c r="K728" s="4">
        <f>_xlfn.IFNA(VLOOKUP($B728,'FST TT'!$C:$X,18,0),0)</f>
        <v>0</v>
      </c>
      <c r="N728" s="34">
        <f>VLOOKUP(B728,Master_Item!B:I,8,0)</f>
        <v>8.3999999999999986</v>
      </c>
      <c r="O728" s="4">
        <f t="shared" si="202"/>
        <v>51937.19999999999</v>
      </c>
      <c r="P728" s="4">
        <f t="shared" si="203"/>
        <v>0</v>
      </c>
      <c r="Q728" s="4">
        <f t="shared" si="204"/>
        <v>0</v>
      </c>
      <c r="R728" s="4">
        <f t="shared" si="205"/>
        <v>0</v>
      </c>
      <c r="S728" s="4">
        <f t="shared" si="206"/>
        <v>51937.19999999999</v>
      </c>
      <c r="T728" s="4">
        <f t="shared" si="207"/>
        <v>33238.799999999996</v>
      </c>
      <c r="U728" s="4">
        <f t="shared" si="208"/>
        <v>0</v>
      </c>
      <c r="V728" s="4">
        <f t="shared" si="209"/>
        <v>0</v>
      </c>
      <c r="W728" s="4">
        <f t="shared" si="210"/>
        <v>0</v>
      </c>
      <c r="X728" s="4">
        <f t="shared" si="211"/>
        <v>33238.799999999996</v>
      </c>
    </row>
    <row r="729" spans="1:24">
      <c r="A729" s="13">
        <v>10</v>
      </c>
      <c r="B729" s="2">
        <v>310003573</v>
      </c>
      <c r="C729" s="1" t="s">
        <v>211</v>
      </c>
      <c r="D729" s="1" t="s">
        <v>119</v>
      </c>
      <c r="E729" s="12">
        <f>_xlfn.IFNA(VLOOKUP($B729,'FST OMT'!$C:$Y,$A729,0),0)</f>
        <v>3037</v>
      </c>
      <c r="F729" s="12">
        <f>_xlfn.IFNA(VLOOKUP($B729,'FST CV'!$C:$Y,$A729,0),0)</f>
        <v>0</v>
      </c>
      <c r="G729" s="12">
        <f>_xlfn.IFNA(VLOOKUP($B729,'FST TT'!$C:$Y,$A729,0),0)</f>
        <v>0</v>
      </c>
      <c r="I729" s="4">
        <f>_xlfn.IFNA(VLOOKUP($B729,'FST OMT'!$C:$X,19,0),0)</f>
        <v>1550</v>
      </c>
      <c r="J729" s="4">
        <f>_xlfn.IFNA(VLOOKUP($B729,'FST CV'!$C:$X,19,0),0)</f>
        <v>0</v>
      </c>
      <c r="K729" s="4">
        <f>_xlfn.IFNA(VLOOKUP($B729,'FST TT'!$C:$X,19,0),0)</f>
        <v>0</v>
      </c>
      <c r="N729" s="34">
        <f>VLOOKUP(B729,Master_Item!B:I,8,0)</f>
        <v>8.3999999999999986</v>
      </c>
      <c r="O729" s="4">
        <f t="shared" si="202"/>
        <v>25510.799999999996</v>
      </c>
      <c r="P729" s="4">
        <f t="shared" si="203"/>
        <v>0</v>
      </c>
      <c r="Q729" s="4">
        <f t="shared" si="204"/>
        <v>0</v>
      </c>
      <c r="R729" s="4">
        <f t="shared" si="205"/>
        <v>0</v>
      </c>
      <c r="S729" s="4">
        <f t="shared" si="206"/>
        <v>25510.799999999996</v>
      </c>
      <c r="T729" s="4">
        <f t="shared" si="207"/>
        <v>13019.999999999998</v>
      </c>
      <c r="U729" s="4">
        <f t="shared" si="208"/>
        <v>0</v>
      </c>
      <c r="V729" s="4">
        <f t="shared" si="209"/>
        <v>0</v>
      </c>
      <c r="W729" s="4">
        <f t="shared" si="210"/>
        <v>0</v>
      </c>
      <c r="X729" s="4">
        <f t="shared" si="211"/>
        <v>13019.999999999998</v>
      </c>
    </row>
    <row r="730" spans="1:24">
      <c r="A730" s="13">
        <v>11</v>
      </c>
      <c r="B730" s="2">
        <v>310003573</v>
      </c>
      <c r="C730" s="1" t="s">
        <v>211</v>
      </c>
      <c r="D730" s="1" t="s">
        <v>120</v>
      </c>
      <c r="E730" s="12">
        <f>_xlfn.IFNA(VLOOKUP($B730,'FST OMT'!$C:$Y,$A730,0),0)</f>
        <v>3698</v>
      </c>
      <c r="F730" s="12">
        <f>_xlfn.IFNA(VLOOKUP($B730,'FST CV'!$C:$Y,$A730,0),0)</f>
        <v>0</v>
      </c>
      <c r="G730" s="12">
        <f>_xlfn.IFNA(VLOOKUP($B730,'FST TT'!$C:$Y,$A730,0),0)</f>
        <v>0</v>
      </c>
      <c r="I730" s="4">
        <f>_xlfn.IFNA(VLOOKUP($B730,'FST OMT'!$C:$X,20,0),0)</f>
        <v>2586</v>
      </c>
      <c r="J730" s="4">
        <f>_xlfn.IFNA(VLOOKUP($B730,'FST CV'!$C:$X,20,0),0)</f>
        <v>0</v>
      </c>
      <c r="K730" s="4">
        <f>_xlfn.IFNA(VLOOKUP($B730,'FST TT'!$C:$X,20,0),0)</f>
        <v>0</v>
      </c>
      <c r="N730" s="34">
        <f>VLOOKUP(B730,Master_Item!B:I,8,0)</f>
        <v>8.3999999999999986</v>
      </c>
      <c r="O730" s="4">
        <f t="shared" si="202"/>
        <v>31063.199999999993</v>
      </c>
      <c r="P730" s="4">
        <f t="shared" si="203"/>
        <v>0</v>
      </c>
      <c r="Q730" s="4">
        <f t="shared" si="204"/>
        <v>0</v>
      </c>
      <c r="R730" s="4">
        <f t="shared" si="205"/>
        <v>0</v>
      </c>
      <c r="S730" s="4">
        <f t="shared" si="206"/>
        <v>31063.199999999993</v>
      </c>
      <c r="T730" s="4">
        <f t="shared" si="207"/>
        <v>21722.399999999998</v>
      </c>
      <c r="U730" s="4">
        <f t="shared" si="208"/>
        <v>0</v>
      </c>
      <c r="V730" s="4">
        <f t="shared" si="209"/>
        <v>0</v>
      </c>
      <c r="W730" s="4">
        <f t="shared" si="210"/>
        <v>0</v>
      </c>
      <c r="X730" s="4">
        <f t="shared" si="211"/>
        <v>21722.399999999998</v>
      </c>
    </row>
    <row r="731" spans="1:24">
      <c r="A731" s="13">
        <v>12</v>
      </c>
      <c r="B731" s="2">
        <v>310003573</v>
      </c>
      <c r="C731" s="1" t="s">
        <v>211</v>
      </c>
      <c r="D731" s="1" t="s">
        <v>121</v>
      </c>
      <c r="E731" s="12">
        <f>_xlfn.IFNA(VLOOKUP($B731,'FST OMT'!$C:$Y,$A731,0),0)</f>
        <v>1362</v>
      </c>
      <c r="F731" s="12">
        <f>_xlfn.IFNA(VLOOKUP($B731,'FST CV'!$C:$Y,$A731,0),0)</f>
        <v>0</v>
      </c>
      <c r="G731" s="12">
        <f>_xlfn.IFNA(VLOOKUP($B731,'FST TT'!$C:$Y,$A731,0),0)</f>
        <v>0</v>
      </c>
      <c r="I731" s="4">
        <f>_xlfn.IFNA(VLOOKUP($B731,'FST OMT'!$C:$X,21,0),0)</f>
        <v>2610</v>
      </c>
      <c r="J731" s="4">
        <f>_xlfn.IFNA(VLOOKUP($B731,'FST CV'!$C:$X,21,0),0)</f>
        <v>0</v>
      </c>
      <c r="K731" s="4">
        <f>_xlfn.IFNA(VLOOKUP($B731,'FST TT'!$C:$X,21,0),0)</f>
        <v>0</v>
      </c>
      <c r="N731" s="34">
        <f>VLOOKUP(B731,Master_Item!B:I,8,0)</f>
        <v>8.3999999999999986</v>
      </c>
      <c r="O731" s="4">
        <f t="shared" si="202"/>
        <v>11440.799999999997</v>
      </c>
      <c r="P731" s="4">
        <f t="shared" si="203"/>
        <v>0</v>
      </c>
      <c r="Q731" s="4">
        <f t="shared" si="204"/>
        <v>0</v>
      </c>
      <c r="R731" s="4">
        <f t="shared" si="205"/>
        <v>0</v>
      </c>
      <c r="S731" s="4">
        <f t="shared" si="206"/>
        <v>11440.799999999997</v>
      </c>
      <c r="T731" s="4">
        <f t="shared" si="207"/>
        <v>21923.999999999996</v>
      </c>
      <c r="U731" s="4">
        <f t="shared" si="208"/>
        <v>0</v>
      </c>
      <c r="V731" s="4">
        <f t="shared" si="209"/>
        <v>0</v>
      </c>
      <c r="W731" s="4">
        <f t="shared" si="210"/>
        <v>0</v>
      </c>
      <c r="X731" s="4">
        <f t="shared" si="211"/>
        <v>21923.999999999996</v>
      </c>
    </row>
    <row r="732" spans="1:24">
      <c r="A732" s="13">
        <v>13</v>
      </c>
      <c r="B732" s="2">
        <v>310003573</v>
      </c>
      <c r="C732" s="1" t="s">
        <v>211</v>
      </c>
      <c r="D732" s="1" t="s">
        <v>122</v>
      </c>
      <c r="E732" s="12">
        <f>_xlfn.IFNA(VLOOKUP($B732,'FST OMT'!$C:$Y,$A732,0),0)</f>
        <v>12944</v>
      </c>
      <c r="F732" s="12">
        <f>_xlfn.IFNA(VLOOKUP($B732,'FST CV'!$C:$Y,$A732,0),0)</f>
        <v>0</v>
      </c>
      <c r="G732" s="12">
        <f>_xlfn.IFNA(VLOOKUP($B732,'FST TT'!$C:$Y,$A732,0),0)</f>
        <v>0</v>
      </c>
      <c r="I732" s="4">
        <f>_xlfn.IFNA(VLOOKUP($B732,'FST OMT'!$C:$X,22,0),0)</f>
        <v>13225</v>
      </c>
      <c r="J732" s="4">
        <f>_xlfn.IFNA(VLOOKUP($B732,'FST CV'!$C:$X,22,0),0)</f>
        <v>0</v>
      </c>
      <c r="K732" s="4">
        <f>_xlfn.IFNA(VLOOKUP($B732,'FST TT'!$C:$X,22,0),0)</f>
        <v>0</v>
      </c>
      <c r="N732" s="34">
        <f>VLOOKUP(B732,Master_Item!B:I,8,0)</f>
        <v>8.3999999999999986</v>
      </c>
      <c r="O732" s="4">
        <f t="shared" si="202"/>
        <v>108729.59999999998</v>
      </c>
      <c r="P732" s="4">
        <f t="shared" si="203"/>
        <v>0</v>
      </c>
      <c r="Q732" s="4">
        <f t="shared" si="204"/>
        <v>0</v>
      </c>
      <c r="R732" s="4">
        <f t="shared" si="205"/>
        <v>0</v>
      </c>
      <c r="S732" s="4">
        <f t="shared" si="206"/>
        <v>108729.59999999998</v>
      </c>
      <c r="T732" s="4">
        <f t="shared" si="207"/>
        <v>111089.99999999999</v>
      </c>
      <c r="U732" s="4">
        <f t="shared" si="208"/>
        <v>0</v>
      </c>
      <c r="V732" s="4">
        <f t="shared" si="209"/>
        <v>0</v>
      </c>
      <c r="W732" s="4">
        <f t="shared" si="210"/>
        <v>0</v>
      </c>
      <c r="X732" s="4">
        <f t="shared" si="211"/>
        <v>111089.99999999999</v>
      </c>
    </row>
    <row r="733" spans="1:24">
      <c r="A733" s="13">
        <v>11</v>
      </c>
      <c r="B733" s="2">
        <v>310003573</v>
      </c>
      <c r="C733" s="1" t="s">
        <v>211</v>
      </c>
      <c r="D733" s="1" t="s">
        <v>123</v>
      </c>
      <c r="H733" s="4">
        <f>_xlfn.IFNA(VLOOKUP(B733,'FST MT'!A:M,$A733,0),0)</f>
        <v>43050</v>
      </c>
      <c r="I733" s="1"/>
      <c r="J733" s="1"/>
      <c r="K733" s="1"/>
      <c r="L733" s="4">
        <f>_xlfn.IFNA(VLOOKUP(B733,'FST MT'!C:BP,66,0),0)</f>
        <v>0</v>
      </c>
      <c r="N733" s="34">
        <f>VLOOKUP(B733,Master_Item!B:I,8,0)</f>
        <v>8.3999999999999986</v>
      </c>
      <c r="O733" s="4">
        <f t="shared" si="202"/>
        <v>0</v>
      </c>
      <c r="P733" s="4">
        <f t="shared" si="203"/>
        <v>0</v>
      </c>
      <c r="Q733" s="4">
        <f t="shared" si="204"/>
        <v>0</v>
      </c>
      <c r="R733" s="4">
        <f t="shared" si="205"/>
        <v>361619.99999999994</v>
      </c>
      <c r="S733" s="4">
        <f t="shared" si="206"/>
        <v>361619.99999999994</v>
      </c>
      <c r="T733" s="4">
        <f t="shared" si="207"/>
        <v>0</v>
      </c>
      <c r="U733" s="4">
        <f t="shared" si="208"/>
        <v>0</v>
      </c>
      <c r="V733" s="4">
        <f t="shared" si="209"/>
        <v>0</v>
      </c>
      <c r="W733" s="4">
        <f t="shared" si="210"/>
        <v>0</v>
      </c>
      <c r="X733" s="4">
        <f t="shared" si="211"/>
        <v>0</v>
      </c>
    </row>
    <row r="734" spans="1:24">
      <c r="A734" s="13">
        <v>6</v>
      </c>
      <c r="B734" s="2">
        <v>310003574</v>
      </c>
      <c r="C734" s="1" t="s">
        <v>212</v>
      </c>
      <c r="D734" s="1" t="s">
        <v>115</v>
      </c>
      <c r="E734" s="12">
        <f>_xlfn.IFNA(VLOOKUP($B734,'FST OMT'!$C:$Y,$A734,0),0)</f>
        <v>0</v>
      </c>
      <c r="F734" s="12">
        <f>_xlfn.IFNA(VLOOKUP($B734,'FST CV'!$C:$Y,$A734,0),0)</f>
        <v>0</v>
      </c>
      <c r="G734" s="12">
        <f>_xlfn.IFNA(VLOOKUP($B734,'FST TT'!$C:$Y,$A734,0),0)</f>
        <v>0</v>
      </c>
      <c r="I734" s="4">
        <f>_xlfn.IFNA(VLOOKUP($B734,'FST OMT'!$C:$X,15,0),0)</f>
        <v>0</v>
      </c>
      <c r="J734" s="4">
        <f>_xlfn.IFNA(VLOOKUP($B734,'FST CV'!$C:$X,15,0),0)</f>
        <v>0</v>
      </c>
      <c r="K734" s="4">
        <f>_xlfn.IFNA(VLOOKUP($B734,'FST TT'!$C:$X,15,0),0)</f>
        <v>0</v>
      </c>
      <c r="N734" s="34">
        <f>VLOOKUP(B734,Master_Item!B:I,8,0)</f>
        <v>9.1199999999999992</v>
      </c>
      <c r="O734" s="4">
        <f t="shared" si="202"/>
        <v>0</v>
      </c>
      <c r="P734" s="4">
        <f t="shared" si="203"/>
        <v>0</v>
      </c>
      <c r="Q734" s="4">
        <f t="shared" si="204"/>
        <v>0</v>
      </c>
      <c r="R734" s="4">
        <f t="shared" si="205"/>
        <v>0</v>
      </c>
      <c r="S734" s="4">
        <f t="shared" si="206"/>
        <v>0</v>
      </c>
      <c r="T734" s="4">
        <f t="shared" si="207"/>
        <v>0</v>
      </c>
      <c r="U734" s="4">
        <f t="shared" si="208"/>
        <v>0</v>
      </c>
      <c r="V734" s="4">
        <f t="shared" si="209"/>
        <v>0</v>
      </c>
      <c r="W734" s="4">
        <f t="shared" si="210"/>
        <v>0</v>
      </c>
      <c r="X734" s="4">
        <f t="shared" si="211"/>
        <v>0</v>
      </c>
    </row>
    <row r="735" spans="1:24">
      <c r="A735" s="13">
        <v>7</v>
      </c>
      <c r="B735" s="2">
        <v>310003574</v>
      </c>
      <c r="C735" s="1" t="s">
        <v>212</v>
      </c>
      <c r="D735" s="1" t="s">
        <v>116</v>
      </c>
      <c r="E735" s="12">
        <f>_xlfn.IFNA(VLOOKUP($B735,'FST OMT'!$C:$Y,$A735,0),0)</f>
        <v>0</v>
      </c>
      <c r="F735" s="12">
        <f>_xlfn.IFNA(VLOOKUP($B735,'FST CV'!$C:$Y,$A735,0),0)</f>
        <v>0</v>
      </c>
      <c r="G735" s="12">
        <f>_xlfn.IFNA(VLOOKUP($B735,'FST TT'!$C:$Y,$A735,0),0)</f>
        <v>0</v>
      </c>
      <c r="I735" s="4">
        <f>_xlfn.IFNA(VLOOKUP($B735,'FST OMT'!$C:$X,16,0),0)</f>
        <v>0</v>
      </c>
      <c r="J735" s="4">
        <f>_xlfn.IFNA(VLOOKUP($B735,'FST CV'!$C:$X,16,0),0)</f>
        <v>0</v>
      </c>
      <c r="K735" s="4">
        <f>_xlfn.IFNA(VLOOKUP($B735,'FST TT'!$C:$X,16,0),0)</f>
        <v>0</v>
      </c>
      <c r="N735" s="34">
        <f>VLOOKUP(B735,Master_Item!B:I,8,0)</f>
        <v>9.1199999999999992</v>
      </c>
      <c r="O735" s="4">
        <f t="shared" si="202"/>
        <v>0</v>
      </c>
      <c r="P735" s="4">
        <f t="shared" si="203"/>
        <v>0</v>
      </c>
      <c r="Q735" s="4">
        <f t="shared" si="204"/>
        <v>0</v>
      </c>
      <c r="R735" s="4">
        <f t="shared" si="205"/>
        <v>0</v>
      </c>
      <c r="S735" s="4">
        <f t="shared" si="206"/>
        <v>0</v>
      </c>
      <c r="T735" s="4">
        <f t="shared" si="207"/>
        <v>0</v>
      </c>
      <c r="U735" s="4">
        <f t="shared" si="208"/>
        <v>0</v>
      </c>
      <c r="V735" s="4">
        <f t="shared" si="209"/>
        <v>0</v>
      </c>
      <c r="W735" s="4">
        <f t="shared" si="210"/>
        <v>0</v>
      </c>
      <c r="X735" s="4">
        <f t="shared" si="211"/>
        <v>0</v>
      </c>
    </row>
    <row r="736" spans="1:24">
      <c r="A736" s="13">
        <v>8</v>
      </c>
      <c r="B736" s="2">
        <v>310003574</v>
      </c>
      <c r="C736" s="1" t="s">
        <v>212</v>
      </c>
      <c r="D736" s="1" t="s">
        <v>117</v>
      </c>
      <c r="E736" s="12">
        <f>_xlfn.IFNA(VLOOKUP($B736,'FST OMT'!$C:$Y,$A736,0),0)</f>
        <v>0</v>
      </c>
      <c r="F736" s="12">
        <f>_xlfn.IFNA(VLOOKUP($B736,'FST CV'!$C:$Y,$A736,0),0)</f>
        <v>0</v>
      </c>
      <c r="G736" s="12">
        <f>_xlfn.IFNA(VLOOKUP($B736,'FST TT'!$C:$Y,$A736,0),0)</f>
        <v>0</v>
      </c>
      <c r="I736" s="4">
        <f>_xlfn.IFNA(VLOOKUP($B736,'FST OMT'!$C:$X,17,0),0)</f>
        <v>0</v>
      </c>
      <c r="J736" s="4">
        <f>_xlfn.IFNA(VLOOKUP($B736,'FST CV'!$C:$X,17,0),0)</f>
        <v>0</v>
      </c>
      <c r="K736" s="4">
        <f>_xlfn.IFNA(VLOOKUP($B736,'FST TT'!$C:$X,17,0),0)</f>
        <v>0</v>
      </c>
      <c r="N736" s="34">
        <f>VLOOKUP(B736,Master_Item!B:I,8,0)</f>
        <v>9.1199999999999992</v>
      </c>
      <c r="O736" s="4">
        <f t="shared" si="202"/>
        <v>0</v>
      </c>
      <c r="P736" s="4">
        <f t="shared" si="203"/>
        <v>0</v>
      </c>
      <c r="Q736" s="4">
        <f t="shared" si="204"/>
        <v>0</v>
      </c>
      <c r="R736" s="4">
        <f t="shared" si="205"/>
        <v>0</v>
      </c>
      <c r="S736" s="4">
        <f t="shared" si="206"/>
        <v>0</v>
      </c>
      <c r="T736" s="4">
        <f t="shared" si="207"/>
        <v>0</v>
      </c>
      <c r="U736" s="4">
        <f t="shared" si="208"/>
        <v>0</v>
      </c>
      <c r="V736" s="4">
        <f t="shared" si="209"/>
        <v>0</v>
      </c>
      <c r="W736" s="4">
        <f t="shared" si="210"/>
        <v>0</v>
      </c>
      <c r="X736" s="4">
        <f t="shared" si="211"/>
        <v>0</v>
      </c>
    </row>
    <row r="737" spans="1:24">
      <c r="A737" s="13">
        <v>9</v>
      </c>
      <c r="B737" s="2">
        <v>310003574</v>
      </c>
      <c r="C737" s="1" t="s">
        <v>212</v>
      </c>
      <c r="D737" s="1" t="s">
        <v>118</v>
      </c>
      <c r="E737" s="12">
        <f>_xlfn.IFNA(VLOOKUP($B737,'FST OMT'!$C:$Y,$A737,0),0)</f>
        <v>0</v>
      </c>
      <c r="F737" s="12">
        <f>_xlfn.IFNA(VLOOKUP($B737,'FST CV'!$C:$Y,$A737,0),0)</f>
        <v>0</v>
      </c>
      <c r="G737" s="12">
        <f>_xlfn.IFNA(VLOOKUP($B737,'FST TT'!$C:$Y,$A737,0),0)</f>
        <v>0</v>
      </c>
      <c r="I737" s="4">
        <f>_xlfn.IFNA(VLOOKUP($B737,'FST OMT'!$C:$X,18,0),0)</f>
        <v>0</v>
      </c>
      <c r="J737" s="4">
        <f>_xlfn.IFNA(VLOOKUP($B737,'FST CV'!$C:$X,18,0),0)</f>
        <v>0</v>
      </c>
      <c r="K737" s="4">
        <f>_xlfn.IFNA(VLOOKUP($B737,'FST TT'!$C:$X,18,0),0)</f>
        <v>0</v>
      </c>
      <c r="N737" s="34">
        <f>VLOOKUP(B737,Master_Item!B:I,8,0)</f>
        <v>9.1199999999999992</v>
      </c>
      <c r="O737" s="4">
        <f t="shared" si="202"/>
        <v>0</v>
      </c>
      <c r="P737" s="4">
        <f t="shared" si="203"/>
        <v>0</v>
      </c>
      <c r="Q737" s="4">
        <f t="shared" si="204"/>
        <v>0</v>
      </c>
      <c r="R737" s="4">
        <f t="shared" si="205"/>
        <v>0</v>
      </c>
      <c r="S737" s="4">
        <f t="shared" si="206"/>
        <v>0</v>
      </c>
      <c r="T737" s="4">
        <f t="shared" si="207"/>
        <v>0</v>
      </c>
      <c r="U737" s="4">
        <f t="shared" si="208"/>
        <v>0</v>
      </c>
      <c r="V737" s="4">
        <f t="shared" si="209"/>
        <v>0</v>
      </c>
      <c r="W737" s="4">
        <f t="shared" si="210"/>
        <v>0</v>
      </c>
      <c r="X737" s="4">
        <f t="shared" si="211"/>
        <v>0</v>
      </c>
    </row>
    <row r="738" spans="1:24">
      <c r="A738" s="13">
        <v>10</v>
      </c>
      <c r="B738" s="2">
        <v>310003574</v>
      </c>
      <c r="C738" s="1" t="s">
        <v>212</v>
      </c>
      <c r="D738" s="1" t="s">
        <v>119</v>
      </c>
      <c r="E738" s="12">
        <f>_xlfn.IFNA(VLOOKUP($B738,'FST OMT'!$C:$Y,$A738,0),0)</f>
        <v>0</v>
      </c>
      <c r="F738" s="12">
        <f>_xlfn.IFNA(VLOOKUP($B738,'FST CV'!$C:$Y,$A738,0),0)</f>
        <v>0</v>
      </c>
      <c r="G738" s="12">
        <f>_xlfn.IFNA(VLOOKUP($B738,'FST TT'!$C:$Y,$A738,0),0)</f>
        <v>0</v>
      </c>
      <c r="I738" s="4">
        <f>_xlfn.IFNA(VLOOKUP($B738,'FST OMT'!$C:$X,19,0),0)</f>
        <v>0</v>
      </c>
      <c r="J738" s="4">
        <f>_xlfn.IFNA(VLOOKUP($B738,'FST CV'!$C:$X,19,0),0)</f>
        <v>0</v>
      </c>
      <c r="K738" s="4">
        <f>_xlfn.IFNA(VLOOKUP($B738,'FST TT'!$C:$X,19,0),0)</f>
        <v>0</v>
      </c>
      <c r="N738" s="34">
        <f>VLOOKUP(B738,Master_Item!B:I,8,0)</f>
        <v>9.1199999999999992</v>
      </c>
      <c r="O738" s="4">
        <f t="shared" si="202"/>
        <v>0</v>
      </c>
      <c r="P738" s="4">
        <f t="shared" si="203"/>
        <v>0</v>
      </c>
      <c r="Q738" s="4">
        <f t="shared" si="204"/>
        <v>0</v>
      </c>
      <c r="R738" s="4">
        <f t="shared" si="205"/>
        <v>0</v>
      </c>
      <c r="S738" s="4">
        <f t="shared" si="206"/>
        <v>0</v>
      </c>
      <c r="T738" s="4">
        <f t="shared" si="207"/>
        <v>0</v>
      </c>
      <c r="U738" s="4">
        <f t="shared" si="208"/>
        <v>0</v>
      </c>
      <c r="V738" s="4">
        <f t="shared" si="209"/>
        <v>0</v>
      </c>
      <c r="W738" s="4">
        <f t="shared" si="210"/>
        <v>0</v>
      </c>
      <c r="X738" s="4">
        <f t="shared" si="211"/>
        <v>0</v>
      </c>
    </row>
    <row r="739" spans="1:24">
      <c r="A739" s="13">
        <v>11</v>
      </c>
      <c r="B739" s="2">
        <v>310003574</v>
      </c>
      <c r="C739" s="1" t="s">
        <v>212</v>
      </c>
      <c r="D739" s="1" t="s">
        <v>120</v>
      </c>
      <c r="E739" s="12">
        <f>_xlfn.IFNA(VLOOKUP($B739,'FST OMT'!$C:$Y,$A739,0),0)</f>
        <v>0</v>
      </c>
      <c r="F739" s="12">
        <f>_xlfn.IFNA(VLOOKUP($B739,'FST CV'!$C:$Y,$A739,0),0)</f>
        <v>0</v>
      </c>
      <c r="G739" s="12">
        <f>_xlfn.IFNA(VLOOKUP($B739,'FST TT'!$C:$Y,$A739,0),0)</f>
        <v>0</v>
      </c>
      <c r="I739" s="4">
        <f>_xlfn.IFNA(VLOOKUP($B739,'FST OMT'!$C:$X,20,0),0)</f>
        <v>0</v>
      </c>
      <c r="J739" s="4">
        <f>_xlfn.IFNA(VLOOKUP($B739,'FST CV'!$C:$X,20,0),0)</f>
        <v>0</v>
      </c>
      <c r="K739" s="4">
        <f>_xlfn.IFNA(VLOOKUP($B739,'FST TT'!$C:$X,20,0),0)</f>
        <v>0</v>
      </c>
      <c r="N739" s="34">
        <f>VLOOKUP(B739,Master_Item!B:I,8,0)</f>
        <v>9.1199999999999992</v>
      </c>
      <c r="O739" s="4">
        <f t="shared" si="202"/>
        <v>0</v>
      </c>
      <c r="P739" s="4">
        <f t="shared" si="203"/>
        <v>0</v>
      </c>
      <c r="Q739" s="4">
        <f t="shared" si="204"/>
        <v>0</v>
      </c>
      <c r="R739" s="4">
        <f t="shared" si="205"/>
        <v>0</v>
      </c>
      <c r="S739" s="4">
        <f t="shared" si="206"/>
        <v>0</v>
      </c>
      <c r="T739" s="4">
        <f t="shared" si="207"/>
        <v>0</v>
      </c>
      <c r="U739" s="4">
        <f t="shared" si="208"/>
        <v>0</v>
      </c>
      <c r="V739" s="4">
        <f t="shared" si="209"/>
        <v>0</v>
      </c>
      <c r="W739" s="4">
        <f t="shared" si="210"/>
        <v>0</v>
      </c>
      <c r="X739" s="4">
        <f t="shared" si="211"/>
        <v>0</v>
      </c>
    </row>
    <row r="740" spans="1:24">
      <c r="A740" s="13">
        <v>12</v>
      </c>
      <c r="B740" s="2">
        <v>310003574</v>
      </c>
      <c r="C740" s="1" t="s">
        <v>212</v>
      </c>
      <c r="D740" s="1" t="s">
        <v>121</v>
      </c>
      <c r="E740" s="12">
        <f>_xlfn.IFNA(VLOOKUP($B740,'FST OMT'!$C:$Y,$A740,0),0)</f>
        <v>0</v>
      </c>
      <c r="F740" s="12">
        <f>_xlfn.IFNA(VLOOKUP($B740,'FST CV'!$C:$Y,$A740,0),0)</f>
        <v>0</v>
      </c>
      <c r="G740" s="12">
        <f>_xlfn.IFNA(VLOOKUP($B740,'FST TT'!$C:$Y,$A740,0),0)</f>
        <v>0</v>
      </c>
      <c r="I740" s="4">
        <f>_xlfn.IFNA(VLOOKUP($B740,'FST OMT'!$C:$X,21,0),0)</f>
        <v>0</v>
      </c>
      <c r="J740" s="4">
        <f>_xlfn.IFNA(VLOOKUP($B740,'FST CV'!$C:$X,21,0),0)</f>
        <v>0</v>
      </c>
      <c r="K740" s="4">
        <f>_xlfn.IFNA(VLOOKUP($B740,'FST TT'!$C:$X,21,0),0)</f>
        <v>0</v>
      </c>
      <c r="N740" s="34">
        <f>VLOOKUP(B740,Master_Item!B:I,8,0)</f>
        <v>9.1199999999999992</v>
      </c>
      <c r="O740" s="4">
        <f t="shared" si="202"/>
        <v>0</v>
      </c>
      <c r="P740" s="4">
        <f t="shared" si="203"/>
        <v>0</v>
      </c>
      <c r="Q740" s="4">
        <f t="shared" si="204"/>
        <v>0</v>
      </c>
      <c r="R740" s="4">
        <f t="shared" si="205"/>
        <v>0</v>
      </c>
      <c r="S740" s="4">
        <f t="shared" si="206"/>
        <v>0</v>
      </c>
      <c r="T740" s="4">
        <f t="shared" si="207"/>
        <v>0</v>
      </c>
      <c r="U740" s="4">
        <f t="shared" si="208"/>
        <v>0</v>
      </c>
      <c r="V740" s="4">
        <f t="shared" si="209"/>
        <v>0</v>
      </c>
      <c r="W740" s="4">
        <f t="shared" si="210"/>
        <v>0</v>
      </c>
      <c r="X740" s="4">
        <f t="shared" si="211"/>
        <v>0</v>
      </c>
    </row>
    <row r="741" spans="1:24">
      <c r="A741" s="13">
        <v>13</v>
      </c>
      <c r="B741" s="2">
        <v>310003574</v>
      </c>
      <c r="C741" s="1" t="s">
        <v>212</v>
      </c>
      <c r="D741" s="1" t="s">
        <v>122</v>
      </c>
      <c r="E741" s="12">
        <f>_xlfn.IFNA(VLOOKUP($B741,'FST OMT'!$C:$Y,$A741,0),0)</f>
        <v>0</v>
      </c>
      <c r="F741" s="12">
        <f>_xlfn.IFNA(VLOOKUP($B741,'FST CV'!$C:$Y,$A741,0),0)</f>
        <v>0</v>
      </c>
      <c r="G741" s="12">
        <f>_xlfn.IFNA(VLOOKUP($B741,'FST TT'!$C:$Y,$A741,0),0)</f>
        <v>0</v>
      </c>
      <c r="I741" s="4">
        <f>_xlfn.IFNA(VLOOKUP($B741,'FST OMT'!$C:$X,22,0),0)</f>
        <v>0</v>
      </c>
      <c r="J741" s="4">
        <f>_xlfn.IFNA(VLOOKUP($B741,'FST CV'!$C:$X,22,0),0)</f>
        <v>0</v>
      </c>
      <c r="K741" s="4">
        <f>_xlfn.IFNA(VLOOKUP($B741,'FST TT'!$C:$X,22,0),0)</f>
        <v>0</v>
      </c>
      <c r="N741" s="34">
        <f>VLOOKUP(B741,Master_Item!B:I,8,0)</f>
        <v>9.1199999999999992</v>
      </c>
      <c r="O741" s="4">
        <f t="shared" si="202"/>
        <v>0</v>
      </c>
      <c r="P741" s="4">
        <f t="shared" si="203"/>
        <v>0</v>
      </c>
      <c r="Q741" s="4">
        <f t="shared" si="204"/>
        <v>0</v>
      </c>
      <c r="R741" s="4">
        <f t="shared" si="205"/>
        <v>0</v>
      </c>
      <c r="S741" s="4">
        <f t="shared" si="206"/>
        <v>0</v>
      </c>
      <c r="T741" s="4">
        <f t="shared" si="207"/>
        <v>0</v>
      </c>
      <c r="U741" s="4">
        <f t="shared" si="208"/>
        <v>0</v>
      </c>
      <c r="V741" s="4">
        <f t="shared" si="209"/>
        <v>0</v>
      </c>
      <c r="W741" s="4">
        <f t="shared" si="210"/>
        <v>0</v>
      </c>
      <c r="X741" s="4">
        <f t="shared" si="211"/>
        <v>0</v>
      </c>
    </row>
    <row r="742" spans="1:24">
      <c r="A742" s="13">
        <v>11</v>
      </c>
      <c r="B742" s="2">
        <v>310003574</v>
      </c>
      <c r="C742" s="1" t="s">
        <v>212</v>
      </c>
      <c r="D742" s="1" t="s">
        <v>123</v>
      </c>
      <c r="H742" s="4">
        <f>_xlfn.IFNA(VLOOKUP(B742,'FST MT'!A:M,$A742,0),0)</f>
        <v>0</v>
      </c>
      <c r="I742" s="1"/>
      <c r="J742" s="1"/>
      <c r="K742" s="1"/>
      <c r="L742" s="4">
        <f>_xlfn.IFNA(VLOOKUP(B742,'FST MT'!C:BP,66,0),0)</f>
        <v>0</v>
      </c>
      <c r="N742" s="34">
        <f>VLOOKUP(B742,Master_Item!B:I,8,0)</f>
        <v>9.1199999999999992</v>
      </c>
      <c r="O742" s="4">
        <f t="shared" si="202"/>
        <v>0</v>
      </c>
      <c r="P742" s="4">
        <f t="shared" si="203"/>
        <v>0</v>
      </c>
      <c r="Q742" s="4">
        <f t="shared" si="204"/>
        <v>0</v>
      </c>
      <c r="R742" s="4">
        <f t="shared" si="205"/>
        <v>0</v>
      </c>
      <c r="S742" s="4">
        <f t="shared" si="206"/>
        <v>0</v>
      </c>
      <c r="T742" s="4">
        <f t="shared" si="207"/>
        <v>0</v>
      </c>
      <c r="U742" s="4">
        <f t="shared" si="208"/>
        <v>0</v>
      </c>
      <c r="V742" s="4">
        <f t="shared" si="209"/>
        <v>0</v>
      </c>
      <c r="W742" s="4">
        <f t="shared" si="210"/>
        <v>0</v>
      </c>
      <c r="X742" s="4">
        <f t="shared" si="211"/>
        <v>0</v>
      </c>
    </row>
    <row r="743" spans="1:24">
      <c r="A743" s="13">
        <v>6</v>
      </c>
      <c r="B743" s="2">
        <v>310003576</v>
      </c>
      <c r="C743" s="1" t="s">
        <v>213</v>
      </c>
      <c r="D743" s="1" t="s">
        <v>115</v>
      </c>
      <c r="E743" s="12">
        <f>_xlfn.IFNA(VLOOKUP($B743,'FST OMT'!$C:$Y,$A743,0),0)</f>
        <v>0</v>
      </c>
      <c r="F743" s="12">
        <f>_xlfn.IFNA(VLOOKUP($B743,'FST CV'!$C:$Y,$A743,0),0)</f>
        <v>0</v>
      </c>
      <c r="G743" s="12">
        <f>_xlfn.IFNA(VLOOKUP($B743,'FST TT'!$C:$Y,$A743,0),0)</f>
        <v>0</v>
      </c>
      <c r="I743" s="4">
        <f>_xlfn.IFNA(VLOOKUP($B743,'FST OMT'!$C:$X,15,0),0)</f>
        <v>0</v>
      </c>
      <c r="J743" s="4">
        <f>_xlfn.IFNA(VLOOKUP($B743,'FST CV'!$C:$X,15,0),0)</f>
        <v>0</v>
      </c>
      <c r="K743" s="4">
        <f>_xlfn.IFNA(VLOOKUP($B743,'FST TT'!$C:$X,15,0),0)</f>
        <v>0</v>
      </c>
      <c r="N743" s="34">
        <f>VLOOKUP(B743,Master_Item!B:I,8,0)</f>
        <v>8.3999999999999986</v>
      </c>
      <c r="O743" s="4">
        <f t="shared" si="202"/>
        <v>0</v>
      </c>
      <c r="P743" s="4">
        <f t="shared" si="203"/>
        <v>0</v>
      </c>
      <c r="Q743" s="4">
        <f t="shared" si="204"/>
        <v>0</v>
      </c>
      <c r="R743" s="4">
        <f t="shared" si="205"/>
        <v>0</v>
      </c>
      <c r="S743" s="4">
        <f t="shared" si="206"/>
        <v>0</v>
      </c>
      <c r="T743" s="4">
        <f t="shared" si="207"/>
        <v>0</v>
      </c>
      <c r="U743" s="4">
        <f t="shared" si="208"/>
        <v>0</v>
      </c>
      <c r="V743" s="4">
        <f t="shared" si="209"/>
        <v>0</v>
      </c>
      <c r="W743" s="4">
        <f t="shared" si="210"/>
        <v>0</v>
      </c>
      <c r="X743" s="4">
        <f t="shared" si="211"/>
        <v>0</v>
      </c>
    </row>
    <row r="744" spans="1:24">
      <c r="A744" s="13">
        <v>7</v>
      </c>
      <c r="B744" s="2">
        <v>310003576</v>
      </c>
      <c r="C744" s="1" t="s">
        <v>213</v>
      </c>
      <c r="D744" s="1" t="s">
        <v>116</v>
      </c>
      <c r="E744" s="12">
        <f>_xlfn.IFNA(VLOOKUP($B744,'FST OMT'!$C:$Y,$A744,0),0)</f>
        <v>0</v>
      </c>
      <c r="F744" s="12">
        <f>_xlfn.IFNA(VLOOKUP($B744,'FST CV'!$C:$Y,$A744,0),0)</f>
        <v>0</v>
      </c>
      <c r="G744" s="12">
        <f>_xlfn.IFNA(VLOOKUP($B744,'FST TT'!$C:$Y,$A744,0),0)</f>
        <v>0</v>
      </c>
      <c r="I744" s="4">
        <f>_xlfn.IFNA(VLOOKUP($B744,'FST OMT'!$C:$X,16,0),0)</f>
        <v>0</v>
      </c>
      <c r="J744" s="4">
        <f>_xlfn.IFNA(VLOOKUP($B744,'FST CV'!$C:$X,16,0),0)</f>
        <v>0</v>
      </c>
      <c r="K744" s="4">
        <f>_xlfn.IFNA(VLOOKUP($B744,'FST TT'!$C:$X,16,0),0)</f>
        <v>0</v>
      </c>
      <c r="N744" s="34">
        <f>VLOOKUP(B744,Master_Item!B:I,8,0)</f>
        <v>8.3999999999999986</v>
      </c>
      <c r="O744" s="4">
        <f t="shared" si="202"/>
        <v>0</v>
      </c>
      <c r="P744" s="4">
        <f t="shared" si="203"/>
        <v>0</v>
      </c>
      <c r="Q744" s="4">
        <f t="shared" si="204"/>
        <v>0</v>
      </c>
      <c r="R744" s="4">
        <f t="shared" si="205"/>
        <v>0</v>
      </c>
      <c r="S744" s="4">
        <f t="shared" si="206"/>
        <v>0</v>
      </c>
      <c r="T744" s="4">
        <f t="shared" si="207"/>
        <v>0</v>
      </c>
      <c r="U744" s="4">
        <f t="shared" si="208"/>
        <v>0</v>
      </c>
      <c r="V744" s="4">
        <f t="shared" si="209"/>
        <v>0</v>
      </c>
      <c r="W744" s="4">
        <f t="shared" si="210"/>
        <v>0</v>
      </c>
      <c r="X744" s="4">
        <f t="shared" si="211"/>
        <v>0</v>
      </c>
    </row>
    <row r="745" spans="1:24">
      <c r="A745" s="13">
        <v>8</v>
      </c>
      <c r="B745" s="2">
        <v>310003576</v>
      </c>
      <c r="C745" s="1" t="s">
        <v>213</v>
      </c>
      <c r="D745" s="1" t="s">
        <v>117</v>
      </c>
      <c r="E745" s="12">
        <f>_xlfn.IFNA(VLOOKUP($B745,'FST OMT'!$C:$Y,$A745,0),0)</f>
        <v>0</v>
      </c>
      <c r="F745" s="12">
        <f>_xlfn.IFNA(VLOOKUP($B745,'FST CV'!$C:$Y,$A745,0),0)</f>
        <v>0</v>
      </c>
      <c r="G745" s="12">
        <f>_xlfn.IFNA(VLOOKUP($B745,'FST TT'!$C:$Y,$A745,0),0)</f>
        <v>0</v>
      </c>
      <c r="I745" s="4">
        <f>_xlfn.IFNA(VLOOKUP($B745,'FST OMT'!$C:$X,17,0),0)</f>
        <v>0</v>
      </c>
      <c r="J745" s="4">
        <f>_xlfn.IFNA(VLOOKUP($B745,'FST CV'!$C:$X,17,0),0)</f>
        <v>0</v>
      </c>
      <c r="K745" s="4">
        <f>_xlfn.IFNA(VLOOKUP($B745,'FST TT'!$C:$X,17,0),0)</f>
        <v>0</v>
      </c>
      <c r="N745" s="34">
        <f>VLOOKUP(B745,Master_Item!B:I,8,0)</f>
        <v>8.3999999999999986</v>
      </c>
      <c r="O745" s="4">
        <f t="shared" si="202"/>
        <v>0</v>
      </c>
      <c r="P745" s="4">
        <f t="shared" si="203"/>
        <v>0</v>
      </c>
      <c r="Q745" s="4">
        <f t="shared" si="204"/>
        <v>0</v>
      </c>
      <c r="R745" s="4">
        <f t="shared" si="205"/>
        <v>0</v>
      </c>
      <c r="S745" s="4">
        <f t="shared" si="206"/>
        <v>0</v>
      </c>
      <c r="T745" s="4">
        <f t="shared" si="207"/>
        <v>0</v>
      </c>
      <c r="U745" s="4">
        <f t="shared" si="208"/>
        <v>0</v>
      </c>
      <c r="V745" s="4">
        <f t="shared" si="209"/>
        <v>0</v>
      </c>
      <c r="W745" s="4">
        <f t="shared" si="210"/>
        <v>0</v>
      </c>
      <c r="X745" s="4">
        <f t="shared" si="211"/>
        <v>0</v>
      </c>
    </row>
    <row r="746" spans="1:24">
      <c r="A746" s="13">
        <v>9</v>
      </c>
      <c r="B746" s="2">
        <v>310003576</v>
      </c>
      <c r="C746" s="1" t="s">
        <v>213</v>
      </c>
      <c r="D746" s="1" t="s">
        <v>118</v>
      </c>
      <c r="E746" s="12">
        <f>_xlfn.IFNA(VLOOKUP($B746,'FST OMT'!$C:$Y,$A746,0),0)</f>
        <v>0</v>
      </c>
      <c r="F746" s="12">
        <f>_xlfn.IFNA(VLOOKUP($B746,'FST CV'!$C:$Y,$A746,0),0)</f>
        <v>0</v>
      </c>
      <c r="G746" s="12">
        <f>_xlfn.IFNA(VLOOKUP($B746,'FST TT'!$C:$Y,$A746,0),0)</f>
        <v>0</v>
      </c>
      <c r="I746" s="4">
        <f>_xlfn.IFNA(VLOOKUP($B746,'FST OMT'!$C:$X,18,0),0)</f>
        <v>0</v>
      </c>
      <c r="J746" s="4">
        <f>_xlfn.IFNA(VLOOKUP($B746,'FST CV'!$C:$X,18,0),0)</f>
        <v>0</v>
      </c>
      <c r="K746" s="4">
        <f>_xlfn.IFNA(VLOOKUP($B746,'FST TT'!$C:$X,18,0),0)</f>
        <v>0</v>
      </c>
      <c r="N746" s="34">
        <f>VLOOKUP(B746,Master_Item!B:I,8,0)</f>
        <v>8.3999999999999986</v>
      </c>
      <c r="O746" s="4">
        <f t="shared" si="202"/>
        <v>0</v>
      </c>
      <c r="P746" s="4">
        <f t="shared" si="203"/>
        <v>0</v>
      </c>
      <c r="Q746" s="4">
        <f t="shared" si="204"/>
        <v>0</v>
      </c>
      <c r="R746" s="4">
        <f t="shared" si="205"/>
        <v>0</v>
      </c>
      <c r="S746" s="4">
        <f t="shared" si="206"/>
        <v>0</v>
      </c>
      <c r="T746" s="4">
        <f t="shared" si="207"/>
        <v>0</v>
      </c>
      <c r="U746" s="4">
        <f t="shared" si="208"/>
        <v>0</v>
      </c>
      <c r="V746" s="4">
        <f t="shared" si="209"/>
        <v>0</v>
      </c>
      <c r="W746" s="4">
        <f t="shared" si="210"/>
        <v>0</v>
      </c>
      <c r="X746" s="4">
        <f t="shared" si="211"/>
        <v>0</v>
      </c>
    </row>
    <row r="747" spans="1:24">
      <c r="A747" s="13">
        <v>10</v>
      </c>
      <c r="B747" s="2">
        <v>310003576</v>
      </c>
      <c r="C747" s="1" t="s">
        <v>213</v>
      </c>
      <c r="D747" s="1" t="s">
        <v>119</v>
      </c>
      <c r="E747" s="12">
        <f>_xlfn.IFNA(VLOOKUP($B747,'FST OMT'!$C:$Y,$A747,0),0)</f>
        <v>0</v>
      </c>
      <c r="F747" s="12">
        <f>_xlfn.IFNA(VLOOKUP($B747,'FST CV'!$C:$Y,$A747,0),0)</f>
        <v>0</v>
      </c>
      <c r="G747" s="12">
        <f>_xlfn.IFNA(VLOOKUP($B747,'FST TT'!$C:$Y,$A747,0),0)</f>
        <v>0</v>
      </c>
      <c r="I747" s="4">
        <f>_xlfn.IFNA(VLOOKUP($B747,'FST OMT'!$C:$X,19,0),0)</f>
        <v>0</v>
      </c>
      <c r="J747" s="4">
        <f>_xlfn.IFNA(VLOOKUP($B747,'FST CV'!$C:$X,19,0),0)</f>
        <v>0</v>
      </c>
      <c r="K747" s="4">
        <f>_xlfn.IFNA(VLOOKUP($B747,'FST TT'!$C:$X,19,0),0)</f>
        <v>0</v>
      </c>
      <c r="N747" s="34">
        <f>VLOOKUP(B747,Master_Item!B:I,8,0)</f>
        <v>8.3999999999999986</v>
      </c>
      <c r="O747" s="4">
        <f t="shared" si="202"/>
        <v>0</v>
      </c>
      <c r="P747" s="4">
        <f t="shared" si="203"/>
        <v>0</v>
      </c>
      <c r="Q747" s="4">
        <f t="shared" si="204"/>
        <v>0</v>
      </c>
      <c r="R747" s="4">
        <f t="shared" si="205"/>
        <v>0</v>
      </c>
      <c r="S747" s="4">
        <f t="shared" si="206"/>
        <v>0</v>
      </c>
      <c r="T747" s="4">
        <f t="shared" si="207"/>
        <v>0</v>
      </c>
      <c r="U747" s="4">
        <f t="shared" si="208"/>
        <v>0</v>
      </c>
      <c r="V747" s="4">
        <f t="shared" si="209"/>
        <v>0</v>
      </c>
      <c r="W747" s="4">
        <f t="shared" si="210"/>
        <v>0</v>
      </c>
      <c r="X747" s="4">
        <f t="shared" si="211"/>
        <v>0</v>
      </c>
    </row>
    <row r="748" spans="1:24">
      <c r="A748" s="13">
        <v>11</v>
      </c>
      <c r="B748" s="2">
        <v>310003576</v>
      </c>
      <c r="C748" s="1" t="s">
        <v>213</v>
      </c>
      <c r="D748" s="1" t="s">
        <v>120</v>
      </c>
      <c r="E748" s="12">
        <f>_xlfn.IFNA(VLOOKUP($B748,'FST OMT'!$C:$Y,$A748,0),0)</f>
        <v>0</v>
      </c>
      <c r="F748" s="12">
        <f>_xlfn.IFNA(VLOOKUP($B748,'FST CV'!$C:$Y,$A748,0),0)</f>
        <v>0</v>
      </c>
      <c r="G748" s="12">
        <f>_xlfn.IFNA(VLOOKUP($B748,'FST TT'!$C:$Y,$A748,0),0)</f>
        <v>0</v>
      </c>
      <c r="I748" s="4">
        <f>_xlfn.IFNA(VLOOKUP($B748,'FST OMT'!$C:$X,20,0),0)</f>
        <v>0</v>
      </c>
      <c r="J748" s="4">
        <f>_xlfn.IFNA(VLOOKUP($B748,'FST CV'!$C:$X,20,0),0)</f>
        <v>0</v>
      </c>
      <c r="K748" s="4">
        <f>_xlfn.IFNA(VLOOKUP($B748,'FST TT'!$C:$X,20,0),0)</f>
        <v>0</v>
      </c>
      <c r="N748" s="34">
        <f>VLOOKUP(B748,Master_Item!B:I,8,0)</f>
        <v>8.3999999999999986</v>
      </c>
      <c r="O748" s="4">
        <f t="shared" si="202"/>
        <v>0</v>
      </c>
      <c r="P748" s="4">
        <f t="shared" si="203"/>
        <v>0</v>
      </c>
      <c r="Q748" s="4">
        <f t="shared" si="204"/>
        <v>0</v>
      </c>
      <c r="R748" s="4">
        <f t="shared" si="205"/>
        <v>0</v>
      </c>
      <c r="S748" s="4">
        <f t="shared" si="206"/>
        <v>0</v>
      </c>
      <c r="T748" s="4">
        <f t="shared" si="207"/>
        <v>0</v>
      </c>
      <c r="U748" s="4">
        <f t="shared" si="208"/>
        <v>0</v>
      </c>
      <c r="V748" s="4">
        <f t="shared" si="209"/>
        <v>0</v>
      </c>
      <c r="W748" s="4">
        <f t="shared" si="210"/>
        <v>0</v>
      </c>
      <c r="X748" s="4">
        <f t="shared" si="211"/>
        <v>0</v>
      </c>
    </row>
    <row r="749" spans="1:24">
      <c r="A749" s="13">
        <v>12</v>
      </c>
      <c r="B749" s="2">
        <v>310003576</v>
      </c>
      <c r="C749" s="1" t="s">
        <v>213</v>
      </c>
      <c r="D749" s="1" t="s">
        <v>121</v>
      </c>
      <c r="E749" s="12">
        <f>_xlfn.IFNA(VLOOKUP($B749,'FST OMT'!$C:$Y,$A749,0),0)</f>
        <v>0</v>
      </c>
      <c r="F749" s="12">
        <f>_xlfn.IFNA(VLOOKUP($B749,'FST CV'!$C:$Y,$A749,0),0)</f>
        <v>0</v>
      </c>
      <c r="G749" s="12">
        <f>_xlfn.IFNA(VLOOKUP($B749,'FST TT'!$C:$Y,$A749,0),0)</f>
        <v>0</v>
      </c>
      <c r="I749" s="4">
        <f>_xlfn.IFNA(VLOOKUP($B749,'FST OMT'!$C:$X,21,0),0)</f>
        <v>0</v>
      </c>
      <c r="J749" s="4">
        <f>_xlfn.IFNA(VLOOKUP($B749,'FST CV'!$C:$X,21,0),0)</f>
        <v>0</v>
      </c>
      <c r="K749" s="4">
        <f>_xlfn.IFNA(VLOOKUP($B749,'FST TT'!$C:$X,21,0),0)</f>
        <v>0</v>
      </c>
      <c r="N749" s="34">
        <f>VLOOKUP(B749,Master_Item!B:I,8,0)</f>
        <v>8.3999999999999986</v>
      </c>
      <c r="O749" s="4">
        <f t="shared" si="202"/>
        <v>0</v>
      </c>
      <c r="P749" s="4">
        <f t="shared" si="203"/>
        <v>0</v>
      </c>
      <c r="Q749" s="4">
        <f t="shared" si="204"/>
        <v>0</v>
      </c>
      <c r="R749" s="4">
        <f t="shared" si="205"/>
        <v>0</v>
      </c>
      <c r="S749" s="4">
        <f t="shared" si="206"/>
        <v>0</v>
      </c>
      <c r="T749" s="4">
        <f t="shared" si="207"/>
        <v>0</v>
      </c>
      <c r="U749" s="4">
        <f t="shared" si="208"/>
        <v>0</v>
      </c>
      <c r="V749" s="4">
        <f t="shared" si="209"/>
        <v>0</v>
      </c>
      <c r="W749" s="4">
        <f t="shared" si="210"/>
        <v>0</v>
      </c>
      <c r="X749" s="4">
        <f t="shared" si="211"/>
        <v>0</v>
      </c>
    </row>
    <row r="750" spans="1:24">
      <c r="A750" s="13">
        <v>13</v>
      </c>
      <c r="B750" s="2">
        <v>310003576</v>
      </c>
      <c r="C750" s="1" t="s">
        <v>213</v>
      </c>
      <c r="D750" s="1" t="s">
        <v>122</v>
      </c>
      <c r="E750" s="12">
        <f>_xlfn.IFNA(VLOOKUP($B750,'FST OMT'!$C:$Y,$A750,0),0)</f>
        <v>0</v>
      </c>
      <c r="F750" s="12">
        <f>_xlfn.IFNA(VLOOKUP($B750,'FST CV'!$C:$Y,$A750,0),0)</f>
        <v>0</v>
      </c>
      <c r="G750" s="12">
        <f>_xlfn.IFNA(VLOOKUP($B750,'FST TT'!$C:$Y,$A750,0),0)</f>
        <v>0</v>
      </c>
      <c r="I750" s="4">
        <f>_xlfn.IFNA(VLOOKUP($B750,'FST OMT'!$C:$X,22,0),0)</f>
        <v>0</v>
      </c>
      <c r="J750" s="4">
        <f>_xlfn.IFNA(VLOOKUP($B750,'FST CV'!$C:$X,22,0),0)</f>
        <v>0</v>
      </c>
      <c r="K750" s="4">
        <f>_xlfn.IFNA(VLOOKUP($B750,'FST TT'!$C:$X,22,0),0)</f>
        <v>0</v>
      </c>
      <c r="N750" s="34">
        <f>VLOOKUP(B750,Master_Item!B:I,8,0)</f>
        <v>8.3999999999999986</v>
      </c>
      <c r="O750" s="4">
        <f t="shared" si="202"/>
        <v>0</v>
      </c>
      <c r="P750" s="4">
        <f t="shared" si="203"/>
        <v>0</v>
      </c>
      <c r="Q750" s="4">
        <f t="shared" si="204"/>
        <v>0</v>
      </c>
      <c r="R750" s="4">
        <f t="shared" si="205"/>
        <v>0</v>
      </c>
      <c r="S750" s="4">
        <f t="shared" si="206"/>
        <v>0</v>
      </c>
      <c r="T750" s="4">
        <f t="shared" si="207"/>
        <v>0</v>
      </c>
      <c r="U750" s="4">
        <f t="shared" si="208"/>
        <v>0</v>
      </c>
      <c r="V750" s="4">
        <f t="shared" si="209"/>
        <v>0</v>
      </c>
      <c r="W750" s="4">
        <f t="shared" si="210"/>
        <v>0</v>
      </c>
      <c r="X750" s="4">
        <f t="shared" si="211"/>
        <v>0</v>
      </c>
    </row>
    <row r="751" spans="1:24">
      <c r="A751" s="13">
        <v>11</v>
      </c>
      <c r="B751" s="2">
        <v>310003576</v>
      </c>
      <c r="C751" s="1" t="s">
        <v>213</v>
      </c>
      <c r="D751" s="1" t="s">
        <v>123</v>
      </c>
      <c r="H751" s="4">
        <f>_xlfn.IFNA(VLOOKUP(B751,'FST MT'!A:M,$A751,0),0)</f>
        <v>0</v>
      </c>
      <c r="I751" s="1"/>
      <c r="J751" s="1"/>
      <c r="K751" s="1"/>
      <c r="L751" s="4">
        <f>_xlfn.IFNA(VLOOKUP(B751,'FST MT'!C:BP,66,0),0)</f>
        <v>0</v>
      </c>
      <c r="N751" s="34">
        <f>VLOOKUP(B751,Master_Item!B:I,8,0)</f>
        <v>8.3999999999999986</v>
      </c>
      <c r="O751" s="4">
        <f t="shared" si="202"/>
        <v>0</v>
      </c>
      <c r="P751" s="4">
        <f t="shared" si="203"/>
        <v>0</v>
      </c>
      <c r="Q751" s="4">
        <f t="shared" si="204"/>
        <v>0</v>
      </c>
      <c r="R751" s="4">
        <f t="shared" si="205"/>
        <v>0</v>
      </c>
      <c r="S751" s="4">
        <f t="shared" si="206"/>
        <v>0</v>
      </c>
      <c r="T751" s="4">
        <f t="shared" si="207"/>
        <v>0</v>
      </c>
      <c r="U751" s="4">
        <f t="shared" si="208"/>
        <v>0</v>
      </c>
      <c r="V751" s="4">
        <f t="shared" si="209"/>
        <v>0</v>
      </c>
      <c r="W751" s="4">
        <f t="shared" si="210"/>
        <v>0</v>
      </c>
      <c r="X751" s="4">
        <f t="shared" si="211"/>
        <v>0</v>
      </c>
    </row>
    <row r="752" spans="1:24">
      <c r="A752" s="13">
        <v>6</v>
      </c>
      <c r="B752" s="2">
        <v>310002857</v>
      </c>
      <c r="C752" s="1" t="s">
        <v>258</v>
      </c>
      <c r="D752" s="1" t="s">
        <v>115</v>
      </c>
      <c r="E752" s="12">
        <f>_xlfn.IFNA(VLOOKUP($B752,'FST OMT'!$C:$Y,$A752,0),0)</f>
        <v>0</v>
      </c>
      <c r="F752" s="12">
        <f>_xlfn.IFNA(VLOOKUP($B752,'FST CV'!$C:$Y,$A752,0),0)</f>
        <v>73</v>
      </c>
      <c r="G752" s="12">
        <f>_xlfn.IFNA(VLOOKUP($B752,'FST TT'!$C:$Y,$A752,0),0)</f>
        <v>0</v>
      </c>
      <c r="I752" s="4">
        <f>_xlfn.IFNA(VLOOKUP($B752,'FST OMT'!$C:$X,15,0),0)</f>
        <v>0</v>
      </c>
      <c r="J752" s="4">
        <f>_xlfn.IFNA(VLOOKUP($B752,'FST CV'!$C:$X,15,0),0)</f>
        <v>73</v>
      </c>
      <c r="K752" s="4">
        <f>_xlfn.IFNA(VLOOKUP($B752,'FST TT'!$C:$X,15,0),0)</f>
        <v>0</v>
      </c>
      <c r="N752" s="34">
        <f>VLOOKUP(B752,Master_Item!B:I,8,0)</f>
        <v>6</v>
      </c>
      <c r="O752" s="4">
        <f t="shared" si="202"/>
        <v>0</v>
      </c>
      <c r="P752" s="4">
        <f t="shared" si="203"/>
        <v>438</v>
      </c>
      <c r="Q752" s="4">
        <f t="shared" si="204"/>
        <v>0</v>
      </c>
      <c r="R752" s="4">
        <f t="shared" si="205"/>
        <v>0</v>
      </c>
      <c r="S752" s="4">
        <f t="shared" si="206"/>
        <v>438</v>
      </c>
      <c r="T752" s="4">
        <f t="shared" si="207"/>
        <v>0</v>
      </c>
      <c r="U752" s="4">
        <f t="shared" si="208"/>
        <v>438</v>
      </c>
      <c r="V752" s="4">
        <f t="shared" si="209"/>
        <v>0</v>
      </c>
      <c r="W752" s="4">
        <f t="shared" si="210"/>
        <v>0</v>
      </c>
      <c r="X752" s="4">
        <f t="shared" si="211"/>
        <v>438</v>
      </c>
    </row>
    <row r="753" spans="1:24">
      <c r="A753" s="13">
        <v>7</v>
      </c>
      <c r="B753" s="2">
        <v>310002857</v>
      </c>
      <c r="C753" s="1" t="s">
        <v>258</v>
      </c>
      <c r="D753" s="1" t="s">
        <v>116</v>
      </c>
      <c r="E753" s="12">
        <f>_xlfn.IFNA(VLOOKUP($B753,'FST OMT'!$C:$Y,$A753,0),0)</f>
        <v>0</v>
      </c>
      <c r="F753" s="12">
        <f>_xlfn.IFNA(VLOOKUP($B753,'FST CV'!$C:$Y,$A753,0),0)</f>
        <v>0</v>
      </c>
      <c r="G753" s="12">
        <f>_xlfn.IFNA(VLOOKUP($B753,'FST TT'!$C:$Y,$A753,0),0)</f>
        <v>0</v>
      </c>
      <c r="I753" s="4">
        <f>_xlfn.IFNA(VLOOKUP($B753,'FST OMT'!$C:$X,16,0),0)</f>
        <v>0</v>
      </c>
      <c r="J753" s="4">
        <f>_xlfn.IFNA(VLOOKUP($B753,'FST CV'!$C:$X,16,0),0)</f>
        <v>0</v>
      </c>
      <c r="K753" s="4">
        <f>_xlfn.IFNA(VLOOKUP($B753,'FST TT'!$C:$X,16,0),0)</f>
        <v>0</v>
      </c>
      <c r="N753" s="34">
        <f>VLOOKUP(B753,Master_Item!B:I,8,0)</f>
        <v>6</v>
      </c>
      <c r="O753" s="4">
        <f t="shared" si="202"/>
        <v>0</v>
      </c>
      <c r="P753" s="4">
        <f t="shared" si="203"/>
        <v>0</v>
      </c>
      <c r="Q753" s="4">
        <f t="shared" si="204"/>
        <v>0</v>
      </c>
      <c r="R753" s="4">
        <f t="shared" si="205"/>
        <v>0</v>
      </c>
      <c r="S753" s="4">
        <f t="shared" si="206"/>
        <v>0</v>
      </c>
      <c r="T753" s="4">
        <f t="shared" si="207"/>
        <v>0</v>
      </c>
      <c r="U753" s="4">
        <f t="shared" si="208"/>
        <v>0</v>
      </c>
      <c r="V753" s="4">
        <f t="shared" si="209"/>
        <v>0</v>
      </c>
      <c r="W753" s="4">
        <f t="shared" si="210"/>
        <v>0</v>
      </c>
      <c r="X753" s="4">
        <f t="shared" si="211"/>
        <v>0</v>
      </c>
    </row>
    <row r="754" spans="1:24">
      <c r="A754" s="13">
        <v>8</v>
      </c>
      <c r="B754" s="2">
        <v>310002857</v>
      </c>
      <c r="C754" s="1" t="s">
        <v>258</v>
      </c>
      <c r="D754" s="1" t="s">
        <v>117</v>
      </c>
      <c r="E754" s="12">
        <f>_xlfn.IFNA(VLOOKUP($B754,'FST OMT'!$C:$Y,$A754,0),0)</f>
        <v>0</v>
      </c>
      <c r="F754" s="12">
        <f>_xlfn.IFNA(VLOOKUP($B754,'FST CV'!$C:$Y,$A754,0),0)</f>
        <v>0</v>
      </c>
      <c r="G754" s="12">
        <f>_xlfn.IFNA(VLOOKUP($B754,'FST TT'!$C:$Y,$A754,0),0)</f>
        <v>0</v>
      </c>
      <c r="I754" s="4">
        <f>_xlfn.IFNA(VLOOKUP($B754,'FST OMT'!$C:$X,17,0),0)</f>
        <v>0</v>
      </c>
      <c r="J754" s="4">
        <f>_xlfn.IFNA(VLOOKUP($B754,'FST CV'!$C:$X,17,0),0)</f>
        <v>0</v>
      </c>
      <c r="K754" s="4">
        <f>_xlfn.IFNA(VLOOKUP($B754,'FST TT'!$C:$X,17,0),0)</f>
        <v>0</v>
      </c>
      <c r="N754" s="34">
        <f>VLOOKUP(B754,Master_Item!B:I,8,0)</f>
        <v>6</v>
      </c>
      <c r="O754" s="4">
        <f t="shared" si="202"/>
        <v>0</v>
      </c>
      <c r="P754" s="4">
        <f t="shared" si="203"/>
        <v>0</v>
      </c>
      <c r="Q754" s="4">
        <f t="shared" si="204"/>
        <v>0</v>
      </c>
      <c r="R754" s="4">
        <f t="shared" si="205"/>
        <v>0</v>
      </c>
      <c r="S754" s="4">
        <f t="shared" si="206"/>
        <v>0</v>
      </c>
      <c r="T754" s="4">
        <f t="shared" si="207"/>
        <v>0</v>
      </c>
      <c r="U754" s="4">
        <f t="shared" si="208"/>
        <v>0</v>
      </c>
      <c r="V754" s="4">
        <f t="shared" si="209"/>
        <v>0</v>
      </c>
      <c r="W754" s="4">
        <f t="shared" si="210"/>
        <v>0</v>
      </c>
      <c r="X754" s="4">
        <f t="shared" si="211"/>
        <v>0</v>
      </c>
    </row>
    <row r="755" spans="1:24">
      <c r="A755" s="13">
        <v>9</v>
      </c>
      <c r="B755" s="2">
        <v>310002857</v>
      </c>
      <c r="C755" s="1" t="s">
        <v>258</v>
      </c>
      <c r="D755" s="1" t="s">
        <v>118</v>
      </c>
      <c r="E755" s="12">
        <f>_xlfn.IFNA(VLOOKUP($B755,'FST OMT'!$C:$Y,$A755,0),0)</f>
        <v>0</v>
      </c>
      <c r="F755" s="12">
        <f>_xlfn.IFNA(VLOOKUP($B755,'FST CV'!$C:$Y,$A755,0),0)</f>
        <v>0</v>
      </c>
      <c r="G755" s="12">
        <f>_xlfn.IFNA(VLOOKUP($B755,'FST TT'!$C:$Y,$A755,0),0)</f>
        <v>0</v>
      </c>
      <c r="I755" s="4">
        <f>_xlfn.IFNA(VLOOKUP($B755,'FST OMT'!$C:$X,18,0),0)</f>
        <v>0</v>
      </c>
      <c r="J755" s="4">
        <f>_xlfn.IFNA(VLOOKUP($B755,'FST CV'!$C:$X,18,0),0)</f>
        <v>0</v>
      </c>
      <c r="K755" s="4">
        <f>_xlfn.IFNA(VLOOKUP($B755,'FST TT'!$C:$X,18,0),0)</f>
        <v>0</v>
      </c>
      <c r="N755" s="34">
        <f>VLOOKUP(B755,Master_Item!B:I,8,0)</f>
        <v>6</v>
      </c>
      <c r="O755" s="4">
        <f t="shared" si="202"/>
        <v>0</v>
      </c>
      <c r="P755" s="4">
        <f t="shared" si="203"/>
        <v>0</v>
      </c>
      <c r="Q755" s="4">
        <f t="shared" si="204"/>
        <v>0</v>
      </c>
      <c r="R755" s="4">
        <f t="shared" si="205"/>
        <v>0</v>
      </c>
      <c r="S755" s="4">
        <f t="shared" si="206"/>
        <v>0</v>
      </c>
      <c r="T755" s="4">
        <f t="shared" si="207"/>
        <v>0</v>
      </c>
      <c r="U755" s="4">
        <f t="shared" si="208"/>
        <v>0</v>
      </c>
      <c r="V755" s="4">
        <f t="shared" si="209"/>
        <v>0</v>
      </c>
      <c r="W755" s="4">
        <f t="shared" si="210"/>
        <v>0</v>
      </c>
      <c r="X755" s="4">
        <f t="shared" si="211"/>
        <v>0</v>
      </c>
    </row>
    <row r="756" spans="1:24">
      <c r="A756" s="13">
        <v>10</v>
      </c>
      <c r="B756" s="2">
        <v>310002857</v>
      </c>
      <c r="C756" s="1" t="s">
        <v>258</v>
      </c>
      <c r="D756" s="1" t="s">
        <v>119</v>
      </c>
      <c r="E756" s="12">
        <f>_xlfn.IFNA(VLOOKUP($B756,'FST OMT'!$C:$Y,$A756,0),0)</f>
        <v>0</v>
      </c>
      <c r="F756" s="12">
        <f>_xlfn.IFNA(VLOOKUP($B756,'FST CV'!$C:$Y,$A756,0),0)</f>
        <v>3</v>
      </c>
      <c r="G756" s="12">
        <f>_xlfn.IFNA(VLOOKUP($B756,'FST TT'!$C:$Y,$A756,0),0)</f>
        <v>0</v>
      </c>
      <c r="I756" s="4">
        <f>_xlfn.IFNA(VLOOKUP($B756,'FST OMT'!$C:$X,19,0),0)</f>
        <v>0</v>
      </c>
      <c r="J756" s="4">
        <f>_xlfn.IFNA(VLOOKUP($B756,'FST CV'!$C:$X,19,0),0)</f>
        <v>3</v>
      </c>
      <c r="K756" s="4">
        <f>_xlfn.IFNA(VLOOKUP($B756,'FST TT'!$C:$X,19,0),0)</f>
        <v>0</v>
      </c>
      <c r="N756" s="34">
        <f>VLOOKUP(B756,Master_Item!B:I,8,0)</f>
        <v>6</v>
      </c>
      <c r="O756" s="4">
        <f t="shared" si="202"/>
        <v>0</v>
      </c>
      <c r="P756" s="4">
        <f t="shared" si="203"/>
        <v>18</v>
      </c>
      <c r="Q756" s="4">
        <f t="shared" si="204"/>
        <v>0</v>
      </c>
      <c r="R756" s="4">
        <f t="shared" si="205"/>
        <v>0</v>
      </c>
      <c r="S756" s="4">
        <f t="shared" si="206"/>
        <v>18</v>
      </c>
      <c r="T756" s="4">
        <f t="shared" si="207"/>
        <v>0</v>
      </c>
      <c r="U756" s="4">
        <f t="shared" si="208"/>
        <v>18</v>
      </c>
      <c r="V756" s="4">
        <f t="shared" si="209"/>
        <v>0</v>
      </c>
      <c r="W756" s="4">
        <f t="shared" si="210"/>
        <v>0</v>
      </c>
      <c r="X756" s="4">
        <f t="shared" si="211"/>
        <v>18</v>
      </c>
    </row>
    <row r="757" spans="1:24">
      <c r="A757" s="13">
        <v>11</v>
      </c>
      <c r="B757" s="2">
        <v>310002857</v>
      </c>
      <c r="C757" s="1" t="s">
        <v>258</v>
      </c>
      <c r="D757" s="1" t="s">
        <v>120</v>
      </c>
      <c r="E757" s="12">
        <f>_xlfn.IFNA(VLOOKUP($B757,'FST OMT'!$C:$Y,$A757,0),0)</f>
        <v>0</v>
      </c>
      <c r="F757" s="12">
        <f>_xlfn.IFNA(VLOOKUP($B757,'FST CV'!$C:$Y,$A757,0),0)</f>
        <v>5</v>
      </c>
      <c r="G757" s="12">
        <f>_xlfn.IFNA(VLOOKUP($B757,'FST TT'!$C:$Y,$A757,0),0)</f>
        <v>0</v>
      </c>
      <c r="I757" s="4">
        <f>_xlfn.IFNA(VLOOKUP($B757,'FST OMT'!$C:$X,20,0),0)</f>
        <v>0</v>
      </c>
      <c r="J757" s="4">
        <f>_xlfn.IFNA(VLOOKUP($B757,'FST CV'!$C:$X,20,0),0)</f>
        <v>5</v>
      </c>
      <c r="K757" s="4">
        <f>_xlfn.IFNA(VLOOKUP($B757,'FST TT'!$C:$X,20,0),0)</f>
        <v>0</v>
      </c>
      <c r="N757" s="34">
        <f>VLOOKUP(B757,Master_Item!B:I,8,0)</f>
        <v>6</v>
      </c>
      <c r="O757" s="4">
        <f t="shared" si="202"/>
        <v>0</v>
      </c>
      <c r="P757" s="4">
        <f t="shared" si="203"/>
        <v>30</v>
      </c>
      <c r="Q757" s="4">
        <f t="shared" si="204"/>
        <v>0</v>
      </c>
      <c r="R757" s="4">
        <f t="shared" si="205"/>
        <v>0</v>
      </c>
      <c r="S757" s="4">
        <f t="shared" si="206"/>
        <v>30</v>
      </c>
      <c r="T757" s="4">
        <f t="shared" si="207"/>
        <v>0</v>
      </c>
      <c r="U757" s="4">
        <f t="shared" si="208"/>
        <v>30</v>
      </c>
      <c r="V757" s="4">
        <f t="shared" si="209"/>
        <v>0</v>
      </c>
      <c r="W757" s="4">
        <f t="shared" si="210"/>
        <v>0</v>
      </c>
      <c r="X757" s="4">
        <f t="shared" si="211"/>
        <v>30</v>
      </c>
    </row>
    <row r="758" spans="1:24">
      <c r="A758" s="13">
        <v>12</v>
      </c>
      <c r="B758" s="2">
        <v>310002857</v>
      </c>
      <c r="C758" s="1" t="s">
        <v>258</v>
      </c>
      <c r="D758" s="1" t="s">
        <v>121</v>
      </c>
      <c r="E758" s="12">
        <f>_xlfn.IFNA(VLOOKUP($B758,'FST OMT'!$C:$Y,$A758,0),0)</f>
        <v>0</v>
      </c>
      <c r="F758" s="12">
        <f>_xlfn.IFNA(VLOOKUP($B758,'FST CV'!$C:$Y,$A758,0),0)</f>
        <v>27</v>
      </c>
      <c r="G758" s="12">
        <f>_xlfn.IFNA(VLOOKUP($B758,'FST TT'!$C:$Y,$A758,0),0)</f>
        <v>0</v>
      </c>
      <c r="I758" s="4">
        <f>_xlfn.IFNA(VLOOKUP($B758,'FST OMT'!$C:$X,21,0),0)</f>
        <v>0</v>
      </c>
      <c r="J758" s="4">
        <f>_xlfn.IFNA(VLOOKUP($B758,'FST CV'!$C:$X,21,0),0)</f>
        <v>27</v>
      </c>
      <c r="K758" s="4">
        <f>_xlfn.IFNA(VLOOKUP($B758,'FST TT'!$C:$X,21,0),0)</f>
        <v>0</v>
      </c>
      <c r="N758" s="34">
        <f>VLOOKUP(B758,Master_Item!B:I,8,0)</f>
        <v>6</v>
      </c>
      <c r="O758" s="4">
        <f t="shared" si="202"/>
        <v>0</v>
      </c>
      <c r="P758" s="4">
        <f t="shared" si="203"/>
        <v>162</v>
      </c>
      <c r="Q758" s="4">
        <f t="shared" si="204"/>
        <v>0</v>
      </c>
      <c r="R758" s="4">
        <f t="shared" si="205"/>
        <v>0</v>
      </c>
      <c r="S758" s="4">
        <f t="shared" si="206"/>
        <v>162</v>
      </c>
      <c r="T758" s="4">
        <f t="shared" si="207"/>
        <v>0</v>
      </c>
      <c r="U758" s="4">
        <f t="shared" si="208"/>
        <v>162</v>
      </c>
      <c r="V758" s="4">
        <f t="shared" si="209"/>
        <v>0</v>
      </c>
      <c r="W758" s="4">
        <f t="shared" si="210"/>
        <v>0</v>
      </c>
      <c r="X758" s="4">
        <f t="shared" si="211"/>
        <v>162</v>
      </c>
    </row>
    <row r="759" spans="1:24">
      <c r="A759" s="13">
        <v>13</v>
      </c>
      <c r="B759" s="2">
        <v>310002857</v>
      </c>
      <c r="C759" s="1" t="s">
        <v>258</v>
      </c>
      <c r="D759" s="1" t="s">
        <v>122</v>
      </c>
      <c r="E759" s="12">
        <f>_xlfn.IFNA(VLOOKUP($B759,'FST OMT'!$C:$Y,$A759,0),0)</f>
        <v>0</v>
      </c>
      <c r="F759" s="12">
        <f>_xlfn.IFNA(VLOOKUP($B759,'FST CV'!$C:$Y,$A759,0),0)</f>
        <v>0</v>
      </c>
      <c r="G759" s="12">
        <f>_xlfn.IFNA(VLOOKUP($B759,'FST TT'!$C:$Y,$A759,0),0)</f>
        <v>0</v>
      </c>
      <c r="I759" s="4">
        <f>_xlfn.IFNA(VLOOKUP($B759,'FST OMT'!$C:$X,22,0),0)</f>
        <v>0</v>
      </c>
      <c r="J759" s="4">
        <f>_xlfn.IFNA(VLOOKUP($B759,'FST CV'!$C:$X,22,0),0)</f>
        <v>0</v>
      </c>
      <c r="K759" s="4">
        <f>_xlfn.IFNA(VLOOKUP($B759,'FST TT'!$C:$X,22,0),0)</f>
        <v>0</v>
      </c>
      <c r="N759" s="34">
        <f>VLOOKUP(B759,Master_Item!B:I,8,0)</f>
        <v>6</v>
      </c>
      <c r="O759" s="4">
        <f t="shared" si="202"/>
        <v>0</v>
      </c>
      <c r="P759" s="4">
        <f t="shared" si="203"/>
        <v>0</v>
      </c>
      <c r="Q759" s="4">
        <f t="shared" si="204"/>
        <v>0</v>
      </c>
      <c r="R759" s="4">
        <f t="shared" si="205"/>
        <v>0</v>
      </c>
      <c r="S759" s="4">
        <f t="shared" si="206"/>
        <v>0</v>
      </c>
      <c r="T759" s="4">
        <f t="shared" si="207"/>
        <v>0</v>
      </c>
      <c r="U759" s="4">
        <f t="shared" si="208"/>
        <v>0</v>
      </c>
      <c r="V759" s="4">
        <f t="shared" si="209"/>
        <v>0</v>
      </c>
      <c r="W759" s="4">
        <f t="shared" si="210"/>
        <v>0</v>
      </c>
      <c r="X759" s="4">
        <f t="shared" si="211"/>
        <v>0</v>
      </c>
    </row>
    <row r="760" spans="1:24">
      <c r="A760" s="13">
        <v>11</v>
      </c>
      <c r="B760" s="2">
        <v>310002857</v>
      </c>
      <c r="C760" s="1" t="s">
        <v>258</v>
      </c>
      <c r="D760" s="1" t="s">
        <v>123</v>
      </c>
      <c r="H760" s="4">
        <f>_xlfn.IFNA(VLOOKUP(B760,'FST MT'!A:M,$A760,0),0)</f>
        <v>336</v>
      </c>
      <c r="I760" s="1"/>
      <c r="J760" s="1"/>
      <c r="K760" s="1"/>
      <c r="L760" s="4">
        <f>_xlfn.IFNA(VLOOKUP(B760,'FST MT'!C:BP,66,0),0)</f>
        <v>0</v>
      </c>
      <c r="N760" s="34">
        <f>VLOOKUP(B760,Master_Item!B:I,8,0)</f>
        <v>6</v>
      </c>
      <c r="O760" s="4">
        <f t="shared" si="202"/>
        <v>0</v>
      </c>
      <c r="P760" s="4">
        <f t="shared" si="203"/>
        <v>0</v>
      </c>
      <c r="Q760" s="4">
        <f t="shared" si="204"/>
        <v>0</v>
      </c>
      <c r="R760" s="4">
        <f t="shared" si="205"/>
        <v>2016</v>
      </c>
      <c r="S760" s="4">
        <f t="shared" si="206"/>
        <v>2016</v>
      </c>
      <c r="T760" s="4">
        <f t="shared" si="207"/>
        <v>0</v>
      </c>
      <c r="U760" s="4">
        <f t="shared" si="208"/>
        <v>0</v>
      </c>
      <c r="V760" s="4">
        <f t="shared" si="209"/>
        <v>0</v>
      </c>
      <c r="W760" s="4">
        <f t="shared" si="210"/>
        <v>0</v>
      </c>
      <c r="X760" s="4">
        <f t="shared" si="211"/>
        <v>0</v>
      </c>
    </row>
    <row r="761" spans="1:24">
      <c r="A761" s="13">
        <v>6</v>
      </c>
      <c r="B761" s="2">
        <v>310003727</v>
      </c>
      <c r="C761" s="1" t="s">
        <v>214</v>
      </c>
      <c r="D761" s="1" t="s">
        <v>115</v>
      </c>
      <c r="E761" s="12">
        <f>_xlfn.IFNA(VLOOKUP($B761,'FST OMT'!$C:$Y,$A761,0),0)</f>
        <v>0</v>
      </c>
      <c r="F761" s="12">
        <f>_xlfn.IFNA(VLOOKUP($B761,'FST CV'!$C:$Y,$A761,0),0)</f>
        <v>1532</v>
      </c>
      <c r="G761" s="12">
        <f>_xlfn.IFNA(VLOOKUP($B761,'FST TT'!$C:$Y,$A761,0),0)</f>
        <v>1150</v>
      </c>
      <c r="I761" s="4">
        <f>_xlfn.IFNA(VLOOKUP($B761,'FST OMT'!$C:$X,15,0),0)</f>
        <v>0</v>
      </c>
      <c r="J761" s="4">
        <f>_xlfn.IFNA(VLOOKUP($B761,'FST CV'!$C:$X,15,0),0)</f>
        <v>1532</v>
      </c>
      <c r="K761" s="4">
        <f>_xlfn.IFNA(VLOOKUP($B761,'FST TT'!$C:$X,15,0),0)</f>
        <v>1250</v>
      </c>
      <c r="N761" s="34">
        <f>VLOOKUP(B761,Master_Item!B:I,8,0)</f>
        <v>7.68</v>
      </c>
      <c r="O761" s="4">
        <f t="shared" si="202"/>
        <v>0</v>
      </c>
      <c r="P761" s="4">
        <f t="shared" si="203"/>
        <v>11765.76</v>
      </c>
      <c r="Q761" s="4">
        <f t="shared" si="204"/>
        <v>8832</v>
      </c>
      <c r="R761" s="4">
        <f t="shared" si="205"/>
        <v>0</v>
      </c>
      <c r="S761" s="4">
        <f t="shared" si="206"/>
        <v>20597.760000000002</v>
      </c>
      <c r="T761" s="4">
        <f t="shared" si="207"/>
        <v>0</v>
      </c>
      <c r="U761" s="4">
        <f t="shared" si="208"/>
        <v>11765.76</v>
      </c>
      <c r="V761" s="4">
        <f t="shared" si="209"/>
        <v>9600</v>
      </c>
      <c r="W761" s="4">
        <f t="shared" si="210"/>
        <v>0</v>
      </c>
      <c r="X761" s="4">
        <f t="shared" si="211"/>
        <v>21365.760000000002</v>
      </c>
    </row>
    <row r="762" spans="1:24">
      <c r="A762" s="13">
        <v>7</v>
      </c>
      <c r="B762" s="2">
        <v>310003727</v>
      </c>
      <c r="C762" s="1" t="s">
        <v>214</v>
      </c>
      <c r="D762" s="1" t="s">
        <v>116</v>
      </c>
      <c r="E762" s="12">
        <f>_xlfn.IFNA(VLOOKUP($B762,'FST OMT'!$C:$Y,$A762,0),0)</f>
        <v>0</v>
      </c>
      <c r="F762" s="12">
        <f>_xlfn.IFNA(VLOOKUP($B762,'FST CV'!$C:$Y,$A762,0),0)</f>
        <v>2962</v>
      </c>
      <c r="G762" s="12">
        <f>_xlfn.IFNA(VLOOKUP($B762,'FST TT'!$C:$Y,$A762,0),0)</f>
        <v>0</v>
      </c>
      <c r="I762" s="4">
        <f>_xlfn.IFNA(VLOOKUP($B762,'FST OMT'!$C:$X,16,0),0)</f>
        <v>0</v>
      </c>
      <c r="J762" s="4">
        <f>_xlfn.IFNA(VLOOKUP($B762,'FST CV'!$C:$X,16,0),0)</f>
        <v>2962</v>
      </c>
      <c r="K762" s="4">
        <f>_xlfn.IFNA(VLOOKUP($B762,'FST TT'!$C:$X,16,0),0)</f>
        <v>0</v>
      </c>
      <c r="N762" s="34">
        <f>VLOOKUP(B762,Master_Item!B:I,8,0)</f>
        <v>7.68</v>
      </c>
      <c r="O762" s="4">
        <f t="shared" si="202"/>
        <v>0</v>
      </c>
      <c r="P762" s="4">
        <f t="shared" si="203"/>
        <v>22748.16</v>
      </c>
      <c r="Q762" s="4">
        <f t="shared" si="204"/>
        <v>0</v>
      </c>
      <c r="R762" s="4">
        <f t="shared" si="205"/>
        <v>0</v>
      </c>
      <c r="S762" s="4">
        <f t="shared" si="206"/>
        <v>22748.16</v>
      </c>
      <c r="T762" s="4">
        <f t="shared" si="207"/>
        <v>0</v>
      </c>
      <c r="U762" s="4">
        <f t="shared" si="208"/>
        <v>22748.16</v>
      </c>
      <c r="V762" s="4">
        <f t="shared" si="209"/>
        <v>0</v>
      </c>
      <c r="W762" s="4">
        <f t="shared" si="210"/>
        <v>0</v>
      </c>
      <c r="X762" s="4">
        <f t="shared" si="211"/>
        <v>22748.16</v>
      </c>
    </row>
    <row r="763" spans="1:24">
      <c r="A763" s="13">
        <v>8</v>
      </c>
      <c r="B763" s="2">
        <v>310003727</v>
      </c>
      <c r="C763" s="1" t="s">
        <v>214</v>
      </c>
      <c r="D763" s="1" t="s">
        <v>117</v>
      </c>
      <c r="E763" s="12">
        <f>_xlfn.IFNA(VLOOKUP($B763,'FST OMT'!$C:$Y,$A763,0),0)</f>
        <v>0</v>
      </c>
      <c r="F763" s="12">
        <f>_xlfn.IFNA(VLOOKUP($B763,'FST CV'!$C:$Y,$A763,0),0)</f>
        <v>6250</v>
      </c>
      <c r="G763" s="12">
        <f>_xlfn.IFNA(VLOOKUP($B763,'FST TT'!$C:$Y,$A763,0),0)</f>
        <v>4000</v>
      </c>
      <c r="I763" s="4">
        <f>_xlfn.IFNA(VLOOKUP($B763,'FST OMT'!$C:$X,17,0),0)</f>
        <v>0</v>
      </c>
      <c r="J763" s="4">
        <f>_xlfn.IFNA(VLOOKUP($B763,'FST CV'!$C:$X,17,0),0)</f>
        <v>6250</v>
      </c>
      <c r="K763" s="4">
        <f>_xlfn.IFNA(VLOOKUP($B763,'FST TT'!$C:$X,17,0),0)</f>
        <v>4850</v>
      </c>
      <c r="N763" s="34">
        <f>VLOOKUP(B763,Master_Item!B:I,8,0)</f>
        <v>7.68</v>
      </c>
      <c r="O763" s="4">
        <f t="shared" si="202"/>
        <v>0</v>
      </c>
      <c r="P763" s="4">
        <f t="shared" si="203"/>
        <v>48000</v>
      </c>
      <c r="Q763" s="4">
        <f t="shared" si="204"/>
        <v>30720</v>
      </c>
      <c r="R763" s="4">
        <f t="shared" si="205"/>
        <v>0</v>
      </c>
      <c r="S763" s="4">
        <f t="shared" si="206"/>
        <v>78720</v>
      </c>
      <c r="T763" s="4">
        <f t="shared" si="207"/>
        <v>0</v>
      </c>
      <c r="U763" s="4">
        <f t="shared" si="208"/>
        <v>48000</v>
      </c>
      <c r="V763" s="4">
        <f t="shared" si="209"/>
        <v>37248</v>
      </c>
      <c r="W763" s="4">
        <f t="shared" si="210"/>
        <v>0</v>
      </c>
      <c r="X763" s="4">
        <f t="shared" si="211"/>
        <v>85248</v>
      </c>
    </row>
    <row r="764" spans="1:24">
      <c r="A764" s="13">
        <v>9</v>
      </c>
      <c r="B764" s="2">
        <v>310003727</v>
      </c>
      <c r="C764" s="1" t="s">
        <v>214</v>
      </c>
      <c r="D764" s="1" t="s">
        <v>118</v>
      </c>
      <c r="E764" s="12">
        <f>_xlfn.IFNA(VLOOKUP($B764,'FST OMT'!$C:$Y,$A764,0),0)</f>
        <v>0</v>
      </c>
      <c r="F764" s="12">
        <f>_xlfn.IFNA(VLOOKUP($B764,'FST CV'!$C:$Y,$A764,0),0)</f>
        <v>6395</v>
      </c>
      <c r="G764" s="12">
        <f>_xlfn.IFNA(VLOOKUP($B764,'FST TT'!$C:$Y,$A764,0),0)</f>
        <v>4350</v>
      </c>
      <c r="I764" s="4">
        <f>_xlfn.IFNA(VLOOKUP($B764,'FST OMT'!$C:$X,18,0),0)</f>
        <v>0</v>
      </c>
      <c r="J764" s="4">
        <f>_xlfn.IFNA(VLOOKUP($B764,'FST CV'!$C:$X,18,0),0)</f>
        <v>6395</v>
      </c>
      <c r="K764" s="4">
        <f>_xlfn.IFNA(VLOOKUP($B764,'FST TT'!$C:$X,18,0),0)</f>
        <v>5750</v>
      </c>
      <c r="N764" s="34">
        <f>VLOOKUP(B764,Master_Item!B:I,8,0)</f>
        <v>7.68</v>
      </c>
      <c r="O764" s="4">
        <f t="shared" si="202"/>
        <v>0</v>
      </c>
      <c r="P764" s="4">
        <f t="shared" si="203"/>
        <v>49113.599999999999</v>
      </c>
      <c r="Q764" s="4">
        <f t="shared" si="204"/>
        <v>33408</v>
      </c>
      <c r="R764" s="4">
        <f t="shared" si="205"/>
        <v>0</v>
      </c>
      <c r="S764" s="4">
        <f t="shared" si="206"/>
        <v>82521.600000000006</v>
      </c>
      <c r="T764" s="4">
        <f t="shared" si="207"/>
        <v>0</v>
      </c>
      <c r="U764" s="4">
        <f t="shared" si="208"/>
        <v>49113.599999999999</v>
      </c>
      <c r="V764" s="4">
        <f t="shared" si="209"/>
        <v>44160</v>
      </c>
      <c r="W764" s="4">
        <f t="shared" si="210"/>
        <v>0</v>
      </c>
      <c r="X764" s="4">
        <f t="shared" si="211"/>
        <v>93273.600000000006</v>
      </c>
    </row>
    <row r="765" spans="1:24">
      <c r="A765" s="13">
        <v>10</v>
      </c>
      <c r="B765" s="2">
        <v>310003727</v>
      </c>
      <c r="C765" s="1" t="s">
        <v>214</v>
      </c>
      <c r="D765" s="1" t="s">
        <v>119</v>
      </c>
      <c r="E765" s="12">
        <f>_xlfn.IFNA(VLOOKUP($B765,'FST OMT'!$C:$Y,$A765,0),0)</f>
        <v>0</v>
      </c>
      <c r="F765" s="12">
        <f>_xlfn.IFNA(VLOOKUP($B765,'FST CV'!$C:$Y,$A765,0),0)</f>
        <v>4064</v>
      </c>
      <c r="G765" s="12">
        <f>_xlfn.IFNA(VLOOKUP($B765,'FST TT'!$C:$Y,$A765,0),0)</f>
        <v>930</v>
      </c>
      <c r="I765" s="4">
        <f>_xlfn.IFNA(VLOOKUP($B765,'FST OMT'!$C:$X,19,0),0)</f>
        <v>0</v>
      </c>
      <c r="J765" s="4">
        <f>_xlfn.IFNA(VLOOKUP($B765,'FST CV'!$C:$X,19,0),0)</f>
        <v>4064</v>
      </c>
      <c r="K765" s="4">
        <f>_xlfn.IFNA(VLOOKUP($B765,'FST TT'!$C:$X,19,0),0)</f>
        <v>1540</v>
      </c>
      <c r="N765" s="34">
        <f>VLOOKUP(B765,Master_Item!B:I,8,0)</f>
        <v>7.68</v>
      </c>
      <c r="O765" s="4">
        <f t="shared" si="202"/>
        <v>0</v>
      </c>
      <c r="P765" s="4">
        <f t="shared" si="203"/>
        <v>31211.52</v>
      </c>
      <c r="Q765" s="4">
        <f t="shared" si="204"/>
        <v>7142.4</v>
      </c>
      <c r="R765" s="4">
        <f t="shared" si="205"/>
        <v>0</v>
      </c>
      <c r="S765" s="4">
        <f t="shared" si="206"/>
        <v>38353.919999999998</v>
      </c>
      <c r="T765" s="4">
        <f t="shared" si="207"/>
        <v>0</v>
      </c>
      <c r="U765" s="4">
        <f t="shared" si="208"/>
        <v>31211.52</v>
      </c>
      <c r="V765" s="4">
        <f t="shared" si="209"/>
        <v>11827.199999999999</v>
      </c>
      <c r="W765" s="4">
        <f t="shared" si="210"/>
        <v>0</v>
      </c>
      <c r="X765" s="4">
        <f t="shared" si="211"/>
        <v>43038.720000000001</v>
      </c>
    </row>
    <row r="766" spans="1:24">
      <c r="A766" s="13">
        <v>11</v>
      </c>
      <c r="B766" s="2">
        <v>310003727</v>
      </c>
      <c r="C766" s="1" t="s">
        <v>214</v>
      </c>
      <c r="D766" s="1" t="s">
        <v>120</v>
      </c>
      <c r="E766" s="12">
        <f>_xlfn.IFNA(VLOOKUP($B766,'FST OMT'!$C:$Y,$A766,0),0)</f>
        <v>0</v>
      </c>
      <c r="F766" s="12">
        <f>_xlfn.IFNA(VLOOKUP($B766,'FST CV'!$C:$Y,$A766,0),0)</f>
        <v>5446</v>
      </c>
      <c r="G766" s="12">
        <f>_xlfn.IFNA(VLOOKUP($B766,'FST TT'!$C:$Y,$A766,0),0)</f>
        <v>5660</v>
      </c>
      <c r="I766" s="4">
        <f>_xlfn.IFNA(VLOOKUP($B766,'FST OMT'!$C:$X,20,0),0)</f>
        <v>0</v>
      </c>
      <c r="J766" s="4">
        <f>_xlfn.IFNA(VLOOKUP($B766,'FST CV'!$C:$X,20,0),0)</f>
        <v>5446</v>
      </c>
      <c r="K766" s="4">
        <f>_xlfn.IFNA(VLOOKUP($B766,'FST TT'!$C:$X,20,0),0)</f>
        <v>5000</v>
      </c>
      <c r="N766" s="34">
        <f>VLOOKUP(B766,Master_Item!B:I,8,0)</f>
        <v>7.68</v>
      </c>
      <c r="O766" s="4">
        <f t="shared" si="202"/>
        <v>0</v>
      </c>
      <c r="P766" s="4">
        <f t="shared" si="203"/>
        <v>41825.279999999999</v>
      </c>
      <c r="Q766" s="4">
        <f t="shared" si="204"/>
        <v>43468.799999999996</v>
      </c>
      <c r="R766" s="4">
        <f t="shared" si="205"/>
        <v>0</v>
      </c>
      <c r="S766" s="4">
        <f t="shared" si="206"/>
        <v>85294.079999999987</v>
      </c>
      <c r="T766" s="4">
        <f t="shared" si="207"/>
        <v>0</v>
      </c>
      <c r="U766" s="4">
        <f t="shared" si="208"/>
        <v>41825.279999999999</v>
      </c>
      <c r="V766" s="4">
        <f t="shared" si="209"/>
        <v>38400</v>
      </c>
      <c r="W766" s="4">
        <f t="shared" si="210"/>
        <v>0</v>
      </c>
      <c r="X766" s="4">
        <f t="shared" si="211"/>
        <v>80225.279999999999</v>
      </c>
    </row>
    <row r="767" spans="1:24">
      <c r="A767" s="13">
        <v>12</v>
      </c>
      <c r="B767" s="2">
        <v>310003727</v>
      </c>
      <c r="C767" s="1" t="s">
        <v>214</v>
      </c>
      <c r="D767" s="1" t="s">
        <v>121</v>
      </c>
      <c r="E767" s="12">
        <f>_xlfn.IFNA(VLOOKUP($B767,'FST OMT'!$C:$Y,$A767,0),0)</f>
        <v>0</v>
      </c>
      <c r="F767" s="12">
        <f>_xlfn.IFNA(VLOOKUP($B767,'FST CV'!$C:$Y,$A767,0),0)</f>
        <v>3086</v>
      </c>
      <c r="G767" s="12">
        <f>_xlfn.IFNA(VLOOKUP($B767,'FST TT'!$C:$Y,$A767,0),0)</f>
        <v>6800</v>
      </c>
      <c r="I767" s="4">
        <f>_xlfn.IFNA(VLOOKUP($B767,'FST OMT'!$C:$X,21,0),0)</f>
        <v>0</v>
      </c>
      <c r="J767" s="4">
        <f>_xlfn.IFNA(VLOOKUP($B767,'FST CV'!$C:$X,21,0),0)</f>
        <v>3086</v>
      </c>
      <c r="K767" s="4">
        <f>_xlfn.IFNA(VLOOKUP($B767,'FST TT'!$C:$X,21,0),0)</f>
        <v>6500</v>
      </c>
      <c r="N767" s="34">
        <f>VLOOKUP(B767,Master_Item!B:I,8,0)</f>
        <v>7.68</v>
      </c>
      <c r="O767" s="4">
        <f t="shared" si="202"/>
        <v>0</v>
      </c>
      <c r="P767" s="4">
        <f t="shared" si="203"/>
        <v>23700.48</v>
      </c>
      <c r="Q767" s="4">
        <f t="shared" si="204"/>
        <v>52224</v>
      </c>
      <c r="R767" s="4">
        <f t="shared" si="205"/>
        <v>0</v>
      </c>
      <c r="S767" s="4">
        <f t="shared" si="206"/>
        <v>75924.479999999996</v>
      </c>
      <c r="T767" s="4">
        <f t="shared" si="207"/>
        <v>0</v>
      </c>
      <c r="U767" s="4">
        <f t="shared" si="208"/>
        <v>23700.48</v>
      </c>
      <c r="V767" s="4">
        <f t="shared" si="209"/>
        <v>49920</v>
      </c>
      <c r="W767" s="4">
        <f t="shared" si="210"/>
        <v>0</v>
      </c>
      <c r="X767" s="4">
        <f t="shared" si="211"/>
        <v>73620.479999999996</v>
      </c>
    </row>
    <row r="768" spans="1:24">
      <c r="A768" s="13">
        <v>13</v>
      </c>
      <c r="B768" s="2">
        <v>310003727</v>
      </c>
      <c r="C768" s="1" t="s">
        <v>214</v>
      </c>
      <c r="D768" s="1" t="s">
        <v>122</v>
      </c>
      <c r="E768" s="12">
        <f>_xlfn.IFNA(VLOOKUP($B768,'FST OMT'!$C:$Y,$A768,0),0)</f>
        <v>0</v>
      </c>
      <c r="F768" s="12">
        <f>_xlfn.IFNA(VLOOKUP($B768,'FST CV'!$C:$Y,$A768,0),0)</f>
        <v>2790</v>
      </c>
      <c r="G768" s="12">
        <f>_xlfn.IFNA(VLOOKUP($B768,'FST TT'!$C:$Y,$A768,0),0)</f>
        <v>600</v>
      </c>
      <c r="I768" s="4">
        <f>_xlfn.IFNA(VLOOKUP($B768,'FST OMT'!$C:$X,22,0),0)</f>
        <v>0</v>
      </c>
      <c r="J768" s="4">
        <f>_xlfn.IFNA(VLOOKUP($B768,'FST CV'!$C:$X,22,0),0)</f>
        <v>2790</v>
      </c>
      <c r="K768" s="4">
        <f>_xlfn.IFNA(VLOOKUP($B768,'FST TT'!$C:$X,22,0),0)</f>
        <v>600</v>
      </c>
      <c r="N768" s="34">
        <f>VLOOKUP(B768,Master_Item!B:I,8,0)</f>
        <v>7.68</v>
      </c>
      <c r="O768" s="4">
        <f t="shared" si="202"/>
        <v>0</v>
      </c>
      <c r="P768" s="4">
        <f t="shared" si="203"/>
        <v>21427.200000000001</v>
      </c>
      <c r="Q768" s="4">
        <f t="shared" si="204"/>
        <v>4608</v>
      </c>
      <c r="R768" s="4">
        <f t="shared" si="205"/>
        <v>0</v>
      </c>
      <c r="S768" s="4">
        <f t="shared" si="206"/>
        <v>26035.200000000001</v>
      </c>
      <c r="T768" s="4">
        <f t="shared" si="207"/>
        <v>0</v>
      </c>
      <c r="U768" s="4">
        <f t="shared" si="208"/>
        <v>21427.200000000001</v>
      </c>
      <c r="V768" s="4">
        <f t="shared" si="209"/>
        <v>4608</v>
      </c>
      <c r="W768" s="4">
        <f t="shared" si="210"/>
        <v>0</v>
      </c>
      <c r="X768" s="4">
        <f t="shared" si="211"/>
        <v>26035.200000000001</v>
      </c>
    </row>
    <row r="769" spans="1:24">
      <c r="A769" s="13">
        <v>11</v>
      </c>
      <c r="B769" s="2">
        <v>310003727</v>
      </c>
      <c r="C769" s="1" t="s">
        <v>214</v>
      </c>
      <c r="D769" s="1" t="s">
        <v>123</v>
      </c>
      <c r="H769" s="4">
        <f>_xlfn.IFNA(VLOOKUP(B769,'FST MT'!A:M,$A769,0),0)</f>
        <v>62361</v>
      </c>
      <c r="I769" s="1"/>
      <c r="J769" s="1"/>
      <c r="K769" s="1"/>
      <c r="L769" s="4">
        <f>_xlfn.IFNA(VLOOKUP(B769,'FST MT'!C:BP,66,0),0)</f>
        <v>0</v>
      </c>
      <c r="N769" s="34">
        <f>VLOOKUP(B769,Master_Item!B:I,8,0)</f>
        <v>7.68</v>
      </c>
      <c r="O769" s="4">
        <f t="shared" si="202"/>
        <v>0</v>
      </c>
      <c r="P769" s="4">
        <f t="shared" si="203"/>
        <v>0</v>
      </c>
      <c r="Q769" s="4">
        <f t="shared" si="204"/>
        <v>0</v>
      </c>
      <c r="R769" s="4">
        <f t="shared" si="205"/>
        <v>478932.47999999998</v>
      </c>
      <c r="S769" s="4">
        <f t="shared" si="206"/>
        <v>478932.47999999998</v>
      </c>
      <c r="T769" s="4">
        <f t="shared" si="207"/>
        <v>0</v>
      </c>
      <c r="U769" s="4">
        <f t="shared" si="208"/>
        <v>0</v>
      </c>
      <c r="V769" s="4">
        <f t="shared" si="209"/>
        <v>0</v>
      </c>
      <c r="W769" s="4">
        <f t="shared" si="210"/>
        <v>0</v>
      </c>
      <c r="X769" s="4">
        <f t="shared" si="211"/>
        <v>0</v>
      </c>
    </row>
    <row r="770" spans="1:24">
      <c r="A770" s="13">
        <v>6</v>
      </c>
      <c r="B770" s="2">
        <v>310003728</v>
      </c>
      <c r="C770" s="1" t="s">
        <v>215</v>
      </c>
      <c r="D770" s="1" t="s">
        <v>115</v>
      </c>
      <c r="E770" s="12">
        <f>_xlfn.IFNA(VLOOKUP($B770,'FST OMT'!$C:$Y,$A770,0),0)</f>
        <v>0</v>
      </c>
      <c r="F770" s="12">
        <f>_xlfn.IFNA(VLOOKUP($B770,'FST CV'!$C:$Y,$A770,0),0)</f>
        <v>0</v>
      </c>
      <c r="G770" s="12">
        <f>_xlfn.IFNA(VLOOKUP($B770,'FST TT'!$C:$Y,$A770,0),0)</f>
        <v>0</v>
      </c>
      <c r="I770" s="4">
        <f>_xlfn.IFNA(VLOOKUP($B770,'FST OMT'!$C:$X,15,0),0)</f>
        <v>0</v>
      </c>
      <c r="J770" s="4">
        <f>_xlfn.IFNA(VLOOKUP($B770,'FST CV'!$C:$X,15,0),0)</f>
        <v>0</v>
      </c>
      <c r="K770" s="4">
        <f>_xlfn.IFNA(VLOOKUP($B770,'FST TT'!$C:$X,15,0),0)</f>
        <v>0</v>
      </c>
      <c r="N770" s="34">
        <f>VLOOKUP(B770,Master_Item!B:I,8,0)</f>
        <v>7.68</v>
      </c>
      <c r="O770" s="4">
        <f t="shared" si="202"/>
        <v>0</v>
      </c>
      <c r="P770" s="4">
        <f t="shared" si="203"/>
        <v>0</v>
      </c>
      <c r="Q770" s="4">
        <f t="shared" si="204"/>
        <v>0</v>
      </c>
      <c r="R770" s="4">
        <f t="shared" si="205"/>
        <v>0</v>
      </c>
      <c r="S770" s="4">
        <f t="shared" si="206"/>
        <v>0</v>
      </c>
      <c r="T770" s="4">
        <f t="shared" si="207"/>
        <v>0</v>
      </c>
      <c r="U770" s="4">
        <f t="shared" si="208"/>
        <v>0</v>
      </c>
      <c r="V770" s="4">
        <f t="shared" si="209"/>
        <v>0</v>
      </c>
      <c r="W770" s="4">
        <f t="shared" si="210"/>
        <v>0</v>
      </c>
      <c r="X770" s="4">
        <f t="shared" si="211"/>
        <v>0</v>
      </c>
    </row>
    <row r="771" spans="1:24">
      <c r="A771" s="13">
        <v>7</v>
      </c>
      <c r="B771" s="2">
        <v>310003728</v>
      </c>
      <c r="C771" s="1" t="s">
        <v>215</v>
      </c>
      <c r="D771" s="1" t="s">
        <v>116</v>
      </c>
      <c r="E771" s="12">
        <f>_xlfn.IFNA(VLOOKUP($B771,'FST OMT'!$C:$Y,$A771,0),0)</f>
        <v>0</v>
      </c>
      <c r="F771" s="12">
        <f>_xlfn.IFNA(VLOOKUP($B771,'FST CV'!$C:$Y,$A771,0),0)</f>
        <v>0</v>
      </c>
      <c r="G771" s="12">
        <f>_xlfn.IFNA(VLOOKUP($B771,'FST TT'!$C:$Y,$A771,0),0)</f>
        <v>0</v>
      </c>
      <c r="I771" s="4">
        <f>_xlfn.IFNA(VLOOKUP($B771,'FST OMT'!$C:$X,16,0),0)</f>
        <v>0</v>
      </c>
      <c r="J771" s="4">
        <f>_xlfn.IFNA(VLOOKUP($B771,'FST CV'!$C:$X,16,0),0)</f>
        <v>0</v>
      </c>
      <c r="K771" s="4">
        <f>_xlfn.IFNA(VLOOKUP($B771,'FST TT'!$C:$X,16,0),0)</f>
        <v>0</v>
      </c>
      <c r="N771" s="34">
        <f>VLOOKUP(B771,Master_Item!B:I,8,0)</f>
        <v>7.68</v>
      </c>
      <c r="O771" s="4">
        <f t="shared" si="202"/>
        <v>0</v>
      </c>
      <c r="P771" s="4">
        <f t="shared" si="203"/>
        <v>0</v>
      </c>
      <c r="Q771" s="4">
        <f t="shared" si="204"/>
        <v>0</v>
      </c>
      <c r="R771" s="4">
        <f t="shared" si="205"/>
        <v>0</v>
      </c>
      <c r="S771" s="4">
        <f t="shared" si="206"/>
        <v>0</v>
      </c>
      <c r="T771" s="4">
        <f t="shared" si="207"/>
        <v>0</v>
      </c>
      <c r="U771" s="4">
        <f t="shared" si="208"/>
        <v>0</v>
      </c>
      <c r="V771" s="4">
        <f t="shared" si="209"/>
        <v>0</v>
      </c>
      <c r="W771" s="4">
        <f t="shared" si="210"/>
        <v>0</v>
      </c>
      <c r="X771" s="4">
        <f t="shared" si="211"/>
        <v>0</v>
      </c>
    </row>
    <row r="772" spans="1:24">
      <c r="A772" s="13">
        <v>8</v>
      </c>
      <c r="B772" s="2">
        <v>310003728</v>
      </c>
      <c r="C772" s="1" t="s">
        <v>215</v>
      </c>
      <c r="D772" s="1" t="s">
        <v>117</v>
      </c>
      <c r="E772" s="12">
        <f>_xlfn.IFNA(VLOOKUP($B772,'FST OMT'!$C:$Y,$A772,0),0)</f>
        <v>0</v>
      </c>
      <c r="F772" s="12">
        <f>_xlfn.IFNA(VLOOKUP($B772,'FST CV'!$C:$Y,$A772,0),0)</f>
        <v>0</v>
      </c>
      <c r="G772" s="12">
        <f>_xlfn.IFNA(VLOOKUP($B772,'FST TT'!$C:$Y,$A772,0),0)</f>
        <v>0</v>
      </c>
      <c r="I772" s="4">
        <f>_xlfn.IFNA(VLOOKUP($B772,'FST OMT'!$C:$X,17,0),0)</f>
        <v>0</v>
      </c>
      <c r="J772" s="4">
        <f>_xlfn.IFNA(VLOOKUP($B772,'FST CV'!$C:$X,17,0),0)</f>
        <v>0</v>
      </c>
      <c r="K772" s="4">
        <f>_xlfn.IFNA(VLOOKUP($B772,'FST TT'!$C:$X,17,0),0)</f>
        <v>0</v>
      </c>
      <c r="N772" s="34">
        <f>VLOOKUP(B772,Master_Item!B:I,8,0)</f>
        <v>7.68</v>
      </c>
      <c r="O772" s="4">
        <f t="shared" ref="O772:O835" si="212">$N772*E772</f>
        <v>0</v>
      </c>
      <c r="P772" s="4">
        <f t="shared" ref="P772:P835" si="213">$N772*F772</f>
        <v>0</v>
      </c>
      <c r="Q772" s="4">
        <f t="shared" ref="Q772:Q835" si="214">$N772*G772</f>
        <v>0</v>
      </c>
      <c r="R772" s="4">
        <f t="shared" ref="R772:R835" si="215">$N772*H772</f>
        <v>0</v>
      </c>
      <c r="S772" s="4">
        <f t="shared" ref="S772:S835" si="216">SUM(O772:R772)</f>
        <v>0</v>
      </c>
      <c r="T772" s="4">
        <f t="shared" ref="T772:T835" si="217">$N772*I772</f>
        <v>0</v>
      </c>
      <c r="U772" s="4">
        <f t="shared" ref="U772:U835" si="218">$N772*J772</f>
        <v>0</v>
      </c>
      <c r="V772" s="4">
        <f t="shared" ref="V772:V835" si="219">$N772*K772</f>
        <v>0</v>
      </c>
      <c r="W772" s="4">
        <f t="shared" ref="W772:W835" si="220">$N772*L772</f>
        <v>0</v>
      </c>
      <c r="X772" s="4">
        <f t="shared" ref="X772:X835" si="221">SUM(T772:W772)</f>
        <v>0</v>
      </c>
    </row>
    <row r="773" spans="1:24">
      <c r="A773" s="13">
        <v>9</v>
      </c>
      <c r="B773" s="2">
        <v>310003728</v>
      </c>
      <c r="C773" s="1" t="s">
        <v>215</v>
      </c>
      <c r="D773" s="1" t="s">
        <v>118</v>
      </c>
      <c r="E773" s="12">
        <f>_xlfn.IFNA(VLOOKUP($B773,'FST OMT'!$C:$Y,$A773,0),0)</f>
        <v>0</v>
      </c>
      <c r="F773" s="12">
        <f>_xlfn.IFNA(VLOOKUP($B773,'FST CV'!$C:$Y,$A773,0),0)</f>
        <v>0</v>
      </c>
      <c r="G773" s="12">
        <f>_xlfn.IFNA(VLOOKUP($B773,'FST TT'!$C:$Y,$A773,0),0)</f>
        <v>0</v>
      </c>
      <c r="I773" s="4">
        <f>_xlfn.IFNA(VLOOKUP($B773,'FST OMT'!$C:$X,18,0),0)</f>
        <v>0</v>
      </c>
      <c r="J773" s="4">
        <f>_xlfn.IFNA(VLOOKUP($B773,'FST CV'!$C:$X,18,0),0)</f>
        <v>0</v>
      </c>
      <c r="K773" s="4">
        <f>_xlfn.IFNA(VLOOKUP($B773,'FST TT'!$C:$X,18,0),0)</f>
        <v>0</v>
      </c>
      <c r="N773" s="34">
        <f>VLOOKUP(B773,Master_Item!B:I,8,0)</f>
        <v>7.68</v>
      </c>
      <c r="O773" s="4">
        <f t="shared" si="212"/>
        <v>0</v>
      </c>
      <c r="P773" s="4">
        <f t="shared" si="213"/>
        <v>0</v>
      </c>
      <c r="Q773" s="4">
        <f t="shared" si="214"/>
        <v>0</v>
      </c>
      <c r="R773" s="4">
        <f t="shared" si="215"/>
        <v>0</v>
      </c>
      <c r="S773" s="4">
        <f t="shared" si="216"/>
        <v>0</v>
      </c>
      <c r="T773" s="4">
        <f t="shared" si="217"/>
        <v>0</v>
      </c>
      <c r="U773" s="4">
        <f t="shared" si="218"/>
        <v>0</v>
      </c>
      <c r="V773" s="4">
        <f t="shared" si="219"/>
        <v>0</v>
      </c>
      <c r="W773" s="4">
        <f t="shared" si="220"/>
        <v>0</v>
      </c>
      <c r="X773" s="4">
        <f t="shared" si="221"/>
        <v>0</v>
      </c>
    </row>
    <row r="774" spans="1:24">
      <c r="A774" s="13">
        <v>10</v>
      </c>
      <c r="B774" s="2">
        <v>310003728</v>
      </c>
      <c r="C774" s="1" t="s">
        <v>215</v>
      </c>
      <c r="D774" s="1" t="s">
        <v>119</v>
      </c>
      <c r="E774" s="12">
        <f>_xlfn.IFNA(VLOOKUP($B774,'FST OMT'!$C:$Y,$A774,0),0)</f>
        <v>0</v>
      </c>
      <c r="F774" s="12">
        <f>_xlfn.IFNA(VLOOKUP($B774,'FST CV'!$C:$Y,$A774,0),0)</f>
        <v>0</v>
      </c>
      <c r="G774" s="12">
        <f>_xlfn.IFNA(VLOOKUP($B774,'FST TT'!$C:$Y,$A774,0),0)</f>
        <v>0</v>
      </c>
      <c r="I774" s="4">
        <f>_xlfn.IFNA(VLOOKUP($B774,'FST OMT'!$C:$X,19,0),0)</f>
        <v>0</v>
      </c>
      <c r="J774" s="4">
        <f>_xlfn.IFNA(VLOOKUP($B774,'FST CV'!$C:$X,19,0),0)</f>
        <v>0</v>
      </c>
      <c r="K774" s="4">
        <f>_xlfn.IFNA(VLOOKUP($B774,'FST TT'!$C:$X,19,0),0)</f>
        <v>0</v>
      </c>
      <c r="N774" s="34">
        <f>VLOOKUP(B774,Master_Item!B:I,8,0)</f>
        <v>7.68</v>
      </c>
      <c r="O774" s="4">
        <f t="shared" si="212"/>
        <v>0</v>
      </c>
      <c r="P774" s="4">
        <f t="shared" si="213"/>
        <v>0</v>
      </c>
      <c r="Q774" s="4">
        <f t="shared" si="214"/>
        <v>0</v>
      </c>
      <c r="R774" s="4">
        <f t="shared" si="215"/>
        <v>0</v>
      </c>
      <c r="S774" s="4">
        <f t="shared" si="216"/>
        <v>0</v>
      </c>
      <c r="T774" s="4">
        <f t="shared" si="217"/>
        <v>0</v>
      </c>
      <c r="U774" s="4">
        <f t="shared" si="218"/>
        <v>0</v>
      </c>
      <c r="V774" s="4">
        <f t="shared" si="219"/>
        <v>0</v>
      </c>
      <c r="W774" s="4">
        <f t="shared" si="220"/>
        <v>0</v>
      </c>
      <c r="X774" s="4">
        <f t="shared" si="221"/>
        <v>0</v>
      </c>
    </row>
    <row r="775" spans="1:24">
      <c r="A775" s="13">
        <v>11</v>
      </c>
      <c r="B775" s="2">
        <v>310003728</v>
      </c>
      <c r="C775" s="1" t="s">
        <v>215</v>
      </c>
      <c r="D775" s="1" t="s">
        <v>120</v>
      </c>
      <c r="E775" s="12">
        <f>_xlfn.IFNA(VLOOKUP($B775,'FST OMT'!$C:$Y,$A775,0),0)</f>
        <v>0</v>
      </c>
      <c r="F775" s="12">
        <f>_xlfn.IFNA(VLOOKUP($B775,'FST CV'!$C:$Y,$A775,0),0)</f>
        <v>0</v>
      </c>
      <c r="G775" s="12">
        <f>_xlfn.IFNA(VLOOKUP($B775,'FST TT'!$C:$Y,$A775,0),0)</f>
        <v>0</v>
      </c>
      <c r="I775" s="4">
        <f>_xlfn.IFNA(VLOOKUP($B775,'FST OMT'!$C:$X,20,0),0)</f>
        <v>0</v>
      </c>
      <c r="J775" s="4">
        <f>_xlfn.IFNA(VLOOKUP($B775,'FST CV'!$C:$X,20,0),0)</f>
        <v>0</v>
      </c>
      <c r="K775" s="4">
        <f>_xlfn.IFNA(VLOOKUP($B775,'FST TT'!$C:$X,20,0),0)</f>
        <v>0</v>
      </c>
      <c r="N775" s="34">
        <f>VLOOKUP(B775,Master_Item!B:I,8,0)</f>
        <v>7.68</v>
      </c>
      <c r="O775" s="4">
        <f t="shared" si="212"/>
        <v>0</v>
      </c>
      <c r="P775" s="4">
        <f t="shared" si="213"/>
        <v>0</v>
      </c>
      <c r="Q775" s="4">
        <f t="shared" si="214"/>
        <v>0</v>
      </c>
      <c r="R775" s="4">
        <f t="shared" si="215"/>
        <v>0</v>
      </c>
      <c r="S775" s="4">
        <f t="shared" si="216"/>
        <v>0</v>
      </c>
      <c r="T775" s="4">
        <f t="shared" si="217"/>
        <v>0</v>
      </c>
      <c r="U775" s="4">
        <f t="shared" si="218"/>
        <v>0</v>
      </c>
      <c r="V775" s="4">
        <f t="shared" si="219"/>
        <v>0</v>
      </c>
      <c r="W775" s="4">
        <f t="shared" si="220"/>
        <v>0</v>
      </c>
      <c r="X775" s="4">
        <f t="shared" si="221"/>
        <v>0</v>
      </c>
    </row>
    <row r="776" spans="1:24">
      <c r="A776" s="13">
        <v>12</v>
      </c>
      <c r="B776" s="2">
        <v>310003728</v>
      </c>
      <c r="C776" s="1" t="s">
        <v>215</v>
      </c>
      <c r="D776" s="1" t="s">
        <v>121</v>
      </c>
      <c r="E776" s="12">
        <f>_xlfn.IFNA(VLOOKUP($B776,'FST OMT'!$C:$Y,$A776,0),0)</f>
        <v>0</v>
      </c>
      <c r="F776" s="12">
        <f>_xlfn.IFNA(VLOOKUP($B776,'FST CV'!$C:$Y,$A776,0),0)</f>
        <v>0</v>
      </c>
      <c r="G776" s="12">
        <f>_xlfn.IFNA(VLOOKUP($B776,'FST TT'!$C:$Y,$A776,0),0)</f>
        <v>0</v>
      </c>
      <c r="I776" s="4">
        <f>_xlfn.IFNA(VLOOKUP($B776,'FST OMT'!$C:$X,21,0),0)</f>
        <v>0</v>
      </c>
      <c r="J776" s="4">
        <f>_xlfn.IFNA(VLOOKUP($B776,'FST CV'!$C:$X,21,0),0)</f>
        <v>0</v>
      </c>
      <c r="K776" s="4">
        <f>_xlfn.IFNA(VLOOKUP($B776,'FST TT'!$C:$X,21,0),0)</f>
        <v>0</v>
      </c>
      <c r="N776" s="34">
        <f>VLOOKUP(B776,Master_Item!B:I,8,0)</f>
        <v>7.68</v>
      </c>
      <c r="O776" s="4">
        <f t="shared" si="212"/>
        <v>0</v>
      </c>
      <c r="P776" s="4">
        <f t="shared" si="213"/>
        <v>0</v>
      </c>
      <c r="Q776" s="4">
        <f t="shared" si="214"/>
        <v>0</v>
      </c>
      <c r="R776" s="4">
        <f t="shared" si="215"/>
        <v>0</v>
      </c>
      <c r="S776" s="4">
        <f t="shared" si="216"/>
        <v>0</v>
      </c>
      <c r="T776" s="4">
        <f t="shared" si="217"/>
        <v>0</v>
      </c>
      <c r="U776" s="4">
        <f t="shared" si="218"/>
        <v>0</v>
      </c>
      <c r="V776" s="4">
        <f t="shared" si="219"/>
        <v>0</v>
      </c>
      <c r="W776" s="4">
        <f t="shared" si="220"/>
        <v>0</v>
      </c>
      <c r="X776" s="4">
        <f t="shared" si="221"/>
        <v>0</v>
      </c>
    </row>
    <row r="777" spans="1:24">
      <c r="A777" s="13">
        <v>13</v>
      </c>
      <c r="B777" s="2">
        <v>310003728</v>
      </c>
      <c r="C777" s="1" t="s">
        <v>215</v>
      </c>
      <c r="D777" s="1" t="s">
        <v>122</v>
      </c>
      <c r="E777" s="12">
        <f>_xlfn.IFNA(VLOOKUP($B777,'FST OMT'!$C:$Y,$A777,0),0)</f>
        <v>0</v>
      </c>
      <c r="F777" s="12">
        <f>_xlfn.IFNA(VLOOKUP($B777,'FST CV'!$C:$Y,$A777,0),0)</f>
        <v>0</v>
      </c>
      <c r="G777" s="12">
        <f>_xlfn.IFNA(VLOOKUP($B777,'FST TT'!$C:$Y,$A777,0),0)</f>
        <v>0</v>
      </c>
      <c r="I777" s="4">
        <f>_xlfn.IFNA(VLOOKUP($B777,'FST OMT'!$C:$X,22,0),0)</f>
        <v>0</v>
      </c>
      <c r="J777" s="4">
        <f>_xlfn.IFNA(VLOOKUP($B777,'FST CV'!$C:$X,22,0),0)</f>
        <v>0</v>
      </c>
      <c r="K777" s="4">
        <f>_xlfn.IFNA(VLOOKUP($B777,'FST TT'!$C:$X,22,0),0)</f>
        <v>0</v>
      </c>
      <c r="N777" s="34">
        <f>VLOOKUP(B777,Master_Item!B:I,8,0)</f>
        <v>7.68</v>
      </c>
      <c r="O777" s="4">
        <f t="shared" si="212"/>
        <v>0</v>
      </c>
      <c r="P777" s="4">
        <f t="shared" si="213"/>
        <v>0</v>
      </c>
      <c r="Q777" s="4">
        <f t="shared" si="214"/>
        <v>0</v>
      </c>
      <c r="R777" s="4">
        <f t="shared" si="215"/>
        <v>0</v>
      </c>
      <c r="S777" s="4">
        <f t="shared" si="216"/>
        <v>0</v>
      </c>
      <c r="T777" s="4">
        <f t="shared" si="217"/>
        <v>0</v>
      </c>
      <c r="U777" s="4">
        <f t="shared" si="218"/>
        <v>0</v>
      </c>
      <c r="V777" s="4">
        <f t="shared" si="219"/>
        <v>0</v>
      </c>
      <c r="W777" s="4">
        <f t="shared" si="220"/>
        <v>0</v>
      </c>
      <c r="X777" s="4">
        <f t="shared" si="221"/>
        <v>0</v>
      </c>
    </row>
    <row r="778" spans="1:24">
      <c r="A778" s="13">
        <v>11</v>
      </c>
      <c r="B778" s="2">
        <v>310003728</v>
      </c>
      <c r="C778" s="1" t="s">
        <v>215</v>
      </c>
      <c r="D778" s="1" t="s">
        <v>123</v>
      </c>
      <c r="H778" s="4">
        <f>_xlfn.IFNA(VLOOKUP(B778,'FST MT'!A:M,$A778,0),0)</f>
        <v>9658</v>
      </c>
      <c r="I778" s="1"/>
      <c r="J778" s="1"/>
      <c r="K778" s="1"/>
      <c r="L778" s="4">
        <f>_xlfn.IFNA(VLOOKUP(B778,'FST MT'!C:BP,66,0),0)</f>
        <v>0</v>
      </c>
      <c r="N778" s="34">
        <f>VLOOKUP(B778,Master_Item!B:I,8,0)</f>
        <v>7.68</v>
      </c>
      <c r="O778" s="4">
        <f t="shared" si="212"/>
        <v>0</v>
      </c>
      <c r="P778" s="4">
        <f t="shared" si="213"/>
        <v>0</v>
      </c>
      <c r="Q778" s="4">
        <f t="shared" si="214"/>
        <v>0</v>
      </c>
      <c r="R778" s="4">
        <f t="shared" si="215"/>
        <v>74173.440000000002</v>
      </c>
      <c r="S778" s="4">
        <f t="shared" si="216"/>
        <v>74173.440000000002</v>
      </c>
      <c r="T778" s="4">
        <f t="shared" si="217"/>
        <v>0</v>
      </c>
      <c r="U778" s="4">
        <f t="shared" si="218"/>
        <v>0</v>
      </c>
      <c r="V778" s="4">
        <f t="shared" si="219"/>
        <v>0</v>
      </c>
      <c r="W778" s="4">
        <f t="shared" si="220"/>
        <v>0</v>
      </c>
      <c r="X778" s="4">
        <f t="shared" si="221"/>
        <v>0</v>
      </c>
    </row>
    <row r="779" spans="1:24">
      <c r="A779" s="13">
        <v>6</v>
      </c>
      <c r="B779" s="2">
        <v>310003722</v>
      </c>
      <c r="C779" s="1" t="s">
        <v>216</v>
      </c>
      <c r="D779" s="1" t="s">
        <v>115</v>
      </c>
      <c r="E779" s="12">
        <f>_xlfn.IFNA(VLOOKUP($B779,'FST OMT'!$C:$Y,$A779,0),0)</f>
        <v>0</v>
      </c>
      <c r="F779" s="12">
        <f>_xlfn.IFNA(VLOOKUP($B779,'FST CV'!$C:$Y,$A779,0),0)</f>
        <v>0</v>
      </c>
      <c r="G779" s="12">
        <f>_xlfn.IFNA(VLOOKUP($B779,'FST TT'!$C:$Y,$A779,0),0)</f>
        <v>0</v>
      </c>
      <c r="I779" s="4">
        <f>_xlfn.IFNA(VLOOKUP($B779,'FST OMT'!$C:$X,15,0),0)</f>
        <v>0</v>
      </c>
      <c r="J779" s="4">
        <f>_xlfn.IFNA(VLOOKUP($B779,'FST CV'!$C:$X,15,0),0)</f>
        <v>0</v>
      </c>
      <c r="K779" s="4">
        <f>_xlfn.IFNA(VLOOKUP($B779,'FST TT'!$C:$X,15,0),0)</f>
        <v>0</v>
      </c>
      <c r="N779" s="34">
        <f>VLOOKUP(B779,Master_Item!B:I,8,0)</f>
        <v>9.6</v>
      </c>
      <c r="O779" s="4">
        <f t="shared" si="212"/>
        <v>0</v>
      </c>
      <c r="P779" s="4">
        <f t="shared" si="213"/>
        <v>0</v>
      </c>
      <c r="Q779" s="4">
        <f t="shared" si="214"/>
        <v>0</v>
      </c>
      <c r="R779" s="4">
        <f t="shared" si="215"/>
        <v>0</v>
      </c>
      <c r="S779" s="4">
        <f t="shared" si="216"/>
        <v>0</v>
      </c>
      <c r="T779" s="4">
        <f t="shared" si="217"/>
        <v>0</v>
      </c>
      <c r="U779" s="4">
        <f t="shared" si="218"/>
        <v>0</v>
      </c>
      <c r="V779" s="4">
        <f t="shared" si="219"/>
        <v>0</v>
      </c>
      <c r="W779" s="4">
        <f t="shared" si="220"/>
        <v>0</v>
      </c>
      <c r="X779" s="4">
        <f t="shared" si="221"/>
        <v>0</v>
      </c>
    </row>
    <row r="780" spans="1:24">
      <c r="A780" s="13">
        <v>7</v>
      </c>
      <c r="B780" s="2">
        <v>310003722</v>
      </c>
      <c r="C780" s="1" t="s">
        <v>216</v>
      </c>
      <c r="D780" s="1" t="s">
        <v>116</v>
      </c>
      <c r="E780" s="12">
        <f>_xlfn.IFNA(VLOOKUP($B780,'FST OMT'!$C:$Y,$A780,0),0)</f>
        <v>11</v>
      </c>
      <c r="F780" s="12">
        <f>_xlfn.IFNA(VLOOKUP($B780,'FST CV'!$C:$Y,$A780,0),0)</f>
        <v>0</v>
      </c>
      <c r="G780" s="12">
        <f>_xlfn.IFNA(VLOOKUP($B780,'FST TT'!$C:$Y,$A780,0),0)</f>
        <v>0</v>
      </c>
      <c r="I780" s="4">
        <f>_xlfn.IFNA(VLOOKUP($B780,'FST OMT'!$C:$X,16,0),0)</f>
        <v>3</v>
      </c>
      <c r="J780" s="4">
        <f>_xlfn.IFNA(VLOOKUP($B780,'FST CV'!$C:$X,16,0),0)</f>
        <v>0</v>
      </c>
      <c r="K780" s="4">
        <f>_xlfn.IFNA(VLOOKUP($B780,'FST TT'!$C:$X,16,0),0)</f>
        <v>0</v>
      </c>
      <c r="N780" s="34">
        <f>VLOOKUP(B780,Master_Item!B:I,8,0)</f>
        <v>9.6</v>
      </c>
      <c r="O780" s="4">
        <f t="shared" si="212"/>
        <v>105.6</v>
      </c>
      <c r="P780" s="4">
        <f t="shared" si="213"/>
        <v>0</v>
      </c>
      <c r="Q780" s="4">
        <f t="shared" si="214"/>
        <v>0</v>
      </c>
      <c r="R780" s="4">
        <f t="shared" si="215"/>
        <v>0</v>
      </c>
      <c r="S780" s="4">
        <f t="shared" si="216"/>
        <v>105.6</v>
      </c>
      <c r="T780" s="4">
        <f t="shared" si="217"/>
        <v>28.799999999999997</v>
      </c>
      <c r="U780" s="4">
        <f t="shared" si="218"/>
        <v>0</v>
      </c>
      <c r="V780" s="4">
        <f t="shared" si="219"/>
        <v>0</v>
      </c>
      <c r="W780" s="4">
        <f t="shared" si="220"/>
        <v>0</v>
      </c>
      <c r="X780" s="4">
        <f t="shared" si="221"/>
        <v>28.799999999999997</v>
      </c>
    </row>
    <row r="781" spans="1:24">
      <c r="A781" s="13">
        <v>8</v>
      </c>
      <c r="B781" s="2">
        <v>310003722</v>
      </c>
      <c r="C781" s="1" t="s">
        <v>216</v>
      </c>
      <c r="D781" s="1" t="s">
        <v>117</v>
      </c>
      <c r="E781" s="12">
        <f>_xlfn.IFNA(VLOOKUP($B781,'FST OMT'!$C:$Y,$A781,0),0)</f>
        <v>0</v>
      </c>
      <c r="F781" s="12">
        <f>_xlfn.IFNA(VLOOKUP($B781,'FST CV'!$C:$Y,$A781,0),0)</f>
        <v>0</v>
      </c>
      <c r="G781" s="12">
        <f>_xlfn.IFNA(VLOOKUP($B781,'FST TT'!$C:$Y,$A781,0),0)</f>
        <v>0</v>
      </c>
      <c r="I781" s="4">
        <f>_xlfn.IFNA(VLOOKUP($B781,'FST OMT'!$C:$X,17,0),0)</f>
        <v>0</v>
      </c>
      <c r="J781" s="4">
        <f>_xlfn.IFNA(VLOOKUP($B781,'FST CV'!$C:$X,17,0),0)</f>
        <v>0</v>
      </c>
      <c r="K781" s="4">
        <f>_xlfn.IFNA(VLOOKUP($B781,'FST TT'!$C:$X,17,0),0)</f>
        <v>0</v>
      </c>
      <c r="N781" s="34">
        <f>VLOOKUP(B781,Master_Item!B:I,8,0)</f>
        <v>9.6</v>
      </c>
      <c r="O781" s="4">
        <f t="shared" si="212"/>
        <v>0</v>
      </c>
      <c r="P781" s="4">
        <f t="shared" si="213"/>
        <v>0</v>
      </c>
      <c r="Q781" s="4">
        <f t="shared" si="214"/>
        <v>0</v>
      </c>
      <c r="R781" s="4">
        <f t="shared" si="215"/>
        <v>0</v>
      </c>
      <c r="S781" s="4">
        <f t="shared" si="216"/>
        <v>0</v>
      </c>
      <c r="T781" s="4">
        <f t="shared" si="217"/>
        <v>0</v>
      </c>
      <c r="U781" s="4">
        <f t="shared" si="218"/>
        <v>0</v>
      </c>
      <c r="V781" s="4">
        <f t="shared" si="219"/>
        <v>0</v>
      </c>
      <c r="W781" s="4">
        <f t="shared" si="220"/>
        <v>0</v>
      </c>
      <c r="X781" s="4">
        <f t="shared" si="221"/>
        <v>0</v>
      </c>
    </row>
    <row r="782" spans="1:24">
      <c r="A782" s="13">
        <v>9</v>
      </c>
      <c r="B782" s="2">
        <v>310003722</v>
      </c>
      <c r="C782" s="1" t="s">
        <v>216</v>
      </c>
      <c r="D782" s="1" t="s">
        <v>118</v>
      </c>
      <c r="E782" s="12">
        <f>_xlfn.IFNA(VLOOKUP($B782,'FST OMT'!$C:$Y,$A782,0),0)</f>
        <v>0</v>
      </c>
      <c r="F782" s="12">
        <f>_xlfn.IFNA(VLOOKUP($B782,'FST CV'!$C:$Y,$A782,0),0)</f>
        <v>0</v>
      </c>
      <c r="G782" s="12">
        <f>_xlfn.IFNA(VLOOKUP($B782,'FST TT'!$C:$Y,$A782,0),0)</f>
        <v>0</v>
      </c>
      <c r="I782" s="4">
        <f>_xlfn.IFNA(VLOOKUP($B782,'FST OMT'!$C:$X,18,0),0)</f>
        <v>0</v>
      </c>
      <c r="J782" s="4">
        <f>_xlfn.IFNA(VLOOKUP($B782,'FST CV'!$C:$X,18,0),0)</f>
        <v>0</v>
      </c>
      <c r="K782" s="4">
        <f>_xlfn.IFNA(VLOOKUP($B782,'FST TT'!$C:$X,18,0),0)</f>
        <v>0</v>
      </c>
      <c r="N782" s="34">
        <f>VLOOKUP(B782,Master_Item!B:I,8,0)</f>
        <v>9.6</v>
      </c>
      <c r="O782" s="4">
        <f t="shared" si="212"/>
        <v>0</v>
      </c>
      <c r="P782" s="4">
        <f t="shared" si="213"/>
        <v>0</v>
      </c>
      <c r="Q782" s="4">
        <f t="shared" si="214"/>
        <v>0</v>
      </c>
      <c r="R782" s="4">
        <f t="shared" si="215"/>
        <v>0</v>
      </c>
      <c r="S782" s="4">
        <f t="shared" si="216"/>
        <v>0</v>
      </c>
      <c r="T782" s="4">
        <f t="shared" si="217"/>
        <v>0</v>
      </c>
      <c r="U782" s="4">
        <f t="shared" si="218"/>
        <v>0</v>
      </c>
      <c r="V782" s="4">
        <f t="shared" si="219"/>
        <v>0</v>
      </c>
      <c r="W782" s="4">
        <f t="shared" si="220"/>
        <v>0</v>
      </c>
      <c r="X782" s="4">
        <f t="shared" si="221"/>
        <v>0</v>
      </c>
    </row>
    <row r="783" spans="1:24">
      <c r="A783" s="13">
        <v>10</v>
      </c>
      <c r="B783" s="2">
        <v>310003722</v>
      </c>
      <c r="C783" s="1" t="s">
        <v>216</v>
      </c>
      <c r="D783" s="1" t="s">
        <v>119</v>
      </c>
      <c r="E783" s="12">
        <f>_xlfn.IFNA(VLOOKUP($B783,'FST OMT'!$C:$Y,$A783,0),0)</f>
        <v>24</v>
      </c>
      <c r="F783" s="12">
        <f>_xlfn.IFNA(VLOOKUP($B783,'FST CV'!$C:$Y,$A783,0),0)</f>
        <v>0</v>
      </c>
      <c r="G783" s="12">
        <f>_xlfn.IFNA(VLOOKUP($B783,'FST TT'!$C:$Y,$A783,0),0)</f>
        <v>0</v>
      </c>
      <c r="I783" s="4">
        <f>_xlfn.IFNA(VLOOKUP($B783,'FST OMT'!$C:$X,19,0),0)</f>
        <v>24</v>
      </c>
      <c r="J783" s="4">
        <f>_xlfn.IFNA(VLOOKUP($B783,'FST CV'!$C:$X,19,0),0)</f>
        <v>0</v>
      </c>
      <c r="K783" s="4">
        <f>_xlfn.IFNA(VLOOKUP($B783,'FST TT'!$C:$X,19,0),0)</f>
        <v>0</v>
      </c>
      <c r="N783" s="34">
        <f>VLOOKUP(B783,Master_Item!B:I,8,0)</f>
        <v>9.6</v>
      </c>
      <c r="O783" s="4">
        <f t="shared" si="212"/>
        <v>230.39999999999998</v>
      </c>
      <c r="P783" s="4">
        <f t="shared" si="213"/>
        <v>0</v>
      </c>
      <c r="Q783" s="4">
        <f t="shared" si="214"/>
        <v>0</v>
      </c>
      <c r="R783" s="4">
        <f t="shared" si="215"/>
        <v>0</v>
      </c>
      <c r="S783" s="4">
        <f t="shared" si="216"/>
        <v>230.39999999999998</v>
      </c>
      <c r="T783" s="4">
        <f t="shared" si="217"/>
        <v>230.39999999999998</v>
      </c>
      <c r="U783" s="4">
        <f t="shared" si="218"/>
        <v>0</v>
      </c>
      <c r="V783" s="4">
        <f t="shared" si="219"/>
        <v>0</v>
      </c>
      <c r="W783" s="4">
        <f t="shared" si="220"/>
        <v>0</v>
      </c>
      <c r="X783" s="4">
        <f t="shared" si="221"/>
        <v>230.39999999999998</v>
      </c>
    </row>
    <row r="784" spans="1:24">
      <c r="A784" s="13">
        <v>11</v>
      </c>
      <c r="B784" s="2">
        <v>310003722</v>
      </c>
      <c r="C784" s="1" t="s">
        <v>216</v>
      </c>
      <c r="D784" s="1" t="s">
        <v>120</v>
      </c>
      <c r="E784" s="12">
        <f>_xlfn.IFNA(VLOOKUP($B784,'FST OMT'!$C:$Y,$A784,0),0)</f>
        <v>0</v>
      </c>
      <c r="F784" s="12">
        <f>_xlfn.IFNA(VLOOKUP($B784,'FST CV'!$C:$Y,$A784,0),0)</f>
        <v>0</v>
      </c>
      <c r="G784" s="12">
        <f>_xlfn.IFNA(VLOOKUP($B784,'FST TT'!$C:$Y,$A784,0),0)</f>
        <v>0</v>
      </c>
      <c r="I784" s="4">
        <f>_xlfn.IFNA(VLOOKUP($B784,'FST OMT'!$C:$X,20,0),0)</f>
        <v>0</v>
      </c>
      <c r="J784" s="4">
        <f>_xlfn.IFNA(VLOOKUP($B784,'FST CV'!$C:$X,20,0),0)</f>
        <v>0</v>
      </c>
      <c r="K784" s="4">
        <f>_xlfn.IFNA(VLOOKUP($B784,'FST TT'!$C:$X,20,0),0)</f>
        <v>0</v>
      </c>
      <c r="N784" s="34">
        <f>VLOOKUP(B784,Master_Item!B:I,8,0)</f>
        <v>9.6</v>
      </c>
      <c r="O784" s="4">
        <f t="shared" si="212"/>
        <v>0</v>
      </c>
      <c r="P784" s="4">
        <f t="shared" si="213"/>
        <v>0</v>
      </c>
      <c r="Q784" s="4">
        <f t="shared" si="214"/>
        <v>0</v>
      </c>
      <c r="R784" s="4">
        <f t="shared" si="215"/>
        <v>0</v>
      </c>
      <c r="S784" s="4">
        <f t="shared" si="216"/>
        <v>0</v>
      </c>
      <c r="T784" s="4">
        <f t="shared" si="217"/>
        <v>0</v>
      </c>
      <c r="U784" s="4">
        <f t="shared" si="218"/>
        <v>0</v>
      </c>
      <c r="V784" s="4">
        <f t="shared" si="219"/>
        <v>0</v>
      </c>
      <c r="W784" s="4">
        <f t="shared" si="220"/>
        <v>0</v>
      </c>
      <c r="X784" s="4">
        <f t="shared" si="221"/>
        <v>0</v>
      </c>
    </row>
    <row r="785" spans="1:24">
      <c r="A785" s="13">
        <v>12</v>
      </c>
      <c r="B785" s="2">
        <v>310003722</v>
      </c>
      <c r="C785" s="1" t="s">
        <v>216</v>
      </c>
      <c r="D785" s="1" t="s">
        <v>121</v>
      </c>
      <c r="E785" s="12">
        <f>_xlfn.IFNA(VLOOKUP($B785,'FST OMT'!$C:$Y,$A785,0),0)</f>
        <v>0</v>
      </c>
      <c r="F785" s="12">
        <f>_xlfn.IFNA(VLOOKUP($B785,'FST CV'!$C:$Y,$A785,0),0)</f>
        <v>0</v>
      </c>
      <c r="G785" s="12">
        <f>_xlfn.IFNA(VLOOKUP($B785,'FST TT'!$C:$Y,$A785,0),0)</f>
        <v>0</v>
      </c>
      <c r="I785" s="4">
        <f>_xlfn.IFNA(VLOOKUP($B785,'FST OMT'!$C:$X,21,0),0)</f>
        <v>0</v>
      </c>
      <c r="J785" s="4">
        <f>_xlfn.IFNA(VLOOKUP($B785,'FST CV'!$C:$X,21,0),0)</f>
        <v>0</v>
      </c>
      <c r="K785" s="4">
        <f>_xlfn.IFNA(VLOOKUP($B785,'FST TT'!$C:$X,21,0),0)</f>
        <v>0</v>
      </c>
      <c r="N785" s="34">
        <f>VLOOKUP(B785,Master_Item!B:I,8,0)</f>
        <v>9.6</v>
      </c>
      <c r="O785" s="4">
        <f t="shared" si="212"/>
        <v>0</v>
      </c>
      <c r="P785" s="4">
        <f t="shared" si="213"/>
        <v>0</v>
      </c>
      <c r="Q785" s="4">
        <f t="shared" si="214"/>
        <v>0</v>
      </c>
      <c r="R785" s="4">
        <f t="shared" si="215"/>
        <v>0</v>
      </c>
      <c r="S785" s="4">
        <f t="shared" si="216"/>
        <v>0</v>
      </c>
      <c r="T785" s="4">
        <f t="shared" si="217"/>
        <v>0</v>
      </c>
      <c r="U785" s="4">
        <f t="shared" si="218"/>
        <v>0</v>
      </c>
      <c r="V785" s="4">
        <f t="shared" si="219"/>
        <v>0</v>
      </c>
      <c r="W785" s="4">
        <f t="shared" si="220"/>
        <v>0</v>
      </c>
      <c r="X785" s="4">
        <f t="shared" si="221"/>
        <v>0</v>
      </c>
    </row>
    <row r="786" spans="1:24">
      <c r="A786" s="13">
        <v>13</v>
      </c>
      <c r="B786" s="2">
        <v>310003722</v>
      </c>
      <c r="C786" s="1" t="s">
        <v>216</v>
      </c>
      <c r="D786" s="1" t="s">
        <v>122</v>
      </c>
      <c r="E786" s="12">
        <f>_xlfn.IFNA(VLOOKUP($B786,'FST OMT'!$C:$Y,$A786,0),0)</f>
        <v>0</v>
      </c>
      <c r="F786" s="12">
        <f>_xlfn.IFNA(VLOOKUP($B786,'FST CV'!$C:$Y,$A786,0),0)</f>
        <v>0</v>
      </c>
      <c r="G786" s="12">
        <f>_xlfn.IFNA(VLOOKUP($B786,'FST TT'!$C:$Y,$A786,0),0)</f>
        <v>0</v>
      </c>
      <c r="I786" s="4">
        <f>_xlfn.IFNA(VLOOKUP($B786,'FST OMT'!$C:$X,22,0),0)</f>
        <v>0</v>
      </c>
      <c r="J786" s="4">
        <f>_xlfn.IFNA(VLOOKUP($B786,'FST CV'!$C:$X,22,0),0)</f>
        <v>0</v>
      </c>
      <c r="K786" s="4">
        <f>_xlfn.IFNA(VLOOKUP($B786,'FST TT'!$C:$X,22,0),0)</f>
        <v>0</v>
      </c>
      <c r="N786" s="34">
        <f>VLOOKUP(B786,Master_Item!B:I,8,0)</f>
        <v>9.6</v>
      </c>
      <c r="O786" s="4">
        <f t="shared" si="212"/>
        <v>0</v>
      </c>
      <c r="P786" s="4">
        <f t="shared" si="213"/>
        <v>0</v>
      </c>
      <c r="Q786" s="4">
        <f t="shared" si="214"/>
        <v>0</v>
      </c>
      <c r="R786" s="4">
        <f t="shared" si="215"/>
        <v>0</v>
      </c>
      <c r="S786" s="4">
        <f t="shared" si="216"/>
        <v>0</v>
      </c>
      <c r="T786" s="4">
        <f t="shared" si="217"/>
        <v>0</v>
      </c>
      <c r="U786" s="4">
        <f t="shared" si="218"/>
        <v>0</v>
      </c>
      <c r="V786" s="4">
        <f t="shared" si="219"/>
        <v>0</v>
      </c>
      <c r="W786" s="4">
        <f t="shared" si="220"/>
        <v>0</v>
      </c>
      <c r="X786" s="4">
        <f t="shared" si="221"/>
        <v>0</v>
      </c>
    </row>
    <row r="787" spans="1:24">
      <c r="A787" s="13">
        <v>11</v>
      </c>
      <c r="B787" s="2">
        <v>310003722</v>
      </c>
      <c r="C787" s="1" t="s">
        <v>216</v>
      </c>
      <c r="D787" s="1" t="s">
        <v>123</v>
      </c>
      <c r="H787" s="4">
        <f>_xlfn.IFNA(VLOOKUP(B787,'FST MT'!A:M,$A787,0),0)</f>
        <v>2870.7937632884477</v>
      </c>
      <c r="I787" s="1"/>
      <c r="J787" s="1"/>
      <c r="K787" s="1"/>
      <c r="L787" s="4">
        <f>_xlfn.IFNA(VLOOKUP(B787,'FST MT'!C:BP,66,0),0)</f>
        <v>0</v>
      </c>
      <c r="N787" s="34">
        <f>VLOOKUP(B787,Master_Item!B:I,8,0)</f>
        <v>9.6</v>
      </c>
      <c r="O787" s="4">
        <f t="shared" si="212"/>
        <v>0</v>
      </c>
      <c r="P787" s="4">
        <f t="shared" si="213"/>
        <v>0</v>
      </c>
      <c r="Q787" s="4">
        <f t="shared" si="214"/>
        <v>0</v>
      </c>
      <c r="R787" s="4">
        <f t="shared" si="215"/>
        <v>27559.620127569098</v>
      </c>
      <c r="S787" s="4">
        <f t="shared" si="216"/>
        <v>27559.620127569098</v>
      </c>
      <c r="T787" s="4">
        <f t="shared" si="217"/>
        <v>0</v>
      </c>
      <c r="U787" s="4">
        <f t="shared" si="218"/>
        <v>0</v>
      </c>
      <c r="V787" s="4">
        <f t="shared" si="219"/>
        <v>0</v>
      </c>
      <c r="W787" s="4">
        <f t="shared" si="220"/>
        <v>0</v>
      </c>
      <c r="X787" s="4">
        <f t="shared" si="221"/>
        <v>0</v>
      </c>
    </row>
    <row r="788" spans="1:24">
      <c r="A788" s="13">
        <v>6</v>
      </c>
      <c r="B788" s="2">
        <v>310003724</v>
      </c>
      <c r="C788" s="1" t="s">
        <v>217</v>
      </c>
      <c r="D788" s="1" t="s">
        <v>115</v>
      </c>
      <c r="E788" s="12">
        <f>_xlfn.IFNA(VLOOKUP($B788,'FST OMT'!$C:$Y,$A788,0),0)</f>
        <v>0</v>
      </c>
      <c r="F788" s="12">
        <f>_xlfn.IFNA(VLOOKUP($B788,'FST CV'!$C:$Y,$A788,0),0)</f>
        <v>0</v>
      </c>
      <c r="G788" s="12">
        <f>_xlfn.IFNA(VLOOKUP($B788,'FST TT'!$C:$Y,$A788,0),0)</f>
        <v>0</v>
      </c>
      <c r="I788" s="4">
        <f>_xlfn.IFNA(VLOOKUP($B788,'FST OMT'!$C:$X,15,0),0)</f>
        <v>0</v>
      </c>
      <c r="J788" s="4">
        <f>_xlfn.IFNA(VLOOKUP($B788,'FST CV'!$C:$X,15,0),0)</f>
        <v>0</v>
      </c>
      <c r="K788" s="4">
        <f>_xlfn.IFNA(VLOOKUP($B788,'FST TT'!$C:$X,15,0),0)</f>
        <v>0</v>
      </c>
      <c r="N788" s="34">
        <f>VLOOKUP(B788,Master_Item!B:I,8,0)</f>
        <v>9.6</v>
      </c>
      <c r="O788" s="4">
        <f t="shared" si="212"/>
        <v>0</v>
      </c>
      <c r="P788" s="4">
        <f t="shared" si="213"/>
        <v>0</v>
      </c>
      <c r="Q788" s="4">
        <f t="shared" si="214"/>
        <v>0</v>
      </c>
      <c r="R788" s="4">
        <f t="shared" si="215"/>
        <v>0</v>
      </c>
      <c r="S788" s="4">
        <f t="shared" si="216"/>
        <v>0</v>
      </c>
      <c r="T788" s="4">
        <f t="shared" si="217"/>
        <v>0</v>
      </c>
      <c r="U788" s="4">
        <f t="shared" si="218"/>
        <v>0</v>
      </c>
      <c r="V788" s="4">
        <f t="shared" si="219"/>
        <v>0</v>
      </c>
      <c r="W788" s="4">
        <f t="shared" si="220"/>
        <v>0</v>
      </c>
      <c r="X788" s="4">
        <f t="shared" si="221"/>
        <v>0</v>
      </c>
    </row>
    <row r="789" spans="1:24">
      <c r="A789" s="13">
        <v>7</v>
      </c>
      <c r="B789" s="2">
        <v>310003724</v>
      </c>
      <c r="C789" s="1" t="s">
        <v>217</v>
      </c>
      <c r="D789" s="1" t="s">
        <v>116</v>
      </c>
      <c r="E789" s="12">
        <f>_xlfn.IFNA(VLOOKUP($B789,'FST OMT'!$C:$Y,$A789,0),0)</f>
        <v>0</v>
      </c>
      <c r="F789" s="12">
        <f>_xlfn.IFNA(VLOOKUP($B789,'FST CV'!$C:$Y,$A789,0),0)</f>
        <v>0</v>
      </c>
      <c r="G789" s="12">
        <f>_xlfn.IFNA(VLOOKUP($B789,'FST TT'!$C:$Y,$A789,0),0)</f>
        <v>0</v>
      </c>
      <c r="I789" s="4">
        <f>_xlfn.IFNA(VLOOKUP($B789,'FST OMT'!$C:$X,16,0),0)</f>
        <v>0</v>
      </c>
      <c r="J789" s="4">
        <f>_xlfn.IFNA(VLOOKUP($B789,'FST CV'!$C:$X,16,0),0)</f>
        <v>0</v>
      </c>
      <c r="K789" s="4">
        <f>_xlfn.IFNA(VLOOKUP($B789,'FST TT'!$C:$X,16,0),0)</f>
        <v>0</v>
      </c>
      <c r="N789" s="34">
        <f>VLOOKUP(B789,Master_Item!B:I,8,0)</f>
        <v>9.6</v>
      </c>
      <c r="O789" s="4">
        <f t="shared" si="212"/>
        <v>0</v>
      </c>
      <c r="P789" s="4">
        <f t="shared" si="213"/>
        <v>0</v>
      </c>
      <c r="Q789" s="4">
        <f t="shared" si="214"/>
        <v>0</v>
      </c>
      <c r="R789" s="4">
        <f t="shared" si="215"/>
        <v>0</v>
      </c>
      <c r="S789" s="4">
        <f t="shared" si="216"/>
        <v>0</v>
      </c>
      <c r="T789" s="4">
        <f t="shared" si="217"/>
        <v>0</v>
      </c>
      <c r="U789" s="4">
        <f t="shared" si="218"/>
        <v>0</v>
      </c>
      <c r="V789" s="4">
        <f t="shared" si="219"/>
        <v>0</v>
      </c>
      <c r="W789" s="4">
        <f t="shared" si="220"/>
        <v>0</v>
      </c>
      <c r="X789" s="4">
        <f t="shared" si="221"/>
        <v>0</v>
      </c>
    </row>
    <row r="790" spans="1:24">
      <c r="A790" s="13">
        <v>8</v>
      </c>
      <c r="B790" s="2">
        <v>310003724</v>
      </c>
      <c r="C790" s="1" t="s">
        <v>217</v>
      </c>
      <c r="D790" s="1" t="s">
        <v>117</v>
      </c>
      <c r="E790" s="12">
        <f>_xlfn.IFNA(VLOOKUP($B790,'FST OMT'!$C:$Y,$A790,0),0)</f>
        <v>0</v>
      </c>
      <c r="F790" s="12">
        <f>_xlfn.IFNA(VLOOKUP($B790,'FST CV'!$C:$Y,$A790,0),0)</f>
        <v>0</v>
      </c>
      <c r="G790" s="12">
        <f>_xlfn.IFNA(VLOOKUP($B790,'FST TT'!$C:$Y,$A790,0),0)</f>
        <v>0</v>
      </c>
      <c r="I790" s="4">
        <f>_xlfn.IFNA(VLOOKUP($B790,'FST OMT'!$C:$X,17,0),0)</f>
        <v>0</v>
      </c>
      <c r="J790" s="4">
        <f>_xlfn.IFNA(VLOOKUP($B790,'FST CV'!$C:$X,17,0),0)</f>
        <v>0</v>
      </c>
      <c r="K790" s="4">
        <f>_xlfn.IFNA(VLOOKUP($B790,'FST TT'!$C:$X,17,0),0)</f>
        <v>0</v>
      </c>
      <c r="N790" s="34">
        <f>VLOOKUP(B790,Master_Item!B:I,8,0)</f>
        <v>9.6</v>
      </c>
      <c r="O790" s="4">
        <f t="shared" si="212"/>
        <v>0</v>
      </c>
      <c r="P790" s="4">
        <f t="shared" si="213"/>
        <v>0</v>
      </c>
      <c r="Q790" s="4">
        <f t="shared" si="214"/>
        <v>0</v>
      </c>
      <c r="R790" s="4">
        <f t="shared" si="215"/>
        <v>0</v>
      </c>
      <c r="S790" s="4">
        <f t="shared" si="216"/>
        <v>0</v>
      </c>
      <c r="T790" s="4">
        <f t="shared" si="217"/>
        <v>0</v>
      </c>
      <c r="U790" s="4">
        <f t="shared" si="218"/>
        <v>0</v>
      </c>
      <c r="V790" s="4">
        <f t="shared" si="219"/>
        <v>0</v>
      </c>
      <c r="W790" s="4">
        <f t="shared" si="220"/>
        <v>0</v>
      </c>
      <c r="X790" s="4">
        <f t="shared" si="221"/>
        <v>0</v>
      </c>
    </row>
    <row r="791" spans="1:24">
      <c r="A791" s="13">
        <v>9</v>
      </c>
      <c r="B791" s="2">
        <v>310003724</v>
      </c>
      <c r="C791" s="1" t="s">
        <v>217</v>
      </c>
      <c r="D791" s="1" t="s">
        <v>118</v>
      </c>
      <c r="E791" s="12">
        <f>_xlfn.IFNA(VLOOKUP($B791,'FST OMT'!$C:$Y,$A791,0),0)</f>
        <v>0</v>
      </c>
      <c r="F791" s="12">
        <f>_xlfn.IFNA(VLOOKUP($B791,'FST CV'!$C:$Y,$A791,0),0)</f>
        <v>0</v>
      </c>
      <c r="G791" s="12">
        <f>_xlfn.IFNA(VLOOKUP($B791,'FST TT'!$C:$Y,$A791,0),0)</f>
        <v>0</v>
      </c>
      <c r="I791" s="4">
        <f>_xlfn.IFNA(VLOOKUP($B791,'FST OMT'!$C:$X,18,0),0)</f>
        <v>0</v>
      </c>
      <c r="J791" s="4">
        <f>_xlfn.IFNA(VLOOKUP($B791,'FST CV'!$C:$X,18,0),0)</f>
        <v>0</v>
      </c>
      <c r="K791" s="4">
        <f>_xlfn.IFNA(VLOOKUP($B791,'FST TT'!$C:$X,18,0),0)</f>
        <v>0</v>
      </c>
      <c r="N791" s="34">
        <f>VLOOKUP(B791,Master_Item!B:I,8,0)</f>
        <v>9.6</v>
      </c>
      <c r="O791" s="4">
        <f t="shared" si="212"/>
        <v>0</v>
      </c>
      <c r="P791" s="4">
        <f t="shared" si="213"/>
        <v>0</v>
      </c>
      <c r="Q791" s="4">
        <f t="shared" si="214"/>
        <v>0</v>
      </c>
      <c r="R791" s="4">
        <f t="shared" si="215"/>
        <v>0</v>
      </c>
      <c r="S791" s="4">
        <f t="shared" si="216"/>
        <v>0</v>
      </c>
      <c r="T791" s="4">
        <f t="shared" si="217"/>
        <v>0</v>
      </c>
      <c r="U791" s="4">
        <f t="shared" si="218"/>
        <v>0</v>
      </c>
      <c r="V791" s="4">
        <f t="shared" si="219"/>
        <v>0</v>
      </c>
      <c r="W791" s="4">
        <f t="shared" si="220"/>
        <v>0</v>
      </c>
      <c r="X791" s="4">
        <f t="shared" si="221"/>
        <v>0</v>
      </c>
    </row>
    <row r="792" spans="1:24">
      <c r="A792" s="13">
        <v>10</v>
      </c>
      <c r="B792" s="2">
        <v>310003724</v>
      </c>
      <c r="C792" s="1" t="s">
        <v>217</v>
      </c>
      <c r="D792" s="1" t="s">
        <v>119</v>
      </c>
      <c r="E792" s="12">
        <f>_xlfn.IFNA(VLOOKUP($B792,'FST OMT'!$C:$Y,$A792,0),0)</f>
        <v>0</v>
      </c>
      <c r="F792" s="12">
        <f>_xlfn.IFNA(VLOOKUP($B792,'FST CV'!$C:$Y,$A792,0),0)</f>
        <v>0</v>
      </c>
      <c r="G792" s="12">
        <f>_xlfn.IFNA(VLOOKUP($B792,'FST TT'!$C:$Y,$A792,0),0)</f>
        <v>0</v>
      </c>
      <c r="I792" s="4">
        <f>_xlfn.IFNA(VLOOKUP($B792,'FST OMT'!$C:$X,19,0),0)</f>
        <v>0</v>
      </c>
      <c r="J792" s="4">
        <f>_xlfn.IFNA(VLOOKUP($B792,'FST CV'!$C:$X,19,0),0)</f>
        <v>0</v>
      </c>
      <c r="K792" s="4">
        <f>_xlfn.IFNA(VLOOKUP($B792,'FST TT'!$C:$X,19,0),0)</f>
        <v>0</v>
      </c>
      <c r="N792" s="34">
        <f>VLOOKUP(B792,Master_Item!B:I,8,0)</f>
        <v>9.6</v>
      </c>
      <c r="O792" s="4">
        <f t="shared" si="212"/>
        <v>0</v>
      </c>
      <c r="P792" s="4">
        <f t="shared" si="213"/>
        <v>0</v>
      </c>
      <c r="Q792" s="4">
        <f t="shared" si="214"/>
        <v>0</v>
      </c>
      <c r="R792" s="4">
        <f t="shared" si="215"/>
        <v>0</v>
      </c>
      <c r="S792" s="4">
        <f t="shared" si="216"/>
        <v>0</v>
      </c>
      <c r="T792" s="4">
        <f t="shared" si="217"/>
        <v>0</v>
      </c>
      <c r="U792" s="4">
        <f t="shared" si="218"/>
        <v>0</v>
      </c>
      <c r="V792" s="4">
        <f t="shared" si="219"/>
        <v>0</v>
      </c>
      <c r="W792" s="4">
        <f t="shared" si="220"/>
        <v>0</v>
      </c>
      <c r="X792" s="4">
        <f t="shared" si="221"/>
        <v>0</v>
      </c>
    </row>
    <row r="793" spans="1:24">
      <c r="A793" s="13">
        <v>11</v>
      </c>
      <c r="B793" s="2">
        <v>310003724</v>
      </c>
      <c r="C793" s="1" t="s">
        <v>217</v>
      </c>
      <c r="D793" s="1" t="s">
        <v>120</v>
      </c>
      <c r="E793" s="12">
        <f>_xlfn.IFNA(VLOOKUP($B793,'FST OMT'!$C:$Y,$A793,0),0)</f>
        <v>0</v>
      </c>
      <c r="F793" s="12">
        <f>_xlfn.IFNA(VLOOKUP($B793,'FST CV'!$C:$Y,$A793,0),0)</f>
        <v>0</v>
      </c>
      <c r="G793" s="12">
        <f>_xlfn.IFNA(VLOOKUP($B793,'FST TT'!$C:$Y,$A793,0),0)</f>
        <v>0</v>
      </c>
      <c r="I793" s="4">
        <f>_xlfn.IFNA(VLOOKUP($B793,'FST OMT'!$C:$X,20,0),0)</f>
        <v>0</v>
      </c>
      <c r="J793" s="4">
        <f>_xlfn.IFNA(VLOOKUP($B793,'FST CV'!$C:$X,20,0),0)</f>
        <v>0</v>
      </c>
      <c r="K793" s="4">
        <f>_xlfn.IFNA(VLOOKUP($B793,'FST TT'!$C:$X,20,0),0)</f>
        <v>0</v>
      </c>
      <c r="N793" s="34">
        <f>VLOOKUP(B793,Master_Item!B:I,8,0)</f>
        <v>9.6</v>
      </c>
      <c r="O793" s="4">
        <f t="shared" si="212"/>
        <v>0</v>
      </c>
      <c r="P793" s="4">
        <f t="shared" si="213"/>
        <v>0</v>
      </c>
      <c r="Q793" s="4">
        <f t="shared" si="214"/>
        <v>0</v>
      </c>
      <c r="R793" s="4">
        <f t="shared" si="215"/>
        <v>0</v>
      </c>
      <c r="S793" s="4">
        <f t="shared" si="216"/>
        <v>0</v>
      </c>
      <c r="T793" s="4">
        <f t="shared" si="217"/>
        <v>0</v>
      </c>
      <c r="U793" s="4">
        <f t="shared" si="218"/>
        <v>0</v>
      </c>
      <c r="V793" s="4">
        <f t="shared" si="219"/>
        <v>0</v>
      </c>
      <c r="W793" s="4">
        <f t="shared" si="220"/>
        <v>0</v>
      </c>
      <c r="X793" s="4">
        <f t="shared" si="221"/>
        <v>0</v>
      </c>
    </row>
    <row r="794" spans="1:24">
      <c r="A794" s="13">
        <v>12</v>
      </c>
      <c r="B794" s="2">
        <v>310003724</v>
      </c>
      <c r="C794" s="1" t="s">
        <v>217</v>
      </c>
      <c r="D794" s="1" t="s">
        <v>121</v>
      </c>
      <c r="E794" s="12">
        <f>_xlfn.IFNA(VLOOKUP($B794,'FST OMT'!$C:$Y,$A794,0),0)</f>
        <v>0</v>
      </c>
      <c r="F794" s="12">
        <f>_xlfn.IFNA(VLOOKUP($B794,'FST CV'!$C:$Y,$A794,0),0)</f>
        <v>0</v>
      </c>
      <c r="G794" s="12">
        <f>_xlfn.IFNA(VLOOKUP($B794,'FST TT'!$C:$Y,$A794,0),0)</f>
        <v>0</v>
      </c>
      <c r="I794" s="4">
        <f>_xlfn.IFNA(VLOOKUP($B794,'FST OMT'!$C:$X,21,0),0)</f>
        <v>0</v>
      </c>
      <c r="J794" s="4">
        <f>_xlfn.IFNA(VLOOKUP($B794,'FST CV'!$C:$X,21,0),0)</f>
        <v>0</v>
      </c>
      <c r="K794" s="4">
        <f>_xlfn.IFNA(VLOOKUP($B794,'FST TT'!$C:$X,21,0),0)</f>
        <v>0</v>
      </c>
      <c r="N794" s="34">
        <f>VLOOKUP(B794,Master_Item!B:I,8,0)</f>
        <v>9.6</v>
      </c>
      <c r="O794" s="4">
        <f t="shared" si="212"/>
        <v>0</v>
      </c>
      <c r="P794" s="4">
        <f t="shared" si="213"/>
        <v>0</v>
      </c>
      <c r="Q794" s="4">
        <f t="shared" si="214"/>
        <v>0</v>
      </c>
      <c r="R794" s="4">
        <f t="shared" si="215"/>
        <v>0</v>
      </c>
      <c r="S794" s="4">
        <f t="shared" si="216"/>
        <v>0</v>
      </c>
      <c r="T794" s="4">
        <f t="shared" si="217"/>
        <v>0</v>
      </c>
      <c r="U794" s="4">
        <f t="shared" si="218"/>
        <v>0</v>
      </c>
      <c r="V794" s="4">
        <f t="shared" si="219"/>
        <v>0</v>
      </c>
      <c r="W794" s="4">
        <f t="shared" si="220"/>
        <v>0</v>
      </c>
      <c r="X794" s="4">
        <f t="shared" si="221"/>
        <v>0</v>
      </c>
    </row>
    <row r="795" spans="1:24">
      <c r="A795" s="13">
        <v>13</v>
      </c>
      <c r="B795" s="2">
        <v>310003724</v>
      </c>
      <c r="C795" s="1" t="s">
        <v>217</v>
      </c>
      <c r="D795" s="1" t="s">
        <v>122</v>
      </c>
      <c r="E795" s="12">
        <f>_xlfn.IFNA(VLOOKUP($B795,'FST OMT'!$C:$Y,$A795,0),0)</f>
        <v>0</v>
      </c>
      <c r="F795" s="12">
        <f>_xlfn.IFNA(VLOOKUP($B795,'FST CV'!$C:$Y,$A795,0),0)</f>
        <v>0</v>
      </c>
      <c r="G795" s="12">
        <f>_xlfn.IFNA(VLOOKUP($B795,'FST TT'!$C:$Y,$A795,0),0)</f>
        <v>0</v>
      </c>
      <c r="I795" s="4">
        <f>_xlfn.IFNA(VLOOKUP($B795,'FST OMT'!$C:$X,22,0),0)</f>
        <v>0</v>
      </c>
      <c r="J795" s="4">
        <f>_xlfn.IFNA(VLOOKUP($B795,'FST CV'!$C:$X,22,0),0)</f>
        <v>0</v>
      </c>
      <c r="K795" s="4">
        <f>_xlfn.IFNA(VLOOKUP($B795,'FST TT'!$C:$X,22,0),0)</f>
        <v>0</v>
      </c>
      <c r="N795" s="34">
        <f>VLOOKUP(B795,Master_Item!B:I,8,0)</f>
        <v>9.6</v>
      </c>
      <c r="O795" s="4">
        <f t="shared" si="212"/>
        <v>0</v>
      </c>
      <c r="P795" s="4">
        <f t="shared" si="213"/>
        <v>0</v>
      </c>
      <c r="Q795" s="4">
        <f t="shared" si="214"/>
        <v>0</v>
      </c>
      <c r="R795" s="4">
        <f t="shared" si="215"/>
        <v>0</v>
      </c>
      <c r="S795" s="4">
        <f t="shared" si="216"/>
        <v>0</v>
      </c>
      <c r="T795" s="4">
        <f t="shared" si="217"/>
        <v>0</v>
      </c>
      <c r="U795" s="4">
        <f t="shared" si="218"/>
        <v>0</v>
      </c>
      <c r="V795" s="4">
        <f t="shared" si="219"/>
        <v>0</v>
      </c>
      <c r="W795" s="4">
        <f t="shared" si="220"/>
        <v>0</v>
      </c>
      <c r="X795" s="4">
        <f t="shared" si="221"/>
        <v>0</v>
      </c>
    </row>
    <row r="796" spans="1:24">
      <c r="A796" s="13">
        <v>11</v>
      </c>
      <c r="B796" s="2">
        <v>310003724</v>
      </c>
      <c r="C796" s="1" t="s">
        <v>217</v>
      </c>
      <c r="D796" s="1" t="s">
        <v>123</v>
      </c>
      <c r="H796" s="4">
        <f>_xlfn.IFNA(VLOOKUP(B796,'FST MT'!A:M,$A796,0),0)</f>
        <v>0</v>
      </c>
      <c r="I796" s="1"/>
      <c r="J796" s="1"/>
      <c r="K796" s="1"/>
      <c r="L796" s="4">
        <f>_xlfn.IFNA(VLOOKUP(B796,'FST MT'!C:BP,66,0),0)</f>
        <v>0</v>
      </c>
      <c r="N796" s="34">
        <f>VLOOKUP(B796,Master_Item!B:I,8,0)</f>
        <v>9.6</v>
      </c>
      <c r="O796" s="4">
        <f t="shared" si="212"/>
        <v>0</v>
      </c>
      <c r="P796" s="4">
        <f t="shared" si="213"/>
        <v>0</v>
      </c>
      <c r="Q796" s="4">
        <f t="shared" si="214"/>
        <v>0</v>
      </c>
      <c r="R796" s="4">
        <f t="shared" si="215"/>
        <v>0</v>
      </c>
      <c r="S796" s="4">
        <f t="shared" si="216"/>
        <v>0</v>
      </c>
      <c r="T796" s="4">
        <f t="shared" si="217"/>
        <v>0</v>
      </c>
      <c r="U796" s="4">
        <f t="shared" si="218"/>
        <v>0</v>
      </c>
      <c r="V796" s="4">
        <f t="shared" si="219"/>
        <v>0</v>
      </c>
      <c r="W796" s="4">
        <f t="shared" si="220"/>
        <v>0</v>
      </c>
      <c r="X796" s="4">
        <f t="shared" si="221"/>
        <v>0</v>
      </c>
    </row>
    <row r="797" spans="1:24">
      <c r="A797" s="13">
        <v>6</v>
      </c>
      <c r="B797" s="2">
        <v>310003725</v>
      </c>
      <c r="C797" s="1" t="s">
        <v>218</v>
      </c>
      <c r="D797" s="1" t="s">
        <v>115</v>
      </c>
      <c r="E797" s="12">
        <f>_xlfn.IFNA(VLOOKUP($B797,'FST OMT'!$C:$Y,$A797,0),0)</f>
        <v>0</v>
      </c>
      <c r="F797" s="12">
        <f>_xlfn.IFNA(VLOOKUP($B797,'FST CV'!$C:$Y,$A797,0),0)</f>
        <v>0</v>
      </c>
      <c r="G797" s="12">
        <f>_xlfn.IFNA(VLOOKUP($B797,'FST TT'!$C:$Y,$A797,0),0)</f>
        <v>0</v>
      </c>
      <c r="I797" s="4">
        <f>_xlfn.IFNA(VLOOKUP($B797,'FST OMT'!$C:$X,15,0),0)</f>
        <v>0</v>
      </c>
      <c r="J797" s="4">
        <f>_xlfn.IFNA(VLOOKUP($B797,'FST CV'!$C:$X,15,0),0)</f>
        <v>0</v>
      </c>
      <c r="K797" s="4">
        <f>_xlfn.IFNA(VLOOKUP($B797,'FST TT'!$C:$X,15,0),0)</f>
        <v>0</v>
      </c>
      <c r="N797" s="34">
        <f>VLOOKUP(B797,Master_Item!B:I,8,0)</f>
        <v>9.6</v>
      </c>
      <c r="O797" s="4">
        <f t="shared" si="212"/>
        <v>0</v>
      </c>
      <c r="P797" s="4">
        <f t="shared" si="213"/>
        <v>0</v>
      </c>
      <c r="Q797" s="4">
        <f t="shared" si="214"/>
        <v>0</v>
      </c>
      <c r="R797" s="4">
        <f t="shared" si="215"/>
        <v>0</v>
      </c>
      <c r="S797" s="4">
        <f t="shared" si="216"/>
        <v>0</v>
      </c>
      <c r="T797" s="4">
        <f t="shared" si="217"/>
        <v>0</v>
      </c>
      <c r="U797" s="4">
        <f t="shared" si="218"/>
        <v>0</v>
      </c>
      <c r="V797" s="4">
        <f t="shared" si="219"/>
        <v>0</v>
      </c>
      <c r="W797" s="4">
        <f t="shared" si="220"/>
        <v>0</v>
      </c>
      <c r="X797" s="4">
        <f t="shared" si="221"/>
        <v>0</v>
      </c>
    </row>
    <row r="798" spans="1:24">
      <c r="A798" s="13">
        <v>7</v>
      </c>
      <c r="B798" s="2">
        <v>310003725</v>
      </c>
      <c r="C798" s="1" t="s">
        <v>218</v>
      </c>
      <c r="D798" s="1" t="s">
        <v>116</v>
      </c>
      <c r="E798" s="12">
        <f>_xlfn.IFNA(VLOOKUP($B798,'FST OMT'!$C:$Y,$A798,0),0)</f>
        <v>18</v>
      </c>
      <c r="F798" s="12">
        <f>_xlfn.IFNA(VLOOKUP($B798,'FST CV'!$C:$Y,$A798,0),0)</f>
        <v>0</v>
      </c>
      <c r="G798" s="12">
        <f>_xlfn.IFNA(VLOOKUP($B798,'FST TT'!$C:$Y,$A798,0),0)</f>
        <v>0</v>
      </c>
      <c r="I798" s="4">
        <f>_xlfn.IFNA(VLOOKUP($B798,'FST OMT'!$C:$X,16,0),0)</f>
        <v>12</v>
      </c>
      <c r="J798" s="4">
        <f>_xlfn.IFNA(VLOOKUP($B798,'FST CV'!$C:$X,16,0),0)</f>
        <v>0</v>
      </c>
      <c r="K798" s="4">
        <f>_xlfn.IFNA(VLOOKUP($B798,'FST TT'!$C:$X,16,0),0)</f>
        <v>0</v>
      </c>
      <c r="N798" s="34">
        <f>VLOOKUP(B798,Master_Item!B:I,8,0)</f>
        <v>9.6</v>
      </c>
      <c r="O798" s="4">
        <f t="shared" si="212"/>
        <v>172.79999999999998</v>
      </c>
      <c r="P798" s="4">
        <f t="shared" si="213"/>
        <v>0</v>
      </c>
      <c r="Q798" s="4">
        <f t="shared" si="214"/>
        <v>0</v>
      </c>
      <c r="R798" s="4">
        <f t="shared" si="215"/>
        <v>0</v>
      </c>
      <c r="S798" s="4">
        <f t="shared" si="216"/>
        <v>172.79999999999998</v>
      </c>
      <c r="T798" s="4">
        <f t="shared" si="217"/>
        <v>115.19999999999999</v>
      </c>
      <c r="U798" s="4">
        <f t="shared" si="218"/>
        <v>0</v>
      </c>
      <c r="V798" s="4">
        <f t="shared" si="219"/>
        <v>0</v>
      </c>
      <c r="W798" s="4">
        <f t="shared" si="220"/>
        <v>0</v>
      </c>
      <c r="X798" s="4">
        <f t="shared" si="221"/>
        <v>115.19999999999999</v>
      </c>
    </row>
    <row r="799" spans="1:24">
      <c r="A799" s="13">
        <v>8</v>
      </c>
      <c r="B799" s="2">
        <v>310003725</v>
      </c>
      <c r="C799" s="1" t="s">
        <v>218</v>
      </c>
      <c r="D799" s="1" t="s">
        <v>117</v>
      </c>
      <c r="E799" s="12">
        <f>_xlfn.IFNA(VLOOKUP($B799,'FST OMT'!$C:$Y,$A799,0),0)</f>
        <v>0</v>
      </c>
      <c r="F799" s="12">
        <f>_xlfn.IFNA(VLOOKUP($B799,'FST CV'!$C:$Y,$A799,0),0)</f>
        <v>0</v>
      </c>
      <c r="G799" s="12">
        <f>_xlfn.IFNA(VLOOKUP($B799,'FST TT'!$C:$Y,$A799,0),0)</f>
        <v>0</v>
      </c>
      <c r="I799" s="4">
        <f>_xlfn.IFNA(VLOOKUP($B799,'FST OMT'!$C:$X,17,0),0)</f>
        <v>0</v>
      </c>
      <c r="J799" s="4">
        <f>_xlfn.IFNA(VLOOKUP($B799,'FST CV'!$C:$X,17,0),0)</f>
        <v>0</v>
      </c>
      <c r="K799" s="4">
        <f>_xlfn.IFNA(VLOOKUP($B799,'FST TT'!$C:$X,17,0),0)</f>
        <v>0</v>
      </c>
      <c r="N799" s="34">
        <f>VLOOKUP(B799,Master_Item!B:I,8,0)</f>
        <v>9.6</v>
      </c>
      <c r="O799" s="4">
        <f t="shared" si="212"/>
        <v>0</v>
      </c>
      <c r="P799" s="4">
        <f t="shared" si="213"/>
        <v>0</v>
      </c>
      <c r="Q799" s="4">
        <f t="shared" si="214"/>
        <v>0</v>
      </c>
      <c r="R799" s="4">
        <f t="shared" si="215"/>
        <v>0</v>
      </c>
      <c r="S799" s="4">
        <f t="shared" si="216"/>
        <v>0</v>
      </c>
      <c r="T799" s="4">
        <f t="shared" si="217"/>
        <v>0</v>
      </c>
      <c r="U799" s="4">
        <f t="shared" si="218"/>
        <v>0</v>
      </c>
      <c r="V799" s="4">
        <f t="shared" si="219"/>
        <v>0</v>
      </c>
      <c r="W799" s="4">
        <f t="shared" si="220"/>
        <v>0</v>
      </c>
      <c r="X799" s="4">
        <f t="shared" si="221"/>
        <v>0</v>
      </c>
    </row>
    <row r="800" spans="1:24">
      <c r="A800" s="13">
        <v>9</v>
      </c>
      <c r="B800" s="2">
        <v>310003725</v>
      </c>
      <c r="C800" s="1" t="s">
        <v>218</v>
      </c>
      <c r="D800" s="1" t="s">
        <v>118</v>
      </c>
      <c r="E800" s="12">
        <f>_xlfn.IFNA(VLOOKUP($B800,'FST OMT'!$C:$Y,$A800,0),0)</f>
        <v>0</v>
      </c>
      <c r="F800" s="12">
        <f>_xlfn.IFNA(VLOOKUP($B800,'FST CV'!$C:$Y,$A800,0),0)</f>
        <v>0</v>
      </c>
      <c r="G800" s="12">
        <f>_xlfn.IFNA(VLOOKUP($B800,'FST TT'!$C:$Y,$A800,0),0)</f>
        <v>0</v>
      </c>
      <c r="I800" s="4">
        <f>_xlfn.IFNA(VLOOKUP($B800,'FST OMT'!$C:$X,18,0),0)</f>
        <v>0</v>
      </c>
      <c r="J800" s="4">
        <f>_xlfn.IFNA(VLOOKUP($B800,'FST CV'!$C:$X,18,0),0)</f>
        <v>0</v>
      </c>
      <c r="K800" s="4">
        <f>_xlfn.IFNA(VLOOKUP($B800,'FST TT'!$C:$X,18,0),0)</f>
        <v>0</v>
      </c>
      <c r="N800" s="34">
        <f>VLOOKUP(B800,Master_Item!B:I,8,0)</f>
        <v>9.6</v>
      </c>
      <c r="O800" s="4">
        <f t="shared" si="212"/>
        <v>0</v>
      </c>
      <c r="P800" s="4">
        <f t="shared" si="213"/>
        <v>0</v>
      </c>
      <c r="Q800" s="4">
        <f t="shared" si="214"/>
        <v>0</v>
      </c>
      <c r="R800" s="4">
        <f t="shared" si="215"/>
        <v>0</v>
      </c>
      <c r="S800" s="4">
        <f t="shared" si="216"/>
        <v>0</v>
      </c>
      <c r="T800" s="4">
        <f t="shared" si="217"/>
        <v>0</v>
      </c>
      <c r="U800" s="4">
        <f t="shared" si="218"/>
        <v>0</v>
      </c>
      <c r="V800" s="4">
        <f t="shared" si="219"/>
        <v>0</v>
      </c>
      <c r="W800" s="4">
        <f t="shared" si="220"/>
        <v>0</v>
      </c>
      <c r="X800" s="4">
        <f t="shared" si="221"/>
        <v>0</v>
      </c>
    </row>
    <row r="801" spans="1:24">
      <c r="A801" s="13">
        <v>10</v>
      </c>
      <c r="B801" s="2">
        <v>310003725</v>
      </c>
      <c r="C801" s="1" t="s">
        <v>218</v>
      </c>
      <c r="D801" s="1" t="s">
        <v>119</v>
      </c>
      <c r="E801" s="12">
        <f>_xlfn.IFNA(VLOOKUP($B801,'FST OMT'!$C:$Y,$A801,0),0)</f>
        <v>0</v>
      </c>
      <c r="F801" s="12">
        <f>_xlfn.IFNA(VLOOKUP($B801,'FST CV'!$C:$Y,$A801,0),0)</f>
        <v>0</v>
      </c>
      <c r="G801" s="12">
        <f>_xlfn.IFNA(VLOOKUP($B801,'FST TT'!$C:$Y,$A801,0),0)</f>
        <v>0</v>
      </c>
      <c r="I801" s="4">
        <f>_xlfn.IFNA(VLOOKUP($B801,'FST OMT'!$C:$X,19,0),0)</f>
        <v>0</v>
      </c>
      <c r="J801" s="4">
        <f>_xlfn.IFNA(VLOOKUP($B801,'FST CV'!$C:$X,19,0),0)</f>
        <v>0</v>
      </c>
      <c r="K801" s="4">
        <f>_xlfn.IFNA(VLOOKUP($B801,'FST TT'!$C:$X,19,0),0)</f>
        <v>0</v>
      </c>
      <c r="N801" s="34">
        <f>VLOOKUP(B801,Master_Item!B:I,8,0)</f>
        <v>9.6</v>
      </c>
      <c r="O801" s="4">
        <f t="shared" si="212"/>
        <v>0</v>
      </c>
      <c r="P801" s="4">
        <f t="shared" si="213"/>
        <v>0</v>
      </c>
      <c r="Q801" s="4">
        <f t="shared" si="214"/>
        <v>0</v>
      </c>
      <c r="R801" s="4">
        <f t="shared" si="215"/>
        <v>0</v>
      </c>
      <c r="S801" s="4">
        <f t="shared" si="216"/>
        <v>0</v>
      </c>
      <c r="T801" s="4">
        <f t="shared" si="217"/>
        <v>0</v>
      </c>
      <c r="U801" s="4">
        <f t="shared" si="218"/>
        <v>0</v>
      </c>
      <c r="V801" s="4">
        <f t="shared" si="219"/>
        <v>0</v>
      </c>
      <c r="W801" s="4">
        <f t="shared" si="220"/>
        <v>0</v>
      </c>
      <c r="X801" s="4">
        <f t="shared" si="221"/>
        <v>0</v>
      </c>
    </row>
    <row r="802" spans="1:24">
      <c r="A802" s="13">
        <v>11</v>
      </c>
      <c r="B802" s="2">
        <v>310003725</v>
      </c>
      <c r="C802" s="1" t="s">
        <v>218</v>
      </c>
      <c r="D802" s="1" t="s">
        <v>120</v>
      </c>
      <c r="E802" s="12">
        <f>_xlfn.IFNA(VLOOKUP($B802,'FST OMT'!$C:$Y,$A802,0),0)</f>
        <v>0</v>
      </c>
      <c r="F802" s="12">
        <f>_xlfn.IFNA(VLOOKUP($B802,'FST CV'!$C:$Y,$A802,0),0)</f>
        <v>0</v>
      </c>
      <c r="G802" s="12">
        <f>_xlfn.IFNA(VLOOKUP($B802,'FST TT'!$C:$Y,$A802,0),0)</f>
        <v>0</v>
      </c>
      <c r="I802" s="4">
        <f>_xlfn.IFNA(VLOOKUP($B802,'FST OMT'!$C:$X,20,0),0)</f>
        <v>0</v>
      </c>
      <c r="J802" s="4">
        <f>_xlfn.IFNA(VLOOKUP($B802,'FST CV'!$C:$X,20,0),0)</f>
        <v>0</v>
      </c>
      <c r="K802" s="4">
        <f>_xlfn.IFNA(VLOOKUP($B802,'FST TT'!$C:$X,20,0),0)</f>
        <v>0</v>
      </c>
      <c r="N802" s="34">
        <f>VLOOKUP(B802,Master_Item!B:I,8,0)</f>
        <v>9.6</v>
      </c>
      <c r="O802" s="4">
        <f t="shared" si="212"/>
        <v>0</v>
      </c>
      <c r="P802" s="4">
        <f t="shared" si="213"/>
        <v>0</v>
      </c>
      <c r="Q802" s="4">
        <f t="shared" si="214"/>
        <v>0</v>
      </c>
      <c r="R802" s="4">
        <f t="shared" si="215"/>
        <v>0</v>
      </c>
      <c r="S802" s="4">
        <f t="shared" si="216"/>
        <v>0</v>
      </c>
      <c r="T802" s="4">
        <f t="shared" si="217"/>
        <v>0</v>
      </c>
      <c r="U802" s="4">
        <f t="shared" si="218"/>
        <v>0</v>
      </c>
      <c r="V802" s="4">
        <f t="shared" si="219"/>
        <v>0</v>
      </c>
      <c r="W802" s="4">
        <f t="shared" si="220"/>
        <v>0</v>
      </c>
      <c r="X802" s="4">
        <f t="shared" si="221"/>
        <v>0</v>
      </c>
    </row>
    <row r="803" spans="1:24">
      <c r="A803" s="13">
        <v>12</v>
      </c>
      <c r="B803" s="2">
        <v>310003725</v>
      </c>
      <c r="C803" s="1" t="s">
        <v>218</v>
      </c>
      <c r="D803" s="1" t="s">
        <v>121</v>
      </c>
      <c r="E803" s="12">
        <f>_xlfn.IFNA(VLOOKUP($B803,'FST OMT'!$C:$Y,$A803,0),0)</f>
        <v>0</v>
      </c>
      <c r="F803" s="12">
        <f>_xlfn.IFNA(VLOOKUP($B803,'FST CV'!$C:$Y,$A803,0),0)</f>
        <v>0</v>
      </c>
      <c r="G803" s="12">
        <f>_xlfn.IFNA(VLOOKUP($B803,'FST TT'!$C:$Y,$A803,0),0)</f>
        <v>0</v>
      </c>
      <c r="I803" s="4">
        <f>_xlfn.IFNA(VLOOKUP($B803,'FST OMT'!$C:$X,21,0),0)</f>
        <v>0</v>
      </c>
      <c r="J803" s="4">
        <f>_xlfn.IFNA(VLOOKUP($B803,'FST CV'!$C:$X,21,0),0)</f>
        <v>0</v>
      </c>
      <c r="K803" s="4">
        <f>_xlfn.IFNA(VLOOKUP($B803,'FST TT'!$C:$X,21,0),0)</f>
        <v>0</v>
      </c>
      <c r="N803" s="34">
        <f>VLOOKUP(B803,Master_Item!B:I,8,0)</f>
        <v>9.6</v>
      </c>
      <c r="O803" s="4">
        <f t="shared" si="212"/>
        <v>0</v>
      </c>
      <c r="P803" s="4">
        <f t="shared" si="213"/>
        <v>0</v>
      </c>
      <c r="Q803" s="4">
        <f t="shared" si="214"/>
        <v>0</v>
      </c>
      <c r="R803" s="4">
        <f t="shared" si="215"/>
        <v>0</v>
      </c>
      <c r="S803" s="4">
        <f t="shared" si="216"/>
        <v>0</v>
      </c>
      <c r="T803" s="4">
        <f t="shared" si="217"/>
        <v>0</v>
      </c>
      <c r="U803" s="4">
        <f t="shared" si="218"/>
        <v>0</v>
      </c>
      <c r="V803" s="4">
        <f t="shared" si="219"/>
        <v>0</v>
      </c>
      <c r="W803" s="4">
        <f t="shared" si="220"/>
        <v>0</v>
      </c>
      <c r="X803" s="4">
        <f t="shared" si="221"/>
        <v>0</v>
      </c>
    </row>
    <row r="804" spans="1:24">
      <c r="A804" s="13">
        <v>13</v>
      </c>
      <c r="B804" s="2">
        <v>310003725</v>
      </c>
      <c r="C804" s="1" t="s">
        <v>218</v>
      </c>
      <c r="D804" s="1" t="s">
        <v>122</v>
      </c>
      <c r="E804" s="12">
        <f>_xlfn.IFNA(VLOOKUP($B804,'FST OMT'!$C:$Y,$A804,0),0)</f>
        <v>0</v>
      </c>
      <c r="F804" s="12">
        <f>_xlfn.IFNA(VLOOKUP($B804,'FST CV'!$C:$Y,$A804,0),0)</f>
        <v>0</v>
      </c>
      <c r="G804" s="12">
        <f>_xlfn.IFNA(VLOOKUP($B804,'FST TT'!$C:$Y,$A804,0),0)</f>
        <v>0</v>
      </c>
      <c r="I804" s="4">
        <f>_xlfn.IFNA(VLOOKUP($B804,'FST OMT'!$C:$X,22,0),0)</f>
        <v>0</v>
      </c>
      <c r="J804" s="4">
        <f>_xlfn.IFNA(VLOOKUP($B804,'FST CV'!$C:$X,22,0),0)</f>
        <v>0</v>
      </c>
      <c r="K804" s="4">
        <f>_xlfn.IFNA(VLOOKUP($B804,'FST TT'!$C:$X,22,0),0)</f>
        <v>0</v>
      </c>
      <c r="N804" s="34">
        <f>VLOOKUP(B804,Master_Item!B:I,8,0)</f>
        <v>9.6</v>
      </c>
      <c r="O804" s="4">
        <f t="shared" si="212"/>
        <v>0</v>
      </c>
      <c r="P804" s="4">
        <f t="shared" si="213"/>
        <v>0</v>
      </c>
      <c r="Q804" s="4">
        <f t="shared" si="214"/>
        <v>0</v>
      </c>
      <c r="R804" s="4">
        <f t="shared" si="215"/>
        <v>0</v>
      </c>
      <c r="S804" s="4">
        <f t="shared" si="216"/>
        <v>0</v>
      </c>
      <c r="T804" s="4">
        <f t="shared" si="217"/>
        <v>0</v>
      </c>
      <c r="U804" s="4">
        <f t="shared" si="218"/>
        <v>0</v>
      </c>
      <c r="V804" s="4">
        <f t="shared" si="219"/>
        <v>0</v>
      </c>
      <c r="W804" s="4">
        <f t="shared" si="220"/>
        <v>0</v>
      </c>
      <c r="X804" s="4">
        <f t="shared" si="221"/>
        <v>0</v>
      </c>
    </row>
    <row r="805" spans="1:24">
      <c r="A805" s="13">
        <v>11</v>
      </c>
      <c r="B805" s="2">
        <v>310003725</v>
      </c>
      <c r="C805" s="1" t="s">
        <v>218</v>
      </c>
      <c r="D805" s="1" t="s">
        <v>123</v>
      </c>
      <c r="H805" s="4">
        <f>_xlfn.IFNA(VLOOKUP(B805,'FST MT'!A:M,$A805,0),0)</f>
        <v>948.83061658398299</v>
      </c>
      <c r="I805" s="1"/>
      <c r="J805" s="1"/>
      <c r="K805" s="1"/>
      <c r="L805" s="4">
        <f>_xlfn.IFNA(VLOOKUP(B805,'FST MT'!C:BP,66,0),0)</f>
        <v>0</v>
      </c>
      <c r="N805" s="34">
        <f>VLOOKUP(B805,Master_Item!B:I,8,0)</f>
        <v>9.6</v>
      </c>
      <c r="O805" s="4">
        <f t="shared" si="212"/>
        <v>0</v>
      </c>
      <c r="P805" s="4">
        <f t="shared" si="213"/>
        <v>0</v>
      </c>
      <c r="Q805" s="4">
        <f t="shared" si="214"/>
        <v>0</v>
      </c>
      <c r="R805" s="4">
        <f t="shared" si="215"/>
        <v>9108.7739192062363</v>
      </c>
      <c r="S805" s="4">
        <f t="shared" si="216"/>
        <v>9108.7739192062363</v>
      </c>
      <c r="T805" s="4">
        <f t="shared" si="217"/>
        <v>0</v>
      </c>
      <c r="U805" s="4">
        <f t="shared" si="218"/>
        <v>0</v>
      </c>
      <c r="V805" s="4">
        <f t="shared" si="219"/>
        <v>0</v>
      </c>
      <c r="W805" s="4">
        <f t="shared" si="220"/>
        <v>0</v>
      </c>
      <c r="X805" s="4">
        <f t="shared" si="221"/>
        <v>0</v>
      </c>
    </row>
    <row r="806" spans="1:24">
      <c r="A806" s="13">
        <v>6</v>
      </c>
      <c r="B806" s="2">
        <v>310003649</v>
      </c>
      <c r="C806" s="1" t="s">
        <v>219</v>
      </c>
      <c r="D806" s="1" t="s">
        <v>115</v>
      </c>
      <c r="E806" s="12">
        <f>_xlfn.IFNA(VLOOKUP($B806,'FST OMT'!$C:$Y,$A806,0),0)</f>
        <v>0</v>
      </c>
      <c r="F806" s="12">
        <f>_xlfn.IFNA(VLOOKUP($B806,'FST CV'!$C:$Y,$A806,0),0)</f>
        <v>0</v>
      </c>
      <c r="G806" s="12">
        <f>_xlfn.IFNA(VLOOKUP($B806,'FST TT'!$C:$Y,$A806,0),0)</f>
        <v>0</v>
      </c>
      <c r="I806" s="4">
        <f>_xlfn.IFNA(VLOOKUP($B806,'FST OMT'!$C:$X,15,0),0)</f>
        <v>0</v>
      </c>
      <c r="J806" s="4">
        <f>_xlfn.IFNA(VLOOKUP($B806,'FST CV'!$C:$X,15,0),0)</f>
        <v>0</v>
      </c>
      <c r="K806" s="4">
        <f>_xlfn.IFNA(VLOOKUP($B806,'FST TT'!$C:$X,15,0),0)</f>
        <v>0</v>
      </c>
      <c r="N806" s="34">
        <f>VLOOKUP(B806,Master_Item!B:I,8,0)</f>
        <v>8.3999999999999986</v>
      </c>
      <c r="O806" s="4">
        <f t="shared" si="212"/>
        <v>0</v>
      </c>
      <c r="P806" s="4">
        <f t="shared" si="213"/>
        <v>0</v>
      </c>
      <c r="Q806" s="4">
        <f t="shared" si="214"/>
        <v>0</v>
      </c>
      <c r="R806" s="4">
        <f t="shared" si="215"/>
        <v>0</v>
      </c>
      <c r="S806" s="4">
        <f t="shared" si="216"/>
        <v>0</v>
      </c>
      <c r="T806" s="4">
        <f t="shared" si="217"/>
        <v>0</v>
      </c>
      <c r="U806" s="4">
        <f t="shared" si="218"/>
        <v>0</v>
      </c>
      <c r="V806" s="4">
        <f t="shared" si="219"/>
        <v>0</v>
      </c>
      <c r="W806" s="4">
        <f t="shared" si="220"/>
        <v>0</v>
      </c>
      <c r="X806" s="4">
        <f t="shared" si="221"/>
        <v>0</v>
      </c>
    </row>
    <row r="807" spans="1:24">
      <c r="A807" s="13">
        <v>7</v>
      </c>
      <c r="B807" s="2">
        <v>310003649</v>
      </c>
      <c r="C807" s="1" t="s">
        <v>219</v>
      </c>
      <c r="D807" s="1" t="s">
        <v>116</v>
      </c>
      <c r="E807" s="12">
        <f>_xlfn.IFNA(VLOOKUP($B807,'FST OMT'!$C:$Y,$A807,0),0)</f>
        <v>822</v>
      </c>
      <c r="F807" s="12">
        <f>_xlfn.IFNA(VLOOKUP($B807,'FST CV'!$C:$Y,$A807,0),0)</f>
        <v>0</v>
      </c>
      <c r="G807" s="12">
        <f>_xlfn.IFNA(VLOOKUP($B807,'FST TT'!$C:$Y,$A807,0),0)</f>
        <v>0</v>
      </c>
      <c r="I807" s="4">
        <f>_xlfn.IFNA(VLOOKUP($B807,'FST OMT'!$C:$X,16,0),0)</f>
        <v>708</v>
      </c>
      <c r="J807" s="4">
        <f>_xlfn.IFNA(VLOOKUP($B807,'FST CV'!$C:$X,16,0),0)</f>
        <v>0</v>
      </c>
      <c r="K807" s="4">
        <f>_xlfn.IFNA(VLOOKUP($B807,'FST TT'!$C:$X,16,0),0)</f>
        <v>0</v>
      </c>
      <c r="N807" s="34">
        <f>VLOOKUP(B807,Master_Item!B:I,8,0)</f>
        <v>8.3999999999999986</v>
      </c>
      <c r="O807" s="4">
        <f t="shared" si="212"/>
        <v>6904.7999999999993</v>
      </c>
      <c r="P807" s="4">
        <f t="shared" si="213"/>
        <v>0</v>
      </c>
      <c r="Q807" s="4">
        <f t="shared" si="214"/>
        <v>0</v>
      </c>
      <c r="R807" s="4">
        <f t="shared" si="215"/>
        <v>0</v>
      </c>
      <c r="S807" s="4">
        <f t="shared" si="216"/>
        <v>6904.7999999999993</v>
      </c>
      <c r="T807" s="4">
        <f t="shared" si="217"/>
        <v>5947.1999999999989</v>
      </c>
      <c r="U807" s="4">
        <f t="shared" si="218"/>
        <v>0</v>
      </c>
      <c r="V807" s="4">
        <f t="shared" si="219"/>
        <v>0</v>
      </c>
      <c r="W807" s="4">
        <f t="shared" si="220"/>
        <v>0</v>
      </c>
      <c r="X807" s="4">
        <f t="shared" si="221"/>
        <v>5947.1999999999989</v>
      </c>
    </row>
    <row r="808" spans="1:24">
      <c r="A808" s="13">
        <v>8</v>
      </c>
      <c r="B808" s="2">
        <v>310003649</v>
      </c>
      <c r="C808" s="1" t="s">
        <v>219</v>
      </c>
      <c r="D808" s="1" t="s">
        <v>117</v>
      </c>
      <c r="E808" s="12">
        <f>_xlfn.IFNA(VLOOKUP($B808,'FST OMT'!$C:$Y,$A808,0),0)</f>
        <v>959</v>
      </c>
      <c r="F808" s="12">
        <f>_xlfn.IFNA(VLOOKUP($B808,'FST CV'!$C:$Y,$A808,0),0)</f>
        <v>0</v>
      </c>
      <c r="G808" s="12">
        <f>_xlfn.IFNA(VLOOKUP($B808,'FST TT'!$C:$Y,$A808,0),0)</f>
        <v>0</v>
      </c>
      <c r="I808" s="4">
        <f>_xlfn.IFNA(VLOOKUP($B808,'FST OMT'!$C:$X,17,0),0)</f>
        <v>1841</v>
      </c>
      <c r="J808" s="4">
        <f>_xlfn.IFNA(VLOOKUP($B808,'FST CV'!$C:$X,17,0),0)</f>
        <v>0</v>
      </c>
      <c r="K808" s="4">
        <f>_xlfn.IFNA(VLOOKUP($B808,'FST TT'!$C:$X,17,0),0)</f>
        <v>0</v>
      </c>
      <c r="N808" s="34">
        <f>VLOOKUP(B808,Master_Item!B:I,8,0)</f>
        <v>8.3999999999999986</v>
      </c>
      <c r="O808" s="4">
        <f t="shared" si="212"/>
        <v>8055.5999999999985</v>
      </c>
      <c r="P808" s="4">
        <f t="shared" si="213"/>
        <v>0</v>
      </c>
      <c r="Q808" s="4">
        <f t="shared" si="214"/>
        <v>0</v>
      </c>
      <c r="R808" s="4">
        <f t="shared" si="215"/>
        <v>0</v>
      </c>
      <c r="S808" s="4">
        <f t="shared" si="216"/>
        <v>8055.5999999999985</v>
      </c>
      <c r="T808" s="4">
        <f t="shared" si="217"/>
        <v>15464.399999999998</v>
      </c>
      <c r="U808" s="4">
        <f t="shared" si="218"/>
        <v>0</v>
      </c>
      <c r="V808" s="4">
        <f t="shared" si="219"/>
        <v>0</v>
      </c>
      <c r="W808" s="4">
        <f t="shared" si="220"/>
        <v>0</v>
      </c>
      <c r="X808" s="4">
        <f t="shared" si="221"/>
        <v>15464.399999999998</v>
      </c>
    </row>
    <row r="809" spans="1:24">
      <c r="A809" s="13">
        <v>9</v>
      </c>
      <c r="B809" s="2">
        <v>310003649</v>
      </c>
      <c r="C809" s="1" t="s">
        <v>219</v>
      </c>
      <c r="D809" s="1" t="s">
        <v>118</v>
      </c>
      <c r="E809" s="12">
        <f>_xlfn.IFNA(VLOOKUP($B809,'FST OMT'!$C:$Y,$A809,0),0)</f>
        <v>942</v>
      </c>
      <c r="F809" s="12">
        <f>_xlfn.IFNA(VLOOKUP($B809,'FST CV'!$C:$Y,$A809,0),0)</f>
        <v>0</v>
      </c>
      <c r="G809" s="12">
        <f>_xlfn.IFNA(VLOOKUP($B809,'FST TT'!$C:$Y,$A809,0),0)</f>
        <v>0</v>
      </c>
      <c r="I809" s="4">
        <f>_xlfn.IFNA(VLOOKUP($B809,'FST OMT'!$C:$X,18,0),0)</f>
        <v>708</v>
      </c>
      <c r="J809" s="4">
        <f>_xlfn.IFNA(VLOOKUP($B809,'FST CV'!$C:$X,18,0),0)</f>
        <v>0</v>
      </c>
      <c r="K809" s="4">
        <f>_xlfn.IFNA(VLOOKUP($B809,'FST TT'!$C:$X,18,0),0)</f>
        <v>0</v>
      </c>
      <c r="N809" s="34">
        <f>VLOOKUP(B809,Master_Item!B:I,8,0)</f>
        <v>8.3999999999999986</v>
      </c>
      <c r="O809" s="4">
        <f t="shared" si="212"/>
        <v>7912.7999999999984</v>
      </c>
      <c r="P809" s="4">
        <f t="shared" si="213"/>
        <v>0</v>
      </c>
      <c r="Q809" s="4">
        <f t="shared" si="214"/>
        <v>0</v>
      </c>
      <c r="R809" s="4">
        <f t="shared" si="215"/>
        <v>0</v>
      </c>
      <c r="S809" s="4">
        <f t="shared" si="216"/>
        <v>7912.7999999999984</v>
      </c>
      <c r="T809" s="4">
        <f t="shared" si="217"/>
        <v>5947.1999999999989</v>
      </c>
      <c r="U809" s="4">
        <f t="shared" si="218"/>
        <v>0</v>
      </c>
      <c r="V809" s="4">
        <f t="shared" si="219"/>
        <v>0</v>
      </c>
      <c r="W809" s="4">
        <f t="shared" si="220"/>
        <v>0</v>
      </c>
      <c r="X809" s="4">
        <f t="shared" si="221"/>
        <v>5947.1999999999989</v>
      </c>
    </row>
    <row r="810" spans="1:24">
      <c r="A810" s="13">
        <v>10</v>
      </c>
      <c r="B810" s="2">
        <v>310003649</v>
      </c>
      <c r="C810" s="1" t="s">
        <v>219</v>
      </c>
      <c r="D810" s="1" t="s">
        <v>119</v>
      </c>
      <c r="E810" s="12">
        <f>_xlfn.IFNA(VLOOKUP($B810,'FST OMT'!$C:$Y,$A810,0),0)</f>
        <v>646</v>
      </c>
      <c r="F810" s="12">
        <f>_xlfn.IFNA(VLOOKUP($B810,'FST CV'!$C:$Y,$A810,0),0)</f>
        <v>0</v>
      </c>
      <c r="G810" s="12">
        <f>_xlfn.IFNA(VLOOKUP($B810,'FST TT'!$C:$Y,$A810,0),0)</f>
        <v>0</v>
      </c>
      <c r="I810" s="4">
        <f>_xlfn.IFNA(VLOOKUP($B810,'FST OMT'!$C:$X,19,0),0)</f>
        <v>518</v>
      </c>
      <c r="J810" s="4">
        <f>_xlfn.IFNA(VLOOKUP($B810,'FST CV'!$C:$X,19,0),0)</f>
        <v>0</v>
      </c>
      <c r="K810" s="4">
        <f>_xlfn.IFNA(VLOOKUP($B810,'FST TT'!$C:$X,19,0),0)</f>
        <v>0</v>
      </c>
      <c r="N810" s="34">
        <f>VLOOKUP(B810,Master_Item!B:I,8,0)</f>
        <v>8.3999999999999986</v>
      </c>
      <c r="O810" s="4">
        <f t="shared" si="212"/>
        <v>5426.3999999999987</v>
      </c>
      <c r="P810" s="4">
        <f t="shared" si="213"/>
        <v>0</v>
      </c>
      <c r="Q810" s="4">
        <f t="shared" si="214"/>
        <v>0</v>
      </c>
      <c r="R810" s="4">
        <f t="shared" si="215"/>
        <v>0</v>
      </c>
      <c r="S810" s="4">
        <f t="shared" si="216"/>
        <v>5426.3999999999987</v>
      </c>
      <c r="T810" s="4">
        <f t="shared" si="217"/>
        <v>4351.1999999999989</v>
      </c>
      <c r="U810" s="4">
        <f t="shared" si="218"/>
        <v>0</v>
      </c>
      <c r="V810" s="4">
        <f t="shared" si="219"/>
        <v>0</v>
      </c>
      <c r="W810" s="4">
        <f t="shared" si="220"/>
        <v>0</v>
      </c>
      <c r="X810" s="4">
        <f t="shared" si="221"/>
        <v>4351.1999999999989</v>
      </c>
    </row>
    <row r="811" spans="1:24">
      <c r="A811" s="13">
        <v>11</v>
      </c>
      <c r="B811" s="2">
        <v>310003649</v>
      </c>
      <c r="C811" s="1" t="s">
        <v>219</v>
      </c>
      <c r="D811" s="1" t="s">
        <v>120</v>
      </c>
      <c r="E811" s="12">
        <f>_xlfn.IFNA(VLOOKUP($B811,'FST OMT'!$C:$Y,$A811,0),0)</f>
        <v>354</v>
      </c>
      <c r="F811" s="12">
        <f>_xlfn.IFNA(VLOOKUP($B811,'FST CV'!$C:$Y,$A811,0),0)</f>
        <v>0</v>
      </c>
      <c r="G811" s="12">
        <f>_xlfn.IFNA(VLOOKUP($B811,'FST TT'!$C:$Y,$A811,0),0)</f>
        <v>0</v>
      </c>
      <c r="I811" s="4">
        <f>_xlfn.IFNA(VLOOKUP($B811,'FST OMT'!$C:$X,20,0),0)</f>
        <v>1062</v>
      </c>
      <c r="J811" s="4">
        <f>_xlfn.IFNA(VLOOKUP($B811,'FST CV'!$C:$X,20,0),0)</f>
        <v>0</v>
      </c>
      <c r="K811" s="4">
        <f>_xlfn.IFNA(VLOOKUP($B811,'FST TT'!$C:$X,20,0),0)</f>
        <v>0</v>
      </c>
      <c r="N811" s="34">
        <f>VLOOKUP(B811,Master_Item!B:I,8,0)</f>
        <v>8.3999999999999986</v>
      </c>
      <c r="O811" s="4">
        <f t="shared" si="212"/>
        <v>2973.5999999999995</v>
      </c>
      <c r="P811" s="4">
        <f t="shared" si="213"/>
        <v>0</v>
      </c>
      <c r="Q811" s="4">
        <f t="shared" si="214"/>
        <v>0</v>
      </c>
      <c r="R811" s="4">
        <f t="shared" si="215"/>
        <v>0</v>
      </c>
      <c r="S811" s="4">
        <f t="shared" si="216"/>
        <v>2973.5999999999995</v>
      </c>
      <c r="T811" s="4">
        <f t="shared" si="217"/>
        <v>8920.7999999999993</v>
      </c>
      <c r="U811" s="4">
        <f t="shared" si="218"/>
        <v>0</v>
      </c>
      <c r="V811" s="4">
        <f t="shared" si="219"/>
        <v>0</v>
      </c>
      <c r="W811" s="4">
        <f t="shared" si="220"/>
        <v>0</v>
      </c>
      <c r="X811" s="4">
        <f t="shared" si="221"/>
        <v>8920.7999999999993</v>
      </c>
    </row>
    <row r="812" spans="1:24">
      <c r="A812" s="13">
        <v>12</v>
      </c>
      <c r="B812" s="2">
        <v>310003649</v>
      </c>
      <c r="C812" s="1" t="s">
        <v>219</v>
      </c>
      <c r="D812" s="1" t="s">
        <v>121</v>
      </c>
      <c r="E812" s="12">
        <f>_xlfn.IFNA(VLOOKUP($B812,'FST OMT'!$C:$Y,$A812,0),0)</f>
        <v>376</v>
      </c>
      <c r="F812" s="12">
        <f>_xlfn.IFNA(VLOOKUP($B812,'FST CV'!$C:$Y,$A812,0),0)</f>
        <v>0</v>
      </c>
      <c r="G812" s="12">
        <f>_xlfn.IFNA(VLOOKUP($B812,'FST TT'!$C:$Y,$A812,0),0)</f>
        <v>0</v>
      </c>
      <c r="I812" s="4">
        <f>_xlfn.IFNA(VLOOKUP($B812,'FST OMT'!$C:$X,21,0),0)</f>
        <v>432</v>
      </c>
      <c r="J812" s="4">
        <f>_xlfn.IFNA(VLOOKUP($B812,'FST CV'!$C:$X,21,0),0)</f>
        <v>0</v>
      </c>
      <c r="K812" s="4">
        <f>_xlfn.IFNA(VLOOKUP($B812,'FST TT'!$C:$X,21,0),0)</f>
        <v>0</v>
      </c>
      <c r="N812" s="34">
        <f>VLOOKUP(B812,Master_Item!B:I,8,0)</f>
        <v>8.3999999999999986</v>
      </c>
      <c r="O812" s="4">
        <f t="shared" si="212"/>
        <v>3158.3999999999996</v>
      </c>
      <c r="P812" s="4">
        <f t="shared" si="213"/>
        <v>0</v>
      </c>
      <c r="Q812" s="4">
        <f t="shared" si="214"/>
        <v>0</v>
      </c>
      <c r="R812" s="4">
        <f t="shared" si="215"/>
        <v>0</v>
      </c>
      <c r="S812" s="4">
        <f t="shared" si="216"/>
        <v>3158.3999999999996</v>
      </c>
      <c r="T812" s="4">
        <f t="shared" si="217"/>
        <v>3628.7999999999993</v>
      </c>
      <c r="U812" s="4">
        <f t="shared" si="218"/>
        <v>0</v>
      </c>
      <c r="V812" s="4">
        <f t="shared" si="219"/>
        <v>0</v>
      </c>
      <c r="W812" s="4">
        <f t="shared" si="220"/>
        <v>0</v>
      </c>
      <c r="X812" s="4">
        <f t="shared" si="221"/>
        <v>3628.7999999999993</v>
      </c>
    </row>
    <row r="813" spans="1:24">
      <c r="A813" s="13">
        <v>13</v>
      </c>
      <c r="B813" s="2">
        <v>310003649</v>
      </c>
      <c r="C813" s="1" t="s">
        <v>219</v>
      </c>
      <c r="D813" s="1" t="s">
        <v>122</v>
      </c>
      <c r="E813" s="12">
        <f>_xlfn.IFNA(VLOOKUP($B813,'FST OMT'!$C:$Y,$A813,0),0)</f>
        <v>668</v>
      </c>
      <c r="F813" s="12">
        <f>_xlfn.IFNA(VLOOKUP($B813,'FST CV'!$C:$Y,$A813,0),0)</f>
        <v>0</v>
      </c>
      <c r="G813" s="12">
        <f>_xlfn.IFNA(VLOOKUP($B813,'FST TT'!$C:$Y,$A813,0),0)</f>
        <v>0</v>
      </c>
      <c r="I813" s="4">
        <f>_xlfn.IFNA(VLOOKUP($B813,'FST OMT'!$C:$X,22,0),0)</f>
        <v>1054</v>
      </c>
      <c r="J813" s="4">
        <f>_xlfn.IFNA(VLOOKUP($B813,'FST CV'!$C:$X,22,0),0)</f>
        <v>0</v>
      </c>
      <c r="K813" s="4">
        <f>_xlfn.IFNA(VLOOKUP($B813,'FST TT'!$C:$X,22,0),0)</f>
        <v>0</v>
      </c>
      <c r="N813" s="34">
        <f>VLOOKUP(B813,Master_Item!B:I,8,0)</f>
        <v>8.3999999999999986</v>
      </c>
      <c r="O813" s="4">
        <f t="shared" si="212"/>
        <v>5611.1999999999989</v>
      </c>
      <c r="P813" s="4">
        <f t="shared" si="213"/>
        <v>0</v>
      </c>
      <c r="Q813" s="4">
        <f t="shared" si="214"/>
        <v>0</v>
      </c>
      <c r="R813" s="4">
        <f t="shared" si="215"/>
        <v>0</v>
      </c>
      <c r="S813" s="4">
        <f t="shared" si="216"/>
        <v>5611.1999999999989</v>
      </c>
      <c r="T813" s="4">
        <f t="shared" si="217"/>
        <v>8853.5999999999985</v>
      </c>
      <c r="U813" s="4">
        <f t="shared" si="218"/>
        <v>0</v>
      </c>
      <c r="V813" s="4">
        <f t="shared" si="219"/>
        <v>0</v>
      </c>
      <c r="W813" s="4">
        <f t="shared" si="220"/>
        <v>0</v>
      </c>
      <c r="X813" s="4">
        <f t="shared" si="221"/>
        <v>8853.5999999999985</v>
      </c>
    </row>
    <row r="814" spans="1:24">
      <c r="A814" s="13">
        <v>11</v>
      </c>
      <c r="B814" s="2">
        <v>310003649</v>
      </c>
      <c r="C814" s="1" t="s">
        <v>219</v>
      </c>
      <c r="D814" s="1" t="s">
        <v>123</v>
      </c>
      <c r="H814" s="4">
        <f>_xlfn.IFNA(VLOOKUP(B814,'FST MT'!A:M,$A814,0),0)</f>
        <v>8380</v>
      </c>
      <c r="I814" s="1"/>
      <c r="J814" s="1"/>
      <c r="K814" s="1"/>
      <c r="L814" s="4">
        <f>_xlfn.IFNA(VLOOKUP(B814,'FST MT'!C:BP,66,0),0)</f>
        <v>0</v>
      </c>
      <c r="N814" s="34">
        <f>VLOOKUP(B814,Master_Item!B:I,8,0)</f>
        <v>8.3999999999999986</v>
      </c>
      <c r="O814" s="4">
        <f t="shared" si="212"/>
        <v>0</v>
      </c>
      <c r="P814" s="4">
        <f t="shared" si="213"/>
        <v>0</v>
      </c>
      <c r="Q814" s="4">
        <f t="shared" si="214"/>
        <v>0</v>
      </c>
      <c r="R814" s="4">
        <f t="shared" si="215"/>
        <v>70391.999999999985</v>
      </c>
      <c r="S814" s="4">
        <f t="shared" si="216"/>
        <v>70391.999999999985</v>
      </c>
      <c r="T814" s="4">
        <f t="shared" si="217"/>
        <v>0</v>
      </c>
      <c r="U814" s="4">
        <f t="shared" si="218"/>
        <v>0</v>
      </c>
      <c r="V814" s="4">
        <f t="shared" si="219"/>
        <v>0</v>
      </c>
      <c r="W814" s="4">
        <f t="shared" si="220"/>
        <v>0</v>
      </c>
      <c r="X814" s="4">
        <f t="shared" si="221"/>
        <v>0</v>
      </c>
    </row>
    <row r="815" spans="1:24">
      <c r="A815" s="13">
        <v>6</v>
      </c>
      <c r="B815" s="2">
        <v>310003711</v>
      </c>
      <c r="C815" s="1" t="s">
        <v>220</v>
      </c>
      <c r="D815" s="1" t="s">
        <v>115</v>
      </c>
      <c r="E815" s="12">
        <f>_xlfn.IFNA(VLOOKUP($B815,'FST OMT'!$C:$Y,$A815,0),0)</f>
        <v>0</v>
      </c>
      <c r="F815" s="12">
        <f>_xlfn.IFNA(VLOOKUP($B815,'FST CV'!$C:$Y,$A815,0),0)</f>
        <v>1880</v>
      </c>
      <c r="G815" s="12">
        <f>_xlfn.IFNA(VLOOKUP($B815,'FST TT'!$C:$Y,$A815,0),0)</f>
        <v>16380</v>
      </c>
      <c r="I815" s="4">
        <f>_xlfn.IFNA(VLOOKUP($B815,'FST OMT'!$C:$X,15,0),0)</f>
        <v>0</v>
      </c>
      <c r="J815" s="4">
        <f>_xlfn.IFNA(VLOOKUP($B815,'FST CV'!$C:$X,15,0),0)</f>
        <v>1880</v>
      </c>
      <c r="K815" s="4">
        <f>_xlfn.IFNA(VLOOKUP($B815,'FST TT'!$C:$X,15,0),0)</f>
        <v>14905</v>
      </c>
      <c r="N815" s="34">
        <f>VLOOKUP(B815,Master_Item!B:I,8,0)</f>
        <v>8.4</v>
      </c>
      <c r="O815" s="4">
        <f t="shared" si="212"/>
        <v>0</v>
      </c>
      <c r="P815" s="4">
        <f t="shared" si="213"/>
        <v>15792</v>
      </c>
      <c r="Q815" s="4">
        <f t="shared" si="214"/>
        <v>137592</v>
      </c>
      <c r="R815" s="4">
        <f t="shared" si="215"/>
        <v>0</v>
      </c>
      <c r="S815" s="4">
        <f t="shared" si="216"/>
        <v>153384</v>
      </c>
      <c r="T815" s="4">
        <f t="shared" si="217"/>
        <v>0</v>
      </c>
      <c r="U815" s="4">
        <f t="shared" si="218"/>
        <v>15792</v>
      </c>
      <c r="V815" s="4">
        <f t="shared" si="219"/>
        <v>125202</v>
      </c>
      <c r="W815" s="4">
        <f t="shared" si="220"/>
        <v>0</v>
      </c>
      <c r="X815" s="4">
        <f t="shared" si="221"/>
        <v>140994</v>
      </c>
    </row>
    <row r="816" spans="1:24">
      <c r="A816" s="13">
        <v>7</v>
      </c>
      <c r="B816" s="2">
        <v>310003711</v>
      </c>
      <c r="C816" s="1" t="s">
        <v>220</v>
      </c>
      <c r="D816" s="1" t="s">
        <v>116</v>
      </c>
      <c r="E816" s="12">
        <f>_xlfn.IFNA(VLOOKUP($B816,'FST OMT'!$C:$Y,$A816,0),0)</f>
        <v>0</v>
      </c>
      <c r="F816" s="12">
        <f>_xlfn.IFNA(VLOOKUP($B816,'FST CV'!$C:$Y,$A816,0),0)</f>
        <v>1407</v>
      </c>
      <c r="G816" s="12">
        <f>_xlfn.IFNA(VLOOKUP($B816,'FST TT'!$C:$Y,$A816,0),0)</f>
        <v>29680</v>
      </c>
      <c r="I816" s="4">
        <f>_xlfn.IFNA(VLOOKUP($B816,'FST OMT'!$C:$X,16,0),0)</f>
        <v>0</v>
      </c>
      <c r="J816" s="4">
        <f>_xlfn.IFNA(VLOOKUP($B816,'FST CV'!$C:$X,16,0),0)</f>
        <v>1407</v>
      </c>
      <c r="K816" s="4">
        <f>_xlfn.IFNA(VLOOKUP($B816,'FST TT'!$C:$X,16,0),0)</f>
        <v>20830</v>
      </c>
      <c r="N816" s="34">
        <f>VLOOKUP(B816,Master_Item!B:I,8,0)</f>
        <v>8.4</v>
      </c>
      <c r="O816" s="4">
        <f t="shared" si="212"/>
        <v>0</v>
      </c>
      <c r="P816" s="4">
        <f t="shared" si="213"/>
        <v>11818.800000000001</v>
      </c>
      <c r="Q816" s="4">
        <f t="shared" si="214"/>
        <v>249312</v>
      </c>
      <c r="R816" s="4">
        <f t="shared" si="215"/>
        <v>0</v>
      </c>
      <c r="S816" s="4">
        <f t="shared" si="216"/>
        <v>261130.8</v>
      </c>
      <c r="T816" s="4">
        <f t="shared" si="217"/>
        <v>0</v>
      </c>
      <c r="U816" s="4">
        <f t="shared" si="218"/>
        <v>11818.800000000001</v>
      </c>
      <c r="V816" s="4">
        <f t="shared" si="219"/>
        <v>174972</v>
      </c>
      <c r="W816" s="4">
        <f t="shared" si="220"/>
        <v>0</v>
      </c>
      <c r="X816" s="4">
        <f t="shared" si="221"/>
        <v>186790.8</v>
      </c>
    </row>
    <row r="817" spans="1:24">
      <c r="A817" s="13">
        <v>8</v>
      </c>
      <c r="B817" s="2">
        <v>310003711</v>
      </c>
      <c r="C817" s="1" t="s">
        <v>220</v>
      </c>
      <c r="D817" s="1" t="s">
        <v>117</v>
      </c>
      <c r="E817" s="12">
        <f>_xlfn.IFNA(VLOOKUP($B817,'FST OMT'!$C:$Y,$A817,0),0)</f>
        <v>0</v>
      </c>
      <c r="F817" s="12">
        <f>_xlfn.IFNA(VLOOKUP($B817,'FST CV'!$C:$Y,$A817,0),0)</f>
        <v>5544</v>
      </c>
      <c r="G817" s="12">
        <f>_xlfn.IFNA(VLOOKUP($B817,'FST TT'!$C:$Y,$A817,0),0)</f>
        <v>33600</v>
      </c>
      <c r="I817" s="4">
        <f>_xlfn.IFNA(VLOOKUP($B817,'FST OMT'!$C:$X,17,0),0)</f>
        <v>0</v>
      </c>
      <c r="J817" s="4">
        <f>_xlfn.IFNA(VLOOKUP($B817,'FST CV'!$C:$X,17,0),0)</f>
        <v>5544</v>
      </c>
      <c r="K817" s="4">
        <f>_xlfn.IFNA(VLOOKUP($B817,'FST TT'!$C:$X,17,0),0)</f>
        <v>33809</v>
      </c>
      <c r="N817" s="34">
        <f>VLOOKUP(B817,Master_Item!B:I,8,0)</f>
        <v>8.4</v>
      </c>
      <c r="O817" s="4">
        <f t="shared" si="212"/>
        <v>0</v>
      </c>
      <c r="P817" s="4">
        <f t="shared" si="213"/>
        <v>46569.599999999999</v>
      </c>
      <c r="Q817" s="4">
        <f t="shared" si="214"/>
        <v>282240</v>
      </c>
      <c r="R817" s="4">
        <f t="shared" si="215"/>
        <v>0</v>
      </c>
      <c r="S817" s="4">
        <f t="shared" si="216"/>
        <v>328809.59999999998</v>
      </c>
      <c r="T817" s="4">
        <f t="shared" si="217"/>
        <v>0</v>
      </c>
      <c r="U817" s="4">
        <f t="shared" si="218"/>
        <v>46569.599999999999</v>
      </c>
      <c r="V817" s="4">
        <f t="shared" si="219"/>
        <v>283995.60000000003</v>
      </c>
      <c r="W817" s="4">
        <f t="shared" si="220"/>
        <v>0</v>
      </c>
      <c r="X817" s="4">
        <f t="shared" si="221"/>
        <v>330565.2</v>
      </c>
    </row>
    <row r="818" spans="1:24">
      <c r="A818" s="13">
        <v>9</v>
      </c>
      <c r="B818" s="2">
        <v>310003711</v>
      </c>
      <c r="C818" s="1" t="s">
        <v>220</v>
      </c>
      <c r="D818" s="1" t="s">
        <v>118</v>
      </c>
      <c r="E818" s="12">
        <f>_xlfn.IFNA(VLOOKUP($B818,'FST OMT'!$C:$Y,$A818,0),0)</f>
        <v>0</v>
      </c>
      <c r="F818" s="12">
        <f>_xlfn.IFNA(VLOOKUP($B818,'FST CV'!$C:$Y,$A818,0),0)</f>
        <v>5907</v>
      </c>
      <c r="G818" s="12">
        <f>_xlfn.IFNA(VLOOKUP($B818,'FST TT'!$C:$Y,$A818,0),0)</f>
        <v>23878</v>
      </c>
      <c r="I818" s="4">
        <f>_xlfn.IFNA(VLOOKUP($B818,'FST OMT'!$C:$X,18,0),0)</f>
        <v>0</v>
      </c>
      <c r="J818" s="4">
        <f>_xlfn.IFNA(VLOOKUP($B818,'FST CV'!$C:$X,18,0),0)</f>
        <v>5907</v>
      </c>
      <c r="K818" s="4">
        <f>_xlfn.IFNA(VLOOKUP($B818,'FST TT'!$C:$X,18,0),0)</f>
        <v>35702</v>
      </c>
      <c r="N818" s="34">
        <f>VLOOKUP(B818,Master_Item!B:I,8,0)</f>
        <v>8.4</v>
      </c>
      <c r="O818" s="4">
        <f t="shared" si="212"/>
        <v>0</v>
      </c>
      <c r="P818" s="4">
        <f t="shared" si="213"/>
        <v>49618.8</v>
      </c>
      <c r="Q818" s="4">
        <f t="shared" si="214"/>
        <v>200575.2</v>
      </c>
      <c r="R818" s="4">
        <f t="shared" si="215"/>
        <v>0</v>
      </c>
      <c r="S818" s="4">
        <f t="shared" si="216"/>
        <v>250194</v>
      </c>
      <c r="T818" s="4">
        <f t="shared" si="217"/>
        <v>0</v>
      </c>
      <c r="U818" s="4">
        <f t="shared" si="218"/>
        <v>49618.8</v>
      </c>
      <c r="V818" s="4">
        <f t="shared" si="219"/>
        <v>299896.8</v>
      </c>
      <c r="W818" s="4">
        <f t="shared" si="220"/>
        <v>0</v>
      </c>
      <c r="X818" s="4">
        <f t="shared" si="221"/>
        <v>349515.6</v>
      </c>
    </row>
    <row r="819" spans="1:24">
      <c r="A819" s="13">
        <v>10</v>
      </c>
      <c r="B819" s="2">
        <v>310003711</v>
      </c>
      <c r="C819" s="1" t="s">
        <v>220</v>
      </c>
      <c r="D819" s="1" t="s">
        <v>119</v>
      </c>
      <c r="E819" s="12">
        <f>_xlfn.IFNA(VLOOKUP($B819,'FST OMT'!$C:$Y,$A819,0),0)</f>
        <v>0</v>
      </c>
      <c r="F819" s="12">
        <f>_xlfn.IFNA(VLOOKUP($B819,'FST CV'!$C:$Y,$A819,0),0)</f>
        <v>3438</v>
      </c>
      <c r="G819" s="12">
        <f>_xlfn.IFNA(VLOOKUP($B819,'FST TT'!$C:$Y,$A819,0),0)</f>
        <v>4625</v>
      </c>
      <c r="I819" s="4">
        <f>_xlfn.IFNA(VLOOKUP($B819,'FST OMT'!$C:$X,19,0),0)</f>
        <v>0</v>
      </c>
      <c r="J819" s="4">
        <f>_xlfn.IFNA(VLOOKUP($B819,'FST CV'!$C:$X,19,0),0)</f>
        <v>3438</v>
      </c>
      <c r="K819" s="4">
        <f>_xlfn.IFNA(VLOOKUP($B819,'FST TT'!$C:$X,19,0),0)</f>
        <v>4784</v>
      </c>
      <c r="N819" s="34">
        <f>VLOOKUP(B819,Master_Item!B:I,8,0)</f>
        <v>8.4</v>
      </c>
      <c r="O819" s="4">
        <f t="shared" si="212"/>
        <v>0</v>
      </c>
      <c r="P819" s="4">
        <f t="shared" si="213"/>
        <v>28879.200000000001</v>
      </c>
      <c r="Q819" s="4">
        <f t="shared" si="214"/>
        <v>38850</v>
      </c>
      <c r="R819" s="4">
        <f t="shared" si="215"/>
        <v>0</v>
      </c>
      <c r="S819" s="4">
        <f t="shared" si="216"/>
        <v>67729.2</v>
      </c>
      <c r="T819" s="4">
        <f t="shared" si="217"/>
        <v>0</v>
      </c>
      <c r="U819" s="4">
        <f t="shared" si="218"/>
        <v>28879.200000000001</v>
      </c>
      <c r="V819" s="4">
        <f t="shared" si="219"/>
        <v>40185.599999999999</v>
      </c>
      <c r="W819" s="4">
        <f t="shared" si="220"/>
        <v>0</v>
      </c>
      <c r="X819" s="4">
        <f t="shared" si="221"/>
        <v>69064.800000000003</v>
      </c>
    </row>
    <row r="820" spans="1:24">
      <c r="A820" s="13">
        <v>11</v>
      </c>
      <c r="B820" s="2">
        <v>310003711</v>
      </c>
      <c r="C820" s="1" t="s">
        <v>220</v>
      </c>
      <c r="D820" s="1" t="s">
        <v>120</v>
      </c>
      <c r="E820" s="12">
        <f>_xlfn.IFNA(VLOOKUP($B820,'FST OMT'!$C:$Y,$A820,0),0)</f>
        <v>0</v>
      </c>
      <c r="F820" s="12">
        <f>_xlfn.IFNA(VLOOKUP($B820,'FST CV'!$C:$Y,$A820,0),0)</f>
        <v>1762</v>
      </c>
      <c r="G820" s="12">
        <f>_xlfn.IFNA(VLOOKUP($B820,'FST TT'!$C:$Y,$A820,0),0)</f>
        <v>12124</v>
      </c>
      <c r="I820" s="4">
        <f>_xlfn.IFNA(VLOOKUP($B820,'FST OMT'!$C:$X,20,0),0)</f>
        <v>0</v>
      </c>
      <c r="J820" s="4">
        <f>_xlfn.IFNA(VLOOKUP($B820,'FST CV'!$C:$X,20,0),0)</f>
        <v>1762</v>
      </c>
      <c r="K820" s="4">
        <f>_xlfn.IFNA(VLOOKUP($B820,'FST TT'!$C:$X,20,0),0)</f>
        <v>11772</v>
      </c>
      <c r="N820" s="34">
        <f>VLOOKUP(B820,Master_Item!B:I,8,0)</f>
        <v>8.4</v>
      </c>
      <c r="O820" s="4">
        <f t="shared" si="212"/>
        <v>0</v>
      </c>
      <c r="P820" s="4">
        <f t="shared" si="213"/>
        <v>14800.800000000001</v>
      </c>
      <c r="Q820" s="4">
        <f t="shared" si="214"/>
        <v>101841.60000000001</v>
      </c>
      <c r="R820" s="4">
        <f t="shared" si="215"/>
        <v>0</v>
      </c>
      <c r="S820" s="4">
        <f t="shared" si="216"/>
        <v>116642.40000000001</v>
      </c>
      <c r="T820" s="4">
        <f t="shared" si="217"/>
        <v>0</v>
      </c>
      <c r="U820" s="4">
        <f t="shared" si="218"/>
        <v>14800.800000000001</v>
      </c>
      <c r="V820" s="4">
        <f t="shared" si="219"/>
        <v>98884.800000000003</v>
      </c>
      <c r="W820" s="4">
        <f t="shared" si="220"/>
        <v>0</v>
      </c>
      <c r="X820" s="4">
        <f t="shared" si="221"/>
        <v>113685.6</v>
      </c>
    </row>
    <row r="821" spans="1:24">
      <c r="A821" s="13">
        <v>12</v>
      </c>
      <c r="B821" s="2">
        <v>310003711</v>
      </c>
      <c r="C821" s="1" t="s">
        <v>220</v>
      </c>
      <c r="D821" s="1" t="s">
        <v>121</v>
      </c>
      <c r="E821" s="12">
        <f>_xlfn.IFNA(VLOOKUP($B821,'FST OMT'!$C:$Y,$A821,0),0)</f>
        <v>0</v>
      </c>
      <c r="F821" s="12">
        <f>_xlfn.IFNA(VLOOKUP($B821,'FST CV'!$C:$Y,$A821,0),0)</f>
        <v>1489</v>
      </c>
      <c r="G821" s="12">
        <f>_xlfn.IFNA(VLOOKUP($B821,'FST TT'!$C:$Y,$A821,0),0)</f>
        <v>42095</v>
      </c>
      <c r="I821" s="4">
        <f>_xlfn.IFNA(VLOOKUP($B821,'FST OMT'!$C:$X,21,0),0)</f>
        <v>0</v>
      </c>
      <c r="J821" s="4">
        <f>_xlfn.IFNA(VLOOKUP($B821,'FST CV'!$C:$X,21,0),0)</f>
        <v>1489</v>
      </c>
      <c r="K821" s="4">
        <f>_xlfn.IFNA(VLOOKUP($B821,'FST TT'!$C:$X,21,0),0)</f>
        <v>40995</v>
      </c>
      <c r="N821" s="34">
        <f>VLOOKUP(B821,Master_Item!B:I,8,0)</f>
        <v>8.4</v>
      </c>
      <c r="O821" s="4">
        <f t="shared" si="212"/>
        <v>0</v>
      </c>
      <c r="P821" s="4">
        <f t="shared" si="213"/>
        <v>12507.6</v>
      </c>
      <c r="Q821" s="4">
        <f t="shared" si="214"/>
        <v>353598</v>
      </c>
      <c r="R821" s="4">
        <f t="shared" si="215"/>
        <v>0</v>
      </c>
      <c r="S821" s="4">
        <f t="shared" si="216"/>
        <v>366105.59999999998</v>
      </c>
      <c r="T821" s="4">
        <f t="shared" si="217"/>
        <v>0</v>
      </c>
      <c r="U821" s="4">
        <f t="shared" si="218"/>
        <v>12507.6</v>
      </c>
      <c r="V821" s="4">
        <f t="shared" si="219"/>
        <v>344358</v>
      </c>
      <c r="W821" s="4">
        <f t="shared" si="220"/>
        <v>0</v>
      </c>
      <c r="X821" s="4">
        <f t="shared" si="221"/>
        <v>356865.6</v>
      </c>
    </row>
    <row r="822" spans="1:24">
      <c r="A822" s="13">
        <v>13</v>
      </c>
      <c r="B822" s="2">
        <v>310003711</v>
      </c>
      <c r="C822" s="1" t="s">
        <v>220</v>
      </c>
      <c r="D822" s="1" t="s">
        <v>122</v>
      </c>
      <c r="E822" s="12">
        <f>_xlfn.IFNA(VLOOKUP($B822,'FST OMT'!$C:$Y,$A822,0),0)</f>
        <v>0</v>
      </c>
      <c r="F822" s="12">
        <f>_xlfn.IFNA(VLOOKUP($B822,'FST CV'!$C:$Y,$A822,0),0)</f>
        <v>1882</v>
      </c>
      <c r="G822" s="12">
        <f>_xlfn.IFNA(VLOOKUP($B822,'FST TT'!$C:$Y,$A822,0),0)</f>
        <v>35604</v>
      </c>
      <c r="I822" s="4">
        <f>_xlfn.IFNA(VLOOKUP($B822,'FST OMT'!$C:$X,22,0),0)</f>
        <v>0</v>
      </c>
      <c r="J822" s="4">
        <f>_xlfn.IFNA(VLOOKUP($B822,'FST CV'!$C:$X,22,0),0)</f>
        <v>1882</v>
      </c>
      <c r="K822" s="4">
        <f>_xlfn.IFNA(VLOOKUP($B822,'FST TT'!$C:$X,22,0),0)</f>
        <v>39084</v>
      </c>
      <c r="N822" s="34">
        <f>VLOOKUP(B822,Master_Item!B:I,8,0)</f>
        <v>8.4</v>
      </c>
      <c r="O822" s="4">
        <f t="shared" si="212"/>
        <v>0</v>
      </c>
      <c r="P822" s="4">
        <f t="shared" si="213"/>
        <v>15808.800000000001</v>
      </c>
      <c r="Q822" s="4">
        <f t="shared" si="214"/>
        <v>299073.60000000003</v>
      </c>
      <c r="R822" s="4">
        <f t="shared" si="215"/>
        <v>0</v>
      </c>
      <c r="S822" s="4">
        <f t="shared" si="216"/>
        <v>314882.40000000002</v>
      </c>
      <c r="T822" s="4">
        <f t="shared" si="217"/>
        <v>0</v>
      </c>
      <c r="U822" s="4">
        <f t="shared" si="218"/>
        <v>15808.800000000001</v>
      </c>
      <c r="V822" s="4">
        <f t="shared" si="219"/>
        <v>328305.60000000003</v>
      </c>
      <c r="W822" s="4">
        <f t="shared" si="220"/>
        <v>0</v>
      </c>
      <c r="X822" s="4">
        <f t="shared" si="221"/>
        <v>344114.4</v>
      </c>
    </row>
    <row r="823" spans="1:24">
      <c r="A823" s="13">
        <v>11</v>
      </c>
      <c r="B823" s="2">
        <v>310003711</v>
      </c>
      <c r="C823" s="1" t="s">
        <v>220</v>
      </c>
      <c r="D823" s="1" t="s">
        <v>123</v>
      </c>
      <c r="H823" s="4">
        <f>_xlfn.IFNA(VLOOKUP(B823,'FST MT'!A:M,$A823,0),0)</f>
        <v>3600</v>
      </c>
      <c r="I823" s="1"/>
      <c r="J823" s="1"/>
      <c r="K823" s="1"/>
      <c r="L823" s="4">
        <f>_xlfn.IFNA(VLOOKUP(B823,'FST MT'!C:BP,66,0),0)</f>
        <v>0</v>
      </c>
      <c r="N823" s="34">
        <f>VLOOKUP(B823,Master_Item!B:I,8,0)</f>
        <v>8.4</v>
      </c>
      <c r="O823" s="4">
        <f t="shared" si="212"/>
        <v>0</v>
      </c>
      <c r="P823" s="4">
        <f t="shared" si="213"/>
        <v>0</v>
      </c>
      <c r="Q823" s="4">
        <f t="shared" si="214"/>
        <v>0</v>
      </c>
      <c r="R823" s="4">
        <f t="shared" si="215"/>
        <v>30240</v>
      </c>
      <c r="S823" s="4">
        <f t="shared" si="216"/>
        <v>30240</v>
      </c>
      <c r="T823" s="4">
        <f t="shared" si="217"/>
        <v>0</v>
      </c>
      <c r="U823" s="4">
        <f t="shared" si="218"/>
        <v>0</v>
      </c>
      <c r="V823" s="4">
        <f t="shared" si="219"/>
        <v>0</v>
      </c>
      <c r="W823" s="4">
        <f t="shared" si="220"/>
        <v>0</v>
      </c>
      <c r="X823" s="4">
        <f t="shared" si="221"/>
        <v>0</v>
      </c>
    </row>
    <row r="824" spans="1:24">
      <c r="A824" s="13">
        <v>6</v>
      </c>
      <c r="B824" s="2">
        <v>310003714</v>
      </c>
      <c r="C824" s="1" t="s">
        <v>221</v>
      </c>
      <c r="D824" s="1" t="s">
        <v>115</v>
      </c>
      <c r="E824" s="12">
        <f>_xlfn.IFNA(VLOOKUP($B824,'FST OMT'!$C:$Y,$A824,0),0)</f>
        <v>0</v>
      </c>
      <c r="F824" s="12">
        <f>_xlfn.IFNA(VLOOKUP($B824,'FST CV'!$C:$Y,$A824,0),0)</f>
        <v>0</v>
      </c>
      <c r="G824" s="12">
        <f>_xlfn.IFNA(VLOOKUP($B824,'FST TT'!$C:$Y,$A824,0),0)</f>
        <v>0</v>
      </c>
      <c r="I824" s="4">
        <f>_xlfn.IFNA(VLOOKUP($B824,'FST OMT'!$C:$X,15,0),0)</f>
        <v>0</v>
      </c>
      <c r="J824" s="4">
        <f>_xlfn.IFNA(VLOOKUP($B824,'FST CV'!$C:$X,15,0),0)</f>
        <v>0</v>
      </c>
      <c r="K824" s="4">
        <f>_xlfn.IFNA(VLOOKUP($B824,'FST TT'!$C:$X,15,0),0)</f>
        <v>0</v>
      </c>
      <c r="N824" s="34">
        <f>VLOOKUP(B824,Master_Item!B:I,8,0)</f>
        <v>12</v>
      </c>
      <c r="O824" s="4">
        <f t="shared" si="212"/>
        <v>0</v>
      </c>
      <c r="P824" s="4">
        <f t="shared" si="213"/>
        <v>0</v>
      </c>
      <c r="Q824" s="4">
        <f t="shared" si="214"/>
        <v>0</v>
      </c>
      <c r="R824" s="4">
        <f t="shared" si="215"/>
        <v>0</v>
      </c>
      <c r="S824" s="4">
        <f t="shared" si="216"/>
        <v>0</v>
      </c>
      <c r="T824" s="4">
        <f t="shared" si="217"/>
        <v>0</v>
      </c>
      <c r="U824" s="4">
        <f t="shared" si="218"/>
        <v>0</v>
      </c>
      <c r="V824" s="4">
        <f t="shared" si="219"/>
        <v>0</v>
      </c>
      <c r="W824" s="4">
        <f t="shared" si="220"/>
        <v>0</v>
      </c>
      <c r="X824" s="4">
        <f t="shared" si="221"/>
        <v>0</v>
      </c>
    </row>
    <row r="825" spans="1:24">
      <c r="A825" s="13">
        <v>7</v>
      </c>
      <c r="B825" s="2">
        <v>310003714</v>
      </c>
      <c r="C825" s="1" t="s">
        <v>221</v>
      </c>
      <c r="D825" s="1" t="s">
        <v>116</v>
      </c>
      <c r="E825" s="12">
        <f>_xlfn.IFNA(VLOOKUP($B825,'FST OMT'!$C:$Y,$A825,0),0)</f>
        <v>0</v>
      </c>
      <c r="F825" s="12">
        <f>_xlfn.IFNA(VLOOKUP($B825,'FST CV'!$C:$Y,$A825,0),0)</f>
        <v>0</v>
      </c>
      <c r="G825" s="12">
        <f>_xlfn.IFNA(VLOOKUP($B825,'FST TT'!$C:$Y,$A825,0),0)</f>
        <v>0</v>
      </c>
      <c r="I825" s="4">
        <f>_xlfn.IFNA(VLOOKUP($B825,'FST OMT'!$C:$X,16,0),0)</f>
        <v>0</v>
      </c>
      <c r="J825" s="4">
        <f>_xlfn.IFNA(VLOOKUP($B825,'FST CV'!$C:$X,16,0),0)</f>
        <v>0</v>
      </c>
      <c r="K825" s="4">
        <f>_xlfn.IFNA(VLOOKUP($B825,'FST TT'!$C:$X,16,0),0)</f>
        <v>0</v>
      </c>
      <c r="N825" s="34">
        <f>VLOOKUP(B825,Master_Item!B:I,8,0)</f>
        <v>12</v>
      </c>
      <c r="O825" s="4">
        <f t="shared" si="212"/>
        <v>0</v>
      </c>
      <c r="P825" s="4">
        <f t="shared" si="213"/>
        <v>0</v>
      </c>
      <c r="Q825" s="4">
        <f t="shared" si="214"/>
        <v>0</v>
      </c>
      <c r="R825" s="4">
        <f t="shared" si="215"/>
        <v>0</v>
      </c>
      <c r="S825" s="4">
        <f t="shared" si="216"/>
        <v>0</v>
      </c>
      <c r="T825" s="4">
        <f t="shared" si="217"/>
        <v>0</v>
      </c>
      <c r="U825" s="4">
        <f t="shared" si="218"/>
        <v>0</v>
      </c>
      <c r="V825" s="4">
        <f t="shared" si="219"/>
        <v>0</v>
      </c>
      <c r="W825" s="4">
        <f t="shared" si="220"/>
        <v>0</v>
      </c>
      <c r="X825" s="4">
        <f t="shared" si="221"/>
        <v>0</v>
      </c>
    </row>
    <row r="826" spans="1:24">
      <c r="A826" s="13">
        <v>8</v>
      </c>
      <c r="B826" s="2">
        <v>310003714</v>
      </c>
      <c r="C826" s="1" t="s">
        <v>221</v>
      </c>
      <c r="D826" s="1" t="s">
        <v>117</v>
      </c>
      <c r="E826" s="12">
        <f>_xlfn.IFNA(VLOOKUP($B826,'FST OMT'!$C:$Y,$A826,0),0)</f>
        <v>0</v>
      </c>
      <c r="F826" s="12">
        <f>_xlfn.IFNA(VLOOKUP($B826,'FST CV'!$C:$Y,$A826,0),0)</f>
        <v>0</v>
      </c>
      <c r="G826" s="12">
        <f>_xlfn.IFNA(VLOOKUP($B826,'FST TT'!$C:$Y,$A826,0),0)</f>
        <v>0</v>
      </c>
      <c r="I826" s="4">
        <f>_xlfn.IFNA(VLOOKUP($B826,'FST OMT'!$C:$X,17,0),0)</f>
        <v>0</v>
      </c>
      <c r="J826" s="4">
        <f>_xlfn.IFNA(VLOOKUP($B826,'FST CV'!$C:$X,17,0),0)</f>
        <v>0</v>
      </c>
      <c r="K826" s="4">
        <f>_xlfn.IFNA(VLOOKUP($B826,'FST TT'!$C:$X,17,0),0)</f>
        <v>0</v>
      </c>
      <c r="N826" s="34">
        <f>VLOOKUP(B826,Master_Item!B:I,8,0)</f>
        <v>12</v>
      </c>
      <c r="O826" s="4">
        <f t="shared" si="212"/>
        <v>0</v>
      </c>
      <c r="P826" s="4">
        <f t="shared" si="213"/>
        <v>0</v>
      </c>
      <c r="Q826" s="4">
        <f t="shared" si="214"/>
        <v>0</v>
      </c>
      <c r="R826" s="4">
        <f t="shared" si="215"/>
        <v>0</v>
      </c>
      <c r="S826" s="4">
        <f t="shared" si="216"/>
        <v>0</v>
      </c>
      <c r="T826" s="4">
        <f t="shared" si="217"/>
        <v>0</v>
      </c>
      <c r="U826" s="4">
        <f t="shared" si="218"/>
        <v>0</v>
      </c>
      <c r="V826" s="4">
        <f t="shared" si="219"/>
        <v>0</v>
      </c>
      <c r="W826" s="4">
        <f t="shared" si="220"/>
        <v>0</v>
      </c>
      <c r="X826" s="4">
        <f t="shared" si="221"/>
        <v>0</v>
      </c>
    </row>
    <row r="827" spans="1:24">
      <c r="A827" s="13">
        <v>9</v>
      </c>
      <c r="B827" s="2">
        <v>310003714</v>
      </c>
      <c r="C827" s="1" t="s">
        <v>221</v>
      </c>
      <c r="D827" s="1" t="s">
        <v>118</v>
      </c>
      <c r="E827" s="12">
        <f>_xlfn.IFNA(VLOOKUP($B827,'FST OMT'!$C:$Y,$A827,0),0)</f>
        <v>0</v>
      </c>
      <c r="F827" s="12">
        <f>_xlfn.IFNA(VLOOKUP($B827,'FST CV'!$C:$Y,$A827,0),0)</f>
        <v>0</v>
      </c>
      <c r="G827" s="12">
        <f>_xlfn.IFNA(VLOOKUP($B827,'FST TT'!$C:$Y,$A827,0),0)</f>
        <v>0</v>
      </c>
      <c r="I827" s="4">
        <f>_xlfn.IFNA(VLOOKUP($B827,'FST OMT'!$C:$X,18,0),0)</f>
        <v>0</v>
      </c>
      <c r="J827" s="4">
        <f>_xlfn.IFNA(VLOOKUP($B827,'FST CV'!$C:$X,18,0),0)</f>
        <v>0</v>
      </c>
      <c r="K827" s="4">
        <f>_xlfn.IFNA(VLOOKUP($B827,'FST TT'!$C:$X,18,0),0)</f>
        <v>0</v>
      </c>
      <c r="N827" s="34">
        <f>VLOOKUP(B827,Master_Item!B:I,8,0)</f>
        <v>12</v>
      </c>
      <c r="O827" s="4">
        <f t="shared" si="212"/>
        <v>0</v>
      </c>
      <c r="P827" s="4">
        <f t="shared" si="213"/>
        <v>0</v>
      </c>
      <c r="Q827" s="4">
        <f t="shared" si="214"/>
        <v>0</v>
      </c>
      <c r="R827" s="4">
        <f t="shared" si="215"/>
        <v>0</v>
      </c>
      <c r="S827" s="4">
        <f t="shared" si="216"/>
        <v>0</v>
      </c>
      <c r="T827" s="4">
        <f t="shared" si="217"/>
        <v>0</v>
      </c>
      <c r="U827" s="4">
        <f t="shared" si="218"/>
        <v>0</v>
      </c>
      <c r="V827" s="4">
        <f t="shared" si="219"/>
        <v>0</v>
      </c>
      <c r="W827" s="4">
        <f t="shared" si="220"/>
        <v>0</v>
      </c>
      <c r="X827" s="4">
        <f t="shared" si="221"/>
        <v>0</v>
      </c>
    </row>
    <row r="828" spans="1:24">
      <c r="A828" s="13">
        <v>10</v>
      </c>
      <c r="B828" s="2">
        <v>310003714</v>
      </c>
      <c r="C828" s="1" t="s">
        <v>221</v>
      </c>
      <c r="D828" s="1" t="s">
        <v>119</v>
      </c>
      <c r="E828" s="12">
        <f>_xlfn.IFNA(VLOOKUP($B828,'FST OMT'!$C:$Y,$A828,0),0)</f>
        <v>0</v>
      </c>
      <c r="F828" s="12">
        <f>_xlfn.IFNA(VLOOKUP($B828,'FST CV'!$C:$Y,$A828,0),0)</f>
        <v>0</v>
      </c>
      <c r="G828" s="12">
        <f>_xlfn.IFNA(VLOOKUP($B828,'FST TT'!$C:$Y,$A828,0),0)</f>
        <v>0</v>
      </c>
      <c r="I828" s="4">
        <f>_xlfn.IFNA(VLOOKUP($B828,'FST OMT'!$C:$X,19,0),0)</f>
        <v>0</v>
      </c>
      <c r="J828" s="4">
        <f>_xlfn.IFNA(VLOOKUP($B828,'FST CV'!$C:$X,19,0),0)</f>
        <v>0</v>
      </c>
      <c r="K828" s="4">
        <f>_xlfn.IFNA(VLOOKUP($B828,'FST TT'!$C:$X,19,0),0)</f>
        <v>0</v>
      </c>
      <c r="N828" s="34">
        <f>VLOOKUP(B828,Master_Item!B:I,8,0)</f>
        <v>12</v>
      </c>
      <c r="O828" s="4">
        <f t="shared" si="212"/>
        <v>0</v>
      </c>
      <c r="P828" s="4">
        <f t="shared" si="213"/>
        <v>0</v>
      </c>
      <c r="Q828" s="4">
        <f t="shared" si="214"/>
        <v>0</v>
      </c>
      <c r="R828" s="4">
        <f t="shared" si="215"/>
        <v>0</v>
      </c>
      <c r="S828" s="4">
        <f t="shared" si="216"/>
        <v>0</v>
      </c>
      <c r="T828" s="4">
        <f t="shared" si="217"/>
        <v>0</v>
      </c>
      <c r="U828" s="4">
        <f t="shared" si="218"/>
        <v>0</v>
      </c>
      <c r="V828" s="4">
        <f t="shared" si="219"/>
        <v>0</v>
      </c>
      <c r="W828" s="4">
        <f t="shared" si="220"/>
        <v>0</v>
      </c>
      <c r="X828" s="4">
        <f t="shared" si="221"/>
        <v>0</v>
      </c>
    </row>
    <row r="829" spans="1:24">
      <c r="A829" s="13">
        <v>11</v>
      </c>
      <c r="B829" s="2">
        <v>310003714</v>
      </c>
      <c r="C829" s="1" t="s">
        <v>221</v>
      </c>
      <c r="D829" s="1" t="s">
        <v>120</v>
      </c>
      <c r="E829" s="12">
        <f>_xlfn.IFNA(VLOOKUP($B829,'FST OMT'!$C:$Y,$A829,0),0)</f>
        <v>0</v>
      </c>
      <c r="F829" s="12">
        <f>_xlfn.IFNA(VLOOKUP($B829,'FST CV'!$C:$Y,$A829,0),0)</f>
        <v>0</v>
      </c>
      <c r="G829" s="12">
        <f>_xlfn.IFNA(VLOOKUP($B829,'FST TT'!$C:$Y,$A829,0),0)</f>
        <v>0</v>
      </c>
      <c r="I829" s="4">
        <f>_xlfn.IFNA(VLOOKUP($B829,'FST OMT'!$C:$X,20,0),0)</f>
        <v>0</v>
      </c>
      <c r="J829" s="4">
        <f>_xlfn.IFNA(VLOOKUP($B829,'FST CV'!$C:$X,20,0),0)</f>
        <v>0</v>
      </c>
      <c r="K829" s="4">
        <f>_xlfn.IFNA(VLOOKUP($B829,'FST TT'!$C:$X,20,0),0)</f>
        <v>0</v>
      </c>
      <c r="N829" s="34">
        <f>VLOOKUP(B829,Master_Item!B:I,8,0)</f>
        <v>12</v>
      </c>
      <c r="O829" s="4">
        <f t="shared" si="212"/>
        <v>0</v>
      </c>
      <c r="P829" s="4">
        <f t="shared" si="213"/>
        <v>0</v>
      </c>
      <c r="Q829" s="4">
        <f t="shared" si="214"/>
        <v>0</v>
      </c>
      <c r="R829" s="4">
        <f t="shared" si="215"/>
        <v>0</v>
      </c>
      <c r="S829" s="4">
        <f t="shared" si="216"/>
        <v>0</v>
      </c>
      <c r="T829" s="4">
        <f t="shared" si="217"/>
        <v>0</v>
      </c>
      <c r="U829" s="4">
        <f t="shared" si="218"/>
        <v>0</v>
      </c>
      <c r="V829" s="4">
        <f t="shared" si="219"/>
        <v>0</v>
      </c>
      <c r="W829" s="4">
        <f t="shared" si="220"/>
        <v>0</v>
      </c>
      <c r="X829" s="4">
        <f t="shared" si="221"/>
        <v>0</v>
      </c>
    </row>
    <row r="830" spans="1:24">
      <c r="A830" s="13">
        <v>12</v>
      </c>
      <c r="B830" s="2">
        <v>310003714</v>
      </c>
      <c r="C830" s="1" t="s">
        <v>221</v>
      </c>
      <c r="D830" s="1" t="s">
        <v>121</v>
      </c>
      <c r="E830" s="12">
        <f>_xlfn.IFNA(VLOOKUP($B830,'FST OMT'!$C:$Y,$A830,0),0)</f>
        <v>0</v>
      </c>
      <c r="F830" s="12">
        <f>_xlfn.IFNA(VLOOKUP($B830,'FST CV'!$C:$Y,$A830,0),0)</f>
        <v>0</v>
      </c>
      <c r="G830" s="12">
        <f>_xlfn.IFNA(VLOOKUP($B830,'FST TT'!$C:$Y,$A830,0),0)</f>
        <v>0</v>
      </c>
      <c r="I830" s="4">
        <f>_xlfn.IFNA(VLOOKUP($B830,'FST OMT'!$C:$X,21,0),0)</f>
        <v>0</v>
      </c>
      <c r="J830" s="4">
        <f>_xlfn.IFNA(VLOOKUP($B830,'FST CV'!$C:$X,21,0),0)</f>
        <v>0</v>
      </c>
      <c r="K830" s="4">
        <f>_xlfn.IFNA(VLOOKUP($B830,'FST TT'!$C:$X,21,0),0)</f>
        <v>0</v>
      </c>
      <c r="N830" s="34">
        <f>VLOOKUP(B830,Master_Item!B:I,8,0)</f>
        <v>12</v>
      </c>
      <c r="O830" s="4">
        <f t="shared" si="212"/>
        <v>0</v>
      </c>
      <c r="P830" s="4">
        <f t="shared" si="213"/>
        <v>0</v>
      </c>
      <c r="Q830" s="4">
        <f t="shared" si="214"/>
        <v>0</v>
      </c>
      <c r="R830" s="4">
        <f t="shared" si="215"/>
        <v>0</v>
      </c>
      <c r="S830" s="4">
        <f t="shared" si="216"/>
        <v>0</v>
      </c>
      <c r="T830" s="4">
        <f t="shared" si="217"/>
        <v>0</v>
      </c>
      <c r="U830" s="4">
        <f t="shared" si="218"/>
        <v>0</v>
      </c>
      <c r="V830" s="4">
        <f t="shared" si="219"/>
        <v>0</v>
      </c>
      <c r="W830" s="4">
        <f t="shared" si="220"/>
        <v>0</v>
      </c>
      <c r="X830" s="4">
        <f t="shared" si="221"/>
        <v>0</v>
      </c>
    </row>
    <row r="831" spans="1:24">
      <c r="A831" s="13">
        <v>13</v>
      </c>
      <c r="B831" s="2">
        <v>310003714</v>
      </c>
      <c r="C831" s="1" t="s">
        <v>221</v>
      </c>
      <c r="D831" s="1" t="s">
        <v>122</v>
      </c>
      <c r="E831" s="12">
        <f>_xlfn.IFNA(VLOOKUP($B831,'FST OMT'!$C:$Y,$A831,0),0)</f>
        <v>0</v>
      </c>
      <c r="F831" s="12">
        <f>_xlfn.IFNA(VLOOKUP($B831,'FST CV'!$C:$Y,$A831,0),0)</f>
        <v>0</v>
      </c>
      <c r="G831" s="12">
        <f>_xlfn.IFNA(VLOOKUP($B831,'FST TT'!$C:$Y,$A831,0),0)</f>
        <v>0</v>
      </c>
      <c r="I831" s="4">
        <f>_xlfn.IFNA(VLOOKUP($B831,'FST OMT'!$C:$X,22,0),0)</f>
        <v>0</v>
      </c>
      <c r="J831" s="4">
        <f>_xlfn.IFNA(VLOOKUP($B831,'FST CV'!$C:$X,22,0),0)</f>
        <v>0</v>
      </c>
      <c r="K831" s="4">
        <f>_xlfn.IFNA(VLOOKUP($B831,'FST TT'!$C:$X,22,0),0)</f>
        <v>0</v>
      </c>
      <c r="N831" s="34">
        <f>VLOOKUP(B831,Master_Item!B:I,8,0)</f>
        <v>12</v>
      </c>
      <c r="O831" s="4">
        <f t="shared" si="212"/>
        <v>0</v>
      </c>
      <c r="P831" s="4">
        <f t="shared" si="213"/>
        <v>0</v>
      </c>
      <c r="Q831" s="4">
        <f t="shared" si="214"/>
        <v>0</v>
      </c>
      <c r="R831" s="4">
        <f t="shared" si="215"/>
        <v>0</v>
      </c>
      <c r="S831" s="4">
        <f t="shared" si="216"/>
        <v>0</v>
      </c>
      <c r="T831" s="4">
        <f t="shared" si="217"/>
        <v>0</v>
      </c>
      <c r="U831" s="4">
        <f t="shared" si="218"/>
        <v>0</v>
      </c>
      <c r="V831" s="4">
        <f t="shared" si="219"/>
        <v>0</v>
      </c>
      <c r="W831" s="4">
        <f t="shared" si="220"/>
        <v>0</v>
      </c>
      <c r="X831" s="4">
        <f t="shared" si="221"/>
        <v>0</v>
      </c>
    </row>
    <row r="832" spans="1:24">
      <c r="A832" s="13">
        <v>11</v>
      </c>
      <c r="B832" s="2">
        <v>310003714</v>
      </c>
      <c r="C832" s="1" t="s">
        <v>221</v>
      </c>
      <c r="D832" s="1" t="s">
        <v>123</v>
      </c>
      <c r="H832" s="4">
        <f>_xlfn.IFNA(VLOOKUP(B832,'FST MT'!A:M,$A832,0),0)</f>
        <v>0</v>
      </c>
      <c r="I832" s="1"/>
      <c r="J832" s="1"/>
      <c r="K832" s="1"/>
      <c r="L832" s="4">
        <f>_xlfn.IFNA(VLOOKUP(B832,'FST MT'!C:BP,66,0),0)</f>
        <v>0</v>
      </c>
      <c r="N832" s="34">
        <f>VLOOKUP(B832,Master_Item!B:I,8,0)</f>
        <v>12</v>
      </c>
      <c r="O832" s="4">
        <f t="shared" si="212"/>
        <v>0</v>
      </c>
      <c r="P832" s="4">
        <f t="shared" si="213"/>
        <v>0</v>
      </c>
      <c r="Q832" s="4">
        <f t="shared" si="214"/>
        <v>0</v>
      </c>
      <c r="R832" s="4">
        <f t="shared" si="215"/>
        <v>0</v>
      </c>
      <c r="S832" s="4">
        <f t="shared" si="216"/>
        <v>0</v>
      </c>
      <c r="T832" s="4">
        <f t="shared" si="217"/>
        <v>0</v>
      </c>
      <c r="U832" s="4">
        <f t="shared" si="218"/>
        <v>0</v>
      </c>
      <c r="V832" s="4">
        <f t="shared" si="219"/>
        <v>0</v>
      </c>
      <c r="W832" s="4">
        <f t="shared" si="220"/>
        <v>0</v>
      </c>
      <c r="X832" s="4">
        <f t="shared" si="221"/>
        <v>0</v>
      </c>
    </row>
    <row r="833" spans="1:24">
      <c r="A833" s="13">
        <v>6</v>
      </c>
      <c r="B833" s="2">
        <v>310000008</v>
      </c>
      <c r="C833" s="1" t="s">
        <v>259</v>
      </c>
      <c r="D833" s="1" t="s">
        <v>115</v>
      </c>
      <c r="E833" s="12">
        <f>_xlfn.IFNA(VLOOKUP($B833,'FST OMT'!$C:$Y,$A833,0),0)</f>
        <v>0</v>
      </c>
      <c r="F833" s="12">
        <f>_xlfn.IFNA(VLOOKUP($B833,'FST CV'!$C:$Y,$A833,0),0)</f>
        <v>0</v>
      </c>
      <c r="G833" s="12">
        <f>_xlfn.IFNA(VLOOKUP($B833,'FST TT'!$C:$Y,$A833,0),0)</f>
        <v>0</v>
      </c>
      <c r="I833" s="4">
        <f>_xlfn.IFNA(VLOOKUP($B833,'FST OMT'!$C:$X,15,0),0)</f>
        <v>0</v>
      </c>
      <c r="J833" s="4">
        <f>_xlfn.IFNA(VLOOKUP($B833,'FST CV'!$C:$X,15,0),0)</f>
        <v>0</v>
      </c>
      <c r="K833" s="4">
        <f>_xlfn.IFNA(VLOOKUP($B833,'FST TT'!$C:$X,15,0),0)</f>
        <v>0</v>
      </c>
      <c r="N833" s="34">
        <f>VLOOKUP(B833,Master_Item!B:I,8,0)</f>
        <v>18.899999999999999</v>
      </c>
      <c r="O833" s="4">
        <f t="shared" si="212"/>
        <v>0</v>
      </c>
      <c r="P833" s="4">
        <f t="shared" si="213"/>
        <v>0</v>
      </c>
      <c r="Q833" s="4">
        <f t="shared" si="214"/>
        <v>0</v>
      </c>
      <c r="R833" s="4">
        <f t="shared" si="215"/>
        <v>0</v>
      </c>
      <c r="S833" s="4">
        <f t="shared" si="216"/>
        <v>0</v>
      </c>
      <c r="T833" s="4">
        <f t="shared" si="217"/>
        <v>0</v>
      </c>
      <c r="U833" s="4">
        <f t="shared" si="218"/>
        <v>0</v>
      </c>
      <c r="V833" s="4">
        <f t="shared" si="219"/>
        <v>0</v>
      </c>
      <c r="W833" s="4">
        <f t="shared" si="220"/>
        <v>0</v>
      </c>
      <c r="X833" s="4">
        <f t="shared" si="221"/>
        <v>0</v>
      </c>
    </row>
    <row r="834" spans="1:24">
      <c r="A834" s="13">
        <v>7</v>
      </c>
      <c r="B834" s="2">
        <v>310000008</v>
      </c>
      <c r="C834" s="1" t="s">
        <v>259</v>
      </c>
      <c r="D834" s="1" t="s">
        <v>116</v>
      </c>
      <c r="E834" s="12">
        <f>_xlfn.IFNA(VLOOKUP($B834,'FST OMT'!$C:$Y,$A834,0),0)</f>
        <v>0</v>
      </c>
      <c r="F834" s="12">
        <f>_xlfn.IFNA(VLOOKUP($B834,'FST CV'!$C:$Y,$A834,0),0)</f>
        <v>0</v>
      </c>
      <c r="G834" s="12">
        <f>_xlfn.IFNA(VLOOKUP($B834,'FST TT'!$C:$Y,$A834,0),0)</f>
        <v>0</v>
      </c>
      <c r="I834" s="4">
        <f>_xlfn.IFNA(VLOOKUP($B834,'FST OMT'!$C:$X,16,0),0)</f>
        <v>0</v>
      </c>
      <c r="J834" s="4">
        <f>_xlfn.IFNA(VLOOKUP($B834,'FST CV'!$C:$X,16,0),0)</f>
        <v>0</v>
      </c>
      <c r="K834" s="4">
        <f>_xlfn.IFNA(VLOOKUP($B834,'FST TT'!$C:$X,16,0),0)</f>
        <v>0</v>
      </c>
      <c r="N834" s="34">
        <f>VLOOKUP(B834,Master_Item!B:I,8,0)</f>
        <v>18.899999999999999</v>
      </c>
      <c r="O834" s="4">
        <f t="shared" si="212"/>
        <v>0</v>
      </c>
      <c r="P834" s="4">
        <f t="shared" si="213"/>
        <v>0</v>
      </c>
      <c r="Q834" s="4">
        <f t="shared" si="214"/>
        <v>0</v>
      </c>
      <c r="R834" s="4">
        <f t="shared" si="215"/>
        <v>0</v>
      </c>
      <c r="S834" s="4">
        <f t="shared" si="216"/>
        <v>0</v>
      </c>
      <c r="T834" s="4">
        <f t="shared" si="217"/>
        <v>0</v>
      </c>
      <c r="U834" s="4">
        <f t="shared" si="218"/>
        <v>0</v>
      </c>
      <c r="V834" s="4">
        <f t="shared" si="219"/>
        <v>0</v>
      </c>
      <c r="W834" s="4">
        <f t="shared" si="220"/>
        <v>0</v>
      </c>
      <c r="X834" s="4">
        <f t="shared" si="221"/>
        <v>0</v>
      </c>
    </row>
    <row r="835" spans="1:24">
      <c r="A835" s="13">
        <v>8</v>
      </c>
      <c r="B835" s="2">
        <v>310000008</v>
      </c>
      <c r="C835" s="1" t="s">
        <v>259</v>
      </c>
      <c r="D835" s="1" t="s">
        <v>117</v>
      </c>
      <c r="E835" s="12">
        <f>_xlfn.IFNA(VLOOKUP($B835,'FST OMT'!$C:$Y,$A835,0),0)</f>
        <v>0</v>
      </c>
      <c r="F835" s="12">
        <f>_xlfn.IFNA(VLOOKUP($B835,'FST CV'!$C:$Y,$A835,0),0)</f>
        <v>0</v>
      </c>
      <c r="G835" s="12">
        <f>_xlfn.IFNA(VLOOKUP($B835,'FST TT'!$C:$Y,$A835,0),0)</f>
        <v>0</v>
      </c>
      <c r="I835" s="4">
        <f>_xlfn.IFNA(VLOOKUP($B835,'FST OMT'!$C:$X,17,0),0)</f>
        <v>0</v>
      </c>
      <c r="J835" s="4">
        <f>_xlfn.IFNA(VLOOKUP($B835,'FST CV'!$C:$X,17,0),0)</f>
        <v>0</v>
      </c>
      <c r="K835" s="4">
        <f>_xlfn.IFNA(VLOOKUP($B835,'FST TT'!$C:$X,17,0),0)</f>
        <v>0</v>
      </c>
      <c r="N835" s="34">
        <f>VLOOKUP(B835,Master_Item!B:I,8,0)</f>
        <v>18.899999999999999</v>
      </c>
      <c r="O835" s="4">
        <f t="shared" si="212"/>
        <v>0</v>
      </c>
      <c r="P835" s="4">
        <f t="shared" si="213"/>
        <v>0</v>
      </c>
      <c r="Q835" s="4">
        <f t="shared" si="214"/>
        <v>0</v>
      </c>
      <c r="R835" s="4">
        <f t="shared" si="215"/>
        <v>0</v>
      </c>
      <c r="S835" s="4">
        <f t="shared" si="216"/>
        <v>0</v>
      </c>
      <c r="T835" s="4">
        <f t="shared" si="217"/>
        <v>0</v>
      </c>
      <c r="U835" s="4">
        <f t="shared" si="218"/>
        <v>0</v>
      </c>
      <c r="V835" s="4">
        <f t="shared" si="219"/>
        <v>0</v>
      </c>
      <c r="W835" s="4">
        <f t="shared" si="220"/>
        <v>0</v>
      </c>
      <c r="X835" s="4">
        <f t="shared" si="221"/>
        <v>0</v>
      </c>
    </row>
    <row r="836" spans="1:24">
      <c r="A836" s="13">
        <v>9</v>
      </c>
      <c r="B836" s="2">
        <v>310000008</v>
      </c>
      <c r="C836" s="1" t="s">
        <v>259</v>
      </c>
      <c r="D836" s="1" t="s">
        <v>118</v>
      </c>
      <c r="E836" s="12">
        <f>_xlfn.IFNA(VLOOKUP($B836,'FST OMT'!$C:$Y,$A836,0),0)</f>
        <v>0</v>
      </c>
      <c r="F836" s="12">
        <f>_xlfn.IFNA(VLOOKUP($B836,'FST CV'!$C:$Y,$A836,0),0)</f>
        <v>0</v>
      </c>
      <c r="G836" s="12">
        <f>_xlfn.IFNA(VLOOKUP($B836,'FST TT'!$C:$Y,$A836,0),0)</f>
        <v>0</v>
      </c>
      <c r="I836" s="4">
        <f>_xlfn.IFNA(VLOOKUP($B836,'FST OMT'!$C:$X,18,0),0)</f>
        <v>0</v>
      </c>
      <c r="J836" s="4">
        <f>_xlfn.IFNA(VLOOKUP($B836,'FST CV'!$C:$X,18,0),0)</f>
        <v>0</v>
      </c>
      <c r="K836" s="4">
        <f>_xlfn.IFNA(VLOOKUP($B836,'FST TT'!$C:$X,18,0),0)</f>
        <v>0</v>
      </c>
      <c r="N836" s="34">
        <f>VLOOKUP(B836,Master_Item!B:I,8,0)</f>
        <v>18.899999999999999</v>
      </c>
      <c r="O836" s="4">
        <f t="shared" ref="O836:O877" si="222">$N836*E836</f>
        <v>0</v>
      </c>
      <c r="P836" s="4">
        <f t="shared" ref="P836:P877" si="223">$N836*F836</f>
        <v>0</v>
      </c>
      <c r="Q836" s="4">
        <f t="shared" ref="Q836:Q877" si="224">$N836*G836</f>
        <v>0</v>
      </c>
      <c r="R836" s="4">
        <f t="shared" ref="R836:R877" si="225">$N836*H836</f>
        <v>0</v>
      </c>
      <c r="S836" s="4">
        <f t="shared" ref="S836:S877" si="226">SUM(O836:R836)</f>
        <v>0</v>
      </c>
      <c r="T836" s="4">
        <f t="shared" ref="T836:T877" si="227">$N836*I836</f>
        <v>0</v>
      </c>
      <c r="U836" s="4">
        <f t="shared" ref="U836:U877" si="228">$N836*J836</f>
        <v>0</v>
      </c>
      <c r="V836" s="4">
        <f t="shared" ref="V836:V877" si="229">$N836*K836</f>
        <v>0</v>
      </c>
      <c r="W836" s="4">
        <f t="shared" ref="W836:W877" si="230">$N836*L836</f>
        <v>0</v>
      </c>
      <c r="X836" s="4">
        <f t="shared" ref="X836:X877" si="231">SUM(T836:W836)</f>
        <v>0</v>
      </c>
    </row>
    <row r="837" spans="1:24">
      <c r="A837" s="13">
        <v>10</v>
      </c>
      <c r="B837" s="2">
        <v>310000008</v>
      </c>
      <c r="C837" s="1" t="s">
        <v>259</v>
      </c>
      <c r="D837" s="1" t="s">
        <v>119</v>
      </c>
      <c r="E837" s="12">
        <f>_xlfn.IFNA(VLOOKUP($B837,'FST OMT'!$C:$Y,$A837,0),0)</f>
        <v>0</v>
      </c>
      <c r="F837" s="12">
        <f>_xlfn.IFNA(VLOOKUP($B837,'FST CV'!$C:$Y,$A837,0),0)</f>
        <v>0</v>
      </c>
      <c r="G837" s="12">
        <f>_xlfn.IFNA(VLOOKUP($B837,'FST TT'!$C:$Y,$A837,0),0)</f>
        <v>0</v>
      </c>
      <c r="I837" s="4">
        <f>_xlfn.IFNA(VLOOKUP($B837,'FST OMT'!$C:$X,19,0),0)</f>
        <v>0</v>
      </c>
      <c r="J837" s="4">
        <f>_xlfn.IFNA(VLOOKUP($B837,'FST CV'!$C:$X,19,0),0)</f>
        <v>0</v>
      </c>
      <c r="K837" s="4">
        <f>_xlfn.IFNA(VLOOKUP($B837,'FST TT'!$C:$X,19,0),0)</f>
        <v>0</v>
      </c>
      <c r="N837" s="34">
        <f>VLOOKUP(B837,Master_Item!B:I,8,0)</f>
        <v>18.899999999999999</v>
      </c>
      <c r="O837" s="4">
        <f t="shared" si="222"/>
        <v>0</v>
      </c>
      <c r="P837" s="4">
        <f t="shared" si="223"/>
        <v>0</v>
      </c>
      <c r="Q837" s="4">
        <f t="shared" si="224"/>
        <v>0</v>
      </c>
      <c r="R837" s="4">
        <f t="shared" si="225"/>
        <v>0</v>
      </c>
      <c r="S837" s="4">
        <f t="shared" si="226"/>
        <v>0</v>
      </c>
      <c r="T837" s="4">
        <f t="shared" si="227"/>
        <v>0</v>
      </c>
      <c r="U837" s="4">
        <f t="shared" si="228"/>
        <v>0</v>
      </c>
      <c r="V837" s="4">
        <f t="shared" si="229"/>
        <v>0</v>
      </c>
      <c r="W837" s="4">
        <f t="shared" si="230"/>
        <v>0</v>
      </c>
      <c r="X837" s="4">
        <f t="shared" si="231"/>
        <v>0</v>
      </c>
    </row>
    <row r="838" spans="1:24">
      <c r="A838" s="13">
        <v>11</v>
      </c>
      <c r="B838" s="2">
        <v>310000008</v>
      </c>
      <c r="C838" s="1" t="s">
        <v>259</v>
      </c>
      <c r="D838" s="1" t="s">
        <v>120</v>
      </c>
      <c r="E838" s="12">
        <f>_xlfn.IFNA(VLOOKUP($B838,'FST OMT'!$C:$Y,$A838,0),0)</f>
        <v>0</v>
      </c>
      <c r="F838" s="12">
        <f>_xlfn.IFNA(VLOOKUP($B838,'FST CV'!$C:$Y,$A838,0),0)</f>
        <v>0</v>
      </c>
      <c r="G838" s="12">
        <f>_xlfn.IFNA(VLOOKUP($B838,'FST TT'!$C:$Y,$A838,0),0)</f>
        <v>0</v>
      </c>
      <c r="I838" s="4">
        <f>_xlfn.IFNA(VLOOKUP($B838,'FST OMT'!$C:$X,20,0),0)</f>
        <v>0</v>
      </c>
      <c r="J838" s="4">
        <f>_xlfn.IFNA(VLOOKUP($B838,'FST CV'!$C:$X,20,0),0)</f>
        <v>0</v>
      </c>
      <c r="K838" s="4">
        <f>_xlfn.IFNA(VLOOKUP($B838,'FST TT'!$C:$X,20,0),0)</f>
        <v>0</v>
      </c>
      <c r="N838" s="34">
        <f>VLOOKUP(B838,Master_Item!B:I,8,0)</f>
        <v>18.899999999999999</v>
      </c>
      <c r="O838" s="4">
        <f t="shared" si="222"/>
        <v>0</v>
      </c>
      <c r="P838" s="4">
        <f t="shared" si="223"/>
        <v>0</v>
      </c>
      <c r="Q838" s="4">
        <f t="shared" si="224"/>
        <v>0</v>
      </c>
      <c r="R838" s="4">
        <f t="shared" si="225"/>
        <v>0</v>
      </c>
      <c r="S838" s="4">
        <f t="shared" si="226"/>
        <v>0</v>
      </c>
      <c r="T838" s="4">
        <f t="shared" si="227"/>
        <v>0</v>
      </c>
      <c r="U838" s="4">
        <f t="shared" si="228"/>
        <v>0</v>
      </c>
      <c r="V838" s="4">
        <f t="shared" si="229"/>
        <v>0</v>
      </c>
      <c r="W838" s="4">
        <f t="shared" si="230"/>
        <v>0</v>
      </c>
      <c r="X838" s="4">
        <f t="shared" si="231"/>
        <v>0</v>
      </c>
    </row>
    <row r="839" spans="1:24">
      <c r="A839" s="13">
        <v>12</v>
      </c>
      <c r="B839" s="2">
        <v>310000008</v>
      </c>
      <c r="C839" s="1" t="s">
        <v>259</v>
      </c>
      <c r="D839" s="1" t="s">
        <v>121</v>
      </c>
      <c r="E839" s="12">
        <f>_xlfn.IFNA(VLOOKUP($B839,'FST OMT'!$C:$Y,$A839,0),0)</f>
        <v>0</v>
      </c>
      <c r="F839" s="12">
        <f>_xlfn.IFNA(VLOOKUP($B839,'FST CV'!$C:$Y,$A839,0),0)</f>
        <v>0</v>
      </c>
      <c r="G839" s="12">
        <f>_xlfn.IFNA(VLOOKUP($B839,'FST TT'!$C:$Y,$A839,0),0)</f>
        <v>0</v>
      </c>
      <c r="I839" s="4">
        <f>_xlfn.IFNA(VLOOKUP($B839,'FST OMT'!$C:$X,21,0),0)</f>
        <v>0</v>
      </c>
      <c r="J839" s="4">
        <f>_xlfn.IFNA(VLOOKUP($B839,'FST CV'!$C:$X,21,0),0)</f>
        <v>0</v>
      </c>
      <c r="K839" s="4">
        <f>_xlfn.IFNA(VLOOKUP($B839,'FST TT'!$C:$X,21,0),0)</f>
        <v>0</v>
      </c>
      <c r="N839" s="34">
        <f>VLOOKUP(B839,Master_Item!B:I,8,0)</f>
        <v>18.899999999999999</v>
      </c>
      <c r="O839" s="4">
        <f t="shared" si="222"/>
        <v>0</v>
      </c>
      <c r="P839" s="4">
        <f t="shared" si="223"/>
        <v>0</v>
      </c>
      <c r="Q839" s="4">
        <f t="shared" si="224"/>
        <v>0</v>
      </c>
      <c r="R839" s="4">
        <f t="shared" si="225"/>
        <v>0</v>
      </c>
      <c r="S839" s="4">
        <f t="shared" si="226"/>
        <v>0</v>
      </c>
      <c r="T839" s="4">
        <f t="shared" si="227"/>
        <v>0</v>
      </c>
      <c r="U839" s="4">
        <f t="shared" si="228"/>
        <v>0</v>
      </c>
      <c r="V839" s="4">
        <f t="shared" si="229"/>
        <v>0</v>
      </c>
      <c r="W839" s="4">
        <f t="shared" si="230"/>
        <v>0</v>
      </c>
      <c r="X839" s="4">
        <f t="shared" si="231"/>
        <v>0</v>
      </c>
    </row>
    <row r="840" spans="1:24">
      <c r="A840" s="13">
        <v>13</v>
      </c>
      <c r="B840" s="2">
        <v>310000008</v>
      </c>
      <c r="C840" s="1" t="s">
        <v>259</v>
      </c>
      <c r="D840" s="1" t="s">
        <v>122</v>
      </c>
      <c r="E840" s="12">
        <f>_xlfn.IFNA(VLOOKUP($B840,'FST OMT'!$C:$Y,$A840,0),0)</f>
        <v>0</v>
      </c>
      <c r="F840" s="12">
        <f>_xlfn.IFNA(VLOOKUP($B840,'FST CV'!$C:$Y,$A840,0),0)</f>
        <v>0</v>
      </c>
      <c r="G840" s="12">
        <f>_xlfn.IFNA(VLOOKUP($B840,'FST TT'!$C:$Y,$A840,0),0)</f>
        <v>0</v>
      </c>
      <c r="I840" s="4">
        <f>_xlfn.IFNA(VLOOKUP($B840,'FST OMT'!$C:$X,22,0),0)</f>
        <v>0</v>
      </c>
      <c r="J840" s="4">
        <f>_xlfn.IFNA(VLOOKUP($B840,'FST CV'!$C:$X,22,0),0)</f>
        <v>0</v>
      </c>
      <c r="K840" s="4">
        <f>_xlfn.IFNA(VLOOKUP($B840,'FST TT'!$C:$X,22,0),0)</f>
        <v>0</v>
      </c>
      <c r="N840" s="34">
        <f>VLOOKUP(B840,Master_Item!B:I,8,0)</f>
        <v>18.899999999999999</v>
      </c>
      <c r="O840" s="4">
        <f t="shared" si="222"/>
        <v>0</v>
      </c>
      <c r="P840" s="4">
        <f t="shared" si="223"/>
        <v>0</v>
      </c>
      <c r="Q840" s="4">
        <f t="shared" si="224"/>
        <v>0</v>
      </c>
      <c r="R840" s="4">
        <f t="shared" si="225"/>
        <v>0</v>
      </c>
      <c r="S840" s="4">
        <f t="shared" si="226"/>
        <v>0</v>
      </c>
      <c r="T840" s="4">
        <f t="shared" si="227"/>
        <v>0</v>
      </c>
      <c r="U840" s="4">
        <f t="shared" si="228"/>
        <v>0</v>
      </c>
      <c r="V840" s="4">
        <f t="shared" si="229"/>
        <v>0</v>
      </c>
      <c r="W840" s="4">
        <f t="shared" si="230"/>
        <v>0</v>
      </c>
      <c r="X840" s="4">
        <f t="shared" si="231"/>
        <v>0</v>
      </c>
    </row>
    <row r="841" spans="1:24">
      <c r="A841" s="13">
        <v>11</v>
      </c>
      <c r="B841" s="2">
        <v>310000008</v>
      </c>
      <c r="C841" s="1" t="s">
        <v>259</v>
      </c>
      <c r="D841" s="1" t="s">
        <v>123</v>
      </c>
      <c r="H841" s="4">
        <f>_xlfn.IFNA(VLOOKUP(B841,'FST MT'!A:M,$A841,0),0)</f>
        <v>0</v>
      </c>
      <c r="I841" s="1"/>
      <c r="J841" s="1"/>
      <c r="K841" s="1"/>
      <c r="L841" s="4">
        <f>_xlfn.IFNA(VLOOKUP(B841,'FST MT'!C:BP,66,0),0)</f>
        <v>0</v>
      </c>
      <c r="N841" s="34">
        <f>VLOOKUP(B841,Master_Item!B:I,8,0)</f>
        <v>18.899999999999999</v>
      </c>
      <c r="O841" s="4">
        <f t="shared" si="222"/>
        <v>0</v>
      </c>
      <c r="P841" s="4">
        <f t="shared" si="223"/>
        <v>0</v>
      </c>
      <c r="Q841" s="4">
        <f t="shared" si="224"/>
        <v>0</v>
      </c>
      <c r="R841" s="4">
        <f t="shared" si="225"/>
        <v>0</v>
      </c>
      <c r="S841" s="4">
        <f t="shared" si="226"/>
        <v>0</v>
      </c>
      <c r="T841" s="4">
        <f t="shared" si="227"/>
        <v>0</v>
      </c>
      <c r="U841" s="4">
        <f t="shared" si="228"/>
        <v>0</v>
      </c>
      <c r="V841" s="4">
        <f t="shared" si="229"/>
        <v>0</v>
      </c>
      <c r="W841" s="4">
        <f t="shared" si="230"/>
        <v>0</v>
      </c>
      <c r="X841" s="4">
        <f t="shared" si="231"/>
        <v>0</v>
      </c>
    </row>
    <row r="842" spans="1:24">
      <c r="A842" s="13">
        <v>6</v>
      </c>
      <c r="B842" s="2">
        <v>310003703</v>
      </c>
      <c r="C842" s="1" t="s">
        <v>222</v>
      </c>
      <c r="D842" s="1" t="s">
        <v>115</v>
      </c>
      <c r="E842" s="12">
        <f>_xlfn.IFNA(VLOOKUP($B842,'FST OMT'!$C:$Y,$A842,0),0)</f>
        <v>0</v>
      </c>
      <c r="F842" s="12">
        <f>_xlfn.IFNA(VLOOKUP($B842,'FST CV'!$C:$Y,$A842,0),0)</f>
        <v>0</v>
      </c>
      <c r="G842" s="12">
        <f>_xlfn.IFNA(VLOOKUP($B842,'FST TT'!$C:$Y,$A842,0),0)</f>
        <v>0</v>
      </c>
      <c r="I842" s="4">
        <f>_xlfn.IFNA(VLOOKUP($B842,'FST OMT'!$C:$X,15,0),0)</f>
        <v>0</v>
      </c>
      <c r="J842" s="4">
        <f>_xlfn.IFNA(VLOOKUP($B842,'FST CV'!$C:$X,15,0),0)</f>
        <v>0</v>
      </c>
      <c r="K842" s="4">
        <f>_xlfn.IFNA(VLOOKUP($B842,'FST TT'!$C:$X,15,0),0)</f>
        <v>0</v>
      </c>
      <c r="N842" s="34">
        <f>VLOOKUP(B842,Master_Item!B:I,8,0)</f>
        <v>9.6</v>
      </c>
      <c r="O842" s="4">
        <f t="shared" si="222"/>
        <v>0</v>
      </c>
      <c r="P842" s="4">
        <f t="shared" si="223"/>
        <v>0</v>
      </c>
      <c r="Q842" s="4">
        <f t="shared" si="224"/>
        <v>0</v>
      </c>
      <c r="R842" s="4">
        <f t="shared" si="225"/>
        <v>0</v>
      </c>
      <c r="S842" s="4">
        <f t="shared" si="226"/>
        <v>0</v>
      </c>
      <c r="T842" s="4">
        <f t="shared" si="227"/>
        <v>0</v>
      </c>
      <c r="U842" s="4">
        <f t="shared" si="228"/>
        <v>0</v>
      </c>
      <c r="V842" s="4">
        <f t="shared" si="229"/>
        <v>0</v>
      </c>
      <c r="W842" s="4">
        <f t="shared" si="230"/>
        <v>0</v>
      </c>
      <c r="X842" s="4">
        <f t="shared" si="231"/>
        <v>0</v>
      </c>
    </row>
    <row r="843" spans="1:24">
      <c r="A843" s="13">
        <v>7</v>
      </c>
      <c r="B843" s="2">
        <v>310003703</v>
      </c>
      <c r="C843" s="1" t="s">
        <v>222</v>
      </c>
      <c r="D843" s="1" t="s">
        <v>116</v>
      </c>
      <c r="E843" s="12">
        <f>_xlfn.IFNA(VLOOKUP($B843,'FST OMT'!$C:$Y,$A843,0),0)</f>
        <v>7</v>
      </c>
      <c r="F843" s="12">
        <f>_xlfn.IFNA(VLOOKUP($B843,'FST CV'!$C:$Y,$A843,0),0)</f>
        <v>0</v>
      </c>
      <c r="G843" s="12">
        <f>_xlfn.IFNA(VLOOKUP($B843,'FST TT'!$C:$Y,$A843,0),0)</f>
        <v>0</v>
      </c>
      <c r="I843" s="4">
        <f>_xlfn.IFNA(VLOOKUP($B843,'FST OMT'!$C:$X,16,0),0)</f>
        <v>8</v>
      </c>
      <c r="J843" s="4">
        <f>_xlfn.IFNA(VLOOKUP($B843,'FST CV'!$C:$X,16,0),0)</f>
        <v>0</v>
      </c>
      <c r="K843" s="4">
        <f>_xlfn.IFNA(VLOOKUP($B843,'FST TT'!$C:$X,16,0),0)</f>
        <v>0</v>
      </c>
      <c r="N843" s="34">
        <f>VLOOKUP(B843,Master_Item!B:I,8,0)</f>
        <v>9.6</v>
      </c>
      <c r="O843" s="4">
        <f t="shared" si="222"/>
        <v>67.2</v>
      </c>
      <c r="P843" s="4">
        <f t="shared" si="223"/>
        <v>0</v>
      </c>
      <c r="Q843" s="4">
        <f t="shared" si="224"/>
        <v>0</v>
      </c>
      <c r="R843" s="4">
        <f t="shared" si="225"/>
        <v>0</v>
      </c>
      <c r="S843" s="4">
        <f t="shared" si="226"/>
        <v>67.2</v>
      </c>
      <c r="T843" s="4">
        <f t="shared" si="227"/>
        <v>76.8</v>
      </c>
      <c r="U843" s="4">
        <f t="shared" si="228"/>
        <v>0</v>
      </c>
      <c r="V843" s="4">
        <f t="shared" si="229"/>
        <v>0</v>
      </c>
      <c r="W843" s="4">
        <f t="shared" si="230"/>
        <v>0</v>
      </c>
      <c r="X843" s="4">
        <f t="shared" si="231"/>
        <v>76.8</v>
      </c>
    </row>
    <row r="844" spans="1:24">
      <c r="A844" s="13">
        <v>8</v>
      </c>
      <c r="B844" s="2">
        <v>310003703</v>
      </c>
      <c r="C844" s="1" t="s">
        <v>222</v>
      </c>
      <c r="D844" s="1" t="s">
        <v>117</v>
      </c>
      <c r="E844" s="12">
        <f>_xlfn.IFNA(VLOOKUP($B844,'FST OMT'!$C:$Y,$A844,0),0)</f>
        <v>0</v>
      </c>
      <c r="F844" s="12">
        <f>_xlfn.IFNA(VLOOKUP($B844,'FST CV'!$C:$Y,$A844,0),0)</f>
        <v>0</v>
      </c>
      <c r="G844" s="12">
        <f>_xlfn.IFNA(VLOOKUP($B844,'FST TT'!$C:$Y,$A844,0),0)</f>
        <v>0</v>
      </c>
      <c r="I844" s="4">
        <f>_xlfn.IFNA(VLOOKUP($B844,'FST OMT'!$C:$X,17,0),0)</f>
        <v>0</v>
      </c>
      <c r="J844" s="4">
        <f>_xlfn.IFNA(VLOOKUP($B844,'FST CV'!$C:$X,17,0),0)</f>
        <v>0</v>
      </c>
      <c r="K844" s="4">
        <f>_xlfn.IFNA(VLOOKUP($B844,'FST TT'!$C:$X,17,0),0)</f>
        <v>0</v>
      </c>
      <c r="N844" s="34">
        <f>VLOOKUP(B844,Master_Item!B:I,8,0)</f>
        <v>9.6</v>
      </c>
      <c r="O844" s="4">
        <f t="shared" si="222"/>
        <v>0</v>
      </c>
      <c r="P844" s="4">
        <f t="shared" si="223"/>
        <v>0</v>
      </c>
      <c r="Q844" s="4">
        <f t="shared" si="224"/>
        <v>0</v>
      </c>
      <c r="R844" s="4">
        <f t="shared" si="225"/>
        <v>0</v>
      </c>
      <c r="S844" s="4">
        <f t="shared" si="226"/>
        <v>0</v>
      </c>
      <c r="T844" s="4">
        <f t="shared" si="227"/>
        <v>0</v>
      </c>
      <c r="U844" s="4">
        <f t="shared" si="228"/>
        <v>0</v>
      </c>
      <c r="V844" s="4">
        <f t="shared" si="229"/>
        <v>0</v>
      </c>
      <c r="W844" s="4">
        <f t="shared" si="230"/>
        <v>0</v>
      </c>
      <c r="X844" s="4">
        <f t="shared" si="231"/>
        <v>0</v>
      </c>
    </row>
    <row r="845" spans="1:24">
      <c r="A845" s="13">
        <v>9</v>
      </c>
      <c r="B845" s="2">
        <v>310003703</v>
      </c>
      <c r="C845" s="1" t="s">
        <v>222</v>
      </c>
      <c r="D845" s="1" t="s">
        <v>118</v>
      </c>
      <c r="E845" s="12">
        <f>_xlfn.IFNA(VLOOKUP($B845,'FST OMT'!$C:$Y,$A845,0),0)</f>
        <v>0</v>
      </c>
      <c r="F845" s="12">
        <f>_xlfn.IFNA(VLOOKUP($B845,'FST CV'!$C:$Y,$A845,0),0)</f>
        <v>0</v>
      </c>
      <c r="G845" s="12">
        <f>_xlfn.IFNA(VLOOKUP($B845,'FST TT'!$C:$Y,$A845,0),0)</f>
        <v>0</v>
      </c>
      <c r="I845" s="4">
        <f>_xlfn.IFNA(VLOOKUP($B845,'FST OMT'!$C:$X,18,0),0)</f>
        <v>0</v>
      </c>
      <c r="J845" s="4">
        <f>_xlfn.IFNA(VLOOKUP($B845,'FST CV'!$C:$X,18,0),0)</f>
        <v>0</v>
      </c>
      <c r="K845" s="4">
        <f>_xlfn.IFNA(VLOOKUP($B845,'FST TT'!$C:$X,18,0),0)</f>
        <v>0</v>
      </c>
      <c r="N845" s="34">
        <f>VLOOKUP(B845,Master_Item!B:I,8,0)</f>
        <v>9.6</v>
      </c>
      <c r="O845" s="4">
        <f t="shared" si="222"/>
        <v>0</v>
      </c>
      <c r="P845" s="4">
        <f t="shared" si="223"/>
        <v>0</v>
      </c>
      <c r="Q845" s="4">
        <f t="shared" si="224"/>
        <v>0</v>
      </c>
      <c r="R845" s="4">
        <f t="shared" si="225"/>
        <v>0</v>
      </c>
      <c r="S845" s="4">
        <f t="shared" si="226"/>
        <v>0</v>
      </c>
      <c r="T845" s="4">
        <f t="shared" si="227"/>
        <v>0</v>
      </c>
      <c r="U845" s="4">
        <f t="shared" si="228"/>
        <v>0</v>
      </c>
      <c r="V845" s="4">
        <f t="shared" si="229"/>
        <v>0</v>
      </c>
      <c r="W845" s="4">
        <f t="shared" si="230"/>
        <v>0</v>
      </c>
      <c r="X845" s="4">
        <f t="shared" si="231"/>
        <v>0</v>
      </c>
    </row>
    <row r="846" spans="1:24">
      <c r="A846" s="13">
        <v>10</v>
      </c>
      <c r="B846" s="2">
        <v>310003703</v>
      </c>
      <c r="C846" s="1" t="s">
        <v>222</v>
      </c>
      <c r="D846" s="1" t="s">
        <v>119</v>
      </c>
      <c r="E846" s="12">
        <f>_xlfn.IFNA(VLOOKUP($B846,'FST OMT'!$C:$Y,$A846,0),0)</f>
        <v>0</v>
      </c>
      <c r="F846" s="12">
        <f>_xlfn.IFNA(VLOOKUP($B846,'FST CV'!$C:$Y,$A846,0),0)</f>
        <v>0</v>
      </c>
      <c r="G846" s="12">
        <f>_xlfn.IFNA(VLOOKUP($B846,'FST TT'!$C:$Y,$A846,0),0)</f>
        <v>0</v>
      </c>
      <c r="I846" s="4">
        <f>_xlfn.IFNA(VLOOKUP($B846,'FST OMT'!$C:$X,19,0),0)</f>
        <v>0</v>
      </c>
      <c r="J846" s="4">
        <f>_xlfn.IFNA(VLOOKUP($B846,'FST CV'!$C:$X,19,0),0)</f>
        <v>0</v>
      </c>
      <c r="K846" s="4">
        <f>_xlfn.IFNA(VLOOKUP($B846,'FST TT'!$C:$X,19,0),0)</f>
        <v>0</v>
      </c>
      <c r="N846" s="34">
        <f>VLOOKUP(B846,Master_Item!B:I,8,0)</f>
        <v>9.6</v>
      </c>
      <c r="O846" s="4">
        <f t="shared" si="222"/>
        <v>0</v>
      </c>
      <c r="P846" s="4">
        <f t="shared" si="223"/>
        <v>0</v>
      </c>
      <c r="Q846" s="4">
        <f t="shared" si="224"/>
        <v>0</v>
      </c>
      <c r="R846" s="4">
        <f t="shared" si="225"/>
        <v>0</v>
      </c>
      <c r="S846" s="4">
        <f t="shared" si="226"/>
        <v>0</v>
      </c>
      <c r="T846" s="4">
        <f t="shared" si="227"/>
        <v>0</v>
      </c>
      <c r="U846" s="4">
        <f t="shared" si="228"/>
        <v>0</v>
      </c>
      <c r="V846" s="4">
        <f t="shared" si="229"/>
        <v>0</v>
      </c>
      <c r="W846" s="4">
        <f t="shared" si="230"/>
        <v>0</v>
      </c>
      <c r="X846" s="4">
        <f t="shared" si="231"/>
        <v>0</v>
      </c>
    </row>
    <row r="847" spans="1:24">
      <c r="A847" s="13">
        <v>11</v>
      </c>
      <c r="B847" s="2">
        <v>310003703</v>
      </c>
      <c r="C847" s="1" t="s">
        <v>222</v>
      </c>
      <c r="D847" s="1" t="s">
        <v>120</v>
      </c>
      <c r="E847" s="12">
        <f>_xlfn.IFNA(VLOOKUP($B847,'FST OMT'!$C:$Y,$A847,0),0)</f>
        <v>0</v>
      </c>
      <c r="F847" s="12">
        <f>_xlfn.IFNA(VLOOKUP($B847,'FST CV'!$C:$Y,$A847,0),0)</f>
        <v>0</v>
      </c>
      <c r="G847" s="12">
        <f>_xlfn.IFNA(VLOOKUP($B847,'FST TT'!$C:$Y,$A847,0),0)</f>
        <v>0</v>
      </c>
      <c r="I847" s="4">
        <f>_xlfn.IFNA(VLOOKUP($B847,'FST OMT'!$C:$X,20,0),0)</f>
        <v>0</v>
      </c>
      <c r="J847" s="4">
        <f>_xlfn.IFNA(VLOOKUP($B847,'FST CV'!$C:$X,20,0),0)</f>
        <v>0</v>
      </c>
      <c r="K847" s="4">
        <f>_xlfn.IFNA(VLOOKUP($B847,'FST TT'!$C:$X,20,0),0)</f>
        <v>0</v>
      </c>
      <c r="N847" s="34">
        <f>VLOOKUP(B847,Master_Item!B:I,8,0)</f>
        <v>9.6</v>
      </c>
      <c r="O847" s="4">
        <f t="shared" si="222"/>
        <v>0</v>
      </c>
      <c r="P847" s="4">
        <f t="shared" si="223"/>
        <v>0</v>
      </c>
      <c r="Q847" s="4">
        <f t="shared" si="224"/>
        <v>0</v>
      </c>
      <c r="R847" s="4">
        <f t="shared" si="225"/>
        <v>0</v>
      </c>
      <c r="S847" s="4">
        <f t="shared" si="226"/>
        <v>0</v>
      </c>
      <c r="T847" s="4">
        <f t="shared" si="227"/>
        <v>0</v>
      </c>
      <c r="U847" s="4">
        <f t="shared" si="228"/>
        <v>0</v>
      </c>
      <c r="V847" s="4">
        <f t="shared" si="229"/>
        <v>0</v>
      </c>
      <c r="W847" s="4">
        <f t="shared" si="230"/>
        <v>0</v>
      </c>
      <c r="X847" s="4">
        <f t="shared" si="231"/>
        <v>0</v>
      </c>
    </row>
    <row r="848" spans="1:24">
      <c r="A848" s="13">
        <v>12</v>
      </c>
      <c r="B848" s="2">
        <v>310003703</v>
      </c>
      <c r="C848" s="1" t="s">
        <v>222</v>
      </c>
      <c r="D848" s="1" t="s">
        <v>121</v>
      </c>
      <c r="E848" s="12">
        <f>_xlfn.IFNA(VLOOKUP($B848,'FST OMT'!$C:$Y,$A848,0),0)</f>
        <v>0</v>
      </c>
      <c r="F848" s="12">
        <f>_xlfn.IFNA(VLOOKUP($B848,'FST CV'!$C:$Y,$A848,0),0)</f>
        <v>0</v>
      </c>
      <c r="G848" s="12">
        <f>_xlfn.IFNA(VLOOKUP($B848,'FST TT'!$C:$Y,$A848,0),0)</f>
        <v>0</v>
      </c>
      <c r="I848" s="4">
        <f>_xlfn.IFNA(VLOOKUP($B848,'FST OMT'!$C:$X,21,0),0)</f>
        <v>0</v>
      </c>
      <c r="J848" s="4">
        <f>_xlfn.IFNA(VLOOKUP($B848,'FST CV'!$C:$X,21,0),0)</f>
        <v>0</v>
      </c>
      <c r="K848" s="4">
        <f>_xlfn.IFNA(VLOOKUP($B848,'FST TT'!$C:$X,21,0),0)</f>
        <v>0</v>
      </c>
      <c r="N848" s="34">
        <f>VLOOKUP(B848,Master_Item!B:I,8,0)</f>
        <v>9.6</v>
      </c>
      <c r="O848" s="4">
        <f t="shared" si="222"/>
        <v>0</v>
      </c>
      <c r="P848" s="4">
        <f t="shared" si="223"/>
        <v>0</v>
      </c>
      <c r="Q848" s="4">
        <f t="shared" si="224"/>
        <v>0</v>
      </c>
      <c r="R848" s="4">
        <f t="shared" si="225"/>
        <v>0</v>
      </c>
      <c r="S848" s="4">
        <f t="shared" si="226"/>
        <v>0</v>
      </c>
      <c r="T848" s="4">
        <f t="shared" si="227"/>
        <v>0</v>
      </c>
      <c r="U848" s="4">
        <f t="shared" si="228"/>
        <v>0</v>
      </c>
      <c r="V848" s="4">
        <f t="shared" si="229"/>
        <v>0</v>
      </c>
      <c r="W848" s="4">
        <f t="shared" si="230"/>
        <v>0</v>
      </c>
      <c r="X848" s="4">
        <f t="shared" si="231"/>
        <v>0</v>
      </c>
    </row>
    <row r="849" spans="1:24">
      <c r="A849" s="13">
        <v>13</v>
      </c>
      <c r="B849" s="2">
        <v>310003703</v>
      </c>
      <c r="C849" s="1" t="s">
        <v>222</v>
      </c>
      <c r="D849" s="1" t="s">
        <v>122</v>
      </c>
      <c r="E849" s="12">
        <f>_xlfn.IFNA(VLOOKUP($B849,'FST OMT'!$C:$Y,$A849,0),0)</f>
        <v>0</v>
      </c>
      <c r="F849" s="12">
        <f>_xlfn.IFNA(VLOOKUP($B849,'FST CV'!$C:$Y,$A849,0),0)</f>
        <v>0</v>
      </c>
      <c r="G849" s="12">
        <f>_xlfn.IFNA(VLOOKUP($B849,'FST TT'!$C:$Y,$A849,0),0)</f>
        <v>0</v>
      </c>
      <c r="I849" s="4">
        <f>_xlfn.IFNA(VLOOKUP($B849,'FST OMT'!$C:$X,22,0),0)</f>
        <v>0</v>
      </c>
      <c r="J849" s="4">
        <f>_xlfn.IFNA(VLOOKUP($B849,'FST CV'!$C:$X,22,0),0)</f>
        <v>0</v>
      </c>
      <c r="K849" s="4">
        <f>_xlfn.IFNA(VLOOKUP($B849,'FST TT'!$C:$X,22,0),0)</f>
        <v>0</v>
      </c>
      <c r="N849" s="34">
        <f>VLOOKUP(B849,Master_Item!B:I,8,0)</f>
        <v>9.6</v>
      </c>
      <c r="O849" s="4">
        <f t="shared" si="222"/>
        <v>0</v>
      </c>
      <c r="P849" s="4">
        <f t="shared" si="223"/>
        <v>0</v>
      </c>
      <c r="Q849" s="4">
        <f t="shared" si="224"/>
        <v>0</v>
      </c>
      <c r="R849" s="4">
        <f t="shared" si="225"/>
        <v>0</v>
      </c>
      <c r="S849" s="4">
        <f t="shared" si="226"/>
        <v>0</v>
      </c>
      <c r="T849" s="4">
        <f t="shared" si="227"/>
        <v>0</v>
      </c>
      <c r="U849" s="4">
        <f t="shared" si="228"/>
        <v>0</v>
      </c>
      <c r="V849" s="4">
        <f t="shared" si="229"/>
        <v>0</v>
      </c>
      <c r="W849" s="4">
        <f t="shared" si="230"/>
        <v>0</v>
      </c>
      <c r="X849" s="4">
        <f t="shared" si="231"/>
        <v>0</v>
      </c>
    </row>
    <row r="850" spans="1:24">
      <c r="A850" s="13">
        <v>11</v>
      </c>
      <c r="B850" s="2">
        <v>310003703</v>
      </c>
      <c r="C850" s="1" t="s">
        <v>222</v>
      </c>
      <c r="D850" s="1" t="s">
        <v>123</v>
      </c>
      <c r="H850" s="4">
        <f>_xlfn.IFNA(VLOOKUP(B850,'FST MT'!A:M,$A850,0),0)</f>
        <v>636.67399007795893</v>
      </c>
      <c r="I850" s="1"/>
      <c r="J850" s="1"/>
      <c r="K850" s="1"/>
      <c r="L850" s="4">
        <f>_xlfn.IFNA(VLOOKUP(B850,'FST MT'!C:BP,66,0),0)</f>
        <v>0</v>
      </c>
      <c r="N850" s="34">
        <f>VLOOKUP(B850,Master_Item!B:I,8,0)</f>
        <v>9.6</v>
      </c>
      <c r="O850" s="4">
        <f t="shared" si="222"/>
        <v>0</v>
      </c>
      <c r="P850" s="4">
        <f t="shared" si="223"/>
        <v>0</v>
      </c>
      <c r="Q850" s="4">
        <f t="shared" si="224"/>
        <v>0</v>
      </c>
      <c r="R850" s="4">
        <f t="shared" si="225"/>
        <v>6112.0703047484058</v>
      </c>
      <c r="S850" s="4">
        <f t="shared" si="226"/>
        <v>6112.0703047484058</v>
      </c>
      <c r="T850" s="4">
        <f t="shared" si="227"/>
        <v>0</v>
      </c>
      <c r="U850" s="4">
        <f t="shared" si="228"/>
        <v>0</v>
      </c>
      <c r="V850" s="4">
        <f t="shared" si="229"/>
        <v>0</v>
      </c>
      <c r="W850" s="4">
        <f t="shared" si="230"/>
        <v>0</v>
      </c>
      <c r="X850" s="4">
        <f t="shared" si="231"/>
        <v>0</v>
      </c>
    </row>
    <row r="851" spans="1:24">
      <c r="A851" s="13">
        <v>6</v>
      </c>
      <c r="B851" s="2">
        <v>310003704</v>
      </c>
      <c r="C851" s="1" t="s">
        <v>260</v>
      </c>
      <c r="D851" s="1" t="s">
        <v>115</v>
      </c>
      <c r="E851" s="12">
        <f>_xlfn.IFNA(VLOOKUP($B851,'FST OMT'!$C:$Y,$A851,0),0)</f>
        <v>0</v>
      </c>
      <c r="F851" s="12">
        <f>_xlfn.IFNA(VLOOKUP($B851,'FST CV'!$C:$Y,$A851,0),0)</f>
        <v>0</v>
      </c>
      <c r="G851" s="12">
        <f>_xlfn.IFNA(VLOOKUP($B851,'FST TT'!$C:$Y,$A851,0),0)</f>
        <v>0</v>
      </c>
      <c r="I851" s="4">
        <f>_xlfn.IFNA(VLOOKUP($B851,'FST OMT'!$C:$X,15,0),0)</f>
        <v>0</v>
      </c>
      <c r="J851" s="4">
        <f>_xlfn.IFNA(VLOOKUP($B851,'FST CV'!$C:$X,15,0),0)</f>
        <v>0</v>
      </c>
      <c r="K851" s="4">
        <f>_xlfn.IFNA(VLOOKUP($B851,'FST TT'!$C:$X,15,0),0)</f>
        <v>0</v>
      </c>
      <c r="N851" s="34">
        <f>VLOOKUP(B851,Master_Item!B:I,8,0)</f>
        <v>9.6</v>
      </c>
      <c r="O851" s="4">
        <f t="shared" si="222"/>
        <v>0</v>
      </c>
      <c r="P851" s="4">
        <f t="shared" si="223"/>
        <v>0</v>
      </c>
      <c r="Q851" s="4">
        <f t="shared" si="224"/>
        <v>0</v>
      </c>
      <c r="R851" s="4">
        <f t="shared" si="225"/>
        <v>0</v>
      </c>
      <c r="S851" s="4">
        <f t="shared" si="226"/>
        <v>0</v>
      </c>
      <c r="T851" s="4">
        <f t="shared" si="227"/>
        <v>0</v>
      </c>
      <c r="U851" s="4">
        <f t="shared" si="228"/>
        <v>0</v>
      </c>
      <c r="V851" s="4">
        <f t="shared" si="229"/>
        <v>0</v>
      </c>
      <c r="W851" s="4">
        <f t="shared" si="230"/>
        <v>0</v>
      </c>
      <c r="X851" s="4">
        <f t="shared" si="231"/>
        <v>0</v>
      </c>
    </row>
    <row r="852" spans="1:24">
      <c r="A852" s="13">
        <v>7</v>
      </c>
      <c r="B852" s="2">
        <v>310003704</v>
      </c>
      <c r="C852" s="1" t="s">
        <v>260</v>
      </c>
      <c r="D852" s="1" t="s">
        <v>116</v>
      </c>
      <c r="E852" s="12">
        <f>_xlfn.IFNA(VLOOKUP($B852,'FST OMT'!$C:$Y,$A852,0),0)</f>
        <v>0</v>
      </c>
      <c r="F852" s="12">
        <f>_xlfn.IFNA(VLOOKUP($B852,'FST CV'!$C:$Y,$A852,0),0)</f>
        <v>0</v>
      </c>
      <c r="G852" s="12">
        <f>_xlfn.IFNA(VLOOKUP($B852,'FST TT'!$C:$Y,$A852,0),0)</f>
        <v>0</v>
      </c>
      <c r="I852" s="4">
        <f>_xlfn.IFNA(VLOOKUP($B852,'FST OMT'!$C:$X,16,0),0)</f>
        <v>0</v>
      </c>
      <c r="J852" s="4">
        <f>_xlfn.IFNA(VLOOKUP($B852,'FST CV'!$C:$X,16,0),0)</f>
        <v>0</v>
      </c>
      <c r="K852" s="4">
        <f>_xlfn.IFNA(VLOOKUP($B852,'FST TT'!$C:$X,16,0),0)</f>
        <v>0</v>
      </c>
      <c r="N852" s="34">
        <f>VLOOKUP(B852,Master_Item!B:I,8,0)</f>
        <v>9.6</v>
      </c>
      <c r="O852" s="4">
        <f t="shared" si="222"/>
        <v>0</v>
      </c>
      <c r="P852" s="4">
        <f t="shared" si="223"/>
        <v>0</v>
      </c>
      <c r="Q852" s="4">
        <f t="shared" si="224"/>
        <v>0</v>
      </c>
      <c r="R852" s="4">
        <f t="shared" si="225"/>
        <v>0</v>
      </c>
      <c r="S852" s="4">
        <f t="shared" si="226"/>
        <v>0</v>
      </c>
      <c r="T852" s="4">
        <f t="shared" si="227"/>
        <v>0</v>
      </c>
      <c r="U852" s="4">
        <f t="shared" si="228"/>
        <v>0</v>
      </c>
      <c r="V852" s="4">
        <f t="shared" si="229"/>
        <v>0</v>
      </c>
      <c r="W852" s="4">
        <f t="shared" si="230"/>
        <v>0</v>
      </c>
      <c r="X852" s="4">
        <f t="shared" si="231"/>
        <v>0</v>
      </c>
    </row>
    <row r="853" spans="1:24">
      <c r="A853" s="13">
        <v>8</v>
      </c>
      <c r="B853" s="2">
        <v>310003704</v>
      </c>
      <c r="C853" s="1" t="s">
        <v>260</v>
      </c>
      <c r="D853" s="1" t="s">
        <v>117</v>
      </c>
      <c r="E853" s="12">
        <f>_xlfn.IFNA(VLOOKUP($B853,'FST OMT'!$C:$Y,$A853,0),0)</f>
        <v>0</v>
      </c>
      <c r="F853" s="12">
        <f>_xlfn.IFNA(VLOOKUP($B853,'FST CV'!$C:$Y,$A853,0),0)</f>
        <v>0</v>
      </c>
      <c r="G853" s="12">
        <f>_xlfn.IFNA(VLOOKUP($B853,'FST TT'!$C:$Y,$A853,0),0)</f>
        <v>0</v>
      </c>
      <c r="I853" s="4">
        <f>_xlfn.IFNA(VLOOKUP($B853,'FST OMT'!$C:$X,17,0),0)</f>
        <v>0</v>
      </c>
      <c r="J853" s="4">
        <f>_xlfn.IFNA(VLOOKUP($B853,'FST CV'!$C:$X,17,0),0)</f>
        <v>0</v>
      </c>
      <c r="K853" s="4">
        <f>_xlfn.IFNA(VLOOKUP($B853,'FST TT'!$C:$X,17,0),0)</f>
        <v>0</v>
      </c>
      <c r="N853" s="34">
        <f>VLOOKUP(B853,Master_Item!B:I,8,0)</f>
        <v>9.6</v>
      </c>
      <c r="O853" s="4">
        <f t="shared" si="222"/>
        <v>0</v>
      </c>
      <c r="P853" s="4">
        <f t="shared" si="223"/>
        <v>0</v>
      </c>
      <c r="Q853" s="4">
        <f t="shared" si="224"/>
        <v>0</v>
      </c>
      <c r="R853" s="4">
        <f t="shared" si="225"/>
        <v>0</v>
      </c>
      <c r="S853" s="4">
        <f t="shared" si="226"/>
        <v>0</v>
      </c>
      <c r="T853" s="4">
        <f t="shared" si="227"/>
        <v>0</v>
      </c>
      <c r="U853" s="4">
        <f t="shared" si="228"/>
        <v>0</v>
      </c>
      <c r="V853" s="4">
        <f t="shared" si="229"/>
        <v>0</v>
      </c>
      <c r="W853" s="4">
        <f t="shared" si="230"/>
        <v>0</v>
      </c>
      <c r="X853" s="4">
        <f t="shared" si="231"/>
        <v>0</v>
      </c>
    </row>
    <row r="854" spans="1:24">
      <c r="A854" s="13">
        <v>9</v>
      </c>
      <c r="B854" s="2">
        <v>310003704</v>
      </c>
      <c r="C854" s="1" t="s">
        <v>260</v>
      </c>
      <c r="D854" s="1" t="s">
        <v>118</v>
      </c>
      <c r="E854" s="12">
        <f>_xlfn.IFNA(VLOOKUP($B854,'FST OMT'!$C:$Y,$A854,0),0)</f>
        <v>0</v>
      </c>
      <c r="F854" s="12">
        <f>_xlfn.IFNA(VLOOKUP($B854,'FST CV'!$C:$Y,$A854,0),0)</f>
        <v>0</v>
      </c>
      <c r="G854" s="12">
        <f>_xlfn.IFNA(VLOOKUP($B854,'FST TT'!$C:$Y,$A854,0),0)</f>
        <v>0</v>
      </c>
      <c r="I854" s="4">
        <f>_xlfn.IFNA(VLOOKUP($B854,'FST OMT'!$C:$X,18,0),0)</f>
        <v>0</v>
      </c>
      <c r="J854" s="4">
        <f>_xlfn.IFNA(VLOOKUP($B854,'FST CV'!$C:$X,18,0),0)</f>
        <v>0</v>
      </c>
      <c r="K854" s="4">
        <f>_xlfn.IFNA(VLOOKUP($B854,'FST TT'!$C:$X,18,0),0)</f>
        <v>0</v>
      </c>
      <c r="N854" s="34">
        <f>VLOOKUP(B854,Master_Item!B:I,8,0)</f>
        <v>9.6</v>
      </c>
      <c r="O854" s="4">
        <f t="shared" si="222"/>
        <v>0</v>
      </c>
      <c r="P854" s="4">
        <f t="shared" si="223"/>
        <v>0</v>
      </c>
      <c r="Q854" s="4">
        <f t="shared" si="224"/>
        <v>0</v>
      </c>
      <c r="R854" s="4">
        <f t="shared" si="225"/>
        <v>0</v>
      </c>
      <c r="S854" s="4">
        <f t="shared" si="226"/>
        <v>0</v>
      </c>
      <c r="T854" s="4">
        <f t="shared" si="227"/>
        <v>0</v>
      </c>
      <c r="U854" s="4">
        <f t="shared" si="228"/>
        <v>0</v>
      </c>
      <c r="V854" s="4">
        <f t="shared" si="229"/>
        <v>0</v>
      </c>
      <c r="W854" s="4">
        <f t="shared" si="230"/>
        <v>0</v>
      </c>
      <c r="X854" s="4">
        <f t="shared" si="231"/>
        <v>0</v>
      </c>
    </row>
    <row r="855" spans="1:24">
      <c r="A855" s="13">
        <v>10</v>
      </c>
      <c r="B855" s="2">
        <v>310003704</v>
      </c>
      <c r="C855" s="1" t="s">
        <v>260</v>
      </c>
      <c r="D855" s="1" t="s">
        <v>119</v>
      </c>
      <c r="E855" s="12">
        <f>_xlfn.IFNA(VLOOKUP($B855,'FST OMT'!$C:$Y,$A855,0),0)</f>
        <v>0</v>
      </c>
      <c r="F855" s="12">
        <f>_xlfn.IFNA(VLOOKUP($B855,'FST CV'!$C:$Y,$A855,0),0)</f>
        <v>0</v>
      </c>
      <c r="G855" s="12">
        <f>_xlfn.IFNA(VLOOKUP($B855,'FST TT'!$C:$Y,$A855,0),0)</f>
        <v>0</v>
      </c>
      <c r="I855" s="4">
        <f>_xlfn.IFNA(VLOOKUP($B855,'FST OMT'!$C:$X,19,0),0)</f>
        <v>0</v>
      </c>
      <c r="J855" s="4">
        <f>_xlfn.IFNA(VLOOKUP($B855,'FST CV'!$C:$X,19,0),0)</f>
        <v>0</v>
      </c>
      <c r="K855" s="4">
        <f>_xlfn.IFNA(VLOOKUP($B855,'FST TT'!$C:$X,19,0),0)</f>
        <v>0</v>
      </c>
      <c r="N855" s="34">
        <f>VLOOKUP(B855,Master_Item!B:I,8,0)</f>
        <v>9.6</v>
      </c>
      <c r="O855" s="4">
        <f t="shared" si="222"/>
        <v>0</v>
      </c>
      <c r="P855" s="4">
        <f t="shared" si="223"/>
        <v>0</v>
      </c>
      <c r="Q855" s="4">
        <f t="shared" si="224"/>
        <v>0</v>
      </c>
      <c r="R855" s="4">
        <f t="shared" si="225"/>
        <v>0</v>
      </c>
      <c r="S855" s="4">
        <f t="shared" si="226"/>
        <v>0</v>
      </c>
      <c r="T855" s="4">
        <f t="shared" si="227"/>
        <v>0</v>
      </c>
      <c r="U855" s="4">
        <f t="shared" si="228"/>
        <v>0</v>
      </c>
      <c r="V855" s="4">
        <f t="shared" si="229"/>
        <v>0</v>
      </c>
      <c r="W855" s="4">
        <f t="shared" si="230"/>
        <v>0</v>
      </c>
      <c r="X855" s="4">
        <f t="shared" si="231"/>
        <v>0</v>
      </c>
    </row>
    <row r="856" spans="1:24">
      <c r="A856" s="13">
        <v>11</v>
      </c>
      <c r="B856" s="2">
        <v>310003704</v>
      </c>
      <c r="C856" s="1" t="s">
        <v>260</v>
      </c>
      <c r="D856" s="1" t="s">
        <v>120</v>
      </c>
      <c r="E856" s="12">
        <f>_xlfn.IFNA(VLOOKUP($B856,'FST OMT'!$C:$Y,$A856,0),0)</f>
        <v>0</v>
      </c>
      <c r="F856" s="12">
        <f>_xlfn.IFNA(VLOOKUP($B856,'FST CV'!$C:$Y,$A856,0),0)</f>
        <v>0</v>
      </c>
      <c r="G856" s="12">
        <f>_xlfn.IFNA(VLOOKUP($B856,'FST TT'!$C:$Y,$A856,0),0)</f>
        <v>0</v>
      </c>
      <c r="I856" s="4">
        <f>_xlfn.IFNA(VLOOKUP($B856,'FST OMT'!$C:$X,20,0),0)</f>
        <v>0</v>
      </c>
      <c r="J856" s="4">
        <f>_xlfn.IFNA(VLOOKUP($B856,'FST CV'!$C:$X,20,0),0)</f>
        <v>0</v>
      </c>
      <c r="K856" s="4">
        <f>_xlfn.IFNA(VLOOKUP($B856,'FST TT'!$C:$X,20,0),0)</f>
        <v>0</v>
      </c>
      <c r="N856" s="34">
        <f>VLOOKUP(B856,Master_Item!B:I,8,0)</f>
        <v>9.6</v>
      </c>
      <c r="O856" s="4">
        <f t="shared" si="222"/>
        <v>0</v>
      </c>
      <c r="P856" s="4">
        <f t="shared" si="223"/>
        <v>0</v>
      </c>
      <c r="Q856" s="4">
        <f t="shared" si="224"/>
        <v>0</v>
      </c>
      <c r="R856" s="4">
        <f t="shared" si="225"/>
        <v>0</v>
      </c>
      <c r="S856" s="4">
        <f t="shared" si="226"/>
        <v>0</v>
      </c>
      <c r="T856" s="4">
        <f t="shared" si="227"/>
        <v>0</v>
      </c>
      <c r="U856" s="4">
        <f t="shared" si="228"/>
        <v>0</v>
      </c>
      <c r="V856" s="4">
        <f t="shared" si="229"/>
        <v>0</v>
      </c>
      <c r="W856" s="4">
        <f t="shared" si="230"/>
        <v>0</v>
      </c>
      <c r="X856" s="4">
        <f t="shared" si="231"/>
        <v>0</v>
      </c>
    </row>
    <row r="857" spans="1:24">
      <c r="A857" s="13">
        <v>12</v>
      </c>
      <c r="B857" s="2">
        <v>310003704</v>
      </c>
      <c r="C857" s="1" t="s">
        <v>260</v>
      </c>
      <c r="D857" s="1" t="s">
        <v>121</v>
      </c>
      <c r="E857" s="12">
        <f>_xlfn.IFNA(VLOOKUP($B857,'FST OMT'!$C:$Y,$A857,0),0)</f>
        <v>0</v>
      </c>
      <c r="F857" s="12">
        <f>_xlfn.IFNA(VLOOKUP($B857,'FST CV'!$C:$Y,$A857,0),0)</f>
        <v>0</v>
      </c>
      <c r="G857" s="12">
        <f>_xlfn.IFNA(VLOOKUP($B857,'FST TT'!$C:$Y,$A857,0),0)</f>
        <v>0</v>
      </c>
      <c r="I857" s="4">
        <f>_xlfn.IFNA(VLOOKUP($B857,'FST OMT'!$C:$X,21,0),0)</f>
        <v>0</v>
      </c>
      <c r="J857" s="4">
        <f>_xlfn.IFNA(VLOOKUP($B857,'FST CV'!$C:$X,21,0),0)</f>
        <v>0</v>
      </c>
      <c r="K857" s="4">
        <f>_xlfn.IFNA(VLOOKUP($B857,'FST TT'!$C:$X,21,0),0)</f>
        <v>0</v>
      </c>
      <c r="N857" s="34">
        <f>VLOOKUP(B857,Master_Item!B:I,8,0)</f>
        <v>9.6</v>
      </c>
      <c r="O857" s="4">
        <f t="shared" si="222"/>
        <v>0</v>
      </c>
      <c r="P857" s="4">
        <f t="shared" si="223"/>
        <v>0</v>
      </c>
      <c r="Q857" s="4">
        <f t="shared" si="224"/>
        <v>0</v>
      </c>
      <c r="R857" s="4">
        <f t="shared" si="225"/>
        <v>0</v>
      </c>
      <c r="S857" s="4">
        <f t="shared" si="226"/>
        <v>0</v>
      </c>
      <c r="T857" s="4">
        <f t="shared" si="227"/>
        <v>0</v>
      </c>
      <c r="U857" s="4">
        <f t="shared" si="228"/>
        <v>0</v>
      </c>
      <c r="V857" s="4">
        <f t="shared" si="229"/>
        <v>0</v>
      </c>
      <c r="W857" s="4">
        <f t="shared" si="230"/>
        <v>0</v>
      </c>
      <c r="X857" s="4">
        <f t="shared" si="231"/>
        <v>0</v>
      </c>
    </row>
    <row r="858" spans="1:24">
      <c r="A858" s="13">
        <v>13</v>
      </c>
      <c r="B858" s="2">
        <v>310003704</v>
      </c>
      <c r="C858" s="1" t="s">
        <v>260</v>
      </c>
      <c r="D858" s="1" t="s">
        <v>122</v>
      </c>
      <c r="E858" s="12">
        <f>_xlfn.IFNA(VLOOKUP($B858,'FST OMT'!$C:$Y,$A858,0),0)</f>
        <v>0</v>
      </c>
      <c r="F858" s="12">
        <f>_xlfn.IFNA(VLOOKUP($B858,'FST CV'!$C:$Y,$A858,0),0)</f>
        <v>0</v>
      </c>
      <c r="G858" s="12">
        <f>_xlfn.IFNA(VLOOKUP($B858,'FST TT'!$C:$Y,$A858,0),0)</f>
        <v>0</v>
      </c>
      <c r="I858" s="4">
        <f>_xlfn.IFNA(VLOOKUP($B858,'FST OMT'!$C:$X,22,0),0)</f>
        <v>0</v>
      </c>
      <c r="J858" s="4">
        <f>_xlfn.IFNA(VLOOKUP($B858,'FST CV'!$C:$X,22,0),0)</f>
        <v>0</v>
      </c>
      <c r="K858" s="4">
        <f>_xlfn.IFNA(VLOOKUP($B858,'FST TT'!$C:$X,22,0),0)</f>
        <v>0</v>
      </c>
      <c r="N858" s="34">
        <f>VLOOKUP(B858,Master_Item!B:I,8,0)</f>
        <v>9.6</v>
      </c>
      <c r="O858" s="4">
        <f t="shared" si="222"/>
        <v>0</v>
      </c>
      <c r="P858" s="4">
        <f t="shared" si="223"/>
        <v>0</v>
      </c>
      <c r="Q858" s="4">
        <f t="shared" si="224"/>
        <v>0</v>
      </c>
      <c r="R858" s="4">
        <f t="shared" si="225"/>
        <v>0</v>
      </c>
      <c r="S858" s="4">
        <f t="shared" si="226"/>
        <v>0</v>
      </c>
      <c r="T858" s="4">
        <f t="shared" si="227"/>
        <v>0</v>
      </c>
      <c r="U858" s="4">
        <f t="shared" si="228"/>
        <v>0</v>
      </c>
      <c r="V858" s="4">
        <f t="shared" si="229"/>
        <v>0</v>
      </c>
      <c r="W858" s="4">
        <f t="shared" si="230"/>
        <v>0</v>
      </c>
      <c r="X858" s="4">
        <f t="shared" si="231"/>
        <v>0</v>
      </c>
    </row>
    <row r="859" spans="1:24">
      <c r="A859" s="13">
        <v>11</v>
      </c>
      <c r="B859" s="2">
        <v>310003704</v>
      </c>
      <c r="C859" s="1" t="s">
        <v>260</v>
      </c>
      <c r="D859" s="1" t="s">
        <v>123</v>
      </c>
      <c r="H859" s="4">
        <f>_xlfn.IFNA(VLOOKUP(B859,'FST MT'!A:M,$A859,0),0)</f>
        <v>2798.7937632884477</v>
      </c>
      <c r="I859" s="1"/>
      <c r="J859" s="1"/>
      <c r="K859" s="1"/>
      <c r="L859" s="4">
        <f>_xlfn.IFNA(VLOOKUP(B859,'FST MT'!C:BP,66,0),0)</f>
        <v>0</v>
      </c>
      <c r="N859" s="34">
        <f>VLOOKUP(B859,Master_Item!B:I,8,0)</f>
        <v>9.6</v>
      </c>
      <c r="O859" s="4">
        <f t="shared" si="222"/>
        <v>0</v>
      </c>
      <c r="P859" s="4">
        <f t="shared" si="223"/>
        <v>0</v>
      </c>
      <c r="Q859" s="4">
        <f t="shared" si="224"/>
        <v>0</v>
      </c>
      <c r="R859" s="4">
        <f t="shared" si="225"/>
        <v>26868.420127569098</v>
      </c>
      <c r="S859" s="4">
        <f t="shared" si="226"/>
        <v>26868.420127569098</v>
      </c>
      <c r="T859" s="4">
        <f t="shared" si="227"/>
        <v>0</v>
      </c>
      <c r="U859" s="4">
        <f t="shared" si="228"/>
        <v>0</v>
      </c>
      <c r="V859" s="4">
        <f t="shared" si="229"/>
        <v>0</v>
      </c>
      <c r="W859" s="4">
        <f t="shared" si="230"/>
        <v>0</v>
      </c>
      <c r="X859" s="4">
        <f t="shared" si="231"/>
        <v>0</v>
      </c>
    </row>
    <row r="860" spans="1:24">
      <c r="A860" s="13">
        <v>6</v>
      </c>
      <c r="B860" s="2">
        <v>310004069</v>
      </c>
      <c r="C860" s="1" t="s">
        <v>224</v>
      </c>
      <c r="D860" s="1" t="s">
        <v>115</v>
      </c>
      <c r="E860" s="12">
        <f>_xlfn.IFNA(VLOOKUP($B860,'FST OMT'!$C:$Y,$A860,0),0)</f>
        <v>0</v>
      </c>
      <c r="F860" s="12">
        <f>_xlfn.IFNA(VLOOKUP($B860,'FST CV'!$C:$Y,$A860,0),0)</f>
        <v>0</v>
      </c>
      <c r="G860" s="12">
        <f>_xlfn.IFNA(VLOOKUP($B860,'FST TT'!$C:$Y,$A860,0),0)</f>
        <v>0</v>
      </c>
      <c r="I860" s="4">
        <f>_xlfn.IFNA(VLOOKUP($B860,'FST OMT'!$C:$X,15,0),0)</f>
        <v>0</v>
      </c>
      <c r="J860" s="4">
        <f>_xlfn.IFNA(VLOOKUP($B860,'FST CV'!$C:$X,15,0),0)</f>
        <v>0</v>
      </c>
      <c r="K860" s="4">
        <f>_xlfn.IFNA(VLOOKUP($B860,'FST TT'!$C:$X,15,0),0)</f>
        <v>0</v>
      </c>
      <c r="N860" s="34">
        <f>VLOOKUP(B860,Master_Item!B:I,8,0)</f>
        <v>9.1199999999999992</v>
      </c>
      <c r="O860" s="4">
        <f t="shared" si="222"/>
        <v>0</v>
      </c>
      <c r="P860" s="4">
        <f t="shared" si="223"/>
        <v>0</v>
      </c>
      <c r="Q860" s="4">
        <f t="shared" si="224"/>
        <v>0</v>
      </c>
      <c r="R860" s="4">
        <f t="shared" si="225"/>
        <v>0</v>
      </c>
      <c r="S860" s="4">
        <f t="shared" si="226"/>
        <v>0</v>
      </c>
      <c r="T860" s="4">
        <f t="shared" si="227"/>
        <v>0</v>
      </c>
      <c r="U860" s="4">
        <f t="shared" si="228"/>
        <v>0</v>
      </c>
      <c r="V860" s="4">
        <f t="shared" si="229"/>
        <v>0</v>
      </c>
      <c r="W860" s="4">
        <f t="shared" si="230"/>
        <v>0</v>
      </c>
      <c r="X860" s="4">
        <f t="shared" si="231"/>
        <v>0</v>
      </c>
    </row>
    <row r="861" spans="1:24">
      <c r="A861" s="13">
        <v>7</v>
      </c>
      <c r="B861" s="2">
        <v>310004069</v>
      </c>
      <c r="C861" s="1" t="s">
        <v>224</v>
      </c>
      <c r="D861" s="1" t="s">
        <v>116</v>
      </c>
      <c r="E861" s="12">
        <f>_xlfn.IFNA(VLOOKUP($B861,'FST OMT'!$C:$Y,$A861,0),0)</f>
        <v>0</v>
      </c>
      <c r="F861" s="12">
        <f>_xlfn.IFNA(VLOOKUP($B861,'FST CV'!$C:$Y,$A861,0),0)</f>
        <v>0</v>
      </c>
      <c r="G861" s="12">
        <f>_xlfn.IFNA(VLOOKUP($B861,'FST TT'!$C:$Y,$A861,0),0)</f>
        <v>0</v>
      </c>
      <c r="I861" s="4">
        <f>_xlfn.IFNA(VLOOKUP($B861,'FST OMT'!$C:$X,16,0),0)</f>
        <v>0</v>
      </c>
      <c r="J861" s="4">
        <f>_xlfn.IFNA(VLOOKUP($B861,'FST CV'!$C:$X,16,0),0)</f>
        <v>0</v>
      </c>
      <c r="K861" s="4">
        <f>_xlfn.IFNA(VLOOKUP($B861,'FST TT'!$C:$X,16,0),0)</f>
        <v>0</v>
      </c>
      <c r="N861" s="34">
        <f>VLOOKUP(B861,Master_Item!B:I,8,0)</f>
        <v>9.1199999999999992</v>
      </c>
      <c r="O861" s="4">
        <f t="shared" si="222"/>
        <v>0</v>
      </c>
      <c r="P861" s="4">
        <f t="shared" si="223"/>
        <v>0</v>
      </c>
      <c r="Q861" s="4">
        <f t="shared" si="224"/>
        <v>0</v>
      </c>
      <c r="R861" s="4">
        <f t="shared" si="225"/>
        <v>0</v>
      </c>
      <c r="S861" s="4">
        <f t="shared" si="226"/>
        <v>0</v>
      </c>
      <c r="T861" s="4">
        <f t="shared" si="227"/>
        <v>0</v>
      </c>
      <c r="U861" s="4">
        <f t="shared" si="228"/>
        <v>0</v>
      </c>
      <c r="V861" s="4">
        <f t="shared" si="229"/>
        <v>0</v>
      </c>
      <c r="W861" s="4">
        <f t="shared" si="230"/>
        <v>0</v>
      </c>
      <c r="X861" s="4">
        <f t="shared" si="231"/>
        <v>0</v>
      </c>
    </row>
    <row r="862" spans="1:24">
      <c r="A862" s="13">
        <v>8</v>
      </c>
      <c r="B862" s="2">
        <v>310004069</v>
      </c>
      <c r="C862" s="1" t="s">
        <v>224</v>
      </c>
      <c r="D862" s="1" t="s">
        <v>117</v>
      </c>
      <c r="E862" s="12">
        <f>_xlfn.IFNA(VLOOKUP($B862,'FST OMT'!$C:$Y,$A862,0),0)</f>
        <v>0</v>
      </c>
      <c r="F862" s="12">
        <f>_xlfn.IFNA(VLOOKUP($B862,'FST CV'!$C:$Y,$A862,0),0)</f>
        <v>0</v>
      </c>
      <c r="G862" s="12">
        <f>_xlfn.IFNA(VLOOKUP($B862,'FST TT'!$C:$Y,$A862,0),0)</f>
        <v>0</v>
      </c>
      <c r="I862" s="4">
        <f>_xlfn.IFNA(VLOOKUP($B862,'FST OMT'!$C:$X,17,0),0)</f>
        <v>0</v>
      </c>
      <c r="J862" s="4">
        <f>_xlfn.IFNA(VLOOKUP($B862,'FST CV'!$C:$X,17,0),0)</f>
        <v>0</v>
      </c>
      <c r="K862" s="4">
        <f>_xlfn.IFNA(VLOOKUP($B862,'FST TT'!$C:$X,17,0),0)</f>
        <v>0</v>
      </c>
      <c r="N862" s="34">
        <f>VLOOKUP(B862,Master_Item!B:I,8,0)</f>
        <v>9.1199999999999992</v>
      </c>
      <c r="O862" s="4">
        <f t="shared" si="222"/>
        <v>0</v>
      </c>
      <c r="P862" s="4">
        <f t="shared" si="223"/>
        <v>0</v>
      </c>
      <c r="Q862" s="4">
        <f t="shared" si="224"/>
        <v>0</v>
      </c>
      <c r="R862" s="4">
        <f t="shared" si="225"/>
        <v>0</v>
      </c>
      <c r="S862" s="4">
        <f t="shared" si="226"/>
        <v>0</v>
      </c>
      <c r="T862" s="4">
        <f t="shared" si="227"/>
        <v>0</v>
      </c>
      <c r="U862" s="4">
        <f t="shared" si="228"/>
        <v>0</v>
      </c>
      <c r="V862" s="4">
        <f t="shared" si="229"/>
        <v>0</v>
      </c>
      <c r="W862" s="4">
        <f t="shared" si="230"/>
        <v>0</v>
      </c>
      <c r="X862" s="4">
        <f t="shared" si="231"/>
        <v>0</v>
      </c>
    </row>
    <row r="863" spans="1:24">
      <c r="A863" s="13">
        <v>9</v>
      </c>
      <c r="B863" s="2">
        <v>310004069</v>
      </c>
      <c r="C863" s="1" t="s">
        <v>224</v>
      </c>
      <c r="D863" s="1" t="s">
        <v>118</v>
      </c>
      <c r="E863" s="12">
        <f>_xlfn.IFNA(VLOOKUP($B863,'FST OMT'!$C:$Y,$A863,0),0)</f>
        <v>0</v>
      </c>
      <c r="F863" s="12">
        <f>_xlfn.IFNA(VLOOKUP($B863,'FST CV'!$C:$Y,$A863,0),0)</f>
        <v>0</v>
      </c>
      <c r="G863" s="12">
        <f>_xlfn.IFNA(VLOOKUP($B863,'FST TT'!$C:$Y,$A863,0),0)</f>
        <v>0</v>
      </c>
      <c r="I863" s="4">
        <f>_xlfn.IFNA(VLOOKUP($B863,'FST OMT'!$C:$X,18,0),0)</f>
        <v>0</v>
      </c>
      <c r="J863" s="4">
        <f>_xlfn.IFNA(VLOOKUP($B863,'FST CV'!$C:$X,18,0),0)</f>
        <v>0</v>
      </c>
      <c r="K863" s="4">
        <f>_xlfn.IFNA(VLOOKUP($B863,'FST TT'!$C:$X,18,0),0)</f>
        <v>0</v>
      </c>
      <c r="N863" s="34">
        <f>VLOOKUP(B863,Master_Item!B:I,8,0)</f>
        <v>9.1199999999999992</v>
      </c>
      <c r="O863" s="4">
        <f t="shared" si="222"/>
        <v>0</v>
      </c>
      <c r="P863" s="4">
        <f t="shared" si="223"/>
        <v>0</v>
      </c>
      <c r="Q863" s="4">
        <f t="shared" si="224"/>
        <v>0</v>
      </c>
      <c r="R863" s="4">
        <f t="shared" si="225"/>
        <v>0</v>
      </c>
      <c r="S863" s="4">
        <f t="shared" si="226"/>
        <v>0</v>
      </c>
      <c r="T863" s="4">
        <f t="shared" si="227"/>
        <v>0</v>
      </c>
      <c r="U863" s="4">
        <f t="shared" si="228"/>
        <v>0</v>
      </c>
      <c r="V863" s="4">
        <f t="shared" si="229"/>
        <v>0</v>
      </c>
      <c r="W863" s="4">
        <f t="shared" si="230"/>
        <v>0</v>
      </c>
      <c r="X863" s="4">
        <f t="shared" si="231"/>
        <v>0</v>
      </c>
    </row>
    <row r="864" spans="1:24">
      <c r="A864" s="13">
        <v>10</v>
      </c>
      <c r="B864" s="2">
        <v>310004069</v>
      </c>
      <c r="C864" s="1" t="s">
        <v>224</v>
      </c>
      <c r="D864" s="1" t="s">
        <v>119</v>
      </c>
      <c r="E864" s="12">
        <f>_xlfn.IFNA(VLOOKUP($B864,'FST OMT'!$C:$Y,$A864,0),0)</f>
        <v>0</v>
      </c>
      <c r="F864" s="12">
        <f>_xlfn.IFNA(VLOOKUP($B864,'FST CV'!$C:$Y,$A864,0),0)</f>
        <v>0</v>
      </c>
      <c r="G864" s="12">
        <f>_xlfn.IFNA(VLOOKUP($B864,'FST TT'!$C:$Y,$A864,0),0)</f>
        <v>0</v>
      </c>
      <c r="I864" s="4">
        <f>_xlfn.IFNA(VLOOKUP($B864,'FST OMT'!$C:$X,19,0),0)</f>
        <v>0</v>
      </c>
      <c r="J864" s="4">
        <f>_xlfn.IFNA(VLOOKUP($B864,'FST CV'!$C:$X,19,0),0)</f>
        <v>0</v>
      </c>
      <c r="K864" s="4">
        <f>_xlfn.IFNA(VLOOKUP($B864,'FST TT'!$C:$X,19,0),0)</f>
        <v>0</v>
      </c>
      <c r="N864" s="34">
        <f>VLOOKUP(B864,Master_Item!B:I,8,0)</f>
        <v>9.1199999999999992</v>
      </c>
      <c r="O864" s="4">
        <f t="shared" si="222"/>
        <v>0</v>
      </c>
      <c r="P864" s="4">
        <f t="shared" si="223"/>
        <v>0</v>
      </c>
      <c r="Q864" s="4">
        <f t="shared" si="224"/>
        <v>0</v>
      </c>
      <c r="R864" s="4">
        <f t="shared" si="225"/>
        <v>0</v>
      </c>
      <c r="S864" s="4">
        <f t="shared" si="226"/>
        <v>0</v>
      </c>
      <c r="T864" s="4">
        <f t="shared" si="227"/>
        <v>0</v>
      </c>
      <c r="U864" s="4">
        <f t="shared" si="228"/>
        <v>0</v>
      </c>
      <c r="V864" s="4">
        <f t="shared" si="229"/>
        <v>0</v>
      </c>
      <c r="W864" s="4">
        <f t="shared" si="230"/>
        <v>0</v>
      </c>
      <c r="X864" s="4">
        <f t="shared" si="231"/>
        <v>0</v>
      </c>
    </row>
    <row r="865" spans="1:24">
      <c r="A865" s="13">
        <v>11</v>
      </c>
      <c r="B865" s="2">
        <v>310004069</v>
      </c>
      <c r="C865" s="1" t="s">
        <v>224</v>
      </c>
      <c r="D865" s="1" t="s">
        <v>120</v>
      </c>
      <c r="E865" s="12">
        <f>_xlfn.IFNA(VLOOKUP($B865,'FST OMT'!$C:$Y,$A865,0),0)</f>
        <v>0</v>
      </c>
      <c r="F865" s="12">
        <f>_xlfn.IFNA(VLOOKUP($B865,'FST CV'!$C:$Y,$A865,0),0)</f>
        <v>0</v>
      </c>
      <c r="G865" s="12">
        <f>_xlfn.IFNA(VLOOKUP($B865,'FST TT'!$C:$Y,$A865,0),0)</f>
        <v>0</v>
      </c>
      <c r="I865" s="4">
        <f>_xlfn.IFNA(VLOOKUP($B865,'FST OMT'!$C:$X,20,0),0)</f>
        <v>0</v>
      </c>
      <c r="J865" s="4">
        <f>_xlfn.IFNA(VLOOKUP($B865,'FST CV'!$C:$X,20,0),0)</f>
        <v>0</v>
      </c>
      <c r="K865" s="4">
        <f>_xlfn.IFNA(VLOOKUP($B865,'FST TT'!$C:$X,20,0),0)</f>
        <v>0</v>
      </c>
      <c r="N865" s="34">
        <f>VLOOKUP(B865,Master_Item!B:I,8,0)</f>
        <v>9.1199999999999992</v>
      </c>
      <c r="O865" s="4">
        <f t="shared" si="222"/>
        <v>0</v>
      </c>
      <c r="P865" s="4">
        <f t="shared" si="223"/>
        <v>0</v>
      </c>
      <c r="Q865" s="4">
        <f t="shared" si="224"/>
        <v>0</v>
      </c>
      <c r="R865" s="4">
        <f t="shared" si="225"/>
        <v>0</v>
      </c>
      <c r="S865" s="4">
        <f t="shared" si="226"/>
        <v>0</v>
      </c>
      <c r="T865" s="4">
        <f t="shared" si="227"/>
        <v>0</v>
      </c>
      <c r="U865" s="4">
        <f t="shared" si="228"/>
        <v>0</v>
      </c>
      <c r="V865" s="4">
        <f t="shared" si="229"/>
        <v>0</v>
      </c>
      <c r="W865" s="4">
        <f t="shared" si="230"/>
        <v>0</v>
      </c>
      <c r="X865" s="4">
        <f t="shared" si="231"/>
        <v>0</v>
      </c>
    </row>
    <row r="866" spans="1:24">
      <c r="A866" s="13">
        <v>12</v>
      </c>
      <c r="B866" s="2">
        <v>310004069</v>
      </c>
      <c r="C866" s="1" t="s">
        <v>224</v>
      </c>
      <c r="D866" s="1" t="s">
        <v>121</v>
      </c>
      <c r="E866" s="12">
        <f>_xlfn.IFNA(VLOOKUP($B866,'FST OMT'!$C:$Y,$A866,0),0)</f>
        <v>0</v>
      </c>
      <c r="F866" s="12">
        <f>_xlfn.IFNA(VLOOKUP($B866,'FST CV'!$C:$Y,$A866,0),0)</f>
        <v>0</v>
      </c>
      <c r="G866" s="12">
        <f>_xlfn.IFNA(VLOOKUP($B866,'FST TT'!$C:$Y,$A866,0),0)</f>
        <v>0</v>
      </c>
      <c r="I866" s="4">
        <f>_xlfn.IFNA(VLOOKUP($B866,'FST OMT'!$C:$X,21,0),0)</f>
        <v>0</v>
      </c>
      <c r="J866" s="4">
        <f>_xlfn.IFNA(VLOOKUP($B866,'FST CV'!$C:$X,21,0),0)</f>
        <v>0</v>
      </c>
      <c r="K866" s="4">
        <f>_xlfn.IFNA(VLOOKUP($B866,'FST TT'!$C:$X,21,0),0)</f>
        <v>0</v>
      </c>
      <c r="N866" s="34">
        <f>VLOOKUP(B866,Master_Item!B:I,8,0)</f>
        <v>9.1199999999999992</v>
      </c>
      <c r="O866" s="4">
        <f t="shared" si="222"/>
        <v>0</v>
      </c>
      <c r="P866" s="4">
        <f t="shared" si="223"/>
        <v>0</v>
      </c>
      <c r="Q866" s="4">
        <f t="shared" si="224"/>
        <v>0</v>
      </c>
      <c r="R866" s="4">
        <f t="shared" si="225"/>
        <v>0</v>
      </c>
      <c r="S866" s="4">
        <f t="shared" si="226"/>
        <v>0</v>
      </c>
      <c r="T866" s="4">
        <f t="shared" si="227"/>
        <v>0</v>
      </c>
      <c r="U866" s="4">
        <f t="shared" si="228"/>
        <v>0</v>
      </c>
      <c r="V866" s="4">
        <f t="shared" si="229"/>
        <v>0</v>
      </c>
      <c r="W866" s="4">
        <f t="shared" si="230"/>
        <v>0</v>
      </c>
      <c r="X866" s="4">
        <f t="shared" si="231"/>
        <v>0</v>
      </c>
    </row>
    <row r="867" spans="1:24">
      <c r="A867" s="13">
        <v>13</v>
      </c>
      <c r="B867" s="2">
        <v>310004069</v>
      </c>
      <c r="C867" s="1" t="s">
        <v>224</v>
      </c>
      <c r="D867" s="1" t="s">
        <v>122</v>
      </c>
      <c r="E867" s="12">
        <f>_xlfn.IFNA(VLOOKUP($B867,'FST OMT'!$C:$Y,$A867,0),0)</f>
        <v>0</v>
      </c>
      <c r="F867" s="12">
        <f>_xlfn.IFNA(VLOOKUP($B867,'FST CV'!$C:$Y,$A867,0),0)</f>
        <v>0</v>
      </c>
      <c r="G867" s="12">
        <f>_xlfn.IFNA(VLOOKUP($B867,'FST TT'!$C:$Y,$A867,0),0)</f>
        <v>0</v>
      </c>
      <c r="I867" s="4">
        <f>_xlfn.IFNA(VLOOKUP($B867,'FST OMT'!$C:$X,22,0),0)</f>
        <v>0</v>
      </c>
      <c r="J867" s="4">
        <f>_xlfn.IFNA(VLOOKUP($B867,'FST CV'!$C:$X,22,0),0)</f>
        <v>0</v>
      </c>
      <c r="K867" s="4">
        <f>_xlfn.IFNA(VLOOKUP($B867,'FST TT'!$C:$X,22,0),0)</f>
        <v>0</v>
      </c>
      <c r="N867" s="34">
        <f>VLOOKUP(B867,Master_Item!B:I,8,0)</f>
        <v>9.1199999999999992</v>
      </c>
      <c r="O867" s="4">
        <f t="shared" si="222"/>
        <v>0</v>
      </c>
      <c r="P867" s="4">
        <f t="shared" si="223"/>
        <v>0</v>
      </c>
      <c r="Q867" s="4">
        <f t="shared" si="224"/>
        <v>0</v>
      </c>
      <c r="R867" s="4">
        <f t="shared" si="225"/>
        <v>0</v>
      </c>
      <c r="S867" s="4">
        <f t="shared" si="226"/>
        <v>0</v>
      </c>
      <c r="T867" s="4">
        <f t="shared" si="227"/>
        <v>0</v>
      </c>
      <c r="U867" s="4">
        <f t="shared" si="228"/>
        <v>0</v>
      </c>
      <c r="V867" s="4">
        <f t="shared" si="229"/>
        <v>0</v>
      </c>
      <c r="W867" s="4">
        <f t="shared" si="230"/>
        <v>0</v>
      </c>
      <c r="X867" s="4">
        <f t="shared" si="231"/>
        <v>0</v>
      </c>
    </row>
    <row r="868" spans="1:24">
      <c r="A868" s="13">
        <v>11</v>
      </c>
      <c r="B868" s="2">
        <v>310004069</v>
      </c>
      <c r="C868" s="1" t="s">
        <v>224</v>
      </c>
      <c r="D868" s="1" t="s">
        <v>123</v>
      </c>
      <c r="H868" s="4">
        <f>_xlfn.IFNA(VLOOKUP(B868,'FST MT'!A:M,$A868,0),0)</f>
        <v>31314</v>
      </c>
      <c r="I868" s="1"/>
      <c r="J868" s="1"/>
      <c r="K868" s="1"/>
      <c r="L868" s="4">
        <f>_xlfn.IFNA(VLOOKUP(B868,'FST MT'!C:BP,66,0),0)</f>
        <v>0</v>
      </c>
      <c r="N868" s="34">
        <f>VLOOKUP(B868,Master_Item!B:I,8,0)</f>
        <v>9.1199999999999992</v>
      </c>
      <c r="O868" s="4">
        <f t="shared" si="222"/>
        <v>0</v>
      </c>
      <c r="P868" s="4">
        <f t="shared" si="223"/>
        <v>0</v>
      </c>
      <c r="Q868" s="4">
        <f t="shared" si="224"/>
        <v>0</v>
      </c>
      <c r="R868" s="4">
        <f t="shared" si="225"/>
        <v>285583.68</v>
      </c>
      <c r="S868" s="4">
        <f t="shared" si="226"/>
        <v>285583.68</v>
      </c>
      <c r="T868" s="4">
        <f t="shared" si="227"/>
        <v>0</v>
      </c>
      <c r="U868" s="4">
        <f t="shared" si="228"/>
        <v>0</v>
      </c>
      <c r="V868" s="4">
        <f t="shared" si="229"/>
        <v>0</v>
      </c>
      <c r="W868" s="4">
        <f t="shared" si="230"/>
        <v>0</v>
      </c>
      <c r="X868" s="4">
        <f t="shared" si="231"/>
        <v>0</v>
      </c>
    </row>
    <row r="869" spans="1:24">
      <c r="A869" s="13">
        <v>6</v>
      </c>
      <c r="B869" s="2">
        <v>310004070</v>
      </c>
      <c r="C869" s="1" t="s">
        <v>225</v>
      </c>
      <c r="D869" s="1" t="s">
        <v>115</v>
      </c>
      <c r="E869" s="12">
        <f>_xlfn.IFNA(VLOOKUP($B869,'FST OMT'!$C:$Y,$A869,0),0)</f>
        <v>0</v>
      </c>
      <c r="F869" s="12">
        <f>_xlfn.IFNA(VLOOKUP($B869,'FST CV'!$C:$Y,$A869,0),0)</f>
        <v>8</v>
      </c>
      <c r="G869" s="12">
        <f>_xlfn.IFNA(VLOOKUP($B869,'FST TT'!$C:$Y,$A869,0),0)</f>
        <v>0</v>
      </c>
      <c r="I869" s="4">
        <f>_xlfn.IFNA(VLOOKUP($B869,'FST OMT'!$C:$X,15,0),0)</f>
        <v>0</v>
      </c>
      <c r="J869" s="4">
        <f>_xlfn.IFNA(VLOOKUP($B869,'FST CV'!$C:$X,15,0),0)</f>
        <v>8</v>
      </c>
      <c r="K869" s="4">
        <f>_xlfn.IFNA(VLOOKUP($B869,'FST TT'!$C:$X,15,0),0)</f>
        <v>0</v>
      </c>
      <c r="N869" s="34">
        <f>VLOOKUP(B869,Master_Item!B:I,8,0)</f>
        <v>8.4</v>
      </c>
      <c r="O869" s="4">
        <f t="shared" si="222"/>
        <v>0</v>
      </c>
      <c r="P869" s="4">
        <f t="shared" si="223"/>
        <v>67.2</v>
      </c>
      <c r="Q869" s="4">
        <f t="shared" si="224"/>
        <v>0</v>
      </c>
      <c r="R869" s="4">
        <f t="shared" si="225"/>
        <v>0</v>
      </c>
      <c r="S869" s="4">
        <f t="shared" si="226"/>
        <v>67.2</v>
      </c>
      <c r="T869" s="4">
        <f t="shared" si="227"/>
        <v>0</v>
      </c>
      <c r="U869" s="4">
        <f t="shared" si="228"/>
        <v>67.2</v>
      </c>
      <c r="V869" s="4">
        <f t="shared" si="229"/>
        <v>0</v>
      </c>
      <c r="W869" s="4">
        <f t="shared" si="230"/>
        <v>0</v>
      </c>
      <c r="X869" s="4">
        <f t="shared" si="231"/>
        <v>67.2</v>
      </c>
    </row>
    <row r="870" spans="1:24">
      <c r="A870" s="13">
        <v>7</v>
      </c>
      <c r="B870" s="2">
        <v>310004070</v>
      </c>
      <c r="C870" s="1" t="s">
        <v>225</v>
      </c>
      <c r="D870" s="1" t="s">
        <v>116</v>
      </c>
      <c r="E870" s="12">
        <f>_xlfn.IFNA(VLOOKUP($B870,'FST OMT'!$C:$Y,$A870,0),0)</f>
        <v>140</v>
      </c>
      <c r="F870" s="12">
        <f>_xlfn.IFNA(VLOOKUP($B870,'FST CV'!$C:$Y,$A870,0),0)</f>
        <v>23</v>
      </c>
      <c r="G870" s="12">
        <f>_xlfn.IFNA(VLOOKUP($B870,'FST TT'!$C:$Y,$A870,0),0)</f>
        <v>0</v>
      </c>
      <c r="I870" s="4">
        <f>_xlfn.IFNA(VLOOKUP($B870,'FST OMT'!$C:$X,16,0),0)</f>
        <v>420</v>
      </c>
      <c r="J870" s="4">
        <f>_xlfn.IFNA(VLOOKUP($B870,'FST CV'!$C:$X,16,0),0)</f>
        <v>23</v>
      </c>
      <c r="K870" s="4">
        <f>_xlfn.IFNA(VLOOKUP($B870,'FST TT'!$C:$X,16,0),0)</f>
        <v>0</v>
      </c>
      <c r="N870" s="34">
        <f>VLOOKUP(B870,Master_Item!B:I,8,0)</f>
        <v>8.4</v>
      </c>
      <c r="O870" s="4">
        <f t="shared" si="222"/>
        <v>1176</v>
      </c>
      <c r="P870" s="4">
        <f t="shared" si="223"/>
        <v>193.20000000000002</v>
      </c>
      <c r="Q870" s="4">
        <f t="shared" si="224"/>
        <v>0</v>
      </c>
      <c r="R870" s="4">
        <f t="shared" si="225"/>
        <v>0</v>
      </c>
      <c r="S870" s="4">
        <f t="shared" si="226"/>
        <v>1369.2</v>
      </c>
      <c r="T870" s="4">
        <f t="shared" si="227"/>
        <v>3528</v>
      </c>
      <c r="U870" s="4">
        <f t="shared" si="228"/>
        <v>193.20000000000002</v>
      </c>
      <c r="V870" s="4">
        <f t="shared" si="229"/>
        <v>0</v>
      </c>
      <c r="W870" s="4">
        <f t="shared" si="230"/>
        <v>0</v>
      </c>
      <c r="X870" s="4">
        <f t="shared" si="231"/>
        <v>3721.2</v>
      </c>
    </row>
    <row r="871" spans="1:24">
      <c r="A871" s="13">
        <v>8</v>
      </c>
      <c r="B871" s="2">
        <v>310004070</v>
      </c>
      <c r="C871" s="1" t="s">
        <v>225</v>
      </c>
      <c r="D871" s="1" t="s">
        <v>117</v>
      </c>
      <c r="E871" s="12">
        <f>_xlfn.IFNA(VLOOKUP($B871,'FST OMT'!$C:$Y,$A871,0),0)</f>
        <v>113</v>
      </c>
      <c r="F871" s="12">
        <f>_xlfn.IFNA(VLOOKUP($B871,'FST CV'!$C:$Y,$A871,0),0)</f>
        <v>0</v>
      </c>
      <c r="G871" s="12">
        <f>_xlfn.IFNA(VLOOKUP($B871,'FST TT'!$C:$Y,$A871,0),0)</f>
        <v>0</v>
      </c>
      <c r="I871" s="4">
        <f>_xlfn.IFNA(VLOOKUP($B871,'FST OMT'!$C:$X,17,0),0)</f>
        <v>238</v>
      </c>
      <c r="J871" s="4">
        <f>_xlfn.IFNA(VLOOKUP($B871,'FST CV'!$C:$X,17,0),0)</f>
        <v>0</v>
      </c>
      <c r="K871" s="4">
        <f>_xlfn.IFNA(VLOOKUP($B871,'FST TT'!$C:$X,17,0),0)</f>
        <v>0</v>
      </c>
      <c r="N871" s="34">
        <f>VLOOKUP(B871,Master_Item!B:I,8,0)</f>
        <v>8.4</v>
      </c>
      <c r="O871" s="4">
        <f t="shared" si="222"/>
        <v>949.2</v>
      </c>
      <c r="P871" s="4">
        <f t="shared" si="223"/>
        <v>0</v>
      </c>
      <c r="Q871" s="4">
        <f t="shared" si="224"/>
        <v>0</v>
      </c>
      <c r="R871" s="4">
        <f t="shared" si="225"/>
        <v>0</v>
      </c>
      <c r="S871" s="4">
        <f t="shared" si="226"/>
        <v>949.2</v>
      </c>
      <c r="T871" s="4">
        <f t="shared" si="227"/>
        <v>1999.2</v>
      </c>
      <c r="U871" s="4">
        <f t="shared" si="228"/>
        <v>0</v>
      </c>
      <c r="V871" s="4">
        <f t="shared" si="229"/>
        <v>0</v>
      </c>
      <c r="W871" s="4">
        <f t="shared" si="230"/>
        <v>0</v>
      </c>
      <c r="X871" s="4">
        <f t="shared" si="231"/>
        <v>1999.2</v>
      </c>
    </row>
    <row r="872" spans="1:24">
      <c r="A872" s="13">
        <v>9</v>
      </c>
      <c r="B872" s="2">
        <v>310004070</v>
      </c>
      <c r="C872" s="1" t="s">
        <v>225</v>
      </c>
      <c r="D872" s="1" t="s">
        <v>118</v>
      </c>
      <c r="E872" s="12">
        <f>_xlfn.IFNA(VLOOKUP($B872,'FST OMT'!$C:$Y,$A872,0),0)</f>
        <v>75</v>
      </c>
      <c r="F872" s="12">
        <f>_xlfn.IFNA(VLOOKUP($B872,'FST CV'!$C:$Y,$A872,0),0)</f>
        <v>117</v>
      </c>
      <c r="G872" s="12">
        <f>_xlfn.IFNA(VLOOKUP($B872,'FST TT'!$C:$Y,$A872,0),0)</f>
        <v>0</v>
      </c>
      <c r="I872" s="4">
        <f>_xlfn.IFNA(VLOOKUP($B872,'FST OMT'!$C:$X,18,0),0)</f>
        <v>122</v>
      </c>
      <c r="J872" s="4">
        <f>_xlfn.IFNA(VLOOKUP($B872,'FST CV'!$C:$X,18,0),0)</f>
        <v>117</v>
      </c>
      <c r="K872" s="4">
        <f>_xlfn.IFNA(VLOOKUP($B872,'FST TT'!$C:$X,18,0),0)</f>
        <v>0</v>
      </c>
      <c r="N872" s="34">
        <f>VLOOKUP(B872,Master_Item!B:I,8,0)</f>
        <v>8.4</v>
      </c>
      <c r="O872" s="4">
        <f t="shared" si="222"/>
        <v>630</v>
      </c>
      <c r="P872" s="4">
        <f t="shared" si="223"/>
        <v>982.80000000000007</v>
      </c>
      <c r="Q872" s="4">
        <f t="shared" si="224"/>
        <v>0</v>
      </c>
      <c r="R872" s="4">
        <f t="shared" si="225"/>
        <v>0</v>
      </c>
      <c r="S872" s="4">
        <f t="shared" si="226"/>
        <v>1612.8000000000002</v>
      </c>
      <c r="T872" s="4">
        <f t="shared" si="227"/>
        <v>1024.8</v>
      </c>
      <c r="U872" s="4">
        <f t="shared" si="228"/>
        <v>982.80000000000007</v>
      </c>
      <c r="V872" s="4">
        <f t="shared" si="229"/>
        <v>0</v>
      </c>
      <c r="W872" s="4">
        <f t="shared" si="230"/>
        <v>0</v>
      </c>
      <c r="X872" s="4">
        <f t="shared" si="231"/>
        <v>2007.6</v>
      </c>
    </row>
    <row r="873" spans="1:24">
      <c r="A873" s="13">
        <v>10</v>
      </c>
      <c r="B873" s="2">
        <v>310004070</v>
      </c>
      <c r="C873" s="1" t="s">
        <v>225</v>
      </c>
      <c r="D873" s="1" t="s">
        <v>119</v>
      </c>
      <c r="E873" s="12">
        <f>_xlfn.IFNA(VLOOKUP($B873,'FST OMT'!$C:$Y,$A873,0),0)</f>
        <v>80</v>
      </c>
      <c r="F873" s="12">
        <f>_xlfn.IFNA(VLOOKUP($B873,'FST CV'!$C:$Y,$A873,0),0)</f>
        <v>11</v>
      </c>
      <c r="G873" s="12">
        <f>_xlfn.IFNA(VLOOKUP($B873,'FST TT'!$C:$Y,$A873,0),0)</f>
        <v>0</v>
      </c>
      <c r="I873" s="4">
        <f>_xlfn.IFNA(VLOOKUP($B873,'FST OMT'!$C:$X,19,0),0)</f>
        <v>340</v>
      </c>
      <c r="J873" s="4">
        <f>_xlfn.IFNA(VLOOKUP($B873,'FST CV'!$C:$X,19,0),0)</f>
        <v>11</v>
      </c>
      <c r="K873" s="4">
        <f>_xlfn.IFNA(VLOOKUP($B873,'FST TT'!$C:$X,19,0),0)</f>
        <v>0</v>
      </c>
      <c r="N873" s="34">
        <f>VLOOKUP(B873,Master_Item!B:I,8,0)</f>
        <v>8.4</v>
      </c>
      <c r="O873" s="4">
        <f t="shared" si="222"/>
        <v>672</v>
      </c>
      <c r="P873" s="4">
        <f t="shared" si="223"/>
        <v>92.4</v>
      </c>
      <c r="Q873" s="4">
        <f t="shared" si="224"/>
        <v>0</v>
      </c>
      <c r="R873" s="4">
        <f t="shared" si="225"/>
        <v>0</v>
      </c>
      <c r="S873" s="4">
        <f t="shared" si="226"/>
        <v>764.4</v>
      </c>
      <c r="T873" s="4">
        <f t="shared" si="227"/>
        <v>2856</v>
      </c>
      <c r="U873" s="4">
        <f t="shared" si="228"/>
        <v>92.4</v>
      </c>
      <c r="V873" s="4">
        <f t="shared" si="229"/>
        <v>0</v>
      </c>
      <c r="W873" s="4">
        <f t="shared" si="230"/>
        <v>0</v>
      </c>
      <c r="X873" s="4">
        <f t="shared" si="231"/>
        <v>2948.4</v>
      </c>
    </row>
    <row r="874" spans="1:24">
      <c r="A874" s="13">
        <v>11</v>
      </c>
      <c r="B874" s="2">
        <v>310004070</v>
      </c>
      <c r="C874" s="1" t="s">
        <v>225</v>
      </c>
      <c r="D874" s="1" t="s">
        <v>120</v>
      </c>
      <c r="E874" s="12">
        <f>_xlfn.IFNA(VLOOKUP($B874,'FST OMT'!$C:$Y,$A874,0),0)</f>
        <v>215</v>
      </c>
      <c r="F874" s="12">
        <f>_xlfn.IFNA(VLOOKUP($B874,'FST CV'!$C:$Y,$A874,0),0)</f>
        <v>0</v>
      </c>
      <c r="G874" s="12">
        <f>_xlfn.IFNA(VLOOKUP($B874,'FST TT'!$C:$Y,$A874,0),0)</f>
        <v>0</v>
      </c>
      <c r="I874" s="4">
        <f>_xlfn.IFNA(VLOOKUP($B874,'FST OMT'!$C:$X,20,0),0)</f>
        <v>5</v>
      </c>
      <c r="J874" s="4">
        <f>_xlfn.IFNA(VLOOKUP($B874,'FST CV'!$C:$X,20,0),0)</f>
        <v>0</v>
      </c>
      <c r="K874" s="4">
        <f>_xlfn.IFNA(VLOOKUP($B874,'FST TT'!$C:$X,20,0),0)</f>
        <v>0</v>
      </c>
      <c r="N874" s="34">
        <f>VLOOKUP(B874,Master_Item!B:I,8,0)</f>
        <v>8.4</v>
      </c>
      <c r="O874" s="4">
        <f t="shared" si="222"/>
        <v>1806</v>
      </c>
      <c r="P874" s="4">
        <f t="shared" si="223"/>
        <v>0</v>
      </c>
      <c r="Q874" s="4">
        <f t="shared" si="224"/>
        <v>0</v>
      </c>
      <c r="R874" s="4">
        <f t="shared" si="225"/>
        <v>0</v>
      </c>
      <c r="S874" s="4">
        <f t="shared" si="226"/>
        <v>1806</v>
      </c>
      <c r="T874" s="4">
        <f t="shared" si="227"/>
        <v>42</v>
      </c>
      <c r="U874" s="4">
        <f t="shared" si="228"/>
        <v>0</v>
      </c>
      <c r="V874" s="4">
        <f t="shared" si="229"/>
        <v>0</v>
      </c>
      <c r="W874" s="4">
        <f t="shared" si="230"/>
        <v>0</v>
      </c>
      <c r="X874" s="4">
        <f t="shared" si="231"/>
        <v>42</v>
      </c>
    </row>
    <row r="875" spans="1:24">
      <c r="A875" s="13">
        <v>12</v>
      </c>
      <c r="B875" s="2">
        <v>310004070</v>
      </c>
      <c r="C875" s="1" t="s">
        <v>225</v>
      </c>
      <c r="D875" s="1" t="s">
        <v>121</v>
      </c>
      <c r="E875" s="12">
        <f>_xlfn.IFNA(VLOOKUP($B875,'FST OMT'!$C:$Y,$A875,0),0)</f>
        <v>3</v>
      </c>
      <c r="F875" s="12">
        <f>_xlfn.IFNA(VLOOKUP($B875,'FST CV'!$C:$Y,$A875,0),0)</f>
        <v>2</v>
      </c>
      <c r="G875" s="12">
        <f>_xlfn.IFNA(VLOOKUP($B875,'FST TT'!$C:$Y,$A875,0),0)</f>
        <v>0</v>
      </c>
      <c r="I875" s="4">
        <f>_xlfn.IFNA(VLOOKUP($B875,'FST OMT'!$C:$X,21,0),0)</f>
        <v>3</v>
      </c>
      <c r="J875" s="4">
        <f>_xlfn.IFNA(VLOOKUP($B875,'FST CV'!$C:$X,21,0),0)</f>
        <v>2</v>
      </c>
      <c r="K875" s="4">
        <f>_xlfn.IFNA(VLOOKUP($B875,'FST TT'!$C:$X,21,0),0)</f>
        <v>0</v>
      </c>
      <c r="N875" s="34">
        <f>VLOOKUP(B875,Master_Item!B:I,8,0)</f>
        <v>8.4</v>
      </c>
      <c r="O875" s="4">
        <f t="shared" si="222"/>
        <v>25.200000000000003</v>
      </c>
      <c r="P875" s="4">
        <f t="shared" si="223"/>
        <v>16.8</v>
      </c>
      <c r="Q875" s="4">
        <f t="shared" si="224"/>
        <v>0</v>
      </c>
      <c r="R875" s="4">
        <f t="shared" si="225"/>
        <v>0</v>
      </c>
      <c r="S875" s="4">
        <f t="shared" si="226"/>
        <v>42</v>
      </c>
      <c r="T875" s="4">
        <f t="shared" si="227"/>
        <v>25.200000000000003</v>
      </c>
      <c r="U875" s="4">
        <f t="shared" si="228"/>
        <v>16.8</v>
      </c>
      <c r="V875" s="4">
        <f t="shared" si="229"/>
        <v>0</v>
      </c>
      <c r="W875" s="4">
        <f t="shared" si="230"/>
        <v>0</v>
      </c>
      <c r="X875" s="4">
        <f t="shared" si="231"/>
        <v>42</v>
      </c>
    </row>
    <row r="876" spans="1:24">
      <c r="A876" s="13">
        <v>13</v>
      </c>
      <c r="B876" s="2">
        <v>310004070</v>
      </c>
      <c r="C876" s="1" t="s">
        <v>225</v>
      </c>
      <c r="D876" s="1" t="s">
        <v>122</v>
      </c>
      <c r="E876" s="12">
        <f>_xlfn.IFNA(VLOOKUP($B876,'FST OMT'!$C:$Y,$A876,0),0)</f>
        <v>280</v>
      </c>
      <c r="F876" s="12">
        <f>_xlfn.IFNA(VLOOKUP($B876,'FST CV'!$C:$Y,$A876,0),0)</f>
        <v>0</v>
      </c>
      <c r="G876" s="12">
        <f>_xlfn.IFNA(VLOOKUP($B876,'FST TT'!$C:$Y,$A876,0),0)</f>
        <v>0</v>
      </c>
      <c r="I876" s="4">
        <f>_xlfn.IFNA(VLOOKUP($B876,'FST OMT'!$C:$X,22,0),0)</f>
        <v>292</v>
      </c>
      <c r="J876" s="4">
        <f>_xlfn.IFNA(VLOOKUP($B876,'FST CV'!$C:$X,22,0),0)</f>
        <v>0</v>
      </c>
      <c r="K876" s="4">
        <f>_xlfn.IFNA(VLOOKUP($B876,'FST TT'!$C:$X,22,0),0)</f>
        <v>0</v>
      </c>
      <c r="N876" s="34">
        <f>VLOOKUP(B876,Master_Item!B:I,8,0)</f>
        <v>8.4</v>
      </c>
      <c r="O876" s="4">
        <f t="shared" si="222"/>
        <v>2352</v>
      </c>
      <c r="P876" s="4">
        <f t="shared" si="223"/>
        <v>0</v>
      </c>
      <c r="Q876" s="4">
        <f t="shared" si="224"/>
        <v>0</v>
      </c>
      <c r="R876" s="4">
        <f t="shared" si="225"/>
        <v>0</v>
      </c>
      <c r="S876" s="4">
        <f t="shared" si="226"/>
        <v>2352</v>
      </c>
      <c r="T876" s="4">
        <f t="shared" si="227"/>
        <v>2452.8000000000002</v>
      </c>
      <c r="U876" s="4">
        <f t="shared" si="228"/>
        <v>0</v>
      </c>
      <c r="V876" s="4">
        <f t="shared" si="229"/>
        <v>0</v>
      </c>
      <c r="W876" s="4">
        <f t="shared" si="230"/>
        <v>0</v>
      </c>
      <c r="X876" s="4">
        <f t="shared" si="231"/>
        <v>2452.8000000000002</v>
      </c>
    </row>
    <row r="877" spans="1:24">
      <c r="A877" s="13">
        <v>11</v>
      </c>
      <c r="B877" s="2">
        <v>310004070</v>
      </c>
      <c r="C877" s="1" t="s">
        <v>225</v>
      </c>
      <c r="D877" s="1" t="s">
        <v>123</v>
      </c>
      <c r="H877" s="4">
        <f>_xlfn.IFNA(VLOOKUP(B877,'FST MT'!A:M,$A877,0),0)</f>
        <v>4560</v>
      </c>
      <c r="I877" s="1"/>
      <c r="J877" s="1"/>
      <c r="K877" s="1"/>
      <c r="L877" s="4">
        <f>_xlfn.IFNA(VLOOKUP(B877,'FST MT'!C:BP,66,0),0)</f>
        <v>0</v>
      </c>
      <c r="N877" s="34">
        <f>VLOOKUP(B877,Master_Item!B:I,8,0)</f>
        <v>8.4</v>
      </c>
      <c r="O877" s="4">
        <f t="shared" si="222"/>
        <v>0</v>
      </c>
      <c r="P877" s="4">
        <f t="shared" si="223"/>
        <v>0</v>
      </c>
      <c r="Q877" s="4">
        <f t="shared" si="224"/>
        <v>0</v>
      </c>
      <c r="R877" s="4">
        <f t="shared" si="225"/>
        <v>38304</v>
      </c>
      <c r="S877" s="4">
        <f t="shared" si="226"/>
        <v>38304</v>
      </c>
      <c r="T877" s="4">
        <f t="shared" si="227"/>
        <v>0</v>
      </c>
      <c r="U877" s="4">
        <f t="shared" si="228"/>
        <v>0</v>
      </c>
      <c r="V877" s="4">
        <f t="shared" si="229"/>
        <v>0</v>
      </c>
      <c r="W877" s="4">
        <f t="shared" si="230"/>
        <v>0</v>
      </c>
      <c r="X877" s="4">
        <f t="shared" si="231"/>
        <v>0</v>
      </c>
    </row>
    <row r="878" spans="1:24">
      <c r="A878" s="13">
        <v>6</v>
      </c>
      <c r="B878" s="2">
        <v>310002100</v>
      </c>
      <c r="C878" s="1" t="s">
        <v>1116</v>
      </c>
      <c r="D878" s="1" t="s">
        <v>115</v>
      </c>
      <c r="E878" s="1">
        <f>_xlfn.IFNA(VLOOKUP($B878,'FST OMT'!$C:$Y,$A878,0),0)</f>
        <v>145</v>
      </c>
      <c r="F878" s="1">
        <f>_xlfn.IFNA(VLOOKUP($B878,'FST CV'!$C:$Y,$A878,0),0)</f>
        <v>96</v>
      </c>
      <c r="G878" s="1">
        <f>_xlfn.IFNA(VLOOKUP($B878,'FST TT'!$C:$Y,$A878,0),0)</f>
        <v>50</v>
      </c>
      <c r="I878" s="4">
        <f>_xlfn.IFNA(VLOOKUP($B878,'FST OMT'!$C:$X,15,0),0)</f>
        <v>0</v>
      </c>
      <c r="J878" s="4">
        <f>_xlfn.IFNA(VLOOKUP($B878,'FST CV'!$C:$X,15,0),0)</f>
        <v>96</v>
      </c>
      <c r="K878" s="4">
        <f>_xlfn.IFNA(VLOOKUP($B878,'FST TT'!$C:$X,15,0),0)</f>
        <v>165</v>
      </c>
      <c r="N878" s="34">
        <f>VLOOKUP(B878,Master_Item!B:I,8,0)</f>
        <v>12</v>
      </c>
      <c r="O878" s="4">
        <f t="shared" ref="O878:O931" si="232">$N878*E878</f>
        <v>1740</v>
      </c>
      <c r="P878" s="4">
        <f t="shared" ref="P878:P931" si="233">$N878*F878</f>
        <v>1152</v>
      </c>
      <c r="Q878" s="4">
        <f t="shared" ref="Q878:Q931" si="234">$N878*G878</f>
        <v>600</v>
      </c>
      <c r="R878" s="4">
        <f t="shared" ref="R878:R931" si="235">$N878*H878</f>
        <v>0</v>
      </c>
      <c r="S878" s="4">
        <f t="shared" ref="S878:S931" si="236">SUM(O878:R878)</f>
        <v>3492</v>
      </c>
      <c r="T878" s="4">
        <f t="shared" ref="T878:T931" si="237">$N878*I878</f>
        <v>0</v>
      </c>
      <c r="U878" s="4">
        <f t="shared" ref="U878:U931" si="238">$N878*J878</f>
        <v>1152</v>
      </c>
      <c r="V878" s="4">
        <f t="shared" ref="V878:V931" si="239">$N878*K878</f>
        <v>1980</v>
      </c>
      <c r="W878" s="4">
        <f t="shared" ref="W878:W931" si="240">$N878*L878</f>
        <v>0</v>
      </c>
      <c r="X878" s="4">
        <f t="shared" ref="X878:X931" si="241">SUM(T878:W878)</f>
        <v>3132</v>
      </c>
    </row>
    <row r="879" spans="1:24">
      <c r="A879" s="13">
        <v>7</v>
      </c>
      <c r="B879" s="2">
        <v>310002100</v>
      </c>
      <c r="C879" s="1" t="s">
        <v>1116</v>
      </c>
      <c r="D879" s="1" t="s">
        <v>116</v>
      </c>
      <c r="E879" s="1">
        <f>_xlfn.IFNA(VLOOKUP($B879,'FST OMT'!$C:$Y,$A879,0),0)</f>
        <v>0</v>
      </c>
      <c r="F879" s="1">
        <f>_xlfn.IFNA(VLOOKUP($B879,'FST CV'!$C:$Y,$A879,0),0)</f>
        <v>25</v>
      </c>
      <c r="G879" s="1">
        <f>_xlfn.IFNA(VLOOKUP($B879,'FST TT'!$C:$Y,$A879,0),0)</f>
        <v>1835</v>
      </c>
      <c r="I879" s="4">
        <f>_xlfn.IFNA(VLOOKUP($B879,'FST OMT'!$C:$X,16,0),0)</f>
        <v>0</v>
      </c>
      <c r="J879" s="4">
        <f>_xlfn.IFNA(VLOOKUP($B879,'FST CV'!$C:$X,16,0),0)</f>
        <v>25</v>
      </c>
      <c r="K879" s="4">
        <f>_xlfn.IFNA(VLOOKUP($B879,'FST TT'!$C:$X,16,0),0)</f>
        <v>1635</v>
      </c>
      <c r="N879" s="34">
        <f>VLOOKUP(B879,Master_Item!B:I,8,0)</f>
        <v>12</v>
      </c>
      <c r="O879" s="4">
        <f t="shared" si="232"/>
        <v>0</v>
      </c>
      <c r="P879" s="4">
        <f t="shared" si="233"/>
        <v>300</v>
      </c>
      <c r="Q879" s="4">
        <f t="shared" si="234"/>
        <v>22020</v>
      </c>
      <c r="R879" s="4">
        <f t="shared" si="235"/>
        <v>0</v>
      </c>
      <c r="S879" s="4">
        <f t="shared" si="236"/>
        <v>22320</v>
      </c>
      <c r="T879" s="4">
        <f t="shared" si="237"/>
        <v>0</v>
      </c>
      <c r="U879" s="4">
        <f t="shared" si="238"/>
        <v>300</v>
      </c>
      <c r="V879" s="4">
        <f t="shared" si="239"/>
        <v>19620</v>
      </c>
      <c r="W879" s="4">
        <f t="shared" si="240"/>
        <v>0</v>
      </c>
      <c r="X879" s="4">
        <f t="shared" si="241"/>
        <v>19920</v>
      </c>
    </row>
    <row r="880" spans="1:24">
      <c r="A880" s="13">
        <v>8</v>
      </c>
      <c r="B880" s="2">
        <v>310002100</v>
      </c>
      <c r="C880" s="1" t="s">
        <v>1116</v>
      </c>
      <c r="D880" s="1" t="s">
        <v>117</v>
      </c>
      <c r="E880" s="1">
        <f>_xlfn.IFNA(VLOOKUP($B880,'FST OMT'!$C:$Y,$A880,0),0)</f>
        <v>0</v>
      </c>
      <c r="F880" s="1">
        <f>_xlfn.IFNA(VLOOKUP($B880,'FST CV'!$C:$Y,$A880,0),0)</f>
        <v>165</v>
      </c>
      <c r="G880" s="1">
        <f>_xlfn.IFNA(VLOOKUP($B880,'FST TT'!$C:$Y,$A880,0),0)</f>
        <v>5340</v>
      </c>
      <c r="I880" s="4">
        <f>_xlfn.IFNA(VLOOKUP($B880,'FST OMT'!$C:$X,17,0),0)</f>
        <v>0</v>
      </c>
      <c r="J880" s="4">
        <f>_xlfn.IFNA(VLOOKUP($B880,'FST CV'!$C:$X,17,0),0)</f>
        <v>165</v>
      </c>
      <c r="K880" s="4">
        <f>_xlfn.IFNA(VLOOKUP($B880,'FST TT'!$C:$X,17,0),0)</f>
        <v>4140</v>
      </c>
      <c r="N880" s="34">
        <f>VLOOKUP(B880,Master_Item!B:I,8,0)</f>
        <v>12</v>
      </c>
      <c r="O880" s="4">
        <f t="shared" si="232"/>
        <v>0</v>
      </c>
      <c r="P880" s="4">
        <f t="shared" si="233"/>
        <v>1980</v>
      </c>
      <c r="Q880" s="4">
        <f t="shared" si="234"/>
        <v>64080</v>
      </c>
      <c r="R880" s="4">
        <f t="shared" si="235"/>
        <v>0</v>
      </c>
      <c r="S880" s="4">
        <f t="shared" si="236"/>
        <v>66060</v>
      </c>
      <c r="T880" s="4">
        <f t="shared" si="237"/>
        <v>0</v>
      </c>
      <c r="U880" s="4">
        <f t="shared" si="238"/>
        <v>1980</v>
      </c>
      <c r="V880" s="4">
        <f t="shared" si="239"/>
        <v>49680</v>
      </c>
      <c r="W880" s="4">
        <f t="shared" si="240"/>
        <v>0</v>
      </c>
      <c r="X880" s="4">
        <f t="shared" si="241"/>
        <v>51660</v>
      </c>
    </row>
    <row r="881" spans="1:24">
      <c r="A881" s="13">
        <v>9</v>
      </c>
      <c r="B881" s="2">
        <v>310002100</v>
      </c>
      <c r="C881" s="1" t="s">
        <v>1116</v>
      </c>
      <c r="D881" s="1" t="s">
        <v>118</v>
      </c>
      <c r="E881" s="1">
        <f>_xlfn.IFNA(VLOOKUP($B881,'FST OMT'!$C:$Y,$A881,0),0)</f>
        <v>0</v>
      </c>
      <c r="F881" s="1">
        <f>_xlfn.IFNA(VLOOKUP($B881,'FST CV'!$C:$Y,$A881,0),0)</f>
        <v>240</v>
      </c>
      <c r="G881" s="1">
        <f>_xlfn.IFNA(VLOOKUP($B881,'FST TT'!$C:$Y,$A881,0),0)</f>
        <v>1795</v>
      </c>
      <c r="I881" s="4">
        <f>_xlfn.IFNA(VLOOKUP($B881,'FST OMT'!$C:$X,18,0),0)</f>
        <v>0</v>
      </c>
      <c r="J881" s="4">
        <f>_xlfn.IFNA(VLOOKUP($B881,'FST CV'!$C:$X,18,0),0)</f>
        <v>240</v>
      </c>
      <c r="K881" s="4">
        <f>_xlfn.IFNA(VLOOKUP($B881,'FST TT'!$C:$X,18,0),0)</f>
        <v>2295</v>
      </c>
      <c r="N881" s="34">
        <f>VLOOKUP(B881,Master_Item!B:I,8,0)</f>
        <v>12</v>
      </c>
      <c r="O881" s="4">
        <f t="shared" si="232"/>
        <v>0</v>
      </c>
      <c r="P881" s="4">
        <f t="shared" si="233"/>
        <v>2880</v>
      </c>
      <c r="Q881" s="4">
        <f t="shared" si="234"/>
        <v>21540</v>
      </c>
      <c r="R881" s="4">
        <f t="shared" si="235"/>
        <v>0</v>
      </c>
      <c r="S881" s="4">
        <f t="shared" si="236"/>
        <v>24420</v>
      </c>
      <c r="T881" s="4">
        <f t="shared" si="237"/>
        <v>0</v>
      </c>
      <c r="U881" s="4">
        <f t="shared" si="238"/>
        <v>2880</v>
      </c>
      <c r="V881" s="4">
        <f t="shared" si="239"/>
        <v>27540</v>
      </c>
      <c r="W881" s="4">
        <f t="shared" si="240"/>
        <v>0</v>
      </c>
      <c r="X881" s="4">
        <f t="shared" si="241"/>
        <v>30420</v>
      </c>
    </row>
    <row r="882" spans="1:24">
      <c r="A882" s="13">
        <v>10</v>
      </c>
      <c r="B882" s="2">
        <v>310002100</v>
      </c>
      <c r="C882" s="1" t="s">
        <v>1116</v>
      </c>
      <c r="D882" s="1" t="s">
        <v>119</v>
      </c>
      <c r="E882" s="1">
        <f>_xlfn.IFNA(VLOOKUP($B882,'FST OMT'!$C:$Y,$A882,0),0)</f>
        <v>210</v>
      </c>
      <c r="F882" s="1">
        <f>_xlfn.IFNA(VLOOKUP($B882,'FST CV'!$C:$Y,$A882,0),0)</f>
        <v>149</v>
      </c>
      <c r="G882" s="1">
        <f>_xlfn.IFNA(VLOOKUP($B882,'FST TT'!$C:$Y,$A882,0),0)</f>
        <v>210</v>
      </c>
      <c r="I882" s="4">
        <f>_xlfn.IFNA(VLOOKUP($B882,'FST OMT'!$C:$X,19,0),0)</f>
        <v>0</v>
      </c>
      <c r="J882" s="4">
        <f>_xlfn.IFNA(VLOOKUP($B882,'FST CV'!$C:$X,19,0),0)</f>
        <v>149</v>
      </c>
      <c r="K882" s="4">
        <f>_xlfn.IFNA(VLOOKUP($B882,'FST TT'!$C:$X,19,0),0)</f>
        <v>264</v>
      </c>
      <c r="N882" s="34">
        <f>VLOOKUP(B882,Master_Item!B:I,8,0)</f>
        <v>12</v>
      </c>
      <c r="O882" s="4">
        <f t="shared" si="232"/>
        <v>2520</v>
      </c>
      <c r="P882" s="4">
        <f t="shared" si="233"/>
        <v>1788</v>
      </c>
      <c r="Q882" s="4">
        <f t="shared" si="234"/>
        <v>2520</v>
      </c>
      <c r="R882" s="4">
        <f t="shared" si="235"/>
        <v>0</v>
      </c>
      <c r="S882" s="4">
        <f t="shared" si="236"/>
        <v>6828</v>
      </c>
      <c r="T882" s="4">
        <f t="shared" si="237"/>
        <v>0</v>
      </c>
      <c r="U882" s="4">
        <f t="shared" si="238"/>
        <v>1788</v>
      </c>
      <c r="V882" s="4">
        <f t="shared" si="239"/>
        <v>3168</v>
      </c>
      <c r="W882" s="4">
        <f t="shared" si="240"/>
        <v>0</v>
      </c>
      <c r="X882" s="4">
        <f t="shared" si="241"/>
        <v>4956</v>
      </c>
    </row>
    <row r="883" spans="1:24">
      <c r="A883" s="13">
        <v>11</v>
      </c>
      <c r="B883" s="2">
        <v>310002100</v>
      </c>
      <c r="C883" s="1" t="s">
        <v>1116</v>
      </c>
      <c r="D883" s="1" t="s">
        <v>120</v>
      </c>
      <c r="E883" s="1">
        <f>_xlfn.IFNA(VLOOKUP($B883,'FST OMT'!$C:$Y,$A883,0),0)</f>
        <v>0</v>
      </c>
      <c r="F883" s="1">
        <f>_xlfn.IFNA(VLOOKUP($B883,'FST CV'!$C:$Y,$A883,0),0)</f>
        <v>0</v>
      </c>
      <c r="G883" s="1">
        <f>_xlfn.IFNA(VLOOKUP($B883,'FST TT'!$C:$Y,$A883,0),0)</f>
        <v>1410</v>
      </c>
      <c r="I883" s="4">
        <f>_xlfn.IFNA(VLOOKUP($B883,'FST OMT'!$C:$X,20,0),0)</f>
        <v>0</v>
      </c>
      <c r="J883" s="4">
        <f>_xlfn.IFNA(VLOOKUP($B883,'FST CV'!$C:$X,20,0),0)</f>
        <v>0</v>
      </c>
      <c r="K883" s="4">
        <f>_xlfn.IFNA(VLOOKUP($B883,'FST TT'!$C:$X,20,0),0)</f>
        <v>1390</v>
      </c>
      <c r="N883" s="34">
        <f>VLOOKUP(B883,Master_Item!B:I,8,0)</f>
        <v>12</v>
      </c>
      <c r="O883" s="4">
        <f t="shared" si="232"/>
        <v>0</v>
      </c>
      <c r="P883" s="4">
        <f t="shared" si="233"/>
        <v>0</v>
      </c>
      <c r="Q883" s="4">
        <f t="shared" si="234"/>
        <v>16920</v>
      </c>
      <c r="R883" s="4">
        <f t="shared" si="235"/>
        <v>0</v>
      </c>
      <c r="S883" s="4">
        <f t="shared" si="236"/>
        <v>16920</v>
      </c>
      <c r="T883" s="4">
        <f t="shared" si="237"/>
        <v>0</v>
      </c>
      <c r="U883" s="4">
        <f t="shared" si="238"/>
        <v>0</v>
      </c>
      <c r="V883" s="4">
        <f t="shared" si="239"/>
        <v>16680</v>
      </c>
      <c r="W883" s="4">
        <f t="shared" si="240"/>
        <v>0</v>
      </c>
      <c r="X883" s="4">
        <f t="shared" si="241"/>
        <v>16680</v>
      </c>
    </row>
    <row r="884" spans="1:24">
      <c r="A884" s="13">
        <v>12</v>
      </c>
      <c r="B884" s="2">
        <v>310002100</v>
      </c>
      <c r="C884" s="1" t="s">
        <v>1116</v>
      </c>
      <c r="D884" s="1" t="s">
        <v>121</v>
      </c>
      <c r="E884" s="1">
        <f>_xlfn.IFNA(VLOOKUP($B884,'FST OMT'!$C:$Y,$A884,0),0)</f>
        <v>0</v>
      </c>
      <c r="F884" s="1">
        <f>_xlfn.IFNA(VLOOKUP($B884,'FST CV'!$C:$Y,$A884,0),0)</f>
        <v>138</v>
      </c>
      <c r="G884" s="1">
        <f>_xlfn.IFNA(VLOOKUP($B884,'FST TT'!$C:$Y,$A884,0),0)</f>
        <v>3605</v>
      </c>
      <c r="I884" s="4">
        <f>_xlfn.IFNA(VLOOKUP($B884,'FST OMT'!$C:$X,21,0),0)</f>
        <v>0</v>
      </c>
      <c r="J884" s="4">
        <f>_xlfn.IFNA(VLOOKUP($B884,'FST CV'!$C:$X,21,0),0)</f>
        <v>138</v>
      </c>
      <c r="K884" s="4">
        <f>_xlfn.IFNA(VLOOKUP($B884,'FST TT'!$C:$X,21,0),0)</f>
        <v>3805</v>
      </c>
      <c r="N884" s="34">
        <f>VLOOKUP(B884,Master_Item!B:I,8,0)</f>
        <v>12</v>
      </c>
      <c r="O884" s="4">
        <f t="shared" si="232"/>
        <v>0</v>
      </c>
      <c r="P884" s="4">
        <f t="shared" si="233"/>
        <v>1656</v>
      </c>
      <c r="Q884" s="4">
        <f t="shared" si="234"/>
        <v>43260</v>
      </c>
      <c r="R884" s="4">
        <f t="shared" si="235"/>
        <v>0</v>
      </c>
      <c r="S884" s="4">
        <f t="shared" si="236"/>
        <v>44916</v>
      </c>
      <c r="T884" s="4">
        <f t="shared" si="237"/>
        <v>0</v>
      </c>
      <c r="U884" s="4">
        <f t="shared" si="238"/>
        <v>1656</v>
      </c>
      <c r="V884" s="4">
        <f t="shared" si="239"/>
        <v>45660</v>
      </c>
      <c r="W884" s="4">
        <f t="shared" si="240"/>
        <v>0</v>
      </c>
      <c r="X884" s="4">
        <f t="shared" si="241"/>
        <v>47316</v>
      </c>
    </row>
    <row r="885" spans="1:24">
      <c r="A885" s="13">
        <v>13</v>
      </c>
      <c r="B885" s="2">
        <v>310002100</v>
      </c>
      <c r="C885" s="1" t="s">
        <v>1116</v>
      </c>
      <c r="D885" s="1" t="s">
        <v>122</v>
      </c>
      <c r="E885" s="1">
        <f>_xlfn.IFNA(VLOOKUP($B885,'FST OMT'!$C:$Y,$A885,0),0)</f>
        <v>390</v>
      </c>
      <c r="F885" s="1">
        <f>_xlfn.IFNA(VLOOKUP($B885,'FST CV'!$C:$Y,$A885,0),0)</f>
        <v>10</v>
      </c>
      <c r="G885" s="1">
        <f>_xlfn.IFNA(VLOOKUP($B885,'FST TT'!$C:$Y,$A885,0),0)</f>
        <v>1204</v>
      </c>
      <c r="I885" s="4">
        <f>_xlfn.IFNA(VLOOKUP($B885,'FST OMT'!$C:$X,22,0),0)</f>
        <v>0</v>
      </c>
      <c r="J885" s="4">
        <f>_xlfn.IFNA(VLOOKUP($B885,'FST CV'!$C:$X,22,0),0)</f>
        <v>10</v>
      </c>
      <c r="K885" s="4">
        <f>_xlfn.IFNA(VLOOKUP($B885,'FST TT'!$C:$X,22,0),0)</f>
        <v>1276</v>
      </c>
      <c r="N885" s="34">
        <f>VLOOKUP(B885,Master_Item!B:I,8,0)</f>
        <v>12</v>
      </c>
      <c r="O885" s="4">
        <f t="shared" si="232"/>
        <v>4680</v>
      </c>
      <c r="P885" s="4">
        <f t="shared" si="233"/>
        <v>120</v>
      </c>
      <c r="Q885" s="4">
        <f t="shared" si="234"/>
        <v>14448</v>
      </c>
      <c r="R885" s="4">
        <f t="shared" si="235"/>
        <v>0</v>
      </c>
      <c r="S885" s="4">
        <f t="shared" si="236"/>
        <v>19248</v>
      </c>
      <c r="T885" s="4">
        <f t="shared" si="237"/>
        <v>0</v>
      </c>
      <c r="U885" s="4">
        <f t="shared" si="238"/>
        <v>120</v>
      </c>
      <c r="V885" s="4">
        <f t="shared" si="239"/>
        <v>15312</v>
      </c>
      <c r="W885" s="4">
        <f t="shared" si="240"/>
        <v>0</v>
      </c>
      <c r="X885" s="4">
        <f t="shared" si="241"/>
        <v>15432</v>
      </c>
    </row>
    <row r="886" spans="1:24">
      <c r="A886" s="13">
        <v>11</v>
      </c>
      <c r="B886" s="2">
        <v>310002100</v>
      </c>
      <c r="C886" s="1" t="s">
        <v>1116</v>
      </c>
      <c r="D886" s="1" t="s">
        <v>123</v>
      </c>
      <c r="H886" s="4">
        <f>_xlfn.IFNA(VLOOKUP(B886,'FST MT'!A:M,$A886,0),0)</f>
        <v>3270</v>
      </c>
      <c r="L886" s="4">
        <f>_xlfn.IFNA(VLOOKUP(B886,'FST MT'!C:BP,66,0),0)</f>
        <v>0</v>
      </c>
      <c r="N886" s="34">
        <f>VLOOKUP(B886,Master_Item!B:I,8,0)</f>
        <v>12</v>
      </c>
      <c r="O886" s="4">
        <f t="shared" si="232"/>
        <v>0</v>
      </c>
      <c r="P886" s="4">
        <f t="shared" si="233"/>
        <v>0</v>
      </c>
      <c r="Q886" s="4">
        <f t="shared" si="234"/>
        <v>0</v>
      </c>
      <c r="R886" s="4">
        <f t="shared" si="235"/>
        <v>39240</v>
      </c>
      <c r="S886" s="4">
        <f t="shared" si="236"/>
        <v>39240</v>
      </c>
      <c r="T886" s="4">
        <f t="shared" si="237"/>
        <v>0</v>
      </c>
      <c r="U886" s="4">
        <f t="shared" si="238"/>
        <v>0</v>
      </c>
      <c r="V886" s="4">
        <f t="shared" si="239"/>
        <v>0</v>
      </c>
      <c r="W886" s="4">
        <f t="shared" si="240"/>
        <v>0</v>
      </c>
      <c r="X886" s="4">
        <f t="shared" si="241"/>
        <v>0</v>
      </c>
    </row>
    <row r="887" spans="1:24">
      <c r="A887" s="13">
        <v>6</v>
      </c>
      <c r="B887" s="2">
        <v>310002381</v>
      </c>
      <c r="C887" s="1" t="s">
        <v>1117</v>
      </c>
      <c r="D887" s="1" t="s">
        <v>115</v>
      </c>
      <c r="E887" s="1">
        <f>_xlfn.IFNA(VLOOKUP($B887,'FST OMT'!$C:$Y,$A887,0),0)</f>
        <v>0</v>
      </c>
      <c r="F887" s="1">
        <f>_xlfn.IFNA(VLOOKUP($B887,'FST CV'!$C:$Y,$A887,0),0)</f>
        <v>0</v>
      </c>
      <c r="G887" s="1">
        <f>_xlfn.IFNA(VLOOKUP($B887,'FST TT'!$C:$Y,$A887,0),0)</f>
        <v>0</v>
      </c>
      <c r="I887" s="4">
        <f>_xlfn.IFNA(VLOOKUP($B887,'FST OMT'!$C:$X,15,0),0)</f>
        <v>0</v>
      </c>
      <c r="J887" s="4">
        <f>_xlfn.IFNA(VLOOKUP($B887,'FST CV'!$C:$X,15,0),0)</f>
        <v>0</v>
      </c>
      <c r="K887" s="4">
        <f>_xlfn.IFNA(VLOOKUP($B887,'FST TT'!$C:$X,15,0),0)</f>
        <v>0</v>
      </c>
      <c r="N887" s="34">
        <f>VLOOKUP(B887,Master_Item!B:I,8,0)</f>
        <v>12</v>
      </c>
      <c r="O887" s="4">
        <f t="shared" si="232"/>
        <v>0</v>
      </c>
      <c r="P887" s="4">
        <f t="shared" si="233"/>
        <v>0</v>
      </c>
      <c r="Q887" s="4">
        <f t="shared" si="234"/>
        <v>0</v>
      </c>
      <c r="R887" s="4">
        <f t="shared" si="235"/>
        <v>0</v>
      </c>
      <c r="S887" s="4">
        <f t="shared" si="236"/>
        <v>0</v>
      </c>
      <c r="T887" s="4">
        <f t="shared" si="237"/>
        <v>0</v>
      </c>
      <c r="U887" s="4">
        <f t="shared" si="238"/>
        <v>0</v>
      </c>
      <c r="V887" s="4">
        <f t="shared" si="239"/>
        <v>0</v>
      </c>
      <c r="W887" s="4">
        <f t="shared" si="240"/>
        <v>0</v>
      </c>
      <c r="X887" s="4">
        <f t="shared" si="241"/>
        <v>0</v>
      </c>
    </row>
    <row r="888" spans="1:24">
      <c r="A888" s="13">
        <v>7</v>
      </c>
      <c r="B888" s="2">
        <v>310002381</v>
      </c>
      <c r="C888" s="1" t="s">
        <v>1117</v>
      </c>
      <c r="D888" s="1" t="s">
        <v>116</v>
      </c>
      <c r="E888" s="1">
        <f>_xlfn.IFNA(VLOOKUP($B888,'FST OMT'!$C:$Y,$A888,0),0)</f>
        <v>0</v>
      </c>
      <c r="F888" s="1">
        <f>_xlfn.IFNA(VLOOKUP($B888,'FST CV'!$C:$Y,$A888,0),0)</f>
        <v>0</v>
      </c>
      <c r="G888" s="1">
        <f>_xlfn.IFNA(VLOOKUP($B888,'FST TT'!$C:$Y,$A888,0),0)</f>
        <v>0</v>
      </c>
      <c r="I888" s="4">
        <f>_xlfn.IFNA(VLOOKUP($B888,'FST OMT'!$C:$X,16,0),0)</f>
        <v>0</v>
      </c>
      <c r="J888" s="4">
        <f>_xlfn.IFNA(VLOOKUP($B888,'FST CV'!$C:$X,16,0),0)</f>
        <v>0</v>
      </c>
      <c r="K888" s="4">
        <f>_xlfn.IFNA(VLOOKUP($B888,'FST TT'!$C:$X,16,0),0)</f>
        <v>0</v>
      </c>
      <c r="N888" s="34">
        <f>VLOOKUP(B888,Master_Item!B:I,8,0)</f>
        <v>12</v>
      </c>
      <c r="O888" s="4">
        <f t="shared" si="232"/>
        <v>0</v>
      </c>
      <c r="P888" s="4">
        <f t="shared" si="233"/>
        <v>0</v>
      </c>
      <c r="Q888" s="4">
        <f t="shared" si="234"/>
        <v>0</v>
      </c>
      <c r="R888" s="4">
        <f t="shared" si="235"/>
        <v>0</v>
      </c>
      <c r="S888" s="4">
        <f t="shared" si="236"/>
        <v>0</v>
      </c>
      <c r="T888" s="4">
        <f t="shared" si="237"/>
        <v>0</v>
      </c>
      <c r="U888" s="4">
        <f t="shared" si="238"/>
        <v>0</v>
      </c>
      <c r="V888" s="4">
        <f t="shared" si="239"/>
        <v>0</v>
      </c>
      <c r="W888" s="4">
        <f t="shared" si="240"/>
        <v>0</v>
      </c>
      <c r="X888" s="4">
        <f t="shared" si="241"/>
        <v>0</v>
      </c>
    </row>
    <row r="889" spans="1:24">
      <c r="A889" s="13">
        <v>8</v>
      </c>
      <c r="B889" s="2">
        <v>310002381</v>
      </c>
      <c r="C889" s="1" t="s">
        <v>1117</v>
      </c>
      <c r="D889" s="1" t="s">
        <v>117</v>
      </c>
      <c r="E889" s="1">
        <f>_xlfn.IFNA(VLOOKUP($B889,'FST OMT'!$C:$Y,$A889,0),0)</f>
        <v>0</v>
      </c>
      <c r="F889" s="1">
        <f>_xlfn.IFNA(VLOOKUP($B889,'FST CV'!$C:$Y,$A889,0),0)</f>
        <v>0</v>
      </c>
      <c r="G889" s="1">
        <f>_xlfn.IFNA(VLOOKUP($B889,'FST TT'!$C:$Y,$A889,0),0)</f>
        <v>0</v>
      </c>
      <c r="I889" s="4">
        <f>_xlfn.IFNA(VLOOKUP($B889,'FST OMT'!$C:$X,17,0),0)</f>
        <v>0</v>
      </c>
      <c r="J889" s="4">
        <f>_xlfn.IFNA(VLOOKUP($B889,'FST CV'!$C:$X,17,0),0)</f>
        <v>0</v>
      </c>
      <c r="K889" s="4">
        <f>_xlfn.IFNA(VLOOKUP($B889,'FST TT'!$C:$X,17,0),0)</f>
        <v>0</v>
      </c>
      <c r="N889" s="34">
        <f>VLOOKUP(B889,Master_Item!B:I,8,0)</f>
        <v>12</v>
      </c>
      <c r="O889" s="4">
        <f t="shared" si="232"/>
        <v>0</v>
      </c>
      <c r="P889" s="4">
        <f t="shared" si="233"/>
        <v>0</v>
      </c>
      <c r="Q889" s="4">
        <f t="shared" si="234"/>
        <v>0</v>
      </c>
      <c r="R889" s="4">
        <f t="shared" si="235"/>
        <v>0</v>
      </c>
      <c r="S889" s="4">
        <f t="shared" si="236"/>
        <v>0</v>
      </c>
      <c r="T889" s="4">
        <f t="shared" si="237"/>
        <v>0</v>
      </c>
      <c r="U889" s="4">
        <f t="shared" si="238"/>
        <v>0</v>
      </c>
      <c r="V889" s="4">
        <f t="shared" si="239"/>
        <v>0</v>
      </c>
      <c r="W889" s="4">
        <f t="shared" si="240"/>
        <v>0</v>
      </c>
      <c r="X889" s="4">
        <f t="shared" si="241"/>
        <v>0</v>
      </c>
    </row>
    <row r="890" spans="1:24">
      <c r="A890" s="13">
        <v>9</v>
      </c>
      <c r="B890" s="2">
        <v>310002381</v>
      </c>
      <c r="C890" s="1" t="s">
        <v>1117</v>
      </c>
      <c r="D890" s="1" t="s">
        <v>118</v>
      </c>
      <c r="E890" s="1">
        <f>_xlfn.IFNA(VLOOKUP($B890,'FST OMT'!$C:$Y,$A890,0),0)</f>
        <v>0</v>
      </c>
      <c r="F890" s="1">
        <f>_xlfn.IFNA(VLOOKUP($B890,'FST CV'!$C:$Y,$A890,0),0)</f>
        <v>0</v>
      </c>
      <c r="G890" s="1">
        <f>_xlfn.IFNA(VLOOKUP($B890,'FST TT'!$C:$Y,$A890,0),0)</f>
        <v>0</v>
      </c>
      <c r="I890" s="4">
        <f>_xlfn.IFNA(VLOOKUP($B890,'FST OMT'!$C:$X,18,0),0)</f>
        <v>0</v>
      </c>
      <c r="J890" s="4">
        <f>_xlfn.IFNA(VLOOKUP($B890,'FST CV'!$C:$X,18,0),0)</f>
        <v>0</v>
      </c>
      <c r="K890" s="4">
        <f>_xlfn.IFNA(VLOOKUP($B890,'FST TT'!$C:$X,18,0),0)</f>
        <v>0</v>
      </c>
      <c r="N890" s="34">
        <f>VLOOKUP(B890,Master_Item!B:I,8,0)</f>
        <v>12</v>
      </c>
      <c r="O890" s="4">
        <f t="shared" si="232"/>
        <v>0</v>
      </c>
      <c r="P890" s="4">
        <f t="shared" si="233"/>
        <v>0</v>
      </c>
      <c r="Q890" s="4">
        <f t="shared" si="234"/>
        <v>0</v>
      </c>
      <c r="R890" s="4">
        <f t="shared" si="235"/>
        <v>0</v>
      </c>
      <c r="S890" s="4">
        <f t="shared" si="236"/>
        <v>0</v>
      </c>
      <c r="T890" s="4">
        <f t="shared" si="237"/>
        <v>0</v>
      </c>
      <c r="U890" s="4">
        <f t="shared" si="238"/>
        <v>0</v>
      </c>
      <c r="V890" s="4">
        <f t="shared" si="239"/>
        <v>0</v>
      </c>
      <c r="W890" s="4">
        <f t="shared" si="240"/>
        <v>0</v>
      </c>
      <c r="X890" s="4">
        <f t="shared" si="241"/>
        <v>0</v>
      </c>
    </row>
    <row r="891" spans="1:24">
      <c r="A891" s="13">
        <v>10</v>
      </c>
      <c r="B891" s="2">
        <v>310002381</v>
      </c>
      <c r="C891" s="1" t="s">
        <v>1117</v>
      </c>
      <c r="D891" s="1" t="s">
        <v>119</v>
      </c>
      <c r="E891" s="1">
        <f>_xlfn.IFNA(VLOOKUP($B891,'FST OMT'!$C:$Y,$A891,0),0)</f>
        <v>0</v>
      </c>
      <c r="F891" s="1">
        <f>_xlfn.IFNA(VLOOKUP($B891,'FST CV'!$C:$Y,$A891,0),0)</f>
        <v>0</v>
      </c>
      <c r="G891" s="1">
        <f>_xlfn.IFNA(VLOOKUP($B891,'FST TT'!$C:$Y,$A891,0),0)</f>
        <v>0</v>
      </c>
      <c r="I891" s="4">
        <f>_xlfn.IFNA(VLOOKUP($B891,'FST OMT'!$C:$X,19,0),0)</f>
        <v>0</v>
      </c>
      <c r="J891" s="4">
        <f>_xlfn.IFNA(VLOOKUP($B891,'FST CV'!$C:$X,19,0),0)</f>
        <v>0</v>
      </c>
      <c r="K891" s="4">
        <f>_xlfn.IFNA(VLOOKUP($B891,'FST TT'!$C:$X,19,0),0)</f>
        <v>0</v>
      </c>
      <c r="N891" s="34">
        <f>VLOOKUP(B891,Master_Item!B:I,8,0)</f>
        <v>12</v>
      </c>
      <c r="O891" s="4">
        <f t="shared" si="232"/>
        <v>0</v>
      </c>
      <c r="P891" s="4">
        <f t="shared" si="233"/>
        <v>0</v>
      </c>
      <c r="Q891" s="4">
        <f t="shared" si="234"/>
        <v>0</v>
      </c>
      <c r="R891" s="4">
        <f t="shared" si="235"/>
        <v>0</v>
      </c>
      <c r="S891" s="4">
        <f t="shared" si="236"/>
        <v>0</v>
      </c>
      <c r="T891" s="4">
        <f t="shared" si="237"/>
        <v>0</v>
      </c>
      <c r="U891" s="4">
        <f t="shared" si="238"/>
        <v>0</v>
      </c>
      <c r="V891" s="4">
        <f t="shared" si="239"/>
        <v>0</v>
      </c>
      <c r="W891" s="4">
        <f t="shared" si="240"/>
        <v>0</v>
      </c>
      <c r="X891" s="4">
        <f t="shared" si="241"/>
        <v>0</v>
      </c>
    </row>
    <row r="892" spans="1:24">
      <c r="A892" s="13">
        <v>11</v>
      </c>
      <c r="B892" s="2">
        <v>310002381</v>
      </c>
      <c r="C892" s="1" t="s">
        <v>1117</v>
      </c>
      <c r="D892" s="1" t="s">
        <v>120</v>
      </c>
      <c r="E892" s="1">
        <f>_xlfn.IFNA(VLOOKUP($B892,'FST OMT'!$C:$Y,$A892,0),0)</f>
        <v>0</v>
      </c>
      <c r="F892" s="1">
        <f>_xlfn.IFNA(VLOOKUP($B892,'FST CV'!$C:$Y,$A892,0),0)</f>
        <v>0</v>
      </c>
      <c r="G892" s="1">
        <f>_xlfn.IFNA(VLOOKUP($B892,'FST TT'!$C:$Y,$A892,0),0)</f>
        <v>0</v>
      </c>
      <c r="I892" s="4">
        <f>_xlfn.IFNA(VLOOKUP($B892,'FST OMT'!$C:$X,20,0),0)</f>
        <v>0</v>
      </c>
      <c r="J892" s="4">
        <f>_xlfn.IFNA(VLOOKUP($B892,'FST CV'!$C:$X,20,0),0)</f>
        <v>0</v>
      </c>
      <c r="K892" s="4">
        <f>_xlfn.IFNA(VLOOKUP($B892,'FST TT'!$C:$X,20,0),0)</f>
        <v>0</v>
      </c>
      <c r="N892" s="34">
        <f>VLOOKUP(B892,Master_Item!B:I,8,0)</f>
        <v>12</v>
      </c>
      <c r="O892" s="4">
        <f t="shared" si="232"/>
        <v>0</v>
      </c>
      <c r="P892" s="4">
        <f t="shared" si="233"/>
        <v>0</v>
      </c>
      <c r="Q892" s="4">
        <f t="shared" si="234"/>
        <v>0</v>
      </c>
      <c r="R892" s="4">
        <f t="shared" si="235"/>
        <v>0</v>
      </c>
      <c r="S892" s="4">
        <f t="shared" si="236"/>
        <v>0</v>
      </c>
      <c r="T892" s="4">
        <f t="shared" si="237"/>
        <v>0</v>
      </c>
      <c r="U892" s="4">
        <f t="shared" si="238"/>
        <v>0</v>
      </c>
      <c r="V892" s="4">
        <f t="shared" si="239"/>
        <v>0</v>
      </c>
      <c r="W892" s="4">
        <f t="shared" si="240"/>
        <v>0</v>
      </c>
      <c r="X892" s="4">
        <f t="shared" si="241"/>
        <v>0</v>
      </c>
    </row>
    <row r="893" spans="1:24">
      <c r="A893" s="13">
        <v>12</v>
      </c>
      <c r="B893" s="2">
        <v>310002381</v>
      </c>
      <c r="C893" s="1" t="s">
        <v>1117</v>
      </c>
      <c r="D893" s="1" t="s">
        <v>121</v>
      </c>
      <c r="E893" s="1">
        <f>_xlfn.IFNA(VLOOKUP($B893,'FST OMT'!$C:$Y,$A893,0),0)</f>
        <v>0</v>
      </c>
      <c r="F893" s="1">
        <f>_xlfn.IFNA(VLOOKUP($B893,'FST CV'!$C:$Y,$A893,0),0)</f>
        <v>0</v>
      </c>
      <c r="G893" s="1">
        <f>_xlfn.IFNA(VLOOKUP($B893,'FST TT'!$C:$Y,$A893,0),0)</f>
        <v>0</v>
      </c>
      <c r="I893" s="4">
        <f>_xlfn.IFNA(VLOOKUP($B893,'FST OMT'!$C:$X,21,0),0)</f>
        <v>0</v>
      </c>
      <c r="J893" s="4">
        <f>_xlfn.IFNA(VLOOKUP($B893,'FST CV'!$C:$X,21,0),0)</f>
        <v>0</v>
      </c>
      <c r="K893" s="4">
        <f>_xlfn.IFNA(VLOOKUP($B893,'FST TT'!$C:$X,21,0),0)</f>
        <v>0</v>
      </c>
      <c r="N893" s="34">
        <f>VLOOKUP(B893,Master_Item!B:I,8,0)</f>
        <v>12</v>
      </c>
      <c r="O893" s="4">
        <f t="shared" si="232"/>
        <v>0</v>
      </c>
      <c r="P893" s="4">
        <f t="shared" si="233"/>
        <v>0</v>
      </c>
      <c r="Q893" s="4">
        <f t="shared" si="234"/>
        <v>0</v>
      </c>
      <c r="R893" s="4">
        <f t="shared" si="235"/>
        <v>0</v>
      </c>
      <c r="S893" s="4">
        <f t="shared" si="236"/>
        <v>0</v>
      </c>
      <c r="T893" s="4">
        <f t="shared" si="237"/>
        <v>0</v>
      </c>
      <c r="U893" s="4">
        <f t="shared" si="238"/>
        <v>0</v>
      </c>
      <c r="V893" s="4">
        <f t="shared" si="239"/>
        <v>0</v>
      </c>
      <c r="W893" s="4">
        <f t="shared" si="240"/>
        <v>0</v>
      </c>
      <c r="X893" s="4">
        <f t="shared" si="241"/>
        <v>0</v>
      </c>
    </row>
    <row r="894" spans="1:24">
      <c r="A894" s="13">
        <v>13</v>
      </c>
      <c r="B894" s="2">
        <v>310002381</v>
      </c>
      <c r="C894" s="1" t="s">
        <v>1117</v>
      </c>
      <c r="D894" s="1" t="s">
        <v>122</v>
      </c>
      <c r="E894" s="1">
        <f>_xlfn.IFNA(VLOOKUP($B894,'FST OMT'!$C:$Y,$A894,0),0)</f>
        <v>0</v>
      </c>
      <c r="F894" s="1">
        <f>_xlfn.IFNA(VLOOKUP($B894,'FST CV'!$C:$Y,$A894,0),0)</f>
        <v>0</v>
      </c>
      <c r="G894" s="1">
        <f>_xlfn.IFNA(VLOOKUP($B894,'FST TT'!$C:$Y,$A894,0),0)</f>
        <v>0</v>
      </c>
      <c r="I894" s="4">
        <f>_xlfn.IFNA(VLOOKUP($B894,'FST OMT'!$C:$X,22,0),0)</f>
        <v>0</v>
      </c>
      <c r="J894" s="4">
        <f>_xlfn.IFNA(VLOOKUP($B894,'FST CV'!$C:$X,22,0),0)</f>
        <v>0</v>
      </c>
      <c r="K894" s="4">
        <f>_xlfn.IFNA(VLOOKUP($B894,'FST TT'!$C:$X,22,0),0)</f>
        <v>0</v>
      </c>
      <c r="N894" s="34">
        <f>VLOOKUP(B894,Master_Item!B:I,8,0)</f>
        <v>12</v>
      </c>
      <c r="O894" s="4">
        <f t="shared" si="232"/>
        <v>0</v>
      </c>
      <c r="P894" s="4">
        <f t="shared" si="233"/>
        <v>0</v>
      </c>
      <c r="Q894" s="4">
        <f t="shared" si="234"/>
        <v>0</v>
      </c>
      <c r="R894" s="4">
        <f t="shared" si="235"/>
        <v>0</v>
      </c>
      <c r="S894" s="4">
        <f t="shared" si="236"/>
        <v>0</v>
      </c>
      <c r="T894" s="4">
        <f t="shared" si="237"/>
        <v>0</v>
      </c>
      <c r="U894" s="4">
        <f t="shared" si="238"/>
        <v>0</v>
      </c>
      <c r="V894" s="4">
        <f t="shared" si="239"/>
        <v>0</v>
      </c>
      <c r="W894" s="4">
        <f t="shared" si="240"/>
        <v>0</v>
      </c>
      <c r="X894" s="4">
        <f t="shared" si="241"/>
        <v>0</v>
      </c>
    </row>
    <row r="895" spans="1:24">
      <c r="A895" s="13">
        <v>11</v>
      </c>
      <c r="B895" s="2">
        <v>310002381</v>
      </c>
      <c r="C895" s="1" t="s">
        <v>1117</v>
      </c>
      <c r="D895" s="1" t="s">
        <v>123</v>
      </c>
      <c r="H895" s="4">
        <f>_xlfn.IFNA(VLOOKUP(B895,'FST MT'!A:M,$A895,0),0)</f>
        <v>2700</v>
      </c>
      <c r="L895" s="4">
        <f>_xlfn.IFNA(VLOOKUP(B895,'FST MT'!C:BP,66,0),0)</f>
        <v>0</v>
      </c>
      <c r="N895" s="34">
        <f>VLOOKUP(B895,Master_Item!B:I,8,0)</f>
        <v>12</v>
      </c>
      <c r="O895" s="4">
        <f t="shared" si="232"/>
        <v>0</v>
      </c>
      <c r="P895" s="4">
        <f t="shared" si="233"/>
        <v>0</v>
      </c>
      <c r="Q895" s="4">
        <f t="shared" si="234"/>
        <v>0</v>
      </c>
      <c r="R895" s="4">
        <f t="shared" si="235"/>
        <v>32400</v>
      </c>
      <c r="S895" s="4">
        <f t="shared" si="236"/>
        <v>32400</v>
      </c>
      <c r="T895" s="4">
        <f t="shared" si="237"/>
        <v>0</v>
      </c>
      <c r="U895" s="4">
        <f t="shared" si="238"/>
        <v>0</v>
      </c>
      <c r="V895" s="4">
        <f t="shared" si="239"/>
        <v>0</v>
      </c>
      <c r="W895" s="4">
        <f t="shared" si="240"/>
        <v>0</v>
      </c>
      <c r="X895" s="4">
        <f t="shared" si="241"/>
        <v>0</v>
      </c>
    </row>
    <row r="896" spans="1:24">
      <c r="A896" s="13">
        <v>6</v>
      </c>
      <c r="B896" s="2">
        <v>310004556</v>
      </c>
      <c r="C896" s="1" t="s">
        <v>1118</v>
      </c>
      <c r="D896" s="1" t="s">
        <v>115</v>
      </c>
      <c r="E896" s="1">
        <f>_xlfn.IFNA(VLOOKUP($B896,'FST OMT'!$C:$Y,$A896,0),0)</f>
        <v>0</v>
      </c>
      <c r="F896" s="1">
        <f>_xlfn.IFNA(VLOOKUP($B896,'FST CV'!$C:$Y,$A896,0),0)</f>
        <v>0</v>
      </c>
      <c r="G896" s="1">
        <f>_xlfn.IFNA(VLOOKUP($B896,'FST TT'!$C:$Y,$A896,0),0)</f>
        <v>0</v>
      </c>
      <c r="I896" s="4">
        <f>_xlfn.IFNA(VLOOKUP($B896,'FST OMT'!$C:$X,15,0),0)</f>
        <v>0</v>
      </c>
      <c r="J896" s="4">
        <f>_xlfn.IFNA(VLOOKUP($B896,'FST CV'!$C:$X,15,0),0)</f>
        <v>0</v>
      </c>
      <c r="K896" s="4">
        <f>_xlfn.IFNA(VLOOKUP($B896,'FST TT'!$C:$X,15,0),0)</f>
        <v>0</v>
      </c>
      <c r="N896" s="34">
        <f>VLOOKUP(B896,Master_Item!B:I,8,0)</f>
        <v>8.4</v>
      </c>
      <c r="O896" s="4">
        <f t="shared" si="232"/>
        <v>0</v>
      </c>
      <c r="P896" s="4">
        <f t="shared" si="233"/>
        <v>0</v>
      </c>
      <c r="Q896" s="4">
        <f t="shared" si="234"/>
        <v>0</v>
      </c>
      <c r="R896" s="4">
        <f t="shared" si="235"/>
        <v>0</v>
      </c>
      <c r="S896" s="4">
        <f t="shared" si="236"/>
        <v>0</v>
      </c>
      <c r="T896" s="4">
        <f t="shared" si="237"/>
        <v>0</v>
      </c>
      <c r="U896" s="4">
        <f t="shared" si="238"/>
        <v>0</v>
      </c>
      <c r="V896" s="4">
        <f t="shared" si="239"/>
        <v>0</v>
      </c>
      <c r="W896" s="4">
        <f t="shared" si="240"/>
        <v>0</v>
      </c>
      <c r="X896" s="4">
        <f t="shared" si="241"/>
        <v>0</v>
      </c>
    </row>
    <row r="897" spans="1:24">
      <c r="A897" s="13">
        <v>7</v>
      </c>
      <c r="B897" s="2">
        <v>310004556</v>
      </c>
      <c r="C897" s="1" t="s">
        <v>1118</v>
      </c>
      <c r="D897" s="1" t="s">
        <v>116</v>
      </c>
      <c r="E897" s="1">
        <f>_xlfn.IFNA(VLOOKUP($B897,'FST OMT'!$C:$Y,$A897,0),0)</f>
        <v>0</v>
      </c>
      <c r="F897" s="1">
        <f>_xlfn.IFNA(VLOOKUP($B897,'FST CV'!$C:$Y,$A897,0),0)</f>
        <v>0</v>
      </c>
      <c r="G897" s="1">
        <f>_xlfn.IFNA(VLOOKUP($B897,'FST TT'!$C:$Y,$A897,0),0)</f>
        <v>0</v>
      </c>
      <c r="I897" s="4">
        <f>_xlfn.IFNA(VLOOKUP($B897,'FST OMT'!$C:$X,16,0),0)</f>
        <v>0</v>
      </c>
      <c r="J897" s="4">
        <f>_xlfn.IFNA(VLOOKUP($B897,'FST CV'!$C:$X,16,0),0)</f>
        <v>0</v>
      </c>
      <c r="K897" s="4">
        <f>_xlfn.IFNA(VLOOKUP($B897,'FST TT'!$C:$X,16,0),0)</f>
        <v>0</v>
      </c>
      <c r="N897" s="34">
        <f>VLOOKUP(B897,Master_Item!B:I,8,0)</f>
        <v>8.4</v>
      </c>
      <c r="O897" s="4">
        <f t="shared" si="232"/>
        <v>0</v>
      </c>
      <c r="P897" s="4">
        <f t="shared" si="233"/>
        <v>0</v>
      </c>
      <c r="Q897" s="4">
        <f t="shared" si="234"/>
        <v>0</v>
      </c>
      <c r="R897" s="4">
        <f t="shared" si="235"/>
        <v>0</v>
      </c>
      <c r="S897" s="4">
        <f t="shared" si="236"/>
        <v>0</v>
      </c>
      <c r="T897" s="4">
        <f t="shared" si="237"/>
        <v>0</v>
      </c>
      <c r="U897" s="4">
        <f t="shared" si="238"/>
        <v>0</v>
      </c>
      <c r="V897" s="4">
        <f t="shared" si="239"/>
        <v>0</v>
      </c>
      <c r="W897" s="4">
        <f t="shared" si="240"/>
        <v>0</v>
      </c>
      <c r="X897" s="4">
        <f t="shared" si="241"/>
        <v>0</v>
      </c>
    </row>
    <row r="898" spans="1:24">
      <c r="A898" s="13">
        <v>8</v>
      </c>
      <c r="B898" s="2">
        <v>310004556</v>
      </c>
      <c r="C898" s="1" t="s">
        <v>1118</v>
      </c>
      <c r="D898" s="1" t="s">
        <v>117</v>
      </c>
      <c r="E898" s="1">
        <f>_xlfn.IFNA(VLOOKUP($B898,'FST OMT'!$C:$Y,$A898,0),0)</f>
        <v>0</v>
      </c>
      <c r="F898" s="1">
        <f>_xlfn.IFNA(VLOOKUP($B898,'FST CV'!$C:$Y,$A898,0),0)</f>
        <v>0</v>
      </c>
      <c r="G898" s="1">
        <f>_xlfn.IFNA(VLOOKUP($B898,'FST TT'!$C:$Y,$A898,0),0)</f>
        <v>0</v>
      </c>
      <c r="I898" s="4">
        <f>_xlfn.IFNA(VLOOKUP($B898,'FST OMT'!$C:$X,17,0),0)</f>
        <v>0</v>
      </c>
      <c r="J898" s="4">
        <f>_xlfn.IFNA(VLOOKUP($B898,'FST CV'!$C:$X,17,0),0)</f>
        <v>0</v>
      </c>
      <c r="K898" s="4">
        <f>_xlfn.IFNA(VLOOKUP($B898,'FST TT'!$C:$X,17,0),0)</f>
        <v>0</v>
      </c>
      <c r="N898" s="34">
        <f>VLOOKUP(B898,Master_Item!B:I,8,0)</f>
        <v>8.4</v>
      </c>
      <c r="O898" s="4">
        <f t="shared" si="232"/>
        <v>0</v>
      </c>
      <c r="P898" s="4">
        <f t="shared" si="233"/>
        <v>0</v>
      </c>
      <c r="Q898" s="4">
        <f t="shared" si="234"/>
        <v>0</v>
      </c>
      <c r="R898" s="4">
        <f t="shared" si="235"/>
        <v>0</v>
      </c>
      <c r="S898" s="4">
        <f t="shared" si="236"/>
        <v>0</v>
      </c>
      <c r="T898" s="4">
        <f t="shared" si="237"/>
        <v>0</v>
      </c>
      <c r="U898" s="4">
        <f t="shared" si="238"/>
        <v>0</v>
      </c>
      <c r="V898" s="4">
        <f t="shared" si="239"/>
        <v>0</v>
      </c>
      <c r="W898" s="4">
        <f t="shared" si="240"/>
        <v>0</v>
      </c>
      <c r="X898" s="4">
        <f t="shared" si="241"/>
        <v>0</v>
      </c>
    </row>
    <row r="899" spans="1:24">
      <c r="A899" s="13">
        <v>9</v>
      </c>
      <c r="B899" s="2">
        <v>310004556</v>
      </c>
      <c r="C899" s="1" t="s">
        <v>1118</v>
      </c>
      <c r="D899" s="1" t="s">
        <v>118</v>
      </c>
      <c r="E899" s="1">
        <f>_xlfn.IFNA(VLOOKUP($B899,'FST OMT'!$C:$Y,$A899,0),0)</f>
        <v>0</v>
      </c>
      <c r="F899" s="1">
        <f>_xlfn.IFNA(VLOOKUP($B899,'FST CV'!$C:$Y,$A899,0),0)</f>
        <v>0</v>
      </c>
      <c r="G899" s="1">
        <f>_xlfn.IFNA(VLOOKUP($B899,'FST TT'!$C:$Y,$A899,0),0)</f>
        <v>0</v>
      </c>
      <c r="I899" s="4">
        <f>_xlfn.IFNA(VLOOKUP($B899,'FST OMT'!$C:$X,18,0),0)</f>
        <v>0</v>
      </c>
      <c r="J899" s="4">
        <f>_xlfn.IFNA(VLOOKUP($B899,'FST CV'!$C:$X,18,0),0)</f>
        <v>0</v>
      </c>
      <c r="K899" s="4">
        <f>_xlfn.IFNA(VLOOKUP($B899,'FST TT'!$C:$X,18,0),0)</f>
        <v>0</v>
      </c>
      <c r="N899" s="34">
        <f>VLOOKUP(B899,Master_Item!B:I,8,0)</f>
        <v>8.4</v>
      </c>
      <c r="O899" s="4">
        <f t="shared" si="232"/>
        <v>0</v>
      </c>
      <c r="P899" s="4">
        <f t="shared" si="233"/>
        <v>0</v>
      </c>
      <c r="Q899" s="4">
        <f t="shared" si="234"/>
        <v>0</v>
      </c>
      <c r="R899" s="4">
        <f t="shared" si="235"/>
        <v>0</v>
      </c>
      <c r="S899" s="4">
        <f t="shared" si="236"/>
        <v>0</v>
      </c>
      <c r="T899" s="4">
        <f t="shared" si="237"/>
        <v>0</v>
      </c>
      <c r="U899" s="4">
        <f t="shared" si="238"/>
        <v>0</v>
      </c>
      <c r="V899" s="4">
        <f t="shared" si="239"/>
        <v>0</v>
      </c>
      <c r="W899" s="4">
        <f t="shared" si="240"/>
        <v>0</v>
      </c>
      <c r="X899" s="4">
        <f t="shared" si="241"/>
        <v>0</v>
      </c>
    </row>
    <row r="900" spans="1:24">
      <c r="A900" s="13">
        <v>10</v>
      </c>
      <c r="B900" s="2">
        <v>310004556</v>
      </c>
      <c r="C900" s="1" t="s">
        <v>1118</v>
      </c>
      <c r="D900" s="1" t="s">
        <v>119</v>
      </c>
      <c r="E900" s="1">
        <f>_xlfn.IFNA(VLOOKUP($B900,'FST OMT'!$C:$Y,$A900,0),0)</f>
        <v>0</v>
      </c>
      <c r="F900" s="1">
        <f>_xlfn.IFNA(VLOOKUP($B900,'FST CV'!$C:$Y,$A900,0),0)</f>
        <v>0</v>
      </c>
      <c r="G900" s="1">
        <f>_xlfn.IFNA(VLOOKUP($B900,'FST TT'!$C:$Y,$A900,0),0)</f>
        <v>0</v>
      </c>
      <c r="I900" s="4">
        <f>_xlfn.IFNA(VLOOKUP($B900,'FST OMT'!$C:$X,19,0),0)</f>
        <v>0</v>
      </c>
      <c r="J900" s="4">
        <f>_xlfn.IFNA(VLOOKUP($B900,'FST CV'!$C:$X,19,0),0)</f>
        <v>0</v>
      </c>
      <c r="K900" s="4">
        <f>_xlfn.IFNA(VLOOKUP($B900,'FST TT'!$C:$X,19,0),0)</f>
        <v>0</v>
      </c>
      <c r="N900" s="34">
        <f>VLOOKUP(B900,Master_Item!B:I,8,0)</f>
        <v>8.4</v>
      </c>
      <c r="O900" s="4">
        <f t="shared" si="232"/>
        <v>0</v>
      </c>
      <c r="P900" s="4">
        <f t="shared" si="233"/>
        <v>0</v>
      </c>
      <c r="Q900" s="4">
        <f t="shared" si="234"/>
        <v>0</v>
      </c>
      <c r="R900" s="4">
        <f t="shared" si="235"/>
        <v>0</v>
      </c>
      <c r="S900" s="4">
        <f t="shared" si="236"/>
        <v>0</v>
      </c>
      <c r="T900" s="4">
        <f t="shared" si="237"/>
        <v>0</v>
      </c>
      <c r="U900" s="4">
        <f t="shared" si="238"/>
        <v>0</v>
      </c>
      <c r="V900" s="4">
        <f t="shared" si="239"/>
        <v>0</v>
      </c>
      <c r="W900" s="4">
        <f t="shared" si="240"/>
        <v>0</v>
      </c>
      <c r="X900" s="4">
        <f t="shared" si="241"/>
        <v>0</v>
      </c>
    </row>
    <row r="901" spans="1:24">
      <c r="A901" s="13">
        <v>11</v>
      </c>
      <c r="B901" s="2">
        <v>310004556</v>
      </c>
      <c r="C901" s="1" t="s">
        <v>1118</v>
      </c>
      <c r="D901" s="1" t="s">
        <v>120</v>
      </c>
      <c r="E901" s="1">
        <f>_xlfn.IFNA(VLOOKUP($B901,'FST OMT'!$C:$Y,$A901,0),0)</f>
        <v>0</v>
      </c>
      <c r="F901" s="1">
        <f>_xlfn.IFNA(VLOOKUP($B901,'FST CV'!$C:$Y,$A901,0),0)</f>
        <v>0</v>
      </c>
      <c r="G901" s="1">
        <f>_xlfn.IFNA(VLOOKUP($B901,'FST TT'!$C:$Y,$A901,0),0)</f>
        <v>0</v>
      </c>
      <c r="I901" s="4">
        <f>_xlfn.IFNA(VLOOKUP($B901,'FST OMT'!$C:$X,20,0),0)</f>
        <v>0</v>
      </c>
      <c r="J901" s="4">
        <f>_xlfn.IFNA(VLOOKUP($B901,'FST CV'!$C:$X,20,0),0)</f>
        <v>0</v>
      </c>
      <c r="K901" s="4">
        <f>_xlfn.IFNA(VLOOKUP($B901,'FST TT'!$C:$X,20,0),0)</f>
        <v>0</v>
      </c>
      <c r="N901" s="34">
        <f>VLOOKUP(B901,Master_Item!B:I,8,0)</f>
        <v>8.4</v>
      </c>
      <c r="O901" s="4">
        <f t="shared" si="232"/>
        <v>0</v>
      </c>
      <c r="P901" s="4">
        <f t="shared" si="233"/>
        <v>0</v>
      </c>
      <c r="Q901" s="4">
        <f t="shared" si="234"/>
        <v>0</v>
      </c>
      <c r="R901" s="4">
        <f t="shared" si="235"/>
        <v>0</v>
      </c>
      <c r="S901" s="4">
        <f t="shared" si="236"/>
        <v>0</v>
      </c>
      <c r="T901" s="4">
        <f t="shared" si="237"/>
        <v>0</v>
      </c>
      <c r="U901" s="4">
        <f t="shared" si="238"/>
        <v>0</v>
      </c>
      <c r="V901" s="4">
        <f t="shared" si="239"/>
        <v>0</v>
      </c>
      <c r="W901" s="4">
        <f t="shared" si="240"/>
        <v>0</v>
      </c>
      <c r="X901" s="4">
        <f t="shared" si="241"/>
        <v>0</v>
      </c>
    </row>
    <row r="902" spans="1:24">
      <c r="A902" s="13">
        <v>12</v>
      </c>
      <c r="B902" s="2">
        <v>310004556</v>
      </c>
      <c r="C902" s="1" t="s">
        <v>1118</v>
      </c>
      <c r="D902" s="1" t="s">
        <v>121</v>
      </c>
      <c r="E902" s="1">
        <f>_xlfn.IFNA(VLOOKUP($B902,'FST OMT'!$C:$Y,$A902,0),0)</f>
        <v>0</v>
      </c>
      <c r="F902" s="1">
        <f>_xlfn.IFNA(VLOOKUP($B902,'FST CV'!$C:$Y,$A902,0),0)</f>
        <v>0</v>
      </c>
      <c r="G902" s="1">
        <f>_xlfn.IFNA(VLOOKUP($B902,'FST TT'!$C:$Y,$A902,0),0)</f>
        <v>0</v>
      </c>
      <c r="I902" s="4">
        <f>_xlfn.IFNA(VLOOKUP($B902,'FST OMT'!$C:$X,21,0),0)</f>
        <v>0</v>
      </c>
      <c r="J902" s="4">
        <f>_xlfn.IFNA(VLOOKUP($B902,'FST CV'!$C:$X,21,0),0)</f>
        <v>0</v>
      </c>
      <c r="K902" s="4">
        <f>_xlfn.IFNA(VLOOKUP($B902,'FST TT'!$C:$X,21,0),0)</f>
        <v>0</v>
      </c>
      <c r="N902" s="34">
        <f>VLOOKUP(B902,Master_Item!B:I,8,0)</f>
        <v>8.4</v>
      </c>
      <c r="O902" s="4">
        <f t="shared" si="232"/>
        <v>0</v>
      </c>
      <c r="P902" s="4">
        <f t="shared" si="233"/>
        <v>0</v>
      </c>
      <c r="Q902" s="4">
        <f t="shared" si="234"/>
        <v>0</v>
      </c>
      <c r="R902" s="4">
        <f t="shared" si="235"/>
        <v>0</v>
      </c>
      <c r="S902" s="4">
        <f t="shared" si="236"/>
        <v>0</v>
      </c>
      <c r="T902" s="4">
        <f t="shared" si="237"/>
        <v>0</v>
      </c>
      <c r="U902" s="4">
        <f t="shared" si="238"/>
        <v>0</v>
      </c>
      <c r="V902" s="4">
        <f t="shared" si="239"/>
        <v>0</v>
      </c>
      <c r="W902" s="4">
        <f t="shared" si="240"/>
        <v>0</v>
      </c>
      <c r="X902" s="4">
        <f t="shared" si="241"/>
        <v>0</v>
      </c>
    </row>
    <row r="903" spans="1:24">
      <c r="A903" s="13">
        <v>13</v>
      </c>
      <c r="B903" s="2">
        <v>310004556</v>
      </c>
      <c r="C903" s="1" t="s">
        <v>1118</v>
      </c>
      <c r="D903" s="1" t="s">
        <v>122</v>
      </c>
      <c r="E903" s="1">
        <f>_xlfn.IFNA(VLOOKUP($B903,'FST OMT'!$C:$Y,$A903,0),0)</f>
        <v>0</v>
      </c>
      <c r="F903" s="1">
        <f>_xlfn.IFNA(VLOOKUP($B903,'FST CV'!$C:$Y,$A903,0),0)</f>
        <v>0</v>
      </c>
      <c r="G903" s="1">
        <f>_xlfn.IFNA(VLOOKUP($B903,'FST TT'!$C:$Y,$A903,0),0)</f>
        <v>0</v>
      </c>
      <c r="I903" s="4">
        <f>_xlfn.IFNA(VLOOKUP($B903,'FST OMT'!$C:$X,22,0),0)</f>
        <v>0</v>
      </c>
      <c r="J903" s="4">
        <f>_xlfn.IFNA(VLOOKUP($B903,'FST CV'!$C:$X,22,0),0)</f>
        <v>0</v>
      </c>
      <c r="K903" s="4">
        <f>_xlfn.IFNA(VLOOKUP($B903,'FST TT'!$C:$X,22,0),0)</f>
        <v>0</v>
      </c>
      <c r="N903" s="34">
        <f>VLOOKUP(B903,Master_Item!B:I,8,0)</f>
        <v>8.4</v>
      </c>
      <c r="O903" s="4">
        <f t="shared" si="232"/>
        <v>0</v>
      </c>
      <c r="P903" s="4">
        <f t="shared" si="233"/>
        <v>0</v>
      </c>
      <c r="Q903" s="4">
        <f t="shared" si="234"/>
        <v>0</v>
      </c>
      <c r="R903" s="4">
        <f t="shared" si="235"/>
        <v>0</v>
      </c>
      <c r="S903" s="4">
        <f t="shared" si="236"/>
        <v>0</v>
      </c>
      <c r="T903" s="4">
        <f t="shared" si="237"/>
        <v>0</v>
      </c>
      <c r="U903" s="4">
        <f t="shared" si="238"/>
        <v>0</v>
      </c>
      <c r="V903" s="4">
        <f t="shared" si="239"/>
        <v>0</v>
      </c>
      <c r="W903" s="4">
        <f t="shared" si="240"/>
        <v>0</v>
      </c>
      <c r="X903" s="4">
        <f t="shared" si="241"/>
        <v>0</v>
      </c>
    </row>
    <row r="904" spans="1:24">
      <c r="A904" s="13">
        <v>11</v>
      </c>
      <c r="B904" s="2">
        <v>310004556</v>
      </c>
      <c r="C904" s="1" t="s">
        <v>1118</v>
      </c>
      <c r="D904" s="1" t="s">
        <v>123</v>
      </c>
      <c r="H904" s="4">
        <f>_xlfn.IFNA(VLOOKUP(B904,'FST MT'!A:M,$A904,0),0)</f>
        <v>0</v>
      </c>
      <c r="L904" s="4">
        <f>_xlfn.IFNA(VLOOKUP(B904,'FST MT'!C:BP,66,0),0)</f>
        <v>0</v>
      </c>
      <c r="N904" s="34">
        <f>VLOOKUP(B904,Master_Item!B:I,8,0)</f>
        <v>8.4</v>
      </c>
      <c r="O904" s="4">
        <f t="shared" si="232"/>
        <v>0</v>
      </c>
      <c r="P904" s="4">
        <f t="shared" si="233"/>
        <v>0</v>
      </c>
      <c r="Q904" s="4">
        <f t="shared" si="234"/>
        <v>0</v>
      </c>
      <c r="R904" s="4">
        <f t="shared" si="235"/>
        <v>0</v>
      </c>
      <c r="S904" s="4">
        <f t="shared" si="236"/>
        <v>0</v>
      </c>
      <c r="T904" s="4">
        <f t="shared" si="237"/>
        <v>0</v>
      </c>
      <c r="U904" s="4">
        <f t="shared" si="238"/>
        <v>0</v>
      </c>
      <c r="V904" s="4">
        <f t="shared" si="239"/>
        <v>0</v>
      </c>
      <c r="W904" s="4">
        <f t="shared" si="240"/>
        <v>0</v>
      </c>
      <c r="X904" s="4">
        <f t="shared" si="241"/>
        <v>0</v>
      </c>
    </row>
    <row r="905" spans="1:24">
      <c r="A905" s="13">
        <v>6</v>
      </c>
      <c r="B905" s="2">
        <v>310004568</v>
      </c>
      <c r="C905" s="1" t="s">
        <v>1120</v>
      </c>
      <c r="D905" s="1" t="s">
        <v>115</v>
      </c>
      <c r="E905" s="1">
        <f>_xlfn.IFNA(VLOOKUP($B905,'FST OMT'!$C:$Y,$A905,0),0)</f>
        <v>0</v>
      </c>
      <c r="F905" s="1">
        <f>_xlfn.IFNA(VLOOKUP($B905,'FST CV'!$C:$Y,$A905,0),0)</f>
        <v>0</v>
      </c>
      <c r="G905" s="1">
        <f>_xlfn.IFNA(VLOOKUP($B905,'FST TT'!$C:$Y,$A905,0),0)</f>
        <v>0</v>
      </c>
      <c r="I905" s="4">
        <f>_xlfn.IFNA(VLOOKUP($B905,'FST OMT'!$C:$X,15,0),0)</f>
        <v>0</v>
      </c>
      <c r="J905" s="4">
        <f>_xlfn.IFNA(VLOOKUP($B905,'FST CV'!$C:$X,15,0),0)</f>
        <v>0</v>
      </c>
      <c r="K905" s="4">
        <f>_xlfn.IFNA(VLOOKUP($B905,'FST TT'!$C:$X,15,0),0)</f>
        <v>0</v>
      </c>
      <c r="N905" s="34">
        <f>VLOOKUP(B905,Master_Item!B:I,8,0)</f>
        <v>8.4</v>
      </c>
      <c r="O905" s="4">
        <f t="shared" si="232"/>
        <v>0</v>
      </c>
      <c r="P905" s="4">
        <f t="shared" si="233"/>
        <v>0</v>
      </c>
      <c r="Q905" s="4">
        <f t="shared" si="234"/>
        <v>0</v>
      </c>
      <c r="R905" s="4">
        <f t="shared" si="235"/>
        <v>0</v>
      </c>
      <c r="S905" s="4">
        <f t="shared" si="236"/>
        <v>0</v>
      </c>
      <c r="T905" s="4">
        <f t="shared" si="237"/>
        <v>0</v>
      </c>
      <c r="U905" s="4">
        <f t="shared" si="238"/>
        <v>0</v>
      </c>
      <c r="V905" s="4">
        <f t="shared" si="239"/>
        <v>0</v>
      </c>
      <c r="W905" s="4">
        <f t="shared" si="240"/>
        <v>0</v>
      </c>
      <c r="X905" s="4">
        <f t="shared" si="241"/>
        <v>0</v>
      </c>
    </row>
    <row r="906" spans="1:24">
      <c r="A906" s="13">
        <v>7</v>
      </c>
      <c r="B906" s="2">
        <v>310004568</v>
      </c>
      <c r="C906" s="1" t="s">
        <v>1120</v>
      </c>
      <c r="D906" s="1" t="s">
        <v>116</v>
      </c>
      <c r="E906" s="1">
        <f>_xlfn.IFNA(VLOOKUP($B906,'FST OMT'!$C:$Y,$A906,0),0)</f>
        <v>0</v>
      </c>
      <c r="F906" s="1">
        <f>_xlfn.IFNA(VLOOKUP($B906,'FST CV'!$C:$Y,$A906,0),0)</f>
        <v>0</v>
      </c>
      <c r="G906" s="1">
        <f>_xlfn.IFNA(VLOOKUP($B906,'FST TT'!$C:$Y,$A906,0),0)</f>
        <v>0</v>
      </c>
      <c r="I906" s="4">
        <f>_xlfn.IFNA(VLOOKUP($B906,'FST OMT'!$C:$X,16,0),0)</f>
        <v>0</v>
      </c>
      <c r="J906" s="4">
        <f>_xlfn.IFNA(VLOOKUP($B906,'FST CV'!$C:$X,16,0),0)</f>
        <v>0</v>
      </c>
      <c r="K906" s="4">
        <f>_xlfn.IFNA(VLOOKUP($B906,'FST TT'!$C:$X,16,0),0)</f>
        <v>0</v>
      </c>
      <c r="N906" s="34">
        <f>VLOOKUP(B906,Master_Item!B:I,8,0)</f>
        <v>8.4</v>
      </c>
      <c r="O906" s="4">
        <f t="shared" si="232"/>
        <v>0</v>
      </c>
      <c r="P906" s="4">
        <f t="shared" si="233"/>
        <v>0</v>
      </c>
      <c r="Q906" s="4">
        <f t="shared" si="234"/>
        <v>0</v>
      </c>
      <c r="R906" s="4">
        <f t="shared" si="235"/>
        <v>0</v>
      </c>
      <c r="S906" s="4">
        <f t="shared" si="236"/>
        <v>0</v>
      </c>
      <c r="T906" s="4">
        <f t="shared" si="237"/>
        <v>0</v>
      </c>
      <c r="U906" s="4">
        <f t="shared" si="238"/>
        <v>0</v>
      </c>
      <c r="V906" s="4">
        <f t="shared" si="239"/>
        <v>0</v>
      </c>
      <c r="W906" s="4">
        <f t="shared" si="240"/>
        <v>0</v>
      </c>
      <c r="X906" s="4">
        <f t="shared" si="241"/>
        <v>0</v>
      </c>
    </row>
    <row r="907" spans="1:24">
      <c r="A907" s="13">
        <v>8</v>
      </c>
      <c r="B907" s="2">
        <v>310004568</v>
      </c>
      <c r="C907" s="1" t="s">
        <v>1120</v>
      </c>
      <c r="D907" s="1" t="s">
        <v>117</v>
      </c>
      <c r="E907" s="1">
        <f>_xlfn.IFNA(VLOOKUP($B907,'FST OMT'!$C:$Y,$A907,0),0)</f>
        <v>0</v>
      </c>
      <c r="F907" s="1">
        <f>_xlfn.IFNA(VLOOKUP($B907,'FST CV'!$C:$Y,$A907,0),0)</f>
        <v>0</v>
      </c>
      <c r="G907" s="1">
        <f>_xlfn.IFNA(VLOOKUP($B907,'FST TT'!$C:$Y,$A907,0),0)</f>
        <v>0</v>
      </c>
      <c r="I907" s="4">
        <f>_xlfn.IFNA(VLOOKUP($B907,'FST OMT'!$C:$X,17,0),0)</f>
        <v>0</v>
      </c>
      <c r="J907" s="4">
        <f>_xlfn.IFNA(VLOOKUP($B907,'FST CV'!$C:$X,17,0),0)</f>
        <v>0</v>
      </c>
      <c r="K907" s="4">
        <f>_xlfn.IFNA(VLOOKUP($B907,'FST TT'!$C:$X,17,0),0)</f>
        <v>0</v>
      </c>
      <c r="N907" s="34">
        <f>VLOOKUP(B907,Master_Item!B:I,8,0)</f>
        <v>8.4</v>
      </c>
      <c r="O907" s="4">
        <f t="shared" si="232"/>
        <v>0</v>
      </c>
      <c r="P907" s="4">
        <f t="shared" si="233"/>
        <v>0</v>
      </c>
      <c r="Q907" s="4">
        <f t="shared" si="234"/>
        <v>0</v>
      </c>
      <c r="R907" s="4">
        <f t="shared" si="235"/>
        <v>0</v>
      </c>
      <c r="S907" s="4">
        <f t="shared" si="236"/>
        <v>0</v>
      </c>
      <c r="T907" s="4">
        <f t="shared" si="237"/>
        <v>0</v>
      </c>
      <c r="U907" s="4">
        <f t="shared" si="238"/>
        <v>0</v>
      </c>
      <c r="V907" s="4">
        <f t="shared" si="239"/>
        <v>0</v>
      </c>
      <c r="W907" s="4">
        <f t="shared" si="240"/>
        <v>0</v>
      </c>
      <c r="X907" s="4">
        <f t="shared" si="241"/>
        <v>0</v>
      </c>
    </row>
    <row r="908" spans="1:24">
      <c r="A908" s="13">
        <v>9</v>
      </c>
      <c r="B908" s="2">
        <v>310004568</v>
      </c>
      <c r="C908" s="1" t="s">
        <v>1120</v>
      </c>
      <c r="D908" s="1" t="s">
        <v>118</v>
      </c>
      <c r="E908" s="1">
        <f>_xlfn.IFNA(VLOOKUP($B908,'FST OMT'!$C:$Y,$A908,0),0)</f>
        <v>0</v>
      </c>
      <c r="F908" s="1">
        <f>_xlfn.IFNA(VLOOKUP($B908,'FST CV'!$C:$Y,$A908,0),0)</f>
        <v>0</v>
      </c>
      <c r="G908" s="1">
        <f>_xlfn.IFNA(VLOOKUP($B908,'FST TT'!$C:$Y,$A908,0),0)</f>
        <v>0</v>
      </c>
      <c r="I908" s="4">
        <f>_xlfn.IFNA(VLOOKUP($B908,'FST OMT'!$C:$X,18,0),0)</f>
        <v>0</v>
      </c>
      <c r="J908" s="4">
        <f>_xlfn.IFNA(VLOOKUP($B908,'FST CV'!$C:$X,18,0),0)</f>
        <v>0</v>
      </c>
      <c r="K908" s="4">
        <f>_xlfn.IFNA(VLOOKUP($B908,'FST TT'!$C:$X,18,0),0)</f>
        <v>0</v>
      </c>
      <c r="N908" s="34">
        <f>VLOOKUP(B908,Master_Item!B:I,8,0)</f>
        <v>8.4</v>
      </c>
      <c r="O908" s="4">
        <f t="shared" si="232"/>
        <v>0</v>
      </c>
      <c r="P908" s="4">
        <f t="shared" si="233"/>
        <v>0</v>
      </c>
      <c r="Q908" s="4">
        <f t="shared" si="234"/>
        <v>0</v>
      </c>
      <c r="R908" s="4">
        <f t="shared" si="235"/>
        <v>0</v>
      </c>
      <c r="S908" s="4">
        <f t="shared" si="236"/>
        <v>0</v>
      </c>
      <c r="T908" s="4">
        <f t="shared" si="237"/>
        <v>0</v>
      </c>
      <c r="U908" s="4">
        <f t="shared" si="238"/>
        <v>0</v>
      </c>
      <c r="V908" s="4">
        <f t="shared" si="239"/>
        <v>0</v>
      </c>
      <c r="W908" s="4">
        <f t="shared" si="240"/>
        <v>0</v>
      </c>
      <c r="X908" s="4">
        <f t="shared" si="241"/>
        <v>0</v>
      </c>
    </row>
    <row r="909" spans="1:24">
      <c r="A909" s="13">
        <v>10</v>
      </c>
      <c r="B909" s="2">
        <v>310004568</v>
      </c>
      <c r="C909" s="1" t="s">
        <v>1120</v>
      </c>
      <c r="D909" s="1" t="s">
        <v>119</v>
      </c>
      <c r="E909" s="1">
        <f>_xlfn.IFNA(VLOOKUP($B909,'FST OMT'!$C:$Y,$A909,0),0)</f>
        <v>0</v>
      </c>
      <c r="F909" s="1">
        <f>_xlfn.IFNA(VLOOKUP($B909,'FST CV'!$C:$Y,$A909,0),0)</f>
        <v>0</v>
      </c>
      <c r="G909" s="1">
        <f>_xlfn.IFNA(VLOOKUP($B909,'FST TT'!$C:$Y,$A909,0),0)</f>
        <v>0</v>
      </c>
      <c r="I909" s="4">
        <f>_xlfn.IFNA(VLOOKUP($B909,'FST OMT'!$C:$X,19,0),0)</f>
        <v>0</v>
      </c>
      <c r="J909" s="4">
        <f>_xlfn.IFNA(VLOOKUP($B909,'FST CV'!$C:$X,19,0),0)</f>
        <v>0</v>
      </c>
      <c r="K909" s="4">
        <f>_xlfn.IFNA(VLOOKUP($B909,'FST TT'!$C:$X,19,0),0)</f>
        <v>0</v>
      </c>
      <c r="N909" s="34">
        <f>VLOOKUP(B909,Master_Item!B:I,8,0)</f>
        <v>8.4</v>
      </c>
      <c r="O909" s="4">
        <f t="shared" si="232"/>
        <v>0</v>
      </c>
      <c r="P909" s="4">
        <f t="shared" si="233"/>
        <v>0</v>
      </c>
      <c r="Q909" s="4">
        <f t="shared" si="234"/>
        <v>0</v>
      </c>
      <c r="R909" s="4">
        <f t="shared" si="235"/>
        <v>0</v>
      </c>
      <c r="S909" s="4">
        <f t="shared" si="236"/>
        <v>0</v>
      </c>
      <c r="T909" s="4">
        <f t="shared" si="237"/>
        <v>0</v>
      </c>
      <c r="U909" s="4">
        <f t="shared" si="238"/>
        <v>0</v>
      </c>
      <c r="V909" s="4">
        <f t="shared" si="239"/>
        <v>0</v>
      </c>
      <c r="W909" s="4">
        <f t="shared" si="240"/>
        <v>0</v>
      </c>
      <c r="X909" s="4">
        <f t="shared" si="241"/>
        <v>0</v>
      </c>
    </row>
    <row r="910" spans="1:24">
      <c r="A910" s="13">
        <v>11</v>
      </c>
      <c r="B910" s="2">
        <v>310004568</v>
      </c>
      <c r="C910" s="1" t="s">
        <v>1120</v>
      </c>
      <c r="D910" s="1" t="s">
        <v>120</v>
      </c>
      <c r="E910" s="1">
        <f>_xlfn.IFNA(VLOOKUP($B910,'FST OMT'!$C:$Y,$A910,0),0)</f>
        <v>0</v>
      </c>
      <c r="F910" s="1">
        <f>_xlfn.IFNA(VLOOKUP($B910,'FST CV'!$C:$Y,$A910,0),0)</f>
        <v>0</v>
      </c>
      <c r="G910" s="1">
        <f>_xlfn.IFNA(VLOOKUP($B910,'FST TT'!$C:$Y,$A910,0),0)</f>
        <v>0</v>
      </c>
      <c r="I910" s="4">
        <f>_xlfn.IFNA(VLOOKUP($B910,'FST OMT'!$C:$X,20,0),0)</f>
        <v>0</v>
      </c>
      <c r="J910" s="4">
        <f>_xlfn.IFNA(VLOOKUP($B910,'FST CV'!$C:$X,20,0),0)</f>
        <v>0</v>
      </c>
      <c r="K910" s="4">
        <f>_xlfn.IFNA(VLOOKUP($B910,'FST TT'!$C:$X,20,0),0)</f>
        <v>0</v>
      </c>
      <c r="N910" s="34">
        <f>VLOOKUP(B910,Master_Item!B:I,8,0)</f>
        <v>8.4</v>
      </c>
      <c r="O910" s="4">
        <f t="shared" si="232"/>
        <v>0</v>
      </c>
      <c r="P910" s="4">
        <f t="shared" si="233"/>
        <v>0</v>
      </c>
      <c r="Q910" s="4">
        <f t="shared" si="234"/>
        <v>0</v>
      </c>
      <c r="R910" s="4">
        <f t="shared" si="235"/>
        <v>0</v>
      </c>
      <c r="S910" s="4">
        <f t="shared" si="236"/>
        <v>0</v>
      </c>
      <c r="T910" s="4">
        <f t="shared" si="237"/>
        <v>0</v>
      </c>
      <c r="U910" s="4">
        <f t="shared" si="238"/>
        <v>0</v>
      </c>
      <c r="V910" s="4">
        <f t="shared" si="239"/>
        <v>0</v>
      </c>
      <c r="W910" s="4">
        <f t="shared" si="240"/>
        <v>0</v>
      </c>
      <c r="X910" s="4">
        <f t="shared" si="241"/>
        <v>0</v>
      </c>
    </row>
    <row r="911" spans="1:24">
      <c r="A911" s="13">
        <v>12</v>
      </c>
      <c r="B911" s="2">
        <v>310004568</v>
      </c>
      <c r="C911" s="1" t="s">
        <v>1120</v>
      </c>
      <c r="D911" s="1" t="s">
        <v>121</v>
      </c>
      <c r="E911" s="1">
        <f>_xlfn.IFNA(VLOOKUP($B911,'FST OMT'!$C:$Y,$A911,0),0)</f>
        <v>0</v>
      </c>
      <c r="F911" s="1">
        <f>_xlfn.IFNA(VLOOKUP($B911,'FST CV'!$C:$Y,$A911,0),0)</f>
        <v>0</v>
      </c>
      <c r="G911" s="1">
        <f>_xlfn.IFNA(VLOOKUP($B911,'FST TT'!$C:$Y,$A911,0),0)</f>
        <v>0</v>
      </c>
      <c r="I911" s="4">
        <f>_xlfn.IFNA(VLOOKUP($B911,'FST OMT'!$C:$X,21,0),0)</f>
        <v>0</v>
      </c>
      <c r="J911" s="4">
        <f>_xlfn.IFNA(VLOOKUP($B911,'FST CV'!$C:$X,21,0),0)</f>
        <v>0</v>
      </c>
      <c r="K911" s="4">
        <f>_xlfn.IFNA(VLOOKUP($B911,'FST TT'!$C:$X,21,0),0)</f>
        <v>0</v>
      </c>
      <c r="N911" s="34">
        <f>VLOOKUP(B911,Master_Item!B:I,8,0)</f>
        <v>8.4</v>
      </c>
      <c r="O911" s="4">
        <f t="shared" si="232"/>
        <v>0</v>
      </c>
      <c r="P911" s="4">
        <f t="shared" si="233"/>
        <v>0</v>
      </c>
      <c r="Q911" s="4">
        <f t="shared" si="234"/>
        <v>0</v>
      </c>
      <c r="R911" s="4">
        <f t="shared" si="235"/>
        <v>0</v>
      </c>
      <c r="S911" s="4">
        <f t="shared" si="236"/>
        <v>0</v>
      </c>
      <c r="T911" s="4">
        <f t="shared" si="237"/>
        <v>0</v>
      </c>
      <c r="U911" s="4">
        <f t="shared" si="238"/>
        <v>0</v>
      </c>
      <c r="V911" s="4">
        <f t="shared" si="239"/>
        <v>0</v>
      </c>
      <c r="W911" s="4">
        <f t="shared" si="240"/>
        <v>0</v>
      </c>
      <c r="X911" s="4">
        <f t="shared" si="241"/>
        <v>0</v>
      </c>
    </row>
    <row r="912" spans="1:24">
      <c r="A912" s="13">
        <v>13</v>
      </c>
      <c r="B912" s="2">
        <v>310004568</v>
      </c>
      <c r="C912" s="1" t="s">
        <v>1120</v>
      </c>
      <c r="D912" s="1" t="s">
        <v>122</v>
      </c>
      <c r="E912" s="1">
        <f>_xlfn.IFNA(VLOOKUP($B912,'FST OMT'!$C:$Y,$A912,0),0)</f>
        <v>0</v>
      </c>
      <c r="F912" s="1">
        <f>_xlfn.IFNA(VLOOKUP($B912,'FST CV'!$C:$Y,$A912,0),0)</f>
        <v>0</v>
      </c>
      <c r="G912" s="1">
        <f>_xlfn.IFNA(VLOOKUP($B912,'FST TT'!$C:$Y,$A912,0),0)</f>
        <v>0</v>
      </c>
      <c r="I912" s="4">
        <f>_xlfn.IFNA(VLOOKUP($B912,'FST OMT'!$C:$X,22,0),0)</f>
        <v>0</v>
      </c>
      <c r="J912" s="4">
        <f>_xlfn.IFNA(VLOOKUP($B912,'FST CV'!$C:$X,22,0),0)</f>
        <v>0</v>
      </c>
      <c r="K912" s="4">
        <f>_xlfn.IFNA(VLOOKUP($B912,'FST TT'!$C:$X,22,0),0)</f>
        <v>0</v>
      </c>
      <c r="N912" s="34">
        <f>VLOOKUP(B912,Master_Item!B:I,8,0)</f>
        <v>8.4</v>
      </c>
      <c r="O912" s="4">
        <f t="shared" si="232"/>
        <v>0</v>
      </c>
      <c r="P912" s="4">
        <f t="shared" si="233"/>
        <v>0</v>
      </c>
      <c r="Q912" s="4">
        <f t="shared" si="234"/>
        <v>0</v>
      </c>
      <c r="R912" s="4">
        <f t="shared" si="235"/>
        <v>0</v>
      </c>
      <c r="S912" s="4">
        <f t="shared" si="236"/>
        <v>0</v>
      </c>
      <c r="T912" s="4">
        <f t="shared" si="237"/>
        <v>0</v>
      </c>
      <c r="U912" s="4">
        <f t="shared" si="238"/>
        <v>0</v>
      </c>
      <c r="V912" s="4">
        <f t="shared" si="239"/>
        <v>0</v>
      </c>
      <c r="W912" s="4">
        <f t="shared" si="240"/>
        <v>0</v>
      </c>
      <c r="X912" s="4">
        <f t="shared" si="241"/>
        <v>0</v>
      </c>
    </row>
    <row r="913" spans="1:24">
      <c r="A913" s="13">
        <v>11</v>
      </c>
      <c r="B913" s="2">
        <v>310004568</v>
      </c>
      <c r="C913" s="1" t="s">
        <v>1120</v>
      </c>
      <c r="D913" s="1" t="s">
        <v>123</v>
      </c>
      <c r="H913" s="4">
        <f>_xlfn.IFNA(VLOOKUP(B913,'FST MT'!A:M,$A913,0),0)</f>
        <v>0</v>
      </c>
      <c r="L913" s="4">
        <f>_xlfn.IFNA(VLOOKUP(B913,'FST MT'!C:BP,66,0),0)</f>
        <v>0</v>
      </c>
      <c r="N913" s="34">
        <f>VLOOKUP(B913,Master_Item!B:I,8,0)</f>
        <v>8.4</v>
      </c>
      <c r="O913" s="4">
        <f t="shared" si="232"/>
        <v>0</v>
      </c>
      <c r="P913" s="4">
        <f t="shared" si="233"/>
        <v>0</v>
      </c>
      <c r="Q913" s="4">
        <f t="shared" si="234"/>
        <v>0</v>
      </c>
      <c r="R913" s="4">
        <f t="shared" si="235"/>
        <v>0</v>
      </c>
      <c r="S913" s="4">
        <f t="shared" si="236"/>
        <v>0</v>
      </c>
      <c r="T913" s="4">
        <f t="shared" si="237"/>
        <v>0</v>
      </c>
      <c r="U913" s="4">
        <f t="shared" si="238"/>
        <v>0</v>
      </c>
      <c r="V913" s="4">
        <f t="shared" si="239"/>
        <v>0</v>
      </c>
      <c r="W913" s="4">
        <f t="shared" si="240"/>
        <v>0</v>
      </c>
      <c r="X913" s="4">
        <f t="shared" si="241"/>
        <v>0</v>
      </c>
    </row>
    <row r="914" spans="1:24">
      <c r="A914" s="13">
        <v>6</v>
      </c>
      <c r="B914" s="2">
        <v>310004566</v>
      </c>
      <c r="C914" s="1" t="s">
        <v>1122</v>
      </c>
      <c r="D914" s="1" t="s">
        <v>115</v>
      </c>
      <c r="E914" s="1">
        <f>_xlfn.IFNA(VLOOKUP($B914,'FST OMT'!$C:$Y,$A914,0),0)</f>
        <v>0</v>
      </c>
      <c r="F914" s="1">
        <f>_xlfn.IFNA(VLOOKUP($B914,'FST CV'!$C:$Y,$A914,0),0)</f>
        <v>0</v>
      </c>
      <c r="G914" s="1">
        <f>_xlfn.IFNA(VLOOKUP($B914,'FST TT'!$C:$Y,$A914,0),0)</f>
        <v>0</v>
      </c>
      <c r="I914" s="4">
        <f>_xlfn.IFNA(VLOOKUP($B914,'FST OMT'!$C:$X,15,0),0)</f>
        <v>0</v>
      </c>
      <c r="J914" s="4">
        <f>_xlfn.IFNA(VLOOKUP($B914,'FST CV'!$C:$X,15,0),0)</f>
        <v>0</v>
      </c>
      <c r="K914" s="4">
        <f>_xlfn.IFNA(VLOOKUP($B914,'FST TT'!$C:$X,15,0),0)</f>
        <v>0</v>
      </c>
      <c r="N914" s="34">
        <f>VLOOKUP(B914,Master_Item!B:I,8,0)</f>
        <v>8.4</v>
      </c>
      <c r="O914" s="4">
        <f t="shared" si="232"/>
        <v>0</v>
      </c>
      <c r="P914" s="4">
        <f t="shared" si="233"/>
        <v>0</v>
      </c>
      <c r="Q914" s="4">
        <f t="shared" si="234"/>
        <v>0</v>
      </c>
      <c r="R914" s="4">
        <f t="shared" si="235"/>
        <v>0</v>
      </c>
      <c r="S914" s="4">
        <f t="shared" si="236"/>
        <v>0</v>
      </c>
      <c r="T914" s="4">
        <f t="shared" si="237"/>
        <v>0</v>
      </c>
      <c r="U914" s="4">
        <f t="shared" si="238"/>
        <v>0</v>
      </c>
      <c r="V914" s="4">
        <f t="shared" si="239"/>
        <v>0</v>
      </c>
      <c r="W914" s="4">
        <f t="shared" si="240"/>
        <v>0</v>
      </c>
      <c r="X914" s="4">
        <f t="shared" si="241"/>
        <v>0</v>
      </c>
    </row>
    <row r="915" spans="1:24">
      <c r="A915" s="13">
        <v>7</v>
      </c>
      <c r="B915" s="2">
        <v>310004566</v>
      </c>
      <c r="C915" s="1" t="s">
        <v>1122</v>
      </c>
      <c r="D915" s="1" t="s">
        <v>116</v>
      </c>
      <c r="E915" s="1">
        <f>_xlfn.IFNA(VLOOKUP($B915,'FST OMT'!$C:$Y,$A915,0),0)</f>
        <v>0</v>
      </c>
      <c r="F915" s="1">
        <f>_xlfn.IFNA(VLOOKUP($B915,'FST CV'!$C:$Y,$A915,0),0)</f>
        <v>0</v>
      </c>
      <c r="G915" s="1">
        <f>_xlfn.IFNA(VLOOKUP($B915,'FST TT'!$C:$Y,$A915,0),0)</f>
        <v>0</v>
      </c>
      <c r="I915" s="4">
        <f>_xlfn.IFNA(VLOOKUP($B915,'FST OMT'!$C:$X,16,0),0)</f>
        <v>0</v>
      </c>
      <c r="J915" s="4">
        <f>_xlfn.IFNA(VLOOKUP($B915,'FST CV'!$C:$X,16,0),0)</f>
        <v>0</v>
      </c>
      <c r="K915" s="4">
        <f>_xlfn.IFNA(VLOOKUP($B915,'FST TT'!$C:$X,16,0),0)</f>
        <v>0</v>
      </c>
      <c r="N915" s="34">
        <f>VLOOKUP(B915,Master_Item!B:I,8,0)</f>
        <v>8.4</v>
      </c>
      <c r="O915" s="4">
        <f t="shared" si="232"/>
        <v>0</v>
      </c>
      <c r="P915" s="4">
        <f t="shared" si="233"/>
        <v>0</v>
      </c>
      <c r="Q915" s="4">
        <f t="shared" si="234"/>
        <v>0</v>
      </c>
      <c r="R915" s="4">
        <f t="shared" si="235"/>
        <v>0</v>
      </c>
      <c r="S915" s="4">
        <f t="shared" si="236"/>
        <v>0</v>
      </c>
      <c r="T915" s="4">
        <f t="shared" si="237"/>
        <v>0</v>
      </c>
      <c r="U915" s="4">
        <f t="shared" si="238"/>
        <v>0</v>
      </c>
      <c r="V915" s="4">
        <f t="shared" si="239"/>
        <v>0</v>
      </c>
      <c r="W915" s="4">
        <f t="shared" si="240"/>
        <v>0</v>
      </c>
      <c r="X915" s="4">
        <f t="shared" si="241"/>
        <v>0</v>
      </c>
    </row>
    <row r="916" spans="1:24">
      <c r="A916" s="13">
        <v>8</v>
      </c>
      <c r="B916" s="2">
        <v>310004566</v>
      </c>
      <c r="C916" s="1" t="s">
        <v>1122</v>
      </c>
      <c r="D916" s="1" t="s">
        <v>117</v>
      </c>
      <c r="E916" s="1">
        <f>_xlfn.IFNA(VLOOKUP($B916,'FST OMT'!$C:$Y,$A916,0),0)</f>
        <v>0</v>
      </c>
      <c r="F916" s="1">
        <f>_xlfn.IFNA(VLOOKUP($B916,'FST CV'!$C:$Y,$A916,0),0)</f>
        <v>0</v>
      </c>
      <c r="G916" s="1">
        <f>_xlfn.IFNA(VLOOKUP($B916,'FST TT'!$C:$Y,$A916,0),0)</f>
        <v>0</v>
      </c>
      <c r="I916" s="4">
        <f>_xlfn.IFNA(VLOOKUP($B916,'FST OMT'!$C:$X,17,0),0)</f>
        <v>0</v>
      </c>
      <c r="J916" s="4">
        <f>_xlfn.IFNA(VLOOKUP($B916,'FST CV'!$C:$X,17,0),0)</f>
        <v>0</v>
      </c>
      <c r="K916" s="4">
        <f>_xlfn.IFNA(VLOOKUP($B916,'FST TT'!$C:$X,17,0),0)</f>
        <v>0</v>
      </c>
      <c r="N916" s="34">
        <f>VLOOKUP(B916,Master_Item!B:I,8,0)</f>
        <v>8.4</v>
      </c>
      <c r="O916" s="4">
        <f t="shared" si="232"/>
        <v>0</v>
      </c>
      <c r="P916" s="4">
        <f t="shared" si="233"/>
        <v>0</v>
      </c>
      <c r="Q916" s="4">
        <f t="shared" si="234"/>
        <v>0</v>
      </c>
      <c r="R916" s="4">
        <f t="shared" si="235"/>
        <v>0</v>
      </c>
      <c r="S916" s="4">
        <f t="shared" si="236"/>
        <v>0</v>
      </c>
      <c r="T916" s="4">
        <f t="shared" si="237"/>
        <v>0</v>
      </c>
      <c r="U916" s="4">
        <f t="shared" si="238"/>
        <v>0</v>
      </c>
      <c r="V916" s="4">
        <f t="shared" si="239"/>
        <v>0</v>
      </c>
      <c r="W916" s="4">
        <f t="shared" si="240"/>
        <v>0</v>
      </c>
      <c r="X916" s="4">
        <f t="shared" si="241"/>
        <v>0</v>
      </c>
    </row>
    <row r="917" spans="1:24">
      <c r="A917" s="13">
        <v>9</v>
      </c>
      <c r="B917" s="2">
        <v>310004566</v>
      </c>
      <c r="C917" s="1" t="s">
        <v>1122</v>
      </c>
      <c r="D917" s="1" t="s">
        <v>118</v>
      </c>
      <c r="E917" s="1">
        <f>_xlfn.IFNA(VLOOKUP($B917,'FST OMT'!$C:$Y,$A917,0),0)</f>
        <v>0</v>
      </c>
      <c r="F917" s="1">
        <f>_xlfn.IFNA(VLOOKUP($B917,'FST CV'!$C:$Y,$A917,0),0)</f>
        <v>0</v>
      </c>
      <c r="G917" s="1">
        <f>_xlfn.IFNA(VLOOKUP($B917,'FST TT'!$C:$Y,$A917,0),0)</f>
        <v>0</v>
      </c>
      <c r="I917" s="4">
        <f>_xlfn.IFNA(VLOOKUP($B917,'FST OMT'!$C:$X,18,0),0)</f>
        <v>0</v>
      </c>
      <c r="J917" s="4">
        <f>_xlfn.IFNA(VLOOKUP($B917,'FST CV'!$C:$X,18,0),0)</f>
        <v>0</v>
      </c>
      <c r="K917" s="4">
        <f>_xlfn.IFNA(VLOOKUP($B917,'FST TT'!$C:$X,18,0),0)</f>
        <v>0</v>
      </c>
      <c r="N917" s="34">
        <f>VLOOKUP(B917,Master_Item!B:I,8,0)</f>
        <v>8.4</v>
      </c>
      <c r="O917" s="4">
        <f t="shared" si="232"/>
        <v>0</v>
      </c>
      <c r="P917" s="4">
        <f t="shared" si="233"/>
        <v>0</v>
      </c>
      <c r="Q917" s="4">
        <f t="shared" si="234"/>
        <v>0</v>
      </c>
      <c r="R917" s="4">
        <f t="shared" si="235"/>
        <v>0</v>
      </c>
      <c r="S917" s="4">
        <f t="shared" si="236"/>
        <v>0</v>
      </c>
      <c r="T917" s="4">
        <f t="shared" si="237"/>
        <v>0</v>
      </c>
      <c r="U917" s="4">
        <f t="shared" si="238"/>
        <v>0</v>
      </c>
      <c r="V917" s="4">
        <f t="shared" si="239"/>
        <v>0</v>
      </c>
      <c r="W917" s="4">
        <f t="shared" si="240"/>
        <v>0</v>
      </c>
      <c r="X917" s="4">
        <f t="shared" si="241"/>
        <v>0</v>
      </c>
    </row>
    <row r="918" spans="1:24">
      <c r="A918" s="13">
        <v>10</v>
      </c>
      <c r="B918" s="2">
        <v>310004566</v>
      </c>
      <c r="C918" s="1" t="s">
        <v>1122</v>
      </c>
      <c r="D918" s="1" t="s">
        <v>119</v>
      </c>
      <c r="E918" s="1">
        <f>_xlfn.IFNA(VLOOKUP($B918,'FST OMT'!$C:$Y,$A918,0),0)</f>
        <v>0</v>
      </c>
      <c r="F918" s="1">
        <f>_xlfn.IFNA(VLOOKUP($B918,'FST CV'!$C:$Y,$A918,0),0)</f>
        <v>0</v>
      </c>
      <c r="G918" s="1">
        <f>_xlfn.IFNA(VLOOKUP($B918,'FST TT'!$C:$Y,$A918,0),0)</f>
        <v>0</v>
      </c>
      <c r="I918" s="4">
        <f>_xlfn.IFNA(VLOOKUP($B918,'FST OMT'!$C:$X,19,0),0)</f>
        <v>0</v>
      </c>
      <c r="J918" s="4">
        <f>_xlfn.IFNA(VLOOKUP($B918,'FST CV'!$C:$X,19,0),0)</f>
        <v>0</v>
      </c>
      <c r="K918" s="4">
        <f>_xlfn.IFNA(VLOOKUP($B918,'FST TT'!$C:$X,19,0),0)</f>
        <v>0</v>
      </c>
      <c r="N918" s="34">
        <f>VLOOKUP(B918,Master_Item!B:I,8,0)</f>
        <v>8.4</v>
      </c>
      <c r="O918" s="4">
        <f t="shared" si="232"/>
        <v>0</v>
      </c>
      <c r="P918" s="4">
        <f t="shared" si="233"/>
        <v>0</v>
      </c>
      <c r="Q918" s="4">
        <f t="shared" si="234"/>
        <v>0</v>
      </c>
      <c r="R918" s="4">
        <f t="shared" si="235"/>
        <v>0</v>
      </c>
      <c r="S918" s="4">
        <f t="shared" si="236"/>
        <v>0</v>
      </c>
      <c r="T918" s="4">
        <f t="shared" si="237"/>
        <v>0</v>
      </c>
      <c r="U918" s="4">
        <f t="shared" si="238"/>
        <v>0</v>
      </c>
      <c r="V918" s="4">
        <f t="shared" si="239"/>
        <v>0</v>
      </c>
      <c r="W918" s="4">
        <f t="shared" si="240"/>
        <v>0</v>
      </c>
      <c r="X918" s="4">
        <f t="shared" si="241"/>
        <v>0</v>
      </c>
    </row>
    <row r="919" spans="1:24">
      <c r="A919" s="13">
        <v>11</v>
      </c>
      <c r="B919" s="2">
        <v>310004566</v>
      </c>
      <c r="C919" s="1" t="s">
        <v>1122</v>
      </c>
      <c r="D919" s="1" t="s">
        <v>120</v>
      </c>
      <c r="E919" s="1">
        <f>_xlfn.IFNA(VLOOKUP($B919,'FST OMT'!$C:$Y,$A919,0),0)</f>
        <v>0</v>
      </c>
      <c r="F919" s="1">
        <f>_xlfn.IFNA(VLOOKUP($B919,'FST CV'!$C:$Y,$A919,0),0)</f>
        <v>0</v>
      </c>
      <c r="G919" s="1">
        <f>_xlfn.IFNA(VLOOKUP($B919,'FST TT'!$C:$Y,$A919,0),0)</f>
        <v>0</v>
      </c>
      <c r="I919" s="4">
        <f>_xlfn.IFNA(VLOOKUP($B919,'FST OMT'!$C:$X,20,0),0)</f>
        <v>0</v>
      </c>
      <c r="J919" s="4">
        <f>_xlfn.IFNA(VLOOKUP($B919,'FST CV'!$C:$X,20,0),0)</f>
        <v>0</v>
      </c>
      <c r="K919" s="4">
        <f>_xlfn.IFNA(VLOOKUP($B919,'FST TT'!$C:$X,20,0),0)</f>
        <v>0</v>
      </c>
      <c r="N919" s="34">
        <f>VLOOKUP(B919,Master_Item!B:I,8,0)</f>
        <v>8.4</v>
      </c>
      <c r="O919" s="4">
        <f t="shared" si="232"/>
        <v>0</v>
      </c>
      <c r="P919" s="4">
        <f t="shared" si="233"/>
        <v>0</v>
      </c>
      <c r="Q919" s="4">
        <f t="shared" si="234"/>
        <v>0</v>
      </c>
      <c r="R919" s="4">
        <f t="shared" si="235"/>
        <v>0</v>
      </c>
      <c r="S919" s="4">
        <f t="shared" si="236"/>
        <v>0</v>
      </c>
      <c r="T919" s="4">
        <f t="shared" si="237"/>
        <v>0</v>
      </c>
      <c r="U919" s="4">
        <f t="shared" si="238"/>
        <v>0</v>
      </c>
      <c r="V919" s="4">
        <f t="shared" si="239"/>
        <v>0</v>
      </c>
      <c r="W919" s="4">
        <f t="shared" si="240"/>
        <v>0</v>
      </c>
      <c r="X919" s="4">
        <f t="shared" si="241"/>
        <v>0</v>
      </c>
    </row>
    <row r="920" spans="1:24">
      <c r="A920" s="13">
        <v>12</v>
      </c>
      <c r="B920" s="2">
        <v>310004566</v>
      </c>
      <c r="C920" s="1" t="s">
        <v>1122</v>
      </c>
      <c r="D920" s="1" t="s">
        <v>121</v>
      </c>
      <c r="E920" s="1">
        <f>_xlfn.IFNA(VLOOKUP($B920,'FST OMT'!$C:$Y,$A920,0),0)</f>
        <v>0</v>
      </c>
      <c r="F920" s="1">
        <f>_xlfn.IFNA(VLOOKUP($B920,'FST CV'!$C:$Y,$A920,0),0)</f>
        <v>0</v>
      </c>
      <c r="G920" s="1">
        <f>_xlfn.IFNA(VLOOKUP($B920,'FST TT'!$C:$Y,$A920,0),0)</f>
        <v>0</v>
      </c>
      <c r="I920" s="4">
        <f>_xlfn.IFNA(VLOOKUP($B920,'FST OMT'!$C:$X,21,0),0)</f>
        <v>0</v>
      </c>
      <c r="J920" s="4">
        <f>_xlfn.IFNA(VLOOKUP($B920,'FST CV'!$C:$X,21,0),0)</f>
        <v>0</v>
      </c>
      <c r="K920" s="4">
        <f>_xlfn.IFNA(VLOOKUP($B920,'FST TT'!$C:$X,21,0),0)</f>
        <v>0</v>
      </c>
      <c r="N920" s="34">
        <f>VLOOKUP(B920,Master_Item!B:I,8,0)</f>
        <v>8.4</v>
      </c>
      <c r="O920" s="4">
        <f t="shared" si="232"/>
        <v>0</v>
      </c>
      <c r="P920" s="4">
        <f t="shared" si="233"/>
        <v>0</v>
      </c>
      <c r="Q920" s="4">
        <f t="shared" si="234"/>
        <v>0</v>
      </c>
      <c r="R920" s="4">
        <f t="shared" si="235"/>
        <v>0</v>
      </c>
      <c r="S920" s="4">
        <f t="shared" si="236"/>
        <v>0</v>
      </c>
      <c r="T920" s="4">
        <f t="shared" si="237"/>
        <v>0</v>
      </c>
      <c r="U920" s="4">
        <f t="shared" si="238"/>
        <v>0</v>
      </c>
      <c r="V920" s="4">
        <f t="shared" si="239"/>
        <v>0</v>
      </c>
      <c r="W920" s="4">
        <f t="shared" si="240"/>
        <v>0</v>
      </c>
      <c r="X920" s="4">
        <f t="shared" si="241"/>
        <v>0</v>
      </c>
    </row>
    <row r="921" spans="1:24">
      <c r="A921" s="13">
        <v>13</v>
      </c>
      <c r="B921" s="2">
        <v>310004566</v>
      </c>
      <c r="C921" s="1" t="s">
        <v>1122</v>
      </c>
      <c r="D921" s="1" t="s">
        <v>122</v>
      </c>
      <c r="E921" s="1">
        <f>_xlfn.IFNA(VLOOKUP($B921,'FST OMT'!$C:$Y,$A921,0),0)</f>
        <v>0</v>
      </c>
      <c r="F921" s="1">
        <f>_xlfn.IFNA(VLOOKUP($B921,'FST CV'!$C:$Y,$A921,0),0)</f>
        <v>0</v>
      </c>
      <c r="G921" s="1">
        <f>_xlfn.IFNA(VLOOKUP($B921,'FST TT'!$C:$Y,$A921,0),0)</f>
        <v>0</v>
      </c>
      <c r="I921" s="4">
        <f>_xlfn.IFNA(VLOOKUP($B921,'FST OMT'!$C:$X,22,0),0)</f>
        <v>0</v>
      </c>
      <c r="J921" s="4">
        <f>_xlfn.IFNA(VLOOKUP($B921,'FST CV'!$C:$X,22,0),0)</f>
        <v>0</v>
      </c>
      <c r="K921" s="4">
        <f>_xlfn.IFNA(VLOOKUP($B921,'FST TT'!$C:$X,22,0),0)</f>
        <v>0</v>
      </c>
      <c r="N921" s="34">
        <f>VLOOKUP(B921,Master_Item!B:I,8,0)</f>
        <v>8.4</v>
      </c>
      <c r="O921" s="4">
        <f t="shared" si="232"/>
        <v>0</v>
      </c>
      <c r="P921" s="4">
        <f t="shared" si="233"/>
        <v>0</v>
      </c>
      <c r="Q921" s="4">
        <f t="shared" si="234"/>
        <v>0</v>
      </c>
      <c r="R921" s="4">
        <f t="shared" si="235"/>
        <v>0</v>
      </c>
      <c r="S921" s="4">
        <f t="shared" si="236"/>
        <v>0</v>
      </c>
      <c r="T921" s="4">
        <f t="shared" si="237"/>
        <v>0</v>
      </c>
      <c r="U921" s="4">
        <f t="shared" si="238"/>
        <v>0</v>
      </c>
      <c r="V921" s="4">
        <f t="shared" si="239"/>
        <v>0</v>
      </c>
      <c r="W921" s="4">
        <f t="shared" si="240"/>
        <v>0</v>
      </c>
      <c r="X921" s="4">
        <f t="shared" si="241"/>
        <v>0</v>
      </c>
    </row>
    <row r="922" spans="1:24">
      <c r="A922" s="13">
        <v>11</v>
      </c>
      <c r="B922" s="2">
        <v>310004566</v>
      </c>
      <c r="C922" s="1" t="s">
        <v>1122</v>
      </c>
      <c r="D922" s="1" t="s">
        <v>123</v>
      </c>
      <c r="H922" s="4">
        <f>_xlfn.IFNA(VLOOKUP(B922,'FST MT'!A:M,$A922,0),0)</f>
        <v>0</v>
      </c>
      <c r="L922" s="4">
        <f>_xlfn.IFNA(VLOOKUP(B922,'FST MT'!C:BP,66,0),0)</f>
        <v>0</v>
      </c>
      <c r="N922" s="34">
        <f>VLOOKUP(B922,Master_Item!B:I,8,0)</f>
        <v>8.4</v>
      </c>
      <c r="O922" s="4">
        <f t="shared" si="232"/>
        <v>0</v>
      </c>
      <c r="P922" s="4">
        <f t="shared" si="233"/>
        <v>0</v>
      </c>
      <c r="Q922" s="4">
        <f t="shared" si="234"/>
        <v>0</v>
      </c>
      <c r="R922" s="4">
        <f t="shared" si="235"/>
        <v>0</v>
      </c>
      <c r="S922" s="4">
        <f t="shared" si="236"/>
        <v>0</v>
      </c>
      <c r="T922" s="4">
        <f t="shared" si="237"/>
        <v>0</v>
      </c>
      <c r="U922" s="4">
        <f t="shared" si="238"/>
        <v>0</v>
      </c>
      <c r="V922" s="4">
        <f t="shared" si="239"/>
        <v>0</v>
      </c>
      <c r="W922" s="4">
        <f t="shared" si="240"/>
        <v>0</v>
      </c>
      <c r="X922" s="4">
        <f t="shared" si="241"/>
        <v>0</v>
      </c>
    </row>
    <row r="923" spans="1:24">
      <c r="A923" s="13">
        <v>6</v>
      </c>
      <c r="B923" s="2">
        <v>310004569</v>
      </c>
      <c r="C923" s="1" t="s">
        <v>1124</v>
      </c>
      <c r="D923" s="1" t="s">
        <v>115</v>
      </c>
      <c r="E923" s="1">
        <f>_xlfn.IFNA(VLOOKUP($B923,'FST OMT'!$C:$Y,$A923,0),0)</f>
        <v>0</v>
      </c>
      <c r="F923" s="1">
        <f>_xlfn.IFNA(VLOOKUP($B923,'FST CV'!$C:$Y,$A923,0),0)</f>
        <v>0</v>
      </c>
      <c r="G923" s="1">
        <f>_xlfn.IFNA(VLOOKUP($B923,'FST TT'!$C:$Y,$A923,0),0)</f>
        <v>0</v>
      </c>
      <c r="I923" s="4">
        <f>_xlfn.IFNA(VLOOKUP($B923,'FST OMT'!$C:$X,15,0),0)</f>
        <v>0</v>
      </c>
      <c r="J923" s="4">
        <f>_xlfn.IFNA(VLOOKUP($B923,'FST CV'!$C:$X,15,0),0)</f>
        <v>0</v>
      </c>
      <c r="K923" s="4">
        <f>_xlfn.IFNA(VLOOKUP($B923,'FST TT'!$C:$X,15,0),0)</f>
        <v>0</v>
      </c>
      <c r="N923" s="34">
        <f>VLOOKUP(B923,Master_Item!B:I,8,0)</f>
        <v>8.4</v>
      </c>
      <c r="O923" s="4">
        <f t="shared" si="232"/>
        <v>0</v>
      </c>
      <c r="P923" s="4">
        <f t="shared" si="233"/>
        <v>0</v>
      </c>
      <c r="Q923" s="4">
        <f t="shared" si="234"/>
        <v>0</v>
      </c>
      <c r="R923" s="4">
        <f t="shared" si="235"/>
        <v>0</v>
      </c>
      <c r="S923" s="4">
        <f t="shared" si="236"/>
        <v>0</v>
      </c>
      <c r="T923" s="4">
        <f t="shared" si="237"/>
        <v>0</v>
      </c>
      <c r="U923" s="4">
        <f t="shared" si="238"/>
        <v>0</v>
      </c>
      <c r="V923" s="4">
        <f t="shared" si="239"/>
        <v>0</v>
      </c>
      <c r="W923" s="4">
        <f t="shared" si="240"/>
        <v>0</v>
      </c>
      <c r="X923" s="4">
        <f t="shared" si="241"/>
        <v>0</v>
      </c>
    </row>
    <row r="924" spans="1:24">
      <c r="A924" s="13">
        <v>7</v>
      </c>
      <c r="B924" s="2">
        <v>310004569</v>
      </c>
      <c r="C924" s="1" t="s">
        <v>1124</v>
      </c>
      <c r="D924" s="1" t="s">
        <v>116</v>
      </c>
      <c r="E924" s="1">
        <f>_xlfn.IFNA(VLOOKUP($B924,'FST OMT'!$C:$Y,$A924,0),0)</f>
        <v>0</v>
      </c>
      <c r="F924" s="1">
        <f>_xlfn.IFNA(VLOOKUP($B924,'FST CV'!$C:$Y,$A924,0),0)</f>
        <v>0</v>
      </c>
      <c r="G924" s="1">
        <f>_xlfn.IFNA(VLOOKUP($B924,'FST TT'!$C:$Y,$A924,0),0)</f>
        <v>0</v>
      </c>
      <c r="I924" s="4">
        <f>_xlfn.IFNA(VLOOKUP($B924,'FST OMT'!$C:$X,16,0),0)</f>
        <v>0</v>
      </c>
      <c r="J924" s="4">
        <f>_xlfn.IFNA(VLOOKUP($B924,'FST CV'!$C:$X,16,0),0)</f>
        <v>0</v>
      </c>
      <c r="K924" s="4">
        <f>_xlfn.IFNA(VLOOKUP($B924,'FST TT'!$C:$X,16,0),0)</f>
        <v>0</v>
      </c>
      <c r="N924" s="34">
        <f>VLOOKUP(B924,Master_Item!B:I,8,0)</f>
        <v>8.4</v>
      </c>
      <c r="O924" s="4">
        <f t="shared" si="232"/>
        <v>0</v>
      </c>
      <c r="P924" s="4">
        <f t="shared" si="233"/>
        <v>0</v>
      </c>
      <c r="Q924" s="4">
        <f t="shared" si="234"/>
        <v>0</v>
      </c>
      <c r="R924" s="4">
        <f t="shared" si="235"/>
        <v>0</v>
      </c>
      <c r="S924" s="4">
        <f t="shared" si="236"/>
        <v>0</v>
      </c>
      <c r="T924" s="4">
        <f t="shared" si="237"/>
        <v>0</v>
      </c>
      <c r="U924" s="4">
        <f t="shared" si="238"/>
        <v>0</v>
      </c>
      <c r="V924" s="4">
        <f t="shared" si="239"/>
        <v>0</v>
      </c>
      <c r="W924" s="4">
        <f t="shared" si="240"/>
        <v>0</v>
      </c>
      <c r="X924" s="4">
        <f t="shared" si="241"/>
        <v>0</v>
      </c>
    </row>
    <row r="925" spans="1:24">
      <c r="A925" s="13">
        <v>8</v>
      </c>
      <c r="B925" s="2">
        <v>310004569</v>
      </c>
      <c r="C925" s="1" t="s">
        <v>1124</v>
      </c>
      <c r="D925" s="1" t="s">
        <v>117</v>
      </c>
      <c r="E925" s="1">
        <f>_xlfn.IFNA(VLOOKUP($B925,'FST OMT'!$C:$Y,$A925,0),0)</f>
        <v>0</v>
      </c>
      <c r="F925" s="1">
        <f>_xlfn.IFNA(VLOOKUP($B925,'FST CV'!$C:$Y,$A925,0),0)</f>
        <v>0</v>
      </c>
      <c r="G925" s="1">
        <f>_xlfn.IFNA(VLOOKUP($B925,'FST TT'!$C:$Y,$A925,0),0)</f>
        <v>0</v>
      </c>
      <c r="I925" s="4">
        <f>_xlfn.IFNA(VLOOKUP($B925,'FST OMT'!$C:$X,17,0),0)</f>
        <v>0</v>
      </c>
      <c r="J925" s="4">
        <f>_xlfn.IFNA(VLOOKUP($B925,'FST CV'!$C:$X,17,0),0)</f>
        <v>0</v>
      </c>
      <c r="K925" s="4">
        <f>_xlfn.IFNA(VLOOKUP($B925,'FST TT'!$C:$X,17,0),0)</f>
        <v>0</v>
      </c>
      <c r="N925" s="34">
        <f>VLOOKUP(B925,Master_Item!B:I,8,0)</f>
        <v>8.4</v>
      </c>
      <c r="O925" s="4">
        <f t="shared" si="232"/>
        <v>0</v>
      </c>
      <c r="P925" s="4">
        <f t="shared" si="233"/>
        <v>0</v>
      </c>
      <c r="Q925" s="4">
        <f t="shared" si="234"/>
        <v>0</v>
      </c>
      <c r="R925" s="4">
        <f t="shared" si="235"/>
        <v>0</v>
      </c>
      <c r="S925" s="4">
        <f t="shared" si="236"/>
        <v>0</v>
      </c>
      <c r="T925" s="4">
        <f t="shared" si="237"/>
        <v>0</v>
      </c>
      <c r="U925" s="4">
        <f t="shared" si="238"/>
        <v>0</v>
      </c>
      <c r="V925" s="4">
        <f t="shared" si="239"/>
        <v>0</v>
      </c>
      <c r="W925" s="4">
        <f t="shared" si="240"/>
        <v>0</v>
      </c>
      <c r="X925" s="4">
        <f t="shared" si="241"/>
        <v>0</v>
      </c>
    </row>
    <row r="926" spans="1:24">
      <c r="A926" s="13">
        <v>9</v>
      </c>
      <c r="B926" s="2">
        <v>310004569</v>
      </c>
      <c r="C926" s="1" t="s">
        <v>1124</v>
      </c>
      <c r="D926" s="1" t="s">
        <v>118</v>
      </c>
      <c r="E926" s="1">
        <f>_xlfn.IFNA(VLOOKUP($B926,'FST OMT'!$C:$Y,$A926,0),0)</f>
        <v>0</v>
      </c>
      <c r="F926" s="1">
        <f>_xlfn.IFNA(VLOOKUP($B926,'FST CV'!$C:$Y,$A926,0),0)</f>
        <v>0</v>
      </c>
      <c r="G926" s="1">
        <f>_xlfn.IFNA(VLOOKUP($B926,'FST TT'!$C:$Y,$A926,0),0)</f>
        <v>0</v>
      </c>
      <c r="I926" s="4">
        <f>_xlfn.IFNA(VLOOKUP($B926,'FST OMT'!$C:$X,18,0),0)</f>
        <v>0</v>
      </c>
      <c r="J926" s="4">
        <f>_xlfn.IFNA(VLOOKUP($B926,'FST CV'!$C:$X,18,0),0)</f>
        <v>0</v>
      </c>
      <c r="K926" s="4">
        <f>_xlfn.IFNA(VLOOKUP($B926,'FST TT'!$C:$X,18,0),0)</f>
        <v>0</v>
      </c>
      <c r="N926" s="34">
        <f>VLOOKUP(B926,Master_Item!B:I,8,0)</f>
        <v>8.4</v>
      </c>
      <c r="O926" s="4">
        <f t="shared" si="232"/>
        <v>0</v>
      </c>
      <c r="P926" s="4">
        <f t="shared" si="233"/>
        <v>0</v>
      </c>
      <c r="Q926" s="4">
        <f t="shared" si="234"/>
        <v>0</v>
      </c>
      <c r="R926" s="4">
        <f t="shared" si="235"/>
        <v>0</v>
      </c>
      <c r="S926" s="4">
        <f t="shared" si="236"/>
        <v>0</v>
      </c>
      <c r="T926" s="4">
        <f t="shared" si="237"/>
        <v>0</v>
      </c>
      <c r="U926" s="4">
        <f t="shared" si="238"/>
        <v>0</v>
      </c>
      <c r="V926" s="4">
        <f t="shared" si="239"/>
        <v>0</v>
      </c>
      <c r="W926" s="4">
        <f t="shared" si="240"/>
        <v>0</v>
      </c>
      <c r="X926" s="4">
        <f t="shared" si="241"/>
        <v>0</v>
      </c>
    </row>
    <row r="927" spans="1:24">
      <c r="A927" s="13">
        <v>10</v>
      </c>
      <c r="B927" s="2">
        <v>310004569</v>
      </c>
      <c r="C927" s="1" t="s">
        <v>1124</v>
      </c>
      <c r="D927" s="1" t="s">
        <v>119</v>
      </c>
      <c r="E927" s="1">
        <f>_xlfn.IFNA(VLOOKUP($B927,'FST OMT'!$C:$Y,$A927,0),0)</f>
        <v>0</v>
      </c>
      <c r="F927" s="1">
        <f>_xlfn.IFNA(VLOOKUP($B927,'FST CV'!$C:$Y,$A927,0),0)</f>
        <v>0</v>
      </c>
      <c r="G927" s="1">
        <f>_xlfn.IFNA(VLOOKUP($B927,'FST TT'!$C:$Y,$A927,0),0)</f>
        <v>0</v>
      </c>
      <c r="I927" s="4">
        <f>_xlfn.IFNA(VLOOKUP($B927,'FST OMT'!$C:$X,19,0),0)</f>
        <v>0</v>
      </c>
      <c r="J927" s="4">
        <f>_xlfn.IFNA(VLOOKUP($B927,'FST CV'!$C:$X,19,0),0)</f>
        <v>0</v>
      </c>
      <c r="K927" s="4">
        <f>_xlfn.IFNA(VLOOKUP($B927,'FST TT'!$C:$X,19,0),0)</f>
        <v>0</v>
      </c>
      <c r="N927" s="34">
        <f>VLOOKUP(B927,Master_Item!B:I,8,0)</f>
        <v>8.4</v>
      </c>
      <c r="O927" s="4">
        <f t="shared" si="232"/>
        <v>0</v>
      </c>
      <c r="P927" s="4">
        <f t="shared" si="233"/>
        <v>0</v>
      </c>
      <c r="Q927" s="4">
        <f t="shared" si="234"/>
        <v>0</v>
      </c>
      <c r="R927" s="4">
        <f t="shared" si="235"/>
        <v>0</v>
      </c>
      <c r="S927" s="4">
        <f t="shared" si="236"/>
        <v>0</v>
      </c>
      <c r="T927" s="4">
        <f t="shared" si="237"/>
        <v>0</v>
      </c>
      <c r="U927" s="4">
        <f t="shared" si="238"/>
        <v>0</v>
      </c>
      <c r="V927" s="4">
        <f t="shared" si="239"/>
        <v>0</v>
      </c>
      <c r="W927" s="4">
        <f t="shared" si="240"/>
        <v>0</v>
      </c>
      <c r="X927" s="4">
        <f t="shared" si="241"/>
        <v>0</v>
      </c>
    </row>
    <row r="928" spans="1:24">
      <c r="A928" s="13">
        <v>11</v>
      </c>
      <c r="B928" s="2">
        <v>310004569</v>
      </c>
      <c r="C928" s="1" t="s">
        <v>1124</v>
      </c>
      <c r="D928" s="1" t="s">
        <v>120</v>
      </c>
      <c r="E928" s="1">
        <f>_xlfn.IFNA(VLOOKUP($B928,'FST OMT'!$C:$Y,$A928,0),0)</f>
        <v>0</v>
      </c>
      <c r="F928" s="1">
        <f>_xlfn.IFNA(VLOOKUP($B928,'FST CV'!$C:$Y,$A928,0),0)</f>
        <v>0</v>
      </c>
      <c r="G928" s="1">
        <f>_xlfn.IFNA(VLOOKUP($B928,'FST TT'!$C:$Y,$A928,0),0)</f>
        <v>0</v>
      </c>
      <c r="I928" s="4">
        <f>_xlfn.IFNA(VLOOKUP($B928,'FST OMT'!$C:$X,20,0),0)</f>
        <v>0</v>
      </c>
      <c r="J928" s="4">
        <f>_xlfn.IFNA(VLOOKUP($B928,'FST CV'!$C:$X,20,0),0)</f>
        <v>0</v>
      </c>
      <c r="K928" s="4">
        <f>_xlfn.IFNA(VLOOKUP($B928,'FST TT'!$C:$X,20,0),0)</f>
        <v>0</v>
      </c>
      <c r="N928" s="34">
        <f>VLOOKUP(B928,Master_Item!B:I,8,0)</f>
        <v>8.4</v>
      </c>
      <c r="O928" s="4">
        <f t="shared" si="232"/>
        <v>0</v>
      </c>
      <c r="P928" s="4">
        <f t="shared" si="233"/>
        <v>0</v>
      </c>
      <c r="Q928" s="4">
        <f t="shared" si="234"/>
        <v>0</v>
      </c>
      <c r="R928" s="4">
        <f t="shared" si="235"/>
        <v>0</v>
      </c>
      <c r="S928" s="4">
        <f t="shared" si="236"/>
        <v>0</v>
      </c>
      <c r="T928" s="4">
        <f t="shared" si="237"/>
        <v>0</v>
      </c>
      <c r="U928" s="4">
        <f t="shared" si="238"/>
        <v>0</v>
      </c>
      <c r="V928" s="4">
        <f t="shared" si="239"/>
        <v>0</v>
      </c>
      <c r="W928" s="4">
        <f t="shared" si="240"/>
        <v>0</v>
      </c>
      <c r="X928" s="4">
        <f t="shared" si="241"/>
        <v>0</v>
      </c>
    </row>
    <row r="929" spans="1:24">
      <c r="A929" s="13">
        <v>12</v>
      </c>
      <c r="B929" s="2">
        <v>310004569</v>
      </c>
      <c r="C929" s="1" t="s">
        <v>1124</v>
      </c>
      <c r="D929" s="1" t="s">
        <v>121</v>
      </c>
      <c r="E929" s="1">
        <f>_xlfn.IFNA(VLOOKUP($B929,'FST OMT'!$C:$Y,$A929,0),0)</f>
        <v>0</v>
      </c>
      <c r="F929" s="1">
        <f>_xlfn.IFNA(VLOOKUP($B929,'FST CV'!$C:$Y,$A929,0),0)</f>
        <v>0</v>
      </c>
      <c r="G929" s="1">
        <f>_xlfn.IFNA(VLOOKUP($B929,'FST TT'!$C:$Y,$A929,0),0)</f>
        <v>0</v>
      </c>
      <c r="I929" s="4">
        <f>_xlfn.IFNA(VLOOKUP($B929,'FST OMT'!$C:$X,21,0),0)</f>
        <v>0</v>
      </c>
      <c r="J929" s="4">
        <f>_xlfn.IFNA(VLOOKUP($B929,'FST CV'!$C:$X,21,0),0)</f>
        <v>0</v>
      </c>
      <c r="K929" s="4">
        <f>_xlfn.IFNA(VLOOKUP($B929,'FST TT'!$C:$X,21,0),0)</f>
        <v>0</v>
      </c>
      <c r="N929" s="34">
        <f>VLOOKUP(B929,Master_Item!B:I,8,0)</f>
        <v>8.4</v>
      </c>
      <c r="O929" s="4">
        <f t="shared" si="232"/>
        <v>0</v>
      </c>
      <c r="P929" s="4">
        <f t="shared" si="233"/>
        <v>0</v>
      </c>
      <c r="Q929" s="4">
        <f t="shared" si="234"/>
        <v>0</v>
      </c>
      <c r="R929" s="4">
        <f t="shared" si="235"/>
        <v>0</v>
      </c>
      <c r="S929" s="4">
        <f t="shared" si="236"/>
        <v>0</v>
      </c>
      <c r="T929" s="4">
        <f t="shared" si="237"/>
        <v>0</v>
      </c>
      <c r="U929" s="4">
        <f t="shared" si="238"/>
        <v>0</v>
      </c>
      <c r="V929" s="4">
        <f t="shared" si="239"/>
        <v>0</v>
      </c>
      <c r="W929" s="4">
        <f t="shared" si="240"/>
        <v>0</v>
      </c>
      <c r="X929" s="4">
        <f t="shared" si="241"/>
        <v>0</v>
      </c>
    </row>
    <row r="930" spans="1:24">
      <c r="A930" s="13">
        <v>13</v>
      </c>
      <c r="B930" s="2">
        <v>310004569</v>
      </c>
      <c r="C930" s="1" t="s">
        <v>1124</v>
      </c>
      <c r="D930" s="1" t="s">
        <v>122</v>
      </c>
      <c r="E930" s="1">
        <f>_xlfn.IFNA(VLOOKUP($B930,'FST OMT'!$C:$Y,$A930,0),0)</f>
        <v>0</v>
      </c>
      <c r="F930" s="1">
        <f>_xlfn.IFNA(VLOOKUP($B930,'FST CV'!$C:$Y,$A930,0),0)</f>
        <v>0</v>
      </c>
      <c r="G930" s="1">
        <f>_xlfn.IFNA(VLOOKUP($B930,'FST TT'!$C:$Y,$A930,0),0)</f>
        <v>0</v>
      </c>
      <c r="I930" s="4">
        <f>_xlfn.IFNA(VLOOKUP($B930,'FST OMT'!$C:$X,22,0),0)</f>
        <v>0</v>
      </c>
      <c r="J930" s="4">
        <f>_xlfn.IFNA(VLOOKUP($B930,'FST CV'!$C:$X,22,0),0)</f>
        <v>0</v>
      </c>
      <c r="K930" s="4">
        <f>_xlfn.IFNA(VLOOKUP($B930,'FST TT'!$C:$X,22,0),0)</f>
        <v>0</v>
      </c>
      <c r="N930" s="34">
        <f>VLOOKUP(B930,Master_Item!B:I,8,0)</f>
        <v>8.4</v>
      </c>
      <c r="O930" s="4">
        <f t="shared" si="232"/>
        <v>0</v>
      </c>
      <c r="P930" s="4">
        <f t="shared" si="233"/>
        <v>0</v>
      </c>
      <c r="Q930" s="4">
        <f t="shared" si="234"/>
        <v>0</v>
      </c>
      <c r="R930" s="4">
        <f t="shared" si="235"/>
        <v>0</v>
      </c>
      <c r="S930" s="4">
        <f t="shared" si="236"/>
        <v>0</v>
      </c>
      <c r="T930" s="4">
        <f t="shared" si="237"/>
        <v>0</v>
      </c>
      <c r="U930" s="4">
        <f t="shared" si="238"/>
        <v>0</v>
      </c>
      <c r="V930" s="4">
        <f t="shared" si="239"/>
        <v>0</v>
      </c>
      <c r="W930" s="4">
        <f t="shared" si="240"/>
        <v>0</v>
      </c>
      <c r="X930" s="4">
        <f t="shared" si="241"/>
        <v>0</v>
      </c>
    </row>
    <row r="931" spans="1:24">
      <c r="A931" s="13">
        <v>11</v>
      </c>
      <c r="B931" s="2">
        <v>310004569</v>
      </c>
      <c r="C931" s="1" t="s">
        <v>1124</v>
      </c>
      <c r="D931" s="1" t="s">
        <v>123</v>
      </c>
      <c r="H931" s="4">
        <f>_xlfn.IFNA(VLOOKUP(B931,'FST MT'!A:M,$A931,0),0)</f>
        <v>0</v>
      </c>
      <c r="L931" s="4">
        <f>_xlfn.IFNA(VLOOKUP(B931,'FST MT'!C:BP,66,0),0)</f>
        <v>0</v>
      </c>
      <c r="N931" s="34">
        <f>VLOOKUP(B931,Master_Item!B:I,8,0)</f>
        <v>8.4</v>
      </c>
      <c r="O931" s="4">
        <f t="shared" si="232"/>
        <v>0</v>
      </c>
      <c r="P931" s="4">
        <f t="shared" si="233"/>
        <v>0</v>
      </c>
      <c r="Q931" s="4">
        <f t="shared" si="234"/>
        <v>0</v>
      </c>
      <c r="R931" s="4">
        <f t="shared" si="235"/>
        <v>0</v>
      </c>
      <c r="S931" s="4">
        <f t="shared" si="236"/>
        <v>0</v>
      </c>
      <c r="T931" s="4">
        <f t="shared" si="237"/>
        <v>0</v>
      </c>
      <c r="U931" s="4">
        <f t="shared" si="238"/>
        <v>0</v>
      </c>
      <c r="V931" s="4">
        <f t="shared" si="239"/>
        <v>0</v>
      </c>
      <c r="W931" s="4">
        <f t="shared" si="240"/>
        <v>0</v>
      </c>
      <c r="X931" s="4">
        <f t="shared" si="241"/>
        <v>0</v>
      </c>
    </row>
  </sheetData>
  <autoFilter ref="A4:X877" xr:uid="{374CDD08-5F8F-4CC7-A6F4-935B8CA205A1}"/>
  <mergeCells count="2">
    <mergeCell ref="M1:M3"/>
    <mergeCell ref="Y1:Y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76A16-FFE9-4481-8A94-FBA986FCFB5C}">
  <dimension ref="D4:P15"/>
  <sheetViews>
    <sheetView zoomScale="85" zoomScaleNormal="85" workbookViewId="0">
      <selection activeCell="L16" sqref="L16"/>
    </sheetView>
  </sheetViews>
  <sheetFormatPr defaultRowHeight="15"/>
  <cols>
    <col min="4" max="4" width="13.85546875" bestFit="1" customWidth="1"/>
    <col min="5" max="6" width="11.28515625" customWidth="1"/>
    <col min="7" max="7" width="11.28515625" hidden="1" customWidth="1"/>
    <col min="8" max="14" width="11.28515625" customWidth="1"/>
    <col min="15" max="15" width="13.7109375" customWidth="1"/>
    <col min="16" max="16" width="11.7109375" bestFit="1" customWidth="1"/>
  </cols>
  <sheetData>
    <row r="4" spans="4:16" ht="15.75" thickBot="1"/>
    <row r="5" spans="4:16" ht="24" customHeight="1" thickBot="1">
      <c r="D5" s="279"/>
      <c r="E5" s="280" t="s">
        <v>1087</v>
      </c>
      <c r="F5" s="280" t="s">
        <v>1088</v>
      </c>
      <c r="G5" s="280" t="s">
        <v>1089</v>
      </c>
      <c r="H5" s="280" t="s">
        <v>1089</v>
      </c>
      <c r="I5" s="280" t="s">
        <v>1090</v>
      </c>
      <c r="J5" s="280" t="s">
        <v>1091</v>
      </c>
      <c r="K5" s="280" t="s">
        <v>1094</v>
      </c>
      <c r="L5" s="280" t="s">
        <v>1097</v>
      </c>
      <c r="M5" s="280" t="s">
        <v>1098</v>
      </c>
      <c r="N5" s="280" t="s">
        <v>1100</v>
      </c>
      <c r="O5" s="278" t="s">
        <v>1084</v>
      </c>
      <c r="P5" s="270"/>
    </row>
    <row r="6" spans="4:16" ht="15.75" thickBot="1">
      <c r="D6" s="274" t="s">
        <v>230</v>
      </c>
      <c r="E6" s="272">
        <v>1193164.5483193274</v>
      </c>
      <c r="F6" s="272"/>
      <c r="G6" s="272"/>
      <c r="H6" s="272"/>
      <c r="I6" s="272"/>
      <c r="J6" s="272"/>
      <c r="K6" s="272"/>
      <c r="L6" s="272"/>
      <c r="M6" s="272"/>
      <c r="N6" s="272"/>
      <c r="O6" s="273">
        <f>N6-M6</f>
        <v>0</v>
      </c>
      <c r="P6" s="287"/>
    </row>
    <row r="7" spans="4:16" ht="15.75" thickBot="1">
      <c r="D7" s="274" t="s">
        <v>231</v>
      </c>
      <c r="E7" s="271">
        <v>753795.83713818854</v>
      </c>
      <c r="F7" s="271"/>
      <c r="G7" s="271"/>
      <c r="H7" s="271"/>
      <c r="I7" s="271"/>
      <c r="J7" s="271"/>
      <c r="K7" s="271"/>
      <c r="L7" s="271"/>
      <c r="M7" s="271"/>
      <c r="N7" s="271"/>
      <c r="O7" s="273">
        <f>N7-M7</f>
        <v>0</v>
      </c>
      <c r="P7" s="287"/>
    </row>
    <row r="8" spans="4:16" ht="15.75" thickBot="1">
      <c r="D8" s="275" t="s">
        <v>129</v>
      </c>
      <c r="E8" s="276">
        <f t="shared" ref="E8:O8" si="0">SUM(E6:E7)</f>
        <v>1946960.3854575159</v>
      </c>
      <c r="F8" s="276">
        <f t="shared" ref="F8:G8" si="1">SUM(F6:F7)</f>
        <v>0</v>
      </c>
      <c r="G8" s="276">
        <f t="shared" si="1"/>
        <v>0</v>
      </c>
      <c r="H8" s="276">
        <f t="shared" ref="H8:I8" si="2">SUM(H6:H7)</f>
        <v>0</v>
      </c>
      <c r="I8" s="276">
        <f t="shared" si="2"/>
        <v>0</v>
      </c>
      <c r="J8" s="276">
        <f t="shared" ref="J8:K8" si="3">SUM(J6:J7)</f>
        <v>0</v>
      </c>
      <c r="K8" s="276">
        <f t="shared" si="3"/>
        <v>0</v>
      </c>
      <c r="L8" s="276">
        <f t="shared" ref="L8:M8" si="4">SUM(L6:L7)</f>
        <v>0</v>
      </c>
      <c r="M8" s="276">
        <f t="shared" si="4"/>
        <v>0</v>
      </c>
      <c r="N8" s="276">
        <f t="shared" ref="N8" si="5">SUM(N6:N7)</f>
        <v>0</v>
      </c>
      <c r="O8" s="277">
        <f t="shared" si="0"/>
        <v>0</v>
      </c>
      <c r="P8" s="270"/>
    </row>
    <row r="9" spans="4:16">
      <c r="D9" s="270"/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</row>
    <row r="10" spans="4:16">
      <c r="M10">
        <v>1414760.2515873001</v>
      </c>
      <c r="N10" s="10">
        <v>1432613.2515873015</v>
      </c>
    </row>
    <row r="12" spans="4:16"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</row>
    <row r="13" spans="4:16">
      <c r="E13" s="80"/>
      <c r="F13" s="80"/>
      <c r="G13" s="80"/>
      <c r="H13" s="80"/>
      <c r="I13" s="80"/>
      <c r="J13" s="80"/>
      <c r="K13" s="80"/>
      <c r="L13" s="80"/>
      <c r="M13" s="80"/>
      <c r="N13" s="80"/>
    </row>
    <row r="14" spans="4:16">
      <c r="E14" s="286"/>
    </row>
    <row r="15" spans="4:16">
      <c r="E15" s="286"/>
    </row>
  </sheetData>
  <conditionalFormatting sqref="O6:O7">
    <cfRule type="iconSet" priority="1">
      <iconSet iconSet="3Arrows">
        <cfvo type="percent" val="0"/>
        <cfvo type="num" val="0"/>
        <cfvo type="num" val="0" gte="0"/>
      </iconSet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0971-4915-45B3-8D81-99C6F70B3038}">
  <sheetPr>
    <tabColor theme="4" tint="-0.499984740745262"/>
  </sheetPr>
  <dimension ref="A1:T93"/>
  <sheetViews>
    <sheetView showGridLines="0" zoomScaleNormal="100" workbookViewId="0"/>
  </sheetViews>
  <sheetFormatPr defaultRowHeight="15"/>
  <cols>
    <col min="1" max="1" width="14.5703125" bestFit="1" customWidth="1"/>
    <col min="2" max="2" width="12.5703125" bestFit="1" customWidth="1"/>
    <col min="3" max="3" width="6.85546875" bestFit="1" customWidth="1"/>
    <col min="4" max="6" width="17.28515625" style="1" bestFit="1" customWidth="1"/>
    <col min="7" max="7" width="6.85546875" style="1" customWidth="1"/>
    <col min="8" max="9" width="14.28515625" customWidth="1"/>
    <col min="10" max="10" width="6.85546875" bestFit="1" customWidth="1"/>
    <col min="11" max="13" width="17.7109375" bestFit="1" customWidth="1"/>
    <col min="14" max="14" width="5.28515625" customWidth="1"/>
    <col min="15" max="16" width="13.85546875" customWidth="1"/>
    <col min="17" max="17" width="6.85546875" bestFit="1" customWidth="1"/>
    <col min="18" max="19" width="17.42578125" bestFit="1" customWidth="1"/>
    <col min="20" max="20" width="17.28515625" bestFit="1" customWidth="1"/>
  </cols>
  <sheetData>
    <row r="1" spans="1:20">
      <c r="A1" s="115" t="s">
        <v>1113</v>
      </c>
      <c r="B1" s="1"/>
      <c r="C1" s="1"/>
      <c r="D1" s="4"/>
      <c r="E1" s="4"/>
      <c r="F1" s="4"/>
      <c r="G1" s="4"/>
      <c r="H1" s="116" t="s">
        <v>1114</v>
      </c>
      <c r="I1" s="1"/>
      <c r="J1" s="1"/>
      <c r="K1" s="4"/>
      <c r="L1" s="4"/>
      <c r="M1" s="4"/>
      <c r="N1" s="1"/>
      <c r="O1" s="117" t="s">
        <v>1115</v>
      </c>
      <c r="Q1" s="1"/>
      <c r="R1" s="1"/>
      <c r="S1" s="1"/>
    </row>
    <row r="2" spans="1:20">
      <c r="K2" s="1"/>
      <c r="L2" s="1"/>
      <c r="R2" s="1"/>
      <c r="S2" s="1"/>
    </row>
    <row r="3" spans="1:20">
      <c r="A3" s="1"/>
      <c r="B3" s="1"/>
      <c r="C3" s="1"/>
      <c r="D3" s="16" t="s">
        <v>125</v>
      </c>
      <c r="G3"/>
      <c r="H3" s="1"/>
      <c r="I3" s="1"/>
      <c r="J3" s="1"/>
      <c r="K3" s="16" t="s">
        <v>125</v>
      </c>
      <c r="L3" s="1"/>
      <c r="M3" s="1"/>
      <c r="O3" s="1"/>
      <c r="P3" s="1"/>
      <c r="Q3" s="1"/>
      <c r="R3" s="16" t="s">
        <v>125</v>
      </c>
      <c r="S3" s="1"/>
      <c r="T3" s="1"/>
    </row>
    <row r="4" spans="1:20">
      <c r="A4" s="16" t="s">
        <v>124</v>
      </c>
      <c r="B4" s="16" t="s">
        <v>126</v>
      </c>
      <c r="C4" s="16" t="s">
        <v>14</v>
      </c>
      <c r="D4" s="1" t="s">
        <v>1332</v>
      </c>
      <c r="E4" s="1" t="s">
        <v>1333</v>
      </c>
      <c r="F4" s="1" t="s">
        <v>1334</v>
      </c>
      <c r="G4"/>
      <c r="H4" s="16" t="s">
        <v>124</v>
      </c>
      <c r="I4" s="16" t="s">
        <v>126</v>
      </c>
      <c r="J4" s="16" t="s">
        <v>14</v>
      </c>
      <c r="K4" s="1" t="s">
        <v>1335</v>
      </c>
      <c r="L4" s="1" t="s">
        <v>1336</v>
      </c>
      <c r="M4" s="1" t="s">
        <v>1337</v>
      </c>
      <c r="O4" s="16" t="s">
        <v>124</v>
      </c>
      <c r="P4" s="16" t="s">
        <v>126</v>
      </c>
      <c r="Q4" s="16" t="s">
        <v>14</v>
      </c>
      <c r="R4" s="1" t="s">
        <v>1338</v>
      </c>
      <c r="S4" s="1" t="s">
        <v>1339</v>
      </c>
      <c r="T4" s="1" t="s">
        <v>1340</v>
      </c>
    </row>
    <row r="5" spans="1:20">
      <c r="A5" s="1" t="s">
        <v>148</v>
      </c>
      <c r="B5" s="1" t="s">
        <v>115</v>
      </c>
      <c r="C5" s="1"/>
      <c r="D5" s="6">
        <v>35259.605985731352</v>
      </c>
      <c r="E5" s="6">
        <v>318310.5643575284</v>
      </c>
      <c r="F5" s="6">
        <v>504.19601540865381</v>
      </c>
      <c r="G5"/>
      <c r="H5" s="6" t="s">
        <v>148</v>
      </c>
      <c r="I5" s="6" t="s">
        <v>115</v>
      </c>
      <c r="J5" s="1"/>
      <c r="K5" s="6">
        <v>33455.638673788148</v>
      </c>
      <c r="L5" s="6">
        <v>295156.91317346087</v>
      </c>
      <c r="M5" s="6">
        <v>466.01193090426142</v>
      </c>
      <c r="N5" s="10"/>
      <c r="O5" s="6" t="s">
        <v>148</v>
      </c>
      <c r="P5" s="6" t="s">
        <v>115</v>
      </c>
      <c r="Q5" s="1"/>
      <c r="R5" s="6">
        <v>34318.059999779616</v>
      </c>
      <c r="S5" s="6">
        <v>304021.67972529627</v>
      </c>
      <c r="T5" s="6">
        <v>482.45011764780236</v>
      </c>
    </row>
    <row r="6" spans="1:20">
      <c r="A6" s="1"/>
      <c r="B6" s="1" t="s">
        <v>116</v>
      </c>
      <c r="C6" s="1"/>
      <c r="D6" s="6">
        <v>98277.936127008681</v>
      </c>
      <c r="E6" s="6">
        <v>846378.56658844813</v>
      </c>
      <c r="F6" s="6">
        <v>1333.4379432797537</v>
      </c>
      <c r="G6"/>
      <c r="H6" s="6"/>
      <c r="I6" s="6" t="s">
        <v>116</v>
      </c>
      <c r="J6" s="1"/>
      <c r="K6" s="6">
        <v>107406.75660744152</v>
      </c>
      <c r="L6" s="6">
        <v>899624.454591744</v>
      </c>
      <c r="M6" s="6">
        <v>1410.3708273738816</v>
      </c>
      <c r="N6" s="10"/>
      <c r="O6" s="6"/>
      <c r="P6" s="6" t="s">
        <v>116</v>
      </c>
      <c r="Q6" s="1"/>
      <c r="R6" s="6">
        <v>117147.1610828429</v>
      </c>
      <c r="S6" s="6">
        <v>982577.92530037917</v>
      </c>
      <c r="T6" s="6">
        <v>1548.2954693203155</v>
      </c>
    </row>
    <row r="7" spans="1:20">
      <c r="A7" s="1"/>
      <c r="B7" s="1" t="s">
        <v>128</v>
      </c>
      <c r="C7" s="1"/>
      <c r="D7" s="6">
        <v>41406.89263271926</v>
      </c>
      <c r="E7" s="6">
        <v>341630.30392689758</v>
      </c>
      <c r="F7" s="6">
        <v>532.86748208903282</v>
      </c>
      <c r="G7"/>
      <c r="H7" s="6"/>
      <c r="I7" s="6" t="s">
        <v>128</v>
      </c>
      <c r="J7" s="1"/>
      <c r="K7" s="6">
        <v>37980.86255674628</v>
      </c>
      <c r="L7" s="6">
        <v>311631.63224877999</v>
      </c>
      <c r="M7" s="6">
        <v>482.83364352149323</v>
      </c>
      <c r="N7" s="10"/>
      <c r="O7" s="6"/>
      <c r="P7" s="6" t="s">
        <v>128</v>
      </c>
      <c r="Q7" s="1"/>
      <c r="R7" s="6">
        <v>39720.728549450432</v>
      </c>
      <c r="S7" s="6">
        <v>326856.52805907233</v>
      </c>
      <c r="T7" s="6">
        <v>510.51973266324484</v>
      </c>
    </row>
    <row r="8" spans="1:20">
      <c r="A8" s="1"/>
      <c r="B8" s="1" t="s">
        <v>121</v>
      </c>
      <c r="C8" s="1"/>
      <c r="D8" s="6">
        <v>86738.327455221035</v>
      </c>
      <c r="E8" s="6">
        <v>746905.94810956495</v>
      </c>
      <c r="F8" s="6">
        <v>1180.9229877995449</v>
      </c>
      <c r="G8"/>
      <c r="H8" s="6"/>
      <c r="I8" s="6" t="s">
        <v>121</v>
      </c>
      <c r="J8" s="1"/>
      <c r="K8" s="6">
        <v>85212.06237854276</v>
      </c>
      <c r="L8" s="6">
        <v>723123.53556089301</v>
      </c>
      <c r="M8" s="6">
        <v>1143.6028319807531</v>
      </c>
      <c r="N8" s="10"/>
      <c r="O8" s="6"/>
      <c r="P8" s="6" t="s">
        <v>121</v>
      </c>
      <c r="Q8" s="1"/>
      <c r="R8" s="6">
        <v>89991.697496989204</v>
      </c>
      <c r="S8" s="6">
        <v>765236.33937466005</v>
      </c>
      <c r="T8" s="6">
        <v>1217.0454297620747</v>
      </c>
    </row>
    <row r="9" spans="1:20">
      <c r="A9" s="1" t="s">
        <v>149</v>
      </c>
      <c r="B9" s="1" t="s">
        <v>117</v>
      </c>
      <c r="C9" s="1"/>
      <c r="D9" s="6">
        <v>166477.14188393875</v>
      </c>
      <c r="E9" s="6">
        <v>1409417.7075229664</v>
      </c>
      <c r="F9" s="6">
        <v>2202.6230418971404</v>
      </c>
      <c r="G9"/>
      <c r="H9" s="6" t="s">
        <v>149</v>
      </c>
      <c r="I9" s="6" t="s">
        <v>117</v>
      </c>
      <c r="J9" s="1"/>
      <c r="K9" s="6">
        <v>166990.84009773459</v>
      </c>
      <c r="L9" s="6">
        <v>1396021.5045489466</v>
      </c>
      <c r="M9" s="6">
        <v>2171.1743806455702</v>
      </c>
      <c r="N9" s="10"/>
      <c r="O9" s="6" t="s">
        <v>149</v>
      </c>
      <c r="P9" s="6" t="s">
        <v>117</v>
      </c>
      <c r="Q9" s="1"/>
      <c r="R9" s="6">
        <v>175998.82735542185</v>
      </c>
      <c r="S9" s="6">
        <v>1475697.4319420769</v>
      </c>
      <c r="T9" s="6">
        <v>2308.6337609743969</v>
      </c>
    </row>
    <row r="10" spans="1:20">
      <c r="A10" s="1"/>
      <c r="B10" s="1" t="s">
        <v>118</v>
      </c>
      <c r="C10" s="1"/>
      <c r="D10" s="6">
        <v>153365.94550702878</v>
      </c>
      <c r="E10" s="6">
        <v>1266515.3202826921</v>
      </c>
      <c r="F10" s="6">
        <v>1971.2380121294379</v>
      </c>
      <c r="G10"/>
      <c r="H10" s="6"/>
      <c r="I10" s="6" t="s">
        <v>118</v>
      </c>
      <c r="J10" s="1"/>
      <c r="K10" s="6">
        <v>154846.44907583579</v>
      </c>
      <c r="L10" s="6">
        <v>1278462.439113888</v>
      </c>
      <c r="M10" s="6">
        <v>1985.8142678649931</v>
      </c>
      <c r="N10" s="10"/>
      <c r="O10" s="6"/>
      <c r="P10" s="6" t="s">
        <v>118</v>
      </c>
      <c r="Q10" s="1"/>
      <c r="R10" s="6">
        <v>161390.52791079952</v>
      </c>
      <c r="S10" s="6">
        <v>1336547.3029150488</v>
      </c>
      <c r="T10" s="6">
        <v>2090.3809968076084</v>
      </c>
    </row>
    <row r="11" spans="1:20">
      <c r="A11" s="1" t="s">
        <v>150</v>
      </c>
      <c r="B11" s="1" t="s">
        <v>119</v>
      </c>
      <c r="C11" s="1"/>
      <c r="D11" s="6">
        <v>66890.823296271483</v>
      </c>
      <c r="E11" s="6">
        <v>566630.46245177032</v>
      </c>
      <c r="F11" s="6">
        <v>902.51014331650708</v>
      </c>
      <c r="G11"/>
      <c r="H11" s="6" t="s">
        <v>150</v>
      </c>
      <c r="I11" s="6" t="s">
        <v>119</v>
      </c>
      <c r="J11" s="1"/>
      <c r="K11" s="6">
        <v>70760.421930589437</v>
      </c>
      <c r="L11" s="6">
        <v>587859.01108043105</v>
      </c>
      <c r="M11" s="6">
        <v>925.67802292608667</v>
      </c>
      <c r="N11" s="10"/>
      <c r="O11" s="6" t="s">
        <v>150</v>
      </c>
      <c r="P11" s="6" t="s">
        <v>119</v>
      </c>
      <c r="Q11" s="1"/>
      <c r="R11" s="6">
        <v>74064.102002895073</v>
      </c>
      <c r="S11" s="6">
        <v>616726.54848081025</v>
      </c>
      <c r="T11" s="6">
        <v>976.33836880877811</v>
      </c>
    </row>
    <row r="12" spans="1:20">
      <c r="A12" s="1"/>
      <c r="B12" s="1" t="s">
        <v>127</v>
      </c>
      <c r="C12" s="1"/>
      <c r="D12" s="6">
        <v>50608.424328879097</v>
      </c>
      <c r="E12" s="6">
        <v>417548.14924398612</v>
      </c>
      <c r="F12" s="6">
        <v>651.28247810881783</v>
      </c>
      <c r="G12"/>
      <c r="H12" s="6"/>
      <c r="I12" s="6" t="s">
        <v>127</v>
      </c>
      <c r="J12" s="1"/>
      <c r="K12" s="6">
        <v>46421.054236023228</v>
      </c>
      <c r="L12" s="6">
        <v>380883.10608184215</v>
      </c>
      <c r="M12" s="6">
        <v>590.1300087484916</v>
      </c>
      <c r="N12" s="10"/>
      <c r="O12" s="6"/>
      <c r="P12" s="6" t="s">
        <v>127</v>
      </c>
      <c r="Q12" s="1"/>
      <c r="R12" s="6">
        <v>48547.557115994969</v>
      </c>
      <c r="S12" s="6">
        <v>399491.31207219942</v>
      </c>
      <c r="T12" s="6">
        <v>623.9685621439661</v>
      </c>
    </row>
    <row r="13" spans="1:20">
      <c r="A13" s="1" t="s">
        <v>151</v>
      </c>
      <c r="B13" s="1" t="s">
        <v>122</v>
      </c>
      <c r="C13" s="1"/>
      <c r="D13" s="6">
        <v>127470.46975838034</v>
      </c>
      <c r="E13" s="6">
        <v>1101849.9386581616</v>
      </c>
      <c r="F13" s="6">
        <v>1763.7536514826422</v>
      </c>
      <c r="G13"/>
      <c r="H13" s="6" t="s">
        <v>151</v>
      </c>
      <c r="I13" s="6" t="s">
        <v>122</v>
      </c>
      <c r="J13" s="1"/>
      <c r="K13" s="6">
        <v>126334.62378395766</v>
      </c>
      <c r="L13" s="6">
        <v>1078231.3925230913</v>
      </c>
      <c r="M13" s="6">
        <v>1724.913209386189</v>
      </c>
      <c r="N13" s="10"/>
      <c r="O13" s="6" t="s">
        <v>151</v>
      </c>
      <c r="P13" s="6" t="s">
        <v>122</v>
      </c>
      <c r="Q13" s="1"/>
      <c r="R13" s="6">
        <v>142871.53079351879</v>
      </c>
      <c r="S13" s="6">
        <v>1219512.8121304568</v>
      </c>
      <c r="T13" s="6">
        <v>1958.8195285305117</v>
      </c>
    </row>
    <row r="14" spans="1:20">
      <c r="A14" s="1" t="s">
        <v>123</v>
      </c>
      <c r="B14" s="1" t="s">
        <v>123</v>
      </c>
      <c r="C14" s="1"/>
      <c r="D14" s="6">
        <v>1425056.6773728672</v>
      </c>
      <c r="E14" s="6">
        <v>13606808.350625547</v>
      </c>
      <c r="F14" s="6">
        <v>20547.353530570752</v>
      </c>
      <c r="G14"/>
      <c r="H14" s="6" t="s">
        <v>123</v>
      </c>
      <c r="I14" s="6" t="s">
        <v>123</v>
      </c>
      <c r="J14" s="1"/>
      <c r="K14" s="6">
        <v>1251684.8518385235</v>
      </c>
      <c r="L14" s="6">
        <v>11957704.357273253</v>
      </c>
      <c r="M14" s="6">
        <v>18129.947747018763</v>
      </c>
      <c r="N14" s="10"/>
      <c r="O14" s="6" t="s">
        <v>123</v>
      </c>
      <c r="P14" s="6" t="s">
        <v>123</v>
      </c>
      <c r="Q14" s="1"/>
      <c r="R14" s="6">
        <v>1135886.4184621973</v>
      </c>
      <c r="S14" s="6">
        <v>10817336.502529088</v>
      </c>
      <c r="T14" s="6">
        <v>16376.889706299336</v>
      </c>
    </row>
    <row r="15" spans="1:20">
      <c r="A15" s="1" t="s">
        <v>129</v>
      </c>
      <c r="B15" s="1"/>
      <c r="C15" s="1"/>
      <c r="D15" s="6">
        <v>2251552.2443480459</v>
      </c>
      <c r="E15" s="6">
        <v>20621995.311767563</v>
      </c>
      <c r="F15" s="6">
        <v>31590.185286082284</v>
      </c>
      <c r="G15"/>
      <c r="H15" s="6" t="s">
        <v>129</v>
      </c>
      <c r="I15" s="6"/>
      <c r="J15" s="6"/>
      <c r="K15" s="6">
        <v>2081093.561179183</v>
      </c>
      <c r="L15" s="6">
        <v>18908698.346196331</v>
      </c>
      <c r="M15" s="6">
        <v>29030.476870370483</v>
      </c>
      <c r="N15" s="10"/>
      <c r="O15" s="6" t="s">
        <v>129</v>
      </c>
      <c r="P15" s="6"/>
      <c r="Q15" s="6"/>
      <c r="R15" s="6">
        <v>2019936.6107698898</v>
      </c>
      <c r="S15" s="6">
        <v>18244004.382529087</v>
      </c>
      <c r="T15" s="6">
        <v>28093.341672958035</v>
      </c>
    </row>
    <row r="16" spans="1:20">
      <c r="D16" s="282"/>
      <c r="E16" s="282"/>
      <c r="F16" s="282"/>
      <c r="G16" s="282"/>
    </row>
    <row r="17" spans="1:20">
      <c r="A17" s="1"/>
      <c r="B17" s="1"/>
      <c r="C17" s="1"/>
      <c r="D17" s="6"/>
      <c r="E17" s="6"/>
      <c r="F17" s="6"/>
      <c r="G17" s="6"/>
      <c r="H17" s="1"/>
      <c r="I17" s="1"/>
      <c r="J17" s="1"/>
      <c r="K17" s="11"/>
      <c r="L17" s="11"/>
      <c r="M17" s="11"/>
      <c r="O17" s="1"/>
      <c r="P17" s="1"/>
      <c r="Q17" s="1"/>
      <c r="R17" s="11"/>
      <c r="S17" s="11"/>
      <c r="T17" s="11"/>
    </row>
    <row r="18" spans="1:20">
      <c r="D18" s="282"/>
      <c r="E18" s="282"/>
      <c r="F18" s="282"/>
      <c r="G18" s="282"/>
      <c r="K18" s="282"/>
    </row>
    <row r="19" spans="1:20">
      <c r="D19"/>
      <c r="E19"/>
      <c r="F19"/>
      <c r="G19"/>
    </row>
    <row r="20" spans="1:20">
      <c r="D20"/>
      <c r="E20"/>
      <c r="F20"/>
      <c r="G20"/>
    </row>
    <row r="21" spans="1:20">
      <c r="D21"/>
      <c r="E21"/>
      <c r="F21"/>
      <c r="G21"/>
    </row>
    <row r="22" spans="1:20">
      <c r="D22"/>
      <c r="E22"/>
      <c r="F22"/>
      <c r="G22"/>
    </row>
    <row r="23" spans="1:20">
      <c r="D23"/>
      <c r="E23"/>
      <c r="F23"/>
      <c r="G23"/>
    </row>
    <row r="24" spans="1:20">
      <c r="D24"/>
      <c r="E24"/>
      <c r="F24"/>
      <c r="G24"/>
    </row>
    <row r="25" spans="1:20">
      <c r="D25"/>
      <c r="E25"/>
      <c r="F25"/>
      <c r="G25"/>
    </row>
    <row r="26" spans="1:20">
      <c r="D26"/>
      <c r="E26"/>
      <c r="F26"/>
      <c r="G26"/>
    </row>
    <row r="27" spans="1:20">
      <c r="D27"/>
      <c r="E27"/>
      <c r="F27"/>
      <c r="G27"/>
    </row>
    <row r="28" spans="1:20">
      <c r="D28"/>
      <c r="E28"/>
      <c r="F28"/>
      <c r="G28"/>
    </row>
    <row r="29" spans="1:20">
      <c r="D29"/>
      <c r="E29"/>
      <c r="F29"/>
      <c r="G29"/>
    </row>
    <row r="30" spans="1:20">
      <c r="D30"/>
      <c r="E30"/>
      <c r="F30"/>
      <c r="G30"/>
    </row>
    <row r="31" spans="1:20">
      <c r="D31"/>
      <c r="E31"/>
      <c r="F31"/>
      <c r="G31"/>
    </row>
    <row r="32" spans="1:20">
      <c r="D32"/>
      <c r="E32"/>
      <c r="F32"/>
      <c r="G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BD996-48B4-4988-BFAE-E86F53540BB5}">
  <sheetPr>
    <tabColor rgb="FF002060"/>
  </sheetPr>
  <dimension ref="B1:AH123"/>
  <sheetViews>
    <sheetView showGridLines="0" zoomScale="70" zoomScaleNormal="70" workbookViewId="0">
      <selection activeCell="D1" sqref="D1"/>
    </sheetView>
  </sheetViews>
  <sheetFormatPr defaultColWidth="8.7109375" defaultRowHeight="12"/>
  <cols>
    <col min="1" max="1" width="8" style="46" customWidth="1"/>
    <col min="2" max="2" width="26.140625" style="46" bestFit="1" customWidth="1"/>
    <col min="3" max="3" width="11.28515625" style="46" customWidth="1"/>
    <col min="4" max="4" width="8.7109375" style="46"/>
    <col min="5" max="5" width="12.7109375" style="46" bestFit="1" customWidth="1"/>
    <col min="6" max="12" width="8.7109375" style="46"/>
    <col min="13" max="13" width="8.7109375" style="142"/>
    <col min="14" max="14" width="1.28515625" style="46" customWidth="1"/>
    <col min="15" max="18" width="8.7109375" style="46"/>
    <col min="19" max="19" width="11" style="46" bestFit="1" customWidth="1"/>
    <col min="20" max="20" width="10.7109375" style="142" bestFit="1" customWidth="1"/>
    <col min="21" max="21" width="1.28515625" style="46" customWidth="1"/>
    <col min="22" max="25" width="8.7109375" style="46"/>
    <col min="26" max="26" width="10" style="46" bestFit="1" customWidth="1"/>
    <col min="27" max="27" width="8.7109375" style="142"/>
    <col min="28" max="28" width="1.28515625" style="46" customWidth="1"/>
    <col min="29" max="16384" width="8.7109375" style="46"/>
  </cols>
  <sheetData>
    <row r="1" spans="2:34">
      <c r="D1" s="147">
        <v>45383</v>
      </c>
      <c r="J1" s="148"/>
      <c r="K1" s="148"/>
      <c r="L1" s="148">
        <f>SUBTOTAL(9,L4:L123)</f>
        <v>89011.9874272944</v>
      </c>
      <c r="M1" s="148">
        <f>SUBTOTAL(9,M4:M123)</f>
        <v>457.09072871572874</v>
      </c>
      <c r="Q1" s="148"/>
      <c r="R1" s="148"/>
      <c r="S1" s="148">
        <f>SUBTOTAL(9,S4:S123)</f>
        <v>57925973.811921544</v>
      </c>
      <c r="T1" s="148">
        <f>SUBTOTAL(9,T4:T123)</f>
        <v>293851.69714285713</v>
      </c>
      <c r="X1" s="148"/>
      <c r="Y1" s="148"/>
      <c r="Z1" s="148">
        <f>SUBTOTAL(9,Z4:Z123)</f>
        <v>6366139.1305828355</v>
      </c>
      <c r="AA1" s="148">
        <f>SUBTOTAL(9,AA4:AA123)</f>
        <v>63475.28571428571</v>
      </c>
    </row>
    <row r="2" spans="2:34">
      <c r="D2" s="74"/>
      <c r="J2" s="148"/>
      <c r="K2" s="148"/>
      <c r="M2" s="70" t="s">
        <v>19</v>
      </c>
      <c r="Q2" s="148"/>
      <c r="R2" s="148"/>
      <c r="T2" s="70" t="s">
        <v>132</v>
      </c>
      <c r="X2" s="148"/>
      <c r="Y2" s="148"/>
      <c r="AA2" s="70" t="s">
        <v>18</v>
      </c>
    </row>
    <row r="3" spans="2:34">
      <c r="B3" s="149" t="s">
        <v>133</v>
      </c>
      <c r="C3" s="149" t="s">
        <v>134</v>
      </c>
      <c r="D3" s="150" t="s">
        <v>135</v>
      </c>
      <c r="E3" s="151" t="s">
        <v>136</v>
      </c>
      <c r="F3" s="151" t="s">
        <v>137</v>
      </c>
      <c r="G3" s="152" t="s">
        <v>138</v>
      </c>
      <c r="H3" s="152" t="s">
        <v>139</v>
      </c>
      <c r="I3" s="152" t="s">
        <v>140</v>
      </c>
      <c r="J3" s="153" t="s">
        <v>141</v>
      </c>
      <c r="K3" s="153" t="s">
        <v>142</v>
      </c>
      <c r="L3" s="152" t="s">
        <v>143</v>
      </c>
      <c r="M3" s="154" t="s">
        <v>144</v>
      </c>
      <c r="O3" s="152" t="s">
        <v>139</v>
      </c>
      <c r="P3" s="152" t="s">
        <v>140</v>
      </c>
      <c r="Q3" s="153" t="s">
        <v>141</v>
      </c>
      <c r="R3" s="153" t="s">
        <v>142</v>
      </c>
      <c r="S3" s="152" t="s">
        <v>143</v>
      </c>
      <c r="T3" s="154" t="s">
        <v>144</v>
      </c>
      <c r="V3" s="152" t="s">
        <v>139</v>
      </c>
      <c r="W3" s="152" t="s">
        <v>140</v>
      </c>
      <c r="X3" s="153" t="s">
        <v>141</v>
      </c>
      <c r="Y3" s="153" t="s">
        <v>142</v>
      </c>
      <c r="Z3" s="152" t="s">
        <v>143</v>
      </c>
      <c r="AA3" s="154" t="s">
        <v>144</v>
      </c>
      <c r="AC3" s="155" t="s">
        <v>139</v>
      </c>
      <c r="AD3" s="155" t="s">
        <v>140</v>
      </c>
      <c r="AE3" s="155" t="s">
        <v>141</v>
      </c>
      <c r="AF3" s="155" t="s">
        <v>145</v>
      </c>
      <c r="AG3" s="155" t="s">
        <v>143</v>
      </c>
      <c r="AH3" s="155" t="s">
        <v>146</v>
      </c>
    </row>
    <row r="4" spans="2:34">
      <c r="B4" s="46" t="str">
        <f>E4&amp;C4</f>
        <v>โรงงานนวนครRegion 1</v>
      </c>
      <c r="C4" s="46" t="s">
        <v>115</v>
      </c>
      <c r="D4" s="156">
        <f>$D$1</f>
        <v>45383</v>
      </c>
      <c r="E4" s="46" t="s">
        <v>147</v>
      </c>
      <c r="F4" s="46" t="s">
        <v>148</v>
      </c>
      <c r="G4" s="46" t="s">
        <v>115</v>
      </c>
      <c r="L4" s="80">
        <f>SUMIF('Loading M+3'!$D:$D,'Loading for Est.Inven'!B4,'Loading M+3'!$N:$N)</f>
        <v>293.85556125950075</v>
      </c>
      <c r="S4" s="80">
        <f>SUMIF('Loading M+3'!$D:$D,'Loading for Est.Inven'!$B4,'Loading M+3'!$M:$M)</f>
        <v>183343.66509950193</v>
      </c>
      <c r="Z4" s="80">
        <f>SUMIF('Loading M+3'!$D:$D,'Loading for Est.Inven'!$B4,'Loading M+3'!$L:$L)</f>
        <v>18835.721572698822</v>
      </c>
    </row>
    <row r="5" spans="2:34">
      <c r="B5" s="46" t="str">
        <f t="shared" ref="B5:B43" si="0">E5&amp;C5</f>
        <v>โรงงานนวนครRegion 2</v>
      </c>
      <c r="C5" s="46" t="s">
        <v>116</v>
      </c>
      <c r="D5" s="156">
        <f t="shared" ref="D5:D43" si="1">$D$1</f>
        <v>45383</v>
      </c>
      <c r="E5" s="46" t="s">
        <v>147</v>
      </c>
      <c r="F5" s="46" t="s">
        <v>148</v>
      </c>
      <c r="G5" s="46" t="s">
        <v>116</v>
      </c>
      <c r="L5" s="80">
        <f>SUMIF('Loading M+3'!$D:$D,'Loading for Est.Inven'!B5,'Loading M+3'!$N:$N)</f>
        <v>635.01649221167645</v>
      </c>
      <c r="S5" s="80">
        <f>SUMIF('Loading M+3'!$D:$D,'Loading for Est.Inven'!$B5,'Loading M+3'!$M:$M)</f>
        <v>391656.06048011803</v>
      </c>
      <c r="Z5" s="80">
        <f>SUMIF('Loading M+3'!$D:$D,'Loading for Est.Inven'!$B5,'Loading M+3'!$L:$L)</f>
        <v>42658.718299883207</v>
      </c>
    </row>
    <row r="6" spans="2:34">
      <c r="B6" s="46" t="str">
        <f t="shared" si="0"/>
        <v>โรงงานนวนครRegion 6/14</v>
      </c>
      <c r="C6" s="46" t="s">
        <v>128</v>
      </c>
      <c r="D6" s="156">
        <f t="shared" si="1"/>
        <v>45383</v>
      </c>
      <c r="E6" s="46" t="s">
        <v>147</v>
      </c>
      <c r="F6" s="46" t="s">
        <v>148</v>
      </c>
      <c r="G6" s="46" t="s">
        <v>120</v>
      </c>
      <c r="L6" s="80">
        <f>SUMIF('Loading M+3'!$D:$D,'Loading for Est.Inven'!B6,'Loading M+3'!$N:$N)</f>
        <v>201.15708929143474</v>
      </c>
      <c r="S6" s="80">
        <f>SUMIF('Loading M+3'!$D:$D,'Loading for Est.Inven'!$B6,'Loading M+3'!$M:$M)</f>
        <v>121988.8482105453</v>
      </c>
      <c r="Z6" s="80">
        <f>SUMIF('Loading M+3'!$D:$D,'Loading for Est.Inven'!$B6,'Loading M+3'!$L:$L)</f>
        <v>14384.633765093351</v>
      </c>
    </row>
    <row r="7" spans="2:34">
      <c r="B7" s="46" t="str">
        <f t="shared" si="0"/>
        <v>โรงงานนวนครRegion 7</v>
      </c>
      <c r="C7" s="46" t="s">
        <v>121</v>
      </c>
      <c r="D7" s="156">
        <f t="shared" si="1"/>
        <v>45383</v>
      </c>
      <c r="E7" s="46" t="s">
        <v>147</v>
      </c>
      <c r="F7" s="46" t="s">
        <v>148</v>
      </c>
      <c r="G7" s="46" t="s">
        <v>121</v>
      </c>
      <c r="L7" s="80">
        <f>SUMIF('Loading M+3'!$D:$D,'Loading for Est.Inven'!B7,'Loading M+3'!$N:$N)</f>
        <v>611.38358327401113</v>
      </c>
      <c r="S7" s="80">
        <f>SUMIF('Loading M+3'!$D:$D,'Loading for Est.Inven'!$B7,'Loading M+3'!$M:$M)</f>
        <v>376218.6632255743</v>
      </c>
      <c r="Z7" s="80">
        <f>SUMIF('Loading M+3'!$D:$D,'Loading for Est.Inven'!$B7,'Loading M+3'!$L:$L)</f>
        <v>41403.131744077662</v>
      </c>
    </row>
    <row r="8" spans="2:34">
      <c r="B8" s="46" t="str">
        <f t="shared" si="0"/>
        <v>โรงงานนวนครRegion 3</v>
      </c>
      <c r="C8" s="46" t="s">
        <v>117</v>
      </c>
      <c r="D8" s="156">
        <f t="shared" si="1"/>
        <v>45383</v>
      </c>
      <c r="E8" s="46" t="s">
        <v>147</v>
      </c>
      <c r="F8" s="46" t="s">
        <v>149</v>
      </c>
      <c r="G8" s="46" t="s">
        <v>117</v>
      </c>
      <c r="L8" s="80">
        <f>SUMIF('Loading M+3'!$D:$D,'Loading for Est.Inven'!B8,'Loading M+3'!$N:$N)</f>
        <v>1052.9196252378213</v>
      </c>
      <c r="S8" s="80">
        <f>SUMIF('Loading M+3'!$D:$D,'Loading for Est.Inven'!$B8,'Loading M+3'!$M:$M)</f>
        <v>645694.66019067494</v>
      </c>
      <c r="Z8" s="80">
        <f>SUMIF('Loading M+3'!$D:$D,'Loading for Est.Inven'!$B8,'Loading M+3'!$L:$L)</f>
        <v>72414.268007118735</v>
      </c>
      <c r="AC8" s="46">
        <v>0.50437163324504741</v>
      </c>
      <c r="AD8" s="46">
        <v>0.51925777471989754</v>
      </c>
      <c r="AE8" s="46">
        <v>0.60897627322349812</v>
      </c>
      <c r="AF8" s="46">
        <v>0.58584014896575354</v>
      </c>
      <c r="AG8" s="46">
        <v>0.53541988073611868</v>
      </c>
      <c r="AH8" s="46">
        <v>0.62337687677433828</v>
      </c>
    </row>
    <row r="9" spans="2:34">
      <c r="B9" s="46" t="str">
        <f t="shared" si="0"/>
        <v>โรงงานนวนครRegion 4</v>
      </c>
      <c r="C9" s="46" t="s">
        <v>118</v>
      </c>
      <c r="D9" s="156">
        <f t="shared" si="1"/>
        <v>45383</v>
      </c>
      <c r="E9" s="46" t="s">
        <v>147</v>
      </c>
      <c r="F9" s="46" t="s">
        <v>149</v>
      </c>
      <c r="G9" s="46" t="s">
        <v>118</v>
      </c>
      <c r="L9" s="80">
        <f>SUMIF('Loading M+3'!$D:$D,'Loading for Est.Inven'!B9,'Loading M+3'!$N:$N)</f>
        <v>796.61031860404489</v>
      </c>
      <c r="S9" s="80">
        <f>SUMIF('Loading M+3'!$D:$D,'Loading for Est.Inven'!$B9,'Loading M+3'!$M:$M)</f>
        <v>483821.45266475336</v>
      </c>
      <c r="Z9" s="80">
        <f>SUMIF('Loading M+3'!$D:$D,'Loading for Est.Inven'!$B9,'Loading M+3'!$L:$L)</f>
        <v>56865.517485117831</v>
      </c>
      <c r="AC9" s="46">
        <v>0.49562836675495248</v>
      </c>
      <c r="AD9" s="46">
        <v>0.48074222528010241</v>
      </c>
      <c r="AE9" s="46">
        <v>0.39102372677650193</v>
      </c>
      <c r="AF9" s="46">
        <v>0.41415985103424657</v>
      </c>
      <c r="AG9" s="46">
        <v>0.46458011926388121</v>
      </c>
      <c r="AH9" s="46">
        <v>0.37662312322566166</v>
      </c>
    </row>
    <row r="10" spans="2:34">
      <c r="B10" s="46" t="str">
        <f t="shared" si="0"/>
        <v>โรงงานนวนครRegion 5</v>
      </c>
      <c r="C10" s="46" t="s">
        <v>119</v>
      </c>
      <c r="D10" s="156">
        <f t="shared" si="1"/>
        <v>45383</v>
      </c>
      <c r="E10" s="46" t="s">
        <v>147</v>
      </c>
      <c r="F10" s="46" t="s">
        <v>150</v>
      </c>
      <c r="G10" s="46" t="s">
        <v>119</v>
      </c>
      <c r="L10" s="80">
        <f>SUMIF('Loading M+3'!$D:$D,'Loading for Est.Inven'!B10,'Loading M+3'!$N:$N)</f>
        <v>455.11519378501794</v>
      </c>
      <c r="S10" s="80">
        <f>SUMIF('Loading M+3'!$D:$D,'Loading for Est.Inven'!$B10,'Loading M+3'!$M:$M)</f>
        <v>277924.53379623237</v>
      </c>
      <c r="Z10" s="80">
        <f>SUMIF('Loading M+3'!$D:$D,'Loading for Est.Inven'!$B10,'Loading M+3'!$L:$L)</f>
        <v>31688.046471441019</v>
      </c>
    </row>
    <row r="11" spans="2:34">
      <c r="B11" s="46" t="str">
        <f t="shared" si="0"/>
        <v>โรงงานนวนครRegion 6/9</v>
      </c>
      <c r="C11" s="46" t="s">
        <v>127</v>
      </c>
      <c r="D11" s="156">
        <f t="shared" si="1"/>
        <v>45383</v>
      </c>
      <c r="E11" s="46" t="s">
        <v>147</v>
      </c>
      <c r="F11" s="46" t="s">
        <v>150</v>
      </c>
      <c r="G11" s="46" t="s">
        <v>120</v>
      </c>
      <c r="L11" s="80">
        <f>SUMIF('Loading M+3'!$D:$D,'Loading for Est.Inven'!B11,'Loading M+3'!$N:$N)</f>
        <v>245.85866468953137</v>
      </c>
      <c r="S11" s="80">
        <f>SUMIF('Loading M+3'!$D:$D,'Loading for Est.Inven'!$B11,'Loading M+3'!$M:$M)</f>
        <v>149097.48114622204</v>
      </c>
      <c r="Z11" s="80">
        <f>SUMIF('Loading M+3'!$D:$D,'Loading for Est.Inven'!$B11,'Loading M+3'!$L:$L)</f>
        <v>17581.219046225204</v>
      </c>
    </row>
    <row r="12" spans="2:34">
      <c r="B12" s="46" t="str">
        <f t="shared" si="0"/>
        <v>โรงงานนวนครRegion 8</v>
      </c>
      <c r="C12" s="46" t="s">
        <v>122</v>
      </c>
      <c r="D12" s="156">
        <f t="shared" si="1"/>
        <v>45383</v>
      </c>
      <c r="E12" s="46" t="s">
        <v>147</v>
      </c>
      <c r="F12" s="46" t="s">
        <v>151</v>
      </c>
      <c r="G12" s="46" t="s">
        <v>122</v>
      </c>
      <c r="L12" s="80">
        <f>SUMIF('Loading M+3'!$D:$D,'Loading for Est.Inven'!B12,'Loading M+3'!$N:$N)</f>
        <v>1027.5843862537533</v>
      </c>
      <c r="S12" s="80">
        <f>SUMIF('Loading M+3'!$D:$D,'Loading for Est.Inven'!$B12,'Loading M+3'!$M:$M)</f>
        <v>631742.21878217463</v>
      </c>
      <c r="Z12" s="80">
        <f>SUMIF('Loading M+3'!$D:$D,'Loading for Est.Inven'!$B12,'Loading M+3'!$L:$L)</f>
        <v>70361.901759993532</v>
      </c>
    </row>
    <row r="13" spans="2:34">
      <c r="B13" s="46" t="str">
        <f t="shared" si="0"/>
        <v>โรงงานนวนครMT</v>
      </c>
      <c r="C13" s="46" t="s">
        <v>123</v>
      </c>
      <c r="D13" s="156">
        <f t="shared" si="1"/>
        <v>45383</v>
      </c>
      <c r="E13" s="46" t="s">
        <v>147</v>
      </c>
      <c r="F13" s="46" t="s">
        <v>123</v>
      </c>
      <c r="G13" s="46" t="s">
        <v>123</v>
      </c>
      <c r="L13" s="80">
        <f>SUMIF('Loading M+3'!$D:$D,'Loading for Est.Inven'!B13,'Loading M+3'!$N:$N)</f>
        <v>15151.342782809761</v>
      </c>
      <c r="S13" s="80">
        <f>SUMIF('Loading M+3'!$D:$D,'Loading for Est.Inven'!$B13,'Loading M+3'!$M:$M)</f>
        <v>9813847.4024898019</v>
      </c>
      <c r="Z13" s="80">
        <f>SUMIF('Loading M+3'!$D:$D,'Loading for Est.Inven'!$B13,'Loading M+3'!$L:$L)</f>
        <v>968285.19600172923</v>
      </c>
    </row>
    <row r="14" spans="2:34">
      <c r="B14" s="46" t="str">
        <f t="shared" si="0"/>
        <v>โรงงานวังม่วงRegion 1</v>
      </c>
      <c r="C14" s="46" t="s">
        <v>115</v>
      </c>
      <c r="D14" s="156">
        <f t="shared" si="1"/>
        <v>45383</v>
      </c>
      <c r="E14" s="46" t="s">
        <v>152</v>
      </c>
      <c r="F14" s="46" t="s">
        <v>148</v>
      </c>
      <c r="G14" s="46" t="s">
        <v>115</v>
      </c>
      <c r="L14" s="80">
        <f>SUMIF('Loading M+3'!$D:$D,'Loading for Est.Inven'!B14,'Loading M+3'!$N:$N)</f>
        <v>170.36008807748112</v>
      </c>
      <c r="S14" s="80">
        <f>SUMIF('Loading M+3'!$D:$D,'Loading for Est.Inven'!$B14,'Loading M+3'!$M:$M)</f>
        <v>103033.78126926059</v>
      </c>
      <c r="Z14" s="80">
        <f>SUMIF('Loading M+3'!$D:$D,'Loading for Est.Inven'!$B14,'Loading M+3'!$L:$L)</f>
        <v>12265.926341578643</v>
      </c>
    </row>
    <row r="15" spans="2:34">
      <c r="B15" s="46" t="str">
        <f t="shared" si="0"/>
        <v>โรงงานวังม่วงRegion 2</v>
      </c>
      <c r="C15" s="46" t="s">
        <v>116</v>
      </c>
      <c r="D15" s="156">
        <f t="shared" si="1"/>
        <v>45383</v>
      </c>
      <c r="E15" s="46" t="s">
        <v>152</v>
      </c>
      <c r="F15" s="46" t="s">
        <v>148</v>
      </c>
      <c r="G15" s="46" t="s">
        <v>116</v>
      </c>
      <c r="L15" s="80">
        <f>SUMIF('Loading M+3'!$D:$D,'Loading for Est.Inven'!B15,'Loading M+3'!$N:$N)</f>
        <v>531.76915887358086</v>
      </c>
      <c r="S15" s="80">
        <f>SUMIF('Loading M+3'!$D:$D,'Loading for Est.Inven'!$B15,'Loading M+3'!$M:$M)</f>
        <v>321613.98728674167</v>
      </c>
      <c r="Z15" s="80">
        <f>SUMIF('Loading M+3'!$D:$D,'Loading for Est.Inven'!$B15,'Loading M+3'!$L:$L)</f>
        <v>38287.379438897813</v>
      </c>
    </row>
    <row r="16" spans="2:34">
      <c r="B16" s="46" t="str">
        <f t="shared" si="0"/>
        <v>โรงงานวังม่วงRegion 6/14</v>
      </c>
      <c r="C16" s="46" t="s">
        <v>128</v>
      </c>
      <c r="D16" s="156">
        <f t="shared" si="1"/>
        <v>45383</v>
      </c>
      <c r="E16" s="46" t="s">
        <v>152</v>
      </c>
      <c r="F16" s="46" t="s">
        <v>148</v>
      </c>
      <c r="G16" s="46" t="s">
        <v>120</v>
      </c>
      <c r="L16" s="80">
        <f>SUMIF('Loading M+3'!$D:$D,'Loading for Est.Inven'!B16,'Loading M+3'!$N:$N)</f>
        <v>233.61318697888399</v>
      </c>
      <c r="S16" s="80">
        <f>SUMIF('Loading M+3'!$D:$D,'Loading for Est.Inven'!$B16,'Loading M+3'!$M:$M)</f>
        <v>141289.25548482902</v>
      </c>
      <c r="Z16" s="80">
        <f>SUMIF('Loading M+3'!$D:$D,'Loading for Est.Inven'!$B16,'Loading M+3'!$L:$L)</f>
        <v>16820.149462479647</v>
      </c>
    </row>
    <row r="17" spans="2:34">
      <c r="B17" s="46" t="str">
        <f t="shared" si="0"/>
        <v>โรงงานวังม่วงRegion 7</v>
      </c>
      <c r="C17" s="46" t="s">
        <v>121</v>
      </c>
      <c r="D17" s="156">
        <f t="shared" si="1"/>
        <v>45383</v>
      </c>
      <c r="E17" s="46" t="s">
        <v>152</v>
      </c>
      <c r="F17" s="46" t="s">
        <v>148</v>
      </c>
      <c r="G17" s="46" t="s">
        <v>121</v>
      </c>
      <c r="L17" s="80">
        <f>SUMIF('Loading M+3'!$D:$D,'Loading for Est.Inven'!B17,'Loading M+3'!$N:$N)</f>
        <v>434.27819873475426</v>
      </c>
      <c r="S17" s="80">
        <f>SUMIF('Loading M+3'!$D:$D,'Loading for Est.Inven'!$B17,'Loading M+3'!$M:$M)</f>
        <v>262651.45459477935</v>
      </c>
      <c r="Z17" s="80">
        <f>SUMIF('Loading M+3'!$D:$D,'Loading for Est.Inven'!$B17,'Loading M+3'!$L:$L)</f>
        <v>31268.0303089023</v>
      </c>
    </row>
    <row r="18" spans="2:34">
      <c r="B18" s="46" t="str">
        <f t="shared" si="0"/>
        <v>โรงงานวังม่วงRegion 3</v>
      </c>
      <c r="C18" s="46" t="s">
        <v>117</v>
      </c>
      <c r="D18" s="156">
        <f t="shared" si="1"/>
        <v>45383</v>
      </c>
      <c r="E18" s="46" t="s">
        <v>152</v>
      </c>
      <c r="F18" s="46" t="s">
        <v>149</v>
      </c>
      <c r="G18" s="46" t="s">
        <v>117</v>
      </c>
      <c r="L18" s="80">
        <f>SUMIF('Loading M+3'!$D:$D,'Loading for Est.Inven'!B18,'Loading M+3'!$N:$N)</f>
        <v>797.07129549215983</v>
      </c>
      <c r="S18" s="80">
        <f>SUMIF('Loading M+3'!$D:$D,'Loading for Est.Inven'!$B18,'Loading M+3'!$M:$M)</f>
        <v>482068.71951365838</v>
      </c>
      <c r="Z18" s="80">
        <f>SUMIF('Loading M+3'!$D:$D,'Loading for Est.Inven'!$B18,'Loading M+3'!$L:$L)</f>
        <v>57389.133275435517</v>
      </c>
      <c r="AC18" s="46">
        <v>0.50437163324504741</v>
      </c>
      <c r="AD18" s="46">
        <v>0.51925777471989754</v>
      </c>
      <c r="AE18" s="46">
        <v>0.60897627322349812</v>
      </c>
      <c r="AF18" s="46">
        <v>0.58584014896575354</v>
      </c>
      <c r="AG18" s="46">
        <v>0.53541988073611868</v>
      </c>
      <c r="AH18" s="46">
        <v>0.62337687677433828</v>
      </c>
    </row>
    <row r="19" spans="2:34">
      <c r="B19" s="46" t="str">
        <f t="shared" si="0"/>
        <v>โรงงานวังม่วงRegion 4</v>
      </c>
      <c r="C19" s="46" t="s">
        <v>118</v>
      </c>
      <c r="D19" s="156">
        <f t="shared" si="1"/>
        <v>45383</v>
      </c>
      <c r="E19" s="46" t="s">
        <v>152</v>
      </c>
      <c r="F19" s="46" t="s">
        <v>149</v>
      </c>
      <c r="G19" s="46" t="s">
        <v>118</v>
      </c>
      <c r="L19" s="80">
        <f>SUMIF('Loading M+3'!$D:$D,'Loading for Est.Inven'!B19,'Loading M+3'!$N:$N)</f>
        <v>801.90162827280767</v>
      </c>
      <c r="S19" s="80">
        <f>SUMIF('Loading M+3'!$D:$D,'Loading for Est.Inven'!$B19,'Loading M+3'!$M:$M)</f>
        <v>484990.10477939417</v>
      </c>
      <c r="Z19" s="80">
        <f>SUMIF('Loading M+3'!$D:$D,'Loading for Est.Inven'!$B19,'Loading M+3'!$L:$L)</f>
        <v>57736.917235642155</v>
      </c>
      <c r="AC19" s="46">
        <v>0.49562836675495248</v>
      </c>
      <c r="AD19" s="46">
        <v>0.48074222528010241</v>
      </c>
      <c r="AE19" s="46">
        <v>0.39102372677650193</v>
      </c>
      <c r="AF19" s="46">
        <v>0.41415985103424657</v>
      </c>
      <c r="AG19" s="46">
        <v>0.46458011926388121</v>
      </c>
      <c r="AH19" s="46">
        <v>0.37662312322566166</v>
      </c>
    </row>
    <row r="20" spans="2:34">
      <c r="B20" s="46" t="str">
        <f t="shared" si="0"/>
        <v>โรงงานวังม่วงRegion 5</v>
      </c>
      <c r="C20" s="46" t="s">
        <v>119</v>
      </c>
      <c r="D20" s="156">
        <f t="shared" si="1"/>
        <v>45383</v>
      </c>
      <c r="E20" s="46" t="s">
        <v>152</v>
      </c>
      <c r="F20" s="46" t="s">
        <v>150</v>
      </c>
      <c r="G20" s="46" t="s">
        <v>119</v>
      </c>
      <c r="L20" s="80">
        <f>SUMIF('Loading M+3'!$D:$D,'Loading for Est.Inven'!B20,'Loading M+3'!$N:$N)</f>
        <v>353.94681020138762</v>
      </c>
      <c r="S20" s="80">
        <f>SUMIF('Loading M+3'!$D:$D,'Loading for Est.Inven'!$B20,'Loading M+3'!$M:$M)</f>
        <v>214067.0308097993</v>
      </c>
      <c r="Z20" s="80">
        <f>SUMIF('Loading M+3'!$D:$D,'Loading for Est.Inven'!$B20,'Loading M+3'!$L:$L)</f>
        <v>25484.170334499908</v>
      </c>
    </row>
    <row r="21" spans="2:34">
      <c r="B21" s="46" t="str">
        <f t="shared" si="0"/>
        <v>โรงงานวังม่วงRegion 6/9</v>
      </c>
      <c r="C21" s="46" t="s">
        <v>127</v>
      </c>
      <c r="D21" s="156">
        <f t="shared" si="1"/>
        <v>45383</v>
      </c>
      <c r="E21" s="46" t="s">
        <v>152</v>
      </c>
      <c r="F21" s="46" t="s">
        <v>150</v>
      </c>
      <c r="G21" s="46" t="s">
        <v>120</v>
      </c>
      <c r="L21" s="80">
        <f>SUMIF('Loading M+3'!$D:$D,'Loading for Est.Inven'!B21,'Loading M+3'!$N:$N)</f>
        <v>285.52722852974711</v>
      </c>
      <c r="S21" s="80">
        <f>SUMIF('Loading M+3'!$D:$D,'Loading for Est.Inven'!$B21,'Loading M+3'!$M:$M)</f>
        <v>172686.86781479107</v>
      </c>
      <c r="Z21" s="80">
        <f>SUMIF('Loading M+3'!$D:$D,'Loading for Est.Inven'!$B21,'Loading M+3'!$L:$L)</f>
        <v>20557.960454141794</v>
      </c>
    </row>
    <row r="22" spans="2:34">
      <c r="B22" s="46" t="str">
        <f t="shared" si="0"/>
        <v>โรงงานวังม่วงRegion 8</v>
      </c>
      <c r="C22" s="46" t="s">
        <v>122</v>
      </c>
      <c r="D22" s="156">
        <f t="shared" si="1"/>
        <v>45383</v>
      </c>
      <c r="E22" s="46" t="s">
        <v>152</v>
      </c>
      <c r="F22" s="46" t="s">
        <v>151</v>
      </c>
      <c r="G22" s="46" t="s">
        <v>122</v>
      </c>
      <c r="L22" s="80">
        <f>SUMIF('Loading M+3'!$D:$D,'Loading for Est.Inven'!B22,'Loading M+3'!$N:$N)</f>
        <v>607.9073620443022</v>
      </c>
      <c r="S22" s="80">
        <f>SUMIF('Loading M+3'!$D:$D,'Loading for Est.Inven'!$B22,'Loading M+3'!$M:$M)</f>
        <v>367662.37256439397</v>
      </c>
      <c r="Z22" s="80">
        <f>SUMIF('Loading M+3'!$D:$D,'Loading for Est.Inven'!$B22,'Loading M+3'!$L:$L)</f>
        <v>43769.330067189752</v>
      </c>
    </row>
    <row r="23" spans="2:34">
      <c r="B23" s="46" t="str">
        <f t="shared" si="0"/>
        <v>โรงงานวังม่วงMT</v>
      </c>
      <c r="C23" s="46" t="s">
        <v>123</v>
      </c>
      <c r="D23" s="156">
        <f t="shared" si="1"/>
        <v>45383</v>
      </c>
      <c r="E23" s="46" t="s">
        <v>152</v>
      </c>
      <c r="F23" s="46" t="s">
        <v>123</v>
      </c>
      <c r="G23" s="46" t="s">
        <v>123</v>
      </c>
      <c r="L23" s="80">
        <f>SUMIF('Loading M+3'!$D:$D,'Loading for Est.Inven'!B23,'Loading M+3'!$N:$N)</f>
        <v>3383.7069524822045</v>
      </c>
      <c r="S23" s="80">
        <f>SUMIF('Loading M+3'!$D:$D,'Loading for Est.Inven'!$B23,'Loading M+3'!$M:$M)</f>
        <v>2122841.1309928894</v>
      </c>
      <c r="Z23" s="80">
        <f>SUMIF('Loading M+3'!$D:$D,'Loading for Est.Inven'!$B23,'Loading M+3'!$L:$L)</f>
        <v>237979.33851399529</v>
      </c>
    </row>
    <row r="24" spans="2:34">
      <c r="B24" s="46" t="str">
        <f>E24&amp;C24</f>
        <v>โรงงานเสริมสุขชลบุรีRegion 1</v>
      </c>
      <c r="C24" s="46" t="s">
        <v>115</v>
      </c>
      <c r="D24" s="156">
        <f t="shared" si="1"/>
        <v>45383</v>
      </c>
      <c r="E24" s="46" t="s">
        <v>153</v>
      </c>
      <c r="F24" s="46" t="s">
        <v>148</v>
      </c>
      <c r="G24" s="46" t="s">
        <v>115</v>
      </c>
      <c r="L24" s="80">
        <f>SUMIF('Loading M+3'!$D:$D,'Loading for Est.Inven'!B24,'Loading M+3'!$N:$N)</f>
        <v>0</v>
      </c>
      <c r="M24" s="142">
        <f>SUMIF('FST M'!$M:$M,'Loading for Est.Inven'!$B24,'FST M'!$R:$R)</f>
        <v>5.8750000000000009</v>
      </c>
      <c r="S24" s="80">
        <f>SUMIF('Loading M+3'!$D:$D,'Loading for Est.Inven'!$B24,'Loading M+3'!$M:$M)</f>
        <v>0</v>
      </c>
      <c r="T24" s="142">
        <f>SUMIF('FST M'!$M:$M,'Loading for Est.Inven'!$B24,'FST M'!$Y:$Y)</f>
        <v>3756.2400000000002</v>
      </c>
      <c r="Z24" s="80">
        <f>SUMIF('Loading M+3'!$D:$D,'Loading for Est.Inven'!$B24,'Loading M+3'!$L:$L)</f>
        <v>0</v>
      </c>
      <c r="AA24" s="142">
        <f>SUMIF('FST M'!$M:$M,'Loading for Est.Inven'!$B24,'FST M'!$I:$I)</f>
        <v>846</v>
      </c>
    </row>
    <row r="25" spans="2:34">
      <c r="B25" s="46" t="str">
        <f t="shared" ref="B25:B33" si="2">E25&amp;C25</f>
        <v>โรงงานเสริมสุขชลบุรีRegion 2</v>
      </c>
      <c r="C25" s="46" t="s">
        <v>116</v>
      </c>
      <c r="D25" s="156">
        <f t="shared" si="1"/>
        <v>45383</v>
      </c>
      <c r="E25" s="46" t="s">
        <v>153</v>
      </c>
      <c r="F25" s="46" t="s">
        <v>148</v>
      </c>
      <c r="G25" s="46" t="s">
        <v>116</v>
      </c>
      <c r="L25" s="80">
        <f>SUMIF('Loading M+3'!$D:$D,'Loading for Est.Inven'!B25,'Loading M+3'!$N:$N)</f>
        <v>0</v>
      </c>
      <c r="M25" s="142">
        <f>SUMIF('FST M'!$M:$M,'Loading for Est.Inven'!$B25,'FST M'!$R:$R)</f>
        <v>5.4652777777777777</v>
      </c>
      <c r="S25" s="80">
        <f>SUMIF('Loading M+3'!$D:$D,'Loading for Est.Inven'!$B25,'Loading M+3'!$M:$M)</f>
        <v>0</v>
      </c>
      <c r="T25" s="142">
        <f>SUMIF('FST M'!$M:$M,'Loading for Est.Inven'!$B25,'FST M'!$Y:$Y)</f>
        <v>3494.2800000000007</v>
      </c>
      <c r="Z25" s="80">
        <f>SUMIF('Loading M+3'!$D:$D,'Loading for Est.Inven'!$B25,'Loading M+3'!$L:$L)</f>
        <v>0</v>
      </c>
      <c r="AA25" s="142">
        <f>SUMIF('FST M'!$M:$M,'Loading for Est.Inven'!$B25,'FST M'!$I:$I)</f>
        <v>787</v>
      </c>
    </row>
    <row r="26" spans="2:34">
      <c r="B26" s="46" t="str">
        <f>E26&amp;C26</f>
        <v>โรงงานเสริมสุขชลบุรีRegion 6/14</v>
      </c>
      <c r="C26" s="46" t="s">
        <v>128</v>
      </c>
      <c r="D26" s="156">
        <f t="shared" si="1"/>
        <v>45383</v>
      </c>
      <c r="E26" s="46" t="s">
        <v>153</v>
      </c>
      <c r="F26" s="46" t="s">
        <v>148</v>
      </c>
      <c r="G26" s="46" t="s">
        <v>120</v>
      </c>
      <c r="L26" s="80">
        <f>SUMIF('Loading M+3'!$D:$D,'Loading for Est.Inven'!B26,'Loading M+3'!$N:$N)</f>
        <v>0</v>
      </c>
      <c r="M26" s="142">
        <f>SUMIF('FST M'!$M:$M,'Loading for Est.Inven'!$B26,'FST M'!$R:$R)</f>
        <v>2.5819444444444444</v>
      </c>
      <c r="S26" s="80">
        <f>SUMIF('Loading M+3'!$D:$D,'Loading for Est.Inven'!$B26,'Loading M+3'!$M:$M)</f>
        <v>0</v>
      </c>
      <c r="T26" s="142">
        <f>SUMIF('FST M'!$M:$M,'Loading for Est.Inven'!$B26,'FST M'!$Y:$Y)</f>
        <v>1650.7920000000001</v>
      </c>
      <c r="Z26" s="80">
        <f>SUMIF('Loading M+3'!$D:$D,'Loading for Est.Inven'!$B26,'Loading M+3'!$L:$L)</f>
        <v>0</v>
      </c>
      <c r="AA26" s="142">
        <f>SUMIF('FST M'!$M:$M,'Loading for Est.Inven'!$B26,'FST M'!$I:$I)</f>
        <v>371.8</v>
      </c>
    </row>
    <row r="27" spans="2:34">
      <c r="B27" s="46" t="str">
        <f t="shared" si="2"/>
        <v>โรงงานเสริมสุขชลบุรีRegion 7</v>
      </c>
      <c r="C27" s="46" t="s">
        <v>121</v>
      </c>
      <c r="D27" s="156">
        <f t="shared" si="1"/>
        <v>45383</v>
      </c>
      <c r="E27" s="46" t="s">
        <v>153</v>
      </c>
      <c r="F27" s="46" t="s">
        <v>148</v>
      </c>
      <c r="G27" s="46" t="s">
        <v>121</v>
      </c>
      <c r="L27" s="80">
        <f>SUMIF('Loading M+3'!$D:$D,'Loading for Est.Inven'!B27,'Loading M+3'!$N:$N)</f>
        <v>0</v>
      </c>
      <c r="M27" s="142">
        <f>SUMIF('FST M'!$M:$M,'Loading for Est.Inven'!$B27,'FST M'!$R:$R)</f>
        <v>15.756944444444445</v>
      </c>
      <c r="S27" s="80">
        <f>SUMIF('Loading M+3'!$D:$D,'Loading for Est.Inven'!$B27,'Loading M+3'!$M:$M)</f>
        <v>0</v>
      </c>
      <c r="T27" s="142">
        <f>SUMIF('FST M'!$M:$M,'Loading for Est.Inven'!$B27,'FST M'!$Y:$Y)</f>
        <v>10074.36</v>
      </c>
      <c r="Z27" s="80">
        <f>SUMIF('Loading M+3'!$D:$D,'Loading for Est.Inven'!$B27,'Loading M+3'!$L:$L)</f>
        <v>0</v>
      </c>
      <c r="AA27" s="142">
        <f>SUMIF('FST M'!$M:$M,'Loading for Est.Inven'!$B27,'FST M'!$I:$I)</f>
        <v>2269</v>
      </c>
    </row>
    <row r="28" spans="2:34">
      <c r="B28" s="46" t="str">
        <f t="shared" si="2"/>
        <v>โรงงานเสริมสุขชลบุรีRegion 3</v>
      </c>
      <c r="C28" s="46" t="s">
        <v>117</v>
      </c>
      <c r="D28" s="156">
        <f t="shared" si="1"/>
        <v>45383</v>
      </c>
      <c r="E28" s="46" t="s">
        <v>153</v>
      </c>
      <c r="F28" s="46" t="s">
        <v>149</v>
      </c>
      <c r="G28" s="46" t="s">
        <v>117</v>
      </c>
      <c r="L28" s="80">
        <f>SUMIF('Loading M+3'!$D:$D,'Loading for Est.Inven'!B28,'Loading M+3'!$N:$N)</f>
        <v>0</v>
      </c>
      <c r="M28" s="142">
        <f>SUMIF('FST M'!$M:$M,'Loading for Est.Inven'!$B28,'FST M'!$R:$R)</f>
        <v>8.375</v>
      </c>
      <c r="S28" s="80">
        <f>SUMIF('Loading M+3'!$D:$D,'Loading for Est.Inven'!$B28,'Loading M+3'!$M:$M)</f>
        <v>0</v>
      </c>
      <c r="T28" s="142">
        <f>SUMIF('FST M'!$M:$M,'Loading for Est.Inven'!$B28,'FST M'!$Y:$Y)</f>
        <v>5354.64</v>
      </c>
      <c r="Z28" s="80">
        <f>SUMIF('Loading M+3'!$D:$D,'Loading for Est.Inven'!$B28,'Loading M+3'!$L:$L)</f>
        <v>0</v>
      </c>
      <c r="AA28" s="142">
        <f>SUMIF('FST M'!$M:$M,'Loading for Est.Inven'!$B28,'FST M'!$I:$I)</f>
        <v>1206</v>
      </c>
      <c r="AC28" s="46">
        <v>0.50437163324504741</v>
      </c>
      <c r="AD28" s="46">
        <v>0.51925777471989754</v>
      </c>
      <c r="AE28" s="46">
        <v>0.60897627322349812</v>
      </c>
      <c r="AF28" s="46">
        <v>0.58584014896575354</v>
      </c>
      <c r="AG28" s="46">
        <v>0.53541988073611868</v>
      </c>
      <c r="AH28" s="46">
        <v>0.62337687677433828</v>
      </c>
    </row>
    <row r="29" spans="2:34">
      <c r="B29" s="46" t="str">
        <f t="shared" si="2"/>
        <v>โรงงานเสริมสุขชลบุรีRegion 4</v>
      </c>
      <c r="C29" s="46" t="s">
        <v>118</v>
      </c>
      <c r="D29" s="156">
        <f t="shared" si="1"/>
        <v>45383</v>
      </c>
      <c r="E29" s="46" t="s">
        <v>153</v>
      </c>
      <c r="F29" s="46" t="s">
        <v>149</v>
      </c>
      <c r="G29" s="46" t="s">
        <v>118</v>
      </c>
      <c r="L29" s="80">
        <f>SUMIF('Loading M+3'!$D:$D,'Loading for Est.Inven'!B29,'Loading M+3'!$N:$N)</f>
        <v>0</v>
      </c>
      <c r="M29" s="142">
        <f>SUMIF('FST M'!$M:$M,'Loading for Est.Inven'!$B29,'FST M'!$R:$R)</f>
        <v>8.4722222222222214</v>
      </c>
      <c r="S29" s="80">
        <f>SUMIF('Loading M+3'!$D:$D,'Loading for Est.Inven'!$B29,'Loading M+3'!$M:$M)</f>
        <v>0</v>
      </c>
      <c r="T29" s="142">
        <f>SUMIF('FST M'!$M:$M,'Loading for Est.Inven'!$B29,'FST M'!$Y:$Y)</f>
        <v>5416.8000000000011</v>
      </c>
      <c r="Z29" s="80">
        <f>SUMIF('Loading M+3'!$D:$D,'Loading for Est.Inven'!$B29,'Loading M+3'!$L:$L)</f>
        <v>0</v>
      </c>
      <c r="AA29" s="142">
        <f>SUMIF('FST M'!$M:$M,'Loading for Est.Inven'!$B29,'FST M'!$I:$I)</f>
        <v>1220</v>
      </c>
      <c r="AC29" s="46">
        <v>0.49562836675495248</v>
      </c>
      <c r="AD29" s="46">
        <v>0.48074222528010241</v>
      </c>
      <c r="AE29" s="46">
        <v>0.39102372677650193</v>
      </c>
      <c r="AF29" s="46">
        <v>0.41415985103424657</v>
      </c>
      <c r="AG29" s="46">
        <v>0.46458011926388121</v>
      </c>
      <c r="AH29" s="46">
        <v>0.37662312322566166</v>
      </c>
    </row>
    <row r="30" spans="2:34">
      <c r="B30" s="46" t="str">
        <f t="shared" si="2"/>
        <v>โรงงานเสริมสุขชลบุรีRegion 5</v>
      </c>
      <c r="C30" s="46" t="s">
        <v>119</v>
      </c>
      <c r="D30" s="156">
        <f t="shared" si="1"/>
        <v>45383</v>
      </c>
      <c r="E30" s="46" t="s">
        <v>153</v>
      </c>
      <c r="F30" s="46" t="s">
        <v>150</v>
      </c>
      <c r="G30" s="46" t="s">
        <v>119</v>
      </c>
      <c r="L30" s="80">
        <f>SUMIF('Loading M+3'!$D:$D,'Loading for Est.Inven'!B30,'Loading M+3'!$N:$N)</f>
        <v>0</v>
      </c>
      <c r="M30" s="142">
        <f>SUMIF('FST M'!$M:$M,'Loading for Est.Inven'!$B30,'FST M'!$R:$R)</f>
        <v>7.5208333333333339</v>
      </c>
      <c r="S30" s="80">
        <f>SUMIF('Loading M+3'!$D:$D,'Loading for Est.Inven'!$B30,'Loading M+3'!$M:$M)</f>
        <v>0</v>
      </c>
      <c r="T30" s="142">
        <f>SUMIF('FST M'!$M:$M,'Loading for Est.Inven'!$B30,'FST M'!$Y:$Y)</f>
        <v>4808.5200000000004</v>
      </c>
      <c r="Z30" s="80">
        <f>SUMIF('Loading M+3'!$D:$D,'Loading for Est.Inven'!$B30,'Loading M+3'!$L:$L)</f>
        <v>0</v>
      </c>
      <c r="AA30" s="142">
        <f>SUMIF('FST M'!$M:$M,'Loading for Est.Inven'!$B30,'FST M'!$I:$I)</f>
        <v>1083</v>
      </c>
    </row>
    <row r="31" spans="2:34">
      <c r="B31" s="46" t="str">
        <f t="shared" si="2"/>
        <v>โรงงานเสริมสุขชลบุรีRegion 6/9</v>
      </c>
      <c r="C31" s="46" t="s">
        <v>127</v>
      </c>
      <c r="D31" s="156">
        <f t="shared" si="1"/>
        <v>45383</v>
      </c>
      <c r="E31" s="46" t="s">
        <v>153</v>
      </c>
      <c r="F31" s="46" t="s">
        <v>150</v>
      </c>
      <c r="G31" s="46" t="s">
        <v>120</v>
      </c>
      <c r="L31" s="80">
        <f>SUMIF('Loading M+3'!$D:$D,'Loading for Est.Inven'!B31,'Loading M+3'!$N:$N)</f>
        <v>0</v>
      </c>
      <c r="M31" s="142">
        <f>SUMIF('FST M'!$M:$M,'Loading for Est.Inven'!$B31,'FST M'!$R:$R)</f>
        <v>2.1124999999999998</v>
      </c>
      <c r="S31" s="80">
        <f>SUMIF('Loading M+3'!$D:$D,'Loading for Est.Inven'!$B31,'Loading M+3'!$M:$M)</f>
        <v>0</v>
      </c>
      <c r="T31" s="142">
        <f>SUMIF('FST M'!$M:$M,'Loading for Est.Inven'!$B31,'FST M'!$Y:$Y)</f>
        <v>1350.6480000000001</v>
      </c>
      <c r="Z31" s="80">
        <f>SUMIF('Loading M+3'!$D:$D,'Loading for Est.Inven'!$B31,'Loading M+3'!$L:$L)</f>
        <v>0</v>
      </c>
      <c r="AA31" s="142">
        <f>SUMIF('FST M'!$M:$M,'Loading for Est.Inven'!$B31,'FST M'!$I:$I)</f>
        <v>304.2</v>
      </c>
    </row>
    <row r="32" spans="2:34">
      <c r="B32" s="46" t="str">
        <f t="shared" si="2"/>
        <v>โรงงานเสริมสุขชลบุรีRegion 8</v>
      </c>
      <c r="C32" s="46" t="s">
        <v>122</v>
      </c>
      <c r="D32" s="156">
        <f t="shared" si="1"/>
        <v>45383</v>
      </c>
      <c r="E32" s="46" t="s">
        <v>153</v>
      </c>
      <c r="F32" s="46" t="s">
        <v>151</v>
      </c>
      <c r="G32" s="46" t="s">
        <v>122</v>
      </c>
      <c r="L32" s="80">
        <f>SUMIF('Loading M+3'!$D:$D,'Loading for Est.Inven'!B32,'Loading M+3'!$N:$N)</f>
        <v>0</v>
      </c>
      <c r="M32" s="142">
        <f>SUMIF('FST M'!$M:$M,'Loading for Est.Inven'!$B32,'FST M'!$R:$R)</f>
        <v>41.80555555555555</v>
      </c>
      <c r="S32" s="80">
        <f>SUMIF('Loading M+3'!$D:$D,'Loading for Est.Inven'!$B32,'Loading M+3'!$M:$M)</f>
        <v>0</v>
      </c>
      <c r="T32" s="142">
        <f>SUMIF('FST M'!$M:$M,'Loading for Est.Inven'!$B32,'FST M'!$Y:$Y)</f>
        <v>26728.800000000003</v>
      </c>
      <c r="Z32" s="80">
        <f>SUMIF('Loading M+3'!$D:$D,'Loading for Est.Inven'!$B32,'Loading M+3'!$L:$L)</f>
        <v>0</v>
      </c>
      <c r="AA32" s="142">
        <f>SUMIF('FST M'!$M:$M,'Loading for Est.Inven'!$B32,'FST M'!$I:$I)</f>
        <v>6020</v>
      </c>
    </row>
    <row r="33" spans="2:34">
      <c r="B33" s="46" t="str">
        <f t="shared" si="2"/>
        <v>โรงงานเสริมสุขชลบุรีMT</v>
      </c>
      <c r="C33" s="46" t="s">
        <v>123</v>
      </c>
      <c r="D33" s="156">
        <f t="shared" si="1"/>
        <v>45383</v>
      </c>
      <c r="E33" s="46" t="s">
        <v>153</v>
      </c>
      <c r="F33" s="46" t="s">
        <v>123</v>
      </c>
      <c r="G33" s="46" t="s">
        <v>123</v>
      </c>
      <c r="L33" s="80">
        <f>SUMIF('Loading M+3'!$D:$D,'Loading for Est.Inven'!B33,'Loading M+3'!$N:$N)</f>
        <v>0</v>
      </c>
      <c r="M33" s="142">
        <f>SUMIF('FST M'!$M:$M,'Loading for Est.Inven'!$B33,'FST M'!$R:$R)</f>
        <v>125.06699134199133</v>
      </c>
      <c r="S33" s="80">
        <f>SUMIF('Loading M+3'!$D:$D,'Loading for Est.Inven'!$B33,'Loading M+3'!$M:$M)</f>
        <v>0</v>
      </c>
      <c r="T33" s="142">
        <f>SUMIF('FST M'!$M:$M,'Loading for Est.Inven'!$B33,'FST M'!$Y:$Y)</f>
        <v>81133.24114285715</v>
      </c>
      <c r="Z33" s="80">
        <f>SUMIF('Loading M+3'!$D:$D,'Loading for Est.Inven'!$B33,'Loading M+3'!$L:$L)</f>
        <v>0</v>
      </c>
      <c r="AA33" s="142">
        <f>SUMIF('FST M'!$M:$M,'Loading for Est.Inven'!$B33,'FST M'!$I:$I)</f>
        <v>16300.285714285714</v>
      </c>
    </row>
    <row r="34" spans="2:34">
      <c r="B34" s="46" t="str">
        <f t="shared" si="0"/>
        <v>โรงงานบางบาลRegion 1</v>
      </c>
      <c r="C34" s="46" t="s">
        <v>115</v>
      </c>
      <c r="D34" s="156">
        <f t="shared" si="1"/>
        <v>45383</v>
      </c>
      <c r="E34" s="46" t="s">
        <v>154</v>
      </c>
      <c r="F34" s="46" t="s">
        <v>148</v>
      </c>
      <c r="G34" s="46" t="s">
        <v>115</v>
      </c>
      <c r="L34" s="80">
        <f>SUMIF('Loading M+3'!$D:$D,'Loading for Est.Inven'!B34,'Loading M+3'!$N:$N)</f>
        <v>39.98036607167198</v>
      </c>
      <c r="S34" s="80">
        <f>SUMIF('Loading M+3'!$D:$D,'Loading for Est.Inven'!$B34,'Loading M+3'!$M:$M)</f>
        <v>31933.11798876584</v>
      </c>
      <c r="Z34" s="80">
        <f>SUMIF('Loading M+3'!$D:$D,'Loading for Est.Inven'!$B34,'Loading M+3'!$L:$L)</f>
        <v>4157.9580714538852</v>
      </c>
    </row>
    <row r="35" spans="2:34">
      <c r="B35" s="46" t="str">
        <f t="shared" si="0"/>
        <v>โรงงานบางบาลRegion 2</v>
      </c>
      <c r="C35" s="46" t="s">
        <v>116</v>
      </c>
      <c r="D35" s="156">
        <f t="shared" si="1"/>
        <v>45383</v>
      </c>
      <c r="E35" s="46" t="s">
        <v>154</v>
      </c>
      <c r="F35" s="46" t="s">
        <v>148</v>
      </c>
      <c r="G35" s="46" t="s">
        <v>116</v>
      </c>
      <c r="L35" s="80">
        <f>SUMIF('Loading M+3'!$D:$D,'Loading for Est.Inven'!B35,'Loading M+3'!$N:$N)</f>
        <v>166.65229219449668</v>
      </c>
      <c r="S35" s="80">
        <f>SUMIF('Loading M+3'!$D:$D,'Loading for Est.Inven'!$B35,'Loading M+3'!$M:$M)</f>
        <v>133108.5188215884</v>
      </c>
      <c r="Z35" s="80">
        <f>SUMIF('Loading M+3'!$D:$D,'Loading for Est.Inven'!$B35,'Loading M+3'!$L:$L)</f>
        <v>17331.838388227654</v>
      </c>
    </row>
    <row r="36" spans="2:34">
      <c r="B36" s="46" t="str">
        <f t="shared" si="0"/>
        <v>โรงงานบางบาลRegion 6/14</v>
      </c>
      <c r="C36" s="46" t="s">
        <v>128</v>
      </c>
      <c r="D36" s="156">
        <f t="shared" si="1"/>
        <v>45383</v>
      </c>
      <c r="E36" s="46" t="s">
        <v>154</v>
      </c>
      <c r="F36" s="46" t="s">
        <v>148</v>
      </c>
      <c r="G36" s="46" t="s">
        <v>120</v>
      </c>
      <c r="L36" s="80">
        <f>SUMIF('Loading M+3'!$D:$D,'Loading for Est.Inven'!B36,'Loading M+3'!$N:$N)</f>
        <v>98.097205818714059</v>
      </c>
      <c r="S36" s="80">
        <f>SUMIF('Loading M+3'!$D:$D,'Loading for Est.Inven'!$B36,'Loading M+3'!$M:$M)</f>
        <v>78352.200231523297</v>
      </c>
      <c r="Z36" s="80">
        <f>SUMIF('Loading M+3'!$D:$D,'Loading for Est.Inven'!$B36,'Loading M+3'!$L:$L)</f>
        <v>10202.109405146264</v>
      </c>
    </row>
    <row r="37" spans="2:34">
      <c r="B37" s="46" t="str">
        <f t="shared" si="0"/>
        <v>โรงงานบางบาลRegion 7</v>
      </c>
      <c r="C37" s="46" t="s">
        <v>121</v>
      </c>
      <c r="D37" s="156">
        <f t="shared" si="1"/>
        <v>45383</v>
      </c>
      <c r="E37" s="46" t="s">
        <v>154</v>
      </c>
      <c r="F37" s="46" t="s">
        <v>148</v>
      </c>
      <c r="G37" s="46" t="s">
        <v>121</v>
      </c>
      <c r="L37" s="80">
        <f>SUMIF('Loading M+3'!$D:$D,'Loading for Est.Inven'!B37,'Loading M+3'!$N:$N)</f>
        <v>135.26120579077977</v>
      </c>
      <c r="S37" s="80">
        <f>SUMIF('Loading M+3'!$D:$D,'Loading for Est.Inven'!$B37,'Loading M+3'!$M:$M)</f>
        <v>108035.83028921162</v>
      </c>
      <c r="Z37" s="80">
        <f>SUMIF('Loading M+3'!$D:$D,'Loading for Est.Inven'!$B37,'Loading M+3'!$L:$L)</f>
        <v>14067.165402241095</v>
      </c>
    </row>
    <row r="38" spans="2:34">
      <c r="B38" s="46" t="str">
        <f t="shared" si="0"/>
        <v>โรงงานบางบาลRegion 3</v>
      </c>
      <c r="C38" s="46" t="s">
        <v>117</v>
      </c>
      <c r="D38" s="156">
        <f t="shared" si="1"/>
        <v>45383</v>
      </c>
      <c r="E38" s="46" t="s">
        <v>154</v>
      </c>
      <c r="F38" s="46" t="s">
        <v>149</v>
      </c>
      <c r="G38" s="46" t="s">
        <v>117</v>
      </c>
      <c r="L38" s="80">
        <f>SUMIF('Loading M+3'!$D:$D,'Loading for Est.Inven'!B38,'Loading M+3'!$N:$N)</f>
        <v>352.63212116715886</v>
      </c>
      <c r="S38" s="80">
        <f>SUMIF('Loading M+3'!$D:$D,'Loading for Est.Inven'!$B38,'Loading M+3'!$M:$M)</f>
        <v>281654.32781863312</v>
      </c>
      <c r="Z38" s="80">
        <f>SUMIF('Loading M+3'!$D:$D,'Loading for Est.Inven'!$B38,'Loading M+3'!$L:$L)</f>
        <v>36673.740601384525</v>
      </c>
      <c r="AC38" s="46">
        <v>0.50437163324504741</v>
      </c>
      <c r="AD38" s="46">
        <v>0.51925777471989754</v>
      </c>
      <c r="AE38" s="46">
        <v>0.60897627322349812</v>
      </c>
      <c r="AF38" s="46">
        <v>0.58584014896575354</v>
      </c>
      <c r="AG38" s="46">
        <v>0.53541988073611868</v>
      </c>
      <c r="AH38" s="46">
        <v>0.62337687677433828</v>
      </c>
    </row>
    <row r="39" spans="2:34">
      <c r="B39" s="46" t="str">
        <f t="shared" si="0"/>
        <v>โรงงานบางบาลRegion 4</v>
      </c>
      <c r="C39" s="46" t="s">
        <v>118</v>
      </c>
      <c r="D39" s="156">
        <f t="shared" si="1"/>
        <v>45383</v>
      </c>
      <c r="E39" s="46" t="s">
        <v>154</v>
      </c>
      <c r="F39" s="46" t="s">
        <v>149</v>
      </c>
      <c r="G39" s="46" t="s">
        <v>118</v>
      </c>
      <c r="L39" s="80">
        <f>SUMIF('Loading M+3'!$D:$D,'Loading for Est.Inven'!B39,'Loading M+3'!$N:$N)</f>
        <v>372.72606525258504</v>
      </c>
      <c r="S39" s="80">
        <f>SUMIF('Loading M+3'!$D:$D,'Loading for Est.Inven'!$B39,'Loading M+3'!$M:$M)</f>
        <v>297703.76283854467</v>
      </c>
      <c r="Z39" s="80">
        <f>SUMIF('Loading M+3'!$D:$D,'Loading for Est.Inven'!$B39,'Loading M+3'!$L:$L)</f>
        <v>38763.510786268838</v>
      </c>
      <c r="AC39" s="46">
        <v>0.49562836675495248</v>
      </c>
      <c r="AD39" s="46">
        <v>0.48074222528010241</v>
      </c>
      <c r="AE39" s="46">
        <v>0.39102372677650193</v>
      </c>
      <c r="AF39" s="46">
        <v>0.41415985103424657</v>
      </c>
      <c r="AG39" s="46">
        <v>0.46458011926388121</v>
      </c>
      <c r="AH39" s="46">
        <v>0.37662312322566166</v>
      </c>
    </row>
    <row r="40" spans="2:34">
      <c r="B40" s="46" t="str">
        <f t="shared" si="0"/>
        <v>โรงงานบางบาลRegion 5</v>
      </c>
      <c r="C40" s="46" t="s">
        <v>119</v>
      </c>
      <c r="D40" s="156">
        <f t="shared" si="1"/>
        <v>45383</v>
      </c>
      <c r="E40" s="46" t="s">
        <v>154</v>
      </c>
      <c r="F40" s="46" t="s">
        <v>150</v>
      </c>
      <c r="G40" s="46" t="s">
        <v>119</v>
      </c>
      <c r="L40" s="80">
        <f>SUMIF('Loading M+3'!$D:$D,'Loading for Est.Inven'!B40,'Loading M+3'!$N:$N)</f>
        <v>93.448139330101569</v>
      </c>
      <c r="S40" s="80">
        <f>SUMIF('Loading M+3'!$D:$D,'Loading for Est.Inven'!$B40,'Loading M+3'!$M:$M)</f>
        <v>74638.897845738727</v>
      </c>
      <c r="Z40" s="80">
        <f>SUMIF('Loading M+3'!$D:$D,'Loading for Est.Inven'!$B40,'Loading M+3'!$L:$L)</f>
        <v>9718.6064903305632</v>
      </c>
    </row>
    <row r="41" spans="2:34">
      <c r="B41" s="46" t="str">
        <f t="shared" si="0"/>
        <v>โรงงานบางบาลRegion 6/9</v>
      </c>
      <c r="C41" s="46" t="s">
        <v>127</v>
      </c>
      <c r="D41" s="156">
        <f t="shared" si="1"/>
        <v>45383</v>
      </c>
      <c r="E41" s="46" t="s">
        <v>154</v>
      </c>
      <c r="F41" s="46" t="s">
        <v>150</v>
      </c>
      <c r="G41" s="46" t="s">
        <v>120</v>
      </c>
      <c r="L41" s="80">
        <f>SUMIF('Loading M+3'!$D:$D,'Loading for Est.Inven'!B41,'Loading M+3'!$N:$N)</f>
        <v>119.89658488953941</v>
      </c>
      <c r="S41" s="80">
        <f>SUMIF('Loading M+3'!$D:$D,'Loading for Est.Inven'!$B41,'Loading M+3'!$M:$M)</f>
        <v>95763.800282972923</v>
      </c>
      <c r="Z41" s="80">
        <f>SUMIF('Loading M+3'!$D:$D,'Loading for Est.Inven'!$B41,'Loading M+3'!$L:$L)</f>
        <v>12469.244828512099</v>
      </c>
    </row>
    <row r="42" spans="2:34">
      <c r="B42" s="46" t="str">
        <f t="shared" si="0"/>
        <v>โรงงานบางบาลRegion 8</v>
      </c>
      <c r="C42" s="46" t="s">
        <v>122</v>
      </c>
      <c r="D42" s="156">
        <f t="shared" si="1"/>
        <v>45383</v>
      </c>
      <c r="E42" s="46" t="s">
        <v>154</v>
      </c>
      <c r="F42" s="46" t="s">
        <v>151</v>
      </c>
      <c r="G42" s="46" t="s">
        <v>122</v>
      </c>
      <c r="L42" s="80">
        <f>SUMIF('Loading M+3'!$D:$D,'Loading for Est.Inven'!B42,'Loading M+3'!$N:$N)</f>
        <v>128.26190318458663</v>
      </c>
      <c r="S42" s="80">
        <f>SUMIF('Loading M+3'!$D:$D,'Loading for Est.Inven'!$B42,'Loading M+3'!$M:$M)</f>
        <v>102445.34731159304</v>
      </c>
      <c r="Z42" s="80">
        <f>SUMIF('Loading M+3'!$D:$D,'Loading for Est.Inven'!$B42,'Loading M+3'!$L:$L)</f>
        <v>13339.237931197011</v>
      </c>
    </row>
    <row r="43" spans="2:34">
      <c r="B43" s="46" t="str">
        <f t="shared" si="0"/>
        <v>โรงงานบางบาลMT</v>
      </c>
      <c r="C43" s="46" t="s">
        <v>123</v>
      </c>
      <c r="D43" s="156">
        <f t="shared" si="1"/>
        <v>45383</v>
      </c>
      <c r="E43" s="46" t="s">
        <v>154</v>
      </c>
      <c r="F43" s="46" t="s">
        <v>123</v>
      </c>
      <c r="G43" s="46" t="s">
        <v>123</v>
      </c>
      <c r="L43" s="80">
        <f>SUMIF('Loading M+3'!$D:$D,'Loading for Est.Inven'!B43,'Loading M+3'!$N:$N)</f>
        <v>2151.8667582417579</v>
      </c>
      <c r="S43" s="80">
        <f>SUMIF('Loading M+3'!$D:$D,'Loading for Est.Inven'!$B43,'Loading M+3'!$M:$M)</f>
        <v>1718739.017142857</v>
      </c>
      <c r="Z43" s="80">
        <f>SUMIF('Loading M+3'!$D:$D,'Loading for Est.Inven'!$B43,'Loading M+3'!$L:$L)</f>
        <v>223794.14285714281</v>
      </c>
    </row>
    <row r="44" spans="2:34">
      <c r="B44" s="46" t="str">
        <f>E44&amp;C44</f>
        <v>โรงงานนวนครRegion 1</v>
      </c>
      <c r="C44" s="46" t="s">
        <v>115</v>
      </c>
      <c r="D44" s="156">
        <f>EOMONTH($D$1,0)+1</f>
        <v>45413</v>
      </c>
      <c r="E44" s="46" t="s">
        <v>147</v>
      </c>
      <c r="F44" s="46" t="s">
        <v>148</v>
      </c>
      <c r="G44" s="46" t="s">
        <v>115</v>
      </c>
      <c r="L44" s="80">
        <f>SUMIF('Loading M+3'!$D:$D,'Loading for Est.Inven'!B44,'Loading M+3'!$Q:$Q)</f>
        <v>243.47035109199774</v>
      </c>
      <c r="S44" s="80">
        <f>SUMIF('Loading M+3'!$D:$D,'Loading for Est.Inven'!$B44,'Loading M+3'!$P:$P)</f>
        <v>151232.00044645363</v>
      </c>
      <c r="Z44" s="80">
        <f>SUMIF('Loading M+3'!$D:$D,'Loading for Est.Inven'!B44,'Loading M+3'!$O:$O)</f>
        <v>15892.749670448708</v>
      </c>
    </row>
    <row r="45" spans="2:34">
      <c r="B45" s="46" t="str">
        <f t="shared" ref="B45:B83" si="3">E45&amp;C45</f>
        <v>โรงงานนวนครRegion 2</v>
      </c>
      <c r="C45" s="46" t="s">
        <v>116</v>
      </c>
      <c r="D45" s="156">
        <f t="shared" ref="D45:D83" si="4">EOMONTH($D$1,0)+1</f>
        <v>45413</v>
      </c>
      <c r="E45" s="46" t="s">
        <v>147</v>
      </c>
      <c r="F45" s="46" t="s">
        <v>148</v>
      </c>
      <c r="G45" s="46" t="s">
        <v>116</v>
      </c>
      <c r="L45" s="80">
        <f>SUMIF('Loading M+3'!$D:$D,'Loading for Est.Inven'!B45,'Loading M+3'!$Q:$Q)</f>
        <v>612.13375305957015</v>
      </c>
      <c r="S45" s="80">
        <f>SUMIF('Loading M+3'!$D:$D,'Loading for Est.Inven'!$B45,'Loading M+3'!$P:$P)</f>
        <v>373699.2648675614</v>
      </c>
      <c r="Z45" s="80">
        <f>SUMIF('Loading M+3'!$D:$D,'Loading for Est.Inven'!B45,'Loading M+3'!$O:$O)</f>
        <v>42812.993002869327</v>
      </c>
    </row>
    <row r="46" spans="2:34">
      <c r="B46" s="46" t="str">
        <f t="shared" si="3"/>
        <v>โรงงานนวนครRegion 6/14</v>
      </c>
      <c r="C46" s="46" t="s">
        <v>128</v>
      </c>
      <c r="D46" s="156">
        <f t="shared" si="4"/>
        <v>45413</v>
      </c>
      <c r="E46" s="46" t="s">
        <v>147</v>
      </c>
      <c r="F46" s="46" t="s">
        <v>148</v>
      </c>
      <c r="G46" s="46" t="s">
        <v>120</v>
      </c>
      <c r="L46" s="80">
        <f>SUMIF('Loading M+3'!$D:$D,'Loading for Est.Inven'!B46,'Loading M+3'!$Q:$Q)</f>
        <v>178.43374468643998</v>
      </c>
      <c r="S46" s="80">
        <f>SUMIF('Loading M+3'!$D:$D,'Loading for Est.Inven'!$B46,'Loading M+3'!$P:$P)</f>
        <v>108015.1208547971</v>
      </c>
      <c r="Z46" s="80">
        <f>SUMIF('Loading M+3'!$D:$D,'Loading for Est.Inven'!B46,'Loading M+3'!$O:$O)</f>
        <v>12843.698127991642</v>
      </c>
    </row>
    <row r="47" spans="2:34">
      <c r="B47" s="46" t="str">
        <f t="shared" si="3"/>
        <v>โรงงานนวนครRegion 7</v>
      </c>
      <c r="C47" s="46" t="s">
        <v>121</v>
      </c>
      <c r="D47" s="156">
        <f t="shared" si="4"/>
        <v>45413</v>
      </c>
      <c r="E47" s="46" t="s">
        <v>147</v>
      </c>
      <c r="F47" s="46" t="s">
        <v>148</v>
      </c>
      <c r="G47" s="46" t="s">
        <v>121</v>
      </c>
      <c r="L47" s="80">
        <f>SUMIF('Loading M+3'!$D:$D,'Loading for Est.Inven'!B47,'Loading M+3'!$Q:$Q)</f>
        <v>574.83193228575601</v>
      </c>
      <c r="S47" s="80">
        <f>SUMIF('Loading M+3'!$D:$D,'Loading for Est.Inven'!$B47,'Loading M+3'!$P:$P)</f>
        <v>351817.55214269366</v>
      </c>
      <c r="Z47" s="80">
        <f>SUMIF('Loading M+3'!$D:$D,'Loading for Est.Inven'!B47,'Loading M+3'!$O:$O)</f>
        <v>39753.405243627552</v>
      </c>
    </row>
    <row r="48" spans="2:34">
      <c r="B48" s="46" t="str">
        <f t="shared" si="3"/>
        <v>โรงงานนวนครRegion 3</v>
      </c>
      <c r="C48" s="46" t="s">
        <v>117</v>
      </c>
      <c r="D48" s="156">
        <f t="shared" si="4"/>
        <v>45413</v>
      </c>
      <c r="E48" s="46" t="s">
        <v>147</v>
      </c>
      <c r="F48" s="46" t="s">
        <v>149</v>
      </c>
      <c r="G48" s="46" t="s">
        <v>117</v>
      </c>
      <c r="L48" s="80">
        <f>SUMIF('Loading M+3'!$D:$D,'Loading for Est.Inven'!B48,'Loading M+3'!$Q:$Q)</f>
        <v>1021.7534513602895</v>
      </c>
      <c r="S48" s="80">
        <f>SUMIF('Loading M+3'!$D:$D,'Loading for Est.Inven'!$B48,'Loading M+3'!$P:$P)</f>
        <v>623525.97449031181</v>
      </c>
      <c r="Z48" s="80">
        <f>SUMIF('Loading M+3'!$D:$D,'Loading for Est.Inven'!B48,'Loading M+3'!$O:$O)</f>
        <v>71472.508102247681</v>
      </c>
      <c r="AC48" s="46">
        <v>0.50437163324504741</v>
      </c>
      <c r="AD48" s="46">
        <v>0.51925777471989754</v>
      </c>
      <c r="AE48" s="46">
        <v>0.60897627322349812</v>
      </c>
      <c r="AF48" s="46">
        <v>0.58584014896575354</v>
      </c>
      <c r="AG48" s="46">
        <v>0.53541988073611868</v>
      </c>
      <c r="AH48" s="46">
        <v>0.62337687677433828</v>
      </c>
    </row>
    <row r="49" spans="2:34">
      <c r="B49" s="46" t="str">
        <f t="shared" si="3"/>
        <v>โรงงานนวนครRegion 4</v>
      </c>
      <c r="C49" s="46" t="s">
        <v>118</v>
      </c>
      <c r="D49" s="156">
        <f t="shared" si="4"/>
        <v>45413</v>
      </c>
      <c r="E49" s="46" t="s">
        <v>147</v>
      </c>
      <c r="F49" s="46" t="s">
        <v>149</v>
      </c>
      <c r="G49" s="46" t="s">
        <v>118</v>
      </c>
      <c r="L49" s="80">
        <f>SUMIF('Loading M+3'!$D:$D,'Loading for Est.Inven'!B49,'Loading M+3'!$Q:$Q)</f>
        <v>855.68412796674261</v>
      </c>
      <c r="S49" s="80">
        <f>SUMIF('Loading M+3'!$D:$D,'Loading for Est.Inven'!$B49,'Loading M+3'!$P:$P)</f>
        <v>519530.21760048589</v>
      </c>
      <c r="Z49" s="80">
        <f>SUMIF('Loading M+3'!$D:$D,'Loading for Est.Inven'!B49,'Loading M+3'!$O:$O)</f>
        <v>61029.964662742546</v>
      </c>
      <c r="AC49" s="46">
        <v>0.49562836675495248</v>
      </c>
      <c r="AD49" s="46">
        <v>0.48074222528010241</v>
      </c>
      <c r="AE49" s="46">
        <v>0.39102372677650193</v>
      </c>
      <c r="AF49" s="46">
        <v>0.41415985103424657</v>
      </c>
      <c r="AG49" s="46">
        <v>0.46458011926388121</v>
      </c>
      <c r="AH49" s="46">
        <v>0.37662312322566166</v>
      </c>
    </row>
    <row r="50" spans="2:34">
      <c r="B50" s="46" t="str">
        <f t="shared" si="3"/>
        <v>โรงงานนวนครRegion 5</v>
      </c>
      <c r="C50" s="46" t="s">
        <v>119</v>
      </c>
      <c r="D50" s="156">
        <f t="shared" si="4"/>
        <v>45413</v>
      </c>
      <c r="E50" s="46" t="s">
        <v>147</v>
      </c>
      <c r="F50" s="46" t="s">
        <v>150</v>
      </c>
      <c r="G50" s="46" t="s">
        <v>119</v>
      </c>
      <c r="L50" s="80">
        <f>SUMIF('Loading M+3'!$D:$D,'Loading for Est.Inven'!B50,'Loading M+3'!$Q:$Q)</f>
        <v>417.08697535667062</v>
      </c>
      <c r="S50" s="80">
        <f>SUMIF('Loading M+3'!$D:$D,'Loading for Est.Inven'!$B50,'Loading M+3'!$P:$P)</f>
        <v>253225.89764137199</v>
      </c>
      <c r="Z50" s="80">
        <f>SUMIF('Loading M+3'!$D:$D,'Loading for Est.Inven'!B50,'Loading M+3'!$O:$O)</f>
        <v>29680.274447988162</v>
      </c>
    </row>
    <row r="51" spans="2:34">
      <c r="B51" s="46" t="str">
        <f t="shared" si="3"/>
        <v>โรงงานนวนครRegion 6/9</v>
      </c>
      <c r="C51" s="46" t="s">
        <v>127</v>
      </c>
      <c r="D51" s="156">
        <f t="shared" si="4"/>
        <v>45413</v>
      </c>
      <c r="E51" s="46" t="s">
        <v>147</v>
      </c>
      <c r="F51" s="46" t="s">
        <v>150</v>
      </c>
      <c r="G51" s="46" t="s">
        <v>120</v>
      </c>
      <c r="L51" s="80">
        <f>SUMIF('Loading M+3'!$D:$D,'Loading for Est.Inven'!B51,'Loading M+3'!$Q:$Q)</f>
        <v>218.0856879500933</v>
      </c>
      <c r="S51" s="80">
        <f>SUMIF('Loading M+3'!$D:$D,'Loading for Est.Inven'!$B51,'Loading M+3'!$P:$P)</f>
        <v>132018.481044752</v>
      </c>
      <c r="Z51" s="80">
        <f>SUMIF('Loading M+3'!$D:$D,'Loading for Est.Inven'!B51,'Loading M+3'!$O:$O)</f>
        <v>15697.853267545339</v>
      </c>
    </row>
    <row r="52" spans="2:34">
      <c r="B52" s="46" t="str">
        <f t="shared" si="3"/>
        <v>โรงงานนวนครRegion 8</v>
      </c>
      <c r="C52" s="46" t="s">
        <v>122</v>
      </c>
      <c r="D52" s="156">
        <f t="shared" si="4"/>
        <v>45413</v>
      </c>
      <c r="E52" s="46" t="s">
        <v>147</v>
      </c>
      <c r="F52" s="46" t="s">
        <v>151</v>
      </c>
      <c r="G52" s="46" t="s">
        <v>122</v>
      </c>
      <c r="L52" s="80">
        <f>SUMIF('Loading M+3'!$D:$D,'Loading for Est.Inven'!B52,'Loading M+3'!$Q:$Q)</f>
        <v>976.8166943391584</v>
      </c>
      <c r="S52" s="80">
        <f>SUMIF('Loading M+3'!$D:$D,'Loading for Est.Inven'!$B52,'Loading M+3'!$P:$P)</f>
        <v>597324.00572475907</v>
      </c>
      <c r="Z52" s="80">
        <f>SUMIF('Loading M+3'!$D:$D,'Loading for Est.Inven'!B52,'Loading M+3'!$O:$O)</f>
        <v>67775.533694319296</v>
      </c>
    </row>
    <row r="53" spans="2:34">
      <c r="B53" s="46" t="str">
        <f t="shared" si="3"/>
        <v>โรงงานนวนครMT</v>
      </c>
      <c r="C53" s="46" t="s">
        <v>123</v>
      </c>
      <c r="D53" s="156">
        <f t="shared" si="4"/>
        <v>45413</v>
      </c>
      <c r="E53" s="46" t="s">
        <v>147</v>
      </c>
      <c r="F53" s="46" t="s">
        <v>123</v>
      </c>
      <c r="G53" s="46" t="s">
        <v>123</v>
      </c>
      <c r="L53" s="80">
        <f>SUMIF('Loading M+3'!$D:$D,'Loading for Est.Inven'!B53,'Loading M+3'!$Q:$Q)</f>
        <v>13159.858393977402</v>
      </c>
      <c r="S53" s="80">
        <f>SUMIF('Loading M+3'!$D:$D,'Loading for Est.Inven'!$B53,'Loading M+3'!$P:$P)</f>
        <v>8512968.713995114</v>
      </c>
      <c r="Z53" s="80">
        <f>SUMIF('Loading M+3'!$D:$D,'Loading for Est.Inven'!B53,'Loading M+3'!$O:$O)</f>
        <v>838081.40737291961</v>
      </c>
    </row>
    <row r="54" spans="2:34">
      <c r="B54" s="46" t="str">
        <f t="shared" si="3"/>
        <v>โรงงานวังม่วงRegion 1</v>
      </c>
      <c r="C54" s="46" t="s">
        <v>115</v>
      </c>
      <c r="D54" s="156">
        <f t="shared" si="4"/>
        <v>45413</v>
      </c>
      <c r="E54" s="46" t="s">
        <v>152</v>
      </c>
      <c r="F54" s="46" t="s">
        <v>148</v>
      </c>
      <c r="G54" s="46" t="s">
        <v>115</v>
      </c>
      <c r="L54" s="80">
        <f>SUMIF('Loading M+3'!$D:$D,'Loading for Est.Inven'!B54,'Loading M+3'!$Q:$Q)</f>
        <v>174.41985303549944</v>
      </c>
      <c r="S54" s="80">
        <f>SUMIF('Loading M+3'!$D:$D,'Loading for Est.Inven'!$B54,'Loading M+3'!$P:$P)</f>
        <v>105489.12711587007</v>
      </c>
      <c r="Z54" s="80">
        <f>SUMIF('Loading M+3'!$D:$D,'Loading for Est.Inven'!B54,'Loading M+3'!$O:$O)</f>
        <v>12558.22941855596</v>
      </c>
    </row>
    <row r="55" spans="2:34">
      <c r="B55" s="46" t="str">
        <f t="shared" si="3"/>
        <v>โรงงานวังม่วงRegion 2</v>
      </c>
      <c r="C55" s="46" t="s">
        <v>116</v>
      </c>
      <c r="D55" s="156">
        <f t="shared" si="4"/>
        <v>45413</v>
      </c>
      <c r="E55" s="46" t="s">
        <v>152</v>
      </c>
      <c r="F55" s="46" t="s">
        <v>148</v>
      </c>
      <c r="G55" s="46" t="s">
        <v>116</v>
      </c>
      <c r="L55" s="80">
        <f>SUMIF('Loading M+3'!$D:$D,'Loading for Est.Inven'!B55,'Loading M+3'!$Q:$Q)</f>
        <v>575.71537887862985</v>
      </c>
      <c r="S55" s="80">
        <f>SUMIF('Loading M+3'!$D:$D,'Loading for Est.Inven'!$B55,'Loading M+3'!$P:$P)</f>
        <v>348192.66114579531</v>
      </c>
      <c r="Z55" s="80">
        <f>SUMIF('Loading M+3'!$D:$D,'Loading for Est.Inven'!B55,'Loading M+3'!$O:$O)</f>
        <v>41451.50727926135</v>
      </c>
    </row>
    <row r="56" spans="2:34">
      <c r="B56" s="46" t="str">
        <f t="shared" si="3"/>
        <v>โรงงานวังม่วงRegion 6/14</v>
      </c>
      <c r="C56" s="46" t="s">
        <v>128</v>
      </c>
      <c r="D56" s="156">
        <f t="shared" si="4"/>
        <v>45413</v>
      </c>
      <c r="E56" s="46" t="s">
        <v>152</v>
      </c>
      <c r="F56" s="46" t="s">
        <v>148</v>
      </c>
      <c r="G56" s="46" t="s">
        <v>120</v>
      </c>
      <c r="L56" s="80">
        <f>SUMIF('Loading M+3'!$D:$D,'Loading for Est.Inven'!B56,'Loading M+3'!$Q:$Q)</f>
        <v>203.76328281534103</v>
      </c>
      <c r="S56" s="80">
        <f>SUMIF('Loading M+3'!$D:$D,'Loading for Est.Inven'!$B56,'Loading M+3'!$P:$P)</f>
        <v>123236.03344671824</v>
      </c>
      <c r="Z56" s="80">
        <f>SUMIF('Loading M+3'!$D:$D,'Loading for Est.Inven'!B56,'Loading M+3'!$O:$O)</f>
        <v>14670.956362704554</v>
      </c>
    </row>
    <row r="57" spans="2:34">
      <c r="B57" s="46" t="str">
        <f t="shared" si="3"/>
        <v>โรงงานวังม่วงRegion 7</v>
      </c>
      <c r="C57" s="46" t="s">
        <v>121</v>
      </c>
      <c r="D57" s="156">
        <f t="shared" si="4"/>
        <v>45413</v>
      </c>
      <c r="E57" s="46" t="s">
        <v>152</v>
      </c>
      <c r="F57" s="46" t="s">
        <v>148</v>
      </c>
      <c r="G57" s="46" t="s">
        <v>121</v>
      </c>
      <c r="L57" s="80">
        <f>SUMIF('Loading M+3'!$D:$D,'Loading for Est.Inven'!B57,'Loading M+3'!$Q:$Q)</f>
        <v>427.92238854264014</v>
      </c>
      <c r="S57" s="80">
        <f>SUMIF('Loading M+3'!$D:$D,'Loading for Est.Inven'!$B57,'Loading M+3'!$P:$P)</f>
        <v>258807.46059058871</v>
      </c>
      <c r="Z57" s="80">
        <f>SUMIF('Loading M+3'!$D:$D,'Loading for Est.Inven'!B57,'Loading M+3'!$O:$O)</f>
        <v>30810.411975070088</v>
      </c>
    </row>
    <row r="58" spans="2:34">
      <c r="B58" s="46" t="str">
        <f t="shared" si="3"/>
        <v>โรงงานวังม่วงRegion 3</v>
      </c>
      <c r="C58" s="46" t="s">
        <v>117</v>
      </c>
      <c r="D58" s="156">
        <f t="shared" si="4"/>
        <v>45413</v>
      </c>
      <c r="E58" s="46" t="s">
        <v>152</v>
      </c>
      <c r="F58" s="46" t="s">
        <v>149</v>
      </c>
      <c r="G58" s="46" t="s">
        <v>117</v>
      </c>
      <c r="L58" s="80">
        <f>SUMIF('Loading M+3'!$D:$D,'Loading for Est.Inven'!B58,'Loading M+3'!$Q:$Q)</f>
        <v>750.67014531819564</v>
      </c>
      <c r="S58" s="80">
        <f>SUMIF('Loading M+3'!$D:$D,'Loading for Est.Inven'!$B58,'Loading M+3'!$P:$P)</f>
        <v>454005.30388844485</v>
      </c>
      <c r="Z58" s="80">
        <f>SUMIF('Loading M+3'!$D:$D,'Loading for Est.Inven'!B58,'Loading M+3'!$O:$O)</f>
        <v>54048.250462910095</v>
      </c>
      <c r="AC58" s="46">
        <v>0.50437163324504741</v>
      </c>
      <c r="AD58" s="46">
        <v>0.51925777471989754</v>
      </c>
      <c r="AE58" s="46">
        <v>0.60897627322349812</v>
      </c>
      <c r="AF58" s="46">
        <v>0.58584014896575354</v>
      </c>
      <c r="AG58" s="46">
        <v>0.53541988073611868</v>
      </c>
      <c r="AH58" s="46">
        <v>0.62337687677433828</v>
      </c>
    </row>
    <row r="59" spans="2:34">
      <c r="B59" s="46" t="str">
        <f t="shared" si="3"/>
        <v>โรงงานวังม่วงRegion 4</v>
      </c>
      <c r="C59" s="46" t="s">
        <v>118</v>
      </c>
      <c r="D59" s="156">
        <f t="shared" si="4"/>
        <v>45413</v>
      </c>
      <c r="E59" s="46" t="s">
        <v>152</v>
      </c>
      <c r="F59" s="46" t="s">
        <v>149</v>
      </c>
      <c r="G59" s="46" t="s">
        <v>118</v>
      </c>
      <c r="L59" s="80">
        <f>SUMIF('Loading M+3'!$D:$D,'Loading for Est.Inven'!B59,'Loading M+3'!$Q:$Q)</f>
        <v>741.15781676015183</v>
      </c>
      <c r="S59" s="80">
        <f>SUMIF('Loading M+3'!$D:$D,'Loading for Est.Inven'!$B59,'Loading M+3'!$P:$P)</f>
        <v>448252.24757653981</v>
      </c>
      <c r="Z59" s="80">
        <f>SUMIF('Loading M+3'!$D:$D,'Loading for Est.Inven'!B59,'Loading M+3'!$O:$O)</f>
        <v>53363.362806730933</v>
      </c>
      <c r="AC59" s="46">
        <v>0.49562836675495248</v>
      </c>
      <c r="AD59" s="46">
        <v>0.48074222528010241</v>
      </c>
      <c r="AE59" s="46">
        <v>0.39102372677650193</v>
      </c>
      <c r="AF59" s="46">
        <v>0.41415985103424657</v>
      </c>
      <c r="AG59" s="46">
        <v>0.46458011926388121</v>
      </c>
      <c r="AH59" s="46">
        <v>0.37662312322566166</v>
      </c>
    </row>
    <row r="60" spans="2:34">
      <c r="B60" s="46" t="str">
        <f t="shared" si="3"/>
        <v>โรงงานวังม่วงRegion 5</v>
      </c>
      <c r="C60" s="46" t="s">
        <v>119</v>
      </c>
      <c r="D60" s="156">
        <f t="shared" si="4"/>
        <v>45413</v>
      </c>
      <c r="E60" s="46" t="s">
        <v>152</v>
      </c>
      <c r="F60" s="46" t="s">
        <v>150</v>
      </c>
      <c r="G60" s="46" t="s">
        <v>119</v>
      </c>
      <c r="L60" s="80">
        <f>SUMIF('Loading M+3'!$D:$D,'Loading for Est.Inven'!B60,'Loading M+3'!$Q:$Q)</f>
        <v>369.16629576931172</v>
      </c>
      <c r="S60" s="80">
        <f>SUMIF('Loading M+3'!$D:$D,'Loading for Est.Inven'!$B60,'Loading M+3'!$P:$P)</f>
        <v>223271.77568127975</v>
      </c>
      <c r="Z60" s="80">
        <f>SUMIF('Loading M+3'!$D:$D,'Loading for Est.Inven'!B60,'Loading M+3'!$O:$O)</f>
        <v>26579.973295390446</v>
      </c>
    </row>
    <row r="61" spans="2:34">
      <c r="B61" s="46" t="str">
        <f t="shared" si="3"/>
        <v>โรงงานวังม่วงRegion 6/9</v>
      </c>
      <c r="C61" s="46" t="s">
        <v>127</v>
      </c>
      <c r="D61" s="156">
        <f t="shared" si="4"/>
        <v>45413</v>
      </c>
      <c r="E61" s="46" t="s">
        <v>152</v>
      </c>
      <c r="F61" s="46" t="s">
        <v>150</v>
      </c>
      <c r="G61" s="46" t="s">
        <v>120</v>
      </c>
      <c r="L61" s="80">
        <f>SUMIF('Loading M+3'!$D:$D,'Loading for Est.Inven'!B61,'Loading M+3'!$Q:$Q)</f>
        <v>249.04401232986123</v>
      </c>
      <c r="S61" s="80">
        <f>SUMIF('Loading M+3'!$D:$D,'Loading for Est.Inven'!$B61,'Loading M+3'!$P:$P)</f>
        <v>150621.81865710008</v>
      </c>
      <c r="Z61" s="80">
        <f>SUMIF('Loading M+3'!$D:$D,'Loading for Est.Inven'!B61,'Loading M+3'!$O:$O)</f>
        <v>17931.168887750009</v>
      </c>
    </row>
    <row r="62" spans="2:34">
      <c r="B62" s="46" t="str">
        <f t="shared" si="3"/>
        <v>โรงงานวังม่วงRegion 8</v>
      </c>
      <c r="C62" s="46" t="s">
        <v>122</v>
      </c>
      <c r="D62" s="156">
        <f t="shared" si="4"/>
        <v>45413</v>
      </c>
      <c r="E62" s="46" t="s">
        <v>152</v>
      </c>
      <c r="F62" s="46" t="s">
        <v>151</v>
      </c>
      <c r="G62" s="46" t="s">
        <v>122</v>
      </c>
      <c r="L62" s="80">
        <f>SUMIF('Loading M+3'!$D:$D,'Loading for Est.Inven'!B62,'Loading M+3'!$Q:$Q)</f>
        <v>601.34210860165115</v>
      </c>
      <c r="S62" s="80">
        <f>SUMIF('Loading M+3'!$D:$D,'Loading for Est.Inven'!$B62,'Loading M+3'!$P:$P)</f>
        <v>363691.70728227863</v>
      </c>
      <c r="Z62" s="80">
        <f>SUMIF('Loading M+3'!$D:$D,'Loading for Est.Inven'!B62,'Loading M+3'!$O:$O)</f>
        <v>43296.631819318885</v>
      </c>
    </row>
    <row r="63" spans="2:34">
      <c r="B63" s="46" t="str">
        <f t="shared" si="3"/>
        <v>โรงงานวังม่วงMT</v>
      </c>
      <c r="C63" s="46" t="s">
        <v>123</v>
      </c>
      <c r="D63" s="156">
        <f t="shared" si="4"/>
        <v>45413</v>
      </c>
      <c r="E63" s="46" t="s">
        <v>152</v>
      </c>
      <c r="F63" s="46" t="s">
        <v>123</v>
      </c>
      <c r="G63" s="46" t="s">
        <v>123</v>
      </c>
      <c r="L63" s="80">
        <f>SUMIF('Loading M+3'!$D:$D,'Loading for Est.Inven'!B63,'Loading M+3'!$Q:$Q)</f>
        <v>3285.6990142135269</v>
      </c>
      <c r="S63" s="80">
        <f>SUMIF('Loading M+3'!$D:$D,'Loading for Est.Inven'!$B63,'Loading M+3'!$P:$P)</f>
        <v>2089814.1927286927</v>
      </c>
      <c r="Z63" s="80">
        <f>SUMIF('Loading M+3'!$D:$D,'Loading for Est.Inven'!B63,'Loading M+3'!$O:$O)</f>
        <v>235253.68072934027</v>
      </c>
    </row>
    <row r="64" spans="2:34">
      <c r="B64" s="46" t="str">
        <f t="shared" ref="B64:B73" si="5">E64&amp;C64</f>
        <v>โรงงานเสริมสุขชลบุรีRegion 1</v>
      </c>
      <c r="C64" s="46" t="s">
        <v>115</v>
      </c>
      <c r="D64" s="156">
        <f t="shared" si="4"/>
        <v>45413</v>
      </c>
      <c r="E64" s="46" t="s">
        <v>153</v>
      </c>
      <c r="F64" s="46" t="s">
        <v>148</v>
      </c>
      <c r="G64" s="46" t="s">
        <v>115</v>
      </c>
      <c r="L64" s="80">
        <f>SUMIF('Loading M+3'!$D:$D,'Loading for Est.Inven'!B64,'Loading M+3'!$Q:$Q)</f>
        <v>0</v>
      </c>
      <c r="M64" s="142">
        <f>SUMIF('FST M+1'!$M:$M,'Loading for Est.Inven'!$B64,'FST M+1'!$R:$R)</f>
        <v>5.8750000000000009</v>
      </c>
      <c r="S64" s="80">
        <f>SUMIF('Loading M+3'!$D:$D,'Loading for Est.Inven'!$B64,'Loading M+3'!$P:$P)</f>
        <v>0</v>
      </c>
      <c r="T64" s="142">
        <f>SUMIF('FST M+1'!$M:$M,'Loading for Est.Inven'!$B64,'FST M+1'!$Y:$Y)</f>
        <v>3756.2400000000002</v>
      </c>
      <c r="Z64" s="80">
        <f>SUMIF('Loading M+3'!$D:$D,'Loading for Est.Inven'!B64,'Loading M+3'!$O:$O)</f>
        <v>0</v>
      </c>
      <c r="AA64" s="142">
        <f>SUMIF('FST M+1'!$M:$M,'Loading for Est.Inven'!$B64,'FST M+1'!$I:$I)</f>
        <v>846</v>
      </c>
    </row>
    <row r="65" spans="2:34">
      <c r="B65" s="46" t="str">
        <f t="shared" si="5"/>
        <v>โรงงานเสริมสุขชลบุรีRegion 2</v>
      </c>
      <c r="C65" s="46" t="s">
        <v>116</v>
      </c>
      <c r="D65" s="156">
        <f t="shared" si="4"/>
        <v>45413</v>
      </c>
      <c r="E65" s="46" t="s">
        <v>153</v>
      </c>
      <c r="F65" s="46" t="s">
        <v>148</v>
      </c>
      <c r="G65" s="46" t="s">
        <v>116</v>
      </c>
      <c r="L65" s="80">
        <f>SUMIF('Loading M+3'!$D:$D,'Loading for Est.Inven'!B65,'Loading M+3'!$Q:$Q)</f>
        <v>0</v>
      </c>
      <c r="M65" s="142">
        <f>SUMIF('FST M+1'!$M:$M,'Loading for Est.Inven'!$B65,'FST M+1'!$R:$R)</f>
        <v>9.6527777777777786</v>
      </c>
      <c r="S65" s="80">
        <f>SUMIF('Loading M+3'!$D:$D,'Loading for Est.Inven'!$B65,'Loading M+3'!$P:$P)</f>
        <v>0</v>
      </c>
      <c r="T65" s="142">
        <f>SUMIF('FST M+1'!$M:$M,'Loading for Est.Inven'!$B65,'FST M+1'!$Y:$Y)</f>
        <v>6171.6</v>
      </c>
      <c r="Z65" s="80">
        <f>SUMIF('Loading M+3'!$D:$D,'Loading for Est.Inven'!B65,'Loading M+3'!$O:$O)</f>
        <v>0</v>
      </c>
      <c r="AA65" s="142">
        <f>SUMIF('FST M+1'!$M:$M,'Loading for Est.Inven'!$B65,'FST M+1'!$I:$I)</f>
        <v>1390</v>
      </c>
    </row>
    <row r="66" spans="2:34">
      <c r="B66" s="46" t="str">
        <f t="shared" si="5"/>
        <v>โรงงานเสริมสุขชลบุรีRegion 6/14</v>
      </c>
      <c r="C66" s="46" t="s">
        <v>128</v>
      </c>
      <c r="D66" s="156">
        <f t="shared" si="4"/>
        <v>45413</v>
      </c>
      <c r="E66" s="46" t="s">
        <v>153</v>
      </c>
      <c r="F66" s="46" t="s">
        <v>148</v>
      </c>
      <c r="G66" s="46" t="s">
        <v>120</v>
      </c>
      <c r="L66" s="80">
        <f>SUMIF('Loading M+3'!$D:$D,'Loading for Est.Inven'!B66,'Loading M+3'!$Q:$Q)</f>
        <v>0</v>
      </c>
      <c r="M66" s="142">
        <f>SUMIF('FST M+1'!$M:$M,'Loading for Est.Inven'!$B66,'FST M+1'!$R:$R)</f>
        <v>3.0975694444444448</v>
      </c>
      <c r="S66" s="80">
        <f>SUMIF('Loading M+3'!$D:$D,'Loading for Est.Inven'!$B66,'Loading M+3'!$P:$P)</f>
        <v>0</v>
      </c>
      <c r="T66" s="142">
        <f>SUMIF('FST M+1'!$M:$M,'Loading for Est.Inven'!$B66,'FST M+1'!$Y:$Y)</f>
        <v>1980.4620000000002</v>
      </c>
      <c r="Z66" s="80">
        <f>SUMIF('Loading M+3'!$D:$D,'Loading for Est.Inven'!B66,'Loading M+3'!$O:$O)</f>
        <v>0</v>
      </c>
      <c r="AA66" s="142">
        <f>SUMIF('FST M+1'!$M:$M,'Loading for Est.Inven'!$B66,'FST M+1'!$I:$I)</f>
        <v>446.05</v>
      </c>
    </row>
    <row r="67" spans="2:34">
      <c r="B67" s="46" t="str">
        <f t="shared" si="5"/>
        <v>โรงงานเสริมสุขชลบุรีRegion 7</v>
      </c>
      <c r="C67" s="46" t="s">
        <v>121</v>
      </c>
      <c r="D67" s="156">
        <f t="shared" si="4"/>
        <v>45413</v>
      </c>
      <c r="E67" s="46" t="s">
        <v>153</v>
      </c>
      <c r="F67" s="46" t="s">
        <v>148</v>
      </c>
      <c r="G67" s="46" t="s">
        <v>121</v>
      </c>
      <c r="L67" s="80">
        <f>SUMIF('Loading M+3'!$D:$D,'Loading for Est.Inven'!B67,'Loading M+3'!$Q:$Q)</f>
        <v>0</v>
      </c>
      <c r="M67" s="142">
        <f>SUMIF('FST M+1'!$M:$M,'Loading for Est.Inven'!$B67,'FST M+1'!$R:$R)</f>
        <v>26.625000000000004</v>
      </c>
      <c r="S67" s="80">
        <f>SUMIF('Loading M+3'!$D:$D,'Loading for Est.Inven'!$B67,'Loading M+3'!$P:$P)</f>
        <v>0</v>
      </c>
      <c r="T67" s="142">
        <f>SUMIF('FST M+1'!$M:$M,'Loading for Est.Inven'!$B67,'FST M+1'!$Y:$Y)</f>
        <v>17022.960000000003</v>
      </c>
      <c r="Z67" s="80">
        <f>SUMIF('Loading M+3'!$D:$D,'Loading for Est.Inven'!B67,'Loading M+3'!$O:$O)</f>
        <v>0</v>
      </c>
      <c r="AA67" s="142">
        <f>SUMIF('FST M+1'!$M:$M,'Loading for Est.Inven'!$B67,'FST M+1'!$I:$I)</f>
        <v>3834</v>
      </c>
    </row>
    <row r="68" spans="2:34">
      <c r="B68" s="46" t="str">
        <f t="shared" si="5"/>
        <v>โรงงานเสริมสุขชลบุรีRegion 3</v>
      </c>
      <c r="C68" s="46" t="s">
        <v>117</v>
      </c>
      <c r="D68" s="156">
        <f t="shared" si="4"/>
        <v>45413</v>
      </c>
      <c r="E68" s="46" t="s">
        <v>153</v>
      </c>
      <c r="F68" s="46" t="s">
        <v>149</v>
      </c>
      <c r="G68" s="46" t="s">
        <v>117</v>
      </c>
      <c r="L68" s="80">
        <f>SUMIF('Loading M+3'!$D:$D,'Loading for Est.Inven'!B68,'Loading M+3'!$Q:$Q)</f>
        <v>0</v>
      </c>
      <c r="M68" s="142">
        <f>SUMIF('FST M+1'!$M:$M,'Loading for Est.Inven'!$B68,'FST M+1'!$R:$R)</f>
        <v>10.708333333333334</v>
      </c>
      <c r="S68" s="80">
        <f>SUMIF('Loading M+3'!$D:$D,'Loading for Est.Inven'!$B68,'Loading M+3'!$P:$P)</f>
        <v>0</v>
      </c>
      <c r="T68" s="142">
        <f>SUMIF('FST M+1'!$M:$M,'Loading for Est.Inven'!$B68,'FST M+1'!$Y:$Y)</f>
        <v>6846.4800000000014</v>
      </c>
      <c r="Z68" s="80">
        <f>SUMIF('Loading M+3'!$D:$D,'Loading for Est.Inven'!B68,'Loading M+3'!$O:$O)</f>
        <v>0</v>
      </c>
      <c r="AA68" s="142">
        <f>SUMIF('FST M+1'!$M:$M,'Loading for Est.Inven'!$B68,'FST M+1'!$I:$I)</f>
        <v>1542</v>
      </c>
      <c r="AC68" s="46">
        <v>0.50437163324504741</v>
      </c>
      <c r="AD68" s="46">
        <v>0.51925777471989754</v>
      </c>
      <c r="AE68" s="46">
        <v>0.60897627322349812</v>
      </c>
      <c r="AF68" s="46">
        <v>0.58584014896575354</v>
      </c>
      <c r="AG68" s="46">
        <v>0.53541988073611868</v>
      </c>
      <c r="AH68" s="46">
        <v>0.62337687677433828</v>
      </c>
    </row>
    <row r="69" spans="2:34">
      <c r="B69" s="46" t="str">
        <f t="shared" si="5"/>
        <v>โรงงานเสริมสุขชลบุรีRegion 4</v>
      </c>
      <c r="C69" s="46" t="s">
        <v>118</v>
      </c>
      <c r="D69" s="156">
        <f t="shared" si="4"/>
        <v>45413</v>
      </c>
      <c r="E69" s="46" t="s">
        <v>153</v>
      </c>
      <c r="F69" s="46" t="s">
        <v>149</v>
      </c>
      <c r="G69" s="46" t="s">
        <v>118</v>
      </c>
      <c r="L69" s="80">
        <f>SUMIF('Loading M+3'!$D:$D,'Loading for Est.Inven'!B69,'Loading M+3'!$Q:$Q)</f>
        <v>0</v>
      </c>
      <c r="M69" s="142">
        <f>SUMIF('FST M+1'!$M:$M,'Loading for Est.Inven'!$B69,'FST M+1'!$R:$R)</f>
        <v>8.5833333333333339</v>
      </c>
      <c r="S69" s="80">
        <f>SUMIF('Loading M+3'!$D:$D,'Loading for Est.Inven'!$B69,'Loading M+3'!$P:$P)</f>
        <v>0</v>
      </c>
      <c r="T69" s="142">
        <f>SUMIF('FST M+1'!$M:$M,'Loading for Est.Inven'!$B69,'FST M+1'!$Y:$Y)</f>
        <v>5487.8400000000011</v>
      </c>
      <c r="Z69" s="80">
        <f>SUMIF('Loading M+3'!$D:$D,'Loading for Est.Inven'!B69,'Loading M+3'!$O:$O)</f>
        <v>0</v>
      </c>
      <c r="AA69" s="142">
        <f>SUMIF('FST M+1'!$M:$M,'Loading for Est.Inven'!$B69,'FST M+1'!$I:$I)</f>
        <v>1236</v>
      </c>
      <c r="AC69" s="46">
        <v>0.49562836675495248</v>
      </c>
      <c r="AD69" s="46">
        <v>0.48074222528010241</v>
      </c>
      <c r="AE69" s="46">
        <v>0.39102372677650193</v>
      </c>
      <c r="AF69" s="46">
        <v>0.41415985103424657</v>
      </c>
      <c r="AG69" s="46">
        <v>0.46458011926388121</v>
      </c>
      <c r="AH69" s="46">
        <v>0.37662312322566166</v>
      </c>
    </row>
    <row r="70" spans="2:34">
      <c r="B70" s="46" t="str">
        <f t="shared" si="5"/>
        <v>โรงงานเสริมสุขชลบุรีRegion 5</v>
      </c>
      <c r="C70" s="46" t="s">
        <v>119</v>
      </c>
      <c r="D70" s="156">
        <f t="shared" si="4"/>
        <v>45413</v>
      </c>
      <c r="E70" s="46" t="s">
        <v>153</v>
      </c>
      <c r="F70" s="46" t="s">
        <v>150</v>
      </c>
      <c r="G70" s="46" t="s">
        <v>119</v>
      </c>
      <c r="L70" s="80">
        <f>SUMIF('Loading M+3'!$D:$D,'Loading for Est.Inven'!B70,'Loading M+3'!$Q:$Q)</f>
        <v>0</v>
      </c>
      <c r="M70" s="142">
        <f>SUMIF('FST M+1'!$M:$M,'Loading for Est.Inven'!$B70,'FST M+1'!$R:$R)</f>
        <v>8.1111111111111107</v>
      </c>
      <c r="S70" s="80">
        <f>SUMIF('Loading M+3'!$D:$D,'Loading for Est.Inven'!$B70,'Loading M+3'!$P:$P)</f>
        <v>0</v>
      </c>
      <c r="T70" s="142">
        <f>SUMIF('FST M+1'!$M:$M,'Loading for Est.Inven'!$B70,'FST M+1'!$Y:$Y)</f>
        <v>5185.92</v>
      </c>
      <c r="Z70" s="80">
        <f>SUMIF('Loading M+3'!$D:$D,'Loading for Est.Inven'!B70,'Loading M+3'!$O:$O)</f>
        <v>0</v>
      </c>
      <c r="AA70" s="142">
        <f>SUMIF('FST M+1'!$M:$M,'Loading for Est.Inven'!$B70,'FST M+1'!$I:$I)</f>
        <v>1168</v>
      </c>
    </row>
    <row r="71" spans="2:34">
      <c r="B71" s="46" t="str">
        <f t="shared" si="5"/>
        <v>โรงงานเสริมสุขชลบุรีRegion 6/9</v>
      </c>
      <c r="C71" s="46" t="s">
        <v>127</v>
      </c>
      <c r="D71" s="156">
        <f t="shared" si="4"/>
        <v>45413</v>
      </c>
      <c r="E71" s="46" t="s">
        <v>153</v>
      </c>
      <c r="F71" s="46" t="s">
        <v>150</v>
      </c>
      <c r="G71" s="46" t="s">
        <v>120</v>
      </c>
      <c r="L71" s="80">
        <f>SUMIF('Loading M+3'!$D:$D,'Loading for Est.Inven'!B71,'Loading M+3'!$Q:$Q)</f>
        <v>0</v>
      </c>
      <c r="M71" s="142">
        <f>SUMIF('FST M+1'!$M:$M,'Loading for Est.Inven'!$B71,'FST M+1'!$R:$R)</f>
        <v>2.5343749999999998</v>
      </c>
      <c r="S71" s="80">
        <f>SUMIF('Loading M+3'!$D:$D,'Loading for Est.Inven'!$B71,'Loading M+3'!$P:$P)</f>
        <v>0</v>
      </c>
      <c r="T71" s="142">
        <f>SUMIF('FST M+1'!$M:$M,'Loading for Est.Inven'!$B71,'FST M+1'!$Y:$Y)</f>
        <v>1620.3780000000002</v>
      </c>
      <c r="Z71" s="80">
        <f>SUMIF('Loading M+3'!$D:$D,'Loading for Est.Inven'!B71,'Loading M+3'!$O:$O)</f>
        <v>0</v>
      </c>
      <c r="AA71" s="142">
        <f>SUMIF('FST M+1'!$M:$M,'Loading for Est.Inven'!$B71,'FST M+1'!$I:$I)</f>
        <v>364.95</v>
      </c>
    </row>
    <row r="72" spans="2:34">
      <c r="B72" s="46" t="str">
        <f t="shared" si="5"/>
        <v>โรงงานเสริมสุขชลบุรีRegion 8</v>
      </c>
      <c r="C72" s="46" t="s">
        <v>122</v>
      </c>
      <c r="D72" s="156">
        <f t="shared" si="4"/>
        <v>45413</v>
      </c>
      <c r="E72" s="46" t="s">
        <v>153</v>
      </c>
      <c r="F72" s="46" t="s">
        <v>151</v>
      </c>
      <c r="G72" s="46" t="s">
        <v>122</v>
      </c>
      <c r="L72" s="80">
        <f>SUMIF('Loading M+3'!$D:$D,'Loading for Est.Inven'!B72,'Loading M+3'!$Q:$Q)</f>
        <v>0</v>
      </c>
      <c r="M72" s="142">
        <f>SUMIF('FST M+1'!$M:$M,'Loading for Est.Inven'!$B72,'FST M+1'!$R:$R)</f>
        <v>33.666666666666671</v>
      </c>
      <c r="S72" s="80">
        <f>SUMIF('Loading M+3'!$D:$D,'Loading for Est.Inven'!$B72,'Loading M+3'!$P:$P)</f>
        <v>0</v>
      </c>
      <c r="T72" s="142">
        <f>SUMIF('FST M+1'!$M:$M,'Loading for Est.Inven'!$B72,'FST M+1'!$Y:$Y)</f>
        <v>21525.119999999999</v>
      </c>
      <c r="Z72" s="80">
        <f>SUMIF('Loading M+3'!$D:$D,'Loading for Est.Inven'!B72,'Loading M+3'!$O:$O)</f>
        <v>0</v>
      </c>
      <c r="AA72" s="142">
        <f>SUMIF('FST M+1'!$M:$M,'Loading for Est.Inven'!$B72,'FST M+1'!$I:$I)</f>
        <v>4848</v>
      </c>
    </row>
    <row r="73" spans="2:34">
      <c r="B73" s="46" t="str">
        <f t="shared" si="5"/>
        <v>โรงงานเสริมสุขชลบุรีMT</v>
      </c>
      <c r="C73" s="46" t="s">
        <v>123</v>
      </c>
      <c r="D73" s="156">
        <f t="shared" si="4"/>
        <v>45413</v>
      </c>
      <c r="E73" s="46" t="s">
        <v>153</v>
      </c>
      <c r="F73" s="46" t="s">
        <v>123</v>
      </c>
      <c r="G73" s="46" t="s">
        <v>123</v>
      </c>
      <c r="L73" s="80">
        <f>SUMIF('Loading M+3'!$D:$D,'Loading for Est.Inven'!B73,'Loading M+3'!$Q:$Q)</f>
        <v>0</v>
      </c>
      <c r="M73" s="142">
        <f>SUMIF('FST M+1'!$M:$M,'Loading for Est.Inven'!$B73,'FST M+1'!$R:$R)</f>
        <v>0</v>
      </c>
      <c r="S73" s="80">
        <f>SUMIF('Loading M+3'!$D:$D,'Loading for Est.Inven'!$B73,'Loading M+3'!$P:$P)</f>
        <v>0</v>
      </c>
      <c r="T73" s="142">
        <f>SUMIF('FST M+1'!$M:$M,'Loading for Est.Inven'!$B73,'FST M+1'!$Y:$Y)</f>
        <v>0</v>
      </c>
      <c r="Z73" s="80">
        <f>SUMIF('Loading M+3'!$D:$D,'Loading for Est.Inven'!B73,'Loading M+3'!$O:$O)</f>
        <v>0</v>
      </c>
      <c r="AA73" s="142">
        <f>SUMIF('FST M+1'!$M:$M,'Loading for Est.Inven'!$B73,'FST M+1'!$I:$I)</f>
        <v>0</v>
      </c>
    </row>
    <row r="74" spans="2:34">
      <c r="B74" s="46" t="str">
        <f t="shared" si="3"/>
        <v>โรงงานบางบาลRegion 1</v>
      </c>
      <c r="C74" s="46" t="s">
        <v>115</v>
      </c>
      <c r="D74" s="156">
        <f t="shared" si="4"/>
        <v>45413</v>
      </c>
      <c r="E74" s="46" t="s">
        <v>154</v>
      </c>
      <c r="F74" s="46" t="s">
        <v>148</v>
      </c>
      <c r="G74" s="46" t="s">
        <v>115</v>
      </c>
      <c r="L74" s="80">
        <f>SUMIF('Loading M+3'!$D:$D,'Loading for Est.Inven'!B74,'Loading M+3'!$Q:$Q)</f>
        <v>48.121726776764206</v>
      </c>
      <c r="S74" s="80">
        <f>SUMIF('Loading M+3'!$D:$D,'Loading for Est.Inven'!$B74,'Loading M+3'!$P:$P)</f>
        <v>38435.7856111371</v>
      </c>
      <c r="Z74" s="80">
        <f>SUMIF('Loading M+3'!$D:$D,'Loading for Est.Inven'!B74,'Loading M+3'!$O:$O)</f>
        <v>5004.6595847834769</v>
      </c>
    </row>
    <row r="75" spans="2:34">
      <c r="B75" s="46" t="str">
        <f t="shared" si="3"/>
        <v>โรงงานบางบาลRegion 2</v>
      </c>
      <c r="C75" s="46" t="s">
        <v>116</v>
      </c>
      <c r="D75" s="156">
        <f t="shared" si="4"/>
        <v>45413</v>
      </c>
      <c r="E75" s="46" t="s">
        <v>154</v>
      </c>
      <c r="F75" s="46" t="s">
        <v>148</v>
      </c>
      <c r="G75" s="46" t="s">
        <v>116</v>
      </c>
      <c r="L75" s="80">
        <f>SUMIF('Loading M+3'!$D:$D,'Loading for Est.Inven'!B75,'Loading M+3'!$Q:$Q)</f>
        <v>222.52169543568141</v>
      </c>
      <c r="S75" s="80">
        <f>SUMIF('Loading M+3'!$D:$D,'Loading for Est.Inven'!$B75,'Loading M+3'!$P:$P)</f>
        <v>177732.52857838746</v>
      </c>
      <c r="Z75" s="80">
        <f>SUMIF('Loading M+3'!$D:$D,'Loading for Est.Inven'!B75,'Loading M+3'!$O:$O)</f>
        <v>23142.256325310867</v>
      </c>
    </row>
    <row r="76" spans="2:34">
      <c r="B76" s="46" t="str">
        <f t="shared" si="3"/>
        <v>โรงงานบางบาลRegion 6/14</v>
      </c>
      <c r="C76" s="46" t="s">
        <v>128</v>
      </c>
      <c r="D76" s="156">
        <f t="shared" si="4"/>
        <v>45413</v>
      </c>
      <c r="E76" s="46" t="s">
        <v>154</v>
      </c>
      <c r="F76" s="46" t="s">
        <v>148</v>
      </c>
      <c r="G76" s="46" t="s">
        <v>120</v>
      </c>
      <c r="L76" s="80">
        <f>SUMIF('Loading M+3'!$D:$D,'Loading for Est.Inven'!B76,'Loading M+3'!$Q:$Q)</f>
        <v>100.63661601971232</v>
      </c>
      <c r="S76" s="80">
        <f>SUMIF('Loading M+3'!$D:$D,'Loading for Est.Inven'!$B76,'Loading M+3'!$P:$P)</f>
        <v>80380.477947264619</v>
      </c>
      <c r="Z76" s="80">
        <f>SUMIF('Loading M+3'!$D:$D,'Loading for Est.Inven'!B76,'Loading M+3'!$O:$O)</f>
        <v>10466.208066050081</v>
      </c>
    </row>
    <row r="77" spans="2:34">
      <c r="B77" s="46" t="str">
        <f t="shared" si="3"/>
        <v>โรงงานบางบาลRegion 7</v>
      </c>
      <c r="C77" s="46" t="s">
        <v>121</v>
      </c>
      <c r="D77" s="156">
        <f t="shared" si="4"/>
        <v>45413</v>
      </c>
      <c r="E77" s="46" t="s">
        <v>154</v>
      </c>
      <c r="F77" s="46" t="s">
        <v>148</v>
      </c>
      <c r="G77" s="46" t="s">
        <v>121</v>
      </c>
      <c r="L77" s="80">
        <f>SUMIF('Loading M+3'!$D:$D,'Loading for Est.Inven'!B77,'Loading M+3'!$Q:$Q)</f>
        <v>140.84851115235691</v>
      </c>
      <c r="S77" s="80">
        <f>SUMIF('Loading M+3'!$D:$D,'Loading for Est.Inven'!$B77,'Loading M+3'!$P:$P)</f>
        <v>112498.52282761049</v>
      </c>
      <c r="Z77" s="80">
        <f>SUMIF('Loading M+3'!$D:$D,'Loading for Est.Inven'!B77,'Loading M+3'!$O:$O)</f>
        <v>14648.245159845119</v>
      </c>
    </row>
    <row r="78" spans="2:34">
      <c r="B78" s="46" t="str">
        <f t="shared" si="3"/>
        <v>โรงงานบางบาลRegion 3</v>
      </c>
      <c r="C78" s="46" t="s">
        <v>117</v>
      </c>
      <c r="D78" s="156">
        <f t="shared" si="4"/>
        <v>45413</v>
      </c>
      <c r="E78" s="46" t="s">
        <v>154</v>
      </c>
      <c r="F78" s="46" t="s">
        <v>149</v>
      </c>
      <c r="G78" s="46" t="s">
        <v>117</v>
      </c>
      <c r="L78" s="80">
        <f>SUMIF('Loading M+3'!$D:$D,'Loading for Est.Inven'!B78,'Loading M+3'!$Q:$Q)</f>
        <v>398.75078396708477</v>
      </c>
      <c r="S78" s="80">
        <f>SUMIF('Loading M+3'!$D:$D,'Loading for Est.Inven'!$B78,'Loading M+3'!$P:$P)</f>
        <v>318490.22617018997</v>
      </c>
      <c r="Z78" s="80">
        <f>SUMIF('Loading M+3'!$D:$D,'Loading for Est.Inven'!B78,'Loading M+3'!$O:$O)</f>
        <v>41470.08153257682</v>
      </c>
      <c r="AC78" s="46">
        <v>0.50437163324504741</v>
      </c>
      <c r="AD78" s="46">
        <v>0.51925777471989754</v>
      </c>
      <c r="AE78" s="46">
        <v>0.60897627322349812</v>
      </c>
      <c r="AF78" s="46">
        <v>0.58584014896575354</v>
      </c>
      <c r="AG78" s="46">
        <v>0.53541988073611868</v>
      </c>
      <c r="AH78" s="46">
        <v>0.62337687677433828</v>
      </c>
    </row>
    <row r="79" spans="2:34">
      <c r="B79" s="46" t="str">
        <f t="shared" si="3"/>
        <v>โรงงานบางบาลRegion 4</v>
      </c>
      <c r="C79" s="46" t="s">
        <v>118</v>
      </c>
      <c r="D79" s="156">
        <f t="shared" si="4"/>
        <v>45413</v>
      </c>
      <c r="E79" s="46" t="s">
        <v>154</v>
      </c>
      <c r="F79" s="46" t="s">
        <v>149</v>
      </c>
      <c r="G79" s="46" t="s">
        <v>118</v>
      </c>
      <c r="L79" s="80">
        <f>SUMIF('Loading M+3'!$D:$D,'Loading for Est.Inven'!B79,'Loading M+3'!$Q:$Q)</f>
        <v>388.97232313809877</v>
      </c>
      <c r="S79" s="80">
        <f>SUMIF('Loading M+3'!$D:$D,'Loading for Est.Inven'!$B79,'Loading M+3'!$P:$P)</f>
        <v>310679.97393686225</v>
      </c>
      <c r="Z79" s="80">
        <f>SUMIF('Loading M+3'!$D:$D,'Loading for Est.Inven'!B79,'Loading M+3'!$O:$O)</f>
        <v>40453.121606362278</v>
      </c>
      <c r="AC79" s="46">
        <v>0.49562836675495248</v>
      </c>
      <c r="AD79" s="46">
        <v>0.48074222528010241</v>
      </c>
      <c r="AE79" s="46">
        <v>0.39102372677650193</v>
      </c>
      <c r="AF79" s="46">
        <v>0.41415985103424657</v>
      </c>
      <c r="AG79" s="46">
        <v>0.46458011926388121</v>
      </c>
      <c r="AH79" s="46">
        <v>0.37662312322566166</v>
      </c>
    </row>
    <row r="80" spans="2:34">
      <c r="B80" s="46" t="str">
        <f t="shared" si="3"/>
        <v>โรงงานบางบาลRegion 5</v>
      </c>
      <c r="C80" s="46" t="s">
        <v>119</v>
      </c>
      <c r="D80" s="156">
        <f t="shared" si="4"/>
        <v>45413</v>
      </c>
      <c r="E80" s="46" t="s">
        <v>154</v>
      </c>
      <c r="F80" s="46" t="s">
        <v>150</v>
      </c>
      <c r="G80" s="46" t="s">
        <v>119</v>
      </c>
      <c r="L80" s="80">
        <f>SUMIF('Loading M+3'!$D:$D,'Loading for Est.Inven'!B80,'Loading M+3'!$Q:$Q)</f>
        <v>139.42475180010422</v>
      </c>
      <c r="S80" s="80">
        <f>SUMIF('Loading M+3'!$D:$D,'Loading for Est.Inven'!$B80,'Loading M+3'!$P:$P)</f>
        <v>111361.33775777923</v>
      </c>
      <c r="Z80" s="80">
        <f>SUMIF('Loading M+3'!$D:$D,'Loading for Est.Inven'!B80,'Loading M+3'!$O:$O)</f>
        <v>14500.17418721084</v>
      </c>
    </row>
    <row r="81" spans="2:34">
      <c r="B81" s="46" t="str">
        <f t="shared" si="3"/>
        <v>โรงงานบางบาลRegion 6/9</v>
      </c>
      <c r="C81" s="46" t="s">
        <v>127</v>
      </c>
      <c r="D81" s="156">
        <f t="shared" si="4"/>
        <v>45413</v>
      </c>
      <c r="E81" s="46" t="s">
        <v>154</v>
      </c>
      <c r="F81" s="46" t="s">
        <v>150</v>
      </c>
      <c r="G81" s="46" t="s">
        <v>120</v>
      </c>
      <c r="L81" s="80">
        <f>SUMIF('Loading M+3'!$D:$D,'Loading for Est.Inven'!B81,'Loading M+3'!$Q:$Q)</f>
        <v>123.00030846853728</v>
      </c>
      <c r="S81" s="80">
        <f>SUMIF('Loading M+3'!$D:$D,'Loading for Est.Inven'!$B81,'Loading M+3'!$P:$P)</f>
        <v>98242.806379990099</v>
      </c>
      <c r="Z81" s="80">
        <f>SUMIF('Loading M+3'!$D:$D,'Loading for Est.Inven'!B81,'Loading M+3'!$O:$O)</f>
        <v>12792.032080727879</v>
      </c>
    </row>
    <row r="82" spans="2:34">
      <c r="B82" s="46" t="str">
        <f t="shared" si="3"/>
        <v>โรงงานบางบาลRegion 8</v>
      </c>
      <c r="C82" s="46" t="s">
        <v>122</v>
      </c>
      <c r="D82" s="156">
        <f t="shared" si="4"/>
        <v>45413</v>
      </c>
      <c r="E82" s="46" t="s">
        <v>154</v>
      </c>
      <c r="F82" s="46" t="s">
        <v>151</v>
      </c>
      <c r="G82" s="46" t="s">
        <v>122</v>
      </c>
      <c r="L82" s="80">
        <f>SUMIF('Loading M+3'!$D:$D,'Loading for Est.Inven'!B82,'Loading M+3'!$Q:$Q)</f>
        <v>146.75440644537949</v>
      </c>
      <c r="S82" s="80">
        <f>SUMIF('Loading M+3'!$D:$D,'Loading for Est.Inven'!$B82,'Loading M+3'!$P:$P)</f>
        <v>117215.6795160535</v>
      </c>
      <c r="Z82" s="80">
        <f>SUMIF('Loading M+3'!$D:$D,'Loading for Est.Inven'!B82,'Loading M+3'!$O:$O)</f>
        <v>15262.458270319468</v>
      </c>
    </row>
    <row r="83" spans="2:34">
      <c r="B83" s="46" t="str">
        <f t="shared" si="3"/>
        <v>โรงงานบางบาลMT</v>
      </c>
      <c r="C83" s="46" t="s">
        <v>123</v>
      </c>
      <c r="D83" s="156">
        <f t="shared" si="4"/>
        <v>45413</v>
      </c>
      <c r="E83" s="46" t="s">
        <v>154</v>
      </c>
      <c r="F83" s="46" t="s">
        <v>123</v>
      </c>
      <c r="G83" s="46" t="s">
        <v>123</v>
      </c>
      <c r="L83" s="80">
        <f>SUMIF('Loading M+3'!$D:$D,'Loading for Est.Inven'!B83,'Loading M+3'!$Q:$Q)</f>
        <v>1747.8537087912089</v>
      </c>
      <c r="S83" s="80">
        <f>SUMIF('Loading M+3'!$D:$D,'Loading for Est.Inven'!$B83,'Loading M+3'!$P:$P)</f>
        <v>1396045.7142857143</v>
      </c>
      <c r="Z83" s="80">
        <f>SUMIF('Loading M+3'!$D:$D,'Loading for Est.Inven'!B83,'Loading M+3'!$O:$O)</f>
        <v>181776.78571428571</v>
      </c>
    </row>
    <row r="84" spans="2:34">
      <c r="B84" s="46" t="str">
        <f>E84&amp;C84</f>
        <v>โรงงานนวนครRegion 1</v>
      </c>
      <c r="C84" s="46" t="s">
        <v>115</v>
      </c>
      <c r="D84" s="156">
        <f>EOMONTH($D$1,1)+1</f>
        <v>45444</v>
      </c>
      <c r="E84" s="46" t="s">
        <v>147</v>
      </c>
      <c r="F84" s="46" t="s">
        <v>148</v>
      </c>
      <c r="G84" s="46" t="s">
        <v>115</v>
      </c>
      <c r="L84" s="80">
        <f>SUMIF('Loading M+3'!$D:$D,'Loading for Est.Inven'!B84,'Loading M+3'!$T:$T)</f>
        <v>255.59651366150064</v>
      </c>
      <c r="S84" s="80">
        <f>SUMIF('Loading M+3'!$D:$D,'Loading for Est.Inven'!$B84,'Loading M+3'!$S:$S)</f>
        <v>158815.33604355424</v>
      </c>
      <c r="Z84" s="80">
        <f>SUMIF('Loading M+3'!$D:$D,'Loading for Est.Inven'!$B84,'Loading M+3'!$R:$R)</f>
        <v>16663.596553883595</v>
      </c>
    </row>
    <row r="85" spans="2:34">
      <c r="B85" s="46" t="str">
        <f t="shared" ref="B85:B123" si="6">E85&amp;C85</f>
        <v>โรงงานนวนครRegion 2</v>
      </c>
      <c r="C85" s="46" t="s">
        <v>116</v>
      </c>
      <c r="D85" s="156">
        <f t="shared" ref="D85:D123" si="7">EOMONTH($D$1,1)+1</f>
        <v>45444</v>
      </c>
      <c r="E85" s="46" t="s">
        <v>147</v>
      </c>
      <c r="F85" s="46" t="s">
        <v>148</v>
      </c>
      <c r="G85" s="46" t="s">
        <v>116</v>
      </c>
      <c r="L85" s="80">
        <f>SUMIF('Loading M+3'!$D:$D,'Loading for Est.Inven'!B85,'Loading M+3'!$T:$T)</f>
        <v>678.48756536745964</v>
      </c>
      <c r="S85" s="80">
        <f>SUMIF('Loading M+3'!$D:$D,'Loading for Est.Inven'!$B85,'Loading M+3'!$S:$S)</f>
        <v>414048.39207180805</v>
      </c>
      <c r="Z85" s="80">
        <f>SUMIF('Loading M+3'!$D:$D,'Loading for Est.Inven'!$B85,'Loading M+3'!$R:$R)</f>
        <v>47512.788546441239</v>
      </c>
    </row>
    <row r="86" spans="2:34">
      <c r="B86" s="46" t="str">
        <f t="shared" si="6"/>
        <v>โรงงานนวนครRegion 6/14</v>
      </c>
      <c r="C86" s="46" t="s">
        <v>128</v>
      </c>
      <c r="D86" s="156">
        <f t="shared" si="7"/>
        <v>45444</v>
      </c>
      <c r="E86" s="46" t="s">
        <v>147</v>
      </c>
      <c r="F86" s="46" t="s">
        <v>148</v>
      </c>
      <c r="G86" s="46" t="s">
        <v>120</v>
      </c>
      <c r="L86" s="80">
        <f>SUMIF('Loading M+3'!$D:$D,'Loading for Est.Inven'!B86,'Loading M+3'!$T:$T)</f>
        <v>194.85631759342846</v>
      </c>
      <c r="S86" s="80">
        <f>SUMIF('Loading M+3'!$D:$D,'Loading for Est.Inven'!$B86,'Loading M+3'!$S:$S)</f>
        <v>117955.89459834171</v>
      </c>
      <c r="Z86" s="80">
        <f>SUMIF('Loading M+3'!$D:$D,'Loading for Est.Inven'!$B86,'Loading M+3'!$R:$R)</f>
        <v>14024.744838267619</v>
      </c>
    </row>
    <row r="87" spans="2:34">
      <c r="B87" s="46" t="str">
        <f t="shared" si="6"/>
        <v>โรงงานนวนครRegion 7</v>
      </c>
      <c r="C87" s="46" t="s">
        <v>121</v>
      </c>
      <c r="D87" s="156">
        <f t="shared" si="7"/>
        <v>45444</v>
      </c>
      <c r="E87" s="46" t="s">
        <v>147</v>
      </c>
      <c r="F87" s="46" t="s">
        <v>148</v>
      </c>
      <c r="G87" s="46" t="s">
        <v>121</v>
      </c>
      <c r="L87" s="80">
        <f>SUMIF('Loading M+3'!$D:$D,'Loading for Est.Inven'!B87,'Loading M+3'!$T:$T)</f>
        <v>619.32068948821541</v>
      </c>
      <c r="S87" s="80">
        <f>SUMIF('Loading M+3'!$D:$D,'Loading for Est.Inven'!$B87,'Loading M+3'!$S:$S)</f>
        <v>378955.31566828745</v>
      </c>
      <c r="Z87" s="80">
        <f>SUMIF('Loading M+3'!$D:$D,'Loading for Est.Inven'!$B87,'Loading M+3'!$R:$R)</f>
        <v>42866.885704079497</v>
      </c>
    </row>
    <row r="88" spans="2:34">
      <c r="B88" s="46" t="str">
        <f t="shared" si="6"/>
        <v>โรงงานนวนครRegion 3</v>
      </c>
      <c r="C88" s="46" t="s">
        <v>117</v>
      </c>
      <c r="D88" s="156">
        <f t="shared" si="7"/>
        <v>45444</v>
      </c>
      <c r="E88" s="46" t="s">
        <v>147</v>
      </c>
      <c r="F88" s="46" t="s">
        <v>149</v>
      </c>
      <c r="G88" s="46" t="s">
        <v>117</v>
      </c>
      <c r="L88" s="80">
        <f>SUMIF('Loading M+3'!$D:$D,'Loading for Est.Inven'!B88,'Loading M+3'!$T:$T)</f>
        <v>1104.7537205532944</v>
      </c>
      <c r="S88" s="80">
        <f>SUMIF('Loading M+3'!$D:$D,'Loading for Est.Inven'!$B88,'Loading M+3'!$S:$S)</f>
        <v>674289.53162074287</v>
      </c>
      <c r="Z88" s="80">
        <f>SUMIF('Loading M+3'!$D:$D,'Loading for Est.Inven'!$B88,'Loading M+3'!$R:$R)</f>
        <v>77223.54829416993</v>
      </c>
      <c r="AC88" s="46">
        <v>0.50437163324504741</v>
      </c>
      <c r="AD88" s="46">
        <v>0.51925777471989754</v>
      </c>
      <c r="AE88" s="46">
        <v>0.60897627322349812</v>
      </c>
      <c r="AF88" s="46">
        <v>0.58584014896575354</v>
      </c>
      <c r="AG88" s="46">
        <v>0.53541988073611868</v>
      </c>
      <c r="AH88" s="46">
        <v>0.62337687677433828</v>
      </c>
    </row>
    <row r="89" spans="2:34">
      <c r="B89" s="46" t="str">
        <f t="shared" si="6"/>
        <v>โรงงานนวนครRegion 4</v>
      </c>
      <c r="C89" s="46" t="s">
        <v>118</v>
      </c>
      <c r="D89" s="156">
        <f t="shared" si="7"/>
        <v>45444</v>
      </c>
      <c r="E89" s="46" t="s">
        <v>147</v>
      </c>
      <c r="F89" s="46" t="s">
        <v>149</v>
      </c>
      <c r="G89" s="46" t="s">
        <v>118</v>
      </c>
      <c r="L89" s="80">
        <f>SUMIF('Loading M+3'!$D:$D,'Loading for Est.Inven'!B89,'Loading M+3'!$T:$T)</f>
        <v>921.05414051292098</v>
      </c>
      <c r="S89" s="80">
        <f>SUMIF('Loading M+3'!$D:$D,'Loading for Est.Inven'!$B89,'Loading M+3'!$S:$S)</f>
        <v>559314.83513601136</v>
      </c>
      <c r="Z89" s="80">
        <f>SUMIF('Loading M+3'!$D:$D,'Loading for Est.Inven'!$B89,'Loading M+3'!$R:$R)</f>
        <v>65643.94721269577</v>
      </c>
      <c r="AC89" s="46">
        <v>0.49562836675495248</v>
      </c>
      <c r="AD89" s="46">
        <v>0.48074222528010241</v>
      </c>
      <c r="AE89" s="46">
        <v>0.39102372677650193</v>
      </c>
      <c r="AF89" s="46">
        <v>0.41415985103424657</v>
      </c>
      <c r="AG89" s="46">
        <v>0.46458011926388121</v>
      </c>
      <c r="AH89" s="46">
        <v>0.37662312322566166</v>
      </c>
    </row>
    <row r="90" spans="2:34">
      <c r="B90" s="46" t="str">
        <f t="shared" si="6"/>
        <v>โรงงานนวนครRegion 5</v>
      </c>
      <c r="C90" s="46" t="s">
        <v>119</v>
      </c>
      <c r="D90" s="156">
        <f t="shared" si="7"/>
        <v>45444</v>
      </c>
      <c r="E90" s="46" t="s">
        <v>147</v>
      </c>
      <c r="F90" s="46" t="s">
        <v>150</v>
      </c>
      <c r="G90" s="46" t="s">
        <v>119</v>
      </c>
      <c r="L90" s="80">
        <f>SUMIF('Loading M+3'!$D:$D,'Loading for Est.Inven'!B90,'Loading M+3'!$T:$T)</f>
        <v>446.24033482256658</v>
      </c>
      <c r="S90" s="80">
        <f>SUMIF('Loading M+3'!$D:$D,'Loading for Est.Inven'!$B90,'Loading M+3'!$S:$S)</f>
        <v>270952.28222867264</v>
      </c>
      <c r="Z90" s="80">
        <f>SUMIF('Loading M+3'!$D:$D,'Loading for Est.Inven'!$B90,'Loading M+3'!$R:$R)</f>
        <v>31743.417269208509</v>
      </c>
    </row>
    <row r="91" spans="2:34">
      <c r="B91" s="46" t="str">
        <f t="shared" si="6"/>
        <v>โรงงานนวนครRegion 6/9</v>
      </c>
      <c r="C91" s="46" t="s">
        <v>127</v>
      </c>
      <c r="D91" s="156">
        <f t="shared" si="7"/>
        <v>45444</v>
      </c>
      <c r="E91" s="46" t="s">
        <v>147</v>
      </c>
      <c r="F91" s="46" t="s">
        <v>150</v>
      </c>
      <c r="G91" s="46" t="s">
        <v>120</v>
      </c>
      <c r="L91" s="80">
        <f>SUMIF('Loading M+3'!$D:$D,'Loading for Est.Inven'!B91,'Loading M+3'!$T:$T)</f>
        <v>238.15772150307924</v>
      </c>
      <c r="S91" s="80">
        <f>SUMIF('Loading M+3'!$D:$D,'Loading for Est.Inven'!$B91,'Loading M+3'!$S:$S)</f>
        <v>144168.31562019544</v>
      </c>
      <c r="Z91" s="80">
        <f>SUMIF('Loading M+3'!$D:$D,'Loading for Est.Inven'!$B91,'Loading M+3'!$R:$R)</f>
        <v>17141.354802327089</v>
      </c>
    </row>
    <row r="92" spans="2:34">
      <c r="B92" s="46" t="str">
        <f t="shared" si="6"/>
        <v>โรงงานนวนครRegion 8</v>
      </c>
      <c r="C92" s="46" t="s">
        <v>122</v>
      </c>
      <c r="D92" s="156">
        <f t="shared" si="7"/>
        <v>45444</v>
      </c>
      <c r="E92" s="46" t="s">
        <v>147</v>
      </c>
      <c r="F92" s="46" t="s">
        <v>151</v>
      </c>
      <c r="G92" s="46" t="s">
        <v>122</v>
      </c>
      <c r="L92" s="80">
        <f>SUMIF('Loading M+3'!$D:$D,'Loading for Est.Inven'!B92,'Loading M+3'!$T:$T)</f>
        <v>1108.3645653916033</v>
      </c>
      <c r="S92" s="80">
        <f>SUMIF('Loading M+3'!$D:$D,'Loading for Est.Inven'!$B92,'Loading M+3'!$S:$S)</f>
        <v>677372.90624315501</v>
      </c>
      <c r="Z92" s="80">
        <f>SUMIF('Loading M+3'!$D:$D,'Loading for Est.Inven'!$B92,'Loading M+3'!$R:$R)</f>
        <v>77053.832163542116</v>
      </c>
    </row>
    <row r="93" spans="2:34">
      <c r="B93" s="46" t="str">
        <f t="shared" si="6"/>
        <v>โรงงานนวนครMT</v>
      </c>
      <c r="C93" s="46" t="s">
        <v>123</v>
      </c>
      <c r="D93" s="156">
        <f t="shared" si="7"/>
        <v>45444</v>
      </c>
      <c r="E93" s="46" t="s">
        <v>147</v>
      </c>
      <c r="F93" s="46" t="s">
        <v>123</v>
      </c>
      <c r="G93" s="46" t="s">
        <v>123</v>
      </c>
      <c r="L93" s="80">
        <f>SUMIF('Loading M+3'!$D:$D,'Loading for Est.Inven'!B93,'Loading M+3'!$T:$T)</f>
        <v>12067.778186680896</v>
      </c>
      <c r="S93" s="80">
        <f>SUMIF('Loading M+3'!$D:$D,'Loading for Est.Inven'!$B93,'Loading M+3'!$S:$S)</f>
        <v>7818268.0744626559</v>
      </c>
      <c r="Z93" s="80">
        <f>SUMIF('Loading M+3'!$D:$D,'Loading for Est.Inven'!$B93,'Loading M+3'!$R:$R)</f>
        <v>773584.48941597005</v>
      </c>
    </row>
    <row r="94" spans="2:34">
      <c r="B94" s="46" t="str">
        <f t="shared" si="6"/>
        <v>โรงงานวังม่วงRegion 1</v>
      </c>
      <c r="C94" s="46" t="s">
        <v>115</v>
      </c>
      <c r="D94" s="156">
        <f t="shared" si="7"/>
        <v>45444</v>
      </c>
      <c r="E94" s="46" t="s">
        <v>152</v>
      </c>
      <c r="F94" s="46" t="s">
        <v>148</v>
      </c>
      <c r="G94" s="46" t="s">
        <v>115</v>
      </c>
      <c r="L94" s="80">
        <f>SUMIF('Loading M+3'!$D:$D,'Loading for Est.Inven'!B94,'Loading M+3'!$T:$T)</f>
        <v>185.57223027123001</v>
      </c>
      <c r="S94" s="80">
        <f>SUMIF('Loading M+3'!$D:$D,'Loading for Est.Inven'!$B94,'Loading M+3'!$S:$S)</f>
        <v>112234.08486803994</v>
      </c>
      <c r="Z94" s="80">
        <f>SUMIF('Loading M+3'!$D:$D,'Loading for Est.Inven'!$B94,'Loading M+3'!$R:$R)</f>
        <v>13361.200579528564</v>
      </c>
    </row>
    <row r="95" spans="2:34">
      <c r="B95" s="46" t="str">
        <f t="shared" si="6"/>
        <v>โรงงานวังม่วงRegion 2</v>
      </c>
      <c r="C95" s="46" t="s">
        <v>116</v>
      </c>
      <c r="D95" s="156">
        <f t="shared" si="7"/>
        <v>45444</v>
      </c>
      <c r="E95" s="46" t="s">
        <v>152</v>
      </c>
      <c r="F95" s="46" t="s">
        <v>148</v>
      </c>
      <c r="G95" s="46" t="s">
        <v>116</v>
      </c>
      <c r="L95" s="80">
        <f>SUMIF('Loading M+3'!$D:$D,'Loading for Est.Inven'!B95,'Loading M+3'!$T:$T)</f>
        <v>650.80154608423061</v>
      </c>
      <c r="S95" s="80">
        <f>SUMIF('Loading M+3'!$D:$D,'Loading for Est.Inven'!$B95,'Loading M+3'!$S:$S)</f>
        <v>393604.7750717426</v>
      </c>
      <c r="Z95" s="80">
        <f>SUMIF('Loading M+3'!$D:$D,'Loading for Est.Inven'!$B95,'Loading M+3'!$R:$R)</f>
        <v>46857.711318064597</v>
      </c>
    </row>
    <row r="96" spans="2:34">
      <c r="B96" s="46" t="str">
        <f t="shared" si="6"/>
        <v>โรงงานวังม่วงRegion 6/14</v>
      </c>
      <c r="C96" s="46" t="s">
        <v>128</v>
      </c>
      <c r="D96" s="156">
        <f t="shared" si="7"/>
        <v>45444</v>
      </c>
      <c r="E96" s="46" t="s">
        <v>152</v>
      </c>
      <c r="F96" s="46" t="s">
        <v>148</v>
      </c>
      <c r="G96" s="46" t="s">
        <v>120</v>
      </c>
      <c r="L96" s="80">
        <f>SUMIF('Loading M+3'!$D:$D,'Loading for Est.Inven'!B96,'Loading M+3'!$T:$T)</f>
        <v>222.90660800244035</v>
      </c>
      <c r="S96" s="80">
        <f>SUMIF('Loading M+3'!$D:$D,'Loading for Est.Inven'!$B96,'Loading M+3'!$S:$S)</f>
        <v>134813.91651987593</v>
      </c>
      <c r="Z96" s="80">
        <f>SUMIF('Loading M+3'!$D:$D,'Loading for Est.Inven'!$B96,'Loading M+3'!$R:$R)</f>
        <v>16049.275776175706</v>
      </c>
    </row>
    <row r="97" spans="2:34">
      <c r="B97" s="46" t="str">
        <f t="shared" si="6"/>
        <v>โรงงานวังม่วงRegion 7</v>
      </c>
      <c r="C97" s="46" t="s">
        <v>121</v>
      </c>
      <c r="D97" s="156">
        <f t="shared" si="7"/>
        <v>45444</v>
      </c>
      <c r="E97" s="46" t="s">
        <v>152</v>
      </c>
      <c r="F97" s="46" t="s">
        <v>148</v>
      </c>
      <c r="G97" s="46" t="s">
        <v>121</v>
      </c>
      <c r="L97" s="80">
        <f>SUMIF('Loading M+3'!$D:$D,'Loading for Est.Inven'!B97,'Loading M+3'!$T:$T)</f>
        <v>469.95503736161425</v>
      </c>
      <c r="S97" s="80">
        <f>SUMIF('Loading M+3'!$D:$D,'Loading for Est.Inven'!$B97,'Loading M+3'!$S:$S)</f>
        <v>284228.80659630429</v>
      </c>
      <c r="Z97" s="80">
        <f>SUMIF('Loading M+3'!$D:$D,'Loading for Est.Inven'!$B97,'Loading M+3'!$R:$R)</f>
        <v>33836.762690036223</v>
      </c>
    </row>
    <row r="98" spans="2:34">
      <c r="B98" s="46" t="str">
        <f t="shared" si="6"/>
        <v>โรงงานวังม่วงRegion 3</v>
      </c>
      <c r="C98" s="46" t="s">
        <v>117</v>
      </c>
      <c r="D98" s="156">
        <f t="shared" si="7"/>
        <v>45444</v>
      </c>
      <c r="E98" s="46" t="s">
        <v>152</v>
      </c>
      <c r="F98" s="46" t="s">
        <v>149</v>
      </c>
      <c r="G98" s="46" t="s">
        <v>117</v>
      </c>
      <c r="L98" s="80">
        <f>SUMIF('Loading M+3'!$D:$D,'Loading for Est.Inven'!B98,'Loading M+3'!$T:$T)</f>
        <v>825.88266070445752</v>
      </c>
      <c r="S98" s="80">
        <f>SUMIF('Loading M+3'!$D:$D,'Loading for Est.Inven'!$B98,'Loading M+3'!$S:$S)</f>
        <v>499493.83319405594</v>
      </c>
      <c r="Z98" s="80">
        <f>SUMIF('Loading M+3'!$D:$D,'Loading for Est.Inven'!$B98,'Loading M+3'!$R:$R)</f>
        <v>59463.551570720949</v>
      </c>
      <c r="AC98" s="46">
        <v>0.50437163324504741</v>
      </c>
      <c r="AD98" s="46">
        <v>0.51925777471989754</v>
      </c>
      <c r="AE98" s="46">
        <v>0.60897627322349812</v>
      </c>
      <c r="AF98" s="46">
        <v>0.58584014896575354</v>
      </c>
      <c r="AG98" s="46">
        <v>0.53541988073611868</v>
      </c>
      <c r="AH98" s="46">
        <v>0.62337687677433828</v>
      </c>
    </row>
    <row r="99" spans="2:34">
      <c r="B99" s="46" t="str">
        <f t="shared" si="6"/>
        <v>โรงงานวังม่วงRegion 4</v>
      </c>
      <c r="C99" s="46" t="s">
        <v>118</v>
      </c>
      <c r="D99" s="156">
        <f t="shared" si="7"/>
        <v>45444</v>
      </c>
      <c r="E99" s="46" t="s">
        <v>152</v>
      </c>
      <c r="F99" s="46" t="s">
        <v>149</v>
      </c>
      <c r="G99" s="46" t="s">
        <v>118</v>
      </c>
      <c r="L99" s="80">
        <f>SUMIF('Loading M+3'!$D:$D,'Loading for Est.Inven'!B99,'Loading M+3'!$T:$T)</f>
        <v>808.23163614199132</v>
      </c>
      <c r="S99" s="80">
        <f>SUMIF('Loading M+3'!$D:$D,'Loading for Est.Inven'!$B99,'Loading M+3'!$S:$S)</f>
        <v>488818.49353867641</v>
      </c>
      <c r="Z99" s="80">
        <f>SUMIF('Loading M+3'!$D:$D,'Loading for Est.Inven'!$B99,'Loading M+3'!$R:$R)</f>
        <v>58192.677802223378</v>
      </c>
      <c r="AC99" s="46">
        <v>0.49562836675495248</v>
      </c>
      <c r="AD99" s="46">
        <v>0.48074222528010241</v>
      </c>
      <c r="AE99" s="46">
        <v>0.39102372677650193</v>
      </c>
      <c r="AF99" s="46">
        <v>0.41415985103424657</v>
      </c>
      <c r="AG99" s="46">
        <v>0.46458011926388121</v>
      </c>
      <c r="AH99" s="46">
        <v>0.37662312322566166</v>
      </c>
    </row>
    <row r="100" spans="2:34">
      <c r="B100" s="46" t="str">
        <f t="shared" si="6"/>
        <v>โรงงานวังม่วงRegion 5</v>
      </c>
      <c r="C100" s="46" t="s">
        <v>119</v>
      </c>
      <c r="D100" s="156">
        <f t="shared" si="7"/>
        <v>45444</v>
      </c>
      <c r="E100" s="46" t="s">
        <v>152</v>
      </c>
      <c r="F100" s="46" t="s">
        <v>150</v>
      </c>
      <c r="G100" s="46" t="s">
        <v>119</v>
      </c>
      <c r="L100" s="80">
        <f>SUMIF('Loading M+3'!$D:$D,'Loading for Est.Inven'!B100,'Loading M+3'!$T:$T)</f>
        <v>400.29721252748215</v>
      </c>
      <c r="S100" s="80">
        <f>SUMIF('Loading M+3'!$D:$D,'Loading for Est.Inven'!$B100,'Loading M+3'!$S:$S)</f>
        <v>242099.75413662122</v>
      </c>
      <c r="Z100" s="80">
        <f>SUMIF('Loading M+3'!$D:$D,'Loading for Est.Inven'!$B100,'Loading M+3'!$R:$R)</f>
        <v>28821.399301978719</v>
      </c>
    </row>
    <row r="101" spans="2:34">
      <c r="B101" s="46" t="str">
        <f t="shared" si="6"/>
        <v>โรงงานวังม่วงRegion 6/9</v>
      </c>
      <c r="C101" s="46" t="s">
        <v>127</v>
      </c>
      <c r="D101" s="156">
        <f t="shared" si="7"/>
        <v>45444</v>
      </c>
      <c r="E101" s="46" t="s">
        <v>152</v>
      </c>
      <c r="F101" s="46" t="s">
        <v>150</v>
      </c>
      <c r="G101" s="46" t="s">
        <v>120</v>
      </c>
      <c r="L101" s="80">
        <f>SUMIF('Loading M+3'!$D:$D,'Loading for Est.Inven'!B101,'Loading M+3'!$T:$T)</f>
        <v>272.44140978076041</v>
      </c>
      <c r="S101" s="80">
        <f>SUMIF('Loading M+3'!$D:$D,'Loading for Est.Inven'!$B101,'Loading M+3'!$S:$S)</f>
        <v>164772.56463540392</v>
      </c>
      <c r="Z101" s="80">
        <f>SUMIF('Loading M+3'!$D:$D,'Loading for Est.Inven'!$B101,'Loading M+3'!$R:$R)</f>
        <v>19615.781504214756</v>
      </c>
    </row>
    <row r="102" spans="2:34">
      <c r="B102" s="46" t="str">
        <f t="shared" si="6"/>
        <v>โรงงานวังม่วงRegion 8</v>
      </c>
      <c r="C102" s="46" t="s">
        <v>122</v>
      </c>
      <c r="D102" s="156">
        <f t="shared" si="7"/>
        <v>45444</v>
      </c>
      <c r="E102" s="46" t="s">
        <v>152</v>
      </c>
      <c r="F102" s="46" t="s">
        <v>151</v>
      </c>
      <c r="G102" s="46" t="s">
        <v>122</v>
      </c>
      <c r="L102" s="80">
        <f>SUMIF('Loading M+3'!$D:$D,'Loading for Est.Inven'!B102,'Loading M+3'!$T:$T)</f>
        <v>707.17554801468214</v>
      </c>
      <c r="S102" s="80">
        <f>SUMIF('Loading M+3'!$D:$D,'Loading for Est.Inven'!$B102,'Loading M+3'!$S:$S)</f>
        <v>427699.77143927972</v>
      </c>
      <c r="Z102" s="80">
        <f>SUMIF('Loading M+3'!$D:$D,'Loading for Est.Inven'!$B102,'Loading M+3'!$R:$R)</f>
        <v>50916.639457057114</v>
      </c>
    </row>
    <row r="103" spans="2:34">
      <c r="B103" s="46" t="str">
        <f t="shared" si="6"/>
        <v>โรงงานวังม่วงMT</v>
      </c>
      <c r="C103" s="46" t="s">
        <v>123</v>
      </c>
      <c r="D103" s="156">
        <f t="shared" si="7"/>
        <v>45444</v>
      </c>
      <c r="E103" s="46" t="s">
        <v>152</v>
      </c>
      <c r="F103" s="46" t="s">
        <v>123</v>
      </c>
      <c r="G103" s="46" t="s">
        <v>123</v>
      </c>
      <c r="L103" s="80">
        <f>SUMIF('Loading M+3'!$D:$D,'Loading for Est.Inven'!B103,'Loading M+3'!$T:$T)</f>
        <v>2816.6196087515304</v>
      </c>
      <c r="S103" s="80">
        <f>SUMIF('Loading M+3'!$D:$D,'Loading for Est.Inven'!$B103,'Loading M+3'!$S:$S)</f>
        <v>1792673.3300444512</v>
      </c>
      <c r="Z103" s="80">
        <f>SUMIF('Loading M+3'!$D:$D,'Loading for Est.Inven'!$B103,'Loading M+3'!$R:$R)</f>
        <v>202334.90706820542</v>
      </c>
    </row>
    <row r="104" spans="2:34">
      <c r="B104" s="46" t="str">
        <f>E104&amp;C104</f>
        <v>โรงงานเสริมสุขชลบุรีRegion 1</v>
      </c>
      <c r="C104" s="46" t="s">
        <v>115</v>
      </c>
      <c r="D104" s="156">
        <f t="shared" si="7"/>
        <v>45444</v>
      </c>
      <c r="E104" s="46" t="s">
        <v>153</v>
      </c>
      <c r="F104" s="46" t="s">
        <v>148</v>
      </c>
      <c r="G104" s="46" t="s">
        <v>115</v>
      </c>
      <c r="L104" s="80">
        <f>SUMIF('Loading M+3'!$D:$D,'Loading for Est.Inven'!B104,'Loading M+3'!$T:$T)</f>
        <v>0</v>
      </c>
      <c r="M104" s="142">
        <f>SUMIF('FST M+2'!$M:$M,'Loading for Est.Inven'!$B104,'FST M+2'!$R:$R)</f>
        <v>5.8750000000000009</v>
      </c>
      <c r="S104" s="80">
        <f>SUMIF('Loading M+3'!$D:$D,'Loading for Est.Inven'!$B104,'Loading M+3'!$S:$S)</f>
        <v>0</v>
      </c>
      <c r="T104" s="142">
        <f>SUMIF('FST M+2'!$M:$M,'Loading for Est.Inven'!$B104,'FST M+2'!$Y:$Y)</f>
        <v>3756.2400000000002</v>
      </c>
      <c r="Z104" s="80">
        <f>SUMIF('Loading M+3'!$D:$D,'Loading for Est.Inven'!$B104,'Loading M+3'!$R:$R)</f>
        <v>0</v>
      </c>
      <c r="AA104" s="142">
        <f>SUMIF('FST M+2'!$M:$M,'Loading for Est.Inven'!$B104,'FST M+2'!$I:$I)</f>
        <v>846</v>
      </c>
    </row>
    <row r="105" spans="2:34">
      <c r="B105" s="46" t="str">
        <f t="shared" ref="B105:B113" si="8">E105&amp;C105</f>
        <v>โรงงานเสริมสุขชลบุรีRegion 2</v>
      </c>
      <c r="C105" s="46" t="s">
        <v>116</v>
      </c>
      <c r="D105" s="156">
        <f t="shared" si="7"/>
        <v>45444</v>
      </c>
      <c r="E105" s="46" t="s">
        <v>153</v>
      </c>
      <c r="F105" s="46" t="s">
        <v>148</v>
      </c>
      <c r="G105" s="46" t="s">
        <v>116</v>
      </c>
      <c r="L105" s="80">
        <f>SUMIF('Loading M+3'!$D:$D,'Loading for Est.Inven'!B105,'Loading M+3'!$T:$T)</f>
        <v>0</v>
      </c>
      <c r="M105" s="142">
        <f>SUMIF('FST M+2'!$M:$M,'Loading for Est.Inven'!$B105,'FST M+2'!$R:$R)</f>
        <v>8.9791666666666679</v>
      </c>
      <c r="S105" s="80">
        <f>SUMIF('Loading M+3'!$D:$D,'Loading for Est.Inven'!$B105,'Loading M+3'!$S:$S)</f>
        <v>0</v>
      </c>
      <c r="T105" s="142">
        <f>SUMIF('FST M+2'!$M:$M,'Loading for Est.Inven'!$B105,'FST M+2'!$Y:$Y)</f>
        <v>5740.92</v>
      </c>
      <c r="Z105" s="80">
        <f>SUMIF('Loading M+3'!$D:$D,'Loading for Est.Inven'!$B105,'Loading M+3'!$R:$R)</f>
        <v>0</v>
      </c>
      <c r="AA105" s="142">
        <f>SUMIF('FST M+2'!$M:$M,'Loading for Est.Inven'!$B105,'FST M+2'!$I:$I)</f>
        <v>1293</v>
      </c>
    </row>
    <row r="106" spans="2:34">
      <c r="B106" s="46" t="str">
        <f t="shared" si="8"/>
        <v>โรงงานเสริมสุขชลบุรีRegion 6/14</v>
      </c>
      <c r="C106" s="46" t="s">
        <v>128</v>
      </c>
      <c r="D106" s="156">
        <f t="shared" si="7"/>
        <v>45444</v>
      </c>
      <c r="E106" s="46" t="s">
        <v>153</v>
      </c>
      <c r="F106" s="46" t="s">
        <v>148</v>
      </c>
      <c r="G106" s="46" t="s">
        <v>120</v>
      </c>
      <c r="L106" s="80">
        <f>SUMIF('Loading M+3'!$D:$D,'Loading for Est.Inven'!B106,'Loading M+3'!$T:$T)</f>
        <v>0</v>
      </c>
      <c r="M106" s="142">
        <f>SUMIF('FST M+2'!$M:$M,'Loading for Est.Inven'!$B106,'FST M+2'!$R:$R)</f>
        <v>2.5819444444444444</v>
      </c>
      <c r="S106" s="80">
        <f>SUMIF('Loading M+3'!$D:$D,'Loading for Est.Inven'!$B106,'Loading M+3'!$S:$S)</f>
        <v>0</v>
      </c>
      <c r="T106" s="142">
        <f>SUMIF('FST M+2'!$M:$M,'Loading for Est.Inven'!$B106,'FST M+2'!$Y:$Y)</f>
        <v>1650.7920000000001</v>
      </c>
      <c r="Z106" s="80">
        <f>SUMIF('Loading M+3'!$D:$D,'Loading for Est.Inven'!$B106,'Loading M+3'!$R:$R)</f>
        <v>0</v>
      </c>
      <c r="AA106" s="142">
        <f>SUMIF('FST M+2'!$M:$M,'Loading for Est.Inven'!$B106,'FST M+2'!$I:$I)</f>
        <v>371.8</v>
      </c>
    </row>
    <row r="107" spans="2:34">
      <c r="B107" s="46" t="str">
        <f t="shared" si="8"/>
        <v>โรงงานเสริมสุขชลบุรีRegion 7</v>
      </c>
      <c r="C107" s="46" t="s">
        <v>121</v>
      </c>
      <c r="D107" s="156">
        <f t="shared" si="7"/>
        <v>45444</v>
      </c>
      <c r="E107" s="46" t="s">
        <v>153</v>
      </c>
      <c r="F107" s="46" t="s">
        <v>148</v>
      </c>
      <c r="G107" s="46" t="s">
        <v>121</v>
      </c>
      <c r="L107" s="80">
        <f>SUMIF('Loading M+3'!$D:$D,'Loading for Est.Inven'!B107,'Loading M+3'!$T:$T)</f>
        <v>0</v>
      </c>
      <c r="M107" s="142">
        <f>SUMIF('FST M+2'!$M:$M,'Loading for Est.Inven'!$B107,'FST M+2'!$R:$R)</f>
        <v>21</v>
      </c>
      <c r="S107" s="80">
        <f>SUMIF('Loading M+3'!$D:$D,'Loading for Est.Inven'!$B107,'Loading M+3'!$S:$S)</f>
        <v>0</v>
      </c>
      <c r="T107" s="142">
        <f>SUMIF('FST M+2'!$M:$M,'Loading for Est.Inven'!$B107,'FST M+2'!$Y:$Y)</f>
        <v>13426.560000000001</v>
      </c>
      <c r="Z107" s="80">
        <f>SUMIF('Loading M+3'!$D:$D,'Loading for Est.Inven'!$B107,'Loading M+3'!$R:$R)</f>
        <v>0</v>
      </c>
      <c r="AA107" s="142">
        <f>SUMIF('FST M+2'!$M:$M,'Loading for Est.Inven'!$B107,'FST M+2'!$I:$I)</f>
        <v>3024</v>
      </c>
    </row>
    <row r="108" spans="2:34">
      <c r="B108" s="46" t="str">
        <f t="shared" si="8"/>
        <v>โรงงานเสริมสุขชลบุรีRegion 3</v>
      </c>
      <c r="C108" s="46" t="s">
        <v>117</v>
      </c>
      <c r="D108" s="156">
        <f t="shared" si="7"/>
        <v>45444</v>
      </c>
      <c r="E108" s="46" t="s">
        <v>153</v>
      </c>
      <c r="F108" s="46" t="s">
        <v>149</v>
      </c>
      <c r="G108" s="46" t="s">
        <v>117</v>
      </c>
      <c r="L108" s="80">
        <f>SUMIF('Loading M+3'!$D:$D,'Loading for Est.Inven'!B108,'Loading M+3'!$T:$T)</f>
        <v>0</v>
      </c>
      <c r="M108" s="142">
        <f>SUMIF('FST M+2'!$M:$M,'Loading for Est.Inven'!$B108,'FST M+2'!$R:$R)</f>
        <v>9.3125</v>
      </c>
      <c r="S108" s="80">
        <f>SUMIF('Loading M+3'!$D:$D,'Loading for Est.Inven'!$B108,'Loading M+3'!$S:$S)</f>
        <v>0</v>
      </c>
      <c r="T108" s="142">
        <f>SUMIF('FST M+2'!$M:$M,'Loading for Est.Inven'!$B108,'FST M+2'!$Y:$Y)</f>
        <v>5954.0400000000009</v>
      </c>
      <c r="Z108" s="80">
        <f>SUMIF('Loading M+3'!$D:$D,'Loading for Est.Inven'!$B108,'Loading M+3'!$R:$R)</f>
        <v>0</v>
      </c>
      <c r="AA108" s="142">
        <f>SUMIF('FST M+2'!$M:$M,'Loading for Est.Inven'!$B108,'FST M+2'!$I:$I)</f>
        <v>1341</v>
      </c>
      <c r="AC108" s="46">
        <v>0.50437163324504741</v>
      </c>
      <c r="AD108" s="46">
        <v>0.51925777471989754</v>
      </c>
      <c r="AE108" s="46">
        <v>0.60897627322349812</v>
      </c>
      <c r="AF108" s="46">
        <v>0.58584014896575354</v>
      </c>
      <c r="AG108" s="46">
        <v>0.53541988073611868</v>
      </c>
      <c r="AH108" s="46">
        <v>0.62337687677433828</v>
      </c>
    </row>
    <row r="109" spans="2:34">
      <c r="B109" s="46" t="str">
        <f t="shared" si="8"/>
        <v>โรงงานเสริมสุขชลบุรีRegion 4</v>
      </c>
      <c r="C109" s="46" t="s">
        <v>118</v>
      </c>
      <c r="D109" s="156">
        <f t="shared" si="7"/>
        <v>45444</v>
      </c>
      <c r="E109" s="46" t="s">
        <v>153</v>
      </c>
      <c r="F109" s="46" t="s">
        <v>149</v>
      </c>
      <c r="G109" s="46" t="s">
        <v>118</v>
      </c>
      <c r="L109" s="80">
        <f>SUMIF('Loading M+3'!$D:$D,'Loading for Est.Inven'!B109,'Loading M+3'!$T:$T)</f>
        <v>0</v>
      </c>
      <c r="M109" s="142">
        <f>SUMIF('FST M+2'!$M:$M,'Loading for Est.Inven'!$B109,'FST M+2'!$R:$R)</f>
        <v>9.0347222222222214</v>
      </c>
      <c r="S109" s="80">
        <f>SUMIF('Loading M+3'!$D:$D,'Loading for Est.Inven'!$B109,'Loading M+3'!$S:$S)</f>
        <v>0</v>
      </c>
      <c r="T109" s="142">
        <f>SUMIF('FST M+2'!$M:$M,'Loading for Est.Inven'!$B109,'FST M+2'!$Y:$Y)</f>
        <v>5776.4400000000005</v>
      </c>
      <c r="Z109" s="80">
        <f>SUMIF('Loading M+3'!$D:$D,'Loading for Est.Inven'!$B109,'Loading M+3'!$R:$R)</f>
        <v>0</v>
      </c>
      <c r="AA109" s="142">
        <f>SUMIF('FST M+2'!$M:$M,'Loading for Est.Inven'!$B109,'FST M+2'!$I:$I)</f>
        <v>1301</v>
      </c>
      <c r="AC109" s="46">
        <v>0.49562836675495248</v>
      </c>
      <c r="AD109" s="46">
        <v>0.48074222528010241</v>
      </c>
      <c r="AE109" s="46">
        <v>0.39102372677650193</v>
      </c>
      <c r="AF109" s="46">
        <v>0.41415985103424657</v>
      </c>
      <c r="AG109" s="46">
        <v>0.46458011926388121</v>
      </c>
      <c r="AH109" s="46">
        <v>0.37662312322566166</v>
      </c>
    </row>
    <row r="110" spans="2:34">
      <c r="B110" s="46" t="str">
        <f t="shared" si="8"/>
        <v>โรงงานเสริมสุขชลบุรีRegion 5</v>
      </c>
      <c r="C110" s="46" t="s">
        <v>119</v>
      </c>
      <c r="D110" s="156">
        <f t="shared" si="7"/>
        <v>45444</v>
      </c>
      <c r="E110" s="46" t="s">
        <v>153</v>
      </c>
      <c r="F110" s="46" t="s">
        <v>150</v>
      </c>
      <c r="G110" s="46" t="s">
        <v>119</v>
      </c>
      <c r="L110" s="80">
        <f>SUMIF('Loading M+3'!$D:$D,'Loading for Est.Inven'!B110,'Loading M+3'!$T:$T)</f>
        <v>0</v>
      </c>
      <c r="M110" s="142">
        <f>SUMIF('FST M+2'!$M:$M,'Loading for Est.Inven'!$B110,'FST M+2'!$R:$R)</f>
        <v>8.9375</v>
      </c>
      <c r="S110" s="80">
        <f>SUMIF('Loading M+3'!$D:$D,'Loading for Est.Inven'!$B110,'Loading M+3'!$S:$S)</f>
        <v>0</v>
      </c>
      <c r="T110" s="142">
        <f>SUMIF('FST M+2'!$M:$M,'Loading for Est.Inven'!$B110,'FST M+2'!$Y:$Y)</f>
        <v>5714.2800000000007</v>
      </c>
      <c r="Z110" s="80">
        <f>SUMIF('Loading M+3'!$D:$D,'Loading for Est.Inven'!$B110,'Loading M+3'!$R:$R)</f>
        <v>0</v>
      </c>
      <c r="AA110" s="142">
        <f>SUMIF('FST M+2'!$M:$M,'Loading for Est.Inven'!$B110,'FST M+2'!$I:$I)</f>
        <v>1287</v>
      </c>
    </row>
    <row r="111" spans="2:34">
      <c r="B111" s="46" t="str">
        <f t="shared" si="8"/>
        <v>โรงงานเสริมสุขชลบุรีRegion 6/9</v>
      </c>
      <c r="C111" s="46" t="s">
        <v>127</v>
      </c>
      <c r="D111" s="156">
        <f t="shared" si="7"/>
        <v>45444</v>
      </c>
      <c r="E111" s="46" t="s">
        <v>153</v>
      </c>
      <c r="F111" s="46" t="s">
        <v>150</v>
      </c>
      <c r="G111" s="46" t="s">
        <v>120</v>
      </c>
      <c r="L111" s="80">
        <f>SUMIF('Loading M+3'!$D:$D,'Loading for Est.Inven'!B111,'Loading M+3'!$T:$T)</f>
        <v>0</v>
      </c>
      <c r="M111" s="142">
        <f>SUMIF('FST M+2'!$M:$M,'Loading for Est.Inven'!$B111,'FST M+2'!$R:$R)</f>
        <v>2.1124999999999998</v>
      </c>
      <c r="S111" s="80">
        <f>SUMIF('Loading M+3'!$D:$D,'Loading for Est.Inven'!$B111,'Loading M+3'!$S:$S)</f>
        <v>0</v>
      </c>
      <c r="T111" s="142">
        <f>SUMIF('FST M+2'!$M:$M,'Loading for Est.Inven'!$B111,'FST M+2'!$Y:$Y)</f>
        <v>1350.6480000000001</v>
      </c>
      <c r="Z111" s="80">
        <f>SUMIF('Loading M+3'!$D:$D,'Loading for Est.Inven'!$B111,'Loading M+3'!$R:$R)</f>
        <v>0</v>
      </c>
      <c r="AA111" s="142">
        <f>SUMIF('FST M+2'!$M:$M,'Loading for Est.Inven'!$B111,'FST M+2'!$I:$I)</f>
        <v>304.2</v>
      </c>
    </row>
    <row r="112" spans="2:34">
      <c r="B112" s="46" t="str">
        <f t="shared" si="8"/>
        <v>โรงงานเสริมสุขชลบุรีRegion 8</v>
      </c>
      <c r="C112" s="46" t="s">
        <v>122</v>
      </c>
      <c r="D112" s="156">
        <f t="shared" si="7"/>
        <v>45444</v>
      </c>
      <c r="E112" s="46" t="s">
        <v>153</v>
      </c>
      <c r="F112" s="46" t="s">
        <v>151</v>
      </c>
      <c r="G112" s="46" t="s">
        <v>122</v>
      </c>
      <c r="L112" s="80">
        <f>SUMIF('Loading M+3'!$D:$D,'Loading for Est.Inven'!B112,'Loading M+3'!$T:$T)</f>
        <v>0</v>
      </c>
      <c r="M112" s="142">
        <f>SUMIF('FST M+2'!$M:$M,'Loading for Est.Inven'!$B112,'FST M+2'!$R:$R)</f>
        <v>30.749999999999996</v>
      </c>
      <c r="S112" s="80">
        <f>SUMIF('Loading M+3'!$D:$D,'Loading for Est.Inven'!$B112,'Loading M+3'!$S:$S)</f>
        <v>0</v>
      </c>
      <c r="T112" s="142">
        <f>SUMIF('FST M+2'!$M:$M,'Loading for Est.Inven'!$B112,'FST M+2'!$Y:$Y)</f>
        <v>19660.320000000003</v>
      </c>
      <c r="Z112" s="80">
        <f>SUMIF('Loading M+3'!$D:$D,'Loading for Est.Inven'!$B112,'Loading M+3'!$R:$R)</f>
        <v>0</v>
      </c>
      <c r="AA112" s="142">
        <f>SUMIF('FST M+2'!$M:$M,'Loading for Est.Inven'!$B112,'FST M+2'!$I:$I)</f>
        <v>4428</v>
      </c>
    </row>
    <row r="113" spans="2:34">
      <c r="B113" s="46" t="str">
        <f t="shared" si="8"/>
        <v>โรงงานเสริมสุขชลบุรีMT</v>
      </c>
      <c r="C113" s="46" t="s">
        <v>123</v>
      </c>
      <c r="D113" s="156">
        <f t="shared" si="7"/>
        <v>45444</v>
      </c>
      <c r="E113" s="46" t="s">
        <v>153</v>
      </c>
      <c r="F113" s="46" t="s">
        <v>123</v>
      </c>
      <c r="G113" s="46" t="s">
        <v>123</v>
      </c>
      <c r="L113" s="80">
        <f>SUMIF('Loading M+3'!$D:$D,'Loading for Est.Inven'!B113,'Loading M+3'!$T:$T)</f>
        <v>0</v>
      </c>
      <c r="M113" s="142">
        <f>SUMIF('FST M+2'!$M:$M,'Loading for Est.Inven'!$B113,'FST M+2'!$R:$R)</f>
        <v>26.620959595959597</v>
      </c>
      <c r="S113" s="80">
        <f>SUMIF('Loading M+3'!$D:$D,'Loading for Est.Inven'!$B113,'Loading M+3'!$S:$S)</f>
        <v>0</v>
      </c>
      <c r="T113" s="142">
        <f>SUMIF('FST M+2'!$M:$M,'Loading for Est.Inven'!$B113,'FST M+2'!$Y:$Y)</f>
        <v>17456.135999999999</v>
      </c>
      <c r="Z113" s="80">
        <f>SUMIF('Loading M+3'!$D:$D,'Loading for Est.Inven'!$B113,'Loading M+3'!$R:$R)</f>
        <v>0</v>
      </c>
      <c r="AA113" s="142">
        <f>SUMIF('FST M+2'!$M:$M,'Loading for Est.Inven'!$B113,'FST M+2'!$I:$I)</f>
        <v>3197</v>
      </c>
    </row>
    <row r="114" spans="2:34">
      <c r="B114" s="46" t="str">
        <f t="shared" si="6"/>
        <v>โรงงานบางบาลRegion 1</v>
      </c>
      <c r="C114" s="46" t="s">
        <v>115</v>
      </c>
      <c r="D114" s="156">
        <f t="shared" si="7"/>
        <v>45444</v>
      </c>
      <c r="E114" s="46" t="s">
        <v>154</v>
      </c>
      <c r="F114" s="46" t="s">
        <v>148</v>
      </c>
      <c r="G114" s="46" t="s">
        <v>115</v>
      </c>
      <c r="L114" s="80">
        <f>SUMIF('Loading M+3'!$D:$D,'Loading for Est.Inven'!B114,'Loading M+3'!$T:$T)</f>
        <v>41.281373715071645</v>
      </c>
      <c r="S114" s="80">
        <f>SUMIF('Loading M+3'!$D:$D,'Loading for Est.Inven'!$B114,'Loading M+3'!$S:$S)</f>
        <v>32972.258813702021</v>
      </c>
      <c r="Z114" s="80">
        <f>SUMIF('Loading M+3'!$D:$D,'Loading for Est.Inven'!$B114,'Loading M+3'!$R:$R)</f>
        <v>4293.2628663674514</v>
      </c>
    </row>
    <row r="115" spans="2:34">
      <c r="B115" s="46" t="str">
        <f t="shared" si="6"/>
        <v>โรงงานบางบาลRegion 2</v>
      </c>
      <c r="C115" s="46" t="s">
        <v>116</v>
      </c>
      <c r="D115" s="156">
        <f t="shared" si="7"/>
        <v>45444</v>
      </c>
      <c r="E115" s="46" t="s">
        <v>154</v>
      </c>
      <c r="F115" s="46" t="s">
        <v>148</v>
      </c>
      <c r="G115" s="46" t="s">
        <v>116</v>
      </c>
      <c r="L115" s="80">
        <f>SUMIF('Loading M+3'!$D:$D,'Loading for Est.Inven'!B115,'Loading M+3'!$T:$T)</f>
        <v>219.00635786862534</v>
      </c>
      <c r="S115" s="80">
        <f>SUMIF('Loading M+3'!$D:$D,'Loading for Est.Inven'!$B115,'Loading M+3'!$S:$S)</f>
        <v>174924.75815682847</v>
      </c>
      <c r="Z115" s="80">
        <f>SUMIF('Loading M+3'!$D:$D,'Loading for Est.Inven'!$B115,'Loading M+3'!$R:$R)</f>
        <v>22776.661218337038</v>
      </c>
    </row>
    <row r="116" spans="2:34">
      <c r="B116" s="46" t="str">
        <f t="shared" si="6"/>
        <v>โรงงานบางบาลRegion 6/14</v>
      </c>
      <c r="C116" s="46" t="s">
        <v>128</v>
      </c>
      <c r="D116" s="156">
        <f t="shared" si="7"/>
        <v>45444</v>
      </c>
      <c r="E116" s="46" t="s">
        <v>154</v>
      </c>
      <c r="F116" s="46" t="s">
        <v>148</v>
      </c>
      <c r="G116" s="46" t="s">
        <v>120</v>
      </c>
      <c r="L116" s="80">
        <f>SUMIF('Loading M+3'!$D:$D,'Loading for Est.Inven'!B116,'Loading M+3'!$T:$T)</f>
        <v>92.756807067376059</v>
      </c>
      <c r="S116" s="80">
        <f>SUMIF('Loading M+3'!$D:$D,'Loading for Est.Inven'!$B116,'Loading M+3'!$S:$S)</f>
        <v>74086.716940854603</v>
      </c>
      <c r="Z116" s="80">
        <f>SUMIF('Loading M+3'!$D:$D,'Loading for Est.Inven'!$B116,'Loading M+3'!$R:$R)</f>
        <v>9646.7079350071108</v>
      </c>
    </row>
    <row r="117" spans="2:34">
      <c r="B117" s="46" t="str">
        <f t="shared" si="6"/>
        <v>โรงงานบางบาลRegion 7</v>
      </c>
      <c r="C117" s="46" t="s">
        <v>121</v>
      </c>
      <c r="D117" s="156">
        <f t="shared" si="7"/>
        <v>45444</v>
      </c>
      <c r="E117" s="46" t="s">
        <v>154</v>
      </c>
      <c r="F117" s="46" t="s">
        <v>148</v>
      </c>
      <c r="G117" s="46" t="s">
        <v>121</v>
      </c>
      <c r="L117" s="80">
        <f>SUMIF('Loading M+3'!$D:$D,'Loading for Est.Inven'!B117,'Loading M+3'!$T:$T)</f>
        <v>127.76970291224492</v>
      </c>
      <c r="S117" s="80">
        <f>SUMIF('Loading M+3'!$D:$D,'Loading for Est.Inven'!$B117,'Loading M+3'!$S:$S)</f>
        <v>102052.21711006825</v>
      </c>
      <c r="Z117" s="80">
        <f>SUMIF('Loading M+3'!$D:$D,'Loading for Est.Inven'!$B117,'Loading M+3'!$R:$R)</f>
        <v>13288.049102873472</v>
      </c>
    </row>
    <row r="118" spans="2:34">
      <c r="B118" s="46" t="str">
        <f t="shared" si="6"/>
        <v>โรงงานบางบาลRegion 3</v>
      </c>
      <c r="C118" s="46" t="s">
        <v>117</v>
      </c>
      <c r="D118" s="156">
        <f t="shared" si="7"/>
        <v>45444</v>
      </c>
      <c r="E118" s="46" t="s">
        <v>154</v>
      </c>
      <c r="F118" s="46" t="s">
        <v>149</v>
      </c>
      <c r="G118" s="46" t="s">
        <v>117</v>
      </c>
      <c r="L118" s="80">
        <f>SUMIF('Loading M+3'!$D:$D,'Loading for Est.Inven'!B118,'Loading M+3'!$T:$T)</f>
        <v>377.99737971664422</v>
      </c>
      <c r="S118" s="80">
        <f>SUMIF('Loading M+3'!$D:$D,'Loading for Est.Inven'!$B118,'Loading M+3'!$S:$S)</f>
        <v>301914.06712727807</v>
      </c>
      <c r="Z118" s="80">
        <f>SUMIF('Loading M+3'!$D:$D,'Loading for Est.Inven'!$B118,'Loading M+3'!$R:$R)</f>
        <v>39311.727490531004</v>
      </c>
      <c r="AC118" s="46">
        <v>0.50437163324504741</v>
      </c>
      <c r="AD118" s="46">
        <v>0.51925777471989754</v>
      </c>
      <c r="AE118" s="46">
        <v>0.60897627322349812</v>
      </c>
      <c r="AF118" s="46">
        <v>0.58584014896575354</v>
      </c>
      <c r="AG118" s="46">
        <v>0.53541988073611868</v>
      </c>
      <c r="AH118" s="46">
        <v>0.62337687677433828</v>
      </c>
    </row>
    <row r="119" spans="2:34">
      <c r="B119" s="46" t="str">
        <f t="shared" si="6"/>
        <v>โรงงานบางบาลRegion 4</v>
      </c>
      <c r="C119" s="46" t="s">
        <v>118</v>
      </c>
      <c r="D119" s="156">
        <f t="shared" si="7"/>
        <v>45444</v>
      </c>
      <c r="E119" s="46" t="s">
        <v>154</v>
      </c>
      <c r="F119" s="46" t="s">
        <v>149</v>
      </c>
      <c r="G119" s="46" t="s">
        <v>118</v>
      </c>
      <c r="L119" s="80">
        <f>SUMIF('Loading M+3'!$D:$D,'Loading for Est.Inven'!B119,'Loading M+3'!$T:$T)</f>
        <v>361.09522015269562</v>
      </c>
      <c r="S119" s="80">
        <f>SUMIF('Loading M+3'!$D:$D,'Loading for Est.Inven'!$B119,'Loading M+3'!$S:$S)</f>
        <v>288413.97424036101</v>
      </c>
      <c r="Z119" s="80">
        <f>SUMIF('Loading M+3'!$D:$D,'Loading for Est.Inven'!$B119,'Loading M+3'!$R:$R)</f>
        <v>37553.902895880346</v>
      </c>
      <c r="AC119" s="46">
        <v>0.49562836675495248</v>
      </c>
      <c r="AD119" s="46">
        <v>0.48074222528010241</v>
      </c>
      <c r="AE119" s="46">
        <v>0.39102372677650193</v>
      </c>
      <c r="AF119" s="46">
        <v>0.41415985103424657</v>
      </c>
      <c r="AG119" s="46">
        <v>0.46458011926388121</v>
      </c>
      <c r="AH119" s="46">
        <v>0.37662312322566166</v>
      </c>
    </row>
    <row r="120" spans="2:34">
      <c r="B120" s="46" t="str">
        <f t="shared" si="6"/>
        <v>โรงงานบางบาลRegion 5</v>
      </c>
      <c r="C120" s="46" t="s">
        <v>119</v>
      </c>
      <c r="D120" s="156">
        <f t="shared" si="7"/>
        <v>45444</v>
      </c>
      <c r="E120" s="46" t="s">
        <v>154</v>
      </c>
      <c r="F120" s="46" t="s">
        <v>150</v>
      </c>
      <c r="G120" s="46" t="s">
        <v>119</v>
      </c>
      <c r="L120" s="80">
        <f>SUMIF('Loading M+3'!$D:$D,'Loading for Est.Inven'!B120,'Loading M+3'!$T:$T)</f>
        <v>129.80082145872922</v>
      </c>
      <c r="S120" s="80">
        <f>SUMIF('Loading M+3'!$D:$D,'Loading for Est.Inven'!$B120,'Loading M+3'!$S:$S)</f>
        <v>103674.51211551621</v>
      </c>
      <c r="Z120" s="80">
        <f>SUMIF('Loading M+3'!$D:$D,'Loading for Est.Inven'!$B120,'Loading M+3'!$R:$R)</f>
        <v>13499.285431707838</v>
      </c>
    </row>
    <row r="121" spans="2:34">
      <c r="B121" s="46" t="str">
        <f t="shared" si="6"/>
        <v>โรงงานบางบาลRegion 6/9</v>
      </c>
      <c r="C121" s="46" t="s">
        <v>127</v>
      </c>
      <c r="D121" s="156">
        <f t="shared" si="7"/>
        <v>45444</v>
      </c>
      <c r="E121" s="46" t="s">
        <v>154</v>
      </c>
      <c r="F121" s="46" t="s">
        <v>150</v>
      </c>
      <c r="G121" s="46" t="s">
        <v>120</v>
      </c>
      <c r="L121" s="80">
        <f>SUMIF('Loading M+3'!$D:$D,'Loading for Est.Inven'!B121,'Loading M+3'!$T:$T)</f>
        <v>113.3694308601263</v>
      </c>
      <c r="S121" s="80">
        <f>SUMIF('Loading M+3'!$D:$D,'Loading for Est.Inven'!$B121,'Loading M+3'!$S:$S)</f>
        <v>90550.431816600074</v>
      </c>
      <c r="Z121" s="80">
        <f>SUMIF('Loading M+3'!$D:$D,'Loading for Est.Inven'!$B121,'Loading M+3'!$R:$R)</f>
        <v>11790.420809453137</v>
      </c>
    </row>
    <row r="122" spans="2:34">
      <c r="B122" s="46" t="str">
        <f t="shared" si="6"/>
        <v>โรงงานบางบาลRegion 8</v>
      </c>
      <c r="C122" s="46" t="s">
        <v>122</v>
      </c>
      <c r="D122" s="156">
        <f t="shared" si="7"/>
        <v>45444</v>
      </c>
      <c r="E122" s="46" t="s">
        <v>154</v>
      </c>
      <c r="F122" s="46" t="s">
        <v>151</v>
      </c>
      <c r="G122" s="46" t="s">
        <v>122</v>
      </c>
      <c r="L122" s="80">
        <f>SUMIF('Loading M+3'!$D:$D,'Loading for Est.Inven'!B122,'Loading M+3'!$T:$T)</f>
        <v>143.2794151242262</v>
      </c>
      <c r="S122" s="80">
        <f>SUMIF('Loading M+3'!$D:$D,'Loading for Est.Inven'!$B122,'Loading M+3'!$S:$S)</f>
        <v>114440.13444802196</v>
      </c>
      <c r="Z122" s="80">
        <f>SUMIF('Loading M+3'!$D:$D,'Loading for Est.Inven'!$B122,'Loading M+3'!$R:$R)</f>
        <v>14901.059172919526</v>
      </c>
    </row>
    <row r="123" spans="2:34">
      <c r="B123" s="46" t="str">
        <f t="shared" si="6"/>
        <v>โรงงานบางบาลMT</v>
      </c>
      <c r="C123" s="46" t="s">
        <v>123</v>
      </c>
      <c r="D123" s="156">
        <f t="shared" si="7"/>
        <v>45444</v>
      </c>
      <c r="E123" s="46" t="s">
        <v>154</v>
      </c>
      <c r="F123" s="46" t="s">
        <v>123</v>
      </c>
      <c r="G123" s="46" t="s">
        <v>123</v>
      </c>
      <c r="L123" s="80">
        <f>SUMIF('Loading M+3'!$D:$D,'Loading for Est.Inven'!B123,'Loading M+3'!$T:$T)</f>
        <v>1587.4491758241759</v>
      </c>
      <c r="S123" s="80">
        <f>SUMIF('Loading M+3'!$D:$D,'Loading for Est.Inven'!$B123,'Loading M+3'!$S:$S)</f>
        <v>1267927.4057142856</v>
      </c>
      <c r="Z123" s="80">
        <f>SUMIF('Loading M+3'!$D:$D,'Loading for Est.Inven'!$B123,'Loading M+3'!$R:$R)</f>
        <v>165094.71428571429</v>
      </c>
    </row>
  </sheetData>
  <autoFilter ref="A3:AH123" xr:uid="{DF8E48B2-32BC-478C-B0D4-90679A37045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B28F-6DA2-4E46-B2EA-3F20D6676D36}">
  <sheetPr>
    <tabColor rgb="FFFFC000"/>
  </sheetPr>
  <dimension ref="A1:T832"/>
  <sheetViews>
    <sheetView showGridLines="0" zoomScaleNormal="100" workbookViewId="0">
      <pane ySplit="2" topLeftCell="A3" activePane="bottomLeft" state="frozen"/>
      <selection activeCell="K1" sqref="K1:N1048576"/>
      <selection pane="bottomLeft" activeCell="O37" sqref="O37:O40"/>
    </sheetView>
  </sheetViews>
  <sheetFormatPr defaultColWidth="8.7109375" defaultRowHeight="12" outlineLevelCol="1"/>
  <cols>
    <col min="1" max="1" width="4" style="144" customWidth="1" outlineLevel="1"/>
    <col min="2" max="2" width="7.7109375" style="144" bestFit="1" customWidth="1" outlineLevel="1"/>
    <col min="3" max="3" width="4" style="144" customWidth="1" outlineLevel="1"/>
    <col min="4" max="4" width="17.28515625" style="263" bestFit="1" customWidth="1" outlineLevel="1"/>
    <col min="5" max="5" width="13.28515625" style="74" customWidth="1"/>
    <col min="6" max="6" width="40.42578125" style="46" bestFit="1" customWidth="1"/>
    <col min="7" max="7" width="5.28515625" style="46" bestFit="1" customWidth="1"/>
    <col min="8" max="9" width="5.28515625" style="46" customWidth="1"/>
    <col min="10" max="10" width="7.7109375" style="46" customWidth="1"/>
    <col min="11" max="11" width="10.7109375" style="46" bestFit="1" customWidth="1"/>
    <col min="12" max="20" width="14" style="46" customWidth="1"/>
    <col min="21" max="16384" width="8.7109375" style="46"/>
  </cols>
  <sheetData>
    <row r="1" spans="1:20" s="199" customFormat="1" ht="16.5" customHeight="1">
      <c r="A1" s="218"/>
      <c r="B1" s="218"/>
      <c r="C1" s="218"/>
      <c r="D1" s="262"/>
      <c r="L1" s="217">
        <f>SUBTOTAL(9,L3:L890)</f>
        <v>2256554.2443480464</v>
      </c>
      <c r="M1" s="217">
        <f t="shared" ref="M1:T1" si="0">SUBTOTAL(9,M3:M890)</f>
        <v>20670614.511767559</v>
      </c>
      <c r="N1" s="217">
        <f t="shared" si="0"/>
        <v>31729.748249045217</v>
      </c>
      <c r="O1" s="217">
        <f t="shared" si="0"/>
        <v>2084520.5831572055</v>
      </c>
      <c r="P1" s="217">
        <f t="shared" si="0"/>
        <v>18949822.609932579</v>
      </c>
      <c r="Q1" s="217">
        <f t="shared" si="0"/>
        <v>29093.940240333846</v>
      </c>
      <c r="R1" s="217">
        <f t="shared" si="0"/>
        <v>2025064.3030775823</v>
      </c>
      <c r="S1" s="217">
        <f t="shared" si="0"/>
        <v>18305536.69022138</v>
      </c>
      <c r="T1" s="217">
        <f t="shared" si="0"/>
        <v>28188.2989379153</v>
      </c>
    </row>
    <row r="2" spans="1:20" s="219" customFormat="1" ht="18.399999999999999" customHeight="1">
      <c r="A2" s="265" t="s">
        <v>155</v>
      </c>
      <c r="B2" s="265" t="s">
        <v>156</v>
      </c>
      <c r="C2" s="265" t="s">
        <v>157</v>
      </c>
      <c r="D2" s="265" t="s">
        <v>158</v>
      </c>
      <c r="E2" s="266" t="s">
        <v>92</v>
      </c>
      <c r="F2" s="266" t="s">
        <v>104</v>
      </c>
      <c r="G2" s="266" t="s">
        <v>14</v>
      </c>
      <c r="H2" s="266" t="s">
        <v>114</v>
      </c>
      <c r="I2" s="266" t="s">
        <v>159</v>
      </c>
      <c r="J2" s="266" t="s">
        <v>124</v>
      </c>
      <c r="K2" s="266" t="s">
        <v>126</v>
      </c>
      <c r="L2" s="267" t="s">
        <v>1146</v>
      </c>
      <c r="M2" s="267" t="s">
        <v>1147</v>
      </c>
      <c r="N2" s="267" t="s">
        <v>1148</v>
      </c>
      <c r="O2" s="268" t="s">
        <v>1149</v>
      </c>
      <c r="P2" s="268" t="s">
        <v>1150</v>
      </c>
      <c r="Q2" s="268" t="s">
        <v>1151</v>
      </c>
      <c r="R2" s="269" t="s">
        <v>1152</v>
      </c>
      <c r="S2" s="269" t="s">
        <v>1153</v>
      </c>
      <c r="T2" s="269" t="s">
        <v>1154</v>
      </c>
    </row>
    <row r="3" spans="1:20">
      <c r="A3" s="144">
        <v>15</v>
      </c>
      <c r="B3" s="144">
        <v>15</v>
      </c>
      <c r="C3" s="144">
        <v>13</v>
      </c>
      <c r="D3" s="263" t="str">
        <f>VLOOKUP(E3,Master_Item!B:M,12,0)&amp;K3</f>
        <v>โรงงานบางบาลRegion 1</v>
      </c>
      <c r="E3" s="74">
        <v>310001198</v>
      </c>
      <c r="F3" s="46" t="s">
        <v>160</v>
      </c>
      <c r="G3" s="46">
        <f>VLOOKUP(E3,Master_Item!B:E,4,0)</f>
        <v>320</v>
      </c>
      <c r="H3" s="46">
        <f>VLOOKUP(E3,Master_Item!B:I,8,0)</f>
        <v>7.68</v>
      </c>
      <c r="I3" s="46">
        <f>VLOOKUP(E3,Master_Item!B:G,6,0)</f>
        <v>104</v>
      </c>
      <c r="J3" s="46" t="s">
        <v>148</v>
      </c>
      <c r="K3" s="46" t="s">
        <v>115</v>
      </c>
      <c r="L3" s="142">
        <f>_xlfn.IFNA(VLOOKUP($E3,'Loading Apr'!$B:$V,$C3,0),0)</f>
        <v>2190.9406733079795</v>
      </c>
      <c r="M3" s="145">
        <f>L3*H3</f>
        <v>16826.424371005283</v>
      </c>
      <c r="N3" s="145">
        <f>L3/I3</f>
        <v>21.066737243345958</v>
      </c>
      <c r="O3" s="146">
        <f>_xlfn.IFNA(VLOOKUP($E3,'Loading May'!$B:$X,$B3,0),0)</f>
        <v>2770.4547670639217</v>
      </c>
      <c r="P3" s="140">
        <f>O3*H3</f>
        <v>21277.092611050917</v>
      </c>
      <c r="Q3" s="140">
        <f>O3/I3</f>
        <v>26.638988144845403</v>
      </c>
      <c r="R3" s="80">
        <f>VLOOKUP($E3,'Loading Jun'!$B:$X,$A3,0)</f>
        <v>2335.5769230769229</v>
      </c>
      <c r="S3" s="47">
        <f>R3*H3</f>
        <v>17937.230769230766</v>
      </c>
      <c r="T3" s="47">
        <f>R3/I3</f>
        <v>22.457470414201183</v>
      </c>
    </row>
    <row r="4" spans="1:20">
      <c r="A4" s="144">
        <v>16</v>
      </c>
      <c r="B4" s="144">
        <v>16</v>
      </c>
      <c r="C4" s="144">
        <v>14</v>
      </c>
      <c r="D4" s="263" t="str">
        <f>VLOOKUP(E4,Master_Item!B:M,12,0)&amp;K4</f>
        <v>โรงงานบางบาลRegion 2</v>
      </c>
      <c r="E4" s="74">
        <v>310001198</v>
      </c>
      <c r="F4" s="46" t="s">
        <v>160</v>
      </c>
      <c r="G4" s="46">
        <f>VLOOKUP(E4,Master_Item!B:E,4,0)</f>
        <v>320</v>
      </c>
      <c r="H4" s="46">
        <f>VLOOKUP(E4,Master_Item!B:I,8,0)</f>
        <v>7.68</v>
      </c>
      <c r="I4" s="46">
        <f>VLOOKUP(E4,Master_Item!B:G,6,0)</f>
        <v>104</v>
      </c>
      <c r="J4" s="46" t="s">
        <v>148</v>
      </c>
      <c r="K4" s="46" t="s">
        <v>116</v>
      </c>
      <c r="L4" s="142">
        <f>_xlfn.IFNA(VLOOKUP($E4,'Loading Apr'!$B:$V,$C4,0),0)</f>
        <v>8635.6797061550424</v>
      </c>
      <c r="M4" s="145">
        <f>L4*H4</f>
        <v>66322.020143270725</v>
      </c>
      <c r="N4" s="145">
        <f t="shared" ref="N4:N67" si="1">L4/I4</f>
        <v>83.035381789952325</v>
      </c>
      <c r="O4" s="146">
        <f>_xlfn.IFNA(VLOOKUP($E4,'Loading May'!$B:$X,$B4,0),0)</f>
        <v>10691.742686890575</v>
      </c>
      <c r="P4" s="140">
        <f t="shared" ref="P4:P67" si="2">O4*H4</f>
        <v>82112.583835319616</v>
      </c>
      <c r="Q4" s="140">
        <f t="shared" ref="Q4:Q67" si="3">O4/I4</f>
        <v>102.80521814317861</v>
      </c>
      <c r="R4" s="80">
        <f>VLOOKUP($E4,'Loading Jun'!$B:$X,$A4,0)</f>
        <v>9013.4615384615372</v>
      </c>
      <c r="S4" s="47">
        <f t="shared" ref="S4:S67" si="4">R4*H4</f>
        <v>69223.38461538461</v>
      </c>
      <c r="T4" s="47">
        <f t="shared" ref="T4:T67" si="5">R4/I4</f>
        <v>86.667899408284015</v>
      </c>
    </row>
    <row r="5" spans="1:20">
      <c r="A5" s="144">
        <v>17</v>
      </c>
      <c r="B5" s="144">
        <v>17</v>
      </c>
      <c r="C5" s="144">
        <v>15</v>
      </c>
      <c r="D5" s="263" t="str">
        <f>VLOOKUP(E5,Master_Item!B:M,12,0)&amp;K5</f>
        <v>โรงงานบางบาลRegion 3</v>
      </c>
      <c r="E5" s="74">
        <v>310001198</v>
      </c>
      <c r="F5" s="46" t="s">
        <v>160</v>
      </c>
      <c r="G5" s="46">
        <f>VLOOKUP(E5,Master_Item!B:E,4,0)</f>
        <v>320</v>
      </c>
      <c r="H5" s="46">
        <f>VLOOKUP(E5,Master_Item!B:I,8,0)</f>
        <v>7.68</v>
      </c>
      <c r="I5" s="46">
        <f>VLOOKUP(E5,Master_Item!B:G,6,0)</f>
        <v>104</v>
      </c>
      <c r="J5" s="46" t="s">
        <v>149</v>
      </c>
      <c r="K5" s="46" t="s">
        <v>117</v>
      </c>
      <c r="L5" s="142">
        <f>_xlfn.IFNA(VLOOKUP($E5,'Loading Apr'!$B:$V,$C5,0),0)</f>
        <v>15073.202796068193</v>
      </c>
      <c r="M5" s="145">
        <f t="shared" ref="M5:M67" si="6">L5*H5</f>
        <v>115762.19747380372</v>
      </c>
      <c r="N5" s="145">
        <f t="shared" si="1"/>
        <v>144.93464226988647</v>
      </c>
      <c r="O5" s="146">
        <f>_xlfn.IFNA(VLOOKUP($E5,'Loading May'!$B:$X,$B5,0),0)</f>
        <v>19744.480227518961</v>
      </c>
      <c r="P5" s="140">
        <f t="shared" si="2"/>
        <v>151637.60814734563</v>
      </c>
      <c r="Q5" s="140">
        <f t="shared" si="3"/>
        <v>189.85077141845156</v>
      </c>
      <c r="R5" s="80">
        <f>VLOOKUP($E5,'Loading Jun'!$B:$X,$A5,0)</f>
        <v>16645.192307692309</v>
      </c>
      <c r="S5" s="47">
        <f t="shared" si="4"/>
        <v>127835.07692307692</v>
      </c>
      <c r="T5" s="47">
        <f t="shared" si="5"/>
        <v>160.04992603550298</v>
      </c>
    </row>
    <row r="6" spans="1:20">
      <c r="A6" s="144">
        <v>18</v>
      </c>
      <c r="B6" s="144">
        <v>18</v>
      </c>
      <c r="C6" s="144">
        <v>16</v>
      </c>
      <c r="D6" s="263" t="str">
        <f>VLOOKUP(E6,Master_Item!B:M,12,0)&amp;K6</f>
        <v>โรงงานบางบาลRegion 4</v>
      </c>
      <c r="E6" s="74">
        <v>310001198</v>
      </c>
      <c r="F6" s="46" t="s">
        <v>160</v>
      </c>
      <c r="G6" s="46">
        <f>VLOOKUP(E6,Master_Item!B:E,4,0)</f>
        <v>320</v>
      </c>
      <c r="H6" s="46">
        <f>VLOOKUP(E6,Master_Item!B:I,8,0)</f>
        <v>7.68</v>
      </c>
      <c r="I6" s="46">
        <f>VLOOKUP(E6,Master_Item!B:G,6,0)</f>
        <v>104</v>
      </c>
      <c r="J6" s="46" t="s">
        <v>149</v>
      </c>
      <c r="K6" s="46" t="s">
        <v>118</v>
      </c>
      <c r="L6" s="142">
        <f>_xlfn.IFNA(VLOOKUP($E6,'Loading Apr'!$B:$V,$C6,0),0)</f>
        <v>15383.488342226261</v>
      </c>
      <c r="M6" s="145">
        <f>L6*H6</f>
        <v>118145.19046829767</v>
      </c>
      <c r="N6" s="145">
        <f t="shared" si="1"/>
        <v>147.91815713679097</v>
      </c>
      <c r="O6" s="146">
        <f>_xlfn.IFNA(VLOOKUP($E6,'Loading May'!$B:$X,$B6,0),0)</f>
        <v>20821.182286023839</v>
      </c>
      <c r="P6" s="140">
        <f t="shared" si="2"/>
        <v>159906.67995666308</v>
      </c>
      <c r="Q6" s="140">
        <f t="shared" si="3"/>
        <v>200.2036758271523</v>
      </c>
      <c r="R6" s="80">
        <f>VLOOKUP($E6,'Loading Jun'!$B:$X,$A6,0)</f>
        <v>17552.884615384613</v>
      </c>
      <c r="S6" s="47">
        <f t="shared" si="4"/>
        <v>134806.15384615381</v>
      </c>
      <c r="T6" s="47">
        <f t="shared" si="5"/>
        <v>168.77773668639051</v>
      </c>
    </row>
    <row r="7" spans="1:20">
      <c r="A7" s="144">
        <v>19</v>
      </c>
      <c r="B7" s="144">
        <v>19</v>
      </c>
      <c r="C7" s="144">
        <v>17</v>
      </c>
      <c r="D7" s="263" t="str">
        <f>VLOOKUP(E7,Master_Item!B:M,12,0)&amp;K7</f>
        <v>โรงงานบางบาลRegion 5</v>
      </c>
      <c r="E7" s="74">
        <v>310001198</v>
      </c>
      <c r="F7" s="46" t="s">
        <v>160</v>
      </c>
      <c r="G7" s="46">
        <f>VLOOKUP(E7,Master_Item!B:E,4,0)</f>
        <v>320</v>
      </c>
      <c r="H7" s="46">
        <f>VLOOKUP(E7,Master_Item!B:I,8,0)</f>
        <v>7.68</v>
      </c>
      <c r="I7" s="46">
        <f>VLOOKUP(E7,Master_Item!B:G,6,0)</f>
        <v>104</v>
      </c>
      <c r="J7" s="46" t="s">
        <v>150</v>
      </c>
      <c r="K7" s="46" t="s">
        <v>119</v>
      </c>
      <c r="L7" s="142">
        <f>_xlfn.IFNA(VLOOKUP($E7,'Loading Apr'!$B:$V,$C7,0),0)</f>
        <v>5095.3577042061652</v>
      </c>
      <c r="M7" s="145">
        <f t="shared" si="6"/>
        <v>39132.347168303349</v>
      </c>
      <c r="N7" s="145">
        <f t="shared" si="1"/>
        <v>48.993824078905433</v>
      </c>
      <c r="O7" s="146">
        <f>_xlfn.IFNA(VLOOKUP($E7,'Loading May'!$B:$X,$B7,0),0)</f>
        <v>6443.1037378114852</v>
      </c>
      <c r="P7" s="140">
        <f t="shared" si="2"/>
        <v>49483.036706392202</v>
      </c>
      <c r="Q7" s="140">
        <f t="shared" si="3"/>
        <v>61.952920555879665</v>
      </c>
      <c r="R7" s="80">
        <f>VLOOKUP($E7,'Loading Jun'!$B:$X,$A7,0)</f>
        <v>5431.7307692307686</v>
      </c>
      <c r="S7" s="47">
        <f t="shared" si="4"/>
        <v>41715.692307692305</v>
      </c>
      <c r="T7" s="47">
        <f t="shared" si="5"/>
        <v>52.228180473372774</v>
      </c>
    </row>
    <row r="8" spans="1:20">
      <c r="A8" s="144">
        <v>20</v>
      </c>
      <c r="B8" s="144">
        <v>20</v>
      </c>
      <c r="C8" s="144">
        <v>18</v>
      </c>
      <c r="D8" s="263" t="str">
        <f>VLOOKUP(E8,Master_Item!B:M,12,0)&amp;K8</f>
        <v>โรงงานบางบาลRegion 6/9</v>
      </c>
      <c r="E8" s="74">
        <v>310001198</v>
      </c>
      <c r="F8" s="46" t="s">
        <v>160</v>
      </c>
      <c r="G8" s="46">
        <f>VLOOKUP(E8,Master_Item!B:E,4,0)</f>
        <v>320</v>
      </c>
      <c r="H8" s="46">
        <f>VLOOKUP(E8,Master_Item!B:I,8,0)</f>
        <v>7.68</v>
      </c>
      <c r="I8" s="46">
        <f>VLOOKUP(E8,Master_Item!B:G,6,0)</f>
        <v>104</v>
      </c>
      <c r="J8" s="46" t="s">
        <v>150</v>
      </c>
      <c r="K8" s="46" t="s">
        <v>127</v>
      </c>
      <c r="L8" s="142">
        <f>_xlfn.IFNA(VLOOKUP($E8,'Loading Apr'!$B:$V,$C8,0),0)</f>
        <v>4335.8797104122923</v>
      </c>
      <c r="M8" s="145">
        <f t="shared" si="6"/>
        <v>33299.556175966405</v>
      </c>
      <c r="N8" s="145">
        <f t="shared" si="1"/>
        <v>41.691151061656655</v>
      </c>
      <c r="O8" s="146">
        <f>_xlfn.IFNA(VLOOKUP($E8,'Loading May'!$B:$X,$B8,0),0)</f>
        <v>5482.7402491874327</v>
      </c>
      <c r="P8" s="140">
        <f t="shared" si="2"/>
        <v>42107.445113759481</v>
      </c>
      <c r="Q8" s="140">
        <f t="shared" si="3"/>
        <v>52.718656242186853</v>
      </c>
      <c r="R8" s="80">
        <f>VLOOKUP($E8,'Loading Jun'!$B:$X,$A8,0)</f>
        <v>4622.1153846153848</v>
      </c>
      <c r="S8" s="47">
        <f t="shared" si="4"/>
        <v>35497.846153846156</v>
      </c>
      <c r="T8" s="47">
        <f t="shared" si="5"/>
        <v>44.443417159763314</v>
      </c>
    </row>
    <row r="9" spans="1:20">
      <c r="A9" s="144">
        <v>21</v>
      </c>
      <c r="B9" s="144">
        <v>21</v>
      </c>
      <c r="C9" s="144">
        <v>19</v>
      </c>
      <c r="D9" s="263" t="str">
        <f>VLOOKUP(E9,Master_Item!B:M,12,0)&amp;K9</f>
        <v>โรงงานบางบาลRegion 6/14</v>
      </c>
      <c r="E9" s="74">
        <v>310001198</v>
      </c>
      <c r="F9" s="46" t="s">
        <v>160</v>
      </c>
      <c r="G9" s="46">
        <f>VLOOKUP(E9,Master_Item!B:E,4,0)</f>
        <v>320</v>
      </c>
      <c r="H9" s="46">
        <f>VLOOKUP(E9,Master_Item!B:I,8,0)</f>
        <v>7.68</v>
      </c>
      <c r="I9" s="46">
        <f>VLOOKUP(E9,Master_Item!B:G,6,0)</f>
        <v>104</v>
      </c>
      <c r="J9" s="46" t="s">
        <v>148</v>
      </c>
      <c r="K9" s="46" t="s">
        <v>128</v>
      </c>
      <c r="L9" s="142">
        <f>_xlfn.IFNA(VLOOKUP($E9,'Loading Apr'!$B:$V,$C9,0),0)</f>
        <v>3547.5379448827844</v>
      </c>
      <c r="M9" s="145">
        <f t="shared" si="6"/>
        <v>27245.091416699783</v>
      </c>
      <c r="N9" s="145">
        <f t="shared" si="1"/>
        <v>34.110941777719077</v>
      </c>
      <c r="O9" s="146">
        <f>_xlfn.IFNA(VLOOKUP($E9,'Loading May'!$B:$X,$B9,0),0)</f>
        <v>4485.8783856988084</v>
      </c>
      <c r="P9" s="140">
        <f t="shared" si="2"/>
        <v>34451.546002166848</v>
      </c>
      <c r="Q9" s="140">
        <f t="shared" si="3"/>
        <v>43.133446016334695</v>
      </c>
      <c r="R9" s="80">
        <f>VLOOKUP($E9,'Loading Jun'!$B:$X,$A9,0)</f>
        <v>3781.7307692307691</v>
      </c>
      <c r="S9" s="47">
        <f t="shared" si="4"/>
        <v>29043.692307692305</v>
      </c>
      <c r="T9" s="47">
        <f t="shared" si="5"/>
        <v>36.362795857988161</v>
      </c>
    </row>
    <row r="10" spans="1:20">
      <c r="A10" s="144">
        <v>22</v>
      </c>
      <c r="B10" s="144">
        <v>22</v>
      </c>
      <c r="C10" s="144">
        <v>20</v>
      </c>
      <c r="D10" s="263" t="str">
        <f>VLOOKUP(E10,Master_Item!B:M,12,0)&amp;K10</f>
        <v>โรงงานบางบาลRegion 7</v>
      </c>
      <c r="E10" s="74">
        <v>310001198</v>
      </c>
      <c r="F10" s="46" t="s">
        <v>160</v>
      </c>
      <c r="G10" s="46">
        <f>VLOOKUP(E10,Master_Item!B:E,4,0)</f>
        <v>320</v>
      </c>
      <c r="H10" s="46">
        <f>VLOOKUP(E10,Master_Item!B:I,8,0)</f>
        <v>7.68</v>
      </c>
      <c r="I10" s="46">
        <f>VLOOKUP(E10,Master_Item!B:G,6,0)</f>
        <v>104</v>
      </c>
      <c r="J10" s="46" t="s">
        <v>148</v>
      </c>
      <c r="K10" s="46" t="s">
        <v>121</v>
      </c>
      <c r="L10" s="142">
        <f>_xlfn.IFNA(VLOOKUP($E10,'Loading Apr'!$B:$V,$C10,0),0)</f>
        <v>3788.3700403019816</v>
      </c>
      <c r="M10" s="145">
        <f t="shared" si="6"/>
        <v>29094.681909519219</v>
      </c>
      <c r="N10" s="145">
        <f t="shared" si="1"/>
        <v>36.426635002903666</v>
      </c>
      <c r="O10" s="146">
        <f>_xlfn.IFNA(VLOOKUP($E10,'Loading May'!$B:$X,$B10,0),0)</f>
        <v>4790.4117009750817</v>
      </c>
      <c r="P10" s="140">
        <f t="shared" si="2"/>
        <v>36790.361863488622</v>
      </c>
      <c r="Q10" s="140">
        <f t="shared" si="3"/>
        <v>46.061650970914243</v>
      </c>
      <c r="R10" s="80">
        <f>VLOOKUP($E10,'Loading Jun'!$B:$X,$A10,0)</f>
        <v>4038.4615384615381</v>
      </c>
      <c r="S10" s="47">
        <f t="shared" si="4"/>
        <v>31015.38461538461</v>
      </c>
      <c r="T10" s="47">
        <f t="shared" si="5"/>
        <v>38.831360946745562</v>
      </c>
    </row>
    <row r="11" spans="1:20">
      <c r="A11" s="144">
        <v>23</v>
      </c>
      <c r="B11" s="144">
        <v>23</v>
      </c>
      <c r="C11" s="144">
        <v>21</v>
      </c>
      <c r="D11" s="263" t="str">
        <f>VLOOKUP(E11,Master_Item!B:M,12,0)&amp;K11</f>
        <v>โรงงานบางบาลRegion 8</v>
      </c>
      <c r="E11" s="74">
        <v>310001198</v>
      </c>
      <c r="F11" s="46" t="s">
        <v>160</v>
      </c>
      <c r="G11" s="46">
        <f>VLOOKUP(E11,Master_Item!B:E,4,0)</f>
        <v>320</v>
      </c>
      <c r="H11" s="46">
        <f>VLOOKUP(E11,Master_Item!B:I,8,0)</f>
        <v>7.68</v>
      </c>
      <c r="I11" s="46">
        <f>VLOOKUP(E11,Master_Item!B:G,6,0)</f>
        <v>104</v>
      </c>
      <c r="J11" s="46" t="s">
        <v>151</v>
      </c>
      <c r="K11" s="46" t="s">
        <v>122</v>
      </c>
      <c r="L11" s="142">
        <f>_xlfn.IFNA(VLOOKUP($E11,'Loading Apr'!$B:$V,$C11,0),0)</f>
        <v>5511.1764157726457</v>
      </c>
      <c r="M11" s="145">
        <f t="shared" si="6"/>
        <v>42325.834873133914</v>
      </c>
      <c r="N11" s="145">
        <f t="shared" si="1"/>
        <v>52.992080920890821</v>
      </c>
      <c r="O11" s="146">
        <f>_xlfn.IFNA(VLOOKUP($E11,'Loading May'!$B:$X,$B11,0),0)</f>
        <v>6398.6213434452875</v>
      </c>
      <c r="P11" s="140">
        <f t="shared" si="2"/>
        <v>49141.411917659803</v>
      </c>
      <c r="Q11" s="140">
        <f t="shared" si="3"/>
        <v>61.525205225435457</v>
      </c>
      <c r="R11" s="80">
        <f>VLOOKUP($E11,'Loading Jun'!$B:$X,$A11,0)</f>
        <v>5394.2307692307686</v>
      </c>
      <c r="S11" s="47">
        <f t="shared" si="4"/>
        <v>41427.692307692305</v>
      </c>
      <c r="T11" s="47">
        <f t="shared" si="5"/>
        <v>51.867603550295854</v>
      </c>
    </row>
    <row r="12" spans="1:20">
      <c r="A12" s="144">
        <v>9</v>
      </c>
      <c r="B12" s="144">
        <v>9</v>
      </c>
      <c r="C12" s="144">
        <v>11</v>
      </c>
      <c r="D12" s="263" t="str">
        <f>VLOOKUP(E12,Master_Item!B:M,12,0)&amp;K12</f>
        <v>โรงงานบางบาลMT</v>
      </c>
      <c r="E12" s="74">
        <v>310001198</v>
      </c>
      <c r="F12" s="46" t="s">
        <v>160</v>
      </c>
      <c r="G12" s="46">
        <f>VLOOKUP(E12,Master_Item!B:E,4,0)</f>
        <v>320</v>
      </c>
      <c r="H12" s="46">
        <f>VLOOKUP(E12,Master_Item!B:I,8,0)</f>
        <v>7.68</v>
      </c>
      <c r="I12" s="46">
        <f>VLOOKUP(E12,Master_Item!B:G,6,0)</f>
        <v>104</v>
      </c>
      <c r="J12" s="46" t="s">
        <v>123</v>
      </c>
      <c r="K12" s="46" t="s">
        <v>123</v>
      </c>
      <c r="L12" s="142">
        <f>_xlfn.IFNA(VLOOKUP($E12,'Loading Apr'!$B:$V,$C12,0),0)</f>
        <v>142633.78571428568</v>
      </c>
      <c r="M12" s="145">
        <f t="shared" si="6"/>
        <v>1095427.4742857141</v>
      </c>
      <c r="N12" s="145">
        <f t="shared" si="1"/>
        <v>1371.4787087912084</v>
      </c>
      <c r="O12" s="146">
        <f>_xlfn.IFNA(VLOOKUP($E12,'Loading May'!$B:$X,$B12,0),0)</f>
        <v>113094.6584069024</v>
      </c>
      <c r="P12" s="140">
        <f t="shared" si="2"/>
        <v>868566.97656501038</v>
      </c>
      <c r="Q12" s="140">
        <f t="shared" si="3"/>
        <v>1087.4486385279076</v>
      </c>
      <c r="R12" s="80">
        <f>VLOOKUP($E12,'Loading Jun'!$B:$X,$A12,0)</f>
        <v>100127.6025280905</v>
      </c>
      <c r="S12" s="47">
        <f t="shared" si="4"/>
        <v>768979.98741573503</v>
      </c>
      <c r="T12" s="47">
        <f t="shared" si="5"/>
        <v>962.76540892394712</v>
      </c>
    </row>
    <row r="13" spans="1:20">
      <c r="A13" s="144">
        <v>15</v>
      </c>
      <c r="B13" s="144">
        <v>15</v>
      </c>
      <c r="C13" s="144">
        <v>13</v>
      </c>
      <c r="D13" s="263" t="str">
        <f>VLOOKUP(E13,Master_Item!B:M,12,0)&amp;K13</f>
        <v>โรงงานบางบาลRegion 1</v>
      </c>
      <c r="E13" s="74">
        <v>310001229</v>
      </c>
      <c r="F13" s="46" t="s">
        <v>161</v>
      </c>
      <c r="G13" s="46">
        <f>VLOOKUP(E13,Master_Item!B:E,4,0)</f>
        <v>320</v>
      </c>
      <c r="H13" s="46">
        <f>VLOOKUP(E13,Master_Item!B:I,8,0)</f>
        <v>7.68</v>
      </c>
      <c r="I13" s="46">
        <f>VLOOKUP(E13,Master_Item!B:G,6,0)</f>
        <v>104</v>
      </c>
      <c r="J13" s="46" t="s">
        <v>148</v>
      </c>
      <c r="K13" s="46" t="s">
        <v>115</v>
      </c>
      <c r="L13" s="142">
        <f>_xlfn.IFNA(VLOOKUP($E13,'Loading Apr'!$B:$V,$C13,0),0)</f>
        <v>0</v>
      </c>
      <c r="M13" s="145">
        <f t="shared" si="6"/>
        <v>0</v>
      </c>
      <c r="N13" s="145">
        <f t="shared" si="1"/>
        <v>0</v>
      </c>
      <c r="O13" s="146">
        <f>_xlfn.IFNA(VLOOKUP($E13,'Loading May'!$B:$X,$B13,0),0)</f>
        <v>0</v>
      </c>
      <c r="P13" s="140">
        <f t="shared" si="2"/>
        <v>0</v>
      </c>
      <c r="Q13" s="140">
        <f t="shared" si="3"/>
        <v>0</v>
      </c>
      <c r="R13" s="80">
        <f>VLOOKUP($E13,'Loading Jun'!$B:$X,$A13,0)</f>
        <v>0</v>
      </c>
      <c r="S13" s="47">
        <f t="shared" si="4"/>
        <v>0</v>
      </c>
      <c r="T13" s="47">
        <f t="shared" si="5"/>
        <v>0</v>
      </c>
    </row>
    <row r="14" spans="1:20">
      <c r="A14" s="144">
        <v>16</v>
      </c>
      <c r="B14" s="144">
        <v>16</v>
      </c>
      <c r="C14" s="144">
        <v>14</v>
      </c>
      <c r="D14" s="263" t="str">
        <f>VLOOKUP(E14,Master_Item!B:M,12,0)&amp;K14</f>
        <v>โรงงานบางบาลRegion 2</v>
      </c>
      <c r="E14" s="74">
        <v>310001229</v>
      </c>
      <c r="F14" s="46" t="s">
        <v>161</v>
      </c>
      <c r="G14" s="46">
        <f>VLOOKUP(E14,Master_Item!B:E,4,0)</f>
        <v>320</v>
      </c>
      <c r="H14" s="46">
        <f>VLOOKUP(E14,Master_Item!B:I,8,0)</f>
        <v>7.68</v>
      </c>
      <c r="I14" s="46">
        <f>VLOOKUP(E14,Master_Item!B:G,6,0)</f>
        <v>104</v>
      </c>
      <c r="J14" s="46" t="s">
        <v>148</v>
      </c>
      <c r="K14" s="46" t="s">
        <v>116</v>
      </c>
      <c r="L14" s="142">
        <f>_xlfn.IFNA(VLOOKUP($E14,'Loading Apr'!$B:$V,$C14,0),0)</f>
        <v>6523.7852542917872</v>
      </c>
      <c r="M14" s="145">
        <f t="shared" si="6"/>
        <v>50102.670752960927</v>
      </c>
      <c r="N14" s="145">
        <f t="shared" si="1"/>
        <v>62.728704368190265</v>
      </c>
      <c r="O14" s="146">
        <f>_xlfn.IFNA(VLOOKUP($E14,'Loading May'!$B:$X,$B14,0),0)</f>
        <v>10071.752074766329</v>
      </c>
      <c r="P14" s="140">
        <f t="shared" si="2"/>
        <v>77351.055934205404</v>
      </c>
      <c r="Q14" s="140">
        <f t="shared" si="3"/>
        <v>96.843769949676243</v>
      </c>
      <c r="R14" s="80">
        <f>VLOOKUP($E14,'Loading Jun'!$B:$X,$A14,0)</f>
        <v>11678.848219046404</v>
      </c>
      <c r="S14" s="47">
        <f t="shared" si="4"/>
        <v>89693.554322276381</v>
      </c>
      <c r="T14" s="47">
        <f t="shared" si="5"/>
        <v>112.29661749083081</v>
      </c>
    </row>
    <row r="15" spans="1:20">
      <c r="A15" s="144">
        <v>17</v>
      </c>
      <c r="B15" s="144">
        <v>17</v>
      </c>
      <c r="C15" s="144">
        <v>15</v>
      </c>
      <c r="D15" s="263" t="str">
        <f>VLOOKUP(E15,Master_Item!B:M,12,0)&amp;K15</f>
        <v>โรงงานบางบาลRegion 3</v>
      </c>
      <c r="E15" s="74">
        <v>310001229</v>
      </c>
      <c r="F15" s="46" t="s">
        <v>161</v>
      </c>
      <c r="G15" s="46">
        <f>VLOOKUP(E15,Master_Item!B:E,4,0)</f>
        <v>320</v>
      </c>
      <c r="H15" s="46">
        <f>VLOOKUP(E15,Master_Item!B:I,8,0)</f>
        <v>7.68</v>
      </c>
      <c r="I15" s="46">
        <f>VLOOKUP(E15,Master_Item!B:G,6,0)</f>
        <v>104</v>
      </c>
      <c r="J15" s="46" t="s">
        <v>149</v>
      </c>
      <c r="K15" s="46" t="s">
        <v>117</v>
      </c>
      <c r="L15" s="142">
        <f>_xlfn.IFNA(VLOOKUP($E15,'Loading Apr'!$B:$V,$C15,0),0)</f>
        <v>14083.040291895173</v>
      </c>
      <c r="M15" s="145">
        <f t="shared" si="6"/>
        <v>108157.74944175493</v>
      </c>
      <c r="N15" s="145">
        <f t="shared" si="1"/>
        <v>135.41384896053052</v>
      </c>
      <c r="O15" s="146">
        <f>_xlfn.IFNA(VLOOKUP($E15,'Loading May'!$B:$X,$B15,0),0)</f>
        <v>12811.268639102769</v>
      </c>
      <c r="P15" s="140">
        <f t="shared" si="2"/>
        <v>98390.543148309269</v>
      </c>
      <c r="Q15" s="140">
        <f t="shared" si="3"/>
        <v>123.18527537598817</v>
      </c>
      <c r="R15" s="80">
        <f>VLOOKUP($E15,'Loading Jun'!$B:$X,$A15,0)</f>
        <v>14855.494934627022</v>
      </c>
      <c r="S15" s="47">
        <f t="shared" si="4"/>
        <v>114090.20109793553</v>
      </c>
      <c r="T15" s="47">
        <f t="shared" si="5"/>
        <v>142.84129744833675</v>
      </c>
    </row>
    <row r="16" spans="1:20">
      <c r="A16" s="144">
        <v>18</v>
      </c>
      <c r="B16" s="144">
        <v>18</v>
      </c>
      <c r="C16" s="144">
        <v>16</v>
      </c>
      <c r="D16" s="263" t="str">
        <f>VLOOKUP(E16,Master_Item!B:M,12,0)&amp;K16</f>
        <v>โรงงานบางบาลRegion 4</v>
      </c>
      <c r="E16" s="74">
        <v>310001229</v>
      </c>
      <c r="F16" s="46" t="s">
        <v>161</v>
      </c>
      <c r="G16" s="46">
        <f>VLOOKUP(E16,Master_Item!B:E,4,0)</f>
        <v>320</v>
      </c>
      <c r="H16" s="46">
        <f>VLOOKUP(E16,Master_Item!B:I,8,0)</f>
        <v>7.68</v>
      </c>
      <c r="I16" s="46">
        <f>VLOOKUP(E16,Master_Item!B:G,6,0)</f>
        <v>104</v>
      </c>
      <c r="J16" s="46" t="s">
        <v>149</v>
      </c>
      <c r="K16" s="46" t="s">
        <v>118</v>
      </c>
      <c r="L16" s="142">
        <f>_xlfn.IFNA(VLOOKUP($E16,'Loading Apr'!$B:$V,$C16,0),0)</f>
        <v>15499.484806802551</v>
      </c>
      <c r="M16" s="145">
        <f t="shared" si="6"/>
        <v>119036.04331624359</v>
      </c>
      <c r="N16" s="145">
        <f t="shared" si="1"/>
        <v>149.03350775771685</v>
      </c>
      <c r="O16" s="146">
        <f>_xlfn.IFNA(VLOOKUP($E16,'Loading May'!$B:$X,$B16,0),0)</f>
        <v>9878.3744349308163</v>
      </c>
      <c r="P16" s="140">
        <f t="shared" si="2"/>
        <v>75865.915660268671</v>
      </c>
      <c r="Q16" s="140">
        <f t="shared" si="3"/>
        <v>94.984369566642471</v>
      </c>
      <c r="R16" s="80">
        <f>VLOOKUP($E16,'Loading Jun'!$B:$X,$A16,0)</f>
        <v>11454.614333240712</v>
      </c>
      <c r="S16" s="47">
        <f t="shared" si="4"/>
        <v>87971.438079288666</v>
      </c>
      <c r="T16" s="47">
        <f t="shared" si="5"/>
        <v>110.14052243500684</v>
      </c>
    </row>
    <row r="17" spans="1:20">
      <c r="A17" s="144">
        <v>19</v>
      </c>
      <c r="B17" s="144">
        <v>19</v>
      </c>
      <c r="C17" s="144">
        <v>17</v>
      </c>
      <c r="D17" s="263" t="str">
        <f>VLOOKUP(E17,Master_Item!B:M,12,0)&amp;K17</f>
        <v>โรงงานบางบาลRegion 5</v>
      </c>
      <c r="E17" s="74">
        <v>310001229</v>
      </c>
      <c r="F17" s="46" t="s">
        <v>161</v>
      </c>
      <c r="G17" s="46">
        <f>VLOOKUP(E17,Master_Item!B:E,4,0)</f>
        <v>320</v>
      </c>
      <c r="H17" s="46">
        <f>VLOOKUP(E17,Master_Item!B:I,8,0)</f>
        <v>7.68</v>
      </c>
      <c r="I17" s="46">
        <f>VLOOKUP(E17,Master_Item!B:G,6,0)</f>
        <v>104</v>
      </c>
      <c r="J17" s="46" t="s">
        <v>150</v>
      </c>
      <c r="K17" s="46" t="s">
        <v>119</v>
      </c>
      <c r="L17" s="142">
        <f>_xlfn.IFNA(VLOOKUP($E17,'Loading Apr'!$B:$V,$C17,0),0)</f>
        <v>960.57731470730107</v>
      </c>
      <c r="M17" s="145">
        <f t="shared" si="6"/>
        <v>7377.2337769520718</v>
      </c>
      <c r="N17" s="145">
        <f t="shared" si="1"/>
        <v>9.2363203337240485</v>
      </c>
      <c r="O17" s="146">
        <f>_xlfn.IFNA(VLOOKUP($E17,'Loading May'!$B:$X,$B17,0),0)</f>
        <v>3556.5370926414862</v>
      </c>
      <c r="P17" s="140">
        <f t="shared" si="2"/>
        <v>27314.204871486614</v>
      </c>
      <c r="Q17" s="140">
        <f t="shared" si="3"/>
        <v>34.197472044629677</v>
      </c>
      <c r="R17" s="80">
        <f>VLOOKUP($E17,'Loading Jun'!$B:$X,$A17,0)</f>
        <v>4124.0348831096653</v>
      </c>
      <c r="S17" s="47">
        <f t="shared" si="4"/>
        <v>31672.58790228223</v>
      </c>
      <c r="T17" s="47">
        <f t="shared" si="5"/>
        <v>39.654181568362169</v>
      </c>
    </row>
    <row r="18" spans="1:20">
      <c r="A18" s="144">
        <v>20</v>
      </c>
      <c r="B18" s="144">
        <v>20</v>
      </c>
      <c r="C18" s="144">
        <v>18</v>
      </c>
      <c r="D18" s="263" t="str">
        <f>VLOOKUP(E18,Master_Item!B:M,12,0)&amp;K18</f>
        <v>โรงงานบางบาลRegion 6/9</v>
      </c>
      <c r="E18" s="74">
        <v>310001229</v>
      </c>
      <c r="F18" s="46" t="s">
        <v>161</v>
      </c>
      <c r="G18" s="46">
        <f>VLOOKUP(E18,Master_Item!B:E,4,0)</f>
        <v>320</v>
      </c>
      <c r="H18" s="46">
        <f>VLOOKUP(E18,Master_Item!B:I,8,0)</f>
        <v>7.68</v>
      </c>
      <c r="I18" s="46">
        <f>VLOOKUP(E18,Master_Item!B:G,6,0)</f>
        <v>104</v>
      </c>
      <c r="J18" s="46" t="s">
        <v>150</v>
      </c>
      <c r="K18" s="46" t="s">
        <v>127</v>
      </c>
      <c r="L18" s="142">
        <f>_xlfn.IFNA(VLOOKUP($E18,'Loading Apr'!$B:$V,$C18,0),0)</f>
        <v>3653.4499901748868</v>
      </c>
      <c r="M18" s="145">
        <f t="shared" si="6"/>
        <v>28058.495924543131</v>
      </c>
      <c r="N18" s="145">
        <f t="shared" si="1"/>
        <v>35.129326828604682</v>
      </c>
      <c r="O18" s="146">
        <f>_xlfn.IFNA(VLOOKUP($E18,'Loading May'!$B:$X,$B18,0),0)</f>
        <v>2695.2814292240682</v>
      </c>
      <c r="P18" s="140">
        <f t="shared" si="2"/>
        <v>20699.761376440842</v>
      </c>
      <c r="Q18" s="140">
        <f t="shared" si="3"/>
        <v>25.916167588692964</v>
      </c>
      <c r="R18" s="80">
        <f>VLOOKUP($E18,'Loading Jun'!$B:$X,$A18,0)</f>
        <v>3125.3532142025701</v>
      </c>
      <c r="S18" s="47">
        <f t="shared" si="4"/>
        <v>24002.712685075738</v>
      </c>
      <c r="T18" s="47">
        <f t="shared" si="5"/>
        <v>30.051473213486251</v>
      </c>
    </row>
    <row r="19" spans="1:20">
      <c r="A19" s="144">
        <v>21</v>
      </c>
      <c r="B19" s="144">
        <v>21</v>
      </c>
      <c r="C19" s="144">
        <v>19</v>
      </c>
      <c r="D19" s="263" t="str">
        <f>VLOOKUP(E19,Master_Item!B:M,12,0)&amp;K19</f>
        <v>โรงงานบางบาลRegion 6/14</v>
      </c>
      <c r="E19" s="74">
        <v>310001229</v>
      </c>
      <c r="F19" s="46" t="s">
        <v>161</v>
      </c>
      <c r="G19" s="46">
        <f>VLOOKUP(E19,Master_Item!B:E,4,0)</f>
        <v>320</v>
      </c>
      <c r="H19" s="46">
        <f>VLOOKUP(E19,Master_Item!B:I,8,0)</f>
        <v>7.68</v>
      </c>
      <c r="I19" s="46">
        <f>VLOOKUP(E19,Master_Item!B:G,6,0)</f>
        <v>104</v>
      </c>
      <c r="J19" s="46" t="s">
        <v>148</v>
      </c>
      <c r="K19" s="46" t="s">
        <v>128</v>
      </c>
      <c r="L19" s="142">
        <f>_xlfn.IFNA(VLOOKUP($E19,'Loading Apr'!$B:$V,$C19,0),0)</f>
        <v>2989.1863555976352</v>
      </c>
      <c r="M19" s="145">
        <f t="shared" si="6"/>
        <v>22956.951210989839</v>
      </c>
      <c r="N19" s="145">
        <f t="shared" si="1"/>
        <v>28.742176496131108</v>
      </c>
      <c r="O19" s="146">
        <f>_xlfn.IFNA(VLOOKUP($E19,'Loading May'!$B:$X,$B19,0),0)</f>
        <v>2205.2302602742375</v>
      </c>
      <c r="P19" s="140">
        <f t="shared" si="2"/>
        <v>16936.168398906142</v>
      </c>
      <c r="Q19" s="140">
        <f t="shared" si="3"/>
        <v>21.204137118021514</v>
      </c>
      <c r="R19" s="80">
        <f>VLOOKUP($E19,'Loading Jun'!$B:$X,$A19,0)</f>
        <v>2557.1071752566477</v>
      </c>
      <c r="S19" s="47">
        <f t="shared" si="4"/>
        <v>19638.583105971054</v>
      </c>
      <c r="T19" s="47">
        <f t="shared" si="5"/>
        <v>24.587568992852383</v>
      </c>
    </row>
    <row r="20" spans="1:20">
      <c r="A20" s="144">
        <v>22</v>
      </c>
      <c r="B20" s="144">
        <v>22</v>
      </c>
      <c r="C20" s="144">
        <v>20</v>
      </c>
      <c r="D20" s="263" t="str">
        <f>VLOOKUP(E20,Master_Item!B:M,12,0)&amp;K20</f>
        <v>โรงงานบางบาลRegion 7</v>
      </c>
      <c r="E20" s="74">
        <v>310001229</v>
      </c>
      <c r="F20" s="46" t="s">
        <v>161</v>
      </c>
      <c r="G20" s="46">
        <f>VLOOKUP(E20,Master_Item!B:E,4,0)</f>
        <v>320</v>
      </c>
      <c r="H20" s="46">
        <f>VLOOKUP(E20,Master_Item!B:I,8,0)</f>
        <v>7.68</v>
      </c>
      <c r="I20" s="46">
        <f>VLOOKUP(E20,Master_Item!B:G,6,0)</f>
        <v>104</v>
      </c>
      <c r="J20" s="46" t="s">
        <v>148</v>
      </c>
      <c r="K20" s="46" t="s">
        <v>121</v>
      </c>
      <c r="L20" s="142">
        <f>_xlfn.IFNA(VLOOKUP($E20,'Loading Apr'!$B:$V,$C20,0),0)</f>
        <v>3028.2606870433556</v>
      </c>
      <c r="M20" s="145">
        <f t="shared" si="6"/>
        <v>23257.042076492969</v>
      </c>
      <c r="N20" s="145">
        <f t="shared" si="1"/>
        <v>29.117891221570726</v>
      </c>
      <c r="O20" s="146">
        <f>_xlfn.IFNA(VLOOKUP($E20,'Loading May'!$B:$X,$B20,0),0)</f>
        <v>2159.3836448299012</v>
      </c>
      <c r="P20" s="140">
        <f t="shared" si="2"/>
        <v>16584.06639229364</v>
      </c>
      <c r="Q20" s="140">
        <f t="shared" si="3"/>
        <v>20.763304277210587</v>
      </c>
      <c r="R20" s="80">
        <f>VLOOKUP($E20,'Loading Jun'!$B:$X,$A20,0)</f>
        <v>2503.9450581635488</v>
      </c>
      <c r="S20" s="47">
        <f t="shared" si="4"/>
        <v>19230.298046696054</v>
      </c>
      <c r="T20" s="47">
        <f t="shared" si="5"/>
        <v>24.076394790034122</v>
      </c>
    </row>
    <row r="21" spans="1:20">
      <c r="A21" s="144">
        <v>23</v>
      </c>
      <c r="B21" s="144">
        <v>23</v>
      </c>
      <c r="C21" s="144">
        <v>21</v>
      </c>
      <c r="D21" s="263" t="str">
        <f>VLOOKUP(E21,Master_Item!B:M,12,0)&amp;K21</f>
        <v>โรงงานบางบาลRegion 8</v>
      </c>
      <c r="E21" s="74">
        <v>310001229</v>
      </c>
      <c r="F21" s="46" t="s">
        <v>161</v>
      </c>
      <c r="G21" s="46">
        <f>VLOOKUP(E21,Master_Item!B:E,4,0)</f>
        <v>320</v>
      </c>
      <c r="H21" s="46">
        <f>VLOOKUP(E21,Master_Item!B:I,8,0)</f>
        <v>7.68</v>
      </c>
      <c r="I21" s="46">
        <f>VLOOKUP(E21,Master_Item!B:G,6,0)</f>
        <v>104</v>
      </c>
      <c r="J21" s="46" t="s">
        <v>151</v>
      </c>
      <c r="K21" s="46" t="s">
        <v>122</v>
      </c>
      <c r="L21" s="142">
        <f>_xlfn.IFNA(VLOOKUP($E21,'Loading Apr'!$B:$V,$C21,0),0)</f>
        <v>5341.7867280587361</v>
      </c>
      <c r="M21" s="145">
        <f t="shared" si="6"/>
        <v>41024.922071491092</v>
      </c>
      <c r="N21" s="145">
        <f t="shared" si="1"/>
        <v>51.36333392364169</v>
      </c>
      <c r="O21" s="146">
        <f>_xlfn.IFNA(VLOOKUP($E21,'Loading May'!$B:$X,$B21,0),0)</f>
        <v>6141.3515451095172</v>
      </c>
      <c r="P21" s="140">
        <f t="shared" si="2"/>
        <v>47165.57986644109</v>
      </c>
      <c r="Q21" s="140">
        <f t="shared" si="3"/>
        <v>59.051457164514588</v>
      </c>
      <c r="R21" s="80">
        <f>VLOOKUP($E21,'Loading Jun'!$B:$X,$A21,0)</f>
        <v>7121.2944900457342</v>
      </c>
      <c r="S21" s="47">
        <f t="shared" si="4"/>
        <v>54691.541683551237</v>
      </c>
      <c r="T21" s="47">
        <f t="shared" si="5"/>
        <v>68.473985481208985</v>
      </c>
    </row>
    <row r="22" spans="1:20">
      <c r="A22" s="144">
        <v>9</v>
      </c>
      <c r="B22" s="144">
        <v>9</v>
      </c>
      <c r="C22" s="144">
        <v>11</v>
      </c>
      <c r="D22" s="263" t="str">
        <f>VLOOKUP(E22,Master_Item!B:M,12,0)&amp;K22</f>
        <v>โรงงานบางบาลMT</v>
      </c>
      <c r="E22" s="74">
        <v>310001229</v>
      </c>
      <c r="F22" s="46" t="s">
        <v>161</v>
      </c>
      <c r="G22" s="46">
        <f>VLOOKUP(E22,Master_Item!B:E,4,0)</f>
        <v>320</v>
      </c>
      <c r="H22" s="46">
        <f>VLOOKUP(E22,Master_Item!B:I,8,0)</f>
        <v>7.68</v>
      </c>
      <c r="I22" s="46">
        <f>VLOOKUP(E22,Master_Item!B:G,6,0)</f>
        <v>104</v>
      </c>
      <c r="J22" s="46" t="s">
        <v>123</v>
      </c>
      <c r="K22" s="46" t="s">
        <v>123</v>
      </c>
      <c r="L22" s="142">
        <f>_xlfn.IFNA(VLOOKUP($E22,'Loading Apr'!$B:$V,$C22,0),0)</f>
        <v>9318.2142857142862</v>
      </c>
      <c r="M22" s="145">
        <f t="shared" si="6"/>
        <v>71563.885714285716</v>
      </c>
      <c r="N22" s="145">
        <f t="shared" si="1"/>
        <v>89.598214285714292</v>
      </c>
      <c r="O22" s="146">
        <f>_xlfn.IFNA(VLOOKUP($E22,'Loading May'!$B:$X,$B22,0),0)</f>
        <v>9959.6428571428569</v>
      </c>
      <c r="P22" s="140">
        <f t="shared" si="2"/>
        <v>76490.057142857142</v>
      </c>
      <c r="Q22" s="140">
        <f t="shared" si="3"/>
        <v>95.765796703296701</v>
      </c>
      <c r="R22" s="80">
        <f>VLOOKUP($E22,'Loading Jun'!$B:$X,$A22,0)</f>
        <v>8485</v>
      </c>
      <c r="S22" s="47">
        <f t="shared" si="4"/>
        <v>65164.799999999996</v>
      </c>
      <c r="T22" s="47">
        <f t="shared" si="5"/>
        <v>81.586538461538467</v>
      </c>
    </row>
    <row r="23" spans="1:20">
      <c r="A23" s="144">
        <v>15</v>
      </c>
      <c r="B23" s="144">
        <v>15</v>
      </c>
      <c r="C23" s="144">
        <v>13</v>
      </c>
      <c r="D23" s="263" t="str">
        <f>VLOOKUP(E23,Master_Item!B:M,12,0)&amp;K23</f>
        <v>โรงงานนวนครRegion 1</v>
      </c>
      <c r="E23" s="74">
        <v>310001984</v>
      </c>
      <c r="F23" s="46" t="s">
        <v>162</v>
      </c>
      <c r="G23" s="46">
        <f>VLOOKUP(E23,Master_Item!B:E,4,0)</f>
        <v>500</v>
      </c>
      <c r="H23" s="46">
        <f>VLOOKUP(E23,Master_Item!B:I,8,0)</f>
        <v>12</v>
      </c>
      <c r="I23" s="46">
        <f>VLOOKUP(E23,Master_Item!B:G,6,0)</f>
        <v>54</v>
      </c>
      <c r="J23" s="46" t="s">
        <v>148</v>
      </c>
      <c r="K23" s="46" t="s">
        <v>115</v>
      </c>
      <c r="L23" s="142">
        <f>_xlfn.IFNA(VLOOKUP($E23,'Loading Apr'!$B:$V,$C23,0),0)</f>
        <v>0</v>
      </c>
      <c r="M23" s="145">
        <f t="shared" si="6"/>
        <v>0</v>
      </c>
      <c r="N23" s="145">
        <f t="shared" si="1"/>
        <v>0</v>
      </c>
      <c r="O23" s="146">
        <f>_xlfn.IFNA(VLOOKUP($E23,'Loading May'!$B:$X,$B23,0),0)</f>
        <v>0</v>
      </c>
      <c r="P23" s="140">
        <f t="shared" si="2"/>
        <v>0</v>
      </c>
      <c r="Q23" s="140">
        <f t="shared" si="3"/>
        <v>0</v>
      </c>
      <c r="R23" s="80">
        <f>VLOOKUP($E23,'Loading Jun'!$B:$X,$A23,0)</f>
        <v>0</v>
      </c>
      <c r="S23" s="47">
        <f t="shared" si="4"/>
        <v>0</v>
      </c>
      <c r="T23" s="47">
        <f t="shared" si="5"/>
        <v>0</v>
      </c>
    </row>
    <row r="24" spans="1:20">
      <c r="A24" s="144">
        <v>16</v>
      </c>
      <c r="B24" s="144">
        <v>16</v>
      </c>
      <c r="C24" s="144">
        <v>14</v>
      </c>
      <c r="D24" s="263" t="str">
        <f>VLOOKUP(E24,Master_Item!B:M,12,0)&amp;K24</f>
        <v>โรงงานนวนครRegion 2</v>
      </c>
      <c r="E24" s="74">
        <v>310001984</v>
      </c>
      <c r="F24" s="46" t="s">
        <v>162</v>
      </c>
      <c r="G24" s="46">
        <f>VLOOKUP(E24,Master_Item!B:E,4,0)</f>
        <v>500</v>
      </c>
      <c r="H24" s="46">
        <f>VLOOKUP(E24,Master_Item!B:I,8,0)</f>
        <v>12</v>
      </c>
      <c r="I24" s="46">
        <f>VLOOKUP(E24,Master_Item!B:G,6,0)</f>
        <v>54</v>
      </c>
      <c r="J24" s="46" t="s">
        <v>148</v>
      </c>
      <c r="K24" s="46" t="s">
        <v>116</v>
      </c>
      <c r="L24" s="142">
        <f>_xlfn.IFNA(VLOOKUP($E24,'Loading Apr'!$B:$V,$C24,0),0)</f>
        <v>0</v>
      </c>
      <c r="M24" s="145">
        <f t="shared" si="6"/>
        <v>0</v>
      </c>
      <c r="N24" s="145">
        <f t="shared" si="1"/>
        <v>0</v>
      </c>
      <c r="O24" s="146">
        <f>_xlfn.IFNA(VLOOKUP($E24,'Loading May'!$B:$X,$B24,0),0)</f>
        <v>0</v>
      </c>
      <c r="P24" s="140">
        <f t="shared" si="2"/>
        <v>0</v>
      </c>
      <c r="Q24" s="140">
        <f t="shared" si="3"/>
        <v>0</v>
      </c>
      <c r="R24" s="80">
        <f>VLOOKUP($E24,'Loading Jun'!$B:$X,$A24,0)</f>
        <v>0</v>
      </c>
      <c r="S24" s="47">
        <f t="shared" si="4"/>
        <v>0</v>
      </c>
      <c r="T24" s="47">
        <f t="shared" si="5"/>
        <v>0</v>
      </c>
    </row>
    <row r="25" spans="1:20">
      <c r="A25" s="144">
        <v>17</v>
      </c>
      <c r="B25" s="144">
        <v>17</v>
      </c>
      <c r="C25" s="144">
        <v>15</v>
      </c>
      <c r="D25" s="263" t="str">
        <f>VLOOKUP(E25,Master_Item!B:M,12,0)&amp;K25</f>
        <v>โรงงานนวนครRegion 3</v>
      </c>
      <c r="E25" s="74">
        <v>310001984</v>
      </c>
      <c r="F25" s="46" t="s">
        <v>162</v>
      </c>
      <c r="G25" s="46">
        <f>VLOOKUP(E25,Master_Item!B:E,4,0)</f>
        <v>500</v>
      </c>
      <c r="H25" s="46">
        <f>VLOOKUP(E25,Master_Item!B:I,8,0)</f>
        <v>12</v>
      </c>
      <c r="I25" s="46">
        <f>VLOOKUP(E25,Master_Item!B:G,6,0)</f>
        <v>54</v>
      </c>
      <c r="J25" s="46" t="s">
        <v>149</v>
      </c>
      <c r="K25" s="46" t="s">
        <v>117</v>
      </c>
      <c r="L25" s="142">
        <f>_xlfn.IFNA(VLOOKUP($E25,'Loading Apr'!$B:$V,$C25,0),0)</f>
        <v>0</v>
      </c>
      <c r="M25" s="145">
        <f t="shared" si="6"/>
        <v>0</v>
      </c>
      <c r="N25" s="145">
        <f t="shared" si="1"/>
        <v>0</v>
      </c>
      <c r="O25" s="146">
        <f>_xlfn.IFNA(VLOOKUP($E25,'Loading May'!$B:$X,$B25,0),0)</f>
        <v>0</v>
      </c>
      <c r="P25" s="140">
        <f t="shared" si="2"/>
        <v>0</v>
      </c>
      <c r="Q25" s="140">
        <f t="shared" si="3"/>
        <v>0</v>
      </c>
      <c r="R25" s="80">
        <f>VLOOKUP($E25,'Loading Jun'!$B:$X,$A25,0)</f>
        <v>0</v>
      </c>
      <c r="S25" s="47">
        <f t="shared" si="4"/>
        <v>0</v>
      </c>
      <c r="T25" s="47">
        <f t="shared" si="5"/>
        <v>0</v>
      </c>
    </row>
    <row r="26" spans="1:20">
      <c r="A26" s="144">
        <v>18</v>
      </c>
      <c r="B26" s="144">
        <v>18</v>
      </c>
      <c r="C26" s="144">
        <v>16</v>
      </c>
      <c r="D26" s="263" t="str">
        <f>VLOOKUP(E26,Master_Item!B:M,12,0)&amp;K26</f>
        <v>โรงงานนวนครRegion 4</v>
      </c>
      <c r="E26" s="74">
        <v>310001984</v>
      </c>
      <c r="F26" s="46" t="s">
        <v>162</v>
      </c>
      <c r="G26" s="46">
        <f>VLOOKUP(E26,Master_Item!B:E,4,0)</f>
        <v>500</v>
      </c>
      <c r="H26" s="46">
        <f>VLOOKUP(E26,Master_Item!B:I,8,0)</f>
        <v>12</v>
      </c>
      <c r="I26" s="46">
        <f>VLOOKUP(E26,Master_Item!B:G,6,0)</f>
        <v>54</v>
      </c>
      <c r="J26" s="46" t="s">
        <v>149</v>
      </c>
      <c r="K26" s="46" t="s">
        <v>118</v>
      </c>
      <c r="L26" s="142">
        <f>_xlfn.IFNA(VLOOKUP($E26,'Loading Apr'!$B:$V,$C26,0),0)</f>
        <v>0</v>
      </c>
      <c r="M26" s="145">
        <f t="shared" si="6"/>
        <v>0</v>
      </c>
      <c r="N26" s="145">
        <f t="shared" si="1"/>
        <v>0</v>
      </c>
      <c r="O26" s="146">
        <f>_xlfn.IFNA(VLOOKUP($E26,'Loading May'!$B:$X,$B26,0),0)</f>
        <v>0</v>
      </c>
      <c r="P26" s="140">
        <f t="shared" si="2"/>
        <v>0</v>
      </c>
      <c r="Q26" s="140">
        <f t="shared" si="3"/>
        <v>0</v>
      </c>
      <c r="R26" s="80">
        <f>VLOOKUP($E26,'Loading Jun'!$B:$X,$A26,0)</f>
        <v>0</v>
      </c>
      <c r="S26" s="47">
        <f t="shared" si="4"/>
        <v>0</v>
      </c>
      <c r="T26" s="47">
        <f t="shared" si="5"/>
        <v>0</v>
      </c>
    </row>
    <row r="27" spans="1:20">
      <c r="A27" s="144">
        <v>19</v>
      </c>
      <c r="B27" s="144">
        <v>19</v>
      </c>
      <c r="C27" s="144">
        <v>17</v>
      </c>
      <c r="D27" s="263" t="str">
        <f>VLOOKUP(E27,Master_Item!B:M,12,0)&amp;K27</f>
        <v>โรงงานนวนครRegion 5</v>
      </c>
      <c r="E27" s="74">
        <v>310001984</v>
      </c>
      <c r="F27" s="46" t="s">
        <v>162</v>
      </c>
      <c r="G27" s="46">
        <f>VLOOKUP(E27,Master_Item!B:E,4,0)</f>
        <v>500</v>
      </c>
      <c r="H27" s="46">
        <f>VLOOKUP(E27,Master_Item!B:I,8,0)</f>
        <v>12</v>
      </c>
      <c r="I27" s="46">
        <f>VLOOKUP(E27,Master_Item!B:G,6,0)</f>
        <v>54</v>
      </c>
      <c r="J27" s="46" t="s">
        <v>150</v>
      </c>
      <c r="K27" s="46" t="s">
        <v>119</v>
      </c>
      <c r="L27" s="142">
        <f>_xlfn.IFNA(VLOOKUP($E27,'Loading Apr'!$B:$V,$C27,0),0)</f>
        <v>0</v>
      </c>
      <c r="M27" s="145">
        <f t="shared" si="6"/>
        <v>0</v>
      </c>
      <c r="N27" s="145">
        <f t="shared" si="1"/>
        <v>0</v>
      </c>
      <c r="O27" s="146">
        <f>_xlfn.IFNA(VLOOKUP($E27,'Loading May'!$B:$X,$B27,0),0)</f>
        <v>0</v>
      </c>
      <c r="P27" s="140">
        <f t="shared" si="2"/>
        <v>0</v>
      </c>
      <c r="Q27" s="140">
        <f t="shared" si="3"/>
        <v>0</v>
      </c>
      <c r="R27" s="80">
        <f>VLOOKUP($E27,'Loading Jun'!$B:$X,$A27,0)</f>
        <v>0</v>
      </c>
      <c r="S27" s="47">
        <f t="shared" si="4"/>
        <v>0</v>
      </c>
      <c r="T27" s="47">
        <f t="shared" si="5"/>
        <v>0</v>
      </c>
    </row>
    <row r="28" spans="1:20">
      <c r="A28" s="144">
        <v>20</v>
      </c>
      <c r="B28" s="144">
        <v>20</v>
      </c>
      <c r="C28" s="144">
        <v>18</v>
      </c>
      <c r="D28" s="263" t="str">
        <f>VLOOKUP(E28,Master_Item!B:M,12,0)&amp;K28</f>
        <v>โรงงานนวนครRegion 6/9</v>
      </c>
      <c r="E28" s="74">
        <v>310001984</v>
      </c>
      <c r="F28" s="46" t="s">
        <v>162</v>
      </c>
      <c r="G28" s="46">
        <f>VLOOKUP(E28,Master_Item!B:E,4,0)</f>
        <v>500</v>
      </c>
      <c r="H28" s="46">
        <f>VLOOKUP(E28,Master_Item!B:I,8,0)</f>
        <v>12</v>
      </c>
      <c r="I28" s="46">
        <f>VLOOKUP(E28,Master_Item!B:G,6,0)</f>
        <v>54</v>
      </c>
      <c r="J28" s="46" t="s">
        <v>150</v>
      </c>
      <c r="K28" s="46" t="s">
        <v>127</v>
      </c>
      <c r="L28" s="142">
        <f>_xlfn.IFNA(VLOOKUP($E28,'Loading Apr'!$B:$V,$C28,0),0)</f>
        <v>0</v>
      </c>
      <c r="M28" s="145">
        <f t="shared" si="6"/>
        <v>0</v>
      </c>
      <c r="N28" s="145">
        <f t="shared" si="1"/>
        <v>0</v>
      </c>
      <c r="O28" s="146">
        <f>_xlfn.IFNA(VLOOKUP($E28,'Loading May'!$B:$X,$B28,0),0)</f>
        <v>0</v>
      </c>
      <c r="P28" s="140">
        <f t="shared" si="2"/>
        <v>0</v>
      </c>
      <c r="Q28" s="140">
        <f t="shared" si="3"/>
        <v>0</v>
      </c>
      <c r="R28" s="80">
        <f>VLOOKUP($E28,'Loading Jun'!$B:$X,$A28,0)</f>
        <v>0</v>
      </c>
      <c r="S28" s="47">
        <f t="shared" si="4"/>
        <v>0</v>
      </c>
      <c r="T28" s="47">
        <f t="shared" si="5"/>
        <v>0</v>
      </c>
    </row>
    <row r="29" spans="1:20">
      <c r="A29" s="144">
        <v>21</v>
      </c>
      <c r="B29" s="144">
        <v>21</v>
      </c>
      <c r="C29" s="144">
        <v>19</v>
      </c>
      <c r="D29" s="263" t="str">
        <f>VLOOKUP(E29,Master_Item!B:M,12,0)&amp;K29</f>
        <v>โรงงานนวนครRegion 6/14</v>
      </c>
      <c r="E29" s="74">
        <v>310001984</v>
      </c>
      <c r="F29" s="46" t="s">
        <v>162</v>
      </c>
      <c r="G29" s="46">
        <f>VLOOKUP(E29,Master_Item!B:E,4,0)</f>
        <v>500</v>
      </c>
      <c r="H29" s="46">
        <f>VLOOKUP(E29,Master_Item!B:I,8,0)</f>
        <v>12</v>
      </c>
      <c r="I29" s="46">
        <f>VLOOKUP(E29,Master_Item!B:G,6,0)</f>
        <v>54</v>
      </c>
      <c r="J29" s="46" t="s">
        <v>148</v>
      </c>
      <c r="K29" s="46" t="s">
        <v>128</v>
      </c>
      <c r="L29" s="142">
        <f>_xlfn.IFNA(VLOOKUP($E29,'Loading Apr'!$B:$V,$C29,0),0)</f>
        <v>0</v>
      </c>
      <c r="M29" s="145">
        <f t="shared" si="6"/>
        <v>0</v>
      </c>
      <c r="N29" s="145">
        <f t="shared" si="1"/>
        <v>0</v>
      </c>
      <c r="O29" s="146">
        <f>_xlfn.IFNA(VLOOKUP($E29,'Loading May'!$B:$X,$B29,0),0)</f>
        <v>0</v>
      </c>
      <c r="P29" s="140">
        <f t="shared" si="2"/>
        <v>0</v>
      </c>
      <c r="Q29" s="140">
        <f t="shared" si="3"/>
        <v>0</v>
      </c>
      <c r="R29" s="80">
        <f>VLOOKUP($E29,'Loading Jun'!$B:$X,$A29,0)</f>
        <v>0</v>
      </c>
      <c r="S29" s="47">
        <f t="shared" si="4"/>
        <v>0</v>
      </c>
      <c r="T29" s="47">
        <f t="shared" si="5"/>
        <v>0</v>
      </c>
    </row>
    <row r="30" spans="1:20">
      <c r="A30" s="144">
        <v>22</v>
      </c>
      <c r="B30" s="144">
        <v>22</v>
      </c>
      <c r="C30" s="144">
        <v>20</v>
      </c>
      <c r="D30" s="263" t="str">
        <f>VLOOKUP(E30,Master_Item!B:M,12,0)&amp;K30</f>
        <v>โรงงานนวนครRegion 7</v>
      </c>
      <c r="E30" s="74">
        <v>310001984</v>
      </c>
      <c r="F30" s="46" t="s">
        <v>162</v>
      </c>
      <c r="G30" s="46">
        <f>VLOOKUP(E30,Master_Item!B:E,4,0)</f>
        <v>500</v>
      </c>
      <c r="H30" s="46">
        <f>VLOOKUP(E30,Master_Item!B:I,8,0)</f>
        <v>12</v>
      </c>
      <c r="I30" s="46">
        <f>VLOOKUP(E30,Master_Item!B:G,6,0)</f>
        <v>54</v>
      </c>
      <c r="J30" s="46" t="s">
        <v>148</v>
      </c>
      <c r="K30" s="46" t="s">
        <v>121</v>
      </c>
      <c r="L30" s="142">
        <f>_xlfn.IFNA(VLOOKUP($E30,'Loading Apr'!$B:$V,$C30,0),0)</f>
        <v>0</v>
      </c>
      <c r="M30" s="145">
        <f t="shared" si="6"/>
        <v>0</v>
      </c>
      <c r="N30" s="145">
        <f t="shared" si="1"/>
        <v>0</v>
      </c>
      <c r="O30" s="146">
        <f>_xlfn.IFNA(VLOOKUP($E30,'Loading May'!$B:$X,$B30,0),0)</f>
        <v>0</v>
      </c>
      <c r="P30" s="140">
        <f t="shared" si="2"/>
        <v>0</v>
      </c>
      <c r="Q30" s="140">
        <f t="shared" si="3"/>
        <v>0</v>
      </c>
      <c r="R30" s="80">
        <f>VLOOKUP($E30,'Loading Jun'!$B:$X,$A30,0)</f>
        <v>0</v>
      </c>
      <c r="S30" s="47">
        <f t="shared" si="4"/>
        <v>0</v>
      </c>
      <c r="T30" s="47">
        <f t="shared" si="5"/>
        <v>0</v>
      </c>
    </row>
    <row r="31" spans="1:20">
      <c r="A31" s="144">
        <v>23</v>
      </c>
      <c r="B31" s="144">
        <v>23</v>
      </c>
      <c r="C31" s="144">
        <v>21</v>
      </c>
      <c r="D31" s="263" t="str">
        <f>VLOOKUP(E31,Master_Item!B:M,12,0)&amp;K31</f>
        <v>โรงงานนวนครRegion 8</v>
      </c>
      <c r="E31" s="74">
        <v>310001984</v>
      </c>
      <c r="F31" s="46" t="s">
        <v>162</v>
      </c>
      <c r="G31" s="46">
        <f>VLOOKUP(E31,Master_Item!B:E,4,0)</f>
        <v>500</v>
      </c>
      <c r="H31" s="46">
        <f>VLOOKUP(E31,Master_Item!B:I,8,0)</f>
        <v>12</v>
      </c>
      <c r="I31" s="46">
        <f>VLOOKUP(E31,Master_Item!B:G,6,0)</f>
        <v>54</v>
      </c>
      <c r="J31" s="46" t="s">
        <v>151</v>
      </c>
      <c r="K31" s="46" t="s">
        <v>122</v>
      </c>
      <c r="L31" s="142">
        <f>_xlfn.IFNA(VLOOKUP($E31,'Loading Apr'!$B:$V,$C31,0),0)</f>
        <v>0</v>
      </c>
      <c r="M31" s="145">
        <f t="shared" si="6"/>
        <v>0</v>
      </c>
      <c r="N31" s="145">
        <f t="shared" si="1"/>
        <v>0</v>
      </c>
      <c r="O31" s="146">
        <f>_xlfn.IFNA(VLOOKUP($E31,'Loading May'!$B:$X,$B31,0),0)</f>
        <v>0</v>
      </c>
      <c r="P31" s="140">
        <f t="shared" si="2"/>
        <v>0</v>
      </c>
      <c r="Q31" s="140">
        <f t="shared" si="3"/>
        <v>0</v>
      </c>
      <c r="R31" s="80">
        <f>VLOOKUP($E31,'Loading Jun'!$B:$X,$A31,0)</f>
        <v>0</v>
      </c>
      <c r="S31" s="47">
        <f t="shared" si="4"/>
        <v>0</v>
      </c>
      <c r="T31" s="47">
        <f t="shared" si="5"/>
        <v>0</v>
      </c>
    </row>
    <row r="32" spans="1:20">
      <c r="A32" s="144">
        <v>9</v>
      </c>
      <c r="B32" s="144">
        <v>9</v>
      </c>
      <c r="C32" s="144">
        <v>11</v>
      </c>
      <c r="D32" s="263" t="str">
        <f>VLOOKUP(E32,Master_Item!B:M,12,0)&amp;K32</f>
        <v>โรงงานนวนครMT</v>
      </c>
      <c r="E32" s="74">
        <v>310001984</v>
      </c>
      <c r="F32" s="46" t="s">
        <v>162</v>
      </c>
      <c r="G32" s="46">
        <f>VLOOKUP(E32,Master_Item!B:E,4,0)</f>
        <v>500</v>
      </c>
      <c r="H32" s="46">
        <f>VLOOKUP(E32,Master_Item!B:I,8,0)</f>
        <v>12</v>
      </c>
      <c r="I32" s="46">
        <f>VLOOKUP(E32,Master_Item!B:G,6,0)</f>
        <v>54</v>
      </c>
      <c r="J32" s="46" t="s">
        <v>123</v>
      </c>
      <c r="K32" s="46" t="s">
        <v>123</v>
      </c>
      <c r="L32" s="142">
        <f>_xlfn.IFNA(VLOOKUP($E32,'Loading Apr'!$B:$V,$C32,0),0)</f>
        <v>11122</v>
      </c>
      <c r="M32" s="145">
        <f t="shared" si="6"/>
        <v>133464</v>
      </c>
      <c r="N32" s="145">
        <f t="shared" si="1"/>
        <v>205.96296296296296</v>
      </c>
      <c r="O32" s="146">
        <f>_xlfn.IFNA(VLOOKUP($E32,'Loading May'!$B:$X,$B32,0),0)</f>
        <v>9495.1758241758253</v>
      </c>
      <c r="P32" s="140">
        <f t="shared" si="2"/>
        <v>113942.1098901099</v>
      </c>
      <c r="Q32" s="140">
        <f t="shared" si="3"/>
        <v>175.83658933658936</v>
      </c>
      <c r="R32" s="80">
        <f>VLOOKUP($E32,'Loading Jun'!$B:$X,$A32,0)</f>
        <v>10606</v>
      </c>
      <c r="S32" s="47">
        <f t="shared" si="4"/>
        <v>127272</v>
      </c>
      <c r="T32" s="47">
        <f t="shared" si="5"/>
        <v>196.40740740740742</v>
      </c>
    </row>
    <row r="33" spans="1:20">
      <c r="A33" s="144">
        <v>15</v>
      </c>
      <c r="B33" s="144">
        <v>15</v>
      </c>
      <c r="C33" s="144">
        <v>13</v>
      </c>
      <c r="D33" s="263" t="str">
        <f>VLOOKUP(E33,Master_Item!B:M,12,0)&amp;K33</f>
        <v>โรงงานนวนครRegion 1</v>
      </c>
      <c r="E33" s="74">
        <v>310001991</v>
      </c>
      <c r="F33" s="46" t="s">
        <v>163</v>
      </c>
      <c r="G33" s="46">
        <f>VLOOKUP(E33,Master_Item!B:E,4,0)</f>
        <v>380</v>
      </c>
      <c r="H33" s="46">
        <f>VLOOKUP(E33,Master_Item!B:I,8,0)</f>
        <v>9.1199999999999992</v>
      </c>
      <c r="I33" s="46">
        <f>VLOOKUP(E33,Master_Item!B:G,6,0)</f>
        <v>72</v>
      </c>
      <c r="J33" s="46" t="s">
        <v>148</v>
      </c>
      <c r="K33" s="46" t="s">
        <v>115</v>
      </c>
      <c r="L33" s="142">
        <f>_xlfn.IFNA(VLOOKUP($E33,'Loading Apr'!$B:$V,$C33,0),0)</f>
        <v>0</v>
      </c>
      <c r="M33" s="145">
        <f t="shared" si="6"/>
        <v>0</v>
      </c>
      <c r="N33" s="145">
        <f t="shared" si="1"/>
        <v>0</v>
      </c>
      <c r="O33" s="146">
        <f>_xlfn.IFNA(VLOOKUP($E33,'Loading May'!$B:$X,$B33,0),0)</f>
        <v>0</v>
      </c>
      <c r="P33" s="140">
        <f t="shared" si="2"/>
        <v>0</v>
      </c>
      <c r="Q33" s="140">
        <f t="shared" si="3"/>
        <v>0</v>
      </c>
      <c r="R33" s="80">
        <f>VLOOKUP($E33,'Loading Jun'!$B:$X,$A33,0)</f>
        <v>0</v>
      </c>
      <c r="S33" s="47">
        <f t="shared" si="4"/>
        <v>0</v>
      </c>
      <c r="T33" s="47">
        <f t="shared" si="5"/>
        <v>0</v>
      </c>
    </row>
    <row r="34" spans="1:20">
      <c r="A34" s="144">
        <v>16</v>
      </c>
      <c r="B34" s="144">
        <v>16</v>
      </c>
      <c r="C34" s="144">
        <v>14</v>
      </c>
      <c r="D34" s="263" t="str">
        <f>VLOOKUP(E34,Master_Item!B:M,12,0)&amp;K34</f>
        <v>โรงงานนวนครRegion 2</v>
      </c>
      <c r="E34" s="74">
        <v>310001991</v>
      </c>
      <c r="F34" s="46" t="s">
        <v>163</v>
      </c>
      <c r="G34" s="46">
        <f>VLOOKUP(E34,Master_Item!B:E,4,0)</f>
        <v>380</v>
      </c>
      <c r="H34" s="46">
        <f>VLOOKUP(E34,Master_Item!B:I,8,0)</f>
        <v>9.1199999999999992</v>
      </c>
      <c r="I34" s="46">
        <f>VLOOKUP(E34,Master_Item!B:G,6,0)</f>
        <v>72</v>
      </c>
      <c r="J34" s="46" t="s">
        <v>148</v>
      </c>
      <c r="K34" s="46" t="s">
        <v>116</v>
      </c>
      <c r="L34" s="142">
        <f>_xlfn.IFNA(VLOOKUP($E34,'Loading Apr'!$B:$V,$C34,0),0)</f>
        <v>0</v>
      </c>
      <c r="M34" s="145">
        <f t="shared" si="6"/>
        <v>0</v>
      </c>
      <c r="N34" s="145">
        <f t="shared" si="1"/>
        <v>0</v>
      </c>
      <c r="O34" s="146">
        <f>_xlfn.IFNA(VLOOKUP($E34,'Loading May'!$B:$X,$B34,0),0)</f>
        <v>0</v>
      </c>
      <c r="P34" s="140">
        <f t="shared" si="2"/>
        <v>0</v>
      </c>
      <c r="Q34" s="140">
        <f t="shared" si="3"/>
        <v>0</v>
      </c>
      <c r="R34" s="80">
        <f>VLOOKUP($E34,'Loading Jun'!$B:$X,$A34,0)</f>
        <v>0</v>
      </c>
      <c r="S34" s="47">
        <f t="shared" si="4"/>
        <v>0</v>
      </c>
      <c r="T34" s="47">
        <f t="shared" si="5"/>
        <v>0</v>
      </c>
    </row>
    <row r="35" spans="1:20">
      <c r="A35" s="144">
        <v>17</v>
      </c>
      <c r="B35" s="144">
        <v>17</v>
      </c>
      <c r="C35" s="144">
        <v>15</v>
      </c>
      <c r="D35" s="263" t="str">
        <f>VLOOKUP(E35,Master_Item!B:M,12,0)&amp;K35</f>
        <v>โรงงานนวนครRegion 3</v>
      </c>
      <c r="E35" s="74">
        <v>310001991</v>
      </c>
      <c r="F35" s="46" t="s">
        <v>163</v>
      </c>
      <c r="G35" s="46">
        <f>VLOOKUP(E35,Master_Item!B:E,4,0)</f>
        <v>380</v>
      </c>
      <c r="H35" s="46">
        <f>VLOOKUP(E35,Master_Item!B:I,8,0)</f>
        <v>9.1199999999999992</v>
      </c>
      <c r="I35" s="46">
        <f>VLOOKUP(E35,Master_Item!B:G,6,0)</f>
        <v>72</v>
      </c>
      <c r="J35" s="46" t="s">
        <v>149</v>
      </c>
      <c r="K35" s="46" t="s">
        <v>117</v>
      </c>
      <c r="L35" s="142">
        <f>_xlfn.IFNA(VLOOKUP($E35,'Loading Apr'!$B:$V,$C35,0),0)</f>
        <v>0</v>
      </c>
      <c r="M35" s="145">
        <f t="shared" si="6"/>
        <v>0</v>
      </c>
      <c r="N35" s="145">
        <f t="shared" si="1"/>
        <v>0</v>
      </c>
      <c r="O35" s="146">
        <f>_xlfn.IFNA(VLOOKUP($E35,'Loading May'!$B:$X,$B35,0),0)</f>
        <v>0</v>
      </c>
      <c r="P35" s="140">
        <f t="shared" si="2"/>
        <v>0</v>
      </c>
      <c r="Q35" s="140">
        <f t="shared" si="3"/>
        <v>0</v>
      </c>
      <c r="R35" s="80">
        <f>VLOOKUP($E35,'Loading Jun'!$B:$X,$A35,0)</f>
        <v>0</v>
      </c>
      <c r="S35" s="47">
        <f t="shared" si="4"/>
        <v>0</v>
      </c>
      <c r="T35" s="47">
        <f t="shared" si="5"/>
        <v>0</v>
      </c>
    </row>
    <row r="36" spans="1:20">
      <c r="A36" s="144">
        <v>18</v>
      </c>
      <c r="B36" s="144">
        <v>18</v>
      </c>
      <c r="C36" s="144">
        <v>16</v>
      </c>
      <c r="D36" s="263" t="str">
        <f>VLOOKUP(E36,Master_Item!B:M,12,0)&amp;K36</f>
        <v>โรงงานนวนครRegion 4</v>
      </c>
      <c r="E36" s="74">
        <v>310001991</v>
      </c>
      <c r="F36" s="46" t="s">
        <v>163</v>
      </c>
      <c r="G36" s="46">
        <f>VLOOKUP(E36,Master_Item!B:E,4,0)</f>
        <v>380</v>
      </c>
      <c r="H36" s="46">
        <f>VLOOKUP(E36,Master_Item!B:I,8,0)</f>
        <v>9.1199999999999992</v>
      </c>
      <c r="I36" s="46">
        <f>VLOOKUP(E36,Master_Item!B:G,6,0)</f>
        <v>72</v>
      </c>
      <c r="J36" s="46" t="s">
        <v>149</v>
      </c>
      <c r="K36" s="46" t="s">
        <v>118</v>
      </c>
      <c r="L36" s="142">
        <f>_xlfn.IFNA(VLOOKUP($E36,'Loading Apr'!$B:$V,$C36,0),0)</f>
        <v>0</v>
      </c>
      <c r="M36" s="145">
        <f t="shared" si="6"/>
        <v>0</v>
      </c>
      <c r="N36" s="145">
        <f t="shared" si="1"/>
        <v>0</v>
      </c>
      <c r="O36" s="146">
        <f>_xlfn.IFNA(VLOOKUP($E36,'Loading May'!$B:$X,$B36,0),0)</f>
        <v>0</v>
      </c>
      <c r="P36" s="140">
        <f t="shared" si="2"/>
        <v>0</v>
      </c>
      <c r="Q36" s="140">
        <f t="shared" si="3"/>
        <v>0</v>
      </c>
      <c r="R36" s="80">
        <f>VLOOKUP($E36,'Loading Jun'!$B:$X,$A36,0)</f>
        <v>0</v>
      </c>
      <c r="S36" s="47">
        <f t="shared" si="4"/>
        <v>0</v>
      </c>
      <c r="T36" s="47">
        <f t="shared" si="5"/>
        <v>0</v>
      </c>
    </row>
    <row r="37" spans="1:20">
      <c r="A37" s="144">
        <v>19</v>
      </c>
      <c r="B37" s="144">
        <v>19</v>
      </c>
      <c r="C37" s="144">
        <v>17</v>
      </c>
      <c r="D37" s="263" t="str">
        <f>VLOOKUP(E37,Master_Item!B:M,12,0)&amp;K37</f>
        <v>โรงงานนวนครRegion 5</v>
      </c>
      <c r="E37" s="74">
        <v>310001991</v>
      </c>
      <c r="F37" s="46" t="s">
        <v>163</v>
      </c>
      <c r="G37" s="46">
        <f>VLOOKUP(E37,Master_Item!B:E,4,0)</f>
        <v>380</v>
      </c>
      <c r="H37" s="46">
        <f>VLOOKUP(E37,Master_Item!B:I,8,0)</f>
        <v>9.1199999999999992</v>
      </c>
      <c r="I37" s="46">
        <f>VLOOKUP(E37,Master_Item!B:G,6,0)</f>
        <v>72</v>
      </c>
      <c r="J37" s="46" t="s">
        <v>150</v>
      </c>
      <c r="K37" s="46" t="s">
        <v>119</v>
      </c>
      <c r="L37" s="142">
        <f>_xlfn.IFNA(VLOOKUP($E37,'Loading Apr'!$B:$V,$C37,0),0)</f>
        <v>0</v>
      </c>
      <c r="M37" s="145">
        <f t="shared" si="6"/>
        <v>0</v>
      </c>
      <c r="N37" s="145">
        <f t="shared" si="1"/>
        <v>0</v>
      </c>
      <c r="O37" s="146">
        <f>_xlfn.IFNA(VLOOKUP($E37,'Loading May'!$B:$X,$B37,0),0)</f>
        <v>0</v>
      </c>
      <c r="P37" s="140">
        <f t="shared" si="2"/>
        <v>0</v>
      </c>
      <c r="Q37" s="140">
        <f t="shared" si="3"/>
        <v>0</v>
      </c>
      <c r="R37" s="80">
        <f>VLOOKUP($E37,'Loading Jun'!$B:$X,$A37,0)</f>
        <v>0</v>
      </c>
      <c r="S37" s="47">
        <f t="shared" si="4"/>
        <v>0</v>
      </c>
      <c r="T37" s="47">
        <f t="shared" si="5"/>
        <v>0</v>
      </c>
    </row>
    <row r="38" spans="1:20">
      <c r="A38" s="144">
        <v>20</v>
      </c>
      <c r="B38" s="144">
        <v>20</v>
      </c>
      <c r="C38" s="144">
        <v>18</v>
      </c>
      <c r="D38" s="263" t="str">
        <f>VLOOKUP(E38,Master_Item!B:M,12,0)&amp;K38</f>
        <v>โรงงานนวนครRegion 6/9</v>
      </c>
      <c r="E38" s="74">
        <v>310001991</v>
      </c>
      <c r="F38" s="46" t="s">
        <v>163</v>
      </c>
      <c r="G38" s="46">
        <f>VLOOKUP(E38,Master_Item!B:E,4,0)</f>
        <v>380</v>
      </c>
      <c r="H38" s="46">
        <f>VLOOKUP(E38,Master_Item!B:I,8,0)</f>
        <v>9.1199999999999992</v>
      </c>
      <c r="I38" s="46">
        <f>VLOOKUP(E38,Master_Item!B:G,6,0)</f>
        <v>72</v>
      </c>
      <c r="J38" s="46" t="s">
        <v>150</v>
      </c>
      <c r="K38" s="46" t="s">
        <v>127</v>
      </c>
      <c r="L38" s="142">
        <f>_xlfn.IFNA(VLOOKUP($E38,'Loading Apr'!$B:$V,$C38,0),0)</f>
        <v>0</v>
      </c>
      <c r="M38" s="145">
        <f t="shared" si="6"/>
        <v>0</v>
      </c>
      <c r="N38" s="145">
        <f t="shared" si="1"/>
        <v>0</v>
      </c>
      <c r="O38" s="146">
        <f>_xlfn.IFNA(VLOOKUP($E38,'Loading May'!$B:$X,$B38,0),0)</f>
        <v>0</v>
      </c>
      <c r="P38" s="140">
        <f t="shared" si="2"/>
        <v>0</v>
      </c>
      <c r="Q38" s="140">
        <f t="shared" si="3"/>
        <v>0</v>
      </c>
      <c r="R38" s="80">
        <f>VLOOKUP($E38,'Loading Jun'!$B:$X,$A38,0)</f>
        <v>0</v>
      </c>
      <c r="S38" s="47">
        <f t="shared" si="4"/>
        <v>0</v>
      </c>
      <c r="T38" s="47">
        <f t="shared" si="5"/>
        <v>0</v>
      </c>
    </row>
    <row r="39" spans="1:20">
      <c r="A39" s="144">
        <v>21</v>
      </c>
      <c r="B39" s="144">
        <v>21</v>
      </c>
      <c r="C39" s="144">
        <v>19</v>
      </c>
      <c r="D39" s="263" t="str">
        <f>VLOOKUP(E39,Master_Item!B:M,12,0)&amp;K39</f>
        <v>โรงงานนวนครRegion 6/14</v>
      </c>
      <c r="E39" s="74">
        <v>310001991</v>
      </c>
      <c r="F39" s="46" t="s">
        <v>163</v>
      </c>
      <c r="G39" s="46">
        <f>VLOOKUP(E39,Master_Item!B:E,4,0)</f>
        <v>380</v>
      </c>
      <c r="H39" s="46">
        <f>VLOOKUP(E39,Master_Item!B:I,8,0)</f>
        <v>9.1199999999999992</v>
      </c>
      <c r="I39" s="46">
        <f>VLOOKUP(E39,Master_Item!B:G,6,0)</f>
        <v>72</v>
      </c>
      <c r="J39" s="46" t="s">
        <v>148</v>
      </c>
      <c r="K39" s="46" t="s">
        <v>128</v>
      </c>
      <c r="L39" s="142">
        <f>_xlfn.IFNA(VLOOKUP($E39,'Loading Apr'!$B:$V,$C39,0),0)</f>
        <v>0</v>
      </c>
      <c r="M39" s="145">
        <f t="shared" si="6"/>
        <v>0</v>
      </c>
      <c r="N39" s="145">
        <f t="shared" si="1"/>
        <v>0</v>
      </c>
      <c r="O39" s="146">
        <f>_xlfn.IFNA(VLOOKUP($E39,'Loading May'!$B:$X,$B39,0),0)</f>
        <v>0</v>
      </c>
      <c r="P39" s="140">
        <f t="shared" si="2"/>
        <v>0</v>
      </c>
      <c r="Q39" s="140">
        <f t="shared" si="3"/>
        <v>0</v>
      </c>
      <c r="R39" s="80">
        <f>VLOOKUP($E39,'Loading Jun'!$B:$X,$A39,0)</f>
        <v>0</v>
      </c>
      <c r="S39" s="47">
        <f t="shared" si="4"/>
        <v>0</v>
      </c>
      <c r="T39" s="47">
        <f t="shared" si="5"/>
        <v>0</v>
      </c>
    </row>
    <row r="40" spans="1:20">
      <c r="A40" s="144">
        <v>22</v>
      </c>
      <c r="B40" s="144">
        <v>22</v>
      </c>
      <c r="C40" s="144">
        <v>20</v>
      </c>
      <c r="D40" s="263" t="str">
        <f>VLOOKUP(E40,Master_Item!B:M,12,0)&amp;K40</f>
        <v>โรงงานนวนครRegion 7</v>
      </c>
      <c r="E40" s="74">
        <v>310001991</v>
      </c>
      <c r="F40" s="46" t="s">
        <v>163</v>
      </c>
      <c r="G40" s="46">
        <f>VLOOKUP(E40,Master_Item!B:E,4,0)</f>
        <v>380</v>
      </c>
      <c r="H40" s="46">
        <f>VLOOKUP(E40,Master_Item!B:I,8,0)</f>
        <v>9.1199999999999992</v>
      </c>
      <c r="I40" s="46">
        <f>VLOOKUP(E40,Master_Item!B:G,6,0)</f>
        <v>72</v>
      </c>
      <c r="J40" s="46" t="s">
        <v>148</v>
      </c>
      <c r="K40" s="46" t="s">
        <v>121</v>
      </c>
      <c r="L40" s="142">
        <f>_xlfn.IFNA(VLOOKUP($E40,'Loading Apr'!$B:$V,$C40,0),0)</f>
        <v>0</v>
      </c>
      <c r="M40" s="145">
        <f t="shared" si="6"/>
        <v>0</v>
      </c>
      <c r="N40" s="145">
        <f t="shared" si="1"/>
        <v>0</v>
      </c>
      <c r="O40" s="146">
        <f>_xlfn.IFNA(VLOOKUP($E40,'Loading May'!$B:$X,$B40,0),0)</f>
        <v>0</v>
      </c>
      <c r="P40" s="140">
        <f t="shared" si="2"/>
        <v>0</v>
      </c>
      <c r="Q40" s="140">
        <f t="shared" si="3"/>
        <v>0</v>
      </c>
      <c r="R40" s="80">
        <f>VLOOKUP($E40,'Loading Jun'!$B:$X,$A40,0)</f>
        <v>0</v>
      </c>
      <c r="S40" s="47">
        <f t="shared" si="4"/>
        <v>0</v>
      </c>
      <c r="T40" s="47">
        <f t="shared" si="5"/>
        <v>0</v>
      </c>
    </row>
    <row r="41" spans="1:20">
      <c r="A41" s="144">
        <v>23</v>
      </c>
      <c r="B41" s="144">
        <v>23</v>
      </c>
      <c r="C41" s="144">
        <v>21</v>
      </c>
      <c r="D41" s="263" t="str">
        <f>VLOOKUP(E41,Master_Item!B:M,12,0)&amp;K41</f>
        <v>โรงงานนวนครRegion 8</v>
      </c>
      <c r="E41" s="74">
        <v>310001991</v>
      </c>
      <c r="F41" s="46" t="s">
        <v>163</v>
      </c>
      <c r="G41" s="46">
        <f>VLOOKUP(E41,Master_Item!B:E,4,0)</f>
        <v>380</v>
      </c>
      <c r="H41" s="46">
        <f>VLOOKUP(E41,Master_Item!B:I,8,0)</f>
        <v>9.1199999999999992</v>
      </c>
      <c r="I41" s="46">
        <f>VLOOKUP(E41,Master_Item!B:G,6,0)</f>
        <v>72</v>
      </c>
      <c r="J41" s="46" t="s">
        <v>151</v>
      </c>
      <c r="K41" s="46" t="s">
        <v>122</v>
      </c>
      <c r="L41" s="142">
        <f>_xlfn.IFNA(VLOOKUP($E41,'Loading Apr'!$B:$V,$C41,0),0)</f>
        <v>0</v>
      </c>
      <c r="M41" s="145">
        <f t="shared" si="6"/>
        <v>0</v>
      </c>
      <c r="N41" s="145">
        <f t="shared" si="1"/>
        <v>0</v>
      </c>
      <c r="O41" s="146">
        <f>_xlfn.IFNA(VLOOKUP($E41,'Loading May'!$B:$X,$B41,0),0)</f>
        <v>0</v>
      </c>
      <c r="P41" s="140">
        <f t="shared" si="2"/>
        <v>0</v>
      </c>
      <c r="Q41" s="140">
        <f t="shared" si="3"/>
        <v>0</v>
      </c>
      <c r="R41" s="80">
        <f>VLOOKUP($E41,'Loading Jun'!$B:$X,$A41,0)</f>
        <v>0</v>
      </c>
      <c r="S41" s="47">
        <f t="shared" si="4"/>
        <v>0</v>
      </c>
      <c r="T41" s="47">
        <f t="shared" si="5"/>
        <v>0</v>
      </c>
    </row>
    <row r="42" spans="1:20">
      <c r="A42" s="144">
        <v>9</v>
      </c>
      <c r="B42" s="144">
        <v>9</v>
      </c>
      <c r="C42" s="144">
        <v>11</v>
      </c>
      <c r="D42" s="263" t="str">
        <f>VLOOKUP(E42,Master_Item!B:M,12,0)&amp;K42</f>
        <v>โรงงานนวนครMT</v>
      </c>
      <c r="E42" s="74">
        <v>310001991</v>
      </c>
      <c r="F42" s="46" t="s">
        <v>163</v>
      </c>
      <c r="G42" s="46">
        <f>VLOOKUP(E42,Master_Item!B:E,4,0)</f>
        <v>380</v>
      </c>
      <c r="H42" s="46">
        <f>VLOOKUP(E42,Master_Item!B:I,8,0)</f>
        <v>9.1199999999999992</v>
      </c>
      <c r="I42" s="46">
        <f>VLOOKUP(E42,Master_Item!B:G,6,0)</f>
        <v>72</v>
      </c>
      <c r="J42" s="46" t="s">
        <v>123</v>
      </c>
      <c r="K42" s="46" t="s">
        <v>123</v>
      </c>
      <c r="L42" s="142">
        <f>_xlfn.IFNA(VLOOKUP($E42,'Loading Apr'!$B:$V,$C42,0),0)</f>
        <v>33126.083693072462</v>
      </c>
      <c r="M42" s="145">
        <f t="shared" si="6"/>
        <v>302109.88328082085</v>
      </c>
      <c r="N42" s="145">
        <f t="shared" si="1"/>
        <v>460.08449573711755</v>
      </c>
      <c r="O42" s="146">
        <f>_xlfn.IFNA(VLOOKUP($E42,'Loading May'!$B:$X,$B42,0),0)</f>
        <v>38292.986005622588</v>
      </c>
      <c r="P42" s="140">
        <f t="shared" si="2"/>
        <v>349232.03237127798</v>
      </c>
      <c r="Q42" s="140">
        <f t="shared" si="3"/>
        <v>531.84702785586933</v>
      </c>
      <c r="R42" s="80">
        <f>VLOOKUP($E42,'Loading Jun'!$B:$X,$A42,0)</f>
        <v>40879.265254771737</v>
      </c>
      <c r="S42" s="47">
        <f t="shared" si="4"/>
        <v>372818.8991235182</v>
      </c>
      <c r="T42" s="47">
        <f t="shared" si="5"/>
        <v>567.76757298294081</v>
      </c>
    </row>
    <row r="43" spans="1:20">
      <c r="A43" s="144">
        <v>15</v>
      </c>
      <c r="B43" s="144">
        <v>15</v>
      </c>
      <c r="C43" s="144">
        <v>13</v>
      </c>
      <c r="D43" s="263" t="str">
        <f>VLOOKUP(E43,Master_Item!B:M,12,0)&amp;K43</f>
        <v>โรงงานนวนครRegion 1</v>
      </c>
      <c r="E43" s="74">
        <v>310001992</v>
      </c>
      <c r="F43" s="46" t="s">
        <v>164</v>
      </c>
      <c r="G43" s="46">
        <f>VLOOKUP(E43,Master_Item!B:E,4,0)</f>
        <v>380</v>
      </c>
      <c r="H43" s="46">
        <f>VLOOKUP(E43,Master_Item!B:I,8,0)</f>
        <v>9.1199999999999992</v>
      </c>
      <c r="I43" s="46">
        <f>VLOOKUP(E43,Master_Item!B:G,6,0)</f>
        <v>72</v>
      </c>
      <c r="J43" s="46" t="s">
        <v>148</v>
      </c>
      <c r="K43" s="46" t="s">
        <v>115</v>
      </c>
      <c r="L43" s="142">
        <f>_xlfn.IFNA(VLOOKUP($E43,'Loading Apr'!$B:$V,$C43,0),0)</f>
        <v>0</v>
      </c>
      <c r="M43" s="145">
        <f t="shared" si="6"/>
        <v>0</v>
      </c>
      <c r="N43" s="145">
        <f t="shared" si="1"/>
        <v>0</v>
      </c>
      <c r="O43" s="146">
        <f>_xlfn.IFNA(VLOOKUP($E43,'Loading May'!$B:$X,$B43,0),0)</f>
        <v>0</v>
      </c>
      <c r="P43" s="140">
        <f t="shared" si="2"/>
        <v>0</v>
      </c>
      <c r="Q43" s="140">
        <f t="shared" si="3"/>
        <v>0</v>
      </c>
      <c r="R43" s="80">
        <f>VLOOKUP($E43,'Loading Jun'!$B:$X,$A43,0)</f>
        <v>0</v>
      </c>
      <c r="S43" s="47">
        <f t="shared" si="4"/>
        <v>0</v>
      </c>
      <c r="T43" s="47">
        <f t="shared" si="5"/>
        <v>0</v>
      </c>
    </row>
    <row r="44" spans="1:20">
      <c r="A44" s="144">
        <v>16</v>
      </c>
      <c r="B44" s="144">
        <v>16</v>
      </c>
      <c r="C44" s="144">
        <v>14</v>
      </c>
      <c r="D44" s="263" t="str">
        <f>VLOOKUP(E44,Master_Item!B:M,12,0)&amp;K44</f>
        <v>โรงงานนวนครRegion 2</v>
      </c>
      <c r="E44" s="74">
        <v>310001992</v>
      </c>
      <c r="F44" s="46" t="s">
        <v>164</v>
      </c>
      <c r="G44" s="46">
        <f>VLOOKUP(E44,Master_Item!B:E,4,0)</f>
        <v>380</v>
      </c>
      <c r="H44" s="46">
        <f>VLOOKUP(E44,Master_Item!B:I,8,0)</f>
        <v>9.1199999999999992</v>
      </c>
      <c r="I44" s="46">
        <f>VLOOKUP(E44,Master_Item!B:G,6,0)</f>
        <v>72</v>
      </c>
      <c r="J44" s="46" t="s">
        <v>148</v>
      </c>
      <c r="K44" s="46" t="s">
        <v>116</v>
      </c>
      <c r="L44" s="142">
        <f>_xlfn.IFNA(VLOOKUP($E44,'Loading Apr'!$B:$V,$C44,0),0)</f>
        <v>0</v>
      </c>
      <c r="M44" s="145">
        <f t="shared" si="6"/>
        <v>0</v>
      </c>
      <c r="N44" s="145">
        <f t="shared" si="1"/>
        <v>0</v>
      </c>
      <c r="O44" s="146">
        <f>_xlfn.IFNA(VLOOKUP($E44,'Loading May'!$B:$X,$B44,0),0)</f>
        <v>0</v>
      </c>
      <c r="P44" s="140">
        <f t="shared" si="2"/>
        <v>0</v>
      </c>
      <c r="Q44" s="140">
        <f t="shared" si="3"/>
        <v>0</v>
      </c>
      <c r="R44" s="80">
        <f>VLOOKUP($E44,'Loading Jun'!$B:$X,$A44,0)</f>
        <v>0</v>
      </c>
      <c r="S44" s="47">
        <f t="shared" si="4"/>
        <v>0</v>
      </c>
      <c r="T44" s="47">
        <f t="shared" si="5"/>
        <v>0</v>
      </c>
    </row>
    <row r="45" spans="1:20">
      <c r="A45" s="144">
        <v>17</v>
      </c>
      <c r="B45" s="144">
        <v>17</v>
      </c>
      <c r="C45" s="144">
        <v>15</v>
      </c>
      <c r="D45" s="263" t="str">
        <f>VLOOKUP(E45,Master_Item!B:M,12,0)&amp;K45</f>
        <v>โรงงานนวนครRegion 3</v>
      </c>
      <c r="E45" s="74">
        <v>310001992</v>
      </c>
      <c r="F45" s="46" t="s">
        <v>164</v>
      </c>
      <c r="G45" s="46">
        <f>VLOOKUP(E45,Master_Item!B:E,4,0)</f>
        <v>380</v>
      </c>
      <c r="H45" s="46">
        <f>VLOOKUP(E45,Master_Item!B:I,8,0)</f>
        <v>9.1199999999999992</v>
      </c>
      <c r="I45" s="46">
        <f>VLOOKUP(E45,Master_Item!B:G,6,0)</f>
        <v>72</v>
      </c>
      <c r="J45" s="46" t="s">
        <v>149</v>
      </c>
      <c r="K45" s="46" t="s">
        <v>117</v>
      </c>
      <c r="L45" s="142">
        <f>_xlfn.IFNA(VLOOKUP($E45,'Loading Apr'!$B:$V,$C45,0),0)</f>
        <v>0</v>
      </c>
      <c r="M45" s="145">
        <f t="shared" si="6"/>
        <v>0</v>
      </c>
      <c r="N45" s="145">
        <f t="shared" si="1"/>
        <v>0</v>
      </c>
      <c r="O45" s="146">
        <f>_xlfn.IFNA(VLOOKUP($E45,'Loading May'!$B:$X,$B45,0),0)</f>
        <v>0</v>
      </c>
      <c r="P45" s="140">
        <f t="shared" si="2"/>
        <v>0</v>
      </c>
      <c r="Q45" s="140">
        <f t="shared" si="3"/>
        <v>0</v>
      </c>
      <c r="R45" s="80">
        <f>VLOOKUP($E45,'Loading Jun'!$B:$X,$A45,0)</f>
        <v>0</v>
      </c>
      <c r="S45" s="47">
        <f t="shared" si="4"/>
        <v>0</v>
      </c>
      <c r="T45" s="47">
        <f t="shared" si="5"/>
        <v>0</v>
      </c>
    </row>
    <row r="46" spans="1:20">
      <c r="A46" s="144">
        <v>18</v>
      </c>
      <c r="B46" s="144">
        <v>18</v>
      </c>
      <c r="C46" s="144">
        <v>16</v>
      </c>
      <c r="D46" s="263" t="str">
        <f>VLOOKUP(E46,Master_Item!B:M,12,0)&amp;K46</f>
        <v>โรงงานนวนครRegion 4</v>
      </c>
      <c r="E46" s="74">
        <v>310001992</v>
      </c>
      <c r="F46" s="46" t="s">
        <v>164</v>
      </c>
      <c r="G46" s="46">
        <f>VLOOKUP(E46,Master_Item!B:E,4,0)</f>
        <v>380</v>
      </c>
      <c r="H46" s="46">
        <f>VLOOKUP(E46,Master_Item!B:I,8,0)</f>
        <v>9.1199999999999992</v>
      </c>
      <c r="I46" s="46">
        <f>VLOOKUP(E46,Master_Item!B:G,6,0)</f>
        <v>72</v>
      </c>
      <c r="J46" s="46" t="s">
        <v>149</v>
      </c>
      <c r="K46" s="46" t="s">
        <v>118</v>
      </c>
      <c r="L46" s="142">
        <f>_xlfn.IFNA(VLOOKUP($E46,'Loading Apr'!$B:$V,$C46,0),0)</f>
        <v>0</v>
      </c>
      <c r="M46" s="145">
        <f t="shared" si="6"/>
        <v>0</v>
      </c>
      <c r="N46" s="145">
        <f t="shared" si="1"/>
        <v>0</v>
      </c>
      <c r="O46" s="146">
        <f>_xlfn.IFNA(VLOOKUP($E46,'Loading May'!$B:$X,$B46,0),0)</f>
        <v>0</v>
      </c>
      <c r="P46" s="140">
        <f t="shared" si="2"/>
        <v>0</v>
      </c>
      <c r="Q46" s="140">
        <f t="shared" si="3"/>
        <v>0</v>
      </c>
      <c r="R46" s="80">
        <f>VLOOKUP($E46,'Loading Jun'!$B:$X,$A46,0)</f>
        <v>0</v>
      </c>
      <c r="S46" s="47">
        <f t="shared" si="4"/>
        <v>0</v>
      </c>
      <c r="T46" s="47">
        <f t="shared" si="5"/>
        <v>0</v>
      </c>
    </row>
    <row r="47" spans="1:20">
      <c r="A47" s="144">
        <v>19</v>
      </c>
      <c r="B47" s="144">
        <v>19</v>
      </c>
      <c r="C47" s="144">
        <v>17</v>
      </c>
      <c r="D47" s="263" t="str">
        <f>VLOOKUP(E47,Master_Item!B:M,12,0)&amp;K47</f>
        <v>โรงงานนวนครRegion 5</v>
      </c>
      <c r="E47" s="74">
        <v>310001992</v>
      </c>
      <c r="F47" s="46" t="s">
        <v>164</v>
      </c>
      <c r="G47" s="46">
        <f>VLOOKUP(E47,Master_Item!B:E,4,0)</f>
        <v>380</v>
      </c>
      <c r="H47" s="46">
        <f>VLOOKUP(E47,Master_Item!B:I,8,0)</f>
        <v>9.1199999999999992</v>
      </c>
      <c r="I47" s="46">
        <f>VLOOKUP(E47,Master_Item!B:G,6,0)</f>
        <v>72</v>
      </c>
      <c r="J47" s="46" t="s">
        <v>150</v>
      </c>
      <c r="K47" s="46" t="s">
        <v>119</v>
      </c>
      <c r="L47" s="142">
        <f>_xlfn.IFNA(VLOOKUP($E47,'Loading Apr'!$B:$V,$C47,0),0)</f>
        <v>0</v>
      </c>
      <c r="M47" s="145">
        <f t="shared" si="6"/>
        <v>0</v>
      </c>
      <c r="N47" s="145">
        <f t="shared" si="1"/>
        <v>0</v>
      </c>
      <c r="O47" s="146">
        <f>_xlfn.IFNA(VLOOKUP($E47,'Loading May'!$B:$X,$B47,0),0)</f>
        <v>0</v>
      </c>
      <c r="P47" s="140">
        <f t="shared" si="2"/>
        <v>0</v>
      </c>
      <c r="Q47" s="140">
        <f t="shared" si="3"/>
        <v>0</v>
      </c>
      <c r="R47" s="80">
        <f>VLOOKUP($E47,'Loading Jun'!$B:$X,$A47,0)</f>
        <v>0</v>
      </c>
      <c r="S47" s="47">
        <f t="shared" si="4"/>
        <v>0</v>
      </c>
      <c r="T47" s="47">
        <f t="shared" si="5"/>
        <v>0</v>
      </c>
    </row>
    <row r="48" spans="1:20">
      <c r="A48" s="144">
        <v>20</v>
      </c>
      <c r="B48" s="144">
        <v>20</v>
      </c>
      <c r="C48" s="144">
        <v>18</v>
      </c>
      <c r="D48" s="263" t="str">
        <f>VLOOKUP(E48,Master_Item!B:M,12,0)&amp;K48</f>
        <v>โรงงานนวนครRegion 6/9</v>
      </c>
      <c r="E48" s="74">
        <v>310001992</v>
      </c>
      <c r="F48" s="46" t="s">
        <v>164</v>
      </c>
      <c r="G48" s="46">
        <f>VLOOKUP(E48,Master_Item!B:E,4,0)</f>
        <v>380</v>
      </c>
      <c r="H48" s="46">
        <f>VLOOKUP(E48,Master_Item!B:I,8,0)</f>
        <v>9.1199999999999992</v>
      </c>
      <c r="I48" s="46">
        <f>VLOOKUP(E48,Master_Item!B:G,6,0)</f>
        <v>72</v>
      </c>
      <c r="J48" s="46" t="s">
        <v>150</v>
      </c>
      <c r="K48" s="46" t="s">
        <v>127</v>
      </c>
      <c r="L48" s="142">
        <f>_xlfn.IFNA(VLOOKUP($E48,'Loading Apr'!$B:$V,$C48,0),0)</f>
        <v>0</v>
      </c>
      <c r="M48" s="145">
        <f t="shared" si="6"/>
        <v>0</v>
      </c>
      <c r="N48" s="145">
        <f t="shared" si="1"/>
        <v>0</v>
      </c>
      <c r="O48" s="146">
        <f>_xlfn.IFNA(VLOOKUP($E48,'Loading May'!$B:$X,$B48,0),0)</f>
        <v>0</v>
      </c>
      <c r="P48" s="140">
        <f t="shared" si="2"/>
        <v>0</v>
      </c>
      <c r="Q48" s="140">
        <f t="shared" si="3"/>
        <v>0</v>
      </c>
      <c r="R48" s="80">
        <f>VLOOKUP($E48,'Loading Jun'!$B:$X,$A48,0)</f>
        <v>0</v>
      </c>
      <c r="S48" s="47">
        <f t="shared" si="4"/>
        <v>0</v>
      </c>
      <c r="T48" s="47">
        <f t="shared" si="5"/>
        <v>0</v>
      </c>
    </row>
    <row r="49" spans="1:20">
      <c r="A49" s="144">
        <v>21</v>
      </c>
      <c r="B49" s="144">
        <v>21</v>
      </c>
      <c r="C49" s="144">
        <v>19</v>
      </c>
      <c r="D49" s="263" t="str">
        <f>VLOOKUP(E49,Master_Item!B:M,12,0)&amp;K49</f>
        <v>โรงงานนวนครRegion 6/14</v>
      </c>
      <c r="E49" s="74">
        <v>310001992</v>
      </c>
      <c r="F49" s="46" t="s">
        <v>164</v>
      </c>
      <c r="G49" s="46">
        <f>VLOOKUP(E49,Master_Item!B:E,4,0)</f>
        <v>380</v>
      </c>
      <c r="H49" s="46">
        <f>VLOOKUP(E49,Master_Item!B:I,8,0)</f>
        <v>9.1199999999999992</v>
      </c>
      <c r="I49" s="46">
        <f>VLOOKUP(E49,Master_Item!B:G,6,0)</f>
        <v>72</v>
      </c>
      <c r="J49" s="46" t="s">
        <v>148</v>
      </c>
      <c r="K49" s="46" t="s">
        <v>128</v>
      </c>
      <c r="L49" s="142">
        <f>_xlfn.IFNA(VLOOKUP($E49,'Loading Apr'!$B:$V,$C49,0),0)</f>
        <v>0</v>
      </c>
      <c r="M49" s="145">
        <f t="shared" si="6"/>
        <v>0</v>
      </c>
      <c r="N49" s="145">
        <f t="shared" si="1"/>
        <v>0</v>
      </c>
      <c r="O49" s="146">
        <f>_xlfn.IFNA(VLOOKUP($E49,'Loading May'!$B:$X,$B49,0),0)</f>
        <v>0</v>
      </c>
      <c r="P49" s="140">
        <f t="shared" si="2"/>
        <v>0</v>
      </c>
      <c r="Q49" s="140">
        <f t="shared" si="3"/>
        <v>0</v>
      </c>
      <c r="R49" s="80">
        <f>VLOOKUP($E49,'Loading Jun'!$B:$X,$A49,0)</f>
        <v>0</v>
      </c>
      <c r="S49" s="47">
        <f t="shared" si="4"/>
        <v>0</v>
      </c>
      <c r="T49" s="47">
        <f t="shared" si="5"/>
        <v>0</v>
      </c>
    </row>
    <row r="50" spans="1:20">
      <c r="A50" s="144">
        <v>22</v>
      </c>
      <c r="B50" s="144">
        <v>22</v>
      </c>
      <c r="C50" s="144">
        <v>20</v>
      </c>
      <c r="D50" s="263" t="str">
        <f>VLOOKUP(E50,Master_Item!B:M,12,0)&amp;K50</f>
        <v>โรงงานนวนครRegion 7</v>
      </c>
      <c r="E50" s="74">
        <v>310001992</v>
      </c>
      <c r="F50" s="46" t="s">
        <v>164</v>
      </c>
      <c r="G50" s="46">
        <f>VLOOKUP(E50,Master_Item!B:E,4,0)</f>
        <v>380</v>
      </c>
      <c r="H50" s="46">
        <f>VLOOKUP(E50,Master_Item!B:I,8,0)</f>
        <v>9.1199999999999992</v>
      </c>
      <c r="I50" s="46">
        <f>VLOOKUP(E50,Master_Item!B:G,6,0)</f>
        <v>72</v>
      </c>
      <c r="J50" s="46" t="s">
        <v>148</v>
      </c>
      <c r="K50" s="46" t="s">
        <v>121</v>
      </c>
      <c r="L50" s="142">
        <f>_xlfn.IFNA(VLOOKUP($E50,'Loading Apr'!$B:$V,$C50,0),0)</f>
        <v>0</v>
      </c>
      <c r="M50" s="145">
        <f t="shared" si="6"/>
        <v>0</v>
      </c>
      <c r="N50" s="145">
        <f t="shared" si="1"/>
        <v>0</v>
      </c>
      <c r="O50" s="146">
        <f>_xlfn.IFNA(VLOOKUP($E50,'Loading May'!$B:$X,$B50,0),0)</f>
        <v>0</v>
      </c>
      <c r="P50" s="140">
        <f t="shared" si="2"/>
        <v>0</v>
      </c>
      <c r="Q50" s="140">
        <f t="shared" si="3"/>
        <v>0</v>
      </c>
      <c r="R50" s="80">
        <f>VLOOKUP($E50,'Loading Jun'!$B:$X,$A50,0)</f>
        <v>0</v>
      </c>
      <c r="S50" s="47">
        <f t="shared" si="4"/>
        <v>0</v>
      </c>
      <c r="T50" s="47">
        <f t="shared" si="5"/>
        <v>0</v>
      </c>
    </row>
    <row r="51" spans="1:20">
      <c r="A51" s="144">
        <v>23</v>
      </c>
      <c r="B51" s="144">
        <v>23</v>
      </c>
      <c r="C51" s="144">
        <v>21</v>
      </c>
      <c r="D51" s="263" t="str">
        <f>VLOOKUP(E51,Master_Item!B:M,12,0)&amp;K51</f>
        <v>โรงงานนวนครRegion 8</v>
      </c>
      <c r="E51" s="74">
        <v>310001992</v>
      </c>
      <c r="F51" s="46" t="s">
        <v>164</v>
      </c>
      <c r="G51" s="46">
        <f>VLOOKUP(E51,Master_Item!B:E,4,0)</f>
        <v>380</v>
      </c>
      <c r="H51" s="46">
        <f>VLOOKUP(E51,Master_Item!B:I,8,0)</f>
        <v>9.1199999999999992</v>
      </c>
      <c r="I51" s="46">
        <f>VLOOKUP(E51,Master_Item!B:G,6,0)</f>
        <v>72</v>
      </c>
      <c r="J51" s="46" t="s">
        <v>151</v>
      </c>
      <c r="K51" s="46" t="s">
        <v>122</v>
      </c>
      <c r="L51" s="142">
        <f>_xlfn.IFNA(VLOOKUP($E51,'Loading Apr'!$B:$V,$C51,0),0)</f>
        <v>0</v>
      </c>
      <c r="M51" s="145">
        <f t="shared" si="6"/>
        <v>0</v>
      </c>
      <c r="N51" s="145">
        <f t="shared" si="1"/>
        <v>0</v>
      </c>
      <c r="O51" s="146">
        <f>_xlfn.IFNA(VLOOKUP($E51,'Loading May'!$B:$X,$B51,0),0)</f>
        <v>0</v>
      </c>
      <c r="P51" s="140">
        <f t="shared" si="2"/>
        <v>0</v>
      </c>
      <c r="Q51" s="140">
        <f t="shared" si="3"/>
        <v>0</v>
      </c>
      <c r="R51" s="80">
        <f>VLOOKUP($E51,'Loading Jun'!$B:$X,$A51,0)</f>
        <v>0</v>
      </c>
      <c r="S51" s="47">
        <f t="shared" si="4"/>
        <v>0</v>
      </c>
      <c r="T51" s="47">
        <f t="shared" si="5"/>
        <v>0</v>
      </c>
    </row>
    <row r="52" spans="1:20">
      <c r="A52" s="144">
        <v>9</v>
      </c>
      <c r="B52" s="144">
        <v>9</v>
      </c>
      <c r="C52" s="144">
        <v>11</v>
      </c>
      <c r="D52" s="263" t="str">
        <f>VLOOKUP(E52,Master_Item!B:M,12,0)&amp;K52</f>
        <v>โรงงานนวนครMT</v>
      </c>
      <c r="E52" s="74">
        <v>310001992</v>
      </c>
      <c r="F52" s="46" t="s">
        <v>164</v>
      </c>
      <c r="G52" s="46">
        <f>VLOOKUP(E52,Master_Item!B:E,4,0)</f>
        <v>380</v>
      </c>
      <c r="H52" s="46">
        <f>VLOOKUP(E52,Master_Item!B:I,8,0)</f>
        <v>9.1199999999999992</v>
      </c>
      <c r="I52" s="46">
        <f>VLOOKUP(E52,Master_Item!B:G,6,0)</f>
        <v>72</v>
      </c>
      <c r="J52" s="46" t="s">
        <v>123</v>
      </c>
      <c r="K52" s="46" t="s">
        <v>123</v>
      </c>
      <c r="L52" s="142">
        <f>_xlfn.IFNA(VLOOKUP($E52,'Loading Apr'!$B:$V,$C52,0),0)</f>
        <v>0</v>
      </c>
      <c r="M52" s="145">
        <f t="shared" si="6"/>
        <v>0</v>
      </c>
      <c r="N52" s="145">
        <f t="shared" si="1"/>
        <v>0</v>
      </c>
      <c r="O52" s="146">
        <f>_xlfn.IFNA(VLOOKUP($E52,'Loading May'!$B:$X,$B52,0),0)</f>
        <v>0</v>
      </c>
      <c r="P52" s="140">
        <f t="shared" si="2"/>
        <v>0</v>
      </c>
      <c r="Q52" s="140">
        <f t="shared" si="3"/>
        <v>0</v>
      </c>
      <c r="R52" s="80">
        <f>VLOOKUP($E52,'Loading Jun'!$B:$X,$A52,0)</f>
        <v>0</v>
      </c>
      <c r="S52" s="47">
        <f t="shared" si="4"/>
        <v>0</v>
      </c>
      <c r="T52" s="47">
        <f t="shared" si="5"/>
        <v>0</v>
      </c>
    </row>
    <row r="53" spans="1:20">
      <c r="A53" s="144">
        <v>15</v>
      </c>
      <c r="B53" s="144">
        <v>15</v>
      </c>
      <c r="C53" s="144">
        <v>13</v>
      </c>
      <c r="D53" s="263" t="str">
        <f>VLOOKUP(E53,Master_Item!B:M,12,0)&amp;K53</f>
        <v>โรงงานนวนครRegion 1</v>
      </c>
      <c r="E53" s="74">
        <v>310001993</v>
      </c>
      <c r="F53" s="46" t="s">
        <v>165</v>
      </c>
      <c r="G53" s="46">
        <f>VLOOKUP(E53,Master_Item!B:E,4,0)</f>
        <v>500</v>
      </c>
      <c r="H53" s="46">
        <f>VLOOKUP(E53,Master_Item!B:I,8,0)</f>
        <v>12</v>
      </c>
      <c r="I53" s="46">
        <f>VLOOKUP(E53,Master_Item!B:G,6,0)</f>
        <v>54</v>
      </c>
      <c r="J53" s="46" t="s">
        <v>148</v>
      </c>
      <c r="K53" s="46" t="s">
        <v>115</v>
      </c>
      <c r="L53" s="142">
        <f>_xlfn.IFNA(VLOOKUP($E53,'Loading Apr'!$B:$V,$C53,0),0)</f>
        <v>0</v>
      </c>
      <c r="M53" s="145">
        <f t="shared" si="6"/>
        <v>0</v>
      </c>
      <c r="N53" s="145">
        <f t="shared" si="1"/>
        <v>0</v>
      </c>
      <c r="O53" s="146">
        <f>_xlfn.IFNA(VLOOKUP($E53,'Loading May'!$B:$X,$B53,0),0)</f>
        <v>0</v>
      </c>
      <c r="P53" s="140">
        <f t="shared" si="2"/>
        <v>0</v>
      </c>
      <c r="Q53" s="140">
        <f t="shared" si="3"/>
        <v>0</v>
      </c>
      <c r="R53" s="80">
        <f>VLOOKUP($E53,'Loading Jun'!$B:$X,$A53,0)</f>
        <v>0</v>
      </c>
      <c r="S53" s="47">
        <f t="shared" si="4"/>
        <v>0</v>
      </c>
      <c r="T53" s="47">
        <f t="shared" si="5"/>
        <v>0</v>
      </c>
    </row>
    <row r="54" spans="1:20">
      <c r="A54" s="144">
        <v>16</v>
      </c>
      <c r="B54" s="144">
        <v>16</v>
      </c>
      <c r="C54" s="144">
        <v>14</v>
      </c>
      <c r="D54" s="263" t="str">
        <f>VLOOKUP(E54,Master_Item!B:M,12,0)&amp;K54</f>
        <v>โรงงานนวนครRegion 2</v>
      </c>
      <c r="E54" s="74">
        <v>310001993</v>
      </c>
      <c r="F54" s="46" t="s">
        <v>165</v>
      </c>
      <c r="G54" s="46">
        <f>VLOOKUP(E54,Master_Item!B:E,4,0)</f>
        <v>500</v>
      </c>
      <c r="H54" s="46">
        <f>VLOOKUP(E54,Master_Item!B:I,8,0)</f>
        <v>12</v>
      </c>
      <c r="I54" s="46">
        <f>VLOOKUP(E54,Master_Item!B:G,6,0)</f>
        <v>54</v>
      </c>
      <c r="J54" s="46" t="s">
        <v>148</v>
      </c>
      <c r="K54" s="46" t="s">
        <v>116</v>
      </c>
      <c r="L54" s="142">
        <f>_xlfn.IFNA(VLOOKUP($E54,'Loading Apr'!$B:$V,$C54,0),0)</f>
        <v>0</v>
      </c>
      <c r="M54" s="145">
        <f t="shared" si="6"/>
        <v>0</v>
      </c>
      <c r="N54" s="145">
        <f t="shared" si="1"/>
        <v>0</v>
      </c>
      <c r="O54" s="146">
        <f>_xlfn.IFNA(VLOOKUP($E54,'Loading May'!$B:$X,$B54,0),0)</f>
        <v>0</v>
      </c>
      <c r="P54" s="140">
        <f t="shared" si="2"/>
        <v>0</v>
      </c>
      <c r="Q54" s="140">
        <f t="shared" si="3"/>
        <v>0</v>
      </c>
      <c r="R54" s="80">
        <f>VLOOKUP($E54,'Loading Jun'!$B:$X,$A54,0)</f>
        <v>0</v>
      </c>
      <c r="S54" s="47">
        <f t="shared" si="4"/>
        <v>0</v>
      </c>
      <c r="T54" s="47">
        <f t="shared" si="5"/>
        <v>0</v>
      </c>
    </row>
    <row r="55" spans="1:20">
      <c r="A55" s="144">
        <v>17</v>
      </c>
      <c r="B55" s="144">
        <v>17</v>
      </c>
      <c r="C55" s="144">
        <v>15</v>
      </c>
      <c r="D55" s="263" t="str">
        <f>VLOOKUP(E55,Master_Item!B:M,12,0)&amp;K55</f>
        <v>โรงงานนวนครRegion 3</v>
      </c>
      <c r="E55" s="74">
        <v>310001993</v>
      </c>
      <c r="F55" s="46" t="s">
        <v>165</v>
      </c>
      <c r="G55" s="46">
        <f>VLOOKUP(E55,Master_Item!B:E,4,0)</f>
        <v>500</v>
      </c>
      <c r="H55" s="46">
        <f>VLOOKUP(E55,Master_Item!B:I,8,0)</f>
        <v>12</v>
      </c>
      <c r="I55" s="46">
        <f>VLOOKUP(E55,Master_Item!B:G,6,0)</f>
        <v>54</v>
      </c>
      <c r="J55" s="46" t="s">
        <v>149</v>
      </c>
      <c r="K55" s="46" t="s">
        <v>117</v>
      </c>
      <c r="L55" s="142">
        <f>_xlfn.IFNA(VLOOKUP($E55,'Loading Apr'!$B:$V,$C55,0),0)</f>
        <v>0</v>
      </c>
      <c r="M55" s="145">
        <f t="shared" si="6"/>
        <v>0</v>
      </c>
      <c r="N55" s="145">
        <f t="shared" si="1"/>
        <v>0</v>
      </c>
      <c r="O55" s="146">
        <f>_xlfn.IFNA(VLOOKUP($E55,'Loading May'!$B:$X,$B55,0),0)</f>
        <v>0</v>
      </c>
      <c r="P55" s="140">
        <f t="shared" si="2"/>
        <v>0</v>
      </c>
      <c r="Q55" s="140">
        <f t="shared" si="3"/>
        <v>0</v>
      </c>
      <c r="R55" s="80">
        <f>VLOOKUP($E55,'Loading Jun'!$B:$X,$A55,0)</f>
        <v>0</v>
      </c>
      <c r="S55" s="47">
        <f t="shared" si="4"/>
        <v>0</v>
      </c>
      <c r="T55" s="47">
        <f t="shared" si="5"/>
        <v>0</v>
      </c>
    </row>
    <row r="56" spans="1:20">
      <c r="A56" s="144">
        <v>18</v>
      </c>
      <c r="B56" s="144">
        <v>18</v>
      </c>
      <c r="C56" s="144">
        <v>16</v>
      </c>
      <c r="D56" s="263" t="str">
        <f>VLOOKUP(E56,Master_Item!B:M,12,0)&amp;K56</f>
        <v>โรงงานนวนครRegion 4</v>
      </c>
      <c r="E56" s="74">
        <v>310001993</v>
      </c>
      <c r="F56" s="46" t="s">
        <v>165</v>
      </c>
      <c r="G56" s="46">
        <f>VLOOKUP(E56,Master_Item!B:E,4,0)</f>
        <v>500</v>
      </c>
      <c r="H56" s="46">
        <f>VLOOKUP(E56,Master_Item!B:I,8,0)</f>
        <v>12</v>
      </c>
      <c r="I56" s="46">
        <f>VLOOKUP(E56,Master_Item!B:G,6,0)</f>
        <v>54</v>
      </c>
      <c r="J56" s="46" t="s">
        <v>149</v>
      </c>
      <c r="K56" s="46" t="s">
        <v>118</v>
      </c>
      <c r="L56" s="142">
        <f>_xlfn.IFNA(VLOOKUP($E56,'Loading Apr'!$B:$V,$C56,0),0)</f>
        <v>0</v>
      </c>
      <c r="M56" s="145">
        <f t="shared" si="6"/>
        <v>0</v>
      </c>
      <c r="N56" s="145">
        <f t="shared" si="1"/>
        <v>0</v>
      </c>
      <c r="O56" s="146">
        <f>_xlfn.IFNA(VLOOKUP($E56,'Loading May'!$B:$X,$B56,0),0)</f>
        <v>0</v>
      </c>
      <c r="P56" s="140">
        <f t="shared" si="2"/>
        <v>0</v>
      </c>
      <c r="Q56" s="140">
        <f t="shared" si="3"/>
        <v>0</v>
      </c>
      <c r="R56" s="80">
        <f>VLOOKUP($E56,'Loading Jun'!$B:$X,$A56,0)</f>
        <v>0</v>
      </c>
      <c r="S56" s="47">
        <f t="shared" si="4"/>
        <v>0</v>
      </c>
      <c r="T56" s="47">
        <f t="shared" si="5"/>
        <v>0</v>
      </c>
    </row>
    <row r="57" spans="1:20">
      <c r="A57" s="144">
        <v>19</v>
      </c>
      <c r="B57" s="144">
        <v>19</v>
      </c>
      <c r="C57" s="144">
        <v>17</v>
      </c>
      <c r="D57" s="263" t="str">
        <f>VLOOKUP(E57,Master_Item!B:M,12,0)&amp;K57</f>
        <v>โรงงานนวนครRegion 5</v>
      </c>
      <c r="E57" s="74">
        <v>310001993</v>
      </c>
      <c r="F57" s="46" t="s">
        <v>165</v>
      </c>
      <c r="G57" s="46">
        <f>VLOOKUP(E57,Master_Item!B:E,4,0)</f>
        <v>500</v>
      </c>
      <c r="H57" s="46">
        <f>VLOOKUP(E57,Master_Item!B:I,8,0)</f>
        <v>12</v>
      </c>
      <c r="I57" s="46">
        <f>VLOOKUP(E57,Master_Item!B:G,6,0)</f>
        <v>54</v>
      </c>
      <c r="J57" s="46" t="s">
        <v>150</v>
      </c>
      <c r="K57" s="46" t="s">
        <v>119</v>
      </c>
      <c r="L57" s="142">
        <f>_xlfn.IFNA(VLOOKUP($E57,'Loading Apr'!$B:$V,$C57,0),0)</f>
        <v>0</v>
      </c>
      <c r="M57" s="145">
        <f t="shared" si="6"/>
        <v>0</v>
      </c>
      <c r="N57" s="145">
        <f t="shared" si="1"/>
        <v>0</v>
      </c>
      <c r="O57" s="146">
        <f>_xlfn.IFNA(VLOOKUP($E57,'Loading May'!$B:$X,$B57,0),0)</f>
        <v>0</v>
      </c>
      <c r="P57" s="140">
        <f t="shared" si="2"/>
        <v>0</v>
      </c>
      <c r="Q57" s="140">
        <f t="shared" si="3"/>
        <v>0</v>
      </c>
      <c r="R57" s="80">
        <f>VLOOKUP($E57,'Loading Jun'!$B:$X,$A57,0)</f>
        <v>0</v>
      </c>
      <c r="S57" s="47">
        <f t="shared" si="4"/>
        <v>0</v>
      </c>
      <c r="T57" s="47">
        <f t="shared" si="5"/>
        <v>0</v>
      </c>
    </row>
    <row r="58" spans="1:20">
      <c r="A58" s="144">
        <v>20</v>
      </c>
      <c r="B58" s="144">
        <v>20</v>
      </c>
      <c r="C58" s="144">
        <v>18</v>
      </c>
      <c r="D58" s="263" t="str">
        <f>VLOOKUP(E58,Master_Item!B:M,12,0)&amp;K58</f>
        <v>โรงงานนวนครRegion 6/9</v>
      </c>
      <c r="E58" s="74">
        <v>310001993</v>
      </c>
      <c r="F58" s="46" t="s">
        <v>165</v>
      </c>
      <c r="G58" s="46">
        <f>VLOOKUP(E58,Master_Item!B:E,4,0)</f>
        <v>500</v>
      </c>
      <c r="H58" s="46">
        <f>VLOOKUP(E58,Master_Item!B:I,8,0)</f>
        <v>12</v>
      </c>
      <c r="I58" s="46">
        <f>VLOOKUP(E58,Master_Item!B:G,6,0)</f>
        <v>54</v>
      </c>
      <c r="J58" s="46" t="s">
        <v>150</v>
      </c>
      <c r="K58" s="46" t="s">
        <v>127</v>
      </c>
      <c r="L58" s="142">
        <f>_xlfn.IFNA(VLOOKUP($E58,'Loading Apr'!$B:$V,$C58,0),0)</f>
        <v>0</v>
      </c>
      <c r="M58" s="145">
        <f t="shared" si="6"/>
        <v>0</v>
      </c>
      <c r="N58" s="145">
        <f t="shared" si="1"/>
        <v>0</v>
      </c>
      <c r="O58" s="146">
        <f>_xlfn.IFNA(VLOOKUP($E58,'Loading May'!$B:$X,$B58,0),0)</f>
        <v>0</v>
      </c>
      <c r="P58" s="140">
        <f t="shared" si="2"/>
        <v>0</v>
      </c>
      <c r="Q58" s="140">
        <f t="shared" si="3"/>
        <v>0</v>
      </c>
      <c r="R58" s="80">
        <f>VLOOKUP($E58,'Loading Jun'!$B:$X,$A58,0)</f>
        <v>0</v>
      </c>
      <c r="S58" s="47">
        <f t="shared" si="4"/>
        <v>0</v>
      </c>
      <c r="T58" s="47">
        <f t="shared" si="5"/>
        <v>0</v>
      </c>
    </row>
    <row r="59" spans="1:20">
      <c r="A59" s="144">
        <v>21</v>
      </c>
      <c r="B59" s="144">
        <v>21</v>
      </c>
      <c r="C59" s="144">
        <v>19</v>
      </c>
      <c r="D59" s="263" t="str">
        <f>VLOOKUP(E59,Master_Item!B:M,12,0)&amp;K59</f>
        <v>โรงงานนวนครRegion 6/14</v>
      </c>
      <c r="E59" s="74">
        <v>310001993</v>
      </c>
      <c r="F59" s="46" t="s">
        <v>165</v>
      </c>
      <c r="G59" s="46">
        <f>VLOOKUP(E59,Master_Item!B:E,4,0)</f>
        <v>500</v>
      </c>
      <c r="H59" s="46">
        <f>VLOOKUP(E59,Master_Item!B:I,8,0)</f>
        <v>12</v>
      </c>
      <c r="I59" s="46">
        <f>VLOOKUP(E59,Master_Item!B:G,6,0)</f>
        <v>54</v>
      </c>
      <c r="J59" s="46" t="s">
        <v>148</v>
      </c>
      <c r="K59" s="46" t="s">
        <v>128</v>
      </c>
      <c r="L59" s="142">
        <f>_xlfn.IFNA(VLOOKUP($E59,'Loading Apr'!$B:$V,$C59,0),0)</f>
        <v>0</v>
      </c>
      <c r="M59" s="145">
        <f t="shared" si="6"/>
        <v>0</v>
      </c>
      <c r="N59" s="145">
        <f t="shared" si="1"/>
        <v>0</v>
      </c>
      <c r="O59" s="146">
        <f>_xlfn.IFNA(VLOOKUP($E59,'Loading May'!$B:$X,$B59,0),0)</f>
        <v>0</v>
      </c>
      <c r="P59" s="140">
        <f t="shared" si="2"/>
        <v>0</v>
      </c>
      <c r="Q59" s="140">
        <f t="shared" si="3"/>
        <v>0</v>
      </c>
      <c r="R59" s="80">
        <f>VLOOKUP($E59,'Loading Jun'!$B:$X,$A59,0)</f>
        <v>0</v>
      </c>
      <c r="S59" s="47">
        <f t="shared" si="4"/>
        <v>0</v>
      </c>
      <c r="T59" s="47">
        <f t="shared" si="5"/>
        <v>0</v>
      </c>
    </row>
    <row r="60" spans="1:20">
      <c r="A60" s="144">
        <v>22</v>
      </c>
      <c r="B60" s="144">
        <v>22</v>
      </c>
      <c r="C60" s="144">
        <v>20</v>
      </c>
      <c r="D60" s="263" t="str">
        <f>VLOOKUP(E60,Master_Item!B:M,12,0)&amp;K60</f>
        <v>โรงงานนวนครRegion 7</v>
      </c>
      <c r="E60" s="74">
        <v>310001993</v>
      </c>
      <c r="F60" s="46" t="s">
        <v>165</v>
      </c>
      <c r="G60" s="46">
        <f>VLOOKUP(E60,Master_Item!B:E,4,0)</f>
        <v>500</v>
      </c>
      <c r="H60" s="46">
        <f>VLOOKUP(E60,Master_Item!B:I,8,0)</f>
        <v>12</v>
      </c>
      <c r="I60" s="46">
        <f>VLOOKUP(E60,Master_Item!B:G,6,0)</f>
        <v>54</v>
      </c>
      <c r="J60" s="46" t="s">
        <v>148</v>
      </c>
      <c r="K60" s="46" t="s">
        <v>121</v>
      </c>
      <c r="L60" s="142">
        <f>_xlfn.IFNA(VLOOKUP($E60,'Loading Apr'!$B:$V,$C60,0),0)</f>
        <v>0</v>
      </c>
      <c r="M60" s="145">
        <f t="shared" si="6"/>
        <v>0</v>
      </c>
      <c r="N60" s="145">
        <f t="shared" si="1"/>
        <v>0</v>
      </c>
      <c r="O60" s="146">
        <f>_xlfn.IFNA(VLOOKUP($E60,'Loading May'!$B:$X,$B60,0),0)</f>
        <v>0</v>
      </c>
      <c r="P60" s="140">
        <f t="shared" si="2"/>
        <v>0</v>
      </c>
      <c r="Q60" s="140">
        <f t="shared" si="3"/>
        <v>0</v>
      </c>
      <c r="R60" s="80">
        <f>VLOOKUP($E60,'Loading Jun'!$B:$X,$A60,0)</f>
        <v>0</v>
      </c>
      <c r="S60" s="47">
        <f t="shared" si="4"/>
        <v>0</v>
      </c>
      <c r="T60" s="47">
        <f t="shared" si="5"/>
        <v>0</v>
      </c>
    </row>
    <row r="61" spans="1:20">
      <c r="A61" s="144">
        <v>23</v>
      </c>
      <c r="B61" s="144">
        <v>23</v>
      </c>
      <c r="C61" s="144">
        <v>21</v>
      </c>
      <c r="D61" s="263" t="str">
        <f>VLOOKUP(E61,Master_Item!B:M,12,0)&amp;K61</f>
        <v>โรงงานนวนครRegion 8</v>
      </c>
      <c r="E61" s="74">
        <v>310001993</v>
      </c>
      <c r="F61" s="46" t="s">
        <v>165</v>
      </c>
      <c r="G61" s="46">
        <f>VLOOKUP(E61,Master_Item!B:E,4,0)</f>
        <v>500</v>
      </c>
      <c r="H61" s="46">
        <f>VLOOKUP(E61,Master_Item!B:I,8,0)</f>
        <v>12</v>
      </c>
      <c r="I61" s="46">
        <f>VLOOKUP(E61,Master_Item!B:G,6,0)</f>
        <v>54</v>
      </c>
      <c r="J61" s="46" t="s">
        <v>151</v>
      </c>
      <c r="K61" s="46" t="s">
        <v>122</v>
      </c>
      <c r="L61" s="142">
        <f>_xlfn.IFNA(VLOOKUP($E61,'Loading Apr'!$B:$V,$C61,0),0)</f>
        <v>0</v>
      </c>
      <c r="M61" s="145">
        <f t="shared" si="6"/>
        <v>0</v>
      </c>
      <c r="N61" s="145">
        <f t="shared" si="1"/>
        <v>0</v>
      </c>
      <c r="O61" s="146">
        <f>_xlfn.IFNA(VLOOKUP($E61,'Loading May'!$B:$X,$B61,0),0)</f>
        <v>0</v>
      </c>
      <c r="P61" s="140">
        <f t="shared" si="2"/>
        <v>0</v>
      </c>
      <c r="Q61" s="140">
        <f t="shared" si="3"/>
        <v>0</v>
      </c>
      <c r="R61" s="80">
        <f>VLOOKUP($E61,'Loading Jun'!$B:$X,$A61,0)</f>
        <v>0</v>
      </c>
      <c r="S61" s="47">
        <f t="shared" si="4"/>
        <v>0</v>
      </c>
      <c r="T61" s="47">
        <f t="shared" si="5"/>
        <v>0</v>
      </c>
    </row>
    <row r="62" spans="1:20">
      <c r="A62" s="144">
        <v>9</v>
      </c>
      <c r="B62" s="144">
        <v>9</v>
      </c>
      <c r="C62" s="144">
        <v>11</v>
      </c>
      <c r="D62" s="263" t="str">
        <f>VLOOKUP(E62,Master_Item!B:M,12,0)&amp;K62</f>
        <v>โรงงานนวนครMT</v>
      </c>
      <c r="E62" s="74">
        <v>310001993</v>
      </c>
      <c r="F62" s="46" t="s">
        <v>165</v>
      </c>
      <c r="G62" s="46">
        <f>VLOOKUP(E62,Master_Item!B:E,4,0)</f>
        <v>500</v>
      </c>
      <c r="H62" s="46">
        <f>VLOOKUP(E62,Master_Item!B:I,8,0)</f>
        <v>12</v>
      </c>
      <c r="I62" s="46">
        <f>VLOOKUP(E62,Master_Item!B:G,6,0)</f>
        <v>54</v>
      </c>
      <c r="J62" s="46" t="s">
        <v>123</v>
      </c>
      <c r="K62" s="46" t="s">
        <v>123</v>
      </c>
      <c r="L62" s="142">
        <f>_xlfn.IFNA(VLOOKUP($E62,'Loading Apr'!$B:$V,$C62,0),0)</f>
        <v>11456.857142857143</v>
      </c>
      <c r="M62" s="145">
        <f t="shared" si="6"/>
        <v>137482.28571428571</v>
      </c>
      <c r="N62" s="145">
        <f t="shared" si="1"/>
        <v>212.16402116402116</v>
      </c>
      <c r="O62" s="146">
        <f>_xlfn.IFNA(VLOOKUP($E62,'Loading May'!$B:$X,$B62,0),0)</f>
        <v>10562.505494505494</v>
      </c>
      <c r="P62" s="140">
        <f t="shared" si="2"/>
        <v>126750.06593406593</v>
      </c>
      <c r="Q62" s="140">
        <f t="shared" si="3"/>
        <v>195.6019536019536</v>
      </c>
      <c r="R62" s="80">
        <f>VLOOKUP($E62,'Loading Jun'!$B:$X,$A62,0)</f>
        <v>11184</v>
      </c>
      <c r="S62" s="47">
        <f t="shared" si="4"/>
        <v>134208</v>
      </c>
      <c r="T62" s="47">
        <f t="shared" si="5"/>
        <v>207.11111111111111</v>
      </c>
    </row>
    <row r="63" spans="1:20">
      <c r="A63" s="144">
        <v>15</v>
      </c>
      <c r="B63" s="144">
        <v>15</v>
      </c>
      <c r="C63" s="144">
        <v>13</v>
      </c>
      <c r="D63" s="263" t="str">
        <f>VLOOKUP(E63,Master_Item!B:M,12,0)&amp;K63</f>
        <v>โรงงานนวนครRegion 1</v>
      </c>
      <c r="E63" s="74">
        <v>310001994</v>
      </c>
      <c r="F63" s="46" t="s">
        <v>166</v>
      </c>
      <c r="G63" s="46">
        <f>VLOOKUP(E63,Master_Item!B:E,4,0)</f>
        <v>500</v>
      </c>
      <c r="H63" s="46">
        <f>VLOOKUP(E63,Master_Item!B:I,8,0)</f>
        <v>12</v>
      </c>
      <c r="I63" s="46">
        <f>VLOOKUP(E63,Master_Item!B:G,6,0)</f>
        <v>54</v>
      </c>
      <c r="J63" s="46" t="s">
        <v>148</v>
      </c>
      <c r="K63" s="46" t="s">
        <v>115</v>
      </c>
      <c r="L63" s="142">
        <f>_xlfn.IFNA(VLOOKUP($E63,'Loading Apr'!$B:$V,$C63,0),0)</f>
        <v>2686.157617196081</v>
      </c>
      <c r="M63" s="145">
        <f t="shared" si="6"/>
        <v>32233.891406352974</v>
      </c>
      <c r="N63" s="145">
        <f t="shared" si="1"/>
        <v>49.743659577705202</v>
      </c>
      <c r="O63" s="146">
        <f>_xlfn.IFNA(VLOOKUP($E63,'Loading May'!$B:$X,$B63,0),0)</f>
        <v>1942.3389457341773</v>
      </c>
      <c r="P63" s="140">
        <f t="shared" si="2"/>
        <v>23308.067348810127</v>
      </c>
      <c r="Q63" s="140">
        <f t="shared" si="3"/>
        <v>35.9692397358181</v>
      </c>
      <c r="R63" s="80">
        <f>VLOOKUP($E63,'Loading Jun'!$B:$X,$A63,0)</f>
        <v>2073.753390097761</v>
      </c>
      <c r="S63" s="47">
        <f t="shared" si="4"/>
        <v>24885.04068117313</v>
      </c>
      <c r="T63" s="47">
        <f t="shared" si="5"/>
        <v>38.402840557365941</v>
      </c>
    </row>
    <row r="64" spans="1:20">
      <c r="A64" s="144">
        <v>16</v>
      </c>
      <c r="B64" s="144">
        <v>16</v>
      </c>
      <c r="C64" s="144">
        <v>14</v>
      </c>
      <c r="D64" s="263" t="str">
        <f>VLOOKUP(E64,Master_Item!B:M,12,0)&amp;K64</f>
        <v>โรงงานนวนครRegion 2</v>
      </c>
      <c r="E64" s="74">
        <v>310001994</v>
      </c>
      <c r="F64" s="46" t="s">
        <v>166</v>
      </c>
      <c r="G64" s="46">
        <f>VLOOKUP(E64,Master_Item!B:E,4,0)</f>
        <v>500</v>
      </c>
      <c r="H64" s="46">
        <f>VLOOKUP(E64,Master_Item!B:I,8,0)</f>
        <v>12</v>
      </c>
      <c r="I64" s="46">
        <f>VLOOKUP(E64,Master_Item!B:G,6,0)</f>
        <v>54</v>
      </c>
      <c r="J64" s="46" t="s">
        <v>148</v>
      </c>
      <c r="K64" s="46" t="s">
        <v>116</v>
      </c>
      <c r="L64" s="142">
        <f>_xlfn.IFNA(VLOOKUP($E64,'Loading Apr'!$B:$V,$C64,0),0)</f>
        <v>2483.6360902420806</v>
      </c>
      <c r="M64" s="145">
        <f t="shared" si="6"/>
        <v>29803.633082904969</v>
      </c>
      <c r="N64" s="145">
        <f t="shared" si="1"/>
        <v>45.993260930408901</v>
      </c>
      <c r="O64" s="146">
        <f>_xlfn.IFNA(VLOOKUP($E64,'Loading May'!$B:$X,$B64,0),0)</f>
        <v>2110.092243165223</v>
      </c>
      <c r="P64" s="140">
        <f t="shared" si="2"/>
        <v>25321.106917982674</v>
      </c>
      <c r="Q64" s="140">
        <f t="shared" si="3"/>
        <v>39.075782280837466</v>
      </c>
      <c r="R64" s="80">
        <f>VLOOKUP($E64,'Loading Jun'!$B:$X,$A64,0)</f>
        <v>2252.8565121412803</v>
      </c>
      <c r="S64" s="47">
        <f t="shared" si="4"/>
        <v>27034.278145695363</v>
      </c>
      <c r="T64" s="47">
        <f t="shared" si="5"/>
        <v>41.71956503965334</v>
      </c>
    </row>
    <row r="65" spans="1:20">
      <c r="A65" s="144">
        <v>17</v>
      </c>
      <c r="B65" s="144">
        <v>17</v>
      </c>
      <c r="C65" s="144">
        <v>15</v>
      </c>
      <c r="D65" s="263" t="str">
        <f>VLOOKUP(E65,Master_Item!B:M,12,0)&amp;K65</f>
        <v>โรงงานนวนครRegion 3</v>
      </c>
      <c r="E65" s="74">
        <v>310001994</v>
      </c>
      <c r="F65" s="46" t="s">
        <v>166</v>
      </c>
      <c r="G65" s="46">
        <f>VLOOKUP(E65,Master_Item!B:E,4,0)</f>
        <v>500</v>
      </c>
      <c r="H65" s="46">
        <f>VLOOKUP(E65,Master_Item!B:I,8,0)</f>
        <v>12</v>
      </c>
      <c r="I65" s="46">
        <f>VLOOKUP(E65,Master_Item!B:G,6,0)</f>
        <v>54</v>
      </c>
      <c r="J65" s="46" t="s">
        <v>149</v>
      </c>
      <c r="K65" s="46" t="s">
        <v>117</v>
      </c>
      <c r="L65" s="142">
        <f>_xlfn.IFNA(VLOOKUP($E65,'Loading Apr'!$B:$V,$C65,0),0)</f>
        <v>1059.7056642941875</v>
      </c>
      <c r="M65" s="145">
        <f t="shared" si="6"/>
        <v>12716.46797153025</v>
      </c>
      <c r="N65" s="145">
        <f t="shared" si="1"/>
        <v>19.624178968410881</v>
      </c>
      <c r="O65" s="146">
        <f>_xlfn.IFNA(VLOOKUP($E65,'Loading May'!$B:$X,$B65,0),0)</f>
        <v>1123.4971797297624</v>
      </c>
      <c r="P65" s="140">
        <f t="shared" si="2"/>
        <v>13481.966156757149</v>
      </c>
      <c r="Q65" s="140">
        <f t="shared" si="3"/>
        <v>20.805503328328932</v>
      </c>
      <c r="R65" s="80">
        <f>VLOOKUP($E65,'Loading Jun'!$B:$X,$A65,0)</f>
        <v>1199.5105644906969</v>
      </c>
      <c r="S65" s="47">
        <f t="shared" si="4"/>
        <v>14394.126773888362</v>
      </c>
      <c r="T65" s="47">
        <f t="shared" si="5"/>
        <v>22.21315860167957</v>
      </c>
    </row>
    <row r="66" spans="1:20">
      <c r="A66" s="144">
        <v>18</v>
      </c>
      <c r="B66" s="144">
        <v>18</v>
      </c>
      <c r="C66" s="144">
        <v>16</v>
      </c>
      <c r="D66" s="263" t="str">
        <f>VLOOKUP(E66,Master_Item!B:M,12,0)&amp;K66</f>
        <v>โรงงานนวนครRegion 4</v>
      </c>
      <c r="E66" s="74">
        <v>310001994</v>
      </c>
      <c r="F66" s="46" t="s">
        <v>166</v>
      </c>
      <c r="G66" s="46">
        <f>VLOOKUP(E66,Master_Item!B:E,4,0)</f>
        <v>500</v>
      </c>
      <c r="H66" s="46">
        <f>VLOOKUP(E66,Master_Item!B:I,8,0)</f>
        <v>12</v>
      </c>
      <c r="I66" s="46">
        <f>VLOOKUP(E66,Master_Item!B:G,6,0)</f>
        <v>54</v>
      </c>
      <c r="J66" s="46" t="s">
        <v>149</v>
      </c>
      <c r="K66" s="46" t="s">
        <v>118</v>
      </c>
      <c r="L66" s="142">
        <f>_xlfn.IFNA(VLOOKUP($E66,'Loading Apr'!$B:$V,$C66,0),0)</f>
        <v>1109.1585952945829</v>
      </c>
      <c r="M66" s="145">
        <f t="shared" si="6"/>
        <v>13309.903143534995</v>
      </c>
      <c r="N66" s="145">
        <f t="shared" si="1"/>
        <v>20.539973986936722</v>
      </c>
      <c r="O66" s="146">
        <f>_xlfn.IFNA(VLOOKUP($E66,'Loading May'!$B:$X,$B66,0),0)</f>
        <v>1357.4519700167382</v>
      </c>
      <c r="P66" s="140">
        <f t="shared" si="2"/>
        <v>16289.423640200857</v>
      </c>
      <c r="Q66" s="140">
        <f t="shared" si="3"/>
        <v>25.13799944475441</v>
      </c>
      <c r="R66" s="80">
        <f>VLOOKUP($E66,'Loading Jun'!$B:$X,$A66,0)</f>
        <v>1449.2942289498581</v>
      </c>
      <c r="S66" s="47">
        <f t="shared" si="4"/>
        <v>17391.530747398298</v>
      </c>
      <c r="T66" s="47">
        <f t="shared" si="5"/>
        <v>26.838782017589963</v>
      </c>
    </row>
    <row r="67" spans="1:20">
      <c r="A67" s="144">
        <v>19</v>
      </c>
      <c r="B67" s="144">
        <v>19</v>
      </c>
      <c r="C67" s="144">
        <v>17</v>
      </c>
      <c r="D67" s="263" t="str">
        <f>VLOOKUP(E67,Master_Item!B:M,12,0)&amp;K67</f>
        <v>โรงงานนวนครRegion 5</v>
      </c>
      <c r="E67" s="74">
        <v>310001994</v>
      </c>
      <c r="F67" s="46" t="s">
        <v>166</v>
      </c>
      <c r="G67" s="46">
        <f>VLOOKUP(E67,Master_Item!B:E,4,0)</f>
        <v>500</v>
      </c>
      <c r="H67" s="46">
        <f>VLOOKUP(E67,Master_Item!B:I,8,0)</f>
        <v>12</v>
      </c>
      <c r="I67" s="46">
        <f>VLOOKUP(E67,Master_Item!B:G,6,0)</f>
        <v>54</v>
      </c>
      <c r="J67" s="46" t="s">
        <v>150</v>
      </c>
      <c r="K67" s="46" t="s">
        <v>119</v>
      </c>
      <c r="L67" s="142">
        <f>_xlfn.IFNA(VLOOKUP($E67,'Loading Apr'!$B:$V,$C67,0),0)</f>
        <v>529.85283214709375</v>
      </c>
      <c r="M67" s="145">
        <f t="shared" si="6"/>
        <v>6358.233985765125</v>
      </c>
      <c r="N67" s="145">
        <f t="shared" si="1"/>
        <v>9.8120894842054405</v>
      </c>
      <c r="O67" s="146">
        <f>_xlfn.IFNA(VLOOKUP($E67,'Loading May'!$B:$X,$B67,0),0)</f>
        <v>253.87951143778957</v>
      </c>
      <c r="P67" s="140">
        <f t="shared" si="2"/>
        <v>3046.5541372534749</v>
      </c>
      <c r="Q67" s="140">
        <f t="shared" si="3"/>
        <v>4.70147243403314</v>
      </c>
      <c r="R67" s="80">
        <f>VLOOKUP($E67,'Loading Jun'!$B:$X,$A67,0)</f>
        <v>271.05644906969411</v>
      </c>
      <c r="S67" s="47">
        <f t="shared" si="4"/>
        <v>3252.6773888363296</v>
      </c>
      <c r="T67" s="47">
        <f t="shared" si="5"/>
        <v>5.0195638716610018</v>
      </c>
    </row>
    <row r="68" spans="1:20">
      <c r="A68" s="144">
        <v>20</v>
      </c>
      <c r="B68" s="144">
        <v>20</v>
      </c>
      <c r="C68" s="144">
        <v>18</v>
      </c>
      <c r="D68" s="263" t="str">
        <f>VLOOKUP(E68,Master_Item!B:M,12,0)&amp;K68</f>
        <v>โรงงานนวนครRegion 6/9</v>
      </c>
      <c r="E68" s="74">
        <v>310001994</v>
      </c>
      <c r="F68" s="46" t="s">
        <v>166</v>
      </c>
      <c r="G68" s="46">
        <f>VLOOKUP(E68,Master_Item!B:E,4,0)</f>
        <v>500</v>
      </c>
      <c r="H68" s="46">
        <f>VLOOKUP(E68,Master_Item!B:I,8,0)</f>
        <v>12</v>
      </c>
      <c r="I68" s="46">
        <f>VLOOKUP(E68,Master_Item!B:G,6,0)</f>
        <v>54</v>
      </c>
      <c r="J68" s="46" t="s">
        <v>150</v>
      </c>
      <c r="K68" s="46" t="s">
        <v>127</v>
      </c>
      <c r="L68" s="142">
        <f>_xlfn.IFNA(VLOOKUP($E68,'Loading Apr'!$B:$V,$C68,0),0)</f>
        <v>516.78312895413217</v>
      </c>
      <c r="M68" s="145">
        <f t="shared" ref="M68:M131" si="7">L68*H68</f>
        <v>6201.3975474495855</v>
      </c>
      <c r="N68" s="145">
        <f t="shared" ref="N68:N131" si="8">L68/I68</f>
        <v>9.5700579435950406</v>
      </c>
      <c r="O68" s="146">
        <f>_xlfn.IFNA(VLOOKUP($E68,'Loading May'!$B:$X,$B68,0),0)</f>
        <v>385.67190085631813</v>
      </c>
      <c r="P68" s="140">
        <f t="shared" ref="P68:P131" si="9">O68*H68</f>
        <v>4628.0628102758174</v>
      </c>
      <c r="Q68" s="140">
        <f t="shared" ref="Q68:Q131" si="10">O68/I68</f>
        <v>7.1420722380799653</v>
      </c>
      <c r="R68" s="80">
        <f>VLOOKUP($E68,'Loading Jun'!$B:$X,$A68,0)</f>
        <v>411.76562598549361</v>
      </c>
      <c r="S68" s="47">
        <f t="shared" ref="S68:S131" si="11">R68*H68</f>
        <v>4941.1875118259231</v>
      </c>
      <c r="T68" s="47">
        <f t="shared" ref="T68:T131" si="12">R68/I68</f>
        <v>7.6252893701017337</v>
      </c>
    </row>
    <row r="69" spans="1:20">
      <c r="A69" s="144">
        <v>21</v>
      </c>
      <c r="B69" s="144">
        <v>21</v>
      </c>
      <c r="C69" s="144">
        <v>19</v>
      </c>
      <c r="D69" s="263" t="str">
        <f>VLOOKUP(E69,Master_Item!B:M,12,0)&amp;K69</f>
        <v>โรงงานนวนครRegion 6/14</v>
      </c>
      <c r="E69" s="74">
        <v>310001994</v>
      </c>
      <c r="F69" s="46" t="s">
        <v>166</v>
      </c>
      <c r="G69" s="46">
        <f>VLOOKUP(E69,Master_Item!B:E,4,0)</f>
        <v>500</v>
      </c>
      <c r="H69" s="46">
        <f>VLOOKUP(E69,Master_Item!B:I,8,0)</f>
        <v>12</v>
      </c>
      <c r="I69" s="46">
        <f>VLOOKUP(E69,Master_Item!B:G,6,0)</f>
        <v>54</v>
      </c>
      <c r="J69" s="46" t="s">
        <v>148</v>
      </c>
      <c r="K69" s="46" t="s">
        <v>128</v>
      </c>
      <c r="L69" s="142">
        <f>_xlfn.IFNA(VLOOKUP($E69,'Loading Apr'!$B:$V,$C69,0),0)</f>
        <v>422.82256005338076</v>
      </c>
      <c r="M69" s="145">
        <f t="shared" si="7"/>
        <v>5073.8707206405688</v>
      </c>
      <c r="N69" s="145">
        <f t="shared" si="8"/>
        <v>7.8300474083959397</v>
      </c>
      <c r="O69" s="146">
        <f>_xlfn.IFNA(VLOOKUP($E69,'Loading May'!$B:$X,$B69,0),0)</f>
        <v>315.54973706426023</v>
      </c>
      <c r="P69" s="140">
        <f t="shared" si="9"/>
        <v>3786.596844771123</v>
      </c>
      <c r="Q69" s="140">
        <f t="shared" si="10"/>
        <v>5.8435136493381528</v>
      </c>
      <c r="R69" s="80">
        <f>VLOOKUP($E69,'Loading Jun'!$B:$X,$A69,0)</f>
        <v>336.89914853358562</v>
      </c>
      <c r="S69" s="47">
        <f t="shared" si="11"/>
        <v>4042.7897824030274</v>
      </c>
      <c r="T69" s="47">
        <f t="shared" si="12"/>
        <v>6.2388731209923263</v>
      </c>
    </row>
    <row r="70" spans="1:20">
      <c r="A70" s="144">
        <v>22</v>
      </c>
      <c r="B70" s="144">
        <v>22</v>
      </c>
      <c r="C70" s="144">
        <v>20</v>
      </c>
      <c r="D70" s="263" t="str">
        <f>VLOOKUP(E70,Master_Item!B:M,12,0)&amp;K70</f>
        <v>โรงงานนวนครRegion 7</v>
      </c>
      <c r="E70" s="74">
        <v>310001994</v>
      </c>
      <c r="F70" s="46" t="s">
        <v>166</v>
      </c>
      <c r="G70" s="46">
        <f>VLOOKUP(E70,Master_Item!B:E,4,0)</f>
        <v>500</v>
      </c>
      <c r="H70" s="46">
        <f>VLOOKUP(E70,Master_Item!B:I,8,0)</f>
        <v>12</v>
      </c>
      <c r="I70" s="46">
        <f>VLOOKUP(E70,Master_Item!B:G,6,0)</f>
        <v>54</v>
      </c>
      <c r="J70" s="46" t="s">
        <v>148</v>
      </c>
      <c r="K70" s="46" t="s">
        <v>121</v>
      </c>
      <c r="L70" s="142">
        <f>_xlfn.IFNA(VLOOKUP($E70,'Loading Apr'!$B:$V,$C70,0),0)</f>
        <v>1534.6107953297308</v>
      </c>
      <c r="M70" s="145">
        <f t="shared" si="7"/>
        <v>18415.32954395677</v>
      </c>
      <c r="N70" s="145">
        <f t="shared" si="8"/>
        <v>28.418718432032051</v>
      </c>
      <c r="O70" s="146">
        <f>_xlfn.IFNA(VLOOKUP($E70,'Loading May'!$B:$X,$B70,0),0)</f>
        <v>1295.1068748029011</v>
      </c>
      <c r="P70" s="140">
        <f t="shared" si="9"/>
        <v>15541.282497634813</v>
      </c>
      <c r="Q70" s="140">
        <f t="shared" si="10"/>
        <v>23.98346064449817</v>
      </c>
      <c r="R70" s="80">
        <f>VLOOKUP($E70,'Loading Jun'!$B:$X,$A70,0)</f>
        <v>1382.730999684642</v>
      </c>
      <c r="S70" s="47">
        <f t="shared" si="11"/>
        <v>16592.771996215706</v>
      </c>
      <c r="T70" s="47">
        <f t="shared" si="12"/>
        <v>25.606129623789666</v>
      </c>
    </row>
    <row r="71" spans="1:20">
      <c r="A71" s="144">
        <v>23</v>
      </c>
      <c r="B71" s="144">
        <v>23</v>
      </c>
      <c r="C71" s="144">
        <v>21</v>
      </c>
      <c r="D71" s="263" t="str">
        <f>VLOOKUP(E71,Master_Item!B:M,12,0)&amp;K71</f>
        <v>โรงงานนวนครRegion 8</v>
      </c>
      <c r="E71" s="74">
        <v>310001994</v>
      </c>
      <c r="F71" s="46" t="s">
        <v>166</v>
      </c>
      <c r="G71" s="46">
        <f>VLOOKUP(E71,Master_Item!B:E,4,0)</f>
        <v>500</v>
      </c>
      <c r="H71" s="46">
        <f>VLOOKUP(E71,Master_Item!B:I,8,0)</f>
        <v>12</v>
      </c>
      <c r="I71" s="46">
        <f>VLOOKUP(E71,Master_Item!B:G,6,0)</f>
        <v>54</v>
      </c>
      <c r="J71" s="46" t="s">
        <v>151</v>
      </c>
      <c r="K71" s="46" t="s">
        <v>122</v>
      </c>
      <c r="L71" s="142">
        <f>_xlfn.IFNA(VLOOKUP($E71,'Loading Apr'!$B:$V,$C71,0),0)</f>
        <v>1568.3643831553973</v>
      </c>
      <c r="M71" s="145">
        <f t="shared" si="7"/>
        <v>18820.372597864767</v>
      </c>
      <c r="N71" s="145">
        <f t="shared" si="8"/>
        <v>29.043784873248097</v>
      </c>
      <c r="O71" s="146">
        <f>_xlfn.IFNA(VLOOKUP($E71,'Loading May'!$B:$X,$B71,0),0)</f>
        <v>1406.9424064235984</v>
      </c>
      <c r="P71" s="140">
        <f t="shared" si="9"/>
        <v>16883.308877083182</v>
      </c>
      <c r="Q71" s="140">
        <f t="shared" si="10"/>
        <v>26.054489007844413</v>
      </c>
      <c r="R71" s="80">
        <f>VLOOKUP($E71,'Loading Jun'!$B:$X,$A71,0)</f>
        <v>1502.1330810469883</v>
      </c>
      <c r="S71" s="47">
        <f t="shared" si="11"/>
        <v>18025.596972563861</v>
      </c>
      <c r="T71" s="47">
        <f t="shared" si="12"/>
        <v>27.817279278647931</v>
      </c>
    </row>
    <row r="72" spans="1:20">
      <c r="A72" s="144">
        <v>9</v>
      </c>
      <c r="B72" s="144">
        <v>9</v>
      </c>
      <c r="C72" s="144">
        <v>11</v>
      </c>
      <c r="D72" s="263" t="str">
        <f>VLOOKUP(E72,Master_Item!B:M,12,0)&amp;K72</f>
        <v>โรงงานนวนครMT</v>
      </c>
      <c r="E72" s="74">
        <v>310001994</v>
      </c>
      <c r="F72" s="46" t="s">
        <v>166</v>
      </c>
      <c r="G72" s="46">
        <f>VLOOKUP(E72,Master_Item!B:E,4,0)</f>
        <v>500</v>
      </c>
      <c r="H72" s="46">
        <f>VLOOKUP(E72,Master_Item!B:I,8,0)</f>
        <v>12</v>
      </c>
      <c r="I72" s="46">
        <f>VLOOKUP(E72,Master_Item!B:G,6,0)</f>
        <v>54</v>
      </c>
      <c r="J72" s="46" t="s">
        <v>123</v>
      </c>
      <c r="K72" s="46" t="s">
        <v>123</v>
      </c>
      <c r="L72" s="142">
        <f>_xlfn.IFNA(VLOOKUP($E72,'Loading Apr'!$B:$V,$C72,0),0)</f>
        <v>43305.397058823524</v>
      </c>
      <c r="M72" s="145">
        <f t="shared" si="7"/>
        <v>519664.76470588229</v>
      </c>
      <c r="N72" s="145">
        <f t="shared" si="8"/>
        <v>801.95179738562081</v>
      </c>
      <c r="O72" s="146">
        <f>_xlfn.IFNA(VLOOKUP($E72,'Loading May'!$B:$X,$B72,0),0)</f>
        <v>41279.178732837128</v>
      </c>
      <c r="P72" s="140">
        <f t="shared" si="9"/>
        <v>495350.14479404554</v>
      </c>
      <c r="Q72" s="140">
        <f t="shared" si="10"/>
        <v>764.4292357932801</v>
      </c>
      <c r="R72" s="80">
        <f>VLOOKUP($E72,'Loading Jun'!$B:$X,$A72,0)</f>
        <v>36746.092436252191</v>
      </c>
      <c r="S72" s="47">
        <f t="shared" si="11"/>
        <v>440953.10923502629</v>
      </c>
      <c r="T72" s="47">
        <f t="shared" si="12"/>
        <v>680.48319326392948</v>
      </c>
    </row>
    <row r="73" spans="1:20">
      <c r="A73" s="144">
        <v>15</v>
      </c>
      <c r="B73" s="144">
        <v>15</v>
      </c>
      <c r="C73" s="144">
        <v>13</v>
      </c>
      <c r="D73" s="263" t="str">
        <f>VLOOKUP(E73,Master_Item!B:M,12,0)&amp;K73</f>
        <v>โรงงานนวนครRegion 1</v>
      </c>
      <c r="E73" s="74">
        <v>310001995</v>
      </c>
      <c r="F73" s="46" t="s">
        <v>167</v>
      </c>
      <c r="G73" s="46">
        <f>VLOOKUP(E73,Master_Item!B:E,4,0)</f>
        <v>800</v>
      </c>
      <c r="H73" s="46">
        <f>VLOOKUP(E73,Master_Item!B:I,8,0)</f>
        <v>9.6</v>
      </c>
      <c r="I73" s="46">
        <f>VLOOKUP(E73,Master_Item!B:G,6,0)</f>
        <v>70</v>
      </c>
      <c r="J73" s="46" t="s">
        <v>148</v>
      </c>
      <c r="K73" s="46" t="s">
        <v>115</v>
      </c>
      <c r="L73" s="142">
        <f>_xlfn.IFNA(VLOOKUP($E73,'Loading Apr'!$B:$V,$C73,0),0)</f>
        <v>0</v>
      </c>
      <c r="M73" s="145">
        <f t="shared" si="7"/>
        <v>0</v>
      </c>
      <c r="N73" s="145">
        <f t="shared" si="8"/>
        <v>0</v>
      </c>
      <c r="O73" s="146">
        <f>_xlfn.IFNA(VLOOKUP($E73,'Loading May'!$B:$X,$B73,0),0)</f>
        <v>0</v>
      </c>
      <c r="P73" s="140">
        <f t="shared" si="9"/>
        <v>0</v>
      </c>
      <c r="Q73" s="140">
        <f t="shared" si="10"/>
        <v>0</v>
      </c>
      <c r="R73" s="80">
        <f>VLOOKUP($E73,'Loading Jun'!$B:$X,$A73,0)</f>
        <v>0</v>
      </c>
      <c r="S73" s="47">
        <f t="shared" si="11"/>
        <v>0</v>
      </c>
      <c r="T73" s="47">
        <f t="shared" si="12"/>
        <v>0</v>
      </c>
    </row>
    <row r="74" spans="1:20">
      <c r="A74" s="144">
        <v>16</v>
      </c>
      <c r="B74" s="144">
        <v>16</v>
      </c>
      <c r="C74" s="144">
        <v>14</v>
      </c>
      <c r="D74" s="263" t="str">
        <f>VLOOKUP(E74,Master_Item!B:M,12,0)&amp;K74</f>
        <v>โรงงานนวนครRegion 2</v>
      </c>
      <c r="E74" s="74">
        <v>310001995</v>
      </c>
      <c r="F74" s="46" t="s">
        <v>167</v>
      </c>
      <c r="G74" s="46">
        <f>VLOOKUP(E74,Master_Item!B:E,4,0)</f>
        <v>800</v>
      </c>
      <c r="H74" s="46">
        <f>VLOOKUP(E74,Master_Item!B:I,8,0)</f>
        <v>9.6</v>
      </c>
      <c r="I74" s="46">
        <f>VLOOKUP(E74,Master_Item!B:G,6,0)</f>
        <v>70</v>
      </c>
      <c r="J74" s="46" t="s">
        <v>148</v>
      </c>
      <c r="K74" s="46" t="s">
        <v>116</v>
      </c>
      <c r="L74" s="142">
        <f>_xlfn.IFNA(VLOOKUP($E74,'Loading Apr'!$B:$V,$C74,0),0)</f>
        <v>0</v>
      </c>
      <c r="M74" s="145">
        <f t="shared" si="7"/>
        <v>0</v>
      </c>
      <c r="N74" s="145">
        <f t="shared" si="8"/>
        <v>0</v>
      </c>
      <c r="O74" s="146">
        <f>_xlfn.IFNA(VLOOKUP($E74,'Loading May'!$B:$X,$B74,0),0)</f>
        <v>0</v>
      </c>
      <c r="P74" s="140">
        <f t="shared" si="9"/>
        <v>0</v>
      </c>
      <c r="Q74" s="140">
        <f t="shared" si="10"/>
        <v>0</v>
      </c>
      <c r="R74" s="80">
        <f>VLOOKUP($E74,'Loading Jun'!$B:$X,$A74,0)</f>
        <v>0</v>
      </c>
      <c r="S74" s="47">
        <f t="shared" si="11"/>
        <v>0</v>
      </c>
      <c r="T74" s="47">
        <f t="shared" si="12"/>
        <v>0</v>
      </c>
    </row>
    <row r="75" spans="1:20">
      <c r="A75" s="144">
        <v>17</v>
      </c>
      <c r="B75" s="144">
        <v>17</v>
      </c>
      <c r="C75" s="144">
        <v>15</v>
      </c>
      <c r="D75" s="263" t="str">
        <f>VLOOKUP(E75,Master_Item!B:M,12,0)&amp;K75</f>
        <v>โรงงานนวนครRegion 3</v>
      </c>
      <c r="E75" s="74">
        <v>310001995</v>
      </c>
      <c r="F75" s="46" t="s">
        <v>167</v>
      </c>
      <c r="G75" s="46">
        <f>VLOOKUP(E75,Master_Item!B:E,4,0)</f>
        <v>800</v>
      </c>
      <c r="H75" s="46">
        <f>VLOOKUP(E75,Master_Item!B:I,8,0)</f>
        <v>9.6</v>
      </c>
      <c r="I75" s="46">
        <f>VLOOKUP(E75,Master_Item!B:G,6,0)</f>
        <v>70</v>
      </c>
      <c r="J75" s="46" t="s">
        <v>149</v>
      </c>
      <c r="K75" s="46" t="s">
        <v>117</v>
      </c>
      <c r="L75" s="142">
        <f>_xlfn.IFNA(VLOOKUP($E75,'Loading Apr'!$B:$V,$C75,0),0)</f>
        <v>92.142857142857139</v>
      </c>
      <c r="M75" s="145">
        <f t="shared" si="7"/>
        <v>884.57142857142856</v>
      </c>
      <c r="N75" s="145">
        <f t="shared" si="8"/>
        <v>1.3163265306122449</v>
      </c>
      <c r="O75" s="146">
        <f>_xlfn.IFNA(VLOOKUP($E75,'Loading May'!$B:$X,$B75,0),0)</f>
        <v>0</v>
      </c>
      <c r="P75" s="140">
        <f t="shared" si="9"/>
        <v>0</v>
      </c>
      <c r="Q75" s="140">
        <f t="shared" si="10"/>
        <v>0</v>
      </c>
      <c r="R75" s="80">
        <f>VLOOKUP($E75,'Loading Jun'!$B:$X,$A75,0)</f>
        <v>0</v>
      </c>
      <c r="S75" s="47">
        <f t="shared" si="11"/>
        <v>0</v>
      </c>
      <c r="T75" s="47">
        <f t="shared" si="12"/>
        <v>0</v>
      </c>
    </row>
    <row r="76" spans="1:20">
      <c r="A76" s="144">
        <v>18</v>
      </c>
      <c r="B76" s="144">
        <v>18</v>
      </c>
      <c r="C76" s="144">
        <v>16</v>
      </c>
      <c r="D76" s="263" t="str">
        <f>VLOOKUP(E76,Master_Item!B:M,12,0)&amp;K76</f>
        <v>โรงงานนวนครRegion 4</v>
      </c>
      <c r="E76" s="74">
        <v>310001995</v>
      </c>
      <c r="F76" s="46" t="s">
        <v>167</v>
      </c>
      <c r="G76" s="46">
        <f>VLOOKUP(E76,Master_Item!B:E,4,0)</f>
        <v>800</v>
      </c>
      <c r="H76" s="46">
        <f>VLOOKUP(E76,Master_Item!B:I,8,0)</f>
        <v>9.6</v>
      </c>
      <c r="I76" s="46">
        <f>VLOOKUP(E76,Master_Item!B:G,6,0)</f>
        <v>70</v>
      </c>
      <c r="J76" s="46" t="s">
        <v>149</v>
      </c>
      <c r="K76" s="46" t="s">
        <v>118</v>
      </c>
      <c r="L76" s="142">
        <f>_xlfn.IFNA(VLOOKUP($E76,'Loading Apr'!$B:$V,$C76,0),0)</f>
        <v>49.142857142857139</v>
      </c>
      <c r="M76" s="145">
        <f t="shared" si="7"/>
        <v>471.77142857142849</v>
      </c>
      <c r="N76" s="145">
        <f t="shared" si="8"/>
        <v>0.70204081632653059</v>
      </c>
      <c r="O76" s="146">
        <f>_xlfn.IFNA(VLOOKUP($E76,'Loading May'!$B:$X,$B76,0),0)</f>
        <v>0</v>
      </c>
      <c r="P76" s="140">
        <f t="shared" si="9"/>
        <v>0</v>
      </c>
      <c r="Q76" s="140">
        <f t="shared" si="10"/>
        <v>0</v>
      </c>
      <c r="R76" s="80">
        <f>VLOOKUP($E76,'Loading Jun'!$B:$X,$A76,0)</f>
        <v>0</v>
      </c>
      <c r="S76" s="47">
        <f t="shared" si="11"/>
        <v>0</v>
      </c>
      <c r="T76" s="47">
        <f t="shared" si="12"/>
        <v>0</v>
      </c>
    </row>
    <row r="77" spans="1:20">
      <c r="A77" s="144">
        <v>19</v>
      </c>
      <c r="B77" s="144">
        <v>19</v>
      </c>
      <c r="C77" s="144">
        <v>17</v>
      </c>
      <c r="D77" s="263" t="str">
        <f>VLOOKUP(E77,Master_Item!B:M,12,0)&amp;K77</f>
        <v>โรงงานนวนครRegion 5</v>
      </c>
      <c r="E77" s="74">
        <v>310001995</v>
      </c>
      <c r="F77" s="46" t="s">
        <v>167</v>
      </c>
      <c r="G77" s="46">
        <f>VLOOKUP(E77,Master_Item!B:E,4,0)</f>
        <v>800</v>
      </c>
      <c r="H77" s="46">
        <f>VLOOKUP(E77,Master_Item!B:I,8,0)</f>
        <v>9.6</v>
      </c>
      <c r="I77" s="46">
        <f>VLOOKUP(E77,Master_Item!B:G,6,0)</f>
        <v>70</v>
      </c>
      <c r="J77" s="46" t="s">
        <v>150</v>
      </c>
      <c r="K77" s="46" t="s">
        <v>119</v>
      </c>
      <c r="L77" s="142">
        <f>_xlfn.IFNA(VLOOKUP($E77,'Loading Apr'!$B:$V,$C77,0),0)</f>
        <v>0</v>
      </c>
      <c r="M77" s="145">
        <f t="shared" si="7"/>
        <v>0</v>
      </c>
      <c r="N77" s="145">
        <f t="shared" si="8"/>
        <v>0</v>
      </c>
      <c r="O77" s="146">
        <f>_xlfn.IFNA(VLOOKUP($E77,'Loading May'!$B:$X,$B77,0),0)</f>
        <v>0</v>
      </c>
      <c r="P77" s="140">
        <f t="shared" si="9"/>
        <v>0</v>
      </c>
      <c r="Q77" s="140">
        <f t="shared" si="10"/>
        <v>0</v>
      </c>
      <c r="R77" s="80">
        <f>VLOOKUP($E77,'Loading Jun'!$B:$X,$A77,0)</f>
        <v>0</v>
      </c>
      <c r="S77" s="47">
        <f t="shared" si="11"/>
        <v>0</v>
      </c>
      <c r="T77" s="47">
        <f t="shared" si="12"/>
        <v>0</v>
      </c>
    </row>
    <row r="78" spans="1:20">
      <c r="A78" s="144">
        <v>20</v>
      </c>
      <c r="B78" s="144">
        <v>20</v>
      </c>
      <c r="C78" s="144">
        <v>18</v>
      </c>
      <c r="D78" s="263" t="str">
        <f>VLOOKUP(E78,Master_Item!B:M,12,0)&amp;K78</f>
        <v>โรงงานนวนครRegion 6/9</v>
      </c>
      <c r="E78" s="74">
        <v>310001995</v>
      </c>
      <c r="F78" s="46" t="s">
        <v>167</v>
      </c>
      <c r="G78" s="46">
        <f>VLOOKUP(E78,Master_Item!B:E,4,0)</f>
        <v>800</v>
      </c>
      <c r="H78" s="46">
        <f>VLOOKUP(E78,Master_Item!B:I,8,0)</f>
        <v>9.6</v>
      </c>
      <c r="I78" s="46">
        <f>VLOOKUP(E78,Master_Item!B:G,6,0)</f>
        <v>70</v>
      </c>
      <c r="J78" s="46" t="s">
        <v>150</v>
      </c>
      <c r="K78" s="46" t="s">
        <v>127</v>
      </c>
      <c r="L78" s="142">
        <f>_xlfn.IFNA(VLOOKUP($E78,'Loading Apr'!$B:$V,$C78,0),0)</f>
        <v>0</v>
      </c>
      <c r="M78" s="145">
        <f t="shared" si="7"/>
        <v>0</v>
      </c>
      <c r="N78" s="145">
        <f t="shared" si="8"/>
        <v>0</v>
      </c>
      <c r="O78" s="146">
        <f>_xlfn.IFNA(VLOOKUP($E78,'Loading May'!$B:$X,$B78,0),0)</f>
        <v>0</v>
      </c>
      <c r="P78" s="140">
        <f t="shared" si="9"/>
        <v>0</v>
      </c>
      <c r="Q78" s="140">
        <f t="shared" si="10"/>
        <v>0</v>
      </c>
      <c r="R78" s="80">
        <f>VLOOKUP($E78,'Loading Jun'!$B:$X,$A78,0)</f>
        <v>0</v>
      </c>
      <c r="S78" s="47">
        <f t="shared" si="11"/>
        <v>0</v>
      </c>
      <c r="T78" s="47">
        <f t="shared" si="12"/>
        <v>0</v>
      </c>
    </row>
    <row r="79" spans="1:20">
      <c r="A79" s="144">
        <v>21</v>
      </c>
      <c r="B79" s="144">
        <v>21</v>
      </c>
      <c r="C79" s="144">
        <v>19</v>
      </c>
      <c r="D79" s="263" t="str">
        <f>VLOOKUP(E79,Master_Item!B:M,12,0)&amp;K79</f>
        <v>โรงงานนวนครRegion 6/14</v>
      </c>
      <c r="E79" s="74">
        <v>310001995</v>
      </c>
      <c r="F79" s="46" t="s">
        <v>167</v>
      </c>
      <c r="G79" s="46">
        <f>VLOOKUP(E79,Master_Item!B:E,4,0)</f>
        <v>800</v>
      </c>
      <c r="H79" s="46">
        <f>VLOOKUP(E79,Master_Item!B:I,8,0)</f>
        <v>9.6</v>
      </c>
      <c r="I79" s="46">
        <f>VLOOKUP(E79,Master_Item!B:G,6,0)</f>
        <v>70</v>
      </c>
      <c r="J79" s="46" t="s">
        <v>148</v>
      </c>
      <c r="K79" s="46" t="s">
        <v>128</v>
      </c>
      <c r="L79" s="142">
        <f>_xlfn.IFNA(VLOOKUP($E79,'Loading Apr'!$B:$V,$C79,0),0)</f>
        <v>0</v>
      </c>
      <c r="M79" s="145">
        <f t="shared" si="7"/>
        <v>0</v>
      </c>
      <c r="N79" s="145">
        <f t="shared" si="8"/>
        <v>0</v>
      </c>
      <c r="O79" s="146">
        <f>_xlfn.IFNA(VLOOKUP($E79,'Loading May'!$B:$X,$B79,0),0)</f>
        <v>0</v>
      </c>
      <c r="P79" s="140">
        <f t="shared" si="9"/>
        <v>0</v>
      </c>
      <c r="Q79" s="140">
        <f t="shared" si="10"/>
        <v>0</v>
      </c>
      <c r="R79" s="80">
        <f>VLOOKUP($E79,'Loading Jun'!$B:$X,$A79,0)</f>
        <v>0</v>
      </c>
      <c r="S79" s="47">
        <f t="shared" si="11"/>
        <v>0</v>
      </c>
      <c r="T79" s="47">
        <f t="shared" si="12"/>
        <v>0</v>
      </c>
    </row>
    <row r="80" spans="1:20">
      <c r="A80" s="144">
        <v>22</v>
      </c>
      <c r="B80" s="144">
        <v>22</v>
      </c>
      <c r="C80" s="144">
        <v>20</v>
      </c>
      <c r="D80" s="263" t="str">
        <f>VLOOKUP(E80,Master_Item!B:M,12,0)&amp;K80</f>
        <v>โรงงานนวนครRegion 7</v>
      </c>
      <c r="E80" s="74">
        <v>310001995</v>
      </c>
      <c r="F80" s="46" t="s">
        <v>167</v>
      </c>
      <c r="G80" s="46">
        <f>VLOOKUP(E80,Master_Item!B:E,4,0)</f>
        <v>800</v>
      </c>
      <c r="H80" s="46">
        <f>VLOOKUP(E80,Master_Item!B:I,8,0)</f>
        <v>9.6</v>
      </c>
      <c r="I80" s="46">
        <f>VLOOKUP(E80,Master_Item!B:G,6,0)</f>
        <v>70</v>
      </c>
      <c r="J80" s="46" t="s">
        <v>148</v>
      </c>
      <c r="K80" s="46" t="s">
        <v>121</v>
      </c>
      <c r="L80" s="142">
        <f>_xlfn.IFNA(VLOOKUP($E80,'Loading Apr'!$B:$V,$C80,0),0)</f>
        <v>0</v>
      </c>
      <c r="M80" s="145">
        <f t="shared" si="7"/>
        <v>0</v>
      </c>
      <c r="N80" s="145">
        <f t="shared" si="8"/>
        <v>0</v>
      </c>
      <c r="O80" s="146">
        <f>_xlfn.IFNA(VLOOKUP($E80,'Loading May'!$B:$X,$B80,0),0)</f>
        <v>0</v>
      </c>
      <c r="P80" s="140">
        <f t="shared" si="9"/>
        <v>0</v>
      </c>
      <c r="Q80" s="140">
        <f t="shared" si="10"/>
        <v>0</v>
      </c>
      <c r="R80" s="80">
        <f>VLOOKUP($E80,'Loading Jun'!$B:$X,$A80,0)</f>
        <v>0</v>
      </c>
      <c r="S80" s="47">
        <f t="shared" si="11"/>
        <v>0</v>
      </c>
      <c r="T80" s="47">
        <f t="shared" si="12"/>
        <v>0</v>
      </c>
    </row>
    <row r="81" spans="1:20">
      <c r="A81" s="144">
        <v>23</v>
      </c>
      <c r="B81" s="144">
        <v>23</v>
      </c>
      <c r="C81" s="144">
        <v>21</v>
      </c>
      <c r="D81" s="263" t="str">
        <f>VLOOKUP(E81,Master_Item!B:M,12,0)&amp;K81</f>
        <v>โรงงานนวนครRegion 8</v>
      </c>
      <c r="E81" s="74">
        <v>310001995</v>
      </c>
      <c r="F81" s="46" t="s">
        <v>167</v>
      </c>
      <c r="G81" s="46">
        <f>VLOOKUP(E81,Master_Item!B:E,4,0)</f>
        <v>800</v>
      </c>
      <c r="H81" s="46">
        <f>VLOOKUP(E81,Master_Item!B:I,8,0)</f>
        <v>9.6</v>
      </c>
      <c r="I81" s="46">
        <f>VLOOKUP(E81,Master_Item!B:G,6,0)</f>
        <v>70</v>
      </c>
      <c r="J81" s="46" t="s">
        <v>151</v>
      </c>
      <c r="K81" s="46" t="s">
        <v>122</v>
      </c>
      <c r="L81" s="142">
        <f>_xlfn.IFNA(VLOOKUP($E81,'Loading Apr'!$B:$V,$C81,0),0)</f>
        <v>460.71428571428567</v>
      </c>
      <c r="M81" s="145">
        <f t="shared" si="7"/>
        <v>4422.8571428571422</v>
      </c>
      <c r="N81" s="145">
        <f t="shared" si="8"/>
        <v>6.5816326530612237</v>
      </c>
      <c r="O81" s="146">
        <f>_xlfn.IFNA(VLOOKUP($E81,'Loading May'!$B:$X,$B81,0),0)</f>
        <v>0</v>
      </c>
      <c r="P81" s="140">
        <f t="shared" si="9"/>
        <v>0</v>
      </c>
      <c r="Q81" s="140">
        <f t="shared" si="10"/>
        <v>0</v>
      </c>
      <c r="R81" s="80">
        <f>VLOOKUP($E81,'Loading Jun'!$B:$X,$A81,0)</f>
        <v>0</v>
      </c>
      <c r="S81" s="47">
        <f t="shared" si="11"/>
        <v>0</v>
      </c>
      <c r="T81" s="47">
        <f t="shared" si="12"/>
        <v>0</v>
      </c>
    </row>
    <row r="82" spans="1:20">
      <c r="A82" s="144">
        <v>9</v>
      </c>
      <c r="B82" s="144">
        <v>9</v>
      </c>
      <c r="C82" s="144">
        <v>11</v>
      </c>
      <c r="D82" s="263" t="str">
        <f>VLOOKUP(E82,Master_Item!B:M,12,0)&amp;K82</f>
        <v>โรงงานนวนครMT</v>
      </c>
      <c r="E82" s="74">
        <v>310001995</v>
      </c>
      <c r="F82" s="46" t="s">
        <v>167</v>
      </c>
      <c r="G82" s="46">
        <f>VLOOKUP(E82,Master_Item!B:E,4,0)</f>
        <v>800</v>
      </c>
      <c r="H82" s="46">
        <f>VLOOKUP(E82,Master_Item!B:I,8,0)</f>
        <v>9.6</v>
      </c>
      <c r="I82" s="46">
        <f>VLOOKUP(E82,Master_Item!B:G,6,0)</f>
        <v>70</v>
      </c>
      <c r="J82" s="46" t="s">
        <v>123</v>
      </c>
      <c r="K82" s="46" t="s">
        <v>123</v>
      </c>
      <c r="L82" s="142">
        <f>_xlfn.IFNA(VLOOKUP($E82,'Loading Apr'!$B:$V,$C82,0),0)</f>
        <v>59894.762514228336</v>
      </c>
      <c r="M82" s="145">
        <f t="shared" si="7"/>
        <v>574989.72013659205</v>
      </c>
      <c r="N82" s="145">
        <f t="shared" si="8"/>
        <v>855.63946448897627</v>
      </c>
      <c r="O82" s="146">
        <f>_xlfn.IFNA(VLOOKUP($E82,'Loading May'!$B:$X,$B82,0),0)</f>
        <v>54489.566948149528</v>
      </c>
      <c r="P82" s="140">
        <f t="shared" si="9"/>
        <v>523099.84270223544</v>
      </c>
      <c r="Q82" s="140">
        <f t="shared" si="10"/>
        <v>778.4223849735647</v>
      </c>
      <c r="R82" s="80">
        <f>VLOOKUP($E82,'Loading Jun'!$B:$X,$A82,0)</f>
        <v>50060.416468850148</v>
      </c>
      <c r="S82" s="47">
        <f t="shared" si="11"/>
        <v>480579.99810096138</v>
      </c>
      <c r="T82" s="47">
        <f t="shared" si="12"/>
        <v>715.1488066978593</v>
      </c>
    </row>
    <row r="83" spans="1:20">
      <c r="A83" s="144">
        <v>15</v>
      </c>
      <c r="B83" s="144">
        <v>15</v>
      </c>
      <c r="C83" s="144">
        <v>13</v>
      </c>
      <c r="D83" s="263" t="str">
        <f>VLOOKUP(E83,Master_Item!B:M,12,0)&amp;K83</f>
        <v>โรงงานนวนครRegion 1</v>
      </c>
      <c r="E83" s="74">
        <v>310001996</v>
      </c>
      <c r="F83" s="46" t="s">
        <v>168</v>
      </c>
      <c r="G83" s="46">
        <f>VLOOKUP(E83,Master_Item!B:E,4,0)</f>
        <v>800</v>
      </c>
      <c r="H83" s="46">
        <f>VLOOKUP(E83,Master_Item!B:I,8,0)</f>
        <v>9.6</v>
      </c>
      <c r="I83" s="46">
        <f>VLOOKUP(E83,Master_Item!B:G,6,0)</f>
        <v>70</v>
      </c>
      <c r="J83" s="46" t="s">
        <v>148</v>
      </c>
      <c r="K83" s="46" t="s">
        <v>115</v>
      </c>
      <c r="L83" s="142">
        <f>_xlfn.IFNA(VLOOKUP($E83,'Loading Apr'!$B:$V,$C83,0),0)</f>
        <v>0</v>
      </c>
      <c r="M83" s="145">
        <f t="shared" si="7"/>
        <v>0</v>
      </c>
      <c r="N83" s="145">
        <f t="shared" si="8"/>
        <v>0</v>
      </c>
      <c r="O83" s="146">
        <f>_xlfn.IFNA(VLOOKUP($E83,'Loading May'!$B:$X,$B83,0),0)</f>
        <v>0</v>
      </c>
      <c r="P83" s="140">
        <f t="shared" si="9"/>
        <v>0</v>
      </c>
      <c r="Q83" s="140">
        <f t="shared" si="10"/>
        <v>0</v>
      </c>
      <c r="R83" s="80">
        <f>VLOOKUP($E83,'Loading Jun'!$B:$X,$A83,0)</f>
        <v>0</v>
      </c>
      <c r="S83" s="47">
        <f t="shared" si="11"/>
        <v>0</v>
      </c>
      <c r="T83" s="47">
        <f t="shared" si="12"/>
        <v>0</v>
      </c>
    </row>
    <row r="84" spans="1:20">
      <c r="A84" s="144">
        <v>16</v>
      </c>
      <c r="B84" s="144">
        <v>16</v>
      </c>
      <c r="C84" s="144">
        <v>14</v>
      </c>
      <c r="D84" s="263" t="str">
        <f>VLOOKUP(E84,Master_Item!B:M,12,0)&amp;K84</f>
        <v>โรงงานนวนครRegion 2</v>
      </c>
      <c r="E84" s="74">
        <v>310001996</v>
      </c>
      <c r="F84" s="46" t="s">
        <v>168</v>
      </c>
      <c r="G84" s="46">
        <f>VLOOKUP(E84,Master_Item!B:E,4,0)</f>
        <v>800</v>
      </c>
      <c r="H84" s="46">
        <f>VLOOKUP(E84,Master_Item!B:I,8,0)</f>
        <v>9.6</v>
      </c>
      <c r="I84" s="46">
        <f>VLOOKUP(E84,Master_Item!B:G,6,0)</f>
        <v>70</v>
      </c>
      <c r="J84" s="46" t="s">
        <v>148</v>
      </c>
      <c r="K84" s="46" t="s">
        <v>116</v>
      </c>
      <c r="L84" s="142">
        <f>_xlfn.IFNA(VLOOKUP($E84,'Loading Apr'!$B:$V,$C84,0),0)</f>
        <v>0</v>
      </c>
      <c r="M84" s="145">
        <f t="shared" si="7"/>
        <v>0</v>
      </c>
      <c r="N84" s="145">
        <f t="shared" si="8"/>
        <v>0</v>
      </c>
      <c r="O84" s="146">
        <f>_xlfn.IFNA(VLOOKUP($E84,'Loading May'!$B:$X,$B84,0),0)</f>
        <v>0</v>
      </c>
      <c r="P84" s="140">
        <f t="shared" si="9"/>
        <v>0</v>
      </c>
      <c r="Q84" s="140">
        <f t="shared" si="10"/>
        <v>0</v>
      </c>
      <c r="R84" s="80">
        <f>VLOOKUP($E84,'Loading Jun'!$B:$X,$A84,0)</f>
        <v>0</v>
      </c>
      <c r="S84" s="47">
        <f t="shared" si="11"/>
        <v>0</v>
      </c>
      <c r="T84" s="47">
        <f t="shared" si="12"/>
        <v>0</v>
      </c>
    </row>
    <row r="85" spans="1:20">
      <c r="A85" s="144">
        <v>17</v>
      </c>
      <c r="B85" s="144">
        <v>17</v>
      </c>
      <c r="C85" s="144">
        <v>15</v>
      </c>
      <c r="D85" s="263" t="str">
        <f>VLOOKUP(E85,Master_Item!B:M,12,0)&amp;K85</f>
        <v>โรงงานนวนครRegion 3</v>
      </c>
      <c r="E85" s="74">
        <v>310001996</v>
      </c>
      <c r="F85" s="46" t="s">
        <v>168</v>
      </c>
      <c r="G85" s="46">
        <f>VLOOKUP(E85,Master_Item!B:E,4,0)</f>
        <v>800</v>
      </c>
      <c r="H85" s="46">
        <f>VLOOKUP(E85,Master_Item!B:I,8,0)</f>
        <v>9.6</v>
      </c>
      <c r="I85" s="46">
        <f>VLOOKUP(E85,Master_Item!B:G,6,0)</f>
        <v>70</v>
      </c>
      <c r="J85" s="46" t="s">
        <v>149</v>
      </c>
      <c r="K85" s="46" t="s">
        <v>117</v>
      </c>
      <c r="L85" s="142">
        <f>_xlfn.IFNA(VLOOKUP($E85,'Loading Apr'!$B:$V,$C85,0),0)</f>
        <v>0</v>
      </c>
      <c r="M85" s="145">
        <f t="shared" si="7"/>
        <v>0</v>
      </c>
      <c r="N85" s="145">
        <f t="shared" si="8"/>
        <v>0</v>
      </c>
      <c r="O85" s="146">
        <f>_xlfn.IFNA(VLOOKUP($E85,'Loading May'!$B:$X,$B85,0),0)</f>
        <v>0</v>
      </c>
      <c r="P85" s="140">
        <f t="shared" si="9"/>
        <v>0</v>
      </c>
      <c r="Q85" s="140">
        <f t="shared" si="10"/>
        <v>0</v>
      </c>
      <c r="R85" s="80">
        <f>VLOOKUP($E85,'Loading Jun'!$B:$X,$A85,0)</f>
        <v>0</v>
      </c>
      <c r="S85" s="47">
        <f t="shared" si="11"/>
        <v>0</v>
      </c>
      <c r="T85" s="47">
        <f t="shared" si="12"/>
        <v>0</v>
      </c>
    </row>
    <row r="86" spans="1:20">
      <c r="A86" s="144">
        <v>18</v>
      </c>
      <c r="B86" s="144">
        <v>18</v>
      </c>
      <c r="C86" s="144">
        <v>16</v>
      </c>
      <c r="D86" s="263" t="str">
        <f>VLOOKUP(E86,Master_Item!B:M,12,0)&amp;K86</f>
        <v>โรงงานนวนครRegion 4</v>
      </c>
      <c r="E86" s="74">
        <v>310001996</v>
      </c>
      <c r="F86" s="46" t="s">
        <v>168</v>
      </c>
      <c r="G86" s="46">
        <f>VLOOKUP(E86,Master_Item!B:E,4,0)</f>
        <v>800</v>
      </c>
      <c r="H86" s="46">
        <f>VLOOKUP(E86,Master_Item!B:I,8,0)</f>
        <v>9.6</v>
      </c>
      <c r="I86" s="46">
        <f>VLOOKUP(E86,Master_Item!B:G,6,0)</f>
        <v>70</v>
      </c>
      <c r="J86" s="46" t="s">
        <v>149</v>
      </c>
      <c r="K86" s="46" t="s">
        <v>118</v>
      </c>
      <c r="L86" s="142">
        <f>_xlfn.IFNA(VLOOKUP($E86,'Loading Apr'!$B:$V,$C86,0),0)</f>
        <v>0</v>
      </c>
      <c r="M86" s="145">
        <f t="shared" si="7"/>
        <v>0</v>
      </c>
      <c r="N86" s="145">
        <f t="shared" si="8"/>
        <v>0</v>
      </c>
      <c r="O86" s="146">
        <f>_xlfn.IFNA(VLOOKUP($E86,'Loading May'!$B:$X,$B86,0),0)</f>
        <v>0</v>
      </c>
      <c r="P86" s="140">
        <f t="shared" si="9"/>
        <v>0</v>
      </c>
      <c r="Q86" s="140">
        <f t="shared" si="10"/>
        <v>0</v>
      </c>
      <c r="R86" s="80">
        <f>VLOOKUP($E86,'Loading Jun'!$B:$X,$A86,0)</f>
        <v>0</v>
      </c>
      <c r="S86" s="47">
        <f t="shared" si="11"/>
        <v>0</v>
      </c>
      <c r="T86" s="47">
        <f t="shared" si="12"/>
        <v>0</v>
      </c>
    </row>
    <row r="87" spans="1:20">
      <c r="A87" s="144">
        <v>19</v>
      </c>
      <c r="B87" s="144">
        <v>19</v>
      </c>
      <c r="C87" s="144">
        <v>17</v>
      </c>
      <c r="D87" s="263" t="str">
        <f>VLOOKUP(E87,Master_Item!B:M,12,0)&amp;K87</f>
        <v>โรงงานนวนครRegion 5</v>
      </c>
      <c r="E87" s="74">
        <v>310001996</v>
      </c>
      <c r="F87" s="46" t="s">
        <v>168</v>
      </c>
      <c r="G87" s="46">
        <f>VLOOKUP(E87,Master_Item!B:E,4,0)</f>
        <v>800</v>
      </c>
      <c r="H87" s="46">
        <f>VLOOKUP(E87,Master_Item!B:I,8,0)</f>
        <v>9.6</v>
      </c>
      <c r="I87" s="46">
        <f>VLOOKUP(E87,Master_Item!B:G,6,0)</f>
        <v>70</v>
      </c>
      <c r="J87" s="46" t="s">
        <v>150</v>
      </c>
      <c r="K87" s="46" t="s">
        <v>119</v>
      </c>
      <c r="L87" s="142">
        <f>_xlfn.IFNA(VLOOKUP($E87,'Loading Apr'!$B:$V,$C87,0),0)</f>
        <v>0</v>
      </c>
      <c r="M87" s="145">
        <f t="shared" si="7"/>
        <v>0</v>
      </c>
      <c r="N87" s="145">
        <f t="shared" si="8"/>
        <v>0</v>
      </c>
      <c r="O87" s="146">
        <f>_xlfn.IFNA(VLOOKUP($E87,'Loading May'!$B:$X,$B87,0),0)</f>
        <v>0</v>
      </c>
      <c r="P87" s="140">
        <f t="shared" si="9"/>
        <v>0</v>
      </c>
      <c r="Q87" s="140">
        <f t="shared" si="10"/>
        <v>0</v>
      </c>
      <c r="R87" s="80">
        <f>VLOOKUP($E87,'Loading Jun'!$B:$X,$A87,0)</f>
        <v>0</v>
      </c>
      <c r="S87" s="47">
        <f t="shared" si="11"/>
        <v>0</v>
      </c>
      <c r="T87" s="47">
        <f t="shared" si="12"/>
        <v>0</v>
      </c>
    </row>
    <row r="88" spans="1:20">
      <c r="A88" s="144">
        <v>20</v>
      </c>
      <c r="B88" s="144">
        <v>20</v>
      </c>
      <c r="C88" s="144">
        <v>18</v>
      </c>
      <c r="D88" s="263" t="str">
        <f>VLOOKUP(E88,Master_Item!B:M,12,0)&amp;K88</f>
        <v>โรงงานนวนครRegion 6/9</v>
      </c>
      <c r="E88" s="74">
        <v>310001996</v>
      </c>
      <c r="F88" s="46" t="s">
        <v>168</v>
      </c>
      <c r="G88" s="46">
        <f>VLOOKUP(E88,Master_Item!B:E,4,0)</f>
        <v>800</v>
      </c>
      <c r="H88" s="46">
        <f>VLOOKUP(E88,Master_Item!B:I,8,0)</f>
        <v>9.6</v>
      </c>
      <c r="I88" s="46">
        <f>VLOOKUP(E88,Master_Item!B:G,6,0)</f>
        <v>70</v>
      </c>
      <c r="J88" s="46" t="s">
        <v>150</v>
      </c>
      <c r="K88" s="46" t="s">
        <v>127</v>
      </c>
      <c r="L88" s="142">
        <f>_xlfn.IFNA(VLOOKUP($E88,'Loading Apr'!$B:$V,$C88,0),0)</f>
        <v>0</v>
      </c>
      <c r="M88" s="145">
        <f t="shared" si="7"/>
        <v>0</v>
      </c>
      <c r="N88" s="145">
        <f t="shared" si="8"/>
        <v>0</v>
      </c>
      <c r="O88" s="146">
        <f>_xlfn.IFNA(VLOOKUP($E88,'Loading May'!$B:$X,$B88,0),0)</f>
        <v>0</v>
      </c>
      <c r="P88" s="140">
        <f t="shared" si="9"/>
        <v>0</v>
      </c>
      <c r="Q88" s="140">
        <f t="shared" si="10"/>
        <v>0</v>
      </c>
      <c r="R88" s="80">
        <f>VLOOKUP($E88,'Loading Jun'!$B:$X,$A88,0)</f>
        <v>0</v>
      </c>
      <c r="S88" s="47">
        <f t="shared" si="11"/>
        <v>0</v>
      </c>
      <c r="T88" s="47">
        <f t="shared" si="12"/>
        <v>0</v>
      </c>
    </row>
    <row r="89" spans="1:20">
      <c r="A89" s="144">
        <v>21</v>
      </c>
      <c r="B89" s="144">
        <v>21</v>
      </c>
      <c r="C89" s="144">
        <v>19</v>
      </c>
      <c r="D89" s="263" t="str">
        <f>VLOOKUP(E89,Master_Item!B:M,12,0)&amp;K89</f>
        <v>โรงงานนวนครRegion 6/14</v>
      </c>
      <c r="E89" s="74">
        <v>310001996</v>
      </c>
      <c r="F89" s="46" t="s">
        <v>168</v>
      </c>
      <c r="G89" s="46">
        <f>VLOOKUP(E89,Master_Item!B:E,4,0)</f>
        <v>800</v>
      </c>
      <c r="H89" s="46">
        <f>VLOOKUP(E89,Master_Item!B:I,8,0)</f>
        <v>9.6</v>
      </c>
      <c r="I89" s="46">
        <f>VLOOKUP(E89,Master_Item!B:G,6,0)</f>
        <v>70</v>
      </c>
      <c r="J89" s="46" t="s">
        <v>148</v>
      </c>
      <c r="K89" s="46" t="s">
        <v>128</v>
      </c>
      <c r="L89" s="142">
        <f>_xlfn.IFNA(VLOOKUP($E89,'Loading Apr'!$B:$V,$C89,0),0)</f>
        <v>0</v>
      </c>
      <c r="M89" s="145">
        <f t="shared" si="7"/>
        <v>0</v>
      </c>
      <c r="N89" s="145">
        <f t="shared" si="8"/>
        <v>0</v>
      </c>
      <c r="O89" s="146">
        <f>_xlfn.IFNA(VLOOKUP($E89,'Loading May'!$B:$X,$B89,0),0)</f>
        <v>0</v>
      </c>
      <c r="P89" s="140">
        <f t="shared" si="9"/>
        <v>0</v>
      </c>
      <c r="Q89" s="140">
        <f t="shared" si="10"/>
        <v>0</v>
      </c>
      <c r="R89" s="80">
        <f>VLOOKUP($E89,'Loading Jun'!$B:$X,$A89,0)</f>
        <v>0</v>
      </c>
      <c r="S89" s="47">
        <f t="shared" si="11"/>
        <v>0</v>
      </c>
      <c r="T89" s="47">
        <f t="shared" si="12"/>
        <v>0</v>
      </c>
    </row>
    <row r="90" spans="1:20">
      <c r="A90" s="144">
        <v>22</v>
      </c>
      <c r="B90" s="144">
        <v>22</v>
      </c>
      <c r="C90" s="144">
        <v>20</v>
      </c>
      <c r="D90" s="263" t="str">
        <f>VLOOKUP(E90,Master_Item!B:M,12,0)&amp;K90</f>
        <v>โรงงานนวนครRegion 7</v>
      </c>
      <c r="E90" s="74">
        <v>310001996</v>
      </c>
      <c r="F90" s="46" t="s">
        <v>168</v>
      </c>
      <c r="G90" s="46">
        <f>VLOOKUP(E90,Master_Item!B:E,4,0)</f>
        <v>800</v>
      </c>
      <c r="H90" s="46">
        <f>VLOOKUP(E90,Master_Item!B:I,8,0)</f>
        <v>9.6</v>
      </c>
      <c r="I90" s="46">
        <f>VLOOKUP(E90,Master_Item!B:G,6,0)</f>
        <v>70</v>
      </c>
      <c r="J90" s="46" t="s">
        <v>148</v>
      </c>
      <c r="K90" s="46" t="s">
        <v>121</v>
      </c>
      <c r="L90" s="142">
        <f>_xlfn.IFNA(VLOOKUP($E90,'Loading Apr'!$B:$V,$C90,0),0)</f>
        <v>0</v>
      </c>
      <c r="M90" s="145">
        <f t="shared" si="7"/>
        <v>0</v>
      </c>
      <c r="N90" s="145">
        <f t="shared" si="8"/>
        <v>0</v>
      </c>
      <c r="O90" s="146">
        <f>_xlfn.IFNA(VLOOKUP($E90,'Loading May'!$B:$X,$B90,0),0)</f>
        <v>0</v>
      </c>
      <c r="P90" s="140">
        <f t="shared" si="9"/>
        <v>0</v>
      </c>
      <c r="Q90" s="140">
        <f t="shared" si="10"/>
        <v>0</v>
      </c>
      <c r="R90" s="80">
        <f>VLOOKUP($E90,'Loading Jun'!$B:$X,$A90,0)</f>
        <v>0</v>
      </c>
      <c r="S90" s="47">
        <f t="shared" si="11"/>
        <v>0</v>
      </c>
      <c r="T90" s="47">
        <f t="shared" si="12"/>
        <v>0</v>
      </c>
    </row>
    <row r="91" spans="1:20">
      <c r="A91" s="144">
        <v>23</v>
      </c>
      <c r="B91" s="144">
        <v>23</v>
      </c>
      <c r="C91" s="144">
        <v>21</v>
      </c>
      <c r="D91" s="263" t="str">
        <f>VLOOKUP(E91,Master_Item!B:M,12,0)&amp;K91</f>
        <v>โรงงานนวนครRegion 8</v>
      </c>
      <c r="E91" s="74">
        <v>310001996</v>
      </c>
      <c r="F91" s="46" t="s">
        <v>168</v>
      </c>
      <c r="G91" s="46">
        <f>VLOOKUP(E91,Master_Item!B:E,4,0)</f>
        <v>800</v>
      </c>
      <c r="H91" s="46">
        <f>VLOOKUP(E91,Master_Item!B:I,8,0)</f>
        <v>9.6</v>
      </c>
      <c r="I91" s="46">
        <f>VLOOKUP(E91,Master_Item!B:G,6,0)</f>
        <v>70</v>
      </c>
      <c r="J91" s="46" t="s">
        <v>151</v>
      </c>
      <c r="K91" s="46" t="s">
        <v>122</v>
      </c>
      <c r="L91" s="142">
        <f>_xlfn.IFNA(VLOOKUP($E91,'Loading Apr'!$B:$V,$C91,0),0)</f>
        <v>0</v>
      </c>
      <c r="M91" s="145">
        <f t="shared" si="7"/>
        <v>0</v>
      </c>
      <c r="N91" s="145">
        <f t="shared" si="8"/>
        <v>0</v>
      </c>
      <c r="O91" s="146">
        <f>_xlfn.IFNA(VLOOKUP($E91,'Loading May'!$B:$X,$B91,0),0)</f>
        <v>0</v>
      </c>
      <c r="P91" s="140">
        <f t="shared" si="9"/>
        <v>0</v>
      </c>
      <c r="Q91" s="140">
        <f t="shared" si="10"/>
        <v>0</v>
      </c>
      <c r="R91" s="80">
        <f>VLOOKUP($E91,'Loading Jun'!$B:$X,$A91,0)</f>
        <v>0</v>
      </c>
      <c r="S91" s="47">
        <f t="shared" si="11"/>
        <v>0</v>
      </c>
      <c r="T91" s="47">
        <f t="shared" si="12"/>
        <v>0</v>
      </c>
    </row>
    <row r="92" spans="1:20">
      <c r="A92" s="144">
        <v>9</v>
      </c>
      <c r="B92" s="144">
        <v>9</v>
      </c>
      <c r="C92" s="144">
        <v>11</v>
      </c>
      <c r="D92" s="263" t="str">
        <f>VLOOKUP(E92,Master_Item!B:M,12,0)&amp;K92</f>
        <v>โรงงานนวนครMT</v>
      </c>
      <c r="E92" s="74">
        <v>310001996</v>
      </c>
      <c r="F92" s="46" t="s">
        <v>168</v>
      </c>
      <c r="G92" s="46">
        <f>VLOOKUP(E92,Master_Item!B:E,4,0)</f>
        <v>800</v>
      </c>
      <c r="H92" s="46">
        <f>VLOOKUP(E92,Master_Item!B:I,8,0)</f>
        <v>9.6</v>
      </c>
      <c r="I92" s="46">
        <f>VLOOKUP(E92,Master_Item!B:G,6,0)</f>
        <v>70</v>
      </c>
      <c r="J92" s="46" t="s">
        <v>123</v>
      </c>
      <c r="K92" s="46" t="s">
        <v>123</v>
      </c>
      <c r="L92" s="142">
        <f>_xlfn.IFNA(VLOOKUP($E92,'Loading Apr'!$B:$V,$C92,0),0)</f>
        <v>0</v>
      </c>
      <c r="M92" s="145">
        <f t="shared" si="7"/>
        <v>0</v>
      </c>
      <c r="N92" s="145">
        <f t="shared" si="8"/>
        <v>0</v>
      </c>
      <c r="O92" s="146">
        <f>_xlfn.IFNA(VLOOKUP($E92,'Loading May'!$B:$X,$B92,0),0)</f>
        <v>0</v>
      </c>
      <c r="P92" s="140">
        <f t="shared" si="9"/>
        <v>0</v>
      </c>
      <c r="Q92" s="140">
        <f t="shared" si="10"/>
        <v>0</v>
      </c>
      <c r="R92" s="80">
        <f>VLOOKUP($E92,'Loading Jun'!$B:$X,$A92,0)</f>
        <v>0</v>
      </c>
      <c r="S92" s="47">
        <f t="shared" si="11"/>
        <v>0</v>
      </c>
      <c r="T92" s="47">
        <f t="shared" si="12"/>
        <v>0</v>
      </c>
    </row>
    <row r="93" spans="1:20">
      <c r="A93" s="144">
        <v>15</v>
      </c>
      <c r="B93" s="144">
        <v>15</v>
      </c>
      <c r="C93" s="144">
        <v>13</v>
      </c>
      <c r="D93" s="263" t="str">
        <f>VLOOKUP(E93,Master_Item!B:M,12,0)&amp;K93</f>
        <v>โรงงานนวนครRegion 1</v>
      </c>
      <c r="E93" s="74">
        <v>310001998</v>
      </c>
      <c r="F93" s="46" t="s">
        <v>169</v>
      </c>
      <c r="G93" s="46">
        <f>VLOOKUP(E93,Master_Item!B:E,4,0)</f>
        <v>380</v>
      </c>
      <c r="H93" s="46">
        <f>VLOOKUP(E93,Master_Item!B:I,8,0)</f>
        <v>9.1199999999999992</v>
      </c>
      <c r="I93" s="46">
        <f>VLOOKUP(E93,Master_Item!B:G,6,0)</f>
        <v>72</v>
      </c>
      <c r="J93" s="46" t="s">
        <v>148</v>
      </c>
      <c r="K93" s="46" t="s">
        <v>115</v>
      </c>
      <c r="L93" s="142">
        <f>_xlfn.IFNA(VLOOKUP($E93,'Loading Apr'!$B:$V,$C93,0),0)</f>
        <v>0</v>
      </c>
      <c r="M93" s="145">
        <f t="shared" si="7"/>
        <v>0</v>
      </c>
      <c r="N93" s="145">
        <f t="shared" si="8"/>
        <v>0</v>
      </c>
      <c r="O93" s="146">
        <f>_xlfn.IFNA(VLOOKUP($E93,'Loading May'!$B:$X,$B93,0),0)</f>
        <v>0</v>
      </c>
      <c r="P93" s="140">
        <f t="shared" si="9"/>
        <v>0</v>
      </c>
      <c r="Q93" s="140">
        <f t="shared" si="10"/>
        <v>0</v>
      </c>
      <c r="R93" s="80">
        <f>VLOOKUP($E93,'Loading Jun'!$B:$X,$A93,0)</f>
        <v>0</v>
      </c>
      <c r="S93" s="47">
        <f t="shared" si="11"/>
        <v>0</v>
      </c>
      <c r="T93" s="47">
        <f t="shared" si="12"/>
        <v>0</v>
      </c>
    </row>
    <row r="94" spans="1:20">
      <c r="A94" s="144">
        <v>16</v>
      </c>
      <c r="B94" s="144">
        <v>16</v>
      </c>
      <c r="C94" s="144">
        <v>14</v>
      </c>
      <c r="D94" s="263" t="str">
        <f>VLOOKUP(E94,Master_Item!B:M,12,0)&amp;K94</f>
        <v>โรงงานนวนครRegion 2</v>
      </c>
      <c r="E94" s="74">
        <v>310001998</v>
      </c>
      <c r="F94" s="46" t="s">
        <v>169</v>
      </c>
      <c r="G94" s="46">
        <f>VLOOKUP(E94,Master_Item!B:E,4,0)</f>
        <v>380</v>
      </c>
      <c r="H94" s="46">
        <f>VLOOKUP(E94,Master_Item!B:I,8,0)</f>
        <v>9.1199999999999992</v>
      </c>
      <c r="I94" s="46">
        <f>VLOOKUP(E94,Master_Item!B:G,6,0)</f>
        <v>72</v>
      </c>
      <c r="J94" s="46" t="s">
        <v>148</v>
      </c>
      <c r="K94" s="46" t="s">
        <v>116</v>
      </c>
      <c r="L94" s="142">
        <f>_xlfn.IFNA(VLOOKUP($E94,'Loading Apr'!$B:$V,$C94,0),0)</f>
        <v>0</v>
      </c>
      <c r="M94" s="145">
        <f t="shared" si="7"/>
        <v>0</v>
      </c>
      <c r="N94" s="145">
        <f t="shared" si="8"/>
        <v>0</v>
      </c>
      <c r="O94" s="146">
        <f>_xlfn.IFNA(VLOOKUP($E94,'Loading May'!$B:$X,$B94,0),0)</f>
        <v>0</v>
      </c>
      <c r="P94" s="140">
        <f t="shared" si="9"/>
        <v>0</v>
      </c>
      <c r="Q94" s="140">
        <f t="shared" si="10"/>
        <v>0</v>
      </c>
      <c r="R94" s="80">
        <f>VLOOKUP($E94,'Loading Jun'!$B:$X,$A94,0)</f>
        <v>0</v>
      </c>
      <c r="S94" s="47">
        <f t="shared" si="11"/>
        <v>0</v>
      </c>
      <c r="T94" s="47">
        <f t="shared" si="12"/>
        <v>0</v>
      </c>
    </row>
    <row r="95" spans="1:20">
      <c r="A95" s="144">
        <v>17</v>
      </c>
      <c r="B95" s="144">
        <v>17</v>
      </c>
      <c r="C95" s="144">
        <v>15</v>
      </c>
      <c r="D95" s="263" t="str">
        <f>VLOOKUP(E95,Master_Item!B:M,12,0)&amp;K95</f>
        <v>โรงงานนวนครRegion 3</v>
      </c>
      <c r="E95" s="74">
        <v>310001998</v>
      </c>
      <c r="F95" s="46" t="s">
        <v>169</v>
      </c>
      <c r="G95" s="46">
        <f>VLOOKUP(E95,Master_Item!B:E,4,0)</f>
        <v>380</v>
      </c>
      <c r="H95" s="46">
        <f>VLOOKUP(E95,Master_Item!B:I,8,0)</f>
        <v>9.1199999999999992</v>
      </c>
      <c r="I95" s="46">
        <f>VLOOKUP(E95,Master_Item!B:G,6,0)</f>
        <v>72</v>
      </c>
      <c r="J95" s="46" t="s">
        <v>149</v>
      </c>
      <c r="K95" s="46" t="s">
        <v>117</v>
      </c>
      <c r="L95" s="142">
        <f>_xlfn.IFNA(VLOOKUP($E95,'Loading Apr'!$B:$V,$C95,0),0)</f>
        <v>0</v>
      </c>
      <c r="M95" s="145">
        <f t="shared" si="7"/>
        <v>0</v>
      </c>
      <c r="N95" s="145">
        <f t="shared" si="8"/>
        <v>0</v>
      </c>
      <c r="O95" s="146">
        <f>_xlfn.IFNA(VLOOKUP($E95,'Loading May'!$B:$X,$B95,0),0)</f>
        <v>0</v>
      </c>
      <c r="P95" s="140">
        <f t="shared" si="9"/>
        <v>0</v>
      </c>
      <c r="Q95" s="140">
        <f t="shared" si="10"/>
        <v>0</v>
      </c>
      <c r="R95" s="80">
        <f>VLOOKUP($E95,'Loading Jun'!$B:$X,$A95,0)</f>
        <v>0</v>
      </c>
      <c r="S95" s="47">
        <f t="shared" si="11"/>
        <v>0</v>
      </c>
      <c r="T95" s="47">
        <f t="shared" si="12"/>
        <v>0</v>
      </c>
    </row>
    <row r="96" spans="1:20">
      <c r="A96" s="144">
        <v>18</v>
      </c>
      <c r="B96" s="144">
        <v>18</v>
      </c>
      <c r="C96" s="144">
        <v>16</v>
      </c>
      <c r="D96" s="263" t="str">
        <f>VLOOKUP(E96,Master_Item!B:M,12,0)&amp;K96</f>
        <v>โรงงานนวนครRegion 4</v>
      </c>
      <c r="E96" s="74">
        <v>310001998</v>
      </c>
      <c r="F96" s="46" t="s">
        <v>169</v>
      </c>
      <c r="G96" s="46">
        <f>VLOOKUP(E96,Master_Item!B:E,4,0)</f>
        <v>380</v>
      </c>
      <c r="H96" s="46">
        <f>VLOOKUP(E96,Master_Item!B:I,8,0)</f>
        <v>9.1199999999999992</v>
      </c>
      <c r="I96" s="46">
        <f>VLOOKUP(E96,Master_Item!B:G,6,0)</f>
        <v>72</v>
      </c>
      <c r="J96" s="46" t="s">
        <v>149</v>
      </c>
      <c r="K96" s="46" t="s">
        <v>118</v>
      </c>
      <c r="L96" s="142">
        <f>_xlfn.IFNA(VLOOKUP($E96,'Loading Apr'!$B:$V,$C96,0),0)</f>
        <v>0</v>
      </c>
      <c r="M96" s="145">
        <f t="shared" si="7"/>
        <v>0</v>
      </c>
      <c r="N96" s="145">
        <f t="shared" si="8"/>
        <v>0</v>
      </c>
      <c r="O96" s="146">
        <f>_xlfn.IFNA(VLOOKUP($E96,'Loading May'!$B:$X,$B96,0),0)</f>
        <v>0</v>
      </c>
      <c r="P96" s="140">
        <f t="shared" si="9"/>
        <v>0</v>
      </c>
      <c r="Q96" s="140">
        <f t="shared" si="10"/>
        <v>0</v>
      </c>
      <c r="R96" s="80">
        <f>VLOOKUP($E96,'Loading Jun'!$B:$X,$A96,0)</f>
        <v>0</v>
      </c>
      <c r="S96" s="47">
        <f t="shared" si="11"/>
        <v>0</v>
      </c>
      <c r="T96" s="47">
        <f t="shared" si="12"/>
        <v>0</v>
      </c>
    </row>
    <row r="97" spans="1:20">
      <c r="A97" s="144">
        <v>19</v>
      </c>
      <c r="B97" s="144">
        <v>19</v>
      </c>
      <c r="C97" s="144">
        <v>17</v>
      </c>
      <c r="D97" s="263" t="str">
        <f>VLOOKUP(E97,Master_Item!B:M,12,0)&amp;K97</f>
        <v>โรงงานนวนครRegion 5</v>
      </c>
      <c r="E97" s="74">
        <v>310001998</v>
      </c>
      <c r="F97" s="46" t="s">
        <v>169</v>
      </c>
      <c r="G97" s="46">
        <f>VLOOKUP(E97,Master_Item!B:E,4,0)</f>
        <v>380</v>
      </c>
      <c r="H97" s="46">
        <f>VLOOKUP(E97,Master_Item!B:I,8,0)</f>
        <v>9.1199999999999992</v>
      </c>
      <c r="I97" s="46">
        <f>VLOOKUP(E97,Master_Item!B:G,6,0)</f>
        <v>72</v>
      </c>
      <c r="J97" s="46" t="s">
        <v>150</v>
      </c>
      <c r="K97" s="46" t="s">
        <v>119</v>
      </c>
      <c r="L97" s="142">
        <f>_xlfn.IFNA(VLOOKUP($E97,'Loading Apr'!$B:$V,$C97,0),0)</f>
        <v>0</v>
      </c>
      <c r="M97" s="145">
        <f t="shared" si="7"/>
        <v>0</v>
      </c>
      <c r="N97" s="145">
        <f t="shared" si="8"/>
        <v>0</v>
      </c>
      <c r="O97" s="146">
        <f>_xlfn.IFNA(VLOOKUP($E97,'Loading May'!$B:$X,$B97,0),0)</f>
        <v>0</v>
      </c>
      <c r="P97" s="140">
        <f t="shared" si="9"/>
        <v>0</v>
      </c>
      <c r="Q97" s="140">
        <f t="shared" si="10"/>
        <v>0</v>
      </c>
      <c r="R97" s="80">
        <f>VLOOKUP($E97,'Loading Jun'!$B:$X,$A97,0)</f>
        <v>0</v>
      </c>
      <c r="S97" s="47">
        <f t="shared" si="11"/>
        <v>0</v>
      </c>
      <c r="T97" s="47">
        <f t="shared" si="12"/>
        <v>0</v>
      </c>
    </row>
    <row r="98" spans="1:20">
      <c r="A98" s="144">
        <v>20</v>
      </c>
      <c r="B98" s="144">
        <v>20</v>
      </c>
      <c r="C98" s="144">
        <v>18</v>
      </c>
      <c r="D98" s="263" t="str">
        <f>VLOOKUP(E98,Master_Item!B:M,12,0)&amp;K98</f>
        <v>โรงงานนวนครRegion 6/9</v>
      </c>
      <c r="E98" s="74">
        <v>310001998</v>
      </c>
      <c r="F98" s="46" t="s">
        <v>169</v>
      </c>
      <c r="G98" s="46">
        <f>VLOOKUP(E98,Master_Item!B:E,4,0)</f>
        <v>380</v>
      </c>
      <c r="H98" s="46">
        <f>VLOOKUP(E98,Master_Item!B:I,8,0)</f>
        <v>9.1199999999999992</v>
      </c>
      <c r="I98" s="46">
        <f>VLOOKUP(E98,Master_Item!B:G,6,0)</f>
        <v>72</v>
      </c>
      <c r="J98" s="46" t="s">
        <v>150</v>
      </c>
      <c r="K98" s="46" t="s">
        <v>127</v>
      </c>
      <c r="L98" s="142">
        <f>_xlfn.IFNA(VLOOKUP($E98,'Loading Apr'!$B:$V,$C98,0),0)</f>
        <v>0</v>
      </c>
      <c r="M98" s="145">
        <f t="shared" si="7"/>
        <v>0</v>
      </c>
      <c r="N98" s="145">
        <f t="shared" si="8"/>
        <v>0</v>
      </c>
      <c r="O98" s="146">
        <f>_xlfn.IFNA(VLOOKUP($E98,'Loading May'!$B:$X,$B98,0),0)</f>
        <v>0</v>
      </c>
      <c r="P98" s="140">
        <f t="shared" si="9"/>
        <v>0</v>
      </c>
      <c r="Q98" s="140">
        <f t="shared" si="10"/>
        <v>0</v>
      </c>
      <c r="R98" s="80">
        <f>VLOOKUP($E98,'Loading Jun'!$B:$X,$A98,0)</f>
        <v>0</v>
      </c>
      <c r="S98" s="47">
        <f t="shared" si="11"/>
        <v>0</v>
      </c>
      <c r="T98" s="47">
        <f t="shared" si="12"/>
        <v>0</v>
      </c>
    </row>
    <row r="99" spans="1:20">
      <c r="A99" s="144">
        <v>21</v>
      </c>
      <c r="B99" s="144">
        <v>21</v>
      </c>
      <c r="C99" s="144">
        <v>19</v>
      </c>
      <c r="D99" s="263" t="str">
        <f>VLOOKUP(E99,Master_Item!B:M,12,0)&amp;K99</f>
        <v>โรงงานนวนครRegion 6/14</v>
      </c>
      <c r="E99" s="74">
        <v>310001998</v>
      </c>
      <c r="F99" s="46" t="s">
        <v>169</v>
      </c>
      <c r="G99" s="46">
        <f>VLOOKUP(E99,Master_Item!B:E,4,0)</f>
        <v>380</v>
      </c>
      <c r="H99" s="46">
        <f>VLOOKUP(E99,Master_Item!B:I,8,0)</f>
        <v>9.1199999999999992</v>
      </c>
      <c r="I99" s="46">
        <f>VLOOKUP(E99,Master_Item!B:G,6,0)</f>
        <v>72</v>
      </c>
      <c r="J99" s="46" t="s">
        <v>148</v>
      </c>
      <c r="K99" s="46" t="s">
        <v>128</v>
      </c>
      <c r="L99" s="142">
        <f>_xlfn.IFNA(VLOOKUP($E99,'Loading Apr'!$B:$V,$C99,0),0)</f>
        <v>0</v>
      </c>
      <c r="M99" s="145">
        <f t="shared" si="7"/>
        <v>0</v>
      </c>
      <c r="N99" s="145">
        <f t="shared" si="8"/>
        <v>0</v>
      </c>
      <c r="O99" s="146">
        <f>_xlfn.IFNA(VLOOKUP($E99,'Loading May'!$B:$X,$B99,0),0)</f>
        <v>0</v>
      </c>
      <c r="P99" s="140">
        <f t="shared" si="9"/>
        <v>0</v>
      </c>
      <c r="Q99" s="140">
        <f t="shared" si="10"/>
        <v>0</v>
      </c>
      <c r="R99" s="80">
        <f>VLOOKUP($E99,'Loading Jun'!$B:$X,$A99,0)</f>
        <v>0</v>
      </c>
      <c r="S99" s="47">
        <f t="shared" si="11"/>
        <v>0</v>
      </c>
      <c r="T99" s="47">
        <f t="shared" si="12"/>
        <v>0</v>
      </c>
    </row>
    <row r="100" spans="1:20">
      <c r="A100" s="144">
        <v>22</v>
      </c>
      <c r="B100" s="144">
        <v>22</v>
      </c>
      <c r="C100" s="144">
        <v>20</v>
      </c>
      <c r="D100" s="263" t="str">
        <f>VLOOKUP(E100,Master_Item!B:M,12,0)&amp;K100</f>
        <v>โรงงานนวนครRegion 7</v>
      </c>
      <c r="E100" s="74">
        <v>310001998</v>
      </c>
      <c r="F100" s="46" t="s">
        <v>169</v>
      </c>
      <c r="G100" s="46">
        <f>VLOOKUP(E100,Master_Item!B:E,4,0)</f>
        <v>380</v>
      </c>
      <c r="H100" s="46">
        <f>VLOOKUP(E100,Master_Item!B:I,8,0)</f>
        <v>9.1199999999999992</v>
      </c>
      <c r="I100" s="46">
        <f>VLOOKUP(E100,Master_Item!B:G,6,0)</f>
        <v>72</v>
      </c>
      <c r="J100" s="46" t="s">
        <v>148</v>
      </c>
      <c r="K100" s="46" t="s">
        <v>121</v>
      </c>
      <c r="L100" s="142">
        <f>_xlfn.IFNA(VLOOKUP($E100,'Loading Apr'!$B:$V,$C100,0),0)</f>
        <v>0</v>
      </c>
      <c r="M100" s="145">
        <f t="shared" si="7"/>
        <v>0</v>
      </c>
      <c r="N100" s="145">
        <f t="shared" si="8"/>
        <v>0</v>
      </c>
      <c r="O100" s="146">
        <f>_xlfn.IFNA(VLOOKUP($E100,'Loading May'!$B:$X,$B100,0),0)</f>
        <v>0</v>
      </c>
      <c r="P100" s="140">
        <f t="shared" si="9"/>
        <v>0</v>
      </c>
      <c r="Q100" s="140">
        <f t="shared" si="10"/>
        <v>0</v>
      </c>
      <c r="R100" s="80">
        <f>VLOOKUP($E100,'Loading Jun'!$B:$X,$A100,0)</f>
        <v>0</v>
      </c>
      <c r="S100" s="47">
        <f t="shared" si="11"/>
        <v>0</v>
      </c>
      <c r="T100" s="47">
        <f t="shared" si="12"/>
        <v>0</v>
      </c>
    </row>
    <row r="101" spans="1:20">
      <c r="A101" s="144">
        <v>23</v>
      </c>
      <c r="B101" s="144">
        <v>23</v>
      </c>
      <c r="C101" s="144">
        <v>21</v>
      </c>
      <c r="D101" s="263" t="str">
        <f>VLOOKUP(E101,Master_Item!B:M,12,0)&amp;K101</f>
        <v>โรงงานนวนครRegion 8</v>
      </c>
      <c r="E101" s="74">
        <v>310001998</v>
      </c>
      <c r="F101" s="46" t="s">
        <v>169</v>
      </c>
      <c r="G101" s="46">
        <f>VLOOKUP(E101,Master_Item!B:E,4,0)</f>
        <v>380</v>
      </c>
      <c r="H101" s="46">
        <f>VLOOKUP(E101,Master_Item!B:I,8,0)</f>
        <v>9.1199999999999992</v>
      </c>
      <c r="I101" s="46">
        <f>VLOOKUP(E101,Master_Item!B:G,6,0)</f>
        <v>72</v>
      </c>
      <c r="J101" s="46" t="s">
        <v>151</v>
      </c>
      <c r="K101" s="46" t="s">
        <v>122</v>
      </c>
      <c r="L101" s="142">
        <f>_xlfn.IFNA(VLOOKUP($E101,'Loading Apr'!$B:$V,$C101,0),0)</f>
        <v>0</v>
      </c>
      <c r="M101" s="145">
        <f t="shared" si="7"/>
        <v>0</v>
      </c>
      <c r="N101" s="145">
        <f t="shared" si="8"/>
        <v>0</v>
      </c>
      <c r="O101" s="146">
        <f>_xlfn.IFNA(VLOOKUP($E101,'Loading May'!$B:$X,$B101,0),0)</f>
        <v>0</v>
      </c>
      <c r="P101" s="140">
        <f t="shared" si="9"/>
        <v>0</v>
      </c>
      <c r="Q101" s="140">
        <f t="shared" si="10"/>
        <v>0</v>
      </c>
      <c r="R101" s="80">
        <f>VLOOKUP($E101,'Loading Jun'!$B:$X,$A101,0)</f>
        <v>0</v>
      </c>
      <c r="S101" s="47">
        <f t="shared" si="11"/>
        <v>0</v>
      </c>
      <c r="T101" s="47">
        <f t="shared" si="12"/>
        <v>0</v>
      </c>
    </row>
    <row r="102" spans="1:20">
      <c r="A102" s="144">
        <v>9</v>
      </c>
      <c r="B102" s="144">
        <v>9</v>
      </c>
      <c r="C102" s="144">
        <v>11</v>
      </c>
      <c r="D102" s="263" t="str">
        <f>VLOOKUP(E102,Master_Item!B:M,12,0)&amp;K102</f>
        <v>โรงงานนวนครMT</v>
      </c>
      <c r="E102" s="74">
        <v>310001998</v>
      </c>
      <c r="F102" s="46" t="s">
        <v>169</v>
      </c>
      <c r="G102" s="46">
        <f>VLOOKUP(E102,Master_Item!B:E,4,0)</f>
        <v>380</v>
      </c>
      <c r="H102" s="46">
        <f>VLOOKUP(E102,Master_Item!B:I,8,0)</f>
        <v>9.1199999999999992</v>
      </c>
      <c r="I102" s="46">
        <f>VLOOKUP(E102,Master_Item!B:G,6,0)</f>
        <v>72</v>
      </c>
      <c r="J102" s="46" t="s">
        <v>123</v>
      </c>
      <c r="K102" s="46" t="s">
        <v>123</v>
      </c>
      <c r="L102" s="142">
        <f>_xlfn.IFNA(VLOOKUP($E102,'Loading Apr'!$B:$V,$C102,0),0)</f>
        <v>129124.36948564067</v>
      </c>
      <c r="M102" s="145">
        <f t="shared" si="7"/>
        <v>1177614.2497090427</v>
      </c>
      <c r="N102" s="145">
        <f t="shared" si="8"/>
        <v>1793.3940206338982</v>
      </c>
      <c r="O102" s="146">
        <f>_xlfn.IFNA(VLOOKUP($E102,'Loading May'!$B:$X,$B102,0),0)</f>
        <v>96813.022485811554</v>
      </c>
      <c r="P102" s="140">
        <f t="shared" si="9"/>
        <v>882934.76507060125</v>
      </c>
      <c r="Q102" s="140">
        <f t="shared" si="10"/>
        <v>1344.6253123029383</v>
      </c>
      <c r="R102" s="80">
        <f>VLOOKUP($E102,'Loading Jun'!$B:$X,$A102,0)</f>
        <v>93537.917024128517</v>
      </c>
      <c r="S102" s="47">
        <f t="shared" si="11"/>
        <v>853065.80326005199</v>
      </c>
      <c r="T102" s="47">
        <f t="shared" si="12"/>
        <v>1299.1377364462294</v>
      </c>
    </row>
    <row r="103" spans="1:20">
      <c r="A103" s="144">
        <v>15</v>
      </c>
      <c r="B103" s="144">
        <v>15</v>
      </c>
      <c r="C103" s="144">
        <v>13</v>
      </c>
      <c r="D103" s="263" t="str">
        <f>VLOOKUP(E103,Master_Item!B:M,12,0)&amp;K103</f>
        <v>โรงงานนวนครRegion 1</v>
      </c>
      <c r="E103" s="74">
        <v>310001999</v>
      </c>
      <c r="F103" s="46" t="s">
        <v>170</v>
      </c>
      <c r="G103" s="46">
        <f>VLOOKUP(E103,Master_Item!B:E,4,0)</f>
        <v>380</v>
      </c>
      <c r="H103" s="46">
        <f>VLOOKUP(E103,Master_Item!B:I,8,0)</f>
        <v>9.1199999999999992</v>
      </c>
      <c r="I103" s="46">
        <f>VLOOKUP(E103,Master_Item!B:G,6,0)</f>
        <v>72</v>
      </c>
      <c r="J103" s="46" t="s">
        <v>148</v>
      </c>
      <c r="K103" s="46" t="s">
        <v>115</v>
      </c>
      <c r="L103" s="142">
        <f>_xlfn.IFNA(VLOOKUP($E103,'Loading Apr'!$B:$V,$C103,0),0)</f>
        <v>0</v>
      </c>
      <c r="M103" s="145">
        <f t="shared" si="7"/>
        <v>0</v>
      </c>
      <c r="N103" s="145">
        <f t="shared" si="8"/>
        <v>0</v>
      </c>
      <c r="O103" s="146">
        <f>_xlfn.IFNA(VLOOKUP($E103,'Loading May'!$B:$X,$B103,0),0)</f>
        <v>0</v>
      </c>
      <c r="P103" s="140">
        <f t="shared" si="9"/>
        <v>0</v>
      </c>
      <c r="Q103" s="140">
        <f t="shared" si="10"/>
        <v>0</v>
      </c>
      <c r="R103" s="80">
        <f>VLOOKUP($E103,'Loading Jun'!$B:$X,$A103,0)</f>
        <v>0</v>
      </c>
      <c r="S103" s="47">
        <f t="shared" si="11"/>
        <v>0</v>
      </c>
      <c r="T103" s="47">
        <f t="shared" si="12"/>
        <v>0</v>
      </c>
    </row>
    <row r="104" spans="1:20">
      <c r="A104" s="144">
        <v>16</v>
      </c>
      <c r="B104" s="144">
        <v>16</v>
      </c>
      <c r="C104" s="144">
        <v>14</v>
      </c>
      <c r="D104" s="263" t="str">
        <f>VLOOKUP(E104,Master_Item!B:M,12,0)&amp;K104</f>
        <v>โรงงานนวนครRegion 2</v>
      </c>
      <c r="E104" s="74">
        <v>310001999</v>
      </c>
      <c r="F104" s="46" t="s">
        <v>170</v>
      </c>
      <c r="G104" s="46">
        <f>VLOOKUP(E104,Master_Item!B:E,4,0)</f>
        <v>380</v>
      </c>
      <c r="H104" s="46">
        <f>VLOOKUP(E104,Master_Item!B:I,8,0)</f>
        <v>9.1199999999999992</v>
      </c>
      <c r="I104" s="46">
        <f>VLOOKUP(E104,Master_Item!B:G,6,0)</f>
        <v>72</v>
      </c>
      <c r="J104" s="46" t="s">
        <v>148</v>
      </c>
      <c r="K104" s="46" t="s">
        <v>116</v>
      </c>
      <c r="L104" s="142">
        <f>_xlfn.IFNA(VLOOKUP($E104,'Loading Apr'!$B:$V,$C104,0),0)</f>
        <v>0</v>
      </c>
      <c r="M104" s="145">
        <f t="shared" si="7"/>
        <v>0</v>
      </c>
      <c r="N104" s="145">
        <f t="shared" si="8"/>
        <v>0</v>
      </c>
      <c r="O104" s="146">
        <f>_xlfn.IFNA(VLOOKUP($E104,'Loading May'!$B:$X,$B104,0),0)</f>
        <v>0</v>
      </c>
      <c r="P104" s="140">
        <f t="shared" si="9"/>
        <v>0</v>
      </c>
      <c r="Q104" s="140">
        <f t="shared" si="10"/>
        <v>0</v>
      </c>
      <c r="R104" s="80">
        <f>VLOOKUP($E104,'Loading Jun'!$B:$X,$A104,0)</f>
        <v>0</v>
      </c>
      <c r="S104" s="47">
        <f t="shared" si="11"/>
        <v>0</v>
      </c>
      <c r="T104" s="47">
        <f t="shared" si="12"/>
        <v>0</v>
      </c>
    </row>
    <row r="105" spans="1:20">
      <c r="A105" s="144">
        <v>17</v>
      </c>
      <c r="B105" s="144">
        <v>17</v>
      </c>
      <c r="C105" s="144">
        <v>15</v>
      </c>
      <c r="D105" s="263" t="str">
        <f>VLOOKUP(E105,Master_Item!B:M,12,0)&amp;K105</f>
        <v>โรงงานนวนครRegion 3</v>
      </c>
      <c r="E105" s="74">
        <v>310001999</v>
      </c>
      <c r="F105" s="46" t="s">
        <v>170</v>
      </c>
      <c r="G105" s="46">
        <f>VLOOKUP(E105,Master_Item!B:E,4,0)</f>
        <v>380</v>
      </c>
      <c r="H105" s="46">
        <f>VLOOKUP(E105,Master_Item!B:I,8,0)</f>
        <v>9.1199999999999992</v>
      </c>
      <c r="I105" s="46">
        <f>VLOOKUP(E105,Master_Item!B:G,6,0)</f>
        <v>72</v>
      </c>
      <c r="J105" s="46" t="s">
        <v>149</v>
      </c>
      <c r="K105" s="46" t="s">
        <v>117</v>
      </c>
      <c r="L105" s="142">
        <f>_xlfn.IFNA(VLOOKUP($E105,'Loading Apr'!$B:$V,$C105,0),0)</f>
        <v>0</v>
      </c>
      <c r="M105" s="145">
        <f t="shared" si="7"/>
        <v>0</v>
      </c>
      <c r="N105" s="145">
        <f t="shared" si="8"/>
        <v>0</v>
      </c>
      <c r="O105" s="146">
        <f>_xlfn.IFNA(VLOOKUP($E105,'Loading May'!$B:$X,$B105,0),0)</f>
        <v>0</v>
      </c>
      <c r="P105" s="140">
        <f t="shared" si="9"/>
        <v>0</v>
      </c>
      <c r="Q105" s="140">
        <f t="shared" si="10"/>
        <v>0</v>
      </c>
      <c r="R105" s="80">
        <f>VLOOKUP($E105,'Loading Jun'!$B:$X,$A105,0)</f>
        <v>0</v>
      </c>
      <c r="S105" s="47">
        <f t="shared" si="11"/>
        <v>0</v>
      </c>
      <c r="T105" s="47">
        <f t="shared" si="12"/>
        <v>0</v>
      </c>
    </row>
    <row r="106" spans="1:20">
      <c r="A106" s="144">
        <v>18</v>
      </c>
      <c r="B106" s="144">
        <v>18</v>
      </c>
      <c r="C106" s="144">
        <v>16</v>
      </c>
      <c r="D106" s="263" t="str">
        <f>VLOOKUP(E106,Master_Item!B:M,12,0)&amp;K106</f>
        <v>โรงงานนวนครRegion 4</v>
      </c>
      <c r="E106" s="74">
        <v>310001999</v>
      </c>
      <c r="F106" s="46" t="s">
        <v>170</v>
      </c>
      <c r="G106" s="46">
        <f>VLOOKUP(E106,Master_Item!B:E,4,0)</f>
        <v>380</v>
      </c>
      <c r="H106" s="46">
        <f>VLOOKUP(E106,Master_Item!B:I,8,0)</f>
        <v>9.1199999999999992</v>
      </c>
      <c r="I106" s="46">
        <f>VLOOKUP(E106,Master_Item!B:G,6,0)</f>
        <v>72</v>
      </c>
      <c r="J106" s="46" t="s">
        <v>149</v>
      </c>
      <c r="K106" s="46" t="s">
        <v>118</v>
      </c>
      <c r="L106" s="142">
        <f>_xlfn.IFNA(VLOOKUP($E106,'Loading Apr'!$B:$V,$C106,0),0)</f>
        <v>0</v>
      </c>
      <c r="M106" s="145">
        <f t="shared" si="7"/>
        <v>0</v>
      </c>
      <c r="N106" s="145">
        <f t="shared" si="8"/>
        <v>0</v>
      </c>
      <c r="O106" s="146">
        <f>_xlfn.IFNA(VLOOKUP($E106,'Loading May'!$B:$X,$B106,0),0)</f>
        <v>0</v>
      </c>
      <c r="P106" s="140">
        <f t="shared" si="9"/>
        <v>0</v>
      </c>
      <c r="Q106" s="140">
        <f t="shared" si="10"/>
        <v>0</v>
      </c>
      <c r="R106" s="80">
        <f>VLOOKUP($E106,'Loading Jun'!$B:$X,$A106,0)</f>
        <v>0</v>
      </c>
      <c r="S106" s="47">
        <f t="shared" si="11"/>
        <v>0</v>
      </c>
      <c r="T106" s="47">
        <f t="shared" si="12"/>
        <v>0</v>
      </c>
    </row>
    <row r="107" spans="1:20">
      <c r="A107" s="144">
        <v>19</v>
      </c>
      <c r="B107" s="144">
        <v>19</v>
      </c>
      <c r="C107" s="144">
        <v>17</v>
      </c>
      <c r="D107" s="263" t="str">
        <f>VLOOKUP(E107,Master_Item!B:M,12,0)&amp;K107</f>
        <v>โรงงานนวนครRegion 5</v>
      </c>
      <c r="E107" s="74">
        <v>310001999</v>
      </c>
      <c r="F107" s="46" t="s">
        <v>170</v>
      </c>
      <c r="G107" s="46">
        <f>VLOOKUP(E107,Master_Item!B:E,4,0)</f>
        <v>380</v>
      </c>
      <c r="H107" s="46">
        <f>VLOOKUP(E107,Master_Item!B:I,8,0)</f>
        <v>9.1199999999999992</v>
      </c>
      <c r="I107" s="46">
        <f>VLOOKUP(E107,Master_Item!B:G,6,0)</f>
        <v>72</v>
      </c>
      <c r="J107" s="46" t="s">
        <v>150</v>
      </c>
      <c r="K107" s="46" t="s">
        <v>119</v>
      </c>
      <c r="L107" s="142">
        <f>_xlfn.IFNA(VLOOKUP($E107,'Loading Apr'!$B:$V,$C107,0),0)</f>
        <v>0</v>
      </c>
      <c r="M107" s="145">
        <f t="shared" si="7"/>
        <v>0</v>
      </c>
      <c r="N107" s="145">
        <f t="shared" si="8"/>
        <v>0</v>
      </c>
      <c r="O107" s="146">
        <f>_xlfn.IFNA(VLOOKUP($E107,'Loading May'!$B:$X,$B107,0),0)</f>
        <v>0</v>
      </c>
      <c r="P107" s="140">
        <f t="shared" si="9"/>
        <v>0</v>
      </c>
      <c r="Q107" s="140">
        <f t="shared" si="10"/>
        <v>0</v>
      </c>
      <c r="R107" s="80">
        <f>VLOOKUP($E107,'Loading Jun'!$B:$X,$A107,0)</f>
        <v>0</v>
      </c>
      <c r="S107" s="47">
        <f t="shared" si="11"/>
        <v>0</v>
      </c>
      <c r="T107" s="47">
        <f t="shared" si="12"/>
        <v>0</v>
      </c>
    </row>
    <row r="108" spans="1:20">
      <c r="A108" s="144">
        <v>20</v>
      </c>
      <c r="B108" s="144">
        <v>20</v>
      </c>
      <c r="C108" s="144">
        <v>18</v>
      </c>
      <c r="D108" s="263" t="str">
        <f>VLOOKUP(E108,Master_Item!B:M,12,0)&amp;K108</f>
        <v>โรงงานนวนครRegion 6/9</v>
      </c>
      <c r="E108" s="74">
        <v>310001999</v>
      </c>
      <c r="F108" s="46" t="s">
        <v>170</v>
      </c>
      <c r="G108" s="46">
        <f>VLOOKUP(E108,Master_Item!B:E,4,0)</f>
        <v>380</v>
      </c>
      <c r="H108" s="46">
        <f>VLOOKUP(E108,Master_Item!B:I,8,0)</f>
        <v>9.1199999999999992</v>
      </c>
      <c r="I108" s="46">
        <f>VLOOKUP(E108,Master_Item!B:G,6,0)</f>
        <v>72</v>
      </c>
      <c r="J108" s="46" t="s">
        <v>150</v>
      </c>
      <c r="K108" s="46" t="s">
        <v>127</v>
      </c>
      <c r="L108" s="142">
        <f>_xlfn.IFNA(VLOOKUP($E108,'Loading Apr'!$B:$V,$C108,0),0)</f>
        <v>0</v>
      </c>
      <c r="M108" s="145">
        <f t="shared" si="7"/>
        <v>0</v>
      </c>
      <c r="N108" s="145">
        <f t="shared" si="8"/>
        <v>0</v>
      </c>
      <c r="O108" s="146">
        <f>_xlfn.IFNA(VLOOKUP($E108,'Loading May'!$B:$X,$B108,0),0)</f>
        <v>0</v>
      </c>
      <c r="P108" s="140">
        <f t="shared" si="9"/>
        <v>0</v>
      </c>
      <c r="Q108" s="140">
        <f t="shared" si="10"/>
        <v>0</v>
      </c>
      <c r="R108" s="80">
        <f>VLOOKUP($E108,'Loading Jun'!$B:$X,$A108,0)</f>
        <v>0</v>
      </c>
      <c r="S108" s="47">
        <f t="shared" si="11"/>
        <v>0</v>
      </c>
      <c r="T108" s="47">
        <f t="shared" si="12"/>
        <v>0</v>
      </c>
    </row>
    <row r="109" spans="1:20">
      <c r="A109" s="144">
        <v>21</v>
      </c>
      <c r="B109" s="144">
        <v>21</v>
      </c>
      <c r="C109" s="144">
        <v>19</v>
      </c>
      <c r="D109" s="263" t="str">
        <f>VLOOKUP(E109,Master_Item!B:M,12,0)&amp;K109</f>
        <v>โรงงานนวนครRegion 6/14</v>
      </c>
      <c r="E109" s="74">
        <v>310001999</v>
      </c>
      <c r="F109" s="46" t="s">
        <v>170</v>
      </c>
      <c r="G109" s="46">
        <f>VLOOKUP(E109,Master_Item!B:E,4,0)</f>
        <v>380</v>
      </c>
      <c r="H109" s="46">
        <f>VLOOKUP(E109,Master_Item!B:I,8,0)</f>
        <v>9.1199999999999992</v>
      </c>
      <c r="I109" s="46">
        <f>VLOOKUP(E109,Master_Item!B:G,6,0)</f>
        <v>72</v>
      </c>
      <c r="J109" s="46" t="s">
        <v>148</v>
      </c>
      <c r="K109" s="46" t="s">
        <v>128</v>
      </c>
      <c r="L109" s="142">
        <f>_xlfn.IFNA(VLOOKUP($E109,'Loading Apr'!$B:$V,$C109,0),0)</f>
        <v>0</v>
      </c>
      <c r="M109" s="145">
        <f t="shared" si="7"/>
        <v>0</v>
      </c>
      <c r="N109" s="145">
        <f t="shared" si="8"/>
        <v>0</v>
      </c>
      <c r="O109" s="146">
        <f>_xlfn.IFNA(VLOOKUP($E109,'Loading May'!$B:$X,$B109,0),0)</f>
        <v>0</v>
      </c>
      <c r="P109" s="140">
        <f t="shared" si="9"/>
        <v>0</v>
      </c>
      <c r="Q109" s="140">
        <f t="shared" si="10"/>
        <v>0</v>
      </c>
      <c r="R109" s="80">
        <f>VLOOKUP($E109,'Loading Jun'!$B:$X,$A109,0)</f>
        <v>0</v>
      </c>
      <c r="S109" s="47">
        <f t="shared" si="11"/>
        <v>0</v>
      </c>
      <c r="T109" s="47">
        <f t="shared" si="12"/>
        <v>0</v>
      </c>
    </row>
    <row r="110" spans="1:20">
      <c r="A110" s="144">
        <v>22</v>
      </c>
      <c r="B110" s="144">
        <v>22</v>
      </c>
      <c r="C110" s="144">
        <v>20</v>
      </c>
      <c r="D110" s="263" t="str">
        <f>VLOOKUP(E110,Master_Item!B:M,12,0)&amp;K110</f>
        <v>โรงงานนวนครRegion 7</v>
      </c>
      <c r="E110" s="74">
        <v>310001999</v>
      </c>
      <c r="F110" s="46" t="s">
        <v>170</v>
      </c>
      <c r="G110" s="46">
        <f>VLOOKUP(E110,Master_Item!B:E,4,0)</f>
        <v>380</v>
      </c>
      <c r="H110" s="46">
        <f>VLOOKUP(E110,Master_Item!B:I,8,0)</f>
        <v>9.1199999999999992</v>
      </c>
      <c r="I110" s="46">
        <f>VLOOKUP(E110,Master_Item!B:G,6,0)</f>
        <v>72</v>
      </c>
      <c r="J110" s="46" t="s">
        <v>148</v>
      </c>
      <c r="K110" s="46" t="s">
        <v>121</v>
      </c>
      <c r="L110" s="142">
        <f>_xlfn.IFNA(VLOOKUP($E110,'Loading Apr'!$B:$V,$C110,0),0)</f>
        <v>0</v>
      </c>
      <c r="M110" s="145">
        <f t="shared" si="7"/>
        <v>0</v>
      </c>
      <c r="N110" s="145">
        <f t="shared" si="8"/>
        <v>0</v>
      </c>
      <c r="O110" s="146">
        <f>_xlfn.IFNA(VLOOKUP($E110,'Loading May'!$B:$X,$B110,0),0)</f>
        <v>0</v>
      </c>
      <c r="P110" s="140">
        <f t="shared" si="9"/>
        <v>0</v>
      </c>
      <c r="Q110" s="140">
        <f t="shared" si="10"/>
        <v>0</v>
      </c>
      <c r="R110" s="80">
        <f>VLOOKUP($E110,'Loading Jun'!$B:$X,$A110,0)</f>
        <v>0</v>
      </c>
      <c r="S110" s="47">
        <f t="shared" si="11"/>
        <v>0</v>
      </c>
      <c r="T110" s="47">
        <f t="shared" si="12"/>
        <v>0</v>
      </c>
    </row>
    <row r="111" spans="1:20">
      <c r="A111" s="144">
        <v>23</v>
      </c>
      <c r="B111" s="144">
        <v>23</v>
      </c>
      <c r="C111" s="144">
        <v>21</v>
      </c>
      <c r="D111" s="263" t="str">
        <f>VLOOKUP(E111,Master_Item!B:M,12,0)&amp;K111</f>
        <v>โรงงานนวนครRegion 8</v>
      </c>
      <c r="E111" s="74">
        <v>310001999</v>
      </c>
      <c r="F111" s="46" t="s">
        <v>170</v>
      </c>
      <c r="G111" s="46">
        <f>VLOOKUP(E111,Master_Item!B:E,4,0)</f>
        <v>380</v>
      </c>
      <c r="H111" s="46">
        <f>VLOOKUP(E111,Master_Item!B:I,8,0)</f>
        <v>9.1199999999999992</v>
      </c>
      <c r="I111" s="46">
        <f>VLOOKUP(E111,Master_Item!B:G,6,0)</f>
        <v>72</v>
      </c>
      <c r="J111" s="46" t="s">
        <v>151</v>
      </c>
      <c r="K111" s="46" t="s">
        <v>122</v>
      </c>
      <c r="L111" s="142">
        <f>_xlfn.IFNA(VLOOKUP($E111,'Loading Apr'!$B:$V,$C111,0),0)</f>
        <v>0</v>
      </c>
      <c r="M111" s="145">
        <f t="shared" si="7"/>
        <v>0</v>
      </c>
      <c r="N111" s="145">
        <f t="shared" si="8"/>
        <v>0</v>
      </c>
      <c r="O111" s="146">
        <f>_xlfn.IFNA(VLOOKUP($E111,'Loading May'!$B:$X,$B111,0),0)</f>
        <v>0</v>
      </c>
      <c r="P111" s="140">
        <f t="shared" si="9"/>
        <v>0</v>
      </c>
      <c r="Q111" s="140">
        <f t="shared" si="10"/>
        <v>0</v>
      </c>
      <c r="R111" s="80">
        <f>VLOOKUP($E111,'Loading Jun'!$B:$X,$A111,0)</f>
        <v>0</v>
      </c>
      <c r="S111" s="47">
        <f t="shared" si="11"/>
        <v>0</v>
      </c>
      <c r="T111" s="47">
        <f t="shared" si="12"/>
        <v>0</v>
      </c>
    </row>
    <row r="112" spans="1:20">
      <c r="A112" s="144">
        <v>9</v>
      </c>
      <c r="B112" s="144">
        <v>9</v>
      </c>
      <c r="C112" s="144">
        <v>11</v>
      </c>
      <c r="D112" s="263" t="str">
        <f>VLOOKUP(E112,Master_Item!B:M,12,0)&amp;K112</f>
        <v>โรงงานนวนครMT</v>
      </c>
      <c r="E112" s="74">
        <v>310001999</v>
      </c>
      <c r="F112" s="46" t="s">
        <v>170</v>
      </c>
      <c r="G112" s="46">
        <f>VLOOKUP(E112,Master_Item!B:E,4,0)</f>
        <v>380</v>
      </c>
      <c r="H112" s="46">
        <f>VLOOKUP(E112,Master_Item!B:I,8,0)</f>
        <v>9.1199999999999992</v>
      </c>
      <c r="I112" s="46">
        <f>VLOOKUP(E112,Master_Item!B:G,6,0)</f>
        <v>72</v>
      </c>
      <c r="J112" s="46" t="s">
        <v>123</v>
      </c>
      <c r="K112" s="46" t="s">
        <v>123</v>
      </c>
      <c r="L112" s="142">
        <f>_xlfn.IFNA(VLOOKUP($E112,'Loading Apr'!$B:$V,$C112,0),0)</f>
        <v>0</v>
      </c>
      <c r="M112" s="145">
        <f t="shared" si="7"/>
        <v>0</v>
      </c>
      <c r="N112" s="145">
        <f t="shared" si="8"/>
        <v>0</v>
      </c>
      <c r="O112" s="146">
        <f>_xlfn.IFNA(VLOOKUP($E112,'Loading May'!$B:$X,$B112,0),0)</f>
        <v>0</v>
      </c>
      <c r="P112" s="140">
        <f t="shared" si="9"/>
        <v>0</v>
      </c>
      <c r="Q112" s="140">
        <f t="shared" si="10"/>
        <v>0</v>
      </c>
      <c r="R112" s="80">
        <f>VLOOKUP($E112,'Loading Jun'!$B:$X,$A112,0)</f>
        <v>0</v>
      </c>
      <c r="S112" s="47">
        <f t="shared" si="11"/>
        <v>0</v>
      </c>
      <c r="T112" s="47">
        <f t="shared" si="12"/>
        <v>0</v>
      </c>
    </row>
    <row r="113" spans="1:20">
      <c r="A113" s="144">
        <v>15</v>
      </c>
      <c r="B113" s="144">
        <v>15</v>
      </c>
      <c r="C113" s="144">
        <v>13</v>
      </c>
      <c r="D113" s="263" t="str">
        <f>VLOOKUP(E113,Master_Item!B:M,12,0)&amp;K113</f>
        <v>โรงงานนวนครRegion 1</v>
      </c>
      <c r="E113" s="74">
        <v>310002000</v>
      </c>
      <c r="F113" s="46" t="s">
        <v>171</v>
      </c>
      <c r="G113" s="46">
        <f>VLOOKUP(E113,Master_Item!B:E,4,0)</f>
        <v>500</v>
      </c>
      <c r="H113" s="46">
        <f>VLOOKUP(E113,Master_Item!B:I,8,0)</f>
        <v>12</v>
      </c>
      <c r="I113" s="46">
        <f>VLOOKUP(E113,Master_Item!B:G,6,0)</f>
        <v>54</v>
      </c>
      <c r="J113" s="46" t="s">
        <v>148</v>
      </c>
      <c r="K113" s="46" t="s">
        <v>115</v>
      </c>
      <c r="L113" s="142">
        <f>_xlfn.IFNA(VLOOKUP($E113,'Loading Apr'!$B:$V,$C113,0),0)</f>
        <v>2035.5603016046923</v>
      </c>
      <c r="M113" s="145">
        <f t="shared" si="7"/>
        <v>24426.723619256307</v>
      </c>
      <c r="N113" s="145">
        <f t="shared" si="8"/>
        <v>37.695561140827635</v>
      </c>
      <c r="O113" s="146">
        <f>_xlfn.IFNA(VLOOKUP($E113,'Loading May'!$B:$X,$B113,0),0)</f>
        <v>1427.3627293808654</v>
      </c>
      <c r="P113" s="140">
        <f t="shared" si="9"/>
        <v>17128.352752570383</v>
      </c>
      <c r="Q113" s="140">
        <f t="shared" si="10"/>
        <v>26.432643136682692</v>
      </c>
      <c r="R113" s="80">
        <f>VLOOKUP($E113,'Loading Jun'!$B:$X,$A113,0)</f>
        <v>1543.5483153497041</v>
      </c>
      <c r="S113" s="47">
        <f t="shared" si="11"/>
        <v>18522.579784196449</v>
      </c>
      <c r="T113" s="47">
        <f t="shared" si="12"/>
        <v>28.584228062031556</v>
      </c>
    </row>
    <row r="114" spans="1:20">
      <c r="A114" s="144">
        <v>16</v>
      </c>
      <c r="B114" s="144">
        <v>16</v>
      </c>
      <c r="C114" s="144">
        <v>14</v>
      </c>
      <c r="D114" s="263" t="str">
        <f>VLOOKUP(E114,Master_Item!B:M,12,0)&amp;K114</f>
        <v>โรงงานนวนครRegion 2</v>
      </c>
      <c r="E114" s="74">
        <v>310002000</v>
      </c>
      <c r="F114" s="46" t="s">
        <v>171</v>
      </c>
      <c r="G114" s="46">
        <f>VLOOKUP(E114,Master_Item!B:E,4,0)</f>
        <v>500</v>
      </c>
      <c r="H114" s="46">
        <f>VLOOKUP(E114,Master_Item!B:I,8,0)</f>
        <v>12</v>
      </c>
      <c r="I114" s="46">
        <f>VLOOKUP(E114,Master_Item!B:G,6,0)</f>
        <v>54</v>
      </c>
      <c r="J114" s="46" t="s">
        <v>148</v>
      </c>
      <c r="K114" s="46" t="s">
        <v>116</v>
      </c>
      <c r="L114" s="142">
        <f>_xlfn.IFNA(VLOOKUP($E114,'Loading Apr'!$B:$V,$C114,0),0)</f>
        <v>3691.240884191533</v>
      </c>
      <c r="M114" s="145">
        <f t="shared" si="7"/>
        <v>44294.890610298396</v>
      </c>
      <c r="N114" s="145">
        <f t="shared" si="8"/>
        <v>68.356312670213569</v>
      </c>
      <c r="O114" s="146">
        <f>_xlfn.IFNA(VLOOKUP($E114,'Loading May'!$B:$X,$B114,0),0)</f>
        <v>3827.3931578205097</v>
      </c>
      <c r="P114" s="140">
        <f t="shared" si="9"/>
        <v>45928.717893846115</v>
      </c>
      <c r="Q114" s="140">
        <f t="shared" si="10"/>
        <v>70.877651070750176</v>
      </c>
      <c r="R114" s="80">
        <f>VLOOKUP($E114,'Loading Jun'!$B:$X,$A114,0)</f>
        <v>4138.9382946109226</v>
      </c>
      <c r="S114" s="47">
        <f t="shared" si="11"/>
        <v>49667.259535331075</v>
      </c>
      <c r="T114" s="47">
        <f t="shared" si="12"/>
        <v>76.647005455757821</v>
      </c>
    </row>
    <row r="115" spans="1:20">
      <c r="A115" s="144">
        <v>17</v>
      </c>
      <c r="B115" s="144">
        <v>17</v>
      </c>
      <c r="C115" s="144">
        <v>15</v>
      </c>
      <c r="D115" s="263" t="str">
        <f>VLOOKUP(E115,Master_Item!B:M,12,0)&amp;K115</f>
        <v>โรงงานนวนครRegion 3</v>
      </c>
      <c r="E115" s="74">
        <v>310002000</v>
      </c>
      <c r="F115" s="46" t="s">
        <v>171</v>
      </c>
      <c r="G115" s="46">
        <f>VLOOKUP(E115,Master_Item!B:E,4,0)</f>
        <v>500</v>
      </c>
      <c r="H115" s="46">
        <f>VLOOKUP(E115,Master_Item!B:I,8,0)</f>
        <v>12</v>
      </c>
      <c r="I115" s="46">
        <f>VLOOKUP(E115,Master_Item!B:G,6,0)</f>
        <v>54</v>
      </c>
      <c r="J115" s="46" t="s">
        <v>149</v>
      </c>
      <c r="K115" s="46" t="s">
        <v>117</v>
      </c>
      <c r="L115" s="142">
        <f>_xlfn.IFNA(VLOOKUP($E115,'Loading Apr'!$B:$V,$C115,0),0)</f>
        <v>12046.306270541991</v>
      </c>
      <c r="M115" s="145">
        <f t="shared" si="7"/>
        <v>144555.6752465039</v>
      </c>
      <c r="N115" s="145">
        <f t="shared" si="8"/>
        <v>223.07974575077762</v>
      </c>
      <c r="O115" s="146">
        <f>_xlfn.IFNA(VLOOKUP($E115,'Loading May'!$B:$X,$B115,0),0)</f>
        <v>9978.883577983137</v>
      </c>
      <c r="P115" s="140">
        <f t="shared" si="9"/>
        <v>119746.60293579765</v>
      </c>
      <c r="Q115" s="140">
        <f t="shared" si="10"/>
        <v>184.79414033302106</v>
      </c>
      <c r="R115" s="80">
        <f>VLOOKUP($E115,'Loading Jun'!$B:$X,$A115,0)</f>
        <v>10791.152535240901</v>
      </c>
      <c r="S115" s="47">
        <f t="shared" si="11"/>
        <v>129493.83042289081</v>
      </c>
      <c r="T115" s="47">
        <f t="shared" si="12"/>
        <v>199.83615806001669</v>
      </c>
    </row>
    <row r="116" spans="1:20">
      <c r="A116" s="144">
        <v>18</v>
      </c>
      <c r="B116" s="144">
        <v>18</v>
      </c>
      <c r="C116" s="144">
        <v>16</v>
      </c>
      <c r="D116" s="263" t="str">
        <f>VLOOKUP(E116,Master_Item!B:M,12,0)&amp;K116</f>
        <v>โรงงานนวนครRegion 4</v>
      </c>
      <c r="E116" s="74">
        <v>310002000</v>
      </c>
      <c r="F116" s="46" t="s">
        <v>171</v>
      </c>
      <c r="G116" s="46">
        <f>VLOOKUP(E116,Master_Item!B:E,4,0)</f>
        <v>500</v>
      </c>
      <c r="H116" s="46">
        <f>VLOOKUP(E116,Master_Item!B:I,8,0)</f>
        <v>12</v>
      </c>
      <c r="I116" s="46">
        <f>VLOOKUP(E116,Master_Item!B:G,6,0)</f>
        <v>54</v>
      </c>
      <c r="J116" s="46" t="s">
        <v>149</v>
      </c>
      <c r="K116" s="46" t="s">
        <v>118</v>
      </c>
      <c r="L116" s="142">
        <f>_xlfn.IFNA(VLOOKUP($E116,'Loading Apr'!$B:$V,$C116,0),0)</f>
        <v>2568.7649674550498</v>
      </c>
      <c r="M116" s="145">
        <f t="shared" si="7"/>
        <v>30825.179609460596</v>
      </c>
      <c r="N116" s="145">
        <f t="shared" si="8"/>
        <v>47.569721619537958</v>
      </c>
      <c r="O116" s="146">
        <f>_xlfn.IFNA(VLOOKUP($E116,'Loading May'!$B:$X,$B116,0),0)</f>
        <v>3410.6647105471848</v>
      </c>
      <c r="P116" s="140">
        <f t="shared" si="9"/>
        <v>40927.976526566214</v>
      </c>
      <c r="Q116" s="140">
        <f t="shared" si="10"/>
        <v>63.160457602725643</v>
      </c>
      <c r="R116" s="80">
        <f>VLOOKUP($E116,'Loading Jun'!$B:$X,$A116,0)</f>
        <v>3688.2886597938145</v>
      </c>
      <c r="S116" s="47">
        <f t="shared" si="11"/>
        <v>44259.463917525776</v>
      </c>
      <c r="T116" s="47">
        <f t="shared" si="12"/>
        <v>68.301641848033597</v>
      </c>
    </row>
    <row r="117" spans="1:20">
      <c r="A117" s="144">
        <v>19</v>
      </c>
      <c r="B117" s="144">
        <v>19</v>
      </c>
      <c r="C117" s="144">
        <v>17</v>
      </c>
      <c r="D117" s="263" t="str">
        <f>VLOOKUP(E117,Master_Item!B:M,12,0)&amp;K117</f>
        <v>โรงงานนวนครRegion 5</v>
      </c>
      <c r="E117" s="74">
        <v>310002000</v>
      </c>
      <c r="F117" s="46" t="s">
        <v>171</v>
      </c>
      <c r="G117" s="46">
        <f>VLOOKUP(E117,Master_Item!B:E,4,0)</f>
        <v>500</v>
      </c>
      <c r="H117" s="46">
        <f>VLOOKUP(E117,Master_Item!B:I,8,0)</f>
        <v>12</v>
      </c>
      <c r="I117" s="46">
        <f>VLOOKUP(E117,Master_Item!B:G,6,0)</f>
        <v>54</v>
      </c>
      <c r="J117" s="46" t="s">
        <v>150</v>
      </c>
      <c r="K117" s="46" t="s">
        <v>119</v>
      </c>
      <c r="L117" s="142">
        <f>_xlfn.IFNA(VLOOKUP($E117,'Loading Apr'!$B:$V,$C117,0),0)</f>
        <v>3327.3801894696153</v>
      </c>
      <c r="M117" s="145">
        <f t="shared" si="7"/>
        <v>39928.562273635383</v>
      </c>
      <c r="N117" s="145">
        <f t="shared" si="8"/>
        <v>61.618151656844731</v>
      </c>
      <c r="O117" s="146">
        <f>_xlfn.IFNA(VLOOKUP($E117,'Loading May'!$B:$X,$B117,0),0)</f>
        <v>2288.8425780825528</v>
      </c>
      <c r="P117" s="140">
        <f t="shared" si="9"/>
        <v>27466.110936990633</v>
      </c>
      <c r="Q117" s="140">
        <f t="shared" si="10"/>
        <v>42.385973668195419</v>
      </c>
      <c r="R117" s="80">
        <f>VLOOKUP($E117,'Loading Jun'!$B:$X,$A117,0)</f>
        <v>2475.1515734423369</v>
      </c>
      <c r="S117" s="47">
        <f t="shared" si="11"/>
        <v>29701.818881308041</v>
      </c>
      <c r="T117" s="47">
        <f t="shared" si="12"/>
        <v>45.836140248932168</v>
      </c>
    </row>
    <row r="118" spans="1:20">
      <c r="A118" s="144">
        <v>20</v>
      </c>
      <c r="B118" s="144">
        <v>20</v>
      </c>
      <c r="C118" s="144">
        <v>18</v>
      </c>
      <c r="D118" s="263" t="str">
        <f>VLOOKUP(E118,Master_Item!B:M,12,0)&amp;K118</f>
        <v>โรงงานนวนครRegion 6/9</v>
      </c>
      <c r="E118" s="74">
        <v>310002000</v>
      </c>
      <c r="F118" s="46" t="s">
        <v>171</v>
      </c>
      <c r="G118" s="46">
        <f>VLOOKUP(E118,Master_Item!B:E,4,0)</f>
        <v>500</v>
      </c>
      <c r="H118" s="46">
        <f>VLOOKUP(E118,Master_Item!B:I,8,0)</f>
        <v>12</v>
      </c>
      <c r="I118" s="46">
        <f>VLOOKUP(E118,Master_Item!B:G,6,0)</f>
        <v>54</v>
      </c>
      <c r="J118" s="46" t="s">
        <v>150</v>
      </c>
      <c r="K118" s="46" t="s">
        <v>127</v>
      </c>
      <c r="L118" s="142">
        <f>_xlfn.IFNA(VLOOKUP($E118,'Loading Apr'!$B:$V,$C118,0),0)</f>
        <v>279.41755236192574</v>
      </c>
      <c r="M118" s="145">
        <f t="shared" si="7"/>
        <v>3353.0106283431087</v>
      </c>
      <c r="N118" s="145">
        <f t="shared" si="8"/>
        <v>5.1743991178134401</v>
      </c>
      <c r="O118" s="146">
        <f>_xlfn.IFNA(VLOOKUP($E118,'Loading May'!$B:$X,$B118,0),0)</f>
        <v>207.82184387882265</v>
      </c>
      <c r="P118" s="140">
        <f t="shared" si="9"/>
        <v>2493.8621265458719</v>
      </c>
      <c r="Q118" s="140">
        <f t="shared" si="10"/>
        <v>3.8485526644226415</v>
      </c>
      <c r="R118" s="80">
        <f>VLOOKUP($E118,'Loading Jun'!$B:$X,$A118,0)</f>
        <v>224.73828859968143</v>
      </c>
      <c r="S118" s="47">
        <f t="shared" si="11"/>
        <v>2696.8594631961769</v>
      </c>
      <c r="T118" s="47">
        <f t="shared" si="12"/>
        <v>4.1618201592533595</v>
      </c>
    </row>
    <row r="119" spans="1:20">
      <c r="A119" s="144">
        <v>21</v>
      </c>
      <c r="B119" s="144">
        <v>21</v>
      </c>
      <c r="C119" s="144">
        <v>19</v>
      </c>
      <c r="D119" s="263" t="str">
        <f>VLOOKUP(E119,Master_Item!B:M,12,0)&amp;K119</f>
        <v>โรงงานนวนครRegion 6/14</v>
      </c>
      <c r="E119" s="74">
        <v>310002000</v>
      </c>
      <c r="F119" s="46" t="s">
        <v>171</v>
      </c>
      <c r="G119" s="46">
        <f>VLOOKUP(E119,Master_Item!B:E,4,0)</f>
        <v>500</v>
      </c>
      <c r="H119" s="46">
        <f>VLOOKUP(E119,Master_Item!B:I,8,0)</f>
        <v>12</v>
      </c>
      <c r="I119" s="46">
        <f>VLOOKUP(E119,Master_Item!B:G,6,0)</f>
        <v>54</v>
      </c>
      <c r="J119" s="46" t="s">
        <v>148</v>
      </c>
      <c r="K119" s="46" t="s">
        <v>128</v>
      </c>
      <c r="L119" s="142">
        <f>_xlfn.IFNA(VLOOKUP($E119,'Loading Apr'!$B:$V,$C119,0),0)</f>
        <v>228.6143610233938</v>
      </c>
      <c r="M119" s="145">
        <f t="shared" si="7"/>
        <v>2743.3723322807255</v>
      </c>
      <c r="N119" s="145">
        <f t="shared" si="8"/>
        <v>4.2335992782109964</v>
      </c>
      <c r="O119" s="146">
        <f>_xlfn.IFNA(VLOOKUP($E119,'Loading May'!$B:$X,$B119,0),0)</f>
        <v>170.03605408267308</v>
      </c>
      <c r="P119" s="140">
        <f t="shared" si="9"/>
        <v>2040.4326489920768</v>
      </c>
      <c r="Q119" s="140">
        <f t="shared" si="10"/>
        <v>3.1488158163457975</v>
      </c>
      <c r="R119" s="80">
        <f>VLOOKUP($E119,'Loading Jun'!$B:$X,$A119,0)</f>
        <v>183.87678158155751</v>
      </c>
      <c r="S119" s="47">
        <f t="shared" si="11"/>
        <v>2206.5213789786903</v>
      </c>
      <c r="T119" s="47">
        <f t="shared" si="12"/>
        <v>3.4051255848436575</v>
      </c>
    </row>
    <row r="120" spans="1:20">
      <c r="A120" s="144">
        <v>22</v>
      </c>
      <c r="B120" s="144">
        <v>22</v>
      </c>
      <c r="C120" s="144">
        <v>20</v>
      </c>
      <c r="D120" s="263" t="str">
        <f>VLOOKUP(E120,Master_Item!B:M,12,0)&amp;K120</f>
        <v>โรงงานนวนครRegion 7</v>
      </c>
      <c r="E120" s="74">
        <v>310002000</v>
      </c>
      <c r="F120" s="46" t="s">
        <v>171</v>
      </c>
      <c r="G120" s="46">
        <f>VLOOKUP(E120,Master_Item!B:E,4,0)</f>
        <v>500</v>
      </c>
      <c r="H120" s="46">
        <f>VLOOKUP(E120,Master_Item!B:I,8,0)</f>
        <v>12</v>
      </c>
      <c r="I120" s="46">
        <f>VLOOKUP(E120,Master_Item!B:G,6,0)</f>
        <v>54</v>
      </c>
      <c r="J120" s="46" t="s">
        <v>148</v>
      </c>
      <c r="K120" s="46" t="s">
        <v>121</v>
      </c>
      <c r="L120" s="142">
        <f>_xlfn.IFNA(VLOOKUP($E120,'Loading Apr'!$B:$V,$C120,0),0)</f>
        <v>2202.6158406908557</v>
      </c>
      <c r="M120" s="145">
        <f t="shared" si="7"/>
        <v>26431.390088290267</v>
      </c>
      <c r="N120" s="145">
        <f t="shared" si="8"/>
        <v>40.789182235015851</v>
      </c>
      <c r="O120" s="146">
        <f>_xlfn.IFNA(VLOOKUP($E120,'Loading May'!$B:$X,$B120,0),0)</f>
        <v>1541.2624785271537</v>
      </c>
      <c r="P120" s="140">
        <f t="shared" si="9"/>
        <v>18495.149742325844</v>
      </c>
      <c r="Q120" s="140">
        <f t="shared" si="10"/>
        <v>28.541897750502844</v>
      </c>
      <c r="R120" s="80">
        <f>VLOOKUP($E120,'Loading Jun'!$B:$X,$A120,0)</f>
        <v>1666.7193652129483</v>
      </c>
      <c r="S120" s="47">
        <f t="shared" si="11"/>
        <v>20000.632382555381</v>
      </c>
      <c r="T120" s="47">
        <f t="shared" si="12"/>
        <v>30.865173429869415</v>
      </c>
    </row>
    <row r="121" spans="1:20">
      <c r="A121" s="144">
        <v>23</v>
      </c>
      <c r="B121" s="144">
        <v>23</v>
      </c>
      <c r="C121" s="144">
        <v>21</v>
      </c>
      <c r="D121" s="263" t="str">
        <f>VLOOKUP(E121,Master_Item!B:M,12,0)&amp;K121</f>
        <v>โรงงานนวนครRegion 8</v>
      </c>
      <c r="E121" s="74">
        <v>310002000</v>
      </c>
      <c r="F121" s="46" t="s">
        <v>171</v>
      </c>
      <c r="G121" s="46">
        <f>VLOOKUP(E121,Master_Item!B:E,4,0)</f>
        <v>500</v>
      </c>
      <c r="H121" s="46">
        <f>VLOOKUP(E121,Master_Item!B:I,8,0)</f>
        <v>12</v>
      </c>
      <c r="I121" s="46">
        <f>VLOOKUP(E121,Master_Item!B:G,6,0)</f>
        <v>54</v>
      </c>
      <c r="J121" s="46" t="s">
        <v>151</v>
      </c>
      <c r="K121" s="46" t="s">
        <v>122</v>
      </c>
      <c r="L121" s="142">
        <f>_xlfn.IFNA(VLOOKUP($E121,'Loading Apr'!$B:$V,$C121,0),0)</f>
        <v>9129.6996326609551</v>
      </c>
      <c r="M121" s="145">
        <f t="shared" si="7"/>
        <v>109556.39559193146</v>
      </c>
      <c r="N121" s="145">
        <f t="shared" si="8"/>
        <v>169.0685117159436</v>
      </c>
      <c r="O121" s="146">
        <f>_xlfn.IFNA(VLOOKUP($E121,'Loading May'!$B:$X,$B121,0),0)</f>
        <v>7223.5944081586413</v>
      </c>
      <c r="P121" s="140">
        <f t="shared" si="9"/>
        <v>86683.132897903692</v>
      </c>
      <c r="Q121" s="140">
        <f t="shared" si="10"/>
        <v>133.77026681775263</v>
      </c>
      <c r="R121" s="80">
        <f>VLOOKUP($E121,'Loading Jun'!$B:$X,$A121,0)</f>
        <v>7811.5861861681342</v>
      </c>
      <c r="S121" s="47">
        <f t="shared" si="11"/>
        <v>93739.034234017614</v>
      </c>
      <c r="T121" s="47">
        <f t="shared" si="12"/>
        <v>144.65900344755804</v>
      </c>
    </row>
    <row r="122" spans="1:20">
      <c r="A122" s="144">
        <v>9</v>
      </c>
      <c r="B122" s="144">
        <v>9</v>
      </c>
      <c r="C122" s="144">
        <v>11</v>
      </c>
      <c r="D122" s="263" t="str">
        <f>VLOOKUP(E122,Master_Item!B:M,12,0)&amp;K122</f>
        <v>โรงงานนวนครMT</v>
      </c>
      <c r="E122" s="74">
        <v>310002000</v>
      </c>
      <c r="F122" s="46" t="s">
        <v>171</v>
      </c>
      <c r="G122" s="46">
        <f>VLOOKUP(E122,Master_Item!B:E,4,0)</f>
        <v>500</v>
      </c>
      <c r="H122" s="46">
        <f>VLOOKUP(E122,Master_Item!B:I,8,0)</f>
        <v>12</v>
      </c>
      <c r="I122" s="46">
        <f>VLOOKUP(E122,Master_Item!B:G,6,0)</f>
        <v>54</v>
      </c>
      <c r="J122" s="46" t="s">
        <v>123</v>
      </c>
      <c r="K122" s="46" t="s">
        <v>123</v>
      </c>
      <c r="L122" s="142">
        <f>_xlfn.IFNA(VLOOKUP($E122,'Loading Apr'!$B:$V,$C122,0),0)</f>
        <v>123132</v>
      </c>
      <c r="M122" s="145">
        <f t="shared" si="7"/>
        <v>1477584</v>
      </c>
      <c r="N122" s="145">
        <f t="shared" si="8"/>
        <v>2280.2222222222222</v>
      </c>
      <c r="O122" s="146">
        <f>_xlfn.IFNA(VLOOKUP($E122,'Loading May'!$B:$X,$B122,0),0)</f>
        <v>85493.482731216151</v>
      </c>
      <c r="P122" s="140">
        <f t="shared" si="9"/>
        <v>1025921.7927745938</v>
      </c>
      <c r="Q122" s="140">
        <f t="shared" si="10"/>
        <v>1583.2126431706695</v>
      </c>
      <c r="R122" s="80">
        <f>VLOOKUP($E122,'Loading Jun'!$B:$X,$A122,0)</f>
        <v>80516.364430231435</v>
      </c>
      <c r="S122" s="47">
        <f t="shared" si="11"/>
        <v>966196.37316277716</v>
      </c>
      <c r="T122" s="47">
        <f t="shared" si="12"/>
        <v>1491.0437857450265</v>
      </c>
    </row>
    <row r="123" spans="1:20">
      <c r="A123" s="144">
        <v>15</v>
      </c>
      <c r="B123" s="144">
        <v>15</v>
      </c>
      <c r="C123" s="144">
        <v>13</v>
      </c>
      <c r="D123" s="263" t="str">
        <f>VLOOKUP(E123,Master_Item!B:M,12,0)&amp;K123</f>
        <v>โรงงานนวนครRegion 1</v>
      </c>
      <c r="E123" s="74">
        <v>310002001</v>
      </c>
      <c r="F123" s="46" t="s">
        <v>172</v>
      </c>
      <c r="G123" s="46">
        <f>VLOOKUP(E123,Master_Item!B:E,4,0)</f>
        <v>500</v>
      </c>
      <c r="H123" s="46">
        <f>VLOOKUP(E123,Master_Item!B:I,8,0)</f>
        <v>12</v>
      </c>
      <c r="I123" s="46">
        <f>VLOOKUP(E123,Master_Item!B:G,6,0)</f>
        <v>54</v>
      </c>
      <c r="J123" s="46" t="s">
        <v>148</v>
      </c>
      <c r="K123" s="46" t="s">
        <v>115</v>
      </c>
      <c r="L123" s="142">
        <f>_xlfn.IFNA(VLOOKUP($E123,'Loading Apr'!$B:$V,$C123,0),0)</f>
        <v>0</v>
      </c>
      <c r="M123" s="145">
        <f t="shared" si="7"/>
        <v>0</v>
      </c>
      <c r="N123" s="145">
        <f t="shared" si="8"/>
        <v>0</v>
      </c>
      <c r="O123" s="146">
        <f>_xlfn.IFNA(VLOOKUP($E123,'Loading May'!$B:$X,$B123,0),0)</f>
        <v>0</v>
      </c>
      <c r="P123" s="140">
        <f t="shared" si="9"/>
        <v>0</v>
      </c>
      <c r="Q123" s="140">
        <f t="shared" si="10"/>
        <v>0</v>
      </c>
      <c r="R123" s="80">
        <f>VLOOKUP($E123,'Loading Jun'!$B:$X,$A123,0)</f>
        <v>0</v>
      </c>
      <c r="S123" s="47">
        <f t="shared" si="11"/>
        <v>0</v>
      </c>
      <c r="T123" s="47">
        <f t="shared" si="12"/>
        <v>0</v>
      </c>
    </row>
    <row r="124" spans="1:20">
      <c r="A124" s="144">
        <v>16</v>
      </c>
      <c r="B124" s="144">
        <v>16</v>
      </c>
      <c r="C124" s="144">
        <v>14</v>
      </c>
      <c r="D124" s="263" t="str">
        <f>VLOOKUP(E124,Master_Item!B:M,12,0)&amp;K124</f>
        <v>โรงงานนวนครRegion 2</v>
      </c>
      <c r="E124" s="74">
        <v>310002001</v>
      </c>
      <c r="F124" s="46" t="s">
        <v>172</v>
      </c>
      <c r="G124" s="46">
        <f>VLOOKUP(E124,Master_Item!B:E,4,0)</f>
        <v>500</v>
      </c>
      <c r="H124" s="46">
        <f>VLOOKUP(E124,Master_Item!B:I,8,0)</f>
        <v>12</v>
      </c>
      <c r="I124" s="46">
        <f>VLOOKUP(E124,Master_Item!B:G,6,0)</f>
        <v>54</v>
      </c>
      <c r="J124" s="46" t="s">
        <v>148</v>
      </c>
      <c r="K124" s="46" t="s">
        <v>116</v>
      </c>
      <c r="L124" s="142">
        <f>_xlfn.IFNA(VLOOKUP($E124,'Loading Apr'!$B:$V,$C124,0),0)</f>
        <v>0</v>
      </c>
      <c r="M124" s="145">
        <f t="shared" si="7"/>
        <v>0</v>
      </c>
      <c r="N124" s="145">
        <f t="shared" si="8"/>
        <v>0</v>
      </c>
      <c r="O124" s="146">
        <f>_xlfn.IFNA(VLOOKUP($E124,'Loading May'!$B:$X,$B124,0),0)</f>
        <v>0</v>
      </c>
      <c r="P124" s="140">
        <f t="shared" si="9"/>
        <v>0</v>
      </c>
      <c r="Q124" s="140">
        <f t="shared" si="10"/>
        <v>0</v>
      </c>
      <c r="R124" s="80">
        <f>VLOOKUP($E124,'Loading Jun'!$B:$X,$A124,0)</f>
        <v>0</v>
      </c>
      <c r="S124" s="47">
        <f t="shared" si="11"/>
        <v>0</v>
      </c>
      <c r="T124" s="47">
        <f t="shared" si="12"/>
        <v>0</v>
      </c>
    </row>
    <row r="125" spans="1:20">
      <c r="A125" s="144">
        <v>17</v>
      </c>
      <c r="B125" s="144">
        <v>17</v>
      </c>
      <c r="C125" s="144">
        <v>15</v>
      </c>
      <c r="D125" s="263" t="str">
        <f>VLOOKUP(E125,Master_Item!B:M,12,0)&amp;K125</f>
        <v>โรงงานนวนครRegion 3</v>
      </c>
      <c r="E125" s="74">
        <v>310002001</v>
      </c>
      <c r="F125" s="46" t="s">
        <v>172</v>
      </c>
      <c r="G125" s="46">
        <f>VLOOKUP(E125,Master_Item!B:E,4,0)</f>
        <v>500</v>
      </c>
      <c r="H125" s="46">
        <f>VLOOKUP(E125,Master_Item!B:I,8,0)</f>
        <v>12</v>
      </c>
      <c r="I125" s="46">
        <f>VLOOKUP(E125,Master_Item!B:G,6,0)</f>
        <v>54</v>
      </c>
      <c r="J125" s="46" t="s">
        <v>149</v>
      </c>
      <c r="K125" s="46" t="s">
        <v>117</v>
      </c>
      <c r="L125" s="142">
        <f>_xlfn.IFNA(VLOOKUP($E125,'Loading Apr'!$B:$V,$C125,0),0)</f>
        <v>0</v>
      </c>
      <c r="M125" s="145">
        <f t="shared" si="7"/>
        <v>0</v>
      </c>
      <c r="N125" s="145">
        <f t="shared" si="8"/>
        <v>0</v>
      </c>
      <c r="O125" s="146">
        <f>_xlfn.IFNA(VLOOKUP($E125,'Loading May'!$B:$X,$B125,0),0)</f>
        <v>0</v>
      </c>
      <c r="P125" s="140">
        <f t="shared" si="9"/>
        <v>0</v>
      </c>
      <c r="Q125" s="140">
        <f t="shared" si="10"/>
        <v>0</v>
      </c>
      <c r="R125" s="80">
        <f>VLOOKUP($E125,'Loading Jun'!$B:$X,$A125,0)</f>
        <v>0</v>
      </c>
      <c r="S125" s="47">
        <f t="shared" si="11"/>
        <v>0</v>
      </c>
      <c r="T125" s="47">
        <f t="shared" si="12"/>
        <v>0</v>
      </c>
    </row>
    <row r="126" spans="1:20">
      <c r="A126" s="144">
        <v>18</v>
      </c>
      <c r="B126" s="144">
        <v>18</v>
      </c>
      <c r="C126" s="144">
        <v>16</v>
      </c>
      <c r="D126" s="263" t="str">
        <f>VLOOKUP(E126,Master_Item!B:M,12,0)&amp;K126</f>
        <v>โรงงานนวนครRegion 4</v>
      </c>
      <c r="E126" s="74">
        <v>310002001</v>
      </c>
      <c r="F126" s="46" t="s">
        <v>172</v>
      </c>
      <c r="G126" s="46">
        <f>VLOOKUP(E126,Master_Item!B:E,4,0)</f>
        <v>500</v>
      </c>
      <c r="H126" s="46">
        <f>VLOOKUP(E126,Master_Item!B:I,8,0)</f>
        <v>12</v>
      </c>
      <c r="I126" s="46">
        <f>VLOOKUP(E126,Master_Item!B:G,6,0)</f>
        <v>54</v>
      </c>
      <c r="J126" s="46" t="s">
        <v>149</v>
      </c>
      <c r="K126" s="46" t="s">
        <v>118</v>
      </c>
      <c r="L126" s="142">
        <f>_xlfn.IFNA(VLOOKUP($E126,'Loading Apr'!$B:$V,$C126,0),0)</f>
        <v>0</v>
      </c>
      <c r="M126" s="145">
        <f t="shared" si="7"/>
        <v>0</v>
      </c>
      <c r="N126" s="145">
        <f t="shared" si="8"/>
        <v>0</v>
      </c>
      <c r="O126" s="146">
        <f>_xlfn.IFNA(VLOOKUP($E126,'Loading May'!$B:$X,$B126,0),0)</f>
        <v>0</v>
      </c>
      <c r="P126" s="140">
        <f t="shared" si="9"/>
        <v>0</v>
      </c>
      <c r="Q126" s="140">
        <f t="shared" si="10"/>
        <v>0</v>
      </c>
      <c r="R126" s="80">
        <f>VLOOKUP($E126,'Loading Jun'!$B:$X,$A126,0)</f>
        <v>0</v>
      </c>
      <c r="S126" s="47">
        <f t="shared" si="11"/>
        <v>0</v>
      </c>
      <c r="T126" s="47">
        <f t="shared" si="12"/>
        <v>0</v>
      </c>
    </row>
    <row r="127" spans="1:20">
      <c r="A127" s="144">
        <v>19</v>
      </c>
      <c r="B127" s="144">
        <v>19</v>
      </c>
      <c r="C127" s="144">
        <v>17</v>
      </c>
      <c r="D127" s="263" t="str">
        <f>VLOOKUP(E127,Master_Item!B:M,12,0)&amp;K127</f>
        <v>โรงงานนวนครRegion 5</v>
      </c>
      <c r="E127" s="74">
        <v>310002001</v>
      </c>
      <c r="F127" s="46" t="s">
        <v>172</v>
      </c>
      <c r="G127" s="46">
        <f>VLOOKUP(E127,Master_Item!B:E,4,0)</f>
        <v>500</v>
      </c>
      <c r="H127" s="46">
        <f>VLOOKUP(E127,Master_Item!B:I,8,0)</f>
        <v>12</v>
      </c>
      <c r="I127" s="46">
        <f>VLOOKUP(E127,Master_Item!B:G,6,0)</f>
        <v>54</v>
      </c>
      <c r="J127" s="46" t="s">
        <v>150</v>
      </c>
      <c r="K127" s="46" t="s">
        <v>119</v>
      </c>
      <c r="L127" s="142">
        <f>_xlfn.IFNA(VLOOKUP($E127,'Loading Apr'!$B:$V,$C127,0),0)</f>
        <v>0</v>
      </c>
      <c r="M127" s="145">
        <f t="shared" si="7"/>
        <v>0</v>
      </c>
      <c r="N127" s="145">
        <f t="shared" si="8"/>
        <v>0</v>
      </c>
      <c r="O127" s="146">
        <f>_xlfn.IFNA(VLOOKUP($E127,'Loading May'!$B:$X,$B127,0),0)</f>
        <v>0</v>
      </c>
      <c r="P127" s="140">
        <f t="shared" si="9"/>
        <v>0</v>
      </c>
      <c r="Q127" s="140">
        <f t="shared" si="10"/>
        <v>0</v>
      </c>
      <c r="R127" s="80">
        <f>VLOOKUP($E127,'Loading Jun'!$B:$X,$A127,0)</f>
        <v>0</v>
      </c>
      <c r="S127" s="47">
        <f t="shared" si="11"/>
        <v>0</v>
      </c>
      <c r="T127" s="47">
        <f t="shared" si="12"/>
        <v>0</v>
      </c>
    </row>
    <row r="128" spans="1:20">
      <c r="A128" s="144">
        <v>20</v>
      </c>
      <c r="B128" s="144">
        <v>20</v>
      </c>
      <c r="C128" s="144">
        <v>18</v>
      </c>
      <c r="D128" s="263" t="str">
        <f>VLOOKUP(E128,Master_Item!B:M,12,0)&amp;K128</f>
        <v>โรงงานนวนครRegion 6/9</v>
      </c>
      <c r="E128" s="74">
        <v>310002001</v>
      </c>
      <c r="F128" s="46" t="s">
        <v>172</v>
      </c>
      <c r="G128" s="46">
        <f>VLOOKUP(E128,Master_Item!B:E,4,0)</f>
        <v>500</v>
      </c>
      <c r="H128" s="46">
        <f>VLOOKUP(E128,Master_Item!B:I,8,0)</f>
        <v>12</v>
      </c>
      <c r="I128" s="46">
        <f>VLOOKUP(E128,Master_Item!B:G,6,0)</f>
        <v>54</v>
      </c>
      <c r="J128" s="46" t="s">
        <v>150</v>
      </c>
      <c r="K128" s="46" t="s">
        <v>127</v>
      </c>
      <c r="L128" s="142">
        <f>_xlfn.IFNA(VLOOKUP($E128,'Loading Apr'!$B:$V,$C128,0),0)</f>
        <v>0</v>
      </c>
      <c r="M128" s="145">
        <f t="shared" si="7"/>
        <v>0</v>
      </c>
      <c r="N128" s="145">
        <f t="shared" si="8"/>
        <v>0</v>
      </c>
      <c r="O128" s="146">
        <f>_xlfn.IFNA(VLOOKUP($E128,'Loading May'!$B:$X,$B128,0),0)</f>
        <v>0</v>
      </c>
      <c r="P128" s="140">
        <f t="shared" si="9"/>
        <v>0</v>
      </c>
      <c r="Q128" s="140">
        <f t="shared" si="10"/>
        <v>0</v>
      </c>
      <c r="R128" s="80">
        <f>VLOOKUP($E128,'Loading Jun'!$B:$X,$A128,0)</f>
        <v>0</v>
      </c>
      <c r="S128" s="47">
        <f t="shared" si="11"/>
        <v>0</v>
      </c>
      <c r="T128" s="47">
        <f t="shared" si="12"/>
        <v>0</v>
      </c>
    </row>
    <row r="129" spans="1:20">
      <c r="A129" s="144">
        <v>21</v>
      </c>
      <c r="B129" s="144">
        <v>21</v>
      </c>
      <c r="C129" s="144">
        <v>19</v>
      </c>
      <c r="D129" s="263" t="str">
        <f>VLOOKUP(E129,Master_Item!B:M,12,0)&amp;K129</f>
        <v>โรงงานนวนครRegion 6/14</v>
      </c>
      <c r="E129" s="74">
        <v>310002001</v>
      </c>
      <c r="F129" s="46" t="s">
        <v>172</v>
      </c>
      <c r="G129" s="46">
        <f>VLOOKUP(E129,Master_Item!B:E,4,0)</f>
        <v>500</v>
      </c>
      <c r="H129" s="46">
        <f>VLOOKUP(E129,Master_Item!B:I,8,0)</f>
        <v>12</v>
      </c>
      <c r="I129" s="46">
        <f>VLOOKUP(E129,Master_Item!B:G,6,0)</f>
        <v>54</v>
      </c>
      <c r="J129" s="46" t="s">
        <v>148</v>
      </c>
      <c r="K129" s="46" t="s">
        <v>128</v>
      </c>
      <c r="L129" s="142">
        <f>_xlfn.IFNA(VLOOKUP($E129,'Loading Apr'!$B:$V,$C129,0),0)</f>
        <v>0</v>
      </c>
      <c r="M129" s="145">
        <f t="shared" si="7"/>
        <v>0</v>
      </c>
      <c r="N129" s="145">
        <f t="shared" si="8"/>
        <v>0</v>
      </c>
      <c r="O129" s="146">
        <f>_xlfn.IFNA(VLOOKUP($E129,'Loading May'!$B:$X,$B129,0),0)</f>
        <v>0</v>
      </c>
      <c r="P129" s="140">
        <f t="shared" si="9"/>
        <v>0</v>
      </c>
      <c r="Q129" s="140">
        <f t="shared" si="10"/>
        <v>0</v>
      </c>
      <c r="R129" s="80">
        <f>VLOOKUP($E129,'Loading Jun'!$B:$X,$A129,0)</f>
        <v>0</v>
      </c>
      <c r="S129" s="47">
        <f t="shared" si="11"/>
        <v>0</v>
      </c>
      <c r="T129" s="47">
        <f t="shared" si="12"/>
        <v>0</v>
      </c>
    </row>
    <row r="130" spans="1:20">
      <c r="A130" s="144">
        <v>22</v>
      </c>
      <c r="B130" s="144">
        <v>22</v>
      </c>
      <c r="C130" s="144">
        <v>20</v>
      </c>
      <c r="D130" s="263" t="str">
        <f>VLOOKUP(E130,Master_Item!B:M,12,0)&amp;K130</f>
        <v>โรงงานนวนครRegion 7</v>
      </c>
      <c r="E130" s="74">
        <v>310002001</v>
      </c>
      <c r="F130" s="46" t="s">
        <v>172</v>
      </c>
      <c r="G130" s="46">
        <f>VLOOKUP(E130,Master_Item!B:E,4,0)</f>
        <v>500</v>
      </c>
      <c r="H130" s="46">
        <f>VLOOKUP(E130,Master_Item!B:I,8,0)</f>
        <v>12</v>
      </c>
      <c r="I130" s="46">
        <f>VLOOKUP(E130,Master_Item!B:G,6,0)</f>
        <v>54</v>
      </c>
      <c r="J130" s="46" t="s">
        <v>148</v>
      </c>
      <c r="K130" s="46" t="s">
        <v>121</v>
      </c>
      <c r="L130" s="142">
        <f>_xlfn.IFNA(VLOOKUP($E130,'Loading Apr'!$B:$V,$C130,0),0)</f>
        <v>0</v>
      </c>
      <c r="M130" s="145">
        <f t="shared" si="7"/>
        <v>0</v>
      </c>
      <c r="N130" s="145">
        <f t="shared" si="8"/>
        <v>0</v>
      </c>
      <c r="O130" s="146">
        <f>_xlfn.IFNA(VLOOKUP($E130,'Loading May'!$B:$X,$B130,0),0)</f>
        <v>0</v>
      </c>
      <c r="P130" s="140">
        <f t="shared" si="9"/>
        <v>0</v>
      </c>
      <c r="Q130" s="140">
        <f t="shared" si="10"/>
        <v>0</v>
      </c>
      <c r="R130" s="80">
        <f>VLOOKUP($E130,'Loading Jun'!$B:$X,$A130,0)</f>
        <v>0</v>
      </c>
      <c r="S130" s="47">
        <f t="shared" si="11"/>
        <v>0</v>
      </c>
      <c r="T130" s="47">
        <f t="shared" si="12"/>
        <v>0</v>
      </c>
    </row>
    <row r="131" spans="1:20">
      <c r="A131" s="144">
        <v>23</v>
      </c>
      <c r="B131" s="144">
        <v>23</v>
      </c>
      <c r="C131" s="144">
        <v>21</v>
      </c>
      <c r="D131" s="263" t="str">
        <f>VLOOKUP(E131,Master_Item!B:M,12,0)&amp;K131</f>
        <v>โรงงานนวนครRegion 8</v>
      </c>
      <c r="E131" s="74">
        <v>310002001</v>
      </c>
      <c r="F131" s="46" t="s">
        <v>172</v>
      </c>
      <c r="G131" s="46">
        <f>VLOOKUP(E131,Master_Item!B:E,4,0)</f>
        <v>500</v>
      </c>
      <c r="H131" s="46">
        <f>VLOOKUP(E131,Master_Item!B:I,8,0)</f>
        <v>12</v>
      </c>
      <c r="I131" s="46">
        <f>VLOOKUP(E131,Master_Item!B:G,6,0)</f>
        <v>54</v>
      </c>
      <c r="J131" s="46" t="s">
        <v>151</v>
      </c>
      <c r="K131" s="46" t="s">
        <v>122</v>
      </c>
      <c r="L131" s="142">
        <f>_xlfn.IFNA(VLOOKUP($E131,'Loading Apr'!$B:$V,$C131,0),0)</f>
        <v>0</v>
      </c>
      <c r="M131" s="145">
        <f t="shared" si="7"/>
        <v>0</v>
      </c>
      <c r="N131" s="145">
        <f t="shared" si="8"/>
        <v>0</v>
      </c>
      <c r="O131" s="146">
        <f>_xlfn.IFNA(VLOOKUP($E131,'Loading May'!$B:$X,$B131,0),0)</f>
        <v>0</v>
      </c>
      <c r="P131" s="140">
        <f t="shared" si="9"/>
        <v>0</v>
      </c>
      <c r="Q131" s="140">
        <f t="shared" si="10"/>
        <v>0</v>
      </c>
      <c r="R131" s="80">
        <f>VLOOKUP($E131,'Loading Jun'!$B:$X,$A131,0)</f>
        <v>0</v>
      </c>
      <c r="S131" s="47">
        <f t="shared" si="11"/>
        <v>0</v>
      </c>
      <c r="T131" s="47">
        <f t="shared" si="12"/>
        <v>0</v>
      </c>
    </row>
    <row r="132" spans="1:20">
      <c r="A132" s="144">
        <v>9</v>
      </c>
      <c r="B132" s="144">
        <v>9</v>
      </c>
      <c r="C132" s="144">
        <v>11</v>
      </c>
      <c r="D132" s="263" t="str">
        <f>VLOOKUP(E132,Master_Item!B:M,12,0)&amp;K132</f>
        <v>โรงงานนวนครMT</v>
      </c>
      <c r="E132" s="74">
        <v>310002001</v>
      </c>
      <c r="F132" s="46" t="s">
        <v>172</v>
      </c>
      <c r="G132" s="46">
        <f>VLOOKUP(E132,Master_Item!B:E,4,0)</f>
        <v>500</v>
      </c>
      <c r="H132" s="46">
        <f>VLOOKUP(E132,Master_Item!B:I,8,0)</f>
        <v>12</v>
      </c>
      <c r="I132" s="46">
        <f>VLOOKUP(E132,Master_Item!B:G,6,0)</f>
        <v>54</v>
      </c>
      <c r="J132" s="46" t="s">
        <v>123</v>
      </c>
      <c r="K132" s="46" t="s">
        <v>123</v>
      </c>
      <c r="L132" s="142">
        <f>_xlfn.IFNA(VLOOKUP($E132,'Loading Apr'!$B:$V,$C132,0),0)</f>
        <v>36946.35714285713</v>
      </c>
      <c r="M132" s="145">
        <f t="shared" ref="M132:M192" si="13">L132*H132</f>
        <v>443356.28571428556</v>
      </c>
      <c r="N132" s="145">
        <f t="shared" ref="N132:N192" si="14">L132/I132</f>
        <v>684.19179894179877</v>
      </c>
      <c r="O132" s="146">
        <f>_xlfn.IFNA(VLOOKUP($E132,'Loading May'!$B:$X,$B132,0),0)</f>
        <v>39031.32967032968</v>
      </c>
      <c r="P132" s="140">
        <f t="shared" ref="P132:P192" si="15">O132*H132</f>
        <v>468375.95604395616</v>
      </c>
      <c r="Q132" s="140">
        <f t="shared" ref="Q132:Q192" si="16">O132/I132</f>
        <v>722.80240130240145</v>
      </c>
      <c r="R132" s="80">
        <f>VLOOKUP($E132,'Loading Jun'!$B:$X,$A132,0)</f>
        <v>26578</v>
      </c>
      <c r="S132" s="47">
        <f t="shared" ref="S132:S192" si="17">R132*H132</f>
        <v>318936</v>
      </c>
      <c r="T132" s="47">
        <f t="shared" ref="T132:T192" si="18">R132/I132</f>
        <v>492.18518518518516</v>
      </c>
    </row>
    <row r="133" spans="1:20">
      <c r="A133" s="144">
        <v>15</v>
      </c>
      <c r="B133" s="144">
        <v>15</v>
      </c>
      <c r="C133" s="144">
        <v>13</v>
      </c>
      <c r="D133" s="263" t="str">
        <f>VLOOKUP(E133,Master_Item!B:M,12,0)&amp;K133</f>
        <v>โรงงานนวนครRegion 1</v>
      </c>
      <c r="E133" s="74">
        <v>310002002</v>
      </c>
      <c r="F133" s="46" t="s">
        <v>173</v>
      </c>
      <c r="G133" s="46">
        <f>VLOOKUP(E133,Master_Item!B:E,4,0)</f>
        <v>800</v>
      </c>
      <c r="H133" s="46">
        <f>VLOOKUP(E133,Master_Item!B:I,8,0)</f>
        <v>9.6</v>
      </c>
      <c r="I133" s="46">
        <f>VLOOKUP(E133,Master_Item!B:G,6,0)</f>
        <v>70</v>
      </c>
      <c r="J133" s="46" t="s">
        <v>148</v>
      </c>
      <c r="K133" s="46" t="s">
        <v>115</v>
      </c>
      <c r="L133" s="142">
        <f>_xlfn.IFNA(VLOOKUP($E133,'Loading Apr'!$B:$V,$C133,0),0)</f>
        <v>0</v>
      </c>
      <c r="M133" s="145">
        <f t="shared" si="13"/>
        <v>0</v>
      </c>
      <c r="N133" s="145">
        <f t="shared" si="14"/>
        <v>0</v>
      </c>
      <c r="O133" s="146">
        <f>_xlfn.IFNA(VLOOKUP($E133,'Loading May'!$B:$X,$B133,0),0)</f>
        <v>0</v>
      </c>
      <c r="P133" s="140">
        <f t="shared" si="15"/>
        <v>0</v>
      </c>
      <c r="Q133" s="140">
        <f t="shared" si="16"/>
        <v>0</v>
      </c>
      <c r="R133" s="80">
        <f>VLOOKUP($E133,'Loading Jun'!$B:$X,$A133,0)</f>
        <v>0</v>
      </c>
      <c r="S133" s="47">
        <f t="shared" si="17"/>
        <v>0</v>
      </c>
      <c r="T133" s="47">
        <f t="shared" si="18"/>
        <v>0</v>
      </c>
    </row>
    <row r="134" spans="1:20">
      <c r="A134" s="144">
        <v>16</v>
      </c>
      <c r="B134" s="144">
        <v>16</v>
      </c>
      <c r="C134" s="144">
        <v>14</v>
      </c>
      <c r="D134" s="263" t="str">
        <f>VLOOKUP(E134,Master_Item!B:M,12,0)&amp;K134</f>
        <v>โรงงานนวนครRegion 2</v>
      </c>
      <c r="E134" s="74">
        <v>310002002</v>
      </c>
      <c r="F134" s="46" t="s">
        <v>173</v>
      </c>
      <c r="G134" s="46">
        <f>VLOOKUP(E134,Master_Item!B:E,4,0)</f>
        <v>800</v>
      </c>
      <c r="H134" s="46">
        <f>VLOOKUP(E134,Master_Item!B:I,8,0)</f>
        <v>9.6</v>
      </c>
      <c r="I134" s="46">
        <f>VLOOKUP(E134,Master_Item!B:G,6,0)</f>
        <v>70</v>
      </c>
      <c r="J134" s="46" t="s">
        <v>148</v>
      </c>
      <c r="K134" s="46" t="s">
        <v>116</v>
      </c>
      <c r="L134" s="142">
        <f>_xlfn.IFNA(VLOOKUP($E134,'Loading Apr'!$B:$V,$C134,0),0)</f>
        <v>0</v>
      </c>
      <c r="M134" s="145">
        <f t="shared" si="13"/>
        <v>0</v>
      </c>
      <c r="N134" s="145">
        <f t="shared" si="14"/>
        <v>0</v>
      </c>
      <c r="O134" s="146">
        <f>_xlfn.IFNA(VLOOKUP($E134,'Loading May'!$B:$X,$B134,0),0)</f>
        <v>0</v>
      </c>
      <c r="P134" s="140">
        <f t="shared" si="15"/>
        <v>0</v>
      </c>
      <c r="Q134" s="140">
        <f t="shared" si="16"/>
        <v>0</v>
      </c>
      <c r="R134" s="80">
        <f>VLOOKUP($E134,'Loading Jun'!$B:$X,$A134,0)</f>
        <v>0</v>
      </c>
      <c r="S134" s="47">
        <f t="shared" si="17"/>
        <v>0</v>
      </c>
      <c r="T134" s="47">
        <f t="shared" si="18"/>
        <v>0</v>
      </c>
    </row>
    <row r="135" spans="1:20">
      <c r="A135" s="144">
        <v>17</v>
      </c>
      <c r="B135" s="144">
        <v>17</v>
      </c>
      <c r="C135" s="144">
        <v>15</v>
      </c>
      <c r="D135" s="263" t="str">
        <f>VLOOKUP(E135,Master_Item!B:M,12,0)&amp;K135</f>
        <v>โรงงานนวนครRegion 3</v>
      </c>
      <c r="E135" s="74">
        <v>310002002</v>
      </c>
      <c r="F135" s="46" t="s">
        <v>173</v>
      </c>
      <c r="G135" s="46">
        <f>VLOOKUP(E135,Master_Item!B:E,4,0)</f>
        <v>800</v>
      </c>
      <c r="H135" s="46">
        <f>VLOOKUP(E135,Master_Item!B:I,8,0)</f>
        <v>9.6</v>
      </c>
      <c r="I135" s="46">
        <f>VLOOKUP(E135,Master_Item!B:G,6,0)</f>
        <v>70</v>
      </c>
      <c r="J135" s="46" t="s">
        <v>149</v>
      </c>
      <c r="K135" s="46" t="s">
        <v>117</v>
      </c>
      <c r="L135" s="142">
        <f>_xlfn.IFNA(VLOOKUP($E135,'Loading Apr'!$B:$V,$C135,0),0)</f>
        <v>264.98310810810807</v>
      </c>
      <c r="M135" s="145">
        <f t="shared" si="13"/>
        <v>2543.8378378378375</v>
      </c>
      <c r="N135" s="145">
        <f t="shared" si="14"/>
        <v>3.7854729729729724</v>
      </c>
      <c r="O135" s="146">
        <f>_xlfn.IFNA(VLOOKUP($E135,'Loading May'!$B:$X,$B135,0),0)</f>
        <v>0</v>
      </c>
      <c r="P135" s="140">
        <f t="shared" si="15"/>
        <v>0</v>
      </c>
      <c r="Q135" s="140">
        <f t="shared" si="16"/>
        <v>0</v>
      </c>
      <c r="R135" s="80">
        <f>VLOOKUP($E135,'Loading Jun'!$B:$X,$A135,0)</f>
        <v>0</v>
      </c>
      <c r="S135" s="47">
        <f t="shared" si="17"/>
        <v>0</v>
      </c>
      <c r="T135" s="47">
        <f t="shared" si="18"/>
        <v>0</v>
      </c>
    </row>
    <row r="136" spans="1:20">
      <c r="A136" s="144">
        <v>18</v>
      </c>
      <c r="B136" s="144">
        <v>18</v>
      </c>
      <c r="C136" s="144">
        <v>16</v>
      </c>
      <c r="D136" s="263" t="str">
        <f>VLOOKUP(E136,Master_Item!B:M,12,0)&amp;K136</f>
        <v>โรงงานนวนครRegion 4</v>
      </c>
      <c r="E136" s="74">
        <v>310002002</v>
      </c>
      <c r="F136" s="46" t="s">
        <v>173</v>
      </c>
      <c r="G136" s="46">
        <f>VLOOKUP(E136,Master_Item!B:E,4,0)</f>
        <v>800</v>
      </c>
      <c r="H136" s="46">
        <f>VLOOKUP(E136,Master_Item!B:I,8,0)</f>
        <v>9.6</v>
      </c>
      <c r="I136" s="46">
        <f>VLOOKUP(E136,Master_Item!B:G,6,0)</f>
        <v>70</v>
      </c>
      <c r="J136" s="46" t="s">
        <v>149</v>
      </c>
      <c r="K136" s="46" t="s">
        <v>118</v>
      </c>
      <c r="L136" s="142">
        <f>_xlfn.IFNA(VLOOKUP($E136,'Loading Apr'!$B:$V,$C136,0),0)</f>
        <v>338.16891891891885</v>
      </c>
      <c r="M136" s="145">
        <f t="shared" si="13"/>
        <v>3246.4216216216209</v>
      </c>
      <c r="N136" s="145">
        <f t="shared" si="14"/>
        <v>4.8309845559845552</v>
      </c>
      <c r="O136" s="146">
        <f>_xlfn.IFNA(VLOOKUP($E136,'Loading May'!$B:$X,$B136,0),0)</f>
        <v>0</v>
      </c>
      <c r="P136" s="140">
        <f t="shared" si="15"/>
        <v>0</v>
      </c>
      <c r="Q136" s="140">
        <f t="shared" si="16"/>
        <v>0</v>
      </c>
      <c r="R136" s="80">
        <f>VLOOKUP($E136,'Loading Jun'!$B:$X,$A136,0)</f>
        <v>0</v>
      </c>
      <c r="S136" s="47">
        <f t="shared" si="17"/>
        <v>0</v>
      </c>
      <c r="T136" s="47">
        <f t="shared" si="18"/>
        <v>0</v>
      </c>
    </row>
    <row r="137" spans="1:20">
      <c r="A137" s="144">
        <v>19</v>
      </c>
      <c r="B137" s="144">
        <v>19</v>
      </c>
      <c r="C137" s="144">
        <v>17</v>
      </c>
      <c r="D137" s="263" t="str">
        <f>VLOOKUP(E137,Master_Item!B:M,12,0)&amp;K137</f>
        <v>โรงงานนวนครRegion 5</v>
      </c>
      <c r="E137" s="74">
        <v>310002002</v>
      </c>
      <c r="F137" s="46" t="s">
        <v>173</v>
      </c>
      <c r="G137" s="46">
        <f>VLOOKUP(E137,Master_Item!B:E,4,0)</f>
        <v>800</v>
      </c>
      <c r="H137" s="46">
        <f>VLOOKUP(E137,Master_Item!B:I,8,0)</f>
        <v>9.6</v>
      </c>
      <c r="I137" s="46">
        <f>VLOOKUP(E137,Master_Item!B:G,6,0)</f>
        <v>70</v>
      </c>
      <c r="J137" s="46" t="s">
        <v>150</v>
      </c>
      <c r="K137" s="46" t="s">
        <v>119</v>
      </c>
      <c r="L137" s="142">
        <f>_xlfn.IFNA(VLOOKUP($E137,'Loading Apr'!$B:$V,$C137,0),0)</f>
        <v>7.5709459459459456</v>
      </c>
      <c r="M137" s="145">
        <f t="shared" si="13"/>
        <v>72.681081081081075</v>
      </c>
      <c r="N137" s="145">
        <f t="shared" si="14"/>
        <v>0.10815637065637065</v>
      </c>
      <c r="O137" s="146">
        <f>_xlfn.IFNA(VLOOKUP($E137,'Loading May'!$B:$X,$B137,0),0)</f>
        <v>0</v>
      </c>
      <c r="P137" s="140">
        <f t="shared" si="15"/>
        <v>0</v>
      </c>
      <c r="Q137" s="140">
        <f t="shared" si="16"/>
        <v>0</v>
      </c>
      <c r="R137" s="80">
        <f>VLOOKUP($E137,'Loading Jun'!$B:$X,$A137,0)</f>
        <v>0</v>
      </c>
      <c r="S137" s="47">
        <f t="shared" si="17"/>
        <v>0</v>
      </c>
      <c r="T137" s="47">
        <f t="shared" si="18"/>
        <v>0</v>
      </c>
    </row>
    <row r="138" spans="1:20">
      <c r="A138" s="144">
        <v>20</v>
      </c>
      <c r="B138" s="144">
        <v>20</v>
      </c>
      <c r="C138" s="144">
        <v>18</v>
      </c>
      <c r="D138" s="263" t="str">
        <f>VLOOKUP(E138,Master_Item!B:M,12,0)&amp;K138</f>
        <v>โรงงานนวนครRegion 6/9</v>
      </c>
      <c r="E138" s="74">
        <v>310002002</v>
      </c>
      <c r="F138" s="46" t="s">
        <v>173</v>
      </c>
      <c r="G138" s="46">
        <f>VLOOKUP(E138,Master_Item!B:E,4,0)</f>
        <v>800</v>
      </c>
      <c r="H138" s="46">
        <f>VLOOKUP(E138,Master_Item!B:I,8,0)</f>
        <v>9.6</v>
      </c>
      <c r="I138" s="46">
        <f>VLOOKUP(E138,Master_Item!B:G,6,0)</f>
        <v>70</v>
      </c>
      <c r="J138" s="46" t="s">
        <v>150</v>
      </c>
      <c r="K138" s="46" t="s">
        <v>127</v>
      </c>
      <c r="L138" s="142">
        <f>_xlfn.IFNA(VLOOKUP($E138,'Loading Apr'!$B:$V,$C138,0),0)</f>
        <v>0</v>
      </c>
      <c r="M138" s="145">
        <f t="shared" si="13"/>
        <v>0</v>
      </c>
      <c r="N138" s="145">
        <f t="shared" si="14"/>
        <v>0</v>
      </c>
      <c r="O138" s="146">
        <f>_xlfn.IFNA(VLOOKUP($E138,'Loading May'!$B:$X,$B138,0),0)</f>
        <v>0</v>
      </c>
      <c r="P138" s="140">
        <f t="shared" si="15"/>
        <v>0</v>
      </c>
      <c r="Q138" s="140">
        <f t="shared" si="16"/>
        <v>0</v>
      </c>
      <c r="R138" s="80">
        <f>VLOOKUP($E138,'Loading Jun'!$B:$X,$A138,0)</f>
        <v>0</v>
      </c>
      <c r="S138" s="47">
        <f t="shared" si="17"/>
        <v>0</v>
      </c>
      <c r="T138" s="47">
        <f t="shared" si="18"/>
        <v>0</v>
      </c>
    </row>
    <row r="139" spans="1:20">
      <c r="A139" s="144">
        <v>21</v>
      </c>
      <c r="B139" s="144">
        <v>21</v>
      </c>
      <c r="C139" s="144">
        <v>19</v>
      </c>
      <c r="D139" s="263" t="str">
        <f>VLOOKUP(E139,Master_Item!B:M,12,0)&amp;K139</f>
        <v>โรงงานนวนครRegion 6/14</v>
      </c>
      <c r="E139" s="74">
        <v>310002002</v>
      </c>
      <c r="F139" s="46" t="s">
        <v>173</v>
      </c>
      <c r="G139" s="46">
        <f>VLOOKUP(E139,Master_Item!B:E,4,0)</f>
        <v>800</v>
      </c>
      <c r="H139" s="46">
        <f>VLOOKUP(E139,Master_Item!B:I,8,0)</f>
        <v>9.6</v>
      </c>
      <c r="I139" s="46">
        <f>VLOOKUP(E139,Master_Item!B:G,6,0)</f>
        <v>70</v>
      </c>
      <c r="J139" s="46" t="s">
        <v>148</v>
      </c>
      <c r="K139" s="46" t="s">
        <v>128</v>
      </c>
      <c r="L139" s="142">
        <f>_xlfn.IFNA(VLOOKUP($E139,'Loading Apr'!$B:$V,$C139,0),0)</f>
        <v>0</v>
      </c>
      <c r="M139" s="145">
        <f t="shared" si="13"/>
        <v>0</v>
      </c>
      <c r="N139" s="145">
        <f t="shared" si="14"/>
        <v>0</v>
      </c>
      <c r="O139" s="146">
        <f>_xlfn.IFNA(VLOOKUP($E139,'Loading May'!$B:$X,$B139,0),0)</f>
        <v>0</v>
      </c>
      <c r="P139" s="140">
        <f t="shared" si="15"/>
        <v>0</v>
      </c>
      <c r="Q139" s="140">
        <f t="shared" si="16"/>
        <v>0</v>
      </c>
      <c r="R139" s="80">
        <f>VLOOKUP($E139,'Loading Jun'!$B:$X,$A139,0)</f>
        <v>0</v>
      </c>
      <c r="S139" s="47">
        <f t="shared" si="17"/>
        <v>0</v>
      </c>
      <c r="T139" s="47">
        <f t="shared" si="18"/>
        <v>0</v>
      </c>
    </row>
    <row r="140" spans="1:20">
      <c r="A140" s="144">
        <v>22</v>
      </c>
      <c r="B140" s="144">
        <v>22</v>
      </c>
      <c r="C140" s="144">
        <v>20</v>
      </c>
      <c r="D140" s="263" t="str">
        <f>VLOOKUP(E140,Master_Item!B:M,12,0)&amp;K140</f>
        <v>โรงงานนวนครRegion 7</v>
      </c>
      <c r="E140" s="74">
        <v>310002002</v>
      </c>
      <c r="F140" s="46" t="s">
        <v>173</v>
      </c>
      <c r="G140" s="46">
        <f>VLOOKUP(E140,Master_Item!B:E,4,0)</f>
        <v>800</v>
      </c>
      <c r="H140" s="46">
        <f>VLOOKUP(E140,Master_Item!B:I,8,0)</f>
        <v>9.6</v>
      </c>
      <c r="I140" s="46">
        <f>VLOOKUP(E140,Master_Item!B:G,6,0)</f>
        <v>70</v>
      </c>
      <c r="J140" s="46" t="s">
        <v>148</v>
      </c>
      <c r="K140" s="46" t="s">
        <v>121</v>
      </c>
      <c r="L140" s="142">
        <f>_xlfn.IFNA(VLOOKUP($E140,'Loading Apr'!$B:$V,$C140,0),0)</f>
        <v>0</v>
      </c>
      <c r="M140" s="145">
        <f t="shared" si="13"/>
        <v>0</v>
      </c>
      <c r="N140" s="145">
        <f t="shared" si="14"/>
        <v>0</v>
      </c>
      <c r="O140" s="146">
        <f>_xlfn.IFNA(VLOOKUP($E140,'Loading May'!$B:$X,$B140,0),0)</f>
        <v>0</v>
      </c>
      <c r="P140" s="140">
        <f t="shared" si="15"/>
        <v>0</v>
      </c>
      <c r="Q140" s="140">
        <f t="shared" si="16"/>
        <v>0</v>
      </c>
      <c r="R140" s="80">
        <f>VLOOKUP($E140,'Loading Jun'!$B:$X,$A140,0)</f>
        <v>0</v>
      </c>
      <c r="S140" s="47">
        <f t="shared" si="17"/>
        <v>0</v>
      </c>
      <c r="T140" s="47">
        <f t="shared" si="18"/>
        <v>0</v>
      </c>
    </row>
    <row r="141" spans="1:20">
      <c r="A141" s="144">
        <v>23</v>
      </c>
      <c r="B141" s="144">
        <v>23</v>
      </c>
      <c r="C141" s="144">
        <v>21</v>
      </c>
      <c r="D141" s="263" t="str">
        <f>VLOOKUP(E141,Master_Item!B:M,12,0)&amp;K141</f>
        <v>โรงงานนวนครRegion 8</v>
      </c>
      <c r="E141" s="74">
        <v>310002002</v>
      </c>
      <c r="F141" s="46" t="s">
        <v>173</v>
      </c>
      <c r="G141" s="46">
        <f>VLOOKUP(E141,Master_Item!B:E,4,0)</f>
        <v>800</v>
      </c>
      <c r="H141" s="46">
        <f>VLOOKUP(E141,Master_Item!B:I,8,0)</f>
        <v>9.6</v>
      </c>
      <c r="I141" s="46">
        <f>VLOOKUP(E141,Master_Item!B:G,6,0)</f>
        <v>70</v>
      </c>
      <c r="J141" s="46" t="s">
        <v>151</v>
      </c>
      <c r="K141" s="46" t="s">
        <v>122</v>
      </c>
      <c r="L141" s="142">
        <f>_xlfn.IFNA(VLOOKUP($E141,'Loading Apr'!$B:$V,$C141,0),0)</f>
        <v>883.27702702702686</v>
      </c>
      <c r="M141" s="145">
        <f t="shared" si="13"/>
        <v>8479.4594594594582</v>
      </c>
      <c r="N141" s="145">
        <f t="shared" si="14"/>
        <v>12.61824324324324</v>
      </c>
      <c r="O141" s="146">
        <f>_xlfn.IFNA(VLOOKUP($E141,'Loading May'!$B:$X,$B141,0),0)</f>
        <v>0</v>
      </c>
      <c r="P141" s="140">
        <f t="shared" si="15"/>
        <v>0</v>
      </c>
      <c r="Q141" s="140">
        <f t="shared" si="16"/>
        <v>0</v>
      </c>
      <c r="R141" s="80">
        <f>VLOOKUP($E141,'Loading Jun'!$B:$X,$A141,0)</f>
        <v>0</v>
      </c>
      <c r="S141" s="47">
        <f t="shared" si="17"/>
        <v>0</v>
      </c>
      <c r="T141" s="47">
        <f t="shared" si="18"/>
        <v>0</v>
      </c>
    </row>
    <row r="142" spans="1:20">
      <c r="A142" s="144">
        <v>9</v>
      </c>
      <c r="B142" s="144">
        <v>9</v>
      </c>
      <c r="C142" s="144">
        <v>11</v>
      </c>
      <c r="D142" s="263" t="str">
        <f>VLOOKUP(E142,Master_Item!B:M,12,0)&amp;K142</f>
        <v>โรงงานนวนครMT</v>
      </c>
      <c r="E142" s="74">
        <v>310002002</v>
      </c>
      <c r="F142" s="46" t="s">
        <v>173</v>
      </c>
      <c r="G142" s="46">
        <f>VLOOKUP(E142,Master_Item!B:E,4,0)</f>
        <v>800</v>
      </c>
      <c r="H142" s="46">
        <f>VLOOKUP(E142,Master_Item!B:I,8,0)</f>
        <v>9.6</v>
      </c>
      <c r="I142" s="46">
        <f>VLOOKUP(E142,Master_Item!B:G,6,0)</f>
        <v>70</v>
      </c>
      <c r="J142" s="46" t="s">
        <v>123</v>
      </c>
      <c r="K142" s="46" t="s">
        <v>123</v>
      </c>
      <c r="L142" s="142">
        <f>_xlfn.IFNA(VLOOKUP($E142,'Loading Apr'!$B:$V,$C142,0),0)</f>
        <v>138565</v>
      </c>
      <c r="M142" s="145">
        <f t="shared" si="13"/>
        <v>1330224</v>
      </c>
      <c r="N142" s="145">
        <f t="shared" si="14"/>
        <v>1979.5</v>
      </c>
      <c r="O142" s="146">
        <f>_xlfn.IFNA(VLOOKUP($E142,'Loading May'!$B:$X,$B142,0),0)</f>
        <v>106628.74684813009</v>
      </c>
      <c r="P142" s="140">
        <f t="shared" si="15"/>
        <v>1023635.9697420488</v>
      </c>
      <c r="Q142" s="140">
        <f t="shared" si="16"/>
        <v>1523.2678121161441</v>
      </c>
      <c r="R142" s="80">
        <f>VLOOKUP($E142,'Loading Jun'!$B:$X,$A142,0)</f>
        <v>103720.48829305462</v>
      </c>
      <c r="S142" s="47">
        <f t="shared" si="17"/>
        <v>995716.68761332426</v>
      </c>
      <c r="T142" s="47">
        <f t="shared" si="18"/>
        <v>1481.7212613293516</v>
      </c>
    </row>
    <row r="143" spans="1:20">
      <c r="A143" s="144">
        <v>15</v>
      </c>
      <c r="B143" s="144">
        <v>15</v>
      </c>
      <c r="C143" s="144">
        <v>13</v>
      </c>
      <c r="D143" s="263" t="str">
        <f>VLOOKUP(E143,Master_Item!B:M,12,0)&amp;K143</f>
        <v>โรงงานนวนครRegion 1</v>
      </c>
      <c r="E143" s="74">
        <v>310002003</v>
      </c>
      <c r="F143" s="46" t="s">
        <v>174</v>
      </c>
      <c r="G143" s="46">
        <f>VLOOKUP(E143,Master_Item!B:E,4,0)</f>
        <v>800</v>
      </c>
      <c r="H143" s="46">
        <f>VLOOKUP(E143,Master_Item!B:I,8,0)</f>
        <v>9.6</v>
      </c>
      <c r="I143" s="46">
        <f>VLOOKUP(E143,Master_Item!B:G,6,0)</f>
        <v>70</v>
      </c>
      <c r="J143" s="46" t="s">
        <v>148</v>
      </c>
      <c r="K143" s="46" t="s">
        <v>115</v>
      </c>
      <c r="L143" s="142">
        <f>_xlfn.IFNA(VLOOKUP($E143,'Loading Apr'!$B:$V,$C143,0),0)</f>
        <v>0</v>
      </c>
      <c r="M143" s="145">
        <f t="shared" si="13"/>
        <v>0</v>
      </c>
      <c r="N143" s="145">
        <f t="shared" si="14"/>
        <v>0</v>
      </c>
      <c r="O143" s="146">
        <f>_xlfn.IFNA(VLOOKUP($E143,'Loading May'!$B:$X,$B143,0),0)</f>
        <v>0</v>
      </c>
      <c r="P143" s="140">
        <f t="shared" si="15"/>
        <v>0</v>
      </c>
      <c r="Q143" s="140">
        <f t="shared" si="16"/>
        <v>0</v>
      </c>
      <c r="R143" s="80">
        <f>VLOOKUP($E143,'Loading Jun'!$B:$X,$A143,0)</f>
        <v>0</v>
      </c>
      <c r="S143" s="47">
        <f t="shared" si="17"/>
        <v>0</v>
      </c>
      <c r="T143" s="47">
        <f t="shared" si="18"/>
        <v>0</v>
      </c>
    </row>
    <row r="144" spans="1:20">
      <c r="A144" s="144">
        <v>16</v>
      </c>
      <c r="B144" s="144">
        <v>16</v>
      </c>
      <c r="C144" s="144">
        <v>14</v>
      </c>
      <c r="D144" s="263" t="str">
        <f>VLOOKUP(E144,Master_Item!B:M,12,0)&amp;K144</f>
        <v>โรงงานนวนครRegion 2</v>
      </c>
      <c r="E144" s="74">
        <v>310002003</v>
      </c>
      <c r="F144" s="46" t="s">
        <v>174</v>
      </c>
      <c r="G144" s="46">
        <f>VLOOKUP(E144,Master_Item!B:E,4,0)</f>
        <v>800</v>
      </c>
      <c r="H144" s="46">
        <f>VLOOKUP(E144,Master_Item!B:I,8,0)</f>
        <v>9.6</v>
      </c>
      <c r="I144" s="46">
        <f>VLOOKUP(E144,Master_Item!B:G,6,0)</f>
        <v>70</v>
      </c>
      <c r="J144" s="46" t="s">
        <v>148</v>
      </c>
      <c r="K144" s="46" t="s">
        <v>116</v>
      </c>
      <c r="L144" s="142">
        <f>_xlfn.IFNA(VLOOKUP($E144,'Loading Apr'!$B:$V,$C144,0),0)</f>
        <v>0</v>
      </c>
      <c r="M144" s="145">
        <f t="shared" si="13"/>
        <v>0</v>
      </c>
      <c r="N144" s="145">
        <f t="shared" si="14"/>
        <v>0</v>
      </c>
      <c r="O144" s="146">
        <f>_xlfn.IFNA(VLOOKUP($E144,'Loading May'!$B:$X,$B144,0),0)</f>
        <v>0</v>
      </c>
      <c r="P144" s="140">
        <f t="shared" si="15"/>
        <v>0</v>
      </c>
      <c r="Q144" s="140">
        <f t="shared" si="16"/>
        <v>0</v>
      </c>
      <c r="R144" s="80">
        <f>VLOOKUP($E144,'Loading Jun'!$B:$X,$A144,0)</f>
        <v>0</v>
      </c>
      <c r="S144" s="47">
        <f t="shared" si="17"/>
        <v>0</v>
      </c>
      <c r="T144" s="47">
        <f t="shared" si="18"/>
        <v>0</v>
      </c>
    </row>
    <row r="145" spans="1:20">
      <c r="A145" s="144">
        <v>17</v>
      </c>
      <c r="B145" s="144">
        <v>17</v>
      </c>
      <c r="C145" s="144">
        <v>15</v>
      </c>
      <c r="D145" s="263" t="str">
        <f>VLOOKUP(E145,Master_Item!B:M,12,0)&amp;K145</f>
        <v>โรงงานนวนครRegion 3</v>
      </c>
      <c r="E145" s="74">
        <v>310002003</v>
      </c>
      <c r="F145" s="46" t="s">
        <v>174</v>
      </c>
      <c r="G145" s="46">
        <f>VLOOKUP(E145,Master_Item!B:E,4,0)</f>
        <v>800</v>
      </c>
      <c r="H145" s="46">
        <f>VLOOKUP(E145,Master_Item!B:I,8,0)</f>
        <v>9.6</v>
      </c>
      <c r="I145" s="46">
        <f>VLOOKUP(E145,Master_Item!B:G,6,0)</f>
        <v>70</v>
      </c>
      <c r="J145" s="46" t="s">
        <v>149</v>
      </c>
      <c r="K145" s="46" t="s">
        <v>117</v>
      </c>
      <c r="L145" s="142">
        <f>_xlfn.IFNA(VLOOKUP($E145,'Loading Apr'!$B:$V,$C145,0),0)</f>
        <v>0</v>
      </c>
      <c r="M145" s="145">
        <f t="shared" si="13"/>
        <v>0</v>
      </c>
      <c r="N145" s="145">
        <f t="shared" si="14"/>
        <v>0</v>
      </c>
      <c r="O145" s="146">
        <f>_xlfn.IFNA(VLOOKUP($E145,'Loading May'!$B:$X,$B145,0),0)</f>
        <v>0</v>
      </c>
      <c r="P145" s="140">
        <f t="shared" si="15"/>
        <v>0</v>
      </c>
      <c r="Q145" s="140">
        <f t="shared" si="16"/>
        <v>0</v>
      </c>
      <c r="R145" s="80">
        <f>VLOOKUP($E145,'Loading Jun'!$B:$X,$A145,0)</f>
        <v>0</v>
      </c>
      <c r="S145" s="47">
        <f t="shared" si="17"/>
        <v>0</v>
      </c>
      <c r="T145" s="47">
        <f t="shared" si="18"/>
        <v>0</v>
      </c>
    </row>
    <row r="146" spans="1:20">
      <c r="A146" s="144">
        <v>18</v>
      </c>
      <c r="B146" s="144">
        <v>18</v>
      </c>
      <c r="C146" s="144">
        <v>16</v>
      </c>
      <c r="D146" s="263" t="str">
        <f>VLOOKUP(E146,Master_Item!B:M,12,0)&amp;K146</f>
        <v>โรงงานนวนครRegion 4</v>
      </c>
      <c r="E146" s="74">
        <v>310002003</v>
      </c>
      <c r="F146" s="46" t="s">
        <v>174</v>
      </c>
      <c r="G146" s="46">
        <f>VLOOKUP(E146,Master_Item!B:E,4,0)</f>
        <v>800</v>
      </c>
      <c r="H146" s="46">
        <f>VLOOKUP(E146,Master_Item!B:I,8,0)</f>
        <v>9.6</v>
      </c>
      <c r="I146" s="46">
        <f>VLOOKUP(E146,Master_Item!B:G,6,0)</f>
        <v>70</v>
      </c>
      <c r="J146" s="46" t="s">
        <v>149</v>
      </c>
      <c r="K146" s="46" t="s">
        <v>118</v>
      </c>
      <c r="L146" s="142">
        <f>_xlfn.IFNA(VLOOKUP($E146,'Loading Apr'!$B:$V,$C146,0),0)</f>
        <v>0</v>
      </c>
      <c r="M146" s="145">
        <f t="shared" si="13"/>
        <v>0</v>
      </c>
      <c r="N146" s="145">
        <f t="shared" si="14"/>
        <v>0</v>
      </c>
      <c r="O146" s="146">
        <f>_xlfn.IFNA(VLOOKUP($E146,'Loading May'!$B:$X,$B146,0),0)</f>
        <v>0</v>
      </c>
      <c r="P146" s="140">
        <f t="shared" si="15"/>
        <v>0</v>
      </c>
      <c r="Q146" s="140">
        <f t="shared" si="16"/>
        <v>0</v>
      </c>
      <c r="R146" s="80">
        <f>VLOOKUP($E146,'Loading Jun'!$B:$X,$A146,0)</f>
        <v>0</v>
      </c>
      <c r="S146" s="47">
        <f t="shared" si="17"/>
        <v>0</v>
      </c>
      <c r="T146" s="47">
        <f t="shared" si="18"/>
        <v>0</v>
      </c>
    </row>
    <row r="147" spans="1:20">
      <c r="A147" s="144">
        <v>19</v>
      </c>
      <c r="B147" s="144">
        <v>19</v>
      </c>
      <c r="C147" s="144">
        <v>17</v>
      </c>
      <c r="D147" s="263" t="str">
        <f>VLOOKUP(E147,Master_Item!B:M,12,0)&amp;K147</f>
        <v>โรงงานนวนครRegion 5</v>
      </c>
      <c r="E147" s="74">
        <v>310002003</v>
      </c>
      <c r="F147" s="46" t="s">
        <v>174</v>
      </c>
      <c r="G147" s="46">
        <f>VLOOKUP(E147,Master_Item!B:E,4,0)</f>
        <v>800</v>
      </c>
      <c r="H147" s="46">
        <f>VLOOKUP(E147,Master_Item!B:I,8,0)</f>
        <v>9.6</v>
      </c>
      <c r="I147" s="46">
        <f>VLOOKUP(E147,Master_Item!B:G,6,0)</f>
        <v>70</v>
      </c>
      <c r="J147" s="46" t="s">
        <v>150</v>
      </c>
      <c r="K147" s="46" t="s">
        <v>119</v>
      </c>
      <c r="L147" s="142">
        <f>_xlfn.IFNA(VLOOKUP($E147,'Loading Apr'!$B:$V,$C147,0),0)</f>
        <v>0</v>
      </c>
      <c r="M147" s="145">
        <f t="shared" si="13"/>
        <v>0</v>
      </c>
      <c r="N147" s="145">
        <f t="shared" si="14"/>
        <v>0</v>
      </c>
      <c r="O147" s="146">
        <f>_xlfn.IFNA(VLOOKUP($E147,'Loading May'!$B:$X,$B147,0),0)</f>
        <v>0</v>
      </c>
      <c r="P147" s="140">
        <f t="shared" si="15"/>
        <v>0</v>
      </c>
      <c r="Q147" s="140">
        <f t="shared" si="16"/>
        <v>0</v>
      </c>
      <c r="R147" s="80">
        <f>VLOOKUP($E147,'Loading Jun'!$B:$X,$A147,0)</f>
        <v>0</v>
      </c>
      <c r="S147" s="47">
        <f t="shared" si="17"/>
        <v>0</v>
      </c>
      <c r="T147" s="47">
        <f t="shared" si="18"/>
        <v>0</v>
      </c>
    </row>
    <row r="148" spans="1:20">
      <c r="A148" s="144">
        <v>20</v>
      </c>
      <c r="B148" s="144">
        <v>20</v>
      </c>
      <c r="C148" s="144">
        <v>18</v>
      </c>
      <c r="D148" s="263" t="str">
        <f>VLOOKUP(E148,Master_Item!B:M,12,0)&amp;K148</f>
        <v>โรงงานนวนครRegion 6/9</v>
      </c>
      <c r="E148" s="74">
        <v>310002003</v>
      </c>
      <c r="F148" s="46" t="s">
        <v>174</v>
      </c>
      <c r="G148" s="46">
        <f>VLOOKUP(E148,Master_Item!B:E,4,0)</f>
        <v>800</v>
      </c>
      <c r="H148" s="46">
        <f>VLOOKUP(E148,Master_Item!B:I,8,0)</f>
        <v>9.6</v>
      </c>
      <c r="I148" s="46">
        <f>VLOOKUP(E148,Master_Item!B:G,6,0)</f>
        <v>70</v>
      </c>
      <c r="J148" s="46" t="s">
        <v>150</v>
      </c>
      <c r="K148" s="46" t="s">
        <v>127</v>
      </c>
      <c r="L148" s="142">
        <f>_xlfn.IFNA(VLOOKUP($E148,'Loading Apr'!$B:$V,$C148,0),0)</f>
        <v>0</v>
      </c>
      <c r="M148" s="145">
        <f t="shared" si="13"/>
        <v>0</v>
      </c>
      <c r="N148" s="145">
        <f t="shared" si="14"/>
        <v>0</v>
      </c>
      <c r="O148" s="146">
        <f>_xlfn.IFNA(VLOOKUP($E148,'Loading May'!$B:$X,$B148,0),0)</f>
        <v>0</v>
      </c>
      <c r="P148" s="140">
        <f t="shared" si="15"/>
        <v>0</v>
      </c>
      <c r="Q148" s="140">
        <f t="shared" si="16"/>
        <v>0</v>
      </c>
      <c r="R148" s="80">
        <f>VLOOKUP($E148,'Loading Jun'!$B:$X,$A148,0)</f>
        <v>0</v>
      </c>
      <c r="S148" s="47">
        <f t="shared" si="17"/>
        <v>0</v>
      </c>
      <c r="T148" s="47">
        <f t="shared" si="18"/>
        <v>0</v>
      </c>
    </row>
    <row r="149" spans="1:20">
      <c r="A149" s="144">
        <v>21</v>
      </c>
      <c r="B149" s="144">
        <v>21</v>
      </c>
      <c r="C149" s="144">
        <v>19</v>
      </c>
      <c r="D149" s="263" t="str">
        <f>VLOOKUP(E149,Master_Item!B:M,12,0)&amp;K149</f>
        <v>โรงงานนวนครRegion 6/14</v>
      </c>
      <c r="E149" s="74">
        <v>310002003</v>
      </c>
      <c r="F149" s="46" t="s">
        <v>174</v>
      </c>
      <c r="G149" s="46">
        <f>VLOOKUP(E149,Master_Item!B:E,4,0)</f>
        <v>800</v>
      </c>
      <c r="H149" s="46">
        <f>VLOOKUP(E149,Master_Item!B:I,8,0)</f>
        <v>9.6</v>
      </c>
      <c r="I149" s="46">
        <f>VLOOKUP(E149,Master_Item!B:G,6,0)</f>
        <v>70</v>
      </c>
      <c r="J149" s="46" t="s">
        <v>148</v>
      </c>
      <c r="K149" s="46" t="s">
        <v>128</v>
      </c>
      <c r="L149" s="142">
        <f>_xlfn.IFNA(VLOOKUP($E149,'Loading Apr'!$B:$V,$C149,0),0)</f>
        <v>0</v>
      </c>
      <c r="M149" s="145">
        <f t="shared" si="13"/>
        <v>0</v>
      </c>
      <c r="N149" s="145">
        <f t="shared" si="14"/>
        <v>0</v>
      </c>
      <c r="O149" s="146">
        <f>_xlfn.IFNA(VLOOKUP($E149,'Loading May'!$B:$X,$B149,0),0)</f>
        <v>0</v>
      </c>
      <c r="P149" s="140">
        <f t="shared" si="15"/>
        <v>0</v>
      </c>
      <c r="Q149" s="140">
        <f t="shared" si="16"/>
        <v>0</v>
      </c>
      <c r="R149" s="80">
        <f>VLOOKUP($E149,'Loading Jun'!$B:$X,$A149,0)</f>
        <v>0</v>
      </c>
      <c r="S149" s="47">
        <f t="shared" si="17"/>
        <v>0</v>
      </c>
      <c r="T149" s="47">
        <f t="shared" si="18"/>
        <v>0</v>
      </c>
    </row>
    <row r="150" spans="1:20">
      <c r="A150" s="144">
        <v>22</v>
      </c>
      <c r="B150" s="144">
        <v>22</v>
      </c>
      <c r="C150" s="144">
        <v>20</v>
      </c>
      <c r="D150" s="263" t="str">
        <f>VLOOKUP(E150,Master_Item!B:M,12,0)&amp;K150</f>
        <v>โรงงานนวนครRegion 7</v>
      </c>
      <c r="E150" s="74">
        <v>310002003</v>
      </c>
      <c r="F150" s="46" t="s">
        <v>174</v>
      </c>
      <c r="G150" s="46">
        <f>VLOOKUP(E150,Master_Item!B:E,4,0)</f>
        <v>800</v>
      </c>
      <c r="H150" s="46">
        <f>VLOOKUP(E150,Master_Item!B:I,8,0)</f>
        <v>9.6</v>
      </c>
      <c r="I150" s="46">
        <f>VLOOKUP(E150,Master_Item!B:G,6,0)</f>
        <v>70</v>
      </c>
      <c r="J150" s="46" t="s">
        <v>148</v>
      </c>
      <c r="K150" s="46" t="s">
        <v>121</v>
      </c>
      <c r="L150" s="142">
        <f>_xlfn.IFNA(VLOOKUP($E150,'Loading Apr'!$B:$V,$C150,0),0)</f>
        <v>0</v>
      </c>
      <c r="M150" s="145">
        <f t="shared" si="13"/>
        <v>0</v>
      </c>
      <c r="N150" s="145">
        <f t="shared" si="14"/>
        <v>0</v>
      </c>
      <c r="O150" s="146">
        <f>_xlfn.IFNA(VLOOKUP($E150,'Loading May'!$B:$X,$B150,0),0)</f>
        <v>0</v>
      </c>
      <c r="P150" s="140">
        <f t="shared" si="15"/>
        <v>0</v>
      </c>
      <c r="Q150" s="140">
        <f t="shared" si="16"/>
        <v>0</v>
      </c>
      <c r="R150" s="80">
        <f>VLOOKUP($E150,'Loading Jun'!$B:$X,$A150,0)</f>
        <v>0</v>
      </c>
      <c r="S150" s="47">
        <f t="shared" si="17"/>
        <v>0</v>
      </c>
      <c r="T150" s="47">
        <f t="shared" si="18"/>
        <v>0</v>
      </c>
    </row>
    <row r="151" spans="1:20">
      <c r="A151" s="144">
        <v>23</v>
      </c>
      <c r="B151" s="144">
        <v>23</v>
      </c>
      <c r="C151" s="144">
        <v>21</v>
      </c>
      <c r="D151" s="263" t="str">
        <f>VLOOKUP(E151,Master_Item!B:M,12,0)&amp;K151</f>
        <v>โรงงานนวนครRegion 8</v>
      </c>
      <c r="E151" s="74">
        <v>310002003</v>
      </c>
      <c r="F151" s="46" t="s">
        <v>174</v>
      </c>
      <c r="G151" s="46">
        <f>VLOOKUP(E151,Master_Item!B:E,4,0)</f>
        <v>800</v>
      </c>
      <c r="H151" s="46">
        <f>VLOOKUP(E151,Master_Item!B:I,8,0)</f>
        <v>9.6</v>
      </c>
      <c r="I151" s="46">
        <f>VLOOKUP(E151,Master_Item!B:G,6,0)</f>
        <v>70</v>
      </c>
      <c r="J151" s="46" t="s">
        <v>151</v>
      </c>
      <c r="K151" s="46" t="s">
        <v>122</v>
      </c>
      <c r="L151" s="142">
        <f>_xlfn.IFNA(VLOOKUP($E151,'Loading Apr'!$B:$V,$C151,0),0)</f>
        <v>0</v>
      </c>
      <c r="M151" s="145">
        <f t="shared" si="13"/>
        <v>0</v>
      </c>
      <c r="N151" s="145">
        <f t="shared" si="14"/>
        <v>0</v>
      </c>
      <c r="O151" s="146">
        <f>_xlfn.IFNA(VLOOKUP($E151,'Loading May'!$B:$X,$B151,0),0)</f>
        <v>0</v>
      </c>
      <c r="P151" s="140">
        <f t="shared" si="15"/>
        <v>0</v>
      </c>
      <c r="Q151" s="140">
        <f t="shared" si="16"/>
        <v>0</v>
      </c>
      <c r="R151" s="80">
        <f>VLOOKUP($E151,'Loading Jun'!$B:$X,$A151,0)</f>
        <v>0</v>
      </c>
      <c r="S151" s="47">
        <f t="shared" si="17"/>
        <v>0</v>
      </c>
      <c r="T151" s="47">
        <f t="shared" si="18"/>
        <v>0</v>
      </c>
    </row>
    <row r="152" spans="1:20">
      <c r="A152" s="144">
        <v>9</v>
      </c>
      <c r="B152" s="144">
        <v>9</v>
      </c>
      <c r="C152" s="144">
        <v>11</v>
      </c>
      <c r="D152" s="263" t="str">
        <f>VLOOKUP(E152,Master_Item!B:M,12,0)&amp;K152</f>
        <v>โรงงานนวนครMT</v>
      </c>
      <c r="E152" s="74">
        <v>310002003</v>
      </c>
      <c r="F152" s="46" t="s">
        <v>174</v>
      </c>
      <c r="G152" s="46">
        <f>VLOOKUP(E152,Master_Item!B:E,4,0)</f>
        <v>800</v>
      </c>
      <c r="H152" s="46">
        <f>VLOOKUP(E152,Master_Item!B:I,8,0)</f>
        <v>9.6</v>
      </c>
      <c r="I152" s="46">
        <f>VLOOKUP(E152,Master_Item!B:G,6,0)</f>
        <v>70</v>
      </c>
      <c r="J152" s="46" t="s">
        <v>123</v>
      </c>
      <c r="K152" s="46" t="s">
        <v>123</v>
      </c>
      <c r="L152" s="142">
        <f>_xlfn.IFNA(VLOOKUP($E152,'Loading Apr'!$B:$V,$C152,0),0)</f>
        <v>13994</v>
      </c>
      <c r="M152" s="145">
        <f t="shared" si="13"/>
        <v>134342.39999999999</v>
      </c>
      <c r="N152" s="145">
        <f t="shared" si="14"/>
        <v>199.91428571428571</v>
      </c>
      <c r="O152" s="146">
        <f>_xlfn.IFNA(VLOOKUP($E152,'Loading May'!$B:$X,$B152,0),0)</f>
        <v>19308.362637362636</v>
      </c>
      <c r="P152" s="140">
        <f t="shared" si="15"/>
        <v>185360.28131868129</v>
      </c>
      <c r="Q152" s="140">
        <f t="shared" si="16"/>
        <v>275.83375196232339</v>
      </c>
      <c r="R152" s="80">
        <f>VLOOKUP($E152,'Loading Jun'!$B:$X,$A152,0)</f>
        <v>18178</v>
      </c>
      <c r="S152" s="47">
        <f t="shared" si="17"/>
        <v>174508.79999999999</v>
      </c>
      <c r="T152" s="47">
        <f t="shared" si="18"/>
        <v>259.68571428571431</v>
      </c>
    </row>
    <row r="153" spans="1:20">
      <c r="A153" s="144">
        <v>15</v>
      </c>
      <c r="B153" s="144">
        <v>15</v>
      </c>
      <c r="C153" s="144">
        <v>13</v>
      </c>
      <c r="D153" s="263" t="str">
        <f>VLOOKUP(E153,Master_Item!B:M,12,0)&amp;K153</f>
        <v>โรงงานนวนครRegion 1</v>
      </c>
      <c r="E153" s="74">
        <v>310002013</v>
      </c>
      <c r="F153" s="46" t="s">
        <v>175</v>
      </c>
      <c r="G153" s="46">
        <f>VLOOKUP(E153,Master_Item!B:E,4,0)</f>
        <v>380</v>
      </c>
      <c r="H153" s="46">
        <f>VLOOKUP(E153,Master_Item!B:I,8,0)</f>
        <v>9.1199999999999992</v>
      </c>
      <c r="I153" s="46">
        <f>VLOOKUP(E153,Master_Item!B:G,6,0)</f>
        <v>72</v>
      </c>
      <c r="J153" s="46" t="s">
        <v>148</v>
      </c>
      <c r="K153" s="46" t="s">
        <v>115</v>
      </c>
      <c r="L153" s="142">
        <f>_xlfn.IFNA(VLOOKUP($E153,'Loading Apr'!$B:$V,$C153,0),0)</f>
        <v>0</v>
      </c>
      <c r="M153" s="145">
        <f t="shared" si="13"/>
        <v>0</v>
      </c>
      <c r="N153" s="145">
        <f t="shared" si="14"/>
        <v>0</v>
      </c>
      <c r="O153" s="146">
        <f>_xlfn.IFNA(VLOOKUP($E153,'Loading May'!$B:$X,$B153,0),0)</f>
        <v>0</v>
      </c>
      <c r="P153" s="140">
        <f t="shared" si="15"/>
        <v>0</v>
      </c>
      <c r="Q153" s="140">
        <f t="shared" si="16"/>
        <v>0</v>
      </c>
      <c r="R153" s="80">
        <f>VLOOKUP($E153,'Loading Jun'!$B:$X,$A153,0)</f>
        <v>0</v>
      </c>
      <c r="S153" s="47">
        <f t="shared" si="17"/>
        <v>0</v>
      </c>
      <c r="T153" s="47">
        <f t="shared" si="18"/>
        <v>0</v>
      </c>
    </row>
    <row r="154" spans="1:20">
      <c r="A154" s="144">
        <v>16</v>
      </c>
      <c r="B154" s="144">
        <v>16</v>
      </c>
      <c r="C154" s="144">
        <v>14</v>
      </c>
      <c r="D154" s="263" t="str">
        <f>VLOOKUP(E154,Master_Item!B:M,12,0)&amp;K154</f>
        <v>โรงงานนวนครRegion 2</v>
      </c>
      <c r="E154" s="74">
        <v>310002013</v>
      </c>
      <c r="F154" s="46" t="s">
        <v>175</v>
      </c>
      <c r="G154" s="46">
        <f>VLOOKUP(E154,Master_Item!B:E,4,0)</f>
        <v>380</v>
      </c>
      <c r="H154" s="46">
        <f>VLOOKUP(E154,Master_Item!B:I,8,0)</f>
        <v>9.1199999999999992</v>
      </c>
      <c r="I154" s="46">
        <f>VLOOKUP(E154,Master_Item!B:G,6,0)</f>
        <v>72</v>
      </c>
      <c r="J154" s="46" t="s">
        <v>148</v>
      </c>
      <c r="K154" s="46" t="s">
        <v>116</v>
      </c>
      <c r="L154" s="142">
        <f>_xlfn.IFNA(VLOOKUP($E154,'Loading Apr'!$B:$V,$C154,0),0)</f>
        <v>0</v>
      </c>
      <c r="M154" s="145">
        <f t="shared" si="13"/>
        <v>0</v>
      </c>
      <c r="N154" s="145">
        <f t="shared" si="14"/>
        <v>0</v>
      </c>
      <c r="O154" s="146">
        <f>_xlfn.IFNA(VLOOKUP($E154,'Loading May'!$B:$X,$B154,0),0)</f>
        <v>0</v>
      </c>
      <c r="P154" s="140">
        <f t="shared" si="15"/>
        <v>0</v>
      </c>
      <c r="Q154" s="140">
        <f t="shared" si="16"/>
        <v>0</v>
      </c>
      <c r="R154" s="80">
        <f>VLOOKUP($E154,'Loading Jun'!$B:$X,$A154,0)</f>
        <v>0</v>
      </c>
      <c r="S154" s="47">
        <f t="shared" si="17"/>
        <v>0</v>
      </c>
      <c r="T154" s="47">
        <f t="shared" si="18"/>
        <v>0</v>
      </c>
    </row>
    <row r="155" spans="1:20">
      <c r="A155" s="144">
        <v>17</v>
      </c>
      <c r="B155" s="144">
        <v>17</v>
      </c>
      <c r="C155" s="144">
        <v>15</v>
      </c>
      <c r="D155" s="263" t="str">
        <f>VLOOKUP(E155,Master_Item!B:M,12,0)&amp;K155</f>
        <v>โรงงานนวนครRegion 3</v>
      </c>
      <c r="E155" s="74">
        <v>310002013</v>
      </c>
      <c r="F155" s="46" t="s">
        <v>175</v>
      </c>
      <c r="G155" s="46">
        <f>VLOOKUP(E155,Master_Item!B:E,4,0)</f>
        <v>380</v>
      </c>
      <c r="H155" s="46">
        <f>VLOOKUP(E155,Master_Item!B:I,8,0)</f>
        <v>9.1199999999999992</v>
      </c>
      <c r="I155" s="46">
        <f>VLOOKUP(E155,Master_Item!B:G,6,0)</f>
        <v>72</v>
      </c>
      <c r="J155" s="46" t="s">
        <v>149</v>
      </c>
      <c r="K155" s="46" t="s">
        <v>117</v>
      </c>
      <c r="L155" s="142">
        <f>_xlfn.IFNA(VLOOKUP($E155,'Loading Apr'!$B:$V,$C155,0),0)</f>
        <v>0</v>
      </c>
      <c r="M155" s="145">
        <f t="shared" si="13"/>
        <v>0</v>
      </c>
      <c r="N155" s="145">
        <f t="shared" si="14"/>
        <v>0</v>
      </c>
      <c r="O155" s="146">
        <f>_xlfn.IFNA(VLOOKUP($E155,'Loading May'!$B:$X,$B155,0),0)</f>
        <v>0</v>
      </c>
      <c r="P155" s="140">
        <f t="shared" si="15"/>
        <v>0</v>
      </c>
      <c r="Q155" s="140">
        <f t="shared" si="16"/>
        <v>0</v>
      </c>
      <c r="R155" s="80">
        <f>VLOOKUP($E155,'Loading Jun'!$B:$X,$A155,0)</f>
        <v>0</v>
      </c>
      <c r="S155" s="47">
        <f t="shared" si="17"/>
        <v>0</v>
      </c>
      <c r="T155" s="47">
        <f t="shared" si="18"/>
        <v>0</v>
      </c>
    </row>
    <row r="156" spans="1:20">
      <c r="A156" s="144">
        <v>18</v>
      </c>
      <c r="B156" s="144">
        <v>18</v>
      </c>
      <c r="C156" s="144">
        <v>16</v>
      </c>
      <c r="D156" s="263" t="str">
        <f>VLOOKUP(E156,Master_Item!B:M,12,0)&amp;K156</f>
        <v>โรงงานนวนครRegion 4</v>
      </c>
      <c r="E156" s="74">
        <v>310002013</v>
      </c>
      <c r="F156" s="46" t="s">
        <v>175</v>
      </c>
      <c r="G156" s="46">
        <f>VLOOKUP(E156,Master_Item!B:E,4,0)</f>
        <v>380</v>
      </c>
      <c r="H156" s="46">
        <f>VLOOKUP(E156,Master_Item!B:I,8,0)</f>
        <v>9.1199999999999992</v>
      </c>
      <c r="I156" s="46">
        <f>VLOOKUP(E156,Master_Item!B:G,6,0)</f>
        <v>72</v>
      </c>
      <c r="J156" s="46" t="s">
        <v>149</v>
      </c>
      <c r="K156" s="46" t="s">
        <v>118</v>
      </c>
      <c r="L156" s="142">
        <f>_xlfn.IFNA(VLOOKUP($E156,'Loading Apr'!$B:$V,$C156,0),0)</f>
        <v>0</v>
      </c>
      <c r="M156" s="145">
        <f t="shared" si="13"/>
        <v>0</v>
      </c>
      <c r="N156" s="145">
        <f t="shared" si="14"/>
        <v>0</v>
      </c>
      <c r="O156" s="146">
        <f>_xlfn.IFNA(VLOOKUP($E156,'Loading May'!$B:$X,$B156,0),0)</f>
        <v>0</v>
      </c>
      <c r="P156" s="140">
        <f t="shared" si="15"/>
        <v>0</v>
      </c>
      <c r="Q156" s="140">
        <f t="shared" si="16"/>
        <v>0</v>
      </c>
      <c r="R156" s="80">
        <f>VLOOKUP($E156,'Loading Jun'!$B:$X,$A156,0)</f>
        <v>0</v>
      </c>
      <c r="S156" s="47">
        <f t="shared" si="17"/>
        <v>0</v>
      </c>
      <c r="T156" s="47">
        <f t="shared" si="18"/>
        <v>0</v>
      </c>
    </row>
    <row r="157" spans="1:20">
      <c r="A157" s="144">
        <v>19</v>
      </c>
      <c r="B157" s="144">
        <v>19</v>
      </c>
      <c r="C157" s="144">
        <v>17</v>
      </c>
      <c r="D157" s="263" t="str">
        <f>VLOOKUP(E157,Master_Item!B:M,12,0)&amp;K157</f>
        <v>โรงงานนวนครRegion 5</v>
      </c>
      <c r="E157" s="74">
        <v>310002013</v>
      </c>
      <c r="F157" s="46" t="s">
        <v>175</v>
      </c>
      <c r="G157" s="46">
        <f>VLOOKUP(E157,Master_Item!B:E,4,0)</f>
        <v>380</v>
      </c>
      <c r="H157" s="46">
        <f>VLOOKUP(E157,Master_Item!B:I,8,0)</f>
        <v>9.1199999999999992</v>
      </c>
      <c r="I157" s="46">
        <f>VLOOKUP(E157,Master_Item!B:G,6,0)</f>
        <v>72</v>
      </c>
      <c r="J157" s="46" t="s">
        <v>150</v>
      </c>
      <c r="K157" s="46" t="s">
        <v>119</v>
      </c>
      <c r="L157" s="142">
        <f>_xlfn.IFNA(VLOOKUP($E157,'Loading Apr'!$B:$V,$C157,0),0)</f>
        <v>0</v>
      </c>
      <c r="M157" s="145">
        <f t="shared" si="13"/>
        <v>0</v>
      </c>
      <c r="N157" s="145">
        <f t="shared" si="14"/>
        <v>0</v>
      </c>
      <c r="O157" s="146">
        <f>_xlfn.IFNA(VLOOKUP($E157,'Loading May'!$B:$X,$B157,0),0)</f>
        <v>0</v>
      </c>
      <c r="P157" s="140">
        <f t="shared" si="15"/>
        <v>0</v>
      </c>
      <c r="Q157" s="140">
        <f t="shared" si="16"/>
        <v>0</v>
      </c>
      <c r="R157" s="80">
        <f>VLOOKUP($E157,'Loading Jun'!$B:$X,$A157,0)</f>
        <v>0</v>
      </c>
      <c r="S157" s="47">
        <f t="shared" si="17"/>
        <v>0</v>
      </c>
      <c r="T157" s="47">
        <f t="shared" si="18"/>
        <v>0</v>
      </c>
    </row>
    <row r="158" spans="1:20">
      <c r="A158" s="144">
        <v>20</v>
      </c>
      <c r="B158" s="144">
        <v>20</v>
      </c>
      <c r="C158" s="144">
        <v>18</v>
      </c>
      <c r="D158" s="263" t="str">
        <f>VLOOKUP(E158,Master_Item!B:M,12,0)&amp;K158</f>
        <v>โรงงานนวนครRegion 6/9</v>
      </c>
      <c r="E158" s="74">
        <v>310002013</v>
      </c>
      <c r="F158" s="46" t="s">
        <v>175</v>
      </c>
      <c r="G158" s="46">
        <f>VLOOKUP(E158,Master_Item!B:E,4,0)</f>
        <v>380</v>
      </c>
      <c r="H158" s="46">
        <f>VLOOKUP(E158,Master_Item!B:I,8,0)</f>
        <v>9.1199999999999992</v>
      </c>
      <c r="I158" s="46">
        <f>VLOOKUP(E158,Master_Item!B:G,6,0)</f>
        <v>72</v>
      </c>
      <c r="J158" s="46" t="s">
        <v>150</v>
      </c>
      <c r="K158" s="46" t="s">
        <v>127</v>
      </c>
      <c r="L158" s="142">
        <f>_xlfn.IFNA(VLOOKUP($E158,'Loading Apr'!$B:$V,$C158,0),0)</f>
        <v>0</v>
      </c>
      <c r="M158" s="145">
        <f t="shared" si="13"/>
        <v>0</v>
      </c>
      <c r="N158" s="145">
        <f t="shared" si="14"/>
        <v>0</v>
      </c>
      <c r="O158" s="146">
        <f>_xlfn.IFNA(VLOOKUP($E158,'Loading May'!$B:$X,$B158,0),0)</f>
        <v>0</v>
      </c>
      <c r="P158" s="140">
        <f t="shared" si="15"/>
        <v>0</v>
      </c>
      <c r="Q158" s="140">
        <f t="shared" si="16"/>
        <v>0</v>
      </c>
      <c r="R158" s="80">
        <f>VLOOKUP($E158,'Loading Jun'!$B:$X,$A158,0)</f>
        <v>0</v>
      </c>
      <c r="S158" s="47">
        <f t="shared" si="17"/>
        <v>0</v>
      </c>
      <c r="T158" s="47">
        <f t="shared" si="18"/>
        <v>0</v>
      </c>
    </row>
    <row r="159" spans="1:20">
      <c r="A159" s="144">
        <v>21</v>
      </c>
      <c r="B159" s="144">
        <v>21</v>
      </c>
      <c r="C159" s="144">
        <v>19</v>
      </c>
      <c r="D159" s="263" t="str">
        <f>VLOOKUP(E159,Master_Item!B:M,12,0)&amp;K159</f>
        <v>โรงงานนวนครRegion 6/14</v>
      </c>
      <c r="E159" s="74">
        <v>310002013</v>
      </c>
      <c r="F159" s="46" t="s">
        <v>175</v>
      </c>
      <c r="G159" s="46">
        <f>VLOOKUP(E159,Master_Item!B:E,4,0)</f>
        <v>380</v>
      </c>
      <c r="H159" s="46">
        <f>VLOOKUP(E159,Master_Item!B:I,8,0)</f>
        <v>9.1199999999999992</v>
      </c>
      <c r="I159" s="46">
        <f>VLOOKUP(E159,Master_Item!B:G,6,0)</f>
        <v>72</v>
      </c>
      <c r="J159" s="46" t="s">
        <v>148</v>
      </c>
      <c r="K159" s="46" t="s">
        <v>128</v>
      </c>
      <c r="L159" s="142">
        <f>_xlfn.IFNA(VLOOKUP($E159,'Loading Apr'!$B:$V,$C159,0),0)</f>
        <v>0</v>
      </c>
      <c r="M159" s="145">
        <f t="shared" si="13"/>
        <v>0</v>
      </c>
      <c r="N159" s="145">
        <f t="shared" si="14"/>
        <v>0</v>
      </c>
      <c r="O159" s="146">
        <f>_xlfn.IFNA(VLOOKUP($E159,'Loading May'!$B:$X,$B159,0),0)</f>
        <v>0</v>
      </c>
      <c r="P159" s="140">
        <f t="shared" si="15"/>
        <v>0</v>
      </c>
      <c r="Q159" s="140">
        <f t="shared" si="16"/>
        <v>0</v>
      </c>
      <c r="R159" s="80">
        <f>VLOOKUP($E159,'Loading Jun'!$B:$X,$A159,0)</f>
        <v>0</v>
      </c>
      <c r="S159" s="47">
        <f t="shared" si="17"/>
        <v>0</v>
      </c>
      <c r="T159" s="47">
        <f t="shared" si="18"/>
        <v>0</v>
      </c>
    </row>
    <row r="160" spans="1:20">
      <c r="A160" s="144">
        <v>22</v>
      </c>
      <c r="B160" s="144">
        <v>22</v>
      </c>
      <c r="C160" s="144">
        <v>20</v>
      </c>
      <c r="D160" s="263" t="str">
        <f>VLOOKUP(E160,Master_Item!B:M,12,0)&amp;K160</f>
        <v>โรงงานนวนครRegion 7</v>
      </c>
      <c r="E160" s="74">
        <v>310002013</v>
      </c>
      <c r="F160" s="46" t="s">
        <v>175</v>
      </c>
      <c r="G160" s="46">
        <f>VLOOKUP(E160,Master_Item!B:E,4,0)</f>
        <v>380</v>
      </c>
      <c r="H160" s="46">
        <f>VLOOKUP(E160,Master_Item!B:I,8,0)</f>
        <v>9.1199999999999992</v>
      </c>
      <c r="I160" s="46">
        <f>VLOOKUP(E160,Master_Item!B:G,6,0)</f>
        <v>72</v>
      </c>
      <c r="J160" s="46" t="s">
        <v>148</v>
      </c>
      <c r="K160" s="46" t="s">
        <v>121</v>
      </c>
      <c r="L160" s="142">
        <f>_xlfn.IFNA(VLOOKUP($E160,'Loading Apr'!$B:$V,$C160,0),0)</f>
        <v>0</v>
      </c>
      <c r="M160" s="145">
        <f t="shared" si="13"/>
        <v>0</v>
      </c>
      <c r="N160" s="145">
        <f t="shared" si="14"/>
        <v>0</v>
      </c>
      <c r="O160" s="146">
        <f>_xlfn.IFNA(VLOOKUP($E160,'Loading May'!$B:$X,$B160,0),0)</f>
        <v>0</v>
      </c>
      <c r="P160" s="140">
        <f t="shared" si="15"/>
        <v>0</v>
      </c>
      <c r="Q160" s="140">
        <f t="shared" si="16"/>
        <v>0</v>
      </c>
      <c r="R160" s="80">
        <f>VLOOKUP($E160,'Loading Jun'!$B:$X,$A160,0)</f>
        <v>0</v>
      </c>
      <c r="S160" s="47">
        <f t="shared" si="17"/>
        <v>0</v>
      </c>
      <c r="T160" s="47">
        <f t="shared" si="18"/>
        <v>0</v>
      </c>
    </row>
    <row r="161" spans="1:20">
      <c r="A161" s="144">
        <v>23</v>
      </c>
      <c r="B161" s="144">
        <v>23</v>
      </c>
      <c r="C161" s="144">
        <v>21</v>
      </c>
      <c r="D161" s="263" t="str">
        <f>VLOOKUP(E161,Master_Item!B:M,12,0)&amp;K161</f>
        <v>โรงงานนวนครRegion 8</v>
      </c>
      <c r="E161" s="74">
        <v>310002013</v>
      </c>
      <c r="F161" s="46" t="s">
        <v>175</v>
      </c>
      <c r="G161" s="46">
        <f>VLOOKUP(E161,Master_Item!B:E,4,0)</f>
        <v>380</v>
      </c>
      <c r="H161" s="46">
        <f>VLOOKUP(E161,Master_Item!B:I,8,0)</f>
        <v>9.1199999999999992</v>
      </c>
      <c r="I161" s="46">
        <f>VLOOKUP(E161,Master_Item!B:G,6,0)</f>
        <v>72</v>
      </c>
      <c r="J161" s="46" t="s">
        <v>151</v>
      </c>
      <c r="K161" s="46" t="s">
        <v>122</v>
      </c>
      <c r="L161" s="142">
        <f>_xlfn.IFNA(VLOOKUP($E161,'Loading Apr'!$B:$V,$C161,0),0)</f>
        <v>0</v>
      </c>
      <c r="M161" s="145">
        <f t="shared" si="13"/>
        <v>0</v>
      </c>
      <c r="N161" s="145">
        <f t="shared" si="14"/>
        <v>0</v>
      </c>
      <c r="O161" s="146">
        <f>_xlfn.IFNA(VLOOKUP($E161,'Loading May'!$B:$X,$B161,0),0)</f>
        <v>0</v>
      </c>
      <c r="P161" s="140">
        <f t="shared" si="15"/>
        <v>0</v>
      </c>
      <c r="Q161" s="140">
        <f t="shared" si="16"/>
        <v>0</v>
      </c>
      <c r="R161" s="80">
        <f>VLOOKUP($E161,'Loading Jun'!$B:$X,$A161,0)</f>
        <v>0</v>
      </c>
      <c r="S161" s="47">
        <f t="shared" si="17"/>
        <v>0</v>
      </c>
      <c r="T161" s="47">
        <f t="shared" si="18"/>
        <v>0</v>
      </c>
    </row>
    <row r="162" spans="1:20">
      <c r="A162" s="144">
        <v>9</v>
      </c>
      <c r="B162" s="144">
        <v>9</v>
      </c>
      <c r="C162" s="144">
        <v>11</v>
      </c>
      <c r="D162" s="263" t="str">
        <f>VLOOKUP(E162,Master_Item!B:M,12,0)&amp;K162</f>
        <v>โรงงานนวนครMT</v>
      </c>
      <c r="E162" s="74">
        <v>310002013</v>
      </c>
      <c r="F162" s="46" t="s">
        <v>175</v>
      </c>
      <c r="G162" s="46">
        <f>VLOOKUP(E162,Master_Item!B:E,4,0)</f>
        <v>380</v>
      </c>
      <c r="H162" s="46">
        <f>VLOOKUP(E162,Master_Item!B:I,8,0)</f>
        <v>9.1199999999999992</v>
      </c>
      <c r="I162" s="46">
        <f>VLOOKUP(E162,Master_Item!B:G,6,0)</f>
        <v>72</v>
      </c>
      <c r="J162" s="46" t="s">
        <v>123</v>
      </c>
      <c r="K162" s="46" t="s">
        <v>123</v>
      </c>
      <c r="L162" s="142">
        <f>_xlfn.IFNA(VLOOKUP($E162,'Loading Apr'!$B:$V,$C162,0),0)</f>
        <v>41340.957899799098</v>
      </c>
      <c r="M162" s="145">
        <f t="shared" si="13"/>
        <v>377029.53604616772</v>
      </c>
      <c r="N162" s="145">
        <f t="shared" si="14"/>
        <v>574.17997083054297</v>
      </c>
      <c r="O162" s="146">
        <f>_xlfn.IFNA(VLOOKUP($E162,'Loading May'!$B:$X,$B162,0),0)</f>
        <v>42502.885379558829</v>
      </c>
      <c r="P162" s="140">
        <f t="shared" si="15"/>
        <v>387626.31466157647</v>
      </c>
      <c r="Q162" s="140">
        <f t="shared" si="16"/>
        <v>590.31785249387258</v>
      </c>
      <c r="R162" s="80">
        <f>VLOOKUP($E162,'Loading Jun'!$B:$X,$A162,0)</f>
        <v>34251.14976226008</v>
      </c>
      <c r="S162" s="47">
        <f t="shared" si="17"/>
        <v>312370.48583181191</v>
      </c>
      <c r="T162" s="47">
        <f t="shared" si="18"/>
        <v>475.71041336472331</v>
      </c>
    </row>
    <row r="163" spans="1:20">
      <c r="A163" s="144">
        <v>15</v>
      </c>
      <c r="B163" s="144">
        <v>15</v>
      </c>
      <c r="C163" s="144">
        <v>13</v>
      </c>
      <c r="D163" s="263" t="str">
        <f>VLOOKUP(E163,Master_Item!B:M,12,0)&amp;K163</f>
        <v>โรงงานนวนครRegion 1</v>
      </c>
      <c r="E163" s="74">
        <v>310002014</v>
      </c>
      <c r="F163" s="46" t="s">
        <v>176</v>
      </c>
      <c r="G163" s="46">
        <f>VLOOKUP(E163,Master_Item!B:E,4,0)</f>
        <v>380</v>
      </c>
      <c r="H163" s="46">
        <f>VLOOKUP(E163,Master_Item!B:I,8,0)</f>
        <v>9.1199999999999992</v>
      </c>
      <c r="I163" s="46">
        <f>VLOOKUP(E163,Master_Item!B:G,6,0)</f>
        <v>72</v>
      </c>
      <c r="J163" s="46" t="s">
        <v>148</v>
      </c>
      <c r="K163" s="46" t="s">
        <v>115</v>
      </c>
      <c r="L163" s="142">
        <f>_xlfn.IFNA(VLOOKUP($E163,'Loading Apr'!$B:$V,$C163,0),0)</f>
        <v>0</v>
      </c>
      <c r="M163" s="145">
        <f t="shared" si="13"/>
        <v>0</v>
      </c>
      <c r="N163" s="145">
        <f t="shared" si="14"/>
        <v>0</v>
      </c>
      <c r="O163" s="146">
        <f>_xlfn.IFNA(VLOOKUP($E163,'Loading May'!$B:$X,$B163,0),0)</f>
        <v>0</v>
      </c>
      <c r="P163" s="140">
        <f t="shared" si="15"/>
        <v>0</v>
      </c>
      <c r="Q163" s="140">
        <f t="shared" si="16"/>
        <v>0</v>
      </c>
      <c r="R163" s="80">
        <f>VLOOKUP($E163,'Loading Jun'!$B:$X,$A163,0)</f>
        <v>0</v>
      </c>
      <c r="S163" s="47">
        <f t="shared" si="17"/>
        <v>0</v>
      </c>
      <c r="T163" s="47">
        <f t="shared" si="18"/>
        <v>0</v>
      </c>
    </row>
    <row r="164" spans="1:20">
      <c r="A164" s="144">
        <v>16</v>
      </c>
      <c r="B164" s="144">
        <v>16</v>
      </c>
      <c r="C164" s="144">
        <v>14</v>
      </c>
      <c r="D164" s="263" t="str">
        <f>VLOOKUP(E164,Master_Item!B:M,12,0)&amp;K164</f>
        <v>โรงงานนวนครRegion 2</v>
      </c>
      <c r="E164" s="74">
        <v>310002014</v>
      </c>
      <c r="F164" s="46" t="s">
        <v>176</v>
      </c>
      <c r="G164" s="46">
        <f>VLOOKUP(E164,Master_Item!B:E,4,0)</f>
        <v>380</v>
      </c>
      <c r="H164" s="46">
        <f>VLOOKUP(E164,Master_Item!B:I,8,0)</f>
        <v>9.1199999999999992</v>
      </c>
      <c r="I164" s="46">
        <f>VLOOKUP(E164,Master_Item!B:G,6,0)</f>
        <v>72</v>
      </c>
      <c r="J164" s="46" t="s">
        <v>148</v>
      </c>
      <c r="K164" s="46" t="s">
        <v>116</v>
      </c>
      <c r="L164" s="142">
        <f>_xlfn.IFNA(VLOOKUP($E164,'Loading Apr'!$B:$V,$C164,0),0)</f>
        <v>0</v>
      </c>
      <c r="M164" s="145">
        <f t="shared" si="13"/>
        <v>0</v>
      </c>
      <c r="N164" s="145">
        <f t="shared" si="14"/>
        <v>0</v>
      </c>
      <c r="O164" s="146">
        <f>_xlfn.IFNA(VLOOKUP($E164,'Loading May'!$B:$X,$B164,0),0)</f>
        <v>0</v>
      </c>
      <c r="P164" s="140">
        <f t="shared" si="15"/>
        <v>0</v>
      </c>
      <c r="Q164" s="140">
        <f t="shared" si="16"/>
        <v>0</v>
      </c>
      <c r="R164" s="80">
        <f>VLOOKUP($E164,'Loading Jun'!$B:$X,$A164,0)</f>
        <v>0</v>
      </c>
      <c r="S164" s="47">
        <f t="shared" si="17"/>
        <v>0</v>
      </c>
      <c r="T164" s="47">
        <f t="shared" si="18"/>
        <v>0</v>
      </c>
    </row>
    <row r="165" spans="1:20">
      <c r="A165" s="144">
        <v>17</v>
      </c>
      <c r="B165" s="144">
        <v>17</v>
      </c>
      <c r="C165" s="144">
        <v>15</v>
      </c>
      <c r="D165" s="263" t="str">
        <f>VLOOKUP(E165,Master_Item!B:M,12,0)&amp;K165</f>
        <v>โรงงานนวนครRegion 3</v>
      </c>
      <c r="E165" s="74">
        <v>310002014</v>
      </c>
      <c r="F165" s="46" t="s">
        <v>176</v>
      </c>
      <c r="G165" s="46">
        <f>VLOOKUP(E165,Master_Item!B:E,4,0)</f>
        <v>380</v>
      </c>
      <c r="H165" s="46">
        <f>VLOOKUP(E165,Master_Item!B:I,8,0)</f>
        <v>9.1199999999999992</v>
      </c>
      <c r="I165" s="46">
        <f>VLOOKUP(E165,Master_Item!B:G,6,0)</f>
        <v>72</v>
      </c>
      <c r="J165" s="46" t="s">
        <v>149</v>
      </c>
      <c r="K165" s="46" t="s">
        <v>117</v>
      </c>
      <c r="L165" s="142">
        <f>_xlfn.IFNA(VLOOKUP($E165,'Loading Apr'!$B:$V,$C165,0),0)</f>
        <v>0</v>
      </c>
      <c r="M165" s="145">
        <f t="shared" si="13"/>
        <v>0</v>
      </c>
      <c r="N165" s="145">
        <f t="shared" si="14"/>
        <v>0</v>
      </c>
      <c r="O165" s="146">
        <f>_xlfn.IFNA(VLOOKUP($E165,'Loading May'!$B:$X,$B165,0),0)</f>
        <v>0</v>
      </c>
      <c r="P165" s="140">
        <f t="shared" si="15"/>
        <v>0</v>
      </c>
      <c r="Q165" s="140">
        <f t="shared" si="16"/>
        <v>0</v>
      </c>
      <c r="R165" s="80">
        <f>VLOOKUP($E165,'Loading Jun'!$B:$X,$A165,0)</f>
        <v>0</v>
      </c>
      <c r="S165" s="47">
        <f t="shared" si="17"/>
        <v>0</v>
      </c>
      <c r="T165" s="47">
        <f t="shared" si="18"/>
        <v>0</v>
      </c>
    </row>
    <row r="166" spans="1:20">
      <c r="A166" s="144">
        <v>18</v>
      </c>
      <c r="B166" s="144">
        <v>18</v>
      </c>
      <c r="C166" s="144">
        <v>16</v>
      </c>
      <c r="D166" s="263" t="str">
        <f>VLOOKUP(E166,Master_Item!B:M,12,0)&amp;K166</f>
        <v>โรงงานนวนครRegion 4</v>
      </c>
      <c r="E166" s="74">
        <v>310002014</v>
      </c>
      <c r="F166" s="46" t="s">
        <v>176</v>
      </c>
      <c r="G166" s="46">
        <f>VLOOKUP(E166,Master_Item!B:E,4,0)</f>
        <v>380</v>
      </c>
      <c r="H166" s="46">
        <f>VLOOKUP(E166,Master_Item!B:I,8,0)</f>
        <v>9.1199999999999992</v>
      </c>
      <c r="I166" s="46">
        <f>VLOOKUP(E166,Master_Item!B:G,6,0)</f>
        <v>72</v>
      </c>
      <c r="J166" s="46" t="s">
        <v>149</v>
      </c>
      <c r="K166" s="46" t="s">
        <v>118</v>
      </c>
      <c r="L166" s="142">
        <f>_xlfn.IFNA(VLOOKUP($E166,'Loading Apr'!$B:$V,$C166,0),0)</f>
        <v>0</v>
      </c>
      <c r="M166" s="145">
        <f t="shared" si="13"/>
        <v>0</v>
      </c>
      <c r="N166" s="145">
        <f t="shared" si="14"/>
        <v>0</v>
      </c>
      <c r="O166" s="146">
        <f>_xlfn.IFNA(VLOOKUP($E166,'Loading May'!$B:$X,$B166,0),0)</f>
        <v>0</v>
      </c>
      <c r="P166" s="140">
        <f t="shared" si="15"/>
        <v>0</v>
      </c>
      <c r="Q166" s="140">
        <f t="shared" si="16"/>
        <v>0</v>
      </c>
      <c r="R166" s="80">
        <f>VLOOKUP($E166,'Loading Jun'!$B:$X,$A166,0)</f>
        <v>0</v>
      </c>
      <c r="S166" s="47">
        <f t="shared" si="17"/>
        <v>0</v>
      </c>
      <c r="T166" s="47">
        <f t="shared" si="18"/>
        <v>0</v>
      </c>
    </row>
    <row r="167" spans="1:20">
      <c r="A167" s="144">
        <v>19</v>
      </c>
      <c r="B167" s="144">
        <v>19</v>
      </c>
      <c r="C167" s="144">
        <v>17</v>
      </c>
      <c r="D167" s="263" t="str">
        <f>VLOOKUP(E167,Master_Item!B:M,12,0)&amp;K167</f>
        <v>โรงงานนวนครRegion 5</v>
      </c>
      <c r="E167" s="74">
        <v>310002014</v>
      </c>
      <c r="F167" s="46" t="s">
        <v>176</v>
      </c>
      <c r="G167" s="46">
        <f>VLOOKUP(E167,Master_Item!B:E,4,0)</f>
        <v>380</v>
      </c>
      <c r="H167" s="46">
        <f>VLOOKUP(E167,Master_Item!B:I,8,0)</f>
        <v>9.1199999999999992</v>
      </c>
      <c r="I167" s="46">
        <f>VLOOKUP(E167,Master_Item!B:G,6,0)</f>
        <v>72</v>
      </c>
      <c r="J167" s="46" t="s">
        <v>150</v>
      </c>
      <c r="K167" s="46" t="s">
        <v>119</v>
      </c>
      <c r="L167" s="142">
        <f>_xlfn.IFNA(VLOOKUP($E167,'Loading Apr'!$B:$V,$C167,0),0)</f>
        <v>0</v>
      </c>
      <c r="M167" s="145">
        <f t="shared" si="13"/>
        <v>0</v>
      </c>
      <c r="N167" s="145">
        <f t="shared" si="14"/>
        <v>0</v>
      </c>
      <c r="O167" s="146">
        <f>_xlfn.IFNA(VLOOKUP($E167,'Loading May'!$B:$X,$B167,0),0)</f>
        <v>0</v>
      </c>
      <c r="P167" s="140">
        <f t="shared" si="15"/>
        <v>0</v>
      </c>
      <c r="Q167" s="140">
        <f t="shared" si="16"/>
        <v>0</v>
      </c>
      <c r="R167" s="80">
        <f>VLOOKUP($E167,'Loading Jun'!$B:$X,$A167,0)</f>
        <v>0</v>
      </c>
      <c r="S167" s="47">
        <f t="shared" si="17"/>
        <v>0</v>
      </c>
      <c r="T167" s="47">
        <f t="shared" si="18"/>
        <v>0</v>
      </c>
    </row>
    <row r="168" spans="1:20">
      <c r="A168" s="144">
        <v>20</v>
      </c>
      <c r="B168" s="144">
        <v>20</v>
      </c>
      <c r="C168" s="144">
        <v>18</v>
      </c>
      <c r="D168" s="263" t="str">
        <f>VLOOKUP(E168,Master_Item!B:M,12,0)&amp;K168</f>
        <v>โรงงานนวนครRegion 6/9</v>
      </c>
      <c r="E168" s="74">
        <v>310002014</v>
      </c>
      <c r="F168" s="46" t="s">
        <v>176</v>
      </c>
      <c r="G168" s="46">
        <f>VLOOKUP(E168,Master_Item!B:E,4,0)</f>
        <v>380</v>
      </c>
      <c r="H168" s="46">
        <f>VLOOKUP(E168,Master_Item!B:I,8,0)</f>
        <v>9.1199999999999992</v>
      </c>
      <c r="I168" s="46">
        <f>VLOOKUP(E168,Master_Item!B:G,6,0)</f>
        <v>72</v>
      </c>
      <c r="J168" s="46" t="s">
        <v>150</v>
      </c>
      <c r="K168" s="46" t="s">
        <v>127</v>
      </c>
      <c r="L168" s="142">
        <f>_xlfn.IFNA(VLOOKUP($E168,'Loading Apr'!$B:$V,$C168,0),0)</f>
        <v>0</v>
      </c>
      <c r="M168" s="145">
        <f t="shared" si="13"/>
        <v>0</v>
      </c>
      <c r="N168" s="145">
        <f t="shared" si="14"/>
        <v>0</v>
      </c>
      <c r="O168" s="146">
        <f>_xlfn.IFNA(VLOOKUP($E168,'Loading May'!$B:$X,$B168,0),0)</f>
        <v>0</v>
      </c>
      <c r="P168" s="140">
        <f t="shared" si="15"/>
        <v>0</v>
      </c>
      <c r="Q168" s="140">
        <f t="shared" si="16"/>
        <v>0</v>
      </c>
      <c r="R168" s="80">
        <f>VLOOKUP($E168,'Loading Jun'!$B:$X,$A168,0)</f>
        <v>0</v>
      </c>
      <c r="S168" s="47">
        <f t="shared" si="17"/>
        <v>0</v>
      </c>
      <c r="T168" s="47">
        <f t="shared" si="18"/>
        <v>0</v>
      </c>
    </row>
    <row r="169" spans="1:20">
      <c r="A169" s="144">
        <v>21</v>
      </c>
      <c r="B169" s="144">
        <v>21</v>
      </c>
      <c r="C169" s="144">
        <v>19</v>
      </c>
      <c r="D169" s="263" t="str">
        <f>VLOOKUP(E169,Master_Item!B:M,12,0)&amp;K169</f>
        <v>โรงงานนวนครRegion 6/14</v>
      </c>
      <c r="E169" s="74">
        <v>310002014</v>
      </c>
      <c r="F169" s="46" t="s">
        <v>176</v>
      </c>
      <c r="G169" s="46">
        <f>VLOOKUP(E169,Master_Item!B:E,4,0)</f>
        <v>380</v>
      </c>
      <c r="H169" s="46">
        <f>VLOOKUP(E169,Master_Item!B:I,8,0)</f>
        <v>9.1199999999999992</v>
      </c>
      <c r="I169" s="46">
        <f>VLOOKUP(E169,Master_Item!B:G,6,0)</f>
        <v>72</v>
      </c>
      <c r="J169" s="46" t="s">
        <v>148</v>
      </c>
      <c r="K169" s="46" t="s">
        <v>128</v>
      </c>
      <c r="L169" s="142">
        <f>_xlfn.IFNA(VLOOKUP($E169,'Loading Apr'!$B:$V,$C169,0),0)</f>
        <v>0</v>
      </c>
      <c r="M169" s="145">
        <f t="shared" si="13"/>
        <v>0</v>
      </c>
      <c r="N169" s="145">
        <f t="shared" si="14"/>
        <v>0</v>
      </c>
      <c r="O169" s="146">
        <f>_xlfn.IFNA(VLOOKUP($E169,'Loading May'!$B:$X,$B169,0),0)</f>
        <v>0</v>
      </c>
      <c r="P169" s="140">
        <f t="shared" si="15"/>
        <v>0</v>
      </c>
      <c r="Q169" s="140">
        <f t="shared" si="16"/>
        <v>0</v>
      </c>
      <c r="R169" s="80">
        <f>VLOOKUP($E169,'Loading Jun'!$B:$X,$A169,0)</f>
        <v>0</v>
      </c>
      <c r="S169" s="47">
        <f t="shared" si="17"/>
        <v>0</v>
      </c>
      <c r="T169" s="47">
        <f t="shared" si="18"/>
        <v>0</v>
      </c>
    </row>
    <row r="170" spans="1:20">
      <c r="A170" s="144">
        <v>22</v>
      </c>
      <c r="B170" s="144">
        <v>22</v>
      </c>
      <c r="C170" s="144">
        <v>20</v>
      </c>
      <c r="D170" s="263" t="str">
        <f>VLOOKUP(E170,Master_Item!B:M,12,0)&amp;K170</f>
        <v>โรงงานนวนครRegion 7</v>
      </c>
      <c r="E170" s="74">
        <v>310002014</v>
      </c>
      <c r="F170" s="46" t="s">
        <v>176</v>
      </c>
      <c r="G170" s="46">
        <f>VLOOKUP(E170,Master_Item!B:E,4,0)</f>
        <v>380</v>
      </c>
      <c r="H170" s="46">
        <f>VLOOKUP(E170,Master_Item!B:I,8,0)</f>
        <v>9.1199999999999992</v>
      </c>
      <c r="I170" s="46">
        <f>VLOOKUP(E170,Master_Item!B:G,6,0)</f>
        <v>72</v>
      </c>
      <c r="J170" s="46" t="s">
        <v>148</v>
      </c>
      <c r="K170" s="46" t="s">
        <v>121</v>
      </c>
      <c r="L170" s="142">
        <f>_xlfn.IFNA(VLOOKUP($E170,'Loading Apr'!$B:$V,$C170,0),0)</f>
        <v>0</v>
      </c>
      <c r="M170" s="145">
        <f t="shared" si="13"/>
        <v>0</v>
      </c>
      <c r="N170" s="145">
        <f t="shared" si="14"/>
        <v>0</v>
      </c>
      <c r="O170" s="146">
        <f>_xlfn.IFNA(VLOOKUP($E170,'Loading May'!$B:$X,$B170,0),0)</f>
        <v>0</v>
      </c>
      <c r="P170" s="140">
        <f t="shared" si="15"/>
        <v>0</v>
      </c>
      <c r="Q170" s="140">
        <f t="shared" si="16"/>
        <v>0</v>
      </c>
      <c r="R170" s="80">
        <f>VLOOKUP($E170,'Loading Jun'!$B:$X,$A170,0)</f>
        <v>0</v>
      </c>
      <c r="S170" s="47">
        <f t="shared" si="17"/>
        <v>0</v>
      </c>
      <c r="T170" s="47">
        <f t="shared" si="18"/>
        <v>0</v>
      </c>
    </row>
    <row r="171" spans="1:20">
      <c r="A171" s="144">
        <v>23</v>
      </c>
      <c r="B171" s="144">
        <v>23</v>
      </c>
      <c r="C171" s="144">
        <v>21</v>
      </c>
      <c r="D171" s="263" t="str">
        <f>VLOOKUP(E171,Master_Item!B:M,12,0)&amp;K171</f>
        <v>โรงงานนวนครRegion 8</v>
      </c>
      <c r="E171" s="74">
        <v>310002014</v>
      </c>
      <c r="F171" s="46" t="s">
        <v>176</v>
      </c>
      <c r="G171" s="46">
        <f>VLOOKUP(E171,Master_Item!B:E,4,0)</f>
        <v>380</v>
      </c>
      <c r="H171" s="46">
        <f>VLOOKUP(E171,Master_Item!B:I,8,0)</f>
        <v>9.1199999999999992</v>
      </c>
      <c r="I171" s="46">
        <f>VLOOKUP(E171,Master_Item!B:G,6,0)</f>
        <v>72</v>
      </c>
      <c r="J171" s="46" t="s">
        <v>151</v>
      </c>
      <c r="K171" s="46" t="s">
        <v>122</v>
      </c>
      <c r="L171" s="142">
        <f>_xlfn.IFNA(VLOOKUP($E171,'Loading Apr'!$B:$V,$C171,0),0)</f>
        <v>0</v>
      </c>
      <c r="M171" s="145">
        <f t="shared" si="13"/>
        <v>0</v>
      </c>
      <c r="N171" s="145">
        <f t="shared" si="14"/>
        <v>0</v>
      </c>
      <c r="O171" s="146">
        <f>_xlfn.IFNA(VLOOKUP($E171,'Loading May'!$B:$X,$B171,0),0)</f>
        <v>0</v>
      </c>
      <c r="P171" s="140">
        <f t="shared" si="15"/>
        <v>0</v>
      </c>
      <c r="Q171" s="140">
        <f t="shared" si="16"/>
        <v>0</v>
      </c>
      <c r="R171" s="80">
        <f>VLOOKUP($E171,'Loading Jun'!$B:$X,$A171,0)</f>
        <v>0</v>
      </c>
      <c r="S171" s="47">
        <f t="shared" si="17"/>
        <v>0</v>
      </c>
      <c r="T171" s="47">
        <f t="shared" si="18"/>
        <v>0</v>
      </c>
    </row>
    <row r="172" spans="1:20">
      <c r="A172" s="144">
        <v>9</v>
      </c>
      <c r="B172" s="144">
        <v>9</v>
      </c>
      <c r="C172" s="144">
        <v>11</v>
      </c>
      <c r="D172" s="263" t="str">
        <f>VLOOKUP(E172,Master_Item!B:M,12,0)&amp;K172</f>
        <v>โรงงานนวนครMT</v>
      </c>
      <c r="E172" s="74">
        <v>310002014</v>
      </c>
      <c r="F172" s="46" t="s">
        <v>176</v>
      </c>
      <c r="G172" s="46">
        <f>VLOOKUP(E172,Master_Item!B:E,4,0)</f>
        <v>380</v>
      </c>
      <c r="H172" s="46">
        <f>VLOOKUP(E172,Master_Item!B:I,8,0)</f>
        <v>9.1199999999999992</v>
      </c>
      <c r="I172" s="46">
        <f>VLOOKUP(E172,Master_Item!B:G,6,0)</f>
        <v>72</v>
      </c>
      <c r="J172" s="46" t="s">
        <v>123</v>
      </c>
      <c r="K172" s="46" t="s">
        <v>123</v>
      </c>
      <c r="L172" s="142">
        <f>_xlfn.IFNA(VLOOKUP($E172,'Loading Apr'!$B:$V,$C172,0),0)</f>
        <v>0</v>
      </c>
      <c r="M172" s="145">
        <f t="shared" si="13"/>
        <v>0</v>
      </c>
      <c r="N172" s="145">
        <f t="shared" si="14"/>
        <v>0</v>
      </c>
      <c r="O172" s="146">
        <f>_xlfn.IFNA(VLOOKUP($E172,'Loading May'!$B:$X,$B172,0),0)</f>
        <v>0</v>
      </c>
      <c r="P172" s="140">
        <f t="shared" si="15"/>
        <v>0</v>
      </c>
      <c r="Q172" s="140">
        <f t="shared" si="16"/>
        <v>0</v>
      </c>
      <c r="R172" s="80">
        <f>VLOOKUP($E172,'Loading Jun'!$B:$X,$A172,0)</f>
        <v>0</v>
      </c>
      <c r="S172" s="47">
        <f t="shared" si="17"/>
        <v>0</v>
      </c>
      <c r="T172" s="47">
        <f t="shared" si="18"/>
        <v>0</v>
      </c>
    </row>
    <row r="173" spans="1:20">
      <c r="A173" s="144">
        <v>15</v>
      </c>
      <c r="B173" s="144">
        <v>15</v>
      </c>
      <c r="C173" s="144">
        <v>13</v>
      </c>
      <c r="D173" s="263" t="str">
        <f>VLOOKUP(E173,Master_Item!B:M,12,0)&amp;K173</f>
        <v>โรงงานนวนครRegion 1</v>
      </c>
      <c r="E173" s="74">
        <v>310002015</v>
      </c>
      <c r="F173" s="46" t="s">
        <v>177</v>
      </c>
      <c r="G173" s="46">
        <f>VLOOKUP(E173,Master_Item!B:E,4,0)</f>
        <v>500</v>
      </c>
      <c r="H173" s="46">
        <f>VLOOKUP(E173,Master_Item!B:I,8,0)</f>
        <v>12</v>
      </c>
      <c r="I173" s="46">
        <f>VLOOKUP(E173,Master_Item!B:G,6,0)</f>
        <v>54</v>
      </c>
      <c r="J173" s="46" t="s">
        <v>148</v>
      </c>
      <c r="K173" s="46" t="s">
        <v>115</v>
      </c>
      <c r="L173" s="142">
        <f>_xlfn.IFNA(VLOOKUP($E173,'Loading Apr'!$B:$V,$C173,0),0)</f>
        <v>1849.7681368051028</v>
      </c>
      <c r="M173" s="145">
        <f t="shared" si="13"/>
        <v>22197.217641661235</v>
      </c>
      <c r="N173" s="145">
        <f t="shared" si="14"/>
        <v>34.254965496390795</v>
      </c>
      <c r="O173" s="146">
        <f>_xlfn.IFNA(VLOOKUP($E173,'Loading May'!$B:$X,$B173,0),0)</f>
        <v>1463.5126256404687</v>
      </c>
      <c r="P173" s="140">
        <f t="shared" si="15"/>
        <v>17562.151507685623</v>
      </c>
      <c r="Q173" s="140">
        <f t="shared" si="16"/>
        <v>27.102085660008679</v>
      </c>
      <c r="R173" s="80">
        <f>VLOOKUP($E173,'Loading Jun'!$B:$X,$A173,0)</f>
        <v>1537.3807746593561</v>
      </c>
      <c r="S173" s="47">
        <f t="shared" si="17"/>
        <v>18448.569295912275</v>
      </c>
      <c r="T173" s="47">
        <f t="shared" si="18"/>
        <v>28.470014345543632</v>
      </c>
    </row>
    <row r="174" spans="1:20">
      <c r="A174" s="144">
        <v>16</v>
      </c>
      <c r="B174" s="144">
        <v>16</v>
      </c>
      <c r="C174" s="144">
        <v>14</v>
      </c>
      <c r="D174" s="263" t="str">
        <f>VLOOKUP(E174,Master_Item!B:M,12,0)&amp;K174</f>
        <v>โรงงานนวนครRegion 2</v>
      </c>
      <c r="E174" s="74">
        <v>310002015</v>
      </c>
      <c r="F174" s="46" t="s">
        <v>177</v>
      </c>
      <c r="G174" s="46">
        <f>VLOOKUP(E174,Master_Item!B:E,4,0)</f>
        <v>500</v>
      </c>
      <c r="H174" s="46">
        <f>VLOOKUP(E174,Master_Item!B:I,8,0)</f>
        <v>12</v>
      </c>
      <c r="I174" s="46">
        <f>VLOOKUP(E174,Master_Item!B:G,6,0)</f>
        <v>54</v>
      </c>
      <c r="J174" s="46" t="s">
        <v>148</v>
      </c>
      <c r="K174" s="46" t="s">
        <v>116</v>
      </c>
      <c r="L174" s="142">
        <f>_xlfn.IFNA(VLOOKUP($E174,'Loading Apr'!$B:$V,$C174,0),0)</f>
        <v>5223.7452183376099</v>
      </c>
      <c r="M174" s="145">
        <f t="shared" si="13"/>
        <v>62684.942620051319</v>
      </c>
      <c r="N174" s="145">
        <f t="shared" si="14"/>
        <v>96.736022561807587</v>
      </c>
      <c r="O174" s="146">
        <f>_xlfn.IFNA(VLOOKUP($E174,'Loading May'!$B:$X,$B174,0),0)</f>
        <v>2757.1732337257226</v>
      </c>
      <c r="P174" s="140">
        <f t="shared" si="15"/>
        <v>33086.078804708668</v>
      </c>
      <c r="Q174" s="140">
        <f t="shared" si="16"/>
        <v>51.058763587513383</v>
      </c>
      <c r="R174" s="80">
        <f>VLOOKUP($E174,'Loading Jun'!$B:$X,$A174,0)</f>
        <v>2896.3365588187398</v>
      </c>
      <c r="S174" s="47">
        <f t="shared" si="17"/>
        <v>34756.038705824874</v>
      </c>
      <c r="T174" s="47">
        <f t="shared" si="18"/>
        <v>53.635862200347034</v>
      </c>
    </row>
    <row r="175" spans="1:20">
      <c r="A175" s="144">
        <v>17</v>
      </c>
      <c r="B175" s="144">
        <v>17</v>
      </c>
      <c r="C175" s="144">
        <v>15</v>
      </c>
      <c r="D175" s="263" t="str">
        <f>VLOOKUP(E175,Master_Item!B:M,12,0)&amp;K175</f>
        <v>โรงงานนวนครRegion 3</v>
      </c>
      <c r="E175" s="74">
        <v>310002015</v>
      </c>
      <c r="F175" s="46" t="s">
        <v>177</v>
      </c>
      <c r="G175" s="46">
        <f>VLOOKUP(E175,Master_Item!B:E,4,0)</f>
        <v>500</v>
      </c>
      <c r="H175" s="46">
        <f>VLOOKUP(E175,Master_Item!B:I,8,0)</f>
        <v>12</v>
      </c>
      <c r="I175" s="46">
        <f>VLOOKUP(E175,Master_Item!B:G,6,0)</f>
        <v>54</v>
      </c>
      <c r="J175" s="46" t="s">
        <v>149</v>
      </c>
      <c r="K175" s="46" t="s">
        <v>117</v>
      </c>
      <c r="L175" s="142">
        <f>_xlfn.IFNA(VLOOKUP($E175,'Loading Apr'!$B:$V,$C175,0),0)</f>
        <v>1732.5909878940201</v>
      </c>
      <c r="M175" s="145">
        <f t="shared" si="13"/>
        <v>20791.091854728242</v>
      </c>
      <c r="N175" s="145">
        <f t="shared" si="14"/>
        <v>32.085018294333707</v>
      </c>
      <c r="O175" s="146">
        <f>_xlfn.IFNA(VLOOKUP($E175,'Loading May'!$B:$X,$B175,0),0)</f>
        <v>1502.3075227687461</v>
      </c>
      <c r="P175" s="140">
        <f t="shared" si="15"/>
        <v>18027.690273224955</v>
      </c>
      <c r="Q175" s="140">
        <f t="shared" si="16"/>
        <v>27.820509680902706</v>
      </c>
      <c r="R175" s="80">
        <f>VLOOKUP($E175,'Loading Jun'!$B:$X,$A175,0)</f>
        <v>1578.13377395364</v>
      </c>
      <c r="S175" s="47">
        <f t="shared" si="17"/>
        <v>18937.605287443679</v>
      </c>
      <c r="T175" s="47">
        <f t="shared" si="18"/>
        <v>29.22469951766</v>
      </c>
    </row>
    <row r="176" spans="1:20">
      <c r="A176" s="144">
        <v>18</v>
      </c>
      <c r="B176" s="144">
        <v>18</v>
      </c>
      <c r="C176" s="144">
        <v>16</v>
      </c>
      <c r="D176" s="263" t="str">
        <f>VLOOKUP(E176,Master_Item!B:M,12,0)&amp;K176</f>
        <v>โรงงานนวนครRegion 4</v>
      </c>
      <c r="E176" s="74">
        <v>310002015</v>
      </c>
      <c r="F176" s="46" t="s">
        <v>177</v>
      </c>
      <c r="G176" s="46">
        <f>VLOOKUP(E176,Master_Item!B:E,4,0)</f>
        <v>500</v>
      </c>
      <c r="H176" s="46">
        <f>VLOOKUP(E176,Master_Item!B:I,8,0)</f>
        <v>12</v>
      </c>
      <c r="I176" s="46">
        <f>VLOOKUP(E176,Master_Item!B:G,6,0)</f>
        <v>54</v>
      </c>
      <c r="J176" s="46" t="s">
        <v>149</v>
      </c>
      <c r="K176" s="46" t="s">
        <v>118</v>
      </c>
      <c r="L176" s="142">
        <f>_xlfn.IFNA(VLOOKUP($E176,'Loading Apr'!$B:$V,$C176,0),0)</f>
        <v>3862.6178726101662</v>
      </c>
      <c r="M176" s="145">
        <f t="shared" si="13"/>
        <v>46351.414471321994</v>
      </c>
      <c r="N176" s="145">
        <f t="shared" si="14"/>
        <v>71.529960603891965</v>
      </c>
      <c r="O176" s="146">
        <f>_xlfn.IFNA(VLOOKUP($E176,'Loading May'!$B:$X,$B176,0),0)</f>
        <v>4355.4732583631549</v>
      </c>
      <c r="P176" s="140">
        <f t="shared" si="15"/>
        <v>52265.679100357855</v>
      </c>
      <c r="Q176" s="140">
        <f t="shared" si="16"/>
        <v>80.65691219191028</v>
      </c>
      <c r="R176" s="80">
        <f>VLOOKUP($E176,'Loading Jun'!$B:$X,$A176,0)</f>
        <v>4575.3078823082351</v>
      </c>
      <c r="S176" s="47">
        <f t="shared" si="17"/>
        <v>54903.694587698817</v>
      </c>
      <c r="T176" s="47">
        <f t="shared" si="18"/>
        <v>84.727923746448795</v>
      </c>
    </row>
    <row r="177" spans="1:20">
      <c r="A177" s="144">
        <v>19</v>
      </c>
      <c r="B177" s="144">
        <v>19</v>
      </c>
      <c r="C177" s="144">
        <v>17</v>
      </c>
      <c r="D177" s="263" t="str">
        <f>VLOOKUP(E177,Master_Item!B:M,12,0)&amp;K177</f>
        <v>โรงงานนวนครRegion 5</v>
      </c>
      <c r="E177" s="74">
        <v>310002015</v>
      </c>
      <c r="F177" s="46" t="s">
        <v>177</v>
      </c>
      <c r="G177" s="46">
        <f>VLOOKUP(E177,Master_Item!B:E,4,0)</f>
        <v>500</v>
      </c>
      <c r="H177" s="46">
        <f>VLOOKUP(E177,Master_Item!B:I,8,0)</f>
        <v>12</v>
      </c>
      <c r="I177" s="46">
        <f>VLOOKUP(E177,Master_Item!B:G,6,0)</f>
        <v>54</v>
      </c>
      <c r="J177" s="46" t="s">
        <v>150</v>
      </c>
      <c r="K177" s="46" t="s">
        <v>119</v>
      </c>
      <c r="L177" s="142">
        <f>_xlfn.IFNA(VLOOKUP($E177,'Loading Apr'!$B:$V,$C177,0),0)</f>
        <v>135.90133249996674</v>
      </c>
      <c r="M177" s="145">
        <f t="shared" si="13"/>
        <v>1630.8159899996008</v>
      </c>
      <c r="N177" s="145">
        <f t="shared" si="14"/>
        <v>2.5166913425919768</v>
      </c>
      <c r="O177" s="146">
        <f>_xlfn.IFNA(VLOOKUP($E177,'Loading May'!$B:$X,$B177,0),0)</f>
        <v>42.525175698304189</v>
      </c>
      <c r="P177" s="140">
        <f t="shared" si="15"/>
        <v>510.30210837965024</v>
      </c>
      <c r="Q177" s="140">
        <f t="shared" si="16"/>
        <v>0.78750325367229979</v>
      </c>
      <c r="R177" s="80">
        <f>VLOOKUP($E177,'Loading Jun'!$B:$X,$A177,0)</f>
        <v>44.671556918734055</v>
      </c>
      <c r="S177" s="47">
        <f t="shared" si="17"/>
        <v>536.05868302480872</v>
      </c>
      <c r="T177" s="47">
        <f t="shared" si="18"/>
        <v>0.8272510540506306</v>
      </c>
    </row>
    <row r="178" spans="1:20">
      <c r="A178" s="144">
        <v>20</v>
      </c>
      <c r="B178" s="144">
        <v>20</v>
      </c>
      <c r="C178" s="144">
        <v>18</v>
      </c>
      <c r="D178" s="263" t="str">
        <f>VLOOKUP(E178,Master_Item!B:M,12,0)&amp;K178</f>
        <v>โรงงานนวนครRegion 6/9</v>
      </c>
      <c r="E178" s="74">
        <v>310002015</v>
      </c>
      <c r="F178" s="46" t="s">
        <v>177</v>
      </c>
      <c r="G178" s="46">
        <f>VLOOKUP(E178,Master_Item!B:E,4,0)</f>
        <v>500</v>
      </c>
      <c r="H178" s="46">
        <f>VLOOKUP(E178,Master_Item!B:I,8,0)</f>
        <v>12</v>
      </c>
      <c r="I178" s="46">
        <f>VLOOKUP(E178,Master_Item!B:G,6,0)</f>
        <v>54</v>
      </c>
      <c r="J178" s="46" t="s">
        <v>150</v>
      </c>
      <c r="K178" s="46" t="s">
        <v>127</v>
      </c>
      <c r="L178" s="142">
        <f>_xlfn.IFNA(VLOOKUP($E178,'Loading Apr'!$B:$V,$C178,0),0)</f>
        <v>766.55901604009011</v>
      </c>
      <c r="M178" s="145">
        <f t="shared" si="13"/>
        <v>9198.7081924810809</v>
      </c>
      <c r="N178" s="145">
        <f t="shared" si="14"/>
        <v>14.195537334075743</v>
      </c>
      <c r="O178" s="146">
        <f>_xlfn.IFNA(VLOOKUP($E178,'Loading May'!$B:$X,$B178,0),0)</f>
        <v>618.64183231512527</v>
      </c>
      <c r="P178" s="140">
        <f t="shared" si="15"/>
        <v>7423.7019877815037</v>
      </c>
      <c r="Q178" s="140">
        <f t="shared" si="16"/>
        <v>11.456330228057876</v>
      </c>
      <c r="R178" s="80">
        <f>VLOOKUP($E178,'Loading Jun'!$B:$X,$A178,0)</f>
        <v>649.86665829759522</v>
      </c>
      <c r="S178" s="47">
        <f t="shared" si="17"/>
        <v>7798.3998995711427</v>
      </c>
      <c r="T178" s="47">
        <f t="shared" si="18"/>
        <v>12.034567746251764</v>
      </c>
    </row>
    <row r="179" spans="1:20">
      <c r="A179" s="144">
        <v>21</v>
      </c>
      <c r="B179" s="144">
        <v>21</v>
      </c>
      <c r="C179" s="144">
        <v>19</v>
      </c>
      <c r="D179" s="263" t="str">
        <f>VLOOKUP(E179,Master_Item!B:M,12,0)&amp;K179</f>
        <v>โรงงานนวนครRegion 6/14</v>
      </c>
      <c r="E179" s="74">
        <v>310002015</v>
      </c>
      <c r="F179" s="46" t="s">
        <v>177</v>
      </c>
      <c r="G179" s="46">
        <f>VLOOKUP(E179,Master_Item!B:E,4,0)</f>
        <v>500</v>
      </c>
      <c r="H179" s="46">
        <f>VLOOKUP(E179,Master_Item!B:I,8,0)</f>
        <v>12</v>
      </c>
      <c r="I179" s="46">
        <f>VLOOKUP(E179,Master_Item!B:G,6,0)</f>
        <v>54</v>
      </c>
      <c r="J179" s="46" t="s">
        <v>148</v>
      </c>
      <c r="K179" s="46" t="s">
        <v>128</v>
      </c>
      <c r="L179" s="142">
        <f>_xlfn.IFNA(VLOOKUP($E179,'Loading Apr'!$B:$V,$C179,0),0)</f>
        <v>627.18464948734652</v>
      </c>
      <c r="M179" s="145">
        <f t="shared" si="13"/>
        <v>7526.2157938481578</v>
      </c>
      <c r="N179" s="145">
        <f t="shared" si="14"/>
        <v>11.614530546061973</v>
      </c>
      <c r="O179" s="146">
        <f>_xlfn.IFNA(VLOOKUP($E179,'Loading May'!$B:$X,$B179,0),0)</f>
        <v>506.16149916692069</v>
      </c>
      <c r="P179" s="140">
        <f t="shared" si="15"/>
        <v>6073.9379900030481</v>
      </c>
      <c r="Q179" s="140">
        <f t="shared" si="16"/>
        <v>9.3733610956837161</v>
      </c>
      <c r="R179" s="80">
        <f>VLOOKUP($E179,'Loading Jun'!$B:$X,$A179,0)</f>
        <v>531.70908406166882</v>
      </c>
      <c r="S179" s="47">
        <f t="shared" si="17"/>
        <v>6380.5090087400258</v>
      </c>
      <c r="T179" s="47">
        <f t="shared" si="18"/>
        <v>9.8464645196605343</v>
      </c>
    </row>
    <row r="180" spans="1:20">
      <c r="A180" s="144">
        <v>22</v>
      </c>
      <c r="B180" s="144">
        <v>22</v>
      </c>
      <c r="C180" s="144">
        <v>20</v>
      </c>
      <c r="D180" s="263" t="str">
        <f>VLOOKUP(E180,Master_Item!B:M,12,0)&amp;K180</f>
        <v>โรงงานนวนครRegion 7</v>
      </c>
      <c r="E180" s="74">
        <v>310002015</v>
      </c>
      <c r="F180" s="46" t="s">
        <v>177</v>
      </c>
      <c r="G180" s="46">
        <f>VLOOKUP(E180,Master_Item!B:E,4,0)</f>
        <v>500</v>
      </c>
      <c r="H180" s="46">
        <f>VLOOKUP(E180,Master_Item!B:I,8,0)</f>
        <v>12</v>
      </c>
      <c r="I180" s="46">
        <f>VLOOKUP(E180,Master_Item!B:G,6,0)</f>
        <v>54</v>
      </c>
      <c r="J180" s="46" t="s">
        <v>148</v>
      </c>
      <c r="K180" s="46" t="s">
        <v>121</v>
      </c>
      <c r="L180" s="142">
        <f>_xlfn.IFNA(VLOOKUP($E180,'Loading Apr'!$B:$V,$C180,0),0)</f>
        <v>4432.1954572655814</v>
      </c>
      <c r="M180" s="145">
        <f t="shared" si="13"/>
        <v>53186.345487186976</v>
      </c>
      <c r="N180" s="145">
        <f t="shared" si="14"/>
        <v>82.077693653066319</v>
      </c>
      <c r="O180" s="146">
        <f>_xlfn.IFNA(VLOOKUP($E180,'Loading May'!$B:$X,$B180,0),0)</f>
        <v>3348.7954149319544</v>
      </c>
      <c r="P180" s="140">
        <f t="shared" si="15"/>
        <v>40185.544979183454</v>
      </c>
      <c r="Q180" s="140">
        <f t="shared" si="16"/>
        <v>62.014729906147302</v>
      </c>
      <c r="R180" s="80">
        <f>VLOOKUP($E180,'Loading Jun'!$B:$X,$A180,0)</f>
        <v>3517.819798056566</v>
      </c>
      <c r="S180" s="47">
        <f t="shared" si="17"/>
        <v>42213.837576678794</v>
      </c>
      <c r="T180" s="47">
        <f t="shared" si="18"/>
        <v>65.144811075121595</v>
      </c>
    </row>
    <row r="181" spans="1:20">
      <c r="A181" s="144">
        <v>23</v>
      </c>
      <c r="B181" s="144">
        <v>23</v>
      </c>
      <c r="C181" s="144">
        <v>21</v>
      </c>
      <c r="D181" s="263" t="str">
        <f>VLOOKUP(E181,Master_Item!B:M,12,0)&amp;K181</f>
        <v>โรงงานนวนครRegion 8</v>
      </c>
      <c r="E181" s="74">
        <v>310002015</v>
      </c>
      <c r="F181" s="46" t="s">
        <v>177</v>
      </c>
      <c r="G181" s="46">
        <f>VLOOKUP(E181,Master_Item!B:E,4,0)</f>
        <v>500</v>
      </c>
      <c r="H181" s="46">
        <f>VLOOKUP(E181,Master_Item!B:I,8,0)</f>
        <v>12</v>
      </c>
      <c r="I181" s="46">
        <f>VLOOKUP(E181,Master_Item!B:G,6,0)</f>
        <v>54</v>
      </c>
      <c r="J181" s="46" t="s">
        <v>151</v>
      </c>
      <c r="K181" s="46" t="s">
        <v>122</v>
      </c>
      <c r="L181" s="142">
        <f>_xlfn.IFNA(VLOOKUP($E181,'Loading Apr'!$B:$V,$C181,0),0)</f>
        <v>4079.1539957267792</v>
      </c>
      <c r="M181" s="145">
        <f t="shared" si="13"/>
        <v>48949.847948721348</v>
      </c>
      <c r="N181" s="145">
        <f t="shared" si="14"/>
        <v>75.539888809755169</v>
      </c>
      <c r="O181" s="146">
        <f>_xlfn.IFNA(VLOOKUP($E181,'Loading May'!$B:$X,$B181,0),0)</f>
        <v>3729.5325143126779</v>
      </c>
      <c r="P181" s="140">
        <f t="shared" si="15"/>
        <v>44754.390171752137</v>
      </c>
      <c r="Q181" s="140">
        <f t="shared" si="16"/>
        <v>69.065416931716257</v>
      </c>
      <c r="R181" s="80">
        <f>VLOOKUP($E181,'Loading Jun'!$B:$X,$A181,0)</f>
        <v>3917.7739129254655</v>
      </c>
      <c r="S181" s="47">
        <f t="shared" si="17"/>
        <v>47013.286955105585</v>
      </c>
      <c r="T181" s="47">
        <f t="shared" si="18"/>
        <v>72.55136875787899</v>
      </c>
    </row>
    <row r="182" spans="1:20">
      <c r="A182" s="144">
        <v>9</v>
      </c>
      <c r="B182" s="144">
        <v>9</v>
      </c>
      <c r="C182" s="144">
        <v>11</v>
      </c>
      <c r="D182" s="263" t="str">
        <f>VLOOKUP(E182,Master_Item!B:M,12,0)&amp;K182</f>
        <v>โรงงานนวนครMT</v>
      </c>
      <c r="E182" s="74">
        <v>310002015</v>
      </c>
      <c r="F182" s="46" t="s">
        <v>177</v>
      </c>
      <c r="G182" s="46">
        <f>VLOOKUP(E182,Master_Item!B:E,4,0)</f>
        <v>500</v>
      </c>
      <c r="H182" s="46">
        <f>VLOOKUP(E182,Master_Item!B:I,8,0)</f>
        <v>12</v>
      </c>
      <c r="I182" s="46">
        <f>VLOOKUP(E182,Master_Item!B:G,6,0)</f>
        <v>54</v>
      </c>
      <c r="J182" s="46" t="s">
        <v>123</v>
      </c>
      <c r="K182" s="46" t="s">
        <v>123</v>
      </c>
      <c r="L182" s="142">
        <f>_xlfn.IFNA(VLOOKUP($E182,'Loading Apr'!$B:$V,$C182,0),0)</f>
        <v>58358.074999999997</v>
      </c>
      <c r="M182" s="145">
        <f t="shared" si="13"/>
        <v>700296.89999999991</v>
      </c>
      <c r="N182" s="145">
        <f t="shared" si="14"/>
        <v>1080.7050925925926</v>
      </c>
      <c r="O182" s="146">
        <f>_xlfn.IFNA(VLOOKUP($E182,'Loading May'!$B:$X,$B182,0),0)</f>
        <v>50146.703653157048</v>
      </c>
      <c r="P182" s="140">
        <f t="shared" si="15"/>
        <v>601760.44383788458</v>
      </c>
      <c r="Q182" s="140">
        <f t="shared" si="16"/>
        <v>928.64266024364906</v>
      </c>
      <c r="R182" s="80">
        <f>VLOOKUP($E182,'Loading Jun'!$B:$X,$A182,0)</f>
        <v>46813.756426011918</v>
      </c>
      <c r="S182" s="47">
        <f t="shared" si="17"/>
        <v>561765.07711214304</v>
      </c>
      <c r="T182" s="47">
        <f t="shared" si="18"/>
        <v>866.92141529651701</v>
      </c>
    </row>
    <row r="183" spans="1:20">
      <c r="A183" s="144">
        <v>15</v>
      </c>
      <c r="B183" s="144">
        <v>15</v>
      </c>
      <c r="C183" s="144">
        <v>13</v>
      </c>
      <c r="D183" s="263" t="str">
        <f>VLOOKUP(E183,Master_Item!B:M,12,0)&amp;K183</f>
        <v>โรงงานนวนครRegion 1</v>
      </c>
      <c r="E183" s="74">
        <v>310002016</v>
      </c>
      <c r="F183" s="46" t="s">
        <v>178</v>
      </c>
      <c r="G183" s="46">
        <f>VLOOKUP(E183,Master_Item!B:E,4,0)</f>
        <v>500</v>
      </c>
      <c r="H183" s="46">
        <f>VLOOKUP(E183,Master_Item!B:I,8,0)</f>
        <v>12</v>
      </c>
      <c r="I183" s="46">
        <f>VLOOKUP(E183,Master_Item!B:G,6,0)</f>
        <v>54</v>
      </c>
      <c r="J183" s="46" t="s">
        <v>148</v>
      </c>
      <c r="K183" s="46" t="s">
        <v>115</v>
      </c>
      <c r="L183" s="142">
        <f>_xlfn.IFNA(VLOOKUP($E183,'Loading Apr'!$B:$V,$C183,0),0)</f>
        <v>0</v>
      </c>
      <c r="M183" s="145">
        <f t="shared" si="13"/>
        <v>0</v>
      </c>
      <c r="N183" s="145">
        <f t="shared" si="14"/>
        <v>0</v>
      </c>
      <c r="O183" s="146">
        <f>_xlfn.IFNA(VLOOKUP($E183,'Loading May'!$B:$X,$B183,0),0)</f>
        <v>0</v>
      </c>
      <c r="P183" s="140">
        <f t="shared" si="15"/>
        <v>0</v>
      </c>
      <c r="Q183" s="140">
        <f t="shared" si="16"/>
        <v>0</v>
      </c>
      <c r="R183" s="80">
        <f>VLOOKUP($E183,'Loading Jun'!$B:$X,$A183,0)</f>
        <v>0</v>
      </c>
      <c r="S183" s="47">
        <f t="shared" si="17"/>
        <v>0</v>
      </c>
      <c r="T183" s="47">
        <f t="shared" si="18"/>
        <v>0</v>
      </c>
    </row>
    <row r="184" spans="1:20">
      <c r="A184" s="144">
        <v>16</v>
      </c>
      <c r="B184" s="144">
        <v>16</v>
      </c>
      <c r="C184" s="144">
        <v>14</v>
      </c>
      <c r="D184" s="263" t="str">
        <f>VLOOKUP(E184,Master_Item!B:M,12,0)&amp;K184</f>
        <v>โรงงานนวนครRegion 2</v>
      </c>
      <c r="E184" s="74">
        <v>310002016</v>
      </c>
      <c r="F184" s="46" t="s">
        <v>178</v>
      </c>
      <c r="G184" s="46">
        <f>VLOOKUP(E184,Master_Item!B:E,4,0)</f>
        <v>500</v>
      </c>
      <c r="H184" s="46">
        <f>VLOOKUP(E184,Master_Item!B:I,8,0)</f>
        <v>12</v>
      </c>
      <c r="I184" s="46">
        <f>VLOOKUP(E184,Master_Item!B:G,6,0)</f>
        <v>54</v>
      </c>
      <c r="J184" s="46" t="s">
        <v>148</v>
      </c>
      <c r="K184" s="46" t="s">
        <v>116</v>
      </c>
      <c r="L184" s="142">
        <f>_xlfn.IFNA(VLOOKUP($E184,'Loading Apr'!$B:$V,$C184,0),0)</f>
        <v>0</v>
      </c>
      <c r="M184" s="145">
        <f t="shared" si="13"/>
        <v>0</v>
      </c>
      <c r="N184" s="145">
        <f t="shared" si="14"/>
        <v>0</v>
      </c>
      <c r="O184" s="146">
        <f>_xlfn.IFNA(VLOOKUP($E184,'Loading May'!$B:$X,$B184,0),0)</f>
        <v>0</v>
      </c>
      <c r="P184" s="140">
        <f t="shared" si="15"/>
        <v>0</v>
      </c>
      <c r="Q184" s="140">
        <f t="shared" si="16"/>
        <v>0</v>
      </c>
      <c r="R184" s="80">
        <f>VLOOKUP($E184,'Loading Jun'!$B:$X,$A184,0)</f>
        <v>0</v>
      </c>
      <c r="S184" s="47">
        <f t="shared" si="17"/>
        <v>0</v>
      </c>
      <c r="T184" s="47">
        <f t="shared" si="18"/>
        <v>0</v>
      </c>
    </row>
    <row r="185" spans="1:20">
      <c r="A185" s="144">
        <v>17</v>
      </c>
      <c r="B185" s="144">
        <v>17</v>
      </c>
      <c r="C185" s="144">
        <v>15</v>
      </c>
      <c r="D185" s="263" t="str">
        <f>VLOOKUP(E185,Master_Item!B:M,12,0)&amp;K185</f>
        <v>โรงงานนวนครRegion 3</v>
      </c>
      <c r="E185" s="74">
        <v>310002016</v>
      </c>
      <c r="F185" s="46" t="s">
        <v>178</v>
      </c>
      <c r="G185" s="46">
        <f>VLOOKUP(E185,Master_Item!B:E,4,0)</f>
        <v>500</v>
      </c>
      <c r="H185" s="46">
        <f>VLOOKUP(E185,Master_Item!B:I,8,0)</f>
        <v>12</v>
      </c>
      <c r="I185" s="46">
        <f>VLOOKUP(E185,Master_Item!B:G,6,0)</f>
        <v>54</v>
      </c>
      <c r="J185" s="46" t="s">
        <v>149</v>
      </c>
      <c r="K185" s="46" t="s">
        <v>117</v>
      </c>
      <c r="L185" s="142">
        <f>_xlfn.IFNA(VLOOKUP($E185,'Loading Apr'!$B:$V,$C185,0),0)</f>
        <v>0</v>
      </c>
      <c r="M185" s="145">
        <f t="shared" si="13"/>
        <v>0</v>
      </c>
      <c r="N185" s="145">
        <f t="shared" si="14"/>
        <v>0</v>
      </c>
      <c r="O185" s="146">
        <f>_xlfn.IFNA(VLOOKUP($E185,'Loading May'!$B:$X,$B185,0),0)</f>
        <v>0</v>
      </c>
      <c r="P185" s="140">
        <f t="shared" si="15"/>
        <v>0</v>
      </c>
      <c r="Q185" s="140">
        <f t="shared" si="16"/>
        <v>0</v>
      </c>
      <c r="R185" s="80">
        <f>VLOOKUP($E185,'Loading Jun'!$B:$X,$A185,0)</f>
        <v>0</v>
      </c>
      <c r="S185" s="47">
        <f t="shared" si="17"/>
        <v>0</v>
      </c>
      <c r="T185" s="47">
        <f t="shared" si="18"/>
        <v>0</v>
      </c>
    </row>
    <row r="186" spans="1:20">
      <c r="A186" s="144">
        <v>18</v>
      </c>
      <c r="B186" s="144">
        <v>18</v>
      </c>
      <c r="C186" s="144">
        <v>16</v>
      </c>
      <c r="D186" s="263" t="str">
        <f>VLOOKUP(E186,Master_Item!B:M,12,0)&amp;K186</f>
        <v>โรงงานนวนครRegion 4</v>
      </c>
      <c r="E186" s="74">
        <v>310002016</v>
      </c>
      <c r="F186" s="46" t="s">
        <v>178</v>
      </c>
      <c r="G186" s="46">
        <f>VLOOKUP(E186,Master_Item!B:E,4,0)</f>
        <v>500</v>
      </c>
      <c r="H186" s="46">
        <f>VLOOKUP(E186,Master_Item!B:I,8,0)</f>
        <v>12</v>
      </c>
      <c r="I186" s="46">
        <f>VLOOKUP(E186,Master_Item!B:G,6,0)</f>
        <v>54</v>
      </c>
      <c r="J186" s="46" t="s">
        <v>149</v>
      </c>
      <c r="K186" s="46" t="s">
        <v>118</v>
      </c>
      <c r="L186" s="142">
        <f>_xlfn.IFNA(VLOOKUP($E186,'Loading Apr'!$B:$V,$C186,0),0)</f>
        <v>0</v>
      </c>
      <c r="M186" s="145">
        <f t="shared" si="13"/>
        <v>0</v>
      </c>
      <c r="N186" s="145">
        <f t="shared" si="14"/>
        <v>0</v>
      </c>
      <c r="O186" s="146">
        <f>_xlfn.IFNA(VLOOKUP($E186,'Loading May'!$B:$X,$B186,0),0)</f>
        <v>0</v>
      </c>
      <c r="P186" s="140">
        <f t="shared" si="15"/>
        <v>0</v>
      </c>
      <c r="Q186" s="140">
        <f t="shared" si="16"/>
        <v>0</v>
      </c>
      <c r="R186" s="80">
        <f>VLOOKUP($E186,'Loading Jun'!$B:$X,$A186,0)</f>
        <v>0</v>
      </c>
      <c r="S186" s="47">
        <f t="shared" si="17"/>
        <v>0</v>
      </c>
      <c r="T186" s="47">
        <f t="shared" si="18"/>
        <v>0</v>
      </c>
    </row>
    <row r="187" spans="1:20">
      <c r="A187" s="144">
        <v>19</v>
      </c>
      <c r="B187" s="144">
        <v>19</v>
      </c>
      <c r="C187" s="144">
        <v>17</v>
      </c>
      <c r="D187" s="263" t="str">
        <f>VLOOKUP(E187,Master_Item!B:M,12,0)&amp;K187</f>
        <v>โรงงานนวนครRegion 5</v>
      </c>
      <c r="E187" s="74">
        <v>310002016</v>
      </c>
      <c r="F187" s="46" t="s">
        <v>178</v>
      </c>
      <c r="G187" s="46">
        <f>VLOOKUP(E187,Master_Item!B:E,4,0)</f>
        <v>500</v>
      </c>
      <c r="H187" s="46">
        <f>VLOOKUP(E187,Master_Item!B:I,8,0)</f>
        <v>12</v>
      </c>
      <c r="I187" s="46">
        <f>VLOOKUP(E187,Master_Item!B:G,6,0)</f>
        <v>54</v>
      </c>
      <c r="J187" s="46" t="s">
        <v>150</v>
      </c>
      <c r="K187" s="46" t="s">
        <v>119</v>
      </c>
      <c r="L187" s="142">
        <f>_xlfn.IFNA(VLOOKUP($E187,'Loading Apr'!$B:$V,$C187,0),0)</f>
        <v>0</v>
      </c>
      <c r="M187" s="145">
        <f t="shared" si="13"/>
        <v>0</v>
      </c>
      <c r="N187" s="145">
        <f t="shared" si="14"/>
        <v>0</v>
      </c>
      <c r="O187" s="146">
        <f>_xlfn.IFNA(VLOOKUP($E187,'Loading May'!$B:$X,$B187,0),0)</f>
        <v>0</v>
      </c>
      <c r="P187" s="140">
        <f t="shared" si="15"/>
        <v>0</v>
      </c>
      <c r="Q187" s="140">
        <f t="shared" si="16"/>
        <v>0</v>
      </c>
      <c r="R187" s="80">
        <f>VLOOKUP($E187,'Loading Jun'!$B:$X,$A187,0)</f>
        <v>0</v>
      </c>
      <c r="S187" s="47">
        <f t="shared" si="17"/>
        <v>0</v>
      </c>
      <c r="T187" s="47">
        <f t="shared" si="18"/>
        <v>0</v>
      </c>
    </row>
    <row r="188" spans="1:20">
      <c r="A188" s="144">
        <v>20</v>
      </c>
      <c r="B188" s="144">
        <v>20</v>
      </c>
      <c r="C188" s="144">
        <v>18</v>
      </c>
      <c r="D188" s="263" t="str">
        <f>VLOOKUP(E188,Master_Item!B:M,12,0)&amp;K188</f>
        <v>โรงงานนวนครRegion 6/9</v>
      </c>
      <c r="E188" s="74">
        <v>310002016</v>
      </c>
      <c r="F188" s="46" t="s">
        <v>178</v>
      </c>
      <c r="G188" s="46">
        <f>VLOOKUP(E188,Master_Item!B:E,4,0)</f>
        <v>500</v>
      </c>
      <c r="H188" s="46">
        <f>VLOOKUP(E188,Master_Item!B:I,8,0)</f>
        <v>12</v>
      </c>
      <c r="I188" s="46">
        <f>VLOOKUP(E188,Master_Item!B:G,6,0)</f>
        <v>54</v>
      </c>
      <c r="J188" s="46" t="s">
        <v>150</v>
      </c>
      <c r="K188" s="46" t="s">
        <v>127</v>
      </c>
      <c r="L188" s="142">
        <f>_xlfn.IFNA(VLOOKUP($E188,'Loading Apr'!$B:$V,$C188,0),0)</f>
        <v>0</v>
      </c>
      <c r="M188" s="145">
        <f t="shared" si="13"/>
        <v>0</v>
      </c>
      <c r="N188" s="145">
        <f t="shared" si="14"/>
        <v>0</v>
      </c>
      <c r="O188" s="146">
        <f>_xlfn.IFNA(VLOOKUP($E188,'Loading May'!$B:$X,$B188,0),0)</f>
        <v>0</v>
      </c>
      <c r="P188" s="140">
        <f t="shared" si="15"/>
        <v>0</v>
      </c>
      <c r="Q188" s="140">
        <f t="shared" si="16"/>
        <v>0</v>
      </c>
      <c r="R188" s="80">
        <f>VLOOKUP($E188,'Loading Jun'!$B:$X,$A188,0)</f>
        <v>0</v>
      </c>
      <c r="S188" s="47">
        <f t="shared" si="17"/>
        <v>0</v>
      </c>
      <c r="T188" s="47">
        <f t="shared" si="18"/>
        <v>0</v>
      </c>
    </row>
    <row r="189" spans="1:20">
      <c r="A189" s="144">
        <v>21</v>
      </c>
      <c r="B189" s="144">
        <v>21</v>
      </c>
      <c r="C189" s="144">
        <v>19</v>
      </c>
      <c r="D189" s="263" t="str">
        <f>VLOOKUP(E189,Master_Item!B:M,12,0)&amp;K189</f>
        <v>โรงงานนวนครRegion 6/14</v>
      </c>
      <c r="E189" s="74">
        <v>310002016</v>
      </c>
      <c r="F189" s="46" t="s">
        <v>178</v>
      </c>
      <c r="G189" s="46">
        <f>VLOOKUP(E189,Master_Item!B:E,4,0)</f>
        <v>500</v>
      </c>
      <c r="H189" s="46">
        <f>VLOOKUP(E189,Master_Item!B:I,8,0)</f>
        <v>12</v>
      </c>
      <c r="I189" s="46">
        <f>VLOOKUP(E189,Master_Item!B:G,6,0)</f>
        <v>54</v>
      </c>
      <c r="J189" s="46" t="s">
        <v>148</v>
      </c>
      <c r="K189" s="46" t="s">
        <v>128</v>
      </c>
      <c r="L189" s="142">
        <f>_xlfn.IFNA(VLOOKUP($E189,'Loading Apr'!$B:$V,$C189,0),0)</f>
        <v>0</v>
      </c>
      <c r="M189" s="145">
        <f t="shared" si="13"/>
        <v>0</v>
      </c>
      <c r="N189" s="145">
        <f t="shared" si="14"/>
        <v>0</v>
      </c>
      <c r="O189" s="146">
        <f>_xlfn.IFNA(VLOOKUP($E189,'Loading May'!$B:$X,$B189,0),0)</f>
        <v>0</v>
      </c>
      <c r="P189" s="140">
        <f t="shared" si="15"/>
        <v>0</v>
      </c>
      <c r="Q189" s="140">
        <f t="shared" si="16"/>
        <v>0</v>
      </c>
      <c r="R189" s="80">
        <f>VLOOKUP($E189,'Loading Jun'!$B:$X,$A189,0)</f>
        <v>0</v>
      </c>
      <c r="S189" s="47">
        <f t="shared" si="17"/>
        <v>0</v>
      </c>
      <c r="T189" s="47">
        <f t="shared" si="18"/>
        <v>0</v>
      </c>
    </row>
    <row r="190" spans="1:20">
      <c r="A190" s="144">
        <v>22</v>
      </c>
      <c r="B190" s="144">
        <v>22</v>
      </c>
      <c r="C190" s="144">
        <v>20</v>
      </c>
      <c r="D190" s="263" t="str">
        <f>VLOOKUP(E190,Master_Item!B:M,12,0)&amp;K190</f>
        <v>โรงงานนวนครRegion 7</v>
      </c>
      <c r="E190" s="74">
        <v>310002016</v>
      </c>
      <c r="F190" s="46" t="s">
        <v>178</v>
      </c>
      <c r="G190" s="46">
        <f>VLOOKUP(E190,Master_Item!B:E,4,0)</f>
        <v>500</v>
      </c>
      <c r="H190" s="46">
        <f>VLOOKUP(E190,Master_Item!B:I,8,0)</f>
        <v>12</v>
      </c>
      <c r="I190" s="46">
        <f>VLOOKUP(E190,Master_Item!B:G,6,0)</f>
        <v>54</v>
      </c>
      <c r="J190" s="46" t="s">
        <v>148</v>
      </c>
      <c r="K190" s="46" t="s">
        <v>121</v>
      </c>
      <c r="L190" s="142">
        <f>_xlfn.IFNA(VLOOKUP($E190,'Loading Apr'!$B:$V,$C190,0),0)</f>
        <v>0</v>
      </c>
      <c r="M190" s="145">
        <f t="shared" si="13"/>
        <v>0</v>
      </c>
      <c r="N190" s="145">
        <f t="shared" si="14"/>
        <v>0</v>
      </c>
      <c r="O190" s="146">
        <f>_xlfn.IFNA(VLOOKUP($E190,'Loading May'!$B:$X,$B190,0),0)</f>
        <v>0</v>
      </c>
      <c r="P190" s="140">
        <f t="shared" si="15"/>
        <v>0</v>
      </c>
      <c r="Q190" s="140">
        <f t="shared" si="16"/>
        <v>0</v>
      </c>
      <c r="R190" s="80">
        <f>VLOOKUP($E190,'Loading Jun'!$B:$X,$A190,0)</f>
        <v>0</v>
      </c>
      <c r="S190" s="47">
        <f t="shared" si="17"/>
        <v>0</v>
      </c>
      <c r="T190" s="47">
        <f t="shared" si="18"/>
        <v>0</v>
      </c>
    </row>
    <row r="191" spans="1:20">
      <c r="A191" s="144">
        <v>23</v>
      </c>
      <c r="B191" s="144">
        <v>23</v>
      </c>
      <c r="C191" s="144">
        <v>21</v>
      </c>
      <c r="D191" s="263" t="str">
        <f>VLOOKUP(E191,Master_Item!B:M,12,0)&amp;K191</f>
        <v>โรงงานนวนครRegion 8</v>
      </c>
      <c r="E191" s="74">
        <v>310002016</v>
      </c>
      <c r="F191" s="46" t="s">
        <v>178</v>
      </c>
      <c r="G191" s="46">
        <f>VLOOKUP(E191,Master_Item!B:E,4,0)</f>
        <v>500</v>
      </c>
      <c r="H191" s="46">
        <f>VLOOKUP(E191,Master_Item!B:I,8,0)</f>
        <v>12</v>
      </c>
      <c r="I191" s="46">
        <f>VLOOKUP(E191,Master_Item!B:G,6,0)</f>
        <v>54</v>
      </c>
      <c r="J191" s="46" t="s">
        <v>151</v>
      </c>
      <c r="K191" s="46" t="s">
        <v>122</v>
      </c>
      <c r="L191" s="142">
        <f>_xlfn.IFNA(VLOOKUP($E191,'Loading Apr'!$B:$V,$C191,0),0)</f>
        <v>0</v>
      </c>
      <c r="M191" s="145">
        <f t="shared" si="13"/>
        <v>0</v>
      </c>
      <c r="N191" s="145">
        <f t="shared" si="14"/>
        <v>0</v>
      </c>
      <c r="O191" s="146">
        <f>_xlfn.IFNA(VLOOKUP($E191,'Loading May'!$B:$X,$B191,0),0)</f>
        <v>0</v>
      </c>
      <c r="P191" s="140">
        <f t="shared" si="15"/>
        <v>0</v>
      </c>
      <c r="Q191" s="140">
        <f t="shared" si="16"/>
        <v>0</v>
      </c>
      <c r="R191" s="80">
        <f>VLOOKUP($E191,'Loading Jun'!$B:$X,$A191,0)</f>
        <v>0</v>
      </c>
      <c r="S191" s="47">
        <f t="shared" si="17"/>
        <v>0</v>
      </c>
      <c r="T191" s="47">
        <f t="shared" si="18"/>
        <v>0</v>
      </c>
    </row>
    <row r="192" spans="1:20">
      <c r="A192" s="144">
        <v>9</v>
      </c>
      <c r="B192" s="144">
        <v>9</v>
      </c>
      <c r="C192" s="144">
        <v>11</v>
      </c>
      <c r="D192" s="263" t="str">
        <f>VLOOKUP(E192,Master_Item!B:M,12,0)&amp;K192</f>
        <v>โรงงานนวนครMT</v>
      </c>
      <c r="E192" s="74">
        <v>310002016</v>
      </c>
      <c r="F192" s="46" t="s">
        <v>178</v>
      </c>
      <c r="G192" s="46">
        <f>VLOOKUP(E192,Master_Item!B:E,4,0)</f>
        <v>500</v>
      </c>
      <c r="H192" s="46">
        <f>VLOOKUP(E192,Master_Item!B:I,8,0)</f>
        <v>12</v>
      </c>
      <c r="I192" s="46">
        <f>VLOOKUP(E192,Master_Item!B:G,6,0)</f>
        <v>54</v>
      </c>
      <c r="J192" s="46" t="s">
        <v>123</v>
      </c>
      <c r="K192" s="46" t="s">
        <v>123</v>
      </c>
      <c r="L192" s="142">
        <f>_xlfn.IFNA(VLOOKUP($E192,'Loading Apr'!$B:$V,$C192,0),0)</f>
        <v>17990.731092436974</v>
      </c>
      <c r="M192" s="145">
        <f t="shared" si="13"/>
        <v>215888.77310924369</v>
      </c>
      <c r="N192" s="145">
        <f t="shared" si="14"/>
        <v>333.161686896981</v>
      </c>
      <c r="O192" s="146">
        <f>_xlfn.IFNA(VLOOKUP($E192,'Loading May'!$B:$X,$B192,0),0)</f>
        <v>16748.615384615387</v>
      </c>
      <c r="P192" s="140">
        <f t="shared" si="15"/>
        <v>200983.38461538462</v>
      </c>
      <c r="Q192" s="140">
        <f t="shared" si="16"/>
        <v>310.15954415954417</v>
      </c>
      <c r="R192" s="80">
        <f>VLOOKUP($E192,'Loading Jun'!$B:$X,$A192,0)</f>
        <v>16152</v>
      </c>
      <c r="S192" s="47">
        <f t="shared" si="17"/>
        <v>193824</v>
      </c>
      <c r="T192" s="47">
        <f t="shared" si="18"/>
        <v>299.11111111111109</v>
      </c>
    </row>
    <row r="193" spans="1:20">
      <c r="A193" s="144">
        <v>15</v>
      </c>
      <c r="B193" s="144">
        <v>15</v>
      </c>
      <c r="C193" s="144">
        <v>13</v>
      </c>
      <c r="D193" s="263" t="str">
        <f>VLOOKUP(E193,Master_Item!B:M,12,0)&amp;K193</f>
        <v>โรงงานนวนครRegion 1</v>
      </c>
      <c r="E193" s="74">
        <v>310002099</v>
      </c>
      <c r="F193" s="46" t="s">
        <v>179</v>
      </c>
      <c r="G193" s="46">
        <f>VLOOKUP(E193,Master_Item!B:E,4,0)</f>
        <v>500</v>
      </c>
      <c r="H193" s="46">
        <f>VLOOKUP(E193,Master_Item!B:I,8,0)</f>
        <v>12</v>
      </c>
      <c r="I193" s="46">
        <f>VLOOKUP(E193,Master_Item!B:G,6,0)</f>
        <v>54</v>
      </c>
      <c r="J193" s="46" t="s">
        <v>148</v>
      </c>
      <c r="K193" s="46" t="s">
        <v>115</v>
      </c>
      <c r="L193" s="142">
        <f>_xlfn.IFNA(VLOOKUP($E193,'Loading Apr'!$B:$V,$C193,0),0)</f>
        <v>985.55594074221858</v>
      </c>
      <c r="M193" s="145">
        <f t="shared" ref="M193:M232" si="19">L193*H193</f>
        <v>11826.671288906622</v>
      </c>
      <c r="N193" s="145">
        <f t="shared" ref="N193:N232" si="20">L193/I193</f>
        <v>18.251035939670714</v>
      </c>
      <c r="O193" s="146">
        <f>_xlfn.IFNA(VLOOKUP($E193,'Loading May'!$B:$X,$B193,0),0)</f>
        <v>728.81560368366934</v>
      </c>
      <c r="P193" s="140">
        <f t="shared" ref="P193:P232" si="21">O193*H193</f>
        <v>8745.7872442040316</v>
      </c>
      <c r="Q193" s="140">
        <f t="shared" ref="Q193:Q232" si="22">O193/I193</f>
        <v>13.496585253401284</v>
      </c>
      <c r="R193" s="80">
        <f>VLOOKUP($E193,'Loading Jun'!$B:$X,$A193,0)</f>
        <v>764.85918027624052</v>
      </c>
      <c r="S193" s="47">
        <f t="shared" ref="S193:S232" si="23">R193*H193</f>
        <v>9178.3101633148872</v>
      </c>
      <c r="T193" s="47">
        <f t="shared" ref="T193:T232" si="24">R193/I193</f>
        <v>14.164058894004453</v>
      </c>
    </row>
    <row r="194" spans="1:20">
      <c r="A194" s="144">
        <v>16</v>
      </c>
      <c r="B194" s="144">
        <v>16</v>
      </c>
      <c r="C194" s="144">
        <v>14</v>
      </c>
      <c r="D194" s="263" t="str">
        <f>VLOOKUP(E194,Master_Item!B:M,12,0)&amp;K194</f>
        <v>โรงงานนวนครRegion 2</v>
      </c>
      <c r="E194" s="74">
        <v>310002099</v>
      </c>
      <c r="F194" s="46" t="s">
        <v>179</v>
      </c>
      <c r="G194" s="46">
        <f>VLOOKUP(E194,Master_Item!B:E,4,0)</f>
        <v>500</v>
      </c>
      <c r="H194" s="46">
        <f>VLOOKUP(E194,Master_Item!B:I,8,0)</f>
        <v>12</v>
      </c>
      <c r="I194" s="46">
        <f>VLOOKUP(E194,Master_Item!B:G,6,0)</f>
        <v>54</v>
      </c>
      <c r="J194" s="46" t="s">
        <v>148</v>
      </c>
      <c r="K194" s="46" t="s">
        <v>116</v>
      </c>
      <c r="L194" s="142">
        <f>_xlfn.IFNA(VLOOKUP($E194,'Loading Apr'!$B:$V,$C194,0),0)</f>
        <v>890.78592577813242</v>
      </c>
      <c r="M194" s="145">
        <f t="shared" si="19"/>
        <v>10689.431109337589</v>
      </c>
      <c r="N194" s="145">
        <f t="shared" si="20"/>
        <v>16.496035662558008</v>
      </c>
      <c r="O194" s="146">
        <f>_xlfn.IFNA(VLOOKUP($E194,'Loading May'!$B:$X,$B194,0),0)</f>
        <v>777.77420912196169</v>
      </c>
      <c r="P194" s="140">
        <f t="shared" si="21"/>
        <v>9333.2905094635407</v>
      </c>
      <c r="Q194" s="140">
        <f t="shared" si="22"/>
        <v>14.403226094851142</v>
      </c>
      <c r="R194" s="80">
        <f>VLOOKUP($E194,'Loading Jun'!$B:$X,$A194,0)</f>
        <v>816.23903360777433</v>
      </c>
      <c r="S194" s="47">
        <f t="shared" si="23"/>
        <v>9794.8684032932924</v>
      </c>
      <c r="T194" s="47">
        <f t="shared" si="24"/>
        <v>15.115537659403229</v>
      </c>
    </row>
    <row r="195" spans="1:20">
      <c r="A195" s="144">
        <v>17</v>
      </c>
      <c r="B195" s="144">
        <v>17</v>
      </c>
      <c r="C195" s="144">
        <v>15</v>
      </c>
      <c r="D195" s="263" t="str">
        <f>VLOOKUP(E195,Master_Item!B:M,12,0)&amp;K195</f>
        <v>โรงงานนวนครRegion 3</v>
      </c>
      <c r="E195" s="74">
        <v>310002099</v>
      </c>
      <c r="F195" s="46" t="s">
        <v>179</v>
      </c>
      <c r="G195" s="46">
        <f>VLOOKUP(E195,Master_Item!B:E,4,0)</f>
        <v>500</v>
      </c>
      <c r="H195" s="46">
        <f>VLOOKUP(E195,Master_Item!B:I,8,0)</f>
        <v>12</v>
      </c>
      <c r="I195" s="46">
        <f>VLOOKUP(E195,Master_Item!B:G,6,0)</f>
        <v>54</v>
      </c>
      <c r="J195" s="46" t="s">
        <v>149</v>
      </c>
      <c r="K195" s="46" t="s">
        <v>117</v>
      </c>
      <c r="L195" s="142">
        <f>_xlfn.IFNA(VLOOKUP($E195,'Loading Apr'!$B:$V,$C195,0),0)</f>
        <v>571.75298284118116</v>
      </c>
      <c r="M195" s="145">
        <f t="shared" si="19"/>
        <v>6861.035794094174</v>
      </c>
      <c r="N195" s="145">
        <f t="shared" si="20"/>
        <v>10.588018200762614</v>
      </c>
      <c r="O195" s="146">
        <f>_xlfn.IFNA(VLOOKUP($E195,'Loading May'!$B:$X,$B195,0),0)</f>
        <v>482.90988091406496</v>
      </c>
      <c r="P195" s="140">
        <f t="shared" si="21"/>
        <v>5794.918570968779</v>
      </c>
      <c r="Q195" s="140">
        <f t="shared" si="22"/>
        <v>8.9427755724826845</v>
      </c>
      <c r="R195" s="80">
        <f>VLOOKUP($E195,'Loading Jun'!$B:$X,$A195,0)</f>
        <v>506.79218967921901</v>
      </c>
      <c r="S195" s="47">
        <f t="shared" si="23"/>
        <v>6081.5062761506279</v>
      </c>
      <c r="T195" s="47">
        <f t="shared" si="24"/>
        <v>9.3850405496151676</v>
      </c>
    </row>
    <row r="196" spans="1:20">
      <c r="A196" s="144">
        <v>18</v>
      </c>
      <c r="B196" s="144">
        <v>18</v>
      </c>
      <c r="C196" s="144">
        <v>16</v>
      </c>
      <c r="D196" s="263" t="str">
        <f>VLOOKUP(E196,Master_Item!B:M,12,0)&amp;K196</f>
        <v>โรงงานนวนครRegion 4</v>
      </c>
      <c r="E196" s="74">
        <v>310002099</v>
      </c>
      <c r="F196" s="46" t="s">
        <v>179</v>
      </c>
      <c r="G196" s="46">
        <f>VLOOKUP(E196,Master_Item!B:E,4,0)</f>
        <v>500</v>
      </c>
      <c r="H196" s="46">
        <f>VLOOKUP(E196,Master_Item!B:I,8,0)</f>
        <v>12</v>
      </c>
      <c r="I196" s="46">
        <f>VLOOKUP(E196,Master_Item!B:G,6,0)</f>
        <v>54</v>
      </c>
      <c r="J196" s="46" t="s">
        <v>149</v>
      </c>
      <c r="K196" s="46" t="s">
        <v>118</v>
      </c>
      <c r="L196" s="142">
        <f>_xlfn.IFNA(VLOOKUP($E196,'Loading Apr'!$B:$V,$C196,0),0)</f>
        <v>263.16301675977655</v>
      </c>
      <c r="M196" s="145">
        <f t="shared" si="19"/>
        <v>3157.9562011173184</v>
      </c>
      <c r="N196" s="145">
        <f t="shared" si="20"/>
        <v>4.8733891992551213</v>
      </c>
      <c r="O196" s="146">
        <f>_xlfn.IFNA(VLOOKUP($E196,'Loading May'!$B:$X,$B196,0),0)</f>
        <v>391.22376527508118</v>
      </c>
      <c r="P196" s="140">
        <f t="shared" si="21"/>
        <v>4694.6851833009741</v>
      </c>
      <c r="Q196" s="140">
        <f t="shared" si="22"/>
        <v>7.2448845421311328</v>
      </c>
      <c r="R196" s="80">
        <f>VLOOKUP($E196,'Loading Jun'!$B:$X,$A196,0)</f>
        <v>410.57173707652856</v>
      </c>
      <c r="S196" s="47">
        <f t="shared" si="23"/>
        <v>4926.860844918343</v>
      </c>
      <c r="T196" s="47">
        <f t="shared" si="24"/>
        <v>7.6031803162320104</v>
      </c>
    </row>
    <row r="197" spans="1:20">
      <c r="A197" s="144">
        <v>19</v>
      </c>
      <c r="B197" s="144">
        <v>19</v>
      </c>
      <c r="C197" s="144">
        <v>17</v>
      </c>
      <c r="D197" s="263" t="str">
        <f>VLOOKUP(E197,Master_Item!B:M,12,0)&amp;K197</f>
        <v>โรงงานนวนครRegion 5</v>
      </c>
      <c r="E197" s="74">
        <v>310002099</v>
      </c>
      <c r="F197" s="46" t="s">
        <v>179</v>
      </c>
      <c r="G197" s="46">
        <f>VLOOKUP(E197,Master_Item!B:E,4,0)</f>
        <v>500</v>
      </c>
      <c r="H197" s="46">
        <f>VLOOKUP(E197,Master_Item!B:I,8,0)</f>
        <v>12</v>
      </c>
      <c r="I197" s="46">
        <f>VLOOKUP(E197,Master_Item!B:G,6,0)</f>
        <v>54</v>
      </c>
      <c r="J197" s="46" t="s">
        <v>150</v>
      </c>
      <c r="K197" s="46" t="s">
        <v>119</v>
      </c>
      <c r="L197" s="142">
        <f>_xlfn.IFNA(VLOOKUP($E197,'Loading Apr'!$B:$V,$C197,0),0)</f>
        <v>140.9801875498803</v>
      </c>
      <c r="M197" s="145">
        <f t="shared" si="19"/>
        <v>1691.7622505985637</v>
      </c>
      <c r="N197" s="145">
        <f t="shared" si="20"/>
        <v>2.6107442138866723</v>
      </c>
      <c r="O197" s="146">
        <f>_xlfn.IFNA(VLOOKUP($E197,'Loading May'!$B:$X,$B197,0),0)</f>
        <v>111.26955781430068</v>
      </c>
      <c r="P197" s="140">
        <f t="shared" si="21"/>
        <v>1335.2346937716081</v>
      </c>
      <c r="Q197" s="140">
        <f t="shared" si="22"/>
        <v>2.0605473669314942</v>
      </c>
      <c r="R197" s="80">
        <f>VLOOKUP($E197,'Loading Jun'!$B:$X,$A197,0)</f>
        <v>116.77239393530391</v>
      </c>
      <c r="S197" s="47">
        <f t="shared" si="23"/>
        <v>1401.2687272236469</v>
      </c>
      <c r="T197" s="47">
        <f t="shared" si="24"/>
        <v>2.1624517395426648</v>
      </c>
    </row>
    <row r="198" spans="1:20">
      <c r="A198" s="144">
        <v>20</v>
      </c>
      <c r="B198" s="144">
        <v>20</v>
      </c>
      <c r="C198" s="144">
        <v>18</v>
      </c>
      <c r="D198" s="263" t="str">
        <f>VLOOKUP(E198,Master_Item!B:M,12,0)&amp;K198</f>
        <v>โรงงานนวนครRegion 6/9</v>
      </c>
      <c r="E198" s="74">
        <v>310002099</v>
      </c>
      <c r="F198" s="46" t="s">
        <v>179</v>
      </c>
      <c r="G198" s="46">
        <f>VLOOKUP(E198,Master_Item!B:E,4,0)</f>
        <v>500</v>
      </c>
      <c r="H198" s="46">
        <f>VLOOKUP(E198,Master_Item!B:I,8,0)</f>
        <v>12</v>
      </c>
      <c r="I198" s="46">
        <f>VLOOKUP(E198,Master_Item!B:G,6,0)</f>
        <v>54</v>
      </c>
      <c r="J198" s="46" t="s">
        <v>150</v>
      </c>
      <c r="K198" s="46" t="s">
        <v>127</v>
      </c>
      <c r="L198" s="142">
        <f>_xlfn.IFNA(VLOOKUP($E198,'Loading Apr'!$B:$V,$C198,0),0)</f>
        <v>207.9196691939346</v>
      </c>
      <c r="M198" s="145">
        <f t="shared" si="19"/>
        <v>2495.036030327215</v>
      </c>
      <c r="N198" s="145">
        <f t="shared" si="20"/>
        <v>3.850364244332122</v>
      </c>
      <c r="O198" s="146">
        <f>_xlfn.IFNA(VLOOKUP($E198,'Loading May'!$B:$X,$B198,0),0)</f>
        <v>174.53742838751205</v>
      </c>
      <c r="P198" s="140">
        <f t="shared" si="21"/>
        <v>2094.4491406501447</v>
      </c>
      <c r="Q198" s="140">
        <f t="shared" si="22"/>
        <v>3.2321745997687419</v>
      </c>
      <c r="R198" s="80">
        <f>VLOOKUP($E198,'Loading Jun'!$B:$X,$A198,0)</f>
        <v>183.1691771269177</v>
      </c>
      <c r="S198" s="47">
        <f t="shared" si="23"/>
        <v>2198.0301255230124</v>
      </c>
      <c r="T198" s="47">
        <f t="shared" si="24"/>
        <v>3.3920217986466241</v>
      </c>
    </row>
    <row r="199" spans="1:20">
      <c r="A199" s="144">
        <v>21</v>
      </c>
      <c r="B199" s="144">
        <v>21</v>
      </c>
      <c r="C199" s="144">
        <v>19</v>
      </c>
      <c r="D199" s="263" t="str">
        <f>VLOOKUP(E199,Master_Item!B:M,12,0)&amp;K199</f>
        <v>โรงงานนวนครRegion 6/14</v>
      </c>
      <c r="E199" s="74">
        <v>310002099</v>
      </c>
      <c r="F199" s="46" t="s">
        <v>179</v>
      </c>
      <c r="G199" s="46">
        <f>VLOOKUP(E199,Master_Item!B:E,4,0)</f>
        <v>500</v>
      </c>
      <c r="H199" s="46">
        <f>VLOOKUP(E199,Master_Item!B:I,8,0)</f>
        <v>12</v>
      </c>
      <c r="I199" s="46">
        <f>VLOOKUP(E199,Master_Item!B:G,6,0)</f>
        <v>54</v>
      </c>
      <c r="J199" s="46" t="s">
        <v>148</v>
      </c>
      <c r="K199" s="46" t="s">
        <v>128</v>
      </c>
      <c r="L199" s="142">
        <f>_xlfn.IFNA(VLOOKUP($E199,'Loading Apr'!$B:$V,$C199,0),0)</f>
        <v>170.11609297685555</v>
      </c>
      <c r="M199" s="145">
        <f t="shared" si="19"/>
        <v>2041.3931157222667</v>
      </c>
      <c r="N199" s="145">
        <f t="shared" si="20"/>
        <v>3.1502980180899178</v>
      </c>
      <c r="O199" s="146">
        <f>_xlfn.IFNA(VLOOKUP($E199,'Loading May'!$B:$X,$B199,0),0)</f>
        <v>142.8033504988735</v>
      </c>
      <c r="P199" s="140">
        <f t="shared" si="21"/>
        <v>1713.640205986482</v>
      </c>
      <c r="Q199" s="140">
        <f t="shared" si="22"/>
        <v>2.6445064907198796</v>
      </c>
      <c r="R199" s="80">
        <f>VLOOKUP($E199,'Loading Jun'!$B:$X,$A199,0)</f>
        <v>149.86569037656903</v>
      </c>
      <c r="S199" s="47">
        <f t="shared" si="23"/>
        <v>1798.3882845188284</v>
      </c>
      <c r="T199" s="47">
        <f t="shared" si="24"/>
        <v>2.7752905625290563</v>
      </c>
    </row>
    <row r="200" spans="1:20">
      <c r="A200" s="144">
        <v>22</v>
      </c>
      <c r="B200" s="144">
        <v>22</v>
      </c>
      <c r="C200" s="144">
        <v>20</v>
      </c>
      <c r="D200" s="263" t="str">
        <f>VLOOKUP(E200,Master_Item!B:M,12,0)&amp;K200</f>
        <v>โรงงานนวนครRegion 7</v>
      </c>
      <c r="E200" s="74">
        <v>310002099</v>
      </c>
      <c r="F200" s="46" t="s">
        <v>179</v>
      </c>
      <c r="G200" s="46">
        <f>VLOOKUP(E200,Master_Item!B:E,4,0)</f>
        <v>500</v>
      </c>
      <c r="H200" s="46">
        <f>VLOOKUP(E200,Master_Item!B:I,8,0)</f>
        <v>12</v>
      </c>
      <c r="I200" s="46">
        <f>VLOOKUP(E200,Master_Item!B:G,6,0)</f>
        <v>54</v>
      </c>
      <c r="J200" s="46" t="s">
        <v>148</v>
      </c>
      <c r="K200" s="46" t="s">
        <v>121</v>
      </c>
      <c r="L200" s="142">
        <f>_xlfn.IFNA(VLOOKUP($E200,'Loading Apr'!$B:$V,$C200,0),0)</f>
        <v>1858.8498802873103</v>
      </c>
      <c r="M200" s="145">
        <f t="shared" si="19"/>
        <v>22306.198563447724</v>
      </c>
      <c r="N200" s="145">
        <f t="shared" si="20"/>
        <v>34.423145931246488</v>
      </c>
      <c r="O200" s="146">
        <f>_xlfn.IFNA(VLOOKUP($E200,'Loading May'!$B:$X,$B200,0),0)</f>
        <v>1673.4941495270823</v>
      </c>
      <c r="P200" s="140">
        <f t="shared" si="21"/>
        <v>20081.929794324988</v>
      </c>
      <c r="Q200" s="140">
        <f t="shared" si="22"/>
        <v>30.990632398649673</v>
      </c>
      <c r="R200" s="80">
        <f>VLOOKUP($E200,'Loading Jun'!$B:$X,$A200,0)</f>
        <v>1756.2568047869709</v>
      </c>
      <c r="S200" s="47">
        <f t="shared" si="23"/>
        <v>21075.08165744365</v>
      </c>
      <c r="T200" s="47">
        <f t="shared" si="24"/>
        <v>32.523274162721684</v>
      </c>
    </row>
    <row r="201" spans="1:20">
      <c r="A201" s="144">
        <v>23</v>
      </c>
      <c r="B201" s="144">
        <v>23</v>
      </c>
      <c r="C201" s="144">
        <v>21</v>
      </c>
      <c r="D201" s="263" t="str">
        <f>VLOOKUP(E201,Master_Item!B:M,12,0)&amp;K201</f>
        <v>โรงงานนวนครRegion 8</v>
      </c>
      <c r="E201" s="74">
        <v>310002099</v>
      </c>
      <c r="F201" s="46" t="s">
        <v>179</v>
      </c>
      <c r="G201" s="46">
        <f>VLOOKUP(E201,Master_Item!B:E,4,0)</f>
        <v>500</v>
      </c>
      <c r="H201" s="46">
        <f>VLOOKUP(E201,Master_Item!B:I,8,0)</f>
        <v>12</v>
      </c>
      <c r="I201" s="46">
        <f>VLOOKUP(E201,Master_Item!B:G,6,0)</f>
        <v>54</v>
      </c>
      <c r="J201" s="46" t="s">
        <v>151</v>
      </c>
      <c r="K201" s="46" t="s">
        <v>122</v>
      </c>
      <c r="L201" s="142">
        <f>_xlfn.IFNA(VLOOKUP($E201,'Loading Apr'!$B:$V,$C201,0),0)</f>
        <v>518.75487529928171</v>
      </c>
      <c r="M201" s="145">
        <f t="shared" si="19"/>
        <v>6225.0585035913809</v>
      </c>
      <c r="N201" s="145">
        <f t="shared" si="20"/>
        <v>9.6065717648015134</v>
      </c>
      <c r="O201" s="146">
        <f>_xlfn.IFNA(VLOOKUP($E201,'Loading May'!$B:$X,$B201,0),0)</f>
        <v>463.54897785437663</v>
      </c>
      <c r="P201" s="140">
        <f t="shared" si="21"/>
        <v>5562.58773425252</v>
      </c>
      <c r="Q201" s="140">
        <f t="shared" si="22"/>
        <v>8.5842403306366037</v>
      </c>
      <c r="R201" s="80">
        <f>VLOOKUP($E201,'Loading Jun'!$B:$X,$A201,0)</f>
        <v>486.47379313447613</v>
      </c>
      <c r="S201" s="47">
        <f t="shared" si="23"/>
        <v>5837.6855176137133</v>
      </c>
      <c r="T201" s="47">
        <f t="shared" si="24"/>
        <v>9.0087739469347436</v>
      </c>
    </row>
    <row r="202" spans="1:20">
      <c r="A202" s="144">
        <v>9</v>
      </c>
      <c r="B202" s="144">
        <v>9</v>
      </c>
      <c r="C202" s="144">
        <v>11</v>
      </c>
      <c r="D202" s="263" t="str">
        <f>VLOOKUP(E202,Master_Item!B:M,12,0)&amp;K202</f>
        <v>โรงงานนวนครMT</v>
      </c>
      <c r="E202" s="74">
        <v>310002099</v>
      </c>
      <c r="F202" s="46" t="s">
        <v>179</v>
      </c>
      <c r="G202" s="46">
        <f>VLOOKUP(E202,Master_Item!B:E,4,0)</f>
        <v>500</v>
      </c>
      <c r="H202" s="46">
        <f>VLOOKUP(E202,Master_Item!B:I,8,0)</f>
        <v>12</v>
      </c>
      <c r="I202" s="46">
        <f>VLOOKUP(E202,Master_Item!B:G,6,0)</f>
        <v>54</v>
      </c>
      <c r="J202" s="46" t="s">
        <v>123</v>
      </c>
      <c r="K202" s="46" t="s">
        <v>123</v>
      </c>
      <c r="L202" s="142">
        <f>_xlfn.IFNA(VLOOKUP($E202,'Loading Apr'!$B:$V,$C202,0),0)</f>
        <v>46265.573529411762</v>
      </c>
      <c r="M202" s="145">
        <f t="shared" si="19"/>
        <v>555186.8823529412</v>
      </c>
      <c r="N202" s="145">
        <f t="shared" si="20"/>
        <v>856.76988017429187</v>
      </c>
      <c r="O202" s="146">
        <f>_xlfn.IFNA(VLOOKUP($E202,'Loading May'!$B:$X,$B202,0),0)</f>
        <v>40379.80154945633</v>
      </c>
      <c r="P202" s="140">
        <f t="shared" si="21"/>
        <v>484557.61859347596</v>
      </c>
      <c r="Q202" s="140">
        <f t="shared" si="22"/>
        <v>747.77410276770979</v>
      </c>
      <c r="R202" s="80">
        <f>VLOOKUP($E202,'Loading Jun'!$B:$X,$A202,0)</f>
        <v>40124.691469409219</v>
      </c>
      <c r="S202" s="47">
        <f t="shared" si="23"/>
        <v>481496.29763291066</v>
      </c>
      <c r="T202" s="47">
        <f t="shared" si="24"/>
        <v>743.0498420260966</v>
      </c>
    </row>
    <row r="203" spans="1:20">
      <c r="A203" s="144">
        <v>15</v>
      </c>
      <c r="B203" s="144">
        <v>15</v>
      </c>
      <c r="C203" s="144">
        <v>13</v>
      </c>
      <c r="D203" s="263" t="str">
        <f>VLOOKUP(E203,Master_Item!B:M,12,0)&amp;K203</f>
        <v>โรงงานนวนครRegion 1</v>
      </c>
      <c r="E203" s="74">
        <v>310002142</v>
      </c>
      <c r="F203" s="46" t="s">
        <v>180</v>
      </c>
      <c r="G203" s="46">
        <f>VLOOKUP(E203,Master_Item!B:E,4,0)</f>
        <v>380</v>
      </c>
      <c r="H203" s="46">
        <f>VLOOKUP(E203,Master_Item!B:I,8,0)</f>
        <v>9.1199999999999992</v>
      </c>
      <c r="I203" s="46">
        <f>VLOOKUP(E203,Master_Item!B:G,6,0)</f>
        <v>72</v>
      </c>
      <c r="J203" s="46" t="s">
        <v>148</v>
      </c>
      <c r="K203" s="46" t="s">
        <v>115</v>
      </c>
      <c r="L203" s="142">
        <f>_xlfn.IFNA(VLOOKUP($E203,'Loading Apr'!$B:$V,$C203,0),0)</f>
        <v>0</v>
      </c>
      <c r="M203" s="145">
        <f t="shared" si="19"/>
        <v>0</v>
      </c>
      <c r="N203" s="145">
        <f t="shared" si="20"/>
        <v>0</v>
      </c>
      <c r="O203" s="146">
        <f>_xlfn.IFNA(VLOOKUP($E203,'Loading May'!$B:$X,$B203,0),0)</f>
        <v>0</v>
      </c>
      <c r="P203" s="140">
        <f t="shared" si="21"/>
        <v>0</v>
      </c>
      <c r="Q203" s="140">
        <f t="shared" si="22"/>
        <v>0</v>
      </c>
      <c r="R203" s="80">
        <f>VLOOKUP($E203,'Loading Jun'!$B:$X,$A203,0)</f>
        <v>0</v>
      </c>
      <c r="S203" s="47">
        <f t="shared" si="23"/>
        <v>0</v>
      </c>
      <c r="T203" s="47">
        <f t="shared" si="24"/>
        <v>0</v>
      </c>
    </row>
    <row r="204" spans="1:20">
      <c r="A204" s="144">
        <v>16</v>
      </c>
      <c r="B204" s="144">
        <v>16</v>
      </c>
      <c r="C204" s="144">
        <v>14</v>
      </c>
      <c r="D204" s="263" t="str">
        <f>VLOOKUP(E204,Master_Item!B:M,12,0)&amp;K204</f>
        <v>โรงงานนวนครRegion 2</v>
      </c>
      <c r="E204" s="74">
        <v>310002142</v>
      </c>
      <c r="F204" s="46" t="s">
        <v>180</v>
      </c>
      <c r="G204" s="46">
        <f>VLOOKUP(E204,Master_Item!B:E,4,0)</f>
        <v>380</v>
      </c>
      <c r="H204" s="46">
        <f>VLOOKUP(E204,Master_Item!B:I,8,0)</f>
        <v>9.1199999999999992</v>
      </c>
      <c r="I204" s="46">
        <f>VLOOKUP(E204,Master_Item!B:G,6,0)</f>
        <v>72</v>
      </c>
      <c r="J204" s="46" t="s">
        <v>148</v>
      </c>
      <c r="K204" s="46" t="s">
        <v>116</v>
      </c>
      <c r="L204" s="142">
        <f>_xlfn.IFNA(VLOOKUP($E204,'Loading Apr'!$B:$V,$C204,0),0)</f>
        <v>0</v>
      </c>
      <c r="M204" s="145">
        <f t="shared" si="19"/>
        <v>0</v>
      </c>
      <c r="N204" s="145">
        <f t="shared" si="20"/>
        <v>0</v>
      </c>
      <c r="O204" s="146">
        <f>_xlfn.IFNA(VLOOKUP($E204,'Loading May'!$B:$X,$B204,0),0)</f>
        <v>0</v>
      </c>
      <c r="P204" s="140">
        <f t="shared" si="21"/>
        <v>0</v>
      </c>
      <c r="Q204" s="140">
        <f t="shared" si="22"/>
        <v>0</v>
      </c>
      <c r="R204" s="80">
        <f>VLOOKUP($E204,'Loading Jun'!$B:$X,$A204,0)</f>
        <v>0</v>
      </c>
      <c r="S204" s="47">
        <f t="shared" si="23"/>
        <v>0</v>
      </c>
      <c r="T204" s="47">
        <f t="shared" si="24"/>
        <v>0</v>
      </c>
    </row>
    <row r="205" spans="1:20">
      <c r="A205" s="144">
        <v>17</v>
      </c>
      <c r="B205" s="144">
        <v>17</v>
      </c>
      <c r="C205" s="144">
        <v>15</v>
      </c>
      <c r="D205" s="263" t="str">
        <f>VLOOKUP(E205,Master_Item!B:M,12,0)&amp;K205</f>
        <v>โรงงานนวนครRegion 3</v>
      </c>
      <c r="E205" s="74">
        <v>310002142</v>
      </c>
      <c r="F205" s="46" t="s">
        <v>180</v>
      </c>
      <c r="G205" s="46">
        <f>VLOOKUP(E205,Master_Item!B:E,4,0)</f>
        <v>380</v>
      </c>
      <c r="H205" s="46">
        <f>VLOOKUP(E205,Master_Item!B:I,8,0)</f>
        <v>9.1199999999999992</v>
      </c>
      <c r="I205" s="46">
        <f>VLOOKUP(E205,Master_Item!B:G,6,0)</f>
        <v>72</v>
      </c>
      <c r="J205" s="46" t="s">
        <v>149</v>
      </c>
      <c r="K205" s="46" t="s">
        <v>117</v>
      </c>
      <c r="L205" s="142">
        <f>_xlfn.IFNA(VLOOKUP($E205,'Loading Apr'!$B:$V,$C205,0),0)</f>
        <v>0</v>
      </c>
      <c r="M205" s="145">
        <f t="shared" si="19"/>
        <v>0</v>
      </c>
      <c r="N205" s="145">
        <f t="shared" si="20"/>
        <v>0</v>
      </c>
      <c r="O205" s="146">
        <f>_xlfn.IFNA(VLOOKUP($E205,'Loading May'!$B:$X,$B205,0),0)</f>
        <v>0</v>
      </c>
      <c r="P205" s="140">
        <f t="shared" si="21"/>
        <v>0</v>
      </c>
      <c r="Q205" s="140">
        <f t="shared" si="22"/>
        <v>0</v>
      </c>
      <c r="R205" s="80">
        <f>VLOOKUP($E205,'Loading Jun'!$B:$X,$A205,0)</f>
        <v>0</v>
      </c>
      <c r="S205" s="47">
        <f t="shared" si="23"/>
        <v>0</v>
      </c>
      <c r="T205" s="47">
        <f t="shared" si="24"/>
        <v>0</v>
      </c>
    </row>
    <row r="206" spans="1:20">
      <c r="A206" s="144">
        <v>18</v>
      </c>
      <c r="B206" s="144">
        <v>18</v>
      </c>
      <c r="C206" s="144">
        <v>16</v>
      </c>
      <c r="D206" s="263" t="str">
        <f>VLOOKUP(E206,Master_Item!B:M,12,0)&amp;K206</f>
        <v>โรงงานนวนครRegion 4</v>
      </c>
      <c r="E206" s="74">
        <v>310002142</v>
      </c>
      <c r="F206" s="46" t="s">
        <v>180</v>
      </c>
      <c r="G206" s="46">
        <f>VLOOKUP(E206,Master_Item!B:E,4,0)</f>
        <v>380</v>
      </c>
      <c r="H206" s="46">
        <f>VLOOKUP(E206,Master_Item!B:I,8,0)</f>
        <v>9.1199999999999992</v>
      </c>
      <c r="I206" s="46">
        <f>VLOOKUP(E206,Master_Item!B:G,6,0)</f>
        <v>72</v>
      </c>
      <c r="J206" s="46" t="s">
        <v>149</v>
      </c>
      <c r="K206" s="46" t="s">
        <v>118</v>
      </c>
      <c r="L206" s="142">
        <f>_xlfn.IFNA(VLOOKUP($E206,'Loading Apr'!$B:$V,$C206,0),0)</f>
        <v>0</v>
      </c>
      <c r="M206" s="145">
        <f t="shared" si="19"/>
        <v>0</v>
      </c>
      <c r="N206" s="145">
        <f t="shared" si="20"/>
        <v>0</v>
      </c>
      <c r="O206" s="146">
        <f>_xlfn.IFNA(VLOOKUP($E206,'Loading May'!$B:$X,$B206,0),0)</f>
        <v>0</v>
      </c>
      <c r="P206" s="140">
        <f t="shared" si="21"/>
        <v>0</v>
      </c>
      <c r="Q206" s="140">
        <f t="shared" si="22"/>
        <v>0</v>
      </c>
      <c r="R206" s="80">
        <f>VLOOKUP($E206,'Loading Jun'!$B:$X,$A206,0)</f>
        <v>0</v>
      </c>
      <c r="S206" s="47">
        <f t="shared" si="23"/>
        <v>0</v>
      </c>
      <c r="T206" s="47">
        <f t="shared" si="24"/>
        <v>0</v>
      </c>
    </row>
    <row r="207" spans="1:20">
      <c r="A207" s="144">
        <v>19</v>
      </c>
      <c r="B207" s="144">
        <v>19</v>
      </c>
      <c r="C207" s="144">
        <v>17</v>
      </c>
      <c r="D207" s="263" t="str">
        <f>VLOOKUP(E207,Master_Item!B:M,12,0)&amp;K207</f>
        <v>โรงงานนวนครRegion 5</v>
      </c>
      <c r="E207" s="74">
        <v>310002142</v>
      </c>
      <c r="F207" s="46" t="s">
        <v>180</v>
      </c>
      <c r="G207" s="46">
        <f>VLOOKUP(E207,Master_Item!B:E,4,0)</f>
        <v>380</v>
      </c>
      <c r="H207" s="46">
        <f>VLOOKUP(E207,Master_Item!B:I,8,0)</f>
        <v>9.1199999999999992</v>
      </c>
      <c r="I207" s="46">
        <f>VLOOKUP(E207,Master_Item!B:G,6,0)</f>
        <v>72</v>
      </c>
      <c r="J207" s="46" t="s">
        <v>150</v>
      </c>
      <c r="K207" s="46" t="s">
        <v>119</v>
      </c>
      <c r="L207" s="142">
        <f>_xlfn.IFNA(VLOOKUP($E207,'Loading Apr'!$B:$V,$C207,0),0)</f>
        <v>0</v>
      </c>
      <c r="M207" s="145">
        <f t="shared" si="19"/>
        <v>0</v>
      </c>
      <c r="N207" s="145">
        <f t="shared" si="20"/>
        <v>0</v>
      </c>
      <c r="O207" s="146">
        <f>_xlfn.IFNA(VLOOKUP($E207,'Loading May'!$B:$X,$B207,0),0)</f>
        <v>0</v>
      </c>
      <c r="P207" s="140">
        <f t="shared" si="21"/>
        <v>0</v>
      </c>
      <c r="Q207" s="140">
        <f t="shared" si="22"/>
        <v>0</v>
      </c>
      <c r="R207" s="80">
        <f>VLOOKUP($E207,'Loading Jun'!$B:$X,$A207,0)</f>
        <v>0</v>
      </c>
      <c r="S207" s="47">
        <f t="shared" si="23"/>
        <v>0</v>
      </c>
      <c r="T207" s="47">
        <f t="shared" si="24"/>
        <v>0</v>
      </c>
    </row>
    <row r="208" spans="1:20">
      <c r="A208" s="144">
        <v>20</v>
      </c>
      <c r="B208" s="144">
        <v>20</v>
      </c>
      <c r="C208" s="144">
        <v>18</v>
      </c>
      <c r="D208" s="263" t="str">
        <f>VLOOKUP(E208,Master_Item!B:M,12,0)&amp;K208</f>
        <v>โรงงานนวนครRegion 6/9</v>
      </c>
      <c r="E208" s="74">
        <v>310002142</v>
      </c>
      <c r="F208" s="46" t="s">
        <v>180</v>
      </c>
      <c r="G208" s="46">
        <f>VLOOKUP(E208,Master_Item!B:E,4,0)</f>
        <v>380</v>
      </c>
      <c r="H208" s="46">
        <f>VLOOKUP(E208,Master_Item!B:I,8,0)</f>
        <v>9.1199999999999992</v>
      </c>
      <c r="I208" s="46">
        <f>VLOOKUP(E208,Master_Item!B:G,6,0)</f>
        <v>72</v>
      </c>
      <c r="J208" s="46" t="s">
        <v>150</v>
      </c>
      <c r="K208" s="46" t="s">
        <v>127</v>
      </c>
      <c r="L208" s="142">
        <f>_xlfn.IFNA(VLOOKUP($E208,'Loading Apr'!$B:$V,$C208,0),0)</f>
        <v>0</v>
      </c>
      <c r="M208" s="145">
        <f t="shared" si="19"/>
        <v>0</v>
      </c>
      <c r="N208" s="145">
        <f t="shared" si="20"/>
        <v>0</v>
      </c>
      <c r="O208" s="146">
        <f>_xlfn.IFNA(VLOOKUP($E208,'Loading May'!$B:$X,$B208,0),0)</f>
        <v>0</v>
      </c>
      <c r="P208" s="140">
        <f t="shared" si="21"/>
        <v>0</v>
      </c>
      <c r="Q208" s="140">
        <f t="shared" si="22"/>
        <v>0</v>
      </c>
      <c r="R208" s="80">
        <f>VLOOKUP($E208,'Loading Jun'!$B:$X,$A208,0)</f>
        <v>0</v>
      </c>
      <c r="S208" s="47">
        <f t="shared" si="23"/>
        <v>0</v>
      </c>
      <c r="T208" s="47">
        <f t="shared" si="24"/>
        <v>0</v>
      </c>
    </row>
    <row r="209" spans="1:20">
      <c r="A209" s="144">
        <v>21</v>
      </c>
      <c r="B209" s="144">
        <v>21</v>
      </c>
      <c r="C209" s="144">
        <v>19</v>
      </c>
      <c r="D209" s="263" t="str">
        <f>VLOOKUP(E209,Master_Item!B:M,12,0)&amp;K209</f>
        <v>โรงงานนวนครRegion 6/14</v>
      </c>
      <c r="E209" s="74">
        <v>310002142</v>
      </c>
      <c r="F209" s="46" t="s">
        <v>180</v>
      </c>
      <c r="G209" s="46">
        <f>VLOOKUP(E209,Master_Item!B:E,4,0)</f>
        <v>380</v>
      </c>
      <c r="H209" s="46">
        <f>VLOOKUP(E209,Master_Item!B:I,8,0)</f>
        <v>9.1199999999999992</v>
      </c>
      <c r="I209" s="46">
        <f>VLOOKUP(E209,Master_Item!B:G,6,0)</f>
        <v>72</v>
      </c>
      <c r="J209" s="46" t="s">
        <v>148</v>
      </c>
      <c r="K209" s="46" t="s">
        <v>128</v>
      </c>
      <c r="L209" s="142">
        <f>_xlfn.IFNA(VLOOKUP($E209,'Loading Apr'!$B:$V,$C209,0),0)</f>
        <v>0</v>
      </c>
      <c r="M209" s="145">
        <f t="shared" si="19"/>
        <v>0</v>
      </c>
      <c r="N209" s="145">
        <f t="shared" si="20"/>
        <v>0</v>
      </c>
      <c r="O209" s="146">
        <f>_xlfn.IFNA(VLOOKUP($E209,'Loading May'!$B:$X,$B209,0),0)</f>
        <v>0</v>
      </c>
      <c r="P209" s="140">
        <f t="shared" si="21"/>
        <v>0</v>
      </c>
      <c r="Q209" s="140">
        <f t="shared" si="22"/>
        <v>0</v>
      </c>
      <c r="R209" s="80">
        <f>VLOOKUP($E209,'Loading Jun'!$B:$X,$A209,0)</f>
        <v>0</v>
      </c>
      <c r="S209" s="47">
        <f t="shared" si="23"/>
        <v>0</v>
      </c>
      <c r="T209" s="47">
        <f t="shared" si="24"/>
        <v>0</v>
      </c>
    </row>
    <row r="210" spans="1:20">
      <c r="A210" s="144">
        <v>22</v>
      </c>
      <c r="B210" s="144">
        <v>22</v>
      </c>
      <c r="C210" s="144">
        <v>20</v>
      </c>
      <c r="D210" s="263" t="str">
        <f>VLOOKUP(E210,Master_Item!B:M,12,0)&amp;K210</f>
        <v>โรงงานนวนครRegion 7</v>
      </c>
      <c r="E210" s="74">
        <v>310002142</v>
      </c>
      <c r="F210" s="46" t="s">
        <v>180</v>
      </c>
      <c r="G210" s="46">
        <f>VLOOKUP(E210,Master_Item!B:E,4,0)</f>
        <v>380</v>
      </c>
      <c r="H210" s="46">
        <f>VLOOKUP(E210,Master_Item!B:I,8,0)</f>
        <v>9.1199999999999992</v>
      </c>
      <c r="I210" s="46">
        <f>VLOOKUP(E210,Master_Item!B:G,6,0)</f>
        <v>72</v>
      </c>
      <c r="J210" s="46" t="s">
        <v>148</v>
      </c>
      <c r="K210" s="46" t="s">
        <v>121</v>
      </c>
      <c r="L210" s="142">
        <f>_xlfn.IFNA(VLOOKUP($E210,'Loading Apr'!$B:$V,$C210,0),0)</f>
        <v>0</v>
      </c>
      <c r="M210" s="145">
        <f t="shared" si="19"/>
        <v>0</v>
      </c>
      <c r="N210" s="145">
        <f t="shared" si="20"/>
        <v>0</v>
      </c>
      <c r="O210" s="146">
        <f>_xlfn.IFNA(VLOOKUP($E210,'Loading May'!$B:$X,$B210,0),0)</f>
        <v>0</v>
      </c>
      <c r="P210" s="140">
        <f t="shared" si="21"/>
        <v>0</v>
      </c>
      <c r="Q210" s="140">
        <f t="shared" si="22"/>
        <v>0</v>
      </c>
      <c r="R210" s="80">
        <f>VLOOKUP($E210,'Loading Jun'!$B:$X,$A210,0)</f>
        <v>0</v>
      </c>
      <c r="S210" s="47">
        <f t="shared" si="23"/>
        <v>0</v>
      </c>
      <c r="T210" s="47">
        <f t="shared" si="24"/>
        <v>0</v>
      </c>
    </row>
    <row r="211" spans="1:20">
      <c r="A211" s="144">
        <v>23</v>
      </c>
      <c r="B211" s="144">
        <v>23</v>
      </c>
      <c r="C211" s="144">
        <v>21</v>
      </c>
      <c r="D211" s="263" t="str">
        <f>VLOOKUP(E211,Master_Item!B:M,12,0)&amp;K211</f>
        <v>โรงงานนวนครRegion 8</v>
      </c>
      <c r="E211" s="74">
        <v>310002142</v>
      </c>
      <c r="F211" s="46" t="s">
        <v>180</v>
      </c>
      <c r="G211" s="46">
        <f>VLOOKUP(E211,Master_Item!B:E,4,0)</f>
        <v>380</v>
      </c>
      <c r="H211" s="46">
        <f>VLOOKUP(E211,Master_Item!B:I,8,0)</f>
        <v>9.1199999999999992</v>
      </c>
      <c r="I211" s="46">
        <f>VLOOKUP(E211,Master_Item!B:G,6,0)</f>
        <v>72</v>
      </c>
      <c r="J211" s="46" t="s">
        <v>151</v>
      </c>
      <c r="K211" s="46" t="s">
        <v>122</v>
      </c>
      <c r="L211" s="142">
        <f>_xlfn.IFNA(VLOOKUP($E211,'Loading Apr'!$B:$V,$C211,0),0)</f>
        <v>0</v>
      </c>
      <c r="M211" s="145">
        <f t="shared" si="19"/>
        <v>0</v>
      </c>
      <c r="N211" s="145">
        <f t="shared" si="20"/>
        <v>0</v>
      </c>
      <c r="O211" s="146">
        <f>_xlfn.IFNA(VLOOKUP($E211,'Loading May'!$B:$X,$B211,0),0)</f>
        <v>0</v>
      </c>
      <c r="P211" s="140">
        <f t="shared" si="21"/>
        <v>0</v>
      </c>
      <c r="Q211" s="140">
        <f t="shared" si="22"/>
        <v>0</v>
      </c>
      <c r="R211" s="80">
        <f>VLOOKUP($E211,'Loading Jun'!$B:$X,$A211,0)</f>
        <v>0</v>
      </c>
      <c r="S211" s="47">
        <f t="shared" si="23"/>
        <v>0</v>
      </c>
      <c r="T211" s="47">
        <f t="shared" si="24"/>
        <v>0</v>
      </c>
    </row>
    <row r="212" spans="1:20">
      <c r="A212" s="144">
        <v>9</v>
      </c>
      <c r="B212" s="144">
        <v>9</v>
      </c>
      <c r="C212" s="144">
        <v>11</v>
      </c>
      <c r="D212" s="263" t="str">
        <f>VLOOKUP(E212,Master_Item!B:M,12,0)&amp;K212</f>
        <v>โรงงานนวนครMT</v>
      </c>
      <c r="E212" s="74">
        <v>310002142</v>
      </c>
      <c r="F212" s="46" t="s">
        <v>180</v>
      </c>
      <c r="G212" s="46">
        <f>VLOOKUP(E212,Master_Item!B:E,4,0)</f>
        <v>380</v>
      </c>
      <c r="H212" s="46">
        <f>VLOOKUP(E212,Master_Item!B:I,8,0)</f>
        <v>9.1199999999999992</v>
      </c>
      <c r="I212" s="46">
        <f>VLOOKUP(E212,Master_Item!B:G,6,0)</f>
        <v>72</v>
      </c>
      <c r="J212" s="46" t="s">
        <v>123</v>
      </c>
      <c r="K212" s="46" t="s">
        <v>123</v>
      </c>
      <c r="L212" s="142">
        <f>_xlfn.IFNA(VLOOKUP($E212,'Loading Apr'!$B:$V,$C212,0),0)</f>
        <v>48323.572615896723</v>
      </c>
      <c r="M212" s="145">
        <f t="shared" si="19"/>
        <v>440710.98225697805</v>
      </c>
      <c r="N212" s="145">
        <f t="shared" si="20"/>
        <v>671.16073077634337</v>
      </c>
      <c r="O212" s="146">
        <f>_xlfn.IFNA(VLOOKUP($E212,'Loading May'!$B:$X,$B212,0),0)</f>
        <v>35260.772965720505</v>
      </c>
      <c r="P212" s="140">
        <f t="shared" si="21"/>
        <v>321578.249447371</v>
      </c>
      <c r="Q212" s="140">
        <f t="shared" si="22"/>
        <v>489.73295785722922</v>
      </c>
      <c r="R212" s="80">
        <f>VLOOKUP($E212,'Loading Jun'!$B:$X,$A212,0)</f>
        <v>36674.322209974496</v>
      </c>
      <c r="S212" s="47">
        <f t="shared" si="23"/>
        <v>334469.81855496735</v>
      </c>
      <c r="T212" s="47">
        <f t="shared" si="24"/>
        <v>509.36558624964579</v>
      </c>
    </row>
    <row r="213" spans="1:20">
      <c r="A213" s="144">
        <v>15</v>
      </c>
      <c r="B213" s="144">
        <v>15</v>
      </c>
      <c r="C213" s="144">
        <v>13</v>
      </c>
      <c r="D213" s="263" t="str">
        <f>VLOOKUP(E213,Master_Item!B:M,12,0)&amp;K213</f>
        <v>โรงงานนวนครRegion 1</v>
      </c>
      <c r="E213" s="74">
        <v>310002143</v>
      </c>
      <c r="F213" s="46" t="s">
        <v>181</v>
      </c>
      <c r="G213" s="46">
        <f>VLOOKUP(E213,Master_Item!B:E,4,0)</f>
        <v>380</v>
      </c>
      <c r="H213" s="46">
        <f>VLOOKUP(E213,Master_Item!B:I,8,0)</f>
        <v>9.1199999999999992</v>
      </c>
      <c r="I213" s="46">
        <f>VLOOKUP(E213,Master_Item!B:G,6,0)</f>
        <v>72</v>
      </c>
      <c r="J213" s="46" t="s">
        <v>148</v>
      </c>
      <c r="K213" s="46" t="s">
        <v>115</v>
      </c>
      <c r="L213" s="142">
        <f>_xlfn.IFNA(VLOOKUP($E213,'Loading Apr'!$B:$V,$C213,0),0)</f>
        <v>0</v>
      </c>
      <c r="M213" s="145">
        <f t="shared" si="19"/>
        <v>0</v>
      </c>
      <c r="N213" s="145">
        <f t="shared" si="20"/>
        <v>0</v>
      </c>
      <c r="O213" s="146">
        <f>_xlfn.IFNA(VLOOKUP($E213,'Loading May'!$B:$X,$B213,0),0)</f>
        <v>0</v>
      </c>
      <c r="P213" s="140">
        <f t="shared" si="21"/>
        <v>0</v>
      </c>
      <c r="Q213" s="140">
        <f t="shared" si="22"/>
        <v>0</v>
      </c>
      <c r="R213" s="80">
        <f>VLOOKUP($E213,'Loading Jun'!$B:$X,$A213,0)</f>
        <v>0</v>
      </c>
      <c r="S213" s="47">
        <f t="shared" si="23"/>
        <v>0</v>
      </c>
      <c r="T213" s="47">
        <f t="shared" si="24"/>
        <v>0</v>
      </c>
    </row>
    <row r="214" spans="1:20">
      <c r="A214" s="144">
        <v>16</v>
      </c>
      <c r="B214" s="144">
        <v>16</v>
      </c>
      <c r="C214" s="144">
        <v>14</v>
      </c>
      <c r="D214" s="263" t="str">
        <f>VLOOKUP(E214,Master_Item!B:M,12,0)&amp;K214</f>
        <v>โรงงานนวนครRegion 2</v>
      </c>
      <c r="E214" s="74">
        <v>310002143</v>
      </c>
      <c r="F214" s="46" t="s">
        <v>181</v>
      </c>
      <c r="G214" s="46">
        <f>VLOOKUP(E214,Master_Item!B:E,4,0)</f>
        <v>380</v>
      </c>
      <c r="H214" s="46">
        <f>VLOOKUP(E214,Master_Item!B:I,8,0)</f>
        <v>9.1199999999999992</v>
      </c>
      <c r="I214" s="46">
        <f>VLOOKUP(E214,Master_Item!B:G,6,0)</f>
        <v>72</v>
      </c>
      <c r="J214" s="46" t="s">
        <v>148</v>
      </c>
      <c r="K214" s="46" t="s">
        <v>116</v>
      </c>
      <c r="L214" s="142">
        <f>_xlfn.IFNA(VLOOKUP($E214,'Loading Apr'!$B:$V,$C214,0),0)</f>
        <v>0</v>
      </c>
      <c r="M214" s="145">
        <f t="shared" si="19"/>
        <v>0</v>
      </c>
      <c r="N214" s="145">
        <f t="shared" si="20"/>
        <v>0</v>
      </c>
      <c r="O214" s="146">
        <f>_xlfn.IFNA(VLOOKUP($E214,'Loading May'!$B:$X,$B214,0),0)</f>
        <v>0</v>
      </c>
      <c r="P214" s="140">
        <f t="shared" si="21"/>
        <v>0</v>
      </c>
      <c r="Q214" s="140">
        <f t="shared" si="22"/>
        <v>0</v>
      </c>
      <c r="R214" s="80">
        <f>VLOOKUP($E214,'Loading Jun'!$B:$X,$A214,0)</f>
        <v>0</v>
      </c>
      <c r="S214" s="47">
        <f t="shared" si="23"/>
        <v>0</v>
      </c>
      <c r="T214" s="47">
        <f t="shared" si="24"/>
        <v>0</v>
      </c>
    </row>
    <row r="215" spans="1:20">
      <c r="A215" s="144">
        <v>17</v>
      </c>
      <c r="B215" s="144">
        <v>17</v>
      </c>
      <c r="C215" s="144">
        <v>15</v>
      </c>
      <c r="D215" s="263" t="str">
        <f>VLOOKUP(E215,Master_Item!B:M,12,0)&amp;K215</f>
        <v>โรงงานนวนครRegion 3</v>
      </c>
      <c r="E215" s="74">
        <v>310002143</v>
      </c>
      <c r="F215" s="46" t="s">
        <v>181</v>
      </c>
      <c r="G215" s="46">
        <f>VLOOKUP(E215,Master_Item!B:E,4,0)</f>
        <v>380</v>
      </c>
      <c r="H215" s="46">
        <f>VLOOKUP(E215,Master_Item!B:I,8,0)</f>
        <v>9.1199999999999992</v>
      </c>
      <c r="I215" s="46">
        <f>VLOOKUP(E215,Master_Item!B:G,6,0)</f>
        <v>72</v>
      </c>
      <c r="J215" s="46" t="s">
        <v>149</v>
      </c>
      <c r="K215" s="46" t="s">
        <v>117</v>
      </c>
      <c r="L215" s="142">
        <f>_xlfn.IFNA(VLOOKUP($E215,'Loading Apr'!$B:$V,$C215,0),0)</f>
        <v>0</v>
      </c>
      <c r="M215" s="145">
        <f t="shared" si="19"/>
        <v>0</v>
      </c>
      <c r="N215" s="145">
        <f t="shared" si="20"/>
        <v>0</v>
      </c>
      <c r="O215" s="146">
        <f>_xlfn.IFNA(VLOOKUP($E215,'Loading May'!$B:$X,$B215,0),0)</f>
        <v>0</v>
      </c>
      <c r="P215" s="140">
        <f t="shared" si="21"/>
        <v>0</v>
      </c>
      <c r="Q215" s="140">
        <f t="shared" si="22"/>
        <v>0</v>
      </c>
      <c r="R215" s="80">
        <f>VLOOKUP($E215,'Loading Jun'!$B:$X,$A215,0)</f>
        <v>0</v>
      </c>
      <c r="S215" s="47">
        <f t="shared" si="23"/>
        <v>0</v>
      </c>
      <c r="T215" s="47">
        <f t="shared" si="24"/>
        <v>0</v>
      </c>
    </row>
    <row r="216" spans="1:20">
      <c r="A216" s="144">
        <v>18</v>
      </c>
      <c r="B216" s="144">
        <v>18</v>
      </c>
      <c r="C216" s="144">
        <v>16</v>
      </c>
      <c r="D216" s="263" t="str">
        <f>VLOOKUP(E216,Master_Item!B:M,12,0)&amp;K216</f>
        <v>โรงงานนวนครRegion 4</v>
      </c>
      <c r="E216" s="74">
        <v>310002143</v>
      </c>
      <c r="F216" s="46" t="s">
        <v>181</v>
      </c>
      <c r="G216" s="46">
        <f>VLOOKUP(E216,Master_Item!B:E,4,0)</f>
        <v>380</v>
      </c>
      <c r="H216" s="46">
        <f>VLOOKUP(E216,Master_Item!B:I,8,0)</f>
        <v>9.1199999999999992</v>
      </c>
      <c r="I216" s="46">
        <f>VLOOKUP(E216,Master_Item!B:G,6,0)</f>
        <v>72</v>
      </c>
      <c r="J216" s="46" t="s">
        <v>149</v>
      </c>
      <c r="K216" s="46" t="s">
        <v>118</v>
      </c>
      <c r="L216" s="142">
        <f>_xlfn.IFNA(VLOOKUP($E216,'Loading Apr'!$B:$V,$C216,0),0)</f>
        <v>0</v>
      </c>
      <c r="M216" s="145">
        <f t="shared" si="19"/>
        <v>0</v>
      </c>
      <c r="N216" s="145">
        <f t="shared" si="20"/>
        <v>0</v>
      </c>
      <c r="O216" s="146">
        <f>_xlfn.IFNA(VLOOKUP($E216,'Loading May'!$B:$X,$B216,0),0)</f>
        <v>0</v>
      </c>
      <c r="P216" s="140">
        <f t="shared" si="21"/>
        <v>0</v>
      </c>
      <c r="Q216" s="140">
        <f t="shared" si="22"/>
        <v>0</v>
      </c>
      <c r="R216" s="80">
        <f>VLOOKUP($E216,'Loading Jun'!$B:$X,$A216,0)</f>
        <v>0</v>
      </c>
      <c r="S216" s="47">
        <f t="shared" si="23"/>
        <v>0</v>
      </c>
      <c r="T216" s="47">
        <f t="shared" si="24"/>
        <v>0</v>
      </c>
    </row>
    <row r="217" spans="1:20">
      <c r="A217" s="144">
        <v>19</v>
      </c>
      <c r="B217" s="144">
        <v>19</v>
      </c>
      <c r="C217" s="144">
        <v>17</v>
      </c>
      <c r="D217" s="263" t="str">
        <f>VLOOKUP(E217,Master_Item!B:M,12,0)&amp;K217</f>
        <v>โรงงานนวนครRegion 5</v>
      </c>
      <c r="E217" s="74">
        <v>310002143</v>
      </c>
      <c r="F217" s="46" t="s">
        <v>181</v>
      </c>
      <c r="G217" s="46">
        <f>VLOOKUP(E217,Master_Item!B:E,4,0)</f>
        <v>380</v>
      </c>
      <c r="H217" s="46">
        <f>VLOOKUP(E217,Master_Item!B:I,8,0)</f>
        <v>9.1199999999999992</v>
      </c>
      <c r="I217" s="46">
        <f>VLOOKUP(E217,Master_Item!B:G,6,0)</f>
        <v>72</v>
      </c>
      <c r="J217" s="46" t="s">
        <v>150</v>
      </c>
      <c r="K217" s="46" t="s">
        <v>119</v>
      </c>
      <c r="L217" s="142">
        <f>_xlfn.IFNA(VLOOKUP($E217,'Loading Apr'!$B:$V,$C217,0),0)</f>
        <v>0</v>
      </c>
      <c r="M217" s="145">
        <f t="shared" si="19"/>
        <v>0</v>
      </c>
      <c r="N217" s="145">
        <f t="shared" si="20"/>
        <v>0</v>
      </c>
      <c r="O217" s="146">
        <f>_xlfn.IFNA(VLOOKUP($E217,'Loading May'!$B:$X,$B217,0),0)</f>
        <v>0</v>
      </c>
      <c r="P217" s="140">
        <f t="shared" si="21"/>
        <v>0</v>
      </c>
      <c r="Q217" s="140">
        <f t="shared" si="22"/>
        <v>0</v>
      </c>
      <c r="R217" s="80">
        <f>VLOOKUP($E217,'Loading Jun'!$B:$X,$A217,0)</f>
        <v>0</v>
      </c>
      <c r="S217" s="47">
        <f t="shared" si="23"/>
        <v>0</v>
      </c>
      <c r="T217" s="47">
        <f t="shared" si="24"/>
        <v>0</v>
      </c>
    </row>
    <row r="218" spans="1:20">
      <c r="A218" s="144">
        <v>20</v>
      </c>
      <c r="B218" s="144">
        <v>20</v>
      </c>
      <c r="C218" s="144">
        <v>18</v>
      </c>
      <c r="D218" s="263" t="str">
        <f>VLOOKUP(E218,Master_Item!B:M,12,0)&amp;K218</f>
        <v>โรงงานนวนครRegion 6/9</v>
      </c>
      <c r="E218" s="74">
        <v>310002143</v>
      </c>
      <c r="F218" s="46" t="s">
        <v>181</v>
      </c>
      <c r="G218" s="46">
        <f>VLOOKUP(E218,Master_Item!B:E,4,0)</f>
        <v>380</v>
      </c>
      <c r="H218" s="46">
        <f>VLOOKUP(E218,Master_Item!B:I,8,0)</f>
        <v>9.1199999999999992</v>
      </c>
      <c r="I218" s="46">
        <f>VLOOKUP(E218,Master_Item!B:G,6,0)</f>
        <v>72</v>
      </c>
      <c r="J218" s="46" t="s">
        <v>150</v>
      </c>
      <c r="K218" s="46" t="s">
        <v>127</v>
      </c>
      <c r="L218" s="142">
        <f>_xlfn.IFNA(VLOOKUP($E218,'Loading Apr'!$B:$V,$C218,0),0)</f>
        <v>0</v>
      </c>
      <c r="M218" s="145">
        <f t="shared" si="19"/>
        <v>0</v>
      </c>
      <c r="N218" s="145">
        <f t="shared" si="20"/>
        <v>0</v>
      </c>
      <c r="O218" s="146">
        <f>_xlfn.IFNA(VLOOKUP($E218,'Loading May'!$B:$X,$B218,0),0)</f>
        <v>0</v>
      </c>
      <c r="P218" s="140">
        <f t="shared" si="21"/>
        <v>0</v>
      </c>
      <c r="Q218" s="140">
        <f t="shared" si="22"/>
        <v>0</v>
      </c>
      <c r="R218" s="80">
        <f>VLOOKUP($E218,'Loading Jun'!$B:$X,$A218,0)</f>
        <v>0</v>
      </c>
      <c r="S218" s="47">
        <f t="shared" si="23"/>
        <v>0</v>
      </c>
      <c r="T218" s="47">
        <f t="shared" si="24"/>
        <v>0</v>
      </c>
    </row>
    <row r="219" spans="1:20">
      <c r="A219" s="144">
        <v>21</v>
      </c>
      <c r="B219" s="144">
        <v>21</v>
      </c>
      <c r="C219" s="144">
        <v>19</v>
      </c>
      <c r="D219" s="263" t="str">
        <f>VLOOKUP(E219,Master_Item!B:M,12,0)&amp;K219</f>
        <v>โรงงานนวนครRegion 6/14</v>
      </c>
      <c r="E219" s="74">
        <v>310002143</v>
      </c>
      <c r="F219" s="46" t="s">
        <v>181</v>
      </c>
      <c r="G219" s="46">
        <f>VLOOKUP(E219,Master_Item!B:E,4,0)</f>
        <v>380</v>
      </c>
      <c r="H219" s="46">
        <f>VLOOKUP(E219,Master_Item!B:I,8,0)</f>
        <v>9.1199999999999992</v>
      </c>
      <c r="I219" s="46">
        <f>VLOOKUP(E219,Master_Item!B:G,6,0)</f>
        <v>72</v>
      </c>
      <c r="J219" s="46" t="s">
        <v>148</v>
      </c>
      <c r="K219" s="46" t="s">
        <v>128</v>
      </c>
      <c r="L219" s="142">
        <f>_xlfn.IFNA(VLOOKUP($E219,'Loading Apr'!$B:$V,$C219,0),0)</f>
        <v>0</v>
      </c>
      <c r="M219" s="145">
        <f t="shared" si="19"/>
        <v>0</v>
      </c>
      <c r="N219" s="145">
        <f t="shared" si="20"/>
        <v>0</v>
      </c>
      <c r="O219" s="146">
        <f>_xlfn.IFNA(VLOOKUP($E219,'Loading May'!$B:$X,$B219,0),0)</f>
        <v>0</v>
      </c>
      <c r="P219" s="140">
        <f t="shared" si="21"/>
        <v>0</v>
      </c>
      <c r="Q219" s="140">
        <f t="shared" si="22"/>
        <v>0</v>
      </c>
      <c r="R219" s="80">
        <f>VLOOKUP($E219,'Loading Jun'!$B:$X,$A219,0)</f>
        <v>0</v>
      </c>
      <c r="S219" s="47">
        <f t="shared" si="23"/>
        <v>0</v>
      </c>
      <c r="T219" s="47">
        <f t="shared" si="24"/>
        <v>0</v>
      </c>
    </row>
    <row r="220" spans="1:20">
      <c r="A220" s="144">
        <v>22</v>
      </c>
      <c r="B220" s="144">
        <v>22</v>
      </c>
      <c r="C220" s="144">
        <v>20</v>
      </c>
      <c r="D220" s="263" t="str">
        <f>VLOOKUP(E220,Master_Item!B:M,12,0)&amp;K220</f>
        <v>โรงงานนวนครRegion 7</v>
      </c>
      <c r="E220" s="74">
        <v>310002143</v>
      </c>
      <c r="F220" s="46" t="s">
        <v>181</v>
      </c>
      <c r="G220" s="46">
        <f>VLOOKUP(E220,Master_Item!B:E,4,0)</f>
        <v>380</v>
      </c>
      <c r="H220" s="46">
        <f>VLOOKUP(E220,Master_Item!B:I,8,0)</f>
        <v>9.1199999999999992</v>
      </c>
      <c r="I220" s="46">
        <f>VLOOKUP(E220,Master_Item!B:G,6,0)</f>
        <v>72</v>
      </c>
      <c r="J220" s="46" t="s">
        <v>148</v>
      </c>
      <c r="K220" s="46" t="s">
        <v>121</v>
      </c>
      <c r="L220" s="142">
        <f>_xlfn.IFNA(VLOOKUP($E220,'Loading Apr'!$B:$V,$C220,0),0)</f>
        <v>0</v>
      </c>
      <c r="M220" s="145">
        <f t="shared" si="19"/>
        <v>0</v>
      </c>
      <c r="N220" s="145">
        <f t="shared" si="20"/>
        <v>0</v>
      </c>
      <c r="O220" s="146">
        <f>_xlfn.IFNA(VLOOKUP($E220,'Loading May'!$B:$X,$B220,0),0)</f>
        <v>0</v>
      </c>
      <c r="P220" s="140">
        <f t="shared" si="21"/>
        <v>0</v>
      </c>
      <c r="Q220" s="140">
        <f t="shared" si="22"/>
        <v>0</v>
      </c>
      <c r="R220" s="80">
        <f>VLOOKUP($E220,'Loading Jun'!$B:$X,$A220,0)</f>
        <v>0</v>
      </c>
      <c r="S220" s="47">
        <f t="shared" si="23"/>
        <v>0</v>
      </c>
      <c r="T220" s="47">
        <f t="shared" si="24"/>
        <v>0</v>
      </c>
    </row>
    <row r="221" spans="1:20">
      <c r="A221" s="144">
        <v>23</v>
      </c>
      <c r="B221" s="144">
        <v>23</v>
      </c>
      <c r="C221" s="144">
        <v>21</v>
      </c>
      <c r="D221" s="263" t="str">
        <f>VLOOKUP(E221,Master_Item!B:M,12,0)&amp;K221</f>
        <v>โรงงานนวนครRegion 8</v>
      </c>
      <c r="E221" s="74">
        <v>310002143</v>
      </c>
      <c r="F221" s="46" t="s">
        <v>181</v>
      </c>
      <c r="G221" s="46">
        <f>VLOOKUP(E221,Master_Item!B:E,4,0)</f>
        <v>380</v>
      </c>
      <c r="H221" s="46">
        <f>VLOOKUP(E221,Master_Item!B:I,8,0)</f>
        <v>9.1199999999999992</v>
      </c>
      <c r="I221" s="46">
        <f>VLOOKUP(E221,Master_Item!B:G,6,0)</f>
        <v>72</v>
      </c>
      <c r="J221" s="46" t="s">
        <v>151</v>
      </c>
      <c r="K221" s="46" t="s">
        <v>122</v>
      </c>
      <c r="L221" s="142">
        <f>_xlfn.IFNA(VLOOKUP($E221,'Loading Apr'!$B:$V,$C221,0),0)</f>
        <v>0</v>
      </c>
      <c r="M221" s="145">
        <f t="shared" si="19"/>
        <v>0</v>
      </c>
      <c r="N221" s="145">
        <f t="shared" si="20"/>
        <v>0</v>
      </c>
      <c r="O221" s="146">
        <f>_xlfn.IFNA(VLOOKUP($E221,'Loading May'!$B:$X,$B221,0),0)</f>
        <v>0</v>
      </c>
      <c r="P221" s="140">
        <f t="shared" si="21"/>
        <v>0</v>
      </c>
      <c r="Q221" s="140">
        <f t="shared" si="22"/>
        <v>0</v>
      </c>
      <c r="R221" s="80">
        <f>VLOOKUP($E221,'Loading Jun'!$B:$X,$A221,0)</f>
        <v>0</v>
      </c>
      <c r="S221" s="47">
        <f t="shared" si="23"/>
        <v>0</v>
      </c>
      <c r="T221" s="47">
        <f t="shared" si="24"/>
        <v>0</v>
      </c>
    </row>
    <row r="222" spans="1:20">
      <c r="A222" s="144">
        <v>9</v>
      </c>
      <c r="B222" s="144">
        <v>9</v>
      </c>
      <c r="C222" s="144">
        <v>11</v>
      </c>
      <c r="D222" s="263" t="str">
        <f>VLOOKUP(E222,Master_Item!B:M,12,0)&amp;K222</f>
        <v>โรงงานนวนครMT</v>
      </c>
      <c r="E222" s="74">
        <v>310002143</v>
      </c>
      <c r="F222" s="46" t="s">
        <v>181</v>
      </c>
      <c r="G222" s="46">
        <f>VLOOKUP(E222,Master_Item!B:E,4,0)</f>
        <v>380</v>
      </c>
      <c r="H222" s="46">
        <f>VLOOKUP(E222,Master_Item!B:I,8,0)</f>
        <v>9.1199999999999992</v>
      </c>
      <c r="I222" s="46">
        <f>VLOOKUP(E222,Master_Item!B:G,6,0)</f>
        <v>72</v>
      </c>
      <c r="J222" s="46" t="s">
        <v>123</v>
      </c>
      <c r="K222" s="46" t="s">
        <v>123</v>
      </c>
      <c r="L222" s="142">
        <f>_xlfn.IFNA(VLOOKUP($E222,'Loading Apr'!$B:$V,$C222,0),0)</f>
        <v>0</v>
      </c>
      <c r="M222" s="145">
        <f t="shared" si="19"/>
        <v>0</v>
      </c>
      <c r="N222" s="145">
        <f t="shared" si="20"/>
        <v>0</v>
      </c>
      <c r="O222" s="146">
        <f>_xlfn.IFNA(VLOOKUP($E222,'Loading May'!$B:$X,$B222,0),0)</f>
        <v>0</v>
      </c>
      <c r="P222" s="140">
        <f t="shared" si="21"/>
        <v>0</v>
      </c>
      <c r="Q222" s="140">
        <f t="shared" si="22"/>
        <v>0</v>
      </c>
      <c r="R222" s="80">
        <f>VLOOKUP($E222,'Loading Jun'!$B:$X,$A222,0)</f>
        <v>0</v>
      </c>
      <c r="S222" s="47">
        <f t="shared" si="23"/>
        <v>0</v>
      </c>
      <c r="T222" s="47">
        <f t="shared" si="24"/>
        <v>0</v>
      </c>
    </row>
    <row r="223" spans="1:20">
      <c r="A223" s="144">
        <v>15</v>
      </c>
      <c r="B223" s="144">
        <v>15</v>
      </c>
      <c r="C223" s="144">
        <v>13</v>
      </c>
      <c r="D223" s="263" t="str">
        <f>VLOOKUP(E223,Master_Item!B:M,12,0)&amp;K223</f>
        <v>โรงงานนวนครRegion 1</v>
      </c>
      <c r="E223" s="74">
        <v>310002329</v>
      </c>
      <c r="F223" s="46" t="s">
        <v>182</v>
      </c>
      <c r="G223" s="46">
        <f>VLOOKUP(E223,Master_Item!B:E,4,0)</f>
        <v>500</v>
      </c>
      <c r="H223" s="46">
        <f>VLOOKUP(E223,Master_Item!B:I,8,0)</f>
        <v>12</v>
      </c>
      <c r="I223" s="46">
        <f>VLOOKUP(E223,Master_Item!B:G,6,0)</f>
        <v>54</v>
      </c>
      <c r="J223" s="46" t="s">
        <v>148</v>
      </c>
      <c r="K223" s="46" t="s">
        <v>115</v>
      </c>
      <c r="L223" s="142">
        <f>_xlfn.IFNA(VLOOKUP($E223,'Loading Apr'!$B:$V,$C223,0),0)</f>
        <v>0</v>
      </c>
      <c r="M223" s="145">
        <f t="shared" si="19"/>
        <v>0</v>
      </c>
      <c r="N223" s="145">
        <f t="shared" si="20"/>
        <v>0</v>
      </c>
      <c r="O223" s="146">
        <f>_xlfn.IFNA(VLOOKUP($E223,'Loading May'!$B:$X,$B223,0),0)</f>
        <v>0</v>
      </c>
      <c r="P223" s="140">
        <f t="shared" si="21"/>
        <v>0</v>
      </c>
      <c r="Q223" s="140">
        <f t="shared" si="22"/>
        <v>0</v>
      </c>
      <c r="R223" s="80">
        <f>VLOOKUP($E223,'Loading Jun'!$B:$X,$A223,0)</f>
        <v>0</v>
      </c>
      <c r="S223" s="47">
        <f t="shared" si="23"/>
        <v>0</v>
      </c>
      <c r="T223" s="47">
        <f t="shared" si="24"/>
        <v>0</v>
      </c>
    </row>
    <row r="224" spans="1:20">
      <c r="A224" s="144">
        <v>16</v>
      </c>
      <c r="B224" s="144">
        <v>16</v>
      </c>
      <c r="C224" s="144">
        <v>14</v>
      </c>
      <c r="D224" s="263" t="str">
        <f>VLOOKUP(E224,Master_Item!B:M,12,0)&amp;K224</f>
        <v>โรงงานนวนครRegion 2</v>
      </c>
      <c r="E224" s="74">
        <v>310002329</v>
      </c>
      <c r="F224" s="46" t="s">
        <v>182</v>
      </c>
      <c r="G224" s="46">
        <f>VLOOKUP(E224,Master_Item!B:E,4,0)</f>
        <v>500</v>
      </c>
      <c r="H224" s="46">
        <f>VLOOKUP(E224,Master_Item!B:I,8,0)</f>
        <v>12</v>
      </c>
      <c r="I224" s="46">
        <f>VLOOKUP(E224,Master_Item!B:G,6,0)</f>
        <v>54</v>
      </c>
      <c r="J224" s="46" t="s">
        <v>148</v>
      </c>
      <c r="K224" s="46" t="s">
        <v>116</v>
      </c>
      <c r="L224" s="142">
        <f>_xlfn.IFNA(VLOOKUP($E224,'Loading Apr'!$B:$V,$C224,0),0)</f>
        <v>0</v>
      </c>
      <c r="M224" s="145">
        <f t="shared" si="19"/>
        <v>0</v>
      </c>
      <c r="N224" s="145">
        <f t="shared" si="20"/>
        <v>0</v>
      </c>
      <c r="O224" s="146">
        <f>_xlfn.IFNA(VLOOKUP($E224,'Loading May'!$B:$X,$B224,0),0)</f>
        <v>0</v>
      </c>
      <c r="P224" s="140">
        <f t="shared" si="21"/>
        <v>0</v>
      </c>
      <c r="Q224" s="140">
        <f t="shared" si="22"/>
        <v>0</v>
      </c>
      <c r="R224" s="80">
        <f>VLOOKUP($E224,'Loading Jun'!$B:$X,$A224,0)</f>
        <v>0</v>
      </c>
      <c r="S224" s="47">
        <f t="shared" si="23"/>
        <v>0</v>
      </c>
      <c r="T224" s="47">
        <f t="shared" si="24"/>
        <v>0</v>
      </c>
    </row>
    <row r="225" spans="1:20">
      <c r="A225" s="144">
        <v>17</v>
      </c>
      <c r="B225" s="144">
        <v>17</v>
      </c>
      <c r="C225" s="144">
        <v>15</v>
      </c>
      <c r="D225" s="263" t="str">
        <f>VLOOKUP(E225,Master_Item!B:M,12,0)&amp;K225</f>
        <v>โรงงานนวนครRegion 3</v>
      </c>
      <c r="E225" s="74">
        <v>310002329</v>
      </c>
      <c r="F225" s="46" t="s">
        <v>182</v>
      </c>
      <c r="G225" s="46">
        <f>VLOOKUP(E225,Master_Item!B:E,4,0)</f>
        <v>500</v>
      </c>
      <c r="H225" s="46">
        <f>VLOOKUP(E225,Master_Item!B:I,8,0)</f>
        <v>12</v>
      </c>
      <c r="I225" s="46">
        <f>VLOOKUP(E225,Master_Item!B:G,6,0)</f>
        <v>54</v>
      </c>
      <c r="J225" s="46" t="s">
        <v>149</v>
      </c>
      <c r="K225" s="46" t="s">
        <v>117</v>
      </c>
      <c r="L225" s="142">
        <f>_xlfn.IFNA(VLOOKUP($E225,'Loading Apr'!$B:$V,$C225,0),0)</f>
        <v>0</v>
      </c>
      <c r="M225" s="145">
        <f t="shared" si="19"/>
        <v>0</v>
      </c>
      <c r="N225" s="145">
        <f t="shared" si="20"/>
        <v>0</v>
      </c>
      <c r="O225" s="146">
        <f>_xlfn.IFNA(VLOOKUP($E225,'Loading May'!$B:$X,$B225,0),0)</f>
        <v>0</v>
      </c>
      <c r="P225" s="140">
        <f t="shared" si="21"/>
        <v>0</v>
      </c>
      <c r="Q225" s="140">
        <f t="shared" si="22"/>
        <v>0</v>
      </c>
      <c r="R225" s="80">
        <f>VLOOKUP($E225,'Loading Jun'!$B:$X,$A225,0)</f>
        <v>0</v>
      </c>
      <c r="S225" s="47">
        <f t="shared" si="23"/>
        <v>0</v>
      </c>
      <c r="T225" s="47">
        <f t="shared" si="24"/>
        <v>0</v>
      </c>
    </row>
    <row r="226" spans="1:20">
      <c r="A226" s="144">
        <v>18</v>
      </c>
      <c r="B226" s="144">
        <v>18</v>
      </c>
      <c r="C226" s="144">
        <v>16</v>
      </c>
      <c r="D226" s="263" t="str">
        <f>VLOOKUP(E226,Master_Item!B:M,12,0)&amp;K226</f>
        <v>โรงงานนวนครRegion 4</v>
      </c>
      <c r="E226" s="74">
        <v>310002329</v>
      </c>
      <c r="F226" s="46" t="s">
        <v>182</v>
      </c>
      <c r="G226" s="46">
        <f>VLOOKUP(E226,Master_Item!B:E,4,0)</f>
        <v>500</v>
      </c>
      <c r="H226" s="46">
        <f>VLOOKUP(E226,Master_Item!B:I,8,0)</f>
        <v>12</v>
      </c>
      <c r="I226" s="46">
        <f>VLOOKUP(E226,Master_Item!B:G,6,0)</f>
        <v>54</v>
      </c>
      <c r="J226" s="46" t="s">
        <v>149</v>
      </c>
      <c r="K226" s="46" t="s">
        <v>118</v>
      </c>
      <c r="L226" s="142">
        <f>_xlfn.IFNA(VLOOKUP($E226,'Loading Apr'!$B:$V,$C226,0),0)</f>
        <v>0</v>
      </c>
      <c r="M226" s="145">
        <f t="shared" si="19"/>
        <v>0</v>
      </c>
      <c r="N226" s="145">
        <f t="shared" si="20"/>
        <v>0</v>
      </c>
      <c r="O226" s="146">
        <f>_xlfn.IFNA(VLOOKUP($E226,'Loading May'!$B:$X,$B226,0),0)</f>
        <v>0</v>
      </c>
      <c r="P226" s="140">
        <f t="shared" si="21"/>
        <v>0</v>
      </c>
      <c r="Q226" s="140">
        <f t="shared" si="22"/>
        <v>0</v>
      </c>
      <c r="R226" s="80">
        <f>VLOOKUP($E226,'Loading Jun'!$B:$X,$A226,0)</f>
        <v>0</v>
      </c>
      <c r="S226" s="47">
        <f t="shared" si="23"/>
        <v>0</v>
      </c>
      <c r="T226" s="47">
        <f t="shared" si="24"/>
        <v>0</v>
      </c>
    </row>
    <row r="227" spans="1:20">
      <c r="A227" s="144">
        <v>19</v>
      </c>
      <c r="B227" s="144">
        <v>19</v>
      </c>
      <c r="C227" s="144">
        <v>17</v>
      </c>
      <c r="D227" s="263" t="str">
        <f>VLOOKUP(E227,Master_Item!B:M,12,0)&amp;K227</f>
        <v>โรงงานนวนครRegion 5</v>
      </c>
      <c r="E227" s="74">
        <v>310002329</v>
      </c>
      <c r="F227" s="46" t="s">
        <v>182</v>
      </c>
      <c r="G227" s="46">
        <f>VLOOKUP(E227,Master_Item!B:E,4,0)</f>
        <v>500</v>
      </c>
      <c r="H227" s="46">
        <f>VLOOKUP(E227,Master_Item!B:I,8,0)</f>
        <v>12</v>
      </c>
      <c r="I227" s="46">
        <f>VLOOKUP(E227,Master_Item!B:G,6,0)</f>
        <v>54</v>
      </c>
      <c r="J227" s="46" t="s">
        <v>150</v>
      </c>
      <c r="K227" s="46" t="s">
        <v>119</v>
      </c>
      <c r="L227" s="142">
        <f>_xlfn.IFNA(VLOOKUP($E227,'Loading Apr'!$B:$V,$C227,0),0)</f>
        <v>0</v>
      </c>
      <c r="M227" s="145">
        <f t="shared" si="19"/>
        <v>0</v>
      </c>
      <c r="N227" s="145">
        <f t="shared" si="20"/>
        <v>0</v>
      </c>
      <c r="O227" s="146">
        <f>_xlfn.IFNA(VLOOKUP($E227,'Loading May'!$B:$X,$B227,0),0)</f>
        <v>0</v>
      </c>
      <c r="P227" s="140">
        <f t="shared" si="21"/>
        <v>0</v>
      </c>
      <c r="Q227" s="140">
        <f t="shared" si="22"/>
        <v>0</v>
      </c>
      <c r="R227" s="80">
        <f>VLOOKUP($E227,'Loading Jun'!$B:$X,$A227,0)</f>
        <v>0</v>
      </c>
      <c r="S227" s="47">
        <f t="shared" si="23"/>
        <v>0</v>
      </c>
      <c r="T227" s="47">
        <f t="shared" si="24"/>
        <v>0</v>
      </c>
    </row>
    <row r="228" spans="1:20">
      <c r="A228" s="144">
        <v>20</v>
      </c>
      <c r="B228" s="144">
        <v>20</v>
      </c>
      <c r="C228" s="144">
        <v>18</v>
      </c>
      <c r="D228" s="263" t="str">
        <f>VLOOKUP(E228,Master_Item!B:M,12,0)&amp;K228</f>
        <v>โรงงานนวนครRegion 6/9</v>
      </c>
      <c r="E228" s="74">
        <v>310002329</v>
      </c>
      <c r="F228" s="46" t="s">
        <v>182</v>
      </c>
      <c r="G228" s="46">
        <f>VLOOKUP(E228,Master_Item!B:E,4,0)</f>
        <v>500</v>
      </c>
      <c r="H228" s="46">
        <f>VLOOKUP(E228,Master_Item!B:I,8,0)</f>
        <v>12</v>
      </c>
      <c r="I228" s="46">
        <f>VLOOKUP(E228,Master_Item!B:G,6,0)</f>
        <v>54</v>
      </c>
      <c r="J228" s="46" t="s">
        <v>150</v>
      </c>
      <c r="K228" s="46" t="s">
        <v>127</v>
      </c>
      <c r="L228" s="142">
        <f>_xlfn.IFNA(VLOOKUP($E228,'Loading Apr'!$B:$V,$C228,0),0)</f>
        <v>0</v>
      </c>
      <c r="M228" s="145">
        <f t="shared" si="19"/>
        <v>0</v>
      </c>
      <c r="N228" s="145">
        <f t="shared" si="20"/>
        <v>0</v>
      </c>
      <c r="O228" s="146">
        <f>_xlfn.IFNA(VLOOKUP($E228,'Loading May'!$B:$X,$B228,0),0)</f>
        <v>0</v>
      </c>
      <c r="P228" s="140">
        <f t="shared" si="21"/>
        <v>0</v>
      </c>
      <c r="Q228" s="140">
        <f t="shared" si="22"/>
        <v>0</v>
      </c>
      <c r="R228" s="80">
        <f>VLOOKUP($E228,'Loading Jun'!$B:$X,$A228,0)</f>
        <v>0</v>
      </c>
      <c r="S228" s="47">
        <f t="shared" si="23"/>
        <v>0</v>
      </c>
      <c r="T228" s="47">
        <f t="shared" si="24"/>
        <v>0</v>
      </c>
    </row>
    <row r="229" spans="1:20">
      <c r="A229" s="144">
        <v>21</v>
      </c>
      <c r="B229" s="144">
        <v>21</v>
      </c>
      <c r="C229" s="144">
        <v>19</v>
      </c>
      <c r="D229" s="263" t="str">
        <f>VLOOKUP(E229,Master_Item!B:M,12,0)&amp;K229</f>
        <v>โรงงานนวนครRegion 6/14</v>
      </c>
      <c r="E229" s="74">
        <v>310002329</v>
      </c>
      <c r="F229" s="46" t="s">
        <v>182</v>
      </c>
      <c r="G229" s="46">
        <f>VLOOKUP(E229,Master_Item!B:E,4,0)</f>
        <v>500</v>
      </c>
      <c r="H229" s="46">
        <f>VLOOKUP(E229,Master_Item!B:I,8,0)</f>
        <v>12</v>
      </c>
      <c r="I229" s="46">
        <f>VLOOKUP(E229,Master_Item!B:G,6,0)</f>
        <v>54</v>
      </c>
      <c r="J229" s="46" t="s">
        <v>148</v>
      </c>
      <c r="K229" s="46" t="s">
        <v>128</v>
      </c>
      <c r="L229" s="142">
        <f>_xlfn.IFNA(VLOOKUP($E229,'Loading Apr'!$B:$V,$C229,0),0)</f>
        <v>0</v>
      </c>
      <c r="M229" s="145">
        <f t="shared" si="19"/>
        <v>0</v>
      </c>
      <c r="N229" s="145">
        <f t="shared" si="20"/>
        <v>0</v>
      </c>
      <c r="O229" s="146">
        <f>_xlfn.IFNA(VLOOKUP($E229,'Loading May'!$B:$X,$B229,0),0)</f>
        <v>0</v>
      </c>
      <c r="P229" s="140">
        <f t="shared" si="21"/>
        <v>0</v>
      </c>
      <c r="Q229" s="140">
        <f t="shared" si="22"/>
        <v>0</v>
      </c>
      <c r="R229" s="80">
        <f>VLOOKUP($E229,'Loading Jun'!$B:$X,$A229,0)</f>
        <v>0</v>
      </c>
      <c r="S229" s="47">
        <f t="shared" si="23"/>
        <v>0</v>
      </c>
      <c r="T229" s="47">
        <f t="shared" si="24"/>
        <v>0</v>
      </c>
    </row>
    <row r="230" spans="1:20">
      <c r="A230" s="144">
        <v>22</v>
      </c>
      <c r="B230" s="144">
        <v>22</v>
      </c>
      <c r="C230" s="144">
        <v>20</v>
      </c>
      <c r="D230" s="263" t="str">
        <f>VLOOKUP(E230,Master_Item!B:M,12,0)&amp;K230</f>
        <v>โรงงานนวนครRegion 7</v>
      </c>
      <c r="E230" s="74">
        <v>310002329</v>
      </c>
      <c r="F230" s="46" t="s">
        <v>182</v>
      </c>
      <c r="G230" s="46">
        <f>VLOOKUP(E230,Master_Item!B:E,4,0)</f>
        <v>500</v>
      </c>
      <c r="H230" s="46">
        <f>VLOOKUP(E230,Master_Item!B:I,8,0)</f>
        <v>12</v>
      </c>
      <c r="I230" s="46">
        <f>VLOOKUP(E230,Master_Item!B:G,6,0)</f>
        <v>54</v>
      </c>
      <c r="J230" s="46" t="s">
        <v>148</v>
      </c>
      <c r="K230" s="46" t="s">
        <v>121</v>
      </c>
      <c r="L230" s="142">
        <f>_xlfn.IFNA(VLOOKUP($E230,'Loading Apr'!$B:$V,$C230,0),0)</f>
        <v>0</v>
      </c>
      <c r="M230" s="145">
        <f t="shared" si="19"/>
        <v>0</v>
      </c>
      <c r="N230" s="145">
        <f t="shared" si="20"/>
        <v>0</v>
      </c>
      <c r="O230" s="146">
        <f>_xlfn.IFNA(VLOOKUP($E230,'Loading May'!$B:$X,$B230,0),0)</f>
        <v>0</v>
      </c>
      <c r="P230" s="140">
        <f t="shared" si="21"/>
        <v>0</v>
      </c>
      <c r="Q230" s="140">
        <f t="shared" si="22"/>
        <v>0</v>
      </c>
      <c r="R230" s="80">
        <f>VLOOKUP($E230,'Loading Jun'!$B:$X,$A230,0)</f>
        <v>0</v>
      </c>
      <c r="S230" s="47">
        <f t="shared" si="23"/>
        <v>0</v>
      </c>
      <c r="T230" s="47">
        <f t="shared" si="24"/>
        <v>0</v>
      </c>
    </row>
    <row r="231" spans="1:20">
      <c r="A231" s="144">
        <v>23</v>
      </c>
      <c r="B231" s="144">
        <v>23</v>
      </c>
      <c r="C231" s="144">
        <v>21</v>
      </c>
      <c r="D231" s="263" t="str">
        <f>VLOOKUP(E231,Master_Item!B:M,12,0)&amp;K231</f>
        <v>โรงงานนวนครRegion 8</v>
      </c>
      <c r="E231" s="74">
        <v>310002329</v>
      </c>
      <c r="F231" s="46" t="s">
        <v>182</v>
      </c>
      <c r="G231" s="46">
        <f>VLOOKUP(E231,Master_Item!B:E,4,0)</f>
        <v>500</v>
      </c>
      <c r="H231" s="46">
        <f>VLOOKUP(E231,Master_Item!B:I,8,0)</f>
        <v>12</v>
      </c>
      <c r="I231" s="46">
        <f>VLOOKUP(E231,Master_Item!B:G,6,0)</f>
        <v>54</v>
      </c>
      <c r="J231" s="46" t="s">
        <v>151</v>
      </c>
      <c r="K231" s="46" t="s">
        <v>122</v>
      </c>
      <c r="L231" s="142">
        <f>_xlfn.IFNA(VLOOKUP($E231,'Loading Apr'!$B:$V,$C231,0),0)</f>
        <v>0</v>
      </c>
      <c r="M231" s="145">
        <f t="shared" si="19"/>
        <v>0</v>
      </c>
      <c r="N231" s="145">
        <f t="shared" si="20"/>
        <v>0</v>
      </c>
      <c r="O231" s="146">
        <f>_xlfn.IFNA(VLOOKUP($E231,'Loading May'!$B:$X,$B231,0),0)</f>
        <v>0</v>
      </c>
      <c r="P231" s="140">
        <f t="shared" si="21"/>
        <v>0</v>
      </c>
      <c r="Q231" s="140">
        <f t="shared" si="22"/>
        <v>0</v>
      </c>
      <c r="R231" s="80">
        <f>VLOOKUP($E231,'Loading Jun'!$B:$X,$A231,0)</f>
        <v>0</v>
      </c>
      <c r="S231" s="47">
        <f t="shared" si="23"/>
        <v>0</v>
      </c>
      <c r="T231" s="47">
        <f t="shared" si="24"/>
        <v>0</v>
      </c>
    </row>
    <row r="232" spans="1:20">
      <c r="A232" s="144">
        <v>9</v>
      </c>
      <c r="B232" s="144">
        <v>9</v>
      </c>
      <c r="C232" s="144">
        <v>11</v>
      </c>
      <c r="D232" s="263" t="str">
        <f>VLOOKUP(E232,Master_Item!B:M,12,0)&amp;K232</f>
        <v>โรงงานนวนครMT</v>
      </c>
      <c r="E232" s="74">
        <v>310002329</v>
      </c>
      <c r="F232" s="46" t="s">
        <v>182</v>
      </c>
      <c r="G232" s="46">
        <f>VLOOKUP(E232,Master_Item!B:E,4,0)</f>
        <v>500</v>
      </c>
      <c r="H232" s="46">
        <f>VLOOKUP(E232,Master_Item!B:I,8,0)</f>
        <v>12</v>
      </c>
      <c r="I232" s="46">
        <f>VLOOKUP(E232,Master_Item!B:G,6,0)</f>
        <v>54</v>
      </c>
      <c r="J232" s="46" t="s">
        <v>123</v>
      </c>
      <c r="K232" s="46" t="s">
        <v>123</v>
      </c>
      <c r="L232" s="142">
        <f>_xlfn.IFNA(VLOOKUP($E232,'Loading Apr'!$B:$V,$C232,0),0)</f>
        <v>0</v>
      </c>
      <c r="M232" s="145">
        <f t="shared" si="19"/>
        <v>0</v>
      </c>
      <c r="N232" s="145">
        <f t="shared" si="20"/>
        <v>0</v>
      </c>
      <c r="O232" s="146">
        <f>_xlfn.IFNA(VLOOKUP($E232,'Loading May'!$B:$X,$B232,0),0)</f>
        <v>0</v>
      </c>
      <c r="P232" s="140">
        <f t="shared" si="21"/>
        <v>0</v>
      </c>
      <c r="Q232" s="140">
        <f t="shared" si="22"/>
        <v>0</v>
      </c>
      <c r="R232" s="80">
        <f>VLOOKUP($E232,'Loading Jun'!$B:$X,$A232,0)</f>
        <v>0</v>
      </c>
      <c r="S232" s="47">
        <f t="shared" si="23"/>
        <v>0</v>
      </c>
      <c r="T232" s="47">
        <f t="shared" si="24"/>
        <v>0</v>
      </c>
    </row>
    <row r="233" spans="1:20">
      <c r="A233" s="144">
        <v>15</v>
      </c>
      <c r="B233" s="144">
        <v>15</v>
      </c>
      <c r="C233" s="144">
        <v>13</v>
      </c>
      <c r="D233" s="263" t="str">
        <f>VLOOKUP(E233,Master_Item!B:M,12,0)&amp;K233</f>
        <v>โรงงานวังม่วงRegion 1</v>
      </c>
      <c r="E233" s="74">
        <v>310002531</v>
      </c>
      <c r="F233" s="46" t="s">
        <v>183</v>
      </c>
      <c r="G233" s="46">
        <f>VLOOKUP(E233,Master_Item!B:E,4,0)</f>
        <v>350</v>
      </c>
      <c r="H233" s="46">
        <f>VLOOKUP(E233,Master_Item!B:I,8,0)</f>
        <v>8.4</v>
      </c>
      <c r="I233" s="46">
        <f>VLOOKUP(E233,Master_Item!B:G,6,0)</f>
        <v>72</v>
      </c>
      <c r="J233" s="46" t="s">
        <v>148</v>
      </c>
      <c r="K233" s="46" t="s">
        <v>115</v>
      </c>
      <c r="L233" s="142">
        <f>_xlfn.IFNA(VLOOKUP($E233,'Loading Apr'!$B:$V,$C233,0),0)</f>
        <v>0</v>
      </c>
      <c r="M233" s="145">
        <f t="shared" ref="M233:M283" si="25">L233*H233</f>
        <v>0</v>
      </c>
      <c r="N233" s="145">
        <f t="shared" ref="N233:N283" si="26">L233/I233</f>
        <v>0</v>
      </c>
      <c r="O233" s="146">
        <f>_xlfn.IFNA(VLOOKUP($E233,'Loading May'!$B:$X,$B233,0),0)</f>
        <v>0</v>
      </c>
      <c r="P233" s="140">
        <f t="shared" ref="P233:P283" si="27">O233*H233</f>
        <v>0</v>
      </c>
      <c r="Q233" s="140">
        <f t="shared" ref="Q233:Q283" si="28">O233/I233</f>
        <v>0</v>
      </c>
      <c r="R233" s="80">
        <f>VLOOKUP($E233,'Loading Jun'!$B:$X,$A233,0)</f>
        <v>0</v>
      </c>
      <c r="S233" s="47">
        <f t="shared" ref="S233:S283" si="29">R233*H233</f>
        <v>0</v>
      </c>
      <c r="T233" s="47">
        <f t="shared" ref="T233:T283" si="30">R233/I233</f>
        <v>0</v>
      </c>
    </row>
    <row r="234" spans="1:20">
      <c r="A234" s="144">
        <v>16</v>
      </c>
      <c r="B234" s="144">
        <v>16</v>
      </c>
      <c r="C234" s="144">
        <v>14</v>
      </c>
      <c r="D234" s="263" t="str">
        <f>VLOOKUP(E234,Master_Item!B:M,12,0)&amp;K234</f>
        <v>โรงงานวังม่วงRegion 2</v>
      </c>
      <c r="E234" s="74">
        <v>310002531</v>
      </c>
      <c r="F234" s="46" t="s">
        <v>183</v>
      </c>
      <c r="G234" s="46">
        <f>VLOOKUP(E234,Master_Item!B:E,4,0)</f>
        <v>350</v>
      </c>
      <c r="H234" s="46">
        <f>VLOOKUP(E234,Master_Item!B:I,8,0)</f>
        <v>8.4</v>
      </c>
      <c r="I234" s="46">
        <f>VLOOKUP(E234,Master_Item!B:G,6,0)</f>
        <v>72</v>
      </c>
      <c r="J234" s="46" t="s">
        <v>148</v>
      </c>
      <c r="K234" s="46" t="s">
        <v>116</v>
      </c>
      <c r="L234" s="142">
        <f>_xlfn.IFNA(VLOOKUP($E234,'Loading Apr'!$B:$V,$C234,0),0)</f>
        <v>0</v>
      </c>
      <c r="M234" s="145">
        <f t="shared" si="25"/>
        <v>0</v>
      </c>
      <c r="N234" s="145">
        <f t="shared" si="26"/>
        <v>0</v>
      </c>
      <c r="O234" s="146">
        <f>_xlfn.IFNA(VLOOKUP($E234,'Loading May'!$B:$X,$B234,0),0)</f>
        <v>0</v>
      </c>
      <c r="P234" s="140">
        <f t="shared" si="27"/>
        <v>0</v>
      </c>
      <c r="Q234" s="140">
        <f t="shared" si="28"/>
        <v>0</v>
      </c>
      <c r="R234" s="80">
        <f>VLOOKUP($E234,'Loading Jun'!$B:$X,$A234,0)</f>
        <v>0</v>
      </c>
      <c r="S234" s="47">
        <f t="shared" si="29"/>
        <v>0</v>
      </c>
      <c r="T234" s="47">
        <f t="shared" si="30"/>
        <v>0</v>
      </c>
    </row>
    <row r="235" spans="1:20">
      <c r="A235" s="144">
        <v>17</v>
      </c>
      <c r="B235" s="144">
        <v>17</v>
      </c>
      <c r="C235" s="144">
        <v>15</v>
      </c>
      <c r="D235" s="263" t="str">
        <f>VLOOKUP(E235,Master_Item!B:M,12,0)&amp;K235</f>
        <v>โรงงานวังม่วงRegion 3</v>
      </c>
      <c r="E235" s="74">
        <v>310002531</v>
      </c>
      <c r="F235" s="46" t="s">
        <v>183</v>
      </c>
      <c r="G235" s="46">
        <f>VLOOKUP(E235,Master_Item!B:E,4,0)</f>
        <v>350</v>
      </c>
      <c r="H235" s="46">
        <f>VLOOKUP(E235,Master_Item!B:I,8,0)</f>
        <v>8.4</v>
      </c>
      <c r="I235" s="46">
        <f>VLOOKUP(E235,Master_Item!B:G,6,0)</f>
        <v>72</v>
      </c>
      <c r="J235" s="46" t="s">
        <v>149</v>
      </c>
      <c r="K235" s="46" t="s">
        <v>117</v>
      </c>
      <c r="L235" s="142">
        <f>_xlfn.IFNA(VLOOKUP($E235,'Loading Apr'!$B:$V,$C235,0),0)</f>
        <v>0</v>
      </c>
      <c r="M235" s="145">
        <f t="shared" si="25"/>
        <v>0</v>
      </c>
      <c r="N235" s="145">
        <f t="shared" si="26"/>
        <v>0</v>
      </c>
      <c r="O235" s="146">
        <f>_xlfn.IFNA(VLOOKUP($E235,'Loading May'!$B:$X,$B235,0),0)</f>
        <v>0</v>
      </c>
      <c r="P235" s="140">
        <f t="shared" si="27"/>
        <v>0</v>
      </c>
      <c r="Q235" s="140">
        <f t="shared" si="28"/>
        <v>0</v>
      </c>
      <c r="R235" s="80">
        <f>VLOOKUP($E235,'Loading Jun'!$B:$X,$A235,0)</f>
        <v>0</v>
      </c>
      <c r="S235" s="47">
        <f t="shared" si="29"/>
        <v>0</v>
      </c>
      <c r="T235" s="47">
        <f t="shared" si="30"/>
        <v>0</v>
      </c>
    </row>
    <row r="236" spans="1:20">
      <c r="A236" s="144">
        <v>18</v>
      </c>
      <c r="B236" s="144">
        <v>18</v>
      </c>
      <c r="C236" s="144">
        <v>16</v>
      </c>
      <c r="D236" s="263" t="str">
        <f>VLOOKUP(E236,Master_Item!B:M,12,0)&amp;K236</f>
        <v>โรงงานวังม่วงRegion 4</v>
      </c>
      <c r="E236" s="74">
        <v>310002531</v>
      </c>
      <c r="F236" s="46" t="s">
        <v>183</v>
      </c>
      <c r="G236" s="46">
        <f>VLOOKUP(E236,Master_Item!B:E,4,0)</f>
        <v>350</v>
      </c>
      <c r="H236" s="46">
        <f>VLOOKUP(E236,Master_Item!B:I,8,0)</f>
        <v>8.4</v>
      </c>
      <c r="I236" s="46">
        <f>VLOOKUP(E236,Master_Item!B:G,6,0)</f>
        <v>72</v>
      </c>
      <c r="J236" s="46" t="s">
        <v>149</v>
      </c>
      <c r="K236" s="46" t="s">
        <v>118</v>
      </c>
      <c r="L236" s="142">
        <f>_xlfn.IFNA(VLOOKUP($E236,'Loading Apr'!$B:$V,$C236,0),0)</f>
        <v>0</v>
      </c>
      <c r="M236" s="145">
        <f t="shared" si="25"/>
        <v>0</v>
      </c>
      <c r="N236" s="145">
        <f t="shared" si="26"/>
        <v>0</v>
      </c>
      <c r="O236" s="146">
        <f>_xlfn.IFNA(VLOOKUP($E236,'Loading May'!$B:$X,$B236,0),0)</f>
        <v>0</v>
      </c>
      <c r="P236" s="140">
        <f t="shared" si="27"/>
        <v>0</v>
      </c>
      <c r="Q236" s="140">
        <f t="shared" si="28"/>
        <v>0</v>
      </c>
      <c r="R236" s="80">
        <f>VLOOKUP($E236,'Loading Jun'!$B:$X,$A236,0)</f>
        <v>0</v>
      </c>
      <c r="S236" s="47">
        <f t="shared" si="29"/>
        <v>0</v>
      </c>
      <c r="T236" s="47">
        <f t="shared" si="30"/>
        <v>0</v>
      </c>
    </row>
    <row r="237" spans="1:20">
      <c r="A237" s="144">
        <v>19</v>
      </c>
      <c r="B237" s="144">
        <v>19</v>
      </c>
      <c r="C237" s="144">
        <v>17</v>
      </c>
      <c r="D237" s="263" t="str">
        <f>VLOOKUP(E237,Master_Item!B:M,12,0)&amp;K237</f>
        <v>โรงงานวังม่วงRegion 5</v>
      </c>
      <c r="E237" s="74">
        <v>310002531</v>
      </c>
      <c r="F237" s="46" t="s">
        <v>183</v>
      </c>
      <c r="G237" s="46">
        <f>VLOOKUP(E237,Master_Item!B:E,4,0)</f>
        <v>350</v>
      </c>
      <c r="H237" s="46">
        <f>VLOOKUP(E237,Master_Item!B:I,8,0)</f>
        <v>8.4</v>
      </c>
      <c r="I237" s="46">
        <f>VLOOKUP(E237,Master_Item!B:G,6,0)</f>
        <v>72</v>
      </c>
      <c r="J237" s="46" t="s">
        <v>150</v>
      </c>
      <c r="K237" s="46" t="s">
        <v>119</v>
      </c>
      <c r="L237" s="142">
        <f>_xlfn.IFNA(VLOOKUP($E237,'Loading Apr'!$B:$V,$C237,0),0)</f>
        <v>0</v>
      </c>
      <c r="M237" s="145">
        <f t="shared" si="25"/>
        <v>0</v>
      </c>
      <c r="N237" s="145">
        <f t="shared" si="26"/>
        <v>0</v>
      </c>
      <c r="O237" s="146">
        <f>_xlfn.IFNA(VLOOKUP($E237,'Loading May'!$B:$X,$B237,0),0)</f>
        <v>0</v>
      </c>
      <c r="P237" s="140">
        <f t="shared" si="27"/>
        <v>0</v>
      </c>
      <c r="Q237" s="140">
        <f t="shared" si="28"/>
        <v>0</v>
      </c>
      <c r="R237" s="80">
        <f>VLOOKUP($E237,'Loading Jun'!$B:$X,$A237,0)</f>
        <v>0</v>
      </c>
      <c r="S237" s="47">
        <f t="shared" si="29"/>
        <v>0</v>
      </c>
      <c r="T237" s="47">
        <f t="shared" si="30"/>
        <v>0</v>
      </c>
    </row>
    <row r="238" spans="1:20">
      <c r="A238" s="144">
        <v>20</v>
      </c>
      <c r="B238" s="144">
        <v>20</v>
      </c>
      <c r="C238" s="144">
        <v>18</v>
      </c>
      <c r="D238" s="263" t="str">
        <f>VLOOKUP(E238,Master_Item!B:M,12,0)&amp;K238</f>
        <v>โรงงานวังม่วงRegion 6/9</v>
      </c>
      <c r="E238" s="74">
        <v>310002531</v>
      </c>
      <c r="F238" s="46" t="s">
        <v>183</v>
      </c>
      <c r="G238" s="46">
        <f>VLOOKUP(E238,Master_Item!B:E,4,0)</f>
        <v>350</v>
      </c>
      <c r="H238" s="46">
        <f>VLOOKUP(E238,Master_Item!B:I,8,0)</f>
        <v>8.4</v>
      </c>
      <c r="I238" s="46">
        <f>VLOOKUP(E238,Master_Item!B:G,6,0)</f>
        <v>72</v>
      </c>
      <c r="J238" s="46" t="s">
        <v>150</v>
      </c>
      <c r="K238" s="46" t="s">
        <v>127</v>
      </c>
      <c r="L238" s="142">
        <f>_xlfn.IFNA(VLOOKUP($E238,'Loading Apr'!$B:$V,$C238,0),0)</f>
        <v>0</v>
      </c>
      <c r="M238" s="145">
        <f t="shared" si="25"/>
        <v>0</v>
      </c>
      <c r="N238" s="145">
        <f t="shared" si="26"/>
        <v>0</v>
      </c>
      <c r="O238" s="146">
        <f>_xlfn.IFNA(VLOOKUP($E238,'Loading May'!$B:$X,$B238,0),0)</f>
        <v>0</v>
      </c>
      <c r="P238" s="140">
        <f t="shared" si="27"/>
        <v>0</v>
      </c>
      <c r="Q238" s="140">
        <f t="shared" si="28"/>
        <v>0</v>
      </c>
      <c r="R238" s="80">
        <f>VLOOKUP($E238,'Loading Jun'!$B:$X,$A238,0)</f>
        <v>0</v>
      </c>
      <c r="S238" s="47">
        <f t="shared" si="29"/>
        <v>0</v>
      </c>
      <c r="T238" s="47">
        <f t="shared" si="30"/>
        <v>0</v>
      </c>
    </row>
    <row r="239" spans="1:20">
      <c r="A239" s="144">
        <v>21</v>
      </c>
      <c r="B239" s="144">
        <v>21</v>
      </c>
      <c r="C239" s="144">
        <v>19</v>
      </c>
      <c r="D239" s="263" t="str">
        <f>VLOOKUP(E239,Master_Item!B:M,12,0)&amp;K239</f>
        <v>โรงงานวังม่วงRegion 6/14</v>
      </c>
      <c r="E239" s="74">
        <v>310002531</v>
      </c>
      <c r="F239" s="46" t="s">
        <v>183</v>
      </c>
      <c r="G239" s="46">
        <f>VLOOKUP(E239,Master_Item!B:E,4,0)</f>
        <v>350</v>
      </c>
      <c r="H239" s="46">
        <f>VLOOKUP(E239,Master_Item!B:I,8,0)</f>
        <v>8.4</v>
      </c>
      <c r="I239" s="46">
        <f>VLOOKUP(E239,Master_Item!B:G,6,0)</f>
        <v>72</v>
      </c>
      <c r="J239" s="46" t="s">
        <v>148</v>
      </c>
      <c r="K239" s="46" t="s">
        <v>128</v>
      </c>
      <c r="L239" s="142">
        <f>_xlfn.IFNA(VLOOKUP($E239,'Loading Apr'!$B:$V,$C239,0),0)</f>
        <v>0</v>
      </c>
      <c r="M239" s="145">
        <f t="shared" si="25"/>
        <v>0</v>
      </c>
      <c r="N239" s="145">
        <f t="shared" si="26"/>
        <v>0</v>
      </c>
      <c r="O239" s="146">
        <f>_xlfn.IFNA(VLOOKUP($E239,'Loading May'!$B:$X,$B239,0),0)</f>
        <v>0</v>
      </c>
      <c r="P239" s="140">
        <f t="shared" si="27"/>
        <v>0</v>
      </c>
      <c r="Q239" s="140">
        <f t="shared" si="28"/>
        <v>0</v>
      </c>
      <c r="R239" s="80">
        <f>VLOOKUP($E239,'Loading Jun'!$B:$X,$A239,0)</f>
        <v>0</v>
      </c>
      <c r="S239" s="47">
        <f t="shared" si="29"/>
        <v>0</v>
      </c>
      <c r="T239" s="47">
        <f t="shared" si="30"/>
        <v>0</v>
      </c>
    </row>
    <row r="240" spans="1:20">
      <c r="A240" s="144">
        <v>22</v>
      </c>
      <c r="B240" s="144">
        <v>22</v>
      </c>
      <c r="C240" s="144">
        <v>20</v>
      </c>
      <c r="D240" s="263" t="str">
        <f>VLOOKUP(E240,Master_Item!B:M,12,0)&amp;K240</f>
        <v>โรงงานวังม่วงRegion 7</v>
      </c>
      <c r="E240" s="74">
        <v>310002531</v>
      </c>
      <c r="F240" s="46" t="s">
        <v>183</v>
      </c>
      <c r="G240" s="46">
        <f>VLOOKUP(E240,Master_Item!B:E,4,0)</f>
        <v>350</v>
      </c>
      <c r="H240" s="46">
        <f>VLOOKUP(E240,Master_Item!B:I,8,0)</f>
        <v>8.4</v>
      </c>
      <c r="I240" s="46">
        <f>VLOOKUP(E240,Master_Item!B:G,6,0)</f>
        <v>72</v>
      </c>
      <c r="J240" s="46" t="s">
        <v>148</v>
      </c>
      <c r="K240" s="46" t="s">
        <v>121</v>
      </c>
      <c r="L240" s="142">
        <f>_xlfn.IFNA(VLOOKUP($E240,'Loading Apr'!$B:$V,$C240,0),0)</f>
        <v>0</v>
      </c>
      <c r="M240" s="145">
        <f t="shared" si="25"/>
        <v>0</v>
      </c>
      <c r="N240" s="145">
        <f t="shared" si="26"/>
        <v>0</v>
      </c>
      <c r="O240" s="146">
        <f>_xlfn.IFNA(VLOOKUP($E240,'Loading May'!$B:$X,$B240,0),0)</f>
        <v>0</v>
      </c>
      <c r="P240" s="140">
        <f t="shared" si="27"/>
        <v>0</v>
      </c>
      <c r="Q240" s="140">
        <f t="shared" si="28"/>
        <v>0</v>
      </c>
      <c r="R240" s="80">
        <f>VLOOKUP($E240,'Loading Jun'!$B:$X,$A240,0)</f>
        <v>0</v>
      </c>
      <c r="S240" s="47">
        <f t="shared" si="29"/>
        <v>0</v>
      </c>
      <c r="T240" s="47">
        <f t="shared" si="30"/>
        <v>0</v>
      </c>
    </row>
    <row r="241" spans="1:20">
      <c r="A241" s="144">
        <v>23</v>
      </c>
      <c r="B241" s="144">
        <v>23</v>
      </c>
      <c r="C241" s="144">
        <v>21</v>
      </c>
      <c r="D241" s="263" t="str">
        <f>VLOOKUP(E241,Master_Item!B:M,12,0)&amp;K241</f>
        <v>โรงงานวังม่วงRegion 8</v>
      </c>
      <c r="E241" s="74">
        <v>310002531</v>
      </c>
      <c r="F241" s="46" t="s">
        <v>183</v>
      </c>
      <c r="G241" s="46">
        <f>VLOOKUP(E241,Master_Item!B:E,4,0)</f>
        <v>350</v>
      </c>
      <c r="H241" s="46">
        <f>VLOOKUP(E241,Master_Item!B:I,8,0)</f>
        <v>8.4</v>
      </c>
      <c r="I241" s="46">
        <f>VLOOKUP(E241,Master_Item!B:G,6,0)</f>
        <v>72</v>
      </c>
      <c r="J241" s="46" t="s">
        <v>151</v>
      </c>
      <c r="K241" s="46" t="s">
        <v>122</v>
      </c>
      <c r="L241" s="142">
        <f>_xlfn.IFNA(VLOOKUP($E241,'Loading Apr'!$B:$V,$C241,0),0)</f>
        <v>0</v>
      </c>
      <c r="M241" s="145">
        <f t="shared" si="25"/>
        <v>0</v>
      </c>
      <c r="N241" s="145">
        <f t="shared" si="26"/>
        <v>0</v>
      </c>
      <c r="O241" s="146">
        <f>_xlfn.IFNA(VLOOKUP($E241,'Loading May'!$B:$X,$B241,0),0)</f>
        <v>0</v>
      </c>
      <c r="P241" s="140">
        <f t="shared" si="27"/>
        <v>0</v>
      </c>
      <c r="Q241" s="140">
        <f t="shared" si="28"/>
        <v>0</v>
      </c>
      <c r="R241" s="80">
        <f>VLOOKUP($E241,'Loading Jun'!$B:$X,$A241,0)</f>
        <v>0</v>
      </c>
      <c r="S241" s="47">
        <f t="shared" si="29"/>
        <v>0</v>
      </c>
      <c r="T241" s="47">
        <f t="shared" si="30"/>
        <v>0</v>
      </c>
    </row>
    <row r="242" spans="1:20">
      <c r="A242" s="144">
        <v>9</v>
      </c>
      <c r="B242" s="144">
        <v>9</v>
      </c>
      <c r="C242" s="144">
        <v>11</v>
      </c>
      <c r="D242" s="263" t="str">
        <f>VLOOKUP(E242,Master_Item!B:M,12,0)&amp;K242</f>
        <v>โรงงานวังม่วงMT</v>
      </c>
      <c r="E242" s="74">
        <v>310002531</v>
      </c>
      <c r="F242" s="46" t="s">
        <v>183</v>
      </c>
      <c r="G242" s="46">
        <f>VLOOKUP(E242,Master_Item!B:E,4,0)</f>
        <v>350</v>
      </c>
      <c r="H242" s="46">
        <f>VLOOKUP(E242,Master_Item!B:I,8,0)</f>
        <v>8.4</v>
      </c>
      <c r="I242" s="46">
        <f>VLOOKUP(E242,Master_Item!B:G,6,0)</f>
        <v>72</v>
      </c>
      <c r="J242" s="46" t="s">
        <v>123</v>
      </c>
      <c r="K242" s="46" t="s">
        <v>123</v>
      </c>
      <c r="L242" s="142">
        <f>_xlfn.IFNA(VLOOKUP($E242,'Loading Apr'!$B:$V,$C242,0),0)</f>
        <v>0</v>
      </c>
      <c r="M242" s="145">
        <f t="shared" si="25"/>
        <v>0</v>
      </c>
      <c r="N242" s="145">
        <f t="shared" si="26"/>
        <v>0</v>
      </c>
      <c r="O242" s="146">
        <f>_xlfn.IFNA(VLOOKUP($E242,'Loading May'!$B:$X,$B242,0),0)</f>
        <v>0</v>
      </c>
      <c r="P242" s="140">
        <f t="shared" si="27"/>
        <v>0</v>
      </c>
      <c r="Q242" s="140">
        <f t="shared" si="28"/>
        <v>0</v>
      </c>
      <c r="R242" s="80">
        <f>VLOOKUP($E242,'Loading Jun'!$B:$X,$A242,0)</f>
        <v>0</v>
      </c>
      <c r="S242" s="47">
        <f t="shared" si="29"/>
        <v>0</v>
      </c>
      <c r="T242" s="47">
        <f t="shared" si="30"/>
        <v>0</v>
      </c>
    </row>
    <row r="243" spans="1:20">
      <c r="A243" s="144">
        <v>15</v>
      </c>
      <c r="B243" s="144">
        <v>15</v>
      </c>
      <c r="C243" s="144">
        <v>13</v>
      </c>
      <c r="D243" s="263" t="str">
        <f>VLOOKUP(E243,Master_Item!B:M,12,0)&amp;K243</f>
        <v>โรงงานวังม่วงRegion 1</v>
      </c>
      <c r="E243" s="74">
        <v>310002532</v>
      </c>
      <c r="F243" s="46" t="s">
        <v>184</v>
      </c>
      <c r="G243" s="46">
        <f>VLOOKUP(E243,Master_Item!B:E,4,0)</f>
        <v>350</v>
      </c>
      <c r="H243" s="46">
        <f>VLOOKUP(E243,Master_Item!B:I,8,0)</f>
        <v>8.4</v>
      </c>
      <c r="I243" s="46">
        <f>VLOOKUP(E243,Master_Item!B:G,6,0)</f>
        <v>72</v>
      </c>
      <c r="J243" s="46" t="s">
        <v>148</v>
      </c>
      <c r="K243" s="46" t="s">
        <v>115</v>
      </c>
      <c r="L243" s="142">
        <f>_xlfn.IFNA(VLOOKUP($E243,'Loading Apr'!$B:$V,$C243,0),0)</f>
        <v>0</v>
      </c>
      <c r="M243" s="145">
        <f t="shared" si="25"/>
        <v>0</v>
      </c>
      <c r="N243" s="145">
        <f t="shared" si="26"/>
        <v>0</v>
      </c>
      <c r="O243" s="146">
        <f>_xlfn.IFNA(VLOOKUP($E243,'Loading May'!$B:$X,$B243,0),0)</f>
        <v>0</v>
      </c>
      <c r="P243" s="140">
        <f t="shared" si="27"/>
        <v>0</v>
      </c>
      <c r="Q243" s="140">
        <f t="shared" si="28"/>
        <v>0</v>
      </c>
      <c r="R243" s="80">
        <f>VLOOKUP($E243,'Loading Jun'!$B:$X,$A243,0)</f>
        <v>0</v>
      </c>
      <c r="S243" s="47">
        <f t="shared" si="29"/>
        <v>0</v>
      </c>
      <c r="T243" s="47">
        <f t="shared" si="30"/>
        <v>0</v>
      </c>
    </row>
    <row r="244" spans="1:20">
      <c r="A244" s="144">
        <v>16</v>
      </c>
      <c r="B244" s="144">
        <v>16</v>
      </c>
      <c r="C244" s="144">
        <v>14</v>
      </c>
      <c r="D244" s="263" t="str">
        <f>VLOOKUP(E244,Master_Item!B:M,12,0)&amp;K244</f>
        <v>โรงงานวังม่วงRegion 2</v>
      </c>
      <c r="E244" s="74">
        <v>310002532</v>
      </c>
      <c r="F244" s="46" t="s">
        <v>184</v>
      </c>
      <c r="G244" s="46">
        <f>VLOOKUP(E244,Master_Item!B:E,4,0)</f>
        <v>350</v>
      </c>
      <c r="H244" s="46">
        <f>VLOOKUP(E244,Master_Item!B:I,8,0)</f>
        <v>8.4</v>
      </c>
      <c r="I244" s="46">
        <f>VLOOKUP(E244,Master_Item!B:G,6,0)</f>
        <v>72</v>
      </c>
      <c r="J244" s="46" t="s">
        <v>148</v>
      </c>
      <c r="K244" s="46" t="s">
        <v>116</v>
      </c>
      <c r="L244" s="142">
        <f>_xlfn.IFNA(VLOOKUP($E244,'Loading Apr'!$B:$V,$C244,0),0)</f>
        <v>0</v>
      </c>
      <c r="M244" s="145">
        <f t="shared" si="25"/>
        <v>0</v>
      </c>
      <c r="N244" s="145">
        <f t="shared" si="26"/>
        <v>0</v>
      </c>
      <c r="O244" s="146">
        <f>_xlfn.IFNA(VLOOKUP($E244,'Loading May'!$B:$X,$B244,0),0)</f>
        <v>0</v>
      </c>
      <c r="P244" s="140">
        <f t="shared" si="27"/>
        <v>0</v>
      </c>
      <c r="Q244" s="140">
        <f t="shared" si="28"/>
        <v>0</v>
      </c>
      <c r="R244" s="80">
        <f>VLOOKUP($E244,'Loading Jun'!$B:$X,$A244,0)</f>
        <v>0</v>
      </c>
      <c r="S244" s="47">
        <f t="shared" si="29"/>
        <v>0</v>
      </c>
      <c r="T244" s="47">
        <f t="shared" si="30"/>
        <v>0</v>
      </c>
    </row>
    <row r="245" spans="1:20">
      <c r="A245" s="144">
        <v>17</v>
      </c>
      <c r="B245" s="144">
        <v>17</v>
      </c>
      <c r="C245" s="144">
        <v>15</v>
      </c>
      <c r="D245" s="263" t="str">
        <f>VLOOKUP(E245,Master_Item!B:M,12,0)&amp;K245</f>
        <v>โรงงานวังม่วงRegion 3</v>
      </c>
      <c r="E245" s="74">
        <v>310002532</v>
      </c>
      <c r="F245" s="46" t="s">
        <v>184</v>
      </c>
      <c r="G245" s="46">
        <f>VLOOKUP(E245,Master_Item!B:E,4,0)</f>
        <v>350</v>
      </c>
      <c r="H245" s="46">
        <f>VLOOKUP(E245,Master_Item!B:I,8,0)</f>
        <v>8.4</v>
      </c>
      <c r="I245" s="46">
        <f>VLOOKUP(E245,Master_Item!B:G,6,0)</f>
        <v>72</v>
      </c>
      <c r="J245" s="46" t="s">
        <v>149</v>
      </c>
      <c r="K245" s="46" t="s">
        <v>117</v>
      </c>
      <c r="L245" s="142">
        <f>_xlfn.IFNA(VLOOKUP($E245,'Loading Apr'!$B:$V,$C245,0),0)</f>
        <v>0</v>
      </c>
      <c r="M245" s="145">
        <f t="shared" si="25"/>
        <v>0</v>
      </c>
      <c r="N245" s="145">
        <f t="shared" si="26"/>
        <v>0</v>
      </c>
      <c r="O245" s="146">
        <f>_xlfn.IFNA(VLOOKUP($E245,'Loading May'!$B:$X,$B245,0),0)</f>
        <v>0</v>
      </c>
      <c r="P245" s="140">
        <f t="shared" si="27"/>
        <v>0</v>
      </c>
      <c r="Q245" s="140">
        <f t="shared" si="28"/>
        <v>0</v>
      </c>
      <c r="R245" s="80">
        <f>VLOOKUP($E245,'Loading Jun'!$B:$X,$A245,0)</f>
        <v>0</v>
      </c>
      <c r="S245" s="47">
        <f t="shared" si="29"/>
        <v>0</v>
      </c>
      <c r="T245" s="47">
        <f t="shared" si="30"/>
        <v>0</v>
      </c>
    </row>
    <row r="246" spans="1:20">
      <c r="A246" s="144">
        <v>18</v>
      </c>
      <c r="B246" s="144">
        <v>18</v>
      </c>
      <c r="C246" s="144">
        <v>16</v>
      </c>
      <c r="D246" s="263" t="str">
        <f>VLOOKUP(E246,Master_Item!B:M,12,0)&amp;K246</f>
        <v>โรงงานวังม่วงRegion 4</v>
      </c>
      <c r="E246" s="74">
        <v>310002532</v>
      </c>
      <c r="F246" s="46" t="s">
        <v>184</v>
      </c>
      <c r="G246" s="46">
        <f>VLOOKUP(E246,Master_Item!B:E,4,0)</f>
        <v>350</v>
      </c>
      <c r="H246" s="46">
        <f>VLOOKUP(E246,Master_Item!B:I,8,0)</f>
        <v>8.4</v>
      </c>
      <c r="I246" s="46">
        <f>VLOOKUP(E246,Master_Item!B:G,6,0)</f>
        <v>72</v>
      </c>
      <c r="J246" s="46" t="s">
        <v>149</v>
      </c>
      <c r="K246" s="46" t="s">
        <v>118</v>
      </c>
      <c r="L246" s="142">
        <f>_xlfn.IFNA(VLOOKUP($E246,'Loading Apr'!$B:$V,$C246,0),0)</f>
        <v>0</v>
      </c>
      <c r="M246" s="145">
        <f t="shared" si="25"/>
        <v>0</v>
      </c>
      <c r="N246" s="145">
        <f t="shared" si="26"/>
        <v>0</v>
      </c>
      <c r="O246" s="146">
        <f>_xlfn.IFNA(VLOOKUP($E246,'Loading May'!$B:$X,$B246,0),0)</f>
        <v>0</v>
      </c>
      <c r="P246" s="140">
        <f t="shared" si="27"/>
        <v>0</v>
      </c>
      <c r="Q246" s="140">
        <f t="shared" si="28"/>
        <v>0</v>
      </c>
      <c r="R246" s="80">
        <f>VLOOKUP($E246,'Loading Jun'!$B:$X,$A246,0)</f>
        <v>0</v>
      </c>
      <c r="S246" s="47">
        <f t="shared" si="29"/>
        <v>0</v>
      </c>
      <c r="T246" s="47">
        <f t="shared" si="30"/>
        <v>0</v>
      </c>
    </row>
    <row r="247" spans="1:20">
      <c r="A247" s="144">
        <v>19</v>
      </c>
      <c r="B247" s="144">
        <v>19</v>
      </c>
      <c r="C247" s="144">
        <v>17</v>
      </c>
      <c r="D247" s="263" t="str">
        <f>VLOOKUP(E247,Master_Item!B:M,12,0)&amp;K247</f>
        <v>โรงงานวังม่วงRegion 5</v>
      </c>
      <c r="E247" s="74">
        <v>310002532</v>
      </c>
      <c r="F247" s="46" t="s">
        <v>184</v>
      </c>
      <c r="G247" s="46">
        <f>VLOOKUP(E247,Master_Item!B:E,4,0)</f>
        <v>350</v>
      </c>
      <c r="H247" s="46">
        <f>VLOOKUP(E247,Master_Item!B:I,8,0)</f>
        <v>8.4</v>
      </c>
      <c r="I247" s="46">
        <f>VLOOKUP(E247,Master_Item!B:G,6,0)</f>
        <v>72</v>
      </c>
      <c r="J247" s="46" t="s">
        <v>150</v>
      </c>
      <c r="K247" s="46" t="s">
        <v>119</v>
      </c>
      <c r="L247" s="142">
        <f>_xlfn.IFNA(VLOOKUP($E247,'Loading Apr'!$B:$V,$C247,0),0)</f>
        <v>0</v>
      </c>
      <c r="M247" s="145">
        <f t="shared" si="25"/>
        <v>0</v>
      </c>
      <c r="N247" s="145">
        <f t="shared" si="26"/>
        <v>0</v>
      </c>
      <c r="O247" s="146">
        <f>_xlfn.IFNA(VLOOKUP($E247,'Loading May'!$B:$X,$B247,0),0)</f>
        <v>0</v>
      </c>
      <c r="P247" s="140">
        <f t="shared" si="27"/>
        <v>0</v>
      </c>
      <c r="Q247" s="140">
        <f t="shared" si="28"/>
        <v>0</v>
      </c>
      <c r="R247" s="80">
        <f>VLOOKUP($E247,'Loading Jun'!$B:$X,$A247,0)</f>
        <v>0</v>
      </c>
      <c r="S247" s="47">
        <f t="shared" si="29"/>
        <v>0</v>
      </c>
      <c r="T247" s="47">
        <f t="shared" si="30"/>
        <v>0</v>
      </c>
    </row>
    <row r="248" spans="1:20">
      <c r="A248" s="144">
        <v>20</v>
      </c>
      <c r="B248" s="144">
        <v>20</v>
      </c>
      <c r="C248" s="144">
        <v>18</v>
      </c>
      <c r="D248" s="263" t="str">
        <f>VLOOKUP(E248,Master_Item!B:M,12,0)&amp;K248</f>
        <v>โรงงานวังม่วงRegion 6/9</v>
      </c>
      <c r="E248" s="74">
        <v>310002532</v>
      </c>
      <c r="F248" s="46" t="s">
        <v>184</v>
      </c>
      <c r="G248" s="46">
        <f>VLOOKUP(E248,Master_Item!B:E,4,0)</f>
        <v>350</v>
      </c>
      <c r="H248" s="46">
        <f>VLOOKUP(E248,Master_Item!B:I,8,0)</f>
        <v>8.4</v>
      </c>
      <c r="I248" s="46">
        <f>VLOOKUP(E248,Master_Item!B:G,6,0)</f>
        <v>72</v>
      </c>
      <c r="J248" s="46" t="s">
        <v>150</v>
      </c>
      <c r="K248" s="46" t="s">
        <v>127</v>
      </c>
      <c r="L248" s="142">
        <f>_xlfn.IFNA(VLOOKUP($E248,'Loading Apr'!$B:$V,$C248,0),0)</f>
        <v>0</v>
      </c>
      <c r="M248" s="145">
        <f t="shared" si="25"/>
        <v>0</v>
      </c>
      <c r="N248" s="145">
        <f t="shared" si="26"/>
        <v>0</v>
      </c>
      <c r="O248" s="146">
        <f>_xlfn.IFNA(VLOOKUP($E248,'Loading May'!$B:$X,$B248,0),0)</f>
        <v>0</v>
      </c>
      <c r="P248" s="140">
        <f t="shared" si="27"/>
        <v>0</v>
      </c>
      <c r="Q248" s="140">
        <f t="shared" si="28"/>
        <v>0</v>
      </c>
      <c r="R248" s="80">
        <f>VLOOKUP($E248,'Loading Jun'!$B:$X,$A248,0)</f>
        <v>0</v>
      </c>
      <c r="S248" s="47">
        <f t="shared" si="29"/>
        <v>0</v>
      </c>
      <c r="T248" s="47">
        <f t="shared" si="30"/>
        <v>0</v>
      </c>
    </row>
    <row r="249" spans="1:20">
      <c r="A249" s="144">
        <v>21</v>
      </c>
      <c r="B249" s="144">
        <v>21</v>
      </c>
      <c r="C249" s="144">
        <v>19</v>
      </c>
      <c r="D249" s="263" t="str">
        <f>VLOOKUP(E249,Master_Item!B:M,12,0)&amp;K249</f>
        <v>โรงงานวังม่วงRegion 6/14</v>
      </c>
      <c r="E249" s="74">
        <v>310002532</v>
      </c>
      <c r="F249" s="46" t="s">
        <v>184</v>
      </c>
      <c r="G249" s="46">
        <f>VLOOKUP(E249,Master_Item!B:E,4,0)</f>
        <v>350</v>
      </c>
      <c r="H249" s="46">
        <f>VLOOKUP(E249,Master_Item!B:I,8,0)</f>
        <v>8.4</v>
      </c>
      <c r="I249" s="46">
        <f>VLOOKUP(E249,Master_Item!B:G,6,0)</f>
        <v>72</v>
      </c>
      <c r="J249" s="46" t="s">
        <v>148</v>
      </c>
      <c r="K249" s="46" t="s">
        <v>128</v>
      </c>
      <c r="L249" s="142">
        <f>_xlfn.IFNA(VLOOKUP($E249,'Loading Apr'!$B:$V,$C249,0),0)</f>
        <v>0</v>
      </c>
      <c r="M249" s="145">
        <f t="shared" si="25"/>
        <v>0</v>
      </c>
      <c r="N249" s="145">
        <f t="shared" si="26"/>
        <v>0</v>
      </c>
      <c r="O249" s="146">
        <f>_xlfn.IFNA(VLOOKUP($E249,'Loading May'!$B:$X,$B249,0),0)</f>
        <v>0</v>
      </c>
      <c r="P249" s="140">
        <f t="shared" si="27"/>
        <v>0</v>
      </c>
      <c r="Q249" s="140">
        <f t="shared" si="28"/>
        <v>0</v>
      </c>
      <c r="R249" s="80">
        <f>VLOOKUP($E249,'Loading Jun'!$B:$X,$A249,0)</f>
        <v>0</v>
      </c>
      <c r="S249" s="47">
        <f t="shared" si="29"/>
        <v>0</v>
      </c>
      <c r="T249" s="47">
        <f t="shared" si="30"/>
        <v>0</v>
      </c>
    </row>
    <row r="250" spans="1:20">
      <c r="A250" s="144">
        <v>22</v>
      </c>
      <c r="B250" s="144">
        <v>22</v>
      </c>
      <c r="C250" s="144">
        <v>20</v>
      </c>
      <c r="D250" s="263" t="str">
        <f>VLOOKUP(E250,Master_Item!B:M,12,0)&amp;K250</f>
        <v>โรงงานวังม่วงRegion 7</v>
      </c>
      <c r="E250" s="74">
        <v>310002532</v>
      </c>
      <c r="F250" s="46" t="s">
        <v>184</v>
      </c>
      <c r="G250" s="46">
        <f>VLOOKUP(E250,Master_Item!B:E,4,0)</f>
        <v>350</v>
      </c>
      <c r="H250" s="46">
        <f>VLOOKUP(E250,Master_Item!B:I,8,0)</f>
        <v>8.4</v>
      </c>
      <c r="I250" s="46">
        <f>VLOOKUP(E250,Master_Item!B:G,6,0)</f>
        <v>72</v>
      </c>
      <c r="J250" s="46" t="s">
        <v>148</v>
      </c>
      <c r="K250" s="46" t="s">
        <v>121</v>
      </c>
      <c r="L250" s="142">
        <f>_xlfn.IFNA(VLOOKUP($E250,'Loading Apr'!$B:$V,$C250,0),0)</f>
        <v>0</v>
      </c>
      <c r="M250" s="145">
        <f t="shared" si="25"/>
        <v>0</v>
      </c>
      <c r="N250" s="145">
        <f t="shared" si="26"/>
        <v>0</v>
      </c>
      <c r="O250" s="146">
        <f>_xlfn.IFNA(VLOOKUP($E250,'Loading May'!$B:$X,$B250,0),0)</f>
        <v>0</v>
      </c>
      <c r="P250" s="140">
        <f t="shared" si="27"/>
        <v>0</v>
      </c>
      <c r="Q250" s="140">
        <f t="shared" si="28"/>
        <v>0</v>
      </c>
      <c r="R250" s="80">
        <f>VLOOKUP($E250,'Loading Jun'!$B:$X,$A250,0)</f>
        <v>0</v>
      </c>
      <c r="S250" s="47">
        <f t="shared" si="29"/>
        <v>0</v>
      </c>
      <c r="T250" s="47">
        <f t="shared" si="30"/>
        <v>0</v>
      </c>
    </row>
    <row r="251" spans="1:20">
      <c r="A251" s="144">
        <v>23</v>
      </c>
      <c r="B251" s="144">
        <v>23</v>
      </c>
      <c r="C251" s="144">
        <v>21</v>
      </c>
      <c r="D251" s="263" t="str">
        <f>VLOOKUP(E251,Master_Item!B:M,12,0)&amp;K251</f>
        <v>โรงงานวังม่วงRegion 8</v>
      </c>
      <c r="E251" s="74">
        <v>310002532</v>
      </c>
      <c r="F251" s="46" t="s">
        <v>184</v>
      </c>
      <c r="G251" s="46">
        <f>VLOOKUP(E251,Master_Item!B:E,4,0)</f>
        <v>350</v>
      </c>
      <c r="H251" s="46">
        <f>VLOOKUP(E251,Master_Item!B:I,8,0)</f>
        <v>8.4</v>
      </c>
      <c r="I251" s="46">
        <f>VLOOKUP(E251,Master_Item!B:G,6,0)</f>
        <v>72</v>
      </c>
      <c r="J251" s="46" t="s">
        <v>151</v>
      </c>
      <c r="K251" s="46" t="s">
        <v>122</v>
      </c>
      <c r="L251" s="142">
        <f>_xlfn.IFNA(VLOOKUP($E251,'Loading Apr'!$B:$V,$C251,0),0)</f>
        <v>0</v>
      </c>
      <c r="M251" s="145">
        <f t="shared" si="25"/>
        <v>0</v>
      </c>
      <c r="N251" s="145">
        <f t="shared" si="26"/>
        <v>0</v>
      </c>
      <c r="O251" s="146">
        <f>_xlfn.IFNA(VLOOKUP($E251,'Loading May'!$B:$X,$B251,0),0)</f>
        <v>0</v>
      </c>
      <c r="P251" s="140">
        <f t="shared" si="27"/>
        <v>0</v>
      </c>
      <c r="Q251" s="140">
        <f t="shared" si="28"/>
        <v>0</v>
      </c>
      <c r="R251" s="80">
        <f>VLOOKUP($E251,'Loading Jun'!$B:$X,$A251,0)</f>
        <v>0</v>
      </c>
      <c r="S251" s="47">
        <f t="shared" si="29"/>
        <v>0</v>
      </c>
      <c r="T251" s="47">
        <f t="shared" si="30"/>
        <v>0</v>
      </c>
    </row>
    <row r="252" spans="1:20">
      <c r="A252" s="144">
        <v>9</v>
      </c>
      <c r="B252" s="144">
        <v>9</v>
      </c>
      <c r="C252" s="144">
        <v>11</v>
      </c>
      <c r="D252" s="263" t="str">
        <f>VLOOKUP(E252,Master_Item!B:M,12,0)&amp;K252</f>
        <v>โรงงานวังม่วงMT</v>
      </c>
      <c r="E252" s="74">
        <v>310002532</v>
      </c>
      <c r="F252" s="46" t="s">
        <v>184</v>
      </c>
      <c r="G252" s="46">
        <f>VLOOKUP(E252,Master_Item!B:E,4,0)</f>
        <v>350</v>
      </c>
      <c r="H252" s="46">
        <f>VLOOKUP(E252,Master_Item!B:I,8,0)</f>
        <v>8.4</v>
      </c>
      <c r="I252" s="46">
        <f>VLOOKUP(E252,Master_Item!B:G,6,0)</f>
        <v>72</v>
      </c>
      <c r="J252" s="46" t="s">
        <v>123</v>
      </c>
      <c r="K252" s="46" t="s">
        <v>123</v>
      </c>
      <c r="L252" s="142">
        <f>_xlfn.IFNA(VLOOKUP($E252,'Loading Apr'!$B:$V,$C252,0),0)</f>
        <v>0</v>
      </c>
      <c r="M252" s="145">
        <f t="shared" si="25"/>
        <v>0</v>
      </c>
      <c r="N252" s="145">
        <f t="shared" si="26"/>
        <v>0</v>
      </c>
      <c r="O252" s="146">
        <f>_xlfn.IFNA(VLOOKUP($E252,'Loading May'!$B:$X,$B252,0),0)</f>
        <v>0</v>
      </c>
      <c r="P252" s="140">
        <f t="shared" si="27"/>
        <v>0</v>
      </c>
      <c r="Q252" s="140">
        <f t="shared" si="28"/>
        <v>0</v>
      </c>
      <c r="R252" s="80">
        <f>VLOOKUP($E252,'Loading Jun'!$B:$X,$A252,0)</f>
        <v>0</v>
      </c>
      <c r="S252" s="47">
        <f t="shared" si="29"/>
        <v>0</v>
      </c>
      <c r="T252" s="47">
        <f t="shared" si="30"/>
        <v>0</v>
      </c>
    </row>
    <row r="253" spans="1:20">
      <c r="A253" s="144">
        <v>15</v>
      </c>
      <c r="B253" s="144">
        <v>15</v>
      </c>
      <c r="C253" s="144">
        <v>13</v>
      </c>
      <c r="D253" s="263" t="str">
        <f>VLOOKUP(E253,Master_Item!B:M,12,0)&amp;K253</f>
        <v>โรงงานวังม่วงRegion 1</v>
      </c>
      <c r="E253" s="74">
        <v>310002641</v>
      </c>
      <c r="F253" s="46" t="s">
        <v>185</v>
      </c>
      <c r="G253" s="46">
        <f>VLOOKUP(E253,Master_Item!B:E,4,0)</f>
        <v>350</v>
      </c>
      <c r="H253" s="46">
        <f>VLOOKUP(E253,Master_Item!B:I,8,0)</f>
        <v>8.4</v>
      </c>
      <c r="I253" s="46">
        <f>VLOOKUP(E253,Master_Item!B:G,6,0)</f>
        <v>72</v>
      </c>
      <c r="J253" s="46" t="s">
        <v>148</v>
      </c>
      <c r="K253" s="46" t="s">
        <v>115</v>
      </c>
      <c r="L253" s="142">
        <f>_xlfn.IFNA(VLOOKUP($E253,'Loading Apr'!$B:$V,$C253,0),0)</f>
        <v>7901.8922971661668</v>
      </c>
      <c r="M253" s="145">
        <f t="shared" si="25"/>
        <v>66375.895296195798</v>
      </c>
      <c r="N253" s="145">
        <f t="shared" si="26"/>
        <v>109.74850412730787</v>
      </c>
      <c r="O253" s="146">
        <f>_xlfn.IFNA(VLOOKUP($E253,'Loading May'!$B:$X,$B253,0),0)</f>
        <v>8230.6752811592614</v>
      </c>
      <c r="P253" s="140">
        <f t="shared" si="27"/>
        <v>69137.672361737801</v>
      </c>
      <c r="Q253" s="140">
        <f t="shared" si="28"/>
        <v>114.3149344605453</v>
      </c>
      <c r="R253" s="80">
        <f>VLOOKUP($E253,'Loading Jun'!$B:$X,$A253,0)</f>
        <v>8521.37401062561</v>
      </c>
      <c r="S253" s="47">
        <f t="shared" si="29"/>
        <v>71579.541689255129</v>
      </c>
      <c r="T253" s="47">
        <f t="shared" si="30"/>
        <v>118.35241681424458</v>
      </c>
    </row>
    <row r="254" spans="1:20">
      <c r="A254" s="144">
        <v>16</v>
      </c>
      <c r="B254" s="144">
        <v>16</v>
      </c>
      <c r="C254" s="144">
        <v>14</v>
      </c>
      <c r="D254" s="263" t="str">
        <f>VLOOKUP(E254,Master_Item!B:M,12,0)&amp;K254</f>
        <v>โรงงานวังม่วงRegion 2</v>
      </c>
      <c r="E254" s="74">
        <v>310002641</v>
      </c>
      <c r="F254" s="46" t="s">
        <v>185</v>
      </c>
      <c r="G254" s="46">
        <f>VLOOKUP(E254,Master_Item!B:E,4,0)</f>
        <v>350</v>
      </c>
      <c r="H254" s="46">
        <f>VLOOKUP(E254,Master_Item!B:I,8,0)</f>
        <v>8.4</v>
      </c>
      <c r="I254" s="46">
        <f>VLOOKUP(E254,Master_Item!B:G,6,0)</f>
        <v>72</v>
      </c>
      <c r="J254" s="46" t="s">
        <v>148</v>
      </c>
      <c r="K254" s="46" t="s">
        <v>116</v>
      </c>
      <c r="L254" s="142">
        <f>_xlfn.IFNA(VLOOKUP($E254,'Loading Apr'!$B:$V,$C254,0),0)</f>
        <v>18068.102440483777</v>
      </c>
      <c r="M254" s="145">
        <f t="shared" si="25"/>
        <v>151772.06050006373</v>
      </c>
      <c r="N254" s="145">
        <f t="shared" si="26"/>
        <v>250.94586722894135</v>
      </c>
      <c r="O254" s="146">
        <f>_xlfn.IFNA(VLOOKUP($E254,'Loading May'!$B:$X,$B254,0),0)</f>
        <v>18172.595001685942</v>
      </c>
      <c r="P254" s="140">
        <f t="shared" si="27"/>
        <v>152649.79801416193</v>
      </c>
      <c r="Q254" s="140">
        <f t="shared" si="28"/>
        <v>252.39715280119364</v>
      </c>
      <c r="R254" s="80">
        <f>VLOOKUP($E254,'Loading Jun'!$B:$X,$A254,0)</f>
        <v>18814.431800932452</v>
      </c>
      <c r="S254" s="47">
        <f t="shared" si="29"/>
        <v>158041.22712783259</v>
      </c>
      <c r="T254" s="47">
        <f t="shared" si="30"/>
        <v>261.31155279072851</v>
      </c>
    </row>
    <row r="255" spans="1:20">
      <c r="A255" s="144">
        <v>17</v>
      </c>
      <c r="B255" s="144">
        <v>17</v>
      </c>
      <c r="C255" s="144">
        <v>15</v>
      </c>
      <c r="D255" s="263" t="str">
        <f>VLOOKUP(E255,Master_Item!B:M,12,0)&amp;K255</f>
        <v>โรงงานวังม่วงRegion 3</v>
      </c>
      <c r="E255" s="74">
        <v>310002641</v>
      </c>
      <c r="F255" s="46" t="s">
        <v>185</v>
      </c>
      <c r="G255" s="46">
        <f>VLOOKUP(E255,Master_Item!B:E,4,0)</f>
        <v>350</v>
      </c>
      <c r="H255" s="46">
        <f>VLOOKUP(E255,Master_Item!B:I,8,0)</f>
        <v>8.4</v>
      </c>
      <c r="I255" s="46">
        <f>VLOOKUP(E255,Master_Item!B:G,6,0)</f>
        <v>72</v>
      </c>
      <c r="J255" s="46" t="s">
        <v>149</v>
      </c>
      <c r="K255" s="46" t="s">
        <v>117</v>
      </c>
      <c r="L255" s="142">
        <f>_xlfn.IFNA(VLOOKUP($E255,'Loading Apr'!$B:$V,$C255,0),0)</f>
        <v>29496.64515558377</v>
      </c>
      <c r="M255" s="145">
        <f t="shared" si="25"/>
        <v>247771.81930690369</v>
      </c>
      <c r="N255" s="145">
        <f t="shared" si="26"/>
        <v>409.67562716088571</v>
      </c>
      <c r="O255" s="146">
        <f>_xlfn.IFNA(VLOOKUP($E255,'Loading May'!$B:$X,$B255,0),0)</f>
        <v>29242.605556104958</v>
      </c>
      <c r="P255" s="140">
        <f t="shared" si="27"/>
        <v>245637.88667128165</v>
      </c>
      <c r="Q255" s="140">
        <f t="shared" si="28"/>
        <v>406.14729939034663</v>
      </c>
      <c r="R255" s="80">
        <f>VLOOKUP($E255,'Loading Jun'!$B:$X,$A255,0)</f>
        <v>30275.423398026669</v>
      </c>
      <c r="S255" s="47">
        <f t="shared" si="29"/>
        <v>254313.55654342403</v>
      </c>
      <c r="T255" s="47">
        <f t="shared" si="30"/>
        <v>420.49199163925931</v>
      </c>
    </row>
    <row r="256" spans="1:20">
      <c r="A256" s="144">
        <v>18</v>
      </c>
      <c r="B256" s="144">
        <v>18</v>
      </c>
      <c r="C256" s="144">
        <v>16</v>
      </c>
      <c r="D256" s="263" t="str">
        <f>VLOOKUP(E256,Master_Item!B:M,12,0)&amp;K256</f>
        <v>โรงงานวังม่วงRegion 4</v>
      </c>
      <c r="E256" s="74">
        <v>310002641</v>
      </c>
      <c r="F256" s="46" t="s">
        <v>185</v>
      </c>
      <c r="G256" s="46">
        <f>VLOOKUP(E256,Master_Item!B:E,4,0)</f>
        <v>350</v>
      </c>
      <c r="H256" s="46">
        <f>VLOOKUP(E256,Master_Item!B:I,8,0)</f>
        <v>8.4</v>
      </c>
      <c r="I256" s="46">
        <f>VLOOKUP(E256,Master_Item!B:G,6,0)</f>
        <v>72</v>
      </c>
      <c r="J256" s="46" t="s">
        <v>149</v>
      </c>
      <c r="K256" s="46" t="s">
        <v>118</v>
      </c>
      <c r="L256" s="142">
        <f>_xlfn.IFNA(VLOOKUP($E256,'Loading Apr'!$B:$V,$C256,0),0)</f>
        <v>31165.682424406397</v>
      </c>
      <c r="M256" s="145">
        <f t="shared" si="25"/>
        <v>261791.73236501374</v>
      </c>
      <c r="N256" s="145">
        <f t="shared" si="26"/>
        <v>432.85670033897776</v>
      </c>
      <c r="O256" s="146">
        <f>_xlfn.IFNA(VLOOKUP($E256,'Loading May'!$B:$X,$B256,0),0)</f>
        <v>32336.716676416938</v>
      </c>
      <c r="P256" s="140">
        <f t="shared" si="27"/>
        <v>271628.4200819023</v>
      </c>
      <c r="Q256" s="140">
        <f t="shared" si="28"/>
        <v>449.12106495023522</v>
      </c>
      <c r="R256" s="80">
        <f>VLOOKUP($E256,'Loading Jun'!$B:$X,$A256,0)</f>
        <v>33478.815244497455</v>
      </c>
      <c r="S256" s="47">
        <f t="shared" si="29"/>
        <v>281222.04805377865</v>
      </c>
      <c r="T256" s="47">
        <f t="shared" si="30"/>
        <v>464.98354506246466</v>
      </c>
    </row>
    <row r="257" spans="1:20">
      <c r="A257" s="144">
        <v>19</v>
      </c>
      <c r="B257" s="144">
        <v>19</v>
      </c>
      <c r="C257" s="144">
        <v>17</v>
      </c>
      <c r="D257" s="263" t="str">
        <f>VLOOKUP(E257,Master_Item!B:M,12,0)&amp;K257</f>
        <v>โรงงานวังม่วงRegion 5</v>
      </c>
      <c r="E257" s="74">
        <v>310002641</v>
      </c>
      <c r="F257" s="46" t="s">
        <v>185</v>
      </c>
      <c r="G257" s="46">
        <f>VLOOKUP(E257,Master_Item!B:E,4,0)</f>
        <v>350</v>
      </c>
      <c r="H257" s="46">
        <f>VLOOKUP(E257,Master_Item!B:I,8,0)</f>
        <v>8.4</v>
      </c>
      <c r="I257" s="46">
        <f>VLOOKUP(E257,Master_Item!B:G,6,0)</f>
        <v>72</v>
      </c>
      <c r="J257" s="46" t="s">
        <v>150</v>
      </c>
      <c r="K257" s="46" t="s">
        <v>119</v>
      </c>
      <c r="L257" s="142">
        <f>_xlfn.IFNA(VLOOKUP($E257,'Loading Apr'!$B:$V,$C257,0),0)</f>
        <v>17063.302600737268</v>
      </c>
      <c r="M257" s="145">
        <f t="shared" si="25"/>
        <v>143331.74184619306</v>
      </c>
      <c r="N257" s="145">
        <f t="shared" si="26"/>
        <v>236.99031389912872</v>
      </c>
      <c r="O257" s="146">
        <f>_xlfn.IFNA(VLOOKUP($E257,'Loading May'!$B:$X,$B257,0),0)</f>
        <v>17997.08275149441</v>
      </c>
      <c r="P257" s="140">
        <f t="shared" si="27"/>
        <v>151175.49511255306</v>
      </c>
      <c r="Q257" s="140">
        <f t="shared" si="28"/>
        <v>249.95948265964458</v>
      </c>
      <c r="R257" s="80">
        <f>VLOOKUP($E257,'Loading Jun'!$B:$X,$A257,0)</f>
        <v>18632.720644042067</v>
      </c>
      <c r="S257" s="47">
        <f t="shared" si="29"/>
        <v>156514.85340995336</v>
      </c>
      <c r="T257" s="47">
        <f t="shared" si="30"/>
        <v>258.78778672280646</v>
      </c>
    </row>
    <row r="258" spans="1:20">
      <c r="A258" s="144">
        <v>20</v>
      </c>
      <c r="B258" s="144">
        <v>20</v>
      </c>
      <c r="C258" s="144">
        <v>18</v>
      </c>
      <c r="D258" s="263" t="str">
        <f>VLOOKUP(E258,Master_Item!B:M,12,0)&amp;K258</f>
        <v>โรงงานวังม่วงRegion 6/9</v>
      </c>
      <c r="E258" s="74">
        <v>310002641</v>
      </c>
      <c r="F258" s="46" t="s">
        <v>185</v>
      </c>
      <c r="G258" s="46">
        <f>VLOOKUP(E258,Master_Item!B:E,4,0)</f>
        <v>350</v>
      </c>
      <c r="H258" s="46">
        <f>VLOOKUP(E258,Master_Item!B:I,8,0)</f>
        <v>8.4</v>
      </c>
      <c r="I258" s="46">
        <f>VLOOKUP(E258,Master_Item!B:G,6,0)</f>
        <v>72</v>
      </c>
      <c r="J258" s="46" t="s">
        <v>150</v>
      </c>
      <c r="K258" s="46" t="s">
        <v>127</v>
      </c>
      <c r="L258" s="142">
        <f>_xlfn.IFNA(VLOOKUP($E258,'Loading Apr'!$B:$V,$C258,0),0)</f>
        <v>9794.265328688758</v>
      </c>
      <c r="M258" s="145">
        <f t="shared" si="25"/>
        <v>82271.828760985576</v>
      </c>
      <c r="N258" s="145">
        <f t="shared" si="26"/>
        <v>136.03146289845498</v>
      </c>
      <c r="O258" s="146">
        <f>_xlfn.IFNA(VLOOKUP($E258,'Loading May'!$B:$X,$B258,0),0)</f>
        <v>9664.0725051025092</v>
      </c>
      <c r="P258" s="140">
        <f t="shared" si="27"/>
        <v>81178.209042861083</v>
      </c>
      <c r="Q258" s="140">
        <f t="shared" si="28"/>
        <v>134.22322923753484</v>
      </c>
      <c r="R258" s="80">
        <f>VLOOKUP($E258,'Loading Jun'!$B:$X,$A258,0)</f>
        <v>10005.397305648921</v>
      </c>
      <c r="S258" s="47">
        <f t="shared" si="29"/>
        <v>84045.337367450935</v>
      </c>
      <c r="T258" s="47">
        <f t="shared" si="30"/>
        <v>138.96385146734613</v>
      </c>
    </row>
    <row r="259" spans="1:20">
      <c r="A259" s="144">
        <v>21</v>
      </c>
      <c r="B259" s="144">
        <v>21</v>
      </c>
      <c r="C259" s="144">
        <v>19</v>
      </c>
      <c r="D259" s="263" t="str">
        <f>VLOOKUP(E259,Master_Item!B:M,12,0)&amp;K259</f>
        <v>โรงงานวังม่วงRegion 6/14</v>
      </c>
      <c r="E259" s="74">
        <v>310002641</v>
      </c>
      <c r="F259" s="46" t="s">
        <v>185</v>
      </c>
      <c r="G259" s="46">
        <f>VLOOKUP(E259,Master_Item!B:E,4,0)</f>
        <v>350</v>
      </c>
      <c r="H259" s="46">
        <f>VLOOKUP(E259,Master_Item!B:I,8,0)</f>
        <v>8.4</v>
      </c>
      <c r="I259" s="46">
        <f>VLOOKUP(E259,Master_Item!B:G,6,0)</f>
        <v>72</v>
      </c>
      <c r="J259" s="46" t="s">
        <v>148</v>
      </c>
      <c r="K259" s="46" t="s">
        <v>128</v>
      </c>
      <c r="L259" s="142">
        <f>_xlfn.IFNA(VLOOKUP($E259,'Loading Apr'!$B:$V,$C259,0),0)</f>
        <v>8013.4898143817099</v>
      </c>
      <c r="M259" s="145">
        <f t="shared" si="25"/>
        <v>67313.314440806367</v>
      </c>
      <c r="N259" s="145">
        <f t="shared" si="26"/>
        <v>111.29846964419042</v>
      </c>
      <c r="O259" s="146">
        <f>_xlfn.IFNA(VLOOKUP($E259,'Loading May'!$B:$X,$B259,0),0)</f>
        <v>7906.9684132656894</v>
      </c>
      <c r="P259" s="140">
        <f t="shared" si="27"/>
        <v>66418.5346714318</v>
      </c>
      <c r="Q259" s="140">
        <f t="shared" si="28"/>
        <v>109.81900573980124</v>
      </c>
      <c r="R259" s="80">
        <f>VLOOKUP($E259,'Loading Jun'!$B:$X,$A259,0)</f>
        <v>8186.2341591672994</v>
      </c>
      <c r="S259" s="47">
        <f t="shared" si="29"/>
        <v>68764.36693700531</v>
      </c>
      <c r="T259" s="47">
        <f t="shared" si="30"/>
        <v>113.69769665510138</v>
      </c>
    </row>
    <row r="260" spans="1:20">
      <c r="A260" s="144">
        <v>22</v>
      </c>
      <c r="B260" s="144">
        <v>22</v>
      </c>
      <c r="C260" s="144">
        <v>20</v>
      </c>
      <c r="D260" s="263" t="str">
        <f>VLOOKUP(E260,Master_Item!B:M,12,0)&amp;K260</f>
        <v>โรงงานวังม่วงRegion 7</v>
      </c>
      <c r="E260" s="74">
        <v>310002641</v>
      </c>
      <c r="F260" s="46" t="s">
        <v>185</v>
      </c>
      <c r="G260" s="46">
        <f>VLOOKUP(E260,Master_Item!B:E,4,0)</f>
        <v>350</v>
      </c>
      <c r="H260" s="46">
        <f>VLOOKUP(E260,Master_Item!B:I,8,0)</f>
        <v>8.4</v>
      </c>
      <c r="I260" s="46">
        <f>VLOOKUP(E260,Master_Item!B:G,6,0)</f>
        <v>72</v>
      </c>
      <c r="J260" s="46" t="s">
        <v>148</v>
      </c>
      <c r="K260" s="46" t="s">
        <v>121</v>
      </c>
      <c r="L260" s="142">
        <f>_xlfn.IFNA(VLOOKUP($E260,'Loading Apr'!$B:$V,$C260,0),0)</f>
        <v>16088.055697453894</v>
      </c>
      <c r="M260" s="145">
        <f t="shared" si="25"/>
        <v>135139.66785861272</v>
      </c>
      <c r="N260" s="145">
        <f t="shared" si="26"/>
        <v>223.44521802019298</v>
      </c>
      <c r="O260" s="146">
        <f>_xlfn.IFNA(VLOOKUP($E260,'Loading May'!$B:$X,$B260,0),0)</f>
        <v>16039.554993309845</v>
      </c>
      <c r="P260" s="140">
        <f t="shared" si="27"/>
        <v>134732.2619438027</v>
      </c>
      <c r="Q260" s="140">
        <f t="shared" si="28"/>
        <v>222.77159712930339</v>
      </c>
      <c r="R260" s="80">
        <f>VLOOKUP($E260,'Loading Jun'!$B:$X,$A260,0)</f>
        <v>16606.055079692072</v>
      </c>
      <c r="S260" s="47">
        <f t="shared" si="29"/>
        <v>139490.86266941341</v>
      </c>
      <c r="T260" s="47">
        <f t="shared" si="30"/>
        <v>230.63965388461213</v>
      </c>
    </row>
    <row r="261" spans="1:20">
      <c r="A261" s="144">
        <v>23</v>
      </c>
      <c r="B261" s="144">
        <v>23</v>
      </c>
      <c r="C261" s="144">
        <v>21</v>
      </c>
      <c r="D261" s="263" t="str">
        <f>VLOOKUP(E261,Master_Item!B:M,12,0)&amp;K261</f>
        <v>โรงงานวังม่วงRegion 8</v>
      </c>
      <c r="E261" s="74">
        <v>310002641</v>
      </c>
      <c r="F261" s="46" t="s">
        <v>185</v>
      </c>
      <c r="G261" s="46">
        <f>VLOOKUP(E261,Master_Item!B:E,4,0)</f>
        <v>350</v>
      </c>
      <c r="H261" s="46">
        <f>VLOOKUP(E261,Master_Item!B:I,8,0)</f>
        <v>8.4</v>
      </c>
      <c r="I261" s="46">
        <f>VLOOKUP(E261,Master_Item!B:G,6,0)</f>
        <v>72</v>
      </c>
      <c r="J261" s="46" t="s">
        <v>151</v>
      </c>
      <c r="K261" s="46" t="s">
        <v>122</v>
      </c>
      <c r="L261" s="142">
        <f>_xlfn.IFNA(VLOOKUP($E261,'Loading Apr'!$B:$V,$C261,0),0)</f>
        <v>16964.792812526826</v>
      </c>
      <c r="M261" s="145">
        <f t="shared" si="25"/>
        <v>142504.25962522536</v>
      </c>
      <c r="N261" s="145">
        <f t="shared" si="26"/>
        <v>235.62212239620592</v>
      </c>
      <c r="O261" s="146">
        <f>_xlfn.IFNA(VLOOKUP($E261,'Loading May'!$B:$X,$B261,0),0)</f>
        <v>17062.904645636267</v>
      </c>
      <c r="P261" s="140">
        <f t="shared" si="27"/>
        <v>143328.39902334465</v>
      </c>
      <c r="Q261" s="140">
        <f t="shared" si="28"/>
        <v>236.98478674494814</v>
      </c>
      <c r="R261" s="80">
        <f>VLOOKUP($E261,'Loading Jun'!$B:$X,$A261,0)</f>
        <v>17665.54835736745</v>
      </c>
      <c r="S261" s="47">
        <f t="shared" si="29"/>
        <v>148390.60620188658</v>
      </c>
      <c r="T261" s="47">
        <f t="shared" si="30"/>
        <v>245.35483829677014</v>
      </c>
    </row>
    <row r="262" spans="1:20">
      <c r="A262" s="144">
        <v>9</v>
      </c>
      <c r="B262" s="144">
        <v>9</v>
      </c>
      <c r="C262" s="144">
        <v>11</v>
      </c>
      <c r="D262" s="263" t="str">
        <f>VLOOKUP(E262,Master_Item!B:M,12,0)&amp;K262</f>
        <v>โรงงานวังม่วงMT</v>
      </c>
      <c r="E262" s="74">
        <v>310002641</v>
      </c>
      <c r="F262" s="46" t="s">
        <v>185</v>
      </c>
      <c r="G262" s="46">
        <f>VLOOKUP(E262,Master_Item!B:E,4,0)</f>
        <v>350</v>
      </c>
      <c r="H262" s="46">
        <f>VLOOKUP(E262,Master_Item!B:I,8,0)</f>
        <v>8.4</v>
      </c>
      <c r="I262" s="46">
        <f>VLOOKUP(E262,Master_Item!B:G,6,0)</f>
        <v>72</v>
      </c>
      <c r="J262" s="46" t="s">
        <v>123</v>
      </c>
      <c r="K262" s="46" t="s">
        <v>123</v>
      </c>
      <c r="L262" s="142">
        <f>_xlfn.IFNA(VLOOKUP($E262,'Loading Apr'!$B:$V,$C262,0),0)</f>
        <v>0</v>
      </c>
      <c r="M262" s="145">
        <f t="shared" si="25"/>
        <v>0</v>
      </c>
      <c r="N262" s="145">
        <f t="shared" si="26"/>
        <v>0</v>
      </c>
      <c r="O262" s="146">
        <f>_xlfn.IFNA(VLOOKUP($E262,'Loading May'!$B:$X,$B262,0),0)</f>
        <v>0</v>
      </c>
      <c r="P262" s="140">
        <f t="shared" si="27"/>
        <v>0</v>
      </c>
      <c r="Q262" s="140">
        <f t="shared" si="28"/>
        <v>0</v>
      </c>
      <c r="R262" s="80">
        <f>VLOOKUP($E262,'Loading Jun'!$B:$X,$A262,0)</f>
        <v>0</v>
      </c>
      <c r="S262" s="47">
        <f t="shared" si="29"/>
        <v>0</v>
      </c>
      <c r="T262" s="47">
        <f t="shared" si="30"/>
        <v>0</v>
      </c>
    </row>
    <row r="263" spans="1:20">
      <c r="A263" s="144">
        <v>15</v>
      </c>
      <c r="B263" s="144">
        <v>15</v>
      </c>
      <c r="C263" s="144">
        <v>13</v>
      </c>
      <c r="D263" s="263" t="str">
        <f>VLOOKUP(E263,Master_Item!B:M,12,0)&amp;K263</f>
        <v>โรงงานวังม่วงRegion 1</v>
      </c>
      <c r="E263" s="74">
        <v>310002642</v>
      </c>
      <c r="F263" s="46" t="s">
        <v>186</v>
      </c>
      <c r="G263" s="46">
        <f>VLOOKUP(E263,Master_Item!B:E,4,0)</f>
        <v>350</v>
      </c>
      <c r="H263" s="46">
        <f>VLOOKUP(E263,Master_Item!B:I,8,0)</f>
        <v>8.4</v>
      </c>
      <c r="I263" s="46">
        <f>VLOOKUP(E263,Master_Item!B:G,6,0)</f>
        <v>72</v>
      </c>
      <c r="J263" s="46" t="s">
        <v>148</v>
      </c>
      <c r="K263" s="46" t="s">
        <v>115</v>
      </c>
      <c r="L263" s="142">
        <f>_xlfn.IFNA(VLOOKUP($E263,'Loading Apr'!$B:$V,$C263,0),0)</f>
        <v>0</v>
      </c>
      <c r="M263" s="145">
        <f t="shared" si="25"/>
        <v>0</v>
      </c>
      <c r="N263" s="145">
        <f t="shared" si="26"/>
        <v>0</v>
      </c>
      <c r="O263" s="146">
        <f>_xlfn.IFNA(VLOOKUP($E263,'Loading May'!$B:$X,$B263,0),0)</f>
        <v>0</v>
      </c>
      <c r="P263" s="140">
        <f t="shared" si="27"/>
        <v>0</v>
      </c>
      <c r="Q263" s="140">
        <f t="shared" si="28"/>
        <v>0</v>
      </c>
      <c r="R263" s="80">
        <f>VLOOKUP($E263,'Loading Jun'!$B:$X,$A263,0)</f>
        <v>0</v>
      </c>
      <c r="S263" s="47">
        <f t="shared" si="29"/>
        <v>0</v>
      </c>
      <c r="T263" s="47">
        <f t="shared" si="30"/>
        <v>0</v>
      </c>
    </row>
    <row r="264" spans="1:20">
      <c r="A264" s="144">
        <v>16</v>
      </c>
      <c r="B264" s="144">
        <v>16</v>
      </c>
      <c r="C264" s="144">
        <v>14</v>
      </c>
      <c r="D264" s="263" t="str">
        <f>VLOOKUP(E264,Master_Item!B:M,12,0)&amp;K264</f>
        <v>โรงงานวังม่วงRegion 2</v>
      </c>
      <c r="E264" s="74">
        <v>310002642</v>
      </c>
      <c r="F264" s="46" t="s">
        <v>186</v>
      </c>
      <c r="G264" s="46">
        <f>VLOOKUP(E264,Master_Item!B:E,4,0)</f>
        <v>350</v>
      </c>
      <c r="H264" s="46">
        <f>VLOOKUP(E264,Master_Item!B:I,8,0)</f>
        <v>8.4</v>
      </c>
      <c r="I264" s="46">
        <f>VLOOKUP(E264,Master_Item!B:G,6,0)</f>
        <v>72</v>
      </c>
      <c r="J264" s="46" t="s">
        <v>148</v>
      </c>
      <c r="K264" s="46" t="s">
        <v>116</v>
      </c>
      <c r="L264" s="142">
        <f>_xlfn.IFNA(VLOOKUP($E264,'Loading Apr'!$B:$V,$C264,0),0)</f>
        <v>7551.986048691253</v>
      </c>
      <c r="M264" s="145">
        <f t="shared" si="25"/>
        <v>63436.682809006525</v>
      </c>
      <c r="N264" s="145">
        <f t="shared" si="26"/>
        <v>104.88869512071184</v>
      </c>
      <c r="O264" s="146">
        <f>_xlfn.IFNA(VLOOKUP($E264,'Loading May'!$B:$X,$B264,0),0)</f>
        <v>9411.987426128504</v>
      </c>
      <c r="P264" s="140">
        <f t="shared" si="27"/>
        <v>79060.694379479435</v>
      </c>
      <c r="Q264" s="140">
        <f t="shared" si="28"/>
        <v>130.7220475851181</v>
      </c>
      <c r="R264" s="80">
        <f>VLOOKUP($E264,'Loading Jun'!$B:$X,$A264,0)</f>
        <v>12633.270212498428</v>
      </c>
      <c r="S264" s="47">
        <f t="shared" si="29"/>
        <v>106119.4697849868</v>
      </c>
      <c r="T264" s="47">
        <f t="shared" si="30"/>
        <v>175.46208628470038</v>
      </c>
    </row>
    <row r="265" spans="1:20">
      <c r="A265" s="144">
        <v>17</v>
      </c>
      <c r="B265" s="144">
        <v>17</v>
      </c>
      <c r="C265" s="144">
        <v>15</v>
      </c>
      <c r="D265" s="263" t="str">
        <f>VLOOKUP(E265,Master_Item!B:M,12,0)&amp;K265</f>
        <v>โรงงานวังม่วงRegion 3</v>
      </c>
      <c r="E265" s="74">
        <v>310002642</v>
      </c>
      <c r="F265" s="46" t="s">
        <v>186</v>
      </c>
      <c r="G265" s="46">
        <f>VLOOKUP(E265,Master_Item!B:E,4,0)</f>
        <v>350</v>
      </c>
      <c r="H265" s="46">
        <f>VLOOKUP(E265,Master_Item!B:I,8,0)</f>
        <v>8.4</v>
      </c>
      <c r="I265" s="46">
        <f>VLOOKUP(E265,Master_Item!B:G,6,0)</f>
        <v>72</v>
      </c>
      <c r="J265" s="46" t="s">
        <v>149</v>
      </c>
      <c r="K265" s="46" t="s">
        <v>117</v>
      </c>
      <c r="L265" s="142">
        <f>_xlfn.IFNA(VLOOKUP($E265,'Loading Apr'!$B:$V,$C265,0),0)</f>
        <v>8335.2032385555212</v>
      </c>
      <c r="M265" s="145">
        <f t="shared" si="25"/>
        <v>70015.707203866375</v>
      </c>
      <c r="N265" s="145">
        <f t="shared" si="26"/>
        <v>115.76671164660446</v>
      </c>
      <c r="O265" s="146">
        <f>_xlfn.IFNA(VLOOKUP($E265,'Loading May'!$B:$X,$B265,0),0)</f>
        <v>6718.4656007892518</v>
      </c>
      <c r="P265" s="140">
        <f t="shared" si="27"/>
        <v>56435.111046629718</v>
      </c>
      <c r="Q265" s="140">
        <f t="shared" si="28"/>
        <v>93.312022233184052</v>
      </c>
      <c r="R265" s="80">
        <f>VLOOKUP($E265,'Loading Jun'!$B:$X,$A265,0)</f>
        <v>9017.8819313466611</v>
      </c>
      <c r="S265" s="47">
        <f t="shared" si="29"/>
        <v>75750.208223311958</v>
      </c>
      <c r="T265" s="47">
        <f t="shared" si="30"/>
        <v>125.24836015759251</v>
      </c>
    </row>
    <row r="266" spans="1:20">
      <c r="A266" s="144">
        <v>18</v>
      </c>
      <c r="B266" s="144">
        <v>18</v>
      </c>
      <c r="C266" s="144">
        <v>16</v>
      </c>
      <c r="D266" s="263" t="str">
        <f>VLOOKUP(E266,Master_Item!B:M,12,0)&amp;K266</f>
        <v>โรงงานวังม่วงRegion 4</v>
      </c>
      <c r="E266" s="74">
        <v>310002642</v>
      </c>
      <c r="F266" s="46" t="s">
        <v>186</v>
      </c>
      <c r="G266" s="46">
        <f>VLOOKUP(E266,Master_Item!B:E,4,0)</f>
        <v>350</v>
      </c>
      <c r="H266" s="46">
        <f>VLOOKUP(E266,Master_Item!B:I,8,0)</f>
        <v>8.4</v>
      </c>
      <c r="I266" s="46">
        <f>VLOOKUP(E266,Master_Item!B:G,6,0)</f>
        <v>72</v>
      </c>
      <c r="J266" s="46" t="s">
        <v>149</v>
      </c>
      <c r="K266" s="46" t="s">
        <v>118</v>
      </c>
      <c r="L266" s="142">
        <f>_xlfn.IFNA(VLOOKUP($E266,'Loading Apr'!$B:$V,$C266,0),0)</f>
        <v>11758.68336796224</v>
      </c>
      <c r="M266" s="145">
        <f t="shared" si="25"/>
        <v>98772.94029088282</v>
      </c>
      <c r="N266" s="145">
        <f t="shared" si="26"/>
        <v>163.31504677725331</v>
      </c>
      <c r="O266" s="146">
        <f>_xlfn.IFNA(VLOOKUP($E266,'Loading May'!$B:$X,$B266,0),0)</f>
        <v>5643.5111046629718</v>
      </c>
      <c r="P266" s="140">
        <f t="shared" si="27"/>
        <v>47405.493279168964</v>
      </c>
      <c r="Q266" s="140">
        <f t="shared" si="28"/>
        <v>78.382098675874602</v>
      </c>
      <c r="R266" s="80">
        <f>VLOOKUP($E266,'Loading Jun'!$B:$X,$A266,0)</f>
        <v>7575.0208223311956</v>
      </c>
      <c r="S266" s="47">
        <f t="shared" si="29"/>
        <v>63630.174907582048</v>
      </c>
      <c r="T266" s="47">
        <f t="shared" si="30"/>
        <v>105.20862253237772</v>
      </c>
    </row>
    <row r="267" spans="1:20">
      <c r="A267" s="144">
        <v>19</v>
      </c>
      <c r="B267" s="144">
        <v>19</v>
      </c>
      <c r="C267" s="144">
        <v>17</v>
      </c>
      <c r="D267" s="263" t="str">
        <f>VLOOKUP(E267,Master_Item!B:M,12,0)&amp;K267</f>
        <v>โรงงานวังม่วงRegion 5</v>
      </c>
      <c r="E267" s="74">
        <v>310002642</v>
      </c>
      <c r="F267" s="46" t="s">
        <v>186</v>
      </c>
      <c r="G267" s="46">
        <f>VLOOKUP(E267,Master_Item!B:E,4,0)</f>
        <v>350</v>
      </c>
      <c r="H267" s="46">
        <f>VLOOKUP(E267,Master_Item!B:I,8,0)</f>
        <v>8.4</v>
      </c>
      <c r="I267" s="46">
        <f>VLOOKUP(E267,Master_Item!B:G,6,0)</f>
        <v>72</v>
      </c>
      <c r="J267" s="46" t="s">
        <v>150</v>
      </c>
      <c r="K267" s="46" t="s">
        <v>119</v>
      </c>
      <c r="L267" s="142">
        <f>_xlfn.IFNA(VLOOKUP($E267,'Loading Apr'!$B:$V,$C267,0),0)</f>
        <v>3957.788029314122</v>
      </c>
      <c r="M267" s="145">
        <f t="shared" si="25"/>
        <v>33245.419446238629</v>
      </c>
      <c r="N267" s="145">
        <f t="shared" si="26"/>
        <v>54.969278184918359</v>
      </c>
      <c r="O267" s="146">
        <f>_xlfn.IFNA(VLOOKUP($E267,'Loading May'!$B:$X,$B267,0),0)</f>
        <v>3076.3823308088868</v>
      </c>
      <c r="P267" s="140">
        <f t="shared" si="27"/>
        <v>25841.611578794651</v>
      </c>
      <c r="Q267" s="140">
        <f t="shared" si="28"/>
        <v>42.727532372345649</v>
      </c>
      <c r="R267" s="80">
        <f>VLOOKUP($E267,'Loading Jun'!$B:$X,$A267,0)</f>
        <v>4129.2840186093299</v>
      </c>
      <c r="S267" s="47">
        <f t="shared" si="29"/>
        <v>34685.985756318376</v>
      </c>
      <c r="T267" s="47">
        <f t="shared" si="30"/>
        <v>57.351166925129583</v>
      </c>
    </row>
    <row r="268" spans="1:20">
      <c r="A268" s="144">
        <v>20</v>
      </c>
      <c r="B268" s="144">
        <v>20</v>
      </c>
      <c r="C268" s="144">
        <v>18</v>
      </c>
      <c r="D268" s="263" t="str">
        <f>VLOOKUP(E268,Master_Item!B:M,12,0)&amp;K268</f>
        <v>โรงงานวังม่วงRegion 6/9</v>
      </c>
      <c r="E268" s="74">
        <v>310002642</v>
      </c>
      <c r="F268" s="46" t="s">
        <v>186</v>
      </c>
      <c r="G268" s="46">
        <f>VLOOKUP(E268,Master_Item!B:E,4,0)</f>
        <v>350</v>
      </c>
      <c r="H268" s="46">
        <f>VLOOKUP(E268,Master_Item!B:I,8,0)</f>
        <v>8.4</v>
      </c>
      <c r="I268" s="46">
        <f>VLOOKUP(E268,Master_Item!B:G,6,0)</f>
        <v>72</v>
      </c>
      <c r="J268" s="46" t="s">
        <v>150</v>
      </c>
      <c r="K268" s="46" t="s">
        <v>127</v>
      </c>
      <c r="L268" s="142">
        <f>_xlfn.IFNA(VLOOKUP($E268,'Loading Apr'!$B:$V,$C268,0),0)</f>
        <v>3097.0961939632784</v>
      </c>
      <c r="M268" s="145">
        <f t="shared" si="25"/>
        <v>26015.608029291539</v>
      </c>
      <c r="N268" s="145">
        <f t="shared" si="26"/>
        <v>43.015224916156647</v>
      </c>
      <c r="O268" s="146">
        <f>_xlfn.IFNA(VLOOKUP($E268,'Loading May'!$B:$X,$B268,0),0)</f>
        <v>1609.6707309288222</v>
      </c>
      <c r="P268" s="140">
        <f t="shared" si="27"/>
        <v>13521.234139802107</v>
      </c>
      <c r="Q268" s="140">
        <f t="shared" si="28"/>
        <v>22.356537929566976</v>
      </c>
      <c r="R268" s="80">
        <f>VLOOKUP($E268,'Loading Jun'!$B:$X,$A268,0)</f>
        <v>2160.585684647303</v>
      </c>
      <c r="S268" s="47">
        <f t="shared" si="29"/>
        <v>18148.919751037345</v>
      </c>
      <c r="T268" s="47">
        <f t="shared" si="30"/>
        <v>30.00813450899032</v>
      </c>
    </row>
    <row r="269" spans="1:20">
      <c r="A269" s="144">
        <v>21</v>
      </c>
      <c r="B269" s="144">
        <v>21</v>
      </c>
      <c r="C269" s="144">
        <v>19</v>
      </c>
      <c r="D269" s="263" t="str">
        <f>VLOOKUP(E269,Master_Item!B:M,12,0)&amp;K269</f>
        <v>โรงงานวังม่วงRegion 6/14</v>
      </c>
      <c r="E269" s="74">
        <v>310002642</v>
      </c>
      <c r="F269" s="46" t="s">
        <v>186</v>
      </c>
      <c r="G269" s="46">
        <f>VLOOKUP(E269,Master_Item!B:E,4,0)</f>
        <v>350</v>
      </c>
      <c r="H269" s="46">
        <f>VLOOKUP(E269,Master_Item!B:I,8,0)</f>
        <v>8.4</v>
      </c>
      <c r="I269" s="46">
        <f>VLOOKUP(E269,Master_Item!B:G,6,0)</f>
        <v>72</v>
      </c>
      <c r="J269" s="46" t="s">
        <v>148</v>
      </c>
      <c r="K269" s="46" t="s">
        <v>128</v>
      </c>
      <c r="L269" s="142">
        <f>_xlfn.IFNA(VLOOKUP($E269,'Loading Apr'!$B:$V,$C269,0),0)</f>
        <v>2533.9877950608638</v>
      </c>
      <c r="M269" s="145">
        <f t="shared" si="25"/>
        <v>21285.497478511257</v>
      </c>
      <c r="N269" s="145">
        <f t="shared" si="26"/>
        <v>35.194274931400884</v>
      </c>
      <c r="O269" s="146">
        <f>_xlfn.IFNA(VLOOKUP($E269,'Loading May'!$B:$X,$B269,0),0)</f>
        <v>1317.0033253053998</v>
      </c>
      <c r="P269" s="140">
        <f t="shared" si="27"/>
        <v>11062.827932565358</v>
      </c>
      <c r="Q269" s="140">
        <f t="shared" si="28"/>
        <v>18.291712851463885</v>
      </c>
      <c r="R269" s="80">
        <f>VLOOKUP($E269,'Loading Jun'!$B:$X,$A269,0)</f>
        <v>1767.7519238023388</v>
      </c>
      <c r="S269" s="47">
        <f t="shared" si="29"/>
        <v>14849.116159939646</v>
      </c>
      <c r="T269" s="47">
        <f t="shared" si="30"/>
        <v>24.55211005281026</v>
      </c>
    </row>
    <row r="270" spans="1:20">
      <c r="A270" s="144">
        <v>22</v>
      </c>
      <c r="B270" s="144">
        <v>22</v>
      </c>
      <c r="C270" s="144">
        <v>20</v>
      </c>
      <c r="D270" s="263" t="str">
        <f>VLOOKUP(E270,Master_Item!B:M,12,0)&amp;K270</f>
        <v>โรงงานวังม่วงRegion 7</v>
      </c>
      <c r="E270" s="74">
        <v>310002642</v>
      </c>
      <c r="F270" s="46" t="s">
        <v>186</v>
      </c>
      <c r="G270" s="46">
        <f>VLOOKUP(E270,Master_Item!B:E,4,0)</f>
        <v>350</v>
      </c>
      <c r="H270" s="46">
        <f>VLOOKUP(E270,Master_Item!B:I,8,0)</f>
        <v>8.4</v>
      </c>
      <c r="I270" s="46">
        <f>VLOOKUP(E270,Master_Item!B:G,6,0)</f>
        <v>72</v>
      </c>
      <c r="J270" s="46" t="s">
        <v>148</v>
      </c>
      <c r="K270" s="46" t="s">
        <v>121</v>
      </c>
      <c r="L270" s="142">
        <f>_xlfn.IFNA(VLOOKUP($E270,'Loading Apr'!$B:$V,$C270,0),0)</f>
        <v>3132.8687594570788</v>
      </c>
      <c r="M270" s="145">
        <f t="shared" si="25"/>
        <v>26316.097579439462</v>
      </c>
      <c r="N270" s="145">
        <f t="shared" si="26"/>
        <v>43.51206610357054</v>
      </c>
      <c r="O270" s="146">
        <f>_xlfn.IFNA(VLOOKUP($E270,'Loading May'!$B:$X,$B270,0),0)</f>
        <v>3202.7753822940545</v>
      </c>
      <c r="P270" s="140">
        <f t="shared" si="27"/>
        <v>26903.313211270059</v>
      </c>
      <c r="Q270" s="140">
        <f t="shared" si="28"/>
        <v>44.482991420750757</v>
      </c>
      <c r="R270" s="80">
        <f>VLOOKUP($E270,'Loading Jun'!$B:$X,$A270,0)</f>
        <v>4298.9354960392302</v>
      </c>
      <c r="S270" s="47">
        <f t="shared" si="29"/>
        <v>36111.058166729534</v>
      </c>
      <c r="T270" s="47">
        <f t="shared" si="30"/>
        <v>59.70743744498931</v>
      </c>
    </row>
    <row r="271" spans="1:20">
      <c r="A271" s="144">
        <v>23</v>
      </c>
      <c r="B271" s="144">
        <v>23</v>
      </c>
      <c r="C271" s="144">
        <v>21</v>
      </c>
      <c r="D271" s="263" t="str">
        <f>VLOOKUP(E271,Master_Item!B:M,12,0)&amp;K271</f>
        <v>โรงงานวังม่วงRegion 8</v>
      </c>
      <c r="E271" s="74">
        <v>310002642</v>
      </c>
      <c r="F271" s="46" t="s">
        <v>186</v>
      </c>
      <c r="G271" s="46">
        <f>VLOOKUP(E271,Master_Item!B:E,4,0)</f>
        <v>350</v>
      </c>
      <c r="H271" s="46">
        <f>VLOOKUP(E271,Master_Item!B:I,8,0)</f>
        <v>8.4</v>
      </c>
      <c r="I271" s="46">
        <f>VLOOKUP(E271,Master_Item!B:G,6,0)</f>
        <v>72</v>
      </c>
      <c r="J271" s="46" t="s">
        <v>151</v>
      </c>
      <c r="K271" s="46" t="s">
        <v>122</v>
      </c>
      <c r="L271" s="142">
        <f>_xlfn.IFNA(VLOOKUP($E271,'Loading Apr'!$B:$V,$C271,0),0)</f>
        <v>17336.33656699564</v>
      </c>
      <c r="M271" s="145">
        <f t="shared" si="25"/>
        <v>145625.22716276339</v>
      </c>
      <c r="N271" s="145">
        <f t="shared" si="26"/>
        <v>240.78245231938388</v>
      </c>
      <c r="O271" s="146">
        <f>_xlfn.IFNA(VLOOKUP($E271,'Loading May'!$B:$X,$B271,0),0)</f>
        <v>17816.511791389796</v>
      </c>
      <c r="P271" s="140">
        <f t="shared" si="27"/>
        <v>149658.69904767428</v>
      </c>
      <c r="Q271" s="140">
        <f t="shared" si="28"/>
        <v>247.45155265819162</v>
      </c>
      <c r="R271" s="80">
        <f>VLOOKUP($E271,'Loading Jun'!$B:$X,$A271,0)</f>
        <v>23914.26991072551</v>
      </c>
      <c r="S271" s="47">
        <f t="shared" si="29"/>
        <v>200879.86725009431</v>
      </c>
      <c r="T271" s="47">
        <f t="shared" si="30"/>
        <v>332.14263764896543</v>
      </c>
    </row>
    <row r="272" spans="1:20">
      <c r="A272" s="144">
        <v>9</v>
      </c>
      <c r="B272" s="144">
        <v>9</v>
      </c>
      <c r="C272" s="144">
        <v>11</v>
      </c>
      <c r="D272" s="263" t="str">
        <f>VLOOKUP(E272,Master_Item!B:M,12,0)&amp;K272</f>
        <v>โรงงานวังม่วงMT</v>
      </c>
      <c r="E272" s="74">
        <v>310002642</v>
      </c>
      <c r="F272" s="46" t="s">
        <v>186</v>
      </c>
      <c r="G272" s="46">
        <f>VLOOKUP(E272,Master_Item!B:E,4,0)</f>
        <v>350</v>
      </c>
      <c r="H272" s="46">
        <f>VLOOKUP(E272,Master_Item!B:I,8,0)</f>
        <v>8.4</v>
      </c>
      <c r="I272" s="46">
        <f>VLOOKUP(E272,Master_Item!B:G,6,0)</f>
        <v>72</v>
      </c>
      <c r="J272" s="46" t="s">
        <v>123</v>
      </c>
      <c r="K272" s="46" t="s">
        <v>123</v>
      </c>
      <c r="L272" s="142">
        <f>_xlfn.IFNA(VLOOKUP($E272,'Loading Apr'!$B:$V,$C272,0),0)</f>
        <v>48639.85714285713</v>
      </c>
      <c r="M272" s="145">
        <f t="shared" si="25"/>
        <v>408574.79999999993</v>
      </c>
      <c r="N272" s="145">
        <f t="shared" si="26"/>
        <v>675.55357142857122</v>
      </c>
      <c r="O272" s="146">
        <f>_xlfn.IFNA(VLOOKUP($E272,'Loading May'!$B:$X,$B272,0),0)</f>
        <v>47749.5989010989</v>
      </c>
      <c r="P272" s="140">
        <f t="shared" si="27"/>
        <v>401096.63076923077</v>
      </c>
      <c r="Q272" s="140">
        <f t="shared" si="28"/>
        <v>663.18887362637361</v>
      </c>
      <c r="R272" s="80">
        <f>VLOOKUP($E272,'Loading Jun'!$B:$X,$A272,0)</f>
        <v>40593</v>
      </c>
      <c r="S272" s="47">
        <f t="shared" si="29"/>
        <v>340981.2</v>
      </c>
      <c r="T272" s="47">
        <f t="shared" si="30"/>
        <v>563.79166666666663</v>
      </c>
    </row>
    <row r="273" spans="1:20">
      <c r="A273" s="144">
        <v>15</v>
      </c>
      <c r="B273" s="144">
        <v>15</v>
      </c>
      <c r="C273" s="144">
        <v>13</v>
      </c>
      <c r="D273" s="263" t="str">
        <f>VLOOKUP(E273,Master_Item!B:M,12,0)&amp;K273</f>
        <v>โรงงานวังม่วงRegion 1</v>
      </c>
      <c r="E273" s="74">
        <v>310002643</v>
      </c>
      <c r="F273" s="46" t="s">
        <v>187</v>
      </c>
      <c r="G273" s="46">
        <f>VLOOKUP(E273,Master_Item!B:E,4,0)</f>
        <v>350</v>
      </c>
      <c r="H273" s="46">
        <f>VLOOKUP(E273,Master_Item!B:I,8,0)</f>
        <v>8.4</v>
      </c>
      <c r="I273" s="46">
        <f>VLOOKUP(E273,Master_Item!B:G,6,0)</f>
        <v>72</v>
      </c>
      <c r="J273" s="46" t="s">
        <v>148</v>
      </c>
      <c r="K273" s="46" t="s">
        <v>115</v>
      </c>
      <c r="L273" s="142">
        <f>_xlfn.IFNA(VLOOKUP($E273,'Loading Apr'!$B:$V,$C273,0),0)</f>
        <v>0</v>
      </c>
      <c r="M273" s="145">
        <f t="shared" si="25"/>
        <v>0</v>
      </c>
      <c r="N273" s="145">
        <f t="shared" si="26"/>
        <v>0</v>
      </c>
      <c r="O273" s="146">
        <f>_xlfn.IFNA(VLOOKUP($E273,'Loading May'!$B:$X,$B273,0),0)</f>
        <v>0</v>
      </c>
      <c r="P273" s="140">
        <f t="shared" si="27"/>
        <v>0</v>
      </c>
      <c r="Q273" s="140">
        <f t="shared" si="28"/>
        <v>0</v>
      </c>
      <c r="R273" s="80">
        <f>VLOOKUP($E273,'Loading Jun'!$B:$X,$A273,0)</f>
        <v>0</v>
      </c>
      <c r="S273" s="47">
        <f t="shared" si="29"/>
        <v>0</v>
      </c>
      <c r="T273" s="47">
        <f t="shared" si="30"/>
        <v>0</v>
      </c>
    </row>
    <row r="274" spans="1:20">
      <c r="A274" s="144">
        <v>16</v>
      </c>
      <c r="B274" s="144">
        <v>16</v>
      </c>
      <c r="C274" s="144">
        <v>14</v>
      </c>
      <c r="D274" s="263" t="str">
        <f>VLOOKUP(E274,Master_Item!B:M,12,0)&amp;K274</f>
        <v>โรงงานวังม่วงRegion 2</v>
      </c>
      <c r="E274" s="74">
        <v>310002643</v>
      </c>
      <c r="F274" s="46" t="s">
        <v>187</v>
      </c>
      <c r="G274" s="46">
        <f>VLOOKUP(E274,Master_Item!B:E,4,0)</f>
        <v>350</v>
      </c>
      <c r="H274" s="46">
        <f>VLOOKUP(E274,Master_Item!B:I,8,0)</f>
        <v>8.4</v>
      </c>
      <c r="I274" s="46">
        <f>VLOOKUP(E274,Master_Item!B:G,6,0)</f>
        <v>72</v>
      </c>
      <c r="J274" s="46" t="s">
        <v>148</v>
      </c>
      <c r="K274" s="46" t="s">
        <v>116</v>
      </c>
      <c r="L274" s="142">
        <f>_xlfn.IFNA(VLOOKUP($E274,'Loading Apr'!$B:$V,$C274,0),0)</f>
        <v>0</v>
      </c>
      <c r="M274" s="145">
        <f t="shared" si="25"/>
        <v>0</v>
      </c>
      <c r="N274" s="145">
        <f t="shared" si="26"/>
        <v>0</v>
      </c>
      <c r="O274" s="146">
        <f>_xlfn.IFNA(VLOOKUP($E274,'Loading May'!$B:$X,$B274,0),0)</f>
        <v>0</v>
      </c>
      <c r="P274" s="140">
        <f t="shared" si="27"/>
        <v>0</v>
      </c>
      <c r="Q274" s="140">
        <f t="shared" si="28"/>
        <v>0</v>
      </c>
      <c r="R274" s="80">
        <f>VLOOKUP($E274,'Loading Jun'!$B:$X,$A274,0)</f>
        <v>0</v>
      </c>
      <c r="S274" s="47">
        <f t="shared" si="29"/>
        <v>0</v>
      </c>
      <c r="T274" s="47">
        <f t="shared" si="30"/>
        <v>0</v>
      </c>
    </row>
    <row r="275" spans="1:20">
      <c r="A275" s="144">
        <v>17</v>
      </c>
      <c r="B275" s="144">
        <v>17</v>
      </c>
      <c r="C275" s="144">
        <v>15</v>
      </c>
      <c r="D275" s="263" t="str">
        <f>VLOOKUP(E275,Master_Item!B:M,12,0)&amp;K275</f>
        <v>โรงงานวังม่วงRegion 3</v>
      </c>
      <c r="E275" s="74">
        <v>310002643</v>
      </c>
      <c r="F275" s="46" t="s">
        <v>187</v>
      </c>
      <c r="G275" s="46">
        <f>VLOOKUP(E275,Master_Item!B:E,4,0)</f>
        <v>350</v>
      </c>
      <c r="H275" s="46">
        <f>VLOOKUP(E275,Master_Item!B:I,8,0)</f>
        <v>8.4</v>
      </c>
      <c r="I275" s="46">
        <f>VLOOKUP(E275,Master_Item!B:G,6,0)</f>
        <v>72</v>
      </c>
      <c r="J275" s="46" t="s">
        <v>149</v>
      </c>
      <c r="K275" s="46" t="s">
        <v>117</v>
      </c>
      <c r="L275" s="142">
        <f>_xlfn.IFNA(VLOOKUP($E275,'Loading Apr'!$B:$V,$C275,0),0)</f>
        <v>0</v>
      </c>
      <c r="M275" s="145">
        <f t="shared" si="25"/>
        <v>0</v>
      </c>
      <c r="N275" s="145">
        <f t="shared" si="26"/>
        <v>0</v>
      </c>
      <c r="O275" s="146">
        <f>_xlfn.IFNA(VLOOKUP($E275,'Loading May'!$B:$X,$B275,0),0)</f>
        <v>0</v>
      </c>
      <c r="P275" s="140">
        <f t="shared" si="27"/>
        <v>0</v>
      </c>
      <c r="Q275" s="140">
        <f t="shared" si="28"/>
        <v>0</v>
      </c>
      <c r="R275" s="80">
        <f>VLOOKUP($E275,'Loading Jun'!$B:$X,$A275,0)</f>
        <v>0</v>
      </c>
      <c r="S275" s="47">
        <f t="shared" si="29"/>
        <v>0</v>
      </c>
      <c r="T275" s="47">
        <f t="shared" si="30"/>
        <v>0</v>
      </c>
    </row>
    <row r="276" spans="1:20">
      <c r="A276" s="144">
        <v>18</v>
      </c>
      <c r="B276" s="144">
        <v>18</v>
      </c>
      <c r="C276" s="144">
        <v>16</v>
      </c>
      <c r="D276" s="263" t="str">
        <f>VLOOKUP(E276,Master_Item!B:M,12,0)&amp;K276</f>
        <v>โรงงานวังม่วงRegion 4</v>
      </c>
      <c r="E276" s="74">
        <v>310002643</v>
      </c>
      <c r="F276" s="46" t="s">
        <v>187</v>
      </c>
      <c r="G276" s="46">
        <f>VLOOKUP(E276,Master_Item!B:E,4,0)</f>
        <v>350</v>
      </c>
      <c r="H276" s="46">
        <f>VLOOKUP(E276,Master_Item!B:I,8,0)</f>
        <v>8.4</v>
      </c>
      <c r="I276" s="46">
        <f>VLOOKUP(E276,Master_Item!B:G,6,0)</f>
        <v>72</v>
      </c>
      <c r="J276" s="46" t="s">
        <v>149</v>
      </c>
      <c r="K276" s="46" t="s">
        <v>118</v>
      </c>
      <c r="L276" s="142">
        <f>_xlfn.IFNA(VLOOKUP($E276,'Loading Apr'!$B:$V,$C276,0),0)</f>
        <v>0</v>
      </c>
      <c r="M276" s="145">
        <f t="shared" si="25"/>
        <v>0</v>
      </c>
      <c r="N276" s="145">
        <f t="shared" si="26"/>
        <v>0</v>
      </c>
      <c r="O276" s="146">
        <f>_xlfn.IFNA(VLOOKUP($E276,'Loading May'!$B:$X,$B276,0),0)</f>
        <v>0</v>
      </c>
      <c r="P276" s="140">
        <f t="shared" si="27"/>
        <v>0</v>
      </c>
      <c r="Q276" s="140">
        <f t="shared" si="28"/>
        <v>0</v>
      </c>
      <c r="R276" s="80">
        <f>VLOOKUP($E276,'Loading Jun'!$B:$X,$A276,0)</f>
        <v>0</v>
      </c>
      <c r="S276" s="47">
        <f t="shared" si="29"/>
        <v>0</v>
      </c>
      <c r="T276" s="47">
        <f t="shared" si="30"/>
        <v>0</v>
      </c>
    </row>
    <row r="277" spans="1:20">
      <c r="A277" s="144">
        <v>19</v>
      </c>
      <c r="B277" s="144">
        <v>19</v>
      </c>
      <c r="C277" s="144">
        <v>17</v>
      </c>
      <c r="D277" s="263" t="str">
        <f>VLOOKUP(E277,Master_Item!B:M,12,0)&amp;K277</f>
        <v>โรงงานวังม่วงRegion 5</v>
      </c>
      <c r="E277" s="74">
        <v>310002643</v>
      </c>
      <c r="F277" s="46" t="s">
        <v>187</v>
      </c>
      <c r="G277" s="46">
        <f>VLOOKUP(E277,Master_Item!B:E,4,0)</f>
        <v>350</v>
      </c>
      <c r="H277" s="46">
        <f>VLOOKUP(E277,Master_Item!B:I,8,0)</f>
        <v>8.4</v>
      </c>
      <c r="I277" s="46">
        <f>VLOOKUP(E277,Master_Item!B:G,6,0)</f>
        <v>72</v>
      </c>
      <c r="J277" s="46" t="s">
        <v>150</v>
      </c>
      <c r="K277" s="46" t="s">
        <v>119</v>
      </c>
      <c r="L277" s="142">
        <f>_xlfn.IFNA(VLOOKUP($E277,'Loading Apr'!$B:$V,$C277,0),0)</f>
        <v>0</v>
      </c>
      <c r="M277" s="145">
        <f t="shared" si="25"/>
        <v>0</v>
      </c>
      <c r="N277" s="145">
        <f t="shared" si="26"/>
        <v>0</v>
      </c>
      <c r="O277" s="146">
        <f>_xlfn.IFNA(VLOOKUP($E277,'Loading May'!$B:$X,$B277,0),0)</f>
        <v>0</v>
      </c>
      <c r="P277" s="140">
        <f t="shared" si="27"/>
        <v>0</v>
      </c>
      <c r="Q277" s="140">
        <f t="shared" si="28"/>
        <v>0</v>
      </c>
      <c r="R277" s="80">
        <f>VLOOKUP($E277,'Loading Jun'!$B:$X,$A277,0)</f>
        <v>0</v>
      </c>
      <c r="S277" s="47">
        <f t="shared" si="29"/>
        <v>0</v>
      </c>
      <c r="T277" s="47">
        <f t="shared" si="30"/>
        <v>0</v>
      </c>
    </row>
    <row r="278" spans="1:20">
      <c r="A278" s="144">
        <v>20</v>
      </c>
      <c r="B278" s="144">
        <v>20</v>
      </c>
      <c r="C278" s="144">
        <v>18</v>
      </c>
      <c r="D278" s="263" t="str">
        <f>VLOOKUP(E278,Master_Item!B:M,12,0)&amp;K278</f>
        <v>โรงงานวังม่วงRegion 6/9</v>
      </c>
      <c r="E278" s="74">
        <v>310002643</v>
      </c>
      <c r="F278" s="46" t="s">
        <v>187</v>
      </c>
      <c r="G278" s="46">
        <f>VLOOKUP(E278,Master_Item!B:E,4,0)</f>
        <v>350</v>
      </c>
      <c r="H278" s="46">
        <f>VLOOKUP(E278,Master_Item!B:I,8,0)</f>
        <v>8.4</v>
      </c>
      <c r="I278" s="46">
        <f>VLOOKUP(E278,Master_Item!B:G,6,0)</f>
        <v>72</v>
      </c>
      <c r="J278" s="46" t="s">
        <v>150</v>
      </c>
      <c r="K278" s="46" t="s">
        <v>127</v>
      </c>
      <c r="L278" s="142">
        <f>_xlfn.IFNA(VLOOKUP($E278,'Loading Apr'!$B:$V,$C278,0),0)</f>
        <v>0</v>
      </c>
      <c r="M278" s="145">
        <f t="shared" si="25"/>
        <v>0</v>
      </c>
      <c r="N278" s="145">
        <f t="shared" si="26"/>
        <v>0</v>
      </c>
      <c r="O278" s="146">
        <f>_xlfn.IFNA(VLOOKUP($E278,'Loading May'!$B:$X,$B278,0),0)</f>
        <v>0</v>
      </c>
      <c r="P278" s="140">
        <f t="shared" si="27"/>
        <v>0</v>
      </c>
      <c r="Q278" s="140">
        <f t="shared" si="28"/>
        <v>0</v>
      </c>
      <c r="R278" s="80">
        <f>VLOOKUP($E278,'Loading Jun'!$B:$X,$A278,0)</f>
        <v>0</v>
      </c>
      <c r="S278" s="47">
        <f t="shared" si="29"/>
        <v>0</v>
      </c>
      <c r="T278" s="47">
        <f t="shared" si="30"/>
        <v>0</v>
      </c>
    </row>
    <row r="279" spans="1:20">
      <c r="A279" s="144">
        <v>21</v>
      </c>
      <c r="B279" s="144">
        <v>21</v>
      </c>
      <c r="C279" s="144">
        <v>19</v>
      </c>
      <c r="D279" s="263" t="str">
        <f>VLOOKUP(E279,Master_Item!B:M,12,0)&amp;K279</f>
        <v>โรงงานวังม่วงRegion 6/14</v>
      </c>
      <c r="E279" s="74">
        <v>310002643</v>
      </c>
      <c r="F279" s="46" t="s">
        <v>187</v>
      </c>
      <c r="G279" s="46">
        <f>VLOOKUP(E279,Master_Item!B:E,4,0)</f>
        <v>350</v>
      </c>
      <c r="H279" s="46">
        <f>VLOOKUP(E279,Master_Item!B:I,8,0)</f>
        <v>8.4</v>
      </c>
      <c r="I279" s="46">
        <f>VLOOKUP(E279,Master_Item!B:G,6,0)</f>
        <v>72</v>
      </c>
      <c r="J279" s="46" t="s">
        <v>148</v>
      </c>
      <c r="K279" s="46" t="s">
        <v>128</v>
      </c>
      <c r="L279" s="142">
        <f>_xlfn.IFNA(VLOOKUP($E279,'Loading Apr'!$B:$V,$C279,0),0)</f>
        <v>0</v>
      </c>
      <c r="M279" s="145">
        <f t="shared" si="25"/>
        <v>0</v>
      </c>
      <c r="N279" s="145">
        <f t="shared" si="26"/>
        <v>0</v>
      </c>
      <c r="O279" s="146">
        <f>_xlfn.IFNA(VLOOKUP($E279,'Loading May'!$B:$X,$B279,0),0)</f>
        <v>0</v>
      </c>
      <c r="P279" s="140">
        <f t="shared" si="27"/>
        <v>0</v>
      </c>
      <c r="Q279" s="140">
        <f t="shared" si="28"/>
        <v>0</v>
      </c>
      <c r="R279" s="80">
        <f>VLOOKUP($E279,'Loading Jun'!$B:$X,$A279,0)</f>
        <v>0</v>
      </c>
      <c r="S279" s="47">
        <f t="shared" si="29"/>
        <v>0</v>
      </c>
      <c r="T279" s="47">
        <f t="shared" si="30"/>
        <v>0</v>
      </c>
    </row>
    <row r="280" spans="1:20">
      <c r="A280" s="144">
        <v>22</v>
      </c>
      <c r="B280" s="144">
        <v>22</v>
      </c>
      <c r="C280" s="144">
        <v>20</v>
      </c>
      <c r="D280" s="263" t="str">
        <f>VLOOKUP(E280,Master_Item!B:M,12,0)&amp;K280</f>
        <v>โรงงานวังม่วงRegion 7</v>
      </c>
      <c r="E280" s="74">
        <v>310002643</v>
      </c>
      <c r="F280" s="46" t="s">
        <v>187</v>
      </c>
      <c r="G280" s="46">
        <f>VLOOKUP(E280,Master_Item!B:E,4,0)</f>
        <v>350</v>
      </c>
      <c r="H280" s="46">
        <f>VLOOKUP(E280,Master_Item!B:I,8,0)</f>
        <v>8.4</v>
      </c>
      <c r="I280" s="46">
        <f>VLOOKUP(E280,Master_Item!B:G,6,0)</f>
        <v>72</v>
      </c>
      <c r="J280" s="46" t="s">
        <v>148</v>
      </c>
      <c r="K280" s="46" t="s">
        <v>121</v>
      </c>
      <c r="L280" s="142">
        <f>_xlfn.IFNA(VLOOKUP($E280,'Loading Apr'!$B:$V,$C280,0),0)</f>
        <v>0</v>
      </c>
      <c r="M280" s="145">
        <f t="shared" si="25"/>
        <v>0</v>
      </c>
      <c r="N280" s="145">
        <f t="shared" si="26"/>
        <v>0</v>
      </c>
      <c r="O280" s="146">
        <f>_xlfn.IFNA(VLOOKUP($E280,'Loading May'!$B:$X,$B280,0),0)</f>
        <v>0</v>
      </c>
      <c r="P280" s="140">
        <f t="shared" si="27"/>
        <v>0</v>
      </c>
      <c r="Q280" s="140">
        <f t="shared" si="28"/>
        <v>0</v>
      </c>
      <c r="R280" s="80">
        <f>VLOOKUP($E280,'Loading Jun'!$B:$X,$A280,0)</f>
        <v>0</v>
      </c>
      <c r="S280" s="47">
        <f t="shared" si="29"/>
        <v>0</v>
      </c>
      <c r="T280" s="47">
        <f t="shared" si="30"/>
        <v>0</v>
      </c>
    </row>
    <row r="281" spans="1:20">
      <c r="A281" s="144">
        <v>23</v>
      </c>
      <c r="B281" s="144">
        <v>23</v>
      </c>
      <c r="C281" s="144">
        <v>21</v>
      </c>
      <c r="D281" s="263" t="str">
        <f>VLOOKUP(E281,Master_Item!B:M,12,0)&amp;K281</f>
        <v>โรงงานวังม่วงRegion 8</v>
      </c>
      <c r="E281" s="74">
        <v>310002643</v>
      </c>
      <c r="F281" s="46" t="s">
        <v>187</v>
      </c>
      <c r="G281" s="46">
        <f>VLOOKUP(E281,Master_Item!B:E,4,0)</f>
        <v>350</v>
      </c>
      <c r="H281" s="46">
        <f>VLOOKUP(E281,Master_Item!B:I,8,0)</f>
        <v>8.4</v>
      </c>
      <c r="I281" s="46">
        <f>VLOOKUP(E281,Master_Item!B:G,6,0)</f>
        <v>72</v>
      </c>
      <c r="J281" s="46" t="s">
        <v>151</v>
      </c>
      <c r="K281" s="46" t="s">
        <v>122</v>
      </c>
      <c r="L281" s="142">
        <f>_xlfn.IFNA(VLOOKUP($E281,'Loading Apr'!$B:$V,$C281,0),0)</f>
        <v>0</v>
      </c>
      <c r="M281" s="145">
        <f t="shared" si="25"/>
        <v>0</v>
      </c>
      <c r="N281" s="145">
        <f t="shared" si="26"/>
        <v>0</v>
      </c>
      <c r="O281" s="146">
        <f>_xlfn.IFNA(VLOOKUP($E281,'Loading May'!$B:$X,$B281,0),0)</f>
        <v>0</v>
      </c>
      <c r="P281" s="140">
        <f t="shared" si="27"/>
        <v>0</v>
      </c>
      <c r="Q281" s="140">
        <f t="shared" si="28"/>
        <v>0</v>
      </c>
      <c r="R281" s="80">
        <f>VLOOKUP($E281,'Loading Jun'!$B:$X,$A281,0)</f>
        <v>0</v>
      </c>
      <c r="S281" s="47">
        <f t="shared" si="29"/>
        <v>0</v>
      </c>
      <c r="T281" s="47">
        <f t="shared" si="30"/>
        <v>0</v>
      </c>
    </row>
    <row r="282" spans="1:20">
      <c r="A282" s="144">
        <v>9</v>
      </c>
      <c r="B282" s="144">
        <v>9</v>
      </c>
      <c r="C282" s="144">
        <v>11</v>
      </c>
      <c r="D282" s="263" t="str">
        <f>VLOOKUP(E282,Master_Item!B:M,12,0)&amp;K282</f>
        <v>โรงงานวังม่วงMT</v>
      </c>
      <c r="E282" s="74">
        <v>310002643</v>
      </c>
      <c r="F282" s="46" t="s">
        <v>187</v>
      </c>
      <c r="G282" s="46">
        <f>VLOOKUP(E282,Master_Item!B:E,4,0)</f>
        <v>350</v>
      </c>
      <c r="H282" s="46">
        <f>VLOOKUP(E282,Master_Item!B:I,8,0)</f>
        <v>8.4</v>
      </c>
      <c r="I282" s="46">
        <f>VLOOKUP(E282,Master_Item!B:G,6,0)</f>
        <v>72</v>
      </c>
      <c r="J282" s="46" t="s">
        <v>123</v>
      </c>
      <c r="K282" s="46" t="s">
        <v>123</v>
      </c>
      <c r="L282" s="142">
        <f>_xlfn.IFNA(VLOOKUP($E282,'Loading Apr'!$B:$V,$C282,0),0)</f>
        <v>0</v>
      </c>
      <c r="M282" s="145">
        <f t="shared" si="25"/>
        <v>0</v>
      </c>
      <c r="N282" s="145">
        <f t="shared" si="26"/>
        <v>0</v>
      </c>
      <c r="O282" s="146">
        <f>_xlfn.IFNA(VLOOKUP($E282,'Loading May'!$B:$X,$B282,0),0)</f>
        <v>0</v>
      </c>
      <c r="P282" s="140">
        <f t="shared" si="27"/>
        <v>0</v>
      </c>
      <c r="Q282" s="140">
        <f t="shared" si="28"/>
        <v>0</v>
      </c>
      <c r="R282" s="80">
        <f>VLOOKUP($E282,'Loading Jun'!$B:$X,$A282,0)</f>
        <v>0</v>
      </c>
      <c r="S282" s="47">
        <f t="shared" si="29"/>
        <v>0</v>
      </c>
      <c r="T282" s="47">
        <f t="shared" si="30"/>
        <v>0</v>
      </c>
    </row>
    <row r="283" spans="1:20">
      <c r="A283" s="144">
        <v>15</v>
      </c>
      <c r="B283" s="144">
        <v>15</v>
      </c>
      <c r="C283" s="144">
        <v>13</v>
      </c>
      <c r="D283" s="263" t="str">
        <f>VLOOKUP(E283,Master_Item!B:M,12,0)&amp;K283</f>
        <v>โรงงานวังม่วงRegion 1</v>
      </c>
      <c r="E283" s="74">
        <v>310002644</v>
      </c>
      <c r="F283" s="46" t="s">
        <v>188</v>
      </c>
      <c r="G283" s="46">
        <f>VLOOKUP(E283,Master_Item!B:E,4,0)</f>
        <v>350</v>
      </c>
      <c r="H283" s="46">
        <f>VLOOKUP(E283,Master_Item!B:I,8,0)</f>
        <v>8.4</v>
      </c>
      <c r="I283" s="46">
        <f>VLOOKUP(E283,Master_Item!B:G,6,0)</f>
        <v>72</v>
      </c>
      <c r="J283" s="46" t="s">
        <v>148</v>
      </c>
      <c r="K283" s="46" t="s">
        <v>115</v>
      </c>
      <c r="L283" s="142">
        <f>_xlfn.IFNA(VLOOKUP($E283,'Loading Apr'!$B:$V,$C283,0),0)</f>
        <v>1392.2065792858277</v>
      </c>
      <c r="M283" s="145">
        <f t="shared" si="25"/>
        <v>11694.535266000954</v>
      </c>
      <c r="N283" s="145">
        <f t="shared" si="26"/>
        <v>19.336202490080939</v>
      </c>
      <c r="O283" s="146">
        <f>_xlfn.IFNA(VLOOKUP($E283,'Loading May'!$B:$X,$B283,0),0)</f>
        <v>1213.6235426801118</v>
      </c>
      <c r="P283" s="140">
        <f t="shared" si="27"/>
        <v>10194.437758512939</v>
      </c>
      <c r="Q283" s="140">
        <f t="shared" si="28"/>
        <v>16.855882537223774</v>
      </c>
      <c r="R283" s="80">
        <f>VLOOKUP($E283,'Loading Jun'!$B:$X,$A283,0)</f>
        <v>1358.1624668723118</v>
      </c>
      <c r="S283" s="47">
        <f t="shared" si="29"/>
        <v>11408.56472172742</v>
      </c>
      <c r="T283" s="47">
        <f t="shared" si="30"/>
        <v>18.863367595448775</v>
      </c>
    </row>
    <row r="284" spans="1:20">
      <c r="A284" s="144">
        <v>16</v>
      </c>
      <c r="B284" s="144">
        <v>16</v>
      </c>
      <c r="C284" s="144">
        <v>14</v>
      </c>
      <c r="D284" s="263" t="str">
        <f>VLOOKUP(E284,Master_Item!B:M,12,0)&amp;K284</f>
        <v>โรงงานวังม่วงRegion 2</v>
      </c>
      <c r="E284" s="74">
        <v>310002644</v>
      </c>
      <c r="F284" s="46" t="s">
        <v>188</v>
      </c>
      <c r="G284" s="46">
        <f>VLOOKUP(E284,Master_Item!B:E,4,0)</f>
        <v>350</v>
      </c>
      <c r="H284" s="46">
        <f>VLOOKUP(E284,Master_Item!B:I,8,0)</f>
        <v>8.4</v>
      </c>
      <c r="I284" s="46">
        <f>VLOOKUP(E284,Master_Item!B:G,6,0)</f>
        <v>72</v>
      </c>
      <c r="J284" s="46" t="s">
        <v>148</v>
      </c>
      <c r="K284" s="46" t="s">
        <v>116</v>
      </c>
      <c r="L284" s="142">
        <f>_xlfn.IFNA(VLOOKUP($E284,'Loading Apr'!$B:$V,$C284,0),0)</f>
        <v>5134.0404699928677</v>
      </c>
      <c r="M284" s="145">
        <f t="shared" ref="M284:M327" si="31">L284*H284</f>
        <v>43125.939947940089</v>
      </c>
      <c r="N284" s="145">
        <f t="shared" ref="N284:N327" si="32">L284/I284</f>
        <v>71.306117638789829</v>
      </c>
      <c r="O284" s="146">
        <f>_xlfn.IFNA(VLOOKUP($E284,'Loading May'!$B:$X,$B284,0),0)</f>
        <v>4501.6141517354354</v>
      </c>
      <c r="P284" s="140">
        <f t="shared" ref="P284:P327" si="33">O284*H284</f>
        <v>37813.558874577662</v>
      </c>
      <c r="Q284" s="140">
        <f t="shared" ref="Q284:Q327" si="34">O284/I284</f>
        <v>62.522418774103272</v>
      </c>
      <c r="R284" s="80">
        <f>VLOOKUP($E284,'Loading Jun'!$B:$X,$A284,0)</f>
        <v>5037.7428965547206</v>
      </c>
      <c r="S284" s="47">
        <f t="shared" ref="S284:S327" si="35">R284*H284</f>
        <v>42317.040331059652</v>
      </c>
      <c r="T284" s="47">
        <f t="shared" ref="T284:T327" si="36">R284/I284</f>
        <v>69.968651341037784</v>
      </c>
    </row>
    <row r="285" spans="1:20">
      <c r="A285" s="144">
        <v>17</v>
      </c>
      <c r="B285" s="144">
        <v>17</v>
      </c>
      <c r="C285" s="144">
        <v>15</v>
      </c>
      <c r="D285" s="263" t="str">
        <f>VLOOKUP(E285,Master_Item!B:M,12,0)&amp;K285</f>
        <v>โรงงานวังม่วงRegion 3</v>
      </c>
      <c r="E285" s="74">
        <v>310002644</v>
      </c>
      <c r="F285" s="46" t="s">
        <v>188</v>
      </c>
      <c r="G285" s="46">
        <f>VLOOKUP(E285,Master_Item!B:E,4,0)</f>
        <v>350</v>
      </c>
      <c r="H285" s="46">
        <f>VLOOKUP(E285,Master_Item!B:I,8,0)</f>
        <v>8.4</v>
      </c>
      <c r="I285" s="46">
        <f>VLOOKUP(E285,Master_Item!B:G,6,0)</f>
        <v>72</v>
      </c>
      <c r="J285" s="46" t="s">
        <v>149</v>
      </c>
      <c r="K285" s="46" t="s">
        <v>117</v>
      </c>
      <c r="L285" s="142">
        <f>_xlfn.IFNA(VLOOKUP($E285,'Loading Apr'!$B:$V,$C285,0),0)</f>
        <v>7315.1046529803707</v>
      </c>
      <c r="M285" s="145">
        <f t="shared" si="31"/>
        <v>61446.879085035114</v>
      </c>
      <c r="N285" s="145">
        <f t="shared" si="32"/>
        <v>101.59867573583848</v>
      </c>
      <c r="O285" s="146">
        <f>_xlfn.IFNA(VLOOKUP($E285,'Loading May'!$B:$X,$B285,0),0)</f>
        <v>6133.3739179163804</v>
      </c>
      <c r="P285" s="140">
        <f t="shared" si="33"/>
        <v>51520.340910497594</v>
      </c>
      <c r="Q285" s="140">
        <f t="shared" si="34"/>
        <v>85.185748859949726</v>
      </c>
      <c r="R285" s="80">
        <f>VLOOKUP($E285,'Loading Jun'!$B:$X,$A285,0)</f>
        <v>6863.8403571273411</v>
      </c>
      <c r="S285" s="47">
        <f t="shared" si="35"/>
        <v>57656.258999869671</v>
      </c>
      <c r="T285" s="47">
        <f t="shared" si="36"/>
        <v>95.331116071213074</v>
      </c>
    </row>
    <row r="286" spans="1:20">
      <c r="A286" s="144">
        <v>18</v>
      </c>
      <c r="B286" s="144">
        <v>18</v>
      </c>
      <c r="C286" s="144">
        <v>16</v>
      </c>
      <c r="D286" s="263" t="str">
        <f>VLOOKUP(E286,Master_Item!B:M,12,0)&amp;K286</f>
        <v>โรงงานวังม่วงRegion 4</v>
      </c>
      <c r="E286" s="74">
        <v>310002644</v>
      </c>
      <c r="F286" s="46" t="s">
        <v>188</v>
      </c>
      <c r="G286" s="46">
        <f>VLOOKUP(E286,Master_Item!B:E,4,0)</f>
        <v>350</v>
      </c>
      <c r="H286" s="46">
        <f>VLOOKUP(E286,Master_Item!B:I,8,0)</f>
        <v>8.4</v>
      </c>
      <c r="I286" s="46">
        <f>VLOOKUP(E286,Master_Item!B:G,6,0)</f>
        <v>72</v>
      </c>
      <c r="J286" s="46" t="s">
        <v>149</v>
      </c>
      <c r="K286" s="46" t="s">
        <v>118</v>
      </c>
      <c r="L286" s="142">
        <f>_xlfn.IFNA(VLOOKUP($E286,'Loading Apr'!$B:$V,$C286,0),0)</f>
        <v>7563.9359378110858</v>
      </c>
      <c r="M286" s="145">
        <f t="shared" si="31"/>
        <v>63537.061877613123</v>
      </c>
      <c r="N286" s="145">
        <f t="shared" si="32"/>
        <v>105.05466580293175</v>
      </c>
      <c r="O286" s="146">
        <f>_xlfn.IFNA(VLOOKUP($E286,'Loading May'!$B:$X,$B286,0),0)</f>
        <v>7169.3161646050439</v>
      </c>
      <c r="P286" s="140">
        <f t="shared" si="33"/>
        <v>60222.255782682369</v>
      </c>
      <c r="Q286" s="140">
        <f t="shared" si="34"/>
        <v>99.573835619514497</v>
      </c>
      <c r="R286" s="80">
        <f>VLOOKUP($E286,'Loading Jun'!$B:$X,$A286,0)</f>
        <v>8023.1602185341271</v>
      </c>
      <c r="S286" s="47">
        <f t="shared" si="35"/>
        <v>67394.545835686673</v>
      </c>
      <c r="T286" s="47">
        <f t="shared" si="36"/>
        <v>111.43278081297399</v>
      </c>
    </row>
    <row r="287" spans="1:20">
      <c r="A287" s="144">
        <v>19</v>
      </c>
      <c r="B287" s="144">
        <v>19</v>
      </c>
      <c r="C287" s="144">
        <v>17</v>
      </c>
      <c r="D287" s="263" t="str">
        <f>VLOOKUP(E287,Master_Item!B:M,12,0)&amp;K287</f>
        <v>โรงงานวังม่วงRegion 5</v>
      </c>
      <c r="E287" s="74">
        <v>310002644</v>
      </c>
      <c r="F287" s="46" t="s">
        <v>188</v>
      </c>
      <c r="G287" s="46">
        <f>VLOOKUP(E287,Master_Item!B:E,4,0)</f>
        <v>350</v>
      </c>
      <c r="H287" s="46">
        <f>VLOOKUP(E287,Master_Item!B:I,8,0)</f>
        <v>8.4</v>
      </c>
      <c r="I287" s="46">
        <f>VLOOKUP(E287,Master_Item!B:G,6,0)</f>
        <v>72</v>
      </c>
      <c r="J287" s="46" t="s">
        <v>150</v>
      </c>
      <c r="K287" s="46" t="s">
        <v>119</v>
      </c>
      <c r="L287" s="142">
        <f>_xlfn.IFNA(VLOOKUP($E287,'Loading Apr'!$B:$V,$C287,0),0)</f>
        <v>1664.6723768334384</v>
      </c>
      <c r="M287" s="145">
        <f t="shared" si="31"/>
        <v>13983.247965400884</v>
      </c>
      <c r="N287" s="145">
        <f t="shared" si="32"/>
        <v>23.120449678242199</v>
      </c>
      <c r="O287" s="146">
        <f>_xlfn.IFNA(VLOOKUP($E287,'Loading May'!$B:$X,$B287,0),0)</f>
        <v>1933.5697120666186</v>
      </c>
      <c r="P287" s="140">
        <f t="shared" si="33"/>
        <v>16241.985581359597</v>
      </c>
      <c r="Q287" s="140">
        <f t="shared" si="34"/>
        <v>26.855134889814149</v>
      </c>
      <c r="R287" s="80">
        <f>VLOOKUP($E287,'Loading Jun'!$B:$X,$A287,0)</f>
        <v>2163.8520658643611</v>
      </c>
      <c r="S287" s="47">
        <f t="shared" si="35"/>
        <v>18176.357353260635</v>
      </c>
      <c r="T287" s="47">
        <f t="shared" si="36"/>
        <v>30.053500914782791</v>
      </c>
    </row>
    <row r="288" spans="1:20">
      <c r="A288" s="144">
        <v>20</v>
      </c>
      <c r="B288" s="144">
        <v>20</v>
      </c>
      <c r="C288" s="144">
        <v>18</v>
      </c>
      <c r="D288" s="263" t="str">
        <f>VLOOKUP(E288,Master_Item!B:M,12,0)&amp;K288</f>
        <v>โรงงานวังม่วงRegion 6/9</v>
      </c>
      <c r="E288" s="74">
        <v>310002644</v>
      </c>
      <c r="F288" s="46" t="s">
        <v>188</v>
      </c>
      <c r="G288" s="46">
        <f>VLOOKUP(E288,Master_Item!B:E,4,0)</f>
        <v>350</v>
      </c>
      <c r="H288" s="46">
        <f>VLOOKUP(E288,Master_Item!B:I,8,0)</f>
        <v>8.4</v>
      </c>
      <c r="I288" s="46">
        <f>VLOOKUP(E288,Master_Item!B:G,6,0)</f>
        <v>72</v>
      </c>
      <c r="J288" s="46" t="s">
        <v>150</v>
      </c>
      <c r="K288" s="46" t="s">
        <v>127</v>
      </c>
      <c r="L288" s="142">
        <f>_xlfn.IFNA(VLOOKUP($E288,'Loading Apr'!$B:$V,$C288,0),0)</f>
        <v>2987.8037481976216</v>
      </c>
      <c r="M288" s="145">
        <f t="shared" si="31"/>
        <v>25097.551484860021</v>
      </c>
      <c r="N288" s="145">
        <f t="shared" si="32"/>
        <v>41.497274280522525</v>
      </c>
      <c r="O288" s="146">
        <f>_xlfn.IFNA(VLOOKUP($E288,'Loading May'!$B:$X,$B288,0),0)</f>
        <v>2068.9940691012184</v>
      </c>
      <c r="P288" s="140">
        <f t="shared" si="33"/>
        <v>17379.550180450235</v>
      </c>
      <c r="Q288" s="140">
        <f t="shared" si="34"/>
        <v>28.736028737516921</v>
      </c>
      <c r="R288" s="80">
        <f>VLOOKUP($E288,'Loading Jun'!$B:$X,$A288,0)</f>
        <v>2315.4050576747622</v>
      </c>
      <c r="S288" s="47">
        <f t="shared" si="35"/>
        <v>19449.402484468003</v>
      </c>
      <c r="T288" s="47">
        <f t="shared" si="36"/>
        <v>32.158403578816142</v>
      </c>
    </row>
    <row r="289" spans="1:20">
      <c r="A289" s="144">
        <v>21</v>
      </c>
      <c r="B289" s="144">
        <v>21</v>
      </c>
      <c r="C289" s="144">
        <v>19</v>
      </c>
      <c r="D289" s="263" t="str">
        <f>VLOOKUP(E289,Master_Item!B:M,12,0)&amp;K289</f>
        <v>โรงงานวังม่วงRegion 6/14</v>
      </c>
      <c r="E289" s="74">
        <v>310002644</v>
      </c>
      <c r="F289" s="46" t="s">
        <v>188</v>
      </c>
      <c r="G289" s="46">
        <f>VLOOKUP(E289,Master_Item!B:E,4,0)</f>
        <v>350</v>
      </c>
      <c r="H289" s="46">
        <f>VLOOKUP(E289,Master_Item!B:I,8,0)</f>
        <v>8.4</v>
      </c>
      <c r="I289" s="46">
        <f>VLOOKUP(E289,Master_Item!B:G,6,0)</f>
        <v>72</v>
      </c>
      <c r="J289" s="46" t="s">
        <v>148</v>
      </c>
      <c r="K289" s="46" t="s">
        <v>128</v>
      </c>
      <c r="L289" s="142">
        <f>_xlfn.IFNA(VLOOKUP($E289,'Loading Apr'!$B:$V,$C289,0),0)</f>
        <v>2444.5667030707814</v>
      </c>
      <c r="M289" s="145">
        <f t="shared" si="31"/>
        <v>20534.360305794566</v>
      </c>
      <c r="N289" s="145">
        <f t="shared" si="32"/>
        <v>33.952315320427516</v>
      </c>
      <c r="O289" s="146">
        <f>_xlfn.IFNA(VLOOKUP($E289,'Loading May'!$B:$X,$B289,0),0)</f>
        <v>1692.8133292646335</v>
      </c>
      <c r="P289" s="140">
        <f t="shared" si="33"/>
        <v>14219.631965822922</v>
      </c>
      <c r="Q289" s="140">
        <f t="shared" si="34"/>
        <v>23.511296239786574</v>
      </c>
      <c r="R289" s="80">
        <f>VLOOKUP($E289,'Loading Jun'!$B:$X,$A289,0)</f>
        <v>1894.4223199157148</v>
      </c>
      <c r="S289" s="47">
        <f t="shared" si="35"/>
        <v>15913.147487292004</v>
      </c>
      <c r="T289" s="47">
        <f t="shared" si="36"/>
        <v>26.311421109940483</v>
      </c>
    </row>
    <row r="290" spans="1:20">
      <c r="A290" s="144">
        <v>22</v>
      </c>
      <c r="B290" s="144">
        <v>22</v>
      </c>
      <c r="C290" s="144">
        <v>20</v>
      </c>
      <c r="D290" s="263" t="str">
        <f>VLOOKUP(E290,Master_Item!B:M,12,0)&amp;K290</f>
        <v>โรงงานวังม่วงRegion 7</v>
      </c>
      <c r="E290" s="74">
        <v>310002644</v>
      </c>
      <c r="F290" s="46" t="s">
        <v>188</v>
      </c>
      <c r="G290" s="46">
        <f>VLOOKUP(E290,Master_Item!B:E,4,0)</f>
        <v>350</v>
      </c>
      <c r="H290" s="46">
        <f>VLOOKUP(E290,Master_Item!B:I,8,0)</f>
        <v>8.4</v>
      </c>
      <c r="I290" s="46">
        <f>VLOOKUP(E290,Master_Item!B:G,6,0)</f>
        <v>72</v>
      </c>
      <c r="J290" s="46" t="s">
        <v>148</v>
      </c>
      <c r="K290" s="46" t="s">
        <v>121</v>
      </c>
      <c r="L290" s="142">
        <f>_xlfn.IFNA(VLOOKUP($E290,'Loading Apr'!$B:$V,$C290,0),0)</f>
        <v>6080.3128470731135</v>
      </c>
      <c r="M290" s="145">
        <f t="shared" si="31"/>
        <v>51074.627915414152</v>
      </c>
      <c r="N290" s="145">
        <f t="shared" si="32"/>
        <v>84.448789542682135</v>
      </c>
      <c r="O290" s="146">
        <f>_xlfn.IFNA(VLOOKUP($E290,'Loading May'!$B:$X,$B290,0),0)</f>
        <v>4994.5822184582157</v>
      </c>
      <c r="P290" s="140">
        <f t="shared" si="33"/>
        <v>41954.490635049013</v>
      </c>
      <c r="Q290" s="140">
        <f t="shared" si="34"/>
        <v>69.369197478586329</v>
      </c>
      <c r="R290" s="80">
        <f>VLOOKUP($E290,'Loading Jun'!$B:$X,$A290,0)</f>
        <v>5589.4219815788329</v>
      </c>
      <c r="S290" s="47">
        <f t="shared" si="35"/>
        <v>46951.144645262197</v>
      </c>
      <c r="T290" s="47">
        <f t="shared" si="36"/>
        <v>77.630860855261574</v>
      </c>
    </row>
    <row r="291" spans="1:20">
      <c r="A291" s="144">
        <v>23</v>
      </c>
      <c r="B291" s="144">
        <v>23</v>
      </c>
      <c r="C291" s="144">
        <v>21</v>
      </c>
      <c r="D291" s="263" t="str">
        <f>VLOOKUP(E291,Master_Item!B:M,12,0)&amp;K291</f>
        <v>โรงงานวังม่วงRegion 8</v>
      </c>
      <c r="E291" s="74">
        <v>310002644</v>
      </c>
      <c r="F291" s="46" t="s">
        <v>188</v>
      </c>
      <c r="G291" s="46">
        <f>VLOOKUP(E291,Master_Item!B:E,4,0)</f>
        <v>350</v>
      </c>
      <c r="H291" s="46">
        <f>VLOOKUP(E291,Master_Item!B:I,8,0)</f>
        <v>8.4</v>
      </c>
      <c r="I291" s="46">
        <f>VLOOKUP(E291,Master_Item!B:G,6,0)</f>
        <v>72</v>
      </c>
      <c r="J291" s="46" t="s">
        <v>151</v>
      </c>
      <c r="K291" s="46" t="s">
        <v>122</v>
      </c>
      <c r="L291" s="142">
        <f>_xlfn.IFNA(VLOOKUP($E291,'Loading Apr'!$B:$V,$C291,0),0)</f>
        <v>4134.7019228501586</v>
      </c>
      <c r="M291" s="145">
        <f t="shared" si="31"/>
        <v>34731.496151941334</v>
      </c>
      <c r="N291" s="145">
        <f t="shared" si="32"/>
        <v>57.426415595141094</v>
      </c>
      <c r="O291" s="146">
        <f>_xlfn.IFNA(VLOOKUP($E291,'Loading May'!$B:$X,$B291,0),0)</f>
        <v>2944.331575491025</v>
      </c>
      <c r="P291" s="140">
        <f t="shared" si="33"/>
        <v>24732.385234124609</v>
      </c>
      <c r="Q291" s="140">
        <f t="shared" si="34"/>
        <v>40.893494104042013</v>
      </c>
      <c r="R291" s="80">
        <f>VLOOKUP($E291,'Loading Jun'!$B:$X,$A291,0)</f>
        <v>3294.9926358778293</v>
      </c>
      <c r="S291" s="47">
        <f t="shared" si="35"/>
        <v>27677.938141373768</v>
      </c>
      <c r="T291" s="47">
        <f t="shared" si="36"/>
        <v>45.763786609414296</v>
      </c>
    </row>
    <row r="292" spans="1:20">
      <c r="A292" s="144">
        <v>9</v>
      </c>
      <c r="B292" s="144">
        <v>9</v>
      </c>
      <c r="C292" s="144">
        <v>11</v>
      </c>
      <c r="D292" s="263" t="str">
        <f>VLOOKUP(E292,Master_Item!B:M,12,0)&amp;K292</f>
        <v>โรงงานวังม่วงMT</v>
      </c>
      <c r="E292" s="74">
        <v>310002644</v>
      </c>
      <c r="F292" s="46" t="s">
        <v>188</v>
      </c>
      <c r="G292" s="46">
        <f>VLOOKUP(E292,Master_Item!B:E,4,0)</f>
        <v>350</v>
      </c>
      <c r="H292" s="46">
        <f>VLOOKUP(E292,Master_Item!B:I,8,0)</f>
        <v>8.4</v>
      </c>
      <c r="I292" s="46">
        <f>VLOOKUP(E292,Master_Item!B:G,6,0)</f>
        <v>72</v>
      </c>
      <c r="J292" s="46" t="s">
        <v>123</v>
      </c>
      <c r="K292" s="46" t="s">
        <v>123</v>
      </c>
      <c r="L292" s="142">
        <f>_xlfn.IFNA(VLOOKUP($E292,'Loading Apr'!$B:$V,$C292,0),0)</f>
        <v>10666.058823529411</v>
      </c>
      <c r="M292" s="145">
        <f t="shared" si="31"/>
        <v>89594.894117647054</v>
      </c>
      <c r="N292" s="145">
        <f t="shared" si="32"/>
        <v>148.13970588235293</v>
      </c>
      <c r="O292" s="146">
        <f>_xlfn.IFNA(VLOOKUP($E292,'Loading May'!$B:$X,$B292,0),0)</f>
        <v>10720.153846153846</v>
      </c>
      <c r="P292" s="140">
        <f t="shared" si="33"/>
        <v>90049.292307692303</v>
      </c>
      <c r="Q292" s="140">
        <f t="shared" si="34"/>
        <v>148.89102564102564</v>
      </c>
      <c r="R292" s="80">
        <f>VLOOKUP($E292,'Loading Jun'!$B:$X,$A292,0)</f>
        <v>11162</v>
      </c>
      <c r="S292" s="47">
        <f t="shared" si="35"/>
        <v>93760.8</v>
      </c>
      <c r="T292" s="47">
        <f t="shared" si="36"/>
        <v>155.02777777777777</v>
      </c>
    </row>
    <row r="293" spans="1:20">
      <c r="A293" s="144">
        <v>15</v>
      </c>
      <c r="B293" s="144">
        <v>15</v>
      </c>
      <c r="C293" s="144">
        <v>13</v>
      </c>
      <c r="D293" s="263" t="str">
        <f>VLOOKUP(E293,Master_Item!B:M,12,0)&amp;K293</f>
        <v>โรงงานวังม่วงRegion 1</v>
      </c>
      <c r="E293" s="74">
        <v>310002645</v>
      </c>
      <c r="F293" s="46" t="s">
        <v>189</v>
      </c>
      <c r="G293" s="46">
        <f>VLOOKUP(E293,Master_Item!B:E,4,0)</f>
        <v>350</v>
      </c>
      <c r="H293" s="46">
        <f>VLOOKUP(E293,Master_Item!B:I,8,0)</f>
        <v>8.4</v>
      </c>
      <c r="I293" s="46">
        <f>VLOOKUP(E293,Master_Item!B:G,6,0)</f>
        <v>72</v>
      </c>
      <c r="J293" s="46" t="s">
        <v>148</v>
      </c>
      <c r="K293" s="46" t="s">
        <v>115</v>
      </c>
      <c r="L293" s="142">
        <f>_xlfn.IFNA(VLOOKUP($E293,'Loading Apr'!$B:$V,$C293,0),0)</f>
        <v>0</v>
      </c>
      <c r="M293" s="145">
        <f t="shared" si="31"/>
        <v>0</v>
      </c>
      <c r="N293" s="145">
        <f t="shared" si="32"/>
        <v>0</v>
      </c>
      <c r="O293" s="146">
        <f>_xlfn.IFNA(VLOOKUP($E293,'Loading May'!$B:$X,$B293,0),0)</f>
        <v>0</v>
      </c>
      <c r="P293" s="140">
        <f t="shared" si="33"/>
        <v>0</v>
      </c>
      <c r="Q293" s="140">
        <f t="shared" si="34"/>
        <v>0</v>
      </c>
      <c r="R293" s="80">
        <f>VLOOKUP($E293,'Loading Jun'!$B:$X,$A293,0)</f>
        <v>0</v>
      </c>
      <c r="S293" s="47">
        <f t="shared" si="35"/>
        <v>0</v>
      </c>
      <c r="T293" s="47">
        <f t="shared" si="36"/>
        <v>0</v>
      </c>
    </row>
    <row r="294" spans="1:20">
      <c r="A294" s="144">
        <v>16</v>
      </c>
      <c r="B294" s="144">
        <v>16</v>
      </c>
      <c r="C294" s="144">
        <v>14</v>
      </c>
      <c r="D294" s="263" t="str">
        <f>VLOOKUP(E294,Master_Item!B:M,12,0)&amp;K294</f>
        <v>โรงงานวังม่วงRegion 2</v>
      </c>
      <c r="E294" s="74">
        <v>310002645</v>
      </c>
      <c r="F294" s="46" t="s">
        <v>189</v>
      </c>
      <c r="G294" s="46">
        <f>VLOOKUP(E294,Master_Item!B:E,4,0)</f>
        <v>350</v>
      </c>
      <c r="H294" s="46">
        <f>VLOOKUP(E294,Master_Item!B:I,8,0)</f>
        <v>8.4</v>
      </c>
      <c r="I294" s="46">
        <f>VLOOKUP(E294,Master_Item!B:G,6,0)</f>
        <v>72</v>
      </c>
      <c r="J294" s="46" t="s">
        <v>148</v>
      </c>
      <c r="K294" s="46" t="s">
        <v>116</v>
      </c>
      <c r="L294" s="142">
        <f>_xlfn.IFNA(VLOOKUP($E294,'Loading Apr'!$B:$V,$C294,0),0)</f>
        <v>0</v>
      </c>
      <c r="M294" s="145">
        <f t="shared" si="31"/>
        <v>0</v>
      </c>
      <c r="N294" s="145">
        <f t="shared" si="32"/>
        <v>0</v>
      </c>
      <c r="O294" s="146">
        <f>_xlfn.IFNA(VLOOKUP($E294,'Loading May'!$B:$X,$B294,0),0)</f>
        <v>0</v>
      </c>
      <c r="P294" s="140">
        <f t="shared" si="33"/>
        <v>0</v>
      </c>
      <c r="Q294" s="140">
        <f t="shared" si="34"/>
        <v>0</v>
      </c>
      <c r="R294" s="80">
        <f>VLOOKUP($E294,'Loading Jun'!$B:$X,$A294,0)</f>
        <v>0</v>
      </c>
      <c r="S294" s="47">
        <f t="shared" si="35"/>
        <v>0</v>
      </c>
      <c r="T294" s="47">
        <f t="shared" si="36"/>
        <v>0</v>
      </c>
    </row>
    <row r="295" spans="1:20">
      <c r="A295" s="144">
        <v>17</v>
      </c>
      <c r="B295" s="144">
        <v>17</v>
      </c>
      <c r="C295" s="144">
        <v>15</v>
      </c>
      <c r="D295" s="263" t="str">
        <f>VLOOKUP(E295,Master_Item!B:M,12,0)&amp;K295</f>
        <v>โรงงานวังม่วงRegion 3</v>
      </c>
      <c r="E295" s="74">
        <v>310002645</v>
      </c>
      <c r="F295" s="46" t="s">
        <v>189</v>
      </c>
      <c r="G295" s="46">
        <f>VLOOKUP(E295,Master_Item!B:E,4,0)</f>
        <v>350</v>
      </c>
      <c r="H295" s="46">
        <f>VLOOKUP(E295,Master_Item!B:I,8,0)</f>
        <v>8.4</v>
      </c>
      <c r="I295" s="46">
        <f>VLOOKUP(E295,Master_Item!B:G,6,0)</f>
        <v>72</v>
      </c>
      <c r="J295" s="46" t="s">
        <v>149</v>
      </c>
      <c r="K295" s="46" t="s">
        <v>117</v>
      </c>
      <c r="L295" s="142">
        <f>_xlfn.IFNA(VLOOKUP($E295,'Loading Apr'!$B:$V,$C295,0),0)</f>
        <v>0</v>
      </c>
      <c r="M295" s="145">
        <f t="shared" si="31"/>
        <v>0</v>
      </c>
      <c r="N295" s="145">
        <f t="shared" si="32"/>
        <v>0</v>
      </c>
      <c r="O295" s="146">
        <f>_xlfn.IFNA(VLOOKUP($E295,'Loading May'!$B:$X,$B295,0),0)</f>
        <v>0</v>
      </c>
      <c r="P295" s="140">
        <f t="shared" si="33"/>
        <v>0</v>
      </c>
      <c r="Q295" s="140">
        <f t="shared" si="34"/>
        <v>0</v>
      </c>
      <c r="R295" s="80">
        <f>VLOOKUP($E295,'Loading Jun'!$B:$X,$A295,0)</f>
        <v>0</v>
      </c>
      <c r="S295" s="47">
        <f t="shared" si="35"/>
        <v>0</v>
      </c>
      <c r="T295" s="47">
        <f t="shared" si="36"/>
        <v>0</v>
      </c>
    </row>
    <row r="296" spans="1:20">
      <c r="A296" s="144">
        <v>18</v>
      </c>
      <c r="B296" s="144">
        <v>18</v>
      </c>
      <c r="C296" s="144">
        <v>16</v>
      </c>
      <c r="D296" s="263" t="str">
        <f>VLOOKUP(E296,Master_Item!B:M,12,0)&amp;K296</f>
        <v>โรงงานวังม่วงRegion 4</v>
      </c>
      <c r="E296" s="74">
        <v>310002645</v>
      </c>
      <c r="F296" s="46" t="s">
        <v>189</v>
      </c>
      <c r="G296" s="46">
        <f>VLOOKUP(E296,Master_Item!B:E,4,0)</f>
        <v>350</v>
      </c>
      <c r="H296" s="46">
        <f>VLOOKUP(E296,Master_Item!B:I,8,0)</f>
        <v>8.4</v>
      </c>
      <c r="I296" s="46">
        <f>VLOOKUP(E296,Master_Item!B:G,6,0)</f>
        <v>72</v>
      </c>
      <c r="J296" s="46" t="s">
        <v>149</v>
      </c>
      <c r="K296" s="46" t="s">
        <v>118</v>
      </c>
      <c r="L296" s="142">
        <f>_xlfn.IFNA(VLOOKUP($E296,'Loading Apr'!$B:$V,$C296,0),0)</f>
        <v>0</v>
      </c>
      <c r="M296" s="145">
        <f t="shared" si="31"/>
        <v>0</v>
      </c>
      <c r="N296" s="145">
        <f t="shared" si="32"/>
        <v>0</v>
      </c>
      <c r="O296" s="146">
        <f>_xlfn.IFNA(VLOOKUP($E296,'Loading May'!$B:$X,$B296,0),0)</f>
        <v>0</v>
      </c>
      <c r="P296" s="140">
        <f t="shared" si="33"/>
        <v>0</v>
      </c>
      <c r="Q296" s="140">
        <f t="shared" si="34"/>
        <v>0</v>
      </c>
      <c r="R296" s="80">
        <f>VLOOKUP($E296,'Loading Jun'!$B:$X,$A296,0)</f>
        <v>0</v>
      </c>
      <c r="S296" s="47">
        <f t="shared" si="35"/>
        <v>0</v>
      </c>
      <c r="T296" s="47">
        <f t="shared" si="36"/>
        <v>0</v>
      </c>
    </row>
    <row r="297" spans="1:20">
      <c r="A297" s="144">
        <v>19</v>
      </c>
      <c r="B297" s="144">
        <v>19</v>
      </c>
      <c r="C297" s="144">
        <v>17</v>
      </c>
      <c r="D297" s="263" t="str">
        <f>VLOOKUP(E297,Master_Item!B:M,12,0)&amp;K297</f>
        <v>โรงงานวังม่วงRegion 5</v>
      </c>
      <c r="E297" s="74">
        <v>310002645</v>
      </c>
      <c r="F297" s="46" t="s">
        <v>189</v>
      </c>
      <c r="G297" s="46">
        <f>VLOOKUP(E297,Master_Item!B:E,4,0)</f>
        <v>350</v>
      </c>
      <c r="H297" s="46">
        <f>VLOOKUP(E297,Master_Item!B:I,8,0)</f>
        <v>8.4</v>
      </c>
      <c r="I297" s="46">
        <f>VLOOKUP(E297,Master_Item!B:G,6,0)</f>
        <v>72</v>
      </c>
      <c r="J297" s="46" t="s">
        <v>150</v>
      </c>
      <c r="K297" s="46" t="s">
        <v>119</v>
      </c>
      <c r="L297" s="142">
        <f>_xlfn.IFNA(VLOOKUP($E297,'Loading Apr'!$B:$V,$C297,0),0)</f>
        <v>0</v>
      </c>
      <c r="M297" s="145">
        <f t="shared" si="31"/>
        <v>0</v>
      </c>
      <c r="N297" s="145">
        <f t="shared" si="32"/>
        <v>0</v>
      </c>
      <c r="O297" s="146">
        <f>_xlfn.IFNA(VLOOKUP($E297,'Loading May'!$B:$X,$B297,0),0)</f>
        <v>0</v>
      </c>
      <c r="P297" s="140">
        <f t="shared" si="33"/>
        <v>0</v>
      </c>
      <c r="Q297" s="140">
        <f t="shared" si="34"/>
        <v>0</v>
      </c>
      <c r="R297" s="80">
        <f>VLOOKUP($E297,'Loading Jun'!$B:$X,$A297,0)</f>
        <v>0</v>
      </c>
      <c r="S297" s="47">
        <f t="shared" si="35"/>
        <v>0</v>
      </c>
      <c r="T297" s="47">
        <f t="shared" si="36"/>
        <v>0</v>
      </c>
    </row>
    <row r="298" spans="1:20">
      <c r="A298" s="144">
        <v>20</v>
      </c>
      <c r="B298" s="144">
        <v>20</v>
      </c>
      <c r="C298" s="144">
        <v>18</v>
      </c>
      <c r="D298" s="263" t="str">
        <f>VLOOKUP(E298,Master_Item!B:M,12,0)&amp;K298</f>
        <v>โรงงานวังม่วงRegion 6/9</v>
      </c>
      <c r="E298" s="74">
        <v>310002645</v>
      </c>
      <c r="F298" s="46" t="s">
        <v>189</v>
      </c>
      <c r="G298" s="46">
        <f>VLOOKUP(E298,Master_Item!B:E,4,0)</f>
        <v>350</v>
      </c>
      <c r="H298" s="46">
        <f>VLOOKUP(E298,Master_Item!B:I,8,0)</f>
        <v>8.4</v>
      </c>
      <c r="I298" s="46">
        <f>VLOOKUP(E298,Master_Item!B:G,6,0)</f>
        <v>72</v>
      </c>
      <c r="J298" s="46" t="s">
        <v>150</v>
      </c>
      <c r="K298" s="46" t="s">
        <v>127</v>
      </c>
      <c r="L298" s="142">
        <f>_xlfn.IFNA(VLOOKUP($E298,'Loading Apr'!$B:$V,$C298,0),0)</f>
        <v>0</v>
      </c>
      <c r="M298" s="145">
        <f t="shared" si="31"/>
        <v>0</v>
      </c>
      <c r="N298" s="145">
        <f t="shared" si="32"/>
        <v>0</v>
      </c>
      <c r="O298" s="146">
        <f>_xlfn.IFNA(VLOOKUP($E298,'Loading May'!$B:$X,$B298,0),0)</f>
        <v>0</v>
      </c>
      <c r="P298" s="140">
        <f t="shared" si="33"/>
        <v>0</v>
      </c>
      <c r="Q298" s="140">
        <f t="shared" si="34"/>
        <v>0</v>
      </c>
      <c r="R298" s="80">
        <f>VLOOKUP($E298,'Loading Jun'!$B:$X,$A298,0)</f>
        <v>0</v>
      </c>
      <c r="S298" s="47">
        <f t="shared" si="35"/>
        <v>0</v>
      </c>
      <c r="T298" s="47">
        <f t="shared" si="36"/>
        <v>0</v>
      </c>
    </row>
    <row r="299" spans="1:20">
      <c r="A299" s="144">
        <v>21</v>
      </c>
      <c r="B299" s="144">
        <v>21</v>
      </c>
      <c r="C299" s="144">
        <v>19</v>
      </c>
      <c r="D299" s="263" t="str">
        <f>VLOOKUP(E299,Master_Item!B:M,12,0)&amp;K299</f>
        <v>โรงงานวังม่วงRegion 6/14</v>
      </c>
      <c r="E299" s="74">
        <v>310002645</v>
      </c>
      <c r="F299" s="46" t="s">
        <v>189</v>
      </c>
      <c r="G299" s="46">
        <f>VLOOKUP(E299,Master_Item!B:E,4,0)</f>
        <v>350</v>
      </c>
      <c r="H299" s="46">
        <f>VLOOKUP(E299,Master_Item!B:I,8,0)</f>
        <v>8.4</v>
      </c>
      <c r="I299" s="46">
        <f>VLOOKUP(E299,Master_Item!B:G,6,0)</f>
        <v>72</v>
      </c>
      <c r="J299" s="46" t="s">
        <v>148</v>
      </c>
      <c r="K299" s="46" t="s">
        <v>128</v>
      </c>
      <c r="L299" s="142">
        <f>_xlfn.IFNA(VLOOKUP($E299,'Loading Apr'!$B:$V,$C299,0),0)</f>
        <v>0</v>
      </c>
      <c r="M299" s="145">
        <f t="shared" si="31"/>
        <v>0</v>
      </c>
      <c r="N299" s="145">
        <f t="shared" si="32"/>
        <v>0</v>
      </c>
      <c r="O299" s="146">
        <f>_xlfn.IFNA(VLOOKUP($E299,'Loading May'!$B:$X,$B299,0),0)</f>
        <v>0</v>
      </c>
      <c r="P299" s="140">
        <f t="shared" si="33"/>
        <v>0</v>
      </c>
      <c r="Q299" s="140">
        <f t="shared" si="34"/>
        <v>0</v>
      </c>
      <c r="R299" s="80">
        <f>VLOOKUP($E299,'Loading Jun'!$B:$X,$A299,0)</f>
        <v>0</v>
      </c>
      <c r="S299" s="47">
        <f t="shared" si="35"/>
        <v>0</v>
      </c>
      <c r="T299" s="47">
        <f t="shared" si="36"/>
        <v>0</v>
      </c>
    </row>
    <row r="300" spans="1:20">
      <c r="A300" s="144">
        <v>22</v>
      </c>
      <c r="B300" s="144">
        <v>22</v>
      </c>
      <c r="C300" s="144">
        <v>20</v>
      </c>
      <c r="D300" s="263" t="str">
        <f>VLOOKUP(E300,Master_Item!B:M,12,0)&amp;K300</f>
        <v>โรงงานวังม่วงRegion 7</v>
      </c>
      <c r="E300" s="74">
        <v>310002645</v>
      </c>
      <c r="F300" s="46" t="s">
        <v>189</v>
      </c>
      <c r="G300" s="46">
        <f>VLOOKUP(E300,Master_Item!B:E,4,0)</f>
        <v>350</v>
      </c>
      <c r="H300" s="46">
        <f>VLOOKUP(E300,Master_Item!B:I,8,0)</f>
        <v>8.4</v>
      </c>
      <c r="I300" s="46">
        <f>VLOOKUP(E300,Master_Item!B:G,6,0)</f>
        <v>72</v>
      </c>
      <c r="J300" s="46" t="s">
        <v>148</v>
      </c>
      <c r="K300" s="46" t="s">
        <v>121</v>
      </c>
      <c r="L300" s="142">
        <f>_xlfn.IFNA(VLOOKUP($E300,'Loading Apr'!$B:$V,$C300,0),0)</f>
        <v>0</v>
      </c>
      <c r="M300" s="145">
        <f t="shared" si="31"/>
        <v>0</v>
      </c>
      <c r="N300" s="145">
        <f t="shared" si="32"/>
        <v>0</v>
      </c>
      <c r="O300" s="146">
        <f>_xlfn.IFNA(VLOOKUP($E300,'Loading May'!$B:$X,$B300,0),0)</f>
        <v>0</v>
      </c>
      <c r="P300" s="140">
        <f t="shared" si="33"/>
        <v>0</v>
      </c>
      <c r="Q300" s="140">
        <f t="shared" si="34"/>
        <v>0</v>
      </c>
      <c r="R300" s="80">
        <f>VLOOKUP($E300,'Loading Jun'!$B:$X,$A300,0)</f>
        <v>0</v>
      </c>
      <c r="S300" s="47">
        <f t="shared" si="35"/>
        <v>0</v>
      </c>
      <c r="T300" s="47">
        <f t="shared" si="36"/>
        <v>0</v>
      </c>
    </row>
    <row r="301" spans="1:20">
      <c r="A301" s="144">
        <v>23</v>
      </c>
      <c r="B301" s="144">
        <v>23</v>
      </c>
      <c r="C301" s="144">
        <v>21</v>
      </c>
      <c r="D301" s="263" t="str">
        <f>VLOOKUP(E301,Master_Item!B:M,12,0)&amp;K301</f>
        <v>โรงงานวังม่วงRegion 8</v>
      </c>
      <c r="E301" s="74">
        <v>310002645</v>
      </c>
      <c r="F301" s="46" t="s">
        <v>189</v>
      </c>
      <c r="G301" s="46">
        <f>VLOOKUP(E301,Master_Item!B:E,4,0)</f>
        <v>350</v>
      </c>
      <c r="H301" s="46">
        <f>VLOOKUP(E301,Master_Item!B:I,8,0)</f>
        <v>8.4</v>
      </c>
      <c r="I301" s="46">
        <f>VLOOKUP(E301,Master_Item!B:G,6,0)</f>
        <v>72</v>
      </c>
      <c r="J301" s="46" t="s">
        <v>151</v>
      </c>
      <c r="K301" s="46" t="s">
        <v>122</v>
      </c>
      <c r="L301" s="142">
        <f>_xlfn.IFNA(VLOOKUP($E301,'Loading Apr'!$B:$V,$C301,0),0)</f>
        <v>0</v>
      </c>
      <c r="M301" s="145">
        <f t="shared" si="31"/>
        <v>0</v>
      </c>
      <c r="N301" s="145">
        <f t="shared" si="32"/>
        <v>0</v>
      </c>
      <c r="O301" s="146">
        <f>_xlfn.IFNA(VLOOKUP($E301,'Loading May'!$B:$X,$B301,0),0)</f>
        <v>0</v>
      </c>
      <c r="P301" s="140">
        <f t="shared" si="33"/>
        <v>0</v>
      </c>
      <c r="Q301" s="140">
        <f t="shared" si="34"/>
        <v>0</v>
      </c>
      <c r="R301" s="80">
        <f>VLOOKUP($E301,'Loading Jun'!$B:$X,$A301,0)</f>
        <v>0</v>
      </c>
      <c r="S301" s="47">
        <f t="shared" si="35"/>
        <v>0</v>
      </c>
      <c r="T301" s="47">
        <f t="shared" si="36"/>
        <v>0</v>
      </c>
    </row>
    <row r="302" spans="1:20">
      <c r="A302" s="144">
        <v>9</v>
      </c>
      <c r="B302" s="144">
        <v>9</v>
      </c>
      <c r="C302" s="144">
        <v>11</v>
      </c>
      <c r="D302" s="263" t="str">
        <f>VLOOKUP(E302,Master_Item!B:M,12,0)&amp;K302</f>
        <v>โรงงานวังม่วงMT</v>
      </c>
      <c r="E302" s="74">
        <v>310002645</v>
      </c>
      <c r="F302" s="46" t="s">
        <v>189</v>
      </c>
      <c r="G302" s="46">
        <f>VLOOKUP(E302,Master_Item!B:E,4,0)</f>
        <v>350</v>
      </c>
      <c r="H302" s="46">
        <f>VLOOKUP(E302,Master_Item!B:I,8,0)</f>
        <v>8.4</v>
      </c>
      <c r="I302" s="46">
        <f>VLOOKUP(E302,Master_Item!B:G,6,0)</f>
        <v>72</v>
      </c>
      <c r="J302" s="46" t="s">
        <v>123</v>
      </c>
      <c r="K302" s="46" t="s">
        <v>123</v>
      </c>
      <c r="L302" s="142">
        <f>_xlfn.IFNA(VLOOKUP($E302,'Loading Apr'!$B:$V,$C302,0),0)</f>
        <v>0</v>
      </c>
      <c r="M302" s="145">
        <f t="shared" si="31"/>
        <v>0</v>
      </c>
      <c r="N302" s="145">
        <f t="shared" si="32"/>
        <v>0</v>
      </c>
      <c r="O302" s="146">
        <f>_xlfn.IFNA(VLOOKUP($E302,'Loading May'!$B:$X,$B302,0),0)</f>
        <v>0</v>
      </c>
      <c r="P302" s="140">
        <f t="shared" si="33"/>
        <v>0</v>
      </c>
      <c r="Q302" s="140">
        <f t="shared" si="34"/>
        <v>0</v>
      </c>
      <c r="R302" s="80">
        <f>VLOOKUP($E302,'Loading Jun'!$B:$X,$A302,0)</f>
        <v>0</v>
      </c>
      <c r="S302" s="47">
        <f t="shared" si="35"/>
        <v>0</v>
      </c>
      <c r="T302" s="47">
        <f t="shared" si="36"/>
        <v>0</v>
      </c>
    </row>
    <row r="303" spans="1:20">
      <c r="A303" s="144">
        <v>15</v>
      </c>
      <c r="B303" s="144">
        <v>15</v>
      </c>
      <c r="C303" s="144">
        <v>13</v>
      </c>
      <c r="D303" s="263" t="str">
        <f>VLOOKUP(E303,Master_Item!B:M,12,0)&amp;K303</f>
        <v>โรงงานวังม่วงRegion 1</v>
      </c>
      <c r="E303" s="74">
        <v>310002646</v>
      </c>
      <c r="F303" s="46" t="s">
        <v>190</v>
      </c>
      <c r="G303" s="46">
        <f>VLOOKUP(E303,Master_Item!B:E,4,0)</f>
        <v>350</v>
      </c>
      <c r="H303" s="46">
        <f>VLOOKUP(E303,Master_Item!B:I,8,0)</f>
        <v>8.4</v>
      </c>
      <c r="I303" s="46">
        <f>VLOOKUP(E303,Master_Item!B:G,6,0)</f>
        <v>72</v>
      </c>
      <c r="J303" s="46" t="s">
        <v>148</v>
      </c>
      <c r="K303" s="46" t="s">
        <v>115</v>
      </c>
      <c r="L303" s="142">
        <f>_xlfn.IFNA(VLOOKUP($E303,'Loading Apr'!$B:$V,$C303,0),0)</f>
        <v>2883.2057278252018</v>
      </c>
      <c r="M303" s="145">
        <f t="shared" si="31"/>
        <v>24218.928113731698</v>
      </c>
      <c r="N303" s="145">
        <f t="shared" si="32"/>
        <v>40.044523997572249</v>
      </c>
      <c r="O303" s="146">
        <f>_xlfn.IFNA(VLOOKUP($E303,'Loading May'!$B:$X,$B303,0),0)</f>
        <v>3025.169838690651</v>
      </c>
      <c r="P303" s="140">
        <f t="shared" si="33"/>
        <v>25411.426645001469</v>
      </c>
      <c r="Q303" s="140">
        <f t="shared" si="34"/>
        <v>42.016247759592375</v>
      </c>
      <c r="R303" s="80">
        <f>VLOOKUP($E303,'Loading Jun'!$B:$X,$A303,0)</f>
        <v>3387.4088330092436</v>
      </c>
      <c r="S303" s="47">
        <f t="shared" si="35"/>
        <v>28454.234197277648</v>
      </c>
      <c r="T303" s="47">
        <f t="shared" si="36"/>
        <v>47.047344902906161</v>
      </c>
    </row>
    <row r="304" spans="1:20">
      <c r="A304" s="144">
        <v>16</v>
      </c>
      <c r="B304" s="144">
        <v>16</v>
      </c>
      <c r="C304" s="144">
        <v>14</v>
      </c>
      <c r="D304" s="263" t="str">
        <f>VLOOKUP(E304,Master_Item!B:M,12,0)&amp;K304</f>
        <v>โรงงานวังม่วงRegion 2</v>
      </c>
      <c r="E304" s="74">
        <v>310002646</v>
      </c>
      <c r="F304" s="46" t="s">
        <v>190</v>
      </c>
      <c r="G304" s="46">
        <f>VLOOKUP(E304,Master_Item!B:E,4,0)</f>
        <v>350</v>
      </c>
      <c r="H304" s="46">
        <f>VLOOKUP(E304,Master_Item!B:I,8,0)</f>
        <v>8.4</v>
      </c>
      <c r="I304" s="46">
        <f>VLOOKUP(E304,Master_Item!B:G,6,0)</f>
        <v>72</v>
      </c>
      <c r="J304" s="46" t="s">
        <v>148</v>
      </c>
      <c r="K304" s="46" t="s">
        <v>116</v>
      </c>
      <c r="L304" s="142">
        <f>_xlfn.IFNA(VLOOKUP($E304,'Loading Apr'!$B:$V,$C304,0),0)</f>
        <v>6814.3782699026578</v>
      </c>
      <c r="M304" s="145">
        <f t="shared" si="31"/>
        <v>57240.777467182328</v>
      </c>
      <c r="N304" s="145">
        <f t="shared" si="32"/>
        <v>94.644142637536916</v>
      </c>
      <c r="O304" s="146">
        <f>_xlfn.IFNA(VLOOKUP($E304,'Loading May'!$B:$X,$B304,0),0)</f>
        <v>8388.2802004899568</v>
      </c>
      <c r="P304" s="140">
        <f t="shared" si="33"/>
        <v>70461.553684115643</v>
      </c>
      <c r="Q304" s="140">
        <f t="shared" si="34"/>
        <v>116.50389167347163</v>
      </c>
      <c r="R304" s="80">
        <f>VLOOKUP($E304,'Loading Jun'!$B:$X,$A304,0)</f>
        <v>9392.7071734903184</v>
      </c>
      <c r="S304" s="47">
        <f t="shared" si="35"/>
        <v>78898.740257318685</v>
      </c>
      <c r="T304" s="47">
        <f t="shared" si="36"/>
        <v>130.45426629847665</v>
      </c>
    </row>
    <row r="305" spans="1:20">
      <c r="A305" s="144">
        <v>17</v>
      </c>
      <c r="B305" s="144">
        <v>17</v>
      </c>
      <c r="C305" s="144">
        <v>15</v>
      </c>
      <c r="D305" s="263" t="str">
        <f>VLOOKUP(E305,Master_Item!B:M,12,0)&amp;K305</f>
        <v>โรงงานวังม่วงRegion 3</v>
      </c>
      <c r="E305" s="74">
        <v>310002646</v>
      </c>
      <c r="F305" s="46" t="s">
        <v>190</v>
      </c>
      <c r="G305" s="46">
        <f>VLOOKUP(E305,Master_Item!B:E,4,0)</f>
        <v>350</v>
      </c>
      <c r="H305" s="46">
        <f>VLOOKUP(E305,Master_Item!B:I,8,0)</f>
        <v>8.4</v>
      </c>
      <c r="I305" s="46">
        <f>VLOOKUP(E305,Master_Item!B:G,6,0)</f>
        <v>72</v>
      </c>
      <c r="J305" s="46" t="s">
        <v>149</v>
      </c>
      <c r="K305" s="46" t="s">
        <v>117</v>
      </c>
      <c r="L305" s="142">
        <f>_xlfn.IFNA(VLOOKUP($E305,'Loading Apr'!$B:$V,$C305,0),0)</f>
        <v>11417.390923097279</v>
      </c>
      <c r="M305" s="145">
        <f t="shared" si="31"/>
        <v>95906.083754017149</v>
      </c>
      <c r="N305" s="145">
        <f t="shared" si="32"/>
        <v>158.57487393190664</v>
      </c>
      <c r="O305" s="146">
        <f>_xlfn.IFNA(VLOOKUP($E305,'Loading May'!$B:$X,$B305,0),0)</f>
        <v>11028.329452428716</v>
      </c>
      <c r="P305" s="140">
        <f t="shared" si="33"/>
        <v>92637.967400401219</v>
      </c>
      <c r="Q305" s="140">
        <f t="shared" si="34"/>
        <v>153.17124239484326</v>
      </c>
      <c r="R305" s="80">
        <f>VLOOKUP($E305,'Loading Jun'!$B:$X,$A305,0)</f>
        <v>12348.880424069683</v>
      </c>
      <c r="S305" s="47">
        <f t="shared" si="35"/>
        <v>103730.59556218534</v>
      </c>
      <c r="T305" s="47">
        <f t="shared" si="36"/>
        <v>171.51222811207893</v>
      </c>
    </row>
    <row r="306" spans="1:20">
      <c r="A306" s="144">
        <v>18</v>
      </c>
      <c r="B306" s="144">
        <v>18</v>
      </c>
      <c r="C306" s="144">
        <v>16</v>
      </c>
      <c r="D306" s="263" t="str">
        <f>VLOOKUP(E306,Master_Item!B:M,12,0)&amp;K306</f>
        <v>โรงงานวังม่วงRegion 4</v>
      </c>
      <c r="E306" s="74">
        <v>310002646</v>
      </c>
      <c r="F306" s="46" t="s">
        <v>190</v>
      </c>
      <c r="G306" s="46">
        <f>VLOOKUP(E306,Master_Item!B:E,4,0)</f>
        <v>350</v>
      </c>
      <c r="H306" s="46">
        <f>VLOOKUP(E306,Master_Item!B:I,8,0)</f>
        <v>8.4</v>
      </c>
      <c r="I306" s="46">
        <f>VLOOKUP(E306,Master_Item!B:G,6,0)</f>
        <v>72</v>
      </c>
      <c r="J306" s="46" t="s">
        <v>149</v>
      </c>
      <c r="K306" s="46" t="s">
        <v>118</v>
      </c>
      <c r="L306" s="142">
        <f>_xlfn.IFNA(VLOOKUP($E306,'Loading Apr'!$B:$V,$C306,0),0)</f>
        <v>6282.6129309875287</v>
      </c>
      <c r="M306" s="145">
        <f t="shared" si="31"/>
        <v>52773.948620295247</v>
      </c>
      <c r="N306" s="145">
        <f t="shared" si="32"/>
        <v>87.258512930382338</v>
      </c>
      <c r="O306" s="146">
        <f>_xlfn.IFNA(VLOOKUP($E306,'Loading May'!$B:$X,$B306,0),0)</f>
        <v>7224.7533394550892</v>
      </c>
      <c r="P306" s="140">
        <f t="shared" si="33"/>
        <v>60687.92805142275</v>
      </c>
      <c r="Q306" s="140">
        <f t="shared" si="34"/>
        <v>100.34379638132069</v>
      </c>
      <c r="R306" s="80">
        <f>VLOOKUP($E306,'Loading Jun'!$B:$X,$A306,0)</f>
        <v>8089.8576223329155</v>
      </c>
      <c r="S306" s="47">
        <f t="shared" si="35"/>
        <v>67954.804027596489</v>
      </c>
      <c r="T306" s="47">
        <f t="shared" si="36"/>
        <v>112.35913364351272</v>
      </c>
    </row>
    <row r="307" spans="1:20">
      <c r="A307" s="144">
        <v>19</v>
      </c>
      <c r="B307" s="144">
        <v>19</v>
      </c>
      <c r="C307" s="144">
        <v>17</v>
      </c>
      <c r="D307" s="263" t="str">
        <f>VLOOKUP(E307,Master_Item!B:M,12,0)&amp;K307</f>
        <v>โรงงานวังม่วงRegion 5</v>
      </c>
      <c r="E307" s="74">
        <v>310002646</v>
      </c>
      <c r="F307" s="46" t="s">
        <v>190</v>
      </c>
      <c r="G307" s="46">
        <f>VLOOKUP(E307,Master_Item!B:E,4,0)</f>
        <v>350</v>
      </c>
      <c r="H307" s="46">
        <f>VLOOKUP(E307,Master_Item!B:I,8,0)</f>
        <v>8.4</v>
      </c>
      <c r="I307" s="46">
        <f>VLOOKUP(E307,Master_Item!B:G,6,0)</f>
        <v>72</v>
      </c>
      <c r="J307" s="46" t="s">
        <v>150</v>
      </c>
      <c r="K307" s="46" t="s">
        <v>119</v>
      </c>
      <c r="L307" s="142">
        <f>_xlfn.IFNA(VLOOKUP($E307,'Loading Apr'!$B:$V,$C307,0),0)</f>
        <v>2006.4414129309885</v>
      </c>
      <c r="M307" s="145">
        <f t="shared" si="31"/>
        <v>16854.107868620304</v>
      </c>
      <c r="N307" s="145">
        <f t="shared" si="32"/>
        <v>27.867241846263727</v>
      </c>
      <c r="O307" s="146">
        <f>_xlfn.IFNA(VLOOKUP($E307,'Loading May'!$B:$X,$B307,0),0)</f>
        <v>2461.7778849264</v>
      </c>
      <c r="P307" s="140">
        <f t="shared" si="33"/>
        <v>20678.934233381762</v>
      </c>
      <c r="Q307" s="140">
        <f t="shared" si="34"/>
        <v>34.191359512866669</v>
      </c>
      <c r="R307" s="80">
        <f>VLOOKUP($E307,'Loading Jun'!$B:$X,$A307,0)</f>
        <v>2756.5553661330277</v>
      </c>
      <c r="S307" s="47">
        <f t="shared" si="35"/>
        <v>23155.065075517436</v>
      </c>
      <c r="T307" s="47">
        <f t="shared" si="36"/>
        <v>38.28549119629205</v>
      </c>
    </row>
    <row r="308" spans="1:20">
      <c r="A308" s="144">
        <v>20</v>
      </c>
      <c r="B308" s="144">
        <v>20</v>
      </c>
      <c r="C308" s="144">
        <v>18</v>
      </c>
      <c r="D308" s="263" t="str">
        <f>VLOOKUP(E308,Master_Item!B:M,12,0)&amp;K308</f>
        <v>โรงงานวังม่วงRegion 6/9</v>
      </c>
      <c r="E308" s="74">
        <v>310002646</v>
      </c>
      <c r="F308" s="46" t="s">
        <v>190</v>
      </c>
      <c r="G308" s="46">
        <f>VLOOKUP(E308,Master_Item!B:E,4,0)</f>
        <v>350</v>
      </c>
      <c r="H308" s="46">
        <f>VLOOKUP(E308,Master_Item!B:I,8,0)</f>
        <v>8.4</v>
      </c>
      <c r="I308" s="46">
        <f>VLOOKUP(E308,Master_Item!B:G,6,0)</f>
        <v>72</v>
      </c>
      <c r="J308" s="46" t="s">
        <v>150</v>
      </c>
      <c r="K308" s="46" t="s">
        <v>127</v>
      </c>
      <c r="L308" s="142">
        <f>_xlfn.IFNA(VLOOKUP($E308,'Loading Apr'!$B:$V,$C308,0),0)</f>
        <v>4436.284764615255</v>
      </c>
      <c r="M308" s="145">
        <f t="shared" si="31"/>
        <v>37264.792022768146</v>
      </c>
      <c r="N308" s="145">
        <f t="shared" si="32"/>
        <v>61.615066175211872</v>
      </c>
      <c r="O308" s="146">
        <f>_xlfn.IFNA(VLOOKUP($E308,'Loading May'!$B:$X,$B308,0),0)</f>
        <v>4518.4987286983824</v>
      </c>
      <c r="P308" s="140">
        <f t="shared" si="33"/>
        <v>37955.38932106641</v>
      </c>
      <c r="Q308" s="140">
        <f t="shared" si="34"/>
        <v>62.756926787477532</v>
      </c>
      <c r="R308" s="80">
        <f>VLOOKUP($E308,'Loading Jun'!$B:$X,$A308,0)</f>
        <v>5059.5514703923709</v>
      </c>
      <c r="S308" s="47">
        <f t="shared" si="35"/>
        <v>42500.232351295919</v>
      </c>
      <c r="T308" s="47">
        <f t="shared" si="36"/>
        <v>70.271548199894042</v>
      </c>
    </row>
    <row r="309" spans="1:20">
      <c r="A309" s="144">
        <v>21</v>
      </c>
      <c r="B309" s="144">
        <v>21</v>
      </c>
      <c r="C309" s="144">
        <v>19</v>
      </c>
      <c r="D309" s="263" t="str">
        <f>VLOOKUP(E309,Master_Item!B:M,12,0)&amp;K309</f>
        <v>โรงงานวังม่วงRegion 6/14</v>
      </c>
      <c r="E309" s="74">
        <v>310002646</v>
      </c>
      <c r="F309" s="46" t="s">
        <v>190</v>
      </c>
      <c r="G309" s="46">
        <f>VLOOKUP(E309,Master_Item!B:E,4,0)</f>
        <v>350</v>
      </c>
      <c r="H309" s="46">
        <f>VLOOKUP(E309,Master_Item!B:I,8,0)</f>
        <v>8.4</v>
      </c>
      <c r="I309" s="46">
        <f>VLOOKUP(E309,Master_Item!B:G,6,0)</f>
        <v>72</v>
      </c>
      <c r="J309" s="46" t="s">
        <v>148</v>
      </c>
      <c r="K309" s="46" t="s">
        <v>128</v>
      </c>
      <c r="L309" s="142">
        <f>_xlfn.IFNA(VLOOKUP($E309,'Loading Apr'!$B:$V,$C309,0),0)</f>
        <v>3629.687534685208</v>
      </c>
      <c r="M309" s="145">
        <f t="shared" si="31"/>
        <v>30489.375291355747</v>
      </c>
      <c r="N309" s="145">
        <f t="shared" si="32"/>
        <v>50.412326870627886</v>
      </c>
      <c r="O309" s="146">
        <f>_xlfn.IFNA(VLOOKUP($E309,'Loading May'!$B:$X,$B309,0),0)</f>
        <v>3696.9535052986762</v>
      </c>
      <c r="P309" s="140">
        <f t="shared" si="33"/>
        <v>31054.409444508881</v>
      </c>
      <c r="Q309" s="140">
        <f t="shared" si="34"/>
        <v>51.346576462481615</v>
      </c>
      <c r="R309" s="80">
        <f>VLOOKUP($E309,'Loading Jun'!$B:$X,$A309,0)</f>
        <v>4139.6330212301218</v>
      </c>
      <c r="S309" s="47">
        <f t="shared" si="35"/>
        <v>34772.917378333026</v>
      </c>
      <c r="T309" s="47">
        <f t="shared" si="36"/>
        <v>57.494903072640582</v>
      </c>
    </row>
    <row r="310" spans="1:20">
      <c r="A310" s="144">
        <v>22</v>
      </c>
      <c r="B310" s="144">
        <v>22</v>
      </c>
      <c r="C310" s="144">
        <v>20</v>
      </c>
      <c r="D310" s="263" t="str">
        <f>VLOOKUP(E310,Master_Item!B:M,12,0)&amp;K310</f>
        <v>โรงงานวังม่วงRegion 7</v>
      </c>
      <c r="E310" s="74">
        <v>310002646</v>
      </c>
      <c r="F310" s="46" t="s">
        <v>190</v>
      </c>
      <c r="G310" s="46">
        <f>VLOOKUP(E310,Master_Item!B:E,4,0)</f>
        <v>350</v>
      </c>
      <c r="H310" s="46">
        <f>VLOOKUP(E310,Master_Item!B:I,8,0)</f>
        <v>8.4</v>
      </c>
      <c r="I310" s="46">
        <f>VLOOKUP(E310,Master_Item!B:G,6,0)</f>
        <v>72</v>
      </c>
      <c r="J310" s="46" t="s">
        <v>148</v>
      </c>
      <c r="K310" s="46" t="s">
        <v>121</v>
      </c>
      <c r="L310" s="142">
        <f>_xlfn.IFNA(VLOOKUP($E310,'Loading Apr'!$B:$V,$C310,0),0)</f>
        <v>5701.5620240753879</v>
      </c>
      <c r="M310" s="145">
        <f t="shared" si="31"/>
        <v>47893.12100223326</v>
      </c>
      <c r="N310" s="145">
        <f t="shared" si="32"/>
        <v>79.188361445491495</v>
      </c>
      <c r="O310" s="146">
        <f>_xlfn.IFNA(VLOOKUP($E310,'Loading May'!$B:$X,$B310,0),0)</f>
        <v>6168.733638679586</v>
      </c>
      <c r="P310" s="140">
        <f t="shared" si="33"/>
        <v>51817.362564908522</v>
      </c>
      <c r="Q310" s="140">
        <f t="shared" si="34"/>
        <v>85.676856092772027</v>
      </c>
      <c r="R310" s="80">
        <f>VLOOKUP($E310,'Loading Jun'!$B:$X,$A310,0)</f>
        <v>6907.3883221011693</v>
      </c>
      <c r="S310" s="47">
        <f t="shared" si="35"/>
        <v>58022.061905649825</v>
      </c>
      <c r="T310" s="47">
        <f t="shared" si="36"/>
        <v>95.935948918071801</v>
      </c>
    </row>
    <row r="311" spans="1:20">
      <c r="A311" s="144">
        <v>23</v>
      </c>
      <c r="B311" s="144">
        <v>23</v>
      </c>
      <c r="C311" s="144">
        <v>21</v>
      </c>
      <c r="D311" s="263" t="str">
        <f>VLOOKUP(E311,Master_Item!B:M,12,0)&amp;K311</f>
        <v>โรงงานวังม่วงRegion 8</v>
      </c>
      <c r="E311" s="74">
        <v>310002646</v>
      </c>
      <c r="F311" s="46" t="s">
        <v>190</v>
      </c>
      <c r="G311" s="46">
        <f>VLOOKUP(E311,Master_Item!B:E,4,0)</f>
        <v>350</v>
      </c>
      <c r="H311" s="46">
        <f>VLOOKUP(E311,Master_Item!B:I,8,0)</f>
        <v>8.4</v>
      </c>
      <c r="I311" s="46">
        <f>VLOOKUP(E311,Master_Item!B:G,6,0)</f>
        <v>72</v>
      </c>
      <c r="J311" s="46" t="s">
        <v>151</v>
      </c>
      <c r="K311" s="46" t="s">
        <v>122</v>
      </c>
      <c r="L311" s="142">
        <f>_xlfn.IFNA(VLOOKUP($E311,'Loading Apr'!$B:$V,$C311,0),0)</f>
        <v>4451.2649833090827</v>
      </c>
      <c r="M311" s="145">
        <f t="shared" si="31"/>
        <v>37390.625859796295</v>
      </c>
      <c r="N311" s="145">
        <f t="shared" si="32"/>
        <v>61.823124768181707</v>
      </c>
      <c r="O311" s="146">
        <f>_xlfn.IFNA(VLOOKUP($E311,'Loading May'!$B:$X,$B311,0),0)</f>
        <v>4575.1781366072728</v>
      </c>
      <c r="P311" s="140">
        <f t="shared" si="33"/>
        <v>38431.496347501095</v>
      </c>
      <c r="Q311" s="140">
        <f t="shared" si="34"/>
        <v>63.544140786212125</v>
      </c>
      <c r="R311" s="80">
        <f>VLOOKUP($E311,'Loading Jun'!$B:$X,$A311,0)</f>
        <v>5123.0177672411492</v>
      </c>
      <c r="S311" s="47">
        <f t="shared" si="35"/>
        <v>43033.349244825658</v>
      </c>
      <c r="T311" s="47">
        <f t="shared" si="36"/>
        <v>71.153024545015967</v>
      </c>
    </row>
    <row r="312" spans="1:20">
      <c r="A312" s="144">
        <v>9</v>
      </c>
      <c r="B312" s="144">
        <v>9</v>
      </c>
      <c r="C312" s="144">
        <v>11</v>
      </c>
      <c r="D312" s="263" t="str">
        <f>VLOOKUP(E312,Master_Item!B:M,12,0)&amp;K312</f>
        <v>โรงงานวังม่วงMT</v>
      </c>
      <c r="E312" s="74">
        <v>310002646</v>
      </c>
      <c r="F312" s="46" t="s">
        <v>190</v>
      </c>
      <c r="G312" s="46">
        <f>VLOOKUP(E312,Master_Item!B:E,4,0)</f>
        <v>350</v>
      </c>
      <c r="H312" s="46">
        <f>VLOOKUP(E312,Master_Item!B:I,8,0)</f>
        <v>8.4</v>
      </c>
      <c r="I312" s="46">
        <f>VLOOKUP(E312,Master_Item!B:G,6,0)</f>
        <v>72</v>
      </c>
      <c r="J312" s="46" t="s">
        <v>123</v>
      </c>
      <c r="K312" s="46" t="s">
        <v>123</v>
      </c>
      <c r="L312" s="142">
        <f>_xlfn.IFNA(VLOOKUP($E312,'Loading Apr'!$B:$V,$C312,0),0)</f>
        <v>0</v>
      </c>
      <c r="M312" s="145">
        <f t="shared" si="31"/>
        <v>0</v>
      </c>
      <c r="N312" s="145">
        <f t="shared" si="32"/>
        <v>0</v>
      </c>
      <c r="O312" s="146">
        <f>_xlfn.IFNA(VLOOKUP($E312,'Loading May'!$B:$X,$B312,0),0)</f>
        <v>15489.565934065937</v>
      </c>
      <c r="P312" s="140">
        <f t="shared" si="33"/>
        <v>130112.35384615387</v>
      </c>
      <c r="Q312" s="140">
        <f t="shared" si="34"/>
        <v>215.13286019536022</v>
      </c>
      <c r="R312" s="80">
        <f>VLOOKUP($E312,'Loading Jun'!$B:$X,$A312,0)</f>
        <v>15453</v>
      </c>
      <c r="S312" s="47">
        <f t="shared" si="35"/>
        <v>129805.20000000001</v>
      </c>
      <c r="T312" s="47">
        <f t="shared" si="36"/>
        <v>214.625</v>
      </c>
    </row>
    <row r="313" spans="1:20">
      <c r="A313" s="144">
        <v>15</v>
      </c>
      <c r="B313" s="144">
        <v>15</v>
      </c>
      <c r="C313" s="144">
        <v>13</v>
      </c>
      <c r="D313" s="263" t="str">
        <f>VLOOKUP(E313,Master_Item!B:M,12,0)&amp;K313</f>
        <v>โรงงานนวนครRegion 1</v>
      </c>
      <c r="E313" s="74">
        <v>310002879</v>
      </c>
      <c r="F313" s="46" t="s">
        <v>191</v>
      </c>
      <c r="G313" s="46">
        <f>VLOOKUP(E313,Master_Item!B:E,4,0)</f>
        <v>380</v>
      </c>
      <c r="H313" s="46">
        <f>VLOOKUP(E313,Master_Item!B:I,8,0)</f>
        <v>9.1199999999999992</v>
      </c>
      <c r="I313" s="46">
        <f>VLOOKUP(E313,Master_Item!B:G,6,0)</f>
        <v>72</v>
      </c>
      <c r="J313" s="46" t="s">
        <v>148</v>
      </c>
      <c r="K313" s="46" t="s">
        <v>115</v>
      </c>
      <c r="L313" s="142">
        <f>_xlfn.IFNA(VLOOKUP($E313,'Loading Apr'!$B:$V,$C313,0),0)</f>
        <v>0</v>
      </c>
      <c r="M313" s="145">
        <f t="shared" si="31"/>
        <v>0</v>
      </c>
      <c r="N313" s="145">
        <f t="shared" si="32"/>
        <v>0</v>
      </c>
      <c r="O313" s="146">
        <f>_xlfn.IFNA(VLOOKUP($E313,'Loading May'!$B:$X,$B313,0),0)</f>
        <v>0</v>
      </c>
      <c r="P313" s="140">
        <f t="shared" si="33"/>
        <v>0</v>
      </c>
      <c r="Q313" s="140">
        <f t="shared" si="34"/>
        <v>0</v>
      </c>
      <c r="R313" s="80">
        <f>VLOOKUP($E313,'Loading Jun'!$B:$X,$A313,0)</f>
        <v>0</v>
      </c>
      <c r="S313" s="47">
        <f t="shared" si="35"/>
        <v>0</v>
      </c>
      <c r="T313" s="47">
        <f t="shared" si="36"/>
        <v>0</v>
      </c>
    </row>
    <row r="314" spans="1:20">
      <c r="A314" s="144">
        <v>16</v>
      </c>
      <c r="B314" s="144">
        <v>16</v>
      </c>
      <c r="C314" s="144">
        <v>14</v>
      </c>
      <c r="D314" s="263" t="str">
        <f>VLOOKUP(E314,Master_Item!B:M,12,0)&amp;K314</f>
        <v>โรงงานนวนครRegion 2</v>
      </c>
      <c r="E314" s="74">
        <v>310002879</v>
      </c>
      <c r="F314" s="46" t="s">
        <v>191</v>
      </c>
      <c r="G314" s="46">
        <f>VLOOKUP(E314,Master_Item!B:E,4,0)</f>
        <v>380</v>
      </c>
      <c r="H314" s="46">
        <f>VLOOKUP(E314,Master_Item!B:I,8,0)</f>
        <v>9.1199999999999992</v>
      </c>
      <c r="I314" s="46">
        <f>VLOOKUP(E314,Master_Item!B:G,6,0)</f>
        <v>72</v>
      </c>
      <c r="J314" s="46" t="s">
        <v>148</v>
      </c>
      <c r="K314" s="46" t="s">
        <v>116</v>
      </c>
      <c r="L314" s="142">
        <f>_xlfn.IFNA(VLOOKUP($E314,'Loading Apr'!$B:$V,$C314,0),0)</f>
        <v>0</v>
      </c>
      <c r="M314" s="145">
        <f t="shared" si="31"/>
        <v>0</v>
      </c>
      <c r="N314" s="145">
        <f t="shared" si="32"/>
        <v>0</v>
      </c>
      <c r="O314" s="146">
        <f>_xlfn.IFNA(VLOOKUP($E314,'Loading May'!$B:$X,$B314,0),0)</f>
        <v>0</v>
      </c>
      <c r="P314" s="140">
        <f t="shared" si="33"/>
        <v>0</v>
      </c>
      <c r="Q314" s="140">
        <f t="shared" si="34"/>
        <v>0</v>
      </c>
      <c r="R314" s="80">
        <f>VLOOKUP($E314,'Loading Jun'!$B:$X,$A314,0)</f>
        <v>0</v>
      </c>
      <c r="S314" s="47">
        <f t="shared" si="35"/>
        <v>0</v>
      </c>
      <c r="T314" s="47">
        <f t="shared" si="36"/>
        <v>0</v>
      </c>
    </row>
    <row r="315" spans="1:20">
      <c r="A315" s="144">
        <v>17</v>
      </c>
      <c r="B315" s="144">
        <v>17</v>
      </c>
      <c r="C315" s="144">
        <v>15</v>
      </c>
      <c r="D315" s="263" t="str">
        <f>VLOOKUP(E315,Master_Item!B:M,12,0)&amp;K315</f>
        <v>โรงงานนวนครRegion 3</v>
      </c>
      <c r="E315" s="74">
        <v>310002879</v>
      </c>
      <c r="F315" s="46" t="s">
        <v>191</v>
      </c>
      <c r="G315" s="46">
        <f>VLOOKUP(E315,Master_Item!B:E,4,0)</f>
        <v>380</v>
      </c>
      <c r="H315" s="46">
        <f>VLOOKUP(E315,Master_Item!B:I,8,0)</f>
        <v>9.1199999999999992</v>
      </c>
      <c r="I315" s="46">
        <f>VLOOKUP(E315,Master_Item!B:G,6,0)</f>
        <v>72</v>
      </c>
      <c r="J315" s="46" t="s">
        <v>149</v>
      </c>
      <c r="K315" s="46" t="s">
        <v>117</v>
      </c>
      <c r="L315" s="142">
        <f>_xlfn.IFNA(VLOOKUP($E315,'Loading Apr'!$B:$V,$C315,0),0)</f>
        <v>0</v>
      </c>
      <c r="M315" s="145">
        <f t="shared" si="31"/>
        <v>0</v>
      </c>
      <c r="N315" s="145">
        <f t="shared" si="32"/>
        <v>0</v>
      </c>
      <c r="O315" s="146">
        <f>_xlfn.IFNA(VLOOKUP($E315,'Loading May'!$B:$X,$B315,0),0)</f>
        <v>0</v>
      </c>
      <c r="P315" s="140">
        <f t="shared" si="33"/>
        <v>0</v>
      </c>
      <c r="Q315" s="140">
        <f t="shared" si="34"/>
        <v>0</v>
      </c>
      <c r="R315" s="80">
        <f>VLOOKUP($E315,'Loading Jun'!$B:$X,$A315,0)</f>
        <v>0</v>
      </c>
      <c r="S315" s="47">
        <f t="shared" si="35"/>
        <v>0</v>
      </c>
      <c r="T315" s="47">
        <f t="shared" si="36"/>
        <v>0</v>
      </c>
    </row>
    <row r="316" spans="1:20">
      <c r="A316" s="144">
        <v>18</v>
      </c>
      <c r="B316" s="144">
        <v>18</v>
      </c>
      <c r="C316" s="144">
        <v>16</v>
      </c>
      <c r="D316" s="263" t="str">
        <f>VLOOKUP(E316,Master_Item!B:M,12,0)&amp;K316</f>
        <v>โรงงานนวนครRegion 4</v>
      </c>
      <c r="E316" s="74">
        <v>310002879</v>
      </c>
      <c r="F316" s="46" t="s">
        <v>191</v>
      </c>
      <c r="G316" s="46">
        <f>VLOOKUP(E316,Master_Item!B:E,4,0)</f>
        <v>380</v>
      </c>
      <c r="H316" s="46">
        <f>VLOOKUP(E316,Master_Item!B:I,8,0)</f>
        <v>9.1199999999999992</v>
      </c>
      <c r="I316" s="46">
        <f>VLOOKUP(E316,Master_Item!B:G,6,0)</f>
        <v>72</v>
      </c>
      <c r="J316" s="46" t="s">
        <v>149</v>
      </c>
      <c r="K316" s="46" t="s">
        <v>118</v>
      </c>
      <c r="L316" s="142">
        <f>_xlfn.IFNA(VLOOKUP($E316,'Loading Apr'!$B:$V,$C316,0),0)</f>
        <v>0</v>
      </c>
      <c r="M316" s="145">
        <f t="shared" si="31"/>
        <v>0</v>
      </c>
      <c r="N316" s="145">
        <f t="shared" si="32"/>
        <v>0</v>
      </c>
      <c r="O316" s="146">
        <f>_xlfn.IFNA(VLOOKUP($E316,'Loading May'!$B:$X,$B316,0),0)</f>
        <v>0</v>
      </c>
      <c r="P316" s="140">
        <f t="shared" si="33"/>
        <v>0</v>
      </c>
      <c r="Q316" s="140">
        <f t="shared" si="34"/>
        <v>0</v>
      </c>
      <c r="R316" s="80">
        <f>VLOOKUP($E316,'Loading Jun'!$B:$X,$A316,0)</f>
        <v>0</v>
      </c>
      <c r="S316" s="47">
        <f t="shared" si="35"/>
        <v>0</v>
      </c>
      <c r="T316" s="47">
        <f t="shared" si="36"/>
        <v>0</v>
      </c>
    </row>
    <row r="317" spans="1:20">
      <c r="A317" s="144">
        <v>19</v>
      </c>
      <c r="B317" s="144">
        <v>19</v>
      </c>
      <c r="C317" s="144">
        <v>17</v>
      </c>
      <c r="D317" s="263" t="str">
        <f>VLOOKUP(E317,Master_Item!B:M,12,0)&amp;K317</f>
        <v>โรงงานนวนครRegion 5</v>
      </c>
      <c r="E317" s="74">
        <v>310002879</v>
      </c>
      <c r="F317" s="46" t="s">
        <v>191</v>
      </c>
      <c r="G317" s="46">
        <f>VLOOKUP(E317,Master_Item!B:E,4,0)</f>
        <v>380</v>
      </c>
      <c r="H317" s="46">
        <f>VLOOKUP(E317,Master_Item!B:I,8,0)</f>
        <v>9.1199999999999992</v>
      </c>
      <c r="I317" s="46">
        <f>VLOOKUP(E317,Master_Item!B:G,6,0)</f>
        <v>72</v>
      </c>
      <c r="J317" s="46" t="s">
        <v>150</v>
      </c>
      <c r="K317" s="46" t="s">
        <v>119</v>
      </c>
      <c r="L317" s="142">
        <f>_xlfn.IFNA(VLOOKUP($E317,'Loading Apr'!$B:$V,$C317,0),0)</f>
        <v>0</v>
      </c>
      <c r="M317" s="145">
        <f t="shared" si="31"/>
        <v>0</v>
      </c>
      <c r="N317" s="145">
        <f t="shared" si="32"/>
        <v>0</v>
      </c>
      <c r="O317" s="146">
        <f>_xlfn.IFNA(VLOOKUP($E317,'Loading May'!$B:$X,$B317,0),0)</f>
        <v>0</v>
      </c>
      <c r="P317" s="140">
        <f t="shared" si="33"/>
        <v>0</v>
      </c>
      <c r="Q317" s="140">
        <f t="shared" si="34"/>
        <v>0</v>
      </c>
      <c r="R317" s="80">
        <f>VLOOKUP($E317,'Loading Jun'!$B:$X,$A317,0)</f>
        <v>0</v>
      </c>
      <c r="S317" s="47">
        <f t="shared" si="35"/>
        <v>0</v>
      </c>
      <c r="T317" s="47">
        <f t="shared" si="36"/>
        <v>0</v>
      </c>
    </row>
    <row r="318" spans="1:20">
      <c r="A318" s="144">
        <v>20</v>
      </c>
      <c r="B318" s="144">
        <v>20</v>
      </c>
      <c r="C318" s="144">
        <v>18</v>
      </c>
      <c r="D318" s="263" t="str">
        <f>VLOOKUP(E318,Master_Item!B:M,12,0)&amp;K318</f>
        <v>โรงงานนวนครRegion 6/9</v>
      </c>
      <c r="E318" s="74">
        <v>310002879</v>
      </c>
      <c r="F318" s="46" t="s">
        <v>191</v>
      </c>
      <c r="G318" s="46">
        <f>VLOOKUP(E318,Master_Item!B:E,4,0)</f>
        <v>380</v>
      </c>
      <c r="H318" s="46">
        <f>VLOOKUP(E318,Master_Item!B:I,8,0)</f>
        <v>9.1199999999999992</v>
      </c>
      <c r="I318" s="46">
        <f>VLOOKUP(E318,Master_Item!B:G,6,0)</f>
        <v>72</v>
      </c>
      <c r="J318" s="46" t="s">
        <v>150</v>
      </c>
      <c r="K318" s="46" t="s">
        <v>127</v>
      </c>
      <c r="L318" s="142">
        <f>_xlfn.IFNA(VLOOKUP($E318,'Loading Apr'!$B:$V,$C318,0),0)</f>
        <v>0</v>
      </c>
      <c r="M318" s="145">
        <f t="shared" si="31"/>
        <v>0</v>
      </c>
      <c r="N318" s="145">
        <f t="shared" si="32"/>
        <v>0</v>
      </c>
      <c r="O318" s="146">
        <f>_xlfn.IFNA(VLOOKUP($E318,'Loading May'!$B:$X,$B318,0),0)</f>
        <v>0</v>
      </c>
      <c r="P318" s="140">
        <f t="shared" si="33"/>
        <v>0</v>
      </c>
      <c r="Q318" s="140">
        <f t="shared" si="34"/>
        <v>0</v>
      </c>
      <c r="R318" s="80">
        <f>VLOOKUP($E318,'Loading Jun'!$B:$X,$A318,0)</f>
        <v>0</v>
      </c>
      <c r="S318" s="47">
        <f t="shared" si="35"/>
        <v>0</v>
      </c>
      <c r="T318" s="47">
        <f t="shared" si="36"/>
        <v>0</v>
      </c>
    </row>
    <row r="319" spans="1:20">
      <c r="A319" s="144">
        <v>21</v>
      </c>
      <c r="B319" s="144">
        <v>21</v>
      </c>
      <c r="C319" s="144">
        <v>19</v>
      </c>
      <c r="D319" s="263" t="str">
        <f>VLOOKUP(E319,Master_Item!B:M,12,0)&amp;K319</f>
        <v>โรงงานนวนครRegion 6/14</v>
      </c>
      <c r="E319" s="74">
        <v>310002879</v>
      </c>
      <c r="F319" s="46" t="s">
        <v>191</v>
      </c>
      <c r="G319" s="46">
        <f>VLOOKUP(E319,Master_Item!B:E,4,0)</f>
        <v>380</v>
      </c>
      <c r="H319" s="46">
        <f>VLOOKUP(E319,Master_Item!B:I,8,0)</f>
        <v>9.1199999999999992</v>
      </c>
      <c r="I319" s="46">
        <f>VLOOKUP(E319,Master_Item!B:G,6,0)</f>
        <v>72</v>
      </c>
      <c r="J319" s="46" t="s">
        <v>148</v>
      </c>
      <c r="K319" s="46" t="s">
        <v>128</v>
      </c>
      <c r="L319" s="142">
        <f>_xlfn.IFNA(VLOOKUP($E319,'Loading Apr'!$B:$V,$C319,0),0)</f>
        <v>0</v>
      </c>
      <c r="M319" s="145">
        <f t="shared" si="31"/>
        <v>0</v>
      </c>
      <c r="N319" s="145">
        <f t="shared" si="32"/>
        <v>0</v>
      </c>
      <c r="O319" s="146">
        <f>_xlfn.IFNA(VLOOKUP($E319,'Loading May'!$B:$X,$B319,0),0)</f>
        <v>0</v>
      </c>
      <c r="P319" s="140">
        <f t="shared" si="33"/>
        <v>0</v>
      </c>
      <c r="Q319" s="140">
        <f t="shared" si="34"/>
        <v>0</v>
      </c>
      <c r="R319" s="80">
        <f>VLOOKUP($E319,'Loading Jun'!$B:$X,$A319,0)</f>
        <v>0</v>
      </c>
      <c r="S319" s="47">
        <f t="shared" si="35"/>
        <v>0</v>
      </c>
      <c r="T319" s="47">
        <f t="shared" si="36"/>
        <v>0</v>
      </c>
    </row>
    <row r="320" spans="1:20">
      <c r="A320" s="144">
        <v>22</v>
      </c>
      <c r="B320" s="144">
        <v>22</v>
      </c>
      <c r="C320" s="144">
        <v>20</v>
      </c>
      <c r="D320" s="263" t="str">
        <f>VLOOKUP(E320,Master_Item!B:M,12,0)&amp;K320</f>
        <v>โรงงานนวนครRegion 7</v>
      </c>
      <c r="E320" s="74">
        <v>310002879</v>
      </c>
      <c r="F320" s="46" t="s">
        <v>191</v>
      </c>
      <c r="G320" s="46">
        <f>VLOOKUP(E320,Master_Item!B:E,4,0)</f>
        <v>380</v>
      </c>
      <c r="H320" s="46">
        <f>VLOOKUP(E320,Master_Item!B:I,8,0)</f>
        <v>9.1199999999999992</v>
      </c>
      <c r="I320" s="46">
        <f>VLOOKUP(E320,Master_Item!B:G,6,0)</f>
        <v>72</v>
      </c>
      <c r="J320" s="46" t="s">
        <v>148</v>
      </c>
      <c r="K320" s="46" t="s">
        <v>121</v>
      </c>
      <c r="L320" s="142">
        <f>_xlfn.IFNA(VLOOKUP($E320,'Loading Apr'!$B:$V,$C320,0),0)</f>
        <v>0</v>
      </c>
      <c r="M320" s="145">
        <f t="shared" si="31"/>
        <v>0</v>
      </c>
      <c r="N320" s="145">
        <f t="shared" si="32"/>
        <v>0</v>
      </c>
      <c r="O320" s="146">
        <f>_xlfn.IFNA(VLOOKUP($E320,'Loading May'!$B:$X,$B320,0),0)</f>
        <v>0</v>
      </c>
      <c r="P320" s="140">
        <f t="shared" si="33"/>
        <v>0</v>
      </c>
      <c r="Q320" s="140">
        <f t="shared" si="34"/>
        <v>0</v>
      </c>
      <c r="R320" s="80">
        <f>VLOOKUP($E320,'Loading Jun'!$B:$X,$A320,0)</f>
        <v>0</v>
      </c>
      <c r="S320" s="47">
        <f t="shared" si="35"/>
        <v>0</v>
      </c>
      <c r="T320" s="47">
        <f t="shared" si="36"/>
        <v>0</v>
      </c>
    </row>
    <row r="321" spans="1:20">
      <c r="A321" s="144">
        <v>23</v>
      </c>
      <c r="B321" s="144">
        <v>23</v>
      </c>
      <c r="C321" s="144">
        <v>21</v>
      </c>
      <c r="D321" s="263" t="str">
        <f>VLOOKUP(E321,Master_Item!B:M,12,0)&amp;K321</f>
        <v>โรงงานนวนครRegion 8</v>
      </c>
      <c r="E321" s="74">
        <v>310002879</v>
      </c>
      <c r="F321" s="46" t="s">
        <v>191</v>
      </c>
      <c r="G321" s="46">
        <f>VLOOKUP(E321,Master_Item!B:E,4,0)</f>
        <v>380</v>
      </c>
      <c r="H321" s="46">
        <f>VLOOKUP(E321,Master_Item!B:I,8,0)</f>
        <v>9.1199999999999992</v>
      </c>
      <c r="I321" s="46">
        <f>VLOOKUP(E321,Master_Item!B:G,6,0)</f>
        <v>72</v>
      </c>
      <c r="J321" s="46" t="s">
        <v>151</v>
      </c>
      <c r="K321" s="46" t="s">
        <v>122</v>
      </c>
      <c r="L321" s="142">
        <f>_xlfn.IFNA(VLOOKUP($E321,'Loading Apr'!$B:$V,$C321,0),0)</f>
        <v>0</v>
      </c>
      <c r="M321" s="145">
        <f t="shared" si="31"/>
        <v>0</v>
      </c>
      <c r="N321" s="145">
        <f t="shared" si="32"/>
        <v>0</v>
      </c>
      <c r="O321" s="146">
        <f>_xlfn.IFNA(VLOOKUP($E321,'Loading May'!$B:$X,$B321,0),0)</f>
        <v>0</v>
      </c>
      <c r="P321" s="140">
        <f t="shared" si="33"/>
        <v>0</v>
      </c>
      <c r="Q321" s="140">
        <f t="shared" si="34"/>
        <v>0</v>
      </c>
      <c r="R321" s="80">
        <f>VLOOKUP($E321,'Loading Jun'!$B:$X,$A321,0)</f>
        <v>0</v>
      </c>
      <c r="S321" s="47">
        <f t="shared" si="35"/>
        <v>0</v>
      </c>
      <c r="T321" s="47">
        <f t="shared" si="36"/>
        <v>0</v>
      </c>
    </row>
    <row r="322" spans="1:20">
      <c r="A322" s="144">
        <v>9</v>
      </c>
      <c r="B322" s="144">
        <v>9</v>
      </c>
      <c r="C322" s="144">
        <v>11</v>
      </c>
      <c r="D322" s="263" t="str">
        <f>VLOOKUP(E322,Master_Item!B:M,12,0)&amp;K322</f>
        <v>โรงงานนวนครMT</v>
      </c>
      <c r="E322" s="74">
        <v>310002879</v>
      </c>
      <c r="F322" s="46" t="s">
        <v>191</v>
      </c>
      <c r="G322" s="46">
        <f>VLOOKUP(E322,Master_Item!B:E,4,0)</f>
        <v>380</v>
      </c>
      <c r="H322" s="46">
        <f>VLOOKUP(E322,Master_Item!B:I,8,0)</f>
        <v>9.1199999999999992</v>
      </c>
      <c r="I322" s="46">
        <f>VLOOKUP(E322,Master_Item!B:G,6,0)</f>
        <v>72</v>
      </c>
      <c r="J322" s="46" t="s">
        <v>123</v>
      </c>
      <c r="K322" s="46" t="s">
        <v>123</v>
      </c>
      <c r="L322" s="142">
        <f>_xlfn.IFNA(VLOOKUP($E322,'Loading Apr'!$B:$V,$C322,0),0)</f>
        <v>0</v>
      </c>
      <c r="M322" s="145">
        <f t="shared" si="31"/>
        <v>0</v>
      </c>
      <c r="N322" s="145">
        <f t="shared" si="32"/>
        <v>0</v>
      </c>
      <c r="O322" s="146">
        <f>_xlfn.IFNA(VLOOKUP($E322,'Loading May'!$B:$X,$B322,0),0)</f>
        <v>0</v>
      </c>
      <c r="P322" s="140">
        <f t="shared" si="33"/>
        <v>0</v>
      </c>
      <c r="Q322" s="140">
        <f t="shared" si="34"/>
        <v>0</v>
      </c>
      <c r="R322" s="80">
        <f>VLOOKUP($E322,'Loading Jun'!$B:$X,$A322,0)</f>
        <v>0</v>
      </c>
      <c r="S322" s="47">
        <f t="shared" si="35"/>
        <v>0</v>
      </c>
      <c r="T322" s="47">
        <f t="shared" si="36"/>
        <v>0</v>
      </c>
    </row>
    <row r="323" spans="1:20">
      <c r="A323" s="144">
        <v>15</v>
      </c>
      <c r="B323" s="144">
        <v>15</v>
      </c>
      <c r="C323" s="144">
        <v>13</v>
      </c>
      <c r="D323" s="263" t="str">
        <f>VLOOKUP(E323,Master_Item!B:M,12,0)&amp;K323</f>
        <v>โรงงานวังม่วงRegion 1</v>
      </c>
      <c r="E323" s="74">
        <v>310002904</v>
      </c>
      <c r="F323" s="46" t="s">
        <v>192</v>
      </c>
      <c r="G323" s="46">
        <f>VLOOKUP(E323,Master_Item!B:E,4,0)</f>
        <v>400</v>
      </c>
      <c r="H323" s="46">
        <f>VLOOKUP(E323,Master_Item!B:I,8,0)</f>
        <v>9.6</v>
      </c>
      <c r="I323" s="46">
        <f>VLOOKUP(E323,Master_Item!B:G,6,0)</f>
        <v>60</v>
      </c>
      <c r="J323" s="46" t="s">
        <v>148</v>
      </c>
      <c r="K323" s="46" t="s">
        <v>115</v>
      </c>
      <c r="L323" s="142">
        <f>_xlfn.IFNA(VLOOKUP($E323,'Loading Apr'!$B:$V,$C323,0),0)</f>
        <v>0</v>
      </c>
      <c r="M323" s="145">
        <f t="shared" si="31"/>
        <v>0</v>
      </c>
      <c r="N323" s="145">
        <f t="shared" si="32"/>
        <v>0</v>
      </c>
      <c r="O323" s="146">
        <f>_xlfn.IFNA(VLOOKUP($E323,'Loading May'!$B:$X,$B323,0),0)</f>
        <v>0</v>
      </c>
      <c r="P323" s="140">
        <f t="shared" si="33"/>
        <v>0</v>
      </c>
      <c r="Q323" s="140">
        <f t="shared" si="34"/>
        <v>0</v>
      </c>
      <c r="R323" s="80">
        <f>VLOOKUP($E323,'Loading Jun'!$B:$X,$A323,0)</f>
        <v>0</v>
      </c>
      <c r="S323" s="47">
        <f t="shared" si="35"/>
        <v>0</v>
      </c>
      <c r="T323" s="47">
        <f t="shared" si="36"/>
        <v>0</v>
      </c>
    </row>
    <row r="324" spans="1:20">
      <c r="A324" s="144">
        <v>16</v>
      </c>
      <c r="B324" s="144">
        <v>16</v>
      </c>
      <c r="C324" s="144">
        <v>14</v>
      </c>
      <c r="D324" s="263" t="str">
        <f>VLOOKUP(E324,Master_Item!B:M,12,0)&amp;K324</f>
        <v>โรงงานวังม่วงRegion 2</v>
      </c>
      <c r="E324" s="74">
        <v>310002904</v>
      </c>
      <c r="F324" s="46" t="s">
        <v>192</v>
      </c>
      <c r="G324" s="46">
        <f>VLOOKUP(E324,Master_Item!B:E,4,0)</f>
        <v>400</v>
      </c>
      <c r="H324" s="46">
        <f>VLOOKUP(E324,Master_Item!B:I,8,0)</f>
        <v>9.6</v>
      </c>
      <c r="I324" s="46">
        <f>VLOOKUP(E324,Master_Item!B:G,6,0)</f>
        <v>60</v>
      </c>
      <c r="J324" s="46" t="s">
        <v>148</v>
      </c>
      <c r="K324" s="46" t="s">
        <v>116</v>
      </c>
      <c r="L324" s="142">
        <f>_xlfn.IFNA(VLOOKUP($E324,'Loading Apr'!$B:$V,$C324,0),0)</f>
        <v>0</v>
      </c>
      <c r="M324" s="145">
        <f t="shared" si="31"/>
        <v>0</v>
      </c>
      <c r="N324" s="145">
        <f t="shared" si="32"/>
        <v>0</v>
      </c>
      <c r="O324" s="146">
        <f>_xlfn.IFNA(VLOOKUP($E324,'Loading May'!$B:$X,$B324,0),0)</f>
        <v>0</v>
      </c>
      <c r="P324" s="140">
        <f t="shared" si="33"/>
        <v>0</v>
      </c>
      <c r="Q324" s="140">
        <f t="shared" si="34"/>
        <v>0</v>
      </c>
      <c r="R324" s="80">
        <f>VLOOKUP($E324,'Loading Jun'!$B:$X,$A324,0)</f>
        <v>0</v>
      </c>
      <c r="S324" s="47">
        <f t="shared" si="35"/>
        <v>0</v>
      </c>
      <c r="T324" s="47">
        <f t="shared" si="36"/>
        <v>0</v>
      </c>
    </row>
    <row r="325" spans="1:20">
      <c r="A325" s="144">
        <v>17</v>
      </c>
      <c r="B325" s="144">
        <v>17</v>
      </c>
      <c r="C325" s="144">
        <v>15</v>
      </c>
      <c r="D325" s="263" t="str">
        <f>VLOOKUP(E325,Master_Item!B:M,12,0)&amp;K325</f>
        <v>โรงงานวังม่วงRegion 3</v>
      </c>
      <c r="E325" s="74">
        <v>310002904</v>
      </c>
      <c r="F325" s="46" t="s">
        <v>192</v>
      </c>
      <c r="G325" s="46">
        <f>VLOOKUP(E325,Master_Item!B:E,4,0)</f>
        <v>400</v>
      </c>
      <c r="H325" s="46">
        <f>VLOOKUP(E325,Master_Item!B:I,8,0)</f>
        <v>9.6</v>
      </c>
      <c r="I325" s="46">
        <f>VLOOKUP(E325,Master_Item!B:G,6,0)</f>
        <v>60</v>
      </c>
      <c r="J325" s="46" t="s">
        <v>149</v>
      </c>
      <c r="K325" s="46" t="s">
        <v>117</v>
      </c>
      <c r="L325" s="142">
        <f>_xlfn.IFNA(VLOOKUP($E325,'Loading Apr'!$B:$V,$C325,0),0)</f>
        <v>0</v>
      </c>
      <c r="M325" s="145">
        <f t="shared" si="31"/>
        <v>0</v>
      </c>
      <c r="N325" s="145">
        <f t="shared" si="32"/>
        <v>0</v>
      </c>
      <c r="O325" s="146">
        <f>_xlfn.IFNA(VLOOKUP($E325,'Loading May'!$B:$X,$B325,0),0)</f>
        <v>0</v>
      </c>
      <c r="P325" s="140">
        <f t="shared" si="33"/>
        <v>0</v>
      </c>
      <c r="Q325" s="140">
        <f t="shared" si="34"/>
        <v>0</v>
      </c>
      <c r="R325" s="80">
        <f>VLOOKUP($E325,'Loading Jun'!$B:$X,$A325,0)</f>
        <v>0</v>
      </c>
      <c r="S325" s="47">
        <f t="shared" si="35"/>
        <v>0</v>
      </c>
      <c r="T325" s="47">
        <f t="shared" si="36"/>
        <v>0</v>
      </c>
    </row>
    <row r="326" spans="1:20">
      <c r="A326" s="144">
        <v>18</v>
      </c>
      <c r="B326" s="144">
        <v>18</v>
      </c>
      <c r="C326" s="144">
        <v>16</v>
      </c>
      <c r="D326" s="263" t="str">
        <f>VLOOKUP(E326,Master_Item!B:M,12,0)&amp;K326</f>
        <v>โรงงานวังม่วงRegion 4</v>
      </c>
      <c r="E326" s="74">
        <v>310002904</v>
      </c>
      <c r="F326" s="46" t="s">
        <v>192</v>
      </c>
      <c r="G326" s="46">
        <f>VLOOKUP(E326,Master_Item!B:E,4,0)</f>
        <v>400</v>
      </c>
      <c r="H326" s="46">
        <f>VLOOKUP(E326,Master_Item!B:I,8,0)</f>
        <v>9.6</v>
      </c>
      <c r="I326" s="46">
        <f>VLOOKUP(E326,Master_Item!B:G,6,0)</f>
        <v>60</v>
      </c>
      <c r="J326" s="46" t="s">
        <v>149</v>
      </c>
      <c r="K326" s="46" t="s">
        <v>118</v>
      </c>
      <c r="L326" s="142">
        <f>_xlfn.IFNA(VLOOKUP($E326,'Loading Apr'!$B:$V,$C326,0),0)</f>
        <v>0</v>
      </c>
      <c r="M326" s="145">
        <f t="shared" si="31"/>
        <v>0</v>
      </c>
      <c r="N326" s="145">
        <f t="shared" si="32"/>
        <v>0</v>
      </c>
      <c r="O326" s="146">
        <f>_xlfn.IFNA(VLOOKUP($E326,'Loading May'!$B:$X,$B326,0),0)</f>
        <v>0</v>
      </c>
      <c r="P326" s="140">
        <f t="shared" si="33"/>
        <v>0</v>
      </c>
      <c r="Q326" s="140">
        <f t="shared" si="34"/>
        <v>0</v>
      </c>
      <c r="R326" s="80">
        <f>VLOOKUP($E326,'Loading Jun'!$B:$X,$A326,0)</f>
        <v>0</v>
      </c>
      <c r="S326" s="47">
        <f t="shared" si="35"/>
        <v>0</v>
      </c>
      <c r="T326" s="47">
        <f t="shared" si="36"/>
        <v>0</v>
      </c>
    </row>
    <row r="327" spans="1:20">
      <c r="A327" s="144">
        <v>19</v>
      </c>
      <c r="B327" s="144">
        <v>19</v>
      </c>
      <c r="C327" s="144">
        <v>17</v>
      </c>
      <c r="D327" s="263" t="str">
        <f>VLOOKUP(E327,Master_Item!B:M,12,0)&amp;K327</f>
        <v>โรงงานวังม่วงRegion 5</v>
      </c>
      <c r="E327" s="74">
        <v>310002904</v>
      </c>
      <c r="F327" s="46" t="s">
        <v>192</v>
      </c>
      <c r="G327" s="46">
        <f>VLOOKUP(E327,Master_Item!B:E,4,0)</f>
        <v>400</v>
      </c>
      <c r="H327" s="46">
        <f>VLOOKUP(E327,Master_Item!B:I,8,0)</f>
        <v>9.6</v>
      </c>
      <c r="I327" s="46">
        <f>VLOOKUP(E327,Master_Item!B:G,6,0)</f>
        <v>60</v>
      </c>
      <c r="J327" s="46" t="s">
        <v>150</v>
      </c>
      <c r="K327" s="46" t="s">
        <v>119</v>
      </c>
      <c r="L327" s="142">
        <f>_xlfn.IFNA(VLOOKUP($E327,'Loading Apr'!$B:$V,$C327,0),0)</f>
        <v>0</v>
      </c>
      <c r="M327" s="145">
        <f t="shared" si="31"/>
        <v>0</v>
      </c>
      <c r="N327" s="145">
        <f t="shared" si="32"/>
        <v>0</v>
      </c>
      <c r="O327" s="146">
        <f>_xlfn.IFNA(VLOOKUP($E327,'Loading May'!$B:$X,$B327,0),0)</f>
        <v>0</v>
      </c>
      <c r="P327" s="140">
        <f t="shared" si="33"/>
        <v>0</v>
      </c>
      <c r="Q327" s="140">
        <f t="shared" si="34"/>
        <v>0</v>
      </c>
      <c r="R327" s="80">
        <f>VLOOKUP($E327,'Loading Jun'!$B:$X,$A327,0)</f>
        <v>0</v>
      </c>
      <c r="S327" s="47">
        <f t="shared" si="35"/>
        <v>0</v>
      </c>
      <c r="T327" s="47">
        <f t="shared" si="36"/>
        <v>0</v>
      </c>
    </row>
    <row r="328" spans="1:20">
      <c r="A328" s="144">
        <v>20</v>
      </c>
      <c r="B328" s="144">
        <v>20</v>
      </c>
      <c r="C328" s="144">
        <v>18</v>
      </c>
      <c r="D328" s="263" t="str">
        <f>VLOOKUP(E328,Master_Item!B:M,12,0)&amp;K328</f>
        <v>โรงงานวังม่วงRegion 6/9</v>
      </c>
      <c r="E328" s="74">
        <v>310002904</v>
      </c>
      <c r="F328" s="46" t="s">
        <v>192</v>
      </c>
      <c r="G328" s="46">
        <f>VLOOKUP(E328,Master_Item!B:E,4,0)</f>
        <v>400</v>
      </c>
      <c r="H328" s="46">
        <f>VLOOKUP(E328,Master_Item!B:I,8,0)</f>
        <v>9.6</v>
      </c>
      <c r="I328" s="46">
        <f>VLOOKUP(E328,Master_Item!B:G,6,0)</f>
        <v>60</v>
      </c>
      <c r="J328" s="46" t="s">
        <v>150</v>
      </c>
      <c r="K328" s="46" t="s">
        <v>127</v>
      </c>
      <c r="L328" s="142">
        <f>_xlfn.IFNA(VLOOKUP($E328,'Loading Apr'!$B:$V,$C328,0),0)</f>
        <v>0</v>
      </c>
      <c r="M328" s="145">
        <f t="shared" ref="M328:M391" si="37">L328*H328</f>
        <v>0</v>
      </c>
      <c r="N328" s="145">
        <f t="shared" ref="N328:N391" si="38">L328/I328</f>
        <v>0</v>
      </c>
      <c r="O328" s="146">
        <f>_xlfn.IFNA(VLOOKUP($E328,'Loading May'!$B:$X,$B328,0),0)</f>
        <v>0</v>
      </c>
      <c r="P328" s="140">
        <f t="shared" ref="P328:P391" si="39">O328*H328</f>
        <v>0</v>
      </c>
      <c r="Q328" s="140">
        <f t="shared" ref="Q328:Q391" si="40">O328/I328</f>
        <v>0</v>
      </c>
      <c r="R328" s="80">
        <f>VLOOKUP($E328,'Loading Jun'!$B:$X,$A328,0)</f>
        <v>0</v>
      </c>
      <c r="S328" s="47">
        <f t="shared" ref="S328:S391" si="41">R328*H328</f>
        <v>0</v>
      </c>
      <c r="T328" s="47">
        <f t="shared" ref="T328:T391" si="42">R328/I328</f>
        <v>0</v>
      </c>
    </row>
    <row r="329" spans="1:20">
      <c r="A329" s="144">
        <v>21</v>
      </c>
      <c r="B329" s="144">
        <v>21</v>
      </c>
      <c r="C329" s="144">
        <v>19</v>
      </c>
      <c r="D329" s="263" t="str">
        <f>VLOOKUP(E329,Master_Item!B:M,12,0)&amp;K329</f>
        <v>โรงงานวังม่วงRegion 6/14</v>
      </c>
      <c r="E329" s="74">
        <v>310002904</v>
      </c>
      <c r="F329" s="46" t="s">
        <v>192</v>
      </c>
      <c r="G329" s="46">
        <f>VLOOKUP(E329,Master_Item!B:E,4,0)</f>
        <v>400</v>
      </c>
      <c r="H329" s="46">
        <f>VLOOKUP(E329,Master_Item!B:I,8,0)</f>
        <v>9.6</v>
      </c>
      <c r="I329" s="46">
        <f>VLOOKUP(E329,Master_Item!B:G,6,0)</f>
        <v>60</v>
      </c>
      <c r="J329" s="46" t="s">
        <v>148</v>
      </c>
      <c r="K329" s="46" t="s">
        <v>128</v>
      </c>
      <c r="L329" s="142">
        <f>_xlfn.IFNA(VLOOKUP($E329,'Loading Apr'!$B:$V,$C329,0),0)</f>
        <v>0</v>
      </c>
      <c r="M329" s="145">
        <f t="shared" si="37"/>
        <v>0</v>
      </c>
      <c r="N329" s="145">
        <f t="shared" si="38"/>
        <v>0</v>
      </c>
      <c r="O329" s="146">
        <f>_xlfn.IFNA(VLOOKUP($E329,'Loading May'!$B:$X,$B329,0),0)</f>
        <v>0</v>
      </c>
      <c r="P329" s="140">
        <f t="shared" si="39"/>
        <v>0</v>
      </c>
      <c r="Q329" s="140">
        <f t="shared" si="40"/>
        <v>0</v>
      </c>
      <c r="R329" s="80">
        <f>VLOOKUP($E329,'Loading Jun'!$B:$X,$A329,0)</f>
        <v>0</v>
      </c>
      <c r="S329" s="47">
        <f t="shared" si="41"/>
        <v>0</v>
      </c>
      <c r="T329" s="47">
        <f t="shared" si="42"/>
        <v>0</v>
      </c>
    </row>
    <row r="330" spans="1:20">
      <c r="A330" s="144">
        <v>22</v>
      </c>
      <c r="B330" s="144">
        <v>22</v>
      </c>
      <c r="C330" s="144">
        <v>20</v>
      </c>
      <c r="D330" s="263" t="str">
        <f>VLOOKUP(E330,Master_Item!B:M,12,0)&amp;K330</f>
        <v>โรงงานวังม่วงRegion 7</v>
      </c>
      <c r="E330" s="74">
        <v>310002904</v>
      </c>
      <c r="F330" s="46" t="s">
        <v>192</v>
      </c>
      <c r="G330" s="46">
        <f>VLOOKUP(E330,Master_Item!B:E,4,0)</f>
        <v>400</v>
      </c>
      <c r="H330" s="46">
        <f>VLOOKUP(E330,Master_Item!B:I,8,0)</f>
        <v>9.6</v>
      </c>
      <c r="I330" s="46">
        <f>VLOOKUP(E330,Master_Item!B:G,6,0)</f>
        <v>60</v>
      </c>
      <c r="J330" s="46" t="s">
        <v>148</v>
      </c>
      <c r="K330" s="46" t="s">
        <v>121</v>
      </c>
      <c r="L330" s="142">
        <f>_xlfn.IFNA(VLOOKUP($E330,'Loading Apr'!$B:$V,$C330,0),0)</f>
        <v>0</v>
      </c>
      <c r="M330" s="145">
        <f t="shared" si="37"/>
        <v>0</v>
      </c>
      <c r="N330" s="145">
        <f t="shared" si="38"/>
        <v>0</v>
      </c>
      <c r="O330" s="146">
        <f>_xlfn.IFNA(VLOOKUP($E330,'Loading May'!$B:$X,$B330,0),0)</f>
        <v>0</v>
      </c>
      <c r="P330" s="140">
        <f t="shared" si="39"/>
        <v>0</v>
      </c>
      <c r="Q330" s="140">
        <f t="shared" si="40"/>
        <v>0</v>
      </c>
      <c r="R330" s="80">
        <f>VLOOKUP($E330,'Loading Jun'!$B:$X,$A330,0)</f>
        <v>0</v>
      </c>
      <c r="S330" s="47">
        <f t="shared" si="41"/>
        <v>0</v>
      </c>
      <c r="T330" s="47">
        <f t="shared" si="42"/>
        <v>0</v>
      </c>
    </row>
    <row r="331" spans="1:20">
      <c r="A331" s="144">
        <v>23</v>
      </c>
      <c r="B331" s="144">
        <v>23</v>
      </c>
      <c r="C331" s="144">
        <v>21</v>
      </c>
      <c r="D331" s="263" t="str">
        <f>VLOOKUP(E331,Master_Item!B:M,12,0)&amp;K331</f>
        <v>โรงงานวังม่วงRegion 8</v>
      </c>
      <c r="E331" s="74">
        <v>310002904</v>
      </c>
      <c r="F331" s="46" t="s">
        <v>192</v>
      </c>
      <c r="G331" s="46">
        <f>VLOOKUP(E331,Master_Item!B:E,4,0)</f>
        <v>400</v>
      </c>
      <c r="H331" s="46">
        <f>VLOOKUP(E331,Master_Item!B:I,8,0)</f>
        <v>9.6</v>
      </c>
      <c r="I331" s="46">
        <f>VLOOKUP(E331,Master_Item!B:G,6,0)</f>
        <v>60</v>
      </c>
      <c r="J331" s="46" t="s">
        <v>151</v>
      </c>
      <c r="K331" s="46" t="s">
        <v>122</v>
      </c>
      <c r="L331" s="142">
        <f>_xlfn.IFNA(VLOOKUP($E331,'Loading Apr'!$B:$V,$C331,0),0)</f>
        <v>0</v>
      </c>
      <c r="M331" s="145">
        <f t="shared" si="37"/>
        <v>0</v>
      </c>
      <c r="N331" s="145">
        <f t="shared" si="38"/>
        <v>0</v>
      </c>
      <c r="O331" s="146">
        <f>_xlfn.IFNA(VLOOKUP($E331,'Loading May'!$B:$X,$B331,0),0)</f>
        <v>0</v>
      </c>
      <c r="P331" s="140">
        <f t="shared" si="39"/>
        <v>0</v>
      </c>
      <c r="Q331" s="140">
        <f t="shared" si="40"/>
        <v>0</v>
      </c>
      <c r="R331" s="80">
        <f>VLOOKUP($E331,'Loading Jun'!$B:$X,$A331,0)</f>
        <v>0</v>
      </c>
      <c r="S331" s="47">
        <f t="shared" si="41"/>
        <v>0</v>
      </c>
      <c r="T331" s="47">
        <f t="shared" si="42"/>
        <v>0</v>
      </c>
    </row>
    <row r="332" spans="1:20">
      <c r="A332" s="144">
        <v>9</v>
      </c>
      <c r="B332" s="144">
        <v>9</v>
      </c>
      <c r="C332" s="144">
        <v>11</v>
      </c>
      <c r="D332" s="263" t="str">
        <f>VLOOKUP(E332,Master_Item!B:M,12,0)&amp;K332</f>
        <v>โรงงานวังม่วงMT</v>
      </c>
      <c r="E332" s="74">
        <v>310002904</v>
      </c>
      <c r="F332" s="46" t="s">
        <v>192</v>
      </c>
      <c r="G332" s="46">
        <f>VLOOKUP(E332,Master_Item!B:E,4,0)</f>
        <v>400</v>
      </c>
      <c r="H332" s="46">
        <f>VLOOKUP(E332,Master_Item!B:I,8,0)</f>
        <v>9.6</v>
      </c>
      <c r="I332" s="46">
        <f>VLOOKUP(E332,Master_Item!B:G,6,0)</f>
        <v>60</v>
      </c>
      <c r="J332" s="46" t="s">
        <v>123</v>
      </c>
      <c r="K332" s="46" t="s">
        <v>123</v>
      </c>
      <c r="L332" s="142">
        <f>_xlfn.IFNA(VLOOKUP($E332,'Loading Apr'!$B:$V,$C332,0),0)</f>
        <v>0</v>
      </c>
      <c r="M332" s="145">
        <f t="shared" si="37"/>
        <v>0</v>
      </c>
      <c r="N332" s="145">
        <f t="shared" si="38"/>
        <v>0</v>
      </c>
      <c r="O332" s="146">
        <f>_xlfn.IFNA(VLOOKUP($E332,'Loading May'!$B:$X,$B332,0),0)</f>
        <v>0</v>
      </c>
      <c r="P332" s="140">
        <f t="shared" si="39"/>
        <v>0</v>
      </c>
      <c r="Q332" s="140">
        <f t="shared" si="40"/>
        <v>0</v>
      </c>
      <c r="R332" s="80">
        <f>VLOOKUP($E332,'Loading Jun'!$B:$X,$A332,0)</f>
        <v>0</v>
      </c>
      <c r="S332" s="47">
        <f t="shared" si="41"/>
        <v>0</v>
      </c>
      <c r="T332" s="47">
        <f t="shared" si="42"/>
        <v>0</v>
      </c>
    </row>
    <row r="333" spans="1:20">
      <c r="A333" s="144">
        <v>15</v>
      </c>
      <c r="B333" s="144">
        <v>15</v>
      </c>
      <c r="C333" s="144">
        <v>13</v>
      </c>
      <c r="D333" s="263" t="str">
        <f>VLOOKUP(E333,Master_Item!B:M,12,0)&amp;K333</f>
        <v>โรงงานวังม่วงRegion 1</v>
      </c>
      <c r="E333" s="74">
        <v>310002905</v>
      </c>
      <c r="F333" s="46" t="s">
        <v>193</v>
      </c>
      <c r="G333" s="46">
        <f>VLOOKUP(E333,Master_Item!B:E,4,0)</f>
        <v>400</v>
      </c>
      <c r="H333" s="46">
        <f>VLOOKUP(E333,Master_Item!B:I,8,0)</f>
        <v>9.6</v>
      </c>
      <c r="I333" s="46">
        <f>VLOOKUP(E333,Master_Item!B:G,6,0)</f>
        <v>60</v>
      </c>
      <c r="J333" s="46" t="s">
        <v>148</v>
      </c>
      <c r="K333" s="46" t="s">
        <v>115</v>
      </c>
      <c r="L333" s="142">
        <f>_xlfn.IFNA(VLOOKUP($E333,'Loading Apr'!$B:$V,$C333,0),0)</f>
        <v>0</v>
      </c>
      <c r="M333" s="145">
        <f t="shared" si="37"/>
        <v>0</v>
      </c>
      <c r="N333" s="145">
        <f t="shared" si="38"/>
        <v>0</v>
      </c>
      <c r="O333" s="146">
        <f>_xlfn.IFNA(VLOOKUP($E333,'Loading May'!$B:$X,$B333,0),0)</f>
        <v>0</v>
      </c>
      <c r="P333" s="140">
        <f t="shared" si="39"/>
        <v>0</v>
      </c>
      <c r="Q333" s="140">
        <f t="shared" si="40"/>
        <v>0</v>
      </c>
      <c r="R333" s="80">
        <f>VLOOKUP($E333,'Loading Jun'!$B:$X,$A333,0)</f>
        <v>0</v>
      </c>
      <c r="S333" s="47">
        <f t="shared" si="41"/>
        <v>0</v>
      </c>
      <c r="T333" s="47">
        <f t="shared" si="42"/>
        <v>0</v>
      </c>
    </row>
    <row r="334" spans="1:20">
      <c r="A334" s="144">
        <v>16</v>
      </c>
      <c r="B334" s="144">
        <v>16</v>
      </c>
      <c r="C334" s="144">
        <v>14</v>
      </c>
      <c r="D334" s="263" t="str">
        <f>VLOOKUP(E334,Master_Item!B:M,12,0)&amp;K334</f>
        <v>โรงงานวังม่วงRegion 2</v>
      </c>
      <c r="E334" s="74">
        <v>310002905</v>
      </c>
      <c r="F334" s="46" t="s">
        <v>193</v>
      </c>
      <c r="G334" s="46">
        <f>VLOOKUP(E334,Master_Item!B:E,4,0)</f>
        <v>400</v>
      </c>
      <c r="H334" s="46">
        <f>VLOOKUP(E334,Master_Item!B:I,8,0)</f>
        <v>9.6</v>
      </c>
      <c r="I334" s="46">
        <f>VLOOKUP(E334,Master_Item!B:G,6,0)</f>
        <v>60</v>
      </c>
      <c r="J334" s="46" t="s">
        <v>148</v>
      </c>
      <c r="K334" s="46" t="s">
        <v>116</v>
      </c>
      <c r="L334" s="142">
        <f>_xlfn.IFNA(VLOOKUP($E334,'Loading Apr'!$B:$V,$C334,0),0)</f>
        <v>0</v>
      </c>
      <c r="M334" s="145">
        <f t="shared" si="37"/>
        <v>0</v>
      </c>
      <c r="N334" s="145">
        <f t="shared" si="38"/>
        <v>0</v>
      </c>
      <c r="O334" s="146">
        <f>_xlfn.IFNA(VLOOKUP($E334,'Loading May'!$B:$X,$B334,0),0)</f>
        <v>0</v>
      </c>
      <c r="P334" s="140">
        <f t="shared" si="39"/>
        <v>0</v>
      </c>
      <c r="Q334" s="140">
        <f t="shared" si="40"/>
        <v>0</v>
      </c>
      <c r="R334" s="80">
        <f>VLOOKUP($E334,'Loading Jun'!$B:$X,$A334,0)</f>
        <v>0</v>
      </c>
      <c r="S334" s="47">
        <f t="shared" si="41"/>
        <v>0</v>
      </c>
      <c r="T334" s="47">
        <f t="shared" si="42"/>
        <v>0</v>
      </c>
    </row>
    <row r="335" spans="1:20">
      <c r="A335" s="144">
        <v>17</v>
      </c>
      <c r="B335" s="144">
        <v>17</v>
      </c>
      <c r="C335" s="144">
        <v>15</v>
      </c>
      <c r="D335" s="263" t="str">
        <f>VLOOKUP(E335,Master_Item!B:M,12,0)&amp;K335</f>
        <v>โรงงานวังม่วงRegion 3</v>
      </c>
      <c r="E335" s="74">
        <v>310002905</v>
      </c>
      <c r="F335" s="46" t="s">
        <v>193</v>
      </c>
      <c r="G335" s="46">
        <f>VLOOKUP(E335,Master_Item!B:E,4,0)</f>
        <v>400</v>
      </c>
      <c r="H335" s="46">
        <f>VLOOKUP(E335,Master_Item!B:I,8,0)</f>
        <v>9.6</v>
      </c>
      <c r="I335" s="46">
        <f>VLOOKUP(E335,Master_Item!B:G,6,0)</f>
        <v>60</v>
      </c>
      <c r="J335" s="46" t="s">
        <v>149</v>
      </c>
      <c r="K335" s="46" t="s">
        <v>117</v>
      </c>
      <c r="L335" s="142">
        <f>_xlfn.IFNA(VLOOKUP($E335,'Loading Apr'!$B:$V,$C335,0),0)</f>
        <v>0</v>
      </c>
      <c r="M335" s="145">
        <f t="shared" si="37"/>
        <v>0</v>
      </c>
      <c r="N335" s="145">
        <f t="shared" si="38"/>
        <v>0</v>
      </c>
      <c r="O335" s="146">
        <f>_xlfn.IFNA(VLOOKUP($E335,'Loading May'!$B:$X,$B335,0),0)</f>
        <v>0</v>
      </c>
      <c r="P335" s="140">
        <f t="shared" si="39"/>
        <v>0</v>
      </c>
      <c r="Q335" s="140">
        <f t="shared" si="40"/>
        <v>0</v>
      </c>
      <c r="R335" s="80">
        <f>VLOOKUP($E335,'Loading Jun'!$B:$X,$A335,0)</f>
        <v>0</v>
      </c>
      <c r="S335" s="47">
        <f t="shared" si="41"/>
        <v>0</v>
      </c>
      <c r="T335" s="47">
        <f t="shared" si="42"/>
        <v>0</v>
      </c>
    </row>
    <row r="336" spans="1:20">
      <c r="A336" s="144">
        <v>18</v>
      </c>
      <c r="B336" s="144">
        <v>18</v>
      </c>
      <c r="C336" s="144">
        <v>16</v>
      </c>
      <c r="D336" s="263" t="str">
        <f>VLOOKUP(E336,Master_Item!B:M,12,0)&amp;K336</f>
        <v>โรงงานวังม่วงRegion 4</v>
      </c>
      <c r="E336" s="74">
        <v>310002905</v>
      </c>
      <c r="F336" s="46" t="s">
        <v>193</v>
      </c>
      <c r="G336" s="46">
        <f>VLOOKUP(E336,Master_Item!B:E,4,0)</f>
        <v>400</v>
      </c>
      <c r="H336" s="46">
        <f>VLOOKUP(E336,Master_Item!B:I,8,0)</f>
        <v>9.6</v>
      </c>
      <c r="I336" s="46">
        <f>VLOOKUP(E336,Master_Item!B:G,6,0)</f>
        <v>60</v>
      </c>
      <c r="J336" s="46" t="s">
        <v>149</v>
      </c>
      <c r="K336" s="46" t="s">
        <v>118</v>
      </c>
      <c r="L336" s="142">
        <f>_xlfn.IFNA(VLOOKUP($E336,'Loading Apr'!$B:$V,$C336,0),0)</f>
        <v>0</v>
      </c>
      <c r="M336" s="145">
        <f t="shared" si="37"/>
        <v>0</v>
      </c>
      <c r="N336" s="145">
        <f t="shared" si="38"/>
        <v>0</v>
      </c>
      <c r="O336" s="146">
        <f>_xlfn.IFNA(VLOOKUP($E336,'Loading May'!$B:$X,$B336,0),0)</f>
        <v>0</v>
      </c>
      <c r="P336" s="140">
        <f t="shared" si="39"/>
        <v>0</v>
      </c>
      <c r="Q336" s="140">
        <f t="shared" si="40"/>
        <v>0</v>
      </c>
      <c r="R336" s="80">
        <f>VLOOKUP($E336,'Loading Jun'!$B:$X,$A336,0)</f>
        <v>0</v>
      </c>
      <c r="S336" s="47">
        <f t="shared" si="41"/>
        <v>0</v>
      </c>
      <c r="T336" s="47">
        <f t="shared" si="42"/>
        <v>0</v>
      </c>
    </row>
    <row r="337" spans="1:20">
      <c r="A337" s="144">
        <v>19</v>
      </c>
      <c r="B337" s="144">
        <v>19</v>
      </c>
      <c r="C337" s="144">
        <v>17</v>
      </c>
      <c r="D337" s="263" t="str">
        <f>VLOOKUP(E337,Master_Item!B:M,12,0)&amp;K337</f>
        <v>โรงงานวังม่วงRegion 5</v>
      </c>
      <c r="E337" s="74">
        <v>310002905</v>
      </c>
      <c r="F337" s="46" t="s">
        <v>193</v>
      </c>
      <c r="G337" s="46">
        <f>VLOOKUP(E337,Master_Item!B:E,4,0)</f>
        <v>400</v>
      </c>
      <c r="H337" s="46">
        <f>VLOOKUP(E337,Master_Item!B:I,8,0)</f>
        <v>9.6</v>
      </c>
      <c r="I337" s="46">
        <f>VLOOKUP(E337,Master_Item!B:G,6,0)</f>
        <v>60</v>
      </c>
      <c r="J337" s="46" t="s">
        <v>150</v>
      </c>
      <c r="K337" s="46" t="s">
        <v>119</v>
      </c>
      <c r="L337" s="142">
        <f>_xlfn.IFNA(VLOOKUP($E337,'Loading Apr'!$B:$V,$C337,0),0)</f>
        <v>0</v>
      </c>
      <c r="M337" s="145">
        <f t="shared" si="37"/>
        <v>0</v>
      </c>
      <c r="N337" s="145">
        <f t="shared" si="38"/>
        <v>0</v>
      </c>
      <c r="O337" s="146">
        <f>_xlfn.IFNA(VLOOKUP($E337,'Loading May'!$B:$X,$B337,0),0)</f>
        <v>0</v>
      </c>
      <c r="P337" s="140">
        <f t="shared" si="39"/>
        <v>0</v>
      </c>
      <c r="Q337" s="140">
        <f t="shared" si="40"/>
        <v>0</v>
      </c>
      <c r="R337" s="80">
        <f>VLOOKUP($E337,'Loading Jun'!$B:$X,$A337,0)</f>
        <v>0</v>
      </c>
      <c r="S337" s="47">
        <f t="shared" si="41"/>
        <v>0</v>
      </c>
      <c r="T337" s="47">
        <f t="shared" si="42"/>
        <v>0</v>
      </c>
    </row>
    <row r="338" spans="1:20">
      <c r="A338" s="144">
        <v>20</v>
      </c>
      <c r="B338" s="144">
        <v>20</v>
      </c>
      <c r="C338" s="144">
        <v>18</v>
      </c>
      <c r="D338" s="263" t="str">
        <f>VLOOKUP(E338,Master_Item!B:M,12,0)&amp;K338</f>
        <v>โรงงานวังม่วงRegion 6/9</v>
      </c>
      <c r="E338" s="74">
        <v>310002905</v>
      </c>
      <c r="F338" s="46" t="s">
        <v>193</v>
      </c>
      <c r="G338" s="46">
        <f>VLOOKUP(E338,Master_Item!B:E,4,0)</f>
        <v>400</v>
      </c>
      <c r="H338" s="46">
        <f>VLOOKUP(E338,Master_Item!B:I,8,0)</f>
        <v>9.6</v>
      </c>
      <c r="I338" s="46">
        <f>VLOOKUP(E338,Master_Item!B:G,6,0)</f>
        <v>60</v>
      </c>
      <c r="J338" s="46" t="s">
        <v>150</v>
      </c>
      <c r="K338" s="46" t="s">
        <v>127</v>
      </c>
      <c r="L338" s="142">
        <f>_xlfn.IFNA(VLOOKUP($E338,'Loading Apr'!$B:$V,$C338,0),0)</f>
        <v>0</v>
      </c>
      <c r="M338" s="145">
        <f t="shared" si="37"/>
        <v>0</v>
      </c>
      <c r="N338" s="145">
        <f t="shared" si="38"/>
        <v>0</v>
      </c>
      <c r="O338" s="146">
        <f>_xlfn.IFNA(VLOOKUP($E338,'Loading May'!$B:$X,$B338,0),0)</f>
        <v>0</v>
      </c>
      <c r="P338" s="140">
        <f t="shared" si="39"/>
        <v>0</v>
      </c>
      <c r="Q338" s="140">
        <f t="shared" si="40"/>
        <v>0</v>
      </c>
      <c r="R338" s="80">
        <f>VLOOKUP($E338,'Loading Jun'!$B:$X,$A338,0)</f>
        <v>0</v>
      </c>
      <c r="S338" s="47">
        <f t="shared" si="41"/>
        <v>0</v>
      </c>
      <c r="T338" s="47">
        <f t="shared" si="42"/>
        <v>0</v>
      </c>
    </row>
    <row r="339" spans="1:20">
      <c r="A339" s="144">
        <v>21</v>
      </c>
      <c r="B339" s="144">
        <v>21</v>
      </c>
      <c r="C339" s="144">
        <v>19</v>
      </c>
      <c r="D339" s="263" t="str">
        <f>VLOOKUP(E339,Master_Item!B:M,12,0)&amp;K339</f>
        <v>โรงงานวังม่วงRegion 6/14</v>
      </c>
      <c r="E339" s="74">
        <v>310002905</v>
      </c>
      <c r="F339" s="46" t="s">
        <v>193</v>
      </c>
      <c r="G339" s="46">
        <f>VLOOKUP(E339,Master_Item!B:E,4,0)</f>
        <v>400</v>
      </c>
      <c r="H339" s="46">
        <f>VLOOKUP(E339,Master_Item!B:I,8,0)</f>
        <v>9.6</v>
      </c>
      <c r="I339" s="46">
        <f>VLOOKUP(E339,Master_Item!B:G,6,0)</f>
        <v>60</v>
      </c>
      <c r="J339" s="46" t="s">
        <v>148</v>
      </c>
      <c r="K339" s="46" t="s">
        <v>128</v>
      </c>
      <c r="L339" s="142">
        <f>_xlfn.IFNA(VLOOKUP($E339,'Loading Apr'!$B:$V,$C339,0),0)</f>
        <v>0</v>
      </c>
      <c r="M339" s="145">
        <f t="shared" si="37"/>
        <v>0</v>
      </c>
      <c r="N339" s="145">
        <f t="shared" si="38"/>
        <v>0</v>
      </c>
      <c r="O339" s="146">
        <f>_xlfn.IFNA(VLOOKUP($E339,'Loading May'!$B:$X,$B339,0),0)</f>
        <v>0</v>
      </c>
      <c r="P339" s="140">
        <f t="shared" si="39"/>
        <v>0</v>
      </c>
      <c r="Q339" s="140">
        <f t="shared" si="40"/>
        <v>0</v>
      </c>
      <c r="R339" s="80">
        <f>VLOOKUP($E339,'Loading Jun'!$B:$X,$A339,0)</f>
        <v>0</v>
      </c>
      <c r="S339" s="47">
        <f t="shared" si="41"/>
        <v>0</v>
      </c>
      <c r="T339" s="47">
        <f t="shared" si="42"/>
        <v>0</v>
      </c>
    </row>
    <row r="340" spans="1:20">
      <c r="A340" s="144">
        <v>22</v>
      </c>
      <c r="B340" s="144">
        <v>22</v>
      </c>
      <c r="C340" s="144">
        <v>20</v>
      </c>
      <c r="D340" s="263" t="str">
        <f>VLOOKUP(E340,Master_Item!B:M,12,0)&amp;K340</f>
        <v>โรงงานวังม่วงRegion 7</v>
      </c>
      <c r="E340" s="74">
        <v>310002905</v>
      </c>
      <c r="F340" s="46" t="s">
        <v>193</v>
      </c>
      <c r="G340" s="46">
        <f>VLOOKUP(E340,Master_Item!B:E,4,0)</f>
        <v>400</v>
      </c>
      <c r="H340" s="46">
        <f>VLOOKUP(E340,Master_Item!B:I,8,0)</f>
        <v>9.6</v>
      </c>
      <c r="I340" s="46">
        <f>VLOOKUP(E340,Master_Item!B:G,6,0)</f>
        <v>60</v>
      </c>
      <c r="J340" s="46" t="s">
        <v>148</v>
      </c>
      <c r="K340" s="46" t="s">
        <v>121</v>
      </c>
      <c r="L340" s="142">
        <f>_xlfn.IFNA(VLOOKUP($E340,'Loading Apr'!$B:$V,$C340,0),0)</f>
        <v>0</v>
      </c>
      <c r="M340" s="145">
        <f t="shared" si="37"/>
        <v>0</v>
      </c>
      <c r="N340" s="145">
        <f t="shared" si="38"/>
        <v>0</v>
      </c>
      <c r="O340" s="146">
        <f>_xlfn.IFNA(VLOOKUP($E340,'Loading May'!$B:$X,$B340,0),0)</f>
        <v>0</v>
      </c>
      <c r="P340" s="140">
        <f t="shared" si="39"/>
        <v>0</v>
      </c>
      <c r="Q340" s="140">
        <f t="shared" si="40"/>
        <v>0</v>
      </c>
      <c r="R340" s="80">
        <f>VLOOKUP($E340,'Loading Jun'!$B:$X,$A340,0)</f>
        <v>0</v>
      </c>
      <c r="S340" s="47">
        <f t="shared" si="41"/>
        <v>0</v>
      </c>
      <c r="T340" s="47">
        <f t="shared" si="42"/>
        <v>0</v>
      </c>
    </row>
    <row r="341" spans="1:20">
      <c r="A341" s="144">
        <v>23</v>
      </c>
      <c r="B341" s="144">
        <v>23</v>
      </c>
      <c r="C341" s="144">
        <v>21</v>
      </c>
      <c r="D341" s="263" t="str">
        <f>VLOOKUP(E341,Master_Item!B:M,12,0)&amp;K341</f>
        <v>โรงงานวังม่วงRegion 8</v>
      </c>
      <c r="E341" s="74">
        <v>310002905</v>
      </c>
      <c r="F341" s="46" t="s">
        <v>193</v>
      </c>
      <c r="G341" s="46">
        <f>VLOOKUP(E341,Master_Item!B:E,4,0)</f>
        <v>400</v>
      </c>
      <c r="H341" s="46">
        <f>VLOOKUP(E341,Master_Item!B:I,8,0)</f>
        <v>9.6</v>
      </c>
      <c r="I341" s="46">
        <f>VLOOKUP(E341,Master_Item!B:G,6,0)</f>
        <v>60</v>
      </c>
      <c r="J341" s="46" t="s">
        <v>151</v>
      </c>
      <c r="K341" s="46" t="s">
        <v>122</v>
      </c>
      <c r="L341" s="142">
        <f>_xlfn.IFNA(VLOOKUP($E341,'Loading Apr'!$B:$V,$C341,0),0)</f>
        <v>0</v>
      </c>
      <c r="M341" s="145">
        <f t="shared" si="37"/>
        <v>0</v>
      </c>
      <c r="N341" s="145">
        <f t="shared" si="38"/>
        <v>0</v>
      </c>
      <c r="O341" s="146">
        <f>_xlfn.IFNA(VLOOKUP($E341,'Loading May'!$B:$X,$B341,0),0)</f>
        <v>0</v>
      </c>
      <c r="P341" s="140">
        <f t="shared" si="39"/>
        <v>0</v>
      </c>
      <c r="Q341" s="140">
        <f t="shared" si="40"/>
        <v>0</v>
      </c>
      <c r="R341" s="80">
        <f>VLOOKUP($E341,'Loading Jun'!$B:$X,$A341,0)</f>
        <v>0</v>
      </c>
      <c r="S341" s="47">
        <f t="shared" si="41"/>
        <v>0</v>
      </c>
      <c r="T341" s="47">
        <f t="shared" si="42"/>
        <v>0</v>
      </c>
    </row>
    <row r="342" spans="1:20">
      <c r="A342" s="144">
        <v>9</v>
      </c>
      <c r="B342" s="144">
        <v>9</v>
      </c>
      <c r="C342" s="144">
        <v>11</v>
      </c>
      <c r="D342" s="263" t="str">
        <f>VLOOKUP(E342,Master_Item!B:M,12,0)&amp;K342</f>
        <v>โรงงานวังม่วงMT</v>
      </c>
      <c r="E342" s="74">
        <v>310002905</v>
      </c>
      <c r="F342" s="46" t="s">
        <v>193</v>
      </c>
      <c r="G342" s="46">
        <f>VLOOKUP(E342,Master_Item!B:E,4,0)</f>
        <v>400</v>
      </c>
      <c r="H342" s="46">
        <f>VLOOKUP(E342,Master_Item!B:I,8,0)</f>
        <v>9.6</v>
      </c>
      <c r="I342" s="46">
        <f>VLOOKUP(E342,Master_Item!B:G,6,0)</f>
        <v>60</v>
      </c>
      <c r="J342" s="46" t="s">
        <v>123</v>
      </c>
      <c r="K342" s="46" t="s">
        <v>123</v>
      </c>
      <c r="L342" s="142">
        <f>_xlfn.IFNA(VLOOKUP($E342,'Loading Apr'!$B:$V,$C342,0),0)</f>
        <v>0</v>
      </c>
      <c r="M342" s="145">
        <f t="shared" si="37"/>
        <v>0</v>
      </c>
      <c r="N342" s="145">
        <f t="shared" si="38"/>
        <v>0</v>
      </c>
      <c r="O342" s="146">
        <f>_xlfn.IFNA(VLOOKUP($E342,'Loading May'!$B:$X,$B342,0),0)</f>
        <v>0</v>
      </c>
      <c r="P342" s="140">
        <f t="shared" si="39"/>
        <v>0</v>
      </c>
      <c r="Q342" s="140">
        <f t="shared" si="40"/>
        <v>0</v>
      </c>
      <c r="R342" s="80">
        <f>VLOOKUP($E342,'Loading Jun'!$B:$X,$A342,0)</f>
        <v>0</v>
      </c>
      <c r="S342" s="47">
        <f t="shared" si="41"/>
        <v>0</v>
      </c>
      <c r="T342" s="47">
        <f t="shared" si="42"/>
        <v>0</v>
      </c>
    </row>
    <row r="343" spans="1:20">
      <c r="A343" s="144">
        <v>15</v>
      </c>
      <c r="B343" s="144">
        <v>15</v>
      </c>
      <c r="C343" s="144">
        <v>13</v>
      </c>
      <c r="D343" s="263" t="str">
        <f>VLOOKUP(E343,Master_Item!B:M,12,0)&amp;K343</f>
        <v>โรงงานวังม่วงRegion 1</v>
      </c>
      <c r="E343" s="74">
        <v>310002906</v>
      </c>
      <c r="F343" s="46" t="s">
        <v>194</v>
      </c>
      <c r="G343" s="46">
        <f>VLOOKUP(E343,Master_Item!B:E,4,0)</f>
        <v>400</v>
      </c>
      <c r="H343" s="46">
        <f>VLOOKUP(E343,Master_Item!B:I,8,0)</f>
        <v>9.6</v>
      </c>
      <c r="I343" s="46">
        <f>VLOOKUP(E343,Master_Item!B:G,6,0)</f>
        <v>60</v>
      </c>
      <c r="J343" s="46" t="s">
        <v>148</v>
      </c>
      <c r="K343" s="46" t="s">
        <v>115</v>
      </c>
      <c r="L343" s="142">
        <f>_xlfn.IFNA(VLOOKUP($E343,'Loading Apr'!$B:$V,$C343,0),0)</f>
        <v>0</v>
      </c>
      <c r="M343" s="145">
        <f t="shared" si="37"/>
        <v>0</v>
      </c>
      <c r="N343" s="145">
        <f t="shared" si="38"/>
        <v>0</v>
      </c>
      <c r="O343" s="146">
        <f>_xlfn.IFNA(VLOOKUP($E343,'Loading May'!$B:$X,$B343,0),0)</f>
        <v>0</v>
      </c>
      <c r="P343" s="140">
        <f t="shared" si="39"/>
        <v>0</v>
      </c>
      <c r="Q343" s="140">
        <f t="shared" si="40"/>
        <v>0</v>
      </c>
      <c r="R343" s="80">
        <f>VLOOKUP($E343,'Loading Jun'!$B:$X,$A343,0)</f>
        <v>0</v>
      </c>
      <c r="S343" s="47">
        <f t="shared" si="41"/>
        <v>0</v>
      </c>
      <c r="T343" s="47">
        <f t="shared" si="42"/>
        <v>0</v>
      </c>
    </row>
    <row r="344" spans="1:20">
      <c r="A344" s="144">
        <v>16</v>
      </c>
      <c r="B344" s="144">
        <v>16</v>
      </c>
      <c r="C344" s="144">
        <v>14</v>
      </c>
      <c r="D344" s="263" t="str">
        <f>VLOOKUP(E344,Master_Item!B:M,12,0)&amp;K344</f>
        <v>โรงงานวังม่วงRegion 2</v>
      </c>
      <c r="E344" s="74">
        <v>310002906</v>
      </c>
      <c r="F344" s="46" t="s">
        <v>194</v>
      </c>
      <c r="G344" s="46">
        <f>VLOOKUP(E344,Master_Item!B:E,4,0)</f>
        <v>400</v>
      </c>
      <c r="H344" s="46">
        <f>VLOOKUP(E344,Master_Item!B:I,8,0)</f>
        <v>9.6</v>
      </c>
      <c r="I344" s="46">
        <f>VLOOKUP(E344,Master_Item!B:G,6,0)</f>
        <v>60</v>
      </c>
      <c r="J344" s="46" t="s">
        <v>148</v>
      </c>
      <c r="K344" s="46" t="s">
        <v>116</v>
      </c>
      <c r="L344" s="142">
        <f>_xlfn.IFNA(VLOOKUP($E344,'Loading Apr'!$B:$V,$C344,0),0)</f>
        <v>0</v>
      </c>
      <c r="M344" s="145">
        <f t="shared" si="37"/>
        <v>0</v>
      </c>
      <c r="N344" s="145">
        <f t="shared" si="38"/>
        <v>0</v>
      </c>
      <c r="O344" s="146">
        <f>_xlfn.IFNA(VLOOKUP($E344,'Loading May'!$B:$X,$B344,0),0)</f>
        <v>0</v>
      </c>
      <c r="P344" s="140">
        <f t="shared" si="39"/>
        <v>0</v>
      </c>
      <c r="Q344" s="140">
        <f t="shared" si="40"/>
        <v>0</v>
      </c>
      <c r="R344" s="80">
        <f>VLOOKUP($E344,'Loading Jun'!$B:$X,$A344,0)</f>
        <v>0</v>
      </c>
      <c r="S344" s="47">
        <f t="shared" si="41"/>
        <v>0</v>
      </c>
      <c r="T344" s="47">
        <f t="shared" si="42"/>
        <v>0</v>
      </c>
    </row>
    <row r="345" spans="1:20">
      <c r="A345" s="144">
        <v>17</v>
      </c>
      <c r="B345" s="144">
        <v>17</v>
      </c>
      <c r="C345" s="144">
        <v>15</v>
      </c>
      <c r="D345" s="263" t="str">
        <f>VLOOKUP(E345,Master_Item!B:M,12,0)&amp;K345</f>
        <v>โรงงานวังม่วงRegion 3</v>
      </c>
      <c r="E345" s="74">
        <v>310002906</v>
      </c>
      <c r="F345" s="46" t="s">
        <v>194</v>
      </c>
      <c r="G345" s="46">
        <f>VLOOKUP(E345,Master_Item!B:E,4,0)</f>
        <v>400</v>
      </c>
      <c r="H345" s="46">
        <f>VLOOKUP(E345,Master_Item!B:I,8,0)</f>
        <v>9.6</v>
      </c>
      <c r="I345" s="46">
        <f>VLOOKUP(E345,Master_Item!B:G,6,0)</f>
        <v>60</v>
      </c>
      <c r="J345" s="46" t="s">
        <v>149</v>
      </c>
      <c r="K345" s="46" t="s">
        <v>117</v>
      </c>
      <c r="L345" s="142">
        <f>_xlfn.IFNA(VLOOKUP($E345,'Loading Apr'!$B:$V,$C345,0),0)</f>
        <v>0</v>
      </c>
      <c r="M345" s="145">
        <f t="shared" si="37"/>
        <v>0</v>
      </c>
      <c r="N345" s="145">
        <f t="shared" si="38"/>
        <v>0</v>
      </c>
      <c r="O345" s="146">
        <f>_xlfn.IFNA(VLOOKUP($E345,'Loading May'!$B:$X,$B345,0),0)</f>
        <v>0</v>
      </c>
      <c r="P345" s="140">
        <f t="shared" si="39"/>
        <v>0</v>
      </c>
      <c r="Q345" s="140">
        <f t="shared" si="40"/>
        <v>0</v>
      </c>
      <c r="R345" s="80">
        <f>VLOOKUP($E345,'Loading Jun'!$B:$X,$A345,0)</f>
        <v>0</v>
      </c>
      <c r="S345" s="47">
        <f t="shared" si="41"/>
        <v>0</v>
      </c>
      <c r="T345" s="47">
        <f t="shared" si="42"/>
        <v>0</v>
      </c>
    </row>
    <row r="346" spans="1:20">
      <c r="A346" s="144">
        <v>18</v>
      </c>
      <c r="B346" s="144">
        <v>18</v>
      </c>
      <c r="C346" s="144">
        <v>16</v>
      </c>
      <c r="D346" s="263" t="str">
        <f>VLOOKUP(E346,Master_Item!B:M,12,0)&amp;K346</f>
        <v>โรงงานวังม่วงRegion 4</v>
      </c>
      <c r="E346" s="74">
        <v>310002906</v>
      </c>
      <c r="F346" s="46" t="s">
        <v>194</v>
      </c>
      <c r="G346" s="46">
        <f>VLOOKUP(E346,Master_Item!B:E,4,0)</f>
        <v>400</v>
      </c>
      <c r="H346" s="46">
        <f>VLOOKUP(E346,Master_Item!B:I,8,0)</f>
        <v>9.6</v>
      </c>
      <c r="I346" s="46">
        <f>VLOOKUP(E346,Master_Item!B:G,6,0)</f>
        <v>60</v>
      </c>
      <c r="J346" s="46" t="s">
        <v>149</v>
      </c>
      <c r="K346" s="46" t="s">
        <v>118</v>
      </c>
      <c r="L346" s="142">
        <f>_xlfn.IFNA(VLOOKUP($E346,'Loading Apr'!$B:$V,$C346,0),0)</f>
        <v>0</v>
      </c>
      <c r="M346" s="145">
        <f t="shared" si="37"/>
        <v>0</v>
      </c>
      <c r="N346" s="145">
        <f t="shared" si="38"/>
        <v>0</v>
      </c>
      <c r="O346" s="146">
        <f>_xlfn.IFNA(VLOOKUP($E346,'Loading May'!$B:$X,$B346,0),0)</f>
        <v>0</v>
      </c>
      <c r="P346" s="140">
        <f t="shared" si="39"/>
        <v>0</v>
      </c>
      <c r="Q346" s="140">
        <f t="shared" si="40"/>
        <v>0</v>
      </c>
      <c r="R346" s="80">
        <f>VLOOKUP($E346,'Loading Jun'!$B:$X,$A346,0)</f>
        <v>0</v>
      </c>
      <c r="S346" s="47">
        <f t="shared" si="41"/>
        <v>0</v>
      </c>
      <c r="T346" s="47">
        <f t="shared" si="42"/>
        <v>0</v>
      </c>
    </row>
    <row r="347" spans="1:20">
      <c r="A347" s="144">
        <v>19</v>
      </c>
      <c r="B347" s="144">
        <v>19</v>
      </c>
      <c r="C347" s="144">
        <v>17</v>
      </c>
      <c r="D347" s="263" t="str">
        <f>VLOOKUP(E347,Master_Item!B:M,12,0)&amp;K347</f>
        <v>โรงงานวังม่วงRegion 5</v>
      </c>
      <c r="E347" s="74">
        <v>310002906</v>
      </c>
      <c r="F347" s="46" t="s">
        <v>194</v>
      </c>
      <c r="G347" s="46">
        <f>VLOOKUP(E347,Master_Item!B:E,4,0)</f>
        <v>400</v>
      </c>
      <c r="H347" s="46">
        <f>VLOOKUP(E347,Master_Item!B:I,8,0)</f>
        <v>9.6</v>
      </c>
      <c r="I347" s="46">
        <f>VLOOKUP(E347,Master_Item!B:G,6,0)</f>
        <v>60</v>
      </c>
      <c r="J347" s="46" t="s">
        <v>150</v>
      </c>
      <c r="K347" s="46" t="s">
        <v>119</v>
      </c>
      <c r="L347" s="142">
        <f>_xlfn.IFNA(VLOOKUP($E347,'Loading Apr'!$B:$V,$C347,0),0)</f>
        <v>0</v>
      </c>
      <c r="M347" s="145">
        <f t="shared" si="37"/>
        <v>0</v>
      </c>
      <c r="N347" s="145">
        <f t="shared" si="38"/>
        <v>0</v>
      </c>
      <c r="O347" s="146">
        <f>_xlfn.IFNA(VLOOKUP($E347,'Loading May'!$B:$X,$B347,0),0)</f>
        <v>0</v>
      </c>
      <c r="P347" s="140">
        <f t="shared" si="39"/>
        <v>0</v>
      </c>
      <c r="Q347" s="140">
        <f t="shared" si="40"/>
        <v>0</v>
      </c>
      <c r="R347" s="80">
        <f>VLOOKUP($E347,'Loading Jun'!$B:$X,$A347,0)</f>
        <v>0</v>
      </c>
      <c r="S347" s="47">
        <f t="shared" si="41"/>
        <v>0</v>
      </c>
      <c r="T347" s="47">
        <f t="shared" si="42"/>
        <v>0</v>
      </c>
    </row>
    <row r="348" spans="1:20">
      <c r="A348" s="144">
        <v>20</v>
      </c>
      <c r="B348" s="144">
        <v>20</v>
      </c>
      <c r="C348" s="144">
        <v>18</v>
      </c>
      <c r="D348" s="263" t="str">
        <f>VLOOKUP(E348,Master_Item!B:M,12,0)&amp;K348</f>
        <v>โรงงานวังม่วงRegion 6/9</v>
      </c>
      <c r="E348" s="74">
        <v>310002906</v>
      </c>
      <c r="F348" s="46" t="s">
        <v>194</v>
      </c>
      <c r="G348" s="46">
        <f>VLOOKUP(E348,Master_Item!B:E,4,0)</f>
        <v>400</v>
      </c>
      <c r="H348" s="46">
        <f>VLOOKUP(E348,Master_Item!B:I,8,0)</f>
        <v>9.6</v>
      </c>
      <c r="I348" s="46">
        <f>VLOOKUP(E348,Master_Item!B:G,6,0)</f>
        <v>60</v>
      </c>
      <c r="J348" s="46" t="s">
        <v>150</v>
      </c>
      <c r="K348" s="46" t="s">
        <v>127</v>
      </c>
      <c r="L348" s="142">
        <f>_xlfn.IFNA(VLOOKUP($E348,'Loading Apr'!$B:$V,$C348,0),0)</f>
        <v>0</v>
      </c>
      <c r="M348" s="145">
        <f t="shared" si="37"/>
        <v>0</v>
      </c>
      <c r="N348" s="145">
        <f t="shared" si="38"/>
        <v>0</v>
      </c>
      <c r="O348" s="146">
        <f>_xlfn.IFNA(VLOOKUP($E348,'Loading May'!$B:$X,$B348,0),0)</f>
        <v>0</v>
      </c>
      <c r="P348" s="140">
        <f t="shared" si="39"/>
        <v>0</v>
      </c>
      <c r="Q348" s="140">
        <f t="shared" si="40"/>
        <v>0</v>
      </c>
      <c r="R348" s="80">
        <f>VLOOKUP($E348,'Loading Jun'!$B:$X,$A348,0)</f>
        <v>0</v>
      </c>
      <c r="S348" s="47">
        <f t="shared" si="41"/>
        <v>0</v>
      </c>
      <c r="T348" s="47">
        <f t="shared" si="42"/>
        <v>0</v>
      </c>
    </row>
    <row r="349" spans="1:20">
      <c r="A349" s="144">
        <v>21</v>
      </c>
      <c r="B349" s="144">
        <v>21</v>
      </c>
      <c r="C349" s="144">
        <v>19</v>
      </c>
      <c r="D349" s="263" t="str">
        <f>VLOOKUP(E349,Master_Item!B:M,12,0)&amp;K349</f>
        <v>โรงงานวังม่วงRegion 6/14</v>
      </c>
      <c r="E349" s="74">
        <v>310002906</v>
      </c>
      <c r="F349" s="46" t="s">
        <v>194</v>
      </c>
      <c r="G349" s="46">
        <f>VLOOKUP(E349,Master_Item!B:E,4,0)</f>
        <v>400</v>
      </c>
      <c r="H349" s="46">
        <f>VLOOKUP(E349,Master_Item!B:I,8,0)</f>
        <v>9.6</v>
      </c>
      <c r="I349" s="46">
        <f>VLOOKUP(E349,Master_Item!B:G,6,0)</f>
        <v>60</v>
      </c>
      <c r="J349" s="46" t="s">
        <v>148</v>
      </c>
      <c r="K349" s="46" t="s">
        <v>128</v>
      </c>
      <c r="L349" s="142">
        <f>_xlfn.IFNA(VLOOKUP($E349,'Loading Apr'!$B:$V,$C349,0),0)</f>
        <v>0</v>
      </c>
      <c r="M349" s="145">
        <f t="shared" si="37"/>
        <v>0</v>
      </c>
      <c r="N349" s="145">
        <f t="shared" si="38"/>
        <v>0</v>
      </c>
      <c r="O349" s="146">
        <f>_xlfn.IFNA(VLOOKUP($E349,'Loading May'!$B:$X,$B349,0),0)</f>
        <v>0</v>
      </c>
      <c r="P349" s="140">
        <f t="shared" si="39"/>
        <v>0</v>
      </c>
      <c r="Q349" s="140">
        <f t="shared" si="40"/>
        <v>0</v>
      </c>
      <c r="R349" s="80">
        <f>VLOOKUP($E349,'Loading Jun'!$B:$X,$A349,0)</f>
        <v>0</v>
      </c>
      <c r="S349" s="47">
        <f t="shared" si="41"/>
        <v>0</v>
      </c>
      <c r="T349" s="47">
        <f t="shared" si="42"/>
        <v>0</v>
      </c>
    </row>
    <row r="350" spans="1:20">
      <c r="A350" s="144">
        <v>22</v>
      </c>
      <c r="B350" s="144">
        <v>22</v>
      </c>
      <c r="C350" s="144">
        <v>20</v>
      </c>
      <c r="D350" s="263" t="str">
        <f>VLOOKUP(E350,Master_Item!B:M,12,0)&amp;K350</f>
        <v>โรงงานวังม่วงRegion 7</v>
      </c>
      <c r="E350" s="74">
        <v>310002906</v>
      </c>
      <c r="F350" s="46" t="s">
        <v>194</v>
      </c>
      <c r="G350" s="46">
        <f>VLOOKUP(E350,Master_Item!B:E,4,0)</f>
        <v>400</v>
      </c>
      <c r="H350" s="46">
        <f>VLOOKUP(E350,Master_Item!B:I,8,0)</f>
        <v>9.6</v>
      </c>
      <c r="I350" s="46">
        <f>VLOOKUP(E350,Master_Item!B:G,6,0)</f>
        <v>60</v>
      </c>
      <c r="J350" s="46" t="s">
        <v>148</v>
      </c>
      <c r="K350" s="46" t="s">
        <v>121</v>
      </c>
      <c r="L350" s="142">
        <f>_xlfn.IFNA(VLOOKUP($E350,'Loading Apr'!$B:$V,$C350,0),0)</f>
        <v>0</v>
      </c>
      <c r="M350" s="145">
        <f t="shared" si="37"/>
        <v>0</v>
      </c>
      <c r="N350" s="145">
        <f t="shared" si="38"/>
        <v>0</v>
      </c>
      <c r="O350" s="146">
        <f>_xlfn.IFNA(VLOOKUP($E350,'Loading May'!$B:$X,$B350,0),0)</f>
        <v>0</v>
      </c>
      <c r="P350" s="140">
        <f t="shared" si="39"/>
        <v>0</v>
      </c>
      <c r="Q350" s="140">
        <f t="shared" si="40"/>
        <v>0</v>
      </c>
      <c r="R350" s="80">
        <f>VLOOKUP($E350,'Loading Jun'!$B:$X,$A350,0)</f>
        <v>0</v>
      </c>
      <c r="S350" s="47">
        <f t="shared" si="41"/>
        <v>0</v>
      </c>
      <c r="T350" s="47">
        <f t="shared" si="42"/>
        <v>0</v>
      </c>
    </row>
    <row r="351" spans="1:20">
      <c r="A351" s="144">
        <v>23</v>
      </c>
      <c r="B351" s="144">
        <v>23</v>
      </c>
      <c r="C351" s="144">
        <v>21</v>
      </c>
      <c r="D351" s="263" t="str">
        <f>VLOOKUP(E351,Master_Item!B:M,12,0)&amp;K351</f>
        <v>โรงงานวังม่วงRegion 8</v>
      </c>
      <c r="E351" s="74">
        <v>310002906</v>
      </c>
      <c r="F351" s="46" t="s">
        <v>194</v>
      </c>
      <c r="G351" s="46">
        <f>VLOOKUP(E351,Master_Item!B:E,4,0)</f>
        <v>400</v>
      </c>
      <c r="H351" s="46">
        <f>VLOOKUP(E351,Master_Item!B:I,8,0)</f>
        <v>9.6</v>
      </c>
      <c r="I351" s="46">
        <f>VLOOKUP(E351,Master_Item!B:G,6,0)</f>
        <v>60</v>
      </c>
      <c r="J351" s="46" t="s">
        <v>151</v>
      </c>
      <c r="K351" s="46" t="s">
        <v>122</v>
      </c>
      <c r="L351" s="142">
        <f>_xlfn.IFNA(VLOOKUP($E351,'Loading Apr'!$B:$V,$C351,0),0)</f>
        <v>0</v>
      </c>
      <c r="M351" s="145">
        <f t="shared" si="37"/>
        <v>0</v>
      </c>
      <c r="N351" s="145">
        <f t="shared" si="38"/>
        <v>0</v>
      </c>
      <c r="O351" s="146">
        <f>_xlfn.IFNA(VLOOKUP($E351,'Loading May'!$B:$X,$B351,0),0)</f>
        <v>0</v>
      </c>
      <c r="P351" s="140">
        <f t="shared" si="39"/>
        <v>0</v>
      </c>
      <c r="Q351" s="140">
        <f t="shared" si="40"/>
        <v>0</v>
      </c>
      <c r="R351" s="80">
        <f>VLOOKUP($E351,'Loading Jun'!$B:$X,$A351,0)</f>
        <v>0</v>
      </c>
      <c r="S351" s="47">
        <f t="shared" si="41"/>
        <v>0</v>
      </c>
      <c r="T351" s="47">
        <f t="shared" si="42"/>
        <v>0</v>
      </c>
    </row>
    <row r="352" spans="1:20">
      <c r="A352" s="144">
        <v>9</v>
      </c>
      <c r="B352" s="144">
        <v>9</v>
      </c>
      <c r="C352" s="144">
        <v>11</v>
      </c>
      <c r="D352" s="263" t="str">
        <f>VLOOKUP(E352,Master_Item!B:M,12,0)&amp;K352</f>
        <v>โรงงานวังม่วงMT</v>
      </c>
      <c r="E352" s="74">
        <v>310002906</v>
      </c>
      <c r="F352" s="46" t="s">
        <v>194</v>
      </c>
      <c r="G352" s="46">
        <f>VLOOKUP(E352,Master_Item!B:E,4,0)</f>
        <v>400</v>
      </c>
      <c r="H352" s="46">
        <f>VLOOKUP(E352,Master_Item!B:I,8,0)</f>
        <v>9.6</v>
      </c>
      <c r="I352" s="46">
        <f>VLOOKUP(E352,Master_Item!B:G,6,0)</f>
        <v>60</v>
      </c>
      <c r="J352" s="46" t="s">
        <v>123</v>
      </c>
      <c r="K352" s="46" t="s">
        <v>123</v>
      </c>
      <c r="L352" s="142">
        <f>_xlfn.IFNA(VLOOKUP($E352,'Loading Apr'!$B:$V,$C352,0),0)</f>
        <v>35.384833451452891</v>
      </c>
      <c r="M352" s="145">
        <f t="shared" si="37"/>
        <v>339.69440113394774</v>
      </c>
      <c r="N352" s="145">
        <f t="shared" si="38"/>
        <v>0.58974722419088155</v>
      </c>
      <c r="O352" s="146">
        <f>_xlfn.IFNA(VLOOKUP($E352,'Loading May'!$B:$X,$B352,0),0)</f>
        <v>309</v>
      </c>
      <c r="P352" s="140">
        <f t="shared" si="39"/>
        <v>2966.4</v>
      </c>
      <c r="Q352" s="140">
        <f t="shared" si="40"/>
        <v>5.15</v>
      </c>
      <c r="R352" s="80">
        <f>VLOOKUP($E352,'Loading Jun'!$B:$X,$A352,0)</f>
        <v>281.74817044438254</v>
      </c>
      <c r="S352" s="47">
        <f t="shared" si="41"/>
        <v>2704.7824362660722</v>
      </c>
      <c r="T352" s="47">
        <f t="shared" si="42"/>
        <v>4.6958028407397086</v>
      </c>
    </row>
    <row r="353" spans="1:20">
      <c r="A353" s="144">
        <v>15</v>
      </c>
      <c r="B353" s="144">
        <v>15</v>
      </c>
      <c r="C353" s="144">
        <v>13</v>
      </c>
      <c r="D353" s="263" t="str">
        <f>VLOOKUP(E353,Master_Item!B:M,12,0)&amp;K353</f>
        <v>โรงงานนวนครRegion 1</v>
      </c>
      <c r="E353" s="74">
        <v>310002949</v>
      </c>
      <c r="F353" s="46" t="s">
        <v>195</v>
      </c>
      <c r="G353" s="46">
        <f>VLOOKUP(E353,Master_Item!B:E,4,0)</f>
        <v>180</v>
      </c>
      <c r="H353" s="46">
        <f>VLOOKUP(E353,Master_Item!B:I,8,0)</f>
        <v>6.4799999999999995</v>
      </c>
      <c r="I353" s="46">
        <f>VLOOKUP(E353,Master_Item!B:G,6,0)</f>
        <v>88</v>
      </c>
      <c r="J353" s="46" t="s">
        <v>148</v>
      </c>
      <c r="K353" s="46" t="s">
        <v>115</v>
      </c>
      <c r="L353" s="142">
        <f>_xlfn.IFNA(VLOOKUP($E353,'Loading Apr'!$B:$V,$C353,0),0)</f>
        <v>209.20495541116722</v>
      </c>
      <c r="M353" s="145">
        <f t="shared" si="37"/>
        <v>1355.6481110643635</v>
      </c>
      <c r="N353" s="145">
        <f t="shared" si="38"/>
        <v>2.3773290387632637</v>
      </c>
      <c r="O353" s="146">
        <f>_xlfn.IFNA(VLOOKUP($E353,'Loading May'!$B:$X,$B353,0),0)</f>
        <v>185.95764836057157</v>
      </c>
      <c r="P353" s="140">
        <f t="shared" si="39"/>
        <v>1205.0055613765037</v>
      </c>
      <c r="Q353" s="140">
        <f t="shared" si="40"/>
        <v>2.113155095006495</v>
      </c>
      <c r="R353" s="80">
        <f>VLOOKUP($E353,'Loading Jun'!$B:$X,$A353,0)</f>
        <v>210.21112464474217</v>
      </c>
      <c r="S353" s="47">
        <f t="shared" si="41"/>
        <v>1362.1680876979292</v>
      </c>
      <c r="T353" s="47">
        <f t="shared" si="42"/>
        <v>2.3887627800538884</v>
      </c>
    </row>
    <row r="354" spans="1:20">
      <c r="A354" s="144">
        <v>16</v>
      </c>
      <c r="B354" s="144">
        <v>16</v>
      </c>
      <c r="C354" s="144">
        <v>14</v>
      </c>
      <c r="D354" s="263" t="str">
        <f>VLOOKUP(E354,Master_Item!B:M,12,0)&amp;K354</f>
        <v>โรงงานนวนครRegion 2</v>
      </c>
      <c r="E354" s="74">
        <v>310002949</v>
      </c>
      <c r="F354" s="46" t="s">
        <v>195</v>
      </c>
      <c r="G354" s="46">
        <f>VLOOKUP(E354,Master_Item!B:E,4,0)</f>
        <v>180</v>
      </c>
      <c r="H354" s="46">
        <f>VLOOKUP(E354,Master_Item!B:I,8,0)</f>
        <v>6.4799999999999995</v>
      </c>
      <c r="I354" s="46">
        <f>VLOOKUP(E354,Master_Item!B:G,6,0)</f>
        <v>88</v>
      </c>
      <c r="J354" s="46" t="s">
        <v>148</v>
      </c>
      <c r="K354" s="46" t="s">
        <v>116</v>
      </c>
      <c r="L354" s="142">
        <f>_xlfn.IFNA(VLOOKUP($E354,'Loading Apr'!$B:$V,$C354,0),0)</f>
        <v>727.41906514525124</v>
      </c>
      <c r="M354" s="145">
        <f t="shared" si="37"/>
        <v>4713.6755421412281</v>
      </c>
      <c r="N354" s="145">
        <f t="shared" si="38"/>
        <v>8.2661257402869452</v>
      </c>
      <c r="O354" s="146">
        <f>_xlfn.IFNA(VLOOKUP($E354,'Loading May'!$B:$X,$B354,0),0)</f>
        <v>1184.8402457469447</v>
      </c>
      <c r="P354" s="140">
        <f t="shared" si="39"/>
        <v>7677.7647924402008</v>
      </c>
      <c r="Q354" s="140">
        <f t="shared" si="40"/>
        <v>13.464093701669826</v>
      </c>
      <c r="R354" s="80">
        <f>VLOOKUP($E354,'Loading Jun'!$B:$X,$A354,0)</f>
        <v>1339.3727161997565</v>
      </c>
      <c r="S354" s="47">
        <f t="shared" si="41"/>
        <v>8679.1352009744223</v>
      </c>
      <c r="T354" s="47">
        <f t="shared" si="42"/>
        <v>15.22014450226996</v>
      </c>
    </row>
    <row r="355" spans="1:20">
      <c r="A355" s="144">
        <v>17</v>
      </c>
      <c r="B355" s="144">
        <v>17</v>
      </c>
      <c r="C355" s="144">
        <v>15</v>
      </c>
      <c r="D355" s="263" t="str">
        <f>VLOOKUP(E355,Master_Item!B:M,12,0)&amp;K355</f>
        <v>โรงงานนวนครRegion 3</v>
      </c>
      <c r="E355" s="74">
        <v>310002949</v>
      </c>
      <c r="F355" s="46" t="s">
        <v>195</v>
      </c>
      <c r="G355" s="46">
        <f>VLOOKUP(E355,Master_Item!B:E,4,0)</f>
        <v>180</v>
      </c>
      <c r="H355" s="46">
        <f>VLOOKUP(E355,Master_Item!B:I,8,0)</f>
        <v>6.4799999999999995</v>
      </c>
      <c r="I355" s="46">
        <f>VLOOKUP(E355,Master_Item!B:G,6,0)</f>
        <v>88</v>
      </c>
      <c r="J355" s="46" t="s">
        <v>149</v>
      </c>
      <c r="K355" s="46" t="s">
        <v>117</v>
      </c>
      <c r="L355" s="142">
        <f>_xlfn.IFNA(VLOOKUP($E355,'Loading Apr'!$B:$V,$C355,0),0)</f>
        <v>508.61755214641579</v>
      </c>
      <c r="M355" s="145">
        <f t="shared" si="37"/>
        <v>3295.8417379087741</v>
      </c>
      <c r="N355" s="145">
        <f t="shared" si="38"/>
        <v>5.779744910754725</v>
      </c>
      <c r="O355" s="146">
        <f>_xlfn.IFNA(VLOOKUP($E355,'Loading May'!$B:$X,$B355,0),0)</f>
        <v>564.6970789665063</v>
      </c>
      <c r="P355" s="140">
        <f t="shared" si="39"/>
        <v>3659.2370717029607</v>
      </c>
      <c r="Q355" s="140">
        <f t="shared" si="40"/>
        <v>6.417012260983026</v>
      </c>
      <c r="R355" s="80">
        <f>VLOOKUP($E355,'Loading Jun'!$B:$X,$A355,0)</f>
        <v>638.34754364596017</v>
      </c>
      <c r="S355" s="47">
        <f t="shared" si="41"/>
        <v>4136.4920828258219</v>
      </c>
      <c r="T355" s="47">
        <f t="shared" si="42"/>
        <v>7.2539493596131841</v>
      </c>
    </row>
    <row r="356" spans="1:20">
      <c r="A356" s="144">
        <v>18</v>
      </c>
      <c r="B356" s="144">
        <v>18</v>
      </c>
      <c r="C356" s="144">
        <v>16</v>
      </c>
      <c r="D356" s="263" t="str">
        <f>VLOOKUP(E356,Master_Item!B:M,12,0)&amp;K356</f>
        <v>โรงงานนวนครRegion 4</v>
      </c>
      <c r="E356" s="74">
        <v>310002949</v>
      </c>
      <c r="F356" s="46" t="s">
        <v>195</v>
      </c>
      <c r="G356" s="46">
        <f>VLOOKUP(E356,Master_Item!B:E,4,0)</f>
        <v>180</v>
      </c>
      <c r="H356" s="46">
        <f>VLOOKUP(E356,Master_Item!B:I,8,0)</f>
        <v>6.4799999999999995</v>
      </c>
      <c r="I356" s="46">
        <f>VLOOKUP(E356,Master_Item!B:G,6,0)</f>
        <v>88</v>
      </c>
      <c r="J356" s="46" t="s">
        <v>149</v>
      </c>
      <c r="K356" s="46" t="s">
        <v>118</v>
      </c>
      <c r="L356" s="142">
        <f>_xlfn.IFNA(VLOOKUP($E356,'Loading Apr'!$B:$V,$C356,0),0)</f>
        <v>333.96020405085409</v>
      </c>
      <c r="M356" s="145">
        <f t="shared" si="37"/>
        <v>2164.0621222495342</v>
      </c>
      <c r="N356" s="145">
        <f t="shared" si="38"/>
        <v>3.7950023187597055</v>
      </c>
      <c r="O356" s="146">
        <f>_xlfn.IFNA(VLOOKUP($E356,'Loading May'!$B:$X,$B356,0),0)</f>
        <v>352.29591180236724</v>
      </c>
      <c r="P356" s="140">
        <f t="shared" si="39"/>
        <v>2282.8775084793397</v>
      </c>
      <c r="Q356" s="140">
        <f t="shared" si="40"/>
        <v>4.0033626341178099</v>
      </c>
      <c r="R356" s="80">
        <f>VLOOKUP($E356,'Loading Jun'!$B:$X,$A356,0)</f>
        <v>398.24401136825009</v>
      </c>
      <c r="S356" s="47">
        <f t="shared" si="41"/>
        <v>2580.6211936662603</v>
      </c>
      <c r="T356" s="47">
        <f t="shared" si="42"/>
        <v>4.5255001291846604</v>
      </c>
    </row>
    <row r="357" spans="1:20">
      <c r="A357" s="144">
        <v>19</v>
      </c>
      <c r="B357" s="144">
        <v>19</v>
      </c>
      <c r="C357" s="144">
        <v>17</v>
      </c>
      <c r="D357" s="263" t="str">
        <f>VLOOKUP(E357,Master_Item!B:M,12,0)&amp;K357</f>
        <v>โรงงานนวนครRegion 5</v>
      </c>
      <c r="E357" s="74">
        <v>310002949</v>
      </c>
      <c r="F357" s="46" t="s">
        <v>195</v>
      </c>
      <c r="G357" s="46">
        <f>VLOOKUP(E357,Master_Item!B:E,4,0)</f>
        <v>180</v>
      </c>
      <c r="H357" s="46">
        <f>VLOOKUP(E357,Master_Item!B:I,8,0)</f>
        <v>6.4799999999999995</v>
      </c>
      <c r="I357" s="46">
        <f>VLOOKUP(E357,Master_Item!B:G,6,0)</f>
        <v>88</v>
      </c>
      <c r="J357" s="46" t="s">
        <v>150</v>
      </c>
      <c r="K357" s="46" t="s">
        <v>119</v>
      </c>
      <c r="L357" s="142">
        <f>_xlfn.IFNA(VLOOKUP($E357,'Loading Apr'!$B:$V,$C357,0),0)</f>
        <v>122.83593712215324</v>
      </c>
      <c r="M357" s="145">
        <f t="shared" si="37"/>
        <v>795.9768725515529</v>
      </c>
      <c r="N357" s="145">
        <f t="shared" si="38"/>
        <v>1.3958629218426504</v>
      </c>
      <c r="O357" s="146">
        <f>_xlfn.IFNA(VLOOKUP($E357,'Loading May'!$B:$X,$B357,0),0)</f>
        <v>258.46407088648249</v>
      </c>
      <c r="P357" s="140">
        <f t="shared" si="39"/>
        <v>1674.8471793444064</v>
      </c>
      <c r="Q357" s="140">
        <f t="shared" si="40"/>
        <v>2.9370917146191191</v>
      </c>
      <c r="R357" s="80">
        <f>VLOOKUP($E357,'Loading Jun'!$B:$X,$A357,0)</f>
        <v>292.17417783191229</v>
      </c>
      <c r="S357" s="47">
        <f t="shared" si="41"/>
        <v>1893.2886723507916</v>
      </c>
      <c r="T357" s="47">
        <f t="shared" si="42"/>
        <v>3.3201611117262759</v>
      </c>
    </row>
    <row r="358" spans="1:20">
      <c r="A358" s="144">
        <v>20</v>
      </c>
      <c r="B358" s="144">
        <v>20</v>
      </c>
      <c r="C358" s="144">
        <v>18</v>
      </c>
      <c r="D358" s="263" t="str">
        <f>VLOOKUP(E358,Master_Item!B:M,12,0)&amp;K358</f>
        <v>โรงงานนวนครRegion 6/9</v>
      </c>
      <c r="E358" s="74">
        <v>310002949</v>
      </c>
      <c r="F358" s="46" t="s">
        <v>195</v>
      </c>
      <c r="G358" s="46">
        <f>VLOOKUP(E358,Master_Item!B:E,4,0)</f>
        <v>180</v>
      </c>
      <c r="H358" s="46">
        <f>VLOOKUP(E358,Master_Item!B:I,8,0)</f>
        <v>6.4799999999999995</v>
      </c>
      <c r="I358" s="46">
        <f>VLOOKUP(E358,Master_Item!B:G,6,0)</f>
        <v>88</v>
      </c>
      <c r="J358" s="46" t="s">
        <v>150</v>
      </c>
      <c r="K358" s="46" t="s">
        <v>127</v>
      </c>
      <c r="L358" s="142">
        <f>_xlfn.IFNA(VLOOKUP($E358,'Loading Apr'!$B:$V,$C358,0),0)</f>
        <v>247.01539230658003</v>
      </c>
      <c r="M358" s="145">
        <f t="shared" si="37"/>
        <v>1600.6597421466386</v>
      </c>
      <c r="N358" s="145">
        <f t="shared" si="38"/>
        <v>2.8069930943929546</v>
      </c>
      <c r="O358" s="146">
        <f>_xlfn.IFNA(VLOOKUP($E358,'Loading May'!$B:$X,$B358,0),0)</f>
        <v>176.87302012644275</v>
      </c>
      <c r="P358" s="140">
        <f t="shared" si="39"/>
        <v>1146.1371704193489</v>
      </c>
      <c r="Q358" s="140">
        <f t="shared" si="40"/>
        <v>2.0099206832550314</v>
      </c>
      <c r="R358" s="80">
        <f>VLOOKUP($E358,'Loading Jun'!$B:$X,$A358,0)</f>
        <v>199.94163621599677</v>
      </c>
      <c r="S358" s="47">
        <f t="shared" si="41"/>
        <v>1295.6218026796589</v>
      </c>
      <c r="T358" s="47">
        <f t="shared" si="42"/>
        <v>2.2720640479090544</v>
      </c>
    </row>
    <row r="359" spans="1:20">
      <c r="A359" s="144">
        <v>21</v>
      </c>
      <c r="B359" s="144">
        <v>21</v>
      </c>
      <c r="C359" s="144">
        <v>19</v>
      </c>
      <c r="D359" s="263" t="str">
        <f>VLOOKUP(E359,Master_Item!B:M,12,0)&amp;K359</f>
        <v>โรงงานนวนครRegion 6/14</v>
      </c>
      <c r="E359" s="74">
        <v>310002949</v>
      </c>
      <c r="F359" s="46" t="s">
        <v>195</v>
      </c>
      <c r="G359" s="46">
        <f>VLOOKUP(E359,Master_Item!B:E,4,0)</f>
        <v>180</v>
      </c>
      <c r="H359" s="46">
        <f>VLOOKUP(E359,Master_Item!B:I,8,0)</f>
        <v>6.4799999999999995</v>
      </c>
      <c r="I359" s="46">
        <f>VLOOKUP(E359,Master_Item!B:G,6,0)</f>
        <v>88</v>
      </c>
      <c r="J359" s="46" t="s">
        <v>148</v>
      </c>
      <c r="K359" s="46" t="s">
        <v>128</v>
      </c>
      <c r="L359" s="142">
        <f>_xlfn.IFNA(VLOOKUP($E359,'Loading Apr'!$B:$V,$C359,0),0)</f>
        <v>202.10350279629273</v>
      </c>
      <c r="M359" s="145">
        <f t="shared" si="37"/>
        <v>1309.6306981199768</v>
      </c>
      <c r="N359" s="145">
        <f t="shared" si="38"/>
        <v>2.2966307135942357</v>
      </c>
      <c r="O359" s="146">
        <f>_xlfn.IFNA(VLOOKUP($E359,'Loading May'!$B:$X,$B359,0),0)</f>
        <v>144.71428919436224</v>
      </c>
      <c r="P359" s="140">
        <f t="shared" si="39"/>
        <v>937.74859397946727</v>
      </c>
      <c r="Q359" s="140">
        <f t="shared" si="40"/>
        <v>1.6444805590268436</v>
      </c>
      <c r="R359" s="80">
        <f>VLOOKUP($E359,'Loading Jun'!$B:$X,$A359,0)</f>
        <v>163.58861144945189</v>
      </c>
      <c r="S359" s="47">
        <f t="shared" si="41"/>
        <v>1060.0542021924482</v>
      </c>
      <c r="T359" s="47">
        <f t="shared" si="42"/>
        <v>1.8589614937437715</v>
      </c>
    </row>
    <row r="360" spans="1:20">
      <c r="A360" s="144">
        <v>22</v>
      </c>
      <c r="B360" s="144">
        <v>22</v>
      </c>
      <c r="C360" s="144">
        <v>20</v>
      </c>
      <c r="D360" s="263" t="str">
        <f>VLOOKUP(E360,Master_Item!B:M,12,0)&amp;K360</f>
        <v>โรงงานนวนครRegion 7</v>
      </c>
      <c r="E360" s="74">
        <v>310002949</v>
      </c>
      <c r="F360" s="46" t="s">
        <v>195</v>
      </c>
      <c r="G360" s="46">
        <f>VLOOKUP(E360,Master_Item!B:E,4,0)</f>
        <v>180</v>
      </c>
      <c r="H360" s="46">
        <f>VLOOKUP(E360,Master_Item!B:I,8,0)</f>
        <v>6.4799999999999995</v>
      </c>
      <c r="I360" s="46">
        <f>VLOOKUP(E360,Master_Item!B:G,6,0)</f>
        <v>88</v>
      </c>
      <c r="J360" s="46" t="s">
        <v>148</v>
      </c>
      <c r="K360" s="46" t="s">
        <v>121</v>
      </c>
      <c r="L360" s="142">
        <f>_xlfn.IFNA(VLOOKUP($E360,'Loading Apr'!$B:$V,$C360,0),0)</f>
        <v>567.15655343119192</v>
      </c>
      <c r="M360" s="145">
        <f t="shared" si="37"/>
        <v>3675.1744662341234</v>
      </c>
      <c r="N360" s="145">
        <f t="shared" si="38"/>
        <v>6.4449608344453626</v>
      </c>
      <c r="O360" s="146">
        <f>_xlfn.IFNA(VLOOKUP($E360,'Loading May'!$B:$X,$B360,0),0)</f>
        <v>499.86780706098591</v>
      </c>
      <c r="P360" s="140">
        <f t="shared" si="39"/>
        <v>3239.1433897551883</v>
      </c>
      <c r="Q360" s="140">
        <f t="shared" si="40"/>
        <v>5.6803159893293858</v>
      </c>
      <c r="R360" s="80">
        <f>VLOOKUP($E360,'Loading Jun'!$B:$X,$A360,0)</f>
        <v>565.06293138449041</v>
      </c>
      <c r="S360" s="47">
        <f t="shared" si="41"/>
        <v>3661.6077953714976</v>
      </c>
      <c r="T360" s="47">
        <f t="shared" si="42"/>
        <v>6.421169674823755</v>
      </c>
    </row>
    <row r="361" spans="1:20">
      <c r="A361" s="144">
        <v>23</v>
      </c>
      <c r="B361" s="144">
        <v>23</v>
      </c>
      <c r="C361" s="144">
        <v>21</v>
      </c>
      <c r="D361" s="263" t="str">
        <f>VLOOKUP(E361,Master_Item!B:M,12,0)&amp;K361</f>
        <v>โรงงานนวนครRegion 8</v>
      </c>
      <c r="E361" s="74">
        <v>310002949</v>
      </c>
      <c r="F361" s="46" t="s">
        <v>195</v>
      </c>
      <c r="G361" s="46">
        <f>VLOOKUP(E361,Master_Item!B:E,4,0)</f>
        <v>180</v>
      </c>
      <c r="H361" s="46">
        <f>VLOOKUP(E361,Master_Item!B:I,8,0)</f>
        <v>6.4799999999999995</v>
      </c>
      <c r="I361" s="46">
        <f>VLOOKUP(E361,Master_Item!B:G,6,0)</f>
        <v>88</v>
      </c>
      <c r="J361" s="46" t="s">
        <v>151</v>
      </c>
      <c r="K361" s="46" t="s">
        <v>122</v>
      </c>
      <c r="L361" s="142">
        <f>_xlfn.IFNA(VLOOKUP($E361,'Loading Apr'!$B:$V,$C361,0),0)</f>
        <v>847.37603499110389</v>
      </c>
      <c r="M361" s="145">
        <f t="shared" si="37"/>
        <v>5490.9967067423531</v>
      </c>
      <c r="N361" s="145">
        <f t="shared" si="38"/>
        <v>9.6292731248989085</v>
      </c>
      <c r="O361" s="146">
        <f>_xlfn.IFNA(VLOOKUP($E361,'Loading May'!$B:$X,$B361,0),0)</f>
        <v>834.25036741577514</v>
      </c>
      <c r="P361" s="140">
        <f t="shared" si="39"/>
        <v>5405.9423808542224</v>
      </c>
      <c r="Q361" s="140">
        <f t="shared" si="40"/>
        <v>9.4801178115428986</v>
      </c>
      <c r="R361" s="80">
        <f>VLOOKUP($E361,'Loading Jun'!$B:$X,$A361,0)</f>
        <v>943.05724725943969</v>
      </c>
      <c r="S361" s="47">
        <f t="shared" si="41"/>
        <v>6111.0109622411692</v>
      </c>
      <c r="T361" s="47">
        <f t="shared" si="42"/>
        <v>10.716559627948179</v>
      </c>
    </row>
    <row r="362" spans="1:20">
      <c r="A362" s="144">
        <v>9</v>
      </c>
      <c r="B362" s="144">
        <v>9</v>
      </c>
      <c r="C362" s="144">
        <v>11</v>
      </c>
      <c r="D362" s="263" t="str">
        <f>VLOOKUP(E362,Master_Item!B:M,12,0)&amp;K362</f>
        <v>โรงงานนวนครMT</v>
      </c>
      <c r="E362" s="74">
        <v>310002949</v>
      </c>
      <c r="F362" s="46" t="s">
        <v>195</v>
      </c>
      <c r="G362" s="46">
        <f>VLOOKUP(E362,Master_Item!B:E,4,0)</f>
        <v>180</v>
      </c>
      <c r="H362" s="46">
        <f>VLOOKUP(E362,Master_Item!B:I,8,0)</f>
        <v>6.4799999999999995</v>
      </c>
      <c r="I362" s="46">
        <f>VLOOKUP(E362,Master_Item!B:G,6,0)</f>
        <v>88</v>
      </c>
      <c r="J362" s="46" t="s">
        <v>123</v>
      </c>
      <c r="K362" s="46" t="s">
        <v>123</v>
      </c>
      <c r="L362" s="142">
        <f>_xlfn.IFNA(VLOOKUP($E362,'Loading Apr'!$B:$V,$C362,0),0)</f>
        <v>932.31777028298518</v>
      </c>
      <c r="M362" s="145">
        <f t="shared" si="37"/>
        <v>6041.4191514337435</v>
      </c>
      <c r="N362" s="145">
        <f t="shared" si="38"/>
        <v>10.594520116852104</v>
      </c>
      <c r="O362" s="146">
        <f>_xlfn.IFNA(VLOOKUP($E362,'Loading May'!$B:$X,$B362,0),0)</f>
        <v>943.06236724706332</v>
      </c>
      <c r="P362" s="140">
        <f t="shared" si="39"/>
        <v>6111.0441397609702</v>
      </c>
      <c r="Q362" s="140">
        <f t="shared" si="40"/>
        <v>10.716617809625719</v>
      </c>
      <c r="R362" s="80">
        <f>VLOOKUP($E362,'Loading Jun'!$B:$X,$A362,0)</f>
        <v>819.49695589725548</v>
      </c>
      <c r="S362" s="47">
        <f t="shared" si="41"/>
        <v>5310.3402742142152</v>
      </c>
      <c r="T362" s="47">
        <f t="shared" si="42"/>
        <v>9.3124654079233569</v>
      </c>
    </row>
    <row r="363" spans="1:20">
      <c r="A363" s="144">
        <v>15</v>
      </c>
      <c r="B363" s="144">
        <v>15</v>
      </c>
      <c r="C363" s="144">
        <v>13</v>
      </c>
      <c r="D363" s="263" t="str">
        <f>VLOOKUP(E363,Master_Item!B:M,12,0)&amp;K363</f>
        <v>โรงงานนวนครRegion 1</v>
      </c>
      <c r="E363" s="74">
        <v>310002950</v>
      </c>
      <c r="F363" s="46" t="s">
        <v>196</v>
      </c>
      <c r="G363" s="46">
        <f>VLOOKUP(E363,Master_Item!B:E,4,0)</f>
        <v>180</v>
      </c>
      <c r="H363" s="46">
        <f>VLOOKUP(E363,Master_Item!B:I,8,0)</f>
        <v>6.4799999999999995</v>
      </c>
      <c r="I363" s="46">
        <f>VLOOKUP(E363,Master_Item!B:G,6,0)</f>
        <v>88</v>
      </c>
      <c r="J363" s="46" t="s">
        <v>148</v>
      </c>
      <c r="K363" s="46" t="s">
        <v>115</v>
      </c>
      <c r="L363" s="142">
        <f>_xlfn.IFNA(VLOOKUP($E363,'Loading Apr'!$B:$V,$C363,0),0)</f>
        <v>0</v>
      </c>
      <c r="M363" s="145">
        <f t="shared" si="37"/>
        <v>0</v>
      </c>
      <c r="N363" s="145">
        <f t="shared" si="38"/>
        <v>0</v>
      </c>
      <c r="O363" s="146">
        <f>_xlfn.IFNA(VLOOKUP($E363,'Loading May'!$B:$X,$B363,0),0)</f>
        <v>0</v>
      </c>
      <c r="P363" s="140">
        <f t="shared" si="39"/>
        <v>0</v>
      </c>
      <c r="Q363" s="140">
        <f t="shared" si="40"/>
        <v>0</v>
      </c>
      <c r="R363" s="80">
        <f>VLOOKUP($E363,'Loading Jun'!$B:$X,$A363,0)</f>
        <v>0</v>
      </c>
      <c r="S363" s="47">
        <f t="shared" si="41"/>
        <v>0</v>
      </c>
      <c r="T363" s="47">
        <f t="shared" si="42"/>
        <v>0</v>
      </c>
    </row>
    <row r="364" spans="1:20">
      <c r="A364" s="144">
        <v>16</v>
      </c>
      <c r="B364" s="144">
        <v>16</v>
      </c>
      <c r="C364" s="144">
        <v>14</v>
      </c>
      <c r="D364" s="263" t="str">
        <f>VLOOKUP(E364,Master_Item!B:M,12,0)&amp;K364</f>
        <v>โรงงานนวนครRegion 2</v>
      </c>
      <c r="E364" s="74">
        <v>310002950</v>
      </c>
      <c r="F364" s="46" t="s">
        <v>196</v>
      </c>
      <c r="G364" s="46">
        <f>VLOOKUP(E364,Master_Item!B:E,4,0)</f>
        <v>180</v>
      </c>
      <c r="H364" s="46">
        <f>VLOOKUP(E364,Master_Item!B:I,8,0)</f>
        <v>6.4799999999999995</v>
      </c>
      <c r="I364" s="46">
        <f>VLOOKUP(E364,Master_Item!B:G,6,0)</f>
        <v>88</v>
      </c>
      <c r="J364" s="46" t="s">
        <v>148</v>
      </c>
      <c r="K364" s="46" t="s">
        <v>116</v>
      </c>
      <c r="L364" s="142">
        <f>_xlfn.IFNA(VLOOKUP($E364,'Loading Apr'!$B:$V,$C364,0),0)</f>
        <v>0</v>
      </c>
      <c r="M364" s="145">
        <f t="shared" si="37"/>
        <v>0</v>
      </c>
      <c r="N364" s="145">
        <f t="shared" si="38"/>
        <v>0</v>
      </c>
      <c r="O364" s="146">
        <f>_xlfn.IFNA(VLOOKUP($E364,'Loading May'!$B:$X,$B364,0),0)</f>
        <v>0</v>
      </c>
      <c r="P364" s="140">
        <f t="shared" si="39"/>
        <v>0</v>
      </c>
      <c r="Q364" s="140">
        <f t="shared" si="40"/>
        <v>0</v>
      </c>
      <c r="R364" s="80">
        <f>VLOOKUP($E364,'Loading Jun'!$B:$X,$A364,0)</f>
        <v>0</v>
      </c>
      <c r="S364" s="47">
        <f t="shared" si="41"/>
        <v>0</v>
      </c>
      <c r="T364" s="47">
        <f t="shared" si="42"/>
        <v>0</v>
      </c>
    </row>
    <row r="365" spans="1:20">
      <c r="A365" s="144">
        <v>17</v>
      </c>
      <c r="B365" s="144">
        <v>17</v>
      </c>
      <c r="C365" s="144">
        <v>15</v>
      </c>
      <c r="D365" s="263" t="str">
        <f>VLOOKUP(E365,Master_Item!B:M,12,0)&amp;K365</f>
        <v>โรงงานนวนครRegion 3</v>
      </c>
      <c r="E365" s="74">
        <v>310002950</v>
      </c>
      <c r="F365" s="46" t="s">
        <v>196</v>
      </c>
      <c r="G365" s="46">
        <f>VLOOKUP(E365,Master_Item!B:E,4,0)</f>
        <v>180</v>
      </c>
      <c r="H365" s="46">
        <f>VLOOKUP(E365,Master_Item!B:I,8,0)</f>
        <v>6.4799999999999995</v>
      </c>
      <c r="I365" s="46">
        <f>VLOOKUP(E365,Master_Item!B:G,6,0)</f>
        <v>88</v>
      </c>
      <c r="J365" s="46" t="s">
        <v>149</v>
      </c>
      <c r="K365" s="46" t="s">
        <v>117</v>
      </c>
      <c r="L365" s="142">
        <f>_xlfn.IFNA(VLOOKUP($E365,'Loading Apr'!$B:$V,$C365,0),0)</f>
        <v>0</v>
      </c>
      <c r="M365" s="145">
        <f t="shared" si="37"/>
        <v>0</v>
      </c>
      <c r="N365" s="145">
        <f t="shared" si="38"/>
        <v>0</v>
      </c>
      <c r="O365" s="146">
        <f>_xlfn.IFNA(VLOOKUP($E365,'Loading May'!$B:$X,$B365,0),0)</f>
        <v>0</v>
      </c>
      <c r="P365" s="140">
        <f t="shared" si="39"/>
        <v>0</v>
      </c>
      <c r="Q365" s="140">
        <f t="shared" si="40"/>
        <v>0</v>
      </c>
      <c r="R365" s="80">
        <f>VLOOKUP($E365,'Loading Jun'!$B:$X,$A365,0)</f>
        <v>0</v>
      </c>
      <c r="S365" s="47">
        <f t="shared" si="41"/>
        <v>0</v>
      </c>
      <c r="T365" s="47">
        <f t="shared" si="42"/>
        <v>0</v>
      </c>
    </row>
    <row r="366" spans="1:20">
      <c r="A366" s="144">
        <v>18</v>
      </c>
      <c r="B366" s="144">
        <v>18</v>
      </c>
      <c r="C366" s="144">
        <v>16</v>
      </c>
      <c r="D366" s="263" t="str">
        <f>VLOOKUP(E366,Master_Item!B:M,12,0)&amp;K366</f>
        <v>โรงงานนวนครRegion 4</v>
      </c>
      <c r="E366" s="74">
        <v>310002950</v>
      </c>
      <c r="F366" s="46" t="s">
        <v>196</v>
      </c>
      <c r="G366" s="46">
        <f>VLOOKUP(E366,Master_Item!B:E,4,0)</f>
        <v>180</v>
      </c>
      <c r="H366" s="46">
        <f>VLOOKUP(E366,Master_Item!B:I,8,0)</f>
        <v>6.4799999999999995</v>
      </c>
      <c r="I366" s="46">
        <f>VLOOKUP(E366,Master_Item!B:G,6,0)</f>
        <v>88</v>
      </c>
      <c r="J366" s="46" t="s">
        <v>149</v>
      </c>
      <c r="K366" s="46" t="s">
        <v>118</v>
      </c>
      <c r="L366" s="142">
        <f>_xlfn.IFNA(VLOOKUP($E366,'Loading Apr'!$B:$V,$C366,0),0)</f>
        <v>0</v>
      </c>
      <c r="M366" s="145">
        <f t="shared" si="37"/>
        <v>0</v>
      </c>
      <c r="N366" s="145">
        <f t="shared" si="38"/>
        <v>0</v>
      </c>
      <c r="O366" s="146">
        <f>_xlfn.IFNA(VLOOKUP($E366,'Loading May'!$B:$X,$B366,0),0)</f>
        <v>0</v>
      </c>
      <c r="P366" s="140">
        <f t="shared" si="39"/>
        <v>0</v>
      </c>
      <c r="Q366" s="140">
        <f t="shared" si="40"/>
        <v>0</v>
      </c>
      <c r="R366" s="80">
        <f>VLOOKUP($E366,'Loading Jun'!$B:$X,$A366,0)</f>
        <v>0</v>
      </c>
      <c r="S366" s="47">
        <f t="shared" si="41"/>
        <v>0</v>
      </c>
      <c r="T366" s="47">
        <f t="shared" si="42"/>
        <v>0</v>
      </c>
    </row>
    <row r="367" spans="1:20">
      <c r="A367" s="144">
        <v>19</v>
      </c>
      <c r="B367" s="144">
        <v>19</v>
      </c>
      <c r="C367" s="144">
        <v>17</v>
      </c>
      <c r="D367" s="263" t="str">
        <f>VLOOKUP(E367,Master_Item!B:M,12,0)&amp;K367</f>
        <v>โรงงานนวนครRegion 5</v>
      </c>
      <c r="E367" s="74">
        <v>310002950</v>
      </c>
      <c r="F367" s="46" t="s">
        <v>196</v>
      </c>
      <c r="G367" s="46">
        <f>VLOOKUP(E367,Master_Item!B:E,4,0)</f>
        <v>180</v>
      </c>
      <c r="H367" s="46">
        <f>VLOOKUP(E367,Master_Item!B:I,8,0)</f>
        <v>6.4799999999999995</v>
      </c>
      <c r="I367" s="46">
        <f>VLOOKUP(E367,Master_Item!B:G,6,0)</f>
        <v>88</v>
      </c>
      <c r="J367" s="46" t="s">
        <v>150</v>
      </c>
      <c r="K367" s="46" t="s">
        <v>119</v>
      </c>
      <c r="L367" s="142">
        <f>_xlfn.IFNA(VLOOKUP($E367,'Loading Apr'!$B:$V,$C367,0),0)</f>
        <v>0</v>
      </c>
      <c r="M367" s="145">
        <f t="shared" si="37"/>
        <v>0</v>
      </c>
      <c r="N367" s="145">
        <f t="shared" si="38"/>
        <v>0</v>
      </c>
      <c r="O367" s="146">
        <f>_xlfn.IFNA(VLOOKUP($E367,'Loading May'!$B:$X,$B367,0),0)</f>
        <v>0</v>
      </c>
      <c r="P367" s="140">
        <f t="shared" si="39"/>
        <v>0</v>
      </c>
      <c r="Q367" s="140">
        <f t="shared" si="40"/>
        <v>0</v>
      </c>
      <c r="R367" s="80">
        <f>VLOOKUP($E367,'Loading Jun'!$B:$X,$A367,0)</f>
        <v>0</v>
      </c>
      <c r="S367" s="47">
        <f t="shared" si="41"/>
        <v>0</v>
      </c>
      <c r="T367" s="47">
        <f t="shared" si="42"/>
        <v>0</v>
      </c>
    </row>
    <row r="368" spans="1:20">
      <c r="A368" s="144">
        <v>20</v>
      </c>
      <c r="B368" s="144">
        <v>20</v>
      </c>
      <c r="C368" s="144">
        <v>18</v>
      </c>
      <c r="D368" s="263" t="str">
        <f>VLOOKUP(E368,Master_Item!B:M,12,0)&amp;K368</f>
        <v>โรงงานนวนครRegion 6/9</v>
      </c>
      <c r="E368" s="74">
        <v>310002950</v>
      </c>
      <c r="F368" s="46" t="s">
        <v>196</v>
      </c>
      <c r="G368" s="46">
        <f>VLOOKUP(E368,Master_Item!B:E,4,0)</f>
        <v>180</v>
      </c>
      <c r="H368" s="46">
        <f>VLOOKUP(E368,Master_Item!B:I,8,0)</f>
        <v>6.4799999999999995</v>
      </c>
      <c r="I368" s="46">
        <f>VLOOKUP(E368,Master_Item!B:G,6,0)</f>
        <v>88</v>
      </c>
      <c r="J368" s="46" t="s">
        <v>150</v>
      </c>
      <c r="K368" s="46" t="s">
        <v>127</v>
      </c>
      <c r="L368" s="142">
        <f>_xlfn.IFNA(VLOOKUP($E368,'Loading Apr'!$B:$V,$C368,0),0)</f>
        <v>0</v>
      </c>
      <c r="M368" s="145">
        <f t="shared" si="37"/>
        <v>0</v>
      </c>
      <c r="N368" s="145">
        <f t="shared" si="38"/>
        <v>0</v>
      </c>
      <c r="O368" s="146">
        <f>_xlfn.IFNA(VLOOKUP($E368,'Loading May'!$B:$X,$B368,0),0)</f>
        <v>0</v>
      </c>
      <c r="P368" s="140">
        <f t="shared" si="39"/>
        <v>0</v>
      </c>
      <c r="Q368" s="140">
        <f t="shared" si="40"/>
        <v>0</v>
      </c>
      <c r="R368" s="80">
        <f>VLOOKUP($E368,'Loading Jun'!$B:$X,$A368,0)</f>
        <v>0</v>
      </c>
      <c r="S368" s="47">
        <f t="shared" si="41"/>
        <v>0</v>
      </c>
      <c r="T368" s="47">
        <f t="shared" si="42"/>
        <v>0</v>
      </c>
    </row>
    <row r="369" spans="1:20">
      <c r="A369" s="144">
        <v>21</v>
      </c>
      <c r="B369" s="144">
        <v>21</v>
      </c>
      <c r="C369" s="144">
        <v>19</v>
      </c>
      <c r="D369" s="263" t="str">
        <f>VLOOKUP(E369,Master_Item!B:M,12,0)&amp;K369</f>
        <v>โรงงานนวนครRegion 6/14</v>
      </c>
      <c r="E369" s="74">
        <v>310002950</v>
      </c>
      <c r="F369" s="46" t="s">
        <v>196</v>
      </c>
      <c r="G369" s="46">
        <f>VLOOKUP(E369,Master_Item!B:E,4,0)</f>
        <v>180</v>
      </c>
      <c r="H369" s="46">
        <f>VLOOKUP(E369,Master_Item!B:I,8,0)</f>
        <v>6.4799999999999995</v>
      </c>
      <c r="I369" s="46">
        <f>VLOOKUP(E369,Master_Item!B:G,6,0)</f>
        <v>88</v>
      </c>
      <c r="J369" s="46" t="s">
        <v>148</v>
      </c>
      <c r="K369" s="46" t="s">
        <v>128</v>
      </c>
      <c r="L369" s="142">
        <f>_xlfn.IFNA(VLOOKUP($E369,'Loading Apr'!$B:$V,$C369,0),0)</f>
        <v>0</v>
      </c>
      <c r="M369" s="145">
        <f t="shared" si="37"/>
        <v>0</v>
      </c>
      <c r="N369" s="145">
        <f t="shared" si="38"/>
        <v>0</v>
      </c>
      <c r="O369" s="146">
        <f>_xlfn.IFNA(VLOOKUP($E369,'Loading May'!$B:$X,$B369,0),0)</f>
        <v>0</v>
      </c>
      <c r="P369" s="140">
        <f t="shared" si="39"/>
        <v>0</v>
      </c>
      <c r="Q369" s="140">
        <f t="shared" si="40"/>
        <v>0</v>
      </c>
      <c r="R369" s="80">
        <f>VLOOKUP($E369,'Loading Jun'!$B:$X,$A369,0)</f>
        <v>0</v>
      </c>
      <c r="S369" s="47">
        <f t="shared" si="41"/>
        <v>0</v>
      </c>
      <c r="T369" s="47">
        <f t="shared" si="42"/>
        <v>0</v>
      </c>
    </row>
    <row r="370" spans="1:20">
      <c r="A370" s="144">
        <v>22</v>
      </c>
      <c r="B370" s="144">
        <v>22</v>
      </c>
      <c r="C370" s="144">
        <v>20</v>
      </c>
      <c r="D370" s="263" t="str">
        <f>VLOOKUP(E370,Master_Item!B:M,12,0)&amp;K370</f>
        <v>โรงงานนวนครRegion 7</v>
      </c>
      <c r="E370" s="74">
        <v>310002950</v>
      </c>
      <c r="F370" s="46" t="s">
        <v>196</v>
      </c>
      <c r="G370" s="46">
        <f>VLOOKUP(E370,Master_Item!B:E,4,0)</f>
        <v>180</v>
      </c>
      <c r="H370" s="46">
        <f>VLOOKUP(E370,Master_Item!B:I,8,0)</f>
        <v>6.4799999999999995</v>
      </c>
      <c r="I370" s="46">
        <f>VLOOKUP(E370,Master_Item!B:G,6,0)</f>
        <v>88</v>
      </c>
      <c r="J370" s="46" t="s">
        <v>148</v>
      </c>
      <c r="K370" s="46" t="s">
        <v>121</v>
      </c>
      <c r="L370" s="142">
        <f>_xlfn.IFNA(VLOOKUP($E370,'Loading Apr'!$B:$V,$C370,0),0)</f>
        <v>0</v>
      </c>
      <c r="M370" s="145">
        <f t="shared" si="37"/>
        <v>0</v>
      </c>
      <c r="N370" s="145">
        <f t="shared" si="38"/>
        <v>0</v>
      </c>
      <c r="O370" s="146">
        <f>_xlfn.IFNA(VLOOKUP($E370,'Loading May'!$B:$X,$B370,0),0)</f>
        <v>0</v>
      </c>
      <c r="P370" s="140">
        <f t="shared" si="39"/>
        <v>0</v>
      </c>
      <c r="Q370" s="140">
        <f t="shared" si="40"/>
        <v>0</v>
      </c>
      <c r="R370" s="80">
        <f>VLOOKUP($E370,'Loading Jun'!$B:$X,$A370,0)</f>
        <v>0</v>
      </c>
      <c r="S370" s="47">
        <f t="shared" si="41"/>
        <v>0</v>
      </c>
      <c r="T370" s="47">
        <f t="shared" si="42"/>
        <v>0</v>
      </c>
    </row>
    <row r="371" spans="1:20">
      <c r="A371" s="144">
        <v>23</v>
      </c>
      <c r="B371" s="144">
        <v>23</v>
      </c>
      <c r="C371" s="144">
        <v>21</v>
      </c>
      <c r="D371" s="263" t="str">
        <f>VLOOKUP(E371,Master_Item!B:M,12,0)&amp;K371</f>
        <v>โรงงานนวนครRegion 8</v>
      </c>
      <c r="E371" s="74">
        <v>310002950</v>
      </c>
      <c r="F371" s="46" t="s">
        <v>196</v>
      </c>
      <c r="G371" s="46">
        <f>VLOOKUP(E371,Master_Item!B:E,4,0)</f>
        <v>180</v>
      </c>
      <c r="H371" s="46">
        <f>VLOOKUP(E371,Master_Item!B:I,8,0)</f>
        <v>6.4799999999999995</v>
      </c>
      <c r="I371" s="46">
        <f>VLOOKUP(E371,Master_Item!B:G,6,0)</f>
        <v>88</v>
      </c>
      <c r="J371" s="46" t="s">
        <v>151</v>
      </c>
      <c r="K371" s="46" t="s">
        <v>122</v>
      </c>
      <c r="L371" s="142">
        <f>_xlfn.IFNA(VLOOKUP($E371,'Loading Apr'!$B:$V,$C371,0),0)</f>
        <v>0</v>
      </c>
      <c r="M371" s="145">
        <f t="shared" si="37"/>
        <v>0</v>
      </c>
      <c r="N371" s="145">
        <f t="shared" si="38"/>
        <v>0</v>
      </c>
      <c r="O371" s="146">
        <f>_xlfn.IFNA(VLOOKUP($E371,'Loading May'!$B:$X,$B371,0),0)</f>
        <v>0</v>
      </c>
      <c r="P371" s="140">
        <f t="shared" si="39"/>
        <v>0</v>
      </c>
      <c r="Q371" s="140">
        <f t="shared" si="40"/>
        <v>0</v>
      </c>
      <c r="R371" s="80">
        <f>VLOOKUP($E371,'Loading Jun'!$B:$X,$A371,0)</f>
        <v>0</v>
      </c>
      <c r="S371" s="47">
        <f t="shared" si="41"/>
        <v>0</v>
      </c>
      <c r="T371" s="47">
        <f t="shared" si="42"/>
        <v>0</v>
      </c>
    </row>
    <row r="372" spans="1:20">
      <c r="A372" s="144">
        <v>9</v>
      </c>
      <c r="B372" s="144">
        <v>9</v>
      </c>
      <c r="C372" s="144">
        <v>11</v>
      </c>
      <c r="D372" s="263" t="str">
        <f>VLOOKUP(E372,Master_Item!B:M,12,0)&amp;K372</f>
        <v>โรงงานนวนครMT</v>
      </c>
      <c r="E372" s="74">
        <v>310002950</v>
      </c>
      <c r="F372" s="46" t="s">
        <v>196</v>
      </c>
      <c r="G372" s="46">
        <f>VLOOKUP(E372,Master_Item!B:E,4,0)</f>
        <v>180</v>
      </c>
      <c r="H372" s="46">
        <f>VLOOKUP(E372,Master_Item!B:I,8,0)</f>
        <v>6.4799999999999995</v>
      </c>
      <c r="I372" s="46">
        <f>VLOOKUP(E372,Master_Item!B:G,6,0)</f>
        <v>88</v>
      </c>
      <c r="J372" s="46" t="s">
        <v>123</v>
      </c>
      <c r="K372" s="46" t="s">
        <v>123</v>
      </c>
      <c r="L372" s="142">
        <f>_xlfn.IFNA(VLOOKUP($E372,'Loading Apr'!$B:$V,$C372,0),0)</f>
        <v>5706.4999999999991</v>
      </c>
      <c r="M372" s="145">
        <f t="shared" si="37"/>
        <v>36978.119999999988</v>
      </c>
      <c r="N372" s="145">
        <f t="shared" si="38"/>
        <v>64.846590909090892</v>
      </c>
      <c r="O372" s="146">
        <f>_xlfn.IFNA(VLOOKUP($E372,'Loading May'!$B:$X,$B372,0),0)</f>
        <v>5620.5769230769229</v>
      </c>
      <c r="P372" s="140">
        <f t="shared" si="39"/>
        <v>36421.338461538457</v>
      </c>
      <c r="Q372" s="140">
        <f t="shared" si="40"/>
        <v>63.870192307692307</v>
      </c>
      <c r="R372" s="80">
        <f>VLOOKUP($E372,'Loading Jun'!$B:$X,$A372,0)</f>
        <v>5035</v>
      </c>
      <c r="S372" s="47">
        <f t="shared" si="41"/>
        <v>32626.799999999999</v>
      </c>
      <c r="T372" s="47">
        <f t="shared" si="42"/>
        <v>57.215909090909093</v>
      </c>
    </row>
    <row r="373" spans="1:20">
      <c r="A373" s="144">
        <v>15</v>
      </c>
      <c r="B373" s="144">
        <v>15</v>
      </c>
      <c r="C373" s="144">
        <v>13</v>
      </c>
      <c r="D373" s="263" t="str">
        <f>VLOOKUP(E373,Master_Item!B:M,12,0)&amp;K373</f>
        <v>โรงงานนวนครRegion 1</v>
      </c>
      <c r="E373" s="74">
        <v>310002951</v>
      </c>
      <c r="F373" s="46" t="s">
        <v>197</v>
      </c>
      <c r="G373" s="46">
        <f>VLOOKUP(E373,Master_Item!B:E,4,0)</f>
        <v>180</v>
      </c>
      <c r="H373" s="46">
        <f>VLOOKUP(E373,Master_Item!B:I,8,0)</f>
        <v>6.4799999999999995</v>
      </c>
      <c r="I373" s="46">
        <f>VLOOKUP(E373,Master_Item!B:G,6,0)</f>
        <v>88</v>
      </c>
      <c r="J373" s="46" t="s">
        <v>148</v>
      </c>
      <c r="K373" s="46" t="s">
        <v>115</v>
      </c>
      <c r="L373" s="142">
        <f>_xlfn.IFNA(VLOOKUP($E373,'Loading Apr'!$B:$V,$C373,0),0)</f>
        <v>160.5928319030792</v>
      </c>
      <c r="M373" s="145">
        <f t="shared" si="37"/>
        <v>1040.6415507319532</v>
      </c>
      <c r="N373" s="145">
        <f t="shared" si="38"/>
        <v>1.8249185443531728</v>
      </c>
      <c r="O373" s="146">
        <f>_xlfn.IFNA(VLOOKUP($E373,'Loading May'!$B:$X,$B373,0),0)</f>
        <v>169.69486160320861</v>
      </c>
      <c r="P373" s="140">
        <f t="shared" si="39"/>
        <v>1099.6227031887918</v>
      </c>
      <c r="Q373" s="140">
        <f t="shared" si="40"/>
        <v>1.9283507000364615</v>
      </c>
      <c r="R373" s="80">
        <f>VLOOKUP($E373,'Loading Jun'!$B:$X,$A373,0)</f>
        <v>208.49754500818329</v>
      </c>
      <c r="S373" s="47">
        <f t="shared" si="41"/>
        <v>1351.0640916530276</v>
      </c>
      <c r="T373" s="47">
        <f t="shared" si="42"/>
        <v>2.3692902841839012</v>
      </c>
    </row>
    <row r="374" spans="1:20">
      <c r="A374" s="144">
        <v>16</v>
      </c>
      <c r="B374" s="144">
        <v>16</v>
      </c>
      <c r="C374" s="144">
        <v>14</v>
      </c>
      <c r="D374" s="263" t="str">
        <f>VLOOKUP(E374,Master_Item!B:M,12,0)&amp;K374</f>
        <v>โรงงานนวนครRegion 2</v>
      </c>
      <c r="E374" s="74">
        <v>310002951</v>
      </c>
      <c r="F374" s="46" t="s">
        <v>197</v>
      </c>
      <c r="G374" s="46">
        <f>VLOOKUP(E374,Master_Item!B:E,4,0)</f>
        <v>180</v>
      </c>
      <c r="H374" s="46">
        <f>VLOOKUP(E374,Master_Item!B:I,8,0)</f>
        <v>6.4799999999999995</v>
      </c>
      <c r="I374" s="46">
        <f>VLOOKUP(E374,Master_Item!B:G,6,0)</f>
        <v>88</v>
      </c>
      <c r="J374" s="46" t="s">
        <v>148</v>
      </c>
      <c r="K374" s="46" t="s">
        <v>116</v>
      </c>
      <c r="L374" s="142">
        <f>_xlfn.IFNA(VLOOKUP($E374,'Loading Apr'!$B:$V,$C374,0),0)</f>
        <v>627.31574962140314</v>
      </c>
      <c r="M374" s="145">
        <f t="shared" si="37"/>
        <v>4065.0060575466919</v>
      </c>
      <c r="N374" s="145">
        <f t="shared" si="38"/>
        <v>7.1285880638795813</v>
      </c>
      <c r="O374" s="146">
        <f>_xlfn.IFNA(VLOOKUP($E374,'Loading May'!$B:$X,$B374,0),0)</f>
        <v>1291.2718375119152</v>
      </c>
      <c r="P374" s="140">
        <f t="shared" si="39"/>
        <v>8367.4415070772102</v>
      </c>
      <c r="Q374" s="140">
        <f t="shared" si="40"/>
        <v>14.673543608089945</v>
      </c>
      <c r="R374" s="80">
        <f>VLOOKUP($E374,'Loading Jun'!$B:$X,$A374,0)</f>
        <v>1586.5360065466448</v>
      </c>
      <c r="S374" s="47">
        <f t="shared" si="41"/>
        <v>10280.753322422257</v>
      </c>
      <c r="T374" s="47">
        <f t="shared" si="42"/>
        <v>18.028818256211874</v>
      </c>
    </row>
    <row r="375" spans="1:20">
      <c r="A375" s="144">
        <v>17</v>
      </c>
      <c r="B375" s="144">
        <v>17</v>
      </c>
      <c r="C375" s="144">
        <v>15</v>
      </c>
      <c r="D375" s="263" t="str">
        <f>VLOOKUP(E375,Master_Item!B:M,12,0)&amp;K375</f>
        <v>โรงงานนวนครRegion 3</v>
      </c>
      <c r="E375" s="74">
        <v>310002951</v>
      </c>
      <c r="F375" s="46" t="s">
        <v>197</v>
      </c>
      <c r="G375" s="46">
        <f>VLOOKUP(E375,Master_Item!B:E,4,0)</f>
        <v>180</v>
      </c>
      <c r="H375" s="46">
        <f>VLOOKUP(E375,Master_Item!B:I,8,0)</f>
        <v>6.4799999999999995</v>
      </c>
      <c r="I375" s="46">
        <f>VLOOKUP(E375,Master_Item!B:G,6,0)</f>
        <v>88</v>
      </c>
      <c r="J375" s="46" t="s">
        <v>149</v>
      </c>
      <c r="K375" s="46" t="s">
        <v>117</v>
      </c>
      <c r="L375" s="142">
        <f>_xlfn.IFNA(VLOOKUP($E375,'Loading Apr'!$B:$V,$C375,0),0)</f>
        <v>425.73828874305889</v>
      </c>
      <c r="M375" s="145">
        <f t="shared" si="37"/>
        <v>2758.7841110550212</v>
      </c>
      <c r="N375" s="145">
        <f t="shared" si="38"/>
        <v>4.8379350993529417</v>
      </c>
      <c r="O375" s="146">
        <f>_xlfn.IFNA(VLOOKUP($E375,'Loading May'!$B:$X,$B375,0),0)</f>
        <v>502.89779298034216</v>
      </c>
      <c r="P375" s="140">
        <f t="shared" si="39"/>
        <v>3258.777698512617</v>
      </c>
      <c r="Q375" s="140">
        <f t="shared" si="40"/>
        <v>5.7147476475038879</v>
      </c>
      <c r="R375" s="80">
        <f>VLOOKUP($E375,'Loading Jun'!$B:$X,$A375,0)</f>
        <v>617.89116202945991</v>
      </c>
      <c r="S375" s="47">
        <f t="shared" si="41"/>
        <v>4003.9347299509</v>
      </c>
      <c r="T375" s="47">
        <f t="shared" si="42"/>
        <v>7.0214904776074993</v>
      </c>
    </row>
    <row r="376" spans="1:20">
      <c r="A376" s="144">
        <v>18</v>
      </c>
      <c r="B376" s="144">
        <v>18</v>
      </c>
      <c r="C376" s="144">
        <v>16</v>
      </c>
      <c r="D376" s="263" t="str">
        <f>VLOOKUP(E376,Master_Item!B:M,12,0)&amp;K376</f>
        <v>โรงงานนวนครRegion 4</v>
      </c>
      <c r="E376" s="74">
        <v>310002951</v>
      </c>
      <c r="F376" s="46" t="s">
        <v>197</v>
      </c>
      <c r="G376" s="46">
        <f>VLOOKUP(E376,Master_Item!B:E,4,0)</f>
        <v>180</v>
      </c>
      <c r="H376" s="46">
        <f>VLOOKUP(E376,Master_Item!B:I,8,0)</f>
        <v>6.4799999999999995</v>
      </c>
      <c r="I376" s="46">
        <f>VLOOKUP(E376,Master_Item!B:G,6,0)</f>
        <v>88</v>
      </c>
      <c r="J376" s="46" t="s">
        <v>149</v>
      </c>
      <c r="K376" s="46" t="s">
        <v>118</v>
      </c>
      <c r="L376" s="142">
        <f>_xlfn.IFNA(VLOOKUP($E376,'Loading Apr'!$B:$V,$C376,0),0)</f>
        <v>359.66102978293776</v>
      </c>
      <c r="M376" s="145">
        <f t="shared" si="37"/>
        <v>2330.6034729934363</v>
      </c>
      <c r="N376" s="145">
        <f t="shared" si="38"/>
        <v>4.0870571566242928</v>
      </c>
      <c r="O376" s="146">
        <f>_xlfn.IFNA(VLOOKUP($E376,'Loading May'!$B:$X,$B376,0),0)</f>
        <v>360.6015809068183</v>
      </c>
      <c r="P376" s="140">
        <f t="shared" si="39"/>
        <v>2336.6982442761823</v>
      </c>
      <c r="Q376" s="140">
        <f t="shared" si="40"/>
        <v>4.097745237577481</v>
      </c>
      <c r="R376" s="80">
        <f>VLOOKUP($E376,'Loading Jun'!$B:$X,$A376,0)</f>
        <v>443.05728314238951</v>
      </c>
      <c r="S376" s="47">
        <f t="shared" si="41"/>
        <v>2871.0111947626838</v>
      </c>
      <c r="T376" s="47">
        <f t="shared" si="42"/>
        <v>5.0347418538907895</v>
      </c>
    </row>
    <row r="377" spans="1:20">
      <c r="A377" s="144">
        <v>19</v>
      </c>
      <c r="B377" s="144">
        <v>19</v>
      </c>
      <c r="C377" s="144">
        <v>17</v>
      </c>
      <c r="D377" s="263" t="str">
        <f>VLOOKUP(E377,Master_Item!B:M,12,0)&amp;K377</f>
        <v>โรงงานนวนครRegion 5</v>
      </c>
      <c r="E377" s="74">
        <v>310002951</v>
      </c>
      <c r="F377" s="46" t="s">
        <v>197</v>
      </c>
      <c r="G377" s="46">
        <f>VLOOKUP(E377,Master_Item!B:E,4,0)</f>
        <v>180</v>
      </c>
      <c r="H377" s="46">
        <f>VLOOKUP(E377,Master_Item!B:I,8,0)</f>
        <v>6.4799999999999995</v>
      </c>
      <c r="I377" s="46">
        <f>VLOOKUP(E377,Master_Item!B:G,6,0)</f>
        <v>88</v>
      </c>
      <c r="J377" s="46" t="s">
        <v>150</v>
      </c>
      <c r="K377" s="46" t="s">
        <v>119</v>
      </c>
      <c r="L377" s="142">
        <f>_xlfn.IFNA(VLOOKUP($E377,'Loading Apr'!$B:$V,$C377,0),0)</f>
        <v>112.91683493185255</v>
      </c>
      <c r="M377" s="145">
        <f t="shared" si="37"/>
        <v>731.70109035840449</v>
      </c>
      <c r="N377" s="145">
        <f t="shared" si="38"/>
        <v>1.2831458514983245</v>
      </c>
      <c r="O377" s="146">
        <f>_xlfn.IFNA(VLOOKUP($E377,'Loading May'!$B:$X,$B377,0),0)</f>
        <v>276.63797750939739</v>
      </c>
      <c r="P377" s="140">
        <f t="shared" si="39"/>
        <v>1792.6140942608949</v>
      </c>
      <c r="Q377" s="140">
        <f t="shared" si="40"/>
        <v>3.1436133807886066</v>
      </c>
      <c r="R377" s="80">
        <f>VLOOKUP($E377,'Loading Jun'!$B:$X,$A377,0)</f>
        <v>339.89443535188218</v>
      </c>
      <c r="S377" s="47">
        <f t="shared" si="41"/>
        <v>2202.5159410801962</v>
      </c>
      <c r="T377" s="47">
        <f t="shared" si="42"/>
        <v>3.8624367653622973</v>
      </c>
    </row>
    <row r="378" spans="1:20">
      <c r="A378" s="144">
        <v>20</v>
      </c>
      <c r="B378" s="144">
        <v>20</v>
      </c>
      <c r="C378" s="144">
        <v>18</v>
      </c>
      <c r="D378" s="263" t="str">
        <f>VLOOKUP(E378,Master_Item!B:M,12,0)&amp;K378</f>
        <v>โรงงานนวนครRegion 6/9</v>
      </c>
      <c r="E378" s="74">
        <v>310002951</v>
      </c>
      <c r="F378" s="46" t="s">
        <v>197</v>
      </c>
      <c r="G378" s="46">
        <f>VLOOKUP(E378,Master_Item!B:E,4,0)</f>
        <v>180</v>
      </c>
      <c r="H378" s="46">
        <f>VLOOKUP(E378,Master_Item!B:I,8,0)</f>
        <v>6.4799999999999995</v>
      </c>
      <c r="I378" s="46">
        <f>VLOOKUP(E378,Master_Item!B:G,6,0)</f>
        <v>88</v>
      </c>
      <c r="J378" s="46" t="s">
        <v>150</v>
      </c>
      <c r="K378" s="46" t="s">
        <v>127</v>
      </c>
      <c r="L378" s="142">
        <f>_xlfn.IFNA(VLOOKUP($E378,'Loading Apr'!$B:$V,$C378,0),0)</f>
        <v>207.93426047450777</v>
      </c>
      <c r="M378" s="145">
        <f t="shared" si="37"/>
        <v>1347.4140078748103</v>
      </c>
      <c r="N378" s="145">
        <f t="shared" si="38"/>
        <v>2.3628893235739521</v>
      </c>
      <c r="O378" s="146">
        <f>_xlfn.IFNA(VLOOKUP($E378,'Loading May'!$B:$X,$B378,0),0)</f>
        <v>175.9700361729106</v>
      </c>
      <c r="P378" s="140">
        <f t="shared" si="39"/>
        <v>1140.2858344004605</v>
      </c>
      <c r="Q378" s="140">
        <f t="shared" si="40"/>
        <v>1.9996595019648931</v>
      </c>
      <c r="R378" s="80">
        <f>VLOOKUP($E378,'Loading Jun'!$B:$X,$A378,0)</f>
        <v>216.20761047463176</v>
      </c>
      <c r="S378" s="47">
        <f t="shared" si="41"/>
        <v>1401.0253158756138</v>
      </c>
      <c r="T378" s="47">
        <f t="shared" si="42"/>
        <v>2.4569046644844517</v>
      </c>
    </row>
    <row r="379" spans="1:20">
      <c r="A379" s="144">
        <v>21</v>
      </c>
      <c r="B379" s="144">
        <v>21</v>
      </c>
      <c r="C379" s="144">
        <v>19</v>
      </c>
      <c r="D379" s="263" t="str">
        <f>VLOOKUP(E379,Master_Item!B:M,12,0)&amp;K379</f>
        <v>โรงงานนวนครRegion 6/14</v>
      </c>
      <c r="E379" s="74">
        <v>310002951</v>
      </c>
      <c r="F379" s="46" t="s">
        <v>197</v>
      </c>
      <c r="G379" s="46">
        <f>VLOOKUP(E379,Master_Item!B:E,4,0)</f>
        <v>180</v>
      </c>
      <c r="H379" s="46">
        <f>VLOOKUP(E379,Master_Item!B:I,8,0)</f>
        <v>6.4799999999999995</v>
      </c>
      <c r="I379" s="46">
        <f>VLOOKUP(E379,Master_Item!B:G,6,0)</f>
        <v>88</v>
      </c>
      <c r="J379" s="46" t="s">
        <v>148</v>
      </c>
      <c r="K379" s="46" t="s">
        <v>128</v>
      </c>
      <c r="L379" s="142">
        <f>_xlfn.IFNA(VLOOKUP($E379,'Loading Apr'!$B:$V,$C379,0),0)</f>
        <v>170.12803129732453</v>
      </c>
      <c r="M379" s="145">
        <f t="shared" si="37"/>
        <v>1102.4296428066627</v>
      </c>
      <c r="N379" s="145">
        <f t="shared" si="38"/>
        <v>1.9332730829241422</v>
      </c>
      <c r="O379" s="146">
        <f>_xlfn.IFNA(VLOOKUP($E379,'Loading May'!$B:$X,$B379,0),0)</f>
        <v>143.97548414147229</v>
      </c>
      <c r="P379" s="140">
        <f t="shared" si="39"/>
        <v>932.96113723674034</v>
      </c>
      <c r="Q379" s="140">
        <f t="shared" si="40"/>
        <v>1.636085047062185</v>
      </c>
      <c r="R379" s="80">
        <f>VLOOKUP($E379,'Loading Jun'!$B:$X,$A379,0)</f>
        <v>176.89713584288052</v>
      </c>
      <c r="S379" s="47">
        <f t="shared" si="41"/>
        <v>1146.2934402618657</v>
      </c>
      <c r="T379" s="47">
        <f t="shared" si="42"/>
        <v>2.0101947254872785</v>
      </c>
    </row>
    <row r="380" spans="1:20">
      <c r="A380" s="144">
        <v>22</v>
      </c>
      <c r="B380" s="144">
        <v>22</v>
      </c>
      <c r="C380" s="144">
        <v>20</v>
      </c>
      <c r="D380" s="263" t="str">
        <f>VLOOKUP(E380,Master_Item!B:M,12,0)&amp;K380</f>
        <v>โรงงานนวนครRegion 7</v>
      </c>
      <c r="E380" s="74">
        <v>310002951</v>
      </c>
      <c r="F380" s="46" t="s">
        <v>197</v>
      </c>
      <c r="G380" s="46">
        <f>VLOOKUP(E380,Master_Item!B:E,4,0)</f>
        <v>180</v>
      </c>
      <c r="H380" s="46">
        <f>VLOOKUP(E380,Master_Item!B:I,8,0)</f>
        <v>6.4799999999999995</v>
      </c>
      <c r="I380" s="46">
        <f>VLOOKUP(E380,Master_Item!B:G,6,0)</f>
        <v>88</v>
      </c>
      <c r="J380" s="46" t="s">
        <v>148</v>
      </c>
      <c r="K380" s="46" t="s">
        <v>121</v>
      </c>
      <c r="L380" s="142">
        <f>_xlfn.IFNA(VLOOKUP($E380,'Loading Apr'!$B:$V,$C380,0),0)</f>
        <v>534.47301867743545</v>
      </c>
      <c r="M380" s="145">
        <f t="shared" si="37"/>
        <v>3463.3851610297816</v>
      </c>
      <c r="N380" s="145">
        <f t="shared" si="38"/>
        <v>6.0735570304254027</v>
      </c>
      <c r="O380" s="146">
        <f>_xlfn.IFNA(VLOOKUP($E380,'Loading May'!$B:$X,$B380,0),0)</f>
        <v>586.86139637776307</v>
      </c>
      <c r="P380" s="140">
        <f t="shared" si="39"/>
        <v>3802.8618485279044</v>
      </c>
      <c r="Q380" s="140">
        <f t="shared" si="40"/>
        <v>6.6688795042927618</v>
      </c>
      <c r="R380" s="80">
        <f>VLOOKUP($E380,'Loading Jun'!$B:$X,$A380,0)</f>
        <v>721.05400981996729</v>
      </c>
      <c r="S380" s="47">
        <f t="shared" si="41"/>
        <v>4672.4299836333876</v>
      </c>
      <c r="T380" s="47">
        <f t="shared" si="42"/>
        <v>8.1937955661359911</v>
      </c>
    </row>
    <row r="381" spans="1:20">
      <c r="A381" s="144">
        <v>23</v>
      </c>
      <c r="B381" s="144">
        <v>23</v>
      </c>
      <c r="C381" s="144">
        <v>21</v>
      </c>
      <c r="D381" s="263" t="str">
        <f>VLOOKUP(E381,Master_Item!B:M,12,0)&amp;K381</f>
        <v>โรงงานนวนครRegion 8</v>
      </c>
      <c r="E381" s="74">
        <v>310002951</v>
      </c>
      <c r="F381" s="46" t="s">
        <v>197</v>
      </c>
      <c r="G381" s="46">
        <f>VLOOKUP(E381,Master_Item!B:E,4,0)</f>
        <v>180</v>
      </c>
      <c r="H381" s="46">
        <f>VLOOKUP(E381,Master_Item!B:I,8,0)</f>
        <v>6.4799999999999995</v>
      </c>
      <c r="I381" s="46">
        <f>VLOOKUP(E381,Master_Item!B:G,6,0)</f>
        <v>88</v>
      </c>
      <c r="J381" s="46" t="s">
        <v>151</v>
      </c>
      <c r="K381" s="46" t="s">
        <v>122</v>
      </c>
      <c r="L381" s="142">
        <f>_xlfn.IFNA(VLOOKUP($E381,'Loading Apr'!$B:$V,$C381,0),0)</f>
        <v>715.1399545683995</v>
      </c>
      <c r="M381" s="145">
        <f t="shared" si="37"/>
        <v>4634.1069056032284</v>
      </c>
      <c r="N381" s="145">
        <f t="shared" si="38"/>
        <v>8.1265903928227221</v>
      </c>
      <c r="O381" s="146">
        <f>_xlfn.IFNA(VLOOKUP($E381,'Loading May'!$B:$X,$B381,0),0)</f>
        <v>812.23738444452442</v>
      </c>
      <c r="P381" s="140">
        <f t="shared" si="39"/>
        <v>5263.2982512005183</v>
      </c>
      <c r="Q381" s="140">
        <f t="shared" si="40"/>
        <v>9.2299702777786869</v>
      </c>
      <c r="R381" s="80">
        <f>VLOOKUP($E381,'Loading Jun'!$B:$X,$A381,0)</f>
        <v>997.96481178396073</v>
      </c>
      <c r="S381" s="47">
        <f t="shared" si="41"/>
        <v>6466.8119803600648</v>
      </c>
      <c r="T381" s="47">
        <f t="shared" si="42"/>
        <v>11.340509224817735</v>
      </c>
    </row>
    <row r="382" spans="1:20">
      <c r="A382" s="144">
        <v>9</v>
      </c>
      <c r="B382" s="144">
        <v>9</v>
      </c>
      <c r="C382" s="144">
        <v>11</v>
      </c>
      <c r="D382" s="263" t="str">
        <f>VLOOKUP(E382,Master_Item!B:M,12,0)&amp;K382</f>
        <v>โรงงานนวนครMT</v>
      </c>
      <c r="E382" s="74">
        <v>310002951</v>
      </c>
      <c r="F382" s="46" t="s">
        <v>197</v>
      </c>
      <c r="G382" s="46">
        <f>VLOOKUP(E382,Master_Item!B:E,4,0)</f>
        <v>180</v>
      </c>
      <c r="H382" s="46">
        <f>VLOOKUP(E382,Master_Item!B:I,8,0)</f>
        <v>6.4799999999999995</v>
      </c>
      <c r="I382" s="46">
        <f>VLOOKUP(E382,Master_Item!B:G,6,0)</f>
        <v>88</v>
      </c>
      <c r="J382" s="46" t="s">
        <v>123</v>
      </c>
      <c r="K382" s="46" t="s">
        <v>123</v>
      </c>
      <c r="L382" s="142">
        <f>_xlfn.IFNA(VLOOKUP($E382,'Loading Apr'!$B:$V,$C382,0),0)</f>
        <v>503.58823529411768</v>
      </c>
      <c r="M382" s="145">
        <f t="shared" si="37"/>
        <v>3263.2517647058821</v>
      </c>
      <c r="N382" s="145">
        <f t="shared" si="38"/>
        <v>5.7225935828877006</v>
      </c>
      <c r="O382" s="146">
        <f>_xlfn.IFNA(VLOOKUP($E382,'Loading May'!$B:$X,$B382,0),0)</f>
        <v>613.53846153846166</v>
      </c>
      <c r="P382" s="140">
        <f t="shared" si="39"/>
        <v>3975.7292307692314</v>
      </c>
      <c r="Q382" s="140">
        <f t="shared" si="40"/>
        <v>6.9720279720279734</v>
      </c>
      <c r="R382" s="80">
        <f>VLOOKUP($E382,'Loading Jun'!$B:$X,$A382,0)</f>
        <v>574</v>
      </c>
      <c r="S382" s="47">
        <f t="shared" si="41"/>
        <v>3719.5199999999995</v>
      </c>
      <c r="T382" s="47">
        <f t="shared" si="42"/>
        <v>6.5227272727272725</v>
      </c>
    </row>
    <row r="383" spans="1:20">
      <c r="A383" s="144">
        <v>15</v>
      </c>
      <c r="B383" s="144">
        <v>15</v>
      </c>
      <c r="C383" s="144">
        <v>13</v>
      </c>
      <c r="D383" s="263" t="str">
        <f>VLOOKUP(E383,Master_Item!B:M,12,0)&amp;K383</f>
        <v>โรงงานนวนครRegion 1</v>
      </c>
      <c r="E383" s="74">
        <v>310002952</v>
      </c>
      <c r="F383" s="46" t="s">
        <v>198</v>
      </c>
      <c r="G383" s="46">
        <f>VLOOKUP(E383,Master_Item!B:E,4,0)</f>
        <v>180</v>
      </c>
      <c r="H383" s="46">
        <f>VLOOKUP(E383,Master_Item!B:I,8,0)</f>
        <v>6.4799999999999995</v>
      </c>
      <c r="I383" s="46">
        <f>VLOOKUP(E383,Master_Item!B:G,6,0)</f>
        <v>88</v>
      </c>
      <c r="J383" s="46" t="s">
        <v>148</v>
      </c>
      <c r="K383" s="46" t="s">
        <v>115</v>
      </c>
      <c r="L383" s="142">
        <f>_xlfn.IFNA(VLOOKUP($E383,'Loading Apr'!$B:$V,$C383,0),0)</f>
        <v>0</v>
      </c>
      <c r="M383" s="145">
        <f t="shared" si="37"/>
        <v>0</v>
      </c>
      <c r="N383" s="145">
        <f t="shared" si="38"/>
        <v>0</v>
      </c>
      <c r="O383" s="146">
        <f>_xlfn.IFNA(VLOOKUP($E383,'Loading May'!$B:$X,$B383,0),0)</f>
        <v>0</v>
      </c>
      <c r="P383" s="140">
        <f t="shared" si="39"/>
        <v>0</v>
      </c>
      <c r="Q383" s="140">
        <f t="shared" si="40"/>
        <v>0</v>
      </c>
      <c r="R383" s="80">
        <f>VLOOKUP($E383,'Loading Jun'!$B:$X,$A383,0)</f>
        <v>0</v>
      </c>
      <c r="S383" s="47">
        <f t="shared" si="41"/>
        <v>0</v>
      </c>
      <c r="T383" s="47">
        <f t="shared" si="42"/>
        <v>0</v>
      </c>
    </row>
    <row r="384" spans="1:20">
      <c r="A384" s="144">
        <v>16</v>
      </c>
      <c r="B384" s="144">
        <v>16</v>
      </c>
      <c r="C384" s="144">
        <v>14</v>
      </c>
      <c r="D384" s="263" t="str">
        <f>VLOOKUP(E384,Master_Item!B:M,12,0)&amp;K384</f>
        <v>โรงงานนวนครRegion 2</v>
      </c>
      <c r="E384" s="74">
        <v>310002952</v>
      </c>
      <c r="F384" s="46" t="s">
        <v>198</v>
      </c>
      <c r="G384" s="46">
        <f>VLOOKUP(E384,Master_Item!B:E,4,0)</f>
        <v>180</v>
      </c>
      <c r="H384" s="46">
        <f>VLOOKUP(E384,Master_Item!B:I,8,0)</f>
        <v>6.4799999999999995</v>
      </c>
      <c r="I384" s="46">
        <f>VLOOKUP(E384,Master_Item!B:G,6,0)</f>
        <v>88</v>
      </c>
      <c r="J384" s="46" t="s">
        <v>148</v>
      </c>
      <c r="K384" s="46" t="s">
        <v>116</v>
      </c>
      <c r="L384" s="142">
        <f>_xlfn.IFNA(VLOOKUP($E384,'Loading Apr'!$B:$V,$C384,0),0)</f>
        <v>0</v>
      </c>
      <c r="M384" s="145">
        <f t="shared" si="37"/>
        <v>0</v>
      </c>
      <c r="N384" s="145">
        <f t="shared" si="38"/>
        <v>0</v>
      </c>
      <c r="O384" s="146">
        <f>_xlfn.IFNA(VLOOKUP($E384,'Loading May'!$B:$X,$B384,0),0)</f>
        <v>0</v>
      </c>
      <c r="P384" s="140">
        <f t="shared" si="39"/>
        <v>0</v>
      </c>
      <c r="Q384" s="140">
        <f t="shared" si="40"/>
        <v>0</v>
      </c>
      <c r="R384" s="80">
        <f>VLOOKUP($E384,'Loading Jun'!$B:$X,$A384,0)</f>
        <v>0</v>
      </c>
      <c r="S384" s="47">
        <f t="shared" si="41"/>
        <v>0</v>
      </c>
      <c r="T384" s="47">
        <f t="shared" si="42"/>
        <v>0</v>
      </c>
    </row>
    <row r="385" spans="1:20">
      <c r="A385" s="144">
        <v>17</v>
      </c>
      <c r="B385" s="144">
        <v>17</v>
      </c>
      <c r="C385" s="144">
        <v>15</v>
      </c>
      <c r="D385" s="263" t="str">
        <f>VLOOKUP(E385,Master_Item!B:M,12,0)&amp;K385</f>
        <v>โรงงานนวนครRegion 3</v>
      </c>
      <c r="E385" s="74">
        <v>310002952</v>
      </c>
      <c r="F385" s="46" t="s">
        <v>198</v>
      </c>
      <c r="G385" s="46">
        <f>VLOOKUP(E385,Master_Item!B:E,4,0)</f>
        <v>180</v>
      </c>
      <c r="H385" s="46">
        <f>VLOOKUP(E385,Master_Item!B:I,8,0)</f>
        <v>6.4799999999999995</v>
      </c>
      <c r="I385" s="46">
        <f>VLOOKUP(E385,Master_Item!B:G,6,0)</f>
        <v>88</v>
      </c>
      <c r="J385" s="46" t="s">
        <v>149</v>
      </c>
      <c r="K385" s="46" t="s">
        <v>117</v>
      </c>
      <c r="L385" s="142">
        <f>_xlfn.IFNA(VLOOKUP($E385,'Loading Apr'!$B:$V,$C385,0),0)</f>
        <v>0</v>
      </c>
      <c r="M385" s="145">
        <f t="shared" si="37"/>
        <v>0</v>
      </c>
      <c r="N385" s="145">
        <f t="shared" si="38"/>
        <v>0</v>
      </c>
      <c r="O385" s="146">
        <f>_xlfn.IFNA(VLOOKUP($E385,'Loading May'!$B:$X,$B385,0),0)</f>
        <v>0</v>
      </c>
      <c r="P385" s="140">
        <f t="shared" si="39"/>
        <v>0</v>
      </c>
      <c r="Q385" s="140">
        <f t="shared" si="40"/>
        <v>0</v>
      </c>
      <c r="R385" s="80">
        <f>VLOOKUP($E385,'Loading Jun'!$B:$X,$A385,0)</f>
        <v>0</v>
      </c>
      <c r="S385" s="47">
        <f t="shared" si="41"/>
        <v>0</v>
      </c>
      <c r="T385" s="47">
        <f t="shared" si="42"/>
        <v>0</v>
      </c>
    </row>
    <row r="386" spans="1:20">
      <c r="A386" s="144">
        <v>18</v>
      </c>
      <c r="B386" s="144">
        <v>18</v>
      </c>
      <c r="C386" s="144">
        <v>16</v>
      </c>
      <c r="D386" s="263" t="str">
        <f>VLOOKUP(E386,Master_Item!B:M,12,0)&amp;K386</f>
        <v>โรงงานนวนครRegion 4</v>
      </c>
      <c r="E386" s="74">
        <v>310002952</v>
      </c>
      <c r="F386" s="46" t="s">
        <v>198</v>
      </c>
      <c r="G386" s="46">
        <f>VLOOKUP(E386,Master_Item!B:E,4,0)</f>
        <v>180</v>
      </c>
      <c r="H386" s="46">
        <f>VLOOKUP(E386,Master_Item!B:I,8,0)</f>
        <v>6.4799999999999995</v>
      </c>
      <c r="I386" s="46">
        <f>VLOOKUP(E386,Master_Item!B:G,6,0)</f>
        <v>88</v>
      </c>
      <c r="J386" s="46" t="s">
        <v>149</v>
      </c>
      <c r="K386" s="46" t="s">
        <v>118</v>
      </c>
      <c r="L386" s="142">
        <f>_xlfn.IFNA(VLOOKUP($E386,'Loading Apr'!$B:$V,$C386,0),0)</f>
        <v>0</v>
      </c>
      <c r="M386" s="145">
        <f t="shared" si="37"/>
        <v>0</v>
      </c>
      <c r="N386" s="145">
        <f t="shared" si="38"/>
        <v>0</v>
      </c>
      <c r="O386" s="146">
        <f>_xlfn.IFNA(VLOOKUP($E386,'Loading May'!$B:$X,$B386,0),0)</f>
        <v>0</v>
      </c>
      <c r="P386" s="140">
        <f t="shared" si="39"/>
        <v>0</v>
      </c>
      <c r="Q386" s="140">
        <f t="shared" si="40"/>
        <v>0</v>
      </c>
      <c r="R386" s="80">
        <f>VLOOKUP($E386,'Loading Jun'!$B:$X,$A386,0)</f>
        <v>0</v>
      </c>
      <c r="S386" s="47">
        <f t="shared" si="41"/>
        <v>0</v>
      </c>
      <c r="T386" s="47">
        <f t="shared" si="42"/>
        <v>0</v>
      </c>
    </row>
    <row r="387" spans="1:20">
      <c r="A387" s="144">
        <v>19</v>
      </c>
      <c r="B387" s="144">
        <v>19</v>
      </c>
      <c r="C387" s="144">
        <v>17</v>
      </c>
      <c r="D387" s="263" t="str">
        <f>VLOOKUP(E387,Master_Item!B:M,12,0)&amp;K387</f>
        <v>โรงงานนวนครRegion 5</v>
      </c>
      <c r="E387" s="74">
        <v>310002952</v>
      </c>
      <c r="F387" s="46" t="s">
        <v>198</v>
      </c>
      <c r="G387" s="46">
        <f>VLOOKUP(E387,Master_Item!B:E,4,0)</f>
        <v>180</v>
      </c>
      <c r="H387" s="46">
        <f>VLOOKUP(E387,Master_Item!B:I,8,0)</f>
        <v>6.4799999999999995</v>
      </c>
      <c r="I387" s="46">
        <f>VLOOKUP(E387,Master_Item!B:G,6,0)</f>
        <v>88</v>
      </c>
      <c r="J387" s="46" t="s">
        <v>150</v>
      </c>
      <c r="K387" s="46" t="s">
        <v>119</v>
      </c>
      <c r="L387" s="142">
        <f>_xlfn.IFNA(VLOOKUP($E387,'Loading Apr'!$B:$V,$C387,0),0)</f>
        <v>0</v>
      </c>
      <c r="M387" s="145">
        <f t="shared" si="37"/>
        <v>0</v>
      </c>
      <c r="N387" s="145">
        <f t="shared" si="38"/>
        <v>0</v>
      </c>
      <c r="O387" s="146">
        <f>_xlfn.IFNA(VLOOKUP($E387,'Loading May'!$B:$X,$B387,0),0)</f>
        <v>0</v>
      </c>
      <c r="P387" s="140">
        <f t="shared" si="39"/>
        <v>0</v>
      </c>
      <c r="Q387" s="140">
        <f t="shared" si="40"/>
        <v>0</v>
      </c>
      <c r="R387" s="80">
        <f>VLOOKUP($E387,'Loading Jun'!$B:$X,$A387,0)</f>
        <v>0</v>
      </c>
      <c r="S387" s="47">
        <f t="shared" si="41"/>
        <v>0</v>
      </c>
      <c r="T387" s="47">
        <f t="shared" si="42"/>
        <v>0</v>
      </c>
    </row>
    <row r="388" spans="1:20">
      <c r="A388" s="144">
        <v>20</v>
      </c>
      <c r="B388" s="144">
        <v>20</v>
      </c>
      <c r="C388" s="144">
        <v>18</v>
      </c>
      <c r="D388" s="263" t="str">
        <f>VLOOKUP(E388,Master_Item!B:M,12,0)&amp;K388</f>
        <v>โรงงานนวนครRegion 6/9</v>
      </c>
      <c r="E388" s="74">
        <v>310002952</v>
      </c>
      <c r="F388" s="46" t="s">
        <v>198</v>
      </c>
      <c r="G388" s="46">
        <f>VLOOKUP(E388,Master_Item!B:E,4,0)</f>
        <v>180</v>
      </c>
      <c r="H388" s="46">
        <f>VLOOKUP(E388,Master_Item!B:I,8,0)</f>
        <v>6.4799999999999995</v>
      </c>
      <c r="I388" s="46">
        <f>VLOOKUP(E388,Master_Item!B:G,6,0)</f>
        <v>88</v>
      </c>
      <c r="J388" s="46" t="s">
        <v>150</v>
      </c>
      <c r="K388" s="46" t="s">
        <v>127</v>
      </c>
      <c r="L388" s="142">
        <f>_xlfn.IFNA(VLOOKUP($E388,'Loading Apr'!$B:$V,$C388,0),0)</f>
        <v>0</v>
      </c>
      <c r="M388" s="145">
        <f t="shared" si="37"/>
        <v>0</v>
      </c>
      <c r="N388" s="145">
        <f t="shared" si="38"/>
        <v>0</v>
      </c>
      <c r="O388" s="146">
        <f>_xlfn.IFNA(VLOOKUP($E388,'Loading May'!$B:$X,$B388,0),0)</f>
        <v>0</v>
      </c>
      <c r="P388" s="140">
        <f t="shared" si="39"/>
        <v>0</v>
      </c>
      <c r="Q388" s="140">
        <f t="shared" si="40"/>
        <v>0</v>
      </c>
      <c r="R388" s="80">
        <f>VLOOKUP($E388,'Loading Jun'!$B:$X,$A388,0)</f>
        <v>0</v>
      </c>
      <c r="S388" s="47">
        <f t="shared" si="41"/>
        <v>0</v>
      </c>
      <c r="T388" s="47">
        <f t="shared" si="42"/>
        <v>0</v>
      </c>
    </row>
    <row r="389" spans="1:20">
      <c r="A389" s="144">
        <v>21</v>
      </c>
      <c r="B389" s="144">
        <v>21</v>
      </c>
      <c r="C389" s="144">
        <v>19</v>
      </c>
      <c r="D389" s="263" t="str">
        <f>VLOOKUP(E389,Master_Item!B:M,12,0)&amp;K389</f>
        <v>โรงงานนวนครRegion 6/14</v>
      </c>
      <c r="E389" s="74">
        <v>310002952</v>
      </c>
      <c r="F389" s="46" t="s">
        <v>198</v>
      </c>
      <c r="G389" s="46">
        <f>VLOOKUP(E389,Master_Item!B:E,4,0)</f>
        <v>180</v>
      </c>
      <c r="H389" s="46">
        <f>VLOOKUP(E389,Master_Item!B:I,8,0)</f>
        <v>6.4799999999999995</v>
      </c>
      <c r="I389" s="46">
        <f>VLOOKUP(E389,Master_Item!B:G,6,0)</f>
        <v>88</v>
      </c>
      <c r="J389" s="46" t="s">
        <v>148</v>
      </c>
      <c r="K389" s="46" t="s">
        <v>128</v>
      </c>
      <c r="L389" s="142">
        <f>_xlfn.IFNA(VLOOKUP($E389,'Loading Apr'!$B:$V,$C389,0),0)</f>
        <v>0</v>
      </c>
      <c r="M389" s="145">
        <f t="shared" si="37"/>
        <v>0</v>
      </c>
      <c r="N389" s="145">
        <f t="shared" si="38"/>
        <v>0</v>
      </c>
      <c r="O389" s="146">
        <f>_xlfn.IFNA(VLOOKUP($E389,'Loading May'!$B:$X,$B389,0),0)</f>
        <v>0</v>
      </c>
      <c r="P389" s="140">
        <f t="shared" si="39"/>
        <v>0</v>
      </c>
      <c r="Q389" s="140">
        <f t="shared" si="40"/>
        <v>0</v>
      </c>
      <c r="R389" s="80">
        <f>VLOOKUP($E389,'Loading Jun'!$B:$X,$A389,0)</f>
        <v>0</v>
      </c>
      <c r="S389" s="47">
        <f t="shared" si="41"/>
        <v>0</v>
      </c>
      <c r="T389" s="47">
        <f t="shared" si="42"/>
        <v>0</v>
      </c>
    </row>
    <row r="390" spans="1:20">
      <c r="A390" s="144">
        <v>22</v>
      </c>
      <c r="B390" s="144">
        <v>22</v>
      </c>
      <c r="C390" s="144">
        <v>20</v>
      </c>
      <c r="D390" s="263" t="str">
        <f>VLOOKUP(E390,Master_Item!B:M,12,0)&amp;K390</f>
        <v>โรงงานนวนครRegion 7</v>
      </c>
      <c r="E390" s="74">
        <v>310002952</v>
      </c>
      <c r="F390" s="46" t="s">
        <v>198</v>
      </c>
      <c r="G390" s="46">
        <f>VLOOKUP(E390,Master_Item!B:E,4,0)</f>
        <v>180</v>
      </c>
      <c r="H390" s="46">
        <f>VLOOKUP(E390,Master_Item!B:I,8,0)</f>
        <v>6.4799999999999995</v>
      </c>
      <c r="I390" s="46">
        <f>VLOOKUP(E390,Master_Item!B:G,6,0)</f>
        <v>88</v>
      </c>
      <c r="J390" s="46" t="s">
        <v>148</v>
      </c>
      <c r="K390" s="46" t="s">
        <v>121</v>
      </c>
      <c r="L390" s="142">
        <f>_xlfn.IFNA(VLOOKUP($E390,'Loading Apr'!$B:$V,$C390,0),0)</f>
        <v>0</v>
      </c>
      <c r="M390" s="145">
        <f t="shared" si="37"/>
        <v>0</v>
      </c>
      <c r="N390" s="145">
        <f t="shared" si="38"/>
        <v>0</v>
      </c>
      <c r="O390" s="146">
        <f>_xlfn.IFNA(VLOOKUP($E390,'Loading May'!$B:$X,$B390,0),0)</f>
        <v>0</v>
      </c>
      <c r="P390" s="140">
        <f t="shared" si="39"/>
        <v>0</v>
      </c>
      <c r="Q390" s="140">
        <f t="shared" si="40"/>
        <v>0</v>
      </c>
      <c r="R390" s="80">
        <f>VLOOKUP($E390,'Loading Jun'!$B:$X,$A390,0)</f>
        <v>0</v>
      </c>
      <c r="S390" s="47">
        <f t="shared" si="41"/>
        <v>0</v>
      </c>
      <c r="T390" s="47">
        <f t="shared" si="42"/>
        <v>0</v>
      </c>
    </row>
    <row r="391" spans="1:20">
      <c r="A391" s="144">
        <v>23</v>
      </c>
      <c r="B391" s="144">
        <v>23</v>
      </c>
      <c r="C391" s="144">
        <v>21</v>
      </c>
      <c r="D391" s="263" t="str">
        <f>VLOOKUP(E391,Master_Item!B:M,12,0)&amp;K391</f>
        <v>โรงงานนวนครRegion 8</v>
      </c>
      <c r="E391" s="74">
        <v>310002952</v>
      </c>
      <c r="F391" s="46" t="s">
        <v>198</v>
      </c>
      <c r="G391" s="46">
        <f>VLOOKUP(E391,Master_Item!B:E,4,0)</f>
        <v>180</v>
      </c>
      <c r="H391" s="46">
        <f>VLOOKUP(E391,Master_Item!B:I,8,0)</f>
        <v>6.4799999999999995</v>
      </c>
      <c r="I391" s="46">
        <f>VLOOKUP(E391,Master_Item!B:G,6,0)</f>
        <v>88</v>
      </c>
      <c r="J391" s="46" t="s">
        <v>151</v>
      </c>
      <c r="K391" s="46" t="s">
        <v>122</v>
      </c>
      <c r="L391" s="142">
        <f>_xlfn.IFNA(VLOOKUP($E391,'Loading Apr'!$B:$V,$C391,0),0)</f>
        <v>0</v>
      </c>
      <c r="M391" s="145">
        <f t="shared" si="37"/>
        <v>0</v>
      </c>
      <c r="N391" s="145">
        <f t="shared" si="38"/>
        <v>0</v>
      </c>
      <c r="O391" s="146">
        <f>_xlfn.IFNA(VLOOKUP($E391,'Loading May'!$B:$X,$B391,0),0)</f>
        <v>0</v>
      </c>
      <c r="P391" s="140">
        <f t="shared" si="39"/>
        <v>0</v>
      </c>
      <c r="Q391" s="140">
        <f t="shared" si="40"/>
        <v>0</v>
      </c>
      <c r="R391" s="80">
        <f>VLOOKUP($E391,'Loading Jun'!$B:$X,$A391,0)</f>
        <v>0</v>
      </c>
      <c r="S391" s="47">
        <f t="shared" si="41"/>
        <v>0</v>
      </c>
      <c r="T391" s="47">
        <f t="shared" si="42"/>
        <v>0</v>
      </c>
    </row>
    <row r="392" spans="1:20">
      <c r="A392" s="144">
        <v>9</v>
      </c>
      <c r="B392" s="144">
        <v>9</v>
      </c>
      <c r="C392" s="144">
        <v>11</v>
      </c>
      <c r="D392" s="263" t="str">
        <f>VLOOKUP(E392,Master_Item!B:M,12,0)&amp;K392</f>
        <v>โรงงานนวนครMT</v>
      </c>
      <c r="E392" s="74">
        <v>310002952</v>
      </c>
      <c r="F392" s="46" t="s">
        <v>198</v>
      </c>
      <c r="G392" s="46">
        <f>VLOOKUP(E392,Master_Item!B:E,4,0)</f>
        <v>180</v>
      </c>
      <c r="H392" s="46">
        <f>VLOOKUP(E392,Master_Item!B:I,8,0)</f>
        <v>6.4799999999999995</v>
      </c>
      <c r="I392" s="46">
        <f>VLOOKUP(E392,Master_Item!B:G,6,0)</f>
        <v>88</v>
      </c>
      <c r="J392" s="46" t="s">
        <v>123</v>
      </c>
      <c r="K392" s="46" t="s">
        <v>123</v>
      </c>
      <c r="L392" s="142">
        <f>_xlfn.IFNA(VLOOKUP($E392,'Loading Apr'!$B:$V,$C392,0),0)</f>
        <v>5942.5</v>
      </c>
      <c r="M392" s="145">
        <f t="shared" ref="M392:M435" si="43">L392*H392</f>
        <v>38507.399999999994</v>
      </c>
      <c r="N392" s="145">
        <f t="shared" ref="N392:N435" si="44">L392/I392</f>
        <v>67.528409090909093</v>
      </c>
      <c r="O392" s="146">
        <f>_xlfn.IFNA(VLOOKUP($E392,'Loading May'!$B:$X,$B392,0),0)</f>
        <v>5587.7307692307695</v>
      </c>
      <c r="P392" s="140">
        <f t="shared" ref="P392:P435" si="45">O392*H392</f>
        <v>36208.49538461538</v>
      </c>
      <c r="Q392" s="140">
        <f t="shared" ref="Q392:Q435" si="46">O392/I392</f>
        <v>63.49694055944056</v>
      </c>
      <c r="R392" s="80">
        <f>VLOOKUP($E392,'Loading Jun'!$B:$X,$A392,0)</f>
        <v>4523</v>
      </c>
      <c r="S392" s="47">
        <f t="shared" ref="S392:S435" si="47">R392*H392</f>
        <v>29309.039999999997</v>
      </c>
      <c r="T392" s="47">
        <f t="shared" ref="T392:T435" si="48">R392/I392</f>
        <v>51.397727272727273</v>
      </c>
    </row>
    <row r="393" spans="1:20">
      <c r="A393" s="144">
        <v>15</v>
      </c>
      <c r="B393" s="144">
        <v>15</v>
      </c>
      <c r="C393" s="144">
        <v>13</v>
      </c>
      <c r="D393" s="263" t="str">
        <f>VLOOKUP(E393,Master_Item!B:M,12,0)&amp;K393</f>
        <v>โรงงานนวนครRegion 1</v>
      </c>
      <c r="E393" s="74">
        <v>310002953</v>
      </c>
      <c r="F393" s="46" t="s">
        <v>199</v>
      </c>
      <c r="G393" s="46">
        <f>VLOOKUP(E393,Master_Item!B:E,4,0)</f>
        <v>180</v>
      </c>
      <c r="H393" s="46">
        <f>VLOOKUP(E393,Master_Item!B:I,8,0)</f>
        <v>6.4799999999999995</v>
      </c>
      <c r="I393" s="46">
        <f>VLOOKUP(E393,Master_Item!B:G,6,0)</f>
        <v>88</v>
      </c>
      <c r="J393" s="46" t="s">
        <v>148</v>
      </c>
      <c r="K393" s="46" t="s">
        <v>115</v>
      </c>
      <c r="L393" s="142">
        <f>_xlfn.IFNA(VLOOKUP($E393,'Loading Apr'!$B:$V,$C393,0),0)</f>
        <v>537.28547958186709</v>
      </c>
      <c r="M393" s="145">
        <f t="shared" si="43"/>
        <v>3481.6099076904984</v>
      </c>
      <c r="N393" s="145">
        <f t="shared" si="44"/>
        <v>6.1055168134303077</v>
      </c>
      <c r="O393" s="146">
        <f>_xlfn.IFNA(VLOOKUP($E393,'Loading May'!$B:$X,$B393,0),0)</f>
        <v>638.74807023757876</v>
      </c>
      <c r="P393" s="140">
        <f t="shared" si="45"/>
        <v>4139.0874951395099</v>
      </c>
      <c r="Q393" s="140">
        <f t="shared" si="46"/>
        <v>7.2585007981543042</v>
      </c>
      <c r="R393" s="80">
        <f>VLOOKUP($E393,'Loading Jun'!$B:$X,$A393,0)</f>
        <v>658.10915160584784</v>
      </c>
      <c r="S393" s="47">
        <f t="shared" si="47"/>
        <v>4264.5473024058938</v>
      </c>
      <c r="T393" s="47">
        <f t="shared" si="48"/>
        <v>7.4785130864300893</v>
      </c>
    </row>
    <row r="394" spans="1:20">
      <c r="A394" s="144">
        <v>16</v>
      </c>
      <c r="B394" s="144">
        <v>16</v>
      </c>
      <c r="C394" s="144">
        <v>14</v>
      </c>
      <c r="D394" s="263" t="str">
        <f>VLOOKUP(E394,Master_Item!B:M,12,0)&amp;K394</f>
        <v>โรงงานนวนครRegion 2</v>
      </c>
      <c r="E394" s="74">
        <v>310002953</v>
      </c>
      <c r="F394" s="46" t="s">
        <v>199</v>
      </c>
      <c r="G394" s="46">
        <f>VLOOKUP(E394,Master_Item!B:E,4,0)</f>
        <v>180</v>
      </c>
      <c r="H394" s="46">
        <f>VLOOKUP(E394,Master_Item!B:I,8,0)</f>
        <v>6.4799999999999995</v>
      </c>
      <c r="I394" s="46">
        <f>VLOOKUP(E394,Master_Item!B:G,6,0)</f>
        <v>88</v>
      </c>
      <c r="J394" s="46" t="s">
        <v>148</v>
      </c>
      <c r="K394" s="46" t="s">
        <v>116</v>
      </c>
      <c r="L394" s="142">
        <f>_xlfn.IFNA(VLOOKUP($E394,'Loading Apr'!$B:$V,$C394,0),0)</f>
        <v>3380.8510236613797</v>
      </c>
      <c r="M394" s="145">
        <f t="shared" si="43"/>
        <v>21907.914633325738</v>
      </c>
      <c r="N394" s="145">
        <f t="shared" si="44"/>
        <v>38.418761632515675</v>
      </c>
      <c r="O394" s="146">
        <f>_xlfn.IFNA(VLOOKUP($E394,'Loading May'!$B:$X,$B394,0),0)</f>
        <v>6252.5605043787809</v>
      </c>
      <c r="P394" s="140">
        <f t="shared" si="45"/>
        <v>40516.592068374499</v>
      </c>
      <c r="Q394" s="140">
        <f t="shared" si="46"/>
        <v>71.051823913395239</v>
      </c>
      <c r="R394" s="80">
        <f>VLOOKUP($E394,'Loading Jun'!$B:$X,$A394,0)</f>
        <v>6442.0817543455742</v>
      </c>
      <c r="S394" s="47">
        <f t="shared" si="47"/>
        <v>41744.689768159318</v>
      </c>
      <c r="T394" s="47">
        <f t="shared" si="48"/>
        <v>73.205474481199701</v>
      </c>
    </row>
    <row r="395" spans="1:20">
      <c r="A395" s="144">
        <v>17</v>
      </c>
      <c r="B395" s="144">
        <v>17</v>
      </c>
      <c r="C395" s="144">
        <v>15</v>
      </c>
      <c r="D395" s="263" t="str">
        <f>VLOOKUP(E395,Master_Item!B:M,12,0)&amp;K395</f>
        <v>โรงงานนวนครRegion 3</v>
      </c>
      <c r="E395" s="74">
        <v>310002953</v>
      </c>
      <c r="F395" s="46" t="s">
        <v>199</v>
      </c>
      <c r="G395" s="46">
        <f>VLOOKUP(E395,Master_Item!B:E,4,0)</f>
        <v>180</v>
      </c>
      <c r="H395" s="46">
        <f>VLOOKUP(E395,Master_Item!B:I,8,0)</f>
        <v>6.4799999999999995</v>
      </c>
      <c r="I395" s="46">
        <f>VLOOKUP(E395,Master_Item!B:G,6,0)</f>
        <v>88</v>
      </c>
      <c r="J395" s="46" t="s">
        <v>149</v>
      </c>
      <c r="K395" s="46" t="s">
        <v>117</v>
      </c>
      <c r="L395" s="142">
        <f>_xlfn.IFNA(VLOOKUP($E395,'Loading Apr'!$B:$V,$C395,0),0)</f>
        <v>7402.952664017218</v>
      </c>
      <c r="M395" s="145">
        <f t="shared" si="43"/>
        <v>47971.133262831572</v>
      </c>
      <c r="N395" s="145">
        <f t="shared" si="44"/>
        <v>84.124462091104746</v>
      </c>
      <c r="O395" s="146">
        <f>_xlfn.IFNA(VLOOKUP($E395,'Loading May'!$B:$X,$B395,0),0)</f>
        <v>9746.3331839795992</v>
      </c>
      <c r="P395" s="140">
        <f t="shared" si="45"/>
        <v>63156.239032187797</v>
      </c>
      <c r="Q395" s="140">
        <f t="shared" si="46"/>
        <v>110.75378618158635</v>
      </c>
      <c r="R395" s="80">
        <f>VLOOKUP($E395,'Loading Jun'!$B:$X,$A395,0)</f>
        <v>10041.754115344767</v>
      </c>
      <c r="S395" s="47">
        <f t="shared" si="47"/>
        <v>65070.56666743409</v>
      </c>
      <c r="T395" s="47">
        <f t="shared" si="48"/>
        <v>114.11084221982691</v>
      </c>
    </row>
    <row r="396" spans="1:20">
      <c r="A396" s="144">
        <v>18</v>
      </c>
      <c r="B396" s="144">
        <v>18</v>
      </c>
      <c r="C396" s="144">
        <v>16</v>
      </c>
      <c r="D396" s="263" t="str">
        <f>VLOOKUP(E396,Master_Item!B:M,12,0)&amp;K396</f>
        <v>โรงงานนวนครRegion 4</v>
      </c>
      <c r="E396" s="74">
        <v>310002953</v>
      </c>
      <c r="F396" s="46" t="s">
        <v>199</v>
      </c>
      <c r="G396" s="46">
        <f>VLOOKUP(E396,Master_Item!B:E,4,0)</f>
        <v>180</v>
      </c>
      <c r="H396" s="46">
        <f>VLOOKUP(E396,Master_Item!B:I,8,0)</f>
        <v>6.4799999999999995</v>
      </c>
      <c r="I396" s="46">
        <f>VLOOKUP(E396,Master_Item!B:G,6,0)</f>
        <v>88</v>
      </c>
      <c r="J396" s="46" t="s">
        <v>149</v>
      </c>
      <c r="K396" s="46" t="s">
        <v>118</v>
      </c>
      <c r="L396" s="142">
        <f>_xlfn.IFNA(VLOOKUP($E396,'Loading Apr'!$B:$V,$C396,0),0)</f>
        <v>8598.1549273115925</v>
      </c>
      <c r="M396" s="145">
        <f t="shared" si="43"/>
        <v>55716.043928979117</v>
      </c>
      <c r="N396" s="145">
        <f t="shared" si="44"/>
        <v>97.706305992177192</v>
      </c>
      <c r="O396" s="146">
        <f>_xlfn.IFNA(VLOOKUP($E396,'Loading May'!$B:$X,$B396,0),0)</f>
        <v>10703.983540391922</v>
      </c>
      <c r="P396" s="140">
        <f t="shared" si="45"/>
        <v>69361.813341739646</v>
      </c>
      <c r="Q396" s="140">
        <f t="shared" si="46"/>
        <v>121.63617659536276</v>
      </c>
      <c r="R396" s="80">
        <f>VLOOKUP($E396,'Loading Jun'!$B:$X,$A396,0)</f>
        <v>11028.431794635662</v>
      </c>
      <c r="S396" s="47">
        <f t="shared" si="47"/>
        <v>71464.238029239088</v>
      </c>
      <c r="T396" s="47">
        <f t="shared" si="48"/>
        <v>125.32308857540525</v>
      </c>
    </row>
    <row r="397" spans="1:20">
      <c r="A397" s="144">
        <v>19</v>
      </c>
      <c r="B397" s="144">
        <v>19</v>
      </c>
      <c r="C397" s="144">
        <v>17</v>
      </c>
      <c r="D397" s="263" t="str">
        <f>VLOOKUP(E397,Master_Item!B:M,12,0)&amp;K397</f>
        <v>โรงงานนวนครRegion 5</v>
      </c>
      <c r="E397" s="74">
        <v>310002953</v>
      </c>
      <c r="F397" s="46" t="s">
        <v>199</v>
      </c>
      <c r="G397" s="46">
        <f>VLOOKUP(E397,Master_Item!B:E,4,0)</f>
        <v>180</v>
      </c>
      <c r="H397" s="46">
        <f>VLOOKUP(E397,Master_Item!B:I,8,0)</f>
        <v>6.4799999999999995</v>
      </c>
      <c r="I397" s="46">
        <f>VLOOKUP(E397,Master_Item!B:G,6,0)</f>
        <v>88</v>
      </c>
      <c r="J397" s="46" t="s">
        <v>150</v>
      </c>
      <c r="K397" s="46" t="s">
        <v>119</v>
      </c>
      <c r="L397" s="142">
        <f>_xlfn.IFNA(VLOOKUP($E397,'Loading Apr'!$B:$V,$C397,0),0)</f>
        <v>1030.9214741164628</v>
      </c>
      <c r="M397" s="145">
        <f t="shared" si="43"/>
        <v>6680.3711522746789</v>
      </c>
      <c r="N397" s="145">
        <f t="shared" si="44"/>
        <v>11.715016751323441</v>
      </c>
      <c r="O397" s="146">
        <f>_xlfn.IFNA(VLOOKUP($E397,'Loading May'!$B:$X,$B397,0),0)</f>
        <v>1749.2450845206365</v>
      </c>
      <c r="P397" s="140">
        <f t="shared" si="45"/>
        <v>11335.108147693723</v>
      </c>
      <c r="Q397" s="140">
        <f t="shared" si="46"/>
        <v>19.877785051370868</v>
      </c>
      <c r="R397" s="80">
        <f>VLOOKUP($E397,'Loading Jun'!$B:$X,$A397,0)</f>
        <v>1802.2664210889834</v>
      </c>
      <c r="S397" s="47">
        <f t="shared" si="47"/>
        <v>11678.686408656611</v>
      </c>
      <c r="T397" s="47">
        <f t="shared" si="48"/>
        <v>20.480300239647537</v>
      </c>
    </row>
    <row r="398" spans="1:20">
      <c r="A398" s="144">
        <v>20</v>
      </c>
      <c r="B398" s="144">
        <v>20</v>
      </c>
      <c r="C398" s="144">
        <v>18</v>
      </c>
      <c r="D398" s="263" t="str">
        <f>VLOOKUP(E398,Master_Item!B:M,12,0)&amp;K398</f>
        <v>โรงงานนวนครRegion 6/9</v>
      </c>
      <c r="E398" s="74">
        <v>310002953</v>
      </c>
      <c r="F398" s="46" t="s">
        <v>199</v>
      </c>
      <c r="G398" s="46">
        <f>VLOOKUP(E398,Master_Item!B:E,4,0)</f>
        <v>180</v>
      </c>
      <c r="H398" s="46">
        <f>VLOOKUP(E398,Master_Item!B:I,8,0)</f>
        <v>6.4799999999999995</v>
      </c>
      <c r="I398" s="46">
        <f>VLOOKUP(E398,Master_Item!B:G,6,0)</f>
        <v>88</v>
      </c>
      <c r="J398" s="46" t="s">
        <v>150</v>
      </c>
      <c r="K398" s="46" t="s">
        <v>127</v>
      </c>
      <c r="L398" s="142">
        <f>_xlfn.IFNA(VLOOKUP($E398,'Loading Apr'!$B:$V,$C398,0),0)</f>
        <v>1452.2183675227172</v>
      </c>
      <c r="M398" s="145">
        <f t="shared" si="43"/>
        <v>9410.3750215472064</v>
      </c>
      <c r="N398" s="145">
        <f t="shared" si="44"/>
        <v>16.502481449121788</v>
      </c>
      <c r="O398" s="146">
        <f>_xlfn.IFNA(VLOOKUP($E398,'Loading May'!$B:$X,$B398,0),0)</f>
        <v>1586.8690979801827</v>
      </c>
      <c r="P398" s="140">
        <f t="shared" si="45"/>
        <v>10282.911754911584</v>
      </c>
      <c r="Q398" s="140">
        <f t="shared" si="46"/>
        <v>18.03260338613844</v>
      </c>
      <c r="R398" s="80">
        <f>VLOOKUP($E398,'Loading Jun'!$B:$X,$A398,0)</f>
        <v>1634.9686589156211</v>
      </c>
      <c r="S398" s="47">
        <f t="shared" si="47"/>
        <v>10594.596909773223</v>
      </c>
      <c r="T398" s="47">
        <f t="shared" si="48"/>
        <v>18.57918930585933</v>
      </c>
    </row>
    <row r="399" spans="1:20">
      <c r="A399" s="144">
        <v>21</v>
      </c>
      <c r="B399" s="144">
        <v>21</v>
      </c>
      <c r="C399" s="144">
        <v>19</v>
      </c>
      <c r="D399" s="263" t="str">
        <f>VLOOKUP(E399,Master_Item!B:M,12,0)&amp;K399</f>
        <v>โรงงานนวนครRegion 6/14</v>
      </c>
      <c r="E399" s="74">
        <v>310002953</v>
      </c>
      <c r="F399" s="46" t="s">
        <v>199</v>
      </c>
      <c r="G399" s="46">
        <f>VLOOKUP(E399,Master_Item!B:E,4,0)</f>
        <v>180</v>
      </c>
      <c r="H399" s="46">
        <f>VLOOKUP(E399,Master_Item!B:I,8,0)</f>
        <v>6.4799999999999995</v>
      </c>
      <c r="I399" s="46">
        <f>VLOOKUP(E399,Master_Item!B:G,6,0)</f>
        <v>88</v>
      </c>
      <c r="J399" s="46" t="s">
        <v>148</v>
      </c>
      <c r="K399" s="46" t="s">
        <v>128</v>
      </c>
      <c r="L399" s="142">
        <f>_xlfn.IFNA(VLOOKUP($E399,'Loading Apr'!$B:$V,$C399,0),0)</f>
        <v>1188.1786643367689</v>
      </c>
      <c r="M399" s="145">
        <f t="shared" si="43"/>
        <v>7699.3977449022614</v>
      </c>
      <c r="N399" s="145">
        <f t="shared" si="44"/>
        <v>13.502030276554192</v>
      </c>
      <c r="O399" s="146">
        <f>_xlfn.IFNA(VLOOKUP($E399,'Loading May'!$B:$X,$B399,0),0)</f>
        <v>1298.3474438019678</v>
      </c>
      <c r="P399" s="140">
        <f t="shared" si="45"/>
        <v>8413.2914358367507</v>
      </c>
      <c r="Q399" s="140">
        <f t="shared" si="46"/>
        <v>14.753948225022361</v>
      </c>
      <c r="R399" s="80">
        <f>VLOOKUP($E399,'Loading Jun'!$B:$X,$A399,0)</f>
        <v>1337.7016300218718</v>
      </c>
      <c r="S399" s="47">
        <f t="shared" si="47"/>
        <v>8668.3065625417294</v>
      </c>
      <c r="T399" s="47">
        <f t="shared" si="48"/>
        <v>15.20115488661218</v>
      </c>
    </row>
    <row r="400" spans="1:20">
      <c r="A400" s="144">
        <v>22</v>
      </c>
      <c r="B400" s="144">
        <v>22</v>
      </c>
      <c r="C400" s="144">
        <v>20</v>
      </c>
      <c r="D400" s="263" t="str">
        <f>VLOOKUP(E400,Master_Item!B:M,12,0)&amp;K400</f>
        <v>โรงงานนวนครRegion 7</v>
      </c>
      <c r="E400" s="74">
        <v>310002953</v>
      </c>
      <c r="F400" s="46" t="s">
        <v>199</v>
      </c>
      <c r="G400" s="46">
        <f>VLOOKUP(E400,Master_Item!B:E,4,0)</f>
        <v>180</v>
      </c>
      <c r="H400" s="46">
        <f>VLOOKUP(E400,Master_Item!B:I,8,0)</f>
        <v>6.4799999999999995</v>
      </c>
      <c r="I400" s="46">
        <f>VLOOKUP(E400,Master_Item!B:G,6,0)</f>
        <v>88</v>
      </c>
      <c r="J400" s="46" t="s">
        <v>148</v>
      </c>
      <c r="K400" s="46" t="s">
        <v>121</v>
      </c>
      <c r="L400" s="142">
        <f>_xlfn.IFNA(VLOOKUP($E400,'Loading Apr'!$B:$V,$C400,0),0)</f>
        <v>2179.2997443601289</v>
      </c>
      <c r="M400" s="145">
        <f t="shared" si="43"/>
        <v>14121.862343453635</v>
      </c>
      <c r="N400" s="145">
        <f t="shared" si="44"/>
        <v>24.764769822274193</v>
      </c>
      <c r="O400" s="146">
        <f>_xlfn.IFNA(VLOOKUP($E400,'Loading May'!$B:$X,$B400,0),0)</f>
        <v>3140.9044694548002</v>
      </c>
      <c r="P400" s="140">
        <f t="shared" si="45"/>
        <v>20353.060962067102</v>
      </c>
      <c r="Q400" s="140">
        <f t="shared" si="46"/>
        <v>35.692096243804549</v>
      </c>
      <c r="R400" s="80">
        <f>VLOOKUP($E400,'Loading Jun'!$B:$X,$A400,0)</f>
        <v>3236.1083688269828</v>
      </c>
      <c r="S400" s="47">
        <f t="shared" si="47"/>
        <v>20969.982229998848</v>
      </c>
      <c r="T400" s="47">
        <f t="shared" si="48"/>
        <v>36.773958736670259</v>
      </c>
    </row>
    <row r="401" spans="1:20">
      <c r="A401" s="144">
        <v>23</v>
      </c>
      <c r="B401" s="144">
        <v>23</v>
      </c>
      <c r="C401" s="144">
        <v>21</v>
      </c>
      <c r="D401" s="263" t="str">
        <f>VLOOKUP(E401,Master_Item!B:M,12,0)&amp;K401</f>
        <v>โรงงานนวนครRegion 8</v>
      </c>
      <c r="E401" s="74">
        <v>310002953</v>
      </c>
      <c r="F401" s="46" t="s">
        <v>199</v>
      </c>
      <c r="G401" s="46">
        <f>VLOOKUP(E401,Master_Item!B:E,4,0)</f>
        <v>180</v>
      </c>
      <c r="H401" s="46">
        <f>VLOOKUP(E401,Master_Item!B:I,8,0)</f>
        <v>6.4799999999999995</v>
      </c>
      <c r="I401" s="46">
        <f>VLOOKUP(E401,Master_Item!B:G,6,0)</f>
        <v>88</v>
      </c>
      <c r="J401" s="46" t="s">
        <v>151</v>
      </c>
      <c r="K401" s="46" t="s">
        <v>122</v>
      </c>
      <c r="L401" s="142">
        <f>_xlfn.IFNA(VLOOKUP($E401,'Loading Apr'!$B:$V,$C401,0),0)</f>
        <v>5097.4662265204324</v>
      </c>
      <c r="M401" s="145">
        <f t="shared" si="43"/>
        <v>33031.581147852397</v>
      </c>
      <c r="N401" s="145">
        <f t="shared" si="44"/>
        <v>57.925752574095824</v>
      </c>
      <c r="O401" s="146">
        <f>_xlfn.IFNA(VLOOKUP($E401,'Loading May'!$B:$X,$B401,0),0)</f>
        <v>5863.8393744853056</v>
      </c>
      <c r="P401" s="140">
        <f t="shared" si="45"/>
        <v>37997.679146664777</v>
      </c>
      <c r="Q401" s="140">
        <f t="shared" si="46"/>
        <v>66.634538346423923</v>
      </c>
      <c r="R401" s="80">
        <f>VLOOKUP($E401,'Loading Jun'!$B:$X,$A401,0)</f>
        <v>6041.5781052146885</v>
      </c>
      <c r="S401" s="47">
        <f t="shared" si="47"/>
        <v>39149.426121791177</v>
      </c>
      <c r="T401" s="47">
        <f t="shared" si="48"/>
        <v>68.654296650166913</v>
      </c>
    </row>
    <row r="402" spans="1:20">
      <c r="A402" s="144">
        <v>9</v>
      </c>
      <c r="B402" s="144">
        <v>9</v>
      </c>
      <c r="C402" s="144">
        <v>11</v>
      </c>
      <c r="D402" s="263" t="str">
        <f>VLOOKUP(E402,Master_Item!B:M,12,0)&amp;K402</f>
        <v>โรงงานนวนครMT</v>
      </c>
      <c r="E402" s="74">
        <v>310002953</v>
      </c>
      <c r="F402" s="46" t="s">
        <v>199</v>
      </c>
      <c r="G402" s="46">
        <f>VLOOKUP(E402,Master_Item!B:E,4,0)</f>
        <v>180</v>
      </c>
      <c r="H402" s="46">
        <f>VLOOKUP(E402,Master_Item!B:I,8,0)</f>
        <v>6.4799999999999995</v>
      </c>
      <c r="I402" s="46">
        <f>VLOOKUP(E402,Master_Item!B:G,6,0)</f>
        <v>88</v>
      </c>
      <c r="J402" s="46" t="s">
        <v>123</v>
      </c>
      <c r="K402" s="46" t="s">
        <v>123</v>
      </c>
      <c r="L402" s="142">
        <f>_xlfn.IFNA(VLOOKUP($E402,'Loading Apr'!$B:$V,$C402,0),0)</f>
        <v>6952.2352941176468</v>
      </c>
      <c r="M402" s="145">
        <f t="shared" si="43"/>
        <v>45050.484705882351</v>
      </c>
      <c r="N402" s="145">
        <f t="shared" si="44"/>
        <v>79.002673796791441</v>
      </c>
      <c r="O402" s="146">
        <f>_xlfn.IFNA(VLOOKUP($E402,'Loading May'!$B:$X,$B402,0),0)</f>
        <v>5050.9944093097129</v>
      </c>
      <c r="P402" s="140">
        <f t="shared" si="45"/>
        <v>32730.443772326937</v>
      </c>
      <c r="Q402" s="140">
        <f t="shared" si="46"/>
        <v>57.397663742155828</v>
      </c>
      <c r="R402" s="80">
        <f>VLOOKUP($E402,'Loading Jun'!$B:$X,$A402,0)</f>
        <v>4835.9792345789347</v>
      </c>
      <c r="S402" s="47">
        <f t="shared" si="47"/>
        <v>31337.145440071494</v>
      </c>
      <c r="T402" s="47">
        <f t="shared" si="48"/>
        <v>54.954309483851532</v>
      </c>
    </row>
    <row r="403" spans="1:20">
      <c r="A403" s="144">
        <v>15</v>
      </c>
      <c r="B403" s="144">
        <v>15</v>
      </c>
      <c r="C403" s="144">
        <v>13</v>
      </c>
      <c r="D403" s="263" t="str">
        <f>VLOOKUP(E403,Master_Item!B:M,12,0)&amp;K403</f>
        <v>โรงงานนวนครRegion 1</v>
      </c>
      <c r="E403" s="74">
        <v>310002954</v>
      </c>
      <c r="F403" s="46" t="s">
        <v>200</v>
      </c>
      <c r="G403" s="46">
        <f>VLOOKUP(E403,Master_Item!B:E,4,0)</f>
        <v>180</v>
      </c>
      <c r="H403" s="46">
        <f>VLOOKUP(E403,Master_Item!B:I,8,0)</f>
        <v>6.4799999999999995</v>
      </c>
      <c r="I403" s="46">
        <f>VLOOKUP(E403,Master_Item!B:G,6,0)</f>
        <v>88</v>
      </c>
      <c r="J403" s="46" t="s">
        <v>148</v>
      </c>
      <c r="K403" s="46" t="s">
        <v>115</v>
      </c>
      <c r="L403" s="142">
        <f>_xlfn.IFNA(VLOOKUP($E403,'Loading Apr'!$B:$V,$C403,0),0)</f>
        <v>0</v>
      </c>
      <c r="M403" s="145">
        <f t="shared" si="43"/>
        <v>0</v>
      </c>
      <c r="N403" s="145">
        <f t="shared" si="44"/>
        <v>0</v>
      </c>
      <c r="O403" s="146">
        <f>_xlfn.IFNA(VLOOKUP($E403,'Loading May'!$B:$X,$B403,0),0)</f>
        <v>0</v>
      </c>
      <c r="P403" s="140">
        <f t="shared" si="45"/>
        <v>0</v>
      </c>
      <c r="Q403" s="140">
        <f t="shared" si="46"/>
        <v>0</v>
      </c>
      <c r="R403" s="80">
        <f>VLOOKUP($E403,'Loading Jun'!$B:$X,$A403,0)</f>
        <v>0</v>
      </c>
      <c r="S403" s="47">
        <f t="shared" si="47"/>
        <v>0</v>
      </c>
      <c r="T403" s="47">
        <f t="shared" si="48"/>
        <v>0</v>
      </c>
    </row>
    <row r="404" spans="1:20">
      <c r="A404" s="144">
        <v>16</v>
      </c>
      <c r="B404" s="144">
        <v>16</v>
      </c>
      <c r="C404" s="144">
        <v>14</v>
      </c>
      <c r="D404" s="263" t="str">
        <f>VLOOKUP(E404,Master_Item!B:M,12,0)&amp;K404</f>
        <v>โรงงานนวนครRegion 2</v>
      </c>
      <c r="E404" s="74">
        <v>310002954</v>
      </c>
      <c r="F404" s="46" t="s">
        <v>200</v>
      </c>
      <c r="G404" s="46">
        <f>VLOOKUP(E404,Master_Item!B:E,4,0)</f>
        <v>180</v>
      </c>
      <c r="H404" s="46">
        <f>VLOOKUP(E404,Master_Item!B:I,8,0)</f>
        <v>6.4799999999999995</v>
      </c>
      <c r="I404" s="46">
        <f>VLOOKUP(E404,Master_Item!B:G,6,0)</f>
        <v>88</v>
      </c>
      <c r="J404" s="46" t="s">
        <v>148</v>
      </c>
      <c r="K404" s="46" t="s">
        <v>116</v>
      </c>
      <c r="L404" s="142">
        <f>_xlfn.IFNA(VLOOKUP($E404,'Loading Apr'!$B:$V,$C404,0),0)</f>
        <v>0</v>
      </c>
      <c r="M404" s="145">
        <f t="shared" si="43"/>
        <v>0</v>
      </c>
      <c r="N404" s="145">
        <f t="shared" si="44"/>
        <v>0</v>
      </c>
      <c r="O404" s="146">
        <f>_xlfn.IFNA(VLOOKUP($E404,'Loading May'!$B:$X,$B404,0),0)</f>
        <v>0</v>
      </c>
      <c r="P404" s="140">
        <f t="shared" si="45"/>
        <v>0</v>
      </c>
      <c r="Q404" s="140">
        <f t="shared" si="46"/>
        <v>0</v>
      </c>
      <c r="R404" s="80">
        <f>VLOOKUP($E404,'Loading Jun'!$B:$X,$A404,0)</f>
        <v>0</v>
      </c>
      <c r="S404" s="47">
        <f t="shared" si="47"/>
        <v>0</v>
      </c>
      <c r="T404" s="47">
        <f t="shared" si="48"/>
        <v>0</v>
      </c>
    </row>
    <row r="405" spans="1:20">
      <c r="A405" s="144">
        <v>17</v>
      </c>
      <c r="B405" s="144">
        <v>17</v>
      </c>
      <c r="C405" s="144">
        <v>15</v>
      </c>
      <c r="D405" s="263" t="str">
        <f>VLOOKUP(E405,Master_Item!B:M,12,0)&amp;K405</f>
        <v>โรงงานนวนครRegion 3</v>
      </c>
      <c r="E405" s="74">
        <v>310002954</v>
      </c>
      <c r="F405" s="46" t="s">
        <v>200</v>
      </c>
      <c r="G405" s="46">
        <f>VLOOKUP(E405,Master_Item!B:E,4,0)</f>
        <v>180</v>
      </c>
      <c r="H405" s="46">
        <f>VLOOKUP(E405,Master_Item!B:I,8,0)</f>
        <v>6.4799999999999995</v>
      </c>
      <c r="I405" s="46">
        <f>VLOOKUP(E405,Master_Item!B:G,6,0)</f>
        <v>88</v>
      </c>
      <c r="J405" s="46" t="s">
        <v>149</v>
      </c>
      <c r="K405" s="46" t="s">
        <v>117</v>
      </c>
      <c r="L405" s="142">
        <f>_xlfn.IFNA(VLOOKUP($E405,'Loading Apr'!$B:$V,$C405,0),0)</f>
        <v>0</v>
      </c>
      <c r="M405" s="145">
        <f t="shared" si="43"/>
        <v>0</v>
      </c>
      <c r="N405" s="145">
        <f t="shared" si="44"/>
        <v>0</v>
      </c>
      <c r="O405" s="146">
        <f>_xlfn.IFNA(VLOOKUP($E405,'Loading May'!$B:$X,$B405,0),0)</f>
        <v>0</v>
      </c>
      <c r="P405" s="140">
        <f t="shared" si="45"/>
        <v>0</v>
      </c>
      <c r="Q405" s="140">
        <f t="shared" si="46"/>
        <v>0</v>
      </c>
      <c r="R405" s="80">
        <f>VLOOKUP($E405,'Loading Jun'!$B:$X,$A405,0)</f>
        <v>0</v>
      </c>
      <c r="S405" s="47">
        <f t="shared" si="47"/>
        <v>0</v>
      </c>
      <c r="T405" s="47">
        <f t="shared" si="48"/>
        <v>0</v>
      </c>
    </row>
    <row r="406" spans="1:20">
      <c r="A406" s="144">
        <v>18</v>
      </c>
      <c r="B406" s="144">
        <v>18</v>
      </c>
      <c r="C406" s="144">
        <v>16</v>
      </c>
      <c r="D406" s="263" t="str">
        <f>VLOOKUP(E406,Master_Item!B:M,12,0)&amp;K406</f>
        <v>โรงงานนวนครRegion 4</v>
      </c>
      <c r="E406" s="74">
        <v>310002954</v>
      </c>
      <c r="F406" s="46" t="s">
        <v>200</v>
      </c>
      <c r="G406" s="46">
        <f>VLOOKUP(E406,Master_Item!B:E,4,0)</f>
        <v>180</v>
      </c>
      <c r="H406" s="46">
        <f>VLOOKUP(E406,Master_Item!B:I,8,0)</f>
        <v>6.4799999999999995</v>
      </c>
      <c r="I406" s="46">
        <f>VLOOKUP(E406,Master_Item!B:G,6,0)</f>
        <v>88</v>
      </c>
      <c r="J406" s="46" t="s">
        <v>149</v>
      </c>
      <c r="K406" s="46" t="s">
        <v>118</v>
      </c>
      <c r="L406" s="142">
        <f>_xlfn.IFNA(VLOOKUP($E406,'Loading Apr'!$B:$V,$C406,0),0)</f>
        <v>0</v>
      </c>
      <c r="M406" s="145">
        <f t="shared" si="43"/>
        <v>0</v>
      </c>
      <c r="N406" s="145">
        <f t="shared" si="44"/>
        <v>0</v>
      </c>
      <c r="O406" s="146">
        <f>_xlfn.IFNA(VLOOKUP($E406,'Loading May'!$B:$X,$B406,0),0)</f>
        <v>0</v>
      </c>
      <c r="P406" s="140">
        <f t="shared" si="45"/>
        <v>0</v>
      </c>
      <c r="Q406" s="140">
        <f t="shared" si="46"/>
        <v>0</v>
      </c>
      <c r="R406" s="80">
        <f>VLOOKUP($E406,'Loading Jun'!$B:$X,$A406,0)</f>
        <v>0</v>
      </c>
      <c r="S406" s="47">
        <f t="shared" si="47"/>
        <v>0</v>
      </c>
      <c r="T406" s="47">
        <f t="shared" si="48"/>
        <v>0</v>
      </c>
    </row>
    <row r="407" spans="1:20">
      <c r="A407" s="144">
        <v>19</v>
      </c>
      <c r="B407" s="144">
        <v>19</v>
      </c>
      <c r="C407" s="144">
        <v>17</v>
      </c>
      <c r="D407" s="263" t="str">
        <f>VLOOKUP(E407,Master_Item!B:M,12,0)&amp;K407</f>
        <v>โรงงานนวนครRegion 5</v>
      </c>
      <c r="E407" s="74">
        <v>310002954</v>
      </c>
      <c r="F407" s="46" t="s">
        <v>200</v>
      </c>
      <c r="G407" s="46">
        <f>VLOOKUP(E407,Master_Item!B:E,4,0)</f>
        <v>180</v>
      </c>
      <c r="H407" s="46">
        <f>VLOOKUP(E407,Master_Item!B:I,8,0)</f>
        <v>6.4799999999999995</v>
      </c>
      <c r="I407" s="46">
        <f>VLOOKUP(E407,Master_Item!B:G,6,0)</f>
        <v>88</v>
      </c>
      <c r="J407" s="46" t="s">
        <v>150</v>
      </c>
      <c r="K407" s="46" t="s">
        <v>119</v>
      </c>
      <c r="L407" s="142">
        <f>_xlfn.IFNA(VLOOKUP($E407,'Loading Apr'!$B:$V,$C407,0),0)</f>
        <v>0</v>
      </c>
      <c r="M407" s="145">
        <f t="shared" si="43"/>
        <v>0</v>
      </c>
      <c r="N407" s="145">
        <f t="shared" si="44"/>
        <v>0</v>
      </c>
      <c r="O407" s="146">
        <f>_xlfn.IFNA(VLOOKUP($E407,'Loading May'!$B:$X,$B407,0),0)</f>
        <v>0</v>
      </c>
      <c r="P407" s="140">
        <f t="shared" si="45"/>
        <v>0</v>
      </c>
      <c r="Q407" s="140">
        <f t="shared" si="46"/>
        <v>0</v>
      </c>
      <c r="R407" s="80">
        <f>VLOOKUP($E407,'Loading Jun'!$B:$X,$A407,0)</f>
        <v>0</v>
      </c>
      <c r="S407" s="47">
        <f t="shared" si="47"/>
        <v>0</v>
      </c>
      <c r="T407" s="47">
        <f t="shared" si="48"/>
        <v>0</v>
      </c>
    </row>
    <row r="408" spans="1:20">
      <c r="A408" s="144">
        <v>20</v>
      </c>
      <c r="B408" s="144">
        <v>20</v>
      </c>
      <c r="C408" s="144">
        <v>18</v>
      </c>
      <c r="D408" s="263" t="str">
        <f>VLOOKUP(E408,Master_Item!B:M,12,0)&amp;K408</f>
        <v>โรงงานนวนครRegion 6/9</v>
      </c>
      <c r="E408" s="74">
        <v>310002954</v>
      </c>
      <c r="F408" s="46" t="s">
        <v>200</v>
      </c>
      <c r="G408" s="46">
        <f>VLOOKUP(E408,Master_Item!B:E,4,0)</f>
        <v>180</v>
      </c>
      <c r="H408" s="46">
        <f>VLOOKUP(E408,Master_Item!B:I,8,0)</f>
        <v>6.4799999999999995</v>
      </c>
      <c r="I408" s="46">
        <f>VLOOKUP(E408,Master_Item!B:G,6,0)</f>
        <v>88</v>
      </c>
      <c r="J408" s="46" t="s">
        <v>150</v>
      </c>
      <c r="K408" s="46" t="s">
        <v>127</v>
      </c>
      <c r="L408" s="142">
        <f>_xlfn.IFNA(VLOOKUP($E408,'Loading Apr'!$B:$V,$C408,0),0)</f>
        <v>0</v>
      </c>
      <c r="M408" s="145">
        <f t="shared" si="43"/>
        <v>0</v>
      </c>
      <c r="N408" s="145">
        <f t="shared" si="44"/>
        <v>0</v>
      </c>
      <c r="O408" s="146">
        <f>_xlfn.IFNA(VLOOKUP($E408,'Loading May'!$B:$X,$B408,0),0)</f>
        <v>0</v>
      </c>
      <c r="P408" s="140">
        <f t="shared" si="45"/>
        <v>0</v>
      </c>
      <c r="Q408" s="140">
        <f t="shared" si="46"/>
        <v>0</v>
      </c>
      <c r="R408" s="80">
        <f>VLOOKUP($E408,'Loading Jun'!$B:$X,$A408,0)</f>
        <v>0</v>
      </c>
      <c r="S408" s="47">
        <f t="shared" si="47"/>
        <v>0</v>
      </c>
      <c r="T408" s="47">
        <f t="shared" si="48"/>
        <v>0</v>
      </c>
    </row>
    <row r="409" spans="1:20">
      <c r="A409" s="144">
        <v>21</v>
      </c>
      <c r="B409" s="144">
        <v>21</v>
      </c>
      <c r="C409" s="144">
        <v>19</v>
      </c>
      <c r="D409" s="263" t="str">
        <f>VLOOKUP(E409,Master_Item!B:M,12,0)&amp;K409</f>
        <v>โรงงานนวนครRegion 6/14</v>
      </c>
      <c r="E409" s="74">
        <v>310002954</v>
      </c>
      <c r="F409" s="46" t="s">
        <v>200</v>
      </c>
      <c r="G409" s="46">
        <f>VLOOKUP(E409,Master_Item!B:E,4,0)</f>
        <v>180</v>
      </c>
      <c r="H409" s="46">
        <f>VLOOKUP(E409,Master_Item!B:I,8,0)</f>
        <v>6.4799999999999995</v>
      </c>
      <c r="I409" s="46">
        <f>VLOOKUP(E409,Master_Item!B:G,6,0)</f>
        <v>88</v>
      </c>
      <c r="J409" s="46" t="s">
        <v>148</v>
      </c>
      <c r="K409" s="46" t="s">
        <v>128</v>
      </c>
      <c r="L409" s="142">
        <f>_xlfn.IFNA(VLOOKUP($E409,'Loading Apr'!$B:$V,$C409,0),0)</f>
        <v>0</v>
      </c>
      <c r="M409" s="145">
        <f t="shared" si="43"/>
        <v>0</v>
      </c>
      <c r="N409" s="145">
        <f t="shared" si="44"/>
        <v>0</v>
      </c>
      <c r="O409" s="146">
        <f>_xlfn.IFNA(VLOOKUP($E409,'Loading May'!$B:$X,$B409,0),0)</f>
        <v>0</v>
      </c>
      <c r="P409" s="140">
        <f t="shared" si="45"/>
        <v>0</v>
      </c>
      <c r="Q409" s="140">
        <f t="shared" si="46"/>
        <v>0</v>
      </c>
      <c r="R409" s="80">
        <f>VLOOKUP($E409,'Loading Jun'!$B:$X,$A409,0)</f>
        <v>0</v>
      </c>
      <c r="S409" s="47">
        <f t="shared" si="47"/>
        <v>0</v>
      </c>
      <c r="T409" s="47">
        <f t="shared" si="48"/>
        <v>0</v>
      </c>
    </row>
    <row r="410" spans="1:20">
      <c r="A410" s="144">
        <v>22</v>
      </c>
      <c r="B410" s="144">
        <v>22</v>
      </c>
      <c r="C410" s="144">
        <v>20</v>
      </c>
      <c r="D410" s="263" t="str">
        <f>VLOOKUP(E410,Master_Item!B:M,12,0)&amp;K410</f>
        <v>โรงงานนวนครRegion 7</v>
      </c>
      <c r="E410" s="74">
        <v>310002954</v>
      </c>
      <c r="F410" s="46" t="s">
        <v>200</v>
      </c>
      <c r="G410" s="46">
        <f>VLOOKUP(E410,Master_Item!B:E,4,0)</f>
        <v>180</v>
      </c>
      <c r="H410" s="46">
        <f>VLOOKUP(E410,Master_Item!B:I,8,0)</f>
        <v>6.4799999999999995</v>
      </c>
      <c r="I410" s="46">
        <f>VLOOKUP(E410,Master_Item!B:G,6,0)</f>
        <v>88</v>
      </c>
      <c r="J410" s="46" t="s">
        <v>148</v>
      </c>
      <c r="K410" s="46" t="s">
        <v>121</v>
      </c>
      <c r="L410" s="142">
        <f>_xlfn.IFNA(VLOOKUP($E410,'Loading Apr'!$B:$V,$C410,0),0)</f>
        <v>0</v>
      </c>
      <c r="M410" s="145">
        <f t="shared" si="43"/>
        <v>0</v>
      </c>
      <c r="N410" s="145">
        <f t="shared" si="44"/>
        <v>0</v>
      </c>
      <c r="O410" s="146">
        <f>_xlfn.IFNA(VLOOKUP($E410,'Loading May'!$B:$X,$B410,0),0)</f>
        <v>0</v>
      </c>
      <c r="P410" s="140">
        <f t="shared" si="45"/>
        <v>0</v>
      </c>
      <c r="Q410" s="140">
        <f t="shared" si="46"/>
        <v>0</v>
      </c>
      <c r="R410" s="80">
        <f>VLOOKUP($E410,'Loading Jun'!$B:$X,$A410,0)</f>
        <v>0</v>
      </c>
      <c r="S410" s="47">
        <f t="shared" si="47"/>
        <v>0</v>
      </c>
      <c r="T410" s="47">
        <f t="shared" si="48"/>
        <v>0</v>
      </c>
    </row>
    <row r="411" spans="1:20">
      <c r="A411" s="144">
        <v>23</v>
      </c>
      <c r="B411" s="144">
        <v>23</v>
      </c>
      <c r="C411" s="144">
        <v>21</v>
      </c>
      <c r="D411" s="263" t="str">
        <f>VLOOKUP(E411,Master_Item!B:M,12,0)&amp;K411</f>
        <v>โรงงานนวนครRegion 8</v>
      </c>
      <c r="E411" s="74">
        <v>310002954</v>
      </c>
      <c r="F411" s="46" t="s">
        <v>200</v>
      </c>
      <c r="G411" s="46">
        <f>VLOOKUP(E411,Master_Item!B:E,4,0)</f>
        <v>180</v>
      </c>
      <c r="H411" s="46">
        <f>VLOOKUP(E411,Master_Item!B:I,8,0)</f>
        <v>6.4799999999999995</v>
      </c>
      <c r="I411" s="46">
        <f>VLOOKUP(E411,Master_Item!B:G,6,0)</f>
        <v>88</v>
      </c>
      <c r="J411" s="46" t="s">
        <v>151</v>
      </c>
      <c r="K411" s="46" t="s">
        <v>122</v>
      </c>
      <c r="L411" s="142">
        <f>_xlfn.IFNA(VLOOKUP($E411,'Loading Apr'!$B:$V,$C411,0),0)</f>
        <v>0</v>
      </c>
      <c r="M411" s="145">
        <f t="shared" si="43"/>
        <v>0</v>
      </c>
      <c r="N411" s="145">
        <f t="shared" si="44"/>
        <v>0</v>
      </c>
      <c r="O411" s="146">
        <f>_xlfn.IFNA(VLOOKUP($E411,'Loading May'!$B:$X,$B411,0),0)</f>
        <v>0</v>
      </c>
      <c r="P411" s="140">
        <f t="shared" si="45"/>
        <v>0</v>
      </c>
      <c r="Q411" s="140">
        <f t="shared" si="46"/>
        <v>0</v>
      </c>
      <c r="R411" s="80">
        <f>VLOOKUP($E411,'Loading Jun'!$B:$X,$A411,0)</f>
        <v>0</v>
      </c>
      <c r="S411" s="47">
        <f t="shared" si="47"/>
        <v>0</v>
      </c>
      <c r="T411" s="47">
        <f t="shared" si="48"/>
        <v>0</v>
      </c>
    </row>
    <row r="412" spans="1:20">
      <c r="A412" s="144">
        <v>9</v>
      </c>
      <c r="B412" s="144">
        <v>9</v>
      </c>
      <c r="C412" s="144">
        <v>11</v>
      </c>
      <c r="D412" s="263" t="str">
        <f>VLOOKUP(E412,Master_Item!B:M,12,0)&amp;K412</f>
        <v>โรงงานนวนครMT</v>
      </c>
      <c r="E412" s="74">
        <v>310002954</v>
      </c>
      <c r="F412" s="46" t="s">
        <v>200</v>
      </c>
      <c r="G412" s="46">
        <f>VLOOKUP(E412,Master_Item!B:E,4,0)</f>
        <v>180</v>
      </c>
      <c r="H412" s="46">
        <f>VLOOKUP(E412,Master_Item!B:I,8,0)</f>
        <v>6.4799999999999995</v>
      </c>
      <c r="I412" s="46">
        <f>VLOOKUP(E412,Master_Item!B:G,6,0)</f>
        <v>88</v>
      </c>
      <c r="J412" s="46" t="s">
        <v>123</v>
      </c>
      <c r="K412" s="46" t="s">
        <v>123</v>
      </c>
      <c r="L412" s="142">
        <f>_xlfn.IFNA(VLOOKUP($E412,'Loading Apr'!$B:$V,$C412,0),0)</f>
        <v>23861</v>
      </c>
      <c r="M412" s="145">
        <f t="shared" si="43"/>
        <v>154619.28</v>
      </c>
      <c r="N412" s="145">
        <f t="shared" si="44"/>
        <v>271.14772727272725</v>
      </c>
      <c r="O412" s="146">
        <f>_xlfn.IFNA(VLOOKUP($E412,'Loading May'!$B:$X,$B412,0),0)</f>
        <v>19569.73076923077</v>
      </c>
      <c r="P412" s="140">
        <f t="shared" si="45"/>
        <v>126811.85538461538</v>
      </c>
      <c r="Q412" s="140">
        <f t="shared" si="46"/>
        <v>222.38330419580419</v>
      </c>
      <c r="R412" s="80">
        <f>VLOOKUP($E412,'Loading Jun'!$B:$X,$A412,0)</f>
        <v>16899</v>
      </c>
      <c r="S412" s="47">
        <f t="shared" si="47"/>
        <v>109505.51999999999</v>
      </c>
      <c r="T412" s="47">
        <f t="shared" si="48"/>
        <v>192.03409090909091</v>
      </c>
    </row>
    <row r="413" spans="1:20">
      <c r="A413" s="144">
        <v>15</v>
      </c>
      <c r="B413" s="144">
        <v>15</v>
      </c>
      <c r="C413" s="144">
        <v>13</v>
      </c>
      <c r="D413" s="263" t="str">
        <f>VLOOKUP(E413,Master_Item!B:M,12,0)&amp;K413</f>
        <v>โรงงานวังม่วงRegion 1</v>
      </c>
      <c r="E413" s="74">
        <v>310003078</v>
      </c>
      <c r="F413" s="46" t="s">
        <v>201</v>
      </c>
      <c r="G413" s="46">
        <f>VLOOKUP(E413,Master_Item!B:E,4,0)</f>
        <v>400</v>
      </c>
      <c r="H413" s="46">
        <f>VLOOKUP(E413,Master_Item!B:I,8,0)</f>
        <v>9.6000000000000014</v>
      </c>
      <c r="I413" s="46">
        <f>VLOOKUP(E413,Master_Item!B:G,6,0)</f>
        <v>60</v>
      </c>
      <c r="J413" s="46" t="s">
        <v>148</v>
      </c>
      <c r="K413" s="46" t="s">
        <v>115</v>
      </c>
      <c r="L413" s="142">
        <f>_xlfn.IFNA(VLOOKUP($E413,'Loading Apr'!$B:$V,$C413,0),0)</f>
        <v>0</v>
      </c>
      <c r="M413" s="145">
        <f t="shared" si="43"/>
        <v>0</v>
      </c>
      <c r="N413" s="145">
        <f t="shared" si="44"/>
        <v>0</v>
      </c>
      <c r="O413" s="146">
        <f>_xlfn.IFNA(VLOOKUP($E413,'Loading May'!$B:$X,$B413,0),0)</f>
        <v>0</v>
      </c>
      <c r="P413" s="140">
        <f t="shared" si="45"/>
        <v>0</v>
      </c>
      <c r="Q413" s="140">
        <f t="shared" si="46"/>
        <v>0</v>
      </c>
      <c r="R413" s="80">
        <f>VLOOKUP($E413,'Loading Jun'!$B:$X,$A413,0)</f>
        <v>0</v>
      </c>
      <c r="S413" s="47">
        <f t="shared" si="47"/>
        <v>0</v>
      </c>
      <c r="T413" s="47">
        <f t="shared" si="48"/>
        <v>0</v>
      </c>
    </row>
    <row r="414" spans="1:20">
      <c r="A414" s="144">
        <v>16</v>
      </c>
      <c r="B414" s="144">
        <v>16</v>
      </c>
      <c r="C414" s="144">
        <v>14</v>
      </c>
      <c r="D414" s="263" t="str">
        <f>VLOOKUP(E414,Master_Item!B:M,12,0)&amp;K414</f>
        <v>โรงงานวังม่วงRegion 2</v>
      </c>
      <c r="E414" s="74">
        <v>310003078</v>
      </c>
      <c r="F414" s="46" t="s">
        <v>201</v>
      </c>
      <c r="G414" s="46">
        <f>VLOOKUP(E414,Master_Item!B:E,4,0)</f>
        <v>400</v>
      </c>
      <c r="H414" s="46">
        <f>VLOOKUP(E414,Master_Item!B:I,8,0)</f>
        <v>9.6000000000000014</v>
      </c>
      <c r="I414" s="46">
        <f>VLOOKUP(E414,Master_Item!B:G,6,0)</f>
        <v>60</v>
      </c>
      <c r="J414" s="46" t="s">
        <v>148</v>
      </c>
      <c r="K414" s="46" t="s">
        <v>116</v>
      </c>
      <c r="L414" s="142">
        <f>_xlfn.IFNA(VLOOKUP($E414,'Loading Apr'!$B:$V,$C414,0),0)</f>
        <v>0</v>
      </c>
      <c r="M414" s="145">
        <f t="shared" si="43"/>
        <v>0</v>
      </c>
      <c r="N414" s="145">
        <f t="shared" si="44"/>
        <v>0</v>
      </c>
      <c r="O414" s="146">
        <f>_xlfn.IFNA(VLOOKUP($E414,'Loading May'!$B:$X,$B414,0),0)</f>
        <v>0</v>
      </c>
      <c r="P414" s="140">
        <f t="shared" si="45"/>
        <v>0</v>
      </c>
      <c r="Q414" s="140">
        <f t="shared" si="46"/>
        <v>0</v>
      </c>
      <c r="R414" s="80">
        <f>VLOOKUP($E414,'Loading Jun'!$B:$X,$A414,0)</f>
        <v>0</v>
      </c>
      <c r="S414" s="47">
        <f t="shared" si="47"/>
        <v>0</v>
      </c>
      <c r="T414" s="47">
        <f t="shared" si="48"/>
        <v>0</v>
      </c>
    </row>
    <row r="415" spans="1:20">
      <c r="A415" s="144">
        <v>17</v>
      </c>
      <c r="B415" s="144">
        <v>17</v>
      </c>
      <c r="C415" s="144">
        <v>15</v>
      </c>
      <c r="D415" s="263" t="str">
        <f>VLOOKUP(E415,Master_Item!B:M,12,0)&amp;K415</f>
        <v>โรงงานวังม่วงRegion 3</v>
      </c>
      <c r="E415" s="74">
        <v>310003078</v>
      </c>
      <c r="F415" s="46" t="s">
        <v>201</v>
      </c>
      <c r="G415" s="46">
        <f>VLOOKUP(E415,Master_Item!B:E,4,0)</f>
        <v>400</v>
      </c>
      <c r="H415" s="46">
        <f>VLOOKUP(E415,Master_Item!B:I,8,0)</f>
        <v>9.6000000000000014</v>
      </c>
      <c r="I415" s="46">
        <f>VLOOKUP(E415,Master_Item!B:G,6,0)</f>
        <v>60</v>
      </c>
      <c r="J415" s="46" t="s">
        <v>149</v>
      </c>
      <c r="K415" s="46" t="s">
        <v>117</v>
      </c>
      <c r="L415" s="142">
        <f>_xlfn.IFNA(VLOOKUP($E415,'Loading Apr'!$B:$V,$C415,0),0)</f>
        <v>0</v>
      </c>
      <c r="M415" s="145">
        <f t="shared" si="43"/>
        <v>0</v>
      </c>
      <c r="N415" s="145">
        <f t="shared" si="44"/>
        <v>0</v>
      </c>
      <c r="O415" s="146">
        <f>_xlfn.IFNA(VLOOKUP($E415,'Loading May'!$B:$X,$B415,0),0)</f>
        <v>0</v>
      </c>
      <c r="P415" s="140">
        <f t="shared" si="45"/>
        <v>0</v>
      </c>
      <c r="Q415" s="140">
        <f t="shared" si="46"/>
        <v>0</v>
      </c>
      <c r="R415" s="80">
        <f>VLOOKUP($E415,'Loading Jun'!$B:$X,$A415,0)</f>
        <v>0</v>
      </c>
      <c r="S415" s="47">
        <f t="shared" si="47"/>
        <v>0</v>
      </c>
      <c r="T415" s="47">
        <f t="shared" si="48"/>
        <v>0</v>
      </c>
    </row>
    <row r="416" spans="1:20">
      <c r="A416" s="144">
        <v>18</v>
      </c>
      <c r="B416" s="144">
        <v>18</v>
      </c>
      <c r="C416" s="144">
        <v>16</v>
      </c>
      <c r="D416" s="263" t="str">
        <f>VLOOKUP(E416,Master_Item!B:M,12,0)&amp;K416</f>
        <v>โรงงานวังม่วงRegion 4</v>
      </c>
      <c r="E416" s="74">
        <v>310003078</v>
      </c>
      <c r="F416" s="46" t="s">
        <v>201</v>
      </c>
      <c r="G416" s="46">
        <f>VLOOKUP(E416,Master_Item!B:E,4,0)</f>
        <v>400</v>
      </c>
      <c r="H416" s="46">
        <f>VLOOKUP(E416,Master_Item!B:I,8,0)</f>
        <v>9.6000000000000014</v>
      </c>
      <c r="I416" s="46">
        <f>VLOOKUP(E416,Master_Item!B:G,6,0)</f>
        <v>60</v>
      </c>
      <c r="J416" s="46" t="s">
        <v>149</v>
      </c>
      <c r="K416" s="46" t="s">
        <v>118</v>
      </c>
      <c r="L416" s="142">
        <f>_xlfn.IFNA(VLOOKUP($E416,'Loading Apr'!$B:$V,$C416,0),0)</f>
        <v>0</v>
      </c>
      <c r="M416" s="145">
        <f t="shared" si="43"/>
        <v>0</v>
      </c>
      <c r="N416" s="145">
        <f t="shared" si="44"/>
        <v>0</v>
      </c>
      <c r="O416" s="146">
        <f>_xlfn.IFNA(VLOOKUP($E416,'Loading May'!$B:$X,$B416,0),0)</f>
        <v>0</v>
      </c>
      <c r="P416" s="140">
        <f t="shared" si="45"/>
        <v>0</v>
      </c>
      <c r="Q416" s="140">
        <f t="shared" si="46"/>
        <v>0</v>
      </c>
      <c r="R416" s="80">
        <f>VLOOKUP($E416,'Loading Jun'!$B:$X,$A416,0)</f>
        <v>0</v>
      </c>
      <c r="S416" s="47">
        <f t="shared" si="47"/>
        <v>0</v>
      </c>
      <c r="T416" s="47">
        <f t="shared" si="48"/>
        <v>0</v>
      </c>
    </row>
    <row r="417" spans="1:20">
      <c r="A417" s="144">
        <v>19</v>
      </c>
      <c r="B417" s="144">
        <v>19</v>
      </c>
      <c r="C417" s="144">
        <v>17</v>
      </c>
      <c r="D417" s="263" t="str">
        <f>VLOOKUP(E417,Master_Item!B:M,12,0)&amp;K417</f>
        <v>โรงงานวังม่วงRegion 5</v>
      </c>
      <c r="E417" s="74">
        <v>310003078</v>
      </c>
      <c r="F417" s="46" t="s">
        <v>201</v>
      </c>
      <c r="G417" s="46">
        <f>VLOOKUP(E417,Master_Item!B:E,4,0)</f>
        <v>400</v>
      </c>
      <c r="H417" s="46">
        <f>VLOOKUP(E417,Master_Item!B:I,8,0)</f>
        <v>9.6000000000000014</v>
      </c>
      <c r="I417" s="46">
        <f>VLOOKUP(E417,Master_Item!B:G,6,0)</f>
        <v>60</v>
      </c>
      <c r="J417" s="46" t="s">
        <v>150</v>
      </c>
      <c r="K417" s="46" t="s">
        <v>119</v>
      </c>
      <c r="L417" s="142">
        <f>_xlfn.IFNA(VLOOKUP($E417,'Loading Apr'!$B:$V,$C417,0),0)</f>
        <v>0</v>
      </c>
      <c r="M417" s="145">
        <f t="shared" si="43"/>
        <v>0</v>
      </c>
      <c r="N417" s="145">
        <f t="shared" si="44"/>
        <v>0</v>
      </c>
      <c r="O417" s="146">
        <f>_xlfn.IFNA(VLOOKUP($E417,'Loading May'!$B:$X,$B417,0),0)</f>
        <v>0</v>
      </c>
      <c r="P417" s="140">
        <f t="shared" si="45"/>
        <v>0</v>
      </c>
      <c r="Q417" s="140">
        <f t="shared" si="46"/>
        <v>0</v>
      </c>
      <c r="R417" s="80">
        <f>VLOOKUP($E417,'Loading Jun'!$B:$X,$A417,0)</f>
        <v>0</v>
      </c>
      <c r="S417" s="47">
        <f t="shared" si="47"/>
        <v>0</v>
      </c>
      <c r="T417" s="47">
        <f t="shared" si="48"/>
        <v>0</v>
      </c>
    </row>
    <row r="418" spans="1:20">
      <c r="A418" s="144">
        <v>20</v>
      </c>
      <c r="B418" s="144">
        <v>20</v>
      </c>
      <c r="C418" s="144">
        <v>18</v>
      </c>
      <c r="D418" s="263" t="str">
        <f>VLOOKUP(E418,Master_Item!B:M,12,0)&amp;K418</f>
        <v>โรงงานวังม่วงRegion 6/9</v>
      </c>
      <c r="E418" s="74">
        <v>310003078</v>
      </c>
      <c r="F418" s="46" t="s">
        <v>201</v>
      </c>
      <c r="G418" s="46">
        <f>VLOOKUP(E418,Master_Item!B:E,4,0)</f>
        <v>400</v>
      </c>
      <c r="H418" s="46">
        <f>VLOOKUP(E418,Master_Item!B:I,8,0)</f>
        <v>9.6000000000000014</v>
      </c>
      <c r="I418" s="46">
        <f>VLOOKUP(E418,Master_Item!B:G,6,0)</f>
        <v>60</v>
      </c>
      <c r="J418" s="46" t="s">
        <v>150</v>
      </c>
      <c r="K418" s="46" t="s">
        <v>127</v>
      </c>
      <c r="L418" s="142">
        <f>_xlfn.IFNA(VLOOKUP($E418,'Loading Apr'!$B:$V,$C418,0),0)</f>
        <v>0</v>
      </c>
      <c r="M418" s="145">
        <f t="shared" si="43"/>
        <v>0</v>
      </c>
      <c r="N418" s="145">
        <f t="shared" si="44"/>
        <v>0</v>
      </c>
      <c r="O418" s="146">
        <f>_xlfn.IFNA(VLOOKUP($E418,'Loading May'!$B:$X,$B418,0),0)</f>
        <v>0</v>
      </c>
      <c r="P418" s="140">
        <f t="shared" si="45"/>
        <v>0</v>
      </c>
      <c r="Q418" s="140">
        <f t="shared" si="46"/>
        <v>0</v>
      </c>
      <c r="R418" s="80">
        <f>VLOOKUP($E418,'Loading Jun'!$B:$X,$A418,0)</f>
        <v>0</v>
      </c>
      <c r="S418" s="47">
        <f t="shared" si="47"/>
        <v>0</v>
      </c>
      <c r="T418" s="47">
        <f t="shared" si="48"/>
        <v>0</v>
      </c>
    </row>
    <row r="419" spans="1:20">
      <c r="A419" s="144">
        <v>21</v>
      </c>
      <c r="B419" s="144">
        <v>21</v>
      </c>
      <c r="C419" s="144">
        <v>19</v>
      </c>
      <c r="D419" s="263" t="str">
        <f>VLOOKUP(E419,Master_Item!B:M,12,0)&amp;K419</f>
        <v>โรงงานวังม่วงRegion 6/14</v>
      </c>
      <c r="E419" s="74">
        <v>310003078</v>
      </c>
      <c r="F419" s="46" t="s">
        <v>201</v>
      </c>
      <c r="G419" s="46">
        <f>VLOOKUP(E419,Master_Item!B:E,4,0)</f>
        <v>400</v>
      </c>
      <c r="H419" s="46">
        <f>VLOOKUP(E419,Master_Item!B:I,8,0)</f>
        <v>9.6000000000000014</v>
      </c>
      <c r="I419" s="46">
        <f>VLOOKUP(E419,Master_Item!B:G,6,0)</f>
        <v>60</v>
      </c>
      <c r="J419" s="46" t="s">
        <v>148</v>
      </c>
      <c r="K419" s="46" t="s">
        <v>128</v>
      </c>
      <c r="L419" s="142">
        <f>_xlfn.IFNA(VLOOKUP($E419,'Loading Apr'!$B:$V,$C419,0),0)</f>
        <v>0</v>
      </c>
      <c r="M419" s="145">
        <f t="shared" si="43"/>
        <v>0</v>
      </c>
      <c r="N419" s="145">
        <f t="shared" si="44"/>
        <v>0</v>
      </c>
      <c r="O419" s="146">
        <f>_xlfn.IFNA(VLOOKUP($E419,'Loading May'!$B:$X,$B419,0),0)</f>
        <v>0</v>
      </c>
      <c r="P419" s="140">
        <f t="shared" si="45"/>
        <v>0</v>
      </c>
      <c r="Q419" s="140">
        <f t="shared" si="46"/>
        <v>0</v>
      </c>
      <c r="R419" s="80">
        <f>VLOOKUP($E419,'Loading Jun'!$B:$X,$A419,0)</f>
        <v>0</v>
      </c>
      <c r="S419" s="47">
        <f t="shared" si="47"/>
        <v>0</v>
      </c>
      <c r="T419" s="47">
        <f t="shared" si="48"/>
        <v>0</v>
      </c>
    </row>
    <row r="420" spans="1:20">
      <c r="A420" s="144">
        <v>22</v>
      </c>
      <c r="B420" s="144">
        <v>22</v>
      </c>
      <c r="C420" s="144">
        <v>20</v>
      </c>
      <c r="D420" s="263" t="str">
        <f>VLOOKUP(E420,Master_Item!B:M,12,0)&amp;K420</f>
        <v>โรงงานวังม่วงRegion 7</v>
      </c>
      <c r="E420" s="74">
        <v>310003078</v>
      </c>
      <c r="F420" s="46" t="s">
        <v>201</v>
      </c>
      <c r="G420" s="46">
        <f>VLOOKUP(E420,Master_Item!B:E,4,0)</f>
        <v>400</v>
      </c>
      <c r="H420" s="46">
        <f>VLOOKUP(E420,Master_Item!B:I,8,0)</f>
        <v>9.6000000000000014</v>
      </c>
      <c r="I420" s="46">
        <f>VLOOKUP(E420,Master_Item!B:G,6,0)</f>
        <v>60</v>
      </c>
      <c r="J420" s="46" t="s">
        <v>148</v>
      </c>
      <c r="K420" s="46" t="s">
        <v>121</v>
      </c>
      <c r="L420" s="142">
        <f>_xlfn.IFNA(VLOOKUP($E420,'Loading Apr'!$B:$V,$C420,0),0)</f>
        <v>0</v>
      </c>
      <c r="M420" s="145">
        <f t="shared" si="43"/>
        <v>0</v>
      </c>
      <c r="N420" s="145">
        <f t="shared" si="44"/>
        <v>0</v>
      </c>
      <c r="O420" s="146">
        <f>_xlfn.IFNA(VLOOKUP($E420,'Loading May'!$B:$X,$B420,0),0)</f>
        <v>0</v>
      </c>
      <c r="P420" s="140">
        <f t="shared" si="45"/>
        <v>0</v>
      </c>
      <c r="Q420" s="140">
        <f t="shared" si="46"/>
        <v>0</v>
      </c>
      <c r="R420" s="80">
        <f>VLOOKUP($E420,'Loading Jun'!$B:$X,$A420,0)</f>
        <v>0</v>
      </c>
      <c r="S420" s="47">
        <f t="shared" si="47"/>
        <v>0</v>
      </c>
      <c r="T420" s="47">
        <f t="shared" si="48"/>
        <v>0</v>
      </c>
    </row>
    <row r="421" spans="1:20">
      <c r="A421" s="144">
        <v>23</v>
      </c>
      <c r="B421" s="144">
        <v>23</v>
      </c>
      <c r="C421" s="144">
        <v>21</v>
      </c>
      <c r="D421" s="263" t="str">
        <f>VLOOKUP(E421,Master_Item!B:M,12,0)&amp;K421</f>
        <v>โรงงานวังม่วงRegion 8</v>
      </c>
      <c r="E421" s="74">
        <v>310003078</v>
      </c>
      <c r="F421" s="46" t="s">
        <v>201</v>
      </c>
      <c r="G421" s="46">
        <f>VLOOKUP(E421,Master_Item!B:E,4,0)</f>
        <v>400</v>
      </c>
      <c r="H421" s="46">
        <f>VLOOKUP(E421,Master_Item!B:I,8,0)</f>
        <v>9.6000000000000014</v>
      </c>
      <c r="I421" s="46">
        <f>VLOOKUP(E421,Master_Item!B:G,6,0)</f>
        <v>60</v>
      </c>
      <c r="J421" s="46" t="s">
        <v>151</v>
      </c>
      <c r="K421" s="46" t="s">
        <v>122</v>
      </c>
      <c r="L421" s="142">
        <f>_xlfn.IFNA(VLOOKUP($E421,'Loading Apr'!$B:$V,$C421,0),0)</f>
        <v>0</v>
      </c>
      <c r="M421" s="145">
        <f t="shared" si="43"/>
        <v>0</v>
      </c>
      <c r="N421" s="145">
        <f t="shared" si="44"/>
        <v>0</v>
      </c>
      <c r="O421" s="146">
        <f>_xlfn.IFNA(VLOOKUP($E421,'Loading May'!$B:$X,$B421,0),0)</f>
        <v>0</v>
      </c>
      <c r="P421" s="140">
        <f t="shared" si="45"/>
        <v>0</v>
      </c>
      <c r="Q421" s="140">
        <f t="shared" si="46"/>
        <v>0</v>
      </c>
      <c r="R421" s="80">
        <f>VLOOKUP($E421,'Loading Jun'!$B:$X,$A421,0)</f>
        <v>0</v>
      </c>
      <c r="S421" s="47">
        <f t="shared" si="47"/>
        <v>0</v>
      </c>
      <c r="T421" s="47">
        <f t="shared" si="48"/>
        <v>0</v>
      </c>
    </row>
    <row r="422" spans="1:20">
      <c r="A422" s="144">
        <v>9</v>
      </c>
      <c r="B422" s="144">
        <v>9</v>
      </c>
      <c r="C422" s="144">
        <v>11</v>
      </c>
      <c r="D422" s="263" t="str">
        <f>VLOOKUP(E422,Master_Item!B:M,12,0)&amp;K422</f>
        <v>โรงงานวังม่วงMT</v>
      </c>
      <c r="E422" s="74">
        <v>310003078</v>
      </c>
      <c r="F422" s="46" t="s">
        <v>201</v>
      </c>
      <c r="G422" s="46">
        <f>VLOOKUP(E422,Master_Item!B:E,4,0)</f>
        <v>400</v>
      </c>
      <c r="H422" s="46">
        <f>VLOOKUP(E422,Master_Item!B:I,8,0)</f>
        <v>9.6000000000000014</v>
      </c>
      <c r="I422" s="46">
        <f>VLOOKUP(E422,Master_Item!B:G,6,0)</f>
        <v>60</v>
      </c>
      <c r="J422" s="46" t="s">
        <v>123</v>
      </c>
      <c r="K422" s="46" t="s">
        <v>123</v>
      </c>
      <c r="L422" s="142">
        <f>_xlfn.IFNA(VLOOKUP($E422,'Loading Apr'!$B:$V,$C422,0),0)</f>
        <v>0</v>
      </c>
      <c r="M422" s="145">
        <f t="shared" si="43"/>
        <v>0</v>
      </c>
      <c r="N422" s="145">
        <f t="shared" si="44"/>
        <v>0</v>
      </c>
      <c r="O422" s="146">
        <f>_xlfn.IFNA(VLOOKUP($E422,'Loading May'!$B:$X,$B422,0),0)</f>
        <v>0</v>
      </c>
      <c r="P422" s="140">
        <f t="shared" si="45"/>
        <v>0</v>
      </c>
      <c r="Q422" s="140">
        <f t="shared" si="46"/>
        <v>0</v>
      </c>
      <c r="R422" s="80">
        <f>VLOOKUP($E422,'Loading Jun'!$B:$X,$A422,0)</f>
        <v>0</v>
      </c>
      <c r="S422" s="47">
        <f t="shared" si="47"/>
        <v>0</v>
      </c>
      <c r="T422" s="47">
        <f t="shared" si="48"/>
        <v>0</v>
      </c>
    </row>
    <row r="423" spans="1:20">
      <c r="A423" s="144">
        <v>15</v>
      </c>
      <c r="B423" s="144">
        <v>15</v>
      </c>
      <c r="C423" s="144">
        <v>13</v>
      </c>
      <c r="D423" s="263" t="str">
        <f>VLOOKUP(E423,Master_Item!B:M,12,0)&amp;K423</f>
        <v>โรงงานนวนครRegion 1</v>
      </c>
      <c r="E423" s="74">
        <v>310003079</v>
      </c>
      <c r="F423" s="46" t="s">
        <v>202</v>
      </c>
      <c r="G423" s="46">
        <f>VLOOKUP(E423,Master_Item!B:E,4,0)</f>
        <v>180</v>
      </c>
      <c r="H423" s="46">
        <f>VLOOKUP(E423,Master_Item!B:I,8,0)</f>
        <v>6.4799999999999995</v>
      </c>
      <c r="I423" s="46">
        <f>VLOOKUP(E423,Master_Item!B:G,6,0)</f>
        <v>88</v>
      </c>
      <c r="J423" s="46" t="s">
        <v>148</v>
      </c>
      <c r="K423" s="46" t="s">
        <v>115</v>
      </c>
      <c r="L423" s="142">
        <f>_xlfn.IFNA(VLOOKUP($E423,'Loading Apr'!$B:$V,$C423,0),0)</f>
        <v>177.16011748998665</v>
      </c>
      <c r="M423" s="145">
        <f t="shared" si="43"/>
        <v>1147.9975613351135</v>
      </c>
      <c r="N423" s="145">
        <f t="shared" si="44"/>
        <v>2.0131831532953028</v>
      </c>
      <c r="O423" s="146">
        <f>_xlfn.IFNA(VLOOKUP($E423,'Loading May'!$B:$X,$B423,0),0)</f>
        <v>198.51839964059303</v>
      </c>
      <c r="P423" s="140">
        <f t="shared" si="45"/>
        <v>1286.3992296710428</v>
      </c>
      <c r="Q423" s="140">
        <f t="shared" si="46"/>
        <v>2.2558909050067388</v>
      </c>
      <c r="R423" s="80">
        <f>VLOOKUP($E423,'Loading Jun'!$B:$X,$A423,0)</f>
        <v>209.23685918234906</v>
      </c>
      <c r="S423" s="47">
        <f t="shared" si="47"/>
        <v>1355.8548475016219</v>
      </c>
      <c r="T423" s="47">
        <f t="shared" si="48"/>
        <v>2.377691581617603</v>
      </c>
    </row>
    <row r="424" spans="1:20">
      <c r="A424" s="144">
        <v>16</v>
      </c>
      <c r="B424" s="144">
        <v>16</v>
      </c>
      <c r="C424" s="144">
        <v>14</v>
      </c>
      <c r="D424" s="263" t="str">
        <f>VLOOKUP(E424,Master_Item!B:M,12,0)&amp;K424</f>
        <v>โรงงานนวนครRegion 2</v>
      </c>
      <c r="E424" s="74">
        <v>310003079</v>
      </c>
      <c r="F424" s="46" t="s">
        <v>202</v>
      </c>
      <c r="G424" s="46">
        <f>VLOOKUP(E424,Master_Item!B:E,4,0)</f>
        <v>180</v>
      </c>
      <c r="H424" s="46">
        <f>VLOOKUP(E424,Master_Item!B:I,8,0)</f>
        <v>6.4799999999999995</v>
      </c>
      <c r="I424" s="46">
        <f>VLOOKUP(E424,Master_Item!B:G,6,0)</f>
        <v>88</v>
      </c>
      <c r="J424" s="46" t="s">
        <v>148</v>
      </c>
      <c r="K424" s="46" t="s">
        <v>116</v>
      </c>
      <c r="L424" s="142">
        <f>_xlfn.IFNA(VLOOKUP($E424,'Loading Apr'!$B:$V,$C424,0),0)</f>
        <v>951.4154457795579</v>
      </c>
      <c r="M424" s="145">
        <f t="shared" si="43"/>
        <v>6165.172088651535</v>
      </c>
      <c r="N424" s="145">
        <f t="shared" si="44"/>
        <v>10.811539156585885</v>
      </c>
      <c r="O424" s="146">
        <f>_xlfn.IFNA(VLOOKUP($E424,'Loading May'!$B:$X,$B424,0),0)</f>
        <v>1703.9495969150903</v>
      </c>
      <c r="P424" s="140">
        <f t="shared" si="45"/>
        <v>11041.593388009784</v>
      </c>
      <c r="Q424" s="140">
        <f t="shared" si="46"/>
        <v>19.363063601307843</v>
      </c>
      <c r="R424" s="80">
        <f>VLOOKUP($E424,'Loading Jun'!$B:$X,$A424,0)</f>
        <v>1795.9497079818295</v>
      </c>
      <c r="S424" s="47">
        <f t="shared" si="47"/>
        <v>11637.754107722254</v>
      </c>
      <c r="T424" s="47">
        <f t="shared" si="48"/>
        <v>20.408519408884427</v>
      </c>
    </row>
    <row r="425" spans="1:20">
      <c r="A425" s="144">
        <v>17</v>
      </c>
      <c r="B425" s="144">
        <v>17</v>
      </c>
      <c r="C425" s="144">
        <v>15</v>
      </c>
      <c r="D425" s="263" t="str">
        <f>VLOOKUP(E425,Master_Item!B:M,12,0)&amp;K425</f>
        <v>โรงงานนวนครRegion 3</v>
      </c>
      <c r="E425" s="74">
        <v>310003079</v>
      </c>
      <c r="F425" s="46" t="s">
        <v>202</v>
      </c>
      <c r="G425" s="46">
        <f>VLOOKUP(E425,Master_Item!B:E,4,0)</f>
        <v>180</v>
      </c>
      <c r="H425" s="46">
        <f>VLOOKUP(E425,Master_Item!B:I,8,0)</f>
        <v>6.4799999999999995</v>
      </c>
      <c r="I425" s="46">
        <f>VLOOKUP(E425,Master_Item!B:G,6,0)</f>
        <v>88</v>
      </c>
      <c r="J425" s="46" t="s">
        <v>149</v>
      </c>
      <c r="K425" s="46" t="s">
        <v>117</v>
      </c>
      <c r="L425" s="142">
        <f>_xlfn.IFNA(VLOOKUP($E425,'Loading Apr'!$B:$V,$C425,0),0)</f>
        <v>1293.4328948227264</v>
      </c>
      <c r="M425" s="145">
        <f t="shared" si="43"/>
        <v>8381.4451584512663</v>
      </c>
      <c r="N425" s="145">
        <f t="shared" si="44"/>
        <v>14.698101077530982</v>
      </c>
      <c r="O425" s="146">
        <f>_xlfn.IFNA(VLOOKUP($E425,'Loading May'!$B:$X,$B425,0),0)</f>
        <v>1664.4297303199724</v>
      </c>
      <c r="P425" s="140">
        <f t="shared" si="45"/>
        <v>10785.504652473421</v>
      </c>
      <c r="Q425" s="140">
        <f t="shared" si="46"/>
        <v>18.913974208181504</v>
      </c>
      <c r="R425" s="80">
        <f>VLOOKUP($E425,'Loading Jun'!$B:$X,$A425,0)</f>
        <v>1754.2960739779362</v>
      </c>
      <c r="S425" s="47">
        <f t="shared" si="47"/>
        <v>11367.838559377025</v>
      </c>
      <c r="T425" s="47">
        <f t="shared" si="48"/>
        <v>19.935182658840183</v>
      </c>
    </row>
    <row r="426" spans="1:20">
      <c r="A426" s="144">
        <v>18</v>
      </c>
      <c r="B426" s="144">
        <v>18</v>
      </c>
      <c r="C426" s="144">
        <v>16</v>
      </c>
      <c r="D426" s="263" t="str">
        <f>VLOOKUP(E426,Master_Item!B:M,12,0)&amp;K426</f>
        <v>โรงงานนวนครRegion 4</v>
      </c>
      <c r="E426" s="74">
        <v>310003079</v>
      </c>
      <c r="F426" s="46" t="s">
        <v>202</v>
      </c>
      <c r="G426" s="46">
        <f>VLOOKUP(E426,Master_Item!B:E,4,0)</f>
        <v>180</v>
      </c>
      <c r="H426" s="46">
        <f>VLOOKUP(E426,Master_Item!B:I,8,0)</f>
        <v>6.4799999999999995</v>
      </c>
      <c r="I426" s="46">
        <f>VLOOKUP(E426,Master_Item!B:G,6,0)</f>
        <v>88</v>
      </c>
      <c r="J426" s="46" t="s">
        <v>149</v>
      </c>
      <c r="K426" s="46" t="s">
        <v>118</v>
      </c>
      <c r="L426" s="142">
        <f>_xlfn.IFNA(VLOOKUP($E426,'Loading Apr'!$B:$V,$C426,0),0)</f>
        <v>2378.5386144488948</v>
      </c>
      <c r="M426" s="145">
        <f t="shared" si="43"/>
        <v>15412.930221628838</v>
      </c>
      <c r="N426" s="145">
        <f t="shared" si="44"/>
        <v>27.028847891464714</v>
      </c>
      <c r="O426" s="146">
        <f>_xlfn.IFNA(VLOOKUP($E426,'Loading May'!$B:$X,$B426,0),0)</f>
        <v>2840.8350615234867</v>
      </c>
      <c r="P426" s="140">
        <f t="shared" si="45"/>
        <v>18408.611198672192</v>
      </c>
      <c r="Q426" s="140">
        <f t="shared" si="46"/>
        <v>32.282216608221439</v>
      </c>
      <c r="R426" s="80">
        <f>VLOOKUP($E426,'Loading Jun'!$B:$X,$A426,0)</f>
        <v>2994.218202465931</v>
      </c>
      <c r="S426" s="47">
        <f t="shared" si="47"/>
        <v>19402.533951979232</v>
      </c>
      <c r="T426" s="47">
        <f t="shared" si="48"/>
        <v>34.025206846203758</v>
      </c>
    </row>
    <row r="427" spans="1:20">
      <c r="A427" s="144">
        <v>19</v>
      </c>
      <c r="B427" s="144">
        <v>19</v>
      </c>
      <c r="C427" s="144">
        <v>17</v>
      </c>
      <c r="D427" s="263" t="str">
        <f>VLOOKUP(E427,Master_Item!B:M,12,0)&amp;K427</f>
        <v>โรงงานนวนครRegion 5</v>
      </c>
      <c r="E427" s="74">
        <v>310003079</v>
      </c>
      <c r="F427" s="46" t="s">
        <v>202</v>
      </c>
      <c r="G427" s="46">
        <f>VLOOKUP(E427,Master_Item!B:E,4,0)</f>
        <v>180</v>
      </c>
      <c r="H427" s="46">
        <f>VLOOKUP(E427,Master_Item!B:I,8,0)</f>
        <v>6.4799999999999995</v>
      </c>
      <c r="I427" s="46">
        <f>VLOOKUP(E427,Master_Item!B:G,6,0)</f>
        <v>88</v>
      </c>
      <c r="J427" s="46" t="s">
        <v>150</v>
      </c>
      <c r="K427" s="46" t="s">
        <v>119</v>
      </c>
      <c r="L427" s="142">
        <f>_xlfn.IFNA(VLOOKUP($E427,'Loading Apr'!$B:$V,$C427,0),0)</f>
        <v>372.36432102062014</v>
      </c>
      <c r="M427" s="145">
        <f t="shared" si="43"/>
        <v>2412.9208002136183</v>
      </c>
      <c r="N427" s="145">
        <f t="shared" si="44"/>
        <v>4.2314127388706835</v>
      </c>
      <c r="O427" s="146">
        <f>_xlfn.IFNA(VLOOKUP($E427,'Loading May'!$B:$X,$B427,0),0)</f>
        <v>734.33426533719376</v>
      </c>
      <c r="P427" s="140">
        <f t="shared" si="45"/>
        <v>4758.4860393850149</v>
      </c>
      <c r="Q427" s="140">
        <f t="shared" si="46"/>
        <v>8.3447075606499297</v>
      </c>
      <c r="R427" s="80">
        <f>VLOOKUP($E427,'Loading Jun'!$B:$X,$A427,0)</f>
        <v>773.98264114211543</v>
      </c>
      <c r="S427" s="47">
        <f t="shared" si="47"/>
        <v>5015.4075146009072</v>
      </c>
      <c r="T427" s="47">
        <f t="shared" si="48"/>
        <v>8.7952572857058566</v>
      </c>
    </row>
    <row r="428" spans="1:20">
      <c r="A428" s="144">
        <v>20</v>
      </c>
      <c r="B428" s="144">
        <v>20</v>
      </c>
      <c r="C428" s="144">
        <v>18</v>
      </c>
      <c r="D428" s="263" t="str">
        <f>VLOOKUP(E428,Master_Item!B:M,12,0)&amp;K428</f>
        <v>โรงงานนวนครRegion 6/9</v>
      </c>
      <c r="E428" s="74">
        <v>310003079</v>
      </c>
      <c r="F428" s="46" t="s">
        <v>202</v>
      </c>
      <c r="G428" s="46">
        <f>VLOOKUP(E428,Master_Item!B:E,4,0)</f>
        <v>180</v>
      </c>
      <c r="H428" s="46">
        <f>VLOOKUP(E428,Master_Item!B:I,8,0)</f>
        <v>6.4799999999999995</v>
      </c>
      <c r="I428" s="46">
        <f>VLOOKUP(E428,Master_Item!B:G,6,0)</f>
        <v>88</v>
      </c>
      <c r="J428" s="46" t="s">
        <v>150</v>
      </c>
      <c r="K428" s="46" t="s">
        <v>127</v>
      </c>
      <c r="L428" s="142">
        <f>_xlfn.IFNA(VLOOKUP($E428,'Loading Apr'!$B:$V,$C428,0),0)</f>
        <v>675.75102222222233</v>
      </c>
      <c r="M428" s="145">
        <f t="shared" si="43"/>
        <v>4378.8666240000002</v>
      </c>
      <c r="N428" s="145">
        <f t="shared" si="44"/>
        <v>7.67898888888889</v>
      </c>
      <c r="O428" s="146">
        <f>_xlfn.IFNA(VLOOKUP($E428,'Loading May'!$B:$X,$B428,0),0)</f>
        <v>578.78223228547904</v>
      </c>
      <c r="P428" s="140">
        <f t="shared" si="45"/>
        <v>3750.5088652099039</v>
      </c>
      <c r="Q428" s="140">
        <f t="shared" si="46"/>
        <v>6.5770708214258979</v>
      </c>
      <c r="R428" s="80">
        <f>VLOOKUP($E428,'Loading Jun'!$B:$X,$A428,0)</f>
        <v>610.03200032446455</v>
      </c>
      <c r="S428" s="47">
        <f t="shared" si="47"/>
        <v>3953.0073621025299</v>
      </c>
      <c r="T428" s="47">
        <f t="shared" si="48"/>
        <v>6.9321818218689151</v>
      </c>
    </row>
    <row r="429" spans="1:20">
      <c r="A429" s="144">
        <v>21</v>
      </c>
      <c r="B429" s="144">
        <v>21</v>
      </c>
      <c r="C429" s="144">
        <v>19</v>
      </c>
      <c r="D429" s="263" t="str">
        <f>VLOOKUP(E429,Master_Item!B:M,12,0)&amp;K429</f>
        <v>โรงงานนวนครRegion 6/14</v>
      </c>
      <c r="E429" s="74">
        <v>310003079</v>
      </c>
      <c r="F429" s="46" t="s">
        <v>202</v>
      </c>
      <c r="G429" s="46">
        <f>VLOOKUP(E429,Master_Item!B:E,4,0)</f>
        <v>180</v>
      </c>
      <c r="H429" s="46">
        <f>VLOOKUP(E429,Master_Item!B:I,8,0)</f>
        <v>6.4799999999999995</v>
      </c>
      <c r="I429" s="46">
        <f>VLOOKUP(E429,Master_Item!B:G,6,0)</f>
        <v>88</v>
      </c>
      <c r="J429" s="46" t="s">
        <v>148</v>
      </c>
      <c r="K429" s="46" t="s">
        <v>128</v>
      </c>
      <c r="L429" s="142">
        <f>_xlfn.IFNA(VLOOKUP($E429,'Loading Apr'!$B:$V,$C429,0),0)</f>
        <v>552.88720000000001</v>
      </c>
      <c r="M429" s="145">
        <f t="shared" si="43"/>
        <v>3582.7090559999997</v>
      </c>
      <c r="N429" s="145">
        <f t="shared" si="44"/>
        <v>6.2828090909090912</v>
      </c>
      <c r="O429" s="146">
        <f>_xlfn.IFNA(VLOOKUP($E429,'Loading May'!$B:$X,$B429,0),0)</f>
        <v>473.54909914266472</v>
      </c>
      <c r="P429" s="140">
        <f t="shared" si="45"/>
        <v>3068.5981624444671</v>
      </c>
      <c r="Q429" s="140">
        <f t="shared" si="46"/>
        <v>5.3812397629848263</v>
      </c>
      <c r="R429" s="80">
        <f>VLOOKUP($E429,'Loading Jun'!$B:$X,$A429,0)</f>
        <v>499.11709117456189</v>
      </c>
      <c r="S429" s="47">
        <f t="shared" si="47"/>
        <v>3234.278750811161</v>
      </c>
      <c r="T429" s="47">
        <f t="shared" si="48"/>
        <v>5.6717851269836581</v>
      </c>
    </row>
    <row r="430" spans="1:20">
      <c r="A430" s="144">
        <v>22</v>
      </c>
      <c r="B430" s="144">
        <v>22</v>
      </c>
      <c r="C430" s="144">
        <v>20</v>
      </c>
      <c r="D430" s="263" t="str">
        <f>VLOOKUP(E430,Master_Item!B:M,12,0)&amp;K430</f>
        <v>โรงงานนวนครRegion 7</v>
      </c>
      <c r="E430" s="74">
        <v>310003079</v>
      </c>
      <c r="F430" s="46" t="s">
        <v>202</v>
      </c>
      <c r="G430" s="46">
        <f>VLOOKUP(E430,Master_Item!B:E,4,0)</f>
        <v>180</v>
      </c>
      <c r="H430" s="46">
        <f>VLOOKUP(E430,Master_Item!B:I,8,0)</f>
        <v>6.4799999999999995</v>
      </c>
      <c r="I430" s="46">
        <f>VLOOKUP(E430,Master_Item!B:G,6,0)</f>
        <v>88</v>
      </c>
      <c r="J430" s="46" t="s">
        <v>148</v>
      </c>
      <c r="K430" s="46" t="s">
        <v>121</v>
      </c>
      <c r="L430" s="142">
        <f>_xlfn.IFNA(VLOOKUP($E430,'Loading Apr'!$B:$V,$C430,0),0)</f>
        <v>713.56158433466851</v>
      </c>
      <c r="M430" s="145">
        <f t="shared" si="43"/>
        <v>4623.8790664886519</v>
      </c>
      <c r="N430" s="145">
        <f t="shared" si="44"/>
        <v>8.1086543674394154</v>
      </c>
      <c r="O430" s="146">
        <f>_xlfn.IFNA(VLOOKUP($E430,'Loading May'!$B:$X,$B430,0),0)</f>
        <v>1190.1913311785556</v>
      </c>
      <c r="P430" s="140">
        <f t="shared" si="45"/>
        <v>7712.4398260370399</v>
      </c>
      <c r="Q430" s="140">
        <f t="shared" si="46"/>
        <v>13.524901490665405</v>
      </c>
      <c r="R430" s="80">
        <f>VLOOKUP($E430,'Loading Jun'!$B:$X,$A430,0)</f>
        <v>1254.4524659312133</v>
      </c>
      <c r="S430" s="47">
        <f t="shared" si="47"/>
        <v>8128.8519792342613</v>
      </c>
      <c r="T430" s="47">
        <f t="shared" si="48"/>
        <v>14.255141658309242</v>
      </c>
    </row>
    <row r="431" spans="1:20">
      <c r="A431" s="144">
        <v>23</v>
      </c>
      <c r="B431" s="144">
        <v>23</v>
      </c>
      <c r="C431" s="144">
        <v>21</v>
      </c>
      <c r="D431" s="263" t="str">
        <f>VLOOKUP(E431,Master_Item!B:M,12,0)&amp;K431</f>
        <v>โรงงานนวนครRegion 8</v>
      </c>
      <c r="E431" s="74">
        <v>310003079</v>
      </c>
      <c r="F431" s="46" t="s">
        <v>202</v>
      </c>
      <c r="G431" s="46">
        <f>VLOOKUP(E431,Master_Item!B:E,4,0)</f>
        <v>180</v>
      </c>
      <c r="H431" s="46">
        <f>VLOOKUP(E431,Master_Item!B:I,8,0)</f>
        <v>6.4799999999999995</v>
      </c>
      <c r="I431" s="46">
        <f>VLOOKUP(E431,Master_Item!B:G,6,0)</f>
        <v>88</v>
      </c>
      <c r="J431" s="46" t="s">
        <v>151</v>
      </c>
      <c r="K431" s="46" t="s">
        <v>122</v>
      </c>
      <c r="L431" s="142">
        <f>_xlfn.IFNA(VLOOKUP($E431,'Loading Apr'!$B:$V,$C431,0),0)</f>
        <v>1660.8761014686247</v>
      </c>
      <c r="M431" s="145">
        <f t="shared" si="43"/>
        <v>10762.477137516687</v>
      </c>
      <c r="N431" s="145">
        <f t="shared" si="44"/>
        <v>18.873592062143462</v>
      </c>
      <c r="O431" s="146">
        <f>_xlfn.IFNA(VLOOKUP($E431,'Loading May'!$B:$X,$B431,0),0)</f>
        <v>1945.6641298108125</v>
      </c>
      <c r="P431" s="140">
        <f t="shared" si="45"/>
        <v>12607.903561174064</v>
      </c>
      <c r="Q431" s="140">
        <f t="shared" si="46"/>
        <v>22.109819656941053</v>
      </c>
      <c r="R431" s="80">
        <f>VLOOKUP($E431,'Loading Jun'!$B:$X,$A431,0)</f>
        <v>2050.7149578195972</v>
      </c>
      <c r="S431" s="47">
        <f t="shared" si="47"/>
        <v>13288.632926670989</v>
      </c>
      <c r="T431" s="47">
        <f t="shared" si="48"/>
        <v>23.303579066131785</v>
      </c>
    </row>
    <row r="432" spans="1:20">
      <c r="A432" s="144">
        <v>9</v>
      </c>
      <c r="B432" s="144">
        <v>9</v>
      </c>
      <c r="C432" s="144">
        <v>11</v>
      </c>
      <c r="D432" s="263" t="str">
        <f>VLOOKUP(E432,Master_Item!B:M,12,0)&amp;K432</f>
        <v>โรงงานนวนครMT</v>
      </c>
      <c r="E432" s="74">
        <v>310003079</v>
      </c>
      <c r="F432" s="46" t="s">
        <v>202</v>
      </c>
      <c r="G432" s="46">
        <f>VLOOKUP(E432,Master_Item!B:E,4,0)</f>
        <v>180</v>
      </c>
      <c r="H432" s="46">
        <f>VLOOKUP(E432,Master_Item!B:I,8,0)</f>
        <v>6.4799999999999995</v>
      </c>
      <c r="I432" s="46">
        <f>VLOOKUP(E432,Master_Item!B:G,6,0)</f>
        <v>88</v>
      </c>
      <c r="J432" s="46" t="s">
        <v>123</v>
      </c>
      <c r="K432" s="46" t="s">
        <v>123</v>
      </c>
      <c r="L432" s="142">
        <f>_xlfn.IFNA(VLOOKUP($E432,'Loading Apr'!$B:$V,$C432,0),0)</f>
        <v>1686.2268907563025</v>
      </c>
      <c r="M432" s="145">
        <f t="shared" si="43"/>
        <v>10926.750252100839</v>
      </c>
      <c r="N432" s="145">
        <f t="shared" si="44"/>
        <v>19.161669213139803</v>
      </c>
      <c r="O432" s="146">
        <f>_xlfn.IFNA(VLOOKUP($E432,'Loading May'!$B:$X,$B432,0),0)</f>
        <v>1680.9230769230769</v>
      </c>
      <c r="P432" s="140">
        <f t="shared" si="45"/>
        <v>10892.381538461537</v>
      </c>
      <c r="Q432" s="140">
        <f t="shared" si="46"/>
        <v>19.1013986013986</v>
      </c>
      <c r="R432" s="80">
        <f>VLOOKUP($E432,'Loading Jun'!$B:$X,$A432,0)</f>
        <v>1452</v>
      </c>
      <c r="S432" s="47">
        <f t="shared" si="47"/>
        <v>9408.9599999999991</v>
      </c>
      <c r="T432" s="47">
        <f t="shared" si="48"/>
        <v>16.5</v>
      </c>
    </row>
    <row r="433" spans="1:20">
      <c r="A433" s="144">
        <v>15</v>
      </c>
      <c r="B433" s="144">
        <v>15</v>
      </c>
      <c r="C433" s="144">
        <v>13</v>
      </c>
      <c r="D433" s="263" t="str">
        <f>VLOOKUP(E433,Master_Item!B:M,12,0)&amp;K433</f>
        <v>โรงงานนวนครRegion 1</v>
      </c>
      <c r="E433" s="74">
        <v>310003080</v>
      </c>
      <c r="F433" s="46" t="s">
        <v>203</v>
      </c>
      <c r="G433" s="46">
        <f>VLOOKUP(E433,Master_Item!B:E,4,0)</f>
        <v>180</v>
      </c>
      <c r="H433" s="46">
        <f>VLOOKUP(E433,Master_Item!B:I,8,0)</f>
        <v>6.4799999999999995</v>
      </c>
      <c r="I433" s="46">
        <f>VLOOKUP(E433,Master_Item!B:G,6,0)</f>
        <v>88</v>
      </c>
      <c r="J433" s="46" t="s">
        <v>148</v>
      </c>
      <c r="K433" s="46" t="s">
        <v>115</v>
      </c>
      <c r="L433" s="142">
        <f>_xlfn.IFNA(VLOOKUP($E433,'Loading Apr'!$B:$V,$C433,0),0)</f>
        <v>0</v>
      </c>
      <c r="M433" s="145">
        <f t="shared" si="43"/>
        <v>0</v>
      </c>
      <c r="N433" s="145">
        <f t="shared" si="44"/>
        <v>0</v>
      </c>
      <c r="O433" s="146">
        <f>_xlfn.IFNA(VLOOKUP($E433,'Loading May'!$B:$X,$B433,0),0)</f>
        <v>0</v>
      </c>
      <c r="P433" s="140">
        <f t="shared" si="45"/>
        <v>0</v>
      </c>
      <c r="Q433" s="140">
        <f t="shared" si="46"/>
        <v>0</v>
      </c>
      <c r="R433" s="80">
        <f>VLOOKUP($E433,'Loading Jun'!$B:$X,$A433,0)</f>
        <v>0</v>
      </c>
      <c r="S433" s="47">
        <f t="shared" si="47"/>
        <v>0</v>
      </c>
      <c r="T433" s="47">
        <f t="shared" si="48"/>
        <v>0</v>
      </c>
    </row>
    <row r="434" spans="1:20">
      <c r="A434" s="144">
        <v>16</v>
      </c>
      <c r="B434" s="144">
        <v>16</v>
      </c>
      <c r="C434" s="144">
        <v>14</v>
      </c>
      <c r="D434" s="263" t="str">
        <f>VLOOKUP(E434,Master_Item!B:M,12,0)&amp;K434</f>
        <v>โรงงานนวนครRegion 2</v>
      </c>
      <c r="E434" s="74">
        <v>310003080</v>
      </c>
      <c r="F434" s="46" t="s">
        <v>203</v>
      </c>
      <c r="G434" s="46">
        <f>VLOOKUP(E434,Master_Item!B:E,4,0)</f>
        <v>180</v>
      </c>
      <c r="H434" s="46">
        <f>VLOOKUP(E434,Master_Item!B:I,8,0)</f>
        <v>6.4799999999999995</v>
      </c>
      <c r="I434" s="46">
        <f>VLOOKUP(E434,Master_Item!B:G,6,0)</f>
        <v>88</v>
      </c>
      <c r="J434" s="46" t="s">
        <v>148</v>
      </c>
      <c r="K434" s="46" t="s">
        <v>116</v>
      </c>
      <c r="L434" s="142">
        <f>_xlfn.IFNA(VLOOKUP($E434,'Loading Apr'!$B:$V,$C434,0),0)</f>
        <v>0</v>
      </c>
      <c r="M434" s="145">
        <f t="shared" si="43"/>
        <v>0</v>
      </c>
      <c r="N434" s="145">
        <f t="shared" si="44"/>
        <v>0</v>
      </c>
      <c r="O434" s="146">
        <f>_xlfn.IFNA(VLOOKUP($E434,'Loading May'!$B:$X,$B434,0),0)</f>
        <v>0</v>
      </c>
      <c r="P434" s="140">
        <f t="shared" si="45"/>
        <v>0</v>
      </c>
      <c r="Q434" s="140">
        <f t="shared" si="46"/>
        <v>0</v>
      </c>
      <c r="R434" s="80">
        <f>VLOOKUP($E434,'Loading Jun'!$B:$X,$A434,0)</f>
        <v>0</v>
      </c>
      <c r="S434" s="47">
        <f t="shared" si="47"/>
        <v>0</v>
      </c>
      <c r="T434" s="47">
        <f t="shared" si="48"/>
        <v>0</v>
      </c>
    </row>
    <row r="435" spans="1:20">
      <c r="A435" s="144">
        <v>17</v>
      </c>
      <c r="B435" s="144">
        <v>17</v>
      </c>
      <c r="C435" s="144">
        <v>15</v>
      </c>
      <c r="D435" s="263" t="str">
        <f>VLOOKUP(E435,Master_Item!B:M,12,0)&amp;K435</f>
        <v>โรงงานนวนครRegion 3</v>
      </c>
      <c r="E435" s="74">
        <v>310003080</v>
      </c>
      <c r="F435" s="46" t="s">
        <v>203</v>
      </c>
      <c r="G435" s="46">
        <f>VLOOKUP(E435,Master_Item!B:E,4,0)</f>
        <v>180</v>
      </c>
      <c r="H435" s="46">
        <f>VLOOKUP(E435,Master_Item!B:I,8,0)</f>
        <v>6.4799999999999995</v>
      </c>
      <c r="I435" s="46">
        <f>VLOOKUP(E435,Master_Item!B:G,6,0)</f>
        <v>88</v>
      </c>
      <c r="J435" s="46" t="s">
        <v>149</v>
      </c>
      <c r="K435" s="46" t="s">
        <v>117</v>
      </c>
      <c r="L435" s="142">
        <f>_xlfn.IFNA(VLOOKUP($E435,'Loading Apr'!$B:$V,$C435,0),0)</f>
        <v>0</v>
      </c>
      <c r="M435" s="145">
        <f t="shared" si="43"/>
        <v>0</v>
      </c>
      <c r="N435" s="145">
        <f t="shared" si="44"/>
        <v>0</v>
      </c>
      <c r="O435" s="146">
        <f>_xlfn.IFNA(VLOOKUP($E435,'Loading May'!$B:$X,$B435,0),0)</f>
        <v>0</v>
      </c>
      <c r="P435" s="140">
        <f t="shared" si="45"/>
        <v>0</v>
      </c>
      <c r="Q435" s="140">
        <f t="shared" si="46"/>
        <v>0</v>
      </c>
      <c r="R435" s="80">
        <f>VLOOKUP($E435,'Loading Jun'!$B:$X,$A435,0)</f>
        <v>0</v>
      </c>
      <c r="S435" s="47">
        <f t="shared" si="47"/>
        <v>0</v>
      </c>
      <c r="T435" s="47">
        <f t="shared" si="48"/>
        <v>0</v>
      </c>
    </row>
    <row r="436" spans="1:20">
      <c r="A436" s="144">
        <v>18</v>
      </c>
      <c r="B436" s="144">
        <v>18</v>
      </c>
      <c r="C436" s="144">
        <v>16</v>
      </c>
      <c r="D436" s="263" t="str">
        <f>VLOOKUP(E436,Master_Item!B:M,12,0)&amp;K436</f>
        <v>โรงงานนวนครRegion 4</v>
      </c>
      <c r="E436" s="74">
        <v>310003080</v>
      </c>
      <c r="F436" s="46" t="s">
        <v>203</v>
      </c>
      <c r="G436" s="46">
        <f>VLOOKUP(E436,Master_Item!B:E,4,0)</f>
        <v>180</v>
      </c>
      <c r="H436" s="46">
        <f>VLOOKUP(E436,Master_Item!B:I,8,0)</f>
        <v>6.4799999999999995</v>
      </c>
      <c r="I436" s="46">
        <f>VLOOKUP(E436,Master_Item!B:G,6,0)</f>
        <v>88</v>
      </c>
      <c r="J436" s="46" t="s">
        <v>149</v>
      </c>
      <c r="K436" s="46" t="s">
        <v>118</v>
      </c>
      <c r="L436" s="142">
        <f>_xlfn.IFNA(VLOOKUP($E436,'Loading Apr'!$B:$V,$C436,0),0)</f>
        <v>0</v>
      </c>
      <c r="M436" s="145">
        <f t="shared" ref="M436:M442" si="49">L436*H436</f>
        <v>0</v>
      </c>
      <c r="N436" s="145">
        <f t="shared" ref="N436:N442" si="50">L436/I436</f>
        <v>0</v>
      </c>
      <c r="O436" s="146">
        <f>_xlfn.IFNA(VLOOKUP($E436,'Loading May'!$B:$X,$B436,0),0)</f>
        <v>0</v>
      </c>
      <c r="P436" s="140">
        <f t="shared" ref="P436:P442" si="51">O436*H436</f>
        <v>0</v>
      </c>
      <c r="Q436" s="140">
        <f t="shared" ref="Q436:Q442" si="52">O436/I436</f>
        <v>0</v>
      </c>
      <c r="R436" s="80">
        <f>VLOOKUP($E436,'Loading Jun'!$B:$X,$A436,0)</f>
        <v>0</v>
      </c>
      <c r="S436" s="47">
        <f t="shared" ref="S436:S442" si="53">R436*H436</f>
        <v>0</v>
      </c>
      <c r="T436" s="47">
        <f t="shared" ref="T436:T442" si="54">R436/I436</f>
        <v>0</v>
      </c>
    </row>
    <row r="437" spans="1:20">
      <c r="A437" s="144">
        <v>19</v>
      </c>
      <c r="B437" s="144">
        <v>19</v>
      </c>
      <c r="C437" s="144">
        <v>17</v>
      </c>
      <c r="D437" s="263" t="str">
        <f>VLOOKUP(E437,Master_Item!B:M,12,0)&amp;K437</f>
        <v>โรงงานนวนครRegion 5</v>
      </c>
      <c r="E437" s="74">
        <v>310003080</v>
      </c>
      <c r="F437" s="46" t="s">
        <v>203</v>
      </c>
      <c r="G437" s="46">
        <f>VLOOKUP(E437,Master_Item!B:E,4,0)</f>
        <v>180</v>
      </c>
      <c r="H437" s="46">
        <f>VLOOKUP(E437,Master_Item!B:I,8,0)</f>
        <v>6.4799999999999995</v>
      </c>
      <c r="I437" s="46">
        <f>VLOOKUP(E437,Master_Item!B:G,6,0)</f>
        <v>88</v>
      </c>
      <c r="J437" s="46" t="s">
        <v>150</v>
      </c>
      <c r="K437" s="46" t="s">
        <v>119</v>
      </c>
      <c r="L437" s="142">
        <f>_xlfn.IFNA(VLOOKUP($E437,'Loading Apr'!$B:$V,$C437,0),0)</f>
        <v>0</v>
      </c>
      <c r="M437" s="145">
        <f t="shared" si="49"/>
        <v>0</v>
      </c>
      <c r="N437" s="145">
        <f t="shared" si="50"/>
        <v>0</v>
      </c>
      <c r="O437" s="146">
        <f>_xlfn.IFNA(VLOOKUP($E437,'Loading May'!$B:$X,$B437,0),0)</f>
        <v>0</v>
      </c>
      <c r="P437" s="140">
        <f t="shared" si="51"/>
        <v>0</v>
      </c>
      <c r="Q437" s="140">
        <f t="shared" si="52"/>
        <v>0</v>
      </c>
      <c r="R437" s="80">
        <f>VLOOKUP($E437,'Loading Jun'!$B:$X,$A437,0)</f>
        <v>0</v>
      </c>
      <c r="S437" s="47">
        <f t="shared" si="53"/>
        <v>0</v>
      </c>
      <c r="T437" s="47">
        <f t="shared" si="54"/>
        <v>0</v>
      </c>
    </row>
    <row r="438" spans="1:20">
      <c r="A438" s="144">
        <v>20</v>
      </c>
      <c r="B438" s="144">
        <v>20</v>
      </c>
      <c r="C438" s="144">
        <v>18</v>
      </c>
      <c r="D438" s="263" t="str">
        <f>VLOOKUP(E438,Master_Item!B:M,12,0)&amp;K438</f>
        <v>โรงงานนวนครRegion 6/9</v>
      </c>
      <c r="E438" s="74">
        <v>310003080</v>
      </c>
      <c r="F438" s="46" t="s">
        <v>203</v>
      </c>
      <c r="G438" s="46">
        <f>VLOOKUP(E438,Master_Item!B:E,4,0)</f>
        <v>180</v>
      </c>
      <c r="H438" s="46">
        <f>VLOOKUP(E438,Master_Item!B:I,8,0)</f>
        <v>6.4799999999999995</v>
      </c>
      <c r="I438" s="46">
        <f>VLOOKUP(E438,Master_Item!B:G,6,0)</f>
        <v>88</v>
      </c>
      <c r="J438" s="46" t="s">
        <v>150</v>
      </c>
      <c r="K438" s="46" t="s">
        <v>127</v>
      </c>
      <c r="L438" s="142">
        <f>_xlfn.IFNA(VLOOKUP($E438,'Loading Apr'!$B:$V,$C438,0),0)</f>
        <v>0</v>
      </c>
      <c r="M438" s="145">
        <f t="shared" si="49"/>
        <v>0</v>
      </c>
      <c r="N438" s="145">
        <f t="shared" si="50"/>
        <v>0</v>
      </c>
      <c r="O438" s="146">
        <f>_xlfn.IFNA(VLOOKUP($E438,'Loading May'!$B:$X,$B438,0),0)</f>
        <v>0</v>
      </c>
      <c r="P438" s="140">
        <f t="shared" si="51"/>
        <v>0</v>
      </c>
      <c r="Q438" s="140">
        <f t="shared" si="52"/>
        <v>0</v>
      </c>
      <c r="R438" s="80">
        <f>VLOOKUP($E438,'Loading Jun'!$B:$X,$A438,0)</f>
        <v>0</v>
      </c>
      <c r="S438" s="47">
        <f t="shared" si="53"/>
        <v>0</v>
      </c>
      <c r="T438" s="47">
        <f t="shared" si="54"/>
        <v>0</v>
      </c>
    </row>
    <row r="439" spans="1:20">
      <c r="A439" s="144">
        <v>21</v>
      </c>
      <c r="B439" s="144">
        <v>21</v>
      </c>
      <c r="C439" s="144">
        <v>19</v>
      </c>
      <c r="D439" s="263" t="str">
        <f>VLOOKUP(E439,Master_Item!B:M,12,0)&amp;K439</f>
        <v>โรงงานนวนครRegion 6/14</v>
      </c>
      <c r="E439" s="74">
        <v>310003080</v>
      </c>
      <c r="F439" s="46" t="s">
        <v>203</v>
      </c>
      <c r="G439" s="46">
        <f>VLOOKUP(E439,Master_Item!B:E,4,0)</f>
        <v>180</v>
      </c>
      <c r="H439" s="46">
        <f>VLOOKUP(E439,Master_Item!B:I,8,0)</f>
        <v>6.4799999999999995</v>
      </c>
      <c r="I439" s="46">
        <f>VLOOKUP(E439,Master_Item!B:G,6,0)</f>
        <v>88</v>
      </c>
      <c r="J439" s="46" t="s">
        <v>148</v>
      </c>
      <c r="K439" s="46" t="s">
        <v>128</v>
      </c>
      <c r="L439" s="142">
        <f>_xlfn.IFNA(VLOOKUP($E439,'Loading Apr'!$B:$V,$C439,0),0)</f>
        <v>0</v>
      </c>
      <c r="M439" s="145">
        <f t="shared" si="49"/>
        <v>0</v>
      </c>
      <c r="N439" s="145">
        <f t="shared" si="50"/>
        <v>0</v>
      </c>
      <c r="O439" s="146">
        <f>_xlfn.IFNA(VLOOKUP($E439,'Loading May'!$B:$X,$B439,0),0)</f>
        <v>0</v>
      </c>
      <c r="P439" s="140">
        <f t="shared" si="51"/>
        <v>0</v>
      </c>
      <c r="Q439" s="140">
        <f t="shared" si="52"/>
        <v>0</v>
      </c>
      <c r="R439" s="80">
        <f>VLOOKUP($E439,'Loading Jun'!$B:$X,$A439,0)</f>
        <v>0</v>
      </c>
      <c r="S439" s="47">
        <f t="shared" si="53"/>
        <v>0</v>
      </c>
      <c r="T439" s="47">
        <f t="shared" si="54"/>
        <v>0</v>
      </c>
    </row>
    <row r="440" spans="1:20">
      <c r="A440" s="144">
        <v>22</v>
      </c>
      <c r="B440" s="144">
        <v>22</v>
      </c>
      <c r="C440" s="144">
        <v>20</v>
      </c>
      <c r="D440" s="263" t="str">
        <f>VLOOKUP(E440,Master_Item!B:M,12,0)&amp;K440</f>
        <v>โรงงานนวนครRegion 7</v>
      </c>
      <c r="E440" s="74">
        <v>310003080</v>
      </c>
      <c r="F440" s="46" t="s">
        <v>203</v>
      </c>
      <c r="G440" s="46">
        <f>VLOOKUP(E440,Master_Item!B:E,4,0)</f>
        <v>180</v>
      </c>
      <c r="H440" s="46">
        <f>VLOOKUP(E440,Master_Item!B:I,8,0)</f>
        <v>6.4799999999999995</v>
      </c>
      <c r="I440" s="46">
        <f>VLOOKUP(E440,Master_Item!B:G,6,0)</f>
        <v>88</v>
      </c>
      <c r="J440" s="46" t="s">
        <v>148</v>
      </c>
      <c r="K440" s="46" t="s">
        <v>121</v>
      </c>
      <c r="L440" s="142">
        <f>_xlfn.IFNA(VLOOKUP($E440,'Loading Apr'!$B:$V,$C440,0),0)</f>
        <v>0</v>
      </c>
      <c r="M440" s="145">
        <f t="shared" si="49"/>
        <v>0</v>
      </c>
      <c r="N440" s="145">
        <f t="shared" si="50"/>
        <v>0</v>
      </c>
      <c r="O440" s="146">
        <f>_xlfn.IFNA(VLOOKUP($E440,'Loading May'!$B:$X,$B440,0),0)</f>
        <v>0</v>
      </c>
      <c r="P440" s="140">
        <f t="shared" si="51"/>
        <v>0</v>
      </c>
      <c r="Q440" s="140">
        <f t="shared" si="52"/>
        <v>0</v>
      </c>
      <c r="R440" s="80">
        <f>VLOOKUP($E440,'Loading Jun'!$B:$X,$A440,0)</f>
        <v>0</v>
      </c>
      <c r="S440" s="47">
        <f t="shared" si="53"/>
        <v>0</v>
      </c>
      <c r="T440" s="47">
        <f t="shared" si="54"/>
        <v>0</v>
      </c>
    </row>
    <row r="441" spans="1:20">
      <c r="A441" s="144">
        <v>23</v>
      </c>
      <c r="B441" s="144">
        <v>23</v>
      </c>
      <c r="C441" s="144">
        <v>21</v>
      </c>
      <c r="D441" s="263" t="str">
        <f>VLOOKUP(E441,Master_Item!B:M,12,0)&amp;K441</f>
        <v>โรงงานนวนครRegion 8</v>
      </c>
      <c r="E441" s="74">
        <v>310003080</v>
      </c>
      <c r="F441" s="46" t="s">
        <v>203</v>
      </c>
      <c r="G441" s="46">
        <f>VLOOKUP(E441,Master_Item!B:E,4,0)</f>
        <v>180</v>
      </c>
      <c r="H441" s="46">
        <f>VLOOKUP(E441,Master_Item!B:I,8,0)</f>
        <v>6.4799999999999995</v>
      </c>
      <c r="I441" s="46">
        <f>VLOOKUP(E441,Master_Item!B:G,6,0)</f>
        <v>88</v>
      </c>
      <c r="J441" s="46" t="s">
        <v>151</v>
      </c>
      <c r="K441" s="46" t="s">
        <v>122</v>
      </c>
      <c r="L441" s="142">
        <f>_xlfn.IFNA(VLOOKUP($E441,'Loading Apr'!$B:$V,$C441,0),0)</f>
        <v>0</v>
      </c>
      <c r="M441" s="145">
        <f t="shared" si="49"/>
        <v>0</v>
      </c>
      <c r="N441" s="145">
        <f t="shared" si="50"/>
        <v>0</v>
      </c>
      <c r="O441" s="146">
        <f>_xlfn.IFNA(VLOOKUP($E441,'Loading May'!$B:$X,$B441,0),0)</f>
        <v>0</v>
      </c>
      <c r="P441" s="140">
        <f t="shared" si="51"/>
        <v>0</v>
      </c>
      <c r="Q441" s="140">
        <f t="shared" si="52"/>
        <v>0</v>
      </c>
      <c r="R441" s="80">
        <f>VLOOKUP($E441,'Loading Jun'!$B:$X,$A441,0)</f>
        <v>0</v>
      </c>
      <c r="S441" s="47">
        <f t="shared" si="53"/>
        <v>0</v>
      </c>
      <c r="T441" s="47">
        <f t="shared" si="54"/>
        <v>0</v>
      </c>
    </row>
    <row r="442" spans="1:20">
      <c r="A442" s="144">
        <v>9</v>
      </c>
      <c r="B442" s="144">
        <v>9</v>
      </c>
      <c r="C442" s="144">
        <v>11</v>
      </c>
      <c r="D442" s="263" t="str">
        <f>VLOOKUP(E442,Master_Item!B:M,12,0)&amp;K442</f>
        <v>โรงงานนวนครMT</v>
      </c>
      <c r="E442" s="74">
        <v>310003080</v>
      </c>
      <c r="F442" s="46" t="s">
        <v>203</v>
      </c>
      <c r="G442" s="46">
        <f>VLOOKUP(E442,Master_Item!B:E,4,0)</f>
        <v>180</v>
      </c>
      <c r="H442" s="46">
        <f>VLOOKUP(E442,Master_Item!B:I,8,0)</f>
        <v>6.4799999999999995</v>
      </c>
      <c r="I442" s="46">
        <f>VLOOKUP(E442,Master_Item!B:G,6,0)</f>
        <v>88</v>
      </c>
      <c r="J442" s="46" t="s">
        <v>123</v>
      </c>
      <c r="K442" s="46" t="s">
        <v>123</v>
      </c>
      <c r="L442" s="142">
        <f>_xlfn.IFNA(VLOOKUP($E442,'Loading Apr'!$B:$V,$C442,0),0)</f>
        <v>7972.0000000000009</v>
      </c>
      <c r="M442" s="145">
        <f t="shared" si="49"/>
        <v>51658.560000000005</v>
      </c>
      <c r="N442" s="145">
        <f t="shared" si="50"/>
        <v>90.590909090909108</v>
      </c>
      <c r="O442" s="146">
        <f>_xlfn.IFNA(VLOOKUP($E442,'Loading May'!$B:$X,$B442,0),0)</f>
        <v>7090.1153846153848</v>
      </c>
      <c r="P442" s="140">
        <f t="shared" si="51"/>
        <v>45943.947692307687</v>
      </c>
      <c r="Q442" s="140">
        <f t="shared" si="52"/>
        <v>80.569493006993014</v>
      </c>
      <c r="R442" s="80">
        <f>VLOOKUP($E442,'Loading Jun'!$B:$X,$A442,0)</f>
        <v>7429</v>
      </c>
      <c r="S442" s="47">
        <f t="shared" si="53"/>
        <v>48139.92</v>
      </c>
      <c r="T442" s="47">
        <f t="shared" si="54"/>
        <v>84.420454545454547</v>
      </c>
    </row>
    <row r="443" spans="1:20">
      <c r="A443" s="144">
        <v>15</v>
      </c>
      <c r="B443" s="144">
        <v>15</v>
      </c>
      <c r="C443" s="144">
        <v>13</v>
      </c>
      <c r="D443" s="263" t="str">
        <f>VLOOKUP(E443,Master_Item!B:M,12,0)&amp;K443</f>
        <v>โรงงานนวนครRegion 1</v>
      </c>
      <c r="E443" s="74">
        <v>310003155</v>
      </c>
      <c r="F443" s="46" t="s">
        <v>204</v>
      </c>
      <c r="G443" s="46">
        <f>VLOOKUP(E443,Master_Item!B:E,4,0)</f>
        <v>350</v>
      </c>
      <c r="H443" s="46">
        <f>VLOOKUP(E443,Master_Item!B:I,8,0)</f>
        <v>8.3999999999999986</v>
      </c>
      <c r="I443" s="46">
        <f>VLOOKUP(E443,Master_Item!B:G,6,0)</f>
        <v>72</v>
      </c>
      <c r="J443" s="46" t="s">
        <v>148</v>
      </c>
      <c r="K443" s="46" t="s">
        <v>115</v>
      </c>
      <c r="L443" s="142">
        <f>_xlfn.IFNA(VLOOKUP($E443,'Loading Apr'!$B:$V,$C443,0),0)</f>
        <v>2717.2999810641445</v>
      </c>
      <c r="M443" s="145">
        <f t="shared" ref="M443:M452" si="55">L443*H443</f>
        <v>22825.31984093881</v>
      </c>
      <c r="N443" s="145">
        <f t="shared" ref="N443:N452" si="56">L443/I443</f>
        <v>37.740277514779784</v>
      </c>
      <c r="O443" s="146">
        <f>_xlfn.IFNA(VLOOKUP($E443,'Loading May'!$B:$X,$B443,0),0)</f>
        <v>2246.4259057938525</v>
      </c>
      <c r="P443" s="140">
        <f t="shared" ref="P443:P452" si="57">O443*H443</f>
        <v>18869.97760866836</v>
      </c>
      <c r="Q443" s="140">
        <f t="shared" ref="Q443:Q452" si="58">O443/I443</f>
        <v>31.200359802692397</v>
      </c>
      <c r="R443" s="80">
        <f>VLOOKUP($E443,'Loading Jun'!$B:$X,$A443,0)</f>
        <v>2418.0741573298183</v>
      </c>
      <c r="S443" s="47">
        <f t="shared" ref="S443:S452" si="59">R443*H443</f>
        <v>20311.82292157047</v>
      </c>
      <c r="T443" s="47">
        <f t="shared" ref="T443:T452" si="60">R443/I443</f>
        <v>33.584363296247474</v>
      </c>
    </row>
    <row r="444" spans="1:20">
      <c r="A444" s="144">
        <v>16</v>
      </c>
      <c r="B444" s="144">
        <v>16</v>
      </c>
      <c r="C444" s="144">
        <v>14</v>
      </c>
      <c r="D444" s="263" t="str">
        <f>VLOOKUP(E444,Master_Item!B:M,12,0)&amp;K444</f>
        <v>โรงงานนวนครRegion 2</v>
      </c>
      <c r="E444" s="74">
        <v>310003155</v>
      </c>
      <c r="F444" s="46" t="s">
        <v>204</v>
      </c>
      <c r="G444" s="46">
        <f>VLOOKUP(E444,Master_Item!B:E,4,0)</f>
        <v>350</v>
      </c>
      <c r="H444" s="46">
        <f>VLOOKUP(E444,Master_Item!B:I,8,0)</f>
        <v>8.3999999999999986</v>
      </c>
      <c r="I444" s="46">
        <f>VLOOKUP(E444,Master_Item!B:G,6,0)</f>
        <v>72</v>
      </c>
      <c r="J444" s="46" t="s">
        <v>148</v>
      </c>
      <c r="K444" s="46" t="s">
        <v>116</v>
      </c>
      <c r="L444" s="142">
        <f>_xlfn.IFNA(VLOOKUP($E444,'Loading Apr'!$B:$V,$C444,0),0)</f>
        <v>7423.0595585673382</v>
      </c>
      <c r="M444" s="145">
        <f t="shared" si="55"/>
        <v>62353.70029196563</v>
      </c>
      <c r="N444" s="145">
        <f t="shared" si="56"/>
        <v>103.09804942454636</v>
      </c>
      <c r="O444" s="146">
        <f>_xlfn.IFNA(VLOOKUP($E444,'Loading May'!$B:$X,$B444,0),0)</f>
        <v>5766.5926795596633</v>
      </c>
      <c r="P444" s="140">
        <f t="shared" si="57"/>
        <v>48439.378508301161</v>
      </c>
      <c r="Q444" s="140">
        <f t="shared" si="58"/>
        <v>80.091564993884219</v>
      </c>
      <c r="R444" s="80">
        <f>VLOOKUP($E444,'Loading Jun'!$B:$X,$A444,0)</f>
        <v>6207.2150692025243</v>
      </c>
      <c r="S444" s="47">
        <f t="shared" si="59"/>
        <v>52140.606581301196</v>
      </c>
      <c r="T444" s="47">
        <f t="shared" si="60"/>
        <v>86.211320405590612</v>
      </c>
    </row>
    <row r="445" spans="1:20">
      <c r="A445" s="144">
        <v>17</v>
      </c>
      <c r="B445" s="144">
        <v>17</v>
      </c>
      <c r="C445" s="144">
        <v>15</v>
      </c>
      <c r="D445" s="263" t="str">
        <f>VLOOKUP(E445,Master_Item!B:M,12,0)&amp;K445</f>
        <v>โรงงานนวนครRegion 3</v>
      </c>
      <c r="E445" s="74">
        <v>310003155</v>
      </c>
      <c r="F445" s="46" t="s">
        <v>204</v>
      </c>
      <c r="G445" s="46">
        <f>VLOOKUP(E445,Master_Item!B:E,4,0)</f>
        <v>350</v>
      </c>
      <c r="H445" s="46">
        <f>VLOOKUP(E445,Master_Item!B:I,8,0)</f>
        <v>8.3999999999999986</v>
      </c>
      <c r="I445" s="46">
        <f>VLOOKUP(E445,Master_Item!B:G,6,0)</f>
        <v>72</v>
      </c>
      <c r="J445" s="46" t="s">
        <v>149</v>
      </c>
      <c r="K445" s="46" t="s">
        <v>117</v>
      </c>
      <c r="L445" s="142">
        <f>_xlfn.IFNA(VLOOKUP($E445,'Loading Apr'!$B:$V,$C445,0),0)</f>
        <v>9578.8582926422841</v>
      </c>
      <c r="M445" s="145">
        <f t="shared" si="55"/>
        <v>80462.409658195174</v>
      </c>
      <c r="N445" s="145">
        <f t="shared" si="56"/>
        <v>133.03969850892062</v>
      </c>
      <c r="O445" s="146">
        <f>_xlfn.IFNA(VLOOKUP($E445,'Loading May'!$B:$X,$B445,0),0)</f>
        <v>8453.1095102469953</v>
      </c>
      <c r="P445" s="140">
        <f t="shared" si="57"/>
        <v>71006.119886074754</v>
      </c>
      <c r="Q445" s="140">
        <f t="shared" si="58"/>
        <v>117.4042987534305</v>
      </c>
      <c r="R445" s="80">
        <f>VLOOKUP($E445,'Loading Jun'!$B:$X,$A445,0)</f>
        <v>9099.0072733264296</v>
      </c>
      <c r="S445" s="47">
        <f t="shared" si="59"/>
        <v>76431.661095941992</v>
      </c>
      <c r="T445" s="47">
        <f t="shared" si="60"/>
        <v>126.37510101842264</v>
      </c>
    </row>
    <row r="446" spans="1:20">
      <c r="A446" s="144">
        <v>18</v>
      </c>
      <c r="B446" s="144">
        <v>18</v>
      </c>
      <c r="C446" s="144">
        <v>16</v>
      </c>
      <c r="D446" s="263" t="str">
        <f>VLOOKUP(E446,Master_Item!B:M,12,0)&amp;K446</f>
        <v>โรงงานนวนครRegion 4</v>
      </c>
      <c r="E446" s="74">
        <v>310003155</v>
      </c>
      <c r="F446" s="46" t="s">
        <v>204</v>
      </c>
      <c r="G446" s="46">
        <f>VLOOKUP(E446,Master_Item!B:E,4,0)</f>
        <v>350</v>
      </c>
      <c r="H446" s="46">
        <f>VLOOKUP(E446,Master_Item!B:I,8,0)</f>
        <v>8.3999999999999986</v>
      </c>
      <c r="I446" s="46">
        <f>VLOOKUP(E446,Master_Item!B:G,6,0)</f>
        <v>72</v>
      </c>
      <c r="J446" s="46" t="s">
        <v>149</v>
      </c>
      <c r="K446" s="46" t="s">
        <v>118</v>
      </c>
      <c r="L446" s="142">
        <f>_xlfn.IFNA(VLOOKUP($E446,'Loading Apr'!$B:$V,$C446,0),0)</f>
        <v>9799.1445792957893</v>
      </c>
      <c r="M446" s="145">
        <f t="shared" si="55"/>
        <v>82312.814466084616</v>
      </c>
      <c r="N446" s="145">
        <f t="shared" si="56"/>
        <v>136.09923026799709</v>
      </c>
      <c r="O446" s="146">
        <f>_xlfn.IFNA(VLOOKUP($E446,'Loading May'!$B:$X,$B446,0),0)</f>
        <v>10302.052020181642</v>
      </c>
      <c r="P446" s="140">
        <f t="shared" si="57"/>
        <v>86537.23696952578</v>
      </c>
      <c r="Q446" s="140">
        <f t="shared" si="58"/>
        <v>143.08405583585613</v>
      </c>
      <c r="R446" s="80">
        <f>VLOOKUP($E446,'Loading Jun'!$B:$X,$A446,0)</f>
        <v>11089.226532341589</v>
      </c>
      <c r="S446" s="47">
        <f t="shared" si="59"/>
        <v>93149.502871669334</v>
      </c>
      <c r="T446" s="47">
        <f t="shared" si="60"/>
        <v>154.01703517141095</v>
      </c>
    </row>
    <row r="447" spans="1:20">
      <c r="A447" s="144">
        <v>19</v>
      </c>
      <c r="B447" s="144">
        <v>19</v>
      </c>
      <c r="C447" s="144">
        <v>17</v>
      </c>
      <c r="D447" s="263" t="str">
        <f>VLOOKUP(E447,Master_Item!B:M,12,0)&amp;K447</f>
        <v>โรงงานนวนครRegion 5</v>
      </c>
      <c r="E447" s="74">
        <v>310003155</v>
      </c>
      <c r="F447" s="46" t="s">
        <v>204</v>
      </c>
      <c r="G447" s="46">
        <f>VLOOKUP(E447,Master_Item!B:E,4,0)</f>
        <v>350</v>
      </c>
      <c r="H447" s="46">
        <f>VLOOKUP(E447,Master_Item!B:I,8,0)</f>
        <v>8.3999999999999986</v>
      </c>
      <c r="I447" s="46">
        <f>VLOOKUP(E447,Master_Item!B:G,6,0)</f>
        <v>72</v>
      </c>
      <c r="J447" s="46" t="s">
        <v>150</v>
      </c>
      <c r="K447" s="46" t="s">
        <v>119</v>
      </c>
      <c r="L447" s="142">
        <f>_xlfn.IFNA(VLOOKUP($E447,'Loading Apr'!$B:$V,$C447,0),0)</f>
        <v>1989.1132649454396</v>
      </c>
      <c r="M447" s="145">
        <f t="shared" si="55"/>
        <v>16708.551425541689</v>
      </c>
      <c r="N447" s="145">
        <f t="shared" si="56"/>
        <v>27.626573124242217</v>
      </c>
      <c r="O447" s="146">
        <f>_xlfn.IFNA(VLOOKUP($E447,'Loading May'!$B:$X,$B447,0),0)</f>
        <v>1890.4287882048595</v>
      </c>
      <c r="P447" s="140">
        <f t="shared" si="57"/>
        <v>15879.601820920818</v>
      </c>
      <c r="Q447" s="140">
        <f t="shared" si="58"/>
        <v>26.255955391734162</v>
      </c>
      <c r="R447" s="80">
        <f>VLOOKUP($E447,'Loading Jun'!$B:$X,$A447,0)</f>
        <v>2034.8754825346016</v>
      </c>
      <c r="S447" s="47">
        <f t="shared" si="59"/>
        <v>17092.95405329065</v>
      </c>
      <c r="T447" s="47">
        <f t="shared" si="60"/>
        <v>28.262159479647245</v>
      </c>
    </row>
    <row r="448" spans="1:20">
      <c r="A448" s="144">
        <v>20</v>
      </c>
      <c r="B448" s="144">
        <v>20</v>
      </c>
      <c r="C448" s="144">
        <v>18</v>
      </c>
      <c r="D448" s="263" t="str">
        <f>VLOOKUP(E448,Master_Item!B:M,12,0)&amp;K448</f>
        <v>โรงงานนวนครRegion 6/9</v>
      </c>
      <c r="E448" s="74">
        <v>310003155</v>
      </c>
      <c r="F448" s="46" t="s">
        <v>204</v>
      </c>
      <c r="G448" s="46">
        <f>VLOOKUP(E448,Master_Item!B:E,4,0)</f>
        <v>350</v>
      </c>
      <c r="H448" s="46">
        <f>VLOOKUP(E448,Master_Item!B:I,8,0)</f>
        <v>8.3999999999999986</v>
      </c>
      <c r="I448" s="46">
        <f>VLOOKUP(E448,Master_Item!B:G,6,0)</f>
        <v>72</v>
      </c>
      <c r="J448" s="46" t="s">
        <v>150</v>
      </c>
      <c r="K448" s="46" t="s">
        <v>127</v>
      </c>
      <c r="L448" s="142">
        <f>_xlfn.IFNA(VLOOKUP($E448,'Loading Apr'!$B:$V,$C448,0),0)</f>
        <v>3544.1252747971339</v>
      </c>
      <c r="M448" s="145">
        <f t="shared" si="55"/>
        <v>29770.652308295921</v>
      </c>
      <c r="N448" s="145">
        <f t="shared" si="56"/>
        <v>49.223962149960194</v>
      </c>
      <c r="O448" s="146">
        <f>_xlfn.IFNA(VLOOKUP($E448,'Loading May'!$B:$X,$B448,0),0)</f>
        <v>2731.3107987115231</v>
      </c>
      <c r="P448" s="140">
        <f t="shared" si="57"/>
        <v>22943.01070917679</v>
      </c>
      <c r="Q448" s="140">
        <f t="shared" si="58"/>
        <v>37.934872204326709</v>
      </c>
      <c r="R448" s="80">
        <f>VLOOKUP($E448,'Loading Jun'!$B:$X,$A448,0)</f>
        <v>2940.0088562753044</v>
      </c>
      <c r="S448" s="47">
        <f t="shared" si="59"/>
        <v>24696.074392712551</v>
      </c>
      <c r="T448" s="47">
        <f t="shared" si="60"/>
        <v>40.833456337157003</v>
      </c>
    </row>
    <row r="449" spans="1:20">
      <c r="A449" s="144">
        <v>21</v>
      </c>
      <c r="B449" s="144">
        <v>21</v>
      </c>
      <c r="C449" s="144">
        <v>19</v>
      </c>
      <c r="D449" s="263" t="str">
        <f>VLOOKUP(E449,Master_Item!B:M,12,0)&amp;K449</f>
        <v>โรงงานนวนครRegion 6/14</v>
      </c>
      <c r="E449" s="74">
        <v>310003155</v>
      </c>
      <c r="F449" s="46" t="s">
        <v>204</v>
      </c>
      <c r="G449" s="46">
        <f>VLOOKUP(E449,Master_Item!B:E,4,0)</f>
        <v>350</v>
      </c>
      <c r="H449" s="46">
        <f>VLOOKUP(E449,Master_Item!B:I,8,0)</f>
        <v>8.3999999999999986</v>
      </c>
      <c r="I449" s="46">
        <f>VLOOKUP(E449,Master_Item!B:G,6,0)</f>
        <v>72</v>
      </c>
      <c r="J449" s="46" t="s">
        <v>148</v>
      </c>
      <c r="K449" s="46" t="s">
        <v>128</v>
      </c>
      <c r="L449" s="142">
        <f>_xlfn.IFNA(VLOOKUP($E449,'Loading Apr'!$B:$V,$C449,0),0)</f>
        <v>2899.7388611976553</v>
      </c>
      <c r="M449" s="145">
        <f t="shared" si="55"/>
        <v>24357.806434060301</v>
      </c>
      <c r="N449" s="145">
        <f t="shared" si="56"/>
        <v>40.274150849967434</v>
      </c>
      <c r="O449" s="146">
        <f>_xlfn.IFNA(VLOOKUP($E449,'Loading May'!$B:$X,$B449,0),0)</f>
        <v>2234.7088353094277</v>
      </c>
      <c r="P449" s="140">
        <f t="shared" si="57"/>
        <v>18771.55421659919</v>
      </c>
      <c r="Q449" s="140">
        <f t="shared" si="58"/>
        <v>31.037622712630942</v>
      </c>
      <c r="R449" s="80">
        <f>VLOOKUP($E449,'Loading Jun'!$B:$X,$A449,0)</f>
        <v>2405.4617914979763</v>
      </c>
      <c r="S449" s="47">
        <f t="shared" si="59"/>
        <v>20205.879048582996</v>
      </c>
      <c r="T449" s="47">
        <f t="shared" si="60"/>
        <v>33.409191548583003</v>
      </c>
    </row>
    <row r="450" spans="1:20">
      <c r="A450" s="144">
        <v>22</v>
      </c>
      <c r="B450" s="144">
        <v>22</v>
      </c>
      <c r="C450" s="144">
        <v>20</v>
      </c>
      <c r="D450" s="263" t="str">
        <f>VLOOKUP(E450,Master_Item!B:M,12,0)&amp;K450</f>
        <v>โรงงานนวนครRegion 7</v>
      </c>
      <c r="E450" s="74">
        <v>310003155</v>
      </c>
      <c r="F450" s="46" t="s">
        <v>204</v>
      </c>
      <c r="G450" s="46">
        <f>VLOOKUP(E450,Master_Item!B:E,4,0)</f>
        <v>350</v>
      </c>
      <c r="H450" s="46">
        <f>VLOOKUP(E450,Master_Item!B:I,8,0)</f>
        <v>8.3999999999999986</v>
      </c>
      <c r="I450" s="46">
        <f>VLOOKUP(E450,Master_Item!B:G,6,0)</f>
        <v>72</v>
      </c>
      <c r="J450" s="46" t="s">
        <v>148</v>
      </c>
      <c r="K450" s="46" t="s">
        <v>121</v>
      </c>
      <c r="L450" s="142">
        <f>_xlfn.IFNA(VLOOKUP($E450,'Loading Apr'!$B:$V,$C450,0),0)</f>
        <v>10052.767959775194</v>
      </c>
      <c r="M450" s="145">
        <f t="shared" si="55"/>
        <v>84443.250862111614</v>
      </c>
      <c r="N450" s="145">
        <f t="shared" si="56"/>
        <v>139.62177721909993</v>
      </c>
      <c r="O450" s="146">
        <f>_xlfn.IFNA(VLOOKUP($E450,'Loading May'!$B:$X,$B450,0),0)</f>
        <v>8582.6139734959052</v>
      </c>
      <c r="P450" s="140">
        <f t="shared" si="57"/>
        <v>72093.957377365587</v>
      </c>
      <c r="Q450" s="140">
        <f t="shared" si="58"/>
        <v>119.20297185410979</v>
      </c>
      <c r="R450" s="80">
        <f>VLOOKUP($E450,'Loading Jun'!$B:$X,$A450,0)</f>
        <v>9238.4071062046896</v>
      </c>
      <c r="S450" s="47">
        <f t="shared" si="59"/>
        <v>77602.619692119377</v>
      </c>
      <c r="T450" s="47">
        <f t="shared" si="60"/>
        <v>128.31120980839847</v>
      </c>
    </row>
    <row r="451" spans="1:20">
      <c r="A451" s="144">
        <v>23</v>
      </c>
      <c r="B451" s="144">
        <v>23</v>
      </c>
      <c r="C451" s="144">
        <v>21</v>
      </c>
      <c r="D451" s="263" t="str">
        <f>VLOOKUP(E451,Master_Item!B:M,12,0)&amp;K451</f>
        <v>โรงงานนวนครRegion 8</v>
      </c>
      <c r="E451" s="74">
        <v>310003155</v>
      </c>
      <c r="F451" s="46" t="s">
        <v>204</v>
      </c>
      <c r="G451" s="46">
        <f>VLOOKUP(E451,Master_Item!B:E,4,0)</f>
        <v>350</v>
      </c>
      <c r="H451" s="46">
        <f>VLOOKUP(E451,Master_Item!B:I,8,0)</f>
        <v>8.3999999999999986</v>
      </c>
      <c r="I451" s="46">
        <f>VLOOKUP(E451,Master_Item!B:G,6,0)</f>
        <v>72</v>
      </c>
      <c r="J451" s="46" t="s">
        <v>151</v>
      </c>
      <c r="K451" s="46" t="s">
        <v>122</v>
      </c>
      <c r="L451" s="142">
        <f>_xlfn.IFNA(VLOOKUP($E451,'Loading Apr'!$B:$V,$C451,0),0)</f>
        <v>7474.6993705721661</v>
      </c>
      <c r="M451" s="145">
        <f t="shared" si="55"/>
        <v>62787.474712806186</v>
      </c>
      <c r="N451" s="145">
        <f t="shared" si="56"/>
        <v>103.81526903572453</v>
      </c>
      <c r="O451" s="146">
        <f>_xlfn.IFNA(VLOOKUP($E451,'Loading May'!$B:$X,$B451,0),0)</f>
        <v>7260.0986972873461</v>
      </c>
      <c r="P451" s="140">
        <f t="shared" si="57"/>
        <v>60984.829057213698</v>
      </c>
      <c r="Q451" s="140">
        <f t="shared" si="58"/>
        <v>100.83470412899092</v>
      </c>
      <c r="R451" s="80">
        <f>VLOOKUP($E451,'Loading Jun'!$B:$X,$A451,0)</f>
        <v>7814.8391159024586</v>
      </c>
      <c r="S451" s="47">
        <f t="shared" si="59"/>
        <v>65644.648573580635</v>
      </c>
      <c r="T451" s="47">
        <f t="shared" si="60"/>
        <v>108.53943216531192</v>
      </c>
    </row>
    <row r="452" spans="1:20">
      <c r="A452" s="144">
        <v>9</v>
      </c>
      <c r="B452" s="144">
        <v>9</v>
      </c>
      <c r="C452" s="144">
        <v>11</v>
      </c>
      <c r="D452" s="263" t="str">
        <f>VLOOKUP(E452,Master_Item!B:M,12,0)&amp;K452</f>
        <v>โรงงานนวนครMT</v>
      </c>
      <c r="E452" s="74">
        <v>310003155</v>
      </c>
      <c r="F452" s="46" t="s">
        <v>204</v>
      </c>
      <c r="G452" s="46">
        <f>VLOOKUP(E452,Master_Item!B:E,4,0)</f>
        <v>350</v>
      </c>
      <c r="H452" s="46">
        <f>VLOOKUP(E452,Master_Item!B:I,8,0)</f>
        <v>8.3999999999999986</v>
      </c>
      <c r="I452" s="46">
        <f>VLOOKUP(E452,Master_Item!B:G,6,0)</f>
        <v>72</v>
      </c>
      <c r="J452" s="46" t="s">
        <v>123</v>
      </c>
      <c r="K452" s="46" t="s">
        <v>123</v>
      </c>
      <c r="L452" s="142">
        <f>_xlfn.IFNA(VLOOKUP($E452,'Loading Apr'!$B:$V,$C452,0),0)</f>
        <v>13136</v>
      </c>
      <c r="M452" s="145">
        <f t="shared" si="55"/>
        <v>110342.39999999998</v>
      </c>
      <c r="N452" s="145">
        <f t="shared" si="56"/>
        <v>182.44444444444446</v>
      </c>
      <c r="O452" s="146">
        <f>_xlfn.IFNA(VLOOKUP($E452,'Loading May'!$B:$X,$B452,0),0)</f>
        <v>12219.285714285714</v>
      </c>
      <c r="P452" s="140">
        <f t="shared" si="57"/>
        <v>102641.99999999999</v>
      </c>
      <c r="Q452" s="140">
        <f t="shared" si="58"/>
        <v>169.71230158730157</v>
      </c>
      <c r="R452" s="80">
        <f>VLOOKUP($E452,'Loading Jun'!$B:$X,$A452,0)</f>
        <v>11624.999999999998</v>
      </c>
      <c r="S452" s="47">
        <f t="shared" si="59"/>
        <v>97649.999999999971</v>
      </c>
      <c r="T452" s="47">
        <f t="shared" si="60"/>
        <v>161.45833333333331</v>
      </c>
    </row>
    <row r="453" spans="1:20">
      <c r="A453" s="144">
        <v>15</v>
      </c>
      <c r="B453" s="144">
        <v>15</v>
      </c>
      <c r="C453" s="144">
        <v>13</v>
      </c>
      <c r="D453" s="263" t="str">
        <f>VLOOKUP(E453,Master_Item!B:M,12,0)&amp;K453</f>
        <v>โรงงานนวนครRegion 1</v>
      </c>
      <c r="E453" s="74">
        <v>310003263</v>
      </c>
      <c r="F453" s="46" t="s">
        <v>79</v>
      </c>
      <c r="G453" s="46">
        <f>VLOOKUP(E453,Master_Item!B:E,4,0)</f>
        <v>350</v>
      </c>
      <c r="H453" s="46">
        <f>VLOOKUP(E453,Master_Item!B:I,8,0)</f>
        <v>8.3999999999999986</v>
      </c>
      <c r="I453" s="46">
        <f>VLOOKUP(E453,Master_Item!B:G,6,0)</f>
        <v>72</v>
      </c>
      <c r="J453" s="46" t="s">
        <v>148</v>
      </c>
      <c r="K453" s="46" t="s">
        <v>115</v>
      </c>
      <c r="L453" s="142">
        <f>_xlfn.IFNA(VLOOKUP($E453,'Loading Apr'!$B:$V,$C453,0),0)</f>
        <v>0</v>
      </c>
      <c r="M453" s="145">
        <f t="shared" ref="M453:M482" si="61">L453*H453</f>
        <v>0</v>
      </c>
      <c r="N453" s="145">
        <f t="shared" ref="N453:N482" si="62">L453/I453</f>
        <v>0</v>
      </c>
      <c r="O453" s="146">
        <f>_xlfn.IFNA(VLOOKUP($E453,'Loading May'!$B:$X,$B453,0),0)</f>
        <v>0</v>
      </c>
      <c r="P453" s="140">
        <f t="shared" ref="P453:P482" si="63">O453*H453</f>
        <v>0</v>
      </c>
      <c r="Q453" s="140">
        <f t="shared" ref="Q453:Q482" si="64">O453/I453</f>
        <v>0</v>
      </c>
      <c r="R453" s="80">
        <f>VLOOKUP($E453,'Loading Jun'!$B:$X,$A453,0)</f>
        <v>0</v>
      </c>
      <c r="S453" s="47">
        <f t="shared" ref="S453:S482" si="65">R453*H453</f>
        <v>0</v>
      </c>
      <c r="T453" s="47">
        <f t="shared" ref="T453:T482" si="66">R453/I453</f>
        <v>0</v>
      </c>
    </row>
    <row r="454" spans="1:20">
      <c r="A454" s="144">
        <v>16</v>
      </c>
      <c r="B454" s="144">
        <v>16</v>
      </c>
      <c r="C454" s="144">
        <v>14</v>
      </c>
      <c r="D454" s="263" t="str">
        <f>VLOOKUP(E454,Master_Item!B:M,12,0)&amp;K454</f>
        <v>โรงงานนวนครRegion 2</v>
      </c>
      <c r="E454" s="74">
        <v>310003263</v>
      </c>
      <c r="F454" s="46" t="s">
        <v>79</v>
      </c>
      <c r="G454" s="46">
        <f>VLOOKUP(E454,Master_Item!B:E,4,0)</f>
        <v>350</v>
      </c>
      <c r="H454" s="46">
        <f>VLOOKUP(E454,Master_Item!B:I,8,0)</f>
        <v>8.3999999999999986</v>
      </c>
      <c r="I454" s="46">
        <f>VLOOKUP(E454,Master_Item!B:G,6,0)</f>
        <v>72</v>
      </c>
      <c r="J454" s="46" t="s">
        <v>148</v>
      </c>
      <c r="K454" s="46" t="s">
        <v>116</v>
      </c>
      <c r="L454" s="142">
        <f>_xlfn.IFNA(VLOOKUP($E454,'Loading Apr'!$B:$V,$C454,0),0)</f>
        <v>0</v>
      </c>
      <c r="M454" s="145">
        <f t="shared" si="61"/>
        <v>0</v>
      </c>
      <c r="N454" s="145">
        <f t="shared" si="62"/>
        <v>0</v>
      </c>
      <c r="O454" s="146">
        <f>_xlfn.IFNA(VLOOKUP($E454,'Loading May'!$B:$X,$B454,0),0)</f>
        <v>0</v>
      </c>
      <c r="P454" s="140">
        <f t="shared" si="63"/>
        <v>0</v>
      </c>
      <c r="Q454" s="140">
        <f t="shared" si="64"/>
        <v>0</v>
      </c>
      <c r="R454" s="80">
        <f>VLOOKUP($E454,'Loading Jun'!$B:$X,$A454,0)</f>
        <v>0</v>
      </c>
      <c r="S454" s="47">
        <f t="shared" si="65"/>
        <v>0</v>
      </c>
      <c r="T454" s="47">
        <f t="shared" si="66"/>
        <v>0</v>
      </c>
    </row>
    <row r="455" spans="1:20">
      <c r="A455" s="144">
        <v>17</v>
      </c>
      <c r="B455" s="144">
        <v>17</v>
      </c>
      <c r="C455" s="144">
        <v>15</v>
      </c>
      <c r="D455" s="263" t="str">
        <f>VLOOKUP(E455,Master_Item!B:M,12,0)&amp;K455</f>
        <v>โรงงานนวนครRegion 3</v>
      </c>
      <c r="E455" s="74">
        <v>310003263</v>
      </c>
      <c r="F455" s="46" t="s">
        <v>79</v>
      </c>
      <c r="G455" s="46">
        <f>VLOOKUP(E455,Master_Item!B:E,4,0)</f>
        <v>350</v>
      </c>
      <c r="H455" s="46">
        <f>VLOOKUP(E455,Master_Item!B:I,8,0)</f>
        <v>8.3999999999999986</v>
      </c>
      <c r="I455" s="46">
        <f>VLOOKUP(E455,Master_Item!B:G,6,0)</f>
        <v>72</v>
      </c>
      <c r="J455" s="46" t="s">
        <v>149</v>
      </c>
      <c r="K455" s="46" t="s">
        <v>117</v>
      </c>
      <c r="L455" s="142">
        <f>_xlfn.IFNA(VLOOKUP($E455,'Loading Apr'!$B:$V,$C455,0),0)</f>
        <v>0</v>
      </c>
      <c r="M455" s="145">
        <f t="shared" si="61"/>
        <v>0</v>
      </c>
      <c r="N455" s="145">
        <f t="shared" si="62"/>
        <v>0</v>
      </c>
      <c r="O455" s="146">
        <f>_xlfn.IFNA(VLOOKUP($E455,'Loading May'!$B:$X,$B455,0),0)</f>
        <v>0</v>
      </c>
      <c r="P455" s="140">
        <f t="shared" si="63"/>
        <v>0</v>
      </c>
      <c r="Q455" s="140">
        <f t="shared" si="64"/>
        <v>0</v>
      </c>
      <c r="R455" s="80">
        <f>VLOOKUP($E455,'Loading Jun'!$B:$X,$A455,0)</f>
        <v>0</v>
      </c>
      <c r="S455" s="47">
        <f t="shared" si="65"/>
        <v>0</v>
      </c>
      <c r="T455" s="47">
        <f t="shared" si="66"/>
        <v>0</v>
      </c>
    </row>
    <row r="456" spans="1:20">
      <c r="A456" s="144">
        <v>18</v>
      </c>
      <c r="B456" s="144">
        <v>18</v>
      </c>
      <c r="C456" s="144">
        <v>16</v>
      </c>
      <c r="D456" s="263" t="str">
        <f>VLOOKUP(E456,Master_Item!B:M,12,0)&amp;K456</f>
        <v>โรงงานนวนครRegion 4</v>
      </c>
      <c r="E456" s="74">
        <v>310003263</v>
      </c>
      <c r="F456" s="46" t="s">
        <v>79</v>
      </c>
      <c r="G456" s="46">
        <f>VLOOKUP(E456,Master_Item!B:E,4,0)</f>
        <v>350</v>
      </c>
      <c r="H456" s="46">
        <f>VLOOKUP(E456,Master_Item!B:I,8,0)</f>
        <v>8.3999999999999986</v>
      </c>
      <c r="I456" s="46">
        <f>VLOOKUP(E456,Master_Item!B:G,6,0)</f>
        <v>72</v>
      </c>
      <c r="J456" s="46" t="s">
        <v>149</v>
      </c>
      <c r="K456" s="46" t="s">
        <v>118</v>
      </c>
      <c r="L456" s="142">
        <f>_xlfn.IFNA(VLOOKUP($E456,'Loading Apr'!$B:$V,$C456,0),0)</f>
        <v>0</v>
      </c>
      <c r="M456" s="145">
        <f t="shared" si="61"/>
        <v>0</v>
      </c>
      <c r="N456" s="145">
        <f t="shared" si="62"/>
        <v>0</v>
      </c>
      <c r="O456" s="146">
        <f>_xlfn.IFNA(VLOOKUP($E456,'Loading May'!$B:$X,$B456,0),0)</f>
        <v>0</v>
      </c>
      <c r="P456" s="140">
        <f t="shared" si="63"/>
        <v>0</v>
      </c>
      <c r="Q456" s="140">
        <f t="shared" si="64"/>
        <v>0</v>
      </c>
      <c r="R456" s="80">
        <f>VLOOKUP($E456,'Loading Jun'!$B:$X,$A456,0)</f>
        <v>0</v>
      </c>
      <c r="S456" s="47">
        <f t="shared" si="65"/>
        <v>0</v>
      </c>
      <c r="T456" s="47">
        <f t="shared" si="66"/>
        <v>0</v>
      </c>
    </row>
    <row r="457" spans="1:20">
      <c r="A457" s="144">
        <v>19</v>
      </c>
      <c r="B457" s="144">
        <v>19</v>
      </c>
      <c r="C457" s="144">
        <v>17</v>
      </c>
      <c r="D457" s="263" t="str">
        <f>VLOOKUP(E457,Master_Item!B:M,12,0)&amp;K457</f>
        <v>โรงงานนวนครRegion 5</v>
      </c>
      <c r="E457" s="74">
        <v>310003263</v>
      </c>
      <c r="F457" s="46" t="s">
        <v>79</v>
      </c>
      <c r="G457" s="46">
        <f>VLOOKUP(E457,Master_Item!B:E,4,0)</f>
        <v>350</v>
      </c>
      <c r="H457" s="46">
        <f>VLOOKUP(E457,Master_Item!B:I,8,0)</f>
        <v>8.3999999999999986</v>
      </c>
      <c r="I457" s="46">
        <f>VLOOKUP(E457,Master_Item!B:G,6,0)</f>
        <v>72</v>
      </c>
      <c r="J457" s="46" t="s">
        <v>150</v>
      </c>
      <c r="K457" s="46" t="s">
        <v>119</v>
      </c>
      <c r="L457" s="142">
        <f>_xlfn.IFNA(VLOOKUP($E457,'Loading Apr'!$B:$V,$C457,0),0)</f>
        <v>0</v>
      </c>
      <c r="M457" s="145">
        <f t="shared" si="61"/>
        <v>0</v>
      </c>
      <c r="N457" s="145">
        <f t="shared" si="62"/>
        <v>0</v>
      </c>
      <c r="O457" s="146">
        <f>_xlfn.IFNA(VLOOKUP($E457,'Loading May'!$B:$X,$B457,0),0)</f>
        <v>0</v>
      </c>
      <c r="P457" s="140">
        <f t="shared" si="63"/>
        <v>0</v>
      </c>
      <c r="Q457" s="140">
        <f t="shared" si="64"/>
        <v>0</v>
      </c>
      <c r="R457" s="80">
        <f>VLOOKUP($E457,'Loading Jun'!$B:$X,$A457,0)</f>
        <v>0</v>
      </c>
      <c r="S457" s="47">
        <f t="shared" si="65"/>
        <v>0</v>
      </c>
      <c r="T457" s="47">
        <f t="shared" si="66"/>
        <v>0</v>
      </c>
    </row>
    <row r="458" spans="1:20">
      <c r="A458" s="144">
        <v>20</v>
      </c>
      <c r="B458" s="144">
        <v>20</v>
      </c>
      <c r="C458" s="144">
        <v>18</v>
      </c>
      <c r="D458" s="263" t="str">
        <f>VLOOKUP(E458,Master_Item!B:M,12,0)&amp;K458</f>
        <v>โรงงานนวนครRegion 6/9</v>
      </c>
      <c r="E458" s="74">
        <v>310003263</v>
      </c>
      <c r="F458" s="46" t="s">
        <v>79</v>
      </c>
      <c r="G458" s="46">
        <f>VLOOKUP(E458,Master_Item!B:E,4,0)</f>
        <v>350</v>
      </c>
      <c r="H458" s="46">
        <f>VLOOKUP(E458,Master_Item!B:I,8,0)</f>
        <v>8.3999999999999986</v>
      </c>
      <c r="I458" s="46">
        <f>VLOOKUP(E458,Master_Item!B:G,6,0)</f>
        <v>72</v>
      </c>
      <c r="J458" s="46" t="s">
        <v>150</v>
      </c>
      <c r="K458" s="46" t="s">
        <v>127</v>
      </c>
      <c r="L458" s="142">
        <f>_xlfn.IFNA(VLOOKUP($E458,'Loading Apr'!$B:$V,$C458,0),0)</f>
        <v>0</v>
      </c>
      <c r="M458" s="145">
        <f t="shared" si="61"/>
        <v>0</v>
      </c>
      <c r="N458" s="145">
        <f t="shared" si="62"/>
        <v>0</v>
      </c>
      <c r="O458" s="146">
        <f>_xlfn.IFNA(VLOOKUP($E458,'Loading May'!$B:$X,$B458,0),0)</f>
        <v>0</v>
      </c>
      <c r="P458" s="140">
        <f t="shared" si="63"/>
        <v>0</v>
      </c>
      <c r="Q458" s="140">
        <f t="shared" si="64"/>
        <v>0</v>
      </c>
      <c r="R458" s="80">
        <f>VLOOKUP($E458,'Loading Jun'!$B:$X,$A458,0)</f>
        <v>0</v>
      </c>
      <c r="S458" s="47">
        <f t="shared" si="65"/>
        <v>0</v>
      </c>
      <c r="T458" s="47">
        <f t="shared" si="66"/>
        <v>0</v>
      </c>
    </row>
    <row r="459" spans="1:20">
      <c r="A459" s="144">
        <v>21</v>
      </c>
      <c r="B459" s="144">
        <v>21</v>
      </c>
      <c r="C459" s="144">
        <v>19</v>
      </c>
      <c r="D459" s="263" t="str">
        <f>VLOOKUP(E459,Master_Item!B:M,12,0)&amp;K459</f>
        <v>โรงงานนวนครRegion 6/14</v>
      </c>
      <c r="E459" s="74">
        <v>310003263</v>
      </c>
      <c r="F459" s="46" t="s">
        <v>79</v>
      </c>
      <c r="G459" s="46">
        <f>VLOOKUP(E459,Master_Item!B:E,4,0)</f>
        <v>350</v>
      </c>
      <c r="H459" s="46">
        <f>VLOOKUP(E459,Master_Item!B:I,8,0)</f>
        <v>8.3999999999999986</v>
      </c>
      <c r="I459" s="46">
        <f>VLOOKUP(E459,Master_Item!B:G,6,0)</f>
        <v>72</v>
      </c>
      <c r="J459" s="46" t="s">
        <v>148</v>
      </c>
      <c r="K459" s="46" t="s">
        <v>128</v>
      </c>
      <c r="L459" s="142">
        <f>_xlfn.IFNA(VLOOKUP($E459,'Loading Apr'!$B:$V,$C459,0),0)</f>
        <v>0</v>
      </c>
      <c r="M459" s="145">
        <f t="shared" si="61"/>
        <v>0</v>
      </c>
      <c r="N459" s="145">
        <f t="shared" si="62"/>
        <v>0</v>
      </c>
      <c r="O459" s="146">
        <f>_xlfn.IFNA(VLOOKUP($E459,'Loading May'!$B:$X,$B459,0),0)</f>
        <v>0</v>
      </c>
      <c r="P459" s="140">
        <f t="shared" si="63"/>
        <v>0</v>
      </c>
      <c r="Q459" s="140">
        <f t="shared" si="64"/>
        <v>0</v>
      </c>
      <c r="R459" s="80">
        <f>VLOOKUP($E459,'Loading Jun'!$B:$X,$A459,0)</f>
        <v>0</v>
      </c>
      <c r="S459" s="47">
        <f t="shared" si="65"/>
        <v>0</v>
      </c>
      <c r="T459" s="47">
        <f t="shared" si="66"/>
        <v>0</v>
      </c>
    </row>
    <row r="460" spans="1:20">
      <c r="A460" s="144">
        <v>22</v>
      </c>
      <c r="B460" s="144">
        <v>22</v>
      </c>
      <c r="C460" s="144">
        <v>20</v>
      </c>
      <c r="D460" s="263" t="str">
        <f>VLOOKUP(E460,Master_Item!B:M,12,0)&amp;K460</f>
        <v>โรงงานนวนครRegion 7</v>
      </c>
      <c r="E460" s="74">
        <v>310003263</v>
      </c>
      <c r="F460" s="46" t="s">
        <v>79</v>
      </c>
      <c r="G460" s="46">
        <f>VLOOKUP(E460,Master_Item!B:E,4,0)</f>
        <v>350</v>
      </c>
      <c r="H460" s="46">
        <f>VLOOKUP(E460,Master_Item!B:I,8,0)</f>
        <v>8.3999999999999986</v>
      </c>
      <c r="I460" s="46">
        <f>VLOOKUP(E460,Master_Item!B:G,6,0)</f>
        <v>72</v>
      </c>
      <c r="J460" s="46" t="s">
        <v>148</v>
      </c>
      <c r="K460" s="46" t="s">
        <v>121</v>
      </c>
      <c r="L460" s="142">
        <f>_xlfn.IFNA(VLOOKUP($E460,'Loading Apr'!$B:$V,$C460,0),0)</f>
        <v>0</v>
      </c>
      <c r="M460" s="145">
        <f t="shared" si="61"/>
        <v>0</v>
      </c>
      <c r="N460" s="145">
        <f t="shared" si="62"/>
        <v>0</v>
      </c>
      <c r="O460" s="146">
        <f>_xlfn.IFNA(VLOOKUP($E460,'Loading May'!$B:$X,$B460,0),0)</f>
        <v>0</v>
      </c>
      <c r="P460" s="140">
        <f t="shared" si="63"/>
        <v>0</v>
      </c>
      <c r="Q460" s="140">
        <f t="shared" si="64"/>
        <v>0</v>
      </c>
      <c r="R460" s="80">
        <f>VLOOKUP($E460,'Loading Jun'!$B:$X,$A460,0)</f>
        <v>0</v>
      </c>
      <c r="S460" s="47">
        <f t="shared" si="65"/>
        <v>0</v>
      </c>
      <c r="T460" s="47">
        <f t="shared" si="66"/>
        <v>0</v>
      </c>
    </row>
    <row r="461" spans="1:20">
      <c r="A461" s="144">
        <v>23</v>
      </c>
      <c r="B461" s="144">
        <v>23</v>
      </c>
      <c r="C461" s="144">
        <v>21</v>
      </c>
      <c r="D461" s="263" t="str">
        <f>VLOOKUP(E461,Master_Item!B:M,12,0)&amp;K461</f>
        <v>โรงงานนวนครRegion 8</v>
      </c>
      <c r="E461" s="74">
        <v>310003263</v>
      </c>
      <c r="F461" s="46" t="s">
        <v>79</v>
      </c>
      <c r="G461" s="46">
        <f>VLOOKUP(E461,Master_Item!B:E,4,0)</f>
        <v>350</v>
      </c>
      <c r="H461" s="46">
        <f>VLOOKUP(E461,Master_Item!B:I,8,0)</f>
        <v>8.3999999999999986</v>
      </c>
      <c r="I461" s="46">
        <f>VLOOKUP(E461,Master_Item!B:G,6,0)</f>
        <v>72</v>
      </c>
      <c r="J461" s="46" t="s">
        <v>151</v>
      </c>
      <c r="K461" s="46" t="s">
        <v>122</v>
      </c>
      <c r="L461" s="142">
        <f>_xlfn.IFNA(VLOOKUP($E461,'Loading Apr'!$B:$V,$C461,0),0)</f>
        <v>0</v>
      </c>
      <c r="M461" s="145">
        <f t="shared" si="61"/>
        <v>0</v>
      </c>
      <c r="N461" s="145">
        <f t="shared" si="62"/>
        <v>0</v>
      </c>
      <c r="O461" s="146">
        <f>_xlfn.IFNA(VLOOKUP($E461,'Loading May'!$B:$X,$B461,0),0)</f>
        <v>0</v>
      </c>
      <c r="P461" s="140">
        <f t="shared" si="63"/>
        <v>0</v>
      </c>
      <c r="Q461" s="140">
        <f t="shared" si="64"/>
        <v>0</v>
      </c>
      <c r="R461" s="80">
        <f>VLOOKUP($E461,'Loading Jun'!$B:$X,$A461,0)</f>
        <v>0</v>
      </c>
      <c r="S461" s="47">
        <f t="shared" si="65"/>
        <v>0</v>
      </c>
      <c r="T461" s="47">
        <f t="shared" si="66"/>
        <v>0</v>
      </c>
    </row>
    <row r="462" spans="1:20">
      <c r="A462" s="144">
        <v>9</v>
      </c>
      <c r="B462" s="144">
        <v>9</v>
      </c>
      <c r="C462" s="144">
        <v>11</v>
      </c>
      <c r="D462" s="263" t="str">
        <f>VLOOKUP(E462,Master_Item!B:M,12,0)&amp;K462</f>
        <v>โรงงานนวนครMT</v>
      </c>
      <c r="E462" s="74">
        <v>310003263</v>
      </c>
      <c r="F462" s="46" t="s">
        <v>79</v>
      </c>
      <c r="G462" s="46">
        <f>VLOOKUP(E462,Master_Item!B:E,4,0)</f>
        <v>350</v>
      </c>
      <c r="H462" s="46">
        <f>VLOOKUP(E462,Master_Item!B:I,8,0)</f>
        <v>8.3999999999999986</v>
      </c>
      <c r="I462" s="46">
        <f>VLOOKUP(E462,Master_Item!B:G,6,0)</f>
        <v>72</v>
      </c>
      <c r="J462" s="46" t="s">
        <v>123</v>
      </c>
      <c r="K462" s="46" t="s">
        <v>123</v>
      </c>
      <c r="L462" s="142">
        <f>_xlfn.IFNA(VLOOKUP($E462,'Loading Apr'!$B:$V,$C462,0),0)</f>
        <v>0</v>
      </c>
      <c r="M462" s="145">
        <f t="shared" si="61"/>
        <v>0</v>
      </c>
      <c r="N462" s="145">
        <f t="shared" si="62"/>
        <v>0</v>
      </c>
      <c r="O462" s="146">
        <f>_xlfn.IFNA(VLOOKUP($E462,'Loading May'!$B:$X,$B462,0),0)</f>
        <v>0</v>
      </c>
      <c r="P462" s="140">
        <f t="shared" si="63"/>
        <v>0</v>
      </c>
      <c r="Q462" s="140">
        <f t="shared" si="64"/>
        <v>0</v>
      </c>
      <c r="R462" s="80">
        <f>VLOOKUP($E462,'Loading Jun'!$B:$X,$A462,0)</f>
        <v>0</v>
      </c>
      <c r="S462" s="47">
        <f t="shared" si="65"/>
        <v>0</v>
      </c>
      <c r="T462" s="47">
        <f t="shared" si="66"/>
        <v>0</v>
      </c>
    </row>
    <row r="463" spans="1:20">
      <c r="A463" s="144">
        <v>15</v>
      </c>
      <c r="B463" s="144">
        <v>15</v>
      </c>
      <c r="C463" s="144">
        <v>13</v>
      </c>
      <c r="D463" s="263" t="str">
        <f>VLOOKUP(E463,Master_Item!B:M,12,0)&amp;K463</f>
        <v>โรงงานวังม่วงRegion 1</v>
      </c>
      <c r="E463" s="74">
        <v>310003164</v>
      </c>
      <c r="F463" s="46" t="s">
        <v>81</v>
      </c>
      <c r="G463" s="46">
        <f>VLOOKUP(E463,Master_Item!B:E,4,0)</f>
        <v>400</v>
      </c>
      <c r="H463" s="46">
        <f>VLOOKUP(E463,Master_Item!B:I,8,0)</f>
        <v>9.6000000000000014</v>
      </c>
      <c r="I463" s="46">
        <f>VLOOKUP(E463,Master_Item!B:G,6,0)</f>
        <v>60</v>
      </c>
      <c r="J463" s="46" t="s">
        <v>148</v>
      </c>
      <c r="K463" s="46" t="s">
        <v>115</v>
      </c>
      <c r="L463" s="142">
        <f>_xlfn.IFNA(VLOOKUP($E463,'Loading Apr'!$B:$V,$C463,0),0)</f>
        <v>0</v>
      </c>
      <c r="M463" s="145">
        <f t="shared" si="61"/>
        <v>0</v>
      </c>
      <c r="N463" s="145">
        <f t="shared" si="62"/>
        <v>0</v>
      </c>
      <c r="O463" s="146">
        <f>_xlfn.IFNA(VLOOKUP($E463,'Loading May'!$B:$X,$B463,0),0)</f>
        <v>0</v>
      </c>
      <c r="P463" s="140">
        <f t="shared" si="63"/>
        <v>0</v>
      </c>
      <c r="Q463" s="140">
        <f t="shared" si="64"/>
        <v>0</v>
      </c>
      <c r="R463" s="80">
        <f>VLOOKUP($E463,'Loading Jun'!$B:$X,$A463,0)</f>
        <v>0</v>
      </c>
      <c r="S463" s="47">
        <f t="shared" si="65"/>
        <v>0</v>
      </c>
      <c r="T463" s="47">
        <f t="shared" si="66"/>
        <v>0</v>
      </c>
    </row>
    <row r="464" spans="1:20">
      <c r="A464" s="144">
        <v>16</v>
      </c>
      <c r="B464" s="144">
        <v>16</v>
      </c>
      <c r="C464" s="144">
        <v>14</v>
      </c>
      <c r="D464" s="263" t="str">
        <f>VLOOKUP(E464,Master_Item!B:M,12,0)&amp;K464</f>
        <v>โรงงานวังม่วงRegion 2</v>
      </c>
      <c r="E464" s="74">
        <v>310003164</v>
      </c>
      <c r="F464" s="46" t="s">
        <v>81</v>
      </c>
      <c r="G464" s="46">
        <f>VLOOKUP(E464,Master_Item!B:E,4,0)</f>
        <v>400</v>
      </c>
      <c r="H464" s="46">
        <f>VLOOKUP(E464,Master_Item!B:I,8,0)</f>
        <v>9.6000000000000014</v>
      </c>
      <c r="I464" s="46">
        <f>VLOOKUP(E464,Master_Item!B:G,6,0)</f>
        <v>60</v>
      </c>
      <c r="J464" s="46" t="s">
        <v>148</v>
      </c>
      <c r="K464" s="46" t="s">
        <v>116</v>
      </c>
      <c r="L464" s="142">
        <f>_xlfn.IFNA(VLOOKUP($E464,'Loading Apr'!$B:$V,$C464,0),0)</f>
        <v>0</v>
      </c>
      <c r="M464" s="145">
        <f t="shared" si="61"/>
        <v>0</v>
      </c>
      <c r="N464" s="145">
        <f t="shared" si="62"/>
        <v>0</v>
      </c>
      <c r="O464" s="146">
        <f>_xlfn.IFNA(VLOOKUP($E464,'Loading May'!$B:$X,$B464,0),0)</f>
        <v>0</v>
      </c>
      <c r="P464" s="140">
        <f t="shared" si="63"/>
        <v>0</v>
      </c>
      <c r="Q464" s="140">
        <f t="shared" si="64"/>
        <v>0</v>
      </c>
      <c r="R464" s="80">
        <f>VLOOKUP($E464,'Loading Jun'!$B:$X,$A464,0)</f>
        <v>0</v>
      </c>
      <c r="S464" s="47">
        <f t="shared" si="65"/>
        <v>0</v>
      </c>
      <c r="T464" s="47">
        <f t="shared" si="66"/>
        <v>0</v>
      </c>
    </row>
    <row r="465" spans="1:20">
      <c r="A465" s="144">
        <v>17</v>
      </c>
      <c r="B465" s="144">
        <v>17</v>
      </c>
      <c r="C465" s="144">
        <v>15</v>
      </c>
      <c r="D465" s="263" t="str">
        <f>VLOOKUP(E465,Master_Item!B:M,12,0)&amp;K465</f>
        <v>โรงงานวังม่วงRegion 3</v>
      </c>
      <c r="E465" s="74">
        <v>310003164</v>
      </c>
      <c r="F465" s="46" t="s">
        <v>81</v>
      </c>
      <c r="G465" s="46">
        <f>VLOOKUP(E465,Master_Item!B:E,4,0)</f>
        <v>400</v>
      </c>
      <c r="H465" s="46">
        <f>VLOOKUP(E465,Master_Item!B:I,8,0)</f>
        <v>9.6000000000000014</v>
      </c>
      <c r="I465" s="46">
        <f>VLOOKUP(E465,Master_Item!B:G,6,0)</f>
        <v>60</v>
      </c>
      <c r="J465" s="46" t="s">
        <v>149</v>
      </c>
      <c r="K465" s="46" t="s">
        <v>117</v>
      </c>
      <c r="L465" s="142">
        <f>_xlfn.IFNA(VLOOKUP($E465,'Loading Apr'!$B:$V,$C465,0),0)</f>
        <v>0</v>
      </c>
      <c r="M465" s="145">
        <f t="shared" si="61"/>
        <v>0</v>
      </c>
      <c r="N465" s="145">
        <f t="shared" si="62"/>
        <v>0</v>
      </c>
      <c r="O465" s="146">
        <f>_xlfn.IFNA(VLOOKUP($E465,'Loading May'!$B:$X,$B465,0),0)</f>
        <v>0</v>
      </c>
      <c r="P465" s="140">
        <f t="shared" si="63"/>
        <v>0</v>
      </c>
      <c r="Q465" s="140">
        <f t="shared" si="64"/>
        <v>0</v>
      </c>
      <c r="R465" s="80">
        <f>VLOOKUP($E465,'Loading Jun'!$B:$X,$A465,0)</f>
        <v>0</v>
      </c>
      <c r="S465" s="47">
        <f t="shared" si="65"/>
        <v>0</v>
      </c>
      <c r="T465" s="47">
        <f t="shared" si="66"/>
        <v>0</v>
      </c>
    </row>
    <row r="466" spans="1:20">
      <c r="A466" s="144">
        <v>18</v>
      </c>
      <c r="B466" s="144">
        <v>18</v>
      </c>
      <c r="C466" s="144">
        <v>16</v>
      </c>
      <c r="D466" s="263" t="str">
        <f>VLOOKUP(E466,Master_Item!B:M,12,0)&amp;K466</f>
        <v>โรงงานวังม่วงRegion 4</v>
      </c>
      <c r="E466" s="74">
        <v>310003164</v>
      </c>
      <c r="F466" s="46" t="s">
        <v>81</v>
      </c>
      <c r="G466" s="46">
        <f>VLOOKUP(E466,Master_Item!B:E,4,0)</f>
        <v>400</v>
      </c>
      <c r="H466" s="46">
        <f>VLOOKUP(E466,Master_Item!B:I,8,0)</f>
        <v>9.6000000000000014</v>
      </c>
      <c r="I466" s="46">
        <f>VLOOKUP(E466,Master_Item!B:G,6,0)</f>
        <v>60</v>
      </c>
      <c r="J466" s="46" t="s">
        <v>149</v>
      </c>
      <c r="K466" s="46" t="s">
        <v>118</v>
      </c>
      <c r="L466" s="142">
        <f>_xlfn.IFNA(VLOOKUP($E466,'Loading Apr'!$B:$V,$C466,0),0)</f>
        <v>0</v>
      </c>
      <c r="M466" s="145">
        <f t="shared" si="61"/>
        <v>0</v>
      </c>
      <c r="N466" s="145">
        <f t="shared" si="62"/>
        <v>0</v>
      </c>
      <c r="O466" s="146">
        <f>_xlfn.IFNA(VLOOKUP($E466,'Loading May'!$B:$X,$B466,0),0)</f>
        <v>0</v>
      </c>
      <c r="P466" s="140">
        <f t="shared" si="63"/>
        <v>0</v>
      </c>
      <c r="Q466" s="140">
        <f t="shared" si="64"/>
        <v>0</v>
      </c>
      <c r="R466" s="80">
        <f>VLOOKUP($E466,'Loading Jun'!$B:$X,$A466,0)</f>
        <v>0</v>
      </c>
      <c r="S466" s="47">
        <f t="shared" si="65"/>
        <v>0</v>
      </c>
      <c r="T466" s="47">
        <f t="shared" si="66"/>
        <v>0</v>
      </c>
    </row>
    <row r="467" spans="1:20">
      <c r="A467" s="144">
        <v>19</v>
      </c>
      <c r="B467" s="144">
        <v>19</v>
      </c>
      <c r="C467" s="144">
        <v>17</v>
      </c>
      <c r="D467" s="263" t="str">
        <f>VLOOKUP(E467,Master_Item!B:M,12,0)&amp;K467</f>
        <v>โรงงานวังม่วงRegion 5</v>
      </c>
      <c r="E467" s="74">
        <v>310003164</v>
      </c>
      <c r="F467" s="46" t="s">
        <v>81</v>
      </c>
      <c r="G467" s="46">
        <f>VLOOKUP(E467,Master_Item!B:E,4,0)</f>
        <v>400</v>
      </c>
      <c r="H467" s="46">
        <f>VLOOKUP(E467,Master_Item!B:I,8,0)</f>
        <v>9.6000000000000014</v>
      </c>
      <c r="I467" s="46">
        <f>VLOOKUP(E467,Master_Item!B:G,6,0)</f>
        <v>60</v>
      </c>
      <c r="J467" s="46" t="s">
        <v>150</v>
      </c>
      <c r="K467" s="46" t="s">
        <v>119</v>
      </c>
      <c r="L467" s="142">
        <f>_xlfn.IFNA(VLOOKUP($E467,'Loading Apr'!$B:$V,$C467,0),0)</f>
        <v>0</v>
      </c>
      <c r="M467" s="145">
        <f t="shared" si="61"/>
        <v>0</v>
      </c>
      <c r="N467" s="145">
        <f t="shared" si="62"/>
        <v>0</v>
      </c>
      <c r="O467" s="146">
        <f>_xlfn.IFNA(VLOOKUP($E467,'Loading May'!$B:$X,$B467,0),0)</f>
        <v>0</v>
      </c>
      <c r="P467" s="140">
        <f t="shared" si="63"/>
        <v>0</v>
      </c>
      <c r="Q467" s="140">
        <f t="shared" si="64"/>
        <v>0</v>
      </c>
      <c r="R467" s="80">
        <f>VLOOKUP($E467,'Loading Jun'!$B:$X,$A467,0)</f>
        <v>0</v>
      </c>
      <c r="S467" s="47">
        <f t="shared" si="65"/>
        <v>0</v>
      </c>
      <c r="T467" s="47">
        <f t="shared" si="66"/>
        <v>0</v>
      </c>
    </row>
    <row r="468" spans="1:20">
      <c r="A468" s="144">
        <v>20</v>
      </c>
      <c r="B468" s="144">
        <v>20</v>
      </c>
      <c r="C468" s="144">
        <v>18</v>
      </c>
      <c r="D468" s="263" t="str">
        <f>VLOOKUP(E468,Master_Item!B:M,12,0)&amp;K468</f>
        <v>โรงงานวังม่วงRegion 6/9</v>
      </c>
      <c r="E468" s="74">
        <v>310003164</v>
      </c>
      <c r="F468" s="46" t="s">
        <v>81</v>
      </c>
      <c r="G468" s="46">
        <f>VLOOKUP(E468,Master_Item!B:E,4,0)</f>
        <v>400</v>
      </c>
      <c r="H468" s="46">
        <f>VLOOKUP(E468,Master_Item!B:I,8,0)</f>
        <v>9.6000000000000014</v>
      </c>
      <c r="I468" s="46">
        <f>VLOOKUP(E468,Master_Item!B:G,6,0)</f>
        <v>60</v>
      </c>
      <c r="J468" s="46" t="s">
        <v>150</v>
      </c>
      <c r="K468" s="46" t="s">
        <v>127</v>
      </c>
      <c r="L468" s="142">
        <f>_xlfn.IFNA(VLOOKUP($E468,'Loading Apr'!$B:$V,$C468,0),0)</f>
        <v>0</v>
      </c>
      <c r="M468" s="145">
        <f t="shared" si="61"/>
        <v>0</v>
      </c>
      <c r="N468" s="145">
        <f t="shared" si="62"/>
        <v>0</v>
      </c>
      <c r="O468" s="146">
        <f>_xlfn.IFNA(VLOOKUP($E468,'Loading May'!$B:$X,$B468,0),0)</f>
        <v>0</v>
      </c>
      <c r="P468" s="140">
        <f t="shared" si="63"/>
        <v>0</v>
      </c>
      <c r="Q468" s="140">
        <f t="shared" si="64"/>
        <v>0</v>
      </c>
      <c r="R468" s="80">
        <f>VLOOKUP($E468,'Loading Jun'!$B:$X,$A468,0)</f>
        <v>0</v>
      </c>
      <c r="S468" s="47">
        <f t="shared" si="65"/>
        <v>0</v>
      </c>
      <c r="T468" s="47">
        <f t="shared" si="66"/>
        <v>0</v>
      </c>
    </row>
    <row r="469" spans="1:20">
      <c r="A469" s="144">
        <v>21</v>
      </c>
      <c r="B469" s="144">
        <v>21</v>
      </c>
      <c r="C469" s="144">
        <v>19</v>
      </c>
      <c r="D469" s="263" t="str">
        <f>VLOOKUP(E469,Master_Item!B:M,12,0)&amp;K469</f>
        <v>โรงงานวังม่วงRegion 6/14</v>
      </c>
      <c r="E469" s="74">
        <v>310003164</v>
      </c>
      <c r="F469" s="46" t="s">
        <v>81</v>
      </c>
      <c r="G469" s="46">
        <f>VLOOKUP(E469,Master_Item!B:E,4,0)</f>
        <v>400</v>
      </c>
      <c r="H469" s="46">
        <f>VLOOKUP(E469,Master_Item!B:I,8,0)</f>
        <v>9.6000000000000014</v>
      </c>
      <c r="I469" s="46">
        <f>VLOOKUP(E469,Master_Item!B:G,6,0)</f>
        <v>60</v>
      </c>
      <c r="J469" s="46" t="s">
        <v>148</v>
      </c>
      <c r="K469" s="46" t="s">
        <v>128</v>
      </c>
      <c r="L469" s="142">
        <f>_xlfn.IFNA(VLOOKUP($E469,'Loading Apr'!$B:$V,$C469,0),0)</f>
        <v>0</v>
      </c>
      <c r="M469" s="145">
        <f t="shared" si="61"/>
        <v>0</v>
      </c>
      <c r="N469" s="145">
        <f t="shared" si="62"/>
        <v>0</v>
      </c>
      <c r="O469" s="146">
        <f>_xlfn.IFNA(VLOOKUP($E469,'Loading May'!$B:$X,$B469,0),0)</f>
        <v>0</v>
      </c>
      <c r="P469" s="140">
        <f t="shared" si="63"/>
        <v>0</v>
      </c>
      <c r="Q469" s="140">
        <f t="shared" si="64"/>
        <v>0</v>
      </c>
      <c r="R469" s="80">
        <f>VLOOKUP($E469,'Loading Jun'!$B:$X,$A469,0)</f>
        <v>0</v>
      </c>
      <c r="S469" s="47">
        <f t="shared" si="65"/>
        <v>0</v>
      </c>
      <c r="T469" s="47">
        <f t="shared" si="66"/>
        <v>0</v>
      </c>
    </row>
    <row r="470" spans="1:20">
      <c r="A470" s="144">
        <v>22</v>
      </c>
      <c r="B470" s="144">
        <v>22</v>
      </c>
      <c r="C470" s="144">
        <v>20</v>
      </c>
      <c r="D470" s="263" t="str">
        <f>VLOOKUP(E470,Master_Item!B:M,12,0)&amp;K470</f>
        <v>โรงงานวังม่วงRegion 7</v>
      </c>
      <c r="E470" s="74">
        <v>310003164</v>
      </c>
      <c r="F470" s="46" t="s">
        <v>81</v>
      </c>
      <c r="G470" s="46">
        <f>VLOOKUP(E470,Master_Item!B:E,4,0)</f>
        <v>400</v>
      </c>
      <c r="H470" s="46">
        <f>VLOOKUP(E470,Master_Item!B:I,8,0)</f>
        <v>9.6000000000000014</v>
      </c>
      <c r="I470" s="46">
        <f>VLOOKUP(E470,Master_Item!B:G,6,0)</f>
        <v>60</v>
      </c>
      <c r="J470" s="46" t="s">
        <v>148</v>
      </c>
      <c r="K470" s="46" t="s">
        <v>121</v>
      </c>
      <c r="L470" s="142">
        <f>_xlfn.IFNA(VLOOKUP($E470,'Loading Apr'!$B:$V,$C470,0),0)</f>
        <v>0</v>
      </c>
      <c r="M470" s="145">
        <f t="shared" si="61"/>
        <v>0</v>
      </c>
      <c r="N470" s="145">
        <f t="shared" si="62"/>
        <v>0</v>
      </c>
      <c r="O470" s="146">
        <f>_xlfn.IFNA(VLOOKUP($E470,'Loading May'!$B:$X,$B470,0),0)</f>
        <v>0</v>
      </c>
      <c r="P470" s="140">
        <f t="shared" si="63"/>
        <v>0</v>
      </c>
      <c r="Q470" s="140">
        <f t="shared" si="64"/>
        <v>0</v>
      </c>
      <c r="R470" s="80">
        <f>VLOOKUP($E470,'Loading Jun'!$B:$X,$A470,0)</f>
        <v>0</v>
      </c>
      <c r="S470" s="47">
        <f t="shared" si="65"/>
        <v>0</v>
      </c>
      <c r="T470" s="47">
        <f t="shared" si="66"/>
        <v>0</v>
      </c>
    </row>
    <row r="471" spans="1:20">
      <c r="A471" s="144">
        <v>23</v>
      </c>
      <c r="B471" s="144">
        <v>23</v>
      </c>
      <c r="C471" s="144">
        <v>21</v>
      </c>
      <c r="D471" s="263" t="str">
        <f>VLOOKUP(E471,Master_Item!B:M,12,0)&amp;K471</f>
        <v>โรงงานวังม่วงRegion 8</v>
      </c>
      <c r="E471" s="74">
        <v>310003164</v>
      </c>
      <c r="F471" s="46" t="s">
        <v>81</v>
      </c>
      <c r="G471" s="46">
        <f>VLOOKUP(E471,Master_Item!B:E,4,0)</f>
        <v>400</v>
      </c>
      <c r="H471" s="46">
        <f>VLOOKUP(E471,Master_Item!B:I,8,0)</f>
        <v>9.6000000000000014</v>
      </c>
      <c r="I471" s="46">
        <f>VLOOKUP(E471,Master_Item!B:G,6,0)</f>
        <v>60</v>
      </c>
      <c r="J471" s="46" t="s">
        <v>151</v>
      </c>
      <c r="K471" s="46" t="s">
        <v>122</v>
      </c>
      <c r="L471" s="142">
        <f>_xlfn.IFNA(VLOOKUP($E471,'Loading Apr'!$B:$V,$C471,0),0)</f>
        <v>0</v>
      </c>
      <c r="M471" s="145">
        <f t="shared" si="61"/>
        <v>0</v>
      </c>
      <c r="N471" s="145">
        <f t="shared" si="62"/>
        <v>0</v>
      </c>
      <c r="O471" s="146">
        <f>_xlfn.IFNA(VLOOKUP($E471,'Loading May'!$B:$X,$B471,0),0)</f>
        <v>0</v>
      </c>
      <c r="P471" s="140">
        <f t="shared" si="63"/>
        <v>0</v>
      </c>
      <c r="Q471" s="140">
        <f t="shared" si="64"/>
        <v>0</v>
      </c>
      <c r="R471" s="80">
        <f>VLOOKUP($E471,'Loading Jun'!$B:$X,$A471,0)</f>
        <v>0</v>
      </c>
      <c r="S471" s="47">
        <f t="shared" si="65"/>
        <v>0</v>
      </c>
      <c r="T471" s="47">
        <f t="shared" si="66"/>
        <v>0</v>
      </c>
    </row>
    <row r="472" spans="1:20">
      <c r="A472" s="144">
        <v>9</v>
      </c>
      <c r="B472" s="144">
        <v>9</v>
      </c>
      <c r="C472" s="144">
        <v>11</v>
      </c>
      <c r="D472" s="263" t="str">
        <f>VLOOKUP(E472,Master_Item!B:M,12,0)&amp;K472</f>
        <v>โรงงานวังม่วงMT</v>
      </c>
      <c r="E472" s="74">
        <v>310003164</v>
      </c>
      <c r="F472" s="46" t="s">
        <v>81</v>
      </c>
      <c r="G472" s="46">
        <f>VLOOKUP(E472,Master_Item!B:E,4,0)</f>
        <v>400</v>
      </c>
      <c r="H472" s="46">
        <f>VLOOKUP(E472,Master_Item!B:I,8,0)</f>
        <v>9.6000000000000014</v>
      </c>
      <c r="I472" s="46">
        <f>VLOOKUP(E472,Master_Item!B:G,6,0)</f>
        <v>60</v>
      </c>
      <c r="J472" s="46" t="s">
        <v>123</v>
      </c>
      <c r="K472" s="46" t="s">
        <v>123</v>
      </c>
      <c r="L472" s="142">
        <f>_xlfn.IFNA(VLOOKUP($E472,'Loading Apr'!$B:$V,$C472,0),0)</f>
        <v>0</v>
      </c>
      <c r="M472" s="145">
        <f t="shared" si="61"/>
        <v>0</v>
      </c>
      <c r="N472" s="145">
        <f t="shared" si="62"/>
        <v>0</v>
      </c>
      <c r="O472" s="146">
        <f>_xlfn.IFNA(VLOOKUP($E472,'Loading May'!$B:$X,$B472,0),0)</f>
        <v>0</v>
      </c>
      <c r="P472" s="140">
        <f t="shared" si="63"/>
        <v>0</v>
      </c>
      <c r="Q472" s="140">
        <f t="shared" si="64"/>
        <v>0</v>
      </c>
      <c r="R472" s="80">
        <f>VLOOKUP($E472,'Loading Jun'!$B:$X,$A472,0)</f>
        <v>0</v>
      </c>
      <c r="S472" s="47">
        <f t="shared" si="65"/>
        <v>0</v>
      </c>
      <c r="T472" s="47">
        <f t="shared" si="66"/>
        <v>0</v>
      </c>
    </row>
    <row r="473" spans="1:20">
      <c r="A473" s="144">
        <v>15</v>
      </c>
      <c r="B473" s="144">
        <v>15</v>
      </c>
      <c r="C473" s="144">
        <v>13</v>
      </c>
      <c r="D473" s="263" t="str">
        <f>VLOOKUP(E473,Master_Item!B:M,12,0)&amp;K473</f>
        <v>โรงงานวังม่วงRegion 1</v>
      </c>
      <c r="E473" s="74">
        <v>310003165</v>
      </c>
      <c r="F473" s="46" t="s">
        <v>83</v>
      </c>
      <c r="G473" s="46">
        <f>VLOOKUP(E473,Master_Item!B:E,4,0)</f>
        <v>400</v>
      </c>
      <c r="H473" s="46">
        <f>VLOOKUP(E473,Master_Item!B:I,8,0)</f>
        <v>9.6000000000000014</v>
      </c>
      <c r="I473" s="46">
        <f>VLOOKUP(E473,Master_Item!B:G,6,0)</f>
        <v>60</v>
      </c>
      <c r="J473" s="46" t="s">
        <v>148</v>
      </c>
      <c r="K473" s="46" t="s">
        <v>115</v>
      </c>
      <c r="L473" s="142">
        <f>_xlfn.IFNA(VLOOKUP($E473,'Loading Apr'!$B:$V,$C473,0),0)</f>
        <v>0</v>
      </c>
      <c r="M473" s="145">
        <f t="shared" si="61"/>
        <v>0</v>
      </c>
      <c r="N473" s="145">
        <f t="shared" si="62"/>
        <v>0</v>
      </c>
      <c r="O473" s="146">
        <f>_xlfn.IFNA(VLOOKUP($E473,'Loading May'!$B:$X,$B473,0),0)</f>
        <v>0</v>
      </c>
      <c r="P473" s="140">
        <f t="shared" si="63"/>
        <v>0</v>
      </c>
      <c r="Q473" s="140">
        <f t="shared" si="64"/>
        <v>0</v>
      </c>
      <c r="R473" s="80">
        <f>VLOOKUP($E473,'Loading Jun'!$B:$X,$A473,0)</f>
        <v>0</v>
      </c>
      <c r="S473" s="47">
        <f t="shared" si="65"/>
        <v>0</v>
      </c>
      <c r="T473" s="47">
        <f t="shared" si="66"/>
        <v>0</v>
      </c>
    </row>
    <row r="474" spans="1:20">
      <c r="A474" s="144">
        <v>16</v>
      </c>
      <c r="B474" s="144">
        <v>16</v>
      </c>
      <c r="C474" s="144">
        <v>14</v>
      </c>
      <c r="D474" s="263" t="str">
        <f>VLOOKUP(E474,Master_Item!B:M,12,0)&amp;K474</f>
        <v>โรงงานวังม่วงRegion 2</v>
      </c>
      <c r="E474" s="74">
        <v>310003165</v>
      </c>
      <c r="F474" s="46" t="s">
        <v>83</v>
      </c>
      <c r="G474" s="46">
        <f>VLOOKUP(E474,Master_Item!B:E,4,0)</f>
        <v>400</v>
      </c>
      <c r="H474" s="46">
        <f>VLOOKUP(E474,Master_Item!B:I,8,0)</f>
        <v>9.6000000000000014</v>
      </c>
      <c r="I474" s="46">
        <f>VLOOKUP(E474,Master_Item!B:G,6,0)</f>
        <v>60</v>
      </c>
      <c r="J474" s="46" t="s">
        <v>148</v>
      </c>
      <c r="K474" s="46" t="s">
        <v>116</v>
      </c>
      <c r="L474" s="142">
        <f>_xlfn.IFNA(VLOOKUP($E474,'Loading Apr'!$B:$V,$C474,0),0)</f>
        <v>0</v>
      </c>
      <c r="M474" s="145">
        <f t="shared" si="61"/>
        <v>0</v>
      </c>
      <c r="N474" s="145">
        <f t="shared" si="62"/>
        <v>0</v>
      </c>
      <c r="O474" s="146">
        <f>_xlfn.IFNA(VLOOKUP($E474,'Loading May'!$B:$X,$B474,0),0)</f>
        <v>0</v>
      </c>
      <c r="P474" s="140">
        <f t="shared" si="63"/>
        <v>0</v>
      </c>
      <c r="Q474" s="140">
        <f t="shared" si="64"/>
        <v>0</v>
      </c>
      <c r="R474" s="80">
        <f>VLOOKUP($E474,'Loading Jun'!$B:$X,$A474,0)</f>
        <v>0</v>
      </c>
      <c r="S474" s="47">
        <f t="shared" si="65"/>
        <v>0</v>
      </c>
      <c r="T474" s="47">
        <f t="shared" si="66"/>
        <v>0</v>
      </c>
    </row>
    <row r="475" spans="1:20">
      <c r="A475" s="144">
        <v>17</v>
      </c>
      <c r="B475" s="144">
        <v>17</v>
      </c>
      <c r="C475" s="144">
        <v>15</v>
      </c>
      <c r="D475" s="263" t="str">
        <f>VLOOKUP(E475,Master_Item!B:M,12,0)&amp;K475</f>
        <v>โรงงานวังม่วงRegion 3</v>
      </c>
      <c r="E475" s="74">
        <v>310003165</v>
      </c>
      <c r="F475" s="46" t="s">
        <v>83</v>
      </c>
      <c r="G475" s="46">
        <f>VLOOKUP(E475,Master_Item!B:E,4,0)</f>
        <v>400</v>
      </c>
      <c r="H475" s="46">
        <f>VLOOKUP(E475,Master_Item!B:I,8,0)</f>
        <v>9.6000000000000014</v>
      </c>
      <c r="I475" s="46">
        <f>VLOOKUP(E475,Master_Item!B:G,6,0)</f>
        <v>60</v>
      </c>
      <c r="J475" s="46" t="s">
        <v>149</v>
      </c>
      <c r="K475" s="46" t="s">
        <v>117</v>
      </c>
      <c r="L475" s="142">
        <f>_xlfn.IFNA(VLOOKUP($E475,'Loading Apr'!$B:$V,$C475,0),0)</f>
        <v>0</v>
      </c>
      <c r="M475" s="145">
        <f t="shared" si="61"/>
        <v>0</v>
      </c>
      <c r="N475" s="145">
        <f t="shared" si="62"/>
        <v>0</v>
      </c>
      <c r="O475" s="146">
        <f>_xlfn.IFNA(VLOOKUP($E475,'Loading May'!$B:$X,$B475,0),0)</f>
        <v>0</v>
      </c>
      <c r="P475" s="140">
        <f t="shared" si="63"/>
        <v>0</v>
      </c>
      <c r="Q475" s="140">
        <f t="shared" si="64"/>
        <v>0</v>
      </c>
      <c r="R475" s="80">
        <f>VLOOKUP($E475,'Loading Jun'!$B:$X,$A475,0)</f>
        <v>0</v>
      </c>
      <c r="S475" s="47">
        <f t="shared" si="65"/>
        <v>0</v>
      </c>
      <c r="T475" s="47">
        <f t="shared" si="66"/>
        <v>0</v>
      </c>
    </row>
    <row r="476" spans="1:20">
      <c r="A476" s="144">
        <v>18</v>
      </c>
      <c r="B476" s="144">
        <v>18</v>
      </c>
      <c r="C476" s="144">
        <v>16</v>
      </c>
      <c r="D476" s="263" t="str">
        <f>VLOOKUP(E476,Master_Item!B:M,12,0)&amp;K476</f>
        <v>โรงงานวังม่วงRegion 4</v>
      </c>
      <c r="E476" s="74">
        <v>310003165</v>
      </c>
      <c r="F476" s="46" t="s">
        <v>83</v>
      </c>
      <c r="G476" s="46">
        <f>VLOOKUP(E476,Master_Item!B:E,4,0)</f>
        <v>400</v>
      </c>
      <c r="H476" s="46">
        <f>VLOOKUP(E476,Master_Item!B:I,8,0)</f>
        <v>9.6000000000000014</v>
      </c>
      <c r="I476" s="46">
        <f>VLOOKUP(E476,Master_Item!B:G,6,0)</f>
        <v>60</v>
      </c>
      <c r="J476" s="46" t="s">
        <v>149</v>
      </c>
      <c r="K476" s="46" t="s">
        <v>118</v>
      </c>
      <c r="L476" s="142">
        <f>_xlfn.IFNA(VLOOKUP($E476,'Loading Apr'!$B:$V,$C476,0),0)</f>
        <v>0</v>
      </c>
      <c r="M476" s="145">
        <f t="shared" si="61"/>
        <v>0</v>
      </c>
      <c r="N476" s="145">
        <f t="shared" si="62"/>
        <v>0</v>
      </c>
      <c r="O476" s="146">
        <f>_xlfn.IFNA(VLOOKUP($E476,'Loading May'!$B:$X,$B476,0),0)</f>
        <v>0</v>
      </c>
      <c r="P476" s="140">
        <f t="shared" si="63"/>
        <v>0</v>
      </c>
      <c r="Q476" s="140">
        <f t="shared" si="64"/>
        <v>0</v>
      </c>
      <c r="R476" s="80">
        <f>VLOOKUP($E476,'Loading Jun'!$B:$X,$A476,0)</f>
        <v>0</v>
      </c>
      <c r="S476" s="47">
        <f t="shared" si="65"/>
        <v>0</v>
      </c>
      <c r="T476" s="47">
        <f t="shared" si="66"/>
        <v>0</v>
      </c>
    </row>
    <row r="477" spans="1:20">
      <c r="A477" s="144">
        <v>19</v>
      </c>
      <c r="B477" s="144">
        <v>19</v>
      </c>
      <c r="C477" s="144">
        <v>17</v>
      </c>
      <c r="D477" s="263" t="str">
        <f>VLOOKUP(E477,Master_Item!B:M,12,0)&amp;K477</f>
        <v>โรงงานวังม่วงRegion 5</v>
      </c>
      <c r="E477" s="74">
        <v>310003165</v>
      </c>
      <c r="F477" s="46" t="s">
        <v>83</v>
      </c>
      <c r="G477" s="46">
        <f>VLOOKUP(E477,Master_Item!B:E,4,0)</f>
        <v>400</v>
      </c>
      <c r="H477" s="46">
        <f>VLOOKUP(E477,Master_Item!B:I,8,0)</f>
        <v>9.6000000000000014</v>
      </c>
      <c r="I477" s="46">
        <f>VLOOKUP(E477,Master_Item!B:G,6,0)</f>
        <v>60</v>
      </c>
      <c r="J477" s="46" t="s">
        <v>150</v>
      </c>
      <c r="K477" s="46" t="s">
        <v>119</v>
      </c>
      <c r="L477" s="142">
        <f>_xlfn.IFNA(VLOOKUP($E477,'Loading Apr'!$B:$V,$C477,0),0)</f>
        <v>0</v>
      </c>
      <c r="M477" s="145">
        <f t="shared" si="61"/>
        <v>0</v>
      </c>
      <c r="N477" s="145">
        <f t="shared" si="62"/>
        <v>0</v>
      </c>
      <c r="O477" s="146">
        <f>_xlfn.IFNA(VLOOKUP($E477,'Loading May'!$B:$X,$B477,0),0)</f>
        <v>0</v>
      </c>
      <c r="P477" s="140">
        <f t="shared" si="63"/>
        <v>0</v>
      </c>
      <c r="Q477" s="140">
        <f t="shared" si="64"/>
        <v>0</v>
      </c>
      <c r="R477" s="80">
        <f>VLOOKUP($E477,'Loading Jun'!$B:$X,$A477,0)</f>
        <v>0</v>
      </c>
      <c r="S477" s="47">
        <f t="shared" si="65"/>
        <v>0</v>
      </c>
      <c r="T477" s="47">
        <f t="shared" si="66"/>
        <v>0</v>
      </c>
    </row>
    <row r="478" spans="1:20">
      <c r="A478" s="144">
        <v>20</v>
      </c>
      <c r="B478" s="144">
        <v>20</v>
      </c>
      <c r="C478" s="144">
        <v>18</v>
      </c>
      <c r="D478" s="263" t="str">
        <f>VLOOKUP(E478,Master_Item!B:M,12,0)&amp;K478</f>
        <v>โรงงานวังม่วงRegion 6/9</v>
      </c>
      <c r="E478" s="74">
        <v>310003165</v>
      </c>
      <c r="F478" s="46" t="s">
        <v>83</v>
      </c>
      <c r="G478" s="46">
        <f>VLOOKUP(E478,Master_Item!B:E,4,0)</f>
        <v>400</v>
      </c>
      <c r="H478" s="46">
        <f>VLOOKUP(E478,Master_Item!B:I,8,0)</f>
        <v>9.6000000000000014</v>
      </c>
      <c r="I478" s="46">
        <f>VLOOKUP(E478,Master_Item!B:G,6,0)</f>
        <v>60</v>
      </c>
      <c r="J478" s="46" t="s">
        <v>150</v>
      </c>
      <c r="K478" s="46" t="s">
        <v>127</v>
      </c>
      <c r="L478" s="142">
        <f>_xlfn.IFNA(VLOOKUP($E478,'Loading Apr'!$B:$V,$C478,0),0)</f>
        <v>0</v>
      </c>
      <c r="M478" s="145">
        <f t="shared" si="61"/>
        <v>0</v>
      </c>
      <c r="N478" s="145">
        <f t="shared" si="62"/>
        <v>0</v>
      </c>
      <c r="O478" s="146">
        <f>_xlfn.IFNA(VLOOKUP($E478,'Loading May'!$B:$X,$B478,0),0)</f>
        <v>0</v>
      </c>
      <c r="P478" s="140">
        <f t="shared" si="63"/>
        <v>0</v>
      </c>
      <c r="Q478" s="140">
        <f t="shared" si="64"/>
        <v>0</v>
      </c>
      <c r="R478" s="80">
        <f>VLOOKUP($E478,'Loading Jun'!$B:$X,$A478,0)</f>
        <v>0</v>
      </c>
      <c r="S478" s="47">
        <f t="shared" si="65"/>
        <v>0</v>
      </c>
      <c r="T478" s="47">
        <f t="shared" si="66"/>
        <v>0</v>
      </c>
    </row>
    <row r="479" spans="1:20">
      <c r="A479" s="144">
        <v>21</v>
      </c>
      <c r="B479" s="144">
        <v>21</v>
      </c>
      <c r="C479" s="144">
        <v>19</v>
      </c>
      <c r="D479" s="263" t="str">
        <f>VLOOKUP(E479,Master_Item!B:M,12,0)&amp;K479</f>
        <v>โรงงานวังม่วงRegion 6/14</v>
      </c>
      <c r="E479" s="74">
        <v>310003165</v>
      </c>
      <c r="F479" s="46" t="s">
        <v>83</v>
      </c>
      <c r="G479" s="46">
        <f>VLOOKUP(E479,Master_Item!B:E,4,0)</f>
        <v>400</v>
      </c>
      <c r="H479" s="46">
        <f>VLOOKUP(E479,Master_Item!B:I,8,0)</f>
        <v>9.6000000000000014</v>
      </c>
      <c r="I479" s="46">
        <f>VLOOKUP(E479,Master_Item!B:G,6,0)</f>
        <v>60</v>
      </c>
      <c r="J479" s="46" t="s">
        <v>148</v>
      </c>
      <c r="K479" s="46" t="s">
        <v>128</v>
      </c>
      <c r="L479" s="142">
        <f>_xlfn.IFNA(VLOOKUP($E479,'Loading Apr'!$B:$V,$C479,0),0)</f>
        <v>0</v>
      </c>
      <c r="M479" s="145">
        <f t="shared" si="61"/>
        <v>0</v>
      </c>
      <c r="N479" s="145">
        <f t="shared" si="62"/>
        <v>0</v>
      </c>
      <c r="O479" s="146">
        <f>_xlfn.IFNA(VLOOKUP($E479,'Loading May'!$B:$X,$B479,0),0)</f>
        <v>0</v>
      </c>
      <c r="P479" s="140">
        <f t="shared" si="63"/>
        <v>0</v>
      </c>
      <c r="Q479" s="140">
        <f t="shared" si="64"/>
        <v>0</v>
      </c>
      <c r="R479" s="80">
        <f>VLOOKUP($E479,'Loading Jun'!$B:$X,$A479,0)</f>
        <v>0</v>
      </c>
      <c r="S479" s="47">
        <f t="shared" si="65"/>
        <v>0</v>
      </c>
      <c r="T479" s="47">
        <f t="shared" si="66"/>
        <v>0</v>
      </c>
    </row>
    <row r="480" spans="1:20">
      <c r="A480" s="144">
        <v>22</v>
      </c>
      <c r="B480" s="144">
        <v>22</v>
      </c>
      <c r="C480" s="144">
        <v>20</v>
      </c>
      <c r="D480" s="263" t="str">
        <f>VLOOKUP(E480,Master_Item!B:M,12,0)&amp;K480</f>
        <v>โรงงานวังม่วงRegion 7</v>
      </c>
      <c r="E480" s="74">
        <v>310003165</v>
      </c>
      <c r="F480" s="46" t="s">
        <v>83</v>
      </c>
      <c r="G480" s="46">
        <f>VLOOKUP(E480,Master_Item!B:E,4,0)</f>
        <v>400</v>
      </c>
      <c r="H480" s="46">
        <f>VLOOKUP(E480,Master_Item!B:I,8,0)</f>
        <v>9.6000000000000014</v>
      </c>
      <c r="I480" s="46">
        <f>VLOOKUP(E480,Master_Item!B:G,6,0)</f>
        <v>60</v>
      </c>
      <c r="J480" s="46" t="s">
        <v>148</v>
      </c>
      <c r="K480" s="46" t="s">
        <v>121</v>
      </c>
      <c r="L480" s="142">
        <f>_xlfn.IFNA(VLOOKUP($E480,'Loading Apr'!$B:$V,$C480,0),0)</f>
        <v>0</v>
      </c>
      <c r="M480" s="145">
        <f t="shared" si="61"/>
        <v>0</v>
      </c>
      <c r="N480" s="145">
        <f t="shared" si="62"/>
        <v>0</v>
      </c>
      <c r="O480" s="146">
        <f>_xlfn.IFNA(VLOOKUP($E480,'Loading May'!$B:$X,$B480,0),0)</f>
        <v>0</v>
      </c>
      <c r="P480" s="140">
        <f t="shared" si="63"/>
        <v>0</v>
      </c>
      <c r="Q480" s="140">
        <f t="shared" si="64"/>
        <v>0</v>
      </c>
      <c r="R480" s="80">
        <f>VLOOKUP($E480,'Loading Jun'!$B:$X,$A480,0)</f>
        <v>0</v>
      </c>
      <c r="S480" s="47">
        <f t="shared" si="65"/>
        <v>0</v>
      </c>
      <c r="T480" s="47">
        <f t="shared" si="66"/>
        <v>0</v>
      </c>
    </row>
    <row r="481" spans="1:20">
      <c r="A481" s="144">
        <v>23</v>
      </c>
      <c r="B481" s="144">
        <v>23</v>
      </c>
      <c r="C481" s="144">
        <v>21</v>
      </c>
      <c r="D481" s="263" t="str">
        <f>VLOOKUP(E481,Master_Item!B:M,12,0)&amp;K481</f>
        <v>โรงงานวังม่วงRegion 8</v>
      </c>
      <c r="E481" s="74">
        <v>310003165</v>
      </c>
      <c r="F481" s="46" t="s">
        <v>83</v>
      </c>
      <c r="G481" s="46">
        <f>VLOOKUP(E481,Master_Item!B:E,4,0)</f>
        <v>400</v>
      </c>
      <c r="H481" s="46">
        <f>VLOOKUP(E481,Master_Item!B:I,8,0)</f>
        <v>9.6000000000000014</v>
      </c>
      <c r="I481" s="46">
        <f>VLOOKUP(E481,Master_Item!B:G,6,0)</f>
        <v>60</v>
      </c>
      <c r="J481" s="46" t="s">
        <v>151</v>
      </c>
      <c r="K481" s="46" t="s">
        <v>122</v>
      </c>
      <c r="L481" s="142">
        <f>_xlfn.IFNA(VLOOKUP($E481,'Loading Apr'!$B:$V,$C481,0),0)</f>
        <v>0</v>
      </c>
      <c r="M481" s="145">
        <f t="shared" si="61"/>
        <v>0</v>
      </c>
      <c r="N481" s="145">
        <f t="shared" si="62"/>
        <v>0</v>
      </c>
      <c r="O481" s="146">
        <f>_xlfn.IFNA(VLOOKUP($E481,'Loading May'!$B:$X,$B481,0),0)</f>
        <v>0</v>
      </c>
      <c r="P481" s="140">
        <f t="shared" si="63"/>
        <v>0</v>
      </c>
      <c r="Q481" s="140">
        <f t="shared" si="64"/>
        <v>0</v>
      </c>
      <c r="R481" s="80">
        <f>VLOOKUP($E481,'Loading Jun'!$B:$X,$A481,0)</f>
        <v>0</v>
      </c>
      <c r="S481" s="47">
        <f t="shared" si="65"/>
        <v>0</v>
      </c>
      <c r="T481" s="47">
        <f t="shared" si="66"/>
        <v>0</v>
      </c>
    </row>
    <row r="482" spans="1:20">
      <c r="A482" s="144">
        <v>9</v>
      </c>
      <c r="B482" s="144">
        <v>9</v>
      </c>
      <c r="C482" s="144">
        <v>11</v>
      </c>
      <c r="D482" s="263" t="str">
        <f>VLOOKUP(E482,Master_Item!B:M,12,0)&amp;K482</f>
        <v>โรงงานวังม่วงMT</v>
      </c>
      <c r="E482" s="74">
        <v>310003165</v>
      </c>
      <c r="F482" s="46" t="s">
        <v>83</v>
      </c>
      <c r="G482" s="46">
        <f>VLOOKUP(E482,Master_Item!B:E,4,0)</f>
        <v>400</v>
      </c>
      <c r="H482" s="46">
        <f>VLOOKUP(E482,Master_Item!B:I,8,0)</f>
        <v>9.6000000000000014</v>
      </c>
      <c r="I482" s="46">
        <f>VLOOKUP(E482,Master_Item!B:G,6,0)</f>
        <v>60</v>
      </c>
      <c r="J482" s="46" t="s">
        <v>123</v>
      </c>
      <c r="K482" s="46" t="s">
        <v>123</v>
      </c>
      <c r="L482" s="142">
        <f>_xlfn.IFNA(VLOOKUP($E482,'Loading Apr'!$B:$V,$C482,0),0)</f>
        <v>0</v>
      </c>
      <c r="M482" s="145">
        <f t="shared" si="61"/>
        <v>0</v>
      </c>
      <c r="N482" s="145">
        <f t="shared" si="62"/>
        <v>0</v>
      </c>
      <c r="O482" s="146">
        <f>_xlfn.IFNA(VLOOKUP($E482,'Loading May'!$B:$X,$B482,0),0)</f>
        <v>0</v>
      </c>
      <c r="P482" s="140">
        <f t="shared" si="63"/>
        <v>0</v>
      </c>
      <c r="Q482" s="140">
        <f t="shared" si="64"/>
        <v>0</v>
      </c>
      <c r="R482" s="80">
        <f>VLOOKUP($E482,'Loading Jun'!$B:$X,$A482,0)</f>
        <v>0</v>
      </c>
      <c r="S482" s="47">
        <f t="shared" si="65"/>
        <v>0</v>
      </c>
      <c r="T482" s="47">
        <f t="shared" si="66"/>
        <v>0</v>
      </c>
    </row>
    <row r="483" spans="1:20">
      <c r="A483" s="144">
        <v>15</v>
      </c>
      <c r="B483" s="144">
        <v>15</v>
      </c>
      <c r="C483" s="144">
        <v>13</v>
      </c>
      <c r="D483" s="263" t="str">
        <f>VLOOKUP(E483,Master_Item!B:M,12,0)&amp;K483</f>
        <v>โรงงานวังม่วงRegion 1</v>
      </c>
      <c r="E483" s="74">
        <v>310003341</v>
      </c>
      <c r="F483" s="46" t="s">
        <v>85</v>
      </c>
      <c r="G483" s="46">
        <f>VLOOKUP(E483,Master_Item!B:E,4,0)</f>
        <v>400</v>
      </c>
      <c r="H483" s="46">
        <f>VLOOKUP(E483,Master_Item!B:I,8,0)</f>
        <v>9.6000000000000014</v>
      </c>
      <c r="I483" s="46">
        <f>VLOOKUP(E483,Master_Item!B:G,6,0)</f>
        <v>60</v>
      </c>
      <c r="J483" s="46" t="s">
        <v>148</v>
      </c>
      <c r="K483" s="46" t="s">
        <v>115</v>
      </c>
      <c r="L483" s="142">
        <f>_xlfn.IFNA(VLOOKUP($E483,'Loading Apr'!$B:$V,$C483,0),0)</f>
        <v>0</v>
      </c>
      <c r="M483" s="145">
        <f t="shared" ref="M483:M492" si="67">L483*H483</f>
        <v>0</v>
      </c>
      <c r="N483" s="145">
        <f t="shared" ref="N483:N492" si="68">L483/I483</f>
        <v>0</v>
      </c>
      <c r="O483" s="146">
        <f>_xlfn.IFNA(VLOOKUP($E483,'Loading May'!$B:$X,$B483,0),0)</f>
        <v>0</v>
      </c>
      <c r="P483" s="140">
        <f t="shared" ref="P483:P492" si="69">O483*H483</f>
        <v>0</v>
      </c>
      <c r="Q483" s="140">
        <f t="shared" ref="Q483:Q492" si="70">O483/I483</f>
        <v>0</v>
      </c>
      <c r="R483" s="80">
        <f>VLOOKUP($E483,'Loading Jun'!$B:$X,$A483,0)</f>
        <v>0</v>
      </c>
      <c r="S483" s="47">
        <f t="shared" ref="S483:S492" si="71">R483*H483</f>
        <v>0</v>
      </c>
      <c r="T483" s="47">
        <f t="shared" ref="T483:T492" si="72">R483/I483</f>
        <v>0</v>
      </c>
    </row>
    <row r="484" spans="1:20">
      <c r="A484" s="144">
        <v>16</v>
      </c>
      <c r="B484" s="144">
        <v>16</v>
      </c>
      <c r="C484" s="144">
        <v>14</v>
      </c>
      <c r="D484" s="263" t="str">
        <f>VLOOKUP(E484,Master_Item!B:M,12,0)&amp;K484</f>
        <v>โรงงานวังม่วงRegion 2</v>
      </c>
      <c r="E484" s="74">
        <v>310003341</v>
      </c>
      <c r="F484" s="46" t="s">
        <v>85</v>
      </c>
      <c r="G484" s="46">
        <f>VLOOKUP(E484,Master_Item!B:E,4,0)</f>
        <v>400</v>
      </c>
      <c r="H484" s="46">
        <f>VLOOKUP(E484,Master_Item!B:I,8,0)</f>
        <v>9.6000000000000014</v>
      </c>
      <c r="I484" s="46">
        <f>VLOOKUP(E484,Master_Item!B:G,6,0)</f>
        <v>60</v>
      </c>
      <c r="J484" s="46" t="s">
        <v>148</v>
      </c>
      <c r="K484" s="46" t="s">
        <v>116</v>
      </c>
      <c r="L484" s="142">
        <f>_xlfn.IFNA(VLOOKUP($E484,'Loading Apr'!$B:$V,$C484,0),0)</f>
        <v>0</v>
      </c>
      <c r="M484" s="145">
        <f t="shared" si="67"/>
        <v>0</v>
      </c>
      <c r="N484" s="145">
        <f t="shared" si="68"/>
        <v>0</v>
      </c>
      <c r="O484" s="146">
        <f>_xlfn.IFNA(VLOOKUP($E484,'Loading May'!$B:$X,$B484,0),0)</f>
        <v>0</v>
      </c>
      <c r="P484" s="140">
        <f t="shared" si="69"/>
        <v>0</v>
      </c>
      <c r="Q484" s="140">
        <f t="shared" si="70"/>
        <v>0</v>
      </c>
      <c r="R484" s="80">
        <f>VLOOKUP($E484,'Loading Jun'!$B:$X,$A484,0)</f>
        <v>0</v>
      </c>
      <c r="S484" s="47">
        <f t="shared" si="71"/>
        <v>0</v>
      </c>
      <c r="T484" s="47">
        <f t="shared" si="72"/>
        <v>0</v>
      </c>
    </row>
    <row r="485" spans="1:20">
      <c r="A485" s="144">
        <v>17</v>
      </c>
      <c r="B485" s="144">
        <v>17</v>
      </c>
      <c r="C485" s="144">
        <v>15</v>
      </c>
      <c r="D485" s="263" t="str">
        <f>VLOOKUP(E485,Master_Item!B:M,12,0)&amp;K485</f>
        <v>โรงงานวังม่วงRegion 3</v>
      </c>
      <c r="E485" s="74">
        <v>310003341</v>
      </c>
      <c r="F485" s="46" t="s">
        <v>85</v>
      </c>
      <c r="G485" s="46">
        <f>VLOOKUP(E485,Master_Item!B:E,4,0)</f>
        <v>400</v>
      </c>
      <c r="H485" s="46">
        <f>VLOOKUP(E485,Master_Item!B:I,8,0)</f>
        <v>9.6000000000000014</v>
      </c>
      <c r="I485" s="46">
        <f>VLOOKUP(E485,Master_Item!B:G,6,0)</f>
        <v>60</v>
      </c>
      <c r="J485" s="46" t="s">
        <v>149</v>
      </c>
      <c r="K485" s="46" t="s">
        <v>117</v>
      </c>
      <c r="L485" s="142">
        <f>_xlfn.IFNA(VLOOKUP($E485,'Loading Apr'!$B:$V,$C485,0),0)</f>
        <v>0</v>
      </c>
      <c r="M485" s="145">
        <f t="shared" si="67"/>
        <v>0</v>
      </c>
      <c r="N485" s="145">
        <f t="shared" si="68"/>
        <v>0</v>
      </c>
      <c r="O485" s="146">
        <f>_xlfn.IFNA(VLOOKUP($E485,'Loading May'!$B:$X,$B485,0),0)</f>
        <v>0</v>
      </c>
      <c r="P485" s="140">
        <f t="shared" si="69"/>
        <v>0</v>
      </c>
      <c r="Q485" s="140">
        <f t="shared" si="70"/>
        <v>0</v>
      </c>
      <c r="R485" s="80">
        <f>VLOOKUP($E485,'Loading Jun'!$B:$X,$A485,0)</f>
        <v>0</v>
      </c>
      <c r="S485" s="47">
        <f t="shared" si="71"/>
        <v>0</v>
      </c>
      <c r="T485" s="47">
        <f t="shared" si="72"/>
        <v>0</v>
      </c>
    </row>
    <row r="486" spans="1:20">
      <c r="A486" s="144">
        <v>18</v>
      </c>
      <c r="B486" s="144">
        <v>18</v>
      </c>
      <c r="C486" s="144">
        <v>16</v>
      </c>
      <c r="D486" s="263" t="str">
        <f>VLOOKUP(E486,Master_Item!B:M,12,0)&amp;K486</f>
        <v>โรงงานวังม่วงRegion 4</v>
      </c>
      <c r="E486" s="74">
        <v>310003341</v>
      </c>
      <c r="F486" s="46" t="s">
        <v>85</v>
      </c>
      <c r="G486" s="46">
        <f>VLOOKUP(E486,Master_Item!B:E,4,0)</f>
        <v>400</v>
      </c>
      <c r="H486" s="46">
        <f>VLOOKUP(E486,Master_Item!B:I,8,0)</f>
        <v>9.6000000000000014</v>
      </c>
      <c r="I486" s="46">
        <f>VLOOKUP(E486,Master_Item!B:G,6,0)</f>
        <v>60</v>
      </c>
      <c r="J486" s="46" t="s">
        <v>149</v>
      </c>
      <c r="K486" s="46" t="s">
        <v>118</v>
      </c>
      <c r="L486" s="142">
        <f>_xlfn.IFNA(VLOOKUP($E486,'Loading Apr'!$B:$V,$C486,0),0)</f>
        <v>0</v>
      </c>
      <c r="M486" s="145">
        <f t="shared" si="67"/>
        <v>0</v>
      </c>
      <c r="N486" s="145">
        <f t="shared" si="68"/>
        <v>0</v>
      </c>
      <c r="O486" s="146">
        <f>_xlfn.IFNA(VLOOKUP($E486,'Loading May'!$B:$X,$B486,0),0)</f>
        <v>0</v>
      </c>
      <c r="P486" s="140">
        <f t="shared" si="69"/>
        <v>0</v>
      </c>
      <c r="Q486" s="140">
        <f t="shared" si="70"/>
        <v>0</v>
      </c>
      <c r="R486" s="80">
        <f>VLOOKUP($E486,'Loading Jun'!$B:$X,$A486,0)</f>
        <v>0</v>
      </c>
      <c r="S486" s="47">
        <f t="shared" si="71"/>
        <v>0</v>
      </c>
      <c r="T486" s="47">
        <f t="shared" si="72"/>
        <v>0</v>
      </c>
    </row>
    <row r="487" spans="1:20">
      <c r="A487" s="144">
        <v>19</v>
      </c>
      <c r="B487" s="144">
        <v>19</v>
      </c>
      <c r="C487" s="144">
        <v>17</v>
      </c>
      <c r="D487" s="263" t="str">
        <f>VLOOKUP(E487,Master_Item!B:M,12,0)&amp;K487</f>
        <v>โรงงานวังม่วงRegion 5</v>
      </c>
      <c r="E487" s="74">
        <v>310003341</v>
      </c>
      <c r="F487" s="46" t="s">
        <v>85</v>
      </c>
      <c r="G487" s="46">
        <f>VLOOKUP(E487,Master_Item!B:E,4,0)</f>
        <v>400</v>
      </c>
      <c r="H487" s="46">
        <f>VLOOKUP(E487,Master_Item!B:I,8,0)</f>
        <v>9.6000000000000014</v>
      </c>
      <c r="I487" s="46">
        <f>VLOOKUP(E487,Master_Item!B:G,6,0)</f>
        <v>60</v>
      </c>
      <c r="J487" s="46" t="s">
        <v>150</v>
      </c>
      <c r="K487" s="46" t="s">
        <v>119</v>
      </c>
      <c r="L487" s="142">
        <f>_xlfn.IFNA(VLOOKUP($E487,'Loading Apr'!$B:$V,$C487,0),0)</f>
        <v>0</v>
      </c>
      <c r="M487" s="145">
        <f t="shared" si="67"/>
        <v>0</v>
      </c>
      <c r="N487" s="145">
        <f t="shared" si="68"/>
        <v>0</v>
      </c>
      <c r="O487" s="146">
        <f>_xlfn.IFNA(VLOOKUP($E487,'Loading May'!$B:$X,$B487,0),0)</f>
        <v>0</v>
      </c>
      <c r="P487" s="140">
        <f t="shared" si="69"/>
        <v>0</v>
      </c>
      <c r="Q487" s="140">
        <f t="shared" si="70"/>
        <v>0</v>
      </c>
      <c r="R487" s="80">
        <f>VLOOKUP($E487,'Loading Jun'!$B:$X,$A487,0)</f>
        <v>0</v>
      </c>
      <c r="S487" s="47">
        <f t="shared" si="71"/>
        <v>0</v>
      </c>
      <c r="T487" s="47">
        <f t="shared" si="72"/>
        <v>0</v>
      </c>
    </row>
    <row r="488" spans="1:20">
      <c r="A488" s="144">
        <v>20</v>
      </c>
      <c r="B488" s="144">
        <v>20</v>
      </c>
      <c r="C488" s="144">
        <v>18</v>
      </c>
      <c r="D488" s="263" t="str">
        <f>VLOOKUP(E488,Master_Item!B:M,12,0)&amp;K488</f>
        <v>โรงงานวังม่วงRegion 6/9</v>
      </c>
      <c r="E488" s="74">
        <v>310003341</v>
      </c>
      <c r="F488" s="46" t="s">
        <v>85</v>
      </c>
      <c r="G488" s="46">
        <f>VLOOKUP(E488,Master_Item!B:E,4,0)</f>
        <v>400</v>
      </c>
      <c r="H488" s="46">
        <f>VLOOKUP(E488,Master_Item!B:I,8,0)</f>
        <v>9.6000000000000014</v>
      </c>
      <c r="I488" s="46">
        <f>VLOOKUP(E488,Master_Item!B:G,6,0)</f>
        <v>60</v>
      </c>
      <c r="J488" s="46" t="s">
        <v>150</v>
      </c>
      <c r="K488" s="46" t="s">
        <v>127</v>
      </c>
      <c r="L488" s="142">
        <f>_xlfn.IFNA(VLOOKUP($E488,'Loading Apr'!$B:$V,$C488,0),0)</f>
        <v>0</v>
      </c>
      <c r="M488" s="145">
        <f t="shared" si="67"/>
        <v>0</v>
      </c>
      <c r="N488" s="145">
        <f t="shared" si="68"/>
        <v>0</v>
      </c>
      <c r="O488" s="146">
        <f>_xlfn.IFNA(VLOOKUP($E488,'Loading May'!$B:$X,$B488,0),0)</f>
        <v>0</v>
      </c>
      <c r="P488" s="140">
        <f t="shared" si="69"/>
        <v>0</v>
      </c>
      <c r="Q488" s="140">
        <f t="shared" si="70"/>
        <v>0</v>
      </c>
      <c r="R488" s="80">
        <f>VLOOKUP($E488,'Loading Jun'!$B:$X,$A488,0)</f>
        <v>0</v>
      </c>
      <c r="S488" s="47">
        <f t="shared" si="71"/>
        <v>0</v>
      </c>
      <c r="T488" s="47">
        <f t="shared" si="72"/>
        <v>0</v>
      </c>
    </row>
    <row r="489" spans="1:20">
      <c r="A489" s="144">
        <v>21</v>
      </c>
      <c r="B489" s="144">
        <v>21</v>
      </c>
      <c r="C489" s="144">
        <v>19</v>
      </c>
      <c r="D489" s="263" t="str">
        <f>VLOOKUP(E489,Master_Item!B:M,12,0)&amp;K489</f>
        <v>โรงงานวังม่วงRegion 6/14</v>
      </c>
      <c r="E489" s="74">
        <v>310003341</v>
      </c>
      <c r="F489" s="46" t="s">
        <v>85</v>
      </c>
      <c r="G489" s="46">
        <f>VLOOKUP(E489,Master_Item!B:E,4,0)</f>
        <v>400</v>
      </c>
      <c r="H489" s="46">
        <f>VLOOKUP(E489,Master_Item!B:I,8,0)</f>
        <v>9.6000000000000014</v>
      </c>
      <c r="I489" s="46">
        <f>VLOOKUP(E489,Master_Item!B:G,6,0)</f>
        <v>60</v>
      </c>
      <c r="J489" s="46" t="s">
        <v>148</v>
      </c>
      <c r="K489" s="46" t="s">
        <v>128</v>
      </c>
      <c r="L489" s="142">
        <f>_xlfn.IFNA(VLOOKUP($E489,'Loading Apr'!$B:$V,$C489,0),0)</f>
        <v>0</v>
      </c>
      <c r="M489" s="145">
        <f t="shared" si="67"/>
        <v>0</v>
      </c>
      <c r="N489" s="145">
        <f t="shared" si="68"/>
        <v>0</v>
      </c>
      <c r="O489" s="146">
        <f>_xlfn.IFNA(VLOOKUP($E489,'Loading May'!$B:$X,$B489,0),0)</f>
        <v>0</v>
      </c>
      <c r="P489" s="140">
        <f t="shared" si="69"/>
        <v>0</v>
      </c>
      <c r="Q489" s="140">
        <f t="shared" si="70"/>
        <v>0</v>
      </c>
      <c r="R489" s="80">
        <f>VLOOKUP($E489,'Loading Jun'!$B:$X,$A489,0)</f>
        <v>0</v>
      </c>
      <c r="S489" s="47">
        <f t="shared" si="71"/>
        <v>0</v>
      </c>
      <c r="T489" s="47">
        <f t="shared" si="72"/>
        <v>0</v>
      </c>
    </row>
    <row r="490" spans="1:20">
      <c r="A490" s="144">
        <v>22</v>
      </c>
      <c r="B490" s="144">
        <v>22</v>
      </c>
      <c r="C490" s="144">
        <v>20</v>
      </c>
      <c r="D490" s="263" t="str">
        <f>VLOOKUP(E490,Master_Item!B:M,12,0)&amp;K490</f>
        <v>โรงงานวังม่วงRegion 7</v>
      </c>
      <c r="E490" s="74">
        <v>310003341</v>
      </c>
      <c r="F490" s="46" t="s">
        <v>85</v>
      </c>
      <c r="G490" s="46">
        <f>VLOOKUP(E490,Master_Item!B:E,4,0)</f>
        <v>400</v>
      </c>
      <c r="H490" s="46">
        <f>VLOOKUP(E490,Master_Item!B:I,8,0)</f>
        <v>9.6000000000000014</v>
      </c>
      <c r="I490" s="46">
        <f>VLOOKUP(E490,Master_Item!B:G,6,0)</f>
        <v>60</v>
      </c>
      <c r="J490" s="46" t="s">
        <v>148</v>
      </c>
      <c r="K490" s="46" t="s">
        <v>121</v>
      </c>
      <c r="L490" s="142">
        <f>_xlfn.IFNA(VLOOKUP($E490,'Loading Apr'!$B:$V,$C490,0),0)</f>
        <v>0</v>
      </c>
      <c r="M490" s="145">
        <f t="shared" si="67"/>
        <v>0</v>
      </c>
      <c r="N490" s="145">
        <f t="shared" si="68"/>
        <v>0</v>
      </c>
      <c r="O490" s="146">
        <f>_xlfn.IFNA(VLOOKUP($E490,'Loading May'!$B:$X,$B490,0),0)</f>
        <v>0</v>
      </c>
      <c r="P490" s="140">
        <f t="shared" si="69"/>
        <v>0</v>
      </c>
      <c r="Q490" s="140">
        <f t="shared" si="70"/>
        <v>0</v>
      </c>
      <c r="R490" s="80">
        <f>VLOOKUP($E490,'Loading Jun'!$B:$X,$A490,0)</f>
        <v>0</v>
      </c>
      <c r="S490" s="47">
        <f t="shared" si="71"/>
        <v>0</v>
      </c>
      <c r="T490" s="47">
        <f t="shared" si="72"/>
        <v>0</v>
      </c>
    </row>
    <row r="491" spans="1:20">
      <c r="A491" s="144">
        <v>23</v>
      </c>
      <c r="B491" s="144">
        <v>23</v>
      </c>
      <c r="C491" s="144">
        <v>21</v>
      </c>
      <c r="D491" s="263" t="str">
        <f>VLOOKUP(E491,Master_Item!B:M,12,0)&amp;K491</f>
        <v>โรงงานวังม่วงRegion 8</v>
      </c>
      <c r="E491" s="74">
        <v>310003341</v>
      </c>
      <c r="F491" s="46" t="s">
        <v>85</v>
      </c>
      <c r="G491" s="46">
        <f>VLOOKUP(E491,Master_Item!B:E,4,0)</f>
        <v>400</v>
      </c>
      <c r="H491" s="46">
        <f>VLOOKUP(E491,Master_Item!B:I,8,0)</f>
        <v>9.6000000000000014</v>
      </c>
      <c r="I491" s="46">
        <f>VLOOKUP(E491,Master_Item!B:G,6,0)</f>
        <v>60</v>
      </c>
      <c r="J491" s="46" t="s">
        <v>151</v>
      </c>
      <c r="K491" s="46" t="s">
        <v>122</v>
      </c>
      <c r="L491" s="142">
        <f>_xlfn.IFNA(VLOOKUP($E491,'Loading Apr'!$B:$V,$C491,0),0)</f>
        <v>0</v>
      </c>
      <c r="M491" s="145">
        <f t="shared" si="67"/>
        <v>0</v>
      </c>
      <c r="N491" s="145">
        <f t="shared" si="68"/>
        <v>0</v>
      </c>
      <c r="O491" s="146">
        <f>_xlfn.IFNA(VLOOKUP($E491,'Loading May'!$B:$X,$B491,0),0)</f>
        <v>0</v>
      </c>
      <c r="P491" s="140">
        <f t="shared" si="69"/>
        <v>0</v>
      </c>
      <c r="Q491" s="140">
        <f t="shared" si="70"/>
        <v>0</v>
      </c>
      <c r="R491" s="80">
        <f>VLOOKUP($E491,'Loading Jun'!$B:$X,$A491,0)</f>
        <v>0</v>
      </c>
      <c r="S491" s="47">
        <f t="shared" si="71"/>
        <v>0</v>
      </c>
      <c r="T491" s="47">
        <f t="shared" si="72"/>
        <v>0</v>
      </c>
    </row>
    <row r="492" spans="1:20">
      <c r="A492" s="144">
        <v>9</v>
      </c>
      <c r="B492" s="144">
        <v>9</v>
      </c>
      <c r="C492" s="144">
        <v>11</v>
      </c>
      <c r="D492" s="263" t="str">
        <f>VLOOKUP(E492,Master_Item!B:M,12,0)&amp;K492</f>
        <v>โรงงานวังม่วงMT</v>
      </c>
      <c r="E492" s="74">
        <v>310003341</v>
      </c>
      <c r="F492" s="46" t="s">
        <v>85</v>
      </c>
      <c r="G492" s="46">
        <f>VLOOKUP(E492,Master_Item!B:E,4,0)</f>
        <v>400</v>
      </c>
      <c r="H492" s="46">
        <f>VLOOKUP(E492,Master_Item!B:I,8,0)</f>
        <v>9.6000000000000014</v>
      </c>
      <c r="I492" s="46">
        <f>VLOOKUP(E492,Master_Item!B:G,6,0)</f>
        <v>60</v>
      </c>
      <c r="J492" s="46" t="s">
        <v>123</v>
      </c>
      <c r="K492" s="46" t="s">
        <v>123</v>
      </c>
      <c r="L492" s="142">
        <f>_xlfn.IFNA(VLOOKUP($E492,'Loading Apr'!$B:$V,$C492,0),0)</f>
        <v>0</v>
      </c>
      <c r="M492" s="145">
        <f t="shared" si="67"/>
        <v>0</v>
      </c>
      <c r="N492" s="145">
        <f t="shared" si="68"/>
        <v>0</v>
      </c>
      <c r="O492" s="146">
        <f>_xlfn.IFNA(VLOOKUP($E492,'Loading May'!$B:$X,$B492,0),0)</f>
        <v>157.52303330970943</v>
      </c>
      <c r="P492" s="140">
        <f t="shared" si="69"/>
        <v>1512.2211197732108</v>
      </c>
      <c r="Q492" s="140">
        <f t="shared" si="70"/>
        <v>2.6253838884951572</v>
      </c>
      <c r="R492" s="80">
        <f>VLOOKUP($E492,'Loading Jun'!$B:$X,$A492,0)</f>
        <v>159.01842664776754</v>
      </c>
      <c r="S492" s="47">
        <f t="shared" si="71"/>
        <v>1526.5768958185686</v>
      </c>
      <c r="T492" s="47">
        <f t="shared" si="72"/>
        <v>2.6503071107961258</v>
      </c>
    </row>
    <row r="493" spans="1:20">
      <c r="A493" s="144">
        <v>15</v>
      </c>
      <c r="B493" s="144">
        <v>15</v>
      </c>
      <c r="C493" s="144">
        <v>13</v>
      </c>
      <c r="D493" s="263" t="str">
        <f>VLOOKUP(E493,Master_Item!B:M,12,0)&amp;K493</f>
        <v>โรงงานวังม่วงRegion 1</v>
      </c>
      <c r="E493" s="74">
        <v>310003340</v>
      </c>
      <c r="F493" s="46" t="s">
        <v>87</v>
      </c>
      <c r="G493" s="46">
        <f>VLOOKUP(E493,Master_Item!B:E,4,0)</f>
        <v>400</v>
      </c>
      <c r="H493" s="46">
        <f>VLOOKUP(E493,Master_Item!B:I,8,0)</f>
        <v>9.6000000000000014</v>
      </c>
      <c r="I493" s="46">
        <f>VLOOKUP(E493,Master_Item!B:G,6,0)</f>
        <v>60</v>
      </c>
      <c r="J493" s="46" t="s">
        <v>148</v>
      </c>
      <c r="K493" s="46" t="s">
        <v>115</v>
      </c>
      <c r="L493" s="142">
        <f>_xlfn.IFNA(VLOOKUP($E493,'Loading Apr'!$B:$V,$C493,0),0)</f>
        <v>0</v>
      </c>
      <c r="M493" s="145">
        <f t="shared" ref="M493:M502" si="73">L493*H493</f>
        <v>0</v>
      </c>
      <c r="N493" s="145">
        <f t="shared" ref="N493:N502" si="74">L493/I493</f>
        <v>0</v>
      </c>
      <c r="O493" s="146">
        <f>_xlfn.IFNA(VLOOKUP($E493,'Loading May'!$B:$X,$B493,0),0)</f>
        <v>0</v>
      </c>
      <c r="P493" s="140">
        <f t="shared" ref="P493:P502" si="75">O493*H493</f>
        <v>0</v>
      </c>
      <c r="Q493" s="140">
        <f t="shared" ref="Q493:Q502" si="76">O493/I493</f>
        <v>0</v>
      </c>
      <c r="R493" s="80">
        <f>VLOOKUP($E493,'Loading Jun'!$B:$X,$A493,0)</f>
        <v>0</v>
      </c>
      <c r="S493" s="47">
        <f t="shared" ref="S493:S502" si="77">R493*H493</f>
        <v>0</v>
      </c>
      <c r="T493" s="47">
        <f t="shared" ref="T493:T502" si="78">R493/I493</f>
        <v>0</v>
      </c>
    </row>
    <row r="494" spans="1:20">
      <c r="A494" s="144">
        <v>16</v>
      </c>
      <c r="B494" s="144">
        <v>16</v>
      </c>
      <c r="C494" s="144">
        <v>14</v>
      </c>
      <c r="D494" s="263" t="str">
        <f>VLOOKUP(E494,Master_Item!B:M,12,0)&amp;K494</f>
        <v>โรงงานวังม่วงRegion 2</v>
      </c>
      <c r="E494" s="74">
        <v>310003340</v>
      </c>
      <c r="F494" s="46" t="s">
        <v>87</v>
      </c>
      <c r="G494" s="46">
        <f>VLOOKUP(E494,Master_Item!B:E,4,0)</f>
        <v>400</v>
      </c>
      <c r="H494" s="46">
        <f>VLOOKUP(E494,Master_Item!B:I,8,0)</f>
        <v>9.6000000000000014</v>
      </c>
      <c r="I494" s="46">
        <f>VLOOKUP(E494,Master_Item!B:G,6,0)</f>
        <v>60</v>
      </c>
      <c r="J494" s="46" t="s">
        <v>148</v>
      </c>
      <c r="K494" s="46" t="s">
        <v>116</v>
      </c>
      <c r="L494" s="142">
        <f>_xlfn.IFNA(VLOOKUP($E494,'Loading Apr'!$B:$V,$C494,0),0)</f>
        <v>0</v>
      </c>
      <c r="M494" s="145">
        <f t="shared" si="73"/>
        <v>0</v>
      </c>
      <c r="N494" s="145">
        <f t="shared" si="74"/>
        <v>0</v>
      </c>
      <c r="O494" s="146">
        <f>_xlfn.IFNA(VLOOKUP($E494,'Loading May'!$B:$X,$B494,0),0)</f>
        <v>0</v>
      </c>
      <c r="P494" s="140">
        <f t="shared" si="75"/>
        <v>0</v>
      </c>
      <c r="Q494" s="140">
        <f t="shared" si="76"/>
        <v>0</v>
      </c>
      <c r="R494" s="80">
        <f>VLOOKUP($E494,'Loading Jun'!$B:$X,$A494,0)</f>
        <v>0</v>
      </c>
      <c r="S494" s="47">
        <f t="shared" si="77"/>
        <v>0</v>
      </c>
      <c r="T494" s="47">
        <f t="shared" si="78"/>
        <v>0</v>
      </c>
    </row>
    <row r="495" spans="1:20">
      <c r="A495" s="144">
        <v>17</v>
      </c>
      <c r="B495" s="144">
        <v>17</v>
      </c>
      <c r="C495" s="144">
        <v>15</v>
      </c>
      <c r="D495" s="263" t="str">
        <f>VLOOKUP(E495,Master_Item!B:M,12,0)&amp;K495</f>
        <v>โรงงานวังม่วงRegion 3</v>
      </c>
      <c r="E495" s="74">
        <v>310003340</v>
      </c>
      <c r="F495" s="46" t="s">
        <v>87</v>
      </c>
      <c r="G495" s="46">
        <f>VLOOKUP(E495,Master_Item!B:E,4,0)</f>
        <v>400</v>
      </c>
      <c r="H495" s="46">
        <f>VLOOKUP(E495,Master_Item!B:I,8,0)</f>
        <v>9.6000000000000014</v>
      </c>
      <c r="I495" s="46">
        <f>VLOOKUP(E495,Master_Item!B:G,6,0)</f>
        <v>60</v>
      </c>
      <c r="J495" s="46" t="s">
        <v>149</v>
      </c>
      <c r="K495" s="46" t="s">
        <v>117</v>
      </c>
      <c r="L495" s="142">
        <f>_xlfn.IFNA(VLOOKUP($E495,'Loading Apr'!$B:$V,$C495,0),0)</f>
        <v>0</v>
      </c>
      <c r="M495" s="145">
        <f t="shared" si="73"/>
        <v>0</v>
      </c>
      <c r="N495" s="145">
        <f t="shared" si="74"/>
        <v>0</v>
      </c>
      <c r="O495" s="146">
        <f>_xlfn.IFNA(VLOOKUP($E495,'Loading May'!$B:$X,$B495,0),0)</f>
        <v>0</v>
      </c>
      <c r="P495" s="140">
        <f t="shared" si="75"/>
        <v>0</v>
      </c>
      <c r="Q495" s="140">
        <f t="shared" si="76"/>
        <v>0</v>
      </c>
      <c r="R495" s="80">
        <f>VLOOKUP($E495,'Loading Jun'!$B:$X,$A495,0)</f>
        <v>0</v>
      </c>
      <c r="S495" s="47">
        <f t="shared" si="77"/>
        <v>0</v>
      </c>
      <c r="T495" s="47">
        <f t="shared" si="78"/>
        <v>0</v>
      </c>
    </row>
    <row r="496" spans="1:20">
      <c r="A496" s="144">
        <v>18</v>
      </c>
      <c r="B496" s="144">
        <v>18</v>
      </c>
      <c r="C496" s="144">
        <v>16</v>
      </c>
      <c r="D496" s="263" t="str">
        <f>VLOOKUP(E496,Master_Item!B:M,12,0)&amp;K496</f>
        <v>โรงงานวังม่วงRegion 4</v>
      </c>
      <c r="E496" s="74">
        <v>310003340</v>
      </c>
      <c r="F496" s="46" t="s">
        <v>87</v>
      </c>
      <c r="G496" s="46">
        <f>VLOOKUP(E496,Master_Item!B:E,4,0)</f>
        <v>400</v>
      </c>
      <c r="H496" s="46">
        <f>VLOOKUP(E496,Master_Item!B:I,8,0)</f>
        <v>9.6000000000000014</v>
      </c>
      <c r="I496" s="46">
        <f>VLOOKUP(E496,Master_Item!B:G,6,0)</f>
        <v>60</v>
      </c>
      <c r="J496" s="46" t="s">
        <v>149</v>
      </c>
      <c r="K496" s="46" t="s">
        <v>118</v>
      </c>
      <c r="L496" s="142">
        <f>_xlfn.IFNA(VLOOKUP($E496,'Loading Apr'!$B:$V,$C496,0),0)</f>
        <v>0</v>
      </c>
      <c r="M496" s="145">
        <f t="shared" si="73"/>
        <v>0</v>
      </c>
      <c r="N496" s="145">
        <f t="shared" si="74"/>
        <v>0</v>
      </c>
      <c r="O496" s="146">
        <f>_xlfn.IFNA(VLOOKUP($E496,'Loading May'!$B:$X,$B496,0),0)</f>
        <v>0</v>
      </c>
      <c r="P496" s="140">
        <f t="shared" si="75"/>
        <v>0</v>
      </c>
      <c r="Q496" s="140">
        <f t="shared" si="76"/>
        <v>0</v>
      </c>
      <c r="R496" s="80">
        <f>VLOOKUP($E496,'Loading Jun'!$B:$X,$A496,0)</f>
        <v>0</v>
      </c>
      <c r="S496" s="47">
        <f t="shared" si="77"/>
        <v>0</v>
      </c>
      <c r="T496" s="47">
        <f t="shared" si="78"/>
        <v>0</v>
      </c>
    </row>
    <row r="497" spans="1:20">
      <c r="A497" s="144">
        <v>19</v>
      </c>
      <c r="B497" s="144">
        <v>19</v>
      </c>
      <c r="C497" s="144">
        <v>17</v>
      </c>
      <c r="D497" s="263" t="str">
        <f>VLOOKUP(E497,Master_Item!B:M,12,0)&amp;K497</f>
        <v>โรงงานวังม่วงRegion 5</v>
      </c>
      <c r="E497" s="74">
        <v>310003340</v>
      </c>
      <c r="F497" s="46" t="s">
        <v>87</v>
      </c>
      <c r="G497" s="46">
        <f>VLOOKUP(E497,Master_Item!B:E,4,0)</f>
        <v>400</v>
      </c>
      <c r="H497" s="46">
        <f>VLOOKUP(E497,Master_Item!B:I,8,0)</f>
        <v>9.6000000000000014</v>
      </c>
      <c r="I497" s="46">
        <f>VLOOKUP(E497,Master_Item!B:G,6,0)</f>
        <v>60</v>
      </c>
      <c r="J497" s="46" t="s">
        <v>150</v>
      </c>
      <c r="K497" s="46" t="s">
        <v>119</v>
      </c>
      <c r="L497" s="142">
        <f>_xlfn.IFNA(VLOOKUP($E497,'Loading Apr'!$B:$V,$C497,0),0)</f>
        <v>0</v>
      </c>
      <c r="M497" s="145">
        <f t="shared" si="73"/>
        <v>0</v>
      </c>
      <c r="N497" s="145">
        <f t="shared" si="74"/>
        <v>0</v>
      </c>
      <c r="O497" s="146">
        <f>_xlfn.IFNA(VLOOKUP($E497,'Loading May'!$B:$X,$B497,0),0)</f>
        <v>0</v>
      </c>
      <c r="P497" s="140">
        <f t="shared" si="75"/>
        <v>0</v>
      </c>
      <c r="Q497" s="140">
        <f t="shared" si="76"/>
        <v>0</v>
      </c>
      <c r="R497" s="80">
        <f>VLOOKUP($E497,'Loading Jun'!$B:$X,$A497,0)</f>
        <v>0</v>
      </c>
      <c r="S497" s="47">
        <f t="shared" si="77"/>
        <v>0</v>
      </c>
      <c r="T497" s="47">
        <f t="shared" si="78"/>
        <v>0</v>
      </c>
    </row>
    <row r="498" spans="1:20">
      <c r="A498" s="144">
        <v>20</v>
      </c>
      <c r="B498" s="144">
        <v>20</v>
      </c>
      <c r="C498" s="144">
        <v>18</v>
      </c>
      <c r="D498" s="263" t="str">
        <f>VLOOKUP(E498,Master_Item!B:M,12,0)&amp;K498</f>
        <v>โรงงานวังม่วงRegion 6/9</v>
      </c>
      <c r="E498" s="74">
        <v>310003340</v>
      </c>
      <c r="F498" s="46" t="s">
        <v>87</v>
      </c>
      <c r="G498" s="46">
        <f>VLOOKUP(E498,Master_Item!B:E,4,0)</f>
        <v>400</v>
      </c>
      <c r="H498" s="46">
        <f>VLOOKUP(E498,Master_Item!B:I,8,0)</f>
        <v>9.6000000000000014</v>
      </c>
      <c r="I498" s="46">
        <f>VLOOKUP(E498,Master_Item!B:G,6,0)</f>
        <v>60</v>
      </c>
      <c r="J498" s="46" t="s">
        <v>150</v>
      </c>
      <c r="K498" s="46" t="s">
        <v>127</v>
      </c>
      <c r="L498" s="142">
        <f>_xlfn.IFNA(VLOOKUP($E498,'Loading Apr'!$B:$V,$C498,0),0)</f>
        <v>0</v>
      </c>
      <c r="M498" s="145">
        <f t="shared" si="73"/>
        <v>0</v>
      </c>
      <c r="N498" s="145">
        <f t="shared" si="74"/>
        <v>0</v>
      </c>
      <c r="O498" s="146">
        <f>_xlfn.IFNA(VLOOKUP($E498,'Loading May'!$B:$X,$B498,0),0)</f>
        <v>0</v>
      </c>
      <c r="P498" s="140">
        <f t="shared" si="75"/>
        <v>0</v>
      </c>
      <c r="Q498" s="140">
        <f t="shared" si="76"/>
        <v>0</v>
      </c>
      <c r="R498" s="80">
        <f>VLOOKUP($E498,'Loading Jun'!$B:$X,$A498,0)</f>
        <v>0</v>
      </c>
      <c r="S498" s="47">
        <f t="shared" si="77"/>
        <v>0</v>
      </c>
      <c r="T498" s="47">
        <f t="shared" si="78"/>
        <v>0</v>
      </c>
    </row>
    <row r="499" spans="1:20">
      <c r="A499" s="144">
        <v>21</v>
      </c>
      <c r="B499" s="144">
        <v>21</v>
      </c>
      <c r="C499" s="144">
        <v>19</v>
      </c>
      <c r="D499" s="263" t="str">
        <f>VLOOKUP(E499,Master_Item!B:M,12,0)&amp;K499</f>
        <v>โรงงานวังม่วงRegion 6/14</v>
      </c>
      <c r="E499" s="74">
        <v>310003340</v>
      </c>
      <c r="F499" s="46" t="s">
        <v>87</v>
      </c>
      <c r="G499" s="46">
        <f>VLOOKUP(E499,Master_Item!B:E,4,0)</f>
        <v>400</v>
      </c>
      <c r="H499" s="46">
        <f>VLOOKUP(E499,Master_Item!B:I,8,0)</f>
        <v>9.6000000000000014</v>
      </c>
      <c r="I499" s="46">
        <f>VLOOKUP(E499,Master_Item!B:G,6,0)</f>
        <v>60</v>
      </c>
      <c r="J499" s="46" t="s">
        <v>148</v>
      </c>
      <c r="K499" s="46" t="s">
        <v>128</v>
      </c>
      <c r="L499" s="142">
        <f>_xlfn.IFNA(VLOOKUP($E499,'Loading Apr'!$B:$V,$C499,0),0)</f>
        <v>0</v>
      </c>
      <c r="M499" s="145">
        <f t="shared" si="73"/>
        <v>0</v>
      </c>
      <c r="N499" s="145">
        <f t="shared" si="74"/>
        <v>0</v>
      </c>
      <c r="O499" s="146">
        <f>_xlfn.IFNA(VLOOKUP($E499,'Loading May'!$B:$X,$B499,0),0)</f>
        <v>0</v>
      </c>
      <c r="P499" s="140">
        <f t="shared" si="75"/>
        <v>0</v>
      </c>
      <c r="Q499" s="140">
        <f t="shared" si="76"/>
        <v>0</v>
      </c>
      <c r="R499" s="80">
        <f>VLOOKUP($E499,'Loading Jun'!$B:$X,$A499,0)</f>
        <v>0</v>
      </c>
      <c r="S499" s="47">
        <f t="shared" si="77"/>
        <v>0</v>
      </c>
      <c r="T499" s="47">
        <f t="shared" si="78"/>
        <v>0</v>
      </c>
    </row>
    <row r="500" spans="1:20">
      <c r="A500" s="144">
        <v>22</v>
      </c>
      <c r="B500" s="144">
        <v>22</v>
      </c>
      <c r="C500" s="144">
        <v>20</v>
      </c>
      <c r="D500" s="263" t="str">
        <f>VLOOKUP(E500,Master_Item!B:M,12,0)&amp;K500</f>
        <v>โรงงานวังม่วงRegion 7</v>
      </c>
      <c r="E500" s="74">
        <v>310003340</v>
      </c>
      <c r="F500" s="46" t="s">
        <v>87</v>
      </c>
      <c r="G500" s="46">
        <f>VLOOKUP(E500,Master_Item!B:E,4,0)</f>
        <v>400</v>
      </c>
      <c r="H500" s="46">
        <f>VLOOKUP(E500,Master_Item!B:I,8,0)</f>
        <v>9.6000000000000014</v>
      </c>
      <c r="I500" s="46">
        <f>VLOOKUP(E500,Master_Item!B:G,6,0)</f>
        <v>60</v>
      </c>
      <c r="J500" s="46" t="s">
        <v>148</v>
      </c>
      <c r="K500" s="46" t="s">
        <v>121</v>
      </c>
      <c r="L500" s="142">
        <f>_xlfn.IFNA(VLOOKUP($E500,'Loading Apr'!$B:$V,$C500,0),0)</f>
        <v>0</v>
      </c>
      <c r="M500" s="145">
        <f t="shared" si="73"/>
        <v>0</v>
      </c>
      <c r="N500" s="145">
        <f t="shared" si="74"/>
        <v>0</v>
      </c>
      <c r="O500" s="146">
        <f>_xlfn.IFNA(VLOOKUP($E500,'Loading May'!$B:$X,$B500,0),0)</f>
        <v>0</v>
      </c>
      <c r="P500" s="140">
        <f t="shared" si="75"/>
        <v>0</v>
      </c>
      <c r="Q500" s="140">
        <f t="shared" si="76"/>
        <v>0</v>
      </c>
      <c r="R500" s="80">
        <f>VLOOKUP($E500,'Loading Jun'!$B:$X,$A500,0)</f>
        <v>0</v>
      </c>
      <c r="S500" s="47">
        <f t="shared" si="77"/>
        <v>0</v>
      </c>
      <c r="T500" s="47">
        <f t="shared" si="78"/>
        <v>0</v>
      </c>
    </row>
    <row r="501" spans="1:20">
      <c r="A501" s="144">
        <v>23</v>
      </c>
      <c r="B501" s="144">
        <v>23</v>
      </c>
      <c r="C501" s="144">
        <v>21</v>
      </c>
      <c r="D501" s="263" t="str">
        <f>VLOOKUP(E501,Master_Item!B:M,12,0)&amp;K501</f>
        <v>โรงงานวังม่วงRegion 8</v>
      </c>
      <c r="E501" s="74">
        <v>310003340</v>
      </c>
      <c r="F501" s="46" t="s">
        <v>87</v>
      </c>
      <c r="G501" s="46">
        <f>VLOOKUP(E501,Master_Item!B:E,4,0)</f>
        <v>400</v>
      </c>
      <c r="H501" s="46">
        <f>VLOOKUP(E501,Master_Item!B:I,8,0)</f>
        <v>9.6000000000000014</v>
      </c>
      <c r="I501" s="46">
        <f>VLOOKUP(E501,Master_Item!B:G,6,0)</f>
        <v>60</v>
      </c>
      <c r="J501" s="46" t="s">
        <v>151</v>
      </c>
      <c r="K501" s="46" t="s">
        <v>122</v>
      </c>
      <c r="L501" s="142">
        <f>_xlfn.IFNA(VLOOKUP($E501,'Loading Apr'!$B:$V,$C501,0),0)</f>
        <v>0</v>
      </c>
      <c r="M501" s="145">
        <f t="shared" si="73"/>
        <v>0</v>
      </c>
      <c r="N501" s="145">
        <f t="shared" si="74"/>
        <v>0</v>
      </c>
      <c r="O501" s="146">
        <f>_xlfn.IFNA(VLOOKUP($E501,'Loading May'!$B:$X,$B501,0),0)</f>
        <v>0</v>
      </c>
      <c r="P501" s="140">
        <f t="shared" si="75"/>
        <v>0</v>
      </c>
      <c r="Q501" s="140">
        <f t="shared" si="76"/>
        <v>0</v>
      </c>
      <c r="R501" s="80">
        <f>VLOOKUP($E501,'Loading Jun'!$B:$X,$A501,0)</f>
        <v>0</v>
      </c>
      <c r="S501" s="47">
        <f t="shared" si="77"/>
        <v>0</v>
      </c>
      <c r="T501" s="47">
        <f t="shared" si="78"/>
        <v>0</v>
      </c>
    </row>
    <row r="502" spans="1:20">
      <c r="A502" s="144">
        <v>9</v>
      </c>
      <c r="B502" s="144">
        <v>9</v>
      </c>
      <c r="C502" s="144">
        <v>11</v>
      </c>
      <c r="D502" s="263" t="str">
        <f>VLOOKUP(E502,Master_Item!B:M,12,0)&amp;K502</f>
        <v>โรงงานวังม่วงMT</v>
      </c>
      <c r="E502" s="74">
        <v>310003340</v>
      </c>
      <c r="F502" s="46" t="s">
        <v>87</v>
      </c>
      <c r="G502" s="46">
        <f>VLOOKUP(E502,Master_Item!B:E,4,0)</f>
        <v>400</v>
      </c>
      <c r="H502" s="46">
        <f>VLOOKUP(E502,Master_Item!B:I,8,0)</f>
        <v>9.6000000000000014</v>
      </c>
      <c r="I502" s="46">
        <f>VLOOKUP(E502,Master_Item!B:G,6,0)</f>
        <v>60</v>
      </c>
      <c r="J502" s="46" t="s">
        <v>123</v>
      </c>
      <c r="K502" s="46" t="s">
        <v>123</v>
      </c>
      <c r="L502" s="142">
        <f>_xlfn.IFNA(VLOOKUP($E502,'Loading Apr'!$B:$V,$C502,0),0)</f>
        <v>0</v>
      </c>
      <c r="M502" s="145">
        <f t="shared" si="73"/>
        <v>0</v>
      </c>
      <c r="N502" s="145">
        <f t="shared" si="74"/>
        <v>0</v>
      </c>
      <c r="O502" s="146">
        <f>_xlfn.IFNA(VLOOKUP($E502,'Loading May'!$B:$X,$B502,0),0)</f>
        <v>0</v>
      </c>
      <c r="P502" s="140">
        <f t="shared" si="75"/>
        <v>0</v>
      </c>
      <c r="Q502" s="140">
        <f t="shared" si="76"/>
        <v>0</v>
      </c>
      <c r="R502" s="80">
        <f>VLOOKUP($E502,'Loading Jun'!$B:$X,$A502,0)</f>
        <v>0</v>
      </c>
      <c r="S502" s="47">
        <f t="shared" si="77"/>
        <v>0</v>
      </c>
      <c r="T502" s="47">
        <f t="shared" si="78"/>
        <v>0</v>
      </c>
    </row>
    <row r="503" spans="1:20">
      <c r="A503" s="144">
        <v>15</v>
      </c>
      <c r="B503" s="144">
        <v>15</v>
      </c>
      <c r="C503" s="144">
        <v>13</v>
      </c>
      <c r="D503" s="263" t="str">
        <f>VLOOKUP(E503,Master_Item!B:M,12,0)&amp;K503</f>
        <v>โรงงานวังม่วงRegion 1</v>
      </c>
      <c r="E503" s="74">
        <v>310003416</v>
      </c>
      <c r="F503" s="46" t="s">
        <v>205</v>
      </c>
      <c r="G503" s="46">
        <f>VLOOKUP(E503,Master_Item!B:E,4,0)</f>
        <v>380</v>
      </c>
      <c r="H503" s="46">
        <f>VLOOKUP(E503,Master_Item!B:I,8,0)</f>
        <v>9.120000000000001</v>
      </c>
      <c r="I503" s="46">
        <f>VLOOKUP(E503,Master_Item!B:G,6,0)</f>
        <v>72</v>
      </c>
      <c r="J503" s="46" t="s">
        <v>148</v>
      </c>
      <c r="K503" s="46" t="s">
        <v>115</v>
      </c>
      <c r="L503" s="142">
        <f>_xlfn.IFNA(VLOOKUP($E503,'Loading Apr'!$B:$V,$C503,0),0)</f>
        <v>0</v>
      </c>
      <c r="M503" s="145">
        <f t="shared" ref="M503:M512" si="79">L503*H503</f>
        <v>0</v>
      </c>
      <c r="N503" s="145">
        <f t="shared" ref="N503:N512" si="80">L503/I503</f>
        <v>0</v>
      </c>
      <c r="O503" s="146">
        <f>_xlfn.IFNA(VLOOKUP($E503,'Loading May'!$B:$X,$B503,0),0)</f>
        <v>0</v>
      </c>
      <c r="P503" s="140">
        <f t="shared" ref="P503:P512" si="81">O503*H503</f>
        <v>0</v>
      </c>
      <c r="Q503" s="140">
        <f t="shared" ref="Q503:Q512" si="82">O503/I503</f>
        <v>0</v>
      </c>
      <c r="R503" s="80">
        <f>VLOOKUP($E503,'Loading Jun'!$B:$X,$A503,0)</f>
        <v>0</v>
      </c>
      <c r="S503" s="47">
        <f t="shared" ref="S503:S512" si="83">R503*H503</f>
        <v>0</v>
      </c>
      <c r="T503" s="47">
        <f t="shared" ref="T503:T512" si="84">R503/I503</f>
        <v>0</v>
      </c>
    </row>
    <row r="504" spans="1:20">
      <c r="A504" s="144">
        <v>16</v>
      </c>
      <c r="B504" s="144">
        <v>16</v>
      </c>
      <c r="C504" s="144">
        <v>14</v>
      </c>
      <c r="D504" s="263" t="str">
        <f>VLOOKUP(E504,Master_Item!B:M,12,0)&amp;K504</f>
        <v>โรงงานวังม่วงRegion 2</v>
      </c>
      <c r="E504" s="74">
        <v>310003416</v>
      </c>
      <c r="F504" s="46" t="s">
        <v>205</v>
      </c>
      <c r="G504" s="46">
        <f>VLOOKUP(E504,Master_Item!B:E,4,0)</f>
        <v>380</v>
      </c>
      <c r="H504" s="46">
        <f>VLOOKUP(E504,Master_Item!B:I,8,0)</f>
        <v>9.120000000000001</v>
      </c>
      <c r="I504" s="46">
        <f>VLOOKUP(E504,Master_Item!B:G,6,0)</f>
        <v>72</v>
      </c>
      <c r="J504" s="46" t="s">
        <v>148</v>
      </c>
      <c r="K504" s="46" t="s">
        <v>116</v>
      </c>
      <c r="L504" s="142">
        <f>_xlfn.IFNA(VLOOKUP($E504,'Loading Apr'!$B:$V,$C504,0),0)</f>
        <v>0</v>
      </c>
      <c r="M504" s="145">
        <f t="shared" si="79"/>
        <v>0</v>
      </c>
      <c r="N504" s="145">
        <f t="shared" si="80"/>
        <v>0</v>
      </c>
      <c r="O504" s="146">
        <f>_xlfn.IFNA(VLOOKUP($E504,'Loading May'!$B:$X,$B504,0),0)</f>
        <v>0</v>
      </c>
      <c r="P504" s="140">
        <f t="shared" si="81"/>
        <v>0</v>
      </c>
      <c r="Q504" s="140">
        <f t="shared" si="82"/>
        <v>0</v>
      </c>
      <c r="R504" s="80">
        <f>VLOOKUP($E504,'Loading Jun'!$B:$X,$A504,0)</f>
        <v>0</v>
      </c>
      <c r="S504" s="47">
        <f t="shared" si="83"/>
        <v>0</v>
      </c>
      <c r="T504" s="47">
        <f t="shared" si="84"/>
        <v>0</v>
      </c>
    </row>
    <row r="505" spans="1:20">
      <c r="A505" s="144">
        <v>17</v>
      </c>
      <c r="B505" s="144">
        <v>17</v>
      </c>
      <c r="C505" s="144">
        <v>15</v>
      </c>
      <c r="D505" s="263" t="str">
        <f>VLOOKUP(E505,Master_Item!B:M,12,0)&amp;K505</f>
        <v>โรงงานวังม่วงRegion 3</v>
      </c>
      <c r="E505" s="74">
        <v>310003416</v>
      </c>
      <c r="F505" s="46" t="s">
        <v>205</v>
      </c>
      <c r="G505" s="46">
        <f>VLOOKUP(E505,Master_Item!B:E,4,0)</f>
        <v>380</v>
      </c>
      <c r="H505" s="46">
        <f>VLOOKUP(E505,Master_Item!B:I,8,0)</f>
        <v>9.120000000000001</v>
      </c>
      <c r="I505" s="46">
        <f>VLOOKUP(E505,Master_Item!B:G,6,0)</f>
        <v>72</v>
      </c>
      <c r="J505" s="46" t="s">
        <v>149</v>
      </c>
      <c r="K505" s="46" t="s">
        <v>117</v>
      </c>
      <c r="L505" s="142">
        <f>_xlfn.IFNA(VLOOKUP($E505,'Loading Apr'!$B:$V,$C505,0),0)</f>
        <v>0</v>
      </c>
      <c r="M505" s="145">
        <f t="shared" si="79"/>
        <v>0</v>
      </c>
      <c r="N505" s="145">
        <f t="shared" si="80"/>
        <v>0</v>
      </c>
      <c r="O505" s="146">
        <f>_xlfn.IFNA(VLOOKUP($E505,'Loading May'!$B:$X,$B505,0),0)</f>
        <v>0</v>
      </c>
      <c r="P505" s="140">
        <f t="shared" si="81"/>
        <v>0</v>
      </c>
      <c r="Q505" s="140">
        <f t="shared" si="82"/>
        <v>0</v>
      </c>
      <c r="R505" s="80">
        <f>VLOOKUP($E505,'Loading Jun'!$B:$X,$A505,0)</f>
        <v>0</v>
      </c>
      <c r="S505" s="47">
        <f t="shared" si="83"/>
        <v>0</v>
      </c>
      <c r="T505" s="47">
        <f t="shared" si="84"/>
        <v>0</v>
      </c>
    </row>
    <row r="506" spans="1:20">
      <c r="A506" s="144">
        <v>18</v>
      </c>
      <c r="B506" s="144">
        <v>18</v>
      </c>
      <c r="C506" s="144">
        <v>16</v>
      </c>
      <c r="D506" s="263" t="str">
        <f>VLOOKUP(E506,Master_Item!B:M,12,0)&amp;K506</f>
        <v>โรงงานวังม่วงRegion 4</v>
      </c>
      <c r="E506" s="74">
        <v>310003416</v>
      </c>
      <c r="F506" s="46" t="s">
        <v>205</v>
      </c>
      <c r="G506" s="46">
        <f>VLOOKUP(E506,Master_Item!B:E,4,0)</f>
        <v>380</v>
      </c>
      <c r="H506" s="46">
        <f>VLOOKUP(E506,Master_Item!B:I,8,0)</f>
        <v>9.120000000000001</v>
      </c>
      <c r="I506" s="46">
        <f>VLOOKUP(E506,Master_Item!B:G,6,0)</f>
        <v>72</v>
      </c>
      <c r="J506" s="46" t="s">
        <v>149</v>
      </c>
      <c r="K506" s="46" t="s">
        <v>118</v>
      </c>
      <c r="L506" s="142">
        <f>_xlfn.IFNA(VLOOKUP($E506,'Loading Apr'!$B:$V,$C506,0),0)</f>
        <v>0</v>
      </c>
      <c r="M506" s="145">
        <f t="shared" si="79"/>
        <v>0</v>
      </c>
      <c r="N506" s="145">
        <f t="shared" si="80"/>
        <v>0</v>
      </c>
      <c r="O506" s="146">
        <f>_xlfn.IFNA(VLOOKUP($E506,'Loading May'!$B:$X,$B506,0),0)</f>
        <v>0</v>
      </c>
      <c r="P506" s="140">
        <f t="shared" si="81"/>
        <v>0</v>
      </c>
      <c r="Q506" s="140">
        <f t="shared" si="82"/>
        <v>0</v>
      </c>
      <c r="R506" s="80">
        <f>VLOOKUP($E506,'Loading Jun'!$B:$X,$A506,0)</f>
        <v>0</v>
      </c>
      <c r="S506" s="47">
        <f t="shared" si="83"/>
        <v>0</v>
      </c>
      <c r="T506" s="47">
        <f t="shared" si="84"/>
        <v>0</v>
      </c>
    </row>
    <row r="507" spans="1:20">
      <c r="A507" s="144">
        <v>19</v>
      </c>
      <c r="B507" s="144">
        <v>19</v>
      </c>
      <c r="C507" s="144">
        <v>17</v>
      </c>
      <c r="D507" s="263" t="str">
        <f>VLOOKUP(E507,Master_Item!B:M,12,0)&amp;K507</f>
        <v>โรงงานวังม่วงRegion 5</v>
      </c>
      <c r="E507" s="74">
        <v>310003416</v>
      </c>
      <c r="F507" s="46" t="s">
        <v>205</v>
      </c>
      <c r="G507" s="46">
        <f>VLOOKUP(E507,Master_Item!B:E,4,0)</f>
        <v>380</v>
      </c>
      <c r="H507" s="46">
        <f>VLOOKUP(E507,Master_Item!B:I,8,0)</f>
        <v>9.120000000000001</v>
      </c>
      <c r="I507" s="46">
        <f>VLOOKUP(E507,Master_Item!B:G,6,0)</f>
        <v>72</v>
      </c>
      <c r="J507" s="46" t="s">
        <v>150</v>
      </c>
      <c r="K507" s="46" t="s">
        <v>119</v>
      </c>
      <c r="L507" s="142">
        <f>_xlfn.IFNA(VLOOKUP($E507,'Loading Apr'!$B:$V,$C507,0),0)</f>
        <v>0</v>
      </c>
      <c r="M507" s="145">
        <f t="shared" si="79"/>
        <v>0</v>
      </c>
      <c r="N507" s="145">
        <f t="shared" si="80"/>
        <v>0</v>
      </c>
      <c r="O507" s="146">
        <f>_xlfn.IFNA(VLOOKUP($E507,'Loading May'!$B:$X,$B507,0),0)</f>
        <v>0</v>
      </c>
      <c r="P507" s="140">
        <f t="shared" si="81"/>
        <v>0</v>
      </c>
      <c r="Q507" s="140">
        <f t="shared" si="82"/>
        <v>0</v>
      </c>
      <c r="R507" s="80">
        <f>VLOOKUP($E507,'Loading Jun'!$B:$X,$A507,0)</f>
        <v>0</v>
      </c>
      <c r="S507" s="47">
        <f t="shared" si="83"/>
        <v>0</v>
      </c>
      <c r="T507" s="47">
        <f t="shared" si="84"/>
        <v>0</v>
      </c>
    </row>
    <row r="508" spans="1:20">
      <c r="A508" s="144">
        <v>20</v>
      </c>
      <c r="B508" s="144">
        <v>20</v>
      </c>
      <c r="C508" s="144">
        <v>18</v>
      </c>
      <c r="D508" s="263" t="str">
        <f>VLOOKUP(E508,Master_Item!B:M,12,0)&amp;K508</f>
        <v>โรงงานวังม่วงRegion 6/9</v>
      </c>
      <c r="E508" s="74">
        <v>310003416</v>
      </c>
      <c r="F508" s="46" t="s">
        <v>205</v>
      </c>
      <c r="G508" s="46">
        <f>VLOOKUP(E508,Master_Item!B:E,4,0)</f>
        <v>380</v>
      </c>
      <c r="H508" s="46">
        <f>VLOOKUP(E508,Master_Item!B:I,8,0)</f>
        <v>9.120000000000001</v>
      </c>
      <c r="I508" s="46">
        <f>VLOOKUP(E508,Master_Item!B:G,6,0)</f>
        <v>72</v>
      </c>
      <c r="J508" s="46" t="s">
        <v>150</v>
      </c>
      <c r="K508" s="46" t="s">
        <v>127</v>
      </c>
      <c r="L508" s="142">
        <f>_xlfn.IFNA(VLOOKUP($E508,'Loading Apr'!$B:$V,$C508,0),0)</f>
        <v>0</v>
      </c>
      <c r="M508" s="145">
        <f t="shared" si="79"/>
        <v>0</v>
      </c>
      <c r="N508" s="145">
        <f t="shared" si="80"/>
        <v>0</v>
      </c>
      <c r="O508" s="146">
        <f>_xlfn.IFNA(VLOOKUP($E508,'Loading May'!$B:$X,$B508,0),0)</f>
        <v>0</v>
      </c>
      <c r="P508" s="140">
        <f t="shared" si="81"/>
        <v>0</v>
      </c>
      <c r="Q508" s="140">
        <f t="shared" si="82"/>
        <v>0</v>
      </c>
      <c r="R508" s="80">
        <f>VLOOKUP($E508,'Loading Jun'!$B:$X,$A508,0)</f>
        <v>0</v>
      </c>
      <c r="S508" s="47">
        <f t="shared" si="83"/>
        <v>0</v>
      </c>
      <c r="T508" s="47">
        <f t="shared" si="84"/>
        <v>0</v>
      </c>
    </row>
    <row r="509" spans="1:20">
      <c r="A509" s="144">
        <v>21</v>
      </c>
      <c r="B509" s="144">
        <v>21</v>
      </c>
      <c r="C509" s="144">
        <v>19</v>
      </c>
      <c r="D509" s="263" t="str">
        <f>VLOOKUP(E509,Master_Item!B:M,12,0)&amp;K509</f>
        <v>โรงงานวังม่วงRegion 6/14</v>
      </c>
      <c r="E509" s="74">
        <v>310003416</v>
      </c>
      <c r="F509" s="46" t="s">
        <v>205</v>
      </c>
      <c r="G509" s="46">
        <f>VLOOKUP(E509,Master_Item!B:E,4,0)</f>
        <v>380</v>
      </c>
      <c r="H509" s="46">
        <f>VLOOKUP(E509,Master_Item!B:I,8,0)</f>
        <v>9.120000000000001</v>
      </c>
      <c r="I509" s="46">
        <f>VLOOKUP(E509,Master_Item!B:G,6,0)</f>
        <v>72</v>
      </c>
      <c r="J509" s="46" t="s">
        <v>148</v>
      </c>
      <c r="K509" s="46" t="s">
        <v>128</v>
      </c>
      <c r="L509" s="142">
        <f>_xlfn.IFNA(VLOOKUP($E509,'Loading Apr'!$B:$V,$C509,0),0)</f>
        <v>0</v>
      </c>
      <c r="M509" s="145">
        <f t="shared" si="79"/>
        <v>0</v>
      </c>
      <c r="N509" s="145">
        <f t="shared" si="80"/>
        <v>0</v>
      </c>
      <c r="O509" s="146">
        <f>_xlfn.IFNA(VLOOKUP($E509,'Loading May'!$B:$X,$B509,0),0)</f>
        <v>0</v>
      </c>
      <c r="P509" s="140">
        <f t="shared" si="81"/>
        <v>0</v>
      </c>
      <c r="Q509" s="140">
        <f t="shared" si="82"/>
        <v>0</v>
      </c>
      <c r="R509" s="80">
        <f>VLOOKUP($E509,'Loading Jun'!$B:$X,$A509,0)</f>
        <v>0</v>
      </c>
      <c r="S509" s="47">
        <f t="shared" si="83"/>
        <v>0</v>
      </c>
      <c r="T509" s="47">
        <f t="shared" si="84"/>
        <v>0</v>
      </c>
    </row>
    <row r="510" spans="1:20">
      <c r="A510" s="144">
        <v>22</v>
      </c>
      <c r="B510" s="144">
        <v>22</v>
      </c>
      <c r="C510" s="144">
        <v>20</v>
      </c>
      <c r="D510" s="263" t="str">
        <f>VLOOKUP(E510,Master_Item!B:M,12,0)&amp;K510</f>
        <v>โรงงานวังม่วงRegion 7</v>
      </c>
      <c r="E510" s="74">
        <v>310003416</v>
      </c>
      <c r="F510" s="46" t="s">
        <v>205</v>
      </c>
      <c r="G510" s="46">
        <f>VLOOKUP(E510,Master_Item!B:E,4,0)</f>
        <v>380</v>
      </c>
      <c r="H510" s="46">
        <f>VLOOKUP(E510,Master_Item!B:I,8,0)</f>
        <v>9.120000000000001</v>
      </c>
      <c r="I510" s="46">
        <f>VLOOKUP(E510,Master_Item!B:G,6,0)</f>
        <v>72</v>
      </c>
      <c r="J510" s="46" t="s">
        <v>148</v>
      </c>
      <c r="K510" s="46" t="s">
        <v>121</v>
      </c>
      <c r="L510" s="142">
        <f>_xlfn.IFNA(VLOOKUP($E510,'Loading Apr'!$B:$V,$C510,0),0)</f>
        <v>0</v>
      </c>
      <c r="M510" s="145">
        <f t="shared" si="79"/>
        <v>0</v>
      </c>
      <c r="N510" s="145">
        <f t="shared" si="80"/>
        <v>0</v>
      </c>
      <c r="O510" s="146">
        <f>_xlfn.IFNA(VLOOKUP($E510,'Loading May'!$B:$X,$B510,0),0)</f>
        <v>0</v>
      </c>
      <c r="P510" s="140">
        <f t="shared" si="81"/>
        <v>0</v>
      </c>
      <c r="Q510" s="140">
        <f t="shared" si="82"/>
        <v>0</v>
      </c>
      <c r="R510" s="80">
        <f>VLOOKUP($E510,'Loading Jun'!$B:$X,$A510,0)</f>
        <v>0</v>
      </c>
      <c r="S510" s="47">
        <f t="shared" si="83"/>
        <v>0</v>
      </c>
      <c r="T510" s="47">
        <f t="shared" si="84"/>
        <v>0</v>
      </c>
    </row>
    <row r="511" spans="1:20">
      <c r="A511" s="144">
        <v>23</v>
      </c>
      <c r="B511" s="144">
        <v>23</v>
      </c>
      <c r="C511" s="144">
        <v>21</v>
      </c>
      <c r="D511" s="263" t="str">
        <f>VLOOKUP(E511,Master_Item!B:M,12,0)&amp;K511</f>
        <v>โรงงานวังม่วงRegion 8</v>
      </c>
      <c r="E511" s="74">
        <v>310003416</v>
      </c>
      <c r="F511" s="46" t="s">
        <v>205</v>
      </c>
      <c r="G511" s="46">
        <f>VLOOKUP(E511,Master_Item!B:E,4,0)</f>
        <v>380</v>
      </c>
      <c r="H511" s="46">
        <f>VLOOKUP(E511,Master_Item!B:I,8,0)</f>
        <v>9.120000000000001</v>
      </c>
      <c r="I511" s="46">
        <f>VLOOKUP(E511,Master_Item!B:G,6,0)</f>
        <v>72</v>
      </c>
      <c r="J511" s="46" t="s">
        <v>151</v>
      </c>
      <c r="K511" s="46" t="s">
        <v>122</v>
      </c>
      <c r="L511" s="142">
        <f>_xlfn.IFNA(VLOOKUP($E511,'Loading Apr'!$B:$V,$C511,0),0)</f>
        <v>0</v>
      </c>
      <c r="M511" s="145">
        <f t="shared" si="79"/>
        <v>0</v>
      </c>
      <c r="N511" s="145">
        <f t="shared" si="80"/>
        <v>0</v>
      </c>
      <c r="O511" s="146">
        <f>_xlfn.IFNA(VLOOKUP($E511,'Loading May'!$B:$X,$B511,0),0)</f>
        <v>0</v>
      </c>
      <c r="P511" s="140">
        <f t="shared" si="81"/>
        <v>0</v>
      </c>
      <c r="Q511" s="140">
        <f t="shared" si="82"/>
        <v>0</v>
      </c>
      <c r="R511" s="80">
        <f>VLOOKUP($E511,'Loading Jun'!$B:$X,$A511,0)</f>
        <v>0</v>
      </c>
      <c r="S511" s="47">
        <f t="shared" si="83"/>
        <v>0</v>
      </c>
      <c r="T511" s="47">
        <f t="shared" si="84"/>
        <v>0</v>
      </c>
    </row>
    <row r="512" spans="1:20">
      <c r="A512" s="144">
        <v>9</v>
      </c>
      <c r="B512" s="144">
        <v>9</v>
      </c>
      <c r="C512" s="144">
        <v>11</v>
      </c>
      <c r="D512" s="263" t="str">
        <f>VLOOKUP(E512,Master_Item!B:M,12,0)&amp;K512</f>
        <v>โรงงานวังม่วงMT</v>
      </c>
      <c r="E512" s="74">
        <v>310003416</v>
      </c>
      <c r="F512" s="46" t="s">
        <v>205</v>
      </c>
      <c r="G512" s="46">
        <f>VLOOKUP(E512,Master_Item!B:E,4,0)</f>
        <v>380</v>
      </c>
      <c r="H512" s="46">
        <f>VLOOKUP(E512,Master_Item!B:I,8,0)</f>
        <v>9.120000000000001</v>
      </c>
      <c r="I512" s="46">
        <f>VLOOKUP(E512,Master_Item!B:G,6,0)</f>
        <v>72</v>
      </c>
      <c r="J512" s="46" t="s">
        <v>123</v>
      </c>
      <c r="K512" s="46" t="s">
        <v>123</v>
      </c>
      <c r="L512" s="142">
        <f>_xlfn.IFNA(VLOOKUP($E512,'Loading Apr'!$B:$V,$C512,0),0)</f>
        <v>0</v>
      </c>
      <c r="M512" s="145">
        <f t="shared" si="79"/>
        <v>0</v>
      </c>
      <c r="N512" s="145">
        <f t="shared" si="80"/>
        <v>0</v>
      </c>
      <c r="O512" s="146">
        <f>_xlfn.IFNA(VLOOKUP($E512,'Loading May'!$B:$X,$B512,0),0)</f>
        <v>0</v>
      </c>
      <c r="P512" s="140">
        <f t="shared" si="81"/>
        <v>0</v>
      </c>
      <c r="Q512" s="140">
        <f t="shared" si="82"/>
        <v>0</v>
      </c>
      <c r="R512" s="80">
        <f>VLOOKUP($E512,'Loading Jun'!$B:$X,$A512,0)</f>
        <v>0</v>
      </c>
      <c r="S512" s="47">
        <f t="shared" si="83"/>
        <v>0</v>
      </c>
      <c r="T512" s="47">
        <f t="shared" si="84"/>
        <v>0</v>
      </c>
    </row>
    <row r="513" spans="1:20">
      <c r="A513" s="144">
        <v>15</v>
      </c>
      <c r="B513" s="144">
        <v>15</v>
      </c>
      <c r="C513" s="144">
        <v>13</v>
      </c>
      <c r="D513" s="263" t="str">
        <f>VLOOKUP(E513,Master_Item!B:M,12,0)&amp;K513</f>
        <v>โรงงานวังม่วงRegion 1</v>
      </c>
      <c r="E513" s="74">
        <v>310003417</v>
      </c>
      <c r="F513" s="46" t="s">
        <v>206</v>
      </c>
      <c r="G513" s="46">
        <f>VLOOKUP(E513,Master_Item!B:E,4,0)</f>
        <v>380</v>
      </c>
      <c r="H513" s="46">
        <f>VLOOKUP(E513,Master_Item!B:I,8,0)</f>
        <v>9.120000000000001</v>
      </c>
      <c r="I513" s="46">
        <f>VLOOKUP(E513,Master_Item!B:G,6,0)</f>
        <v>72</v>
      </c>
      <c r="J513" s="46" t="s">
        <v>148</v>
      </c>
      <c r="K513" s="46" t="s">
        <v>115</v>
      </c>
      <c r="L513" s="142">
        <f>_xlfn.IFNA(VLOOKUP($E513,'Loading Apr'!$B:$V,$C513,0),0)</f>
        <v>0</v>
      </c>
      <c r="M513" s="145">
        <f t="shared" ref="M513:M522" si="85">L513*H513</f>
        <v>0</v>
      </c>
      <c r="N513" s="145">
        <f t="shared" ref="N513:N522" si="86">L513/I513</f>
        <v>0</v>
      </c>
      <c r="O513" s="146">
        <f>_xlfn.IFNA(VLOOKUP($E513,'Loading May'!$B:$X,$B513,0),0)</f>
        <v>0</v>
      </c>
      <c r="P513" s="140">
        <f t="shared" ref="P513:P522" si="87">O513*H513</f>
        <v>0</v>
      </c>
      <c r="Q513" s="140">
        <f t="shared" ref="Q513:Q522" si="88">O513/I513</f>
        <v>0</v>
      </c>
      <c r="R513" s="80">
        <f>VLOOKUP($E513,'Loading Jun'!$B:$X,$A513,0)</f>
        <v>0</v>
      </c>
      <c r="S513" s="47">
        <f t="shared" ref="S513:S522" si="89">R513*H513</f>
        <v>0</v>
      </c>
      <c r="T513" s="47">
        <f t="shared" ref="T513:T522" si="90">R513/I513</f>
        <v>0</v>
      </c>
    </row>
    <row r="514" spans="1:20">
      <c r="A514" s="144">
        <v>16</v>
      </c>
      <c r="B514" s="144">
        <v>16</v>
      </c>
      <c r="C514" s="144">
        <v>14</v>
      </c>
      <c r="D514" s="263" t="str">
        <f>VLOOKUP(E514,Master_Item!B:M,12,0)&amp;K514</f>
        <v>โรงงานวังม่วงRegion 2</v>
      </c>
      <c r="E514" s="74">
        <v>310003417</v>
      </c>
      <c r="F514" s="46" t="s">
        <v>206</v>
      </c>
      <c r="G514" s="46">
        <f>VLOOKUP(E514,Master_Item!B:E,4,0)</f>
        <v>380</v>
      </c>
      <c r="H514" s="46">
        <f>VLOOKUP(E514,Master_Item!B:I,8,0)</f>
        <v>9.120000000000001</v>
      </c>
      <c r="I514" s="46">
        <f>VLOOKUP(E514,Master_Item!B:G,6,0)</f>
        <v>72</v>
      </c>
      <c r="J514" s="46" t="s">
        <v>148</v>
      </c>
      <c r="K514" s="46" t="s">
        <v>116</v>
      </c>
      <c r="L514" s="142">
        <f>_xlfn.IFNA(VLOOKUP($E514,'Loading Apr'!$B:$V,$C514,0),0)</f>
        <v>0</v>
      </c>
      <c r="M514" s="145">
        <f t="shared" si="85"/>
        <v>0</v>
      </c>
      <c r="N514" s="145">
        <f t="shared" si="86"/>
        <v>0</v>
      </c>
      <c r="O514" s="146">
        <f>_xlfn.IFNA(VLOOKUP($E514,'Loading May'!$B:$X,$B514,0),0)</f>
        <v>0</v>
      </c>
      <c r="P514" s="140">
        <f t="shared" si="87"/>
        <v>0</v>
      </c>
      <c r="Q514" s="140">
        <f t="shared" si="88"/>
        <v>0</v>
      </c>
      <c r="R514" s="80">
        <f>VLOOKUP($E514,'Loading Jun'!$B:$X,$A514,0)</f>
        <v>0</v>
      </c>
      <c r="S514" s="47">
        <f t="shared" si="89"/>
        <v>0</v>
      </c>
      <c r="T514" s="47">
        <f t="shared" si="90"/>
        <v>0</v>
      </c>
    </row>
    <row r="515" spans="1:20">
      <c r="A515" s="144">
        <v>17</v>
      </c>
      <c r="B515" s="144">
        <v>17</v>
      </c>
      <c r="C515" s="144">
        <v>15</v>
      </c>
      <c r="D515" s="263" t="str">
        <f>VLOOKUP(E515,Master_Item!B:M,12,0)&amp;K515</f>
        <v>โรงงานวังม่วงRegion 3</v>
      </c>
      <c r="E515" s="74">
        <v>310003417</v>
      </c>
      <c r="F515" s="46" t="s">
        <v>206</v>
      </c>
      <c r="G515" s="46">
        <f>VLOOKUP(E515,Master_Item!B:E,4,0)</f>
        <v>380</v>
      </c>
      <c r="H515" s="46">
        <f>VLOOKUP(E515,Master_Item!B:I,8,0)</f>
        <v>9.120000000000001</v>
      </c>
      <c r="I515" s="46">
        <f>VLOOKUP(E515,Master_Item!B:G,6,0)</f>
        <v>72</v>
      </c>
      <c r="J515" s="46" t="s">
        <v>149</v>
      </c>
      <c r="K515" s="46" t="s">
        <v>117</v>
      </c>
      <c r="L515" s="142">
        <f>_xlfn.IFNA(VLOOKUP($E515,'Loading Apr'!$B:$V,$C515,0),0)</f>
        <v>0</v>
      </c>
      <c r="M515" s="145">
        <f t="shared" si="85"/>
        <v>0</v>
      </c>
      <c r="N515" s="145">
        <f t="shared" si="86"/>
        <v>0</v>
      </c>
      <c r="O515" s="146">
        <f>_xlfn.IFNA(VLOOKUP($E515,'Loading May'!$B:$X,$B515,0),0)</f>
        <v>0</v>
      </c>
      <c r="P515" s="140">
        <f t="shared" si="87"/>
        <v>0</v>
      </c>
      <c r="Q515" s="140">
        <f t="shared" si="88"/>
        <v>0</v>
      </c>
      <c r="R515" s="80">
        <f>VLOOKUP($E515,'Loading Jun'!$B:$X,$A515,0)</f>
        <v>0</v>
      </c>
      <c r="S515" s="47">
        <f t="shared" si="89"/>
        <v>0</v>
      </c>
      <c r="T515" s="47">
        <f t="shared" si="90"/>
        <v>0</v>
      </c>
    </row>
    <row r="516" spans="1:20">
      <c r="A516" s="144">
        <v>18</v>
      </c>
      <c r="B516" s="144">
        <v>18</v>
      </c>
      <c r="C516" s="144">
        <v>16</v>
      </c>
      <c r="D516" s="263" t="str">
        <f>VLOOKUP(E516,Master_Item!B:M,12,0)&amp;K516</f>
        <v>โรงงานวังม่วงRegion 4</v>
      </c>
      <c r="E516" s="74">
        <v>310003417</v>
      </c>
      <c r="F516" s="46" t="s">
        <v>206</v>
      </c>
      <c r="G516" s="46">
        <f>VLOOKUP(E516,Master_Item!B:E,4,0)</f>
        <v>380</v>
      </c>
      <c r="H516" s="46">
        <f>VLOOKUP(E516,Master_Item!B:I,8,0)</f>
        <v>9.120000000000001</v>
      </c>
      <c r="I516" s="46">
        <f>VLOOKUP(E516,Master_Item!B:G,6,0)</f>
        <v>72</v>
      </c>
      <c r="J516" s="46" t="s">
        <v>149</v>
      </c>
      <c r="K516" s="46" t="s">
        <v>118</v>
      </c>
      <c r="L516" s="142">
        <f>_xlfn.IFNA(VLOOKUP($E516,'Loading Apr'!$B:$V,$C516,0),0)</f>
        <v>0</v>
      </c>
      <c r="M516" s="145">
        <f t="shared" si="85"/>
        <v>0</v>
      </c>
      <c r="N516" s="145">
        <f t="shared" si="86"/>
        <v>0</v>
      </c>
      <c r="O516" s="146">
        <f>_xlfn.IFNA(VLOOKUP($E516,'Loading May'!$B:$X,$B516,0),0)</f>
        <v>0</v>
      </c>
      <c r="P516" s="140">
        <f t="shared" si="87"/>
        <v>0</v>
      </c>
      <c r="Q516" s="140">
        <f t="shared" si="88"/>
        <v>0</v>
      </c>
      <c r="R516" s="80">
        <f>VLOOKUP($E516,'Loading Jun'!$B:$X,$A516,0)</f>
        <v>0</v>
      </c>
      <c r="S516" s="47">
        <f t="shared" si="89"/>
        <v>0</v>
      </c>
      <c r="T516" s="47">
        <f t="shared" si="90"/>
        <v>0</v>
      </c>
    </row>
    <row r="517" spans="1:20">
      <c r="A517" s="144">
        <v>19</v>
      </c>
      <c r="B517" s="144">
        <v>19</v>
      </c>
      <c r="C517" s="144">
        <v>17</v>
      </c>
      <c r="D517" s="263" t="str">
        <f>VLOOKUP(E517,Master_Item!B:M,12,0)&amp;K517</f>
        <v>โรงงานวังม่วงRegion 5</v>
      </c>
      <c r="E517" s="74">
        <v>310003417</v>
      </c>
      <c r="F517" s="46" t="s">
        <v>206</v>
      </c>
      <c r="G517" s="46">
        <f>VLOOKUP(E517,Master_Item!B:E,4,0)</f>
        <v>380</v>
      </c>
      <c r="H517" s="46">
        <f>VLOOKUP(E517,Master_Item!B:I,8,0)</f>
        <v>9.120000000000001</v>
      </c>
      <c r="I517" s="46">
        <f>VLOOKUP(E517,Master_Item!B:G,6,0)</f>
        <v>72</v>
      </c>
      <c r="J517" s="46" t="s">
        <v>150</v>
      </c>
      <c r="K517" s="46" t="s">
        <v>119</v>
      </c>
      <c r="L517" s="142">
        <f>_xlfn.IFNA(VLOOKUP($E517,'Loading Apr'!$B:$V,$C517,0),0)</f>
        <v>0</v>
      </c>
      <c r="M517" s="145">
        <f t="shared" si="85"/>
        <v>0</v>
      </c>
      <c r="N517" s="145">
        <f t="shared" si="86"/>
        <v>0</v>
      </c>
      <c r="O517" s="146">
        <f>_xlfn.IFNA(VLOOKUP($E517,'Loading May'!$B:$X,$B517,0),0)</f>
        <v>0</v>
      </c>
      <c r="P517" s="140">
        <f t="shared" si="87"/>
        <v>0</v>
      </c>
      <c r="Q517" s="140">
        <f t="shared" si="88"/>
        <v>0</v>
      </c>
      <c r="R517" s="80">
        <f>VLOOKUP($E517,'Loading Jun'!$B:$X,$A517,0)</f>
        <v>0</v>
      </c>
      <c r="S517" s="47">
        <f t="shared" si="89"/>
        <v>0</v>
      </c>
      <c r="T517" s="47">
        <f t="shared" si="90"/>
        <v>0</v>
      </c>
    </row>
    <row r="518" spans="1:20">
      <c r="A518" s="144">
        <v>20</v>
      </c>
      <c r="B518" s="144">
        <v>20</v>
      </c>
      <c r="C518" s="144">
        <v>18</v>
      </c>
      <c r="D518" s="263" t="str">
        <f>VLOOKUP(E518,Master_Item!B:M,12,0)&amp;K518</f>
        <v>โรงงานวังม่วงRegion 6/9</v>
      </c>
      <c r="E518" s="74">
        <v>310003417</v>
      </c>
      <c r="F518" s="46" t="s">
        <v>206</v>
      </c>
      <c r="G518" s="46">
        <f>VLOOKUP(E518,Master_Item!B:E,4,0)</f>
        <v>380</v>
      </c>
      <c r="H518" s="46">
        <f>VLOOKUP(E518,Master_Item!B:I,8,0)</f>
        <v>9.120000000000001</v>
      </c>
      <c r="I518" s="46">
        <f>VLOOKUP(E518,Master_Item!B:G,6,0)</f>
        <v>72</v>
      </c>
      <c r="J518" s="46" t="s">
        <v>150</v>
      </c>
      <c r="K518" s="46" t="s">
        <v>127</v>
      </c>
      <c r="L518" s="142">
        <f>_xlfn.IFNA(VLOOKUP($E518,'Loading Apr'!$B:$V,$C518,0),0)</f>
        <v>0</v>
      </c>
      <c r="M518" s="145">
        <f t="shared" si="85"/>
        <v>0</v>
      </c>
      <c r="N518" s="145">
        <f t="shared" si="86"/>
        <v>0</v>
      </c>
      <c r="O518" s="146">
        <f>_xlfn.IFNA(VLOOKUP($E518,'Loading May'!$B:$X,$B518,0),0)</f>
        <v>0</v>
      </c>
      <c r="P518" s="140">
        <f t="shared" si="87"/>
        <v>0</v>
      </c>
      <c r="Q518" s="140">
        <f t="shared" si="88"/>
        <v>0</v>
      </c>
      <c r="R518" s="80">
        <f>VLOOKUP($E518,'Loading Jun'!$B:$X,$A518,0)</f>
        <v>0</v>
      </c>
      <c r="S518" s="47">
        <f t="shared" si="89"/>
        <v>0</v>
      </c>
      <c r="T518" s="47">
        <f t="shared" si="90"/>
        <v>0</v>
      </c>
    </row>
    <row r="519" spans="1:20">
      <c r="A519" s="144">
        <v>21</v>
      </c>
      <c r="B519" s="144">
        <v>21</v>
      </c>
      <c r="C519" s="144">
        <v>19</v>
      </c>
      <c r="D519" s="263" t="str">
        <f>VLOOKUP(E519,Master_Item!B:M,12,0)&amp;K519</f>
        <v>โรงงานวังม่วงRegion 6/14</v>
      </c>
      <c r="E519" s="74">
        <v>310003417</v>
      </c>
      <c r="F519" s="46" t="s">
        <v>206</v>
      </c>
      <c r="G519" s="46">
        <f>VLOOKUP(E519,Master_Item!B:E,4,0)</f>
        <v>380</v>
      </c>
      <c r="H519" s="46">
        <f>VLOOKUP(E519,Master_Item!B:I,8,0)</f>
        <v>9.120000000000001</v>
      </c>
      <c r="I519" s="46">
        <f>VLOOKUP(E519,Master_Item!B:G,6,0)</f>
        <v>72</v>
      </c>
      <c r="J519" s="46" t="s">
        <v>148</v>
      </c>
      <c r="K519" s="46" t="s">
        <v>128</v>
      </c>
      <c r="L519" s="142">
        <f>_xlfn.IFNA(VLOOKUP($E519,'Loading Apr'!$B:$V,$C519,0),0)</f>
        <v>0</v>
      </c>
      <c r="M519" s="145">
        <f t="shared" si="85"/>
        <v>0</v>
      </c>
      <c r="N519" s="145">
        <f t="shared" si="86"/>
        <v>0</v>
      </c>
      <c r="O519" s="146">
        <f>_xlfn.IFNA(VLOOKUP($E519,'Loading May'!$B:$X,$B519,0),0)</f>
        <v>0</v>
      </c>
      <c r="P519" s="140">
        <f t="shared" si="87"/>
        <v>0</v>
      </c>
      <c r="Q519" s="140">
        <f t="shared" si="88"/>
        <v>0</v>
      </c>
      <c r="R519" s="80">
        <f>VLOOKUP($E519,'Loading Jun'!$B:$X,$A519,0)</f>
        <v>0</v>
      </c>
      <c r="S519" s="47">
        <f t="shared" si="89"/>
        <v>0</v>
      </c>
      <c r="T519" s="47">
        <f t="shared" si="90"/>
        <v>0</v>
      </c>
    </row>
    <row r="520" spans="1:20">
      <c r="A520" s="144">
        <v>22</v>
      </c>
      <c r="B520" s="144">
        <v>22</v>
      </c>
      <c r="C520" s="144">
        <v>20</v>
      </c>
      <c r="D520" s="263" t="str">
        <f>VLOOKUP(E520,Master_Item!B:M,12,0)&amp;K520</f>
        <v>โรงงานวังม่วงRegion 7</v>
      </c>
      <c r="E520" s="74">
        <v>310003417</v>
      </c>
      <c r="F520" s="46" t="s">
        <v>206</v>
      </c>
      <c r="G520" s="46">
        <f>VLOOKUP(E520,Master_Item!B:E,4,0)</f>
        <v>380</v>
      </c>
      <c r="H520" s="46">
        <f>VLOOKUP(E520,Master_Item!B:I,8,0)</f>
        <v>9.120000000000001</v>
      </c>
      <c r="I520" s="46">
        <f>VLOOKUP(E520,Master_Item!B:G,6,0)</f>
        <v>72</v>
      </c>
      <c r="J520" s="46" t="s">
        <v>148</v>
      </c>
      <c r="K520" s="46" t="s">
        <v>121</v>
      </c>
      <c r="L520" s="142">
        <f>_xlfn.IFNA(VLOOKUP($E520,'Loading Apr'!$B:$V,$C520,0),0)</f>
        <v>0</v>
      </c>
      <c r="M520" s="145">
        <f t="shared" si="85"/>
        <v>0</v>
      </c>
      <c r="N520" s="145">
        <f t="shared" si="86"/>
        <v>0</v>
      </c>
      <c r="O520" s="146">
        <f>_xlfn.IFNA(VLOOKUP($E520,'Loading May'!$B:$X,$B520,0),0)</f>
        <v>0</v>
      </c>
      <c r="P520" s="140">
        <f t="shared" si="87"/>
        <v>0</v>
      </c>
      <c r="Q520" s="140">
        <f t="shared" si="88"/>
        <v>0</v>
      </c>
      <c r="R520" s="80">
        <f>VLOOKUP($E520,'Loading Jun'!$B:$X,$A520,0)</f>
        <v>0</v>
      </c>
      <c r="S520" s="47">
        <f t="shared" si="89"/>
        <v>0</v>
      </c>
      <c r="T520" s="47">
        <f t="shared" si="90"/>
        <v>0</v>
      </c>
    </row>
    <row r="521" spans="1:20">
      <c r="A521" s="144">
        <v>23</v>
      </c>
      <c r="B521" s="144">
        <v>23</v>
      </c>
      <c r="C521" s="144">
        <v>21</v>
      </c>
      <c r="D521" s="263" t="str">
        <f>VLOOKUP(E521,Master_Item!B:M,12,0)&amp;K521</f>
        <v>โรงงานวังม่วงRegion 8</v>
      </c>
      <c r="E521" s="74">
        <v>310003417</v>
      </c>
      <c r="F521" s="46" t="s">
        <v>206</v>
      </c>
      <c r="G521" s="46">
        <f>VLOOKUP(E521,Master_Item!B:E,4,0)</f>
        <v>380</v>
      </c>
      <c r="H521" s="46">
        <f>VLOOKUP(E521,Master_Item!B:I,8,0)</f>
        <v>9.120000000000001</v>
      </c>
      <c r="I521" s="46">
        <f>VLOOKUP(E521,Master_Item!B:G,6,0)</f>
        <v>72</v>
      </c>
      <c r="J521" s="46" t="s">
        <v>151</v>
      </c>
      <c r="K521" s="46" t="s">
        <v>122</v>
      </c>
      <c r="L521" s="142">
        <f>_xlfn.IFNA(VLOOKUP($E521,'Loading Apr'!$B:$V,$C521,0),0)</f>
        <v>0</v>
      </c>
      <c r="M521" s="145">
        <f t="shared" si="85"/>
        <v>0</v>
      </c>
      <c r="N521" s="145">
        <f t="shared" si="86"/>
        <v>0</v>
      </c>
      <c r="O521" s="146">
        <f>_xlfn.IFNA(VLOOKUP($E521,'Loading May'!$B:$X,$B521,0),0)</f>
        <v>0</v>
      </c>
      <c r="P521" s="140">
        <f t="shared" si="87"/>
        <v>0</v>
      </c>
      <c r="Q521" s="140">
        <f t="shared" si="88"/>
        <v>0</v>
      </c>
      <c r="R521" s="80">
        <f>VLOOKUP($E521,'Loading Jun'!$B:$X,$A521,0)</f>
        <v>0</v>
      </c>
      <c r="S521" s="47">
        <f t="shared" si="89"/>
        <v>0</v>
      </c>
      <c r="T521" s="47">
        <f t="shared" si="90"/>
        <v>0</v>
      </c>
    </row>
    <row r="522" spans="1:20">
      <c r="A522" s="144">
        <v>9</v>
      </c>
      <c r="B522" s="144">
        <v>9</v>
      </c>
      <c r="C522" s="144">
        <v>11</v>
      </c>
      <c r="D522" s="263" t="str">
        <f>VLOOKUP(E522,Master_Item!B:M,12,0)&amp;K522</f>
        <v>โรงงานวังม่วงMT</v>
      </c>
      <c r="E522" s="74">
        <v>310003417</v>
      </c>
      <c r="F522" s="46" t="s">
        <v>206</v>
      </c>
      <c r="G522" s="46">
        <f>VLOOKUP(E522,Master_Item!B:E,4,0)</f>
        <v>380</v>
      </c>
      <c r="H522" s="46">
        <f>VLOOKUP(E522,Master_Item!B:I,8,0)</f>
        <v>9.120000000000001</v>
      </c>
      <c r="I522" s="46">
        <f>VLOOKUP(E522,Master_Item!B:G,6,0)</f>
        <v>72</v>
      </c>
      <c r="J522" s="46" t="s">
        <v>123</v>
      </c>
      <c r="K522" s="46" t="s">
        <v>123</v>
      </c>
      <c r="L522" s="142">
        <f>_xlfn.IFNA(VLOOKUP($E522,'Loading Apr'!$B:$V,$C522,0),0)</f>
        <v>0</v>
      </c>
      <c r="M522" s="145">
        <f t="shared" si="85"/>
        <v>0</v>
      </c>
      <c r="N522" s="145">
        <f t="shared" si="86"/>
        <v>0</v>
      </c>
      <c r="O522" s="146">
        <f>_xlfn.IFNA(VLOOKUP($E522,'Loading May'!$B:$X,$B522,0),0)</f>
        <v>0</v>
      </c>
      <c r="P522" s="140">
        <f t="shared" si="87"/>
        <v>0</v>
      </c>
      <c r="Q522" s="140">
        <f t="shared" si="88"/>
        <v>0</v>
      </c>
      <c r="R522" s="80">
        <f>VLOOKUP($E522,'Loading Jun'!$B:$X,$A522,0)</f>
        <v>0</v>
      </c>
      <c r="S522" s="47">
        <f t="shared" si="89"/>
        <v>0</v>
      </c>
      <c r="T522" s="47">
        <f t="shared" si="90"/>
        <v>0</v>
      </c>
    </row>
    <row r="523" spans="1:20">
      <c r="A523" s="144">
        <v>15</v>
      </c>
      <c r="B523" s="144">
        <v>15</v>
      </c>
      <c r="C523" s="144">
        <v>13</v>
      </c>
      <c r="D523" s="263" t="str">
        <f>VLOOKUP(E523,Master_Item!B:M,12,0)&amp;K523</f>
        <v>โรงงานวังม่วงRegion 1</v>
      </c>
      <c r="E523" s="74">
        <v>310003602</v>
      </c>
      <c r="F523" s="46" t="s">
        <v>207</v>
      </c>
      <c r="G523" s="46">
        <f>VLOOKUP(E523,Master_Item!B:E,4,0)</f>
        <v>400</v>
      </c>
      <c r="H523" s="46">
        <f>VLOOKUP(E523,Master_Item!B:I,8,0)</f>
        <v>9.6000000000000014</v>
      </c>
      <c r="I523" s="46">
        <f>VLOOKUP(E523,Master_Item!B:G,6,0)</f>
        <v>60</v>
      </c>
      <c r="J523" s="46" t="s">
        <v>148</v>
      </c>
      <c r="K523" s="46" t="s">
        <v>115</v>
      </c>
      <c r="L523" s="142">
        <f>_xlfn.IFNA(VLOOKUP($E523,'Loading Apr'!$B:$V,$C523,0),0)</f>
        <v>0</v>
      </c>
      <c r="M523" s="145">
        <f t="shared" ref="M523:M532" si="91">L523*H523</f>
        <v>0</v>
      </c>
      <c r="N523" s="145">
        <f t="shared" ref="N523:N532" si="92">L523/I523</f>
        <v>0</v>
      </c>
      <c r="O523" s="146">
        <f>_xlfn.IFNA(VLOOKUP($E523,'Loading May'!$B:$X,$B523,0),0)</f>
        <v>0</v>
      </c>
      <c r="P523" s="140">
        <f t="shared" ref="P523:P532" si="93">O523*H523</f>
        <v>0</v>
      </c>
      <c r="Q523" s="140">
        <f t="shared" ref="Q523:Q532" si="94">O523/I523</f>
        <v>0</v>
      </c>
      <c r="R523" s="80">
        <f>VLOOKUP($E523,'Loading Jun'!$B:$X,$A523,0)</f>
        <v>0</v>
      </c>
      <c r="S523" s="47">
        <f t="shared" ref="S523:S532" si="95">R523*H523</f>
        <v>0</v>
      </c>
      <c r="T523" s="47">
        <f t="shared" ref="T523:T532" si="96">R523/I523</f>
        <v>0</v>
      </c>
    </row>
    <row r="524" spans="1:20">
      <c r="A524" s="144">
        <v>16</v>
      </c>
      <c r="B524" s="144">
        <v>16</v>
      </c>
      <c r="C524" s="144">
        <v>14</v>
      </c>
      <c r="D524" s="263" t="str">
        <f>VLOOKUP(E524,Master_Item!B:M,12,0)&amp;K524</f>
        <v>โรงงานวังม่วงRegion 2</v>
      </c>
      <c r="E524" s="74">
        <v>310003602</v>
      </c>
      <c r="F524" s="46" t="s">
        <v>207</v>
      </c>
      <c r="G524" s="46">
        <f>VLOOKUP(E524,Master_Item!B:E,4,0)</f>
        <v>400</v>
      </c>
      <c r="H524" s="46">
        <f>VLOOKUP(E524,Master_Item!B:I,8,0)</f>
        <v>9.6000000000000014</v>
      </c>
      <c r="I524" s="46">
        <f>VLOOKUP(E524,Master_Item!B:G,6,0)</f>
        <v>60</v>
      </c>
      <c r="J524" s="46" t="s">
        <v>148</v>
      </c>
      <c r="K524" s="46" t="s">
        <v>116</v>
      </c>
      <c r="L524" s="142">
        <f>_xlfn.IFNA(VLOOKUP($E524,'Loading Apr'!$B:$V,$C524,0),0)</f>
        <v>0</v>
      </c>
      <c r="M524" s="145">
        <f t="shared" si="91"/>
        <v>0</v>
      </c>
      <c r="N524" s="145">
        <f t="shared" si="92"/>
        <v>0</v>
      </c>
      <c r="O524" s="146">
        <f>_xlfn.IFNA(VLOOKUP($E524,'Loading May'!$B:$X,$B524,0),0)</f>
        <v>0</v>
      </c>
      <c r="P524" s="140">
        <f t="shared" si="93"/>
        <v>0</v>
      </c>
      <c r="Q524" s="140">
        <f t="shared" si="94"/>
        <v>0</v>
      </c>
      <c r="R524" s="80">
        <f>VLOOKUP($E524,'Loading Jun'!$B:$X,$A524,0)</f>
        <v>0</v>
      </c>
      <c r="S524" s="47">
        <f t="shared" si="95"/>
        <v>0</v>
      </c>
      <c r="T524" s="47">
        <f t="shared" si="96"/>
        <v>0</v>
      </c>
    </row>
    <row r="525" spans="1:20">
      <c r="A525" s="144">
        <v>17</v>
      </c>
      <c r="B525" s="144">
        <v>17</v>
      </c>
      <c r="C525" s="144">
        <v>15</v>
      </c>
      <c r="D525" s="263" t="str">
        <f>VLOOKUP(E525,Master_Item!B:M,12,0)&amp;K525</f>
        <v>โรงงานวังม่วงRegion 3</v>
      </c>
      <c r="E525" s="74">
        <v>310003602</v>
      </c>
      <c r="F525" s="46" t="s">
        <v>207</v>
      </c>
      <c r="G525" s="46">
        <f>VLOOKUP(E525,Master_Item!B:E,4,0)</f>
        <v>400</v>
      </c>
      <c r="H525" s="46">
        <f>VLOOKUP(E525,Master_Item!B:I,8,0)</f>
        <v>9.6000000000000014</v>
      </c>
      <c r="I525" s="46">
        <f>VLOOKUP(E525,Master_Item!B:G,6,0)</f>
        <v>60</v>
      </c>
      <c r="J525" s="46" t="s">
        <v>149</v>
      </c>
      <c r="K525" s="46" t="s">
        <v>117</v>
      </c>
      <c r="L525" s="142">
        <f>_xlfn.IFNA(VLOOKUP($E525,'Loading Apr'!$B:$V,$C525,0),0)</f>
        <v>0</v>
      </c>
      <c r="M525" s="145">
        <f t="shared" si="91"/>
        <v>0</v>
      </c>
      <c r="N525" s="145">
        <f t="shared" si="92"/>
        <v>0</v>
      </c>
      <c r="O525" s="146">
        <f>_xlfn.IFNA(VLOOKUP($E525,'Loading May'!$B:$X,$B525,0),0)</f>
        <v>0</v>
      </c>
      <c r="P525" s="140">
        <f t="shared" si="93"/>
        <v>0</v>
      </c>
      <c r="Q525" s="140">
        <f t="shared" si="94"/>
        <v>0</v>
      </c>
      <c r="R525" s="80">
        <f>VLOOKUP($E525,'Loading Jun'!$B:$X,$A525,0)</f>
        <v>0</v>
      </c>
      <c r="S525" s="47">
        <f t="shared" si="95"/>
        <v>0</v>
      </c>
      <c r="T525" s="47">
        <f t="shared" si="96"/>
        <v>0</v>
      </c>
    </row>
    <row r="526" spans="1:20">
      <c r="A526" s="144">
        <v>18</v>
      </c>
      <c r="B526" s="144">
        <v>18</v>
      </c>
      <c r="C526" s="144">
        <v>16</v>
      </c>
      <c r="D526" s="263" t="str">
        <f>VLOOKUP(E526,Master_Item!B:M,12,0)&amp;K526</f>
        <v>โรงงานวังม่วงRegion 4</v>
      </c>
      <c r="E526" s="74">
        <v>310003602</v>
      </c>
      <c r="F526" s="46" t="s">
        <v>207</v>
      </c>
      <c r="G526" s="46">
        <f>VLOOKUP(E526,Master_Item!B:E,4,0)</f>
        <v>400</v>
      </c>
      <c r="H526" s="46">
        <f>VLOOKUP(E526,Master_Item!B:I,8,0)</f>
        <v>9.6000000000000014</v>
      </c>
      <c r="I526" s="46">
        <f>VLOOKUP(E526,Master_Item!B:G,6,0)</f>
        <v>60</v>
      </c>
      <c r="J526" s="46" t="s">
        <v>149</v>
      </c>
      <c r="K526" s="46" t="s">
        <v>118</v>
      </c>
      <c r="L526" s="142">
        <f>_xlfn.IFNA(VLOOKUP($E526,'Loading Apr'!$B:$V,$C526,0),0)</f>
        <v>0</v>
      </c>
      <c r="M526" s="145">
        <f t="shared" si="91"/>
        <v>0</v>
      </c>
      <c r="N526" s="145">
        <f t="shared" si="92"/>
        <v>0</v>
      </c>
      <c r="O526" s="146">
        <f>_xlfn.IFNA(VLOOKUP($E526,'Loading May'!$B:$X,$B526,0),0)</f>
        <v>0</v>
      </c>
      <c r="P526" s="140">
        <f t="shared" si="93"/>
        <v>0</v>
      </c>
      <c r="Q526" s="140">
        <f t="shared" si="94"/>
        <v>0</v>
      </c>
      <c r="R526" s="80">
        <f>VLOOKUP($E526,'Loading Jun'!$B:$X,$A526,0)</f>
        <v>0</v>
      </c>
      <c r="S526" s="47">
        <f t="shared" si="95"/>
        <v>0</v>
      </c>
      <c r="T526" s="47">
        <f t="shared" si="96"/>
        <v>0</v>
      </c>
    </row>
    <row r="527" spans="1:20">
      <c r="A527" s="144">
        <v>19</v>
      </c>
      <c r="B527" s="144">
        <v>19</v>
      </c>
      <c r="C527" s="144">
        <v>17</v>
      </c>
      <c r="D527" s="263" t="str">
        <f>VLOOKUP(E527,Master_Item!B:M,12,0)&amp;K527</f>
        <v>โรงงานวังม่วงRegion 5</v>
      </c>
      <c r="E527" s="74">
        <v>310003602</v>
      </c>
      <c r="F527" s="46" t="s">
        <v>207</v>
      </c>
      <c r="G527" s="46">
        <f>VLOOKUP(E527,Master_Item!B:E,4,0)</f>
        <v>400</v>
      </c>
      <c r="H527" s="46">
        <f>VLOOKUP(E527,Master_Item!B:I,8,0)</f>
        <v>9.6000000000000014</v>
      </c>
      <c r="I527" s="46">
        <f>VLOOKUP(E527,Master_Item!B:G,6,0)</f>
        <v>60</v>
      </c>
      <c r="J527" s="46" t="s">
        <v>150</v>
      </c>
      <c r="K527" s="46" t="s">
        <v>119</v>
      </c>
      <c r="L527" s="142">
        <f>_xlfn.IFNA(VLOOKUP($E527,'Loading Apr'!$B:$V,$C527,0),0)</f>
        <v>0</v>
      </c>
      <c r="M527" s="145">
        <f t="shared" si="91"/>
        <v>0</v>
      </c>
      <c r="N527" s="145">
        <f t="shared" si="92"/>
        <v>0</v>
      </c>
      <c r="O527" s="146">
        <f>_xlfn.IFNA(VLOOKUP($E527,'Loading May'!$B:$X,$B527,0),0)</f>
        <v>0</v>
      </c>
      <c r="P527" s="140">
        <f t="shared" si="93"/>
        <v>0</v>
      </c>
      <c r="Q527" s="140">
        <f t="shared" si="94"/>
        <v>0</v>
      </c>
      <c r="R527" s="80">
        <f>VLOOKUP($E527,'Loading Jun'!$B:$X,$A527,0)</f>
        <v>0</v>
      </c>
      <c r="S527" s="47">
        <f t="shared" si="95"/>
        <v>0</v>
      </c>
      <c r="T527" s="47">
        <f t="shared" si="96"/>
        <v>0</v>
      </c>
    </row>
    <row r="528" spans="1:20">
      <c r="A528" s="144">
        <v>20</v>
      </c>
      <c r="B528" s="144">
        <v>20</v>
      </c>
      <c r="C528" s="144">
        <v>18</v>
      </c>
      <c r="D528" s="263" t="str">
        <f>VLOOKUP(E528,Master_Item!B:M,12,0)&amp;K528</f>
        <v>โรงงานวังม่วงRegion 6/9</v>
      </c>
      <c r="E528" s="74">
        <v>310003602</v>
      </c>
      <c r="F528" s="46" t="s">
        <v>207</v>
      </c>
      <c r="G528" s="46">
        <f>VLOOKUP(E528,Master_Item!B:E,4,0)</f>
        <v>400</v>
      </c>
      <c r="H528" s="46">
        <f>VLOOKUP(E528,Master_Item!B:I,8,0)</f>
        <v>9.6000000000000014</v>
      </c>
      <c r="I528" s="46">
        <f>VLOOKUP(E528,Master_Item!B:G,6,0)</f>
        <v>60</v>
      </c>
      <c r="J528" s="46" t="s">
        <v>150</v>
      </c>
      <c r="K528" s="46" t="s">
        <v>127</v>
      </c>
      <c r="L528" s="142">
        <f>_xlfn.IFNA(VLOOKUP($E528,'Loading Apr'!$B:$V,$C528,0),0)</f>
        <v>0</v>
      </c>
      <c r="M528" s="145">
        <f t="shared" si="91"/>
        <v>0</v>
      </c>
      <c r="N528" s="145">
        <f t="shared" si="92"/>
        <v>0</v>
      </c>
      <c r="O528" s="146">
        <f>_xlfn.IFNA(VLOOKUP($E528,'Loading May'!$B:$X,$B528,0),0)</f>
        <v>0</v>
      </c>
      <c r="P528" s="140">
        <f t="shared" si="93"/>
        <v>0</v>
      </c>
      <c r="Q528" s="140">
        <f t="shared" si="94"/>
        <v>0</v>
      </c>
      <c r="R528" s="80">
        <f>VLOOKUP($E528,'Loading Jun'!$B:$X,$A528,0)</f>
        <v>0</v>
      </c>
      <c r="S528" s="47">
        <f t="shared" si="95"/>
        <v>0</v>
      </c>
      <c r="T528" s="47">
        <f t="shared" si="96"/>
        <v>0</v>
      </c>
    </row>
    <row r="529" spans="1:20">
      <c r="A529" s="144">
        <v>21</v>
      </c>
      <c r="B529" s="144">
        <v>21</v>
      </c>
      <c r="C529" s="144">
        <v>19</v>
      </c>
      <c r="D529" s="263" t="str">
        <f>VLOOKUP(E529,Master_Item!B:M,12,0)&amp;K529</f>
        <v>โรงงานวังม่วงRegion 6/14</v>
      </c>
      <c r="E529" s="74">
        <v>310003602</v>
      </c>
      <c r="F529" s="46" t="s">
        <v>207</v>
      </c>
      <c r="G529" s="46">
        <f>VLOOKUP(E529,Master_Item!B:E,4,0)</f>
        <v>400</v>
      </c>
      <c r="H529" s="46">
        <f>VLOOKUP(E529,Master_Item!B:I,8,0)</f>
        <v>9.6000000000000014</v>
      </c>
      <c r="I529" s="46">
        <f>VLOOKUP(E529,Master_Item!B:G,6,0)</f>
        <v>60</v>
      </c>
      <c r="J529" s="46" t="s">
        <v>148</v>
      </c>
      <c r="K529" s="46" t="s">
        <v>128</v>
      </c>
      <c r="L529" s="142">
        <f>_xlfn.IFNA(VLOOKUP($E529,'Loading Apr'!$B:$V,$C529,0),0)</f>
        <v>0</v>
      </c>
      <c r="M529" s="145">
        <f t="shared" si="91"/>
        <v>0</v>
      </c>
      <c r="N529" s="145">
        <f t="shared" si="92"/>
        <v>0</v>
      </c>
      <c r="O529" s="146">
        <f>_xlfn.IFNA(VLOOKUP($E529,'Loading May'!$B:$X,$B529,0),0)</f>
        <v>0</v>
      </c>
      <c r="P529" s="140">
        <f t="shared" si="93"/>
        <v>0</v>
      </c>
      <c r="Q529" s="140">
        <f t="shared" si="94"/>
        <v>0</v>
      </c>
      <c r="R529" s="80">
        <f>VLOOKUP($E529,'Loading Jun'!$B:$X,$A529,0)</f>
        <v>0</v>
      </c>
      <c r="S529" s="47">
        <f t="shared" si="95"/>
        <v>0</v>
      </c>
      <c r="T529" s="47">
        <f t="shared" si="96"/>
        <v>0</v>
      </c>
    </row>
    <row r="530" spans="1:20">
      <c r="A530" s="144">
        <v>22</v>
      </c>
      <c r="B530" s="144">
        <v>22</v>
      </c>
      <c r="C530" s="144">
        <v>20</v>
      </c>
      <c r="D530" s="263" t="str">
        <f>VLOOKUP(E530,Master_Item!B:M,12,0)&amp;K530</f>
        <v>โรงงานวังม่วงRegion 7</v>
      </c>
      <c r="E530" s="74">
        <v>310003602</v>
      </c>
      <c r="F530" s="46" t="s">
        <v>207</v>
      </c>
      <c r="G530" s="46">
        <f>VLOOKUP(E530,Master_Item!B:E,4,0)</f>
        <v>400</v>
      </c>
      <c r="H530" s="46">
        <f>VLOOKUP(E530,Master_Item!B:I,8,0)</f>
        <v>9.6000000000000014</v>
      </c>
      <c r="I530" s="46">
        <f>VLOOKUP(E530,Master_Item!B:G,6,0)</f>
        <v>60</v>
      </c>
      <c r="J530" s="46" t="s">
        <v>148</v>
      </c>
      <c r="K530" s="46" t="s">
        <v>121</v>
      </c>
      <c r="L530" s="142">
        <f>_xlfn.IFNA(VLOOKUP($E530,'Loading Apr'!$B:$V,$C530,0),0)</f>
        <v>0</v>
      </c>
      <c r="M530" s="145">
        <f t="shared" si="91"/>
        <v>0</v>
      </c>
      <c r="N530" s="145">
        <f t="shared" si="92"/>
        <v>0</v>
      </c>
      <c r="O530" s="146">
        <f>_xlfn.IFNA(VLOOKUP($E530,'Loading May'!$B:$X,$B530,0),0)</f>
        <v>0</v>
      </c>
      <c r="P530" s="140">
        <f t="shared" si="93"/>
        <v>0</v>
      </c>
      <c r="Q530" s="140">
        <f t="shared" si="94"/>
        <v>0</v>
      </c>
      <c r="R530" s="80">
        <f>VLOOKUP($E530,'Loading Jun'!$B:$X,$A530,0)</f>
        <v>0</v>
      </c>
      <c r="S530" s="47">
        <f t="shared" si="95"/>
        <v>0</v>
      </c>
      <c r="T530" s="47">
        <f t="shared" si="96"/>
        <v>0</v>
      </c>
    </row>
    <row r="531" spans="1:20">
      <c r="A531" s="144">
        <v>23</v>
      </c>
      <c r="B531" s="144">
        <v>23</v>
      </c>
      <c r="C531" s="144">
        <v>21</v>
      </c>
      <c r="D531" s="263" t="str">
        <f>VLOOKUP(E531,Master_Item!B:M,12,0)&amp;K531</f>
        <v>โรงงานวังม่วงRegion 8</v>
      </c>
      <c r="E531" s="74">
        <v>310003602</v>
      </c>
      <c r="F531" s="46" t="s">
        <v>207</v>
      </c>
      <c r="G531" s="46">
        <f>VLOOKUP(E531,Master_Item!B:E,4,0)</f>
        <v>400</v>
      </c>
      <c r="H531" s="46">
        <f>VLOOKUP(E531,Master_Item!B:I,8,0)</f>
        <v>9.6000000000000014</v>
      </c>
      <c r="I531" s="46">
        <f>VLOOKUP(E531,Master_Item!B:G,6,0)</f>
        <v>60</v>
      </c>
      <c r="J531" s="46" t="s">
        <v>151</v>
      </c>
      <c r="K531" s="46" t="s">
        <v>122</v>
      </c>
      <c r="L531" s="142">
        <f>_xlfn.IFNA(VLOOKUP($E531,'Loading Apr'!$B:$V,$C531,0),0)</f>
        <v>0</v>
      </c>
      <c r="M531" s="145">
        <f t="shared" si="91"/>
        <v>0</v>
      </c>
      <c r="N531" s="145">
        <f t="shared" si="92"/>
        <v>0</v>
      </c>
      <c r="O531" s="146">
        <f>_xlfn.IFNA(VLOOKUP($E531,'Loading May'!$B:$X,$B531,0),0)</f>
        <v>0</v>
      </c>
      <c r="P531" s="140">
        <f t="shared" si="93"/>
        <v>0</v>
      </c>
      <c r="Q531" s="140">
        <f t="shared" si="94"/>
        <v>0</v>
      </c>
      <c r="R531" s="80">
        <f>VLOOKUP($E531,'Loading Jun'!$B:$X,$A531,0)</f>
        <v>0</v>
      </c>
      <c r="S531" s="47">
        <f t="shared" si="95"/>
        <v>0</v>
      </c>
      <c r="T531" s="47">
        <f t="shared" si="96"/>
        <v>0</v>
      </c>
    </row>
    <row r="532" spans="1:20">
      <c r="A532" s="144">
        <v>9</v>
      </c>
      <c r="B532" s="144">
        <v>9</v>
      </c>
      <c r="C532" s="144">
        <v>11</v>
      </c>
      <c r="D532" s="263" t="str">
        <f>VLOOKUP(E532,Master_Item!B:M,12,0)&amp;K532</f>
        <v>โรงงานวังม่วงMT</v>
      </c>
      <c r="E532" s="74">
        <v>310003602</v>
      </c>
      <c r="F532" s="46" t="s">
        <v>207</v>
      </c>
      <c r="G532" s="46">
        <f>VLOOKUP(E532,Master_Item!B:E,4,0)</f>
        <v>400</v>
      </c>
      <c r="H532" s="46">
        <f>VLOOKUP(E532,Master_Item!B:I,8,0)</f>
        <v>9.6000000000000014</v>
      </c>
      <c r="I532" s="46">
        <f>VLOOKUP(E532,Master_Item!B:G,6,0)</f>
        <v>60</v>
      </c>
      <c r="J532" s="46" t="s">
        <v>123</v>
      </c>
      <c r="K532" s="46" t="s">
        <v>123</v>
      </c>
      <c r="L532" s="142">
        <f>_xlfn.IFNA(VLOOKUP($E532,'Loading Apr'!$B:$V,$C532,0),0)</f>
        <v>0</v>
      </c>
      <c r="M532" s="145">
        <f t="shared" si="91"/>
        <v>0</v>
      </c>
      <c r="N532" s="145">
        <f t="shared" si="92"/>
        <v>0</v>
      </c>
      <c r="O532" s="146">
        <f>_xlfn.IFNA(VLOOKUP($E532,'Loading May'!$B:$X,$B532,0),0)</f>
        <v>0</v>
      </c>
      <c r="P532" s="140">
        <f t="shared" si="93"/>
        <v>0</v>
      </c>
      <c r="Q532" s="140">
        <f t="shared" si="94"/>
        <v>0</v>
      </c>
      <c r="R532" s="80">
        <f>VLOOKUP($E532,'Loading Jun'!$B:$X,$A532,0)</f>
        <v>0</v>
      </c>
      <c r="S532" s="47">
        <f t="shared" si="95"/>
        <v>0</v>
      </c>
      <c r="T532" s="47">
        <f t="shared" si="96"/>
        <v>0</v>
      </c>
    </row>
    <row r="533" spans="1:20">
      <c r="A533" s="144">
        <v>15</v>
      </c>
      <c r="B533" s="144">
        <v>15</v>
      </c>
      <c r="C533" s="144">
        <v>13</v>
      </c>
      <c r="D533" s="263" t="str">
        <f>VLOOKUP(E533,Master_Item!B:M,12,0)&amp;K533</f>
        <v>โรงงานวังม่วงRegion 1</v>
      </c>
      <c r="E533" s="74">
        <v>310003603</v>
      </c>
      <c r="F533" s="46" t="s">
        <v>208</v>
      </c>
      <c r="G533" s="46">
        <f>VLOOKUP(E533,Master_Item!B:E,4,0)</f>
        <v>400</v>
      </c>
      <c r="H533" s="46">
        <f>VLOOKUP(E533,Master_Item!B:I,8,0)</f>
        <v>9.6000000000000014</v>
      </c>
      <c r="I533" s="46">
        <f>VLOOKUP(E533,Master_Item!B:G,6,0)</f>
        <v>60</v>
      </c>
      <c r="J533" s="46" t="s">
        <v>148</v>
      </c>
      <c r="K533" s="46" t="s">
        <v>115</v>
      </c>
      <c r="L533" s="142">
        <f>_xlfn.IFNA(VLOOKUP($E533,'Loading Apr'!$B:$V,$C533,0),0)</f>
        <v>0</v>
      </c>
      <c r="M533" s="145">
        <f t="shared" ref="M533:M542" si="97">L533*H533</f>
        <v>0</v>
      </c>
      <c r="N533" s="145">
        <f t="shared" ref="N533:N542" si="98">L533/I533</f>
        <v>0</v>
      </c>
      <c r="O533" s="146">
        <f>_xlfn.IFNA(VLOOKUP($E533,'Loading May'!$B:$X,$B533,0),0)</f>
        <v>0</v>
      </c>
      <c r="P533" s="140">
        <f t="shared" ref="P533:P542" si="99">O533*H533</f>
        <v>0</v>
      </c>
      <c r="Q533" s="140">
        <f t="shared" ref="Q533:Q542" si="100">O533/I533</f>
        <v>0</v>
      </c>
      <c r="R533" s="80">
        <f>VLOOKUP($E533,'Loading Jun'!$B:$X,$A533,0)</f>
        <v>0</v>
      </c>
      <c r="S533" s="47">
        <f t="shared" ref="S533:S542" si="101">R533*H533</f>
        <v>0</v>
      </c>
      <c r="T533" s="47">
        <f t="shared" ref="T533:T542" si="102">R533/I533</f>
        <v>0</v>
      </c>
    </row>
    <row r="534" spans="1:20">
      <c r="A534" s="144">
        <v>16</v>
      </c>
      <c r="B534" s="144">
        <v>16</v>
      </c>
      <c r="C534" s="144">
        <v>14</v>
      </c>
      <c r="D534" s="263" t="str">
        <f>VLOOKUP(E534,Master_Item!B:M,12,0)&amp;K534</f>
        <v>โรงงานวังม่วงRegion 2</v>
      </c>
      <c r="E534" s="74">
        <v>310003603</v>
      </c>
      <c r="F534" s="46" t="s">
        <v>208</v>
      </c>
      <c r="G534" s="46">
        <f>VLOOKUP(E534,Master_Item!B:E,4,0)</f>
        <v>400</v>
      </c>
      <c r="H534" s="46">
        <f>VLOOKUP(E534,Master_Item!B:I,8,0)</f>
        <v>9.6000000000000014</v>
      </c>
      <c r="I534" s="46">
        <f>VLOOKUP(E534,Master_Item!B:G,6,0)</f>
        <v>60</v>
      </c>
      <c r="J534" s="46" t="s">
        <v>148</v>
      </c>
      <c r="K534" s="46" t="s">
        <v>116</v>
      </c>
      <c r="L534" s="142">
        <f>_xlfn.IFNA(VLOOKUP($E534,'Loading Apr'!$B:$V,$C534,0),0)</f>
        <v>0</v>
      </c>
      <c r="M534" s="145">
        <f t="shared" si="97"/>
        <v>0</v>
      </c>
      <c r="N534" s="145">
        <f t="shared" si="98"/>
        <v>0</v>
      </c>
      <c r="O534" s="146">
        <f>_xlfn.IFNA(VLOOKUP($E534,'Loading May'!$B:$X,$B534,0),0)</f>
        <v>0</v>
      </c>
      <c r="P534" s="140">
        <f t="shared" si="99"/>
        <v>0</v>
      </c>
      <c r="Q534" s="140">
        <f t="shared" si="100"/>
        <v>0</v>
      </c>
      <c r="R534" s="80">
        <f>VLOOKUP($E534,'Loading Jun'!$B:$X,$A534,0)</f>
        <v>0</v>
      </c>
      <c r="S534" s="47">
        <f t="shared" si="101"/>
        <v>0</v>
      </c>
      <c r="T534" s="47">
        <f t="shared" si="102"/>
        <v>0</v>
      </c>
    </row>
    <row r="535" spans="1:20">
      <c r="A535" s="144">
        <v>17</v>
      </c>
      <c r="B535" s="144">
        <v>17</v>
      </c>
      <c r="C535" s="144">
        <v>15</v>
      </c>
      <c r="D535" s="263" t="str">
        <f>VLOOKUP(E535,Master_Item!B:M,12,0)&amp;K535</f>
        <v>โรงงานวังม่วงRegion 3</v>
      </c>
      <c r="E535" s="74">
        <v>310003603</v>
      </c>
      <c r="F535" s="46" t="s">
        <v>208</v>
      </c>
      <c r="G535" s="46">
        <f>VLOOKUP(E535,Master_Item!B:E,4,0)</f>
        <v>400</v>
      </c>
      <c r="H535" s="46">
        <f>VLOOKUP(E535,Master_Item!B:I,8,0)</f>
        <v>9.6000000000000014</v>
      </c>
      <c r="I535" s="46">
        <f>VLOOKUP(E535,Master_Item!B:G,6,0)</f>
        <v>60</v>
      </c>
      <c r="J535" s="46" t="s">
        <v>149</v>
      </c>
      <c r="K535" s="46" t="s">
        <v>117</v>
      </c>
      <c r="L535" s="142">
        <f>_xlfn.IFNA(VLOOKUP($E535,'Loading Apr'!$B:$V,$C535,0),0)</f>
        <v>0</v>
      </c>
      <c r="M535" s="145">
        <f t="shared" si="97"/>
        <v>0</v>
      </c>
      <c r="N535" s="145">
        <f t="shared" si="98"/>
        <v>0</v>
      </c>
      <c r="O535" s="146">
        <f>_xlfn.IFNA(VLOOKUP($E535,'Loading May'!$B:$X,$B535,0),0)</f>
        <v>0</v>
      </c>
      <c r="P535" s="140">
        <f t="shared" si="99"/>
        <v>0</v>
      </c>
      <c r="Q535" s="140">
        <f t="shared" si="100"/>
        <v>0</v>
      </c>
      <c r="R535" s="80">
        <f>VLOOKUP($E535,'Loading Jun'!$B:$X,$A535,0)</f>
        <v>0</v>
      </c>
      <c r="S535" s="47">
        <f t="shared" si="101"/>
        <v>0</v>
      </c>
      <c r="T535" s="47">
        <f t="shared" si="102"/>
        <v>0</v>
      </c>
    </row>
    <row r="536" spans="1:20">
      <c r="A536" s="144">
        <v>18</v>
      </c>
      <c r="B536" s="144">
        <v>18</v>
      </c>
      <c r="C536" s="144">
        <v>16</v>
      </c>
      <c r="D536" s="263" t="str">
        <f>VLOOKUP(E536,Master_Item!B:M,12,0)&amp;K536</f>
        <v>โรงงานวังม่วงRegion 4</v>
      </c>
      <c r="E536" s="74">
        <v>310003603</v>
      </c>
      <c r="F536" s="46" t="s">
        <v>208</v>
      </c>
      <c r="G536" s="46">
        <f>VLOOKUP(E536,Master_Item!B:E,4,0)</f>
        <v>400</v>
      </c>
      <c r="H536" s="46">
        <f>VLOOKUP(E536,Master_Item!B:I,8,0)</f>
        <v>9.6000000000000014</v>
      </c>
      <c r="I536" s="46">
        <f>VLOOKUP(E536,Master_Item!B:G,6,0)</f>
        <v>60</v>
      </c>
      <c r="J536" s="46" t="s">
        <v>149</v>
      </c>
      <c r="K536" s="46" t="s">
        <v>118</v>
      </c>
      <c r="L536" s="142">
        <f>_xlfn.IFNA(VLOOKUP($E536,'Loading Apr'!$B:$V,$C536,0),0)</f>
        <v>0</v>
      </c>
      <c r="M536" s="145">
        <f t="shared" si="97"/>
        <v>0</v>
      </c>
      <c r="N536" s="145">
        <f t="shared" si="98"/>
        <v>0</v>
      </c>
      <c r="O536" s="146">
        <f>_xlfn.IFNA(VLOOKUP($E536,'Loading May'!$B:$X,$B536,0),0)</f>
        <v>0</v>
      </c>
      <c r="P536" s="140">
        <f t="shared" si="99"/>
        <v>0</v>
      </c>
      <c r="Q536" s="140">
        <f t="shared" si="100"/>
        <v>0</v>
      </c>
      <c r="R536" s="80">
        <f>VLOOKUP($E536,'Loading Jun'!$B:$X,$A536,0)</f>
        <v>0</v>
      </c>
      <c r="S536" s="47">
        <f t="shared" si="101"/>
        <v>0</v>
      </c>
      <c r="T536" s="47">
        <f t="shared" si="102"/>
        <v>0</v>
      </c>
    </row>
    <row r="537" spans="1:20">
      <c r="A537" s="144">
        <v>19</v>
      </c>
      <c r="B537" s="144">
        <v>19</v>
      </c>
      <c r="C537" s="144">
        <v>17</v>
      </c>
      <c r="D537" s="263" t="str">
        <f>VLOOKUP(E537,Master_Item!B:M,12,0)&amp;K537</f>
        <v>โรงงานวังม่วงRegion 5</v>
      </c>
      <c r="E537" s="74">
        <v>310003603</v>
      </c>
      <c r="F537" s="46" t="s">
        <v>208</v>
      </c>
      <c r="G537" s="46">
        <f>VLOOKUP(E537,Master_Item!B:E,4,0)</f>
        <v>400</v>
      </c>
      <c r="H537" s="46">
        <f>VLOOKUP(E537,Master_Item!B:I,8,0)</f>
        <v>9.6000000000000014</v>
      </c>
      <c r="I537" s="46">
        <f>VLOOKUP(E537,Master_Item!B:G,6,0)</f>
        <v>60</v>
      </c>
      <c r="J537" s="46" t="s">
        <v>150</v>
      </c>
      <c r="K537" s="46" t="s">
        <v>119</v>
      </c>
      <c r="L537" s="142">
        <f>_xlfn.IFNA(VLOOKUP($E537,'Loading Apr'!$B:$V,$C537,0),0)</f>
        <v>0</v>
      </c>
      <c r="M537" s="145">
        <f t="shared" si="97"/>
        <v>0</v>
      </c>
      <c r="N537" s="145">
        <f t="shared" si="98"/>
        <v>0</v>
      </c>
      <c r="O537" s="146">
        <f>_xlfn.IFNA(VLOOKUP($E537,'Loading May'!$B:$X,$B537,0),0)</f>
        <v>0</v>
      </c>
      <c r="P537" s="140">
        <f t="shared" si="99"/>
        <v>0</v>
      </c>
      <c r="Q537" s="140">
        <f t="shared" si="100"/>
        <v>0</v>
      </c>
      <c r="R537" s="80">
        <f>VLOOKUP($E537,'Loading Jun'!$B:$X,$A537,0)</f>
        <v>0</v>
      </c>
      <c r="S537" s="47">
        <f t="shared" si="101"/>
        <v>0</v>
      </c>
      <c r="T537" s="47">
        <f t="shared" si="102"/>
        <v>0</v>
      </c>
    </row>
    <row r="538" spans="1:20">
      <c r="A538" s="144">
        <v>20</v>
      </c>
      <c r="B538" s="144">
        <v>20</v>
      </c>
      <c r="C538" s="144">
        <v>18</v>
      </c>
      <c r="D538" s="263" t="str">
        <f>VLOOKUP(E538,Master_Item!B:M,12,0)&amp;K538</f>
        <v>โรงงานวังม่วงRegion 6/9</v>
      </c>
      <c r="E538" s="74">
        <v>310003603</v>
      </c>
      <c r="F538" s="46" t="s">
        <v>208</v>
      </c>
      <c r="G538" s="46">
        <f>VLOOKUP(E538,Master_Item!B:E,4,0)</f>
        <v>400</v>
      </c>
      <c r="H538" s="46">
        <f>VLOOKUP(E538,Master_Item!B:I,8,0)</f>
        <v>9.6000000000000014</v>
      </c>
      <c r="I538" s="46">
        <f>VLOOKUP(E538,Master_Item!B:G,6,0)</f>
        <v>60</v>
      </c>
      <c r="J538" s="46" t="s">
        <v>150</v>
      </c>
      <c r="K538" s="46" t="s">
        <v>127</v>
      </c>
      <c r="L538" s="142">
        <f>_xlfn.IFNA(VLOOKUP($E538,'Loading Apr'!$B:$V,$C538,0),0)</f>
        <v>0</v>
      </c>
      <c r="M538" s="145">
        <f t="shared" si="97"/>
        <v>0</v>
      </c>
      <c r="N538" s="145">
        <f t="shared" si="98"/>
        <v>0</v>
      </c>
      <c r="O538" s="146">
        <f>_xlfn.IFNA(VLOOKUP($E538,'Loading May'!$B:$X,$B538,0),0)</f>
        <v>0</v>
      </c>
      <c r="P538" s="140">
        <f t="shared" si="99"/>
        <v>0</v>
      </c>
      <c r="Q538" s="140">
        <f t="shared" si="100"/>
        <v>0</v>
      </c>
      <c r="R538" s="80">
        <f>VLOOKUP($E538,'Loading Jun'!$B:$X,$A538,0)</f>
        <v>0</v>
      </c>
      <c r="S538" s="47">
        <f t="shared" si="101"/>
        <v>0</v>
      </c>
      <c r="T538" s="47">
        <f t="shared" si="102"/>
        <v>0</v>
      </c>
    </row>
    <row r="539" spans="1:20">
      <c r="A539" s="144">
        <v>21</v>
      </c>
      <c r="B539" s="144">
        <v>21</v>
      </c>
      <c r="C539" s="144">
        <v>19</v>
      </c>
      <c r="D539" s="263" t="str">
        <f>VLOOKUP(E539,Master_Item!B:M,12,0)&amp;K539</f>
        <v>โรงงานวังม่วงRegion 6/14</v>
      </c>
      <c r="E539" s="74">
        <v>310003603</v>
      </c>
      <c r="F539" s="46" t="s">
        <v>208</v>
      </c>
      <c r="G539" s="46">
        <f>VLOOKUP(E539,Master_Item!B:E,4,0)</f>
        <v>400</v>
      </c>
      <c r="H539" s="46">
        <f>VLOOKUP(E539,Master_Item!B:I,8,0)</f>
        <v>9.6000000000000014</v>
      </c>
      <c r="I539" s="46">
        <f>VLOOKUP(E539,Master_Item!B:G,6,0)</f>
        <v>60</v>
      </c>
      <c r="J539" s="46" t="s">
        <v>148</v>
      </c>
      <c r="K539" s="46" t="s">
        <v>128</v>
      </c>
      <c r="L539" s="142">
        <f>_xlfn.IFNA(VLOOKUP($E539,'Loading Apr'!$B:$V,$C539,0),0)</f>
        <v>0</v>
      </c>
      <c r="M539" s="145">
        <f t="shared" si="97"/>
        <v>0</v>
      </c>
      <c r="N539" s="145">
        <f t="shared" si="98"/>
        <v>0</v>
      </c>
      <c r="O539" s="146">
        <f>_xlfn.IFNA(VLOOKUP($E539,'Loading May'!$B:$X,$B539,0),0)</f>
        <v>0</v>
      </c>
      <c r="P539" s="140">
        <f t="shared" si="99"/>
        <v>0</v>
      </c>
      <c r="Q539" s="140">
        <f t="shared" si="100"/>
        <v>0</v>
      </c>
      <c r="R539" s="80">
        <f>VLOOKUP($E539,'Loading Jun'!$B:$X,$A539,0)</f>
        <v>0</v>
      </c>
      <c r="S539" s="47">
        <f t="shared" si="101"/>
        <v>0</v>
      </c>
      <c r="T539" s="47">
        <f t="shared" si="102"/>
        <v>0</v>
      </c>
    </row>
    <row r="540" spans="1:20">
      <c r="A540" s="144">
        <v>22</v>
      </c>
      <c r="B540" s="144">
        <v>22</v>
      </c>
      <c r="C540" s="144">
        <v>20</v>
      </c>
      <c r="D540" s="263" t="str">
        <f>VLOOKUP(E540,Master_Item!B:M,12,0)&amp;K540</f>
        <v>โรงงานวังม่วงRegion 7</v>
      </c>
      <c r="E540" s="74">
        <v>310003603</v>
      </c>
      <c r="F540" s="46" t="s">
        <v>208</v>
      </c>
      <c r="G540" s="46">
        <f>VLOOKUP(E540,Master_Item!B:E,4,0)</f>
        <v>400</v>
      </c>
      <c r="H540" s="46">
        <f>VLOOKUP(E540,Master_Item!B:I,8,0)</f>
        <v>9.6000000000000014</v>
      </c>
      <c r="I540" s="46">
        <f>VLOOKUP(E540,Master_Item!B:G,6,0)</f>
        <v>60</v>
      </c>
      <c r="J540" s="46" t="s">
        <v>148</v>
      </c>
      <c r="K540" s="46" t="s">
        <v>121</v>
      </c>
      <c r="L540" s="142">
        <f>_xlfn.IFNA(VLOOKUP($E540,'Loading Apr'!$B:$V,$C540,0),0)</f>
        <v>0</v>
      </c>
      <c r="M540" s="145">
        <f t="shared" si="97"/>
        <v>0</v>
      </c>
      <c r="N540" s="145">
        <f t="shared" si="98"/>
        <v>0</v>
      </c>
      <c r="O540" s="146">
        <f>_xlfn.IFNA(VLOOKUP($E540,'Loading May'!$B:$X,$B540,0),0)</f>
        <v>0</v>
      </c>
      <c r="P540" s="140">
        <f t="shared" si="99"/>
        <v>0</v>
      </c>
      <c r="Q540" s="140">
        <f t="shared" si="100"/>
        <v>0</v>
      </c>
      <c r="R540" s="80">
        <f>VLOOKUP($E540,'Loading Jun'!$B:$X,$A540,0)</f>
        <v>0</v>
      </c>
      <c r="S540" s="47">
        <f t="shared" si="101"/>
        <v>0</v>
      </c>
      <c r="T540" s="47">
        <f t="shared" si="102"/>
        <v>0</v>
      </c>
    </row>
    <row r="541" spans="1:20">
      <c r="A541" s="144">
        <v>23</v>
      </c>
      <c r="B541" s="144">
        <v>23</v>
      </c>
      <c r="C541" s="144">
        <v>21</v>
      </c>
      <c r="D541" s="263" t="str">
        <f>VLOOKUP(E541,Master_Item!B:M,12,0)&amp;K541</f>
        <v>โรงงานวังม่วงRegion 8</v>
      </c>
      <c r="E541" s="74">
        <v>310003603</v>
      </c>
      <c r="F541" s="46" t="s">
        <v>208</v>
      </c>
      <c r="G541" s="46">
        <f>VLOOKUP(E541,Master_Item!B:E,4,0)</f>
        <v>400</v>
      </c>
      <c r="H541" s="46">
        <f>VLOOKUP(E541,Master_Item!B:I,8,0)</f>
        <v>9.6000000000000014</v>
      </c>
      <c r="I541" s="46">
        <f>VLOOKUP(E541,Master_Item!B:G,6,0)</f>
        <v>60</v>
      </c>
      <c r="J541" s="46" t="s">
        <v>151</v>
      </c>
      <c r="K541" s="46" t="s">
        <v>122</v>
      </c>
      <c r="L541" s="142">
        <f>_xlfn.IFNA(VLOOKUP($E541,'Loading Apr'!$B:$V,$C541,0),0)</f>
        <v>0</v>
      </c>
      <c r="M541" s="145">
        <f t="shared" si="97"/>
        <v>0</v>
      </c>
      <c r="N541" s="145">
        <f t="shared" si="98"/>
        <v>0</v>
      </c>
      <c r="O541" s="146">
        <f>_xlfn.IFNA(VLOOKUP($E541,'Loading May'!$B:$X,$B541,0),0)</f>
        <v>0</v>
      </c>
      <c r="P541" s="140">
        <f t="shared" si="99"/>
        <v>0</v>
      </c>
      <c r="Q541" s="140">
        <f t="shared" si="100"/>
        <v>0</v>
      </c>
      <c r="R541" s="80">
        <f>VLOOKUP($E541,'Loading Jun'!$B:$X,$A541,0)</f>
        <v>0</v>
      </c>
      <c r="S541" s="47">
        <f t="shared" si="101"/>
        <v>0</v>
      </c>
      <c r="T541" s="47">
        <f t="shared" si="102"/>
        <v>0</v>
      </c>
    </row>
    <row r="542" spans="1:20">
      <c r="A542" s="144">
        <v>9</v>
      </c>
      <c r="B542" s="144">
        <v>9</v>
      </c>
      <c r="C542" s="144">
        <v>11</v>
      </c>
      <c r="D542" s="263" t="str">
        <f>VLOOKUP(E542,Master_Item!B:M,12,0)&amp;K542</f>
        <v>โรงงานวังม่วงMT</v>
      </c>
      <c r="E542" s="74">
        <v>310003603</v>
      </c>
      <c r="F542" s="46" t="s">
        <v>208</v>
      </c>
      <c r="G542" s="46">
        <f>VLOOKUP(E542,Master_Item!B:E,4,0)</f>
        <v>400</v>
      </c>
      <c r="H542" s="46">
        <f>VLOOKUP(E542,Master_Item!B:I,8,0)</f>
        <v>9.6000000000000014</v>
      </c>
      <c r="I542" s="46">
        <f>VLOOKUP(E542,Master_Item!B:G,6,0)</f>
        <v>60</v>
      </c>
      <c r="J542" s="46" t="s">
        <v>123</v>
      </c>
      <c r="K542" s="46" t="s">
        <v>123</v>
      </c>
      <c r="L542" s="142">
        <f>_xlfn.IFNA(VLOOKUP($E542,'Loading Apr'!$B:$V,$C542,0),0)</f>
        <v>0</v>
      </c>
      <c r="M542" s="145">
        <f t="shared" si="97"/>
        <v>0</v>
      </c>
      <c r="N542" s="145">
        <f t="shared" si="98"/>
        <v>0</v>
      </c>
      <c r="O542" s="146">
        <f>_xlfn.IFNA(VLOOKUP($E542,'Loading May'!$B:$X,$B542,0),0)</f>
        <v>0</v>
      </c>
      <c r="P542" s="140">
        <f t="shared" si="99"/>
        <v>0</v>
      </c>
      <c r="Q542" s="140">
        <f t="shared" si="100"/>
        <v>0</v>
      </c>
      <c r="R542" s="80">
        <f>VLOOKUP($E542,'Loading Jun'!$B:$X,$A542,0)</f>
        <v>0</v>
      </c>
      <c r="S542" s="47">
        <f t="shared" si="101"/>
        <v>0</v>
      </c>
      <c r="T542" s="47">
        <f t="shared" si="102"/>
        <v>0</v>
      </c>
    </row>
    <row r="543" spans="1:20">
      <c r="A543" s="144">
        <v>15</v>
      </c>
      <c r="B543" s="144">
        <v>15</v>
      </c>
      <c r="C543" s="144">
        <v>13</v>
      </c>
      <c r="D543" s="263" t="str">
        <f>VLOOKUP(E543,Master_Item!B:M,12,0)&amp;K543</f>
        <v>โรงงานวังม่วงRegion 1</v>
      </c>
      <c r="E543" s="74">
        <v>310003571</v>
      </c>
      <c r="F543" s="46" t="s">
        <v>209</v>
      </c>
      <c r="G543" s="46">
        <f>VLOOKUP(E543,Master_Item!B:E,4,0)</f>
        <v>380</v>
      </c>
      <c r="H543" s="46">
        <f>VLOOKUP(E543,Master_Item!B:I,8,0)</f>
        <v>9.1199999999999992</v>
      </c>
      <c r="I543" s="46">
        <f>VLOOKUP(E543,Master_Item!B:G,6,0)</f>
        <v>72</v>
      </c>
      <c r="J543" s="46" t="s">
        <v>148</v>
      </c>
      <c r="K543" s="46" t="s">
        <v>115</v>
      </c>
      <c r="L543" s="142">
        <f>_xlfn.IFNA(VLOOKUP($E543,'Loading Apr'!$B:$V,$C543,0),0)</f>
        <v>0</v>
      </c>
      <c r="M543" s="145">
        <f t="shared" ref="M543:M552" si="103">L543*H543</f>
        <v>0</v>
      </c>
      <c r="N543" s="145">
        <f t="shared" ref="N543:N552" si="104">L543/I543</f>
        <v>0</v>
      </c>
      <c r="O543" s="146">
        <f>_xlfn.IFNA(VLOOKUP($E543,'Loading May'!$B:$X,$B543,0),0)</f>
        <v>0</v>
      </c>
      <c r="P543" s="140">
        <f t="shared" ref="P543:P552" si="105">O543*H543</f>
        <v>0</v>
      </c>
      <c r="Q543" s="140">
        <f t="shared" ref="Q543:Q552" si="106">O543/I543</f>
        <v>0</v>
      </c>
      <c r="R543" s="80">
        <f>VLOOKUP($E543,'Loading Jun'!$B:$X,$A543,0)</f>
        <v>0</v>
      </c>
      <c r="S543" s="47">
        <f t="shared" ref="S543:S552" si="107">R543*H543</f>
        <v>0</v>
      </c>
      <c r="T543" s="47">
        <f t="shared" ref="T543:T552" si="108">R543/I543</f>
        <v>0</v>
      </c>
    </row>
    <row r="544" spans="1:20">
      <c r="A544" s="144">
        <v>16</v>
      </c>
      <c r="B544" s="144">
        <v>16</v>
      </c>
      <c r="C544" s="144">
        <v>14</v>
      </c>
      <c r="D544" s="263" t="str">
        <f>VLOOKUP(E544,Master_Item!B:M,12,0)&amp;K544</f>
        <v>โรงงานวังม่วงRegion 2</v>
      </c>
      <c r="E544" s="74">
        <v>310003571</v>
      </c>
      <c r="F544" s="46" t="s">
        <v>209</v>
      </c>
      <c r="G544" s="46">
        <f>VLOOKUP(E544,Master_Item!B:E,4,0)</f>
        <v>380</v>
      </c>
      <c r="H544" s="46">
        <f>VLOOKUP(E544,Master_Item!B:I,8,0)</f>
        <v>9.1199999999999992</v>
      </c>
      <c r="I544" s="46">
        <f>VLOOKUP(E544,Master_Item!B:G,6,0)</f>
        <v>72</v>
      </c>
      <c r="J544" s="46" t="s">
        <v>148</v>
      </c>
      <c r="K544" s="46" t="s">
        <v>116</v>
      </c>
      <c r="L544" s="142">
        <f>_xlfn.IFNA(VLOOKUP($E544,'Loading Apr'!$B:$V,$C544,0),0)</f>
        <v>0</v>
      </c>
      <c r="M544" s="145">
        <f t="shared" si="103"/>
        <v>0</v>
      </c>
      <c r="N544" s="145">
        <f t="shared" si="104"/>
        <v>0</v>
      </c>
      <c r="O544" s="146">
        <f>_xlfn.IFNA(VLOOKUP($E544,'Loading May'!$B:$X,$B544,0),0)</f>
        <v>0</v>
      </c>
      <c r="P544" s="140">
        <f t="shared" si="105"/>
        <v>0</v>
      </c>
      <c r="Q544" s="140">
        <f t="shared" si="106"/>
        <v>0</v>
      </c>
      <c r="R544" s="80">
        <f>VLOOKUP($E544,'Loading Jun'!$B:$X,$A544,0)</f>
        <v>0</v>
      </c>
      <c r="S544" s="47">
        <f t="shared" si="107"/>
        <v>0</v>
      </c>
      <c r="T544" s="47">
        <f t="shared" si="108"/>
        <v>0</v>
      </c>
    </row>
    <row r="545" spans="1:20">
      <c r="A545" s="144">
        <v>17</v>
      </c>
      <c r="B545" s="144">
        <v>17</v>
      </c>
      <c r="C545" s="144">
        <v>15</v>
      </c>
      <c r="D545" s="263" t="str">
        <f>VLOOKUP(E545,Master_Item!B:M,12,0)&amp;K545</f>
        <v>โรงงานวังม่วงRegion 3</v>
      </c>
      <c r="E545" s="74">
        <v>310003571</v>
      </c>
      <c r="F545" s="46" t="s">
        <v>209</v>
      </c>
      <c r="G545" s="46">
        <f>VLOOKUP(E545,Master_Item!B:E,4,0)</f>
        <v>380</v>
      </c>
      <c r="H545" s="46">
        <f>VLOOKUP(E545,Master_Item!B:I,8,0)</f>
        <v>9.1199999999999992</v>
      </c>
      <c r="I545" s="46">
        <f>VLOOKUP(E545,Master_Item!B:G,6,0)</f>
        <v>72</v>
      </c>
      <c r="J545" s="46" t="s">
        <v>149</v>
      </c>
      <c r="K545" s="46" t="s">
        <v>117</v>
      </c>
      <c r="L545" s="142">
        <f>_xlfn.IFNA(VLOOKUP($E545,'Loading Apr'!$B:$V,$C545,0),0)</f>
        <v>0</v>
      </c>
      <c r="M545" s="145">
        <f t="shared" si="103"/>
        <v>0</v>
      </c>
      <c r="N545" s="145">
        <f t="shared" si="104"/>
        <v>0</v>
      </c>
      <c r="O545" s="146">
        <f>_xlfn.IFNA(VLOOKUP($E545,'Loading May'!$B:$X,$B545,0),0)</f>
        <v>0</v>
      </c>
      <c r="P545" s="140">
        <f t="shared" si="105"/>
        <v>0</v>
      </c>
      <c r="Q545" s="140">
        <f t="shared" si="106"/>
        <v>0</v>
      </c>
      <c r="R545" s="80">
        <f>VLOOKUP($E545,'Loading Jun'!$B:$X,$A545,0)</f>
        <v>0</v>
      </c>
      <c r="S545" s="47">
        <f t="shared" si="107"/>
        <v>0</v>
      </c>
      <c r="T545" s="47">
        <f t="shared" si="108"/>
        <v>0</v>
      </c>
    </row>
    <row r="546" spans="1:20">
      <c r="A546" s="144">
        <v>18</v>
      </c>
      <c r="B546" s="144">
        <v>18</v>
      </c>
      <c r="C546" s="144">
        <v>16</v>
      </c>
      <c r="D546" s="263" t="str">
        <f>VLOOKUP(E546,Master_Item!B:M,12,0)&amp;K546</f>
        <v>โรงงานวังม่วงRegion 4</v>
      </c>
      <c r="E546" s="74">
        <v>310003571</v>
      </c>
      <c r="F546" s="46" t="s">
        <v>209</v>
      </c>
      <c r="G546" s="46">
        <f>VLOOKUP(E546,Master_Item!B:E,4,0)</f>
        <v>380</v>
      </c>
      <c r="H546" s="46">
        <f>VLOOKUP(E546,Master_Item!B:I,8,0)</f>
        <v>9.1199999999999992</v>
      </c>
      <c r="I546" s="46">
        <f>VLOOKUP(E546,Master_Item!B:G,6,0)</f>
        <v>72</v>
      </c>
      <c r="J546" s="46" t="s">
        <v>149</v>
      </c>
      <c r="K546" s="46" t="s">
        <v>118</v>
      </c>
      <c r="L546" s="142">
        <f>_xlfn.IFNA(VLOOKUP($E546,'Loading Apr'!$B:$V,$C546,0),0)</f>
        <v>0</v>
      </c>
      <c r="M546" s="145">
        <f t="shared" si="103"/>
        <v>0</v>
      </c>
      <c r="N546" s="145">
        <f t="shared" si="104"/>
        <v>0</v>
      </c>
      <c r="O546" s="146">
        <f>_xlfn.IFNA(VLOOKUP($E546,'Loading May'!$B:$X,$B546,0),0)</f>
        <v>0</v>
      </c>
      <c r="P546" s="140">
        <f t="shared" si="105"/>
        <v>0</v>
      </c>
      <c r="Q546" s="140">
        <f t="shared" si="106"/>
        <v>0</v>
      </c>
      <c r="R546" s="80">
        <f>VLOOKUP($E546,'Loading Jun'!$B:$X,$A546,0)</f>
        <v>0</v>
      </c>
      <c r="S546" s="47">
        <f t="shared" si="107"/>
        <v>0</v>
      </c>
      <c r="T546" s="47">
        <f t="shared" si="108"/>
        <v>0</v>
      </c>
    </row>
    <row r="547" spans="1:20">
      <c r="A547" s="144">
        <v>19</v>
      </c>
      <c r="B547" s="144">
        <v>19</v>
      </c>
      <c r="C547" s="144">
        <v>17</v>
      </c>
      <c r="D547" s="263" t="str">
        <f>VLOOKUP(E547,Master_Item!B:M,12,0)&amp;K547</f>
        <v>โรงงานวังม่วงRegion 5</v>
      </c>
      <c r="E547" s="74">
        <v>310003571</v>
      </c>
      <c r="F547" s="46" t="s">
        <v>209</v>
      </c>
      <c r="G547" s="46">
        <f>VLOOKUP(E547,Master_Item!B:E,4,0)</f>
        <v>380</v>
      </c>
      <c r="H547" s="46">
        <f>VLOOKUP(E547,Master_Item!B:I,8,0)</f>
        <v>9.1199999999999992</v>
      </c>
      <c r="I547" s="46">
        <f>VLOOKUP(E547,Master_Item!B:G,6,0)</f>
        <v>72</v>
      </c>
      <c r="J547" s="46" t="s">
        <v>150</v>
      </c>
      <c r="K547" s="46" t="s">
        <v>119</v>
      </c>
      <c r="L547" s="142">
        <f>_xlfn.IFNA(VLOOKUP($E547,'Loading Apr'!$B:$V,$C547,0),0)</f>
        <v>0</v>
      </c>
      <c r="M547" s="145">
        <f t="shared" si="103"/>
        <v>0</v>
      </c>
      <c r="N547" s="145">
        <f t="shared" si="104"/>
        <v>0</v>
      </c>
      <c r="O547" s="146">
        <f>_xlfn.IFNA(VLOOKUP($E547,'Loading May'!$B:$X,$B547,0),0)</f>
        <v>0</v>
      </c>
      <c r="P547" s="140">
        <f t="shared" si="105"/>
        <v>0</v>
      </c>
      <c r="Q547" s="140">
        <f t="shared" si="106"/>
        <v>0</v>
      </c>
      <c r="R547" s="80">
        <f>VLOOKUP($E547,'Loading Jun'!$B:$X,$A547,0)</f>
        <v>0</v>
      </c>
      <c r="S547" s="47">
        <f t="shared" si="107"/>
        <v>0</v>
      </c>
      <c r="T547" s="47">
        <f t="shared" si="108"/>
        <v>0</v>
      </c>
    </row>
    <row r="548" spans="1:20">
      <c r="A548" s="144">
        <v>20</v>
      </c>
      <c r="B548" s="144">
        <v>20</v>
      </c>
      <c r="C548" s="144">
        <v>18</v>
      </c>
      <c r="D548" s="263" t="str">
        <f>VLOOKUP(E548,Master_Item!B:M,12,0)&amp;K548</f>
        <v>โรงงานวังม่วงRegion 6/9</v>
      </c>
      <c r="E548" s="74">
        <v>310003571</v>
      </c>
      <c r="F548" s="46" t="s">
        <v>209</v>
      </c>
      <c r="G548" s="46">
        <f>VLOOKUP(E548,Master_Item!B:E,4,0)</f>
        <v>380</v>
      </c>
      <c r="H548" s="46">
        <f>VLOOKUP(E548,Master_Item!B:I,8,0)</f>
        <v>9.1199999999999992</v>
      </c>
      <c r="I548" s="46">
        <f>VLOOKUP(E548,Master_Item!B:G,6,0)</f>
        <v>72</v>
      </c>
      <c r="J548" s="46" t="s">
        <v>150</v>
      </c>
      <c r="K548" s="46" t="s">
        <v>127</v>
      </c>
      <c r="L548" s="142">
        <f>_xlfn.IFNA(VLOOKUP($E548,'Loading Apr'!$B:$V,$C548,0),0)</f>
        <v>0</v>
      </c>
      <c r="M548" s="145">
        <f t="shared" si="103"/>
        <v>0</v>
      </c>
      <c r="N548" s="145">
        <f t="shared" si="104"/>
        <v>0</v>
      </c>
      <c r="O548" s="146">
        <f>_xlfn.IFNA(VLOOKUP($E548,'Loading May'!$B:$X,$B548,0),0)</f>
        <v>0</v>
      </c>
      <c r="P548" s="140">
        <f t="shared" si="105"/>
        <v>0</v>
      </c>
      <c r="Q548" s="140">
        <f t="shared" si="106"/>
        <v>0</v>
      </c>
      <c r="R548" s="80">
        <f>VLOOKUP($E548,'Loading Jun'!$B:$X,$A548,0)</f>
        <v>0</v>
      </c>
      <c r="S548" s="47">
        <f t="shared" si="107"/>
        <v>0</v>
      </c>
      <c r="T548" s="47">
        <f t="shared" si="108"/>
        <v>0</v>
      </c>
    </row>
    <row r="549" spans="1:20">
      <c r="A549" s="144">
        <v>21</v>
      </c>
      <c r="B549" s="144">
        <v>21</v>
      </c>
      <c r="C549" s="144">
        <v>19</v>
      </c>
      <c r="D549" s="263" t="str">
        <f>VLOOKUP(E549,Master_Item!B:M,12,0)&amp;K549</f>
        <v>โรงงานวังม่วงRegion 6/14</v>
      </c>
      <c r="E549" s="74">
        <v>310003571</v>
      </c>
      <c r="F549" s="46" t="s">
        <v>209</v>
      </c>
      <c r="G549" s="46">
        <f>VLOOKUP(E549,Master_Item!B:E,4,0)</f>
        <v>380</v>
      </c>
      <c r="H549" s="46">
        <f>VLOOKUP(E549,Master_Item!B:I,8,0)</f>
        <v>9.1199999999999992</v>
      </c>
      <c r="I549" s="46">
        <f>VLOOKUP(E549,Master_Item!B:G,6,0)</f>
        <v>72</v>
      </c>
      <c r="J549" s="46" t="s">
        <v>148</v>
      </c>
      <c r="K549" s="46" t="s">
        <v>128</v>
      </c>
      <c r="L549" s="142">
        <f>_xlfn.IFNA(VLOOKUP($E549,'Loading Apr'!$B:$V,$C549,0),0)</f>
        <v>0</v>
      </c>
      <c r="M549" s="145">
        <f t="shared" si="103"/>
        <v>0</v>
      </c>
      <c r="N549" s="145">
        <f t="shared" si="104"/>
        <v>0</v>
      </c>
      <c r="O549" s="146">
        <f>_xlfn.IFNA(VLOOKUP($E549,'Loading May'!$B:$X,$B549,0),0)</f>
        <v>0</v>
      </c>
      <c r="P549" s="140">
        <f t="shared" si="105"/>
        <v>0</v>
      </c>
      <c r="Q549" s="140">
        <f t="shared" si="106"/>
        <v>0</v>
      </c>
      <c r="R549" s="80">
        <f>VLOOKUP($E549,'Loading Jun'!$B:$X,$A549,0)</f>
        <v>0</v>
      </c>
      <c r="S549" s="47">
        <f t="shared" si="107"/>
        <v>0</v>
      </c>
      <c r="T549" s="47">
        <f t="shared" si="108"/>
        <v>0</v>
      </c>
    </row>
    <row r="550" spans="1:20">
      <c r="A550" s="144">
        <v>22</v>
      </c>
      <c r="B550" s="144">
        <v>22</v>
      </c>
      <c r="C550" s="144">
        <v>20</v>
      </c>
      <c r="D550" s="263" t="str">
        <f>VLOOKUP(E550,Master_Item!B:M,12,0)&amp;K550</f>
        <v>โรงงานวังม่วงRegion 7</v>
      </c>
      <c r="E550" s="74">
        <v>310003571</v>
      </c>
      <c r="F550" s="46" t="s">
        <v>209</v>
      </c>
      <c r="G550" s="46">
        <f>VLOOKUP(E550,Master_Item!B:E,4,0)</f>
        <v>380</v>
      </c>
      <c r="H550" s="46">
        <f>VLOOKUP(E550,Master_Item!B:I,8,0)</f>
        <v>9.1199999999999992</v>
      </c>
      <c r="I550" s="46">
        <f>VLOOKUP(E550,Master_Item!B:G,6,0)</f>
        <v>72</v>
      </c>
      <c r="J550" s="46" t="s">
        <v>148</v>
      </c>
      <c r="K550" s="46" t="s">
        <v>121</v>
      </c>
      <c r="L550" s="142">
        <f>_xlfn.IFNA(VLOOKUP($E550,'Loading Apr'!$B:$V,$C550,0),0)</f>
        <v>0</v>
      </c>
      <c r="M550" s="145">
        <f t="shared" si="103"/>
        <v>0</v>
      </c>
      <c r="N550" s="145">
        <f t="shared" si="104"/>
        <v>0</v>
      </c>
      <c r="O550" s="146">
        <f>_xlfn.IFNA(VLOOKUP($E550,'Loading May'!$B:$X,$B550,0),0)</f>
        <v>0</v>
      </c>
      <c r="P550" s="140">
        <f t="shared" si="105"/>
        <v>0</v>
      </c>
      <c r="Q550" s="140">
        <f t="shared" si="106"/>
        <v>0</v>
      </c>
      <c r="R550" s="80">
        <f>VLOOKUP($E550,'Loading Jun'!$B:$X,$A550,0)</f>
        <v>0</v>
      </c>
      <c r="S550" s="47">
        <f t="shared" si="107"/>
        <v>0</v>
      </c>
      <c r="T550" s="47">
        <f t="shared" si="108"/>
        <v>0</v>
      </c>
    </row>
    <row r="551" spans="1:20">
      <c r="A551" s="144">
        <v>23</v>
      </c>
      <c r="B551" s="144">
        <v>23</v>
      </c>
      <c r="C551" s="144">
        <v>21</v>
      </c>
      <c r="D551" s="263" t="str">
        <f>VLOOKUP(E551,Master_Item!B:M,12,0)&amp;K551</f>
        <v>โรงงานวังม่วงRegion 8</v>
      </c>
      <c r="E551" s="74">
        <v>310003571</v>
      </c>
      <c r="F551" s="46" t="s">
        <v>209</v>
      </c>
      <c r="G551" s="46">
        <f>VLOOKUP(E551,Master_Item!B:E,4,0)</f>
        <v>380</v>
      </c>
      <c r="H551" s="46">
        <f>VLOOKUP(E551,Master_Item!B:I,8,0)</f>
        <v>9.1199999999999992</v>
      </c>
      <c r="I551" s="46">
        <f>VLOOKUP(E551,Master_Item!B:G,6,0)</f>
        <v>72</v>
      </c>
      <c r="J551" s="46" t="s">
        <v>151</v>
      </c>
      <c r="K551" s="46" t="s">
        <v>122</v>
      </c>
      <c r="L551" s="142">
        <f>_xlfn.IFNA(VLOOKUP($E551,'Loading Apr'!$B:$V,$C551,0),0)</f>
        <v>0</v>
      </c>
      <c r="M551" s="145">
        <f t="shared" si="103"/>
        <v>0</v>
      </c>
      <c r="N551" s="145">
        <f t="shared" si="104"/>
        <v>0</v>
      </c>
      <c r="O551" s="146">
        <f>_xlfn.IFNA(VLOOKUP($E551,'Loading May'!$B:$X,$B551,0),0)</f>
        <v>0</v>
      </c>
      <c r="P551" s="140">
        <f t="shared" si="105"/>
        <v>0</v>
      </c>
      <c r="Q551" s="140">
        <f t="shared" si="106"/>
        <v>0</v>
      </c>
      <c r="R551" s="80">
        <f>VLOOKUP($E551,'Loading Jun'!$B:$X,$A551,0)</f>
        <v>0</v>
      </c>
      <c r="S551" s="47">
        <f t="shared" si="107"/>
        <v>0</v>
      </c>
      <c r="T551" s="47">
        <f t="shared" si="108"/>
        <v>0</v>
      </c>
    </row>
    <row r="552" spans="1:20">
      <c r="A552" s="144">
        <v>9</v>
      </c>
      <c r="B552" s="144">
        <v>9</v>
      </c>
      <c r="C552" s="144">
        <v>11</v>
      </c>
      <c r="D552" s="263" t="str">
        <f>VLOOKUP(E552,Master_Item!B:M,12,0)&amp;K552</f>
        <v>โรงงานวังม่วงMT</v>
      </c>
      <c r="E552" s="74">
        <v>310003571</v>
      </c>
      <c r="F552" s="46" t="s">
        <v>209</v>
      </c>
      <c r="G552" s="46">
        <f>VLOOKUP(E552,Master_Item!B:E,4,0)</f>
        <v>380</v>
      </c>
      <c r="H552" s="46">
        <f>VLOOKUP(E552,Master_Item!B:I,8,0)</f>
        <v>9.1199999999999992</v>
      </c>
      <c r="I552" s="46">
        <f>VLOOKUP(E552,Master_Item!B:G,6,0)</f>
        <v>72</v>
      </c>
      <c r="J552" s="46" t="s">
        <v>123</v>
      </c>
      <c r="K552" s="46" t="s">
        <v>123</v>
      </c>
      <c r="L552" s="142">
        <f>_xlfn.IFNA(VLOOKUP($E552,'Loading Apr'!$B:$V,$C552,0),0)</f>
        <v>119477.96357353035</v>
      </c>
      <c r="M552" s="145">
        <f t="shared" si="103"/>
        <v>1089639.0277905967</v>
      </c>
      <c r="N552" s="145">
        <f t="shared" si="104"/>
        <v>1659.4161607434771</v>
      </c>
      <c r="O552" s="146">
        <f>_xlfn.IFNA(VLOOKUP($E552,'Loading May'!$B:$X,$B552,0),0)</f>
        <v>101485.42978670515</v>
      </c>
      <c r="P552" s="140">
        <f t="shared" si="105"/>
        <v>925547.11965475092</v>
      </c>
      <c r="Q552" s="140">
        <f t="shared" si="106"/>
        <v>1409.5198581486827</v>
      </c>
      <c r="R552" s="80">
        <f>VLOOKUP($E552,'Loading Jun'!$B:$X,$A552,0)</f>
        <v>88671.09762091923</v>
      </c>
      <c r="S552" s="47">
        <f t="shared" si="107"/>
        <v>808680.41030278336</v>
      </c>
      <c r="T552" s="47">
        <f t="shared" si="108"/>
        <v>1231.543022512767</v>
      </c>
    </row>
    <row r="553" spans="1:20">
      <c r="A553" s="144">
        <v>15</v>
      </c>
      <c r="B553" s="144">
        <v>15</v>
      </c>
      <c r="C553" s="144">
        <v>13</v>
      </c>
      <c r="D553" s="263" t="str">
        <f>VLOOKUP(E553,Master_Item!B:M,12,0)&amp;K553</f>
        <v>โรงงานนวนครRegion 1</v>
      </c>
      <c r="E553" s="74">
        <v>310003572</v>
      </c>
      <c r="F553" s="46" t="s">
        <v>210</v>
      </c>
      <c r="G553" s="46">
        <f>VLOOKUP(E553,Master_Item!B:E,4,0)</f>
        <v>350</v>
      </c>
      <c r="H553" s="46">
        <f>VLOOKUP(E553,Master_Item!B:I,8,0)</f>
        <v>8.3999999999999986</v>
      </c>
      <c r="I553" s="46">
        <f>VLOOKUP(E553,Master_Item!B:G,6,0)</f>
        <v>72</v>
      </c>
      <c r="J553" s="46" t="s">
        <v>148</v>
      </c>
      <c r="K553" s="46" t="s">
        <v>115</v>
      </c>
      <c r="L553" s="142">
        <f>_xlfn.IFNA(VLOOKUP($E553,'Loading Apr'!$B:$V,$C553,0),0)</f>
        <v>4949.5818722016766</v>
      </c>
      <c r="M553" s="145">
        <f t="shared" ref="M553:M562" si="109">L553*H553</f>
        <v>41576.487726494073</v>
      </c>
      <c r="N553" s="145">
        <f t="shared" ref="N553:N562" si="110">L553/I553</f>
        <v>68.744192669467736</v>
      </c>
      <c r="O553" s="146">
        <f>_xlfn.IFNA(VLOOKUP($E553,'Loading May'!$B:$X,$B553,0),0)</f>
        <v>4828.8596729591291</v>
      </c>
      <c r="P553" s="140">
        <f t="shared" ref="P553:P562" si="111">O553*H553</f>
        <v>40562.421252856679</v>
      </c>
      <c r="Q553" s="140">
        <f t="shared" ref="Q553:Q562" si="112">O553/I553</f>
        <v>67.067495457765688</v>
      </c>
      <c r="R553" s="80">
        <f>VLOOKUP($E553,'Loading Jun'!$B:$X,$A553,0)</f>
        <v>5001.5611416570309</v>
      </c>
      <c r="S553" s="47">
        <f t="shared" ref="S553:S562" si="113">R553*H553</f>
        <v>42013.113589919056</v>
      </c>
      <c r="T553" s="47">
        <f t="shared" ref="T553:T562" si="114">R553/I553</f>
        <v>69.466126967458763</v>
      </c>
    </row>
    <row r="554" spans="1:20">
      <c r="A554" s="144">
        <v>16</v>
      </c>
      <c r="B554" s="144">
        <v>16</v>
      </c>
      <c r="C554" s="144">
        <v>14</v>
      </c>
      <c r="D554" s="263" t="str">
        <f>VLOOKUP(E554,Master_Item!B:M,12,0)&amp;K554</f>
        <v>โรงงานนวนครRegion 2</v>
      </c>
      <c r="E554" s="74">
        <v>310003572</v>
      </c>
      <c r="F554" s="46" t="s">
        <v>210</v>
      </c>
      <c r="G554" s="46">
        <f>VLOOKUP(E554,Master_Item!B:E,4,0)</f>
        <v>350</v>
      </c>
      <c r="H554" s="46">
        <f>VLOOKUP(E554,Master_Item!B:I,8,0)</f>
        <v>8.3999999999999986</v>
      </c>
      <c r="I554" s="46">
        <f>VLOOKUP(E554,Master_Item!B:G,6,0)</f>
        <v>72</v>
      </c>
      <c r="J554" s="46" t="s">
        <v>148</v>
      </c>
      <c r="K554" s="46" t="s">
        <v>116</v>
      </c>
      <c r="L554" s="142">
        <f>_xlfn.IFNA(VLOOKUP($E554,'Loading Apr'!$B:$V,$C554,0),0)</f>
        <v>8181.6895277617905</v>
      </c>
      <c r="M554" s="145">
        <f t="shared" si="109"/>
        <v>68726.192033199026</v>
      </c>
      <c r="N554" s="145">
        <f t="shared" si="110"/>
        <v>113.63457677446931</v>
      </c>
      <c r="O554" s="146">
        <f>_xlfn.IFNA(VLOOKUP($E554,'Loading May'!$B:$X,$B554,0),0)</f>
        <v>8203.3080229737934</v>
      </c>
      <c r="P554" s="140">
        <f t="shared" si="111"/>
        <v>68907.787392979852</v>
      </c>
      <c r="Q554" s="140">
        <f t="shared" si="112"/>
        <v>113.9348336524138</v>
      </c>
      <c r="R554" s="80">
        <f>VLOOKUP($E554,'Loading Jun'!$B:$X,$A554,0)</f>
        <v>8496.6947518701181</v>
      </c>
      <c r="S554" s="47">
        <f t="shared" si="113"/>
        <v>71372.235915708981</v>
      </c>
      <c r="T554" s="47">
        <f t="shared" si="114"/>
        <v>118.00964933152942</v>
      </c>
    </row>
    <row r="555" spans="1:20">
      <c r="A555" s="144">
        <v>17</v>
      </c>
      <c r="B555" s="144">
        <v>17</v>
      </c>
      <c r="C555" s="144">
        <v>15</v>
      </c>
      <c r="D555" s="263" t="str">
        <f>VLOOKUP(E555,Master_Item!B:M,12,0)&amp;K555</f>
        <v>โรงงานนวนครRegion 3</v>
      </c>
      <c r="E555" s="74">
        <v>310003572</v>
      </c>
      <c r="F555" s="46" t="s">
        <v>210</v>
      </c>
      <c r="G555" s="46">
        <f>VLOOKUP(E555,Master_Item!B:E,4,0)</f>
        <v>350</v>
      </c>
      <c r="H555" s="46">
        <f>VLOOKUP(E555,Master_Item!B:I,8,0)</f>
        <v>8.3999999999999986</v>
      </c>
      <c r="I555" s="46">
        <f>VLOOKUP(E555,Master_Item!B:G,6,0)</f>
        <v>72</v>
      </c>
      <c r="J555" s="46" t="s">
        <v>149</v>
      </c>
      <c r="K555" s="46" t="s">
        <v>117</v>
      </c>
      <c r="L555" s="142">
        <f>_xlfn.IFNA(VLOOKUP($E555,'Loading Apr'!$B:$V,$C555,0),0)</f>
        <v>25114.891031230938</v>
      </c>
      <c r="M555" s="145">
        <f t="shared" si="109"/>
        <v>210965.08466233985</v>
      </c>
      <c r="N555" s="145">
        <f t="shared" si="110"/>
        <v>348.8179309893186</v>
      </c>
      <c r="O555" s="146">
        <f>_xlfn.IFNA(VLOOKUP($E555,'Loading May'!$B:$X,$B555,0),0)</f>
        <v>26091.095489804105</v>
      </c>
      <c r="P555" s="140">
        <f t="shared" si="111"/>
        <v>219165.20211435444</v>
      </c>
      <c r="Q555" s="140">
        <f t="shared" si="112"/>
        <v>362.37632624727922</v>
      </c>
      <c r="R555" s="80">
        <f>VLOOKUP($E555,'Loading Jun'!$B:$X,$A555,0)</f>
        <v>27024.22894494655</v>
      </c>
      <c r="S555" s="47">
        <f t="shared" si="113"/>
        <v>227003.52313755098</v>
      </c>
      <c r="T555" s="47">
        <f t="shared" si="114"/>
        <v>375.33651312425764</v>
      </c>
    </row>
    <row r="556" spans="1:20">
      <c r="A556" s="144">
        <v>18</v>
      </c>
      <c r="B556" s="144">
        <v>18</v>
      </c>
      <c r="C556" s="144">
        <v>16</v>
      </c>
      <c r="D556" s="263" t="str">
        <f>VLOOKUP(E556,Master_Item!B:M,12,0)&amp;K556</f>
        <v>โรงงานนวนครRegion 4</v>
      </c>
      <c r="E556" s="74">
        <v>310003572</v>
      </c>
      <c r="F556" s="46" t="s">
        <v>210</v>
      </c>
      <c r="G556" s="46">
        <f>VLOOKUP(E556,Master_Item!B:E,4,0)</f>
        <v>350</v>
      </c>
      <c r="H556" s="46">
        <f>VLOOKUP(E556,Master_Item!B:I,8,0)</f>
        <v>8.3999999999999986</v>
      </c>
      <c r="I556" s="46">
        <f>VLOOKUP(E556,Master_Item!B:G,6,0)</f>
        <v>72</v>
      </c>
      <c r="J556" s="46" t="s">
        <v>149</v>
      </c>
      <c r="K556" s="46" t="s">
        <v>118</v>
      </c>
      <c r="L556" s="142">
        <f>_xlfn.IFNA(VLOOKUP($E556,'Loading Apr'!$B:$V,$C556,0),0)</f>
        <v>15310.475281685045</v>
      </c>
      <c r="M556" s="145">
        <f t="shared" si="109"/>
        <v>128607.99236615436</v>
      </c>
      <c r="N556" s="145">
        <f t="shared" si="110"/>
        <v>212.6454900234034</v>
      </c>
      <c r="O556" s="146">
        <f>_xlfn.IFNA(VLOOKUP($E556,'Loading May'!$B:$X,$B556,0),0)</f>
        <v>16943.156009609713</v>
      </c>
      <c r="P556" s="140">
        <f t="shared" si="111"/>
        <v>142322.51048072157</v>
      </c>
      <c r="Q556" s="140">
        <f t="shared" si="112"/>
        <v>235.32161124457934</v>
      </c>
      <c r="R556" s="80">
        <f>VLOOKUP($E556,'Loading Jun'!$B:$X,$A556,0)</f>
        <v>17549.118519479907</v>
      </c>
      <c r="S556" s="47">
        <f t="shared" si="113"/>
        <v>147412.59556363118</v>
      </c>
      <c r="T556" s="47">
        <f t="shared" si="114"/>
        <v>243.73775721499871</v>
      </c>
    </row>
    <row r="557" spans="1:20">
      <c r="A557" s="144">
        <v>19</v>
      </c>
      <c r="B557" s="144">
        <v>19</v>
      </c>
      <c r="C557" s="144">
        <v>17</v>
      </c>
      <c r="D557" s="263" t="str">
        <f>VLOOKUP(E557,Master_Item!B:M,12,0)&amp;K557</f>
        <v>โรงงานนวนครRegion 5</v>
      </c>
      <c r="E557" s="74">
        <v>310003572</v>
      </c>
      <c r="F557" s="46" t="s">
        <v>210</v>
      </c>
      <c r="G557" s="46">
        <f>VLOOKUP(E557,Master_Item!B:E,4,0)</f>
        <v>350</v>
      </c>
      <c r="H557" s="46">
        <f>VLOOKUP(E557,Master_Item!B:I,8,0)</f>
        <v>8.3999999999999986</v>
      </c>
      <c r="I557" s="46">
        <f>VLOOKUP(E557,Master_Item!B:G,6,0)</f>
        <v>72</v>
      </c>
      <c r="J557" s="46" t="s">
        <v>150</v>
      </c>
      <c r="K557" s="46" t="s">
        <v>119</v>
      </c>
      <c r="L557" s="142">
        <f>_xlfn.IFNA(VLOOKUP($E557,'Loading Apr'!$B:$V,$C557,0),0)</f>
        <v>18828.161400618348</v>
      </c>
      <c r="M557" s="145">
        <f t="shared" si="109"/>
        <v>158156.55576519409</v>
      </c>
      <c r="N557" s="145">
        <f t="shared" si="110"/>
        <v>261.50224167525482</v>
      </c>
      <c r="O557" s="146">
        <f>_xlfn.IFNA(VLOOKUP($E557,'Loading May'!$B:$X,$B557,0),0)</f>
        <v>18998.33153126813</v>
      </c>
      <c r="P557" s="140">
        <f t="shared" si="111"/>
        <v>159585.98486265226</v>
      </c>
      <c r="Q557" s="140">
        <f t="shared" si="112"/>
        <v>263.86571571205735</v>
      </c>
      <c r="R557" s="80">
        <f>VLOOKUP($E557,'Loading Jun'!$B:$X,$A557,0)</f>
        <v>19677.796245604928</v>
      </c>
      <c r="S557" s="47">
        <f t="shared" si="113"/>
        <v>165293.48846308136</v>
      </c>
      <c r="T557" s="47">
        <f t="shared" si="114"/>
        <v>273.30272563340179</v>
      </c>
    </row>
    <row r="558" spans="1:20">
      <c r="A558" s="144">
        <v>20</v>
      </c>
      <c r="B558" s="144">
        <v>20</v>
      </c>
      <c r="C558" s="144">
        <v>18</v>
      </c>
      <c r="D558" s="263" t="str">
        <f>VLOOKUP(E558,Master_Item!B:M,12,0)&amp;K558</f>
        <v>โรงงานนวนครRegion 6/9</v>
      </c>
      <c r="E558" s="74">
        <v>310003572</v>
      </c>
      <c r="F558" s="46" t="s">
        <v>210</v>
      </c>
      <c r="G558" s="46">
        <f>VLOOKUP(E558,Master_Item!B:E,4,0)</f>
        <v>350</v>
      </c>
      <c r="H558" s="46">
        <f>VLOOKUP(E558,Master_Item!B:I,8,0)</f>
        <v>8.3999999999999986</v>
      </c>
      <c r="I558" s="46">
        <f>VLOOKUP(E558,Master_Item!B:G,6,0)</f>
        <v>72</v>
      </c>
      <c r="J558" s="46" t="s">
        <v>150</v>
      </c>
      <c r="K558" s="46" t="s">
        <v>127</v>
      </c>
      <c r="L558" s="142">
        <f>_xlfn.IFNA(VLOOKUP($E558,'Loading Apr'!$B:$V,$C558,0),0)</f>
        <v>6168.2279131007253</v>
      </c>
      <c r="M558" s="145">
        <f t="shared" si="109"/>
        <v>51813.114470046086</v>
      </c>
      <c r="N558" s="145">
        <f t="shared" si="110"/>
        <v>85.669832126398958</v>
      </c>
      <c r="O558" s="146">
        <f>_xlfn.IFNA(VLOOKUP($E558,'Loading May'!$B:$X,$B558,0),0)</f>
        <v>6184.5262345114133</v>
      </c>
      <c r="P558" s="140">
        <f t="shared" si="111"/>
        <v>51950.020369895865</v>
      </c>
      <c r="Q558" s="140">
        <f t="shared" si="112"/>
        <v>85.896197701547408</v>
      </c>
      <c r="R558" s="80">
        <f>VLOOKUP($E558,'Loading Jun'!$B:$X,$A558,0)</f>
        <v>6405.7123604785629</v>
      </c>
      <c r="S558" s="47">
        <f t="shared" si="113"/>
        <v>53807.983828019918</v>
      </c>
      <c r="T558" s="47">
        <f t="shared" si="114"/>
        <v>88.968227228868926</v>
      </c>
    </row>
    <row r="559" spans="1:20">
      <c r="A559" s="144">
        <v>21</v>
      </c>
      <c r="B559" s="144">
        <v>21</v>
      </c>
      <c r="C559" s="144">
        <v>19</v>
      </c>
      <c r="D559" s="263" t="str">
        <f>VLOOKUP(E559,Master_Item!B:M,12,0)&amp;K559</f>
        <v>โรงงานนวนครRegion 6/14</v>
      </c>
      <c r="E559" s="74">
        <v>310003572</v>
      </c>
      <c r="F559" s="46" t="s">
        <v>210</v>
      </c>
      <c r="G559" s="46">
        <f>VLOOKUP(E559,Master_Item!B:E,4,0)</f>
        <v>350</v>
      </c>
      <c r="H559" s="46">
        <f>VLOOKUP(E559,Master_Item!B:I,8,0)</f>
        <v>8.3999999999999986</v>
      </c>
      <c r="I559" s="46">
        <f>VLOOKUP(E559,Master_Item!B:G,6,0)</f>
        <v>72</v>
      </c>
      <c r="J559" s="46" t="s">
        <v>148</v>
      </c>
      <c r="K559" s="46" t="s">
        <v>128</v>
      </c>
      <c r="L559" s="142">
        <f>_xlfn.IFNA(VLOOKUP($E559,'Loading Apr'!$B:$V,$C559,0),0)</f>
        <v>5046.7319289005927</v>
      </c>
      <c r="M559" s="145">
        <f t="shared" si="109"/>
        <v>42392.54820276497</v>
      </c>
      <c r="N559" s="145">
        <f t="shared" si="110"/>
        <v>70.093499012508232</v>
      </c>
      <c r="O559" s="146">
        <f>_xlfn.IFNA(VLOOKUP($E559,'Loading May'!$B:$X,$B559,0),0)</f>
        <v>5060.0669191457009</v>
      </c>
      <c r="P559" s="140">
        <f t="shared" si="111"/>
        <v>42504.562120823881</v>
      </c>
      <c r="Q559" s="140">
        <f t="shared" si="112"/>
        <v>70.278707210356956</v>
      </c>
      <c r="R559" s="80">
        <f>VLOOKUP($E559,'Loading Jun'!$B:$X,$A559,0)</f>
        <v>5241.0373858460962</v>
      </c>
      <c r="S559" s="47">
        <f t="shared" si="113"/>
        <v>44024.714041107203</v>
      </c>
      <c r="T559" s="47">
        <f t="shared" si="114"/>
        <v>72.792185914529114</v>
      </c>
    </row>
    <row r="560" spans="1:20">
      <c r="A560" s="144">
        <v>22</v>
      </c>
      <c r="B560" s="144">
        <v>22</v>
      </c>
      <c r="C560" s="144">
        <v>20</v>
      </c>
      <c r="D560" s="263" t="str">
        <f>VLOOKUP(E560,Master_Item!B:M,12,0)&amp;K560</f>
        <v>โรงงานนวนครRegion 7</v>
      </c>
      <c r="E560" s="74">
        <v>310003572</v>
      </c>
      <c r="F560" s="46" t="s">
        <v>210</v>
      </c>
      <c r="G560" s="46">
        <f>VLOOKUP(E560,Master_Item!B:E,4,0)</f>
        <v>350</v>
      </c>
      <c r="H560" s="46">
        <f>VLOOKUP(E560,Master_Item!B:I,8,0)</f>
        <v>8.3999999999999986</v>
      </c>
      <c r="I560" s="46">
        <f>VLOOKUP(E560,Master_Item!B:G,6,0)</f>
        <v>72</v>
      </c>
      <c r="J560" s="46" t="s">
        <v>148</v>
      </c>
      <c r="K560" s="46" t="s">
        <v>121</v>
      </c>
      <c r="L560" s="142">
        <f>_xlfn.IFNA(VLOOKUP($E560,'Loading Apr'!$B:$V,$C560,0),0)</f>
        <v>9438.7685581241458</v>
      </c>
      <c r="M560" s="145">
        <f t="shared" si="109"/>
        <v>79285.655888242807</v>
      </c>
      <c r="N560" s="145">
        <f t="shared" si="110"/>
        <v>131.09400775172423</v>
      </c>
      <c r="O560" s="146">
        <f>_xlfn.IFNA(VLOOKUP($E560,'Loading May'!$B:$X,$B560,0),0)</f>
        <v>9463.7086358658689</v>
      </c>
      <c r="P560" s="140">
        <f t="shared" si="111"/>
        <v>79495.152541273288</v>
      </c>
      <c r="Q560" s="140">
        <f t="shared" si="112"/>
        <v>131.4403977203593</v>
      </c>
      <c r="R560" s="80">
        <f>VLOOKUP($E560,'Loading Jun'!$B:$X,$A560,0)</f>
        <v>9802.1728885952289</v>
      </c>
      <c r="S560" s="47">
        <f t="shared" si="113"/>
        <v>82338.252264199909</v>
      </c>
      <c r="T560" s="47">
        <f t="shared" si="114"/>
        <v>136.14129011937817</v>
      </c>
    </row>
    <row r="561" spans="1:20">
      <c r="A561" s="144">
        <v>23</v>
      </c>
      <c r="B561" s="144">
        <v>23</v>
      </c>
      <c r="C561" s="144">
        <v>21</v>
      </c>
      <c r="D561" s="263" t="str">
        <f>VLOOKUP(E561,Master_Item!B:M,12,0)&amp;K561</f>
        <v>โรงงานนวนครRegion 8</v>
      </c>
      <c r="E561" s="74">
        <v>310003572</v>
      </c>
      <c r="F561" s="46" t="s">
        <v>210</v>
      </c>
      <c r="G561" s="46">
        <f>VLOOKUP(E561,Master_Item!B:E,4,0)</f>
        <v>350</v>
      </c>
      <c r="H561" s="46">
        <f>VLOOKUP(E561,Master_Item!B:I,8,0)</f>
        <v>8.3999999999999986</v>
      </c>
      <c r="I561" s="46">
        <f>VLOOKUP(E561,Master_Item!B:G,6,0)</f>
        <v>72</v>
      </c>
      <c r="J561" s="46" t="s">
        <v>151</v>
      </c>
      <c r="K561" s="46" t="s">
        <v>122</v>
      </c>
      <c r="L561" s="142">
        <f>_xlfn.IFNA(VLOOKUP($E561,'Loading Apr'!$B:$V,$C561,0),0)</f>
        <v>17581.758200662465</v>
      </c>
      <c r="M561" s="145">
        <f t="shared" si="109"/>
        <v>147686.76888556467</v>
      </c>
      <c r="N561" s="145">
        <f t="shared" si="110"/>
        <v>244.19108612031201</v>
      </c>
      <c r="O561" s="146">
        <f>_xlfn.IFNA(VLOOKUP($E561,'Loading May'!$B:$X,$B561,0),0)</f>
        <v>17628.214516829186</v>
      </c>
      <c r="P561" s="140">
        <f t="shared" si="111"/>
        <v>148077.00194136513</v>
      </c>
      <c r="Q561" s="140">
        <f t="shared" si="112"/>
        <v>244.83631273373871</v>
      </c>
      <c r="R561" s="80">
        <f>VLOOKUP($E561,'Loading Jun'!$B:$X,$A561,0)</f>
        <v>18258.67776152158</v>
      </c>
      <c r="S561" s="47">
        <f t="shared" si="113"/>
        <v>153372.89319678125</v>
      </c>
      <c r="T561" s="47">
        <f t="shared" si="114"/>
        <v>253.59274668779972</v>
      </c>
    </row>
    <row r="562" spans="1:20">
      <c r="A562" s="144">
        <v>9</v>
      </c>
      <c r="B562" s="144">
        <v>9</v>
      </c>
      <c r="C562" s="144">
        <v>11</v>
      </c>
      <c r="D562" s="263" t="str">
        <f>VLOOKUP(E562,Master_Item!B:M,12,0)&amp;K562</f>
        <v>โรงงานนวนครMT</v>
      </c>
      <c r="E562" s="74">
        <v>310003572</v>
      </c>
      <c r="F562" s="46" t="s">
        <v>210</v>
      </c>
      <c r="G562" s="46">
        <f>VLOOKUP(E562,Master_Item!B:E,4,0)</f>
        <v>350</v>
      </c>
      <c r="H562" s="46">
        <f>VLOOKUP(E562,Master_Item!B:I,8,0)</f>
        <v>8.3999999999999986</v>
      </c>
      <c r="I562" s="46">
        <f>VLOOKUP(E562,Master_Item!B:G,6,0)</f>
        <v>72</v>
      </c>
      <c r="J562" s="46" t="s">
        <v>123</v>
      </c>
      <c r="K562" s="46" t="s">
        <v>123</v>
      </c>
      <c r="L562" s="142">
        <f>_xlfn.IFNA(VLOOKUP($E562,'Loading Apr'!$B:$V,$C562,0),0)</f>
        <v>0</v>
      </c>
      <c r="M562" s="145">
        <f t="shared" si="109"/>
        <v>0</v>
      </c>
      <c r="N562" s="145">
        <f t="shared" si="110"/>
        <v>0</v>
      </c>
      <c r="O562" s="146">
        <f>_xlfn.IFNA(VLOOKUP($E562,'Loading May'!$B:$X,$B562,0),0)</f>
        <v>0</v>
      </c>
      <c r="P562" s="140">
        <f t="shared" si="111"/>
        <v>0</v>
      </c>
      <c r="Q562" s="140">
        <f t="shared" si="112"/>
        <v>0</v>
      </c>
      <c r="R562" s="80">
        <f>VLOOKUP($E562,'Loading Jun'!$B:$X,$A562,0)</f>
        <v>0</v>
      </c>
      <c r="S562" s="47">
        <f t="shared" si="113"/>
        <v>0</v>
      </c>
      <c r="T562" s="47">
        <f t="shared" si="114"/>
        <v>0</v>
      </c>
    </row>
    <row r="563" spans="1:20">
      <c r="A563" s="144">
        <v>15</v>
      </c>
      <c r="B563" s="144">
        <v>15</v>
      </c>
      <c r="C563" s="144">
        <v>13</v>
      </c>
      <c r="D563" s="263" t="str">
        <f>VLOOKUP(E563,Master_Item!B:M,12,0)&amp;K563</f>
        <v>โรงงานนวนครRegion 1</v>
      </c>
      <c r="E563" s="74">
        <v>310003573</v>
      </c>
      <c r="F563" s="46" t="s">
        <v>211</v>
      </c>
      <c r="G563" s="46">
        <f>VLOOKUP(E563,Master_Item!B:E,4,0)</f>
        <v>350</v>
      </c>
      <c r="H563" s="46">
        <f>VLOOKUP(E563,Master_Item!B:I,8,0)</f>
        <v>8.3999999999999986</v>
      </c>
      <c r="I563" s="46">
        <f>VLOOKUP(E563,Master_Item!B:G,6,0)</f>
        <v>72</v>
      </c>
      <c r="J563" s="46" t="s">
        <v>148</v>
      </c>
      <c r="K563" s="46" t="s">
        <v>115</v>
      </c>
      <c r="L563" s="142">
        <f>_xlfn.IFNA(VLOOKUP($E563,'Loading Apr'!$B:$V,$C563,0),0)</f>
        <v>0</v>
      </c>
      <c r="M563" s="145">
        <f t="shared" ref="M563:M572" si="115">L563*H563</f>
        <v>0</v>
      </c>
      <c r="N563" s="145">
        <f t="shared" ref="N563:N572" si="116">L563/I563</f>
        <v>0</v>
      </c>
      <c r="O563" s="146">
        <f>_xlfn.IFNA(VLOOKUP($E563,'Loading May'!$B:$X,$B563,0),0)</f>
        <v>0</v>
      </c>
      <c r="P563" s="140">
        <f t="shared" ref="P563:P572" si="117">O563*H563</f>
        <v>0</v>
      </c>
      <c r="Q563" s="140">
        <f t="shared" ref="Q563:Q572" si="118">O563/I563</f>
        <v>0</v>
      </c>
      <c r="R563" s="80">
        <f>VLOOKUP($E563,'Loading Jun'!$B:$X,$A563,0)</f>
        <v>0</v>
      </c>
      <c r="S563" s="47">
        <f t="shared" ref="S563:S572" si="119">R563*H563</f>
        <v>0</v>
      </c>
      <c r="T563" s="47">
        <f t="shared" ref="T563:T572" si="120">R563/I563</f>
        <v>0</v>
      </c>
    </row>
    <row r="564" spans="1:20">
      <c r="A564" s="144">
        <v>16</v>
      </c>
      <c r="B564" s="144">
        <v>16</v>
      </c>
      <c r="C564" s="144">
        <v>14</v>
      </c>
      <c r="D564" s="263" t="str">
        <f>VLOOKUP(E564,Master_Item!B:M,12,0)&amp;K564</f>
        <v>โรงงานนวนครRegion 2</v>
      </c>
      <c r="E564" s="74">
        <v>310003573</v>
      </c>
      <c r="F564" s="46" t="s">
        <v>211</v>
      </c>
      <c r="G564" s="46">
        <f>VLOOKUP(E564,Master_Item!B:E,4,0)</f>
        <v>350</v>
      </c>
      <c r="H564" s="46">
        <f>VLOOKUP(E564,Master_Item!B:I,8,0)</f>
        <v>8.3999999999999986</v>
      </c>
      <c r="I564" s="46">
        <f>VLOOKUP(E564,Master_Item!B:G,6,0)</f>
        <v>72</v>
      </c>
      <c r="J564" s="46" t="s">
        <v>148</v>
      </c>
      <c r="K564" s="46" t="s">
        <v>116</v>
      </c>
      <c r="L564" s="142">
        <f>_xlfn.IFNA(VLOOKUP($E564,'Loading Apr'!$B:$V,$C564,0),0)</f>
        <v>4072.1932422949858</v>
      </c>
      <c r="M564" s="145">
        <f t="shared" si="115"/>
        <v>34206.423235277878</v>
      </c>
      <c r="N564" s="145">
        <f t="shared" si="116"/>
        <v>56.558239476319244</v>
      </c>
      <c r="O564" s="146">
        <f>_xlfn.IFNA(VLOOKUP($E564,'Loading May'!$B:$X,$B564,0),0)</f>
        <v>5773.5259304666015</v>
      </c>
      <c r="P564" s="140">
        <f t="shared" si="117"/>
        <v>48497.617815919446</v>
      </c>
      <c r="Q564" s="140">
        <f t="shared" si="118"/>
        <v>80.18786014536947</v>
      </c>
      <c r="R564" s="80">
        <f>VLOOKUP($E564,'Loading Jun'!$B:$X,$A564,0)</f>
        <v>8287.1955776279992</v>
      </c>
      <c r="S564" s="47">
        <f t="shared" si="119"/>
        <v>69612.442852075183</v>
      </c>
      <c r="T564" s="47">
        <f t="shared" si="120"/>
        <v>115.09993857816666</v>
      </c>
    </row>
    <row r="565" spans="1:20">
      <c r="A565" s="144">
        <v>17</v>
      </c>
      <c r="B565" s="144">
        <v>17</v>
      </c>
      <c r="C565" s="144">
        <v>15</v>
      </c>
      <c r="D565" s="263" t="str">
        <f>VLOOKUP(E565,Master_Item!B:M,12,0)&amp;K565</f>
        <v>โรงงานนวนครRegion 3</v>
      </c>
      <c r="E565" s="74">
        <v>310003573</v>
      </c>
      <c r="F565" s="46" t="s">
        <v>211</v>
      </c>
      <c r="G565" s="46">
        <f>VLOOKUP(E565,Master_Item!B:E,4,0)</f>
        <v>350</v>
      </c>
      <c r="H565" s="46">
        <f>VLOOKUP(E565,Master_Item!B:I,8,0)</f>
        <v>8.3999999999999986</v>
      </c>
      <c r="I565" s="46">
        <f>VLOOKUP(E565,Master_Item!B:G,6,0)</f>
        <v>72</v>
      </c>
      <c r="J565" s="46" t="s">
        <v>149</v>
      </c>
      <c r="K565" s="46" t="s">
        <v>117</v>
      </c>
      <c r="L565" s="142">
        <f>_xlfn.IFNA(VLOOKUP($E565,'Loading Apr'!$B:$V,$C565,0),0)</f>
        <v>6084.627423462347</v>
      </c>
      <c r="M565" s="145">
        <f t="shared" si="115"/>
        <v>51110.87035708371</v>
      </c>
      <c r="N565" s="145">
        <f t="shared" si="116"/>
        <v>84.508714214754818</v>
      </c>
      <c r="O565" s="146">
        <f>_xlfn.IFNA(VLOOKUP($E565,'Loading May'!$B:$X,$B565,0),0)</f>
        <v>5403.2254797053492</v>
      </c>
      <c r="P565" s="140">
        <f t="shared" si="117"/>
        <v>45387.094029524924</v>
      </c>
      <c r="Q565" s="140">
        <f t="shared" si="118"/>
        <v>75.044798329240962</v>
      </c>
      <c r="R565" s="80">
        <f>VLOOKUP($E565,'Loading Jun'!$B:$X,$A565,0)</f>
        <v>7755.6742343620663</v>
      </c>
      <c r="S565" s="47">
        <f t="shared" si="119"/>
        <v>65147.663568641343</v>
      </c>
      <c r="T565" s="47">
        <f t="shared" si="120"/>
        <v>107.71769769947315</v>
      </c>
    </row>
    <row r="566" spans="1:20">
      <c r="A566" s="144">
        <v>18</v>
      </c>
      <c r="B566" s="144">
        <v>18</v>
      </c>
      <c r="C566" s="144">
        <v>16</v>
      </c>
      <c r="D566" s="263" t="str">
        <f>VLOOKUP(E566,Master_Item!B:M,12,0)&amp;K566</f>
        <v>โรงงานนวนครRegion 4</v>
      </c>
      <c r="E566" s="74">
        <v>310003573</v>
      </c>
      <c r="F566" s="46" t="s">
        <v>211</v>
      </c>
      <c r="G566" s="46">
        <f>VLOOKUP(E566,Master_Item!B:E,4,0)</f>
        <v>350</v>
      </c>
      <c r="H566" s="46">
        <f>VLOOKUP(E566,Master_Item!B:I,8,0)</f>
        <v>8.3999999999999986</v>
      </c>
      <c r="I566" s="46">
        <f>VLOOKUP(E566,Master_Item!B:G,6,0)</f>
        <v>72</v>
      </c>
      <c r="J566" s="46" t="s">
        <v>149</v>
      </c>
      <c r="K566" s="46" t="s">
        <v>118</v>
      </c>
      <c r="L566" s="142">
        <f>_xlfn.IFNA(VLOOKUP($E566,'Loading Apr'!$B:$V,$C566,0),0)</f>
        <v>6966.8983998643871</v>
      </c>
      <c r="M566" s="145">
        <f t="shared" si="115"/>
        <v>58521.946558860844</v>
      </c>
      <c r="N566" s="145">
        <f t="shared" si="116"/>
        <v>96.762477775894268</v>
      </c>
      <c r="O566" s="146">
        <f>_xlfn.IFNA(VLOOKUP($E566,'Loading May'!$B:$X,$B566,0),0)</f>
        <v>4467.3136697020618</v>
      </c>
      <c r="P566" s="140">
        <f t="shared" si="117"/>
        <v>37525.434825497316</v>
      </c>
      <c r="Q566" s="140">
        <f t="shared" si="118"/>
        <v>62.046023190306414</v>
      </c>
      <c r="R566" s="80">
        <f>VLOOKUP($E566,'Loading Jun'!$B:$X,$A566,0)</f>
        <v>6412.2864490954234</v>
      </c>
      <c r="S566" s="47">
        <f t="shared" si="119"/>
        <v>53863.206172401551</v>
      </c>
      <c r="T566" s="47">
        <f t="shared" si="120"/>
        <v>89.059534015214211</v>
      </c>
    </row>
    <row r="567" spans="1:20">
      <c r="A567" s="144">
        <v>19</v>
      </c>
      <c r="B567" s="144">
        <v>19</v>
      </c>
      <c r="C567" s="144">
        <v>17</v>
      </c>
      <c r="D567" s="263" t="str">
        <f>VLOOKUP(E567,Master_Item!B:M,12,0)&amp;K567</f>
        <v>โรงงานนวนครRegion 5</v>
      </c>
      <c r="E567" s="74">
        <v>310003573</v>
      </c>
      <c r="F567" s="46" t="s">
        <v>211</v>
      </c>
      <c r="G567" s="46">
        <f>VLOOKUP(E567,Master_Item!B:E,4,0)</f>
        <v>350</v>
      </c>
      <c r="H567" s="46">
        <f>VLOOKUP(E567,Master_Item!B:I,8,0)</f>
        <v>8.3999999999999986</v>
      </c>
      <c r="I567" s="46">
        <f>VLOOKUP(E567,Master_Item!B:G,6,0)</f>
        <v>72</v>
      </c>
      <c r="J567" s="46" t="s">
        <v>150</v>
      </c>
      <c r="K567" s="46" t="s">
        <v>119</v>
      </c>
      <c r="L567" s="142">
        <f>_xlfn.IFNA(VLOOKUP($E567,'Loading Apr'!$B:$V,$C567,0),0)</f>
        <v>3422.0395342694719</v>
      </c>
      <c r="M567" s="145">
        <f t="shared" si="115"/>
        <v>28745.13208786356</v>
      </c>
      <c r="N567" s="145">
        <f t="shared" si="116"/>
        <v>47.528326864853774</v>
      </c>
      <c r="O567" s="146">
        <f>_xlfn.IFNA(VLOOKUP($E567,'Loading May'!$B:$X,$B567,0),0)</f>
        <v>1749.8954228046994</v>
      </c>
      <c r="P567" s="140">
        <f t="shared" si="117"/>
        <v>14699.121551559472</v>
      </c>
      <c r="Q567" s="140">
        <f t="shared" si="118"/>
        <v>24.304103094509713</v>
      </c>
      <c r="R567" s="80">
        <f>VLOOKUP($E567,'Loading Jun'!$B:$X,$A567,0)</f>
        <v>2511.7624453115764</v>
      </c>
      <c r="S567" s="47">
        <f t="shared" si="119"/>
        <v>21098.804540617239</v>
      </c>
      <c r="T567" s="47">
        <f t="shared" si="120"/>
        <v>34.885589518216335</v>
      </c>
    </row>
    <row r="568" spans="1:20">
      <c r="A568" s="144">
        <v>20</v>
      </c>
      <c r="B568" s="144">
        <v>20</v>
      </c>
      <c r="C568" s="144">
        <v>18</v>
      </c>
      <c r="D568" s="263" t="str">
        <f>VLOOKUP(E568,Master_Item!B:M,12,0)&amp;K568</f>
        <v>โรงงานนวนครRegion 6/9</v>
      </c>
      <c r="E568" s="74">
        <v>310003573</v>
      </c>
      <c r="F568" s="46" t="s">
        <v>211</v>
      </c>
      <c r="G568" s="46">
        <f>VLOOKUP(E568,Master_Item!B:E,4,0)</f>
        <v>350</v>
      </c>
      <c r="H568" s="46">
        <f>VLOOKUP(E568,Master_Item!B:I,8,0)</f>
        <v>8.3999999999999986</v>
      </c>
      <c r="I568" s="46">
        <f>VLOOKUP(E568,Master_Item!B:G,6,0)</f>
        <v>72</v>
      </c>
      <c r="J568" s="46" t="s">
        <v>150</v>
      </c>
      <c r="K568" s="46" t="s">
        <v>127</v>
      </c>
      <c r="L568" s="142">
        <f>_xlfn.IFNA(VLOOKUP($E568,'Loading Apr'!$B:$V,$C568,0),0)</f>
        <v>2291.7636512185313</v>
      </c>
      <c r="M568" s="145">
        <f t="shared" si="115"/>
        <v>19250.814670235661</v>
      </c>
      <c r="N568" s="145">
        <f t="shared" si="116"/>
        <v>31.830050711368489</v>
      </c>
      <c r="O568" s="146">
        <f>_xlfn.IFNA(VLOOKUP($E568,'Loading May'!$B:$X,$B568,0),0)</f>
        <v>1605.7266192613704</v>
      </c>
      <c r="P568" s="140">
        <f t="shared" si="117"/>
        <v>13488.103601795508</v>
      </c>
      <c r="Q568" s="140">
        <f t="shared" si="118"/>
        <v>22.301758600852366</v>
      </c>
      <c r="R568" s="80">
        <f>VLOOKUP($E568,'Loading Jun'!$B:$X,$A568,0)</f>
        <v>2304.8256296559066</v>
      </c>
      <c r="S568" s="47">
        <f t="shared" si="119"/>
        <v>19360.535289109612</v>
      </c>
      <c r="T568" s="47">
        <f t="shared" si="120"/>
        <v>32.011467078554261</v>
      </c>
    </row>
    <row r="569" spans="1:20">
      <c r="A569" s="144">
        <v>21</v>
      </c>
      <c r="B569" s="144">
        <v>21</v>
      </c>
      <c r="C569" s="144">
        <v>19</v>
      </c>
      <c r="D569" s="263" t="str">
        <f>VLOOKUP(E569,Master_Item!B:M,12,0)&amp;K569</f>
        <v>โรงงานนวนครRegion 6/14</v>
      </c>
      <c r="E569" s="74">
        <v>310003573</v>
      </c>
      <c r="F569" s="46" t="s">
        <v>211</v>
      </c>
      <c r="G569" s="46">
        <f>VLOOKUP(E569,Master_Item!B:E,4,0)</f>
        <v>350</v>
      </c>
      <c r="H569" s="46">
        <f>VLOOKUP(E569,Master_Item!B:I,8,0)</f>
        <v>8.3999999999999986</v>
      </c>
      <c r="I569" s="46">
        <f>VLOOKUP(E569,Master_Item!B:G,6,0)</f>
        <v>72</v>
      </c>
      <c r="J569" s="46" t="s">
        <v>148</v>
      </c>
      <c r="K569" s="46" t="s">
        <v>128</v>
      </c>
      <c r="L569" s="142">
        <f>_xlfn.IFNA(VLOOKUP($E569,'Loading Apr'!$B:$V,$C569,0),0)</f>
        <v>1875.0793509969803</v>
      </c>
      <c r="M569" s="145">
        <f t="shared" si="115"/>
        <v>15750.666548374633</v>
      </c>
      <c r="N569" s="145">
        <f t="shared" si="116"/>
        <v>26.042768763846951</v>
      </c>
      <c r="O569" s="146">
        <f>_xlfn.IFNA(VLOOKUP($E569,'Loading May'!$B:$X,$B569,0),0)</f>
        <v>1313.7763248502122</v>
      </c>
      <c r="P569" s="140">
        <f t="shared" si="117"/>
        <v>11035.721128741781</v>
      </c>
      <c r="Q569" s="140">
        <f t="shared" si="118"/>
        <v>18.246893400697392</v>
      </c>
      <c r="R569" s="80">
        <f>VLOOKUP($E569,'Loading Jun'!$B:$X,$A569,0)</f>
        <v>1885.7664242639235</v>
      </c>
      <c r="S569" s="47">
        <f t="shared" si="119"/>
        <v>15840.437963816954</v>
      </c>
      <c r="T569" s="47">
        <f t="shared" si="120"/>
        <v>26.191200336998936</v>
      </c>
    </row>
    <row r="570" spans="1:20">
      <c r="A570" s="144">
        <v>22</v>
      </c>
      <c r="B570" s="144">
        <v>22</v>
      </c>
      <c r="C570" s="144">
        <v>20</v>
      </c>
      <c r="D570" s="263" t="str">
        <f>VLOOKUP(E570,Master_Item!B:M,12,0)&amp;K570</f>
        <v>โรงงานนวนครRegion 7</v>
      </c>
      <c r="E570" s="74">
        <v>310003573</v>
      </c>
      <c r="F570" s="46" t="s">
        <v>211</v>
      </c>
      <c r="G570" s="46">
        <f>VLOOKUP(E570,Master_Item!B:E,4,0)</f>
        <v>350</v>
      </c>
      <c r="H570" s="46">
        <f>VLOOKUP(E570,Master_Item!B:I,8,0)</f>
        <v>8.3999999999999986</v>
      </c>
      <c r="I570" s="46">
        <f>VLOOKUP(E570,Master_Item!B:G,6,0)</f>
        <v>72</v>
      </c>
      <c r="J570" s="46" t="s">
        <v>148</v>
      </c>
      <c r="K570" s="46" t="s">
        <v>121</v>
      </c>
      <c r="L570" s="142">
        <f>_xlfn.IFNA(VLOOKUP($E570,'Loading Apr'!$B:$V,$C570,0),0)</f>
        <v>1534.6782501399475</v>
      </c>
      <c r="M570" s="145">
        <f t="shared" si="115"/>
        <v>12891.297301175557</v>
      </c>
      <c r="N570" s="145">
        <f t="shared" si="116"/>
        <v>21.31497569638816</v>
      </c>
      <c r="O570" s="146">
        <f>_xlfn.IFNA(VLOOKUP($E570,'Loading May'!$B:$X,$B570,0),0)</f>
        <v>2946.5980990453327</v>
      </c>
      <c r="P570" s="140">
        <f t="shared" si="117"/>
        <v>24751.42403198079</v>
      </c>
      <c r="Q570" s="140">
        <f t="shared" si="118"/>
        <v>40.924973597851846</v>
      </c>
      <c r="R570" s="80">
        <f>VLOOKUP($E570,'Loading Jun'!$B:$X,$A570,0)</f>
        <v>4229.4838595246538</v>
      </c>
      <c r="S570" s="47">
        <f t="shared" si="119"/>
        <v>35527.664420007088</v>
      </c>
      <c r="T570" s="47">
        <f t="shared" si="120"/>
        <v>58.742831382286859</v>
      </c>
    </row>
    <row r="571" spans="1:20">
      <c r="A571" s="144">
        <v>23</v>
      </c>
      <c r="B571" s="144">
        <v>23</v>
      </c>
      <c r="C571" s="144">
        <v>21</v>
      </c>
      <c r="D571" s="263" t="str">
        <f>VLOOKUP(E571,Master_Item!B:M,12,0)&amp;K571</f>
        <v>โรงงานนวนครRegion 8</v>
      </c>
      <c r="E571" s="74">
        <v>310003573</v>
      </c>
      <c r="F571" s="46" t="s">
        <v>211</v>
      </c>
      <c r="G571" s="46">
        <f>VLOOKUP(E571,Master_Item!B:E,4,0)</f>
        <v>350</v>
      </c>
      <c r="H571" s="46">
        <f>VLOOKUP(E571,Master_Item!B:I,8,0)</f>
        <v>8.3999999999999986</v>
      </c>
      <c r="I571" s="46">
        <f>VLOOKUP(E571,Master_Item!B:G,6,0)</f>
        <v>72</v>
      </c>
      <c r="J571" s="46" t="s">
        <v>151</v>
      </c>
      <c r="K571" s="46" t="s">
        <v>122</v>
      </c>
      <c r="L571" s="142">
        <f>_xlfn.IFNA(VLOOKUP($E571,'Loading Apr'!$B:$V,$C571,0),0)</f>
        <v>14585.077290610487</v>
      </c>
      <c r="M571" s="145">
        <f t="shared" si="115"/>
        <v>122514.64924112806</v>
      </c>
      <c r="N571" s="145">
        <f t="shared" si="116"/>
        <v>202.57051792514565</v>
      </c>
      <c r="O571" s="146">
        <f>_xlfn.IFNA(VLOOKUP($E571,'Loading May'!$B:$X,$B571,0),0)</f>
        <v>14930.559333285257</v>
      </c>
      <c r="P571" s="140">
        <f t="shared" si="117"/>
        <v>125416.69839959613</v>
      </c>
      <c r="Q571" s="140">
        <f t="shared" si="118"/>
        <v>207.36887962896191</v>
      </c>
      <c r="R571" s="80">
        <f>VLOOKUP($E571,'Loading Jun'!$B:$X,$A571,0)</f>
        <v>21431.005380158447</v>
      </c>
      <c r="S571" s="47">
        <f t="shared" si="119"/>
        <v>180020.44519333093</v>
      </c>
      <c r="T571" s="47">
        <f t="shared" si="120"/>
        <v>297.65285250220063</v>
      </c>
    </row>
    <row r="572" spans="1:20">
      <c r="A572" s="144">
        <v>9</v>
      </c>
      <c r="B572" s="144">
        <v>9</v>
      </c>
      <c r="C572" s="144">
        <v>11</v>
      </c>
      <c r="D572" s="263" t="str">
        <f>VLOOKUP(E572,Master_Item!B:M,12,0)&amp;K572</f>
        <v>โรงงานนวนครMT</v>
      </c>
      <c r="E572" s="74">
        <v>310003573</v>
      </c>
      <c r="F572" s="46" t="s">
        <v>211</v>
      </c>
      <c r="G572" s="46">
        <f>VLOOKUP(E572,Master_Item!B:E,4,0)</f>
        <v>350</v>
      </c>
      <c r="H572" s="46">
        <f>VLOOKUP(E572,Master_Item!B:I,8,0)</f>
        <v>8.3999999999999986</v>
      </c>
      <c r="I572" s="46">
        <f>VLOOKUP(E572,Master_Item!B:G,6,0)</f>
        <v>72</v>
      </c>
      <c r="J572" s="46" t="s">
        <v>123</v>
      </c>
      <c r="K572" s="46" t="s">
        <v>123</v>
      </c>
      <c r="L572" s="142">
        <f>_xlfn.IFNA(VLOOKUP($E572,'Loading Apr'!$B:$V,$C572,0),0)</f>
        <v>45666.529411764699</v>
      </c>
      <c r="M572" s="145">
        <f t="shared" si="115"/>
        <v>383598.84705882339</v>
      </c>
      <c r="N572" s="145">
        <f t="shared" si="116"/>
        <v>634.25735294117635</v>
      </c>
      <c r="O572" s="146">
        <f>_xlfn.IFNA(VLOOKUP($E572,'Loading May'!$B:$X,$B572,0),0)</f>
        <v>38019.780219780216</v>
      </c>
      <c r="P572" s="140">
        <f t="shared" si="117"/>
        <v>319366.15384615376</v>
      </c>
      <c r="Q572" s="140">
        <f t="shared" si="118"/>
        <v>528.05250305250297</v>
      </c>
      <c r="R572" s="80">
        <f>VLOOKUP($E572,'Loading Jun'!$B:$X,$A572,0)</f>
        <v>39360</v>
      </c>
      <c r="S572" s="47">
        <f t="shared" si="119"/>
        <v>330623.99999999994</v>
      </c>
      <c r="T572" s="47">
        <f t="shared" si="120"/>
        <v>546.66666666666663</v>
      </c>
    </row>
    <row r="573" spans="1:20">
      <c r="A573" s="144">
        <v>15</v>
      </c>
      <c r="B573" s="144">
        <v>15</v>
      </c>
      <c r="C573" s="144">
        <v>13</v>
      </c>
      <c r="D573" s="263" t="str">
        <f>VLOOKUP(E573,Master_Item!B:M,12,0)&amp;K573</f>
        <v>โรงงานวังม่วงRegion 1</v>
      </c>
      <c r="E573" s="74">
        <v>310003574</v>
      </c>
      <c r="F573" s="46" t="s">
        <v>212</v>
      </c>
      <c r="G573" s="46">
        <f>VLOOKUP(E573,Master_Item!B:E,4,0)</f>
        <v>380</v>
      </c>
      <c r="H573" s="46">
        <f>VLOOKUP(E573,Master_Item!B:I,8,0)</f>
        <v>9.1199999999999992</v>
      </c>
      <c r="I573" s="46">
        <f>VLOOKUP(E573,Master_Item!B:G,6,0)</f>
        <v>72</v>
      </c>
      <c r="J573" s="46" t="s">
        <v>148</v>
      </c>
      <c r="K573" s="46" t="s">
        <v>115</v>
      </c>
      <c r="L573" s="142">
        <f>_xlfn.IFNA(VLOOKUP($E573,'Loading Apr'!$B:$V,$C573,0),0)</f>
        <v>0</v>
      </c>
      <c r="M573" s="145">
        <f t="shared" ref="M573:M582" si="121">L573*H573</f>
        <v>0</v>
      </c>
      <c r="N573" s="145">
        <f t="shared" ref="N573:N582" si="122">L573/I573</f>
        <v>0</v>
      </c>
      <c r="O573" s="146">
        <f>_xlfn.IFNA(VLOOKUP($E573,'Loading May'!$B:$X,$B573,0),0)</f>
        <v>0</v>
      </c>
      <c r="P573" s="140">
        <f t="shared" ref="P573:P582" si="123">O573*H573</f>
        <v>0</v>
      </c>
      <c r="Q573" s="140">
        <f t="shared" ref="Q573:Q582" si="124">O573/I573</f>
        <v>0</v>
      </c>
      <c r="R573" s="80">
        <f>VLOOKUP($E573,'Loading Jun'!$B:$X,$A573,0)</f>
        <v>0</v>
      </c>
      <c r="S573" s="47">
        <f t="shared" ref="S573:S582" si="125">R573*H573</f>
        <v>0</v>
      </c>
      <c r="T573" s="47">
        <f t="shared" ref="T573:T582" si="126">R573/I573</f>
        <v>0</v>
      </c>
    </row>
    <row r="574" spans="1:20">
      <c r="A574" s="144">
        <v>16</v>
      </c>
      <c r="B574" s="144">
        <v>16</v>
      </c>
      <c r="C574" s="144">
        <v>14</v>
      </c>
      <c r="D574" s="263" t="str">
        <f>VLOOKUP(E574,Master_Item!B:M,12,0)&amp;K574</f>
        <v>โรงงานวังม่วงRegion 2</v>
      </c>
      <c r="E574" s="74">
        <v>310003574</v>
      </c>
      <c r="F574" s="46" t="s">
        <v>212</v>
      </c>
      <c r="G574" s="46">
        <f>VLOOKUP(E574,Master_Item!B:E,4,0)</f>
        <v>380</v>
      </c>
      <c r="H574" s="46">
        <f>VLOOKUP(E574,Master_Item!B:I,8,0)</f>
        <v>9.1199999999999992</v>
      </c>
      <c r="I574" s="46">
        <f>VLOOKUP(E574,Master_Item!B:G,6,0)</f>
        <v>72</v>
      </c>
      <c r="J574" s="46" t="s">
        <v>148</v>
      </c>
      <c r="K574" s="46" t="s">
        <v>116</v>
      </c>
      <c r="L574" s="142">
        <f>_xlfn.IFNA(VLOOKUP($E574,'Loading Apr'!$B:$V,$C574,0),0)</f>
        <v>0</v>
      </c>
      <c r="M574" s="145">
        <f t="shared" si="121"/>
        <v>0</v>
      </c>
      <c r="N574" s="145">
        <f t="shared" si="122"/>
        <v>0</v>
      </c>
      <c r="O574" s="146">
        <f>_xlfn.IFNA(VLOOKUP($E574,'Loading May'!$B:$X,$B574,0),0)</f>
        <v>0</v>
      </c>
      <c r="P574" s="140">
        <f t="shared" si="123"/>
        <v>0</v>
      </c>
      <c r="Q574" s="140">
        <f t="shared" si="124"/>
        <v>0</v>
      </c>
      <c r="R574" s="80">
        <f>VLOOKUP($E574,'Loading Jun'!$B:$X,$A574,0)</f>
        <v>0</v>
      </c>
      <c r="S574" s="47">
        <f t="shared" si="125"/>
        <v>0</v>
      </c>
      <c r="T574" s="47">
        <f t="shared" si="126"/>
        <v>0</v>
      </c>
    </row>
    <row r="575" spans="1:20">
      <c r="A575" s="144">
        <v>17</v>
      </c>
      <c r="B575" s="144">
        <v>17</v>
      </c>
      <c r="C575" s="144">
        <v>15</v>
      </c>
      <c r="D575" s="263" t="str">
        <f>VLOOKUP(E575,Master_Item!B:M,12,0)&amp;K575</f>
        <v>โรงงานวังม่วงRegion 3</v>
      </c>
      <c r="E575" s="74">
        <v>310003574</v>
      </c>
      <c r="F575" s="46" t="s">
        <v>212</v>
      </c>
      <c r="G575" s="46">
        <f>VLOOKUP(E575,Master_Item!B:E,4,0)</f>
        <v>380</v>
      </c>
      <c r="H575" s="46">
        <f>VLOOKUP(E575,Master_Item!B:I,8,0)</f>
        <v>9.1199999999999992</v>
      </c>
      <c r="I575" s="46">
        <f>VLOOKUP(E575,Master_Item!B:G,6,0)</f>
        <v>72</v>
      </c>
      <c r="J575" s="46" t="s">
        <v>149</v>
      </c>
      <c r="K575" s="46" t="s">
        <v>117</v>
      </c>
      <c r="L575" s="142">
        <f>_xlfn.IFNA(VLOOKUP($E575,'Loading Apr'!$B:$V,$C575,0),0)</f>
        <v>0</v>
      </c>
      <c r="M575" s="145">
        <f t="shared" si="121"/>
        <v>0</v>
      </c>
      <c r="N575" s="145">
        <f t="shared" si="122"/>
        <v>0</v>
      </c>
      <c r="O575" s="146">
        <f>_xlfn.IFNA(VLOOKUP($E575,'Loading May'!$B:$X,$B575,0),0)</f>
        <v>0</v>
      </c>
      <c r="P575" s="140">
        <f t="shared" si="123"/>
        <v>0</v>
      </c>
      <c r="Q575" s="140">
        <f t="shared" si="124"/>
        <v>0</v>
      </c>
      <c r="R575" s="80">
        <f>VLOOKUP($E575,'Loading Jun'!$B:$X,$A575,0)</f>
        <v>0</v>
      </c>
      <c r="S575" s="47">
        <f t="shared" si="125"/>
        <v>0</v>
      </c>
      <c r="T575" s="47">
        <f t="shared" si="126"/>
        <v>0</v>
      </c>
    </row>
    <row r="576" spans="1:20">
      <c r="A576" s="144">
        <v>18</v>
      </c>
      <c r="B576" s="144">
        <v>18</v>
      </c>
      <c r="C576" s="144">
        <v>16</v>
      </c>
      <c r="D576" s="263" t="str">
        <f>VLOOKUP(E576,Master_Item!B:M,12,0)&amp;K576</f>
        <v>โรงงานวังม่วงRegion 4</v>
      </c>
      <c r="E576" s="74">
        <v>310003574</v>
      </c>
      <c r="F576" s="46" t="s">
        <v>212</v>
      </c>
      <c r="G576" s="46">
        <f>VLOOKUP(E576,Master_Item!B:E,4,0)</f>
        <v>380</v>
      </c>
      <c r="H576" s="46">
        <f>VLOOKUP(E576,Master_Item!B:I,8,0)</f>
        <v>9.1199999999999992</v>
      </c>
      <c r="I576" s="46">
        <f>VLOOKUP(E576,Master_Item!B:G,6,0)</f>
        <v>72</v>
      </c>
      <c r="J576" s="46" t="s">
        <v>149</v>
      </c>
      <c r="K576" s="46" t="s">
        <v>118</v>
      </c>
      <c r="L576" s="142">
        <f>_xlfn.IFNA(VLOOKUP($E576,'Loading Apr'!$B:$V,$C576,0),0)</f>
        <v>0</v>
      </c>
      <c r="M576" s="145">
        <f t="shared" si="121"/>
        <v>0</v>
      </c>
      <c r="N576" s="145">
        <f t="shared" si="122"/>
        <v>0</v>
      </c>
      <c r="O576" s="146">
        <f>_xlfn.IFNA(VLOOKUP($E576,'Loading May'!$B:$X,$B576,0),0)</f>
        <v>0</v>
      </c>
      <c r="P576" s="140">
        <f t="shared" si="123"/>
        <v>0</v>
      </c>
      <c r="Q576" s="140">
        <f t="shared" si="124"/>
        <v>0</v>
      </c>
      <c r="R576" s="80">
        <f>VLOOKUP($E576,'Loading Jun'!$B:$X,$A576,0)</f>
        <v>0</v>
      </c>
      <c r="S576" s="47">
        <f t="shared" si="125"/>
        <v>0</v>
      </c>
      <c r="T576" s="47">
        <f t="shared" si="126"/>
        <v>0</v>
      </c>
    </row>
    <row r="577" spans="1:20">
      <c r="A577" s="144">
        <v>19</v>
      </c>
      <c r="B577" s="144">
        <v>19</v>
      </c>
      <c r="C577" s="144">
        <v>17</v>
      </c>
      <c r="D577" s="263" t="str">
        <f>VLOOKUP(E577,Master_Item!B:M,12,0)&amp;K577</f>
        <v>โรงงานวังม่วงRegion 5</v>
      </c>
      <c r="E577" s="74">
        <v>310003574</v>
      </c>
      <c r="F577" s="46" t="s">
        <v>212</v>
      </c>
      <c r="G577" s="46">
        <f>VLOOKUP(E577,Master_Item!B:E,4,0)</f>
        <v>380</v>
      </c>
      <c r="H577" s="46">
        <f>VLOOKUP(E577,Master_Item!B:I,8,0)</f>
        <v>9.1199999999999992</v>
      </c>
      <c r="I577" s="46">
        <f>VLOOKUP(E577,Master_Item!B:G,6,0)</f>
        <v>72</v>
      </c>
      <c r="J577" s="46" t="s">
        <v>150</v>
      </c>
      <c r="K577" s="46" t="s">
        <v>119</v>
      </c>
      <c r="L577" s="142">
        <f>_xlfn.IFNA(VLOOKUP($E577,'Loading Apr'!$B:$V,$C577,0),0)</f>
        <v>0</v>
      </c>
      <c r="M577" s="145">
        <f t="shared" si="121"/>
        <v>0</v>
      </c>
      <c r="N577" s="145">
        <f t="shared" si="122"/>
        <v>0</v>
      </c>
      <c r="O577" s="146">
        <f>_xlfn.IFNA(VLOOKUP($E577,'Loading May'!$B:$X,$B577,0),0)</f>
        <v>0</v>
      </c>
      <c r="P577" s="140">
        <f t="shared" si="123"/>
        <v>0</v>
      </c>
      <c r="Q577" s="140">
        <f t="shared" si="124"/>
        <v>0</v>
      </c>
      <c r="R577" s="80">
        <f>VLOOKUP($E577,'Loading Jun'!$B:$X,$A577,0)</f>
        <v>0</v>
      </c>
      <c r="S577" s="47">
        <f t="shared" si="125"/>
        <v>0</v>
      </c>
      <c r="T577" s="47">
        <f t="shared" si="126"/>
        <v>0</v>
      </c>
    </row>
    <row r="578" spans="1:20">
      <c r="A578" s="144">
        <v>20</v>
      </c>
      <c r="B578" s="144">
        <v>20</v>
      </c>
      <c r="C578" s="144">
        <v>18</v>
      </c>
      <c r="D578" s="263" t="str">
        <f>VLOOKUP(E578,Master_Item!B:M,12,0)&amp;K578</f>
        <v>โรงงานวังม่วงRegion 6/9</v>
      </c>
      <c r="E578" s="74">
        <v>310003574</v>
      </c>
      <c r="F578" s="46" t="s">
        <v>212</v>
      </c>
      <c r="G578" s="46">
        <f>VLOOKUP(E578,Master_Item!B:E,4,0)</f>
        <v>380</v>
      </c>
      <c r="H578" s="46">
        <f>VLOOKUP(E578,Master_Item!B:I,8,0)</f>
        <v>9.1199999999999992</v>
      </c>
      <c r="I578" s="46">
        <f>VLOOKUP(E578,Master_Item!B:G,6,0)</f>
        <v>72</v>
      </c>
      <c r="J578" s="46" t="s">
        <v>150</v>
      </c>
      <c r="K578" s="46" t="s">
        <v>127</v>
      </c>
      <c r="L578" s="142">
        <f>_xlfn.IFNA(VLOOKUP($E578,'Loading Apr'!$B:$V,$C578,0),0)</f>
        <v>0</v>
      </c>
      <c r="M578" s="145">
        <f t="shared" si="121"/>
        <v>0</v>
      </c>
      <c r="N578" s="145">
        <f t="shared" si="122"/>
        <v>0</v>
      </c>
      <c r="O578" s="146">
        <f>_xlfn.IFNA(VLOOKUP($E578,'Loading May'!$B:$X,$B578,0),0)</f>
        <v>0</v>
      </c>
      <c r="P578" s="140">
        <f t="shared" si="123"/>
        <v>0</v>
      </c>
      <c r="Q578" s="140">
        <f t="shared" si="124"/>
        <v>0</v>
      </c>
      <c r="R578" s="80">
        <f>VLOOKUP($E578,'Loading Jun'!$B:$X,$A578,0)</f>
        <v>0</v>
      </c>
      <c r="S578" s="47">
        <f t="shared" si="125"/>
        <v>0</v>
      </c>
      <c r="T578" s="47">
        <f t="shared" si="126"/>
        <v>0</v>
      </c>
    </row>
    <row r="579" spans="1:20">
      <c r="A579" s="144">
        <v>21</v>
      </c>
      <c r="B579" s="144">
        <v>21</v>
      </c>
      <c r="C579" s="144">
        <v>19</v>
      </c>
      <c r="D579" s="263" t="str">
        <f>VLOOKUP(E579,Master_Item!B:M,12,0)&amp;K579</f>
        <v>โรงงานวังม่วงRegion 6/14</v>
      </c>
      <c r="E579" s="74">
        <v>310003574</v>
      </c>
      <c r="F579" s="46" t="s">
        <v>212</v>
      </c>
      <c r="G579" s="46">
        <f>VLOOKUP(E579,Master_Item!B:E,4,0)</f>
        <v>380</v>
      </c>
      <c r="H579" s="46">
        <f>VLOOKUP(E579,Master_Item!B:I,8,0)</f>
        <v>9.1199999999999992</v>
      </c>
      <c r="I579" s="46">
        <f>VLOOKUP(E579,Master_Item!B:G,6,0)</f>
        <v>72</v>
      </c>
      <c r="J579" s="46" t="s">
        <v>148</v>
      </c>
      <c r="K579" s="46" t="s">
        <v>128</v>
      </c>
      <c r="L579" s="142">
        <f>_xlfn.IFNA(VLOOKUP($E579,'Loading Apr'!$B:$V,$C579,0),0)</f>
        <v>0</v>
      </c>
      <c r="M579" s="145">
        <f t="shared" si="121"/>
        <v>0</v>
      </c>
      <c r="N579" s="145">
        <f t="shared" si="122"/>
        <v>0</v>
      </c>
      <c r="O579" s="146">
        <f>_xlfn.IFNA(VLOOKUP($E579,'Loading May'!$B:$X,$B579,0),0)</f>
        <v>0</v>
      </c>
      <c r="P579" s="140">
        <f t="shared" si="123"/>
        <v>0</v>
      </c>
      <c r="Q579" s="140">
        <f t="shared" si="124"/>
        <v>0</v>
      </c>
      <c r="R579" s="80">
        <f>VLOOKUP($E579,'Loading Jun'!$B:$X,$A579,0)</f>
        <v>0</v>
      </c>
      <c r="S579" s="47">
        <f t="shared" si="125"/>
        <v>0</v>
      </c>
      <c r="T579" s="47">
        <f t="shared" si="126"/>
        <v>0</v>
      </c>
    </row>
    <row r="580" spans="1:20">
      <c r="A580" s="144">
        <v>22</v>
      </c>
      <c r="B580" s="144">
        <v>22</v>
      </c>
      <c r="C580" s="144">
        <v>20</v>
      </c>
      <c r="D580" s="263" t="str">
        <f>VLOOKUP(E580,Master_Item!B:M,12,0)&amp;K580</f>
        <v>โรงงานวังม่วงRegion 7</v>
      </c>
      <c r="E580" s="74">
        <v>310003574</v>
      </c>
      <c r="F580" s="46" t="s">
        <v>212</v>
      </c>
      <c r="G580" s="46">
        <f>VLOOKUP(E580,Master_Item!B:E,4,0)</f>
        <v>380</v>
      </c>
      <c r="H580" s="46">
        <f>VLOOKUP(E580,Master_Item!B:I,8,0)</f>
        <v>9.1199999999999992</v>
      </c>
      <c r="I580" s="46">
        <f>VLOOKUP(E580,Master_Item!B:G,6,0)</f>
        <v>72</v>
      </c>
      <c r="J580" s="46" t="s">
        <v>148</v>
      </c>
      <c r="K580" s="46" t="s">
        <v>121</v>
      </c>
      <c r="L580" s="142">
        <f>_xlfn.IFNA(VLOOKUP($E580,'Loading Apr'!$B:$V,$C580,0),0)</f>
        <v>0</v>
      </c>
      <c r="M580" s="145">
        <f t="shared" si="121"/>
        <v>0</v>
      </c>
      <c r="N580" s="145">
        <f t="shared" si="122"/>
        <v>0</v>
      </c>
      <c r="O580" s="146">
        <f>_xlfn.IFNA(VLOOKUP($E580,'Loading May'!$B:$X,$B580,0),0)</f>
        <v>0</v>
      </c>
      <c r="P580" s="140">
        <f t="shared" si="123"/>
        <v>0</v>
      </c>
      <c r="Q580" s="140">
        <f t="shared" si="124"/>
        <v>0</v>
      </c>
      <c r="R580" s="80">
        <f>VLOOKUP($E580,'Loading Jun'!$B:$X,$A580,0)</f>
        <v>0</v>
      </c>
      <c r="S580" s="47">
        <f t="shared" si="125"/>
        <v>0</v>
      </c>
      <c r="T580" s="47">
        <f t="shared" si="126"/>
        <v>0</v>
      </c>
    </row>
    <row r="581" spans="1:20">
      <c r="A581" s="144">
        <v>23</v>
      </c>
      <c r="B581" s="144">
        <v>23</v>
      </c>
      <c r="C581" s="144">
        <v>21</v>
      </c>
      <c r="D581" s="263" t="str">
        <f>VLOOKUP(E581,Master_Item!B:M,12,0)&amp;K581</f>
        <v>โรงงานวังม่วงRegion 8</v>
      </c>
      <c r="E581" s="74">
        <v>310003574</v>
      </c>
      <c r="F581" s="46" t="s">
        <v>212</v>
      </c>
      <c r="G581" s="46">
        <f>VLOOKUP(E581,Master_Item!B:E,4,0)</f>
        <v>380</v>
      </c>
      <c r="H581" s="46">
        <f>VLOOKUP(E581,Master_Item!B:I,8,0)</f>
        <v>9.1199999999999992</v>
      </c>
      <c r="I581" s="46">
        <f>VLOOKUP(E581,Master_Item!B:G,6,0)</f>
        <v>72</v>
      </c>
      <c r="J581" s="46" t="s">
        <v>151</v>
      </c>
      <c r="K581" s="46" t="s">
        <v>122</v>
      </c>
      <c r="L581" s="142">
        <f>_xlfn.IFNA(VLOOKUP($E581,'Loading Apr'!$B:$V,$C581,0),0)</f>
        <v>0</v>
      </c>
      <c r="M581" s="145">
        <f t="shared" si="121"/>
        <v>0</v>
      </c>
      <c r="N581" s="145">
        <f t="shared" si="122"/>
        <v>0</v>
      </c>
      <c r="O581" s="146">
        <f>_xlfn.IFNA(VLOOKUP($E581,'Loading May'!$B:$X,$B581,0),0)</f>
        <v>0</v>
      </c>
      <c r="P581" s="140">
        <f t="shared" si="123"/>
        <v>0</v>
      </c>
      <c r="Q581" s="140">
        <f t="shared" si="124"/>
        <v>0</v>
      </c>
      <c r="R581" s="80">
        <f>VLOOKUP($E581,'Loading Jun'!$B:$X,$A581,0)</f>
        <v>0</v>
      </c>
      <c r="S581" s="47">
        <f t="shared" si="125"/>
        <v>0</v>
      </c>
      <c r="T581" s="47">
        <f t="shared" si="126"/>
        <v>0</v>
      </c>
    </row>
    <row r="582" spans="1:20">
      <c r="A582" s="144">
        <v>9</v>
      </c>
      <c r="B582" s="144">
        <v>9</v>
      </c>
      <c r="C582" s="144">
        <v>11</v>
      </c>
      <c r="D582" s="263" t="str">
        <f>VLOOKUP(E582,Master_Item!B:M,12,0)&amp;K582</f>
        <v>โรงงานวังม่วงMT</v>
      </c>
      <c r="E582" s="74">
        <v>310003574</v>
      </c>
      <c r="F582" s="46" t="s">
        <v>212</v>
      </c>
      <c r="G582" s="46">
        <f>VLOOKUP(E582,Master_Item!B:E,4,0)</f>
        <v>380</v>
      </c>
      <c r="H582" s="46">
        <f>VLOOKUP(E582,Master_Item!B:I,8,0)</f>
        <v>9.1199999999999992</v>
      </c>
      <c r="I582" s="46">
        <f>VLOOKUP(E582,Master_Item!B:G,6,0)</f>
        <v>72</v>
      </c>
      <c r="J582" s="46" t="s">
        <v>123</v>
      </c>
      <c r="K582" s="46" t="s">
        <v>123</v>
      </c>
      <c r="L582" s="142">
        <f>_xlfn.IFNA(VLOOKUP($E582,'Loading Apr'!$B:$V,$C582,0),0)</f>
        <v>0</v>
      </c>
      <c r="M582" s="145">
        <f t="shared" si="121"/>
        <v>0</v>
      </c>
      <c r="N582" s="145">
        <f t="shared" si="122"/>
        <v>0</v>
      </c>
      <c r="O582" s="146">
        <f>_xlfn.IFNA(VLOOKUP($E582,'Loading May'!$B:$X,$B582,0),0)</f>
        <v>0</v>
      </c>
      <c r="P582" s="140">
        <f t="shared" si="123"/>
        <v>0</v>
      </c>
      <c r="Q582" s="140">
        <f t="shared" si="124"/>
        <v>0</v>
      </c>
      <c r="R582" s="80">
        <f>VLOOKUP($E582,'Loading Jun'!$B:$X,$A582,0)</f>
        <v>0</v>
      </c>
      <c r="S582" s="47">
        <f t="shared" si="125"/>
        <v>0</v>
      </c>
      <c r="T582" s="47">
        <f t="shared" si="126"/>
        <v>0</v>
      </c>
    </row>
    <row r="583" spans="1:20">
      <c r="A583" s="144">
        <v>15</v>
      </c>
      <c r="B583" s="144">
        <v>15</v>
      </c>
      <c r="C583" s="144">
        <v>13</v>
      </c>
      <c r="D583" s="263" t="str">
        <f>VLOOKUP(E583,Master_Item!B:M,12,0)&amp;K583</f>
        <v>โรงงานนวนครRegion 1</v>
      </c>
      <c r="E583" s="74">
        <v>310003576</v>
      </c>
      <c r="F583" s="46" t="s">
        <v>213</v>
      </c>
      <c r="G583" s="46">
        <f>VLOOKUP(E583,Master_Item!B:E,4,0)</f>
        <v>350</v>
      </c>
      <c r="H583" s="46">
        <f>VLOOKUP(E583,Master_Item!B:I,8,0)</f>
        <v>8.3999999999999986</v>
      </c>
      <c r="I583" s="46">
        <f>VLOOKUP(E583,Master_Item!B:G,6,0)</f>
        <v>72</v>
      </c>
      <c r="J583" s="46" t="s">
        <v>148</v>
      </c>
      <c r="K583" s="46" t="s">
        <v>115</v>
      </c>
      <c r="L583" s="142">
        <f>_xlfn.IFNA(VLOOKUP($E583,'Loading Apr'!$B:$V,$C583,0),0)</f>
        <v>0</v>
      </c>
      <c r="M583" s="145">
        <f t="shared" ref="M583:M592" si="127">L583*H583</f>
        <v>0</v>
      </c>
      <c r="N583" s="145">
        <f t="shared" ref="N583:N592" si="128">L583/I583</f>
        <v>0</v>
      </c>
      <c r="O583" s="146">
        <f>_xlfn.IFNA(VLOOKUP($E583,'Loading May'!$B:$X,$B583,0),0)</f>
        <v>0</v>
      </c>
      <c r="P583" s="140">
        <f t="shared" ref="P583:P592" si="129">O583*H583</f>
        <v>0</v>
      </c>
      <c r="Q583" s="140">
        <f t="shared" ref="Q583:Q592" si="130">O583/I583</f>
        <v>0</v>
      </c>
      <c r="R583" s="80">
        <f>VLOOKUP($E583,'Loading Jun'!$B:$X,$A583,0)</f>
        <v>0</v>
      </c>
      <c r="S583" s="47">
        <f t="shared" ref="S583:S592" si="131">R583*H583</f>
        <v>0</v>
      </c>
      <c r="T583" s="47">
        <f t="shared" ref="T583:T592" si="132">R583/I583</f>
        <v>0</v>
      </c>
    </row>
    <row r="584" spans="1:20">
      <c r="A584" s="144">
        <v>16</v>
      </c>
      <c r="B584" s="144">
        <v>16</v>
      </c>
      <c r="C584" s="144">
        <v>14</v>
      </c>
      <c r="D584" s="263" t="str">
        <f>VLOOKUP(E584,Master_Item!B:M,12,0)&amp;K584</f>
        <v>โรงงานนวนครRegion 2</v>
      </c>
      <c r="E584" s="74">
        <v>310003576</v>
      </c>
      <c r="F584" s="46" t="s">
        <v>213</v>
      </c>
      <c r="G584" s="46">
        <f>VLOOKUP(E584,Master_Item!B:E,4,0)</f>
        <v>350</v>
      </c>
      <c r="H584" s="46">
        <f>VLOOKUP(E584,Master_Item!B:I,8,0)</f>
        <v>8.3999999999999986</v>
      </c>
      <c r="I584" s="46">
        <f>VLOOKUP(E584,Master_Item!B:G,6,0)</f>
        <v>72</v>
      </c>
      <c r="J584" s="46" t="s">
        <v>148</v>
      </c>
      <c r="K584" s="46" t="s">
        <v>116</v>
      </c>
      <c r="L584" s="142">
        <f>_xlfn.IFNA(VLOOKUP($E584,'Loading Apr'!$B:$V,$C584,0),0)</f>
        <v>0</v>
      </c>
      <c r="M584" s="145">
        <f t="shared" si="127"/>
        <v>0</v>
      </c>
      <c r="N584" s="145">
        <f t="shared" si="128"/>
        <v>0</v>
      </c>
      <c r="O584" s="146">
        <f>_xlfn.IFNA(VLOOKUP($E584,'Loading May'!$B:$X,$B584,0),0)</f>
        <v>0</v>
      </c>
      <c r="P584" s="140">
        <f t="shared" si="129"/>
        <v>0</v>
      </c>
      <c r="Q584" s="140">
        <f t="shared" si="130"/>
        <v>0</v>
      </c>
      <c r="R584" s="80">
        <f>VLOOKUP($E584,'Loading Jun'!$B:$X,$A584,0)</f>
        <v>0</v>
      </c>
      <c r="S584" s="47">
        <f t="shared" si="131"/>
        <v>0</v>
      </c>
      <c r="T584" s="47">
        <f t="shared" si="132"/>
        <v>0</v>
      </c>
    </row>
    <row r="585" spans="1:20">
      <c r="A585" s="144">
        <v>17</v>
      </c>
      <c r="B585" s="144">
        <v>17</v>
      </c>
      <c r="C585" s="144">
        <v>15</v>
      </c>
      <c r="D585" s="263" t="str">
        <f>VLOOKUP(E585,Master_Item!B:M,12,0)&amp;K585</f>
        <v>โรงงานนวนครRegion 3</v>
      </c>
      <c r="E585" s="74">
        <v>310003576</v>
      </c>
      <c r="F585" s="46" t="s">
        <v>213</v>
      </c>
      <c r="G585" s="46">
        <f>VLOOKUP(E585,Master_Item!B:E,4,0)</f>
        <v>350</v>
      </c>
      <c r="H585" s="46">
        <f>VLOOKUP(E585,Master_Item!B:I,8,0)</f>
        <v>8.3999999999999986</v>
      </c>
      <c r="I585" s="46">
        <f>VLOOKUP(E585,Master_Item!B:G,6,0)</f>
        <v>72</v>
      </c>
      <c r="J585" s="46" t="s">
        <v>149</v>
      </c>
      <c r="K585" s="46" t="s">
        <v>117</v>
      </c>
      <c r="L585" s="142">
        <f>_xlfn.IFNA(VLOOKUP($E585,'Loading Apr'!$B:$V,$C585,0),0)</f>
        <v>0</v>
      </c>
      <c r="M585" s="145">
        <f t="shared" si="127"/>
        <v>0</v>
      </c>
      <c r="N585" s="145">
        <f t="shared" si="128"/>
        <v>0</v>
      </c>
      <c r="O585" s="146">
        <f>_xlfn.IFNA(VLOOKUP($E585,'Loading May'!$B:$X,$B585,0),0)</f>
        <v>0</v>
      </c>
      <c r="P585" s="140">
        <f t="shared" si="129"/>
        <v>0</v>
      </c>
      <c r="Q585" s="140">
        <f t="shared" si="130"/>
        <v>0</v>
      </c>
      <c r="R585" s="80">
        <f>VLOOKUP($E585,'Loading Jun'!$B:$X,$A585,0)</f>
        <v>0</v>
      </c>
      <c r="S585" s="47">
        <f t="shared" si="131"/>
        <v>0</v>
      </c>
      <c r="T585" s="47">
        <f t="shared" si="132"/>
        <v>0</v>
      </c>
    </row>
    <row r="586" spans="1:20">
      <c r="A586" s="144">
        <v>18</v>
      </c>
      <c r="B586" s="144">
        <v>18</v>
      </c>
      <c r="C586" s="144">
        <v>16</v>
      </c>
      <c r="D586" s="263" t="str">
        <f>VLOOKUP(E586,Master_Item!B:M,12,0)&amp;K586</f>
        <v>โรงงานนวนครRegion 4</v>
      </c>
      <c r="E586" s="74">
        <v>310003576</v>
      </c>
      <c r="F586" s="46" t="s">
        <v>213</v>
      </c>
      <c r="G586" s="46">
        <f>VLOOKUP(E586,Master_Item!B:E,4,0)</f>
        <v>350</v>
      </c>
      <c r="H586" s="46">
        <f>VLOOKUP(E586,Master_Item!B:I,8,0)</f>
        <v>8.3999999999999986</v>
      </c>
      <c r="I586" s="46">
        <f>VLOOKUP(E586,Master_Item!B:G,6,0)</f>
        <v>72</v>
      </c>
      <c r="J586" s="46" t="s">
        <v>149</v>
      </c>
      <c r="K586" s="46" t="s">
        <v>118</v>
      </c>
      <c r="L586" s="142">
        <f>_xlfn.IFNA(VLOOKUP($E586,'Loading Apr'!$B:$V,$C586,0),0)</f>
        <v>0</v>
      </c>
      <c r="M586" s="145">
        <f t="shared" si="127"/>
        <v>0</v>
      </c>
      <c r="N586" s="145">
        <f t="shared" si="128"/>
        <v>0</v>
      </c>
      <c r="O586" s="146">
        <f>_xlfn.IFNA(VLOOKUP($E586,'Loading May'!$B:$X,$B586,0),0)</f>
        <v>0</v>
      </c>
      <c r="P586" s="140">
        <f t="shared" si="129"/>
        <v>0</v>
      </c>
      <c r="Q586" s="140">
        <f t="shared" si="130"/>
        <v>0</v>
      </c>
      <c r="R586" s="80">
        <f>VLOOKUP($E586,'Loading Jun'!$B:$X,$A586,0)</f>
        <v>0</v>
      </c>
      <c r="S586" s="47">
        <f t="shared" si="131"/>
        <v>0</v>
      </c>
      <c r="T586" s="47">
        <f t="shared" si="132"/>
        <v>0</v>
      </c>
    </row>
    <row r="587" spans="1:20">
      <c r="A587" s="144">
        <v>19</v>
      </c>
      <c r="B587" s="144">
        <v>19</v>
      </c>
      <c r="C587" s="144">
        <v>17</v>
      </c>
      <c r="D587" s="263" t="str">
        <f>VLOOKUP(E587,Master_Item!B:M,12,0)&amp;K587</f>
        <v>โรงงานนวนครRegion 5</v>
      </c>
      <c r="E587" s="74">
        <v>310003576</v>
      </c>
      <c r="F587" s="46" t="s">
        <v>213</v>
      </c>
      <c r="G587" s="46">
        <f>VLOOKUP(E587,Master_Item!B:E,4,0)</f>
        <v>350</v>
      </c>
      <c r="H587" s="46">
        <f>VLOOKUP(E587,Master_Item!B:I,8,0)</f>
        <v>8.3999999999999986</v>
      </c>
      <c r="I587" s="46">
        <f>VLOOKUP(E587,Master_Item!B:G,6,0)</f>
        <v>72</v>
      </c>
      <c r="J587" s="46" t="s">
        <v>150</v>
      </c>
      <c r="K587" s="46" t="s">
        <v>119</v>
      </c>
      <c r="L587" s="142">
        <f>_xlfn.IFNA(VLOOKUP($E587,'Loading Apr'!$B:$V,$C587,0),0)</f>
        <v>0</v>
      </c>
      <c r="M587" s="145">
        <f t="shared" si="127"/>
        <v>0</v>
      </c>
      <c r="N587" s="145">
        <f t="shared" si="128"/>
        <v>0</v>
      </c>
      <c r="O587" s="146">
        <f>_xlfn.IFNA(VLOOKUP($E587,'Loading May'!$B:$X,$B587,0),0)</f>
        <v>0</v>
      </c>
      <c r="P587" s="140">
        <f t="shared" si="129"/>
        <v>0</v>
      </c>
      <c r="Q587" s="140">
        <f t="shared" si="130"/>
        <v>0</v>
      </c>
      <c r="R587" s="80">
        <f>VLOOKUP($E587,'Loading Jun'!$B:$X,$A587,0)</f>
        <v>0</v>
      </c>
      <c r="S587" s="47">
        <f t="shared" si="131"/>
        <v>0</v>
      </c>
      <c r="T587" s="47">
        <f t="shared" si="132"/>
        <v>0</v>
      </c>
    </row>
    <row r="588" spans="1:20">
      <c r="A588" s="144">
        <v>20</v>
      </c>
      <c r="B588" s="144">
        <v>20</v>
      </c>
      <c r="C588" s="144">
        <v>18</v>
      </c>
      <c r="D588" s="263" t="str">
        <f>VLOOKUP(E588,Master_Item!B:M,12,0)&amp;K588</f>
        <v>โรงงานนวนครRegion 6/9</v>
      </c>
      <c r="E588" s="74">
        <v>310003576</v>
      </c>
      <c r="F588" s="46" t="s">
        <v>213</v>
      </c>
      <c r="G588" s="46">
        <f>VLOOKUP(E588,Master_Item!B:E,4,0)</f>
        <v>350</v>
      </c>
      <c r="H588" s="46">
        <f>VLOOKUP(E588,Master_Item!B:I,8,0)</f>
        <v>8.3999999999999986</v>
      </c>
      <c r="I588" s="46">
        <f>VLOOKUP(E588,Master_Item!B:G,6,0)</f>
        <v>72</v>
      </c>
      <c r="J588" s="46" t="s">
        <v>150</v>
      </c>
      <c r="K588" s="46" t="s">
        <v>127</v>
      </c>
      <c r="L588" s="142">
        <f>_xlfn.IFNA(VLOOKUP($E588,'Loading Apr'!$B:$V,$C588,0),0)</f>
        <v>0</v>
      </c>
      <c r="M588" s="145">
        <f t="shared" si="127"/>
        <v>0</v>
      </c>
      <c r="N588" s="145">
        <f t="shared" si="128"/>
        <v>0</v>
      </c>
      <c r="O588" s="146">
        <f>_xlfn.IFNA(VLOOKUP($E588,'Loading May'!$B:$X,$B588,0),0)</f>
        <v>0</v>
      </c>
      <c r="P588" s="140">
        <f t="shared" si="129"/>
        <v>0</v>
      </c>
      <c r="Q588" s="140">
        <f t="shared" si="130"/>
        <v>0</v>
      </c>
      <c r="R588" s="80">
        <f>VLOOKUP($E588,'Loading Jun'!$B:$X,$A588,0)</f>
        <v>0</v>
      </c>
      <c r="S588" s="47">
        <f t="shared" si="131"/>
        <v>0</v>
      </c>
      <c r="T588" s="47">
        <f t="shared" si="132"/>
        <v>0</v>
      </c>
    </row>
    <row r="589" spans="1:20">
      <c r="A589" s="144">
        <v>21</v>
      </c>
      <c r="B589" s="144">
        <v>21</v>
      </c>
      <c r="C589" s="144">
        <v>19</v>
      </c>
      <c r="D589" s="263" t="str">
        <f>VLOOKUP(E589,Master_Item!B:M,12,0)&amp;K589</f>
        <v>โรงงานนวนครRegion 6/14</v>
      </c>
      <c r="E589" s="74">
        <v>310003576</v>
      </c>
      <c r="F589" s="46" t="s">
        <v>213</v>
      </c>
      <c r="G589" s="46">
        <f>VLOOKUP(E589,Master_Item!B:E,4,0)</f>
        <v>350</v>
      </c>
      <c r="H589" s="46">
        <f>VLOOKUP(E589,Master_Item!B:I,8,0)</f>
        <v>8.3999999999999986</v>
      </c>
      <c r="I589" s="46">
        <f>VLOOKUP(E589,Master_Item!B:G,6,0)</f>
        <v>72</v>
      </c>
      <c r="J589" s="46" t="s">
        <v>148</v>
      </c>
      <c r="K589" s="46" t="s">
        <v>128</v>
      </c>
      <c r="L589" s="142">
        <f>_xlfn.IFNA(VLOOKUP($E589,'Loading Apr'!$B:$V,$C589,0),0)</f>
        <v>0</v>
      </c>
      <c r="M589" s="145">
        <f t="shared" si="127"/>
        <v>0</v>
      </c>
      <c r="N589" s="145">
        <f t="shared" si="128"/>
        <v>0</v>
      </c>
      <c r="O589" s="146">
        <f>_xlfn.IFNA(VLOOKUP($E589,'Loading May'!$B:$X,$B589,0),0)</f>
        <v>0</v>
      </c>
      <c r="P589" s="140">
        <f t="shared" si="129"/>
        <v>0</v>
      </c>
      <c r="Q589" s="140">
        <f t="shared" si="130"/>
        <v>0</v>
      </c>
      <c r="R589" s="80">
        <f>VLOOKUP($E589,'Loading Jun'!$B:$X,$A589,0)</f>
        <v>0</v>
      </c>
      <c r="S589" s="47">
        <f t="shared" si="131"/>
        <v>0</v>
      </c>
      <c r="T589" s="47">
        <f t="shared" si="132"/>
        <v>0</v>
      </c>
    </row>
    <row r="590" spans="1:20">
      <c r="A590" s="144">
        <v>22</v>
      </c>
      <c r="B590" s="144">
        <v>22</v>
      </c>
      <c r="C590" s="144">
        <v>20</v>
      </c>
      <c r="D590" s="263" t="str">
        <f>VLOOKUP(E590,Master_Item!B:M,12,0)&amp;K590</f>
        <v>โรงงานนวนครRegion 7</v>
      </c>
      <c r="E590" s="74">
        <v>310003576</v>
      </c>
      <c r="F590" s="46" t="s">
        <v>213</v>
      </c>
      <c r="G590" s="46">
        <f>VLOOKUP(E590,Master_Item!B:E,4,0)</f>
        <v>350</v>
      </c>
      <c r="H590" s="46">
        <f>VLOOKUP(E590,Master_Item!B:I,8,0)</f>
        <v>8.3999999999999986</v>
      </c>
      <c r="I590" s="46">
        <f>VLOOKUP(E590,Master_Item!B:G,6,0)</f>
        <v>72</v>
      </c>
      <c r="J590" s="46" t="s">
        <v>148</v>
      </c>
      <c r="K590" s="46" t="s">
        <v>121</v>
      </c>
      <c r="L590" s="142">
        <f>_xlfn.IFNA(VLOOKUP($E590,'Loading Apr'!$B:$V,$C590,0),0)</f>
        <v>0</v>
      </c>
      <c r="M590" s="145">
        <f t="shared" si="127"/>
        <v>0</v>
      </c>
      <c r="N590" s="145">
        <f t="shared" si="128"/>
        <v>0</v>
      </c>
      <c r="O590" s="146">
        <f>_xlfn.IFNA(VLOOKUP($E590,'Loading May'!$B:$X,$B590,0),0)</f>
        <v>0</v>
      </c>
      <c r="P590" s="140">
        <f t="shared" si="129"/>
        <v>0</v>
      </c>
      <c r="Q590" s="140">
        <f t="shared" si="130"/>
        <v>0</v>
      </c>
      <c r="R590" s="80">
        <f>VLOOKUP($E590,'Loading Jun'!$B:$X,$A590,0)</f>
        <v>0</v>
      </c>
      <c r="S590" s="47">
        <f t="shared" si="131"/>
        <v>0</v>
      </c>
      <c r="T590" s="47">
        <f t="shared" si="132"/>
        <v>0</v>
      </c>
    </row>
    <row r="591" spans="1:20">
      <c r="A591" s="144">
        <v>23</v>
      </c>
      <c r="B591" s="144">
        <v>23</v>
      </c>
      <c r="C591" s="144">
        <v>21</v>
      </c>
      <c r="D591" s="263" t="str">
        <f>VLOOKUP(E591,Master_Item!B:M,12,0)&amp;K591</f>
        <v>โรงงานนวนครRegion 8</v>
      </c>
      <c r="E591" s="74">
        <v>310003576</v>
      </c>
      <c r="F591" s="46" t="s">
        <v>213</v>
      </c>
      <c r="G591" s="46">
        <f>VLOOKUP(E591,Master_Item!B:E,4,0)</f>
        <v>350</v>
      </c>
      <c r="H591" s="46">
        <f>VLOOKUP(E591,Master_Item!B:I,8,0)</f>
        <v>8.3999999999999986</v>
      </c>
      <c r="I591" s="46">
        <f>VLOOKUP(E591,Master_Item!B:G,6,0)</f>
        <v>72</v>
      </c>
      <c r="J591" s="46" t="s">
        <v>151</v>
      </c>
      <c r="K591" s="46" t="s">
        <v>122</v>
      </c>
      <c r="L591" s="142">
        <f>_xlfn.IFNA(VLOOKUP($E591,'Loading Apr'!$B:$V,$C591,0),0)</f>
        <v>0</v>
      </c>
      <c r="M591" s="145">
        <f t="shared" si="127"/>
        <v>0</v>
      </c>
      <c r="N591" s="145">
        <f t="shared" si="128"/>
        <v>0</v>
      </c>
      <c r="O591" s="146">
        <f>_xlfn.IFNA(VLOOKUP($E591,'Loading May'!$B:$X,$B591,0),0)</f>
        <v>0</v>
      </c>
      <c r="P591" s="140">
        <f t="shared" si="129"/>
        <v>0</v>
      </c>
      <c r="Q591" s="140">
        <f t="shared" si="130"/>
        <v>0</v>
      </c>
      <c r="R591" s="80">
        <f>VLOOKUP($E591,'Loading Jun'!$B:$X,$A591,0)</f>
        <v>0</v>
      </c>
      <c r="S591" s="47">
        <f t="shared" si="131"/>
        <v>0</v>
      </c>
      <c r="T591" s="47">
        <f t="shared" si="132"/>
        <v>0</v>
      </c>
    </row>
    <row r="592" spans="1:20">
      <c r="A592" s="144">
        <v>9</v>
      </c>
      <c r="B592" s="144">
        <v>9</v>
      </c>
      <c r="C592" s="144">
        <v>11</v>
      </c>
      <c r="D592" s="263" t="str">
        <f>VLOOKUP(E592,Master_Item!B:M,12,0)&amp;K592</f>
        <v>โรงงานนวนครMT</v>
      </c>
      <c r="E592" s="74">
        <v>310003576</v>
      </c>
      <c r="F592" s="46" t="s">
        <v>213</v>
      </c>
      <c r="G592" s="46">
        <f>VLOOKUP(E592,Master_Item!B:E,4,0)</f>
        <v>350</v>
      </c>
      <c r="H592" s="46">
        <f>VLOOKUP(E592,Master_Item!B:I,8,0)</f>
        <v>8.3999999999999986</v>
      </c>
      <c r="I592" s="46">
        <f>VLOOKUP(E592,Master_Item!B:G,6,0)</f>
        <v>72</v>
      </c>
      <c r="J592" s="46" t="s">
        <v>123</v>
      </c>
      <c r="K592" s="46" t="s">
        <v>123</v>
      </c>
      <c r="L592" s="142">
        <f>_xlfn.IFNA(VLOOKUP($E592,'Loading Apr'!$B:$V,$C592,0),0)</f>
        <v>0</v>
      </c>
      <c r="M592" s="145">
        <f t="shared" si="127"/>
        <v>0</v>
      </c>
      <c r="N592" s="145">
        <f t="shared" si="128"/>
        <v>0</v>
      </c>
      <c r="O592" s="146">
        <f>_xlfn.IFNA(VLOOKUP($E592,'Loading May'!$B:$X,$B592,0),0)</f>
        <v>0</v>
      </c>
      <c r="P592" s="140">
        <f t="shared" si="129"/>
        <v>0</v>
      </c>
      <c r="Q592" s="140">
        <f t="shared" si="130"/>
        <v>0</v>
      </c>
      <c r="R592" s="80">
        <f>VLOOKUP($E592,'Loading Jun'!$B:$X,$A592,0)</f>
        <v>0</v>
      </c>
      <c r="S592" s="47">
        <f t="shared" si="131"/>
        <v>0</v>
      </c>
      <c r="T592" s="47">
        <f t="shared" si="132"/>
        <v>0</v>
      </c>
    </row>
    <row r="593" spans="1:20">
      <c r="A593" s="144">
        <v>15</v>
      </c>
      <c r="B593" s="144">
        <v>15</v>
      </c>
      <c r="C593" s="144">
        <v>13</v>
      </c>
      <c r="D593" s="263" t="str">
        <f>VLOOKUP(E593,Master_Item!B:M,12,0)&amp;K593</f>
        <v>โรงงานบางบาลRegion 1</v>
      </c>
      <c r="E593" s="74">
        <v>310003727</v>
      </c>
      <c r="F593" s="46" t="s">
        <v>214</v>
      </c>
      <c r="G593" s="46">
        <f>VLOOKUP(E593,Master_Item!B:E,4,0)</f>
        <v>320</v>
      </c>
      <c r="H593" s="46">
        <f>VLOOKUP(E593,Master_Item!B:I,8,0)</f>
        <v>7.68</v>
      </c>
      <c r="I593" s="46">
        <f>VLOOKUP(E593,Master_Item!B:G,6,0)</f>
        <v>104</v>
      </c>
      <c r="J593" s="46" t="s">
        <v>148</v>
      </c>
      <c r="K593" s="46" t="s">
        <v>115</v>
      </c>
      <c r="L593" s="142">
        <f>_xlfn.IFNA(VLOOKUP($E593,'Loading Apr'!$B:$V,$C593,0),0)</f>
        <v>1967.0173981459059</v>
      </c>
      <c r="M593" s="145">
        <f t="shared" ref="M593:M612" si="133">L593*H593</f>
        <v>15106.693617760557</v>
      </c>
      <c r="N593" s="145">
        <f t="shared" ref="N593:N612" si="134">L593/I593</f>
        <v>18.913628828326019</v>
      </c>
      <c r="O593" s="146">
        <f>_xlfn.IFNA(VLOOKUP($E593,'Loading May'!$B:$X,$B593,0),0)</f>
        <v>2234.2048177195552</v>
      </c>
      <c r="P593" s="140">
        <f t="shared" ref="P593:P612" si="135">O593*H593</f>
        <v>17158.693000086183</v>
      </c>
      <c r="Q593" s="140">
        <f t="shared" ref="Q593:Q612" si="136">O593/I593</f>
        <v>21.482738631918799</v>
      </c>
      <c r="R593" s="80">
        <f>VLOOKUP($E593,'Loading Jun'!$B:$X,$A593,0)</f>
        <v>1957.6859432905283</v>
      </c>
      <c r="S593" s="47">
        <f t="shared" ref="S593:S612" si="137">R593*H593</f>
        <v>15035.028044471257</v>
      </c>
      <c r="T593" s="47">
        <f t="shared" ref="T593:T612" si="138">R593/I593</f>
        <v>18.823903300870462</v>
      </c>
    </row>
    <row r="594" spans="1:20">
      <c r="A594" s="144">
        <v>16</v>
      </c>
      <c r="B594" s="144">
        <v>16</v>
      </c>
      <c r="C594" s="144">
        <v>14</v>
      </c>
      <c r="D594" s="263" t="str">
        <f>VLOOKUP(E594,Master_Item!B:M,12,0)&amp;K594</f>
        <v>โรงงานบางบาลRegion 2</v>
      </c>
      <c r="E594" s="74">
        <v>310003727</v>
      </c>
      <c r="F594" s="46" t="s">
        <v>214</v>
      </c>
      <c r="G594" s="46">
        <f>VLOOKUP(E594,Master_Item!B:E,4,0)</f>
        <v>320</v>
      </c>
      <c r="H594" s="46">
        <f>VLOOKUP(E594,Master_Item!B:I,8,0)</f>
        <v>7.68</v>
      </c>
      <c r="I594" s="46">
        <f>VLOOKUP(E594,Master_Item!B:G,6,0)</f>
        <v>104</v>
      </c>
      <c r="J594" s="46" t="s">
        <v>148</v>
      </c>
      <c r="K594" s="46" t="s">
        <v>116</v>
      </c>
      <c r="L594" s="142">
        <f>_xlfn.IFNA(VLOOKUP($E594,'Loading Apr'!$B:$V,$C594,0),0)</f>
        <v>2172.3734277808253</v>
      </c>
      <c r="M594" s="145">
        <f t="shared" si="133"/>
        <v>16683.827925356738</v>
      </c>
      <c r="N594" s="145">
        <f t="shared" si="134"/>
        <v>20.888206036354088</v>
      </c>
      <c r="O594" s="146">
        <f>_xlfn.IFNA(VLOOKUP($E594,'Loading May'!$B:$X,$B594,0),0)</f>
        <v>2378.7615636539622</v>
      </c>
      <c r="P594" s="140">
        <f t="shared" si="135"/>
        <v>18268.88880886243</v>
      </c>
      <c r="Q594" s="140">
        <f t="shared" si="136"/>
        <v>22.872707342826558</v>
      </c>
      <c r="R594" s="80">
        <f>VLOOKUP($E594,'Loading Jun'!$B:$X,$A594,0)</f>
        <v>2084.3514608290961</v>
      </c>
      <c r="S594" s="47">
        <f t="shared" si="137"/>
        <v>16007.819219167457</v>
      </c>
      <c r="T594" s="47">
        <f t="shared" si="138"/>
        <v>20.041840969510538</v>
      </c>
    </row>
    <row r="595" spans="1:20">
      <c r="A595" s="144">
        <v>17</v>
      </c>
      <c r="B595" s="144">
        <v>17</v>
      </c>
      <c r="C595" s="144">
        <v>15</v>
      </c>
      <c r="D595" s="263" t="str">
        <f>VLOOKUP(E595,Master_Item!B:M,12,0)&amp;K595</f>
        <v>โรงงานบางบาลRegion 3</v>
      </c>
      <c r="E595" s="74">
        <v>310003727</v>
      </c>
      <c r="F595" s="46" t="s">
        <v>214</v>
      </c>
      <c r="G595" s="46">
        <f>VLOOKUP(E595,Master_Item!B:E,4,0)</f>
        <v>320</v>
      </c>
      <c r="H595" s="46">
        <f>VLOOKUP(E595,Master_Item!B:I,8,0)</f>
        <v>7.68</v>
      </c>
      <c r="I595" s="46">
        <f>VLOOKUP(E595,Master_Item!B:G,6,0)</f>
        <v>104</v>
      </c>
      <c r="J595" s="46" t="s">
        <v>149</v>
      </c>
      <c r="K595" s="46" t="s">
        <v>117</v>
      </c>
      <c r="L595" s="142">
        <f>_xlfn.IFNA(VLOOKUP($E595,'Loading Apr'!$B:$V,$C595,0),0)</f>
        <v>7517.4975134211536</v>
      </c>
      <c r="M595" s="145">
        <f t="shared" si="133"/>
        <v>57734.38090307446</v>
      </c>
      <c r="N595" s="145">
        <f t="shared" si="134"/>
        <v>72.28362993674186</v>
      </c>
      <c r="O595" s="146">
        <f>_xlfn.IFNA(VLOOKUP($E595,'Loading May'!$B:$X,$B595,0),0)</f>
        <v>8914.3326659550912</v>
      </c>
      <c r="P595" s="140">
        <f t="shared" si="135"/>
        <v>68462.074874535101</v>
      </c>
      <c r="Q595" s="140">
        <f t="shared" si="136"/>
        <v>85.714737172645101</v>
      </c>
      <c r="R595" s="80">
        <f>VLOOKUP($E595,'Loading Jun'!$B:$X,$A595,0)</f>
        <v>7811.0402482116697</v>
      </c>
      <c r="S595" s="47">
        <f t="shared" si="137"/>
        <v>59988.78910626562</v>
      </c>
      <c r="T595" s="47">
        <f t="shared" si="138"/>
        <v>75.106156232804523</v>
      </c>
    </row>
    <row r="596" spans="1:20">
      <c r="A596" s="144">
        <v>18</v>
      </c>
      <c r="B596" s="144">
        <v>18</v>
      </c>
      <c r="C596" s="144">
        <v>16</v>
      </c>
      <c r="D596" s="263" t="str">
        <f>VLOOKUP(E596,Master_Item!B:M,12,0)&amp;K596</f>
        <v>โรงงานบางบาลRegion 4</v>
      </c>
      <c r="E596" s="74">
        <v>310003727</v>
      </c>
      <c r="F596" s="46" t="s">
        <v>214</v>
      </c>
      <c r="G596" s="46">
        <f>VLOOKUP(E596,Master_Item!B:E,4,0)</f>
        <v>320</v>
      </c>
      <c r="H596" s="46">
        <f>VLOOKUP(E596,Master_Item!B:I,8,0)</f>
        <v>7.68</v>
      </c>
      <c r="I596" s="46">
        <f>VLOOKUP(E596,Master_Item!B:G,6,0)</f>
        <v>104</v>
      </c>
      <c r="J596" s="46" t="s">
        <v>149</v>
      </c>
      <c r="K596" s="46" t="s">
        <v>118</v>
      </c>
      <c r="L596" s="142">
        <f>_xlfn.IFNA(VLOOKUP($E596,'Loading Apr'!$B:$V,$C596,0),0)</f>
        <v>7880.5376372400297</v>
      </c>
      <c r="M596" s="145">
        <f t="shared" si="133"/>
        <v>60522.529054003426</v>
      </c>
      <c r="N596" s="145">
        <f t="shared" si="134"/>
        <v>75.774400358077202</v>
      </c>
      <c r="O596" s="146">
        <f>_xlfn.IFNA(VLOOKUP($E596,'Loading May'!$B:$X,$B596,0),0)</f>
        <v>9753.5648854076189</v>
      </c>
      <c r="P596" s="140">
        <f t="shared" si="135"/>
        <v>74907.378319930503</v>
      </c>
      <c r="Q596" s="140">
        <f t="shared" si="136"/>
        <v>93.784277744304035</v>
      </c>
      <c r="R596" s="80">
        <f>VLOOKUP($E596,'Loading Jun'!$B:$X,$A596,0)</f>
        <v>8546.4039472550212</v>
      </c>
      <c r="S596" s="47">
        <f t="shared" si="137"/>
        <v>65636.382314918563</v>
      </c>
      <c r="T596" s="47">
        <f t="shared" si="138"/>
        <v>82.176961031298276</v>
      </c>
    </row>
    <row r="597" spans="1:20">
      <c r="A597" s="144">
        <v>19</v>
      </c>
      <c r="B597" s="144">
        <v>19</v>
      </c>
      <c r="C597" s="144">
        <v>17</v>
      </c>
      <c r="D597" s="263" t="str">
        <f>VLOOKUP(E597,Master_Item!B:M,12,0)&amp;K597</f>
        <v>โรงงานบางบาลRegion 5</v>
      </c>
      <c r="E597" s="74">
        <v>310003727</v>
      </c>
      <c r="F597" s="46" t="s">
        <v>214</v>
      </c>
      <c r="G597" s="46">
        <f>VLOOKUP(E597,Master_Item!B:E,4,0)</f>
        <v>320</v>
      </c>
      <c r="H597" s="46">
        <f>VLOOKUP(E597,Master_Item!B:I,8,0)</f>
        <v>7.68</v>
      </c>
      <c r="I597" s="46">
        <f>VLOOKUP(E597,Master_Item!B:G,6,0)</f>
        <v>104</v>
      </c>
      <c r="J597" s="46" t="s">
        <v>150</v>
      </c>
      <c r="K597" s="46" t="s">
        <v>119</v>
      </c>
      <c r="L597" s="142">
        <f>_xlfn.IFNA(VLOOKUP($E597,'Loading Apr'!$B:$V,$C597,0),0)</f>
        <v>3662.6714714170967</v>
      </c>
      <c r="M597" s="145">
        <f t="shared" si="133"/>
        <v>28129.3169004833</v>
      </c>
      <c r="N597" s="145">
        <f t="shared" si="134"/>
        <v>35.217994917472083</v>
      </c>
      <c r="O597" s="146">
        <f>_xlfn.IFNA(VLOOKUP($E597,'Loading May'!$B:$X,$B597,0),0)</f>
        <v>4500.5333567578673</v>
      </c>
      <c r="P597" s="140">
        <f t="shared" si="135"/>
        <v>34564.096179900422</v>
      </c>
      <c r="Q597" s="140">
        <f t="shared" si="136"/>
        <v>43.274359199594876</v>
      </c>
      <c r="R597" s="80">
        <f>VLOOKUP($E597,'Loading Jun'!$B:$X,$A597,0)</f>
        <v>3943.5197793674047</v>
      </c>
      <c r="S597" s="47">
        <f t="shared" si="137"/>
        <v>30286.231905541666</v>
      </c>
      <c r="T597" s="47">
        <f t="shared" si="138"/>
        <v>37.918459416994274</v>
      </c>
    </row>
    <row r="598" spans="1:20">
      <c r="A598" s="144">
        <v>20</v>
      </c>
      <c r="B598" s="144">
        <v>20</v>
      </c>
      <c r="C598" s="144">
        <v>18</v>
      </c>
      <c r="D598" s="263" t="str">
        <f>VLOOKUP(E598,Master_Item!B:M,12,0)&amp;K598</f>
        <v>โรงงานบางบาลRegion 6/9</v>
      </c>
      <c r="E598" s="74">
        <v>310003727</v>
      </c>
      <c r="F598" s="46" t="s">
        <v>214</v>
      </c>
      <c r="G598" s="46">
        <f>VLOOKUP(E598,Master_Item!B:E,4,0)</f>
        <v>320</v>
      </c>
      <c r="H598" s="46">
        <f>VLOOKUP(E598,Master_Item!B:I,8,0)</f>
        <v>7.68</v>
      </c>
      <c r="I598" s="46">
        <f>VLOOKUP(E598,Master_Item!B:G,6,0)</f>
        <v>104</v>
      </c>
      <c r="J598" s="46" t="s">
        <v>150</v>
      </c>
      <c r="K598" s="46" t="s">
        <v>127</v>
      </c>
      <c r="L598" s="142">
        <f>_xlfn.IFNA(VLOOKUP($E598,'Loading Apr'!$B:$V,$C598,0),0)</f>
        <v>4479.9151279249199</v>
      </c>
      <c r="M598" s="145">
        <f t="shared" si="133"/>
        <v>34405.748182463387</v>
      </c>
      <c r="N598" s="145">
        <f t="shared" si="134"/>
        <v>43.076106999278075</v>
      </c>
      <c r="O598" s="146">
        <f>_xlfn.IFNA(VLOOKUP($E598,'Loading May'!$B:$X,$B598,0),0)</f>
        <v>4614.0104023163776</v>
      </c>
      <c r="P598" s="140">
        <f t="shared" si="135"/>
        <v>35435.599889789781</v>
      </c>
      <c r="Q598" s="140">
        <f t="shared" si="136"/>
        <v>44.365484637657474</v>
      </c>
      <c r="R598" s="80">
        <f>VLOOKUP($E598,'Loading Jun'!$B:$X,$A598,0)</f>
        <v>4042.952210635181</v>
      </c>
      <c r="S598" s="47">
        <f t="shared" si="137"/>
        <v>31049.872977678187</v>
      </c>
      <c r="T598" s="47">
        <f t="shared" si="138"/>
        <v>38.874540486876739</v>
      </c>
    </row>
    <row r="599" spans="1:20">
      <c r="A599" s="144">
        <v>21</v>
      </c>
      <c r="B599" s="144">
        <v>21</v>
      </c>
      <c r="C599" s="144">
        <v>19</v>
      </c>
      <c r="D599" s="263" t="str">
        <f>VLOOKUP(E599,Master_Item!B:M,12,0)&amp;K599</f>
        <v>โรงงานบางบาลRegion 6/14</v>
      </c>
      <c r="E599" s="74">
        <v>310003727</v>
      </c>
      <c r="F599" s="46" t="s">
        <v>214</v>
      </c>
      <c r="G599" s="46">
        <f>VLOOKUP(E599,Master_Item!B:E,4,0)</f>
        <v>320</v>
      </c>
      <c r="H599" s="46">
        <f>VLOOKUP(E599,Master_Item!B:I,8,0)</f>
        <v>7.68</v>
      </c>
      <c r="I599" s="46">
        <f>VLOOKUP(E599,Master_Item!B:G,6,0)</f>
        <v>104</v>
      </c>
      <c r="J599" s="46" t="s">
        <v>148</v>
      </c>
      <c r="K599" s="46" t="s">
        <v>128</v>
      </c>
      <c r="L599" s="142">
        <f>_xlfn.IFNA(VLOOKUP($E599,'Loading Apr'!$B:$V,$C599,0),0)</f>
        <v>3665.3851046658438</v>
      </c>
      <c r="M599" s="145">
        <f t="shared" si="133"/>
        <v>28150.157603833679</v>
      </c>
      <c r="N599" s="145">
        <f t="shared" si="134"/>
        <v>35.244087544863881</v>
      </c>
      <c r="O599" s="146">
        <f>_xlfn.IFNA(VLOOKUP($E599,'Loading May'!$B:$X,$B599,0),0)</f>
        <v>3775.0994200770356</v>
      </c>
      <c r="P599" s="140">
        <f t="shared" si="135"/>
        <v>28992.763546191632</v>
      </c>
      <c r="Q599" s="140">
        <f t="shared" si="136"/>
        <v>36.299032885356112</v>
      </c>
      <c r="R599" s="80">
        <f>VLOOKUP($E599,'Loading Jun'!$B:$X,$A599,0)</f>
        <v>3307.8699905196931</v>
      </c>
      <c r="S599" s="47">
        <f t="shared" si="137"/>
        <v>25404.441527191244</v>
      </c>
      <c r="T599" s="47">
        <f t="shared" si="138"/>
        <v>31.806442216535512</v>
      </c>
    </row>
    <row r="600" spans="1:20">
      <c r="A600" s="144">
        <v>22</v>
      </c>
      <c r="B600" s="144">
        <v>22</v>
      </c>
      <c r="C600" s="144">
        <v>20</v>
      </c>
      <c r="D600" s="263" t="str">
        <f>VLOOKUP(E600,Master_Item!B:M,12,0)&amp;K600</f>
        <v>โรงงานบางบาลRegion 7</v>
      </c>
      <c r="E600" s="74">
        <v>310003727</v>
      </c>
      <c r="F600" s="46" t="s">
        <v>214</v>
      </c>
      <c r="G600" s="46">
        <f>VLOOKUP(E600,Master_Item!B:E,4,0)</f>
        <v>320</v>
      </c>
      <c r="H600" s="46">
        <f>VLOOKUP(E600,Master_Item!B:I,8,0)</f>
        <v>7.68</v>
      </c>
      <c r="I600" s="46">
        <f>VLOOKUP(E600,Master_Item!B:G,6,0)</f>
        <v>104</v>
      </c>
      <c r="J600" s="46" t="s">
        <v>148</v>
      </c>
      <c r="K600" s="46" t="s">
        <v>121</v>
      </c>
      <c r="L600" s="142">
        <f>_xlfn.IFNA(VLOOKUP($E600,'Loading Apr'!$B:$V,$C600,0),0)</f>
        <v>7250.5346748957591</v>
      </c>
      <c r="M600" s="145">
        <f t="shared" si="133"/>
        <v>55684.106303199427</v>
      </c>
      <c r="N600" s="145">
        <f t="shared" si="134"/>
        <v>69.716679566305373</v>
      </c>
      <c r="O600" s="146">
        <f>_xlfn.IFNA(VLOOKUP($E600,'Loading May'!$B:$X,$B600,0),0)</f>
        <v>7698.4498140401356</v>
      </c>
      <c r="P600" s="140">
        <f t="shared" si="135"/>
        <v>59124.094571828238</v>
      </c>
      <c r="Q600" s="140">
        <f t="shared" si="136"/>
        <v>74.023555904232069</v>
      </c>
      <c r="R600" s="80">
        <f>VLOOKUP($E600,'Loading Jun'!$B:$X,$A600,0)</f>
        <v>6745.6425062483841</v>
      </c>
      <c r="S600" s="47">
        <f t="shared" si="137"/>
        <v>51806.534447987586</v>
      </c>
      <c r="T600" s="47">
        <f t="shared" si="138"/>
        <v>64.861947175465232</v>
      </c>
    </row>
    <row r="601" spans="1:20">
      <c r="A601" s="144">
        <v>23</v>
      </c>
      <c r="B601" s="144">
        <v>23</v>
      </c>
      <c r="C601" s="144">
        <v>21</v>
      </c>
      <c r="D601" s="263" t="str">
        <f>VLOOKUP(E601,Master_Item!B:M,12,0)&amp;K601</f>
        <v>โรงงานบางบาลRegion 8</v>
      </c>
      <c r="E601" s="74">
        <v>310003727</v>
      </c>
      <c r="F601" s="46" t="s">
        <v>214</v>
      </c>
      <c r="G601" s="46">
        <f>VLOOKUP(E601,Master_Item!B:E,4,0)</f>
        <v>320</v>
      </c>
      <c r="H601" s="46">
        <f>VLOOKUP(E601,Master_Item!B:I,8,0)</f>
        <v>7.68</v>
      </c>
      <c r="I601" s="46">
        <f>VLOOKUP(E601,Master_Item!B:G,6,0)</f>
        <v>104</v>
      </c>
      <c r="J601" s="46" t="s">
        <v>151</v>
      </c>
      <c r="K601" s="46" t="s">
        <v>122</v>
      </c>
      <c r="L601" s="142">
        <f>_xlfn.IFNA(VLOOKUP($E601,'Loading Apr'!$B:$V,$C601,0),0)</f>
        <v>2486.2747873656303</v>
      </c>
      <c r="M601" s="145">
        <f t="shared" si="133"/>
        <v>19094.590366968041</v>
      </c>
      <c r="N601" s="145">
        <f t="shared" si="134"/>
        <v>23.906488340054139</v>
      </c>
      <c r="O601" s="146">
        <f>_xlfn.IFNA(VLOOKUP($E601,'Loading May'!$B:$X,$B601,0),0)</f>
        <v>2722.4853817646626</v>
      </c>
      <c r="P601" s="140">
        <f t="shared" si="135"/>
        <v>20908.687731952607</v>
      </c>
      <c r="Q601" s="140">
        <f t="shared" si="136"/>
        <v>26.17774405542945</v>
      </c>
      <c r="R601" s="80">
        <f>VLOOKUP($E601,'Loading Jun'!$B:$X,$A601,0)</f>
        <v>2385.5339136430234</v>
      </c>
      <c r="S601" s="47">
        <f t="shared" si="137"/>
        <v>18320.900456778418</v>
      </c>
      <c r="T601" s="47">
        <f t="shared" si="138"/>
        <v>22.93782609272138</v>
      </c>
    </row>
    <row r="602" spans="1:20">
      <c r="A602" s="144">
        <v>9</v>
      </c>
      <c r="B602" s="144">
        <v>9</v>
      </c>
      <c r="C602" s="144">
        <v>11</v>
      </c>
      <c r="D602" s="263" t="str">
        <f>VLOOKUP(E602,Master_Item!B:M,12,0)&amp;K602</f>
        <v>โรงงานบางบาลMT</v>
      </c>
      <c r="E602" s="74">
        <v>310003727</v>
      </c>
      <c r="F602" s="46" t="s">
        <v>214</v>
      </c>
      <c r="G602" s="46">
        <f>VLOOKUP(E602,Master_Item!B:E,4,0)</f>
        <v>320</v>
      </c>
      <c r="H602" s="46">
        <f>VLOOKUP(E602,Master_Item!B:I,8,0)</f>
        <v>7.68</v>
      </c>
      <c r="I602" s="46">
        <f>VLOOKUP(E602,Master_Item!B:G,6,0)</f>
        <v>104</v>
      </c>
      <c r="J602" s="46" t="s">
        <v>123</v>
      </c>
      <c r="K602" s="46" t="s">
        <v>123</v>
      </c>
      <c r="L602" s="142">
        <f>_xlfn.IFNA(VLOOKUP($E602,'Loading Apr'!$B:$V,$C602,0),0)</f>
        <v>63688.85714285713</v>
      </c>
      <c r="M602" s="145">
        <f t="shared" si="133"/>
        <v>489130.42285714275</v>
      </c>
      <c r="N602" s="145">
        <f t="shared" si="134"/>
        <v>612.392857142857</v>
      </c>
      <c r="O602" s="146">
        <f>_xlfn.IFNA(VLOOKUP($E602,'Loading May'!$B:$X,$B602,0),0)</f>
        <v>50329.484450240467</v>
      </c>
      <c r="P602" s="140">
        <f t="shared" si="135"/>
        <v>386530.44057784678</v>
      </c>
      <c r="Q602" s="140">
        <f t="shared" si="136"/>
        <v>483.93735048308139</v>
      </c>
      <c r="R602" s="80">
        <f>VLOOKUP($E602,'Loading Jun'!$B:$X,$A602,0)</f>
        <v>49502.111757623788</v>
      </c>
      <c r="S602" s="47">
        <f t="shared" si="137"/>
        <v>380176.2182985507</v>
      </c>
      <c r="T602" s="47">
        <f t="shared" si="138"/>
        <v>475.98184382330567</v>
      </c>
    </row>
    <row r="603" spans="1:20">
      <c r="A603" s="144">
        <v>15</v>
      </c>
      <c r="B603" s="144">
        <v>15</v>
      </c>
      <c r="C603" s="144">
        <v>13</v>
      </c>
      <c r="D603" s="263" t="str">
        <f>VLOOKUP(E603,Master_Item!B:M,12,0)&amp;K603</f>
        <v>โรงงานบางบาลRegion 1</v>
      </c>
      <c r="E603" s="74">
        <v>310003728</v>
      </c>
      <c r="F603" s="46" t="s">
        <v>215</v>
      </c>
      <c r="G603" s="46">
        <f>VLOOKUP(E603,Master_Item!B:E,4,0)</f>
        <v>320</v>
      </c>
      <c r="H603" s="46">
        <f>VLOOKUP(E603,Master_Item!B:I,8,0)</f>
        <v>7.68</v>
      </c>
      <c r="I603" s="46">
        <f>VLOOKUP(E603,Master_Item!B:G,6,0)</f>
        <v>104</v>
      </c>
      <c r="J603" s="46" t="s">
        <v>148</v>
      </c>
      <c r="K603" s="46" t="s">
        <v>115</v>
      </c>
      <c r="L603" s="142">
        <f>_xlfn.IFNA(VLOOKUP($E603,'Loading Apr'!$B:$V,$C603,0),0)</f>
        <v>0</v>
      </c>
      <c r="M603" s="145">
        <f t="shared" si="133"/>
        <v>0</v>
      </c>
      <c r="N603" s="145">
        <f t="shared" si="134"/>
        <v>0</v>
      </c>
      <c r="O603" s="146">
        <f>_xlfn.IFNA(VLOOKUP($E603,'Loading May'!$B:$X,$B603,0),0)</f>
        <v>0</v>
      </c>
      <c r="P603" s="140">
        <f t="shared" si="135"/>
        <v>0</v>
      </c>
      <c r="Q603" s="140">
        <f t="shared" si="136"/>
        <v>0</v>
      </c>
      <c r="R603" s="80">
        <f>VLOOKUP($E603,'Loading Jun'!$B:$X,$A603,0)</f>
        <v>0</v>
      </c>
      <c r="S603" s="47">
        <f t="shared" si="137"/>
        <v>0</v>
      </c>
      <c r="T603" s="47">
        <f t="shared" si="138"/>
        <v>0</v>
      </c>
    </row>
    <row r="604" spans="1:20">
      <c r="A604" s="144">
        <v>16</v>
      </c>
      <c r="B604" s="144">
        <v>16</v>
      </c>
      <c r="C604" s="144">
        <v>14</v>
      </c>
      <c r="D604" s="263" t="str">
        <f>VLOOKUP(E604,Master_Item!B:M,12,0)&amp;K604</f>
        <v>โรงงานบางบาลRegion 2</v>
      </c>
      <c r="E604" s="74">
        <v>310003728</v>
      </c>
      <c r="F604" s="46" t="s">
        <v>215</v>
      </c>
      <c r="G604" s="46">
        <f>VLOOKUP(E604,Master_Item!B:E,4,0)</f>
        <v>320</v>
      </c>
      <c r="H604" s="46">
        <f>VLOOKUP(E604,Master_Item!B:I,8,0)</f>
        <v>7.68</v>
      </c>
      <c r="I604" s="46">
        <f>VLOOKUP(E604,Master_Item!B:G,6,0)</f>
        <v>104</v>
      </c>
      <c r="J604" s="46" t="s">
        <v>148</v>
      </c>
      <c r="K604" s="46" t="s">
        <v>116</v>
      </c>
      <c r="L604" s="142">
        <f>_xlfn.IFNA(VLOOKUP($E604,'Loading Apr'!$B:$V,$C604,0),0)</f>
        <v>0</v>
      </c>
      <c r="M604" s="145">
        <f t="shared" si="133"/>
        <v>0</v>
      </c>
      <c r="N604" s="145">
        <f t="shared" si="134"/>
        <v>0</v>
      </c>
      <c r="O604" s="146">
        <f>_xlfn.IFNA(VLOOKUP($E604,'Loading May'!$B:$X,$B604,0),0)</f>
        <v>0</v>
      </c>
      <c r="P604" s="140">
        <f t="shared" si="135"/>
        <v>0</v>
      </c>
      <c r="Q604" s="140">
        <f t="shared" si="136"/>
        <v>0</v>
      </c>
      <c r="R604" s="80">
        <f>VLOOKUP($E604,'Loading Jun'!$B:$X,$A604,0)</f>
        <v>0</v>
      </c>
      <c r="S604" s="47">
        <f t="shared" si="137"/>
        <v>0</v>
      </c>
      <c r="T604" s="47">
        <f t="shared" si="138"/>
        <v>0</v>
      </c>
    </row>
    <row r="605" spans="1:20">
      <c r="A605" s="144">
        <v>17</v>
      </c>
      <c r="B605" s="144">
        <v>17</v>
      </c>
      <c r="C605" s="144">
        <v>15</v>
      </c>
      <c r="D605" s="263" t="str">
        <f>VLOOKUP(E605,Master_Item!B:M,12,0)&amp;K605</f>
        <v>โรงงานบางบาลRegion 3</v>
      </c>
      <c r="E605" s="74">
        <v>310003728</v>
      </c>
      <c r="F605" s="46" t="s">
        <v>215</v>
      </c>
      <c r="G605" s="46">
        <f>VLOOKUP(E605,Master_Item!B:E,4,0)</f>
        <v>320</v>
      </c>
      <c r="H605" s="46">
        <f>VLOOKUP(E605,Master_Item!B:I,8,0)</f>
        <v>7.68</v>
      </c>
      <c r="I605" s="46">
        <f>VLOOKUP(E605,Master_Item!B:G,6,0)</f>
        <v>104</v>
      </c>
      <c r="J605" s="46" t="s">
        <v>149</v>
      </c>
      <c r="K605" s="46" t="s">
        <v>117</v>
      </c>
      <c r="L605" s="142">
        <f>_xlfn.IFNA(VLOOKUP($E605,'Loading Apr'!$B:$V,$C605,0),0)</f>
        <v>0</v>
      </c>
      <c r="M605" s="145">
        <f t="shared" si="133"/>
        <v>0</v>
      </c>
      <c r="N605" s="145">
        <f t="shared" si="134"/>
        <v>0</v>
      </c>
      <c r="O605" s="146">
        <f>_xlfn.IFNA(VLOOKUP($E605,'Loading May'!$B:$X,$B605,0),0)</f>
        <v>0</v>
      </c>
      <c r="P605" s="140">
        <f t="shared" si="135"/>
        <v>0</v>
      </c>
      <c r="Q605" s="140">
        <f t="shared" si="136"/>
        <v>0</v>
      </c>
      <c r="R605" s="80">
        <f>VLOOKUP($E605,'Loading Jun'!$B:$X,$A605,0)</f>
        <v>0</v>
      </c>
      <c r="S605" s="47">
        <f t="shared" si="137"/>
        <v>0</v>
      </c>
      <c r="T605" s="47">
        <f t="shared" si="138"/>
        <v>0</v>
      </c>
    </row>
    <row r="606" spans="1:20">
      <c r="A606" s="144">
        <v>18</v>
      </c>
      <c r="B606" s="144">
        <v>18</v>
      </c>
      <c r="C606" s="144">
        <v>16</v>
      </c>
      <c r="D606" s="263" t="str">
        <f>VLOOKUP(E606,Master_Item!B:M,12,0)&amp;K606</f>
        <v>โรงงานบางบาลRegion 4</v>
      </c>
      <c r="E606" s="74">
        <v>310003728</v>
      </c>
      <c r="F606" s="46" t="s">
        <v>215</v>
      </c>
      <c r="G606" s="46">
        <f>VLOOKUP(E606,Master_Item!B:E,4,0)</f>
        <v>320</v>
      </c>
      <c r="H606" s="46">
        <f>VLOOKUP(E606,Master_Item!B:I,8,0)</f>
        <v>7.68</v>
      </c>
      <c r="I606" s="46">
        <f>VLOOKUP(E606,Master_Item!B:G,6,0)</f>
        <v>104</v>
      </c>
      <c r="J606" s="46" t="s">
        <v>149</v>
      </c>
      <c r="K606" s="46" t="s">
        <v>118</v>
      </c>
      <c r="L606" s="142">
        <f>_xlfn.IFNA(VLOOKUP($E606,'Loading Apr'!$B:$V,$C606,0),0)</f>
        <v>0</v>
      </c>
      <c r="M606" s="145">
        <f t="shared" si="133"/>
        <v>0</v>
      </c>
      <c r="N606" s="145">
        <f t="shared" si="134"/>
        <v>0</v>
      </c>
      <c r="O606" s="146">
        <f>_xlfn.IFNA(VLOOKUP($E606,'Loading May'!$B:$X,$B606,0),0)</f>
        <v>0</v>
      </c>
      <c r="P606" s="140">
        <f t="shared" si="135"/>
        <v>0</v>
      </c>
      <c r="Q606" s="140">
        <f t="shared" si="136"/>
        <v>0</v>
      </c>
      <c r="R606" s="80">
        <f>VLOOKUP($E606,'Loading Jun'!$B:$X,$A606,0)</f>
        <v>0</v>
      </c>
      <c r="S606" s="47">
        <f t="shared" si="137"/>
        <v>0</v>
      </c>
      <c r="T606" s="47">
        <f t="shared" si="138"/>
        <v>0</v>
      </c>
    </row>
    <row r="607" spans="1:20">
      <c r="A607" s="144">
        <v>19</v>
      </c>
      <c r="B607" s="144">
        <v>19</v>
      </c>
      <c r="C607" s="144">
        <v>17</v>
      </c>
      <c r="D607" s="263" t="str">
        <f>VLOOKUP(E607,Master_Item!B:M,12,0)&amp;K607</f>
        <v>โรงงานบางบาลRegion 5</v>
      </c>
      <c r="E607" s="74">
        <v>310003728</v>
      </c>
      <c r="F607" s="46" t="s">
        <v>215</v>
      </c>
      <c r="G607" s="46">
        <f>VLOOKUP(E607,Master_Item!B:E,4,0)</f>
        <v>320</v>
      </c>
      <c r="H607" s="46">
        <f>VLOOKUP(E607,Master_Item!B:I,8,0)</f>
        <v>7.68</v>
      </c>
      <c r="I607" s="46">
        <f>VLOOKUP(E607,Master_Item!B:G,6,0)</f>
        <v>104</v>
      </c>
      <c r="J607" s="46" t="s">
        <v>150</v>
      </c>
      <c r="K607" s="46" t="s">
        <v>119</v>
      </c>
      <c r="L607" s="142">
        <f>_xlfn.IFNA(VLOOKUP($E607,'Loading Apr'!$B:$V,$C607,0),0)</f>
        <v>0</v>
      </c>
      <c r="M607" s="145">
        <f t="shared" si="133"/>
        <v>0</v>
      </c>
      <c r="N607" s="145">
        <f t="shared" si="134"/>
        <v>0</v>
      </c>
      <c r="O607" s="146">
        <f>_xlfn.IFNA(VLOOKUP($E607,'Loading May'!$B:$X,$B607,0),0)</f>
        <v>0</v>
      </c>
      <c r="P607" s="140">
        <f t="shared" si="135"/>
        <v>0</v>
      </c>
      <c r="Q607" s="140">
        <f t="shared" si="136"/>
        <v>0</v>
      </c>
      <c r="R607" s="80">
        <f>VLOOKUP($E607,'Loading Jun'!$B:$X,$A607,0)</f>
        <v>0</v>
      </c>
      <c r="S607" s="47">
        <f t="shared" si="137"/>
        <v>0</v>
      </c>
      <c r="T607" s="47">
        <f t="shared" si="138"/>
        <v>0</v>
      </c>
    </row>
    <row r="608" spans="1:20">
      <c r="A608" s="144">
        <v>20</v>
      </c>
      <c r="B608" s="144">
        <v>20</v>
      </c>
      <c r="C608" s="144">
        <v>18</v>
      </c>
      <c r="D608" s="263" t="str">
        <f>VLOOKUP(E608,Master_Item!B:M,12,0)&amp;K608</f>
        <v>โรงงานบางบาลRegion 6/9</v>
      </c>
      <c r="E608" s="74">
        <v>310003728</v>
      </c>
      <c r="F608" s="46" t="s">
        <v>215</v>
      </c>
      <c r="G608" s="46">
        <f>VLOOKUP(E608,Master_Item!B:E,4,0)</f>
        <v>320</v>
      </c>
      <c r="H608" s="46">
        <f>VLOOKUP(E608,Master_Item!B:I,8,0)</f>
        <v>7.68</v>
      </c>
      <c r="I608" s="46">
        <f>VLOOKUP(E608,Master_Item!B:G,6,0)</f>
        <v>104</v>
      </c>
      <c r="J608" s="46" t="s">
        <v>150</v>
      </c>
      <c r="K608" s="46" t="s">
        <v>127</v>
      </c>
      <c r="L608" s="142">
        <f>_xlfn.IFNA(VLOOKUP($E608,'Loading Apr'!$B:$V,$C608,0),0)</f>
        <v>0</v>
      </c>
      <c r="M608" s="145">
        <f t="shared" si="133"/>
        <v>0</v>
      </c>
      <c r="N608" s="145">
        <f t="shared" si="134"/>
        <v>0</v>
      </c>
      <c r="O608" s="146">
        <f>_xlfn.IFNA(VLOOKUP($E608,'Loading May'!$B:$X,$B608,0),0)</f>
        <v>0</v>
      </c>
      <c r="P608" s="140">
        <f t="shared" si="135"/>
        <v>0</v>
      </c>
      <c r="Q608" s="140">
        <f t="shared" si="136"/>
        <v>0</v>
      </c>
      <c r="R608" s="80">
        <f>VLOOKUP($E608,'Loading Jun'!$B:$X,$A608,0)</f>
        <v>0</v>
      </c>
      <c r="S608" s="47">
        <f t="shared" si="137"/>
        <v>0</v>
      </c>
      <c r="T608" s="47">
        <f t="shared" si="138"/>
        <v>0</v>
      </c>
    </row>
    <row r="609" spans="1:20">
      <c r="A609" s="144">
        <v>21</v>
      </c>
      <c r="B609" s="144">
        <v>21</v>
      </c>
      <c r="C609" s="144">
        <v>19</v>
      </c>
      <c r="D609" s="263" t="str">
        <f>VLOOKUP(E609,Master_Item!B:M,12,0)&amp;K609</f>
        <v>โรงงานบางบาลRegion 6/14</v>
      </c>
      <c r="E609" s="74">
        <v>310003728</v>
      </c>
      <c r="F609" s="46" t="s">
        <v>215</v>
      </c>
      <c r="G609" s="46">
        <f>VLOOKUP(E609,Master_Item!B:E,4,0)</f>
        <v>320</v>
      </c>
      <c r="H609" s="46">
        <f>VLOOKUP(E609,Master_Item!B:I,8,0)</f>
        <v>7.68</v>
      </c>
      <c r="I609" s="46">
        <f>VLOOKUP(E609,Master_Item!B:G,6,0)</f>
        <v>104</v>
      </c>
      <c r="J609" s="46" t="s">
        <v>148</v>
      </c>
      <c r="K609" s="46" t="s">
        <v>128</v>
      </c>
      <c r="L609" s="142">
        <f>_xlfn.IFNA(VLOOKUP($E609,'Loading Apr'!$B:$V,$C609,0),0)</f>
        <v>0</v>
      </c>
      <c r="M609" s="145">
        <f t="shared" si="133"/>
        <v>0</v>
      </c>
      <c r="N609" s="145">
        <f t="shared" si="134"/>
        <v>0</v>
      </c>
      <c r="O609" s="146">
        <f>_xlfn.IFNA(VLOOKUP($E609,'Loading May'!$B:$X,$B609,0),0)</f>
        <v>0</v>
      </c>
      <c r="P609" s="140">
        <f t="shared" si="135"/>
        <v>0</v>
      </c>
      <c r="Q609" s="140">
        <f t="shared" si="136"/>
        <v>0</v>
      </c>
      <c r="R609" s="80">
        <f>VLOOKUP($E609,'Loading Jun'!$B:$X,$A609,0)</f>
        <v>0</v>
      </c>
      <c r="S609" s="47">
        <f t="shared" si="137"/>
        <v>0</v>
      </c>
      <c r="T609" s="47">
        <f t="shared" si="138"/>
        <v>0</v>
      </c>
    </row>
    <row r="610" spans="1:20">
      <c r="A610" s="144">
        <v>22</v>
      </c>
      <c r="B610" s="144">
        <v>22</v>
      </c>
      <c r="C610" s="144">
        <v>20</v>
      </c>
      <c r="D610" s="263" t="str">
        <f>VLOOKUP(E610,Master_Item!B:M,12,0)&amp;K610</f>
        <v>โรงงานบางบาลRegion 7</v>
      </c>
      <c r="E610" s="74">
        <v>310003728</v>
      </c>
      <c r="F610" s="46" t="s">
        <v>215</v>
      </c>
      <c r="G610" s="46">
        <f>VLOOKUP(E610,Master_Item!B:E,4,0)</f>
        <v>320</v>
      </c>
      <c r="H610" s="46">
        <f>VLOOKUP(E610,Master_Item!B:I,8,0)</f>
        <v>7.68</v>
      </c>
      <c r="I610" s="46">
        <f>VLOOKUP(E610,Master_Item!B:G,6,0)</f>
        <v>104</v>
      </c>
      <c r="J610" s="46" t="s">
        <v>148</v>
      </c>
      <c r="K610" s="46" t="s">
        <v>121</v>
      </c>
      <c r="L610" s="142">
        <f>_xlfn.IFNA(VLOOKUP($E610,'Loading Apr'!$B:$V,$C610,0),0)</f>
        <v>0</v>
      </c>
      <c r="M610" s="145">
        <f t="shared" si="133"/>
        <v>0</v>
      </c>
      <c r="N610" s="145">
        <f t="shared" si="134"/>
        <v>0</v>
      </c>
      <c r="O610" s="146">
        <f>_xlfn.IFNA(VLOOKUP($E610,'Loading May'!$B:$X,$B610,0),0)</f>
        <v>0</v>
      </c>
      <c r="P610" s="140">
        <f t="shared" si="135"/>
        <v>0</v>
      </c>
      <c r="Q610" s="140">
        <f t="shared" si="136"/>
        <v>0</v>
      </c>
      <c r="R610" s="80">
        <f>VLOOKUP($E610,'Loading Jun'!$B:$X,$A610,0)</f>
        <v>0</v>
      </c>
      <c r="S610" s="47">
        <f t="shared" si="137"/>
        <v>0</v>
      </c>
      <c r="T610" s="47">
        <f t="shared" si="138"/>
        <v>0</v>
      </c>
    </row>
    <row r="611" spans="1:20">
      <c r="A611" s="144">
        <v>23</v>
      </c>
      <c r="B611" s="144">
        <v>23</v>
      </c>
      <c r="C611" s="144">
        <v>21</v>
      </c>
      <c r="D611" s="263" t="str">
        <f>VLOOKUP(E611,Master_Item!B:M,12,0)&amp;K611</f>
        <v>โรงงานบางบาลRegion 8</v>
      </c>
      <c r="E611" s="74">
        <v>310003728</v>
      </c>
      <c r="F611" s="46" t="s">
        <v>215</v>
      </c>
      <c r="G611" s="46">
        <f>VLOOKUP(E611,Master_Item!B:E,4,0)</f>
        <v>320</v>
      </c>
      <c r="H611" s="46">
        <f>VLOOKUP(E611,Master_Item!B:I,8,0)</f>
        <v>7.68</v>
      </c>
      <c r="I611" s="46">
        <f>VLOOKUP(E611,Master_Item!B:G,6,0)</f>
        <v>104</v>
      </c>
      <c r="J611" s="46" t="s">
        <v>151</v>
      </c>
      <c r="K611" s="46" t="s">
        <v>122</v>
      </c>
      <c r="L611" s="142">
        <f>_xlfn.IFNA(VLOOKUP($E611,'Loading Apr'!$B:$V,$C611,0),0)</f>
        <v>0</v>
      </c>
      <c r="M611" s="145">
        <f t="shared" si="133"/>
        <v>0</v>
      </c>
      <c r="N611" s="145">
        <f t="shared" si="134"/>
        <v>0</v>
      </c>
      <c r="O611" s="146">
        <f>_xlfn.IFNA(VLOOKUP($E611,'Loading May'!$B:$X,$B611,0),0)</f>
        <v>0</v>
      </c>
      <c r="P611" s="140">
        <f t="shared" si="135"/>
        <v>0</v>
      </c>
      <c r="Q611" s="140">
        <f t="shared" si="136"/>
        <v>0</v>
      </c>
      <c r="R611" s="80">
        <f>VLOOKUP($E611,'Loading Jun'!$B:$X,$A611,0)</f>
        <v>0</v>
      </c>
      <c r="S611" s="47">
        <f t="shared" si="137"/>
        <v>0</v>
      </c>
      <c r="T611" s="47">
        <f t="shared" si="138"/>
        <v>0</v>
      </c>
    </row>
    <row r="612" spans="1:20">
      <c r="A612" s="144">
        <v>9</v>
      </c>
      <c r="B612" s="144">
        <v>9</v>
      </c>
      <c r="C612" s="144">
        <v>11</v>
      </c>
      <c r="D612" s="263" t="str">
        <f>VLOOKUP(E612,Master_Item!B:M,12,0)&amp;K612</f>
        <v>โรงงานบางบาลMT</v>
      </c>
      <c r="E612" s="74">
        <v>310003728</v>
      </c>
      <c r="F612" s="46" t="s">
        <v>215</v>
      </c>
      <c r="G612" s="46">
        <f>VLOOKUP(E612,Master_Item!B:E,4,0)</f>
        <v>320</v>
      </c>
      <c r="H612" s="46">
        <f>VLOOKUP(E612,Master_Item!B:I,8,0)</f>
        <v>7.68</v>
      </c>
      <c r="I612" s="46">
        <f>VLOOKUP(E612,Master_Item!B:G,6,0)</f>
        <v>104</v>
      </c>
      <c r="J612" s="46" t="s">
        <v>123</v>
      </c>
      <c r="K612" s="46" t="s">
        <v>123</v>
      </c>
      <c r="L612" s="142">
        <f>_xlfn.IFNA(VLOOKUP($E612,'Loading Apr'!$B:$V,$C612,0),0)</f>
        <v>8153.2857142857138</v>
      </c>
      <c r="M612" s="145">
        <f t="shared" si="133"/>
        <v>62617.234285714279</v>
      </c>
      <c r="N612" s="145">
        <f t="shared" si="134"/>
        <v>78.396978021978015</v>
      </c>
      <c r="O612" s="146">
        <f>_xlfn.IFNA(VLOOKUP($E612,'Loading May'!$B:$X,$B612,0),0)</f>
        <v>8393</v>
      </c>
      <c r="P612" s="140">
        <f t="shared" si="135"/>
        <v>64458.239999999998</v>
      </c>
      <c r="Q612" s="140">
        <f t="shared" si="136"/>
        <v>80.70192307692308</v>
      </c>
      <c r="R612" s="80">
        <f>VLOOKUP($E612,'Loading Jun'!$B:$X,$A612,0)</f>
        <v>6980</v>
      </c>
      <c r="S612" s="47">
        <f t="shared" si="137"/>
        <v>53606.400000000001</v>
      </c>
      <c r="T612" s="47">
        <f t="shared" si="138"/>
        <v>67.115384615384613</v>
      </c>
    </row>
    <row r="613" spans="1:20">
      <c r="A613" s="144">
        <v>15</v>
      </c>
      <c r="B613" s="144">
        <v>15</v>
      </c>
      <c r="C613" s="144">
        <v>13</v>
      </c>
      <c r="D613" s="263" t="str">
        <f>VLOOKUP(E613,Master_Item!B:M,12,0)&amp;K613</f>
        <v>โรงงานวังม่วงRegion 1</v>
      </c>
      <c r="E613" s="74">
        <v>310003722</v>
      </c>
      <c r="F613" s="46" t="s">
        <v>216</v>
      </c>
      <c r="G613" s="46">
        <f>VLOOKUP(E613,Master_Item!B:E,4,0)</f>
        <v>400</v>
      </c>
      <c r="H613" s="46">
        <f>VLOOKUP(E613,Master_Item!B:I,8,0)</f>
        <v>9.6</v>
      </c>
      <c r="I613" s="46">
        <f>VLOOKUP(E613,Master_Item!B:G,6,0)</f>
        <v>60</v>
      </c>
      <c r="J613" s="46" t="s">
        <v>148</v>
      </c>
      <c r="K613" s="46" t="s">
        <v>115</v>
      </c>
      <c r="L613" s="142">
        <f>_xlfn.IFNA(VLOOKUP($E613,'Loading Apr'!$B:$V,$C613,0),0)</f>
        <v>0</v>
      </c>
      <c r="M613" s="145">
        <f t="shared" ref="M613:M622" si="139">L613*H613</f>
        <v>0</v>
      </c>
      <c r="N613" s="145">
        <f t="shared" ref="N613:N622" si="140">L613/I613</f>
        <v>0</v>
      </c>
      <c r="O613" s="146">
        <f>_xlfn.IFNA(VLOOKUP($E613,'Loading May'!$B:$X,$B613,0),0)</f>
        <v>0</v>
      </c>
      <c r="P613" s="140">
        <f t="shared" ref="P613:P622" si="141">O613*H613</f>
        <v>0</v>
      </c>
      <c r="Q613" s="140">
        <f t="shared" ref="Q613:Q622" si="142">O613/I613</f>
        <v>0</v>
      </c>
      <c r="R613" s="80">
        <f>VLOOKUP($E613,'Loading Jun'!$B:$X,$A613,0)</f>
        <v>0</v>
      </c>
      <c r="S613" s="47">
        <f t="shared" ref="S613:S622" si="143">R613*H613</f>
        <v>0</v>
      </c>
      <c r="T613" s="47">
        <f t="shared" ref="T613:T622" si="144">R613/I613</f>
        <v>0</v>
      </c>
    </row>
    <row r="614" spans="1:20">
      <c r="A614" s="144">
        <v>16</v>
      </c>
      <c r="B614" s="144">
        <v>16</v>
      </c>
      <c r="C614" s="144">
        <v>14</v>
      </c>
      <c r="D614" s="263" t="str">
        <f>VLOOKUP(E614,Master_Item!B:M,12,0)&amp;K614</f>
        <v>โรงงานวังม่วงRegion 2</v>
      </c>
      <c r="E614" s="74">
        <v>310003722</v>
      </c>
      <c r="F614" s="46" t="s">
        <v>216</v>
      </c>
      <c r="G614" s="46">
        <f>VLOOKUP(E614,Master_Item!B:E,4,0)</f>
        <v>400</v>
      </c>
      <c r="H614" s="46">
        <f>VLOOKUP(E614,Master_Item!B:I,8,0)</f>
        <v>9.6</v>
      </c>
      <c r="I614" s="46">
        <f>VLOOKUP(E614,Master_Item!B:G,6,0)</f>
        <v>60</v>
      </c>
      <c r="J614" s="46" t="s">
        <v>148</v>
      </c>
      <c r="K614" s="46" t="s">
        <v>116</v>
      </c>
      <c r="L614" s="142">
        <f>_xlfn.IFNA(VLOOKUP($E614,'Loading Apr'!$B:$V,$C614,0),0)</f>
        <v>0</v>
      </c>
      <c r="M614" s="145">
        <f t="shared" si="139"/>
        <v>0</v>
      </c>
      <c r="N614" s="145">
        <f t="shared" si="140"/>
        <v>0</v>
      </c>
      <c r="O614" s="146">
        <f>_xlfn.IFNA(VLOOKUP($E614,'Loading May'!$B:$X,$B614,0),0)</f>
        <v>0</v>
      </c>
      <c r="P614" s="140">
        <f t="shared" si="141"/>
        <v>0</v>
      </c>
      <c r="Q614" s="140">
        <f t="shared" si="142"/>
        <v>0</v>
      </c>
      <c r="R614" s="80">
        <f>VLOOKUP($E614,'Loading Jun'!$B:$X,$A614,0)</f>
        <v>0</v>
      </c>
      <c r="S614" s="47">
        <f t="shared" si="143"/>
        <v>0</v>
      </c>
      <c r="T614" s="47">
        <f t="shared" si="144"/>
        <v>0</v>
      </c>
    </row>
    <row r="615" spans="1:20">
      <c r="A615" s="144">
        <v>17</v>
      </c>
      <c r="B615" s="144">
        <v>17</v>
      </c>
      <c r="C615" s="144">
        <v>15</v>
      </c>
      <c r="D615" s="263" t="str">
        <f>VLOOKUP(E615,Master_Item!B:M,12,0)&amp;K615</f>
        <v>โรงงานวังม่วงRegion 3</v>
      </c>
      <c r="E615" s="74">
        <v>310003722</v>
      </c>
      <c r="F615" s="46" t="s">
        <v>216</v>
      </c>
      <c r="G615" s="46">
        <f>VLOOKUP(E615,Master_Item!B:E,4,0)</f>
        <v>400</v>
      </c>
      <c r="H615" s="46">
        <f>VLOOKUP(E615,Master_Item!B:I,8,0)</f>
        <v>9.6</v>
      </c>
      <c r="I615" s="46">
        <f>VLOOKUP(E615,Master_Item!B:G,6,0)</f>
        <v>60</v>
      </c>
      <c r="J615" s="46" t="s">
        <v>149</v>
      </c>
      <c r="K615" s="46" t="s">
        <v>117</v>
      </c>
      <c r="L615" s="142">
        <f>_xlfn.IFNA(VLOOKUP($E615,'Loading Apr'!$B:$V,$C615,0),0)</f>
        <v>0</v>
      </c>
      <c r="M615" s="145">
        <f t="shared" si="139"/>
        <v>0</v>
      </c>
      <c r="N615" s="145">
        <f t="shared" si="140"/>
        <v>0</v>
      </c>
      <c r="O615" s="146">
        <f>_xlfn.IFNA(VLOOKUP($E615,'Loading May'!$B:$X,$B615,0),0)</f>
        <v>0</v>
      </c>
      <c r="P615" s="140">
        <f t="shared" si="141"/>
        <v>0</v>
      </c>
      <c r="Q615" s="140">
        <f t="shared" si="142"/>
        <v>0</v>
      </c>
      <c r="R615" s="80">
        <f>VLOOKUP($E615,'Loading Jun'!$B:$X,$A615,0)</f>
        <v>0</v>
      </c>
      <c r="S615" s="47">
        <f t="shared" si="143"/>
        <v>0</v>
      </c>
      <c r="T615" s="47">
        <f t="shared" si="144"/>
        <v>0</v>
      </c>
    </row>
    <row r="616" spans="1:20">
      <c r="A616" s="144">
        <v>18</v>
      </c>
      <c r="B616" s="144">
        <v>18</v>
      </c>
      <c r="C616" s="144">
        <v>16</v>
      </c>
      <c r="D616" s="263" t="str">
        <f>VLOOKUP(E616,Master_Item!B:M,12,0)&amp;K616</f>
        <v>โรงงานวังม่วงRegion 4</v>
      </c>
      <c r="E616" s="74">
        <v>310003722</v>
      </c>
      <c r="F616" s="46" t="s">
        <v>216</v>
      </c>
      <c r="G616" s="46">
        <f>VLOOKUP(E616,Master_Item!B:E,4,0)</f>
        <v>400</v>
      </c>
      <c r="H616" s="46">
        <f>VLOOKUP(E616,Master_Item!B:I,8,0)</f>
        <v>9.6</v>
      </c>
      <c r="I616" s="46">
        <f>VLOOKUP(E616,Master_Item!B:G,6,0)</f>
        <v>60</v>
      </c>
      <c r="J616" s="46" t="s">
        <v>149</v>
      </c>
      <c r="K616" s="46" t="s">
        <v>118</v>
      </c>
      <c r="L616" s="142">
        <f>_xlfn.IFNA(VLOOKUP($E616,'Loading Apr'!$B:$V,$C616,0),0)</f>
        <v>0</v>
      </c>
      <c r="M616" s="145">
        <f t="shared" si="139"/>
        <v>0</v>
      </c>
      <c r="N616" s="145">
        <f t="shared" si="140"/>
        <v>0</v>
      </c>
      <c r="O616" s="146">
        <f>_xlfn.IFNA(VLOOKUP($E616,'Loading May'!$B:$X,$B616,0),0)</f>
        <v>0</v>
      </c>
      <c r="P616" s="140">
        <f t="shared" si="141"/>
        <v>0</v>
      </c>
      <c r="Q616" s="140">
        <f t="shared" si="142"/>
        <v>0</v>
      </c>
      <c r="R616" s="80">
        <f>VLOOKUP($E616,'Loading Jun'!$B:$X,$A616,0)</f>
        <v>0</v>
      </c>
      <c r="S616" s="47">
        <f t="shared" si="143"/>
        <v>0</v>
      </c>
      <c r="T616" s="47">
        <f t="shared" si="144"/>
        <v>0</v>
      </c>
    </row>
    <row r="617" spans="1:20">
      <c r="A617" s="144">
        <v>19</v>
      </c>
      <c r="B617" s="144">
        <v>19</v>
      </c>
      <c r="C617" s="144">
        <v>17</v>
      </c>
      <c r="D617" s="263" t="str">
        <f>VLOOKUP(E617,Master_Item!B:M,12,0)&amp;K617</f>
        <v>โรงงานวังม่วงRegion 5</v>
      </c>
      <c r="E617" s="74">
        <v>310003722</v>
      </c>
      <c r="F617" s="46" t="s">
        <v>216</v>
      </c>
      <c r="G617" s="46">
        <f>VLOOKUP(E617,Master_Item!B:E,4,0)</f>
        <v>400</v>
      </c>
      <c r="H617" s="46">
        <f>VLOOKUP(E617,Master_Item!B:I,8,0)</f>
        <v>9.6</v>
      </c>
      <c r="I617" s="46">
        <f>VLOOKUP(E617,Master_Item!B:G,6,0)</f>
        <v>60</v>
      </c>
      <c r="J617" s="46" t="s">
        <v>150</v>
      </c>
      <c r="K617" s="46" t="s">
        <v>119</v>
      </c>
      <c r="L617" s="142">
        <f>_xlfn.IFNA(VLOOKUP($E617,'Loading Apr'!$B:$V,$C617,0),0)</f>
        <v>0</v>
      </c>
      <c r="M617" s="145">
        <f t="shared" si="139"/>
        <v>0</v>
      </c>
      <c r="N617" s="145">
        <f t="shared" si="140"/>
        <v>0</v>
      </c>
      <c r="O617" s="146">
        <f>_xlfn.IFNA(VLOOKUP($E617,'Loading May'!$B:$X,$B617,0),0)</f>
        <v>0</v>
      </c>
      <c r="P617" s="140">
        <f t="shared" si="141"/>
        <v>0</v>
      </c>
      <c r="Q617" s="140">
        <f t="shared" si="142"/>
        <v>0</v>
      </c>
      <c r="R617" s="80">
        <f>VLOOKUP($E617,'Loading Jun'!$B:$X,$A617,0)</f>
        <v>0</v>
      </c>
      <c r="S617" s="47">
        <f t="shared" si="143"/>
        <v>0</v>
      </c>
      <c r="T617" s="47">
        <f t="shared" si="144"/>
        <v>0</v>
      </c>
    </row>
    <row r="618" spans="1:20">
      <c r="A618" s="144">
        <v>20</v>
      </c>
      <c r="B618" s="144">
        <v>20</v>
      </c>
      <c r="C618" s="144">
        <v>18</v>
      </c>
      <c r="D618" s="263" t="str">
        <f>VLOOKUP(E618,Master_Item!B:M,12,0)&amp;K618</f>
        <v>โรงงานวังม่วงRegion 6/9</v>
      </c>
      <c r="E618" s="74">
        <v>310003722</v>
      </c>
      <c r="F618" s="46" t="s">
        <v>216</v>
      </c>
      <c r="G618" s="46">
        <f>VLOOKUP(E618,Master_Item!B:E,4,0)</f>
        <v>400</v>
      </c>
      <c r="H618" s="46">
        <f>VLOOKUP(E618,Master_Item!B:I,8,0)</f>
        <v>9.6</v>
      </c>
      <c r="I618" s="46">
        <f>VLOOKUP(E618,Master_Item!B:G,6,0)</f>
        <v>60</v>
      </c>
      <c r="J618" s="46" t="s">
        <v>150</v>
      </c>
      <c r="K618" s="46" t="s">
        <v>127</v>
      </c>
      <c r="L618" s="142">
        <f>_xlfn.IFNA(VLOOKUP($E618,'Loading Apr'!$B:$V,$C618,0),0)</f>
        <v>0</v>
      </c>
      <c r="M618" s="145">
        <f t="shared" si="139"/>
        <v>0</v>
      </c>
      <c r="N618" s="145">
        <f t="shared" si="140"/>
        <v>0</v>
      </c>
      <c r="O618" s="146">
        <f>_xlfn.IFNA(VLOOKUP($E618,'Loading May'!$B:$X,$B618,0),0)</f>
        <v>0</v>
      </c>
      <c r="P618" s="140">
        <f t="shared" si="141"/>
        <v>0</v>
      </c>
      <c r="Q618" s="140">
        <f t="shared" si="142"/>
        <v>0</v>
      </c>
      <c r="R618" s="80">
        <f>VLOOKUP($E618,'Loading Jun'!$B:$X,$A618,0)</f>
        <v>0</v>
      </c>
      <c r="S618" s="47">
        <f t="shared" si="143"/>
        <v>0</v>
      </c>
      <c r="T618" s="47">
        <f t="shared" si="144"/>
        <v>0</v>
      </c>
    </row>
    <row r="619" spans="1:20">
      <c r="A619" s="144">
        <v>21</v>
      </c>
      <c r="B619" s="144">
        <v>21</v>
      </c>
      <c r="C619" s="144">
        <v>19</v>
      </c>
      <c r="D619" s="263" t="str">
        <f>VLOOKUP(E619,Master_Item!B:M,12,0)&amp;K619</f>
        <v>โรงงานวังม่วงRegion 6/14</v>
      </c>
      <c r="E619" s="74">
        <v>310003722</v>
      </c>
      <c r="F619" s="46" t="s">
        <v>216</v>
      </c>
      <c r="G619" s="46">
        <f>VLOOKUP(E619,Master_Item!B:E,4,0)</f>
        <v>400</v>
      </c>
      <c r="H619" s="46">
        <f>VLOOKUP(E619,Master_Item!B:I,8,0)</f>
        <v>9.6</v>
      </c>
      <c r="I619" s="46">
        <f>VLOOKUP(E619,Master_Item!B:G,6,0)</f>
        <v>60</v>
      </c>
      <c r="J619" s="46" t="s">
        <v>148</v>
      </c>
      <c r="K619" s="46" t="s">
        <v>128</v>
      </c>
      <c r="L619" s="142">
        <f>_xlfn.IFNA(VLOOKUP($E619,'Loading Apr'!$B:$V,$C619,0),0)</f>
        <v>0</v>
      </c>
      <c r="M619" s="145">
        <f t="shared" si="139"/>
        <v>0</v>
      </c>
      <c r="N619" s="145">
        <f t="shared" si="140"/>
        <v>0</v>
      </c>
      <c r="O619" s="146">
        <f>_xlfn.IFNA(VLOOKUP($E619,'Loading May'!$B:$X,$B619,0),0)</f>
        <v>0</v>
      </c>
      <c r="P619" s="140">
        <f t="shared" si="141"/>
        <v>0</v>
      </c>
      <c r="Q619" s="140">
        <f t="shared" si="142"/>
        <v>0</v>
      </c>
      <c r="R619" s="80">
        <f>VLOOKUP($E619,'Loading Jun'!$B:$X,$A619,0)</f>
        <v>0</v>
      </c>
      <c r="S619" s="47">
        <f t="shared" si="143"/>
        <v>0</v>
      </c>
      <c r="T619" s="47">
        <f t="shared" si="144"/>
        <v>0</v>
      </c>
    </row>
    <row r="620" spans="1:20">
      <c r="A620" s="144">
        <v>22</v>
      </c>
      <c r="B620" s="144">
        <v>22</v>
      </c>
      <c r="C620" s="144">
        <v>20</v>
      </c>
      <c r="D620" s="263" t="str">
        <f>VLOOKUP(E620,Master_Item!B:M,12,0)&amp;K620</f>
        <v>โรงงานวังม่วงRegion 7</v>
      </c>
      <c r="E620" s="74">
        <v>310003722</v>
      </c>
      <c r="F620" s="46" t="s">
        <v>216</v>
      </c>
      <c r="G620" s="46">
        <f>VLOOKUP(E620,Master_Item!B:E,4,0)</f>
        <v>400</v>
      </c>
      <c r="H620" s="46">
        <f>VLOOKUP(E620,Master_Item!B:I,8,0)</f>
        <v>9.6</v>
      </c>
      <c r="I620" s="46">
        <f>VLOOKUP(E620,Master_Item!B:G,6,0)</f>
        <v>60</v>
      </c>
      <c r="J620" s="46" t="s">
        <v>148</v>
      </c>
      <c r="K620" s="46" t="s">
        <v>121</v>
      </c>
      <c r="L620" s="142">
        <f>_xlfn.IFNA(VLOOKUP($E620,'Loading Apr'!$B:$V,$C620,0),0)</f>
        <v>0</v>
      </c>
      <c r="M620" s="145">
        <f t="shared" si="139"/>
        <v>0</v>
      </c>
      <c r="N620" s="145">
        <f t="shared" si="140"/>
        <v>0</v>
      </c>
      <c r="O620" s="146">
        <f>_xlfn.IFNA(VLOOKUP($E620,'Loading May'!$B:$X,$B620,0),0)</f>
        <v>0</v>
      </c>
      <c r="P620" s="140">
        <f t="shared" si="141"/>
        <v>0</v>
      </c>
      <c r="Q620" s="140">
        <f t="shared" si="142"/>
        <v>0</v>
      </c>
      <c r="R620" s="80">
        <f>VLOOKUP($E620,'Loading Jun'!$B:$X,$A620,0)</f>
        <v>0</v>
      </c>
      <c r="S620" s="47">
        <f t="shared" si="143"/>
        <v>0</v>
      </c>
      <c r="T620" s="47">
        <f t="shared" si="144"/>
        <v>0</v>
      </c>
    </row>
    <row r="621" spans="1:20">
      <c r="A621" s="144">
        <v>23</v>
      </c>
      <c r="B621" s="144">
        <v>23</v>
      </c>
      <c r="C621" s="144">
        <v>21</v>
      </c>
      <c r="D621" s="263" t="str">
        <f>VLOOKUP(E621,Master_Item!B:M,12,0)&amp;K621</f>
        <v>โรงงานวังม่วงRegion 8</v>
      </c>
      <c r="E621" s="74">
        <v>310003722</v>
      </c>
      <c r="F621" s="46" t="s">
        <v>216</v>
      </c>
      <c r="G621" s="46">
        <f>VLOOKUP(E621,Master_Item!B:E,4,0)</f>
        <v>400</v>
      </c>
      <c r="H621" s="46">
        <f>VLOOKUP(E621,Master_Item!B:I,8,0)</f>
        <v>9.6</v>
      </c>
      <c r="I621" s="46">
        <f>VLOOKUP(E621,Master_Item!B:G,6,0)</f>
        <v>60</v>
      </c>
      <c r="J621" s="46" t="s">
        <v>151</v>
      </c>
      <c r="K621" s="46" t="s">
        <v>122</v>
      </c>
      <c r="L621" s="142">
        <f>_xlfn.IFNA(VLOOKUP($E621,'Loading Apr'!$B:$V,$C621,0),0)</f>
        <v>0</v>
      </c>
      <c r="M621" s="145">
        <f t="shared" si="139"/>
        <v>0</v>
      </c>
      <c r="N621" s="145">
        <f t="shared" si="140"/>
        <v>0</v>
      </c>
      <c r="O621" s="146">
        <f>_xlfn.IFNA(VLOOKUP($E621,'Loading May'!$B:$X,$B621,0),0)</f>
        <v>0</v>
      </c>
      <c r="P621" s="140">
        <f t="shared" si="141"/>
        <v>0</v>
      </c>
      <c r="Q621" s="140">
        <f t="shared" si="142"/>
        <v>0</v>
      </c>
      <c r="R621" s="80">
        <f>VLOOKUP($E621,'Loading Jun'!$B:$X,$A621,0)</f>
        <v>0</v>
      </c>
      <c r="S621" s="47">
        <f t="shared" si="143"/>
        <v>0</v>
      </c>
      <c r="T621" s="47">
        <f t="shared" si="144"/>
        <v>0</v>
      </c>
    </row>
    <row r="622" spans="1:20">
      <c r="A622" s="144">
        <v>9</v>
      </c>
      <c r="B622" s="144">
        <v>9</v>
      </c>
      <c r="C622" s="144">
        <v>11</v>
      </c>
      <c r="D622" s="263" t="str">
        <f>VLOOKUP(E622,Master_Item!B:M,12,0)&amp;K622</f>
        <v>โรงงานวังม่วงMT</v>
      </c>
      <c r="E622" s="74">
        <v>310003722</v>
      </c>
      <c r="F622" s="46" t="s">
        <v>216</v>
      </c>
      <c r="G622" s="46">
        <f>VLOOKUP(E622,Master_Item!B:E,4,0)</f>
        <v>400</v>
      </c>
      <c r="H622" s="46">
        <f>VLOOKUP(E622,Master_Item!B:I,8,0)</f>
        <v>9.6</v>
      </c>
      <c r="I622" s="46">
        <f>VLOOKUP(E622,Master_Item!B:G,6,0)</f>
        <v>60</v>
      </c>
      <c r="J622" s="46" t="s">
        <v>123</v>
      </c>
      <c r="K622" s="46" t="s">
        <v>123</v>
      </c>
      <c r="L622" s="142">
        <f>_xlfn.IFNA(VLOOKUP($E622,'Loading Apr'!$B:$V,$C622,0),0)</f>
        <v>2776.7937632884477</v>
      </c>
      <c r="M622" s="145">
        <f t="shared" si="139"/>
        <v>26657.220127569097</v>
      </c>
      <c r="N622" s="145">
        <f t="shared" si="140"/>
        <v>46.279896054807459</v>
      </c>
      <c r="O622" s="146">
        <f>_xlfn.IFNA(VLOOKUP($E622,'Loading May'!$B:$X,$B622,0),0)</f>
        <v>2431</v>
      </c>
      <c r="P622" s="140">
        <f t="shared" si="141"/>
        <v>23337.599999999999</v>
      </c>
      <c r="Q622" s="140">
        <f t="shared" si="142"/>
        <v>40.516666666666666</v>
      </c>
      <c r="R622" s="80">
        <f>VLOOKUP($E622,'Loading Jun'!$B:$X,$A622,0)</f>
        <v>384.81159316076264</v>
      </c>
      <c r="S622" s="47">
        <f t="shared" si="143"/>
        <v>3694.1912943433213</v>
      </c>
      <c r="T622" s="47">
        <f t="shared" si="144"/>
        <v>6.413526552679377</v>
      </c>
    </row>
    <row r="623" spans="1:20">
      <c r="A623" s="144">
        <v>15</v>
      </c>
      <c r="B623" s="144">
        <v>15</v>
      </c>
      <c r="C623" s="144">
        <v>13</v>
      </c>
      <c r="D623" s="263" t="str">
        <f>VLOOKUP(E623,Master_Item!B:M,12,0)&amp;K623</f>
        <v>โรงงานวังม่วงRegion 1</v>
      </c>
      <c r="E623" s="74">
        <v>310003724</v>
      </c>
      <c r="F623" s="46" t="s">
        <v>217</v>
      </c>
      <c r="G623" s="46">
        <f>VLOOKUP(E623,Master_Item!B:E,4,0)</f>
        <v>400</v>
      </c>
      <c r="H623" s="46">
        <f>VLOOKUP(E623,Master_Item!B:I,8,0)</f>
        <v>9.6</v>
      </c>
      <c r="I623" s="46">
        <f>VLOOKUP(E623,Master_Item!B:G,6,0)</f>
        <v>60</v>
      </c>
      <c r="J623" s="46" t="s">
        <v>148</v>
      </c>
      <c r="K623" s="46" t="s">
        <v>115</v>
      </c>
      <c r="L623" s="142">
        <f>_xlfn.IFNA(VLOOKUP($E623,'Loading Apr'!$B:$V,$C623,0),0)</f>
        <v>0</v>
      </c>
      <c r="M623" s="145">
        <f t="shared" ref="M623:M672" si="145">L623*H623</f>
        <v>0</v>
      </c>
      <c r="N623" s="145">
        <f t="shared" ref="N623:N672" si="146">L623/I623</f>
        <v>0</v>
      </c>
      <c r="O623" s="146">
        <f>_xlfn.IFNA(VLOOKUP($E623,'Loading May'!$B:$X,$B623,0),0)</f>
        <v>0</v>
      </c>
      <c r="P623" s="140">
        <f t="shared" ref="P623:P672" si="147">O623*H623</f>
        <v>0</v>
      </c>
      <c r="Q623" s="140">
        <f t="shared" ref="Q623:Q672" si="148">O623/I623</f>
        <v>0</v>
      </c>
      <c r="R623" s="80">
        <f>VLOOKUP($E623,'Loading Jun'!$B:$X,$A623,0)</f>
        <v>0</v>
      </c>
      <c r="S623" s="47">
        <f t="shared" ref="S623:S672" si="149">R623*H623</f>
        <v>0</v>
      </c>
      <c r="T623" s="47">
        <f t="shared" ref="T623:T672" si="150">R623/I623</f>
        <v>0</v>
      </c>
    </row>
    <row r="624" spans="1:20">
      <c r="A624" s="144">
        <v>16</v>
      </c>
      <c r="B624" s="144">
        <v>16</v>
      </c>
      <c r="C624" s="144">
        <v>14</v>
      </c>
      <c r="D624" s="263" t="str">
        <f>VLOOKUP(E624,Master_Item!B:M,12,0)&amp;K624</f>
        <v>โรงงานวังม่วงRegion 2</v>
      </c>
      <c r="E624" s="74">
        <v>310003724</v>
      </c>
      <c r="F624" s="46" t="s">
        <v>217</v>
      </c>
      <c r="G624" s="46">
        <f>VLOOKUP(E624,Master_Item!B:E,4,0)</f>
        <v>400</v>
      </c>
      <c r="H624" s="46">
        <f>VLOOKUP(E624,Master_Item!B:I,8,0)</f>
        <v>9.6</v>
      </c>
      <c r="I624" s="46">
        <f>VLOOKUP(E624,Master_Item!B:G,6,0)</f>
        <v>60</v>
      </c>
      <c r="J624" s="46" t="s">
        <v>148</v>
      </c>
      <c r="K624" s="46" t="s">
        <v>116</v>
      </c>
      <c r="L624" s="142">
        <f>_xlfn.IFNA(VLOOKUP($E624,'Loading Apr'!$B:$V,$C624,0),0)</f>
        <v>0</v>
      </c>
      <c r="M624" s="145">
        <f t="shared" si="145"/>
        <v>0</v>
      </c>
      <c r="N624" s="145">
        <f t="shared" si="146"/>
        <v>0</v>
      </c>
      <c r="O624" s="146">
        <f>_xlfn.IFNA(VLOOKUP($E624,'Loading May'!$B:$X,$B624,0),0)</f>
        <v>0</v>
      </c>
      <c r="P624" s="140">
        <f t="shared" si="147"/>
        <v>0</v>
      </c>
      <c r="Q624" s="140">
        <f t="shared" si="148"/>
        <v>0</v>
      </c>
      <c r="R624" s="80">
        <f>VLOOKUP($E624,'Loading Jun'!$B:$X,$A624,0)</f>
        <v>0</v>
      </c>
      <c r="S624" s="47">
        <f t="shared" si="149"/>
        <v>0</v>
      </c>
      <c r="T624" s="47">
        <f t="shared" si="150"/>
        <v>0</v>
      </c>
    </row>
    <row r="625" spans="1:20">
      <c r="A625" s="144">
        <v>17</v>
      </c>
      <c r="B625" s="144">
        <v>17</v>
      </c>
      <c r="C625" s="144">
        <v>15</v>
      </c>
      <c r="D625" s="263" t="str">
        <f>VLOOKUP(E625,Master_Item!B:M,12,0)&amp;K625</f>
        <v>โรงงานวังม่วงRegion 3</v>
      </c>
      <c r="E625" s="74">
        <v>310003724</v>
      </c>
      <c r="F625" s="46" t="s">
        <v>217</v>
      </c>
      <c r="G625" s="46">
        <f>VLOOKUP(E625,Master_Item!B:E,4,0)</f>
        <v>400</v>
      </c>
      <c r="H625" s="46">
        <f>VLOOKUP(E625,Master_Item!B:I,8,0)</f>
        <v>9.6</v>
      </c>
      <c r="I625" s="46">
        <f>VLOOKUP(E625,Master_Item!B:G,6,0)</f>
        <v>60</v>
      </c>
      <c r="J625" s="46" t="s">
        <v>149</v>
      </c>
      <c r="K625" s="46" t="s">
        <v>117</v>
      </c>
      <c r="L625" s="142">
        <f>_xlfn.IFNA(VLOOKUP($E625,'Loading Apr'!$B:$V,$C625,0),0)</f>
        <v>0</v>
      </c>
      <c r="M625" s="145">
        <f t="shared" si="145"/>
        <v>0</v>
      </c>
      <c r="N625" s="145">
        <f t="shared" si="146"/>
        <v>0</v>
      </c>
      <c r="O625" s="146">
        <f>_xlfn.IFNA(VLOOKUP($E625,'Loading May'!$B:$X,$B625,0),0)</f>
        <v>0</v>
      </c>
      <c r="P625" s="140">
        <f t="shared" si="147"/>
        <v>0</v>
      </c>
      <c r="Q625" s="140">
        <f t="shared" si="148"/>
        <v>0</v>
      </c>
      <c r="R625" s="80">
        <f>VLOOKUP($E625,'Loading Jun'!$B:$X,$A625,0)</f>
        <v>0</v>
      </c>
      <c r="S625" s="47">
        <f t="shared" si="149"/>
        <v>0</v>
      </c>
      <c r="T625" s="47">
        <f t="shared" si="150"/>
        <v>0</v>
      </c>
    </row>
    <row r="626" spans="1:20">
      <c r="A626" s="144">
        <v>18</v>
      </c>
      <c r="B626" s="144">
        <v>18</v>
      </c>
      <c r="C626" s="144">
        <v>16</v>
      </c>
      <c r="D626" s="263" t="str">
        <f>VLOOKUP(E626,Master_Item!B:M,12,0)&amp;K626</f>
        <v>โรงงานวังม่วงRegion 4</v>
      </c>
      <c r="E626" s="74">
        <v>310003724</v>
      </c>
      <c r="F626" s="46" t="s">
        <v>217</v>
      </c>
      <c r="G626" s="46">
        <f>VLOOKUP(E626,Master_Item!B:E,4,0)</f>
        <v>400</v>
      </c>
      <c r="H626" s="46">
        <f>VLOOKUP(E626,Master_Item!B:I,8,0)</f>
        <v>9.6</v>
      </c>
      <c r="I626" s="46">
        <f>VLOOKUP(E626,Master_Item!B:G,6,0)</f>
        <v>60</v>
      </c>
      <c r="J626" s="46" t="s">
        <v>149</v>
      </c>
      <c r="K626" s="46" t="s">
        <v>118</v>
      </c>
      <c r="L626" s="142">
        <f>_xlfn.IFNA(VLOOKUP($E626,'Loading Apr'!$B:$V,$C626,0),0)</f>
        <v>0</v>
      </c>
      <c r="M626" s="145">
        <f t="shared" si="145"/>
        <v>0</v>
      </c>
      <c r="N626" s="145">
        <f t="shared" si="146"/>
        <v>0</v>
      </c>
      <c r="O626" s="146">
        <f>_xlfn.IFNA(VLOOKUP($E626,'Loading May'!$B:$X,$B626,0),0)</f>
        <v>0</v>
      </c>
      <c r="P626" s="140">
        <f t="shared" si="147"/>
        <v>0</v>
      </c>
      <c r="Q626" s="140">
        <f t="shared" si="148"/>
        <v>0</v>
      </c>
      <c r="R626" s="80">
        <f>VLOOKUP($E626,'Loading Jun'!$B:$X,$A626,0)</f>
        <v>0</v>
      </c>
      <c r="S626" s="47">
        <f t="shared" si="149"/>
        <v>0</v>
      </c>
      <c r="T626" s="47">
        <f t="shared" si="150"/>
        <v>0</v>
      </c>
    </row>
    <row r="627" spans="1:20">
      <c r="A627" s="144">
        <v>19</v>
      </c>
      <c r="B627" s="144">
        <v>19</v>
      </c>
      <c r="C627" s="144">
        <v>17</v>
      </c>
      <c r="D627" s="263" t="str">
        <f>VLOOKUP(E627,Master_Item!B:M,12,0)&amp;K627</f>
        <v>โรงงานวังม่วงRegion 5</v>
      </c>
      <c r="E627" s="74">
        <v>310003724</v>
      </c>
      <c r="F627" s="46" t="s">
        <v>217</v>
      </c>
      <c r="G627" s="46">
        <f>VLOOKUP(E627,Master_Item!B:E,4,0)</f>
        <v>400</v>
      </c>
      <c r="H627" s="46">
        <f>VLOOKUP(E627,Master_Item!B:I,8,0)</f>
        <v>9.6</v>
      </c>
      <c r="I627" s="46">
        <f>VLOOKUP(E627,Master_Item!B:G,6,0)</f>
        <v>60</v>
      </c>
      <c r="J627" s="46" t="s">
        <v>150</v>
      </c>
      <c r="K627" s="46" t="s">
        <v>119</v>
      </c>
      <c r="L627" s="142">
        <f>_xlfn.IFNA(VLOOKUP($E627,'Loading Apr'!$B:$V,$C627,0),0)</f>
        <v>0</v>
      </c>
      <c r="M627" s="145">
        <f t="shared" si="145"/>
        <v>0</v>
      </c>
      <c r="N627" s="145">
        <f t="shared" si="146"/>
        <v>0</v>
      </c>
      <c r="O627" s="146">
        <f>_xlfn.IFNA(VLOOKUP($E627,'Loading May'!$B:$X,$B627,0),0)</f>
        <v>0</v>
      </c>
      <c r="P627" s="140">
        <f t="shared" si="147"/>
        <v>0</v>
      </c>
      <c r="Q627" s="140">
        <f t="shared" si="148"/>
        <v>0</v>
      </c>
      <c r="R627" s="80">
        <f>VLOOKUP($E627,'Loading Jun'!$B:$X,$A627,0)</f>
        <v>0</v>
      </c>
      <c r="S627" s="47">
        <f t="shared" si="149"/>
        <v>0</v>
      </c>
      <c r="T627" s="47">
        <f t="shared" si="150"/>
        <v>0</v>
      </c>
    </row>
    <row r="628" spans="1:20">
      <c r="A628" s="144">
        <v>20</v>
      </c>
      <c r="B628" s="144">
        <v>20</v>
      </c>
      <c r="C628" s="144">
        <v>18</v>
      </c>
      <c r="D628" s="263" t="str">
        <f>VLOOKUP(E628,Master_Item!B:M,12,0)&amp;K628</f>
        <v>โรงงานวังม่วงRegion 6/9</v>
      </c>
      <c r="E628" s="74">
        <v>310003724</v>
      </c>
      <c r="F628" s="46" t="s">
        <v>217</v>
      </c>
      <c r="G628" s="46">
        <f>VLOOKUP(E628,Master_Item!B:E,4,0)</f>
        <v>400</v>
      </c>
      <c r="H628" s="46">
        <f>VLOOKUP(E628,Master_Item!B:I,8,0)</f>
        <v>9.6</v>
      </c>
      <c r="I628" s="46">
        <f>VLOOKUP(E628,Master_Item!B:G,6,0)</f>
        <v>60</v>
      </c>
      <c r="J628" s="46" t="s">
        <v>150</v>
      </c>
      <c r="K628" s="46" t="s">
        <v>127</v>
      </c>
      <c r="L628" s="142">
        <f>_xlfn.IFNA(VLOOKUP($E628,'Loading Apr'!$B:$V,$C628,0),0)</f>
        <v>0</v>
      </c>
      <c r="M628" s="145">
        <f t="shared" si="145"/>
        <v>0</v>
      </c>
      <c r="N628" s="145">
        <f t="shared" si="146"/>
        <v>0</v>
      </c>
      <c r="O628" s="146">
        <f>_xlfn.IFNA(VLOOKUP($E628,'Loading May'!$B:$X,$B628,0),0)</f>
        <v>0</v>
      </c>
      <c r="P628" s="140">
        <f t="shared" si="147"/>
        <v>0</v>
      </c>
      <c r="Q628" s="140">
        <f t="shared" si="148"/>
        <v>0</v>
      </c>
      <c r="R628" s="80">
        <f>VLOOKUP($E628,'Loading Jun'!$B:$X,$A628,0)</f>
        <v>0</v>
      </c>
      <c r="S628" s="47">
        <f t="shared" si="149"/>
        <v>0</v>
      </c>
      <c r="T628" s="47">
        <f t="shared" si="150"/>
        <v>0</v>
      </c>
    </row>
    <row r="629" spans="1:20">
      <c r="A629" s="144">
        <v>21</v>
      </c>
      <c r="B629" s="144">
        <v>21</v>
      </c>
      <c r="C629" s="144">
        <v>19</v>
      </c>
      <c r="D629" s="263" t="str">
        <f>VLOOKUP(E629,Master_Item!B:M,12,0)&amp;K629</f>
        <v>โรงงานวังม่วงRegion 6/14</v>
      </c>
      <c r="E629" s="74">
        <v>310003724</v>
      </c>
      <c r="F629" s="46" t="s">
        <v>217</v>
      </c>
      <c r="G629" s="46">
        <f>VLOOKUP(E629,Master_Item!B:E,4,0)</f>
        <v>400</v>
      </c>
      <c r="H629" s="46">
        <f>VLOOKUP(E629,Master_Item!B:I,8,0)</f>
        <v>9.6</v>
      </c>
      <c r="I629" s="46">
        <f>VLOOKUP(E629,Master_Item!B:G,6,0)</f>
        <v>60</v>
      </c>
      <c r="J629" s="46" t="s">
        <v>148</v>
      </c>
      <c r="K629" s="46" t="s">
        <v>128</v>
      </c>
      <c r="L629" s="142">
        <f>_xlfn.IFNA(VLOOKUP($E629,'Loading Apr'!$B:$V,$C629,0),0)</f>
        <v>0</v>
      </c>
      <c r="M629" s="145">
        <f t="shared" si="145"/>
        <v>0</v>
      </c>
      <c r="N629" s="145">
        <f t="shared" si="146"/>
        <v>0</v>
      </c>
      <c r="O629" s="146">
        <f>_xlfn.IFNA(VLOOKUP($E629,'Loading May'!$B:$X,$B629,0),0)</f>
        <v>0</v>
      </c>
      <c r="P629" s="140">
        <f t="shared" si="147"/>
        <v>0</v>
      </c>
      <c r="Q629" s="140">
        <f t="shared" si="148"/>
        <v>0</v>
      </c>
      <c r="R629" s="80">
        <f>VLOOKUP($E629,'Loading Jun'!$B:$X,$A629,0)</f>
        <v>0</v>
      </c>
      <c r="S629" s="47">
        <f t="shared" si="149"/>
        <v>0</v>
      </c>
      <c r="T629" s="47">
        <f t="shared" si="150"/>
        <v>0</v>
      </c>
    </row>
    <row r="630" spans="1:20">
      <c r="A630" s="144">
        <v>22</v>
      </c>
      <c r="B630" s="144">
        <v>22</v>
      </c>
      <c r="C630" s="144">
        <v>20</v>
      </c>
      <c r="D630" s="263" t="str">
        <f>VLOOKUP(E630,Master_Item!B:M,12,0)&amp;K630</f>
        <v>โรงงานวังม่วงRegion 7</v>
      </c>
      <c r="E630" s="74">
        <v>310003724</v>
      </c>
      <c r="F630" s="46" t="s">
        <v>217</v>
      </c>
      <c r="G630" s="46">
        <f>VLOOKUP(E630,Master_Item!B:E,4,0)</f>
        <v>400</v>
      </c>
      <c r="H630" s="46">
        <f>VLOOKUP(E630,Master_Item!B:I,8,0)</f>
        <v>9.6</v>
      </c>
      <c r="I630" s="46">
        <f>VLOOKUP(E630,Master_Item!B:G,6,0)</f>
        <v>60</v>
      </c>
      <c r="J630" s="46" t="s">
        <v>148</v>
      </c>
      <c r="K630" s="46" t="s">
        <v>121</v>
      </c>
      <c r="L630" s="142">
        <f>_xlfn.IFNA(VLOOKUP($E630,'Loading Apr'!$B:$V,$C630,0),0)</f>
        <v>0</v>
      </c>
      <c r="M630" s="145">
        <f t="shared" si="145"/>
        <v>0</v>
      </c>
      <c r="N630" s="145">
        <f t="shared" si="146"/>
        <v>0</v>
      </c>
      <c r="O630" s="146">
        <f>_xlfn.IFNA(VLOOKUP($E630,'Loading May'!$B:$X,$B630,0),0)</f>
        <v>0</v>
      </c>
      <c r="P630" s="140">
        <f t="shared" si="147"/>
        <v>0</v>
      </c>
      <c r="Q630" s="140">
        <f t="shared" si="148"/>
        <v>0</v>
      </c>
      <c r="R630" s="80">
        <f>VLOOKUP($E630,'Loading Jun'!$B:$X,$A630,0)</f>
        <v>0</v>
      </c>
      <c r="S630" s="47">
        <f t="shared" si="149"/>
        <v>0</v>
      </c>
      <c r="T630" s="47">
        <f t="shared" si="150"/>
        <v>0</v>
      </c>
    </row>
    <row r="631" spans="1:20">
      <c r="A631" s="144">
        <v>23</v>
      </c>
      <c r="B631" s="144">
        <v>23</v>
      </c>
      <c r="C631" s="144">
        <v>21</v>
      </c>
      <c r="D631" s="263" t="str">
        <f>VLOOKUP(E631,Master_Item!B:M,12,0)&amp;K631</f>
        <v>โรงงานวังม่วงRegion 8</v>
      </c>
      <c r="E631" s="74">
        <v>310003724</v>
      </c>
      <c r="F631" s="46" t="s">
        <v>217</v>
      </c>
      <c r="G631" s="46">
        <f>VLOOKUP(E631,Master_Item!B:E,4,0)</f>
        <v>400</v>
      </c>
      <c r="H631" s="46">
        <f>VLOOKUP(E631,Master_Item!B:I,8,0)</f>
        <v>9.6</v>
      </c>
      <c r="I631" s="46">
        <f>VLOOKUP(E631,Master_Item!B:G,6,0)</f>
        <v>60</v>
      </c>
      <c r="J631" s="46" t="s">
        <v>151</v>
      </c>
      <c r="K631" s="46" t="s">
        <v>122</v>
      </c>
      <c r="L631" s="142">
        <f>_xlfn.IFNA(VLOOKUP($E631,'Loading Apr'!$B:$V,$C631,0),0)</f>
        <v>0</v>
      </c>
      <c r="M631" s="145">
        <f t="shared" si="145"/>
        <v>0</v>
      </c>
      <c r="N631" s="145">
        <f t="shared" si="146"/>
        <v>0</v>
      </c>
      <c r="O631" s="146">
        <f>_xlfn.IFNA(VLOOKUP($E631,'Loading May'!$B:$X,$B631,0),0)</f>
        <v>0</v>
      </c>
      <c r="P631" s="140">
        <f t="shared" si="147"/>
        <v>0</v>
      </c>
      <c r="Q631" s="140">
        <f t="shared" si="148"/>
        <v>0</v>
      </c>
      <c r="R631" s="80">
        <f>VLOOKUP($E631,'Loading Jun'!$B:$X,$A631,0)</f>
        <v>0</v>
      </c>
      <c r="S631" s="47">
        <f t="shared" si="149"/>
        <v>0</v>
      </c>
      <c r="T631" s="47">
        <f t="shared" si="150"/>
        <v>0</v>
      </c>
    </row>
    <row r="632" spans="1:20">
      <c r="A632" s="144">
        <v>9</v>
      </c>
      <c r="B632" s="144">
        <v>9</v>
      </c>
      <c r="C632" s="144">
        <v>11</v>
      </c>
      <c r="D632" s="263" t="str">
        <f>VLOOKUP(E632,Master_Item!B:M,12,0)&amp;K632</f>
        <v>โรงงานวังม่วงMT</v>
      </c>
      <c r="E632" s="74">
        <v>310003724</v>
      </c>
      <c r="F632" s="46" t="s">
        <v>217</v>
      </c>
      <c r="G632" s="46">
        <f>VLOOKUP(E632,Master_Item!B:E,4,0)</f>
        <v>400</v>
      </c>
      <c r="H632" s="46">
        <f>VLOOKUP(E632,Master_Item!B:I,8,0)</f>
        <v>9.6</v>
      </c>
      <c r="I632" s="46">
        <f>VLOOKUP(E632,Master_Item!B:G,6,0)</f>
        <v>60</v>
      </c>
      <c r="J632" s="46" t="s">
        <v>123</v>
      </c>
      <c r="K632" s="46" t="s">
        <v>123</v>
      </c>
      <c r="L632" s="142">
        <f>_xlfn.IFNA(VLOOKUP($E632,'Loading Apr'!$B:$V,$C632,0),0)</f>
        <v>0</v>
      </c>
      <c r="M632" s="145">
        <f t="shared" si="145"/>
        <v>0</v>
      </c>
      <c r="N632" s="145">
        <f t="shared" si="146"/>
        <v>0</v>
      </c>
      <c r="O632" s="146">
        <f>_xlfn.IFNA(VLOOKUP($E632,'Loading May'!$B:$X,$B632,0),0)</f>
        <v>0</v>
      </c>
      <c r="P632" s="140">
        <f t="shared" si="147"/>
        <v>0</v>
      </c>
      <c r="Q632" s="140">
        <f t="shared" si="148"/>
        <v>0</v>
      </c>
      <c r="R632" s="80">
        <f>VLOOKUP($E632,'Loading Jun'!$B:$X,$A632,0)</f>
        <v>0</v>
      </c>
      <c r="S632" s="47">
        <f t="shared" si="149"/>
        <v>0</v>
      </c>
      <c r="T632" s="47">
        <f t="shared" si="150"/>
        <v>0</v>
      </c>
    </row>
    <row r="633" spans="1:20">
      <c r="A633" s="144">
        <v>15</v>
      </c>
      <c r="B633" s="144">
        <v>15</v>
      </c>
      <c r="C633" s="144">
        <v>13</v>
      </c>
      <c r="D633" s="263" t="str">
        <f>VLOOKUP(E633,Master_Item!B:M,12,0)&amp;K633</f>
        <v>โรงงานวังม่วงRegion 1</v>
      </c>
      <c r="E633" s="74">
        <v>310003725</v>
      </c>
      <c r="F633" s="46" t="s">
        <v>218</v>
      </c>
      <c r="G633" s="46">
        <f>VLOOKUP(E633,Master_Item!B:E,4,0)</f>
        <v>400</v>
      </c>
      <c r="H633" s="46">
        <f>VLOOKUP(E633,Master_Item!B:I,8,0)</f>
        <v>9.6</v>
      </c>
      <c r="I633" s="46">
        <f>VLOOKUP(E633,Master_Item!B:G,6,0)</f>
        <v>60</v>
      </c>
      <c r="J633" s="46" t="s">
        <v>148</v>
      </c>
      <c r="K633" s="46" t="s">
        <v>115</v>
      </c>
      <c r="L633" s="142">
        <f>_xlfn.IFNA(VLOOKUP($E633,'Loading Apr'!$B:$V,$C633,0),0)</f>
        <v>0</v>
      </c>
      <c r="M633" s="145">
        <f t="shared" si="145"/>
        <v>0</v>
      </c>
      <c r="N633" s="145">
        <f t="shared" si="146"/>
        <v>0</v>
      </c>
      <c r="O633" s="146">
        <f>_xlfn.IFNA(VLOOKUP($E633,'Loading May'!$B:$X,$B633,0),0)</f>
        <v>0</v>
      </c>
      <c r="P633" s="140">
        <f t="shared" si="147"/>
        <v>0</v>
      </c>
      <c r="Q633" s="140">
        <f t="shared" si="148"/>
        <v>0</v>
      </c>
      <c r="R633" s="80">
        <f>VLOOKUP($E633,'Loading Jun'!$B:$X,$A633,0)</f>
        <v>0</v>
      </c>
      <c r="S633" s="47">
        <f t="shared" si="149"/>
        <v>0</v>
      </c>
      <c r="T633" s="47">
        <f t="shared" si="150"/>
        <v>0</v>
      </c>
    </row>
    <row r="634" spans="1:20">
      <c r="A634" s="144">
        <v>16</v>
      </c>
      <c r="B634" s="144">
        <v>16</v>
      </c>
      <c r="C634" s="144">
        <v>14</v>
      </c>
      <c r="D634" s="263" t="str">
        <f>VLOOKUP(E634,Master_Item!B:M,12,0)&amp;K634</f>
        <v>โรงงานวังม่วงRegion 2</v>
      </c>
      <c r="E634" s="74">
        <v>310003725</v>
      </c>
      <c r="F634" s="46" t="s">
        <v>218</v>
      </c>
      <c r="G634" s="46">
        <f>VLOOKUP(E634,Master_Item!B:E,4,0)</f>
        <v>400</v>
      </c>
      <c r="H634" s="46">
        <f>VLOOKUP(E634,Master_Item!B:I,8,0)</f>
        <v>9.6</v>
      </c>
      <c r="I634" s="46">
        <f>VLOOKUP(E634,Master_Item!B:G,6,0)</f>
        <v>60</v>
      </c>
      <c r="J634" s="46" t="s">
        <v>148</v>
      </c>
      <c r="K634" s="46" t="s">
        <v>116</v>
      </c>
      <c r="L634" s="142">
        <f>_xlfn.IFNA(VLOOKUP($E634,'Loading Apr'!$B:$V,$C634,0),0)</f>
        <v>0</v>
      </c>
      <c r="M634" s="145">
        <f t="shared" si="145"/>
        <v>0</v>
      </c>
      <c r="N634" s="145">
        <f t="shared" si="146"/>
        <v>0</v>
      </c>
      <c r="O634" s="146">
        <f>_xlfn.IFNA(VLOOKUP($E634,'Loading May'!$B:$X,$B634,0),0)</f>
        <v>0</v>
      </c>
      <c r="P634" s="140">
        <f t="shared" si="147"/>
        <v>0</v>
      </c>
      <c r="Q634" s="140">
        <f t="shared" si="148"/>
        <v>0</v>
      </c>
      <c r="R634" s="80">
        <f>VLOOKUP($E634,'Loading Jun'!$B:$X,$A634,0)</f>
        <v>0</v>
      </c>
      <c r="S634" s="47">
        <f t="shared" si="149"/>
        <v>0</v>
      </c>
      <c r="T634" s="47">
        <f t="shared" si="150"/>
        <v>0</v>
      </c>
    </row>
    <row r="635" spans="1:20">
      <c r="A635" s="144">
        <v>17</v>
      </c>
      <c r="B635" s="144">
        <v>17</v>
      </c>
      <c r="C635" s="144">
        <v>15</v>
      </c>
      <c r="D635" s="263" t="str">
        <f>VLOOKUP(E635,Master_Item!B:M,12,0)&amp;K635</f>
        <v>โรงงานวังม่วงRegion 3</v>
      </c>
      <c r="E635" s="74">
        <v>310003725</v>
      </c>
      <c r="F635" s="46" t="s">
        <v>218</v>
      </c>
      <c r="G635" s="46">
        <f>VLOOKUP(E635,Master_Item!B:E,4,0)</f>
        <v>400</v>
      </c>
      <c r="H635" s="46">
        <f>VLOOKUP(E635,Master_Item!B:I,8,0)</f>
        <v>9.6</v>
      </c>
      <c r="I635" s="46">
        <f>VLOOKUP(E635,Master_Item!B:G,6,0)</f>
        <v>60</v>
      </c>
      <c r="J635" s="46" t="s">
        <v>149</v>
      </c>
      <c r="K635" s="46" t="s">
        <v>117</v>
      </c>
      <c r="L635" s="142">
        <f>_xlfn.IFNA(VLOOKUP($E635,'Loading Apr'!$B:$V,$C635,0),0)</f>
        <v>0</v>
      </c>
      <c r="M635" s="145">
        <f t="shared" si="145"/>
        <v>0</v>
      </c>
      <c r="N635" s="145">
        <f t="shared" si="146"/>
        <v>0</v>
      </c>
      <c r="O635" s="146">
        <f>_xlfn.IFNA(VLOOKUP($E635,'Loading May'!$B:$X,$B635,0),0)</f>
        <v>0</v>
      </c>
      <c r="P635" s="140">
        <f t="shared" si="147"/>
        <v>0</v>
      </c>
      <c r="Q635" s="140">
        <f t="shared" si="148"/>
        <v>0</v>
      </c>
      <c r="R635" s="80">
        <f>VLOOKUP($E635,'Loading Jun'!$B:$X,$A635,0)</f>
        <v>0</v>
      </c>
      <c r="S635" s="47">
        <f t="shared" si="149"/>
        <v>0</v>
      </c>
      <c r="T635" s="47">
        <f t="shared" si="150"/>
        <v>0</v>
      </c>
    </row>
    <row r="636" spans="1:20">
      <c r="A636" s="144">
        <v>18</v>
      </c>
      <c r="B636" s="144">
        <v>18</v>
      </c>
      <c r="C636" s="144">
        <v>16</v>
      </c>
      <c r="D636" s="263" t="str">
        <f>VLOOKUP(E636,Master_Item!B:M,12,0)&amp;K636</f>
        <v>โรงงานวังม่วงRegion 4</v>
      </c>
      <c r="E636" s="74">
        <v>310003725</v>
      </c>
      <c r="F636" s="46" t="s">
        <v>218</v>
      </c>
      <c r="G636" s="46">
        <f>VLOOKUP(E636,Master_Item!B:E,4,0)</f>
        <v>400</v>
      </c>
      <c r="H636" s="46">
        <f>VLOOKUP(E636,Master_Item!B:I,8,0)</f>
        <v>9.6</v>
      </c>
      <c r="I636" s="46">
        <f>VLOOKUP(E636,Master_Item!B:G,6,0)</f>
        <v>60</v>
      </c>
      <c r="J636" s="46" t="s">
        <v>149</v>
      </c>
      <c r="K636" s="46" t="s">
        <v>118</v>
      </c>
      <c r="L636" s="142">
        <f>_xlfn.IFNA(VLOOKUP($E636,'Loading Apr'!$B:$V,$C636,0),0)</f>
        <v>0</v>
      </c>
      <c r="M636" s="145">
        <f t="shared" si="145"/>
        <v>0</v>
      </c>
      <c r="N636" s="145">
        <f t="shared" si="146"/>
        <v>0</v>
      </c>
      <c r="O636" s="146">
        <f>_xlfn.IFNA(VLOOKUP($E636,'Loading May'!$B:$X,$B636,0),0)</f>
        <v>0</v>
      </c>
      <c r="P636" s="140">
        <f t="shared" si="147"/>
        <v>0</v>
      </c>
      <c r="Q636" s="140">
        <f t="shared" si="148"/>
        <v>0</v>
      </c>
      <c r="R636" s="80">
        <f>VLOOKUP($E636,'Loading Jun'!$B:$X,$A636,0)</f>
        <v>0</v>
      </c>
      <c r="S636" s="47">
        <f t="shared" si="149"/>
        <v>0</v>
      </c>
      <c r="T636" s="47">
        <f t="shared" si="150"/>
        <v>0</v>
      </c>
    </row>
    <row r="637" spans="1:20">
      <c r="A637" s="144">
        <v>19</v>
      </c>
      <c r="B637" s="144">
        <v>19</v>
      </c>
      <c r="C637" s="144">
        <v>17</v>
      </c>
      <c r="D637" s="263" t="str">
        <f>VLOOKUP(E637,Master_Item!B:M,12,0)&amp;K637</f>
        <v>โรงงานวังม่วงRegion 5</v>
      </c>
      <c r="E637" s="74">
        <v>310003725</v>
      </c>
      <c r="F637" s="46" t="s">
        <v>218</v>
      </c>
      <c r="G637" s="46">
        <f>VLOOKUP(E637,Master_Item!B:E,4,0)</f>
        <v>400</v>
      </c>
      <c r="H637" s="46">
        <f>VLOOKUP(E637,Master_Item!B:I,8,0)</f>
        <v>9.6</v>
      </c>
      <c r="I637" s="46">
        <f>VLOOKUP(E637,Master_Item!B:G,6,0)</f>
        <v>60</v>
      </c>
      <c r="J637" s="46" t="s">
        <v>150</v>
      </c>
      <c r="K637" s="46" t="s">
        <v>119</v>
      </c>
      <c r="L637" s="142">
        <f>_xlfn.IFNA(VLOOKUP($E637,'Loading Apr'!$B:$V,$C637,0),0)</f>
        <v>0</v>
      </c>
      <c r="M637" s="145">
        <f t="shared" si="145"/>
        <v>0</v>
      </c>
      <c r="N637" s="145">
        <f t="shared" si="146"/>
        <v>0</v>
      </c>
      <c r="O637" s="146">
        <f>_xlfn.IFNA(VLOOKUP($E637,'Loading May'!$B:$X,$B637,0),0)</f>
        <v>0</v>
      </c>
      <c r="P637" s="140">
        <f t="shared" si="147"/>
        <v>0</v>
      </c>
      <c r="Q637" s="140">
        <f t="shared" si="148"/>
        <v>0</v>
      </c>
      <c r="R637" s="80">
        <f>VLOOKUP($E637,'Loading Jun'!$B:$X,$A637,0)</f>
        <v>0</v>
      </c>
      <c r="S637" s="47">
        <f t="shared" si="149"/>
        <v>0</v>
      </c>
      <c r="T637" s="47">
        <f t="shared" si="150"/>
        <v>0</v>
      </c>
    </row>
    <row r="638" spans="1:20">
      <c r="A638" s="144">
        <v>20</v>
      </c>
      <c r="B638" s="144">
        <v>20</v>
      </c>
      <c r="C638" s="144">
        <v>18</v>
      </c>
      <c r="D638" s="263" t="str">
        <f>VLOOKUP(E638,Master_Item!B:M,12,0)&amp;K638</f>
        <v>โรงงานวังม่วงRegion 6/9</v>
      </c>
      <c r="E638" s="74">
        <v>310003725</v>
      </c>
      <c r="F638" s="46" t="s">
        <v>218</v>
      </c>
      <c r="G638" s="46">
        <f>VLOOKUP(E638,Master_Item!B:E,4,0)</f>
        <v>400</v>
      </c>
      <c r="H638" s="46">
        <f>VLOOKUP(E638,Master_Item!B:I,8,0)</f>
        <v>9.6</v>
      </c>
      <c r="I638" s="46">
        <f>VLOOKUP(E638,Master_Item!B:G,6,0)</f>
        <v>60</v>
      </c>
      <c r="J638" s="46" t="s">
        <v>150</v>
      </c>
      <c r="K638" s="46" t="s">
        <v>127</v>
      </c>
      <c r="L638" s="142">
        <f>_xlfn.IFNA(VLOOKUP($E638,'Loading Apr'!$B:$V,$C638,0),0)</f>
        <v>0</v>
      </c>
      <c r="M638" s="145">
        <f t="shared" si="145"/>
        <v>0</v>
      </c>
      <c r="N638" s="145">
        <f t="shared" si="146"/>
        <v>0</v>
      </c>
      <c r="O638" s="146">
        <f>_xlfn.IFNA(VLOOKUP($E638,'Loading May'!$B:$X,$B638,0),0)</f>
        <v>0</v>
      </c>
      <c r="P638" s="140">
        <f t="shared" si="147"/>
        <v>0</v>
      </c>
      <c r="Q638" s="140">
        <f t="shared" si="148"/>
        <v>0</v>
      </c>
      <c r="R638" s="80">
        <f>VLOOKUP($E638,'Loading Jun'!$B:$X,$A638,0)</f>
        <v>0</v>
      </c>
      <c r="S638" s="47">
        <f t="shared" si="149"/>
        <v>0</v>
      </c>
      <c r="T638" s="47">
        <f t="shared" si="150"/>
        <v>0</v>
      </c>
    </row>
    <row r="639" spans="1:20">
      <c r="A639" s="144">
        <v>21</v>
      </c>
      <c r="B639" s="144">
        <v>21</v>
      </c>
      <c r="C639" s="144">
        <v>19</v>
      </c>
      <c r="D639" s="263" t="str">
        <f>VLOOKUP(E639,Master_Item!B:M,12,0)&amp;K639</f>
        <v>โรงงานวังม่วงRegion 6/14</v>
      </c>
      <c r="E639" s="74">
        <v>310003725</v>
      </c>
      <c r="F639" s="46" t="s">
        <v>218</v>
      </c>
      <c r="G639" s="46">
        <f>VLOOKUP(E639,Master_Item!B:E,4,0)</f>
        <v>400</v>
      </c>
      <c r="H639" s="46">
        <f>VLOOKUP(E639,Master_Item!B:I,8,0)</f>
        <v>9.6</v>
      </c>
      <c r="I639" s="46">
        <f>VLOOKUP(E639,Master_Item!B:G,6,0)</f>
        <v>60</v>
      </c>
      <c r="J639" s="46" t="s">
        <v>148</v>
      </c>
      <c r="K639" s="46" t="s">
        <v>128</v>
      </c>
      <c r="L639" s="142">
        <f>_xlfn.IFNA(VLOOKUP($E639,'Loading Apr'!$B:$V,$C639,0),0)</f>
        <v>0</v>
      </c>
      <c r="M639" s="145">
        <f t="shared" si="145"/>
        <v>0</v>
      </c>
      <c r="N639" s="145">
        <f t="shared" si="146"/>
        <v>0</v>
      </c>
      <c r="O639" s="146">
        <f>_xlfn.IFNA(VLOOKUP($E639,'Loading May'!$B:$X,$B639,0),0)</f>
        <v>0</v>
      </c>
      <c r="P639" s="140">
        <f t="shared" si="147"/>
        <v>0</v>
      </c>
      <c r="Q639" s="140">
        <f t="shared" si="148"/>
        <v>0</v>
      </c>
      <c r="R639" s="80">
        <f>VLOOKUP($E639,'Loading Jun'!$B:$X,$A639,0)</f>
        <v>0</v>
      </c>
      <c r="S639" s="47">
        <f t="shared" si="149"/>
        <v>0</v>
      </c>
      <c r="T639" s="47">
        <f t="shared" si="150"/>
        <v>0</v>
      </c>
    </row>
    <row r="640" spans="1:20">
      <c r="A640" s="144">
        <v>22</v>
      </c>
      <c r="B640" s="144">
        <v>22</v>
      </c>
      <c r="C640" s="144">
        <v>20</v>
      </c>
      <c r="D640" s="263" t="str">
        <f>VLOOKUP(E640,Master_Item!B:M,12,0)&amp;K640</f>
        <v>โรงงานวังม่วงRegion 7</v>
      </c>
      <c r="E640" s="74">
        <v>310003725</v>
      </c>
      <c r="F640" s="46" t="s">
        <v>218</v>
      </c>
      <c r="G640" s="46">
        <f>VLOOKUP(E640,Master_Item!B:E,4,0)</f>
        <v>400</v>
      </c>
      <c r="H640" s="46">
        <f>VLOOKUP(E640,Master_Item!B:I,8,0)</f>
        <v>9.6</v>
      </c>
      <c r="I640" s="46">
        <f>VLOOKUP(E640,Master_Item!B:G,6,0)</f>
        <v>60</v>
      </c>
      <c r="J640" s="46" t="s">
        <v>148</v>
      </c>
      <c r="K640" s="46" t="s">
        <v>121</v>
      </c>
      <c r="L640" s="142">
        <f>_xlfn.IFNA(VLOOKUP($E640,'Loading Apr'!$B:$V,$C640,0),0)</f>
        <v>0</v>
      </c>
      <c r="M640" s="145">
        <f t="shared" si="145"/>
        <v>0</v>
      </c>
      <c r="N640" s="145">
        <f t="shared" si="146"/>
        <v>0</v>
      </c>
      <c r="O640" s="146">
        <f>_xlfn.IFNA(VLOOKUP($E640,'Loading May'!$B:$X,$B640,0),0)</f>
        <v>0</v>
      </c>
      <c r="P640" s="140">
        <f t="shared" si="147"/>
        <v>0</v>
      </c>
      <c r="Q640" s="140">
        <f t="shared" si="148"/>
        <v>0</v>
      </c>
      <c r="R640" s="80">
        <f>VLOOKUP($E640,'Loading Jun'!$B:$X,$A640,0)</f>
        <v>0</v>
      </c>
      <c r="S640" s="47">
        <f t="shared" si="149"/>
        <v>0</v>
      </c>
      <c r="T640" s="47">
        <f t="shared" si="150"/>
        <v>0</v>
      </c>
    </row>
    <row r="641" spans="1:20">
      <c r="A641" s="144">
        <v>23</v>
      </c>
      <c r="B641" s="144">
        <v>23</v>
      </c>
      <c r="C641" s="144">
        <v>21</v>
      </c>
      <c r="D641" s="263" t="str">
        <f>VLOOKUP(E641,Master_Item!B:M,12,0)&amp;K641</f>
        <v>โรงงานวังม่วงRegion 8</v>
      </c>
      <c r="E641" s="74">
        <v>310003725</v>
      </c>
      <c r="F641" s="46" t="s">
        <v>218</v>
      </c>
      <c r="G641" s="46">
        <f>VLOOKUP(E641,Master_Item!B:E,4,0)</f>
        <v>400</v>
      </c>
      <c r="H641" s="46">
        <f>VLOOKUP(E641,Master_Item!B:I,8,0)</f>
        <v>9.6</v>
      </c>
      <c r="I641" s="46">
        <f>VLOOKUP(E641,Master_Item!B:G,6,0)</f>
        <v>60</v>
      </c>
      <c r="J641" s="46" t="s">
        <v>151</v>
      </c>
      <c r="K641" s="46" t="s">
        <v>122</v>
      </c>
      <c r="L641" s="142">
        <f>_xlfn.IFNA(VLOOKUP($E641,'Loading Apr'!$B:$V,$C641,0),0)</f>
        <v>0</v>
      </c>
      <c r="M641" s="145">
        <f t="shared" si="145"/>
        <v>0</v>
      </c>
      <c r="N641" s="145">
        <f t="shared" si="146"/>
        <v>0</v>
      </c>
      <c r="O641" s="146">
        <f>_xlfn.IFNA(VLOOKUP($E641,'Loading May'!$B:$X,$B641,0),0)</f>
        <v>0</v>
      </c>
      <c r="P641" s="140">
        <f t="shared" si="147"/>
        <v>0</v>
      </c>
      <c r="Q641" s="140">
        <f t="shared" si="148"/>
        <v>0</v>
      </c>
      <c r="R641" s="80">
        <f>VLOOKUP($E641,'Loading Jun'!$B:$X,$A641,0)</f>
        <v>0</v>
      </c>
      <c r="S641" s="47">
        <f t="shared" si="149"/>
        <v>0</v>
      </c>
      <c r="T641" s="47">
        <f t="shared" si="150"/>
        <v>0</v>
      </c>
    </row>
    <row r="642" spans="1:20">
      <c r="A642" s="144">
        <v>9</v>
      </c>
      <c r="B642" s="144">
        <v>9</v>
      </c>
      <c r="C642" s="144">
        <v>11</v>
      </c>
      <c r="D642" s="263" t="str">
        <f>VLOOKUP(E642,Master_Item!B:M,12,0)&amp;K642</f>
        <v>โรงงานวังม่วงMT</v>
      </c>
      <c r="E642" s="74">
        <v>310003725</v>
      </c>
      <c r="F642" s="46" t="s">
        <v>218</v>
      </c>
      <c r="G642" s="46">
        <f>VLOOKUP(E642,Master_Item!B:E,4,0)</f>
        <v>400</v>
      </c>
      <c r="H642" s="46">
        <f>VLOOKUP(E642,Master_Item!B:I,8,0)</f>
        <v>9.6</v>
      </c>
      <c r="I642" s="46">
        <f>VLOOKUP(E642,Master_Item!B:G,6,0)</f>
        <v>60</v>
      </c>
      <c r="J642" s="46" t="s">
        <v>123</v>
      </c>
      <c r="K642" s="46" t="s">
        <v>123</v>
      </c>
      <c r="L642" s="142">
        <f>_xlfn.IFNA(VLOOKUP($E642,'Loading Apr'!$B:$V,$C642,0),0)</f>
        <v>568.8306165839831</v>
      </c>
      <c r="M642" s="145">
        <f t="shared" si="145"/>
        <v>5460.7739192062372</v>
      </c>
      <c r="N642" s="145">
        <f t="shared" si="146"/>
        <v>9.480510276399718</v>
      </c>
      <c r="O642" s="146">
        <f>_xlfn.IFNA(VLOOKUP($E642,'Loading May'!$B:$X,$B642,0),0)</f>
        <v>775</v>
      </c>
      <c r="P642" s="140">
        <f t="shared" si="147"/>
        <v>7440</v>
      </c>
      <c r="Q642" s="140">
        <f t="shared" si="148"/>
        <v>12.916666666666666</v>
      </c>
      <c r="R642" s="80">
        <f>VLOOKUP($E642,'Loading Jun'!$B:$X,$A642,0)</f>
        <v>734.97135864451752</v>
      </c>
      <c r="S642" s="47">
        <f t="shared" si="149"/>
        <v>7055.7250429873684</v>
      </c>
      <c r="T642" s="47">
        <f t="shared" si="150"/>
        <v>12.249522644075292</v>
      </c>
    </row>
    <row r="643" spans="1:20">
      <c r="A643" s="144">
        <v>15</v>
      </c>
      <c r="B643" s="144">
        <v>15</v>
      </c>
      <c r="C643" s="144">
        <v>13</v>
      </c>
      <c r="D643" s="263" t="str">
        <f>VLOOKUP(E643,Master_Item!B:M,12,0)&amp;K643</f>
        <v>โรงงานนวนครRegion 1</v>
      </c>
      <c r="E643" s="74">
        <v>310003649</v>
      </c>
      <c r="F643" s="46" t="s">
        <v>219</v>
      </c>
      <c r="G643" s="46">
        <f>VLOOKUP(E643,Master_Item!B:E,4,0)</f>
        <v>350</v>
      </c>
      <c r="H643" s="46">
        <f>VLOOKUP(E643,Master_Item!B:I,8,0)</f>
        <v>8.3999999999999986</v>
      </c>
      <c r="I643" s="46">
        <f>VLOOKUP(E643,Master_Item!B:G,6,0)</f>
        <v>72</v>
      </c>
      <c r="J643" s="46" t="s">
        <v>148</v>
      </c>
      <c r="K643" s="46" t="s">
        <v>115</v>
      </c>
      <c r="L643" s="142">
        <f>_xlfn.IFNA(VLOOKUP($E643,'Loading Apr'!$B:$V,$C643,0),0)</f>
        <v>0</v>
      </c>
      <c r="M643" s="145">
        <f t="shared" si="145"/>
        <v>0</v>
      </c>
      <c r="N643" s="145">
        <f t="shared" si="146"/>
        <v>0</v>
      </c>
      <c r="O643" s="146">
        <f>_xlfn.IFNA(VLOOKUP($E643,'Loading May'!$B:$X,$B643,0),0)</f>
        <v>0</v>
      </c>
      <c r="P643" s="140">
        <f t="shared" si="147"/>
        <v>0</v>
      </c>
      <c r="Q643" s="140">
        <f t="shared" si="148"/>
        <v>0</v>
      </c>
      <c r="R643" s="80">
        <f>VLOOKUP($E643,'Loading Jun'!$B:$X,$A643,0)</f>
        <v>0</v>
      </c>
      <c r="S643" s="47">
        <f t="shared" si="149"/>
        <v>0</v>
      </c>
      <c r="T643" s="47">
        <f t="shared" si="150"/>
        <v>0</v>
      </c>
    </row>
    <row r="644" spans="1:20">
      <c r="A644" s="144">
        <v>16</v>
      </c>
      <c r="B644" s="144">
        <v>16</v>
      </c>
      <c r="C644" s="144">
        <v>14</v>
      </c>
      <c r="D644" s="263" t="str">
        <f>VLOOKUP(E644,Master_Item!B:M,12,0)&amp;K644</f>
        <v>โรงงานนวนครRegion 2</v>
      </c>
      <c r="E644" s="74">
        <v>310003649</v>
      </c>
      <c r="F644" s="46" t="s">
        <v>219</v>
      </c>
      <c r="G644" s="46">
        <f>VLOOKUP(E644,Master_Item!B:E,4,0)</f>
        <v>350</v>
      </c>
      <c r="H644" s="46">
        <f>VLOOKUP(E644,Master_Item!B:I,8,0)</f>
        <v>8.3999999999999986</v>
      </c>
      <c r="I644" s="46">
        <f>VLOOKUP(E644,Master_Item!B:G,6,0)</f>
        <v>72</v>
      </c>
      <c r="J644" s="46" t="s">
        <v>148</v>
      </c>
      <c r="K644" s="46" t="s">
        <v>116</v>
      </c>
      <c r="L644" s="142">
        <f>_xlfn.IFNA(VLOOKUP($E644,'Loading Apr'!$B:$V,$C644,0),0)</f>
        <v>702.29528005034592</v>
      </c>
      <c r="M644" s="145">
        <f t="shared" si="145"/>
        <v>5899.2803524229048</v>
      </c>
      <c r="N644" s="145">
        <f t="shared" si="146"/>
        <v>9.7541011118103604</v>
      </c>
      <c r="O644" s="146">
        <f>_xlfn.IFNA(VLOOKUP($E644,'Loading May'!$B:$X,$B644,0),0)</f>
        <v>432.06268689400122</v>
      </c>
      <c r="P644" s="140">
        <f t="shared" si="147"/>
        <v>3629.3265699096096</v>
      </c>
      <c r="Q644" s="140">
        <f t="shared" si="148"/>
        <v>6.0008706513055721</v>
      </c>
      <c r="R644" s="80">
        <f>VLOOKUP($E644,'Loading Jun'!$B:$X,$A644,0)</f>
        <v>552.91855132057583</v>
      </c>
      <c r="S644" s="47">
        <f t="shared" si="149"/>
        <v>4644.5158310928364</v>
      </c>
      <c r="T644" s="47">
        <f t="shared" si="150"/>
        <v>7.6794243238968862</v>
      </c>
    </row>
    <row r="645" spans="1:20">
      <c r="A645" s="144">
        <v>17</v>
      </c>
      <c r="B645" s="144">
        <v>17</v>
      </c>
      <c r="C645" s="144">
        <v>15</v>
      </c>
      <c r="D645" s="263" t="str">
        <f>VLOOKUP(E645,Master_Item!B:M,12,0)&amp;K645</f>
        <v>โรงงานนวนครRegion 3</v>
      </c>
      <c r="E645" s="74">
        <v>310003649</v>
      </c>
      <c r="F645" s="46" t="s">
        <v>219</v>
      </c>
      <c r="G645" s="46">
        <f>VLOOKUP(E645,Master_Item!B:E,4,0)</f>
        <v>350</v>
      </c>
      <c r="H645" s="46">
        <f>VLOOKUP(E645,Master_Item!B:I,8,0)</f>
        <v>8.3999999999999986</v>
      </c>
      <c r="I645" s="46">
        <f>VLOOKUP(E645,Master_Item!B:G,6,0)</f>
        <v>72</v>
      </c>
      <c r="J645" s="46" t="s">
        <v>149</v>
      </c>
      <c r="K645" s="46" t="s">
        <v>117</v>
      </c>
      <c r="L645" s="142">
        <f>_xlfn.IFNA(VLOOKUP($E645,'Loading Apr'!$B:$V,$C645,0),0)</f>
        <v>819.34449339207026</v>
      </c>
      <c r="M645" s="145">
        <f t="shared" si="145"/>
        <v>6882.4937444933894</v>
      </c>
      <c r="N645" s="145">
        <f t="shared" si="146"/>
        <v>11.379784630445421</v>
      </c>
      <c r="O645" s="146">
        <f>_xlfn.IFNA(VLOOKUP($E645,'Loading May'!$B:$X,$B645,0),0)</f>
        <v>1123.4850375308704</v>
      </c>
      <c r="P645" s="140">
        <f t="shared" si="147"/>
        <v>9437.2743152593102</v>
      </c>
      <c r="Q645" s="140">
        <f t="shared" si="148"/>
        <v>15.603958854595422</v>
      </c>
      <c r="R645" s="80">
        <f>VLOOKUP($E645,'Loading Jun'!$B:$X,$A645,0)</f>
        <v>1437.744425114661</v>
      </c>
      <c r="S645" s="47">
        <f t="shared" si="149"/>
        <v>12077.05317096315</v>
      </c>
      <c r="T645" s="47">
        <f t="shared" si="150"/>
        <v>19.968672571036958</v>
      </c>
    </row>
    <row r="646" spans="1:20">
      <c r="A646" s="144">
        <v>18</v>
      </c>
      <c r="B646" s="144">
        <v>18</v>
      </c>
      <c r="C646" s="144">
        <v>16</v>
      </c>
      <c r="D646" s="263" t="str">
        <f>VLOOKUP(E646,Master_Item!B:M,12,0)&amp;K646</f>
        <v>โรงงานนวนครRegion 4</v>
      </c>
      <c r="E646" s="74">
        <v>310003649</v>
      </c>
      <c r="F646" s="46" t="s">
        <v>219</v>
      </c>
      <c r="G646" s="46">
        <f>VLOOKUP(E646,Master_Item!B:E,4,0)</f>
        <v>350</v>
      </c>
      <c r="H646" s="46">
        <f>VLOOKUP(E646,Master_Item!B:I,8,0)</f>
        <v>8.3999999999999986</v>
      </c>
      <c r="I646" s="46">
        <f>VLOOKUP(E646,Master_Item!B:G,6,0)</f>
        <v>72</v>
      </c>
      <c r="J646" s="46" t="s">
        <v>149</v>
      </c>
      <c r="K646" s="46" t="s">
        <v>118</v>
      </c>
      <c r="L646" s="142">
        <f>_xlfn.IFNA(VLOOKUP($E646,'Loading Apr'!$B:$V,$C646,0),0)</f>
        <v>804.82013845185622</v>
      </c>
      <c r="M646" s="145">
        <f t="shared" si="145"/>
        <v>6760.489162995591</v>
      </c>
      <c r="N646" s="145">
        <f t="shared" si="146"/>
        <v>11.178057478498003</v>
      </c>
      <c r="O646" s="146">
        <f>_xlfn.IFNA(VLOOKUP($E646,'Loading May'!$B:$X,$B646,0),0)</f>
        <v>432.06268689400122</v>
      </c>
      <c r="P646" s="140">
        <f t="shared" si="147"/>
        <v>3629.3265699096096</v>
      </c>
      <c r="Q646" s="140">
        <f t="shared" si="148"/>
        <v>6.0008706513055721</v>
      </c>
      <c r="R646" s="80">
        <f>VLOOKUP($E646,'Loading Jun'!$B:$X,$A646,0)</f>
        <v>552.91855132057583</v>
      </c>
      <c r="S646" s="47">
        <f t="shared" si="149"/>
        <v>4644.5158310928364</v>
      </c>
      <c r="T646" s="47">
        <f t="shared" si="150"/>
        <v>7.6794243238968862</v>
      </c>
    </row>
    <row r="647" spans="1:20">
      <c r="A647" s="144">
        <v>19</v>
      </c>
      <c r="B647" s="144">
        <v>19</v>
      </c>
      <c r="C647" s="144">
        <v>17</v>
      </c>
      <c r="D647" s="263" t="str">
        <f>VLOOKUP(E647,Master_Item!B:M,12,0)&amp;K647</f>
        <v>โรงงานนวนครRegion 5</v>
      </c>
      <c r="E647" s="74">
        <v>310003649</v>
      </c>
      <c r="F647" s="46" t="s">
        <v>219</v>
      </c>
      <c r="G647" s="46">
        <f>VLOOKUP(E647,Master_Item!B:E,4,0)</f>
        <v>350</v>
      </c>
      <c r="H647" s="46">
        <f>VLOOKUP(E647,Master_Item!B:I,8,0)</f>
        <v>8.3999999999999986</v>
      </c>
      <c r="I647" s="46">
        <f>VLOOKUP(E647,Master_Item!B:G,6,0)</f>
        <v>72</v>
      </c>
      <c r="J647" s="46" t="s">
        <v>150</v>
      </c>
      <c r="K647" s="46" t="s">
        <v>119</v>
      </c>
      <c r="L647" s="142">
        <f>_xlfn.IFNA(VLOOKUP($E647,'Loading Apr'!$B:$V,$C647,0),0)</f>
        <v>551.92548772813075</v>
      </c>
      <c r="M647" s="145">
        <f t="shared" si="145"/>
        <v>4636.1740969162975</v>
      </c>
      <c r="N647" s="145">
        <f t="shared" si="146"/>
        <v>7.6656317740018158</v>
      </c>
      <c r="O647" s="146">
        <f>_xlfn.IFNA(VLOOKUP($E647,'Loading May'!$B:$X,$B647,0),0)</f>
        <v>316.1136607501308</v>
      </c>
      <c r="P647" s="140">
        <f t="shared" si="147"/>
        <v>2655.3547503010982</v>
      </c>
      <c r="Q647" s="140">
        <f t="shared" si="148"/>
        <v>4.3904675104184836</v>
      </c>
      <c r="R647" s="80">
        <f>VLOOKUP($E647,'Loading Jun'!$B:$X,$A647,0)</f>
        <v>404.53645421477154</v>
      </c>
      <c r="S647" s="47">
        <f t="shared" si="149"/>
        <v>3398.1062154040806</v>
      </c>
      <c r="T647" s="47">
        <f t="shared" si="150"/>
        <v>5.6185618640940493</v>
      </c>
    </row>
    <row r="648" spans="1:20">
      <c r="A648" s="144">
        <v>20</v>
      </c>
      <c r="B648" s="144">
        <v>20</v>
      </c>
      <c r="C648" s="144">
        <v>18</v>
      </c>
      <c r="D648" s="263" t="str">
        <f>VLOOKUP(E648,Master_Item!B:M,12,0)&amp;K648</f>
        <v>โรงงานนวนครRegion 6/9</v>
      </c>
      <c r="E648" s="74">
        <v>310003649</v>
      </c>
      <c r="F648" s="46" t="s">
        <v>219</v>
      </c>
      <c r="G648" s="46">
        <f>VLOOKUP(E648,Master_Item!B:E,4,0)</f>
        <v>350</v>
      </c>
      <c r="H648" s="46">
        <f>VLOOKUP(E648,Master_Item!B:I,8,0)</f>
        <v>8.3999999999999986</v>
      </c>
      <c r="I648" s="46">
        <f>VLOOKUP(E648,Master_Item!B:G,6,0)</f>
        <v>72</v>
      </c>
      <c r="J648" s="46" t="s">
        <v>150</v>
      </c>
      <c r="K648" s="46" t="s">
        <v>127</v>
      </c>
      <c r="L648" s="142">
        <f>_xlfn.IFNA(VLOOKUP($E648,'Loading Apr'!$B:$V,$C648,0),0)</f>
        <v>166.34658275645057</v>
      </c>
      <c r="M648" s="145">
        <f t="shared" si="145"/>
        <v>1397.3112951541846</v>
      </c>
      <c r="N648" s="145">
        <f t="shared" si="146"/>
        <v>2.3103692049507023</v>
      </c>
      <c r="O648" s="146">
        <f>_xlfn.IFNA(VLOOKUP($E648,'Loading May'!$B:$X,$B648,0),0)</f>
        <v>356.45171668755097</v>
      </c>
      <c r="P648" s="140">
        <f t="shared" si="147"/>
        <v>2994.1944201754277</v>
      </c>
      <c r="Q648" s="140">
        <f t="shared" si="148"/>
        <v>4.9507182873270965</v>
      </c>
      <c r="R648" s="80">
        <f>VLOOKUP($E648,'Loading Jun'!$B:$X,$A648,0)</f>
        <v>456.15780483947498</v>
      </c>
      <c r="S648" s="47">
        <f t="shared" si="149"/>
        <v>3831.7255606515891</v>
      </c>
      <c r="T648" s="47">
        <f t="shared" si="150"/>
        <v>6.3355250672149301</v>
      </c>
    </row>
    <row r="649" spans="1:20">
      <c r="A649" s="144">
        <v>21</v>
      </c>
      <c r="B649" s="144">
        <v>21</v>
      </c>
      <c r="C649" s="144">
        <v>19</v>
      </c>
      <c r="D649" s="263" t="str">
        <f>VLOOKUP(E649,Master_Item!B:M,12,0)&amp;K649</f>
        <v>โรงงานนวนครRegion 6/14</v>
      </c>
      <c r="E649" s="74">
        <v>310003649</v>
      </c>
      <c r="F649" s="46" t="s">
        <v>219</v>
      </c>
      <c r="G649" s="46">
        <f>VLOOKUP(E649,Master_Item!B:E,4,0)</f>
        <v>350</v>
      </c>
      <c r="H649" s="46">
        <f>VLOOKUP(E649,Master_Item!B:I,8,0)</f>
        <v>8.3999999999999986</v>
      </c>
      <c r="I649" s="46">
        <f>VLOOKUP(E649,Master_Item!B:G,6,0)</f>
        <v>72</v>
      </c>
      <c r="J649" s="46" t="s">
        <v>148</v>
      </c>
      <c r="K649" s="46" t="s">
        <v>128</v>
      </c>
      <c r="L649" s="142">
        <f>_xlfn.IFNA(VLOOKUP($E649,'Loading Apr'!$B:$V,$C649,0),0)</f>
        <v>136.101749528005</v>
      </c>
      <c r="M649" s="145">
        <f t="shared" si="145"/>
        <v>1143.2546960352417</v>
      </c>
      <c r="N649" s="145">
        <f t="shared" si="146"/>
        <v>1.8903020767778473</v>
      </c>
      <c r="O649" s="146">
        <f>_xlfn.IFNA(VLOOKUP($E649,'Loading May'!$B:$X,$B649,0),0)</f>
        <v>291.64231365345086</v>
      </c>
      <c r="P649" s="140">
        <f t="shared" si="147"/>
        <v>2449.7954346889869</v>
      </c>
      <c r="Q649" s="140">
        <f t="shared" si="148"/>
        <v>4.0505876896312616</v>
      </c>
      <c r="R649" s="80">
        <f>VLOOKUP($E649,'Loading Jun'!$B:$X,$A649,0)</f>
        <v>373.22002214138871</v>
      </c>
      <c r="S649" s="47">
        <f t="shared" si="149"/>
        <v>3135.0481859876645</v>
      </c>
      <c r="T649" s="47">
        <f t="shared" si="150"/>
        <v>5.1836114186303988</v>
      </c>
    </row>
    <row r="650" spans="1:20">
      <c r="A650" s="144">
        <v>22</v>
      </c>
      <c r="B650" s="144">
        <v>22</v>
      </c>
      <c r="C650" s="144">
        <v>20</v>
      </c>
      <c r="D650" s="263" t="str">
        <f>VLOOKUP(E650,Master_Item!B:M,12,0)&amp;K650</f>
        <v>โรงงานนวนครRegion 7</v>
      </c>
      <c r="E650" s="74">
        <v>310003649</v>
      </c>
      <c r="F650" s="46" t="s">
        <v>219</v>
      </c>
      <c r="G650" s="46">
        <f>VLOOKUP(E650,Master_Item!B:E,4,0)</f>
        <v>350</v>
      </c>
      <c r="H650" s="46">
        <f>VLOOKUP(E650,Master_Item!B:I,8,0)</f>
        <v>8.3999999999999986</v>
      </c>
      <c r="I650" s="46">
        <f>VLOOKUP(E650,Master_Item!B:G,6,0)</f>
        <v>72</v>
      </c>
      <c r="J650" s="46" t="s">
        <v>148</v>
      </c>
      <c r="K650" s="46" t="s">
        <v>121</v>
      </c>
      <c r="L650" s="142">
        <f>_xlfn.IFNA(VLOOKUP($E650,'Loading Apr'!$B:$V,$C650,0),0)</f>
        <v>321.2445563247324</v>
      </c>
      <c r="M650" s="145">
        <f t="shared" si="145"/>
        <v>2698.4542731277515</v>
      </c>
      <c r="N650" s="145">
        <f t="shared" si="146"/>
        <v>4.4617299489546163</v>
      </c>
      <c r="O650" s="146">
        <f>_xlfn.IFNA(VLOOKUP($E650,'Loading May'!$B:$X,$B650,0),0)</f>
        <v>263.63146996922103</v>
      </c>
      <c r="P650" s="140">
        <f t="shared" si="147"/>
        <v>2214.5043477414561</v>
      </c>
      <c r="Q650" s="140">
        <f t="shared" si="148"/>
        <v>3.6615481940169587</v>
      </c>
      <c r="R650" s="80">
        <f>VLOOKUP($E650,'Loading Jun'!$B:$X,$A650,0)</f>
        <v>337.37403131424958</v>
      </c>
      <c r="S650" s="47">
        <f t="shared" si="149"/>
        <v>2833.9418630396958</v>
      </c>
      <c r="T650" s="47">
        <f t="shared" si="150"/>
        <v>4.6857504349201333</v>
      </c>
    </row>
    <row r="651" spans="1:20">
      <c r="A651" s="144">
        <v>23</v>
      </c>
      <c r="B651" s="144">
        <v>23</v>
      </c>
      <c r="C651" s="144">
        <v>21</v>
      </c>
      <c r="D651" s="263" t="str">
        <f>VLOOKUP(E651,Master_Item!B:M,12,0)&amp;K651</f>
        <v>โรงงานนวนครRegion 8</v>
      </c>
      <c r="E651" s="74">
        <v>310003649</v>
      </c>
      <c r="F651" s="46" t="s">
        <v>219</v>
      </c>
      <c r="G651" s="46">
        <f>VLOOKUP(E651,Master_Item!B:E,4,0)</f>
        <v>350</v>
      </c>
      <c r="H651" s="46">
        <f>VLOOKUP(E651,Master_Item!B:I,8,0)</f>
        <v>8.3999999999999986</v>
      </c>
      <c r="I651" s="46">
        <f>VLOOKUP(E651,Master_Item!B:G,6,0)</f>
        <v>72</v>
      </c>
      <c r="J651" s="46" t="s">
        <v>151</v>
      </c>
      <c r="K651" s="46" t="s">
        <v>122</v>
      </c>
      <c r="L651" s="142">
        <f>_xlfn.IFNA(VLOOKUP($E651,'Loading Apr'!$B:$V,$C651,0),0)</f>
        <v>570.72171176840766</v>
      </c>
      <c r="M651" s="145">
        <f t="shared" si="145"/>
        <v>4794.0623788546236</v>
      </c>
      <c r="N651" s="145">
        <f t="shared" si="146"/>
        <v>7.9266904412278842</v>
      </c>
      <c r="O651" s="146">
        <f>_xlfn.IFNA(VLOOKUP($E651,'Loading May'!$B:$X,$B651,0),0)</f>
        <v>643.21196608231253</v>
      </c>
      <c r="P651" s="140">
        <f t="shared" si="147"/>
        <v>5402.9805150914244</v>
      </c>
      <c r="Q651" s="140">
        <f t="shared" si="148"/>
        <v>8.9334995289210077</v>
      </c>
      <c r="R651" s="80">
        <f>VLOOKUP($E651,'Loading Jun'!$B:$X,$A651,0)</f>
        <v>823.13015973430356</v>
      </c>
      <c r="S651" s="47">
        <f t="shared" si="149"/>
        <v>6914.2933417681488</v>
      </c>
      <c r="T651" s="47">
        <f t="shared" si="150"/>
        <v>11.432363329643104</v>
      </c>
    </row>
    <row r="652" spans="1:20">
      <c r="A652" s="144">
        <v>9</v>
      </c>
      <c r="B652" s="144">
        <v>9</v>
      </c>
      <c r="C652" s="144">
        <v>11</v>
      </c>
      <c r="D652" s="263" t="str">
        <f>VLOOKUP(E652,Master_Item!B:M,12,0)&amp;K652</f>
        <v>โรงงานนวนครMT</v>
      </c>
      <c r="E652" s="74">
        <v>310003649</v>
      </c>
      <c r="F652" s="46" t="s">
        <v>219</v>
      </c>
      <c r="G652" s="46">
        <f>VLOOKUP(E652,Master_Item!B:E,4,0)</f>
        <v>350</v>
      </c>
      <c r="H652" s="46">
        <f>VLOOKUP(E652,Master_Item!B:I,8,0)</f>
        <v>8.3999999999999986</v>
      </c>
      <c r="I652" s="46">
        <f>VLOOKUP(E652,Master_Item!B:G,6,0)</f>
        <v>72</v>
      </c>
      <c r="J652" s="46" t="s">
        <v>123</v>
      </c>
      <c r="K652" s="46" t="s">
        <v>123</v>
      </c>
      <c r="L652" s="142">
        <f>_xlfn.IFNA(VLOOKUP($E652,'Loading Apr'!$B:$V,$C652,0),0)</f>
        <v>9143.8571428571413</v>
      </c>
      <c r="M652" s="145">
        <f t="shared" si="145"/>
        <v>76808.39999999998</v>
      </c>
      <c r="N652" s="145">
        <f t="shared" si="146"/>
        <v>126.99801587301585</v>
      </c>
      <c r="O652" s="146">
        <f>_xlfn.IFNA(VLOOKUP($E652,'Loading May'!$B:$X,$B652,0),0)</f>
        <v>7584.9120879120874</v>
      </c>
      <c r="P652" s="140">
        <f t="shared" si="147"/>
        <v>63713.26153846152</v>
      </c>
      <c r="Q652" s="140">
        <f t="shared" si="148"/>
        <v>105.34600122100122</v>
      </c>
      <c r="R652" s="80">
        <f>VLOOKUP($E652,'Loading Jun'!$B:$X,$A652,0)</f>
        <v>7606</v>
      </c>
      <c r="S652" s="47">
        <f t="shared" si="149"/>
        <v>63890.399999999987</v>
      </c>
      <c r="T652" s="47">
        <f t="shared" si="150"/>
        <v>105.63888888888889</v>
      </c>
    </row>
    <row r="653" spans="1:20">
      <c r="A653" s="144">
        <v>15</v>
      </c>
      <c r="B653" s="144">
        <v>15</v>
      </c>
      <c r="C653" s="144">
        <v>13</v>
      </c>
      <c r="D653" s="263" t="str">
        <f>VLOOKUP(E653,Master_Item!B:M,12,0)&amp;K653</f>
        <v>โรงงานนวนครRegion 1</v>
      </c>
      <c r="E653" s="74">
        <v>310003711</v>
      </c>
      <c r="F653" s="46" t="s">
        <v>220</v>
      </c>
      <c r="G653" s="46">
        <f>VLOOKUP(E653,Master_Item!B:E,4,0)</f>
        <v>350</v>
      </c>
      <c r="H653" s="46">
        <f>VLOOKUP(E653,Master_Item!B:I,8,0)</f>
        <v>8.4</v>
      </c>
      <c r="I653" s="46">
        <f>VLOOKUP(E653,Master_Item!B:G,6,0)</f>
        <v>72</v>
      </c>
      <c r="J653" s="46" t="s">
        <v>148</v>
      </c>
      <c r="K653" s="46" t="s">
        <v>115</v>
      </c>
      <c r="L653" s="142">
        <f>_xlfn.IFNA(VLOOKUP($E653,'Loading Apr'!$B:$V,$C653,0),0)</f>
        <v>2527.5543386988079</v>
      </c>
      <c r="M653" s="145">
        <f t="shared" ref="M653:M662" si="151">L653*H653</f>
        <v>21231.456445069987</v>
      </c>
      <c r="N653" s="145">
        <f t="shared" ref="N653:N662" si="152">L653/I653</f>
        <v>35.104921370816776</v>
      </c>
      <c r="O653" s="146">
        <f>_xlfn.IFNA(VLOOKUP($E653,'Loading May'!$B:$X,$B653,0),0)</f>
        <v>2062.5152074145935</v>
      </c>
      <c r="P653" s="140">
        <f t="shared" ref="P653:P662" si="153">O653*H653</f>
        <v>17325.127742282588</v>
      </c>
      <c r="Q653" s="140">
        <f t="shared" ref="Q653:Q662" si="154">O653/I653</f>
        <v>28.646044547424911</v>
      </c>
      <c r="R653" s="80">
        <f>VLOOKUP($E653,'Loading Jun'!$B:$X,$A653,0)</f>
        <v>2038.3649140725611</v>
      </c>
      <c r="S653" s="47">
        <f t="shared" ref="S653:S662" si="155">R653*H653</f>
        <v>17122.265278209514</v>
      </c>
      <c r="T653" s="47">
        <f t="shared" ref="T653:T662" si="156">R653/I653</f>
        <v>28.310623806563349</v>
      </c>
    </row>
    <row r="654" spans="1:20">
      <c r="A654" s="144">
        <v>16</v>
      </c>
      <c r="B654" s="144">
        <v>16</v>
      </c>
      <c r="C654" s="144">
        <v>14</v>
      </c>
      <c r="D654" s="263" t="str">
        <f>VLOOKUP(E654,Master_Item!B:M,12,0)&amp;K654</f>
        <v>โรงงานนวนครRegion 2</v>
      </c>
      <c r="E654" s="74">
        <v>310003711</v>
      </c>
      <c r="F654" s="46" t="s">
        <v>220</v>
      </c>
      <c r="G654" s="46">
        <f>VLOOKUP(E654,Master_Item!B:E,4,0)</f>
        <v>350</v>
      </c>
      <c r="H654" s="46">
        <f>VLOOKUP(E654,Master_Item!B:I,8,0)</f>
        <v>8.4</v>
      </c>
      <c r="I654" s="46">
        <f>VLOOKUP(E654,Master_Item!B:G,6,0)</f>
        <v>72</v>
      </c>
      <c r="J654" s="46" t="s">
        <v>148</v>
      </c>
      <c r="K654" s="46" t="s">
        <v>116</v>
      </c>
      <c r="L654" s="142">
        <f>_xlfn.IFNA(VLOOKUP($E654,'Loading Apr'!$B:$V,$C654,0),0)</f>
        <v>4303.071288451798</v>
      </c>
      <c r="M654" s="145">
        <f t="shared" si="151"/>
        <v>36145.798822995108</v>
      </c>
      <c r="N654" s="145">
        <f t="shared" si="152"/>
        <v>59.764879006274974</v>
      </c>
      <c r="O654" s="146">
        <f>_xlfn.IFNA(VLOOKUP($E654,'Loading May'!$B:$X,$B654,0),0)</f>
        <v>2732.4486545891164</v>
      </c>
      <c r="P654" s="140">
        <f t="shared" si="153"/>
        <v>22952.568698548577</v>
      </c>
      <c r="Q654" s="140">
        <f t="shared" si="154"/>
        <v>37.950675758182172</v>
      </c>
      <c r="R654" s="80">
        <f>VLOOKUP($E654,'Loading Jun'!$B:$X,$A654,0)</f>
        <v>2700.4540121675032</v>
      </c>
      <c r="S654" s="47">
        <f t="shared" si="155"/>
        <v>22683.813702207026</v>
      </c>
      <c r="T654" s="47">
        <f t="shared" si="156"/>
        <v>37.506305724548653</v>
      </c>
    </row>
    <row r="655" spans="1:20">
      <c r="A655" s="144">
        <v>17</v>
      </c>
      <c r="B655" s="144">
        <v>17</v>
      </c>
      <c r="C655" s="144">
        <v>15</v>
      </c>
      <c r="D655" s="263" t="str">
        <f>VLOOKUP(E655,Master_Item!B:M,12,0)&amp;K655</f>
        <v>โรงงานนวนครRegion 3</v>
      </c>
      <c r="E655" s="74">
        <v>310003711</v>
      </c>
      <c r="F655" s="46" t="s">
        <v>220</v>
      </c>
      <c r="G655" s="46">
        <f>VLOOKUP(E655,Master_Item!B:E,4,0)</f>
        <v>350</v>
      </c>
      <c r="H655" s="46">
        <f>VLOOKUP(E655,Master_Item!B:I,8,0)</f>
        <v>8.4</v>
      </c>
      <c r="I655" s="46">
        <f>VLOOKUP(E655,Master_Item!B:G,6,0)</f>
        <v>72</v>
      </c>
      <c r="J655" s="46" t="s">
        <v>149</v>
      </c>
      <c r="K655" s="46" t="s">
        <v>117</v>
      </c>
      <c r="L655" s="142">
        <f>_xlfn.IFNA(VLOOKUP($E655,'Loading Apr'!$B:$V,$C655,0),0)</f>
        <v>5418.3234958393286</v>
      </c>
      <c r="M655" s="145">
        <f t="shared" si="151"/>
        <v>45513.917365050365</v>
      </c>
      <c r="N655" s="145">
        <f t="shared" si="152"/>
        <v>75.254492997768452</v>
      </c>
      <c r="O655" s="146">
        <f>_xlfn.IFNA(VLOOKUP($E655,'Loading May'!$B:$X,$B655,0),0)</f>
        <v>4835.6366373182309</v>
      </c>
      <c r="P655" s="140">
        <f t="shared" si="153"/>
        <v>40619.347753473143</v>
      </c>
      <c r="Q655" s="140">
        <f t="shared" si="154"/>
        <v>67.161619962753207</v>
      </c>
      <c r="R655" s="80">
        <f>VLOOKUP($E655,'Loading Jun'!$B:$X,$A655,0)</f>
        <v>4779.01545805764</v>
      </c>
      <c r="S655" s="47">
        <f t="shared" si="155"/>
        <v>40143.729847684175</v>
      </c>
      <c r="T655" s="47">
        <f t="shared" si="156"/>
        <v>66.375214695245006</v>
      </c>
    </row>
    <row r="656" spans="1:20">
      <c r="A656" s="144">
        <v>18</v>
      </c>
      <c r="B656" s="144">
        <v>18</v>
      </c>
      <c r="C656" s="144">
        <v>16</v>
      </c>
      <c r="D656" s="263" t="str">
        <f>VLOOKUP(E656,Master_Item!B:M,12,0)&amp;K656</f>
        <v>โรงงานนวนครRegion 4</v>
      </c>
      <c r="E656" s="74">
        <v>310003711</v>
      </c>
      <c r="F656" s="46" t="s">
        <v>220</v>
      </c>
      <c r="G656" s="46">
        <f>VLOOKUP(E656,Master_Item!B:E,4,0)</f>
        <v>350</v>
      </c>
      <c r="H656" s="46">
        <f>VLOOKUP(E656,Master_Item!B:I,8,0)</f>
        <v>8.4</v>
      </c>
      <c r="I656" s="46">
        <f>VLOOKUP(E656,Master_Item!B:G,6,0)</f>
        <v>72</v>
      </c>
      <c r="J656" s="46" t="s">
        <v>149</v>
      </c>
      <c r="K656" s="46" t="s">
        <v>118</v>
      </c>
      <c r="L656" s="142">
        <f>_xlfn.IFNA(VLOOKUP($E656,'Loading Apr'!$B:$V,$C656,0),0)</f>
        <v>4122.848082045125</v>
      </c>
      <c r="M656" s="145">
        <f t="shared" si="151"/>
        <v>34631.923889179052</v>
      </c>
      <c r="N656" s="145">
        <f t="shared" si="152"/>
        <v>57.261778917293405</v>
      </c>
      <c r="O656" s="146">
        <f>_xlfn.IFNA(VLOOKUP($E656,'Loading May'!$B:$X,$B656,0),0)</f>
        <v>5112.8504775283773</v>
      </c>
      <c r="P656" s="140">
        <f t="shared" si="153"/>
        <v>42947.944011238367</v>
      </c>
      <c r="Q656" s="140">
        <f t="shared" si="154"/>
        <v>71.011812187894122</v>
      </c>
      <c r="R656" s="80">
        <f>VLOOKUP($E656,'Loading Jun'!$B:$X,$A656,0)</f>
        <v>5052.9833607176161</v>
      </c>
      <c r="S656" s="47">
        <f t="shared" si="155"/>
        <v>42445.060230027979</v>
      </c>
      <c r="T656" s="47">
        <f t="shared" si="156"/>
        <v>70.180324454411334</v>
      </c>
    </row>
    <row r="657" spans="1:20">
      <c r="A657" s="144">
        <v>19</v>
      </c>
      <c r="B657" s="144">
        <v>19</v>
      </c>
      <c r="C657" s="144">
        <v>17</v>
      </c>
      <c r="D657" s="263" t="str">
        <f>VLOOKUP(E657,Master_Item!B:M,12,0)&amp;K657</f>
        <v>โรงงานนวนครRegion 5</v>
      </c>
      <c r="E657" s="74">
        <v>310003711</v>
      </c>
      <c r="F657" s="46" t="s">
        <v>220</v>
      </c>
      <c r="G657" s="46">
        <f>VLOOKUP(E657,Master_Item!B:E,4,0)</f>
        <v>350</v>
      </c>
      <c r="H657" s="46">
        <f>VLOOKUP(E657,Master_Item!B:I,8,0)</f>
        <v>8.4</v>
      </c>
      <c r="I657" s="46">
        <f>VLOOKUP(E657,Master_Item!B:G,6,0)</f>
        <v>72</v>
      </c>
      <c r="J657" s="46" t="s">
        <v>150</v>
      </c>
      <c r="K657" s="46" t="s">
        <v>119</v>
      </c>
      <c r="L657" s="142">
        <f>_xlfn.IFNA(VLOOKUP($E657,'Loading Apr'!$B:$V,$C657,0),0)</f>
        <v>1116.0827290760399</v>
      </c>
      <c r="M657" s="145">
        <f t="shared" si="151"/>
        <v>9375.094924238736</v>
      </c>
      <c r="N657" s="145">
        <f t="shared" si="152"/>
        <v>15.501149014944998</v>
      </c>
      <c r="O657" s="146">
        <f>_xlfn.IFNA(VLOOKUP($E657,'Loading May'!$B:$X,$B657,0),0)</f>
        <v>1010.306823673684</v>
      </c>
      <c r="P657" s="140">
        <f t="shared" si="153"/>
        <v>8486.5773188589465</v>
      </c>
      <c r="Q657" s="140">
        <f t="shared" si="154"/>
        <v>14.032039217690055</v>
      </c>
      <c r="R657" s="80">
        <f>VLOOKUP($E657,'Loading Jun'!$B:$X,$A657,0)</f>
        <v>998.47699276166782</v>
      </c>
      <c r="S657" s="47">
        <f t="shared" si="155"/>
        <v>8387.2067391980108</v>
      </c>
      <c r="T657" s="47">
        <f t="shared" si="156"/>
        <v>13.867736010578719</v>
      </c>
    </row>
    <row r="658" spans="1:20">
      <c r="A658" s="144">
        <v>20</v>
      </c>
      <c r="B658" s="144">
        <v>20</v>
      </c>
      <c r="C658" s="144">
        <v>18</v>
      </c>
      <c r="D658" s="263" t="str">
        <f>VLOOKUP(E658,Master_Item!B:M,12,0)&amp;K658</f>
        <v>โรงงานนวนครRegion 6/9</v>
      </c>
      <c r="E658" s="74">
        <v>310003711</v>
      </c>
      <c r="F658" s="46" t="s">
        <v>220</v>
      </c>
      <c r="G658" s="46">
        <f>VLOOKUP(E658,Master_Item!B:E,4,0)</f>
        <v>350</v>
      </c>
      <c r="H658" s="46">
        <f>VLOOKUP(E658,Master_Item!B:I,8,0)</f>
        <v>8.4</v>
      </c>
      <c r="I658" s="46">
        <f>VLOOKUP(E658,Master_Item!B:G,6,0)</f>
        <v>72</v>
      </c>
      <c r="J658" s="46" t="s">
        <v>150</v>
      </c>
      <c r="K658" s="46" t="s">
        <v>127</v>
      </c>
      <c r="L658" s="142">
        <f>_xlfn.IFNA(VLOOKUP($E658,'Loading Apr'!$B:$V,$C658,0),0)</f>
        <v>1057.1572152762544</v>
      </c>
      <c r="M658" s="145">
        <f t="shared" si="151"/>
        <v>8880.1206083205379</v>
      </c>
      <c r="N658" s="145">
        <f t="shared" si="152"/>
        <v>14.68273910105909</v>
      </c>
      <c r="O658" s="146">
        <f>_xlfn.IFNA(VLOOKUP($E658,'Loading May'!$B:$X,$B658,0),0)</f>
        <v>914.67050637068883</v>
      </c>
      <c r="P658" s="140">
        <f t="shared" si="153"/>
        <v>7683.2322535137864</v>
      </c>
      <c r="Q658" s="140">
        <f t="shared" si="154"/>
        <v>12.703757032926234</v>
      </c>
      <c r="R658" s="80">
        <f>VLOOKUP($E658,'Loading Jun'!$B:$X,$A658,0)</f>
        <v>903.96049513743969</v>
      </c>
      <c r="S658" s="47">
        <f t="shared" si="155"/>
        <v>7593.2681591544933</v>
      </c>
      <c r="T658" s="47">
        <f t="shared" si="156"/>
        <v>12.555006876908884</v>
      </c>
    </row>
    <row r="659" spans="1:20">
      <c r="A659" s="144">
        <v>21</v>
      </c>
      <c r="B659" s="144">
        <v>21</v>
      </c>
      <c r="C659" s="144">
        <v>19</v>
      </c>
      <c r="D659" s="263" t="str">
        <f>VLOOKUP(E659,Master_Item!B:M,12,0)&amp;K659</f>
        <v>โรงงานนวนครRegion 6/14</v>
      </c>
      <c r="E659" s="74">
        <v>310003711</v>
      </c>
      <c r="F659" s="46" t="s">
        <v>220</v>
      </c>
      <c r="G659" s="46">
        <f>VLOOKUP(E659,Master_Item!B:E,4,0)</f>
        <v>350</v>
      </c>
      <c r="H659" s="46">
        <f>VLOOKUP(E659,Master_Item!B:I,8,0)</f>
        <v>8.4</v>
      </c>
      <c r="I659" s="46">
        <f>VLOOKUP(E659,Master_Item!B:G,6,0)</f>
        <v>72</v>
      </c>
      <c r="J659" s="46" t="s">
        <v>148</v>
      </c>
      <c r="K659" s="46" t="s">
        <v>128</v>
      </c>
      <c r="L659" s="142">
        <f>_xlfn.IFNA(VLOOKUP($E659,'Loading Apr'!$B:$V,$C659,0),0)</f>
        <v>864.94681249875362</v>
      </c>
      <c r="M659" s="145">
        <f t="shared" si="151"/>
        <v>7265.5532249895305</v>
      </c>
      <c r="N659" s="145">
        <f t="shared" si="152"/>
        <v>12.0131501735938</v>
      </c>
      <c r="O659" s="146">
        <f>_xlfn.IFNA(VLOOKUP($E659,'Loading May'!$B:$X,$B659,0),0)</f>
        <v>748.36677793965441</v>
      </c>
      <c r="P659" s="140">
        <f t="shared" si="153"/>
        <v>6286.2809346930972</v>
      </c>
      <c r="Q659" s="140">
        <f t="shared" si="154"/>
        <v>10.393983026939644</v>
      </c>
      <c r="R659" s="80">
        <f>VLOOKUP($E659,'Loading Jun'!$B:$X,$A659,0)</f>
        <v>739.60404147608688</v>
      </c>
      <c r="S659" s="47">
        <f t="shared" si="155"/>
        <v>6212.6739483991296</v>
      </c>
      <c r="T659" s="47">
        <f t="shared" si="156"/>
        <v>10.27227835383454</v>
      </c>
    </row>
    <row r="660" spans="1:20">
      <c r="A660" s="144">
        <v>22</v>
      </c>
      <c r="B660" s="144">
        <v>22</v>
      </c>
      <c r="C660" s="144">
        <v>20</v>
      </c>
      <c r="D660" s="263" t="str">
        <f>VLOOKUP(E660,Master_Item!B:M,12,0)&amp;K660</f>
        <v>โรงงานนวนครRegion 7</v>
      </c>
      <c r="E660" s="74">
        <v>310003711</v>
      </c>
      <c r="F660" s="46" t="s">
        <v>220</v>
      </c>
      <c r="G660" s="46">
        <f>VLOOKUP(E660,Master_Item!B:E,4,0)</f>
        <v>350</v>
      </c>
      <c r="H660" s="46">
        <f>VLOOKUP(E660,Master_Item!B:I,8,0)</f>
        <v>8.4</v>
      </c>
      <c r="I660" s="46">
        <f>VLOOKUP(E660,Master_Item!B:G,6,0)</f>
        <v>72</v>
      </c>
      <c r="J660" s="46" t="s">
        <v>148</v>
      </c>
      <c r="K660" s="46" t="s">
        <v>121</v>
      </c>
      <c r="L660" s="142">
        <f>_xlfn.IFNA(VLOOKUP($E660,'Loading Apr'!$B:$V,$C660,0),0)</f>
        <v>6032.9095453367381</v>
      </c>
      <c r="M660" s="145">
        <f t="shared" si="151"/>
        <v>50676.440180828606</v>
      </c>
      <c r="N660" s="145">
        <f t="shared" si="152"/>
        <v>83.790410351899141</v>
      </c>
      <c r="O660" s="146">
        <f>_xlfn.IFNA(VLOOKUP($E660,'Loading May'!$B:$X,$B660,0),0)</f>
        <v>5220.3691433900258</v>
      </c>
      <c r="P660" s="140">
        <f t="shared" si="153"/>
        <v>43851.10080447622</v>
      </c>
      <c r="Q660" s="140">
        <f t="shared" si="154"/>
        <v>72.50512699152813</v>
      </c>
      <c r="R660" s="80">
        <f>VLOOKUP($E660,'Loading Jun'!$B:$X,$A660,0)</f>
        <v>5159.243074736889</v>
      </c>
      <c r="S660" s="47">
        <f t="shared" si="155"/>
        <v>43337.64182778987</v>
      </c>
      <c r="T660" s="47">
        <f t="shared" si="156"/>
        <v>71.65615381579012</v>
      </c>
    </row>
    <row r="661" spans="1:20">
      <c r="A661" s="144">
        <v>23</v>
      </c>
      <c r="B661" s="144">
        <v>23</v>
      </c>
      <c r="C661" s="144">
        <v>21</v>
      </c>
      <c r="D661" s="263" t="str">
        <f>VLOOKUP(E661,Master_Item!B:M,12,0)&amp;K661</f>
        <v>โรงงานนวนครRegion 8</v>
      </c>
      <c r="E661" s="74">
        <v>310003711</v>
      </c>
      <c r="F661" s="46" t="s">
        <v>220</v>
      </c>
      <c r="G661" s="46">
        <f>VLOOKUP(E661,Master_Item!B:E,4,0)</f>
        <v>350</v>
      </c>
      <c r="H661" s="46">
        <f>VLOOKUP(E661,Master_Item!B:I,8,0)</f>
        <v>8.4</v>
      </c>
      <c r="I661" s="46">
        <f>VLOOKUP(E661,Master_Item!B:G,6,0)</f>
        <v>72</v>
      </c>
      <c r="J661" s="46" t="s">
        <v>151</v>
      </c>
      <c r="K661" s="46" t="s">
        <v>122</v>
      </c>
      <c r="L661" s="142">
        <f>_xlfn.IFNA(VLOOKUP($E661,'Loading Apr'!$B:$V,$C661,0),0)</f>
        <v>5188.8226692477274</v>
      </c>
      <c r="M661" s="145">
        <f t="shared" si="151"/>
        <v>43586.110421680911</v>
      </c>
      <c r="N661" s="145">
        <f t="shared" si="152"/>
        <v>72.066981517329552</v>
      </c>
      <c r="O661" s="146">
        <f>_xlfn.IFNA(VLOOKUP($E661,'Loading May'!$B:$X,$B661,0),0)</f>
        <v>5033.839617929475</v>
      </c>
      <c r="P661" s="140">
        <f t="shared" si="153"/>
        <v>42284.252790607592</v>
      </c>
      <c r="Q661" s="140">
        <f t="shared" si="154"/>
        <v>69.914439137909369</v>
      </c>
      <c r="R661" s="80">
        <f>VLOOKUP($E661,'Loading Jun'!$B:$X,$A661,0)</f>
        <v>4974.8976508725964</v>
      </c>
      <c r="S661" s="47">
        <f t="shared" si="155"/>
        <v>41789.140267329814</v>
      </c>
      <c r="T661" s="47">
        <f t="shared" si="156"/>
        <v>69.095800706563836</v>
      </c>
    </row>
    <row r="662" spans="1:20">
      <c r="A662" s="144">
        <v>9</v>
      </c>
      <c r="B662" s="144">
        <v>9</v>
      </c>
      <c r="C662" s="144">
        <v>11</v>
      </c>
      <c r="D662" s="263" t="str">
        <f>VLOOKUP(E662,Master_Item!B:M,12,0)&amp;K662</f>
        <v>โรงงานนวนครMT</v>
      </c>
      <c r="E662" s="74">
        <v>310003711</v>
      </c>
      <c r="F662" s="46" t="s">
        <v>220</v>
      </c>
      <c r="G662" s="46">
        <f>VLOOKUP(E662,Master_Item!B:E,4,0)</f>
        <v>350</v>
      </c>
      <c r="H662" s="46">
        <f>VLOOKUP(E662,Master_Item!B:I,8,0)</f>
        <v>8.4</v>
      </c>
      <c r="I662" s="46">
        <f>VLOOKUP(E662,Master_Item!B:G,6,0)</f>
        <v>72</v>
      </c>
      <c r="J662" s="46" t="s">
        <v>123</v>
      </c>
      <c r="K662" s="46" t="s">
        <v>123</v>
      </c>
      <c r="L662" s="142">
        <f>_xlfn.IFNA(VLOOKUP($E662,'Loading Apr'!$B:$V,$C662,0),0)</f>
        <v>3577</v>
      </c>
      <c r="M662" s="145">
        <f t="shared" si="151"/>
        <v>30046.800000000003</v>
      </c>
      <c r="N662" s="145">
        <f t="shared" si="152"/>
        <v>49.680555555555557</v>
      </c>
      <c r="O662" s="146">
        <f>_xlfn.IFNA(VLOOKUP($E662,'Loading May'!$B:$X,$B662,0),0)</f>
        <v>2808</v>
      </c>
      <c r="P662" s="140">
        <f t="shared" si="153"/>
        <v>23587.200000000001</v>
      </c>
      <c r="Q662" s="140">
        <f t="shared" si="154"/>
        <v>39</v>
      </c>
      <c r="R662" s="80">
        <f>VLOOKUP($E662,'Loading Jun'!$B:$X,$A662,0)</f>
        <v>2304</v>
      </c>
      <c r="S662" s="47">
        <f t="shared" si="155"/>
        <v>19353.600000000002</v>
      </c>
      <c r="T662" s="47">
        <f t="shared" si="156"/>
        <v>32</v>
      </c>
    </row>
    <row r="663" spans="1:20">
      <c r="A663" s="144">
        <v>15</v>
      </c>
      <c r="B663" s="144">
        <v>15</v>
      </c>
      <c r="C663" s="144">
        <v>13</v>
      </c>
      <c r="D663" s="263" t="str">
        <f>VLOOKUP(E663,Master_Item!B:M,12,0)&amp;K663</f>
        <v>โรงงานนวนครRegion 1</v>
      </c>
      <c r="E663" s="74">
        <v>310003714</v>
      </c>
      <c r="F663" s="46" t="s">
        <v>221</v>
      </c>
      <c r="G663" s="46">
        <f>VLOOKUP(E663,Master_Item!B:E,4,0)</f>
        <v>500</v>
      </c>
      <c r="H663" s="46">
        <f>VLOOKUP(E663,Master_Item!B:I,8,0)</f>
        <v>12</v>
      </c>
      <c r="I663" s="46">
        <f>VLOOKUP(E663,Master_Item!B:G,6,0)</f>
        <v>54</v>
      </c>
      <c r="J663" s="46" t="s">
        <v>148</v>
      </c>
      <c r="K663" s="46" t="s">
        <v>115</v>
      </c>
      <c r="L663" s="142">
        <f>_xlfn.IFNA(VLOOKUP($E663,'Loading Apr'!$B:$V,$C663,0),0)</f>
        <v>0</v>
      </c>
      <c r="M663" s="145">
        <f t="shared" si="145"/>
        <v>0</v>
      </c>
      <c r="N663" s="145">
        <f t="shared" si="146"/>
        <v>0</v>
      </c>
      <c r="O663" s="146">
        <f>_xlfn.IFNA(VLOOKUP($E663,'Loading May'!$B:$X,$B663,0),0)</f>
        <v>0</v>
      </c>
      <c r="P663" s="140">
        <f t="shared" si="147"/>
        <v>0</v>
      </c>
      <c r="Q663" s="140">
        <f t="shared" si="148"/>
        <v>0</v>
      </c>
      <c r="R663" s="80">
        <f>VLOOKUP($E663,'Loading Jun'!$B:$X,$A663,0)</f>
        <v>0</v>
      </c>
      <c r="S663" s="47">
        <f t="shared" si="149"/>
        <v>0</v>
      </c>
      <c r="T663" s="47">
        <f t="shared" si="150"/>
        <v>0</v>
      </c>
    </row>
    <row r="664" spans="1:20">
      <c r="A664" s="144">
        <v>16</v>
      </c>
      <c r="B664" s="144">
        <v>16</v>
      </c>
      <c r="C664" s="144">
        <v>14</v>
      </c>
      <c r="D664" s="263" t="str">
        <f>VLOOKUP(E664,Master_Item!B:M,12,0)&amp;K664</f>
        <v>โรงงานนวนครRegion 2</v>
      </c>
      <c r="E664" s="74">
        <v>310003714</v>
      </c>
      <c r="F664" s="46" t="s">
        <v>221</v>
      </c>
      <c r="G664" s="46">
        <f>VLOOKUP(E664,Master_Item!B:E,4,0)</f>
        <v>500</v>
      </c>
      <c r="H664" s="46">
        <f>VLOOKUP(E664,Master_Item!B:I,8,0)</f>
        <v>12</v>
      </c>
      <c r="I664" s="46">
        <f>VLOOKUP(E664,Master_Item!B:G,6,0)</f>
        <v>54</v>
      </c>
      <c r="J664" s="46" t="s">
        <v>148</v>
      </c>
      <c r="K664" s="46" t="s">
        <v>116</v>
      </c>
      <c r="L664" s="142">
        <f>_xlfn.IFNA(VLOOKUP($E664,'Loading Apr'!$B:$V,$C664,0),0)</f>
        <v>0</v>
      </c>
      <c r="M664" s="145">
        <f t="shared" si="145"/>
        <v>0</v>
      </c>
      <c r="N664" s="145">
        <f t="shared" si="146"/>
        <v>0</v>
      </c>
      <c r="O664" s="146">
        <f>_xlfn.IFNA(VLOOKUP($E664,'Loading May'!$B:$X,$B664,0),0)</f>
        <v>0</v>
      </c>
      <c r="P664" s="140">
        <f t="shared" si="147"/>
        <v>0</v>
      </c>
      <c r="Q664" s="140">
        <f t="shared" si="148"/>
        <v>0</v>
      </c>
      <c r="R664" s="80">
        <f>VLOOKUP($E664,'Loading Jun'!$B:$X,$A664,0)</f>
        <v>0</v>
      </c>
      <c r="S664" s="47">
        <f t="shared" si="149"/>
        <v>0</v>
      </c>
      <c r="T664" s="47">
        <f t="shared" si="150"/>
        <v>0</v>
      </c>
    </row>
    <row r="665" spans="1:20">
      <c r="A665" s="144">
        <v>17</v>
      </c>
      <c r="B665" s="144">
        <v>17</v>
      </c>
      <c r="C665" s="144">
        <v>15</v>
      </c>
      <c r="D665" s="263" t="str">
        <f>VLOOKUP(E665,Master_Item!B:M,12,0)&amp;K665</f>
        <v>โรงงานนวนครRegion 3</v>
      </c>
      <c r="E665" s="74">
        <v>310003714</v>
      </c>
      <c r="F665" s="46" t="s">
        <v>221</v>
      </c>
      <c r="G665" s="46">
        <f>VLOOKUP(E665,Master_Item!B:E,4,0)</f>
        <v>500</v>
      </c>
      <c r="H665" s="46">
        <f>VLOOKUP(E665,Master_Item!B:I,8,0)</f>
        <v>12</v>
      </c>
      <c r="I665" s="46">
        <f>VLOOKUP(E665,Master_Item!B:G,6,0)</f>
        <v>54</v>
      </c>
      <c r="J665" s="46" t="s">
        <v>149</v>
      </c>
      <c r="K665" s="46" t="s">
        <v>117</v>
      </c>
      <c r="L665" s="142">
        <f>_xlfn.IFNA(VLOOKUP($E665,'Loading Apr'!$B:$V,$C665,0),0)</f>
        <v>0</v>
      </c>
      <c r="M665" s="145">
        <f t="shared" si="145"/>
        <v>0</v>
      </c>
      <c r="N665" s="145">
        <f t="shared" si="146"/>
        <v>0</v>
      </c>
      <c r="O665" s="146">
        <f>_xlfn.IFNA(VLOOKUP($E665,'Loading May'!$B:$X,$B665,0),0)</f>
        <v>0</v>
      </c>
      <c r="P665" s="140">
        <f t="shared" si="147"/>
        <v>0</v>
      </c>
      <c r="Q665" s="140">
        <f t="shared" si="148"/>
        <v>0</v>
      </c>
      <c r="R665" s="80">
        <f>VLOOKUP($E665,'Loading Jun'!$B:$X,$A665,0)</f>
        <v>0</v>
      </c>
      <c r="S665" s="47">
        <f t="shared" si="149"/>
        <v>0</v>
      </c>
      <c r="T665" s="47">
        <f t="shared" si="150"/>
        <v>0</v>
      </c>
    </row>
    <row r="666" spans="1:20">
      <c r="A666" s="144">
        <v>18</v>
      </c>
      <c r="B666" s="144">
        <v>18</v>
      </c>
      <c r="C666" s="144">
        <v>16</v>
      </c>
      <c r="D666" s="263" t="str">
        <f>VLOOKUP(E666,Master_Item!B:M,12,0)&amp;K666</f>
        <v>โรงงานนวนครRegion 4</v>
      </c>
      <c r="E666" s="74">
        <v>310003714</v>
      </c>
      <c r="F666" s="46" t="s">
        <v>221</v>
      </c>
      <c r="G666" s="46">
        <f>VLOOKUP(E666,Master_Item!B:E,4,0)</f>
        <v>500</v>
      </c>
      <c r="H666" s="46">
        <f>VLOOKUP(E666,Master_Item!B:I,8,0)</f>
        <v>12</v>
      </c>
      <c r="I666" s="46">
        <f>VLOOKUP(E666,Master_Item!B:G,6,0)</f>
        <v>54</v>
      </c>
      <c r="J666" s="46" t="s">
        <v>149</v>
      </c>
      <c r="K666" s="46" t="s">
        <v>118</v>
      </c>
      <c r="L666" s="142">
        <f>_xlfn.IFNA(VLOOKUP($E666,'Loading Apr'!$B:$V,$C666,0),0)</f>
        <v>0</v>
      </c>
      <c r="M666" s="145">
        <f t="shared" si="145"/>
        <v>0</v>
      </c>
      <c r="N666" s="145">
        <f t="shared" si="146"/>
        <v>0</v>
      </c>
      <c r="O666" s="146">
        <f>_xlfn.IFNA(VLOOKUP($E666,'Loading May'!$B:$X,$B666,0),0)</f>
        <v>0</v>
      </c>
      <c r="P666" s="140">
        <f t="shared" si="147"/>
        <v>0</v>
      </c>
      <c r="Q666" s="140">
        <f t="shared" si="148"/>
        <v>0</v>
      </c>
      <c r="R666" s="80">
        <f>VLOOKUP($E666,'Loading Jun'!$B:$X,$A666,0)</f>
        <v>0</v>
      </c>
      <c r="S666" s="47">
        <f t="shared" si="149"/>
        <v>0</v>
      </c>
      <c r="T666" s="47">
        <f t="shared" si="150"/>
        <v>0</v>
      </c>
    </row>
    <row r="667" spans="1:20">
      <c r="A667" s="144">
        <v>19</v>
      </c>
      <c r="B667" s="144">
        <v>19</v>
      </c>
      <c r="C667" s="144">
        <v>17</v>
      </c>
      <c r="D667" s="263" t="str">
        <f>VLOOKUP(E667,Master_Item!B:M,12,0)&amp;K667</f>
        <v>โรงงานนวนครRegion 5</v>
      </c>
      <c r="E667" s="74">
        <v>310003714</v>
      </c>
      <c r="F667" s="46" t="s">
        <v>221</v>
      </c>
      <c r="G667" s="46">
        <f>VLOOKUP(E667,Master_Item!B:E,4,0)</f>
        <v>500</v>
      </c>
      <c r="H667" s="46">
        <f>VLOOKUP(E667,Master_Item!B:I,8,0)</f>
        <v>12</v>
      </c>
      <c r="I667" s="46">
        <f>VLOOKUP(E667,Master_Item!B:G,6,0)</f>
        <v>54</v>
      </c>
      <c r="J667" s="46" t="s">
        <v>150</v>
      </c>
      <c r="K667" s="46" t="s">
        <v>119</v>
      </c>
      <c r="L667" s="142">
        <f>_xlfn.IFNA(VLOOKUP($E667,'Loading Apr'!$B:$V,$C667,0),0)</f>
        <v>0</v>
      </c>
      <c r="M667" s="145">
        <f t="shared" si="145"/>
        <v>0</v>
      </c>
      <c r="N667" s="145">
        <f t="shared" si="146"/>
        <v>0</v>
      </c>
      <c r="O667" s="146">
        <f>_xlfn.IFNA(VLOOKUP($E667,'Loading May'!$B:$X,$B667,0),0)</f>
        <v>0</v>
      </c>
      <c r="P667" s="140">
        <f t="shared" si="147"/>
        <v>0</v>
      </c>
      <c r="Q667" s="140">
        <f t="shared" si="148"/>
        <v>0</v>
      </c>
      <c r="R667" s="80">
        <f>VLOOKUP($E667,'Loading Jun'!$B:$X,$A667,0)</f>
        <v>0</v>
      </c>
      <c r="S667" s="47">
        <f t="shared" si="149"/>
        <v>0</v>
      </c>
      <c r="T667" s="47">
        <f t="shared" si="150"/>
        <v>0</v>
      </c>
    </row>
    <row r="668" spans="1:20">
      <c r="A668" s="144">
        <v>20</v>
      </c>
      <c r="B668" s="144">
        <v>20</v>
      </c>
      <c r="C668" s="144">
        <v>18</v>
      </c>
      <c r="D668" s="263" t="str">
        <f>VLOOKUP(E668,Master_Item!B:M,12,0)&amp;K668</f>
        <v>โรงงานนวนครRegion 6/9</v>
      </c>
      <c r="E668" s="74">
        <v>310003714</v>
      </c>
      <c r="F668" s="46" t="s">
        <v>221</v>
      </c>
      <c r="G668" s="46">
        <f>VLOOKUP(E668,Master_Item!B:E,4,0)</f>
        <v>500</v>
      </c>
      <c r="H668" s="46">
        <f>VLOOKUP(E668,Master_Item!B:I,8,0)</f>
        <v>12</v>
      </c>
      <c r="I668" s="46">
        <f>VLOOKUP(E668,Master_Item!B:G,6,0)</f>
        <v>54</v>
      </c>
      <c r="J668" s="46" t="s">
        <v>150</v>
      </c>
      <c r="K668" s="46" t="s">
        <v>127</v>
      </c>
      <c r="L668" s="142">
        <f>_xlfn.IFNA(VLOOKUP($E668,'Loading Apr'!$B:$V,$C668,0),0)</f>
        <v>0</v>
      </c>
      <c r="M668" s="145">
        <f t="shared" si="145"/>
        <v>0</v>
      </c>
      <c r="N668" s="145">
        <f t="shared" si="146"/>
        <v>0</v>
      </c>
      <c r="O668" s="146">
        <f>_xlfn.IFNA(VLOOKUP($E668,'Loading May'!$B:$X,$B668,0),0)</f>
        <v>0</v>
      </c>
      <c r="P668" s="140">
        <f t="shared" si="147"/>
        <v>0</v>
      </c>
      <c r="Q668" s="140">
        <f t="shared" si="148"/>
        <v>0</v>
      </c>
      <c r="R668" s="80">
        <f>VLOOKUP($E668,'Loading Jun'!$B:$X,$A668,0)</f>
        <v>0</v>
      </c>
      <c r="S668" s="47">
        <f t="shared" si="149"/>
        <v>0</v>
      </c>
      <c r="T668" s="47">
        <f t="shared" si="150"/>
        <v>0</v>
      </c>
    </row>
    <row r="669" spans="1:20">
      <c r="A669" s="144">
        <v>21</v>
      </c>
      <c r="B669" s="144">
        <v>21</v>
      </c>
      <c r="C669" s="144">
        <v>19</v>
      </c>
      <c r="D669" s="263" t="str">
        <f>VLOOKUP(E669,Master_Item!B:M,12,0)&amp;K669</f>
        <v>โรงงานนวนครRegion 6/14</v>
      </c>
      <c r="E669" s="74">
        <v>310003714</v>
      </c>
      <c r="F669" s="46" t="s">
        <v>221</v>
      </c>
      <c r="G669" s="46">
        <f>VLOOKUP(E669,Master_Item!B:E,4,0)</f>
        <v>500</v>
      </c>
      <c r="H669" s="46">
        <f>VLOOKUP(E669,Master_Item!B:I,8,0)</f>
        <v>12</v>
      </c>
      <c r="I669" s="46">
        <f>VLOOKUP(E669,Master_Item!B:G,6,0)</f>
        <v>54</v>
      </c>
      <c r="J669" s="46" t="s">
        <v>148</v>
      </c>
      <c r="K669" s="46" t="s">
        <v>128</v>
      </c>
      <c r="L669" s="142">
        <f>_xlfn.IFNA(VLOOKUP($E669,'Loading Apr'!$B:$V,$C669,0),0)</f>
        <v>0</v>
      </c>
      <c r="M669" s="145">
        <f t="shared" si="145"/>
        <v>0</v>
      </c>
      <c r="N669" s="145">
        <f t="shared" si="146"/>
        <v>0</v>
      </c>
      <c r="O669" s="146">
        <f>_xlfn.IFNA(VLOOKUP($E669,'Loading May'!$B:$X,$B669,0),0)</f>
        <v>0</v>
      </c>
      <c r="P669" s="140">
        <f t="shared" si="147"/>
        <v>0</v>
      </c>
      <c r="Q669" s="140">
        <f t="shared" si="148"/>
        <v>0</v>
      </c>
      <c r="R669" s="80">
        <f>VLOOKUP($E669,'Loading Jun'!$B:$X,$A669,0)</f>
        <v>0</v>
      </c>
      <c r="S669" s="47">
        <f t="shared" si="149"/>
        <v>0</v>
      </c>
      <c r="T669" s="47">
        <f t="shared" si="150"/>
        <v>0</v>
      </c>
    </row>
    <row r="670" spans="1:20">
      <c r="A670" s="144">
        <v>22</v>
      </c>
      <c r="B670" s="144">
        <v>22</v>
      </c>
      <c r="C670" s="144">
        <v>20</v>
      </c>
      <c r="D670" s="263" t="str">
        <f>VLOOKUP(E670,Master_Item!B:M,12,0)&amp;K670</f>
        <v>โรงงานนวนครRegion 7</v>
      </c>
      <c r="E670" s="74">
        <v>310003714</v>
      </c>
      <c r="F670" s="46" t="s">
        <v>221</v>
      </c>
      <c r="G670" s="46">
        <f>VLOOKUP(E670,Master_Item!B:E,4,0)</f>
        <v>500</v>
      </c>
      <c r="H670" s="46">
        <f>VLOOKUP(E670,Master_Item!B:I,8,0)</f>
        <v>12</v>
      </c>
      <c r="I670" s="46">
        <f>VLOOKUP(E670,Master_Item!B:G,6,0)</f>
        <v>54</v>
      </c>
      <c r="J670" s="46" t="s">
        <v>148</v>
      </c>
      <c r="K670" s="46" t="s">
        <v>121</v>
      </c>
      <c r="L670" s="142">
        <f>_xlfn.IFNA(VLOOKUP($E670,'Loading Apr'!$B:$V,$C670,0),0)</f>
        <v>0</v>
      </c>
      <c r="M670" s="145">
        <f t="shared" si="145"/>
        <v>0</v>
      </c>
      <c r="N670" s="145">
        <f t="shared" si="146"/>
        <v>0</v>
      </c>
      <c r="O670" s="146">
        <f>_xlfn.IFNA(VLOOKUP($E670,'Loading May'!$B:$X,$B670,0),0)</f>
        <v>0</v>
      </c>
      <c r="P670" s="140">
        <f t="shared" si="147"/>
        <v>0</v>
      </c>
      <c r="Q670" s="140">
        <f t="shared" si="148"/>
        <v>0</v>
      </c>
      <c r="R670" s="80">
        <f>VLOOKUP($E670,'Loading Jun'!$B:$X,$A670,0)</f>
        <v>0</v>
      </c>
      <c r="S670" s="47">
        <f t="shared" si="149"/>
        <v>0</v>
      </c>
      <c r="T670" s="47">
        <f t="shared" si="150"/>
        <v>0</v>
      </c>
    </row>
    <row r="671" spans="1:20">
      <c r="A671" s="144">
        <v>23</v>
      </c>
      <c r="B671" s="144">
        <v>23</v>
      </c>
      <c r="C671" s="144">
        <v>21</v>
      </c>
      <c r="D671" s="263" t="str">
        <f>VLOOKUP(E671,Master_Item!B:M,12,0)&amp;K671</f>
        <v>โรงงานนวนครRegion 8</v>
      </c>
      <c r="E671" s="74">
        <v>310003714</v>
      </c>
      <c r="F671" s="46" t="s">
        <v>221</v>
      </c>
      <c r="G671" s="46">
        <f>VLOOKUP(E671,Master_Item!B:E,4,0)</f>
        <v>500</v>
      </c>
      <c r="H671" s="46">
        <f>VLOOKUP(E671,Master_Item!B:I,8,0)</f>
        <v>12</v>
      </c>
      <c r="I671" s="46">
        <f>VLOOKUP(E671,Master_Item!B:G,6,0)</f>
        <v>54</v>
      </c>
      <c r="J671" s="46" t="s">
        <v>151</v>
      </c>
      <c r="K671" s="46" t="s">
        <v>122</v>
      </c>
      <c r="L671" s="142">
        <f>_xlfn.IFNA(VLOOKUP($E671,'Loading Apr'!$B:$V,$C671,0),0)</f>
        <v>0</v>
      </c>
      <c r="M671" s="145">
        <f t="shared" si="145"/>
        <v>0</v>
      </c>
      <c r="N671" s="145">
        <f t="shared" si="146"/>
        <v>0</v>
      </c>
      <c r="O671" s="146">
        <f>_xlfn.IFNA(VLOOKUP($E671,'Loading May'!$B:$X,$B671,0),0)</f>
        <v>0</v>
      </c>
      <c r="P671" s="140">
        <f t="shared" si="147"/>
        <v>0</v>
      </c>
      <c r="Q671" s="140">
        <f t="shared" si="148"/>
        <v>0</v>
      </c>
      <c r="R671" s="80">
        <f>VLOOKUP($E671,'Loading Jun'!$B:$X,$A671,0)</f>
        <v>0</v>
      </c>
      <c r="S671" s="47">
        <f t="shared" si="149"/>
        <v>0</v>
      </c>
      <c r="T671" s="47">
        <f t="shared" si="150"/>
        <v>0</v>
      </c>
    </row>
    <row r="672" spans="1:20">
      <c r="A672" s="144">
        <v>9</v>
      </c>
      <c r="B672" s="144">
        <v>9</v>
      </c>
      <c r="C672" s="144">
        <v>11</v>
      </c>
      <c r="D672" s="263" t="str">
        <f>VLOOKUP(E672,Master_Item!B:M,12,0)&amp;K672</f>
        <v>โรงงานนวนครMT</v>
      </c>
      <c r="E672" s="74">
        <v>310003714</v>
      </c>
      <c r="F672" s="46" t="s">
        <v>221</v>
      </c>
      <c r="G672" s="46">
        <f>VLOOKUP(E672,Master_Item!B:E,4,0)</f>
        <v>500</v>
      </c>
      <c r="H672" s="46">
        <f>VLOOKUP(E672,Master_Item!B:I,8,0)</f>
        <v>12</v>
      </c>
      <c r="I672" s="46">
        <f>VLOOKUP(E672,Master_Item!B:G,6,0)</f>
        <v>54</v>
      </c>
      <c r="J672" s="46" t="s">
        <v>123</v>
      </c>
      <c r="K672" s="46" t="s">
        <v>123</v>
      </c>
      <c r="L672" s="142">
        <f>_xlfn.IFNA(VLOOKUP($E672,'Loading Apr'!$B:$V,$C672,0),0)</f>
        <v>0</v>
      </c>
      <c r="M672" s="145">
        <f t="shared" si="145"/>
        <v>0</v>
      </c>
      <c r="N672" s="145">
        <f t="shared" si="146"/>
        <v>0</v>
      </c>
      <c r="O672" s="146">
        <f>_xlfn.IFNA(VLOOKUP($E672,'Loading May'!$B:$X,$B672,0),0)</f>
        <v>0</v>
      </c>
      <c r="P672" s="140">
        <f t="shared" si="147"/>
        <v>0</v>
      </c>
      <c r="Q672" s="140">
        <f t="shared" si="148"/>
        <v>0</v>
      </c>
      <c r="R672" s="80">
        <f>VLOOKUP($E672,'Loading Jun'!$B:$X,$A672,0)</f>
        <v>0</v>
      </c>
      <c r="S672" s="47">
        <f t="shared" si="149"/>
        <v>0</v>
      </c>
      <c r="T672" s="47">
        <f t="shared" si="150"/>
        <v>0</v>
      </c>
    </row>
    <row r="673" spans="1:20">
      <c r="A673" s="144">
        <v>15</v>
      </c>
      <c r="B673" s="144">
        <v>15</v>
      </c>
      <c r="C673" s="144">
        <v>13</v>
      </c>
      <c r="D673" s="263" t="str">
        <f>VLOOKUP(E673,Master_Item!B:M,12,0)&amp;K673</f>
        <v>โรงงานวังม่วงRegion 1</v>
      </c>
      <c r="E673" s="74">
        <v>310003703</v>
      </c>
      <c r="F673" s="46" t="s">
        <v>222</v>
      </c>
      <c r="G673" s="46">
        <f>VLOOKUP(E673,Master_Item!B:E,4,0)</f>
        <v>400</v>
      </c>
      <c r="H673" s="46">
        <f>VLOOKUP(E673,Master_Item!B:I,8,0)</f>
        <v>9.6</v>
      </c>
      <c r="I673" s="46">
        <f>VLOOKUP(E673,Master_Item!B:G,6,0)</f>
        <v>60</v>
      </c>
      <c r="J673" s="46" t="s">
        <v>148</v>
      </c>
      <c r="K673" s="46" t="s">
        <v>115</v>
      </c>
      <c r="L673" s="142">
        <f>_xlfn.IFNA(VLOOKUP($E673,'Loading Apr'!$B:$V,$C673,0),0)</f>
        <v>0</v>
      </c>
      <c r="M673" s="145">
        <f t="shared" ref="M673:M682" si="157">L673*H673</f>
        <v>0</v>
      </c>
      <c r="N673" s="145">
        <f t="shared" ref="N673:N682" si="158">L673/I673</f>
        <v>0</v>
      </c>
      <c r="O673" s="146">
        <f>_xlfn.IFNA(VLOOKUP($E673,'Loading May'!$B:$X,$B673,0),0)</f>
        <v>0</v>
      </c>
      <c r="P673" s="140">
        <f t="shared" ref="P673:P682" si="159">O673*H673</f>
        <v>0</v>
      </c>
      <c r="Q673" s="140">
        <f t="shared" ref="Q673:Q682" si="160">O673/I673</f>
        <v>0</v>
      </c>
      <c r="R673" s="80">
        <f>VLOOKUP($E673,'Loading Jun'!$B:$X,$A673,0)</f>
        <v>0</v>
      </c>
      <c r="S673" s="47">
        <f t="shared" ref="S673:S682" si="161">R673*H673</f>
        <v>0</v>
      </c>
      <c r="T673" s="47">
        <f t="shared" ref="T673:T682" si="162">R673/I673</f>
        <v>0</v>
      </c>
    </row>
    <row r="674" spans="1:20">
      <c r="A674" s="144">
        <v>16</v>
      </c>
      <c r="B674" s="144">
        <v>16</v>
      </c>
      <c r="C674" s="144">
        <v>14</v>
      </c>
      <c r="D674" s="263" t="str">
        <f>VLOOKUP(E674,Master_Item!B:M,12,0)&amp;K674</f>
        <v>โรงงานวังม่วงRegion 2</v>
      </c>
      <c r="E674" s="74">
        <v>310003703</v>
      </c>
      <c r="F674" s="46" t="s">
        <v>222</v>
      </c>
      <c r="G674" s="46">
        <f>VLOOKUP(E674,Master_Item!B:E,4,0)</f>
        <v>400</v>
      </c>
      <c r="H674" s="46">
        <f>VLOOKUP(E674,Master_Item!B:I,8,0)</f>
        <v>9.6</v>
      </c>
      <c r="I674" s="46">
        <f>VLOOKUP(E674,Master_Item!B:G,6,0)</f>
        <v>60</v>
      </c>
      <c r="J674" s="46" t="s">
        <v>148</v>
      </c>
      <c r="K674" s="46" t="s">
        <v>116</v>
      </c>
      <c r="L674" s="142">
        <f>_xlfn.IFNA(VLOOKUP($E674,'Loading Apr'!$B:$V,$C674,0),0)</f>
        <v>0</v>
      </c>
      <c r="M674" s="145">
        <f t="shared" si="157"/>
        <v>0</v>
      </c>
      <c r="N674" s="145">
        <f t="shared" si="158"/>
        <v>0</v>
      </c>
      <c r="O674" s="146">
        <f>_xlfn.IFNA(VLOOKUP($E674,'Loading May'!$B:$X,$B674,0),0)</f>
        <v>0</v>
      </c>
      <c r="P674" s="140">
        <f t="shared" si="159"/>
        <v>0</v>
      </c>
      <c r="Q674" s="140">
        <f t="shared" si="160"/>
        <v>0</v>
      </c>
      <c r="R674" s="80">
        <f>VLOOKUP($E674,'Loading Jun'!$B:$X,$A674,0)</f>
        <v>0</v>
      </c>
      <c r="S674" s="47">
        <f t="shared" si="161"/>
        <v>0</v>
      </c>
      <c r="T674" s="47">
        <f t="shared" si="162"/>
        <v>0</v>
      </c>
    </row>
    <row r="675" spans="1:20">
      <c r="A675" s="144">
        <v>17</v>
      </c>
      <c r="B675" s="144">
        <v>17</v>
      </c>
      <c r="C675" s="144">
        <v>15</v>
      </c>
      <c r="D675" s="263" t="str">
        <f>VLOOKUP(E675,Master_Item!B:M,12,0)&amp;K675</f>
        <v>โรงงานวังม่วงRegion 3</v>
      </c>
      <c r="E675" s="74">
        <v>310003703</v>
      </c>
      <c r="F675" s="46" t="s">
        <v>222</v>
      </c>
      <c r="G675" s="46">
        <f>VLOOKUP(E675,Master_Item!B:E,4,0)</f>
        <v>400</v>
      </c>
      <c r="H675" s="46">
        <f>VLOOKUP(E675,Master_Item!B:I,8,0)</f>
        <v>9.6</v>
      </c>
      <c r="I675" s="46">
        <f>VLOOKUP(E675,Master_Item!B:G,6,0)</f>
        <v>60</v>
      </c>
      <c r="J675" s="46" t="s">
        <v>149</v>
      </c>
      <c r="K675" s="46" t="s">
        <v>117</v>
      </c>
      <c r="L675" s="142">
        <f>_xlfn.IFNA(VLOOKUP($E675,'Loading Apr'!$B:$V,$C675,0),0)</f>
        <v>0</v>
      </c>
      <c r="M675" s="145">
        <f t="shared" si="157"/>
        <v>0</v>
      </c>
      <c r="N675" s="145">
        <f t="shared" si="158"/>
        <v>0</v>
      </c>
      <c r="O675" s="146">
        <f>_xlfn.IFNA(VLOOKUP($E675,'Loading May'!$B:$X,$B675,0),0)</f>
        <v>0</v>
      </c>
      <c r="P675" s="140">
        <f t="shared" si="159"/>
        <v>0</v>
      </c>
      <c r="Q675" s="140">
        <f t="shared" si="160"/>
        <v>0</v>
      </c>
      <c r="R675" s="80">
        <f>VLOOKUP($E675,'Loading Jun'!$B:$X,$A675,0)</f>
        <v>0</v>
      </c>
      <c r="S675" s="47">
        <f t="shared" si="161"/>
        <v>0</v>
      </c>
      <c r="T675" s="47">
        <f t="shared" si="162"/>
        <v>0</v>
      </c>
    </row>
    <row r="676" spans="1:20">
      <c r="A676" s="144">
        <v>18</v>
      </c>
      <c r="B676" s="144">
        <v>18</v>
      </c>
      <c r="C676" s="144">
        <v>16</v>
      </c>
      <c r="D676" s="263" t="str">
        <f>VLOOKUP(E676,Master_Item!B:M,12,0)&amp;K676</f>
        <v>โรงงานวังม่วงRegion 4</v>
      </c>
      <c r="E676" s="74">
        <v>310003703</v>
      </c>
      <c r="F676" s="46" t="s">
        <v>222</v>
      </c>
      <c r="G676" s="46">
        <f>VLOOKUP(E676,Master_Item!B:E,4,0)</f>
        <v>400</v>
      </c>
      <c r="H676" s="46">
        <f>VLOOKUP(E676,Master_Item!B:I,8,0)</f>
        <v>9.6</v>
      </c>
      <c r="I676" s="46">
        <f>VLOOKUP(E676,Master_Item!B:G,6,0)</f>
        <v>60</v>
      </c>
      <c r="J676" s="46" t="s">
        <v>149</v>
      </c>
      <c r="K676" s="46" t="s">
        <v>118</v>
      </c>
      <c r="L676" s="142">
        <f>_xlfn.IFNA(VLOOKUP($E676,'Loading Apr'!$B:$V,$C676,0),0)</f>
        <v>0</v>
      </c>
      <c r="M676" s="145">
        <f t="shared" si="157"/>
        <v>0</v>
      </c>
      <c r="N676" s="145">
        <f t="shared" si="158"/>
        <v>0</v>
      </c>
      <c r="O676" s="146">
        <f>_xlfn.IFNA(VLOOKUP($E676,'Loading May'!$B:$X,$B676,0),0)</f>
        <v>0</v>
      </c>
      <c r="P676" s="140">
        <f t="shared" si="159"/>
        <v>0</v>
      </c>
      <c r="Q676" s="140">
        <f t="shared" si="160"/>
        <v>0</v>
      </c>
      <c r="R676" s="80">
        <f>VLOOKUP($E676,'Loading Jun'!$B:$X,$A676,0)</f>
        <v>0</v>
      </c>
      <c r="S676" s="47">
        <f t="shared" si="161"/>
        <v>0</v>
      </c>
      <c r="T676" s="47">
        <f t="shared" si="162"/>
        <v>0</v>
      </c>
    </row>
    <row r="677" spans="1:20">
      <c r="A677" s="144">
        <v>19</v>
      </c>
      <c r="B677" s="144">
        <v>19</v>
      </c>
      <c r="C677" s="144">
        <v>17</v>
      </c>
      <c r="D677" s="263" t="str">
        <f>VLOOKUP(E677,Master_Item!B:M,12,0)&amp;K677</f>
        <v>โรงงานวังม่วงRegion 5</v>
      </c>
      <c r="E677" s="74">
        <v>310003703</v>
      </c>
      <c r="F677" s="46" t="s">
        <v>222</v>
      </c>
      <c r="G677" s="46">
        <f>VLOOKUP(E677,Master_Item!B:E,4,0)</f>
        <v>400</v>
      </c>
      <c r="H677" s="46">
        <f>VLOOKUP(E677,Master_Item!B:I,8,0)</f>
        <v>9.6</v>
      </c>
      <c r="I677" s="46">
        <f>VLOOKUP(E677,Master_Item!B:G,6,0)</f>
        <v>60</v>
      </c>
      <c r="J677" s="46" t="s">
        <v>150</v>
      </c>
      <c r="K677" s="46" t="s">
        <v>119</v>
      </c>
      <c r="L677" s="142">
        <f>_xlfn.IFNA(VLOOKUP($E677,'Loading Apr'!$B:$V,$C677,0),0)</f>
        <v>0</v>
      </c>
      <c r="M677" s="145">
        <f t="shared" si="157"/>
        <v>0</v>
      </c>
      <c r="N677" s="145">
        <f t="shared" si="158"/>
        <v>0</v>
      </c>
      <c r="O677" s="146">
        <f>_xlfn.IFNA(VLOOKUP($E677,'Loading May'!$B:$X,$B677,0),0)</f>
        <v>0</v>
      </c>
      <c r="P677" s="140">
        <f t="shared" si="159"/>
        <v>0</v>
      </c>
      <c r="Q677" s="140">
        <f t="shared" si="160"/>
        <v>0</v>
      </c>
      <c r="R677" s="80">
        <f>VLOOKUP($E677,'Loading Jun'!$B:$X,$A677,0)</f>
        <v>0</v>
      </c>
      <c r="S677" s="47">
        <f t="shared" si="161"/>
        <v>0</v>
      </c>
      <c r="T677" s="47">
        <f t="shared" si="162"/>
        <v>0</v>
      </c>
    </row>
    <row r="678" spans="1:20">
      <c r="A678" s="144">
        <v>20</v>
      </c>
      <c r="B678" s="144">
        <v>20</v>
      </c>
      <c r="C678" s="144">
        <v>18</v>
      </c>
      <c r="D678" s="263" t="str">
        <f>VLOOKUP(E678,Master_Item!B:M,12,0)&amp;K678</f>
        <v>โรงงานวังม่วงRegion 6/9</v>
      </c>
      <c r="E678" s="74">
        <v>310003703</v>
      </c>
      <c r="F678" s="46" t="s">
        <v>222</v>
      </c>
      <c r="G678" s="46">
        <f>VLOOKUP(E678,Master_Item!B:E,4,0)</f>
        <v>400</v>
      </c>
      <c r="H678" s="46">
        <f>VLOOKUP(E678,Master_Item!B:I,8,0)</f>
        <v>9.6</v>
      </c>
      <c r="I678" s="46">
        <f>VLOOKUP(E678,Master_Item!B:G,6,0)</f>
        <v>60</v>
      </c>
      <c r="J678" s="46" t="s">
        <v>150</v>
      </c>
      <c r="K678" s="46" t="s">
        <v>127</v>
      </c>
      <c r="L678" s="142">
        <f>_xlfn.IFNA(VLOOKUP($E678,'Loading Apr'!$B:$V,$C678,0),0)</f>
        <v>0</v>
      </c>
      <c r="M678" s="145">
        <f t="shared" si="157"/>
        <v>0</v>
      </c>
      <c r="N678" s="145">
        <f t="shared" si="158"/>
        <v>0</v>
      </c>
      <c r="O678" s="146">
        <f>_xlfn.IFNA(VLOOKUP($E678,'Loading May'!$B:$X,$B678,0),0)</f>
        <v>0</v>
      </c>
      <c r="P678" s="140">
        <f t="shared" si="159"/>
        <v>0</v>
      </c>
      <c r="Q678" s="140">
        <f t="shared" si="160"/>
        <v>0</v>
      </c>
      <c r="R678" s="80">
        <f>VLOOKUP($E678,'Loading Jun'!$B:$X,$A678,0)</f>
        <v>0</v>
      </c>
      <c r="S678" s="47">
        <f t="shared" si="161"/>
        <v>0</v>
      </c>
      <c r="T678" s="47">
        <f t="shared" si="162"/>
        <v>0</v>
      </c>
    </row>
    <row r="679" spans="1:20">
      <c r="A679" s="144">
        <v>21</v>
      </c>
      <c r="B679" s="144">
        <v>21</v>
      </c>
      <c r="C679" s="144">
        <v>19</v>
      </c>
      <c r="D679" s="263" t="str">
        <f>VLOOKUP(E679,Master_Item!B:M,12,0)&amp;K679</f>
        <v>โรงงานวังม่วงRegion 6/14</v>
      </c>
      <c r="E679" s="74">
        <v>310003703</v>
      </c>
      <c r="F679" s="46" t="s">
        <v>222</v>
      </c>
      <c r="G679" s="46">
        <f>VLOOKUP(E679,Master_Item!B:E,4,0)</f>
        <v>400</v>
      </c>
      <c r="H679" s="46">
        <f>VLOOKUP(E679,Master_Item!B:I,8,0)</f>
        <v>9.6</v>
      </c>
      <c r="I679" s="46">
        <f>VLOOKUP(E679,Master_Item!B:G,6,0)</f>
        <v>60</v>
      </c>
      <c r="J679" s="46" t="s">
        <v>148</v>
      </c>
      <c r="K679" s="46" t="s">
        <v>128</v>
      </c>
      <c r="L679" s="142">
        <f>_xlfn.IFNA(VLOOKUP($E679,'Loading Apr'!$B:$V,$C679,0),0)</f>
        <v>0</v>
      </c>
      <c r="M679" s="145">
        <f t="shared" si="157"/>
        <v>0</v>
      </c>
      <c r="N679" s="145">
        <f t="shared" si="158"/>
        <v>0</v>
      </c>
      <c r="O679" s="146">
        <f>_xlfn.IFNA(VLOOKUP($E679,'Loading May'!$B:$X,$B679,0),0)</f>
        <v>0</v>
      </c>
      <c r="P679" s="140">
        <f t="shared" si="159"/>
        <v>0</v>
      </c>
      <c r="Q679" s="140">
        <f t="shared" si="160"/>
        <v>0</v>
      </c>
      <c r="R679" s="80">
        <f>VLOOKUP($E679,'Loading Jun'!$B:$X,$A679,0)</f>
        <v>0</v>
      </c>
      <c r="S679" s="47">
        <f t="shared" si="161"/>
        <v>0</v>
      </c>
      <c r="T679" s="47">
        <f t="shared" si="162"/>
        <v>0</v>
      </c>
    </row>
    <row r="680" spans="1:20">
      <c r="A680" s="144">
        <v>22</v>
      </c>
      <c r="B680" s="144">
        <v>22</v>
      </c>
      <c r="C680" s="144">
        <v>20</v>
      </c>
      <c r="D680" s="263" t="str">
        <f>VLOOKUP(E680,Master_Item!B:M,12,0)&amp;K680</f>
        <v>โรงงานวังม่วงRegion 7</v>
      </c>
      <c r="E680" s="74">
        <v>310003703</v>
      </c>
      <c r="F680" s="46" t="s">
        <v>222</v>
      </c>
      <c r="G680" s="46">
        <f>VLOOKUP(E680,Master_Item!B:E,4,0)</f>
        <v>400</v>
      </c>
      <c r="H680" s="46">
        <f>VLOOKUP(E680,Master_Item!B:I,8,0)</f>
        <v>9.6</v>
      </c>
      <c r="I680" s="46">
        <f>VLOOKUP(E680,Master_Item!B:G,6,0)</f>
        <v>60</v>
      </c>
      <c r="J680" s="46" t="s">
        <v>148</v>
      </c>
      <c r="K680" s="46" t="s">
        <v>121</v>
      </c>
      <c r="L680" s="142">
        <f>_xlfn.IFNA(VLOOKUP($E680,'Loading Apr'!$B:$V,$C680,0),0)</f>
        <v>0</v>
      </c>
      <c r="M680" s="145">
        <f t="shared" si="157"/>
        <v>0</v>
      </c>
      <c r="N680" s="145">
        <f t="shared" si="158"/>
        <v>0</v>
      </c>
      <c r="O680" s="146">
        <f>_xlfn.IFNA(VLOOKUP($E680,'Loading May'!$B:$X,$B680,0),0)</f>
        <v>0</v>
      </c>
      <c r="P680" s="140">
        <f t="shared" si="159"/>
        <v>0</v>
      </c>
      <c r="Q680" s="140">
        <f t="shared" si="160"/>
        <v>0</v>
      </c>
      <c r="R680" s="80">
        <f>VLOOKUP($E680,'Loading Jun'!$B:$X,$A680,0)</f>
        <v>0</v>
      </c>
      <c r="S680" s="47">
        <f t="shared" si="161"/>
        <v>0</v>
      </c>
      <c r="T680" s="47">
        <f t="shared" si="162"/>
        <v>0</v>
      </c>
    </row>
    <row r="681" spans="1:20">
      <c r="A681" s="144">
        <v>23</v>
      </c>
      <c r="B681" s="144">
        <v>23</v>
      </c>
      <c r="C681" s="144">
        <v>21</v>
      </c>
      <c r="D681" s="263" t="str">
        <f>VLOOKUP(E681,Master_Item!B:M,12,0)&amp;K681</f>
        <v>โรงงานวังม่วงRegion 8</v>
      </c>
      <c r="E681" s="74">
        <v>310003703</v>
      </c>
      <c r="F681" s="46" t="s">
        <v>222</v>
      </c>
      <c r="G681" s="46">
        <f>VLOOKUP(E681,Master_Item!B:E,4,0)</f>
        <v>400</v>
      </c>
      <c r="H681" s="46">
        <f>VLOOKUP(E681,Master_Item!B:I,8,0)</f>
        <v>9.6</v>
      </c>
      <c r="I681" s="46">
        <f>VLOOKUP(E681,Master_Item!B:G,6,0)</f>
        <v>60</v>
      </c>
      <c r="J681" s="46" t="s">
        <v>151</v>
      </c>
      <c r="K681" s="46" t="s">
        <v>122</v>
      </c>
      <c r="L681" s="142">
        <f>_xlfn.IFNA(VLOOKUP($E681,'Loading Apr'!$B:$V,$C681,0),0)</f>
        <v>0</v>
      </c>
      <c r="M681" s="145">
        <f t="shared" si="157"/>
        <v>0</v>
      </c>
      <c r="N681" s="145">
        <f t="shared" si="158"/>
        <v>0</v>
      </c>
      <c r="O681" s="146">
        <f>_xlfn.IFNA(VLOOKUP($E681,'Loading May'!$B:$X,$B681,0),0)</f>
        <v>0</v>
      </c>
      <c r="P681" s="140">
        <f t="shared" si="159"/>
        <v>0</v>
      </c>
      <c r="Q681" s="140">
        <f t="shared" si="160"/>
        <v>0</v>
      </c>
      <c r="R681" s="80">
        <f>VLOOKUP($E681,'Loading Jun'!$B:$X,$A681,0)</f>
        <v>0</v>
      </c>
      <c r="S681" s="47">
        <f t="shared" si="161"/>
        <v>0</v>
      </c>
      <c r="T681" s="47">
        <f t="shared" si="162"/>
        <v>0</v>
      </c>
    </row>
    <row r="682" spans="1:20">
      <c r="A682" s="144">
        <v>9</v>
      </c>
      <c r="B682" s="144">
        <v>9</v>
      </c>
      <c r="C682" s="144">
        <v>11</v>
      </c>
      <c r="D682" s="263" t="str">
        <f>VLOOKUP(E682,Master_Item!B:M,12,0)&amp;K682</f>
        <v>โรงงานวังม่วงMT</v>
      </c>
      <c r="E682" s="74">
        <v>310003703</v>
      </c>
      <c r="F682" s="46" t="s">
        <v>222</v>
      </c>
      <c r="G682" s="46">
        <f>VLOOKUP(E682,Master_Item!B:E,4,0)</f>
        <v>400</v>
      </c>
      <c r="H682" s="46">
        <f>VLOOKUP(E682,Master_Item!B:I,8,0)</f>
        <v>9.6</v>
      </c>
      <c r="I682" s="46">
        <f>VLOOKUP(E682,Master_Item!B:G,6,0)</f>
        <v>60</v>
      </c>
      <c r="J682" s="46" t="s">
        <v>123</v>
      </c>
      <c r="K682" s="46" t="s">
        <v>123</v>
      </c>
      <c r="L682" s="142">
        <f>_xlfn.IFNA(VLOOKUP($E682,'Loading Apr'!$B:$V,$C682,0),0)</f>
        <v>379.67399007795893</v>
      </c>
      <c r="M682" s="145">
        <f t="shared" si="157"/>
        <v>3644.8703047484055</v>
      </c>
      <c r="N682" s="145">
        <f t="shared" si="158"/>
        <v>6.3278998346326487</v>
      </c>
      <c r="O682" s="146">
        <f>_xlfn.IFNA(VLOOKUP($E682,'Loading May'!$B:$X,$B682,0),0)</f>
        <v>377</v>
      </c>
      <c r="P682" s="140">
        <f t="shared" si="159"/>
        <v>3619.2</v>
      </c>
      <c r="Q682" s="140">
        <f t="shared" si="160"/>
        <v>6.2833333333333332</v>
      </c>
      <c r="R682" s="80">
        <f>VLOOKUP($E682,'Loading Jun'!$B:$X,$A682,0)</f>
        <v>342.58022124198811</v>
      </c>
      <c r="S682" s="47">
        <f t="shared" si="161"/>
        <v>3288.770123923086</v>
      </c>
      <c r="T682" s="47">
        <f t="shared" si="162"/>
        <v>5.7096703540331353</v>
      </c>
    </row>
    <row r="683" spans="1:20">
      <c r="A683" s="144">
        <v>15</v>
      </c>
      <c r="B683" s="144">
        <v>15</v>
      </c>
      <c r="C683" s="144">
        <v>13</v>
      </c>
      <c r="D683" s="263" t="str">
        <f>VLOOKUP(E683,Master_Item!B:M,12,0)&amp;K683</f>
        <v>โรงงานวังม่วงRegion 1</v>
      </c>
      <c r="E683" s="74">
        <v>310003704</v>
      </c>
      <c r="F683" s="46" t="s">
        <v>223</v>
      </c>
      <c r="G683" s="46">
        <f>VLOOKUP(E683,Master_Item!B:E,4,0)</f>
        <v>400</v>
      </c>
      <c r="H683" s="46">
        <f>VLOOKUP(E683,Master_Item!B:I,8,0)</f>
        <v>9.6</v>
      </c>
      <c r="I683" s="46">
        <f>VLOOKUP(E683,Master_Item!B:G,6,0)</f>
        <v>60</v>
      </c>
      <c r="J683" s="46" t="s">
        <v>148</v>
      </c>
      <c r="K683" s="46" t="s">
        <v>115</v>
      </c>
      <c r="L683" s="142">
        <f>_xlfn.IFNA(VLOOKUP($E683,'Loading Apr'!$B:$V,$C683,0),0)</f>
        <v>0</v>
      </c>
      <c r="M683" s="145">
        <f t="shared" ref="M683:M692" si="163">L683*H683</f>
        <v>0</v>
      </c>
      <c r="N683" s="145">
        <f t="shared" ref="N683:N692" si="164">L683/I683</f>
        <v>0</v>
      </c>
      <c r="O683" s="146">
        <f>_xlfn.IFNA(VLOOKUP($E683,'Loading May'!$B:$X,$B683,0),0)</f>
        <v>0</v>
      </c>
      <c r="P683" s="140">
        <f t="shared" ref="P683:P692" si="165">O683*H683</f>
        <v>0</v>
      </c>
      <c r="Q683" s="140">
        <f t="shared" ref="Q683:Q692" si="166">O683/I683</f>
        <v>0</v>
      </c>
      <c r="R683" s="80">
        <f>VLOOKUP($E683,'Loading Jun'!$B:$X,$A683,0)</f>
        <v>0</v>
      </c>
      <c r="S683" s="47">
        <f t="shared" ref="S683:S692" si="167">R683*H683</f>
        <v>0</v>
      </c>
      <c r="T683" s="47">
        <f t="shared" ref="T683:T692" si="168">R683/I683</f>
        <v>0</v>
      </c>
    </row>
    <row r="684" spans="1:20">
      <c r="A684" s="144">
        <v>16</v>
      </c>
      <c r="B684" s="144">
        <v>16</v>
      </c>
      <c r="C684" s="144">
        <v>14</v>
      </c>
      <c r="D684" s="263" t="str">
        <f>VLOOKUP(E684,Master_Item!B:M,12,0)&amp;K684</f>
        <v>โรงงานวังม่วงRegion 2</v>
      </c>
      <c r="E684" s="74">
        <v>310003704</v>
      </c>
      <c r="F684" s="46" t="s">
        <v>223</v>
      </c>
      <c r="G684" s="46">
        <f>VLOOKUP(E684,Master_Item!B:E,4,0)</f>
        <v>400</v>
      </c>
      <c r="H684" s="46">
        <f>VLOOKUP(E684,Master_Item!B:I,8,0)</f>
        <v>9.6</v>
      </c>
      <c r="I684" s="46">
        <f>VLOOKUP(E684,Master_Item!B:G,6,0)</f>
        <v>60</v>
      </c>
      <c r="J684" s="46" t="s">
        <v>148</v>
      </c>
      <c r="K684" s="46" t="s">
        <v>116</v>
      </c>
      <c r="L684" s="142">
        <f>_xlfn.IFNA(VLOOKUP($E684,'Loading Apr'!$B:$V,$C684,0),0)</f>
        <v>0</v>
      </c>
      <c r="M684" s="145">
        <f t="shared" si="163"/>
        <v>0</v>
      </c>
      <c r="N684" s="145">
        <f t="shared" si="164"/>
        <v>0</v>
      </c>
      <c r="O684" s="146">
        <f>_xlfn.IFNA(VLOOKUP($E684,'Loading May'!$B:$X,$B684,0),0)</f>
        <v>0</v>
      </c>
      <c r="P684" s="140">
        <f t="shared" si="165"/>
        <v>0</v>
      </c>
      <c r="Q684" s="140">
        <f t="shared" si="166"/>
        <v>0</v>
      </c>
      <c r="R684" s="80">
        <f>VLOOKUP($E684,'Loading Jun'!$B:$X,$A684,0)</f>
        <v>0</v>
      </c>
      <c r="S684" s="47">
        <f t="shared" si="167"/>
        <v>0</v>
      </c>
      <c r="T684" s="47">
        <f t="shared" si="168"/>
        <v>0</v>
      </c>
    </row>
    <row r="685" spans="1:20">
      <c r="A685" s="144">
        <v>17</v>
      </c>
      <c r="B685" s="144">
        <v>17</v>
      </c>
      <c r="C685" s="144">
        <v>15</v>
      </c>
      <c r="D685" s="263" t="str">
        <f>VLOOKUP(E685,Master_Item!B:M,12,0)&amp;K685</f>
        <v>โรงงานวังม่วงRegion 3</v>
      </c>
      <c r="E685" s="74">
        <v>310003704</v>
      </c>
      <c r="F685" s="46" t="s">
        <v>223</v>
      </c>
      <c r="G685" s="46">
        <f>VLOOKUP(E685,Master_Item!B:E,4,0)</f>
        <v>400</v>
      </c>
      <c r="H685" s="46">
        <f>VLOOKUP(E685,Master_Item!B:I,8,0)</f>
        <v>9.6</v>
      </c>
      <c r="I685" s="46">
        <f>VLOOKUP(E685,Master_Item!B:G,6,0)</f>
        <v>60</v>
      </c>
      <c r="J685" s="46" t="s">
        <v>149</v>
      </c>
      <c r="K685" s="46" t="s">
        <v>117</v>
      </c>
      <c r="L685" s="142">
        <f>_xlfn.IFNA(VLOOKUP($E685,'Loading Apr'!$B:$V,$C685,0),0)</f>
        <v>0</v>
      </c>
      <c r="M685" s="145">
        <f t="shared" si="163"/>
        <v>0</v>
      </c>
      <c r="N685" s="145">
        <f t="shared" si="164"/>
        <v>0</v>
      </c>
      <c r="O685" s="146">
        <f>_xlfn.IFNA(VLOOKUP($E685,'Loading May'!$B:$X,$B685,0),0)</f>
        <v>0</v>
      </c>
      <c r="P685" s="140">
        <f t="shared" si="165"/>
        <v>0</v>
      </c>
      <c r="Q685" s="140">
        <f t="shared" si="166"/>
        <v>0</v>
      </c>
      <c r="R685" s="80">
        <f>VLOOKUP($E685,'Loading Jun'!$B:$X,$A685,0)</f>
        <v>0</v>
      </c>
      <c r="S685" s="47">
        <f t="shared" si="167"/>
        <v>0</v>
      </c>
      <c r="T685" s="47">
        <f t="shared" si="168"/>
        <v>0</v>
      </c>
    </row>
    <row r="686" spans="1:20">
      <c r="A686" s="144">
        <v>18</v>
      </c>
      <c r="B686" s="144">
        <v>18</v>
      </c>
      <c r="C686" s="144">
        <v>16</v>
      </c>
      <c r="D686" s="263" t="str">
        <f>VLOOKUP(E686,Master_Item!B:M,12,0)&amp;K686</f>
        <v>โรงงานวังม่วงRegion 4</v>
      </c>
      <c r="E686" s="74">
        <v>310003704</v>
      </c>
      <c r="F686" s="46" t="s">
        <v>223</v>
      </c>
      <c r="G686" s="46">
        <f>VLOOKUP(E686,Master_Item!B:E,4,0)</f>
        <v>400</v>
      </c>
      <c r="H686" s="46">
        <f>VLOOKUP(E686,Master_Item!B:I,8,0)</f>
        <v>9.6</v>
      </c>
      <c r="I686" s="46">
        <f>VLOOKUP(E686,Master_Item!B:G,6,0)</f>
        <v>60</v>
      </c>
      <c r="J686" s="46" t="s">
        <v>149</v>
      </c>
      <c r="K686" s="46" t="s">
        <v>118</v>
      </c>
      <c r="L686" s="142">
        <f>_xlfn.IFNA(VLOOKUP($E686,'Loading Apr'!$B:$V,$C686,0),0)</f>
        <v>0</v>
      </c>
      <c r="M686" s="145">
        <f t="shared" si="163"/>
        <v>0</v>
      </c>
      <c r="N686" s="145">
        <f t="shared" si="164"/>
        <v>0</v>
      </c>
      <c r="O686" s="146">
        <f>_xlfn.IFNA(VLOOKUP($E686,'Loading May'!$B:$X,$B686,0),0)</f>
        <v>0</v>
      </c>
      <c r="P686" s="140">
        <f t="shared" si="165"/>
        <v>0</v>
      </c>
      <c r="Q686" s="140">
        <f t="shared" si="166"/>
        <v>0</v>
      </c>
      <c r="R686" s="80">
        <f>VLOOKUP($E686,'Loading Jun'!$B:$X,$A686,0)</f>
        <v>0</v>
      </c>
      <c r="S686" s="47">
        <f t="shared" si="167"/>
        <v>0</v>
      </c>
      <c r="T686" s="47">
        <f t="shared" si="168"/>
        <v>0</v>
      </c>
    </row>
    <row r="687" spans="1:20">
      <c r="A687" s="144">
        <v>19</v>
      </c>
      <c r="B687" s="144">
        <v>19</v>
      </c>
      <c r="C687" s="144">
        <v>17</v>
      </c>
      <c r="D687" s="263" t="str">
        <f>VLOOKUP(E687,Master_Item!B:M,12,0)&amp;K687</f>
        <v>โรงงานวังม่วงRegion 5</v>
      </c>
      <c r="E687" s="74">
        <v>310003704</v>
      </c>
      <c r="F687" s="46" t="s">
        <v>223</v>
      </c>
      <c r="G687" s="46">
        <f>VLOOKUP(E687,Master_Item!B:E,4,0)</f>
        <v>400</v>
      </c>
      <c r="H687" s="46">
        <f>VLOOKUP(E687,Master_Item!B:I,8,0)</f>
        <v>9.6</v>
      </c>
      <c r="I687" s="46">
        <f>VLOOKUP(E687,Master_Item!B:G,6,0)</f>
        <v>60</v>
      </c>
      <c r="J687" s="46" t="s">
        <v>150</v>
      </c>
      <c r="K687" s="46" t="s">
        <v>119</v>
      </c>
      <c r="L687" s="142">
        <f>_xlfn.IFNA(VLOOKUP($E687,'Loading Apr'!$B:$V,$C687,0),0)</f>
        <v>0</v>
      </c>
      <c r="M687" s="145">
        <f t="shared" si="163"/>
        <v>0</v>
      </c>
      <c r="N687" s="145">
        <f t="shared" si="164"/>
        <v>0</v>
      </c>
      <c r="O687" s="146">
        <f>_xlfn.IFNA(VLOOKUP($E687,'Loading May'!$B:$X,$B687,0),0)</f>
        <v>0</v>
      </c>
      <c r="P687" s="140">
        <f t="shared" si="165"/>
        <v>0</v>
      </c>
      <c r="Q687" s="140">
        <f t="shared" si="166"/>
        <v>0</v>
      </c>
      <c r="R687" s="80">
        <f>VLOOKUP($E687,'Loading Jun'!$B:$X,$A687,0)</f>
        <v>0</v>
      </c>
      <c r="S687" s="47">
        <f t="shared" si="167"/>
        <v>0</v>
      </c>
      <c r="T687" s="47">
        <f t="shared" si="168"/>
        <v>0</v>
      </c>
    </row>
    <row r="688" spans="1:20">
      <c r="A688" s="144">
        <v>20</v>
      </c>
      <c r="B688" s="144">
        <v>20</v>
      </c>
      <c r="C688" s="144">
        <v>18</v>
      </c>
      <c r="D688" s="263" t="str">
        <f>VLOOKUP(E688,Master_Item!B:M,12,0)&amp;K688</f>
        <v>โรงงานวังม่วงRegion 6/9</v>
      </c>
      <c r="E688" s="74">
        <v>310003704</v>
      </c>
      <c r="F688" s="46" t="s">
        <v>223</v>
      </c>
      <c r="G688" s="46">
        <f>VLOOKUP(E688,Master_Item!B:E,4,0)</f>
        <v>400</v>
      </c>
      <c r="H688" s="46">
        <f>VLOOKUP(E688,Master_Item!B:I,8,0)</f>
        <v>9.6</v>
      </c>
      <c r="I688" s="46">
        <f>VLOOKUP(E688,Master_Item!B:G,6,0)</f>
        <v>60</v>
      </c>
      <c r="J688" s="46" t="s">
        <v>150</v>
      </c>
      <c r="K688" s="46" t="s">
        <v>127</v>
      </c>
      <c r="L688" s="142">
        <f>_xlfn.IFNA(VLOOKUP($E688,'Loading Apr'!$B:$V,$C688,0),0)</f>
        <v>0</v>
      </c>
      <c r="M688" s="145">
        <f t="shared" si="163"/>
        <v>0</v>
      </c>
      <c r="N688" s="145">
        <f t="shared" si="164"/>
        <v>0</v>
      </c>
      <c r="O688" s="146">
        <f>_xlfn.IFNA(VLOOKUP($E688,'Loading May'!$B:$X,$B688,0),0)</f>
        <v>0</v>
      </c>
      <c r="P688" s="140">
        <f t="shared" si="165"/>
        <v>0</v>
      </c>
      <c r="Q688" s="140">
        <f t="shared" si="166"/>
        <v>0</v>
      </c>
      <c r="R688" s="80">
        <f>VLOOKUP($E688,'Loading Jun'!$B:$X,$A688,0)</f>
        <v>0</v>
      </c>
      <c r="S688" s="47">
        <f t="shared" si="167"/>
        <v>0</v>
      </c>
      <c r="T688" s="47">
        <f t="shared" si="168"/>
        <v>0</v>
      </c>
    </row>
    <row r="689" spans="1:20">
      <c r="A689" s="144">
        <v>21</v>
      </c>
      <c r="B689" s="144">
        <v>21</v>
      </c>
      <c r="C689" s="144">
        <v>19</v>
      </c>
      <c r="D689" s="263" t="str">
        <f>VLOOKUP(E689,Master_Item!B:M,12,0)&amp;K689</f>
        <v>โรงงานวังม่วงRegion 6/14</v>
      </c>
      <c r="E689" s="74">
        <v>310003704</v>
      </c>
      <c r="F689" s="46" t="s">
        <v>223</v>
      </c>
      <c r="G689" s="46">
        <f>VLOOKUP(E689,Master_Item!B:E,4,0)</f>
        <v>400</v>
      </c>
      <c r="H689" s="46">
        <f>VLOOKUP(E689,Master_Item!B:I,8,0)</f>
        <v>9.6</v>
      </c>
      <c r="I689" s="46">
        <f>VLOOKUP(E689,Master_Item!B:G,6,0)</f>
        <v>60</v>
      </c>
      <c r="J689" s="46" t="s">
        <v>148</v>
      </c>
      <c r="K689" s="46" t="s">
        <v>128</v>
      </c>
      <c r="L689" s="142">
        <f>_xlfn.IFNA(VLOOKUP($E689,'Loading Apr'!$B:$V,$C689,0),0)</f>
        <v>0</v>
      </c>
      <c r="M689" s="145">
        <f t="shared" si="163"/>
        <v>0</v>
      </c>
      <c r="N689" s="145">
        <f t="shared" si="164"/>
        <v>0</v>
      </c>
      <c r="O689" s="146">
        <f>_xlfn.IFNA(VLOOKUP($E689,'Loading May'!$B:$X,$B689,0),0)</f>
        <v>0</v>
      </c>
      <c r="P689" s="140">
        <f t="shared" si="165"/>
        <v>0</v>
      </c>
      <c r="Q689" s="140">
        <f t="shared" si="166"/>
        <v>0</v>
      </c>
      <c r="R689" s="80">
        <f>VLOOKUP($E689,'Loading Jun'!$B:$X,$A689,0)</f>
        <v>0</v>
      </c>
      <c r="S689" s="47">
        <f t="shared" si="167"/>
        <v>0</v>
      </c>
      <c r="T689" s="47">
        <f t="shared" si="168"/>
        <v>0</v>
      </c>
    </row>
    <row r="690" spans="1:20">
      <c r="A690" s="144">
        <v>22</v>
      </c>
      <c r="B690" s="144">
        <v>22</v>
      </c>
      <c r="C690" s="144">
        <v>20</v>
      </c>
      <c r="D690" s="263" t="str">
        <f>VLOOKUP(E690,Master_Item!B:M,12,0)&amp;K690</f>
        <v>โรงงานวังม่วงRegion 7</v>
      </c>
      <c r="E690" s="74">
        <v>310003704</v>
      </c>
      <c r="F690" s="46" t="s">
        <v>223</v>
      </c>
      <c r="G690" s="46">
        <f>VLOOKUP(E690,Master_Item!B:E,4,0)</f>
        <v>400</v>
      </c>
      <c r="H690" s="46">
        <f>VLOOKUP(E690,Master_Item!B:I,8,0)</f>
        <v>9.6</v>
      </c>
      <c r="I690" s="46">
        <f>VLOOKUP(E690,Master_Item!B:G,6,0)</f>
        <v>60</v>
      </c>
      <c r="J690" s="46" t="s">
        <v>148</v>
      </c>
      <c r="K690" s="46" t="s">
        <v>121</v>
      </c>
      <c r="L690" s="142">
        <f>_xlfn.IFNA(VLOOKUP($E690,'Loading Apr'!$B:$V,$C690,0),0)</f>
        <v>0</v>
      </c>
      <c r="M690" s="145">
        <f t="shared" si="163"/>
        <v>0</v>
      </c>
      <c r="N690" s="145">
        <f t="shared" si="164"/>
        <v>0</v>
      </c>
      <c r="O690" s="146">
        <f>_xlfn.IFNA(VLOOKUP($E690,'Loading May'!$B:$X,$B690,0),0)</f>
        <v>0</v>
      </c>
      <c r="P690" s="140">
        <f t="shared" si="165"/>
        <v>0</v>
      </c>
      <c r="Q690" s="140">
        <f t="shared" si="166"/>
        <v>0</v>
      </c>
      <c r="R690" s="80">
        <f>VLOOKUP($E690,'Loading Jun'!$B:$X,$A690,0)</f>
        <v>0</v>
      </c>
      <c r="S690" s="47">
        <f t="shared" si="167"/>
        <v>0</v>
      </c>
      <c r="T690" s="47">
        <f t="shared" si="168"/>
        <v>0</v>
      </c>
    </row>
    <row r="691" spans="1:20">
      <c r="A691" s="144">
        <v>23</v>
      </c>
      <c r="B691" s="144">
        <v>23</v>
      </c>
      <c r="C691" s="144">
        <v>21</v>
      </c>
      <c r="D691" s="263" t="str">
        <f>VLOOKUP(E691,Master_Item!B:M,12,0)&amp;K691</f>
        <v>โรงงานวังม่วงRegion 8</v>
      </c>
      <c r="E691" s="74">
        <v>310003704</v>
      </c>
      <c r="F691" s="46" t="s">
        <v>223</v>
      </c>
      <c r="G691" s="46">
        <f>VLOOKUP(E691,Master_Item!B:E,4,0)</f>
        <v>400</v>
      </c>
      <c r="H691" s="46">
        <f>VLOOKUP(E691,Master_Item!B:I,8,0)</f>
        <v>9.6</v>
      </c>
      <c r="I691" s="46">
        <f>VLOOKUP(E691,Master_Item!B:G,6,0)</f>
        <v>60</v>
      </c>
      <c r="J691" s="46" t="s">
        <v>151</v>
      </c>
      <c r="K691" s="46" t="s">
        <v>122</v>
      </c>
      <c r="L691" s="142">
        <f>_xlfn.IFNA(VLOOKUP($E691,'Loading Apr'!$B:$V,$C691,0),0)</f>
        <v>0</v>
      </c>
      <c r="M691" s="145">
        <f t="shared" si="163"/>
        <v>0</v>
      </c>
      <c r="N691" s="145">
        <f t="shared" si="164"/>
        <v>0</v>
      </c>
      <c r="O691" s="146">
        <f>_xlfn.IFNA(VLOOKUP($E691,'Loading May'!$B:$X,$B691,0),0)</f>
        <v>0</v>
      </c>
      <c r="P691" s="140">
        <f t="shared" si="165"/>
        <v>0</v>
      </c>
      <c r="Q691" s="140">
        <f t="shared" si="166"/>
        <v>0</v>
      </c>
      <c r="R691" s="80">
        <f>VLOOKUP($E691,'Loading Jun'!$B:$X,$A691,0)</f>
        <v>0</v>
      </c>
      <c r="S691" s="47">
        <f t="shared" si="167"/>
        <v>0</v>
      </c>
      <c r="T691" s="47">
        <f t="shared" si="168"/>
        <v>0</v>
      </c>
    </row>
    <row r="692" spans="1:20">
      <c r="A692" s="144">
        <v>9</v>
      </c>
      <c r="B692" s="144">
        <v>9</v>
      </c>
      <c r="C692" s="144">
        <v>11</v>
      </c>
      <c r="D692" s="263" t="str">
        <f>VLOOKUP(E692,Master_Item!B:M,12,0)&amp;K692</f>
        <v>โรงงานวังม่วงMT</v>
      </c>
      <c r="E692" s="74">
        <v>310003704</v>
      </c>
      <c r="F692" s="46" t="s">
        <v>223</v>
      </c>
      <c r="G692" s="46">
        <f>VLOOKUP(E692,Master_Item!B:E,4,0)</f>
        <v>400</v>
      </c>
      <c r="H692" s="46">
        <f>VLOOKUP(E692,Master_Item!B:I,8,0)</f>
        <v>9.6</v>
      </c>
      <c r="I692" s="46">
        <f>VLOOKUP(E692,Master_Item!B:G,6,0)</f>
        <v>60</v>
      </c>
      <c r="J692" s="46" t="s">
        <v>123</v>
      </c>
      <c r="K692" s="46" t="s">
        <v>123</v>
      </c>
      <c r="L692" s="142">
        <f>_xlfn.IFNA(VLOOKUP($E692,'Loading Apr'!$B:$V,$C692,0),0)</f>
        <v>2301.1271202152866</v>
      </c>
      <c r="M692" s="145">
        <f t="shared" si="163"/>
        <v>22090.820354066749</v>
      </c>
      <c r="N692" s="145">
        <f t="shared" si="164"/>
        <v>38.352118670254775</v>
      </c>
      <c r="O692" s="146">
        <f>_xlfn.IFNA(VLOOKUP($E692,'Loading May'!$B:$X,$B692,0),0)</f>
        <v>2533.7184368584867</v>
      </c>
      <c r="P692" s="140">
        <f t="shared" si="165"/>
        <v>24323.696993841473</v>
      </c>
      <c r="Q692" s="140">
        <f t="shared" si="166"/>
        <v>42.228640614308112</v>
      </c>
      <c r="R692" s="80">
        <f>VLOOKUP($E692,'Loading Jun'!$B:$X,$A692,0)</f>
        <v>405.39403938439119</v>
      </c>
      <c r="S692" s="47">
        <f t="shared" si="167"/>
        <v>3891.7827780901553</v>
      </c>
      <c r="T692" s="47">
        <f t="shared" si="168"/>
        <v>6.7565673230731864</v>
      </c>
    </row>
    <row r="693" spans="1:20">
      <c r="A693" s="144">
        <v>15</v>
      </c>
      <c r="B693" s="144">
        <v>15</v>
      </c>
      <c r="C693" s="144">
        <v>13</v>
      </c>
      <c r="D693" s="263" t="str">
        <f>VLOOKUP(E693,Master_Item!B:M,12,0)&amp;K693</f>
        <v>โรงงานวังม่วงRegion 1</v>
      </c>
      <c r="E693" s="74">
        <v>310004069</v>
      </c>
      <c r="F693" s="46" t="s">
        <v>224</v>
      </c>
      <c r="G693" s="46">
        <f>VLOOKUP(E693,Master_Item!B:E,4,0)</f>
        <v>380</v>
      </c>
      <c r="H693" s="46">
        <f>VLOOKUP(E693,Master_Item!B:I,8,0)</f>
        <v>9.1199999999999992</v>
      </c>
      <c r="I693" s="46">
        <f>VLOOKUP(E693,Master_Item!B:G,6,0)</f>
        <v>72</v>
      </c>
      <c r="J693" s="46" t="s">
        <v>148</v>
      </c>
      <c r="K693" s="46" t="s">
        <v>115</v>
      </c>
      <c r="L693" s="142">
        <f>_xlfn.IFNA(VLOOKUP($E693,'Loading Apr'!$B:$V,$C693,0),0)</f>
        <v>0</v>
      </c>
      <c r="M693" s="145">
        <f t="shared" ref="M693:M702" si="169">L693*H693</f>
        <v>0</v>
      </c>
      <c r="N693" s="145">
        <f t="shared" ref="N693:N702" si="170">L693/I693</f>
        <v>0</v>
      </c>
      <c r="O693" s="146">
        <f>_xlfn.IFNA(VLOOKUP($E693,'Loading May'!$B:$X,$B693,0),0)</f>
        <v>0</v>
      </c>
      <c r="P693" s="140">
        <f t="shared" ref="P693:P702" si="171">O693*H693</f>
        <v>0</v>
      </c>
      <c r="Q693" s="140">
        <f t="shared" ref="Q693:Q702" si="172">O693/I693</f>
        <v>0</v>
      </c>
      <c r="R693" s="80">
        <f>VLOOKUP($E693,'Loading Jun'!$B:$X,$A693,0)</f>
        <v>0</v>
      </c>
      <c r="S693" s="47">
        <f t="shared" ref="S693:S702" si="173">R693*H693</f>
        <v>0</v>
      </c>
      <c r="T693" s="47">
        <f t="shared" ref="T693:T702" si="174">R693/I693</f>
        <v>0</v>
      </c>
    </row>
    <row r="694" spans="1:20">
      <c r="A694" s="144">
        <v>16</v>
      </c>
      <c r="B694" s="144">
        <v>16</v>
      </c>
      <c r="C694" s="144">
        <v>14</v>
      </c>
      <c r="D694" s="263" t="str">
        <f>VLOOKUP(E694,Master_Item!B:M,12,0)&amp;K694</f>
        <v>โรงงานวังม่วงRegion 2</v>
      </c>
      <c r="E694" s="74">
        <v>310004069</v>
      </c>
      <c r="F694" s="46" t="s">
        <v>224</v>
      </c>
      <c r="G694" s="46">
        <f>VLOOKUP(E694,Master_Item!B:E,4,0)</f>
        <v>380</v>
      </c>
      <c r="H694" s="46">
        <f>VLOOKUP(E694,Master_Item!B:I,8,0)</f>
        <v>9.1199999999999992</v>
      </c>
      <c r="I694" s="46">
        <f>VLOOKUP(E694,Master_Item!B:G,6,0)</f>
        <v>72</v>
      </c>
      <c r="J694" s="46" t="s">
        <v>148</v>
      </c>
      <c r="K694" s="46" t="s">
        <v>116</v>
      </c>
      <c r="L694" s="142">
        <f>_xlfn.IFNA(VLOOKUP($E694,'Loading Apr'!$B:$V,$C694,0),0)</f>
        <v>0</v>
      </c>
      <c r="M694" s="145">
        <f t="shared" si="169"/>
        <v>0</v>
      </c>
      <c r="N694" s="145">
        <f t="shared" si="170"/>
        <v>0</v>
      </c>
      <c r="O694" s="146">
        <f>_xlfn.IFNA(VLOOKUP($E694,'Loading May'!$B:$X,$B694,0),0)</f>
        <v>0</v>
      </c>
      <c r="P694" s="140">
        <f t="shared" si="171"/>
        <v>0</v>
      </c>
      <c r="Q694" s="140">
        <f t="shared" si="172"/>
        <v>0</v>
      </c>
      <c r="R694" s="80">
        <f>VLOOKUP($E694,'Loading Jun'!$B:$X,$A694,0)</f>
        <v>0</v>
      </c>
      <c r="S694" s="47">
        <f t="shared" si="173"/>
        <v>0</v>
      </c>
      <c r="T694" s="47">
        <f t="shared" si="174"/>
        <v>0</v>
      </c>
    </row>
    <row r="695" spans="1:20">
      <c r="A695" s="144">
        <v>17</v>
      </c>
      <c r="B695" s="144">
        <v>17</v>
      </c>
      <c r="C695" s="144">
        <v>15</v>
      </c>
      <c r="D695" s="263" t="str">
        <f>VLOOKUP(E695,Master_Item!B:M,12,0)&amp;K695</f>
        <v>โรงงานวังม่วงRegion 3</v>
      </c>
      <c r="E695" s="74">
        <v>310004069</v>
      </c>
      <c r="F695" s="46" t="s">
        <v>224</v>
      </c>
      <c r="G695" s="46">
        <f>VLOOKUP(E695,Master_Item!B:E,4,0)</f>
        <v>380</v>
      </c>
      <c r="H695" s="46">
        <f>VLOOKUP(E695,Master_Item!B:I,8,0)</f>
        <v>9.1199999999999992</v>
      </c>
      <c r="I695" s="46">
        <f>VLOOKUP(E695,Master_Item!B:G,6,0)</f>
        <v>72</v>
      </c>
      <c r="J695" s="46" t="s">
        <v>149</v>
      </c>
      <c r="K695" s="46" t="s">
        <v>117</v>
      </c>
      <c r="L695" s="142">
        <f>_xlfn.IFNA(VLOOKUP($E695,'Loading Apr'!$B:$V,$C695,0),0)</f>
        <v>0</v>
      </c>
      <c r="M695" s="145">
        <f t="shared" si="169"/>
        <v>0</v>
      </c>
      <c r="N695" s="145">
        <f t="shared" si="170"/>
        <v>0</v>
      </c>
      <c r="O695" s="146">
        <f>_xlfn.IFNA(VLOOKUP($E695,'Loading May'!$B:$X,$B695,0),0)</f>
        <v>0</v>
      </c>
      <c r="P695" s="140">
        <f t="shared" si="171"/>
        <v>0</v>
      </c>
      <c r="Q695" s="140">
        <f t="shared" si="172"/>
        <v>0</v>
      </c>
      <c r="R695" s="80">
        <f>VLOOKUP($E695,'Loading Jun'!$B:$X,$A695,0)</f>
        <v>0</v>
      </c>
      <c r="S695" s="47">
        <f t="shared" si="173"/>
        <v>0</v>
      </c>
      <c r="T695" s="47">
        <f t="shared" si="174"/>
        <v>0</v>
      </c>
    </row>
    <row r="696" spans="1:20">
      <c r="A696" s="144">
        <v>18</v>
      </c>
      <c r="B696" s="144">
        <v>18</v>
      </c>
      <c r="C696" s="144">
        <v>16</v>
      </c>
      <c r="D696" s="263" t="str">
        <f>VLOOKUP(E696,Master_Item!B:M,12,0)&amp;K696</f>
        <v>โรงงานวังม่วงRegion 4</v>
      </c>
      <c r="E696" s="74">
        <v>310004069</v>
      </c>
      <c r="F696" s="46" t="s">
        <v>224</v>
      </c>
      <c r="G696" s="46">
        <f>VLOOKUP(E696,Master_Item!B:E,4,0)</f>
        <v>380</v>
      </c>
      <c r="H696" s="46">
        <f>VLOOKUP(E696,Master_Item!B:I,8,0)</f>
        <v>9.1199999999999992</v>
      </c>
      <c r="I696" s="46">
        <f>VLOOKUP(E696,Master_Item!B:G,6,0)</f>
        <v>72</v>
      </c>
      <c r="J696" s="46" t="s">
        <v>149</v>
      </c>
      <c r="K696" s="46" t="s">
        <v>118</v>
      </c>
      <c r="L696" s="142">
        <f>_xlfn.IFNA(VLOOKUP($E696,'Loading Apr'!$B:$V,$C696,0),0)</f>
        <v>0</v>
      </c>
      <c r="M696" s="145">
        <f t="shared" si="169"/>
        <v>0</v>
      </c>
      <c r="N696" s="145">
        <f t="shared" si="170"/>
        <v>0</v>
      </c>
      <c r="O696" s="146">
        <f>_xlfn.IFNA(VLOOKUP($E696,'Loading May'!$B:$X,$B696,0),0)</f>
        <v>0</v>
      </c>
      <c r="P696" s="140">
        <f t="shared" si="171"/>
        <v>0</v>
      </c>
      <c r="Q696" s="140">
        <f t="shared" si="172"/>
        <v>0</v>
      </c>
      <c r="R696" s="80">
        <f>VLOOKUP($E696,'Loading Jun'!$B:$X,$A696,0)</f>
        <v>0</v>
      </c>
      <c r="S696" s="47">
        <f t="shared" si="173"/>
        <v>0</v>
      </c>
      <c r="T696" s="47">
        <f t="shared" si="174"/>
        <v>0</v>
      </c>
    </row>
    <row r="697" spans="1:20">
      <c r="A697" s="144">
        <v>19</v>
      </c>
      <c r="B697" s="144">
        <v>19</v>
      </c>
      <c r="C697" s="144">
        <v>17</v>
      </c>
      <c r="D697" s="263" t="str">
        <f>VLOOKUP(E697,Master_Item!B:M,12,0)&amp;K697</f>
        <v>โรงงานวังม่วงRegion 5</v>
      </c>
      <c r="E697" s="74">
        <v>310004069</v>
      </c>
      <c r="F697" s="46" t="s">
        <v>224</v>
      </c>
      <c r="G697" s="46">
        <f>VLOOKUP(E697,Master_Item!B:E,4,0)</f>
        <v>380</v>
      </c>
      <c r="H697" s="46">
        <f>VLOOKUP(E697,Master_Item!B:I,8,0)</f>
        <v>9.1199999999999992</v>
      </c>
      <c r="I697" s="46">
        <f>VLOOKUP(E697,Master_Item!B:G,6,0)</f>
        <v>72</v>
      </c>
      <c r="J697" s="46" t="s">
        <v>150</v>
      </c>
      <c r="K697" s="46" t="s">
        <v>119</v>
      </c>
      <c r="L697" s="142">
        <f>_xlfn.IFNA(VLOOKUP($E697,'Loading Apr'!$B:$V,$C697,0),0)</f>
        <v>0</v>
      </c>
      <c r="M697" s="145">
        <f t="shared" si="169"/>
        <v>0</v>
      </c>
      <c r="N697" s="145">
        <f t="shared" si="170"/>
        <v>0</v>
      </c>
      <c r="O697" s="146">
        <f>_xlfn.IFNA(VLOOKUP($E697,'Loading May'!$B:$X,$B697,0),0)</f>
        <v>0</v>
      </c>
      <c r="P697" s="140">
        <f t="shared" si="171"/>
        <v>0</v>
      </c>
      <c r="Q697" s="140">
        <f t="shared" si="172"/>
        <v>0</v>
      </c>
      <c r="R697" s="80">
        <f>VLOOKUP($E697,'Loading Jun'!$B:$X,$A697,0)</f>
        <v>0</v>
      </c>
      <c r="S697" s="47">
        <f t="shared" si="173"/>
        <v>0</v>
      </c>
      <c r="T697" s="47">
        <f t="shared" si="174"/>
        <v>0</v>
      </c>
    </row>
    <row r="698" spans="1:20">
      <c r="A698" s="144">
        <v>20</v>
      </c>
      <c r="B698" s="144">
        <v>20</v>
      </c>
      <c r="C698" s="144">
        <v>18</v>
      </c>
      <c r="D698" s="263" t="str">
        <f>VLOOKUP(E698,Master_Item!B:M,12,0)&amp;K698</f>
        <v>โรงงานวังม่วงRegion 6/9</v>
      </c>
      <c r="E698" s="74">
        <v>310004069</v>
      </c>
      <c r="F698" s="46" t="s">
        <v>224</v>
      </c>
      <c r="G698" s="46">
        <f>VLOOKUP(E698,Master_Item!B:E,4,0)</f>
        <v>380</v>
      </c>
      <c r="H698" s="46">
        <f>VLOOKUP(E698,Master_Item!B:I,8,0)</f>
        <v>9.1199999999999992</v>
      </c>
      <c r="I698" s="46">
        <f>VLOOKUP(E698,Master_Item!B:G,6,0)</f>
        <v>72</v>
      </c>
      <c r="J698" s="46" t="s">
        <v>150</v>
      </c>
      <c r="K698" s="46" t="s">
        <v>127</v>
      </c>
      <c r="L698" s="142">
        <f>_xlfn.IFNA(VLOOKUP($E698,'Loading Apr'!$B:$V,$C698,0),0)</f>
        <v>0</v>
      </c>
      <c r="M698" s="145">
        <f t="shared" si="169"/>
        <v>0</v>
      </c>
      <c r="N698" s="145">
        <f t="shared" si="170"/>
        <v>0</v>
      </c>
      <c r="O698" s="146">
        <f>_xlfn.IFNA(VLOOKUP($E698,'Loading May'!$B:$X,$B698,0),0)</f>
        <v>0</v>
      </c>
      <c r="P698" s="140">
        <f t="shared" si="171"/>
        <v>0</v>
      </c>
      <c r="Q698" s="140">
        <f t="shared" si="172"/>
        <v>0</v>
      </c>
      <c r="R698" s="80">
        <f>VLOOKUP($E698,'Loading Jun'!$B:$X,$A698,0)</f>
        <v>0</v>
      </c>
      <c r="S698" s="47">
        <f t="shared" si="173"/>
        <v>0</v>
      </c>
      <c r="T698" s="47">
        <f t="shared" si="174"/>
        <v>0</v>
      </c>
    </row>
    <row r="699" spans="1:20">
      <c r="A699" s="144">
        <v>21</v>
      </c>
      <c r="B699" s="144">
        <v>21</v>
      </c>
      <c r="C699" s="144">
        <v>19</v>
      </c>
      <c r="D699" s="263" t="str">
        <f>VLOOKUP(E699,Master_Item!B:M,12,0)&amp;K699</f>
        <v>โรงงานวังม่วงRegion 6/14</v>
      </c>
      <c r="E699" s="74">
        <v>310004069</v>
      </c>
      <c r="F699" s="46" t="s">
        <v>224</v>
      </c>
      <c r="G699" s="46">
        <f>VLOOKUP(E699,Master_Item!B:E,4,0)</f>
        <v>380</v>
      </c>
      <c r="H699" s="46">
        <f>VLOOKUP(E699,Master_Item!B:I,8,0)</f>
        <v>9.1199999999999992</v>
      </c>
      <c r="I699" s="46">
        <f>VLOOKUP(E699,Master_Item!B:G,6,0)</f>
        <v>72</v>
      </c>
      <c r="J699" s="46" t="s">
        <v>148</v>
      </c>
      <c r="K699" s="46" t="s">
        <v>128</v>
      </c>
      <c r="L699" s="142">
        <f>_xlfn.IFNA(VLOOKUP($E699,'Loading Apr'!$B:$V,$C699,0),0)</f>
        <v>0</v>
      </c>
      <c r="M699" s="145">
        <f t="shared" si="169"/>
        <v>0</v>
      </c>
      <c r="N699" s="145">
        <f t="shared" si="170"/>
        <v>0</v>
      </c>
      <c r="O699" s="146">
        <f>_xlfn.IFNA(VLOOKUP($E699,'Loading May'!$B:$X,$B699,0),0)</f>
        <v>0</v>
      </c>
      <c r="P699" s="140">
        <f t="shared" si="171"/>
        <v>0</v>
      </c>
      <c r="Q699" s="140">
        <f t="shared" si="172"/>
        <v>0</v>
      </c>
      <c r="R699" s="80">
        <f>VLOOKUP($E699,'Loading Jun'!$B:$X,$A699,0)</f>
        <v>0</v>
      </c>
      <c r="S699" s="47">
        <f t="shared" si="173"/>
        <v>0</v>
      </c>
      <c r="T699" s="47">
        <f t="shared" si="174"/>
        <v>0</v>
      </c>
    </row>
    <row r="700" spans="1:20">
      <c r="A700" s="144">
        <v>22</v>
      </c>
      <c r="B700" s="144">
        <v>22</v>
      </c>
      <c r="C700" s="144">
        <v>20</v>
      </c>
      <c r="D700" s="263" t="str">
        <f>VLOOKUP(E700,Master_Item!B:M,12,0)&amp;K700</f>
        <v>โรงงานวังม่วงRegion 7</v>
      </c>
      <c r="E700" s="74">
        <v>310004069</v>
      </c>
      <c r="F700" s="46" t="s">
        <v>224</v>
      </c>
      <c r="G700" s="46">
        <f>VLOOKUP(E700,Master_Item!B:E,4,0)</f>
        <v>380</v>
      </c>
      <c r="H700" s="46">
        <f>VLOOKUP(E700,Master_Item!B:I,8,0)</f>
        <v>9.1199999999999992</v>
      </c>
      <c r="I700" s="46">
        <f>VLOOKUP(E700,Master_Item!B:G,6,0)</f>
        <v>72</v>
      </c>
      <c r="J700" s="46" t="s">
        <v>148</v>
      </c>
      <c r="K700" s="46" t="s">
        <v>121</v>
      </c>
      <c r="L700" s="142">
        <f>_xlfn.IFNA(VLOOKUP($E700,'Loading Apr'!$B:$V,$C700,0),0)</f>
        <v>0</v>
      </c>
      <c r="M700" s="145">
        <f t="shared" si="169"/>
        <v>0</v>
      </c>
      <c r="N700" s="145">
        <f t="shared" si="170"/>
        <v>0</v>
      </c>
      <c r="O700" s="146">
        <f>_xlfn.IFNA(VLOOKUP($E700,'Loading May'!$B:$X,$B700,0),0)</f>
        <v>0</v>
      </c>
      <c r="P700" s="140">
        <f t="shared" si="171"/>
        <v>0</v>
      </c>
      <c r="Q700" s="140">
        <f t="shared" si="172"/>
        <v>0</v>
      </c>
      <c r="R700" s="80">
        <f>VLOOKUP($E700,'Loading Jun'!$B:$X,$A700,0)</f>
        <v>0</v>
      </c>
      <c r="S700" s="47">
        <f t="shared" si="173"/>
        <v>0</v>
      </c>
      <c r="T700" s="47">
        <f t="shared" si="174"/>
        <v>0</v>
      </c>
    </row>
    <row r="701" spans="1:20">
      <c r="A701" s="144">
        <v>23</v>
      </c>
      <c r="B701" s="144">
        <v>23</v>
      </c>
      <c r="C701" s="144">
        <v>21</v>
      </c>
      <c r="D701" s="263" t="str">
        <f>VLOOKUP(E701,Master_Item!B:M,12,0)&amp;K701</f>
        <v>โรงงานวังม่วงRegion 8</v>
      </c>
      <c r="E701" s="74">
        <v>310004069</v>
      </c>
      <c r="F701" s="46" t="s">
        <v>224</v>
      </c>
      <c r="G701" s="46">
        <f>VLOOKUP(E701,Master_Item!B:E,4,0)</f>
        <v>380</v>
      </c>
      <c r="H701" s="46">
        <f>VLOOKUP(E701,Master_Item!B:I,8,0)</f>
        <v>9.1199999999999992</v>
      </c>
      <c r="I701" s="46">
        <f>VLOOKUP(E701,Master_Item!B:G,6,0)</f>
        <v>72</v>
      </c>
      <c r="J701" s="46" t="s">
        <v>151</v>
      </c>
      <c r="K701" s="46" t="s">
        <v>122</v>
      </c>
      <c r="L701" s="142">
        <f>_xlfn.IFNA(VLOOKUP($E701,'Loading Apr'!$B:$V,$C701,0),0)</f>
        <v>0</v>
      </c>
      <c r="M701" s="145">
        <f t="shared" si="169"/>
        <v>0</v>
      </c>
      <c r="N701" s="145">
        <f t="shared" si="170"/>
        <v>0</v>
      </c>
      <c r="O701" s="146">
        <f>_xlfn.IFNA(VLOOKUP($E701,'Loading May'!$B:$X,$B701,0),0)</f>
        <v>0</v>
      </c>
      <c r="P701" s="140">
        <f t="shared" si="171"/>
        <v>0</v>
      </c>
      <c r="Q701" s="140">
        <f t="shared" si="172"/>
        <v>0</v>
      </c>
      <c r="R701" s="80">
        <f>VLOOKUP($E701,'Loading Jun'!$B:$X,$A701,0)</f>
        <v>0</v>
      </c>
      <c r="S701" s="47">
        <f t="shared" si="173"/>
        <v>0</v>
      </c>
      <c r="T701" s="47">
        <f t="shared" si="174"/>
        <v>0</v>
      </c>
    </row>
    <row r="702" spans="1:20">
      <c r="A702" s="144">
        <v>9</v>
      </c>
      <c r="B702" s="144">
        <v>9</v>
      </c>
      <c r="C702" s="144">
        <v>11</v>
      </c>
      <c r="D702" s="263" t="str">
        <f>VLOOKUP(E702,Master_Item!B:M,12,0)&amp;K702</f>
        <v>โรงงานวังม่วงMT</v>
      </c>
      <c r="E702" s="74">
        <v>310004069</v>
      </c>
      <c r="F702" s="46" t="s">
        <v>224</v>
      </c>
      <c r="G702" s="46">
        <f>VLOOKUP(E702,Master_Item!B:E,4,0)</f>
        <v>380</v>
      </c>
      <c r="H702" s="46">
        <f>VLOOKUP(E702,Master_Item!B:I,8,0)</f>
        <v>9.1199999999999992</v>
      </c>
      <c r="I702" s="46">
        <f>VLOOKUP(E702,Master_Item!B:G,6,0)</f>
        <v>72</v>
      </c>
      <c r="J702" s="46" t="s">
        <v>123</v>
      </c>
      <c r="K702" s="46" t="s">
        <v>123</v>
      </c>
      <c r="L702" s="142">
        <f>_xlfn.IFNA(VLOOKUP($E702,'Loading Apr'!$B:$V,$C702,0),0)</f>
        <v>30498.922591037295</v>
      </c>
      <c r="M702" s="145">
        <f t="shared" si="169"/>
        <v>278150.17403026012</v>
      </c>
      <c r="N702" s="145">
        <f t="shared" si="170"/>
        <v>423.59614709774019</v>
      </c>
      <c r="O702" s="146">
        <f>_xlfn.IFNA(VLOOKUP($E702,'Loading May'!$B:$X,$B702,0),0)</f>
        <v>15835.039967322316</v>
      </c>
      <c r="P702" s="140">
        <f t="shared" si="171"/>
        <v>144415.5645019795</v>
      </c>
      <c r="Q702" s="140">
        <f t="shared" si="172"/>
        <v>219.93111065725441</v>
      </c>
      <c r="R702" s="80">
        <f>VLOOKUP($E702,'Loading Jun'!$B:$X,$A702,0)</f>
        <v>18352.26305351514</v>
      </c>
      <c r="S702" s="47">
        <f t="shared" si="173"/>
        <v>167372.63904805807</v>
      </c>
      <c r="T702" s="47">
        <f t="shared" si="174"/>
        <v>254.8925424099325</v>
      </c>
    </row>
    <row r="703" spans="1:20">
      <c r="A703" s="144">
        <v>15</v>
      </c>
      <c r="B703" s="144">
        <v>15</v>
      </c>
      <c r="C703" s="144">
        <v>13</v>
      </c>
      <c r="D703" s="263" t="str">
        <f>VLOOKUP(E703,Master_Item!B:M,12,0)&amp;K703</f>
        <v>โรงงานวังม่วงRegion 1</v>
      </c>
      <c r="E703" s="74">
        <v>310004070</v>
      </c>
      <c r="F703" s="46" t="s">
        <v>225</v>
      </c>
      <c r="G703" s="46">
        <f>VLOOKUP(E703,Master_Item!B:E,4,0)</f>
        <v>350</v>
      </c>
      <c r="H703" s="46">
        <f>VLOOKUP(E703,Master_Item!B:I,8,0)</f>
        <v>8.4</v>
      </c>
      <c r="I703" s="46">
        <f>VLOOKUP(E703,Master_Item!B:G,6,0)</f>
        <v>72</v>
      </c>
      <c r="J703" s="46" t="s">
        <v>148</v>
      </c>
      <c r="K703" s="46" t="s">
        <v>115</v>
      </c>
      <c r="L703" s="142">
        <f>_xlfn.IFNA(VLOOKUP($E703,'Loading Apr'!$B:$V,$C703,0),0)</f>
        <v>5.1023760957053872</v>
      </c>
      <c r="M703" s="145">
        <f t="shared" ref="M703:M712" si="175">L703*H703</f>
        <v>42.859959203925257</v>
      </c>
      <c r="N703" s="145">
        <f t="shared" ref="N703:N712" si="176">L703/I703</f>
        <v>7.0866334662574818E-2</v>
      </c>
      <c r="O703" s="146">
        <f>_xlfn.IFNA(VLOOKUP($E703,'Loading May'!$B:$X,$B703,0),0)</f>
        <v>8</v>
      </c>
      <c r="P703" s="140">
        <f t="shared" ref="P703:P712" si="177">O703*H703</f>
        <v>67.2</v>
      </c>
      <c r="Q703" s="140">
        <f t="shared" ref="Q703:Q712" si="178">O703/I703</f>
        <v>0.1111111111111111</v>
      </c>
      <c r="R703" s="80">
        <f>VLOOKUP($E703,'Loading Jun'!$B:$X,$A703,0)</f>
        <v>7.3067678684376967</v>
      </c>
      <c r="S703" s="47">
        <f t="shared" ref="S703:S712" si="179">R703*H703</f>
        <v>61.376850094876652</v>
      </c>
      <c r="T703" s="47">
        <f t="shared" ref="T703:T712" si="180">R703/I703</f>
        <v>0.10148288706163468</v>
      </c>
    </row>
    <row r="704" spans="1:20">
      <c r="A704" s="144">
        <v>16</v>
      </c>
      <c r="B704" s="144">
        <v>16</v>
      </c>
      <c r="C704" s="144">
        <v>14</v>
      </c>
      <c r="D704" s="263" t="str">
        <f>VLOOKUP(E704,Master_Item!B:M,12,0)&amp;K704</f>
        <v>โรงงานวังม่วงRegion 2</v>
      </c>
      <c r="E704" s="74">
        <v>310004070</v>
      </c>
      <c r="F704" s="46" t="s">
        <v>225</v>
      </c>
      <c r="G704" s="46">
        <f>VLOOKUP(E704,Master_Item!B:E,4,0)</f>
        <v>350</v>
      </c>
      <c r="H704" s="46">
        <f>VLOOKUP(E704,Master_Item!B:I,8,0)</f>
        <v>8.4</v>
      </c>
      <c r="I704" s="46">
        <f>VLOOKUP(E704,Master_Item!B:G,6,0)</f>
        <v>72</v>
      </c>
      <c r="J704" s="46" t="s">
        <v>148</v>
      </c>
      <c r="K704" s="46" t="s">
        <v>116</v>
      </c>
      <c r="L704" s="142">
        <f>_xlfn.IFNA(VLOOKUP($E704,'Loading Apr'!$B:$V,$C704,0),0)</f>
        <v>103.96091294999727</v>
      </c>
      <c r="M704" s="145">
        <f t="shared" si="175"/>
        <v>873.27166877997706</v>
      </c>
      <c r="N704" s="145">
        <f t="shared" si="176"/>
        <v>1.4439015687499621</v>
      </c>
      <c r="O704" s="146">
        <f>_xlfn.IFNA(VLOOKUP($E704,'Loading May'!$B:$X,$B704,0),0)</f>
        <v>443</v>
      </c>
      <c r="P704" s="140">
        <f t="shared" si="177"/>
        <v>3721.2000000000003</v>
      </c>
      <c r="Q704" s="140">
        <f t="shared" si="178"/>
        <v>6.1527777777777777</v>
      </c>
      <c r="R704" s="80">
        <f>VLOOKUP($E704,'Loading Jun'!$B:$X,$A704,0)</f>
        <v>404.61227071473746</v>
      </c>
      <c r="S704" s="47">
        <f t="shared" si="179"/>
        <v>3398.7430740037948</v>
      </c>
      <c r="T704" s="47">
        <f t="shared" si="180"/>
        <v>5.6196148710380207</v>
      </c>
    </row>
    <row r="705" spans="1:20">
      <c r="A705" s="144">
        <v>17</v>
      </c>
      <c r="B705" s="144">
        <v>17</v>
      </c>
      <c r="C705" s="144">
        <v>15</v>
      </c>
      <c r="D705" s="263" t="str">
        <f>VLOOKUP(E705,Master_Item!B:M,12,0)&amp;K705</f>
        <v>โรงงานวังม่วงRegion 3</v>
      </c>
      <c r="E705" s="74">
        <v>310004070</v>
      </c>
      <c r="F705" s="46" t="s">
        <v>225</v>
      </c>
      <c r="G705" s="46">
        <f>VLOOKUP(E705,Master_Item!B:E,4,0)</f>
        <v>350</v>
      </c>
      <c r="H705" s="46">
        <f>VLOOKUP(E705,Master_Item!B:I,8,0)</f>
        <v>8.4</v>
      </c>
      <c r="I705" s="46">
        <f>VLOOKUP(E705,Master_Item!B:G,6,0)</f>
        <v>72</v>
      </c>
      <c r="J705" s="46" t="s">
        <v>149</v>
      </c>
      <c r="K705" s="46" t="s">
        <v>117</v>
      </c>
      <c r="L705" s="142">
        <f>_xlfn.IFNA(VLOOKUP($E705,'Loading Apr'!$B:$V,$C705,0),0)</f>
        <v>72.071062351838592</v>
      </c>
      <c r="M705" s="145">
        <f t="shared" si="175"/>
        <v>605.39692375544416</v>
      </c>
      <c r="N705" s="145">
        <f t="shared" si="176"/>
        <v>1.0009869771088693</v>
      </c>
      <c r="O705" s="146">
        <f>_xlfn.IFNA(VLOOKUP($E705,'Loading May'!$B:$X,$B705,0),0)</f>
        <v>238</v>
      </c>
      <c r="P705" s="140">
        <f t="shared" si="177"/>
        <v>1999.2</v>
      </c>
      <c r="Q705" s="140">
        <f t="shared" si="178"/>
        <v>3.3055555555555554</v>
      </c>
      <c r="R705" s="80">
        <f>VLOOKUP($E705,'Loading Jun'!$B:$X,$A705,0)</f>
        <v>217.37634408602148</v>
      </c>
      <c r="S705" s="47">
        <f t="shared" si="179"/>
        <v>1825.9612903225805</v>
      </c>
      <c r="T705" s="47">
        <f t="shared" si="180"/>
        <v>3.0191158900836315</v>
      </c>
    </row>
    <row r="706" spans="1:20">
      <c r="A706" s="144">
        <v>18</v>
      </c>
      <c r="B706" s="144">
        <v>18</v>
      </c>
      <c r="C706" s="144">
        <v>16</v>
      </c>
      <c r="D706" s="263" t="str">
        <f>VLOOKUP(E706,Master_Item!B:M,12,0)&amp;K706</f>
        <v>โรงงานวังม่วงRegion 4</v>
      </c>
      <c r="E706" s="74">
        <v>310004070</v>
      </c>
      <c r="F706" s="46" t="s">
        <v>225</v>
      </c>
      <c r="G706" s="46">
        <f>VLOOKUP(E706,Master_Item!B:E,4,0)</f>
        <v>350</v>
      </c>
      <c r="H706" s="46">
        <f>VLOOKUP(E706,Master_Item!B:I,8,0)</f>
        <v>8.4</v>
      </c>
      <c r="I706" s="46">
        <f>VLOOKUP(E706,Master_Item!B:G,6,0)</f>
        <v>72</v>
      </c>
      <c r="J706" s="46" t="s">
        <v>149</v>
      </c>
      <c r="K706" s="46" t="s">
        <v>118</v>
      </c>
      <c r="L706" s="142">
        <f>_xlfn.IFNA(VLOOKUP($E706,'Loading Apr'!$B:$V,$C706,0),0)</f>
        <v>122.45702629692929</v>
      </c>
      <c r="M706" s="145">
        <f t="shared" si="175"/>
        <v>1028.6390208942059</v>
      </c>
      <c r="N706" s="145">
        <f t="shared" si="176"/>
        <v>1.7007920319017957</v>
      </c>
      <c r="O706" s="146">
        <f>_xlfn.IFNA(VLOOKUP($E706,'Loading May'!$B:$X,$B706,0),0)</f>
        <v>239.00000000000003</v>
      </c>
      <c r="P706" s="140">
        <f t="shared" si="177"/>
        <v>2007.6000000000004</v>
      </c>
      <c r="Q706" s="140">
        <f t="shared" si="178"/>
        <v>3.3194444444444446</v>
      </c>
      <c r="R706" s="80">
        <f>VLOOKUP($E706,'Loading Jun'!$B:$X,$A706,0)</f>
        <v>218.28969006957621</v>
      </c>
      <c r="S706" s="47">
        <f t="shared" si="179"/>
        <v>1833.6333965844403</v>
      </c>
      <c r="T706" s="47">
        <f t="shared" si="180"/>
        <v>3.0318012509663363</v>
      </c>
    </row>
    <row r="707" spans="1:20">
      <c r="A707" s="144">
        <v>19</v>
      </c>
      <c r="B707" s="144">
        <v>19</v>
      </c>
      <c r="C707" s="144">
        <v>17</v>
      </c>
      <c r="D707" s="263" t="str">
        <f>VLOOKUP(E707,Master_Item!B:M,12,0)&amp;K707</f>
        <v>โรงงานวังม่วงRegion 5</v>
      </c>
      <c r="E707" s="74">
        <v>310004070</v>
      </c>
      <c r="F707" s="46" t="s">
        <v>225</v>
      </c>
      <c r="G707" s="46">
        <f>VLOOKUP(E707,Master_Item!B:E,4,0)</f>
        <v>350</v>
      </c>
      <c r="H707" s="46">
        <f>VLOOKUP(E707,Master_Item!B:I,8,0)</f>
        <v>8.4</v>
      </c>
      <c r="I707" s="46">
        <f>VLOOKUP(E707,Master_Item!B:G,6,0)</f>
        <v>72</v>
      </c>
      <c r="J707" s="46" t="s">
        <v>150</v>
      </c>
      <c r="K707" s="46" t="s">
        <v>119</v>
      </c>
      <c r="L707" s="142">
        <f>_xlfn.IFNA(VLOOKUP($E707,'Loading Apr'!$B:$V,$C707,0),0)</f>
        <v>58.039528088648773</v>
      </c>
      <c r="M707" s="145">
        <f t="shared" si="175"/>
        <v>487.53203594464969</v>
      </c>
      <c r="N707" s="145">
        <f t="shared" si="176"/>
        <v>0.8061045567867885</v>
      </c>
      <c r="O707" s="146">
        <f>_xlfn.IFNA(VLOOKUP($E707,'Loading May'!$B:$X,$B707,0),0)</f>
        <v>351</v>
      </c>
      <c r="P707" s="140">
        <f t="shared" si="177"/>
        <v>2948.4</v>
      </c>
      <c r="Q707" s="140">
        <f t="shared" si="178"/>
        <v>4.875</v>
      </c>
      <c r="R707" s="80">
        <f>VLOOKUP($E707,'Loading Jun'!$B:$X,$A707,0)</f>
        <v>320.58444022770396</v>
      </c>
      <c r="S707" s="47">
        <f t="shared" si="179"/>
        <v>2692.9092979127136</v>
      </c>
      <c r="T707" s="47">
        <f t="shared" si="180"/>
        <v>4.4525616698292216</v>
      </c>
    </row>
    <row r="708" spans="1:20">
      <c r="A708" s="144">
        <v>20</v>
      </c>
      <c r="B708" s="144">
        <v>20</v>
      </c>
      <c r="C708" s="144">
        <v>18</v>
      </c>
      <c r="D708" s="263" t="str">
        <f>VLOOKUP(E708,Master_Item!B:M,12,0)&amp;K708</f>
        <v>โรงงานวังม่วงRegion 6/9</v>
      </c>
      <c r="E708" s="74">
        <v>310004070</v>
      </c>
      <c r="F708" s="46" t="s">
        <v>225</v>
      </c>
      <c r="G708" s="46">
        <f>VLOOKUP(E708,Master_Item!B:E,4,0)</f>
        <v>350</v>
      </c>
      <c r="H708" s="46">
        <f>VLOOKUP(E708,Master_Item!B:I,8,0)</f>
        <v>8.4</v>
      </c>
      <c r="I708" s="46">
        <f>VLOOKUP(E708,Master_Item!B:G,6,0)</f>
        <v>72</v>
      </c>
      <c r="J708" s="46" t="s">
        <v>150</v>
      </c>
      <c r="K708" s="46" t="s">
        <v>127</v>
      </c>
      <c r="L708" s="142">
        <f>_xlfn.IFNA(VLOOKUP($E708,'Loading Apr'!$B:$V,$C708,0),0)</f>
        <v>75.419496664645251</v>
      </c>
      <c r="M708" s="145">
        <f t="shared" si="175"/>
        <v>633.52377198302008</v>
      </c>
      <c r="N708" s="145">
        <f t="shared" si="176"/>
        <v>1.047493009231184</v>
      </c>
      <c r="O708" s="146">
        <f>_xlfn.IFNA(VLOOKUP($E708,'Loading May'!$B:$X,$B708,0),0)</f>
        <v>2.75</v>
      </c>
      <c r="P708" s="140">
        <f t="shared" si="177"/>
        <v>23.1</v>
      </c>
      <c r="Q708" s="140">
        <f t="shared" si="178"/>
        <v>3.8194444444444448E-2</v>
      </c>
      <c r="R708" s="80">
        <f>VLOOKUP($E708,'Loading Jun'!$B:$X,$A708,0)</f>
        <v>2.5117014547754581</v>
      </c>
      <c r="S708" s="47">
        <f t="shared" si="179"/>
        <v>21.098292220113848</v>
      </c>
      <c r="T708" s="47">
        <f t="shared" si="180"/>
        <v>3.4884742427436916E-2</v>
      </c>
    </row>
    <row r="709" spans="1:20">
      <c r="A709" s="144">
        <v>21</v>
      </c>
      <c r="B709" s="144">
        <v>21</v>
      </c>
      <c r="C709" s="144">
        <v>19</v>
      </c>
      <c r="D709" s="263" t="str">
        <f>VLOOKUP(E709,Master_Item!B:M,12,0)&amp;K709</f>
        <v>โรงงานวังม่วงRegion 6/14</v>
      </c>
      <c r="E709" s="74">
        <v>310004070</v>
      </c>
      <c r="F709" s="46" t="s">
        <v>225</v>
      </c>
      <c r="G709" s="46">
        <f>VLOOKUP(E709,Master_Item!B:E,4,0)</f>
        <v>350</v>
      </c>
      <c r="H709" s="46">
        <f>VLOOKUP(E709,Master_Item!B:I,8,0)</f>
        <v>8.4</v>
      </c>
      <c r="I709" s="46">
        <f>VLOOKUP(E709,Master_Item!B:G,6,0)</f>
        <v>72</v>
      </c>
      <c r="J709" s="46" t="s">
        <v>148</v>
      </c>
      <c r="K709" s="46" t="s">
        <v>128</v>
      </c>
      <c r="L709" s="142">
        <f>_xlfn.IFNA(VLOOKUP($E709,'Loading Apr'!$B:$V,$C709,0),0)</f>
        <v>61.706860907437026</v>
      </c>
      <c r="M709" s="145">
        <f t="shared" si="175"/>
        <v>518.33763162247101</v>
      </c>
      <c r="N709" s="145">
        <f t="shared" si="176"/>
        <v>0.85703973482551421</v>
      </c>
      <c r="O709" s="146">
        <f>_xlfn.IFNA(VLOOKUP($E709,'Loading May'!$B:$X,$B709,0),0)</f>
        <v>2.25</v>
      </c>
      <c r="P709" s="140">
        <f t="shared" si="177"/>
        <v>18.900000000000002</v>
      </c>
      <c r="Q709" s="140">
        <f t="shared" si="178"/>
        <v>3.125E-2</v>
      </c>
      <c r="R709" s="80">
        <f>VLOOKUP($E709,'Loading Jun'!$B:$X,$A709,0)</f>
        <v>2.0550284629981022</v>
      </c>
      <c r="S709" s="47">
        <f t="shared" si="179"/>
        <v>17.26223908918406</v>
      </c>
      <c r="T709" s="47">
        <f t="shared" si="180"/>
        <v>2.8542061986084753E-2</v>
      </c>
    </row>
    <row r="710" spans="1:20">
      <c r="A710" s="144">
        <v>22</v>
      </c>
      <c r="B710" s="144">
        <v>22</v>
      </c>
      <c r="C710" s="144">
        <v>20</v>
      </c>
      <c r="D710" s="263" t="str">
        <f>VLOOKUP(E710,Master_Item!B:M,12,0)&amp;K710</f>
        <v>โรงงานวังม่วงRegion 7</v>
      </c>
      <c r="E710" s="74">
        <v>310004070</v>
      </c>
      <c r="F710" s="46" t="s">
        <v>225</v>
      </c>
      <c r="G710" s="46">
        <f>VLOOKUP(E710,Master_Item!B:E,4,0)</f>
        <v>350</v>
      </c>
      <c r="H710" s="46">
        <f>VLOOKUP(E710,Master_Item!B:I,8,0)</f>
        <v>8.4</v>
      </c>
      <c r="I710" s="46">
        <f>VLOOKUP(E710,Master_Item!B:G,6,0)</f>
        <v>72</v>
      </c>
      <c r="J710" s="46" t="s">
        <v>148</v>
      </c>
      <c r="K710" s="46" t="s">
        <v>121</v>
      </c>
      <c r="L710" s="142">
        <f>_xlfn.IFNA(VLOOKUP($E710,'Loading Apr'!$B:$V,$C710,0),0)</f>
        <v>3.1889850598158667</v>
      </c>
      <c r="M710" s="145">
        <f t="shared" si="175"/>
        <v>26.787474502453282</v>
      </c>
      <c r="N710" s="145">
        <f t="shared" si="176"/>
        <v>4.4291459164109259E-2</v>
      </c>
      <c r="O710" s="146">
        <f>_xlfn.IFNA(VLOOKUP($E710,'Loading May'!$B:$X,$B710,0),0)</f>
        <v>5</v>
      </c>
      <c r="P710" s="140">
        <f t="shared" si="177"/>
        <v>42</v>
      </c>
      <c r="Q710" s="140">
        <f t="shared" si="178"/>
        <v>6.9444444444444448E-2</v>
      </c>
      <c r="R710" s="80">
        <f>VLOOKUP($E710,'Loading Jun'!$B:$X,$A710,0)</f>
        <v>4.5667299177735599</v>
      </c>
      <c r="S710" s="47">
        <f t="shared" si="179"/>
        <v>38.360531309297905</v>
      </c>
      <c r="T710" s="47">
        <f t="shared" si="180"/>
        <v>6.3426804413521665E-2</v>
      </c>
    </row>
    <row r="711" spans="1:20">
      <c r="A711" s="144">
        <v>23</v>
      </c>
      <c r="B711" s="144">
        <v>23</v>
      </c>
      <c r="C711" s="144">
        <v>21</v>
      </c>
      <c r="D711" s="263" t="str">
        <f>VLOOKUP(E711,Master_Item!B:M,12,0)&amp;K711</f>
        <v>โรงงานวังม่วงRegion 8</v>
      </c>
      <c r="E711" s="74">
        <v>310004070</v>
      </c>
      <c r="F711" s="46" t="s">
        <v>225</v>
      </c>
      <c r="G711" s="46">
        <f>VLOOKUP(E711,Master_Item!B:E,4,0)</f>
        <v>350</v>
      </c>
      <c r="H711" s="46">
        <f>VLOOKUP(E711,Master_Item!B:I,8,0)</f>
        <v>8.4</v>
      </c>
      <c r="I711" s="46">
        <f>VLOOKUP(E711,Master_Item!B:G,6,0)</f>
        <v>72</v>
      </c>
      <c r="J711" s="46" t="s">
        <v>151</v>
      </c>
      <c r="K711" s="46" t="s">
        <v>122</v>
      </c>
      <c r="L711" s="142">
        <f>_xlfn.IFNA(VLOOKUP($E711,'Loading Apr'!$B:$V,$C711,0),0)</f>
        <v>178.58316334968856</v>
      </c>
      <c r="M711" s="145">
        <f t="shared" si="175"/>
        <v>1500.0985721373841</v>
      </c>
      <c r="N711" s="145">
        <f t="shared" si="176"/>
        <v>2.480321713190119</v>
      </c>
      <c r="O711" s="146">
        <f>_xlfn.IFNA(VLOOKUP($E711,'Loading May'!$B:$X,$B711,0),0)</f>
        <v>292</v>
      </c>
      <c r="P711" s="140">
        <f t="shared" si="177"/>
        <v>2452.8000000000002</v>
      </c>
      <c r="Q711" s="140">
        <f t="shared" si="178"/>
        <v>4.0555555555555554</v>
      </c>
      <c r="R711" s="80">
        <f>VLOOKUP($E711,'Loading Jun'!$B:$X,$A711,0)</f>
        <v>266.6970271979759</v>
      </c>
      <c r="S711" s="47">
        <f t="shared" si="179"/>
        <v>2240.2550284629979</v>
      </c>
      <c r="T711" s="47">
        <f t="shared" si="180"/>
        <v>3.7041253777496652</v>
      </c>
    </row>
    <row r="712" spans="1:20">
      <c r="A712" s="144">
        <v>9</v>
      </c>
      <c r="B712" s="144">
        <v>9</v>
      </c>
      <c r="C712" s="144">
        <v>11</v>
      </c>
      <c r="D712" s="263" t="str">
        <f>VLOOKUP(E712,Master_Item!B:M,12,0)&amp;K712</f>
        <v>โรงงานวังม่วงMT</v>
      </c>
      <c r="E712" s="74">
        <v>310004070</v>
      </c>
      <c r="F712" s="46" t="s">
        <v>225</v>
      </c>
      <c r="G712" s="46">
        <f>VLOOKUP(E712,Master_Item!B:E,4,0)</f>
        <v>350</v>
      </c>
      <c r="H712" s="46">
        <f>VLOOKUP(E712,Master_Item!B:I,8,0)</f>
        <v>8.4</v>
      </c>
      <c r="I712" s="46">
        <f>VLOOKUP(E712,Master_Item!B:G,6,0)</f>
        <v>72</v>
      </c>
      <c r="J712" s="46" t="s">
        <v>123</v>
      </c>
      <c r="K712" s="46" t="s">
        <v>123</v>
      </c>
      <c r="L712" s="142">
        <f>_xlfn.IFNA(VLOOKUP($E712,'Loading Apr'!$B:$V,$C712,0),0)</f>
        <v>3847.5</v>
      </c>
      <c r="M712" s="145">
        <f t="shared" si="175"/>
        <v>32319</v>
      </c>
      <c r="N712" s="145">
        <f t="shared" si="176"/>
        <v>53.4375</v>
      </c>
      <c r="O712" s="146">
        <f>_xlfn.IFNA(VLOOKUP($E712,'Loading May'!$B:$X,$B712,0),0)</f>
        <v>4237.1153846153848</v>
      </c>
      <c r="P712" s="140">
        <f t="shared" si="177"/>
        <v>35591.769230769234</v>
      </c>
      <c r="Q712" s="140">
        <f t="shared" si="178"/>
        <v>58.848824786324791</v>
      </c>
      <c r="R712" s="80">
        <f>VLOOKUP($E712,'Loading Jun'!$B:$X,$A712,0)</f>
        <v>3560</v>
      </c>
      <c r="S712" s="47">
        <f t="shared" si="179"/>
        <v>29904</v>
      </c>
      <c r="T712" s="47">
        <f t="shared" si="180"/>
        <v>49.444444444444443</v>
      </c>
    </row>
    <row r="713" spans="1:20">
      <c r="A713" s="144">
        <v>15</v>
      </c>
      <c r="B713" s="144">
        <v>15</v>
      </c>
      <c r="C713" s="144">
        <v>13</v>
      </c>
      <c r="D713" s="263" t="str">
        <f>VLOOKUP(E713,Master_Item!B:M,12,0)&amp;K713</f>
        <v>โรงงานนวนครRegion 1</v>
      </c>
      <c r="E713" s="74">
        <v>310004209</v>
      </c>
      <c r="F713" s="46" t="s">
        <v>226</v>
      </c>
      <c r="G713" s="46">
        <f>VLOOKUP(E713,Master_Item!B:E,4,0)</f>
        <v>475</v>
      </c>
      <c r="H713" s="46">
        <f>VLOOKUP(E713,Master_Item!B:I,8,0)</f>
        <v>11.4</v>
      </c>
      <c r="I713" s="46">
        <f>VLOOKUP(E713,Master_Item!B:G,6,0)</f>
        <v>54</v>
      </c>
      <c r="J713" s="46" t="s">
        <v>148</v>
      </c>
      <c r="K713" s="46" t="s">
        <v>115</v>
      </c>
      <c r="L713" s="142">
        <f>_xlfn.IFNA(VLOOKUP($E713,'Loading Apr'!$B:$V,$C713,0),0)</f>
        <v>0</v>
      </c>
      <c r="M713" s="145">
        <f t="shared" ref="M713:M722" si="181">L713*H713</f>
        <v>0</v>
      </c>
      <c r="N713" s="145">
        <f t="shared" ref="N713:N722" si="182">L713/I713</f>
        <v>0</v>
      </c>
      <c r="O713" s="146">
        <f>_xlfn.IFNA(VLOOKUP($E713,'Loading May'!$B:$X,$B713,0),0)</f>
        <v>0</v>
      </c>
      <c r="P713" s="140">
        <f t="shared" ref="P713:P722" si="183">O713*H713</f>
        <v>0</v>
      </c>
      <c r="Q713" s="140">
        <f t="shared" ref="Q713:Q722" si="184">O713/I713</f>
        <v>0</v>
      </c>
      <c r="R713" s="80">
        <f>VLOOKUP($E713,'Loading Jun'!$B:$X,$A713,0)</f>
        <v>0</v>
      </c>
      <c r="S713" s="47">
        <f t="shared" ref="S713:S722" si="185">R713*H713</f>
        <v>0</v>
      </c>
      <c r="T713" s="47">
        <f t="shared" ref="T713:T722" si="186">R713/I713</f>
        <v>0</v>
      </c>
    </row>
    <row r="714" spans="1:20">
      <c r="A714" s="144">
        <v>16</v>
      </c>
      <c r="B714" s="144">
        <v>16</v>
      </c>
      <c r="C714" s="144">
        <v>14</v>
      </c>
      <c r="D714" s="263" t="str">
        <f>VLOOKUP(E714,Master_Item!B:M,12,0)&amp;K714</f>
        <v>โรงงานนวนครRegion 2</v>
      </c>
      <c r="E714" s="74">
        <v>310004209</v>
      </c>
      <c r="F714" s="46" t="s">
        <v>226</v>
      </c>
      <c r="G714" s="46">
        <f>VLOOKUP(E714,Master_Item!B:E,4,0)</f>
        <v>475</v>
      </c>
      <c r="H714" s="46">
        <f>VLOOKUP(E714,Master_Item!B:I,8,0)</f>
        <v>11.4</v>
      </c>
      <c r="I714" s="46">
        <f>VLOOKUP(E714,Master_Item!B:G,6,0)</f>
        <v>54</v>
      </c>
      <c r="J714" s="46" t="s">
        <v>148</v>
      </c>
      <c r="K714" s="46" t="s">
        <v>116</v>
      </c>
      <c r="L714" s="142">
        <f>_xlfn.IFNA(VLOOKUP($E714,'Loading Apr'!$B:$V,$C714,0),0)</f>
        <v>0</v>
      </c>
      <c r="M714" s="145">
        <f t="shared" si="181"/>
        <v>0</v>
      </c>
      <c r="N714" s="145">
        <f t="shared" si="182"/>
        <v>0</v>
      </c>
      <c r="O714" s="146">
        <f>_xlfn.IFNA(VLOOKUP($E714,'Loading May'!$B:$X,$B714,0),0)</f>
        <v>0</v>
      </c>
      <c r="P714" s="140">
        <f t="shared" si="183"/>
        <v>0</v>
      </c>
      <c r="Q714" s="140">
        <f t="shared" si="184"/>
        <v>0</v>
      </c>
      <c r="R714" s="80">
        <f>VLOOKUP($E714,'Loading Jun'!$B:$X,$A714,0)</f>
        <v>0</v>
      </c>
      <c r="S714" s="47">
        <f t="shared" si="185"/>
        <v>0</v>
      </c>
      <c r="T714" s="47">
        <f t="shared" si="186"/>
        <v>0</v>
      </c>
    </row>
    <row r="715" spans="1:20">
      <c r="A715" s="144">
        <v>17</v>
      </c>
      <c r="B715" s="144">
        <v>17</v>
      </c>
      <c r="C715" s="144">
        <v>15</v>
      </c>
      <c r="D715" s="263" t="str">
        <f>VLOOKUP(E715,Master_Item!B:M,12,0)&amp;K715</f>
        <v>โรงงานนวนครRegion 3</v>
      </c>
      <c r="E715" s="74">
        <v>310004209</v>
      </c>
      <c r="F715" s="46" t="s">
        <v>226</v>
      </c>
      <c r="G715" s="46">
        <f>VLOOKUP(E715,Master_Item!B:E,4,0)</f>
        <v>475</v>
      </c>
      <c r="H715" s="46">
        <f>VLOOKUP(E715,Master_Item!B:I,8,0)</f>
        <v>11.4</v>
      </c>
      <c r="I715" s="46">
        <f>VLOOKUP(E715,Master_Item!B:G,6,0)</f>
        <v>54</v>
      </c>
      <c r="J715" s="46" t="s">
        <v>149</v>
      </c>
      <c r="K715" s="46" t="s">
        <v>117</v>
      </c>
      <c r="L715" s="142">
        <f>_xlfn.IFNA(VLOOKUP($E715,'Loading Apr'!$B:$V,$C715,0),0)</f>
        <v>0</v>
      </c>
      <c r="M715" s="145">
        <f t="shared" si="181"/>
        <v>0</v>
      </c>
      <c r="N715" s="145">
        <f t="shared" si="182"/>
        <v>0</v>
      </c>
      <c r="O715" s="146">
        <f>_xlfn.IFNA(VLOOKUP($E715,'Loading May'!$B:$X,$B715,0),0)</f>
        <v>0</v>
      </c>
      <c r="P715" s="140">
        <f t="shared" si="183"/>
        <v>0</v>
      </c>
      <c r="Q715" s="140">
        <f t="shared" si="184"/>
        <v>0</v>
      </c>
      <c r="R715" s="80">
        <f>VLOOKUP($E715,'Loading Jun'!$B:$X,$A715,0)</f>
        <v>0</v>
      </c>
      <c r="S715" s="47">
        <f t="shared" si="185"/>
        <v>0</v>
      </c>
      <c r="T715" s="47">
        <f t="shared" si="186"/>
        <v>0</v>
      </c>
    </row>
    <row r="716" spans="1:20">
      <c r="A716" s="144">
        <v>18</v>
      </c>
      <c r="B716" s="144">
        <v>18</v>
      </c>
      <c r="C716" s="144">
        <v>16</v>
      </c>
      <c r="D716" s="263" t="str">
        <f>VLOOKUP(E716,Master_Item!B:M,12,0)&amp;K716</f>
        <v>โรงงานนวนครRegion 4</v>
      </c>
      <c r="E716" s="74">
        <v>310004209</v>
      </c>
      <c r="F716" s="46" t="s">
        <v>226</v>
      </c>
      <c r="G716" s="46">
        <f>VLOOKUP(E716,Master_Item!B:E,4,0)</f>
        <v>475</v>
      </c>
      <c r="H716" s="46">
        <f>VLOOKUP(E716,Master_Item!B:I,8,0)</f>
        <v>11.4</v>
      </c>
      <c r="I716" s="46">
        <f>VLOOKUP(E716,Master_Item!B:G,6,0)</f>
        <v>54</v>
      </c>
      <c r="J716" s="46" t="s">
        <v>149</v>
      </c>
      <c r="K716" s="46" t="s">
        <v>118</v>
      </c>
      <c r="L716" s="142">
        <f>_xlfn.IFNA(VLOOKUP($E716,'Loading Apr'!$B:$V,$C716,0),0)</f>
        <v>0</v>
      </c>
      <c r="M716" s="145">
        <f t="shared" si="181"/>
        <v>0</v>
      </c>
      <c r="N716" s="145">
        <f t="shared" si="182"/>
        <v>0</v>
      </c>
      <c r="O716" s="146">
        <f>_xlfn.IFNA(VLOOKUP($E716,'Loading May'!$B:$X,$B716,0),0)</f>
        <v>0</v>
      </c>
      <c r="P716" s="140">
        <f t="shared" si="183"/>
        <v>0</v>
      </c>
      <c r="Q716" s="140">
        <f t="shared" si="184"/>
        <v>0</v>
      </c>
      <c r="R716" s="80">
        <f>VLOOKUP($E716,'Loading Jun'!$B:$X,$A716,0)</f>
        <v>0</v>
      </c>
      <c r="S716" s="47">
        <f t="shared" si="185"/>
        <v>0</v>
      </c>
      <c r="T716" s="47">
        <f t="shared" si="186"/>
        <v>0</v>
      </c>
    </row>
    <row r="717" spans="1:20">
      <c r="A717" s="144">
        <v>19</v>
      </c>
      <c r="B717" s="144">
        <v>19</v>
      </c>
      <c r="C717" s="144">
        <v>17</v>
      </c>
      <c r="D717" s="263" t="str">
        <f>VLOOKUP(E717,Master_Item!B:M,12,0)&amp;K717</f>
        <v>โรงงานนวนครRegion 5</v>
      </c>
      <c r="E717" s="74">
        <v>310004209</v>
      </c>
      <c r="F717" s="46" t="s">
        <v>226</v>
      </c>
      <c r="G717" s="46">
        <f>VLOOKUP(E717,Master_Item!B:E,4,0)</f>
        <v>475</v>
      </c>
      <c r="H717" s="46">
        <f>VLOOKUP(E717,Master_Item!B:I,8,0)</f>
        <v>11.4</v>
      </c>
      <c r="I717" s="46">
        <f>VLOOKUP(E717,Master_Item!B:G,6,0)</f>
        <v>54</v>
      </c>
      <c r="J717" s="46" t="s">
        <v>150</v>
      </c>
      <c r="K717" s="46" t="s">
        <v>119</v>
      </c>
      <c r="L717" s="142">
        <f>_xlfn.IFNA(VLOOKUP($E717,'Loading Apr'!$B:$V,$C717,0),0)</f>
        <v>0</v>
      </c>
      <c r="M717" s="145">
        <f t="shared" si="181"/>
        <v>0</v>
      </c>
      <c r="N717" s="145">
        <f t="shared" si="182"/>
        <v>0</v>
      </c>
      <c r="O717" s="146">
        <f>_xlfn.IFNA(VLOOKUP($E717,'Loading May'!$B:$X,$B717,0),0)</f>
        <v>0</v>
      </c>
      <c r="P717" s="140">
        <f t="shared" si="183"/>
        <v>0</v>
      </c>
      <c r="Q717" s="140">
        <f t="shared" si="184"/>
        <v>0</v>
      </c>
      <c r="R717" s="80">
        <f>VLOOKUP($E717,'Loading Jun'!$B:$X,$A717,0)</f>
        <v>0</v>
      </c>
      <c r="S717" s="47">
        <f t="shared" si="185"/>
        <v>0</v>
      </c>
      <c r="T717" s="47">
        <f t="shared" si="186"/>
        <v>0</v>
      </c>
    </row>
    <row r="718" spans="1:20">
      <c r="A718" s="144">
        <v>20</v>
      </c>
      <c r="B718" s="144">
        <v>20</v>
      </c>
      <c r="C718" s="144">
        <v>18</v>
      </c>
      <c r="D718" s="263" t="str">
        <f>VLOOKUP(E718,Master_Item!B:M,12,0)&amp;K718</f>
        <v>โรงงานนวนครRegion 6/9</v>
      </c>
      <c r="E718" s="74">
        <v>310004209</v>
      </c>
      <c r="F718" s="46" t="s">
        <v>226</v>
      </c>
      <c r="G718" s="46">
        <f>VLOOKUP(E718,Master_Item!B:E,4,0)</f>
        <v>475</v>
      </c>
      <c r="H718" s="46">
        <f>VLOOKUP(E718,Master_Item!B:I,8,0)</f>
        <v>11.4</v>
      </c>
      <c r="I718" s="46">
        <f>VLOOKUP(E718,Master_Item!B:G,6,0)</f>
        <v>54</v>
      </c>
      <c r="J718" s="46" t="s">
        <v>150</v>
      </c>
      <c r="K718" s="46" t="s">
        <v>127</v>
      </c>
      <c r="L718" s="142">
        <f>_xlfn.IFNA(VLOOKUP($E718,'Loading Apr'!$B:$V,$C718,0),0)</f>
        <v>0</v>
      </c>
      <c r="M718" s="145">
        <f t="shared" si="181"/>
        <v>0</v>
      </c>
      <c r="N718" s="145">
        <f t="shared" si="182"/>
        <v>0</v>
      </c>
      <c r="O718" s="146">
        <f>_xlfn.IFNA(VLOOKUP($E718,'Loading May'!$B:$X,$B718,0),0)</f>
        <v>0</v>
      </c>
      <c r="P718" s="140">
        <f t="shared" si="183"/>
        <v>0</v>
      </c>
      <c r="Q718" s="140">
        <f t="shared" si="184"/>
        <v>0</v>
      </c>
      <c r="R718" s="80">
        <f>VLOOKUP($E718,'Loading Jun'!$B:$X,$A718,0)</f>
        <v>0</v>
      </c>
      <c r="S718" s="47">
        <f t="shared" si="185"/>
        <v>0</v>
      </c>
      <c r="T718" s="47">
        <f t="shared" si="186"/>
        <v>0</v>
      </c>
    </row>
    <row r="719" spans="1:20">
      <c r="A719" s="144">
        <v>21</v>
      </c>
      <c r="B719" s="144">
        <v>21</v>
      </c>
      <c r="C719" s="144">
        <v>19</v>
      </c>
      <c r="D719" s="263" t="str">
        <f>VLOOKUP(E719,Master_Item!B:M,12,0)&amp;K719</f>
        <v>โรงงานนวนครRegion 6/14</v>
      </c>
      <c r="E719" s="74">
        <v>310004209</v>
      </c>
      <c r="F719" s="46" t="s">
        <v>226</v>
      </c>
      <c r="G719" s="46">
        <f>VLOOKUP(E719,Master_Item!B:E,4,0)</f>
        <v>475</v>
      </c>
      <c r="H719" s="46">
        <f>VLOOKUP(E719,Master_Item!B:I,8,0)</f>
        <v>11.4</v>
      </c>
      <c r="I719" s="46">
        <f>VLOOKUP(E719,Master_Item!B:G,6,0)</f>
        <v>54</v>
      </c>
      <c r="J719" s="46" t="s">
        <v>148</v>
      </c>
      <c r="K719" s="46" t="s">
        <v>128</v>
      </c>
      <c r="L719" s="142">
        <f>_xlfn.IFNA(VLOOKUP($E719,'Loading Apr'!$B:$V,$C719,0),0)</f>
        <v>0</v>
      </c>
      <c r="M719" s="145">
        <f t="shared" si="181"/>
        <v>0</v>
      </c>
      <c r="N719" s="145">
        <f t="shared" si="182"/>
        <v>0</v>
      </c>
      <c r="O719" s="146">
        <f>_xlfn.IFNA(VLOOKUP($E719,'Loading May'!$B:$X,$B719,0),0)</f>
        <v>0</v>
      </c>
      <c r="P719" s="140">
        <f t="shared" si="183"/>
        <v>0</v>
      </c>
      <c r="Q719" s="140">
        <f t="shared" si="184"/>
        <v>0</v>
      </c>
      <c r="R719" s="80">
        <f>VLOOKUP($E719,'Loading Jun'!$B:$X,$A719,0)</f>
        <v>0</v>
      </c>
      <c r="S719" s="47">
        <f t="shared" si="185"/>
        <v>0</v>
      </c>
      <c r="T719" s="47">
        <f t="shared" si="186"/>
        <v>0</v>
      </c>
    </row>
    <row r="720" spans="1:20">
      <c r="A720" s="144">
        <v>22</v>
      </c>
      <c r="B720" s="144">
        <v>22</v>
      </c>
      <c r="C720" s="144">
        <v>20</v>
      </c>
      <c r="D720" s="263" t="str">
        <f>VLOOKUP(E720,Master_Item!B:M,12,0)&amp;K720</f>
        <v>โรงงานนวนครRegion 7</v>
      </c>
      <c r="E720" s="74">
        <v>310004209</v>
      </c>
      <c r="F720" s="46" t="s">
        <v>226</v>
      </c>
      <c r="G720" s="46">
        <f>VLOOKUP(E720,Master_Item!B:E,4,0)</f>
        <v>475</v>
      </c>
      <c r="H720" s="46">
        <f>VLOOKUP(E720,Master_Item!B:I,8,0)</f>
        <v>11.4</v>
      </c>
      <c r="I720" s="46">
        <f>VLOOKUP(E720,Master_Item!B:G,6,0)</f>
        <v>54</v>
      </c>
      <c r="J720" s="46" t="s">
        <v>148</v>
      </c>
      <c r="K720" s="46" t="s">
        <v>121</v>
      </c>
      <c r="L720" s="142">
        <f>_xlfn.IFNA(VLOOKUP($E720,'Loading Apr'!$B:$V,$C720,0),0)</f>
        <v>0</v>
      </c>
      <c r="M720" s="145">
        <f t="shared" si="181"/>
        <v>0</v>
      </c>
      <c r="N720" s="145">
        <f t="shared" si="182"/>
        <v>0</v>
      </c>
      <c r="O720" s="146">
        <f>_xlfn.IFNA(VLOOKUP($E720,'Loading May'!$B:$X,$B720,0),0)</f>
        <v>0</v>
      </c>
      <c r="P720" s="140">
        <f t="shared" si="183"/>
        <v>0</v>
      </c>
      <c r="Q720" s="140">
        <f t="shared" si="184"/>
        <v>0</v>
      </c>
      <c r="R720" s="80">
        <f>VLOOKUP($E720,'Loading Jun'!$B:$X,$A720,0)</f>
        <v>0</v>
      </c>
      <c r="S720" s="47">
        <f t="shared" si="185"/>
        <v>0</v>
      </c>
      <c r="T720" s="47">
        <f t="shared" si="186"/>
        <v>0</v>
      </c>
    </row>
    <row r="721" spans="1:20">
      <c r="A721" s="144">
        <v>23</v>
      </c>
      <c r="B721" s="144">
        <v>23</v>
      </c>
      <c r="C721" s="144">
        <v>21</v>
      </c>
      <c r="D721" s="263" t="str">
        <f>VLOOKUP(E721,Master_Item!B:M,12,0)&amp;K721</f>
        <v>โรงงานนวนครRegion 8</v>
      </c>
      <c r="E721" s="74">
        <v>310004209</v>
      </c>
      <c r="F721" s="46" t="s">
        <v>226</v>
      </c>
      <c r="G721" s="46">
        <f>VLOOKUP(E721,Master_Item!B:E,4,0)</f>
        <v>475</v>
      </c>
      <c r="H721" s="46">
        <f>VLOOKUP(E721,Master_Item!B:I,8,0)</f>
        <v>11.4</v>
      </c>
      <c r="I721" s="46">
        <f>VLOOKUP(E721,Master_Item!B:G,6,0)</f>
        <v>54</v>
      </c>
      <c r="J721" s="46" t="s">
        <v>151</v>
      </c>
      <c r="K721" s="46" t="s">
        <v>122</v>
      </c>
      <c r="L721" s="142">
        <f>_xlfn.IFNA(VLOOKUP($E721,'Loading Apr'!$B:$V,$C721,0),0)</f>
        <v>0</v>
      </c>
      <c r="M721" s="145">
        <f t="shared" si="181"/>
        <v>0</v>
      </c>
      <c r="N721" s="145">
        <f t="shared" si="182"/>
        <v>0</v>
      </c>
      <c r="O721" s="146">
        <f>_xlfn.IFNA(VLOOKUP($E721,'Loading May'!$B:$X,$B721,0),0)</f>
        <v>0</v>
      </c>
      <c r="P721" s="140">
        <f t="shared" si="183"/>
        <v>0</v>
      </c>
      <c r="Q721" s="140">
        <f t="shared" si="184"/>
        <v>0</v>
      </c>
      <c r="R721" s="80">
        <f>VLOOKUP($E721,'Loading Jun'!$B:$X,$A721,0)</f>
        <v>0</v>
      </c>
      <c r="S721" s="47">
        <f t="shared" si="185"/>
        <v>0</v>
      </c>
      <c r="T721" s="47">
        <f t="shared" si="186"/>
        <v>0</v>
      </c>
    </row>
    <row r="722" spans="1:20">
      <c r="A722" s="144">
        <v>9</v>
      </c>
      <c r="B722" s="144">
        <v>9</v>
      </c>
      <c r="C722" s="144">
        <v>11</v>
      </c>
      <c r="D722" s="263" t="str">
        <f>VLOOKUP(E722,Master_Item!B:M,12,0)&amp;K722</f>
        <v>โรงงานนวนครMT</v>
      </c>
      <c r="E722" s="74">
        <v>310004209</v>
      </c>
      <c r="F722" s="46" t="s">
        <v>226</v>
      </c>
      <c r="G722" s="46">
        <f>VLOOKUP(E722,Master_Item!B:E,4,0)</f>
        <v>475</v>
      </c>
      <c r="H722" s="46">
        <f>VLOOKUP(E722,Master_Item!B:I,8,0)</f>
        <v>11.4</v>
      </c>
      <c r="I722" s="46">
        <f>VLOOKUP(E722,Master_Item!B:G,6,0)</f>
        <v>54</v>
      </c>
      <c r="J722" s="46" t="s">
        <v>123</v>
      </c>
      <c r="K722" s="46" t="s">
        <v>123</v>
      </c>
      <c r="L722" s="142">
        <f>_xlfn.IFNA(VLOOKUP($E722,'Loading Apr'!$B:$V,$C722,0),0)</f>
        <v>28425.704081632659</v>
      </c>
      <c r="M722" s="145">
        <f t="shared" si="181"/>
        <v>324053.02653061232</v>
      </c>
      <c r="N722" s="145">
        <f t="shared" si="182"/>
        <v>526.4019274376418</v>
      </c>
      <c r="O722" s="146">
        <f>_xlfn.IFNA(VLOOKUP($E722,'Loading May'!$B:$X,$B722,0),0)</f>
        <v>41432.5989010989</v>
      </c>
      <c r="P722" s="140">
        <f t="shared" si="183"/>
        <v>472331.6274725275</v>
      </c>
      <c r="Q722" s="140">
        <f t="shared" si="184"/>
        <v>767.27035002034995</v>
      </c>
      <c r="R722" s="80">
        <f>VLOOKUP($E722,'Loading Jun'!$B:$X,$A722,0)</f>
        <v>19971.857142857149</v>
      </c>
      <c r="S722" s="47">
        <f t="shared" si="185"/>
        <v>227679.17142857151</v>
      </c>
      <c r="T722" s="47">
        <f t="shared" si="186"/>
        <v>369.84920634920644</v>
      </c>
    </row>
    <row r="723" spans="1:20">
      <c r="A723" s="144">
        <v>15</v>
      </c>
      <c r="B723" s="144">
        <v>15</v>
      </c>
      <c r="C723" s="144">
        <v>13</v>
      </c>
      <c r="D723" s="263" t="str">
        <f>VLOOKUP(E723,Master_Item!B:M,12,0)&amp;K723</f>
        <v>โรงงานวังม่วงRegion 1</v>
      </c>
      <c r="E723" s="74">
        <v>310004072</v>
      </c>
      <c r="F723" s="46" t="s">
        <v>931</v>
      </c>
      <c r="G723" s="46">
        <f>VLOOKUP(E723,Master_Item!B:E,4,0)</f>
        <v>380</v>
      </c>
      <c r="H723" s="46">
        <f>VLOOKUP(E723,Master_Item!B:I,8,0)</f>
        <v>9.1199999999999992</v>
      </c>
      <c r="I723" s="46">
        <f>VLOOKUP(E723,Master_Item!B:G,6,0)</f>
        <v>72</v>
      </c>
      <c r="J723" s="46" t="s">
        <v>148</v>
      </c>
      <c r="K723" s="46" t="s">
        <v>115</v>
      </c>
      <c r="L723" s="142">
        <f>_xlfn.IFNA(VLOOKUP($E723,'Loading Apr'!$B:$V,$C723,0),0)</f>
        <v>0</v>
      </c>
      <c r="M723" s="145">
        <f t="shared" ref="M723:M732" si="187">L723*H723</f>
        <v>0</v>
      </c>
      <c r="N723" s="145">
        <f t="shared" ref="N723:N732" si="188">L723/I723</f>
        <v>0</v>
      </c>
      <c r="O723" s="146">
        <f>_xlfn.IFNA(VLOOKUP($E723,'Loading May'!$B:$X,$B723,0),0)</f>
        <v>0</v>
      </c>
      <c r="P723" s="140">
        <f t="shared" ref="P723:P732" si="189">O723*H723</f>
        <v>0</v>
      </c>
      <c r="Q723" s="140">
        <f t="shared" ref="Q723:Q732" si="190">O723/I723</f>
        <v>0</v>
      </c>
      <c r="R723" s="80">
        <f>VLOOKUP($E723,'Loading Jun'!$B:$X,$A723,0)</f>
        <v>0</v>
      </c>
      <c r="S723" s="47">
        <f t="shared" ref="S723:S732" si="191">R723*H723</f>
        <v>0</v>
      </c>
      <c r="T723" s="47">
        <f t="shared" ref="T723:T732" si="192">R723/I723</f>
        <v>0</v>
      </c>
    </row>
    <row r="724" spans="1:20">
      <c r="A724" s="144">
        <v>16</v>
      </c>
      <c r="B724" s="144">
        <v>16</v>
      </c>
      <c r="C724" s="144">
        <v>14</v>
      </c>
      <c r="D724" s="263" t="str">
        <f>VLOOKUP(E724,Master_Item!B:M,12,0)&amp;K724</f>
        <v>โรงงานวังม่วงRegion 2</v>
      </c>
      <c r="E724" s="74">
        <v>310004072</v>
      </c>
      <c r="F724" s="46" t="s">
        <v>931</v>
      </c>
      <c r="G724" s="46">
        <f>VLOOKUP(E724,Master_Item!B:E,4,0)</f>
        <v>380</v>
      </c>
      <c r="H724" s="46">
        <f>VLOOKUP(E724,Master_Item!B:I,8,0)</f>
        <v>9.1199999999999992</v>
      </c>
      <c r="I724" s="46">
        <f>VLOOKUP(E724,Master_Item!B:G,6,0)</f>
        <v>72</v>
      </c>
      <c r="J724" s="46" t="s">
        <v>148</v>
      </c>
      <c r="K724" s="46" t="s">
        <v>116</v>
      </c>
      <c r="L724" s="142">
        <f>_xlfn.IFNA(VLOOKUP($E724,'Loading Apr'!$B:$V,$C724,0),0)</f>
        <v>0</v>
      </c>
      <c r="M724" s="145">
        <f t="shared" si="187"/>
        <v>0</v>
      </c>
      <c r="N724" s="145">
        <f t="shared" si="188"/>
        <v>0</v>
      </c>
      <c r="O724" s="146">
        <f>_xlfn.IFNA(VLOOKUP($E724,'Loading May'!$B:$X,$B724,0),0)</f>
        <v>0</v>
      </c>
      <c r="P724" s="140">
        <f t="shared" si="189"/>
        <v>0</v>
      </c>
      <c r="Q724" s="140">
        <f t="shared" si="190"/>
        <v>0</v>
      </c>
      <c r="R724" s="80">
        <f>VLOOKUP($E724,'Loading Jun'!$B:$X,$A724,0)</f>
        <v>0</v>
      </c>
      <c r="S724" s="47">
        <f t="shared" si="191"/>
        <v>0</v>
      </c>
      <c r="T724" s="47">
        <f t="shared" si="192"/>
        <v>0</v>
      </c>
    </row>
    <row r="725" spans="1:20">
      <c r="A725" s="144">
        <v>17</v>
      </c>
      <c r="B725" s="144">
        <v>17</v>
      </c>
      <c r="C725" s="144">
        <v>15</v>
      </c>
      <c r="D725" s="263" t="str">
        <f>VLOOKUP(E725,Master_Item!B:M,12,0)&amp;K725</f>
        <v>โรงงานวังม่วงRegion 3</v>
      </c>
      <c r="E725" s="74">
        <v>310004072</v>
      </c>
      <c r="F725" s="46" t="s">
        <v>931</v>
      </c>
      <c r="G725" s="46">
        <f>VLOOKUP(E725,Master_Item!B:E,4,0)</f>
        <v>380</v>
      </c>
      <c r="H725" s="46">
        <f>VLOOKUP(E725,Master_Item!B:I,8,0)</f>
        <v>9.1199999999999992</v>
      </c>
      <c r="I725" s="46">
        <f>VLOOKUP(E725,Master_Item!B:G,6,0)</f>
        <v>72</v>
      </c>
      <c r="J725" s="46" t="s">
        <v>149</v>
      </c>
      <c r="K725" s="46" t="s">
        <v>117</v>
      </c>
      <c r="L725" s="142">
        <f>_xlfn.IFNA(VLOOKUP($E725,'Loading Apr'!$B:$V,$C725,0),0)</f>
        <v>0</v>
      </c>
      <c r="M725" s="145">
        <f t="shared" si="187"/>
        <v>0</v>
      </c>
      <c r="N725" s="145">
        <f t="shared" si="188"/>
        <v>0</v>
      </c>
      <c r="O725" s="146">
        <f>_xlfn.IFNA(VLOOKUP($E725,'Loading May'!$B:$X,$B725,0),0)</f>
        <v>0</v>
      </c>
      <c r="P725" s="140">
        <f t="shared" si="189"/>
        <v>0</v>
      </c>
      <c r="Q725" s="140">
        <f t="shared" si="190"/>
        <v>0</v>
      </c>
      <c r="R725" s="80">
        <f>VLOOKUP($E725,'Loading Jun'!$B:$X,$A725,0)</f>
        <v>0</v>
      </c>
      <c r="S725" s="47">
        <f t="shared" si="191"/>
        <v>0</v>
      </c>
      <c r="T725" s="47">
        <f t="shared" si="192"/>
        <v>0</v>
      </c>
    </row>
    <row r="726" spans="1:20">
      <c r="A726" s="144">
        <v>18</v>
      </c>
      <c r="B726" s="144">
        <v>18</v>
      </c>
      <c r="C726" s="144">
        <v>16</v>
      </c>
      <c r="D726" s="263" t="str">
        <f>VLOOKUP(E726,Master_Item!B:M,12,0)&amp;K726</f>
        <v>โรงงานวังม่วงRegion 4</v>
      </c>
      <c r="E726" s="74">
        <v>310004072</v>
      </c>
      <c r="F726" s="46" t="s">
        <v>931</v>
      </c>
      <c r="G726" s="46">
        <f>VLOOKUP(E726,Master_Item!B:E,4,0)</f>
        <v>380</v>
      </c>
      <c r="H726" s="46">
        <f>VLOOKUP(E726,Master_Item!B:I,8,0)</f>
        <v>9.1199999999999992</v>
      </c>
      <c r="I726" s="46">
        <f>VLOOKUP(E726,Master_Item!B:G,6,0)</f>
        <v>72</v>
      </c>
      <c r="J726" s="46" t="s">
        <v>149</v>
      </c>
      <c r="K726" s="46" t="s">
        <v>118</v>
      </c>
      <c r="L726" s="142">
        <f>_xlfn.IFNA(VLOOKUP($E726,'Loading Apr'!$B:$V,$C726,0),0)</f>
        <v>0</v>
      </c>
      <c r="M726" s="145">
        <f t="shared" si="187"/>
        <v>0</v>
      </c>
      <c r="N726" s="145">
        <f t="shared" si="188"/>
        <v>0</v>
      </c>
      <c r="O726" s="146">
        <f>_xlfn.IFNA(VLOOKUP($E726,'Loading May'!$B:$X,$B726,0),0)</f>
        <v>0</v>
      </c>
      <c r="P726" s="140">
        <f t="shared" si="189"/>
        <v>0</v>
      </c>
      <c r="Q726" s="140">
        <f t="shared" si="190"/>
        <v>0</v>
      </c>
      <c r="R726" s="80">
        <f>VLOOKUP($E726,'Loading Jun'!$B:$X,$A726,0)</f>
        <v>0</v>
      </c>
      <c r="S726" s="47">
        <f t="shared" si="191"/>
        <v>0</v>
      </c>
      <c r="T726" s="47">
        <f t="shared" si="192"/>
        <v>0</v>
      </c>
    </row>
    <row r="727" spans="1:20">
      <c r="A727" s="144">
        <v>19</v>
      </c>
      <c r="B727" s="144">
        <v>19</v>
      </c>
      <c r="C727" s="144">
        <v>17</v>
      </c>
      <c r="D727" s="263" t="str">
        <f>VLOOKUP(E727,Master_Item!B:M,12,0)&amp;K727</f>
        <v>โรงงานวังม่วงRegion 5</v>
      </c>
      <c r="E727" s="74">
        <v>310004072</v>
      </c>
      <c r="F727" s="46" t="s">
        <v>931</v>
      </c>
      <c r="G727" s="46">
        <f>VLOOKUP(E727,Master_Item!B:E,4,0)</f>
        <v>380</v>
      </c>
      <c r="H727" s="46">
        <f>VLOOKUP(E727,Master_Item!B:I,8,0)</f>
        <v>9.1199999999999992</v>
      </c>
      <c r="I727" s="46">
        <f>VLOOKUP(E727,Master_Item!B:G,6,0)</f>
        <v>72</v>
      </c>
      <c r="J727" s="46" t="s">
        <v>150</v>
      </c>
      <c r="K727" s="46" t="s">
        <v>119</v>
      </c>
      <c r="L727" s="142">
        <f>_xlfn.IFNA(VLOOKUP($E727,'Loading Apr'!$B:$V,$C727,0),0)</f>
        <v>0</v>
      </c>
      <c r="M727" s="145">
        <f t="shared" si="187"/>
        <v>0</v>
      </c>
      <c r="N727" s="145">
        <f t="shared" si="188"/>
        <v>0</v>
      </c>
      <c r="O727" s="146">
        <f>_xlfn.IFNA(VLOOKUP($E727,'Loading May'!$B:$X,$B727,0),0)</f>
        <v>0</v>
      </c>
      <c r="P727" s="140">
        <f t="shared" si="189"/>
        <v>0</v>
      </c>
      <c r="Q727" s="140">
        <f t="shared" si="190"/>
        <v>0</v>
      </c>
      <c r="R727" s="80">
        <f>VLOOKUP($E727,'Loading Jun'!$B:$X,$A727,0)</f>
        <v>0</v>
      </c>
      <c r="S727" s="47">
        <f t="shared" si="191"/>
        <v>0</v>
      </c>
      <c r="T727" s="47">
        <f t="shared" si="192"/>
        <v>0</v>
      </c>
    </row>
    <row r="728" spans="1:20">
      <c r="A728" s="144">
        <v>20</v>
      </c>
      <c r="B728" s="144">
        <v>20</v>
      </c>
      <c r="C728" s="144">
        <v>18</v>
      </c>
      <c r="D728" s="263" t="str">
        <f>VLOOKUP(E728,Master_Item!B:M,12,0)&amp;K728</f>
        <v>โรงงานวังม่วงRegion 6/9</v>
      </c>
      <c r="E728" s="74">
        <v>310004072</v>
      </c>
      <c r="F728" s="46" t="s">
        <v>931</v>
      </c>
      <c r="G728" s="46">
        <f>VLOOKUP(E728,Master_Item!B:E,4,0)</f>
        <v>380</v>
      </c>
      <c r="H728" s="46">
        <f>VLOOKUP(E728,Master_Item!B:I,8,0)</f>
        <v>9.1199999999999992</v>
      </c>
      <c r="I728" s="46">
        <f>VLOOKUP(E728,Master_Item!B:G,6,0)</f>
        <v>72</v>
      </c>
      <c r="J728" s="46" t="s">
        <v>150</v>
      </c>
      <c r="K728" s="46" t="s">
        <v>127</v>
      </c>
      <c r="L728" s="142">
        <f>_xlfn.IFNA(VLOOKUP($E728,'Loading Apr'!$B:$V,$C728,0),0)</f>
        <v>0</v>
      </c>
      <c r="M728" s="145">
        <f t="shared" si="187"/>
        <v>0</v>
      </c>
      <c r="N728" s="145">
        <f t="shared" si="188"/>
        <v>0</v>
      </c>
      <c r="O728" s="146">
        <f>_xlfn.IFNA(VLOOKUP($E728,'Loading May'!$B:$X,$B728,0),0)</f>
        <v>0</v>
      </c>
      <c r="P728" s="140">
        <f t="shared" si="189"/>
        <v>0</v>
      </c>
      <c r="Q728" s="140">
        <f t="shared" si="190"/>
        <v>0</v>
      </c>
      <c r="R728" s="80">
        <f>VLOOKUP($E728,'Loading Jun'!$B:$X,$A728,0)</f>
        <v>0</v>
      </c>
      <c r="S728" s="47">
        <f t="shared" si="191"/>
        <v>0</v>
      </c>
      <c r="T728" s="47">
        <f t="shared" si="192"/>
        <v>0</v>
      </c>
    </row>
    <row r="729" spans="1:20">
      <c r="A729" s="144">
        <v>21</v>
      </c>
      <c r="B729" s="144">
        <v>21</v>
      </c>
      <c r="C729" s="144">
        <v>19</v>
      </c>
      <c r="D729" s="263" t="str">
        <f>VLOOKUP(E729,Master_Item!B:M,12,0)&amp;K729</f>
        <v>โรงงานวังม่วงRegion 6/14</v>
      </c>
      <c r="E729" s="74">
        <v>310004072</v>
      </c>
      <c r="F729" s="46" t="s">
        <v>931</v>
      </c>
      <c r="G729" s="46">
        <f>VLOOKUP(E729,Master_Item!B:E,4,0)</f>
        <v>380</v>
      </c>
      <c r="H729" s="46">
        <f>VLOOKUP(E729,Master_Item!B:I,8,0)</f>
        <v>9.1199999999999992</v>
      </c>
      <c r="I729" s="46">
        <f>VLOOKUP(E729,Master_Item!B:G,6,0)</f>
        <v>72</v>
      </c>
      <c r="J729" s="46" t="s">
        <v>148</v>
      </c>
      <c r="K729" s="46" t="s">
        <v>128</v>
      </c>
      <c r="L729" s="142">
        <f>_xlfn.IFNA(VLOOKUP($E729,'Loading Apr'!$B:$V,$C729,0),0)</f>
        <v>0</v>
      </c>
      <c r="M729" s="145">
        <f t="shared" si="187"/>
        <v>0</v>
      </c>
      <c r="N729" s="145">
        <f t="shared" si="188"/>
        <v>0</v>
      </c>
      <c r="O729" s="146">
        <f>_xlfn.IFNA(VLOOKUP($E729,'Loading May'!$B:$X,$B729,0),0)</f>
        <v>0</v>
      </c>
      <c r="P729" s="140">
        <f t="shared" si="189"/>
        <v>0</v>
      </c>
      <c r="Q729" s="140">
        <f t="shared" si="190"/>
        <v>0</v>
      </c>
      <c r="R729" s="80">
        <f>VLOOKUP($E729,'Loading Jun'!$B:$X,$A729,0)</f>
        <v>0</v>
      </c>
      <c r="S729" s="47">
        <f t="shared" si="191"/>
        <v>0</v>
      </c>
      <c r="T729" s="47">
        <f t="shared" si="192"/>
        <v>0</v>
      </c>
    </row>
    <row r="730" spans="1:20">
      <c r="A730" s="144">
        <v>22</v>
      </c>
      <c r="B730" s="144">
        <v>22</v>
      </c>
      <c r="C730" s="144">
        <v>20</v>
      </c>
      <c r="D730" s="263" t="str">
        <f>VLOOKUP(E730,Master_Item!B:M,12,0)&amp;K730</f>
        <v>โรงงานวังม่วงRegion 7</v>
      </c>
      <c r="E730" s="74">
        <v>310004072</v>
      </c>
      <c r="F730" s="46" t="s">
        <v>931</v>
      </c>
      <c r="G730" s="46">
        <f>VLOOKUP(E730,Master_Item!B:E,4,0)</f>
        <v>380</v>
      </c>
      <c r="H730" s="46">
        <f>VLOOKUP(E730,Master_Item!B:I,8,0)</f>
        <v>9.1199999999999992</v>
      </c>
      <c r="I730" s="46">
        <f>VLOOKUP(E730,Master_Item!B:G,6,0)</f>
        <v>72</v>
      </c>
      <c r="J730" s="46" t="s">
        <v>148</v>
      </c>
      <c r="K730" s="46" t="s">
        <v>121</v>
      </c>
      <c r="L730" s="142">
        <f>_xlfn.IFNA(VLOOKUP($E730,'Loading Apr'!$B:$V,$C730,0),0)</f>
        <v>0</v>
      </c>
      <c r="M730" s="145">
        <f t="shared" si="187"/>
        <v>0</v>
      </c>
      <c r="N730" s="145">
        <f t="shared" si="188"/>
        <v>0</v>
      </c>
      <c r="O730" s="146">
        <f>_xlfn.IFNA(VLOOKUP($E730,'Loading May'!$B:$X,$B730,0),0)</f>
        <v>0</v>
      </c>
      <c r="P730" s="140">
        <f t="shared" si="189"/>
        <v>0</v>
      </c>
      <c r="Q730" s="140">
        <f t="shared" si="190"/>
        <v>0</v>
      </c>
      <c r="R730" s="80">
        <f>VLOOKUP($E730,'Loading Jun'!$B:$X,$A730,0)</f>
        <v>0</v>
      </c>
      <c r="S730" s="47">
        <f t="shared" si="191"/>
        <v>0</v>
      </c>
      <c r="T730" s="47">
        <f t="shared" si="192"/>
        <v>0</v>
      </c>
    </row>
    <row r="731" spans="1:20">
      <c r="A731" s="144">
        <v>23</v>
      </c>
      <c r="B731" s="144">
        <v>23</v>
      </c>
      <c r="C731" s="144">
        <v>21</v>
      </c>
      <c r="D731" s="263" t="str">
        <f>VLOOKUP(E731,Master_Item!B:M,12,0)&amp;K731</f>
        <v>โรงงานวังม่วงRegion 8</v>
      </c>
      <c r="E731" s="74">
        <v>310004072</v>
      </c>
      <c r="F731" s="46" t="s">
        <v>931</v>
      </c>
      <c r="G731" s="46">
        <f>VLOOKUP(E731,Master_Item!B:E,4,0)</f>
        <v>380</v>
      </c>
      <c r="H731" s="46">
        <f>VLOOKUP(E731,Master_Item!B:I,8,0)</f>
        <v>9.1199999999999992</v>
      </c>
      <c r="I731" s="46">
        <f>VLOOKUP(E731,Master_Item!B:G,6,0)</f>
        <v>72</v>
      </c>
      <c r="J731" s="46" t="s">
        <v>151</v>
      </c>
      <c r="K731" s="46" t="s">
        <v>122</v>
      </c>
      <c r="L731" s="142">
        <f>_xlfn.IFNA(VLOOKUP($E731,'Loading Apr'!$B:$V,$C731,0),0)</f>
        <v>0</v>
      </c>
      <c r="M731" s="145">
        <f t="shared" si="187"/>
        <v>0</v>
      </c>
      <c r="N731" s="145">
        <f t="shared" si="188"/>
        <v>0</v>
      </c>
      <c r="O731" s="146">
        <f>_xlfn.IFNA(VLOOKUP($E731,'Loading May'!$B:$X,$B731,0),0)</f>
        <v>0</v>
      </c>
      <c r="P731" s="140">
        <f t="shared" si="189"/>
        <v>0</v>
      </c>
      <c r="Q731" s="140">
        <f t="shared" si="190"/>
        <v>0</v>
      </c>
      <c r="R731" s="80">
        <f>VLOOKUP($E731,'Loading Jun'!$B:$X,$A731,0)</f>
        <v>0</v>
      </c>
      <c r="S731" s="47">
        <f t="shared" si="191"/>
        <v>0</v>
      </c>
      <c r="T731" s="47">
        <f t="shared" si="192"/>
        <v>0</v>
      </c>
    </row>
    <row r="732" spans="1:20">
      <c r="A732" s="144">
        <v>9</v>
      </c>
      <c r="B732" s="144">
        <v>9</v>
      </c>
      <c r="C732" s="144">
        <v>11</v>
      </c>
      <c r="D732" s="263" t="str">
        <f>VLOOKUP(E732,Master_Item!B:M,12,0)&amp;K732</f>
        <v>โรงงานวังม่วงMT</v>
      </c>
      <c r="E732" s="74">
        <v>310004072</v>
      </c>
      <c r="F732" s="46" t="s">
        <v>931</v>
      </c>
      <c r="G732" s="46">
        <f>VLOOKUP(E732,Master_Item!B:E,4,0)</f>
        <v>380</v>
      </c>
      <c r="H732" s="46">
        <f>VLOOKUP(E732,Master_Item!B:I,8,0)</f>
        <v>9.1199999999999992</v>
      </c>
      <c r="I732" s="46">
        <f>VLOOKUP(E732,Master_Item!B:G,6,0)</f>
        <v>72</v>
      </c>
      <c r="J732" s="46" t="s">
        <v>123</v>
      </c>
      <c r="K732" s="46" t="s">
        <v>123</v>
      </c>
      <c r="L732" s="142">
        <f>_xlfn.IFNA(VLOOKUP($E732,'Loading Apr'!$B:$V,$C732,0),0)</f>
        <v>0</v>
      </c>
      <c r="M732" s="145">
        <f t="shared" si="187"/>
        <v>0</v>
      </c>
      <c r="N732" s="145">
        <f t="shared" si="188"/>
        <v>0</v>
      </c>
      <c r="O732" s="146">
        <f>_xlfn.IFNA(VLOOKUP($E732,'Loading May'!$B:$X,$B732,0),0)</f>
        <v>0</v>
      </c>
      <c r="P732" s="140">
        <f t="shared" si="189"/>
        <v>0</v>
      </c>
      <c r="Q732" s="140">
        <f t="shared" si="190"/>
        <v>0</v>
      </c>
      <c r="R732" s="80">
        <f>VLOOKUP($E732,'Loading Jun'!$B:$X,$A732,0)</f>
        <v>0</v>
      </c>
      <c r="S732" s="47">
        <f t="shared" si="191"/>
        <v>0</v>
      </c>
      <c r="T732" s="47">
        <f t="shared" si="192"/>
        <v>0</v>
      </c>
    </row>
    <row r="733" spans="1:20">
      <c r="A733" s="144">
        <v>15</v>
      </c>
      <c r="B733" s="144">
        <v>15</v>
      </c>
      <c r="C733" s="144">
        <v>13</v>
      </c>
      <c r="D733" s="263" t="str">
        <f>VLOOKUP(E733,Master_Item!B:M,12,0)&amp;K733</f>
        <v>โรงงานแรงเยอร์ Region 1</v>
      </c>
      <c r="E733" s="74">
        <v>310003569</v>
      </c>
      <c r="F733" s="46" t="s">
        <v>939</v>
      </c>
      <c r="G733" s="46">
        <f>VLOOKUP(E733,Master_Item!B:E,4,0)</f>
        <v>150</v>
      </c>
      <c r="H733" s="46">
        <f>VLOOKUP(E733,Master_Item!B:I,8,0)</f>
        <v>4.5</v>
      </c>
      <c r="I733" s="46">
        <f>VLOOKUP(E733,Master_Item!B:G,6,0)</f>
        <v>110</v>
      </c>
      <c r="J733" s="46" t="s">
        <v>148</v>
      </c>
      <c r="K733" s="46" t="s">
        <v>115</v>
      </c>
      <c r="L733" s="142">
        <f>_xlfn.IFNA(VLOOKUP($E733,'Loading Apr'!$B:$V,$C733,0),0)</f>
        <v>0</v>
      </c>
      <c r="M733" s="145">
        <f t="shared" ref="M733:M742" si="193">L733*H733</f>
        <v>0</v>
      </c>
      <c r="N733" s="145">
        <f t="shared" ref="N733:N742" si="194">L733/I733</f>
        <v>0</v>
      </c>
      <c r="O733" s="146">
        <f>_xlfn.IFNA(VLOOKUP($E733,'Loading May'!$B:$X,$B733,0),0)</f>
        <v>0</v>
      </c>
      <c r="P733" s="140">
        <f t="shared" ref="P733:P742" si="195">O733*H733</f>
        <v>0</v>
      </c>
      <c r="Q733" s="140">
        <f t="shared" ref="Q733:Q742" si="196">O733/I733</f>
        <v>0</v>
      </c>
      <c r="R733" s="80">
        <f>VLOOKUP($E733,'Loading Jun'!$B:$X,$A733,0)</f>
        <v>0</v>
      </c>
      <c r="S733" s="47">
        <f t="shared" ref="S733:S742" si="197">R733*H733</f>
        <v>0</v>
      </c>
      <c r="T733" s="47">
        <f t="shared" ref="T733:T742" si="198">R733/I733</f>
        <v>0</v>
      </c>
    </row>
    <row r="734" spans="1:20">
      <c r="A734" s="144">
        <v>16</v>
      </c>
      <c r="B734" s="144">
        <v>16</v>
      </c>
      <c r="C734" s="144">
        <v>14</v>
      </c>
      <c r="D734" s="263" t="str">
        <f>VLOOKUP(E734,Master_Item!B:M,12,0)&amp;K734</f>
        <v>โรงงานแรงเยอร์ Region 2</v>
      </c>
      <c r="E734" s="74">
        <v>310003569</v>
      </c>
      <c r="F734" s="46" t="s">
        <v>939</v>
      </c>
      <c r="G734" s="46">
        <f>VLOOKUP(E734,Master_Item!B:E,4,0)</f>
        <v>150</v>
      </c>
      <c r="H734" s="46">
        <f>VLOOKUP(E734,Master_Item!B:I,8,0)</f>
        <v>4.5</v>
      </c>
      <c r="I734" s="46">
        <f>VLOOKUP(E734,Master_Item!B:G,6,0)</f>
        <v>110</v>
      </c>
      <c r="J734" s="46" t="s">
        <v>148</v>
      </c>
      <c r="K734" s="46" t="s">
        <v>116</v>
      </c>
      <c r="L734" s="142">
        <f>_xlfn.IFNA(VLOOKUP($E734,'Loading Apr'!$B:$V,$C734,0),0)</f>
        <v>0</v>
      </c>
      <c r="M734" s="145">
        <f t="shared" si="193"/>
        <v>0</v>
      </c>
      <c r="N734" s="145">
        <f t="shared" si="194"/>
        <v>0</v>
      </c>
      <c r="O734" s="146">
        <f>_xlfn.IFNA(VLOOKUP($E734,'Loading May'!$B:$X,$B734,0),0)</f>
        <v>0</v>
      </c>
      <c r="P734" s="140">
        <f t="shared" si="195"/>
        <v>0</v>
      </c>
      <c r="Q734" s="140">
        <f t="shared" si="196"/>
        <v>0</v>
      </c>
      <c r="R734" s="80">
        <f>VLOOKUP($E734,'Loading Jun'!$B:$X,$A734,0)</f>
        <v>0</v>
      </c>
      <c r="S734" s="47">
        <f t="shared" si="197"/>
        <v>0</v>
      </c>
      <c r="T734" s="47">
        <f t="shared" si="198"/>
        <v>0</v>
      </c>
    </row>
    <row r="735" spans="1:20">
      <c r="A735" s="144">
        <v>17</v>
      </c>
      <c r="B735" s="144">
        <v>17</v>
      </c>
      <c r="C735" s="144">
        <v>15</v>
      </c>
      <c r="D735" s="263" t="str">
        <f>VLOOKUP(E735,Master_Item!B:M,12,0)&amp;K735</f>
        <v>โรงงานแรงเยอร์ Region 3</v>
      </c>
      <c r="E735" s="74">
        <v>310003569</v>
      </c>
      <c r="F735" s="46" t="s">
        <v>939</v>
      </c>
      <c r="G735" s="46">
        <f>VLOOKUP(E735,Master_Item!B:E,4,0)</f>
        <v>150</v>
      </c>
      <c r="H735" s="46">
        <f>VLOOKUP(E735,Master_Item!B:I,8,0)</f>
        <v>4.5</v>
      </c>
      <c r="I735" s="46">
        <f>VLOOKUP(E735,Master_Item!B:G,6,0)</f>
        <v>110</v>
      </c>
      <c r="J735" s="46" t="s">
        <v>149</v>
      </c>
      <c r="K735" s="46" t="s">
        <v>117</v>
      </c>
      <c r="L735" s="142">
        <f>_xlfn.IFNA(VLOOKUP($E735,'Loading Apr'!$B:$V,$C735,0),0)</f>
        <v>0</v>
      </c>
      <c r="M735" s="145">
        <f t="shared" si="193"/>
        <v>0</v>
      </c>
      <c r="N735" s="145">
        <f t="shared" si="194"/>
        <v>0</v>
      </c>
      <c r="O735" s="146">
        <f>_xlfn.IFNA(VLOOKUP($E735,'Loading May'!$B:$X,$B735,0),0)</f>
        <v>0</v>
      </c>
      <c r="P735" s="140">
        <f t="shared" si="195"/>
        <v>0</v>
      </c>
      <c r="Q735" s="140">
        <f t="shared" si="196"/>
        <v>0</v>
      </c>
      <c r="R735" s="80">
        <f>VLOOKUP($E735,'Loading Jun'!$B:$X,$A735,0)</f>
        <v>0</v>
      </c>
      <c r="S735" s="47">
        <f t="shared" si="197"/>
        <v>0</v>
      </c>
      <c r="T735" s="47">
        <f t="shared" si="198"/>
        <v>0</v>
      </c>
    </row>
    <row r="736" spans="1:20">
      <c r="A736" s="144">
        <v>18</v>
      </c>
      <c r="B736" s="144">
        <v>18</v>
      </c>
      <c r="C736" s="144">
        <v>16</v>
      </c>
      <c r="D736" s="263" t="str">
        <f>VLOOKUP(E736,Master_Item!B:M,12,0)&amp;K736</f>
        <v>โรงงานแรงเยอร์ Region 4</v>
      </c>
      <c r="E736" s="74">
        <v>310003569</v>
      </c>
      <c r="F736" s="46" t="s">
        <v>939</v>
      </c>
      <c r="G736" s="46">
        <f>VLOOKUP(E736,Master_Item!B:E,4,0)</f>
        <v>150</v>
      </c>
      <c r="H736" s="46">
        <f>VLOOKUP(E736,Master_Item!B:I,8,0)</f>
        <v>4.5</v>
      </c>
      <c r="I736" s="46">
        <f>VLOOKUP(E736,Master_Item!B:G,6,0)</f>
        <v>110</v>
      </c>
      <c r="J736" s="46" t="s">
        <v>149</v>
      </c>
      <c r="K736" s="46" t="s">
        <v>118</v>
      </c>
      <c r="L736" s="142">
        <f>_xlfn.IFNA(VLOOKUP($E736,'Loading Apr'!$B:$V,$C736,0),0)</f>
        <v>0</v>
      </c>
      <c r="M736" s="145">
        <f t="shared" si="193"/>
        <v>0</v>
      </c>
      <c r="N736" s="145">
        <f t="shared" si="194"/>
        <v>0</v>
      </c>
      <c r="O736" s="146">
        <f>_xlfn.IFNA(VLOOKUP($E736,'Loading May'!$B:$X,$B736,0),0)</f>
        <v>0</v>
      </c>
      <c r="P736" s="140">
        <f t="shared" si="195"/>
        <v>0</v>
      </c>
      <c r="Q736" s="140">
        <f t="shared" si="196"/>
        <v>0</v>
      </c>
      <c r="R736" s="80">
        <f>VLOOKUP($E736,'Loading Jun'!$B:$X,$A736,0)</f>
        <v>0</v>
      </c>
      <c r="S736" s="47">
        <f t="shared" si="197"/>
        <v>0</v>
      </c>
      <c r="T736" s="47">
        <f t="shared" si="198"/>
        <v>0</v>
      </c>
    </row>
    <row r="737" spans="1:20">
      <c r="A737" s="144">
        <v>19</v>
      </c>
      <c r="B737" s="144">
        <v>19</v>
      </c>
      <c r="C737" s="144">
        <v>17</v>
      </c>
      <c r="D737" s="263" t="str">
        <f>VLOOKUP(E737,Master_Item!B:M,12,0)&amp;K737</f>
        <v>โรงงานแรงเยอร์ Region 5</v>
      </c>
      <c r="E737" s="74">
        <v>310003569</v>
      </c>
      <c r="F737" s="46" t="s">
        <v>939</v>
      </c>
      <c r="G737" s="46">
        <f>VLOOKUP(E737,Master_Item!B:E,4,0)</f>
        <v>150</v>
      </c>
      <c r="H737" s="46">
        <f>VLOOKUP(E737,Master_Item!B:I,8,0)</f>
        <v>4.5</v>
      </c>
      <c r="I737" s="46">
        <f>VLOOKUP(E737,Master_Item!B:G,6,0)</f>
        <v>110</v>
      </c>
      <c r="J737" s="46" t="s">
        <v>150</v>
      </c>
      <c r="K737" s="46" t="s">
        <v>119</v>
      </c>
      <c r="L737" s="142">
        <f>_xlfn.IFNA(VLOOKUP($E737,'Loading Apr'!$B:$V,$C737,0),0)</f>
        <v>0</v>
      </c>
      <c r="M737" s="145">
        <f t="shared" si="193"/>
        <v>0</v>
      </c>
      <c r="N737" s="145">
        <f t="shared" si="194"/>
        <v>0</v>
      </c>
      <c r="O737" s="146">
        <f>_xlfn.IFNA(VLOOKUP($E737,'Loading May'!$B:$X,$B737,0),0)</f>
        <v>0</v>
      </c>
      <c r="P737" s="140">
        <f t="shared" si="195"/>
        <v>0</v>
      </c>
      <c r="Q737" s="140">
        <f t="shared" si="196"/>
        <v>0</v>
      </c>
      <c r="R737" s="80">
        <f>VLOOKUP($E737,'Loading Jun'!$B:$X,$A737,0)</f>
        <v>0</v>
      </c>
      <c r="S737" s="47">
        <f t="shared" si="197"/>
        <v>0</v>
      </c>
      <c r="T737" s="47">
        <f t="shared" si="198"/>
        <v>0</v>
      </c>
    </row>
    <row r="738" spans="1:20">
      <c r="A738" s="144">
        <v>20</v>
      </c>
      <c r="B738" s="144">
        <v>20</v>
      </c>
      <c r="C738" s="144">
        <v>18</v>
      </c>
      <c r="D738" s="263" t="str">
        <f>VLOOKUP(E738,Master_Item!B:M,12,0)&amp;K738</f>
        <v>โรงงานแรงเยอร์ Region 6/9</v>
      </c>
      <c r="E738" s="74">
        <v>310003569</v>
      </c>
      <c r="F738" s="46" t="s">
        <v>939</v>
      </c>
      <c r="G738" s="46">
        <f>VLOOKUP(E738,Master_Item!B:E,4,0)</f>
        <v>150</v>
      </c>
      <c r="H738" s="46">
        <f>VLOOKUP(E738,Master_Item!B:I,8,0)</f>
        <v>4.5</v>
      </c>
      <c r="I738" s="46">
        <f>VLOOKUP(E738,Master_Item!B:G,6,0)</f>
        <v>110</v>
      </c>
      <c r="J738" s="46" t="s">
        <v>150</v>
      </c>
      <c r="K738" s="46" t="s">
        <v>127</v>
      </c>
      <c r="L738" s="142">
        <f>_xlfn.IFNA(VLOOKUP($E738,'Loading Apr'!$B:$V,$C738,0),0)</f>
        <v>0</v>
      </c>
      <c r="M738" s="145">
        <f t="shared" si="193"/>
        <v>0</v>
      </c>
      <c r="N738" s="145">
        <f t="shared" si="194"/>
        <v>0</v>
      </c>
      <c r="O738" s="146">
        <f>_xlfn.IFNA(VLOOKUP($E738,'Loading May'!$B:$X,$B738,0),0)</f>
        <v>0</v>
      </c>
      <c r="P738" s="140">
        <f t="shared" si="195"/>
        <v>0</v>
      </c>
      <c r="Q738" s="140">
        <f t="shared" si="196"/>
        <v>0</v>
      </c>
      <c r="R738" s="80">
        <f>VLOOKUP($E738,'Loading Jun'!$B:$X,$A738,0)</f>
        <v>0</v>
      </c>
      <c r="S738" s="47">
        <f t="shared" si="197"/>
        <v>0</v>
      </c>
      <c r="T738" s="47">
        <f t="shared" si="198"/>
        <v>0</v>
      </c>
    </row>
    <row r="739" spans="1:20">
      <c r="A739" s="144">
        <v>21</v>
      </c>
      <c r="B739" s="144">
        <v>21</v>
      </c>
      <c r="C739" s="144">
        <v>19</v>
      </c>
      <c r="D739" s="263" t="str">
        <f>VLOOKUP(E739,Master_Item!B:M,12,0)&amp;K739</f>
        <v>โรงงานแรงเยอร์ Region 6/14</v>
      </c>
      <c r="E739" s="74">
        <v>310003569</v>
      </c>
      <c r="F739" s="46" t="s">
        <v>939</v>
      </c>
      <c r="G739" s="46">
        <f>VLOOKUP(E739,Master_Item!B:E,4,0)</f>
        <v>150</v>
      </c>
      <c r="H739" s="46">
        <f>VLOOKUP(E739,Master_Item!B:I,8,0)</f>
        <v>4.5</v>
      </c>
      <c r="I739" s="46">
        <f>VLOOKUP(E739,Master_Item!B:G,6,0)</f>
        <v>110</v>
      </c>
      <c r="J739" s="46" t="s">
        <v>148</v>
      </c>
      <c r="K739" s="46" t="s">
        <v>128</v>
      </c>
      <c r="L739" s="142">
        <f>_xlfn.IFNA(VLOOKUP($E739,'Loading Apr'!$B:$V,$C739,0),0)</f>
        <v>0</v>
      </c>
      <c r="M739" s="145">
        <f t="shared" si="193"/>
        <v>0</v>
      </c>
      <c r="N739" s="145">
        <f t="shared" si="194"/>
        <v>0</v>
      </c>
      <c r="O739" s="146">
        <f>_xlfn.IFNA(VLOOKUP($E739,'Loading May'!$B:$X,$B739,0),0)</f>
        <v>0</v>
      </c>
      <c r="P739" s="140">
        <f t="shared" si="195"/>
        <v>0</v>
      </c>
      <c r="Q739" s="140">
        <f t="shared" si="196"/>
        <v>0</v>
      </c>
      <c r="R739" s="80">
        <f>VLOOKUP($E739,'Loading Jun'!$B:$X,$A739,0)</f>
        <v>0</v>
      </c>
      <c r="S739" s="47">
        <f t="shared" si="197"/>
        <v>0</v>
      </c>
      <c r="T739" s="47">
        <f t="shared" si="198"/>
        <v>0</v>
      </c>
    </row>
    <row r="740" spans="1:20">
      <c r="A740" s="144">
        <v>22</v>
      </c>
      <c r="B740" s="144">
        <v>22</v>
      </c>
      <c r="C740" s="144">
        <v>20</v>
      </c>
      <c r="D740" s="263" t="str">
        <f>VLOOKUP(E740,Master_Item!B:M,12,0)&amp;K740</f>
        <v>โรงงานแรงเยอร์ Region 7</v>
      </c>
      <c r="E740" s="74">
        <v>310003569</v>
      </c>
      <c r="F740" s="46" t="s">
        <v>939</v>
      </c>
      <c r="G740" s="46">
        <f>VLOOKUP(E740,Master_Item!B:E,4,0)</f>
        <v>150</v>
      </c>
      <c r="H740" s="46">
        <f>VLOOKUP(E740,Master_Item!B:I,8,0)</f>
        <v>4.5</v>
      </c>
      <c r="I740" s="46">
        <f>VLOOKUP(E740,Master_Item!B:G,6,0)</f>
        <v>110</v>
      </c>
      <c r="J740" s="46" t="s">
        <v>148</v>
      </c>
      <c r="K740" s="46" t="s">
        <v>121</v>
      </c>
      <c r="L740" s="142">
        <f>_xlfn.IFNA(VLOOKUP($E740,'Loading Apr'!$B:$V,$C740,0),0)</f>
        <v>0</v>
      </c>
      <c r="M740" s="145">
        <f t="shared" si="193"/>
        <v>0</v>
      </c>
      <c r="N740" s="145">
        <f t="shared" si="194"/>
        <v>0</v>
      </c>
      <c r="O740" s="146">
        <f>_xlfn.IFNA(VLOOKUP($E740,'Loading May'!$B:$X,$B740,0),0)</f>
        <v>0</v>
      </c>
      <c r="P740" s="140">
        <f t="shared" si="195"/>
        <v>0</v>
      </c>
      <c r="Q740" s="140">
        <f t="shared" si="196"/>
        <v>0</v>
      </c>
      <c r="R740" s="80">
        <f>VLOOKUP($E740,'Loading Jun'!$B:$X,$A740,0)</f>
        <v>0</v>
      </c>
      <c r="S740" s="47">
        <f t="shared" si="197"/>
        <v>0</v>
      </c>
      <c r="T740" s="47">
        <f t="shared" si="198"/>
        <v>0</v>
      </c>
    </row>
    <row r="741" spans="1:20">
      <c r="A741" s="144">
        <v>23</v>
      </c>
      <c r="B741" s="144">
        <v>23</v>
      </c>
      <c r="C741" s="144">
        <v>21</v>
      </c>
      <c r="D741" s="263" t="str">
        <f>VLOOKUP(E741,Master_Item!B:M,12,0)&amp;K741</f>
        <v>โรงงานแรงเยอร์ Region 8</v>
      </c>
      <c r="E741" s="74">
        <v>310003569</v>
      </c>
      <c r="F741" s="46" t="s">
        <v>939</v>
      </c>
      <c r="G741" s="46">
        <f>VLOOKUP(E741,Master_Item!B:E,4,0)</f>
        <v>150</v>
      </c>
      <c r="H741" s="46">
        <f>VLOOKUP(E741,Master_Item!B:I,8,0)</f>
        <v>4.5</v>
      </c>
      <c r="I741" s="46">
        <f>VLOOKUP(E741,Master_Item!B:G,6,0)</f>
        <v>110</v>
      </c>
      <c r="J741" s="46" t="s">
        <v>151</v>
      </c>
      <c r="K741" s="46" t="s">
        <v>122</v>
      </c>
      <c r="L741" s="142">
        <f>_xlfn.IFNA(VLOOKUP($E741,'Loading Apr'!$B:$V,$C741,0),0)</f>
        <v>0</v>
      </c>
      <c r="M741" s="145">
        <f t="shared" si="193"/>
        <v>0</v>
      </c>
      <c r="N741" s="145">
        <f t="shared" si="194"/>
        <v>0</v>
      </c>
      <c r="O741" s="146">
        <f>_xlfn.IFNA(VLOOKUP($E741,'Loading May'!$B:$X,$B741,0),0)</f>
        <v>0</v>
      </c>
      <c r="P741" s="140">
        <f t="shared" si="195"/>
        <v>0</v>
      </c>
      <c r="Q741" s="140">
        <f t="shared" si="196"/>
        <v>0</v>
      </c>
      <c r="R741" s="80">
        <f>VLOOKUP($E741,'Loading Jun'!$B:$X,$A741,0)</f>
        <v>0</v>
      </c>
      <c r="S741" s="47">
        <f t="shared" si="197"/>
        <v>0</v>
      </c>
      <c r="T741" s="47">
        <f t="shared" si="198"/>
        <v>0</v>
      </c>
    </row>
    <row r="742" spans="1:20">
      <c r="A742" s="144">
        <v>9</v>
      </c>
      <c r="B742" s="144">
        <v>9</v>
      </c>
      <c r="C742" s="144">
        <v>11</v>
      </c>
      <c r="D742" s="263" t="str">
        <f>VLOOKUP(E742,Master_Item!B:M,12,0)&amp;K742</f>
        <v>โรงงานแรงเยอร์ MT</v>
      </c>
      <c r="E742" s="74">
        <v>310003569</v>
      </c>
      <c r="F742" s="46" t="s">
        <v>939</v>
      </c>
      <c r="G742" s="46">
        <f>VLOOKUP(E742,Master_Item!B:E,4,0)</f>
        <v>150</v>
      </c>
      <c r="H742" s="46">
        <f>VLOOKUP(E742,Master_Item!B:I,8,0)</f>
        <v>4.5</v>
      </c>
      <c r="I742" s="46">
        <f>VLOOKUP(E742,Master_Item!B:G,6,0)</f>
        <v>110</v>
      </c>
      <c r="J742" s="46" t="s">
        <v>123</v>
      </c>
      <c r="K742" s="46" t="s">
        <v>123</v>
      </c>
      <c r="L742" s="142">
        <f>_xlfn.IFNA(VLOOKUP($E742,'Loading Apr'!$B:$V,$C742,0),0)</f>
        <v>0</v>
      </c>
      <c r="M742" s="145">
        <f t="shared" si="193"/>
        <v>0</v>
      </c>
      <c r="N742" s="145">
        <f t="shared" si="194"/>
        <v>0</v>
      </c>
      <c r="O742" s="146">
        <f>_xlfn.IFNA(VLOOKUP($E742,'Loading May'!$B:$X,$B742,0),0)</f>
        <v>0</v>
      </c>
      <c r="P742" s="140">
        <f t="shared" si="195"/>
        <v>0</v>
      </c>
      <c r="Q742" s="140">
        <f t="shared" si="196"/>
        <v>0</v>
      </c>
      <c r="R742" s="80">
        <f>VLOOKUP($E742,'Loading Jun'!$B:$X,$A742,0)</f>
        <v>0</v>
      </c>
      <c r="S742" s="47">
        <f t="shared" si="197"/>
        <v>0</v>
      </c>
      <c r="T742" s="47">
        <f t="shared" si="198"/>
        <v>0</v>
      </c>
    </row>
    <row r="743" spans="1:20">
      <c r="A743" s="144">
        <v>15</v>
      </c>
      <c r="B743" s="144">
        <v>15</v>
      </c>
      <c r="C743" s="144">
        <v>13</v>
      </c>
      <c r="D743" s="263" t="str">
        <f>VLOOKUP(E743,Master_Item!B:M,12,0)&amp;K743</f>
        <v>โรงงานแรงเยอร์ Region 1</v>
      </c>
      <c r="E743" s="74">
        <v>310003570</v>
      </c>
      <c r="F743" s="46" t="s">
        <v>940</v>
      </c>
      <c r="G743" s="46">
        <f>VLOOKUP(E743,Master_Item!B:E,4,0)</f>
        <v>150</v>
      </c>
      <c r="H743" s="46">
        <f>VLOOKUP(E743,Master_Item!B:I,8,0)</f>
        <v>4.5</v>
      </c>
      <c r="I743" s="46">
        <f>VLOOKUP(E743,Master_Item!B:G,6,0)</f>
        <v>110</v>
      </c>
      <c r="J743" s="46" t="s">
        <v>148</v>
      </c>
      <c r="K743" s="46" t="s">
        <v>115</v>
      </c>
      <c r="L743" s="142">
        <f>_xlfn.IFNA(VLOOKUP($E743,'Loading Apr'!$B:$V,$C743,0),0)</f>
        <v>0</v>
      </c>
      <c r="M743" s="145">
        <f t="shared" ref="M743:M752" si="199">L743*H743</f>
        <v>0</v>
      </c>
      <c r="N743" s="145">
        <f t="shared" ref="N743:N752" si="200">L743/I743</f>
        <v>0</v>
      </c>
      <c r="O743" s="146">
        <f>_xlfn.IFNA(VLOOKUP($E743,'Loading May'!$B:$X,$B743,0),0)</f>
        <v>0</v>
      </c>
      <c r="P743" s="140">
        <f t="shared" ref="P743:P752" si="201">O743*H743</f>
        <v>0</v>
      </c>
      <c r="Q743" s="140">
        <f t="shared" ref="Q743:Q752" si="202">O743/I743</f>
        <v>0</v>
      </c>
      <c r="R743" s="80">
        <f>VLOOKUP($E743,'Loading Jun'!$B:$X,$A743,0)</f>
        <v>0</v>
      </c>
      <c r="S743" s="47">
        <f t="shared" ref="S743:S752" si="203">R743*H743</f>
        <v>0</v>
      </c>
      <c r="T743" s="47">
        <f t="shared" ref="T743:T752" si="204">R743/I743</f>
        <v>0</v>
      </c>
    </row>
    <row r="744" spans="1:20">
      <c r="A744" s="144">
        <v>16</v>
      </c>
      <c r="B744" s="144">
        <v>16</v>
      </c>
      <c r="C744" s="144">
        <v>14</v>
      </c>
      <c r="D744" s="263" t="str">
        <f>VLOOKUP(E744,Master_Item!B:M,12,0)&amp;K744</f>
        <v>โรงงานแรงเยอร์ Region 2</v>
      </c>
      <c r="E744" s="74">
        <v>310003570</v>
      </c>
      <c r="F744" s="46" t="s">
        <v>940</v>
      </c>
      <c r="G744" s="46">
        <f>VLOOKUP(E744,Master_Item!B:E,4,0)</f>
        <v>150</v>
      </c>
      <c r="H744" s="46">
        <f>VLOOKUP(E744,Master_Item!B:I,8,0)</f>
        <v>4.5</v>
      </c>
      <c r="I744" s="46">
        <f>VLOOKUP(E744,Master_Item!B:G,6,0)</f>
        <v>110</v>
      </c>
      <c r="J744" s="46" t="s">
        <v>148</v>
      </c>
      <c r="K744" s="46" t="s">
        <v>116</v>
      </c>
      <c r="L744" s="142">
        <f>_xlfn.IFNA(VLOOKUP($E744,'Loading Apr'!$B:$V,$C744,0),0)</f>
        <v>0</v>
      </c>
      <c r="M744" s="145">
        <f t="shared" si="199"/>
        <v>0</v>
      </c>
      <c r="N744" s="145">
        <f t="shared" si="200"/>
        <v>0</v>
      </c>
      <c r="O744" s="146">
        <f>_xlfn.IFNA(VLOOKUP($E744,'Loading May'!$B:$X,$B744,0),0)</f>
        <v>0</v>
      </c>
      <c r="P744" s="140">
        <f t="shared" si="201"/>
        <v>0</v>
      </c>
      <c r="Q744" s="140">
        <f t="shared" si="202"/>
        <v>0</v>
      </c>
      <c r="R744" s="80">
        <f>VLOOKUP($E744,'Loading Jun'!$B:$X,$A744,0)</f>
        <v>0</v>
      </c>
      <c r="S744" s="47">
        <f t="shared" si="203"/>
        <v>0</v>
      </c>
      <c r="T744" s="47">
        <f t="shared" si="204"/>
        <v>0</v>
      </c>
    </row>
    <row r="745" spans="1:20">
      <c r="A745" s="144">
        <v>17</v>
      </c>
      <c r="B745" s="144">
        <v>17</v>
      </c>
      <c r="C745" s="144">
        <v>15</v>
      </c>
      <c r="D745" s="263" t="str">
        <f>VLOOKUP(E745,Master_Item!B:M,12,0)&amp;K745</f>
        <v>โรงงานแรงเยอร์ Region 3</v>
      </c>
      <c r="E745" s="74">
        <v>310003570</v>
      </c>
      <c r="F745" s="46" t="s">
        <v>940</v>
      </c>
      <c r="G745" s="46">
        <f>VLOOKUP(E745,Master_Item!B:E,4,0)</f>
        <v>150</v>
      </c>
      <c r="H745" s="46">
        <f>VLOOKUP(E745,Master_Item!B:I,8,0)</f>
        <v>4.5</v>
      </c>
      <c r="I745" s="46">
        <f>VLOOKUP(E745,Master_Item!B:G,6,0)</f>
        <v>110</v>
      </c>
      <c r="J745" s="46" t="s">
        <v>149</v>
      </c>
      <c r="K745" s="46" t="s">
        <v>117</v>
      </c>
      <c r="L745" s="142">
        <f>_xlfn.IFNA(VLOOKUP($E745,'Loading Apr'!$B:$V,$C745,0),0)</f>
        <v>0</v>
      </c>
      <c r="M745" s="145">
        <f t="shared" si="199"/>
        <v>0</v>
      </c>
      <c r="N745" s="145">
        <f t="shared" si="200"/>
        <v>0</v>
      </c>
      <c r="O745" s="146">
        <f>_xlfn.IFNA(VLOOKUP($E745,'Loading May'!$B:$X,$B745,0),0)</f>
        <v>0</v>
      </c>
      <c r="P745" s="140">
        <f t="shared" si="201"/>
        <v>0</v>
      </c>
      <c r="Q745" s="140">
        <f t="shared" si="202"/>
        <v>0</v>
      </c>
      <c r="R745" s="80">
        <f>VLOOKUP($E745,'Loading Jun'!$B:$X,$A745,0)</f>
        <v>0</v>
      </c>
      <c r="S745" s="47">
        <f t="shared" si="203"/>
        <v>0</v>
      </c>
      <c r="T745" s="47">
        <f t="shared" si="204"/>
        <v>0</v>
      </c>
    </row>
    <row r="746" spans="1:20">
      <c r="A746" s="144">
        <v>18</v>
      </c>
      <c r="B746" s="144">
        <v>18</v>
      </c>
      <c r="C746" s="144">
        <v>16</v>
      </c>
      <c r="D746" s="263" t="str">
        <f>VLOOKUP(E746,Master_Item!B:M,12,0)&amp;K746</f>
        <v>โรงงานแรงเยอร์ Region 4</v>
      </c>
      <c r="E746" s="74">
        <v>310003570</v>
      </c>
      <c r="F746" s="46" t="s">
        <v>940</v>
      </c>
      <c r="G746" s="46">
        <f>VLOOKUP(E746,Master_Item!B:E,4,0)</f>
        <v>150</v>
      </c>
      <c r="H746" s="46">
        <f>VLOOKUP(E746,Master_Item!B:I,8,0)</f>
        <v>4.5</v>
      </c>
      <c r="I746" s="46">
        <f>VLOOKUP(E746,Master_Item!B:G,6,0)</f>
        <v>110</v>
      </c>
      <c r="J746" s="46" t="s">
        <v>149</v>
      </c>
      <c r="K746" s="46" t="s">
        <v>118</v>
      </c>
      <c r="L746" s="142">
        <f>_xlfn.IFNA(VLOOKUP($E746,'Loading Apr'!$B:$V,$C746,0),0)</f>
        <v>0</v>
      </c>
      <c r="M746" s="145">
        <f t="shared" si="199"/>
        <v>0</v>
      </c>
      <c r="N746" s="145">
        <f t="shared" si="200"/>
        <v>0</v>
      </c>
      <c r="O746" s="146">
        <f>_xlfn.IFNA(VLOOKUP($E746,'Loading May'!$B:$X,$B746,0),0)</f>
        <v>0</v>
      </c>
      <c r="P746" s="140">
        <f t="shared" si="201"/>
        <v>0</v>
      </c>
      <c r="Q746" s="140">
        <f t="shared" si="202"/>
        <v>0</v>
      </c>
      <c r="R746" s="80">
        <f>VLOOKUP($E746,'Loading Jun'!$B:$X,$A746,0)</f>
        <v>0</v>
      </c>
      <c r="S746" s="47">
        <f t="shared" si="203"/>
        <v>0</v>
      </c>
      <c r="T746" s="47">
        <f t="shared" si="204"/>
        <v>0</v>
      </c>
    </row>
    <row r="747" spans="1:20">
      <c r="A747" s="144">
        <v>19</v>
      </c>
      <c r="B747" s="144">
        <v>19</v>
      </c>
      <c r="C747" s="144">
        <v>17</v>
      </c>
      <c r="D747" s="263" t="str">
        <f>VLOOKUP(E747,Master_Item!B:M,12,0)&amp;K747</f>
        <v>โรงงานแรงเยอร์ Region 5</v>
      </c>
      <c r="E747" s="74">
        <v>310003570</v>
      </c>
      <c r="F747" s="46" t="s">
        <v>940</v>
      </c>
      <c r="G747" s="46">
        <f>VLOOKUP(E747,Master_Item!B:E,4,0)</f>
        <v>150</v>
      </c>
      <c r="H747" s="46">
        <f>VLOOKUP(E747,Master_Item!B:I,8,0)</f>
        <v>4.5</v>
      </c>
      <c r="I747" s="46">
        <f>VLOOKUP(E747,Master_Item!B:G,6,0)</f>
        <v>110</v>
      </c>
      <c r="J747" s="46" t="s">
        <v>150</v>
      </c>
      <c r="K747" s="46" t="s">
        <v>119</v>
      </c>
      <c r="L747" s="142">
        <f>_xlfn.IFNA(VLOOKUP($E747,'Loading Apr'!$B:$V,$C747,0),0)</f>
        <v>0</v>
      </c>
      <c r="M747" s="145">
        <f t="shared" si="199"/>
        <v>0</v>
      </c>
      <c r="N747" s="145">
        <f t="shared" si="200"/>
        <v>0</v>
      </c>
      <c r="O747" s="146">
        <f>_xlfn.IFNA(VLOOKUP($E747,'Loading May'!$B:$X,$B747,0),0)</f>
        <v>0</v>
      </c>
      <c r="P747" s="140">
        <f t="shared" si="201"/>
        <v>0</v>
      </c>
      <c r="Q747" s="140">
        <f t="shared" si="202"/>
        <v>0</v>
      </c>
      <c r="R747" s="80">
        <f>VLOOKUP($E747,'Loading Jun'!$B:$X,$A747,0)</f>
        <v>0</v>
      </c>
      <c r="S747" s="47">
        <f t="shared" si="203"/>
        <v>0</v>
      </c>
      <c r="T747" s="47">
        <f t="shared" si="204"/>
        <v>0</v>
      </c>
    </row>
    <row r="748" spans="1:20">
      <c r="A748" s="144">
        <v>20</v>
      </c>
      <c r="B748" s="144">
        <v>20</v>
      </c>
      <c r="C748" s="144">
        <v>18</v>
      </c>
      <c r="D748" s="263" t="str">
        <f>VLOOKUP(E748,Master_Item!B:M,12,0)&amp;K748</f>
        <v>โรงงานแรงเยอร์ Region 6/9</v>
      </c>
      <c r="E748" s="74">
        <v>310003570</v>
      </c>
      <c r="F748" s="46" t="s">
        <v>940</v>
      </c>
      <c r="G748" s="46">
        <f>VLOOKUP(E748,Master_Item!B:E,4,0)</f>
        <v>150</v>
      </c>
      <c r="H748" s="46">
        <f>VLOOKUP(E748,Master_Item!B:I,8,0)</f>
        <v>4.5</v>
      </c>
      <c r="I748" s="46">
        <f>VLOOKUP(E748,Master_Item!B:G,6,0)</f>
        <v>110</v>
      </c>
      <c r="J748" s="46" t="s">
        <v>150</v>
      </c>
      <c r="K748" s="46" t="s">
        <v>127</v>
      </c>
      <c r="L748" s="142">
        <f>_xlfn.IFNA(VLOOKUP($E748,'Loading Apr'!$B:$V,$C748,0),0)</f>
        <v>0</v>
      </c>
      <c r="M748" s="145">
        <f t="shared" si="199"/>
        <v>0</v>
      </c>
      <c r="N748" s="145">
        <f t="shared" si="200"/>
        <v>0</v>
      </c>
      <c r="O748" s="146">
        <f>_xlfn.IFNA(VLOOKUP($E748,'Loading May'!$B:$X,$B748,0),0)</f>
        <v>0</v>
      </c>
      <c r="P748" s="140">
        <f t="shared" si="201"/>
        <v>0</v>
      </c>
      <c r="Q748" s="140">
        <f t="shared" si="202"/>
        <v>0</v>
      </c>
      <c r="R748" s="80">
        <f>VLOOKUP($E748,'Loading Jun'!$B:$X,$A748,0)</f>
        <v>0</v>
      </c>
      <c r="S748" s="47">
        <f t="shared" si="203"/>
        <v>0</v>
      </c>
      <c r="T748" s="47">
        <f t="shared" si="204"/>
        <v>0</v>
      </c>
    </row>
    <row r="749" spans="1:20">
      <c r="A749" s="144">
        <v>21</v>
      </c>
      <c r="B749" s="144">
        <v>21</v>
      </c>
      <c r="C749" s="144">
        <v>19</v>
      </c>
      <c r="D749" s="263" t="str">
        <f>VLOOKUP(E749,Master_Item!B:M,12,0)&amp;K749</f>
        <v>โรงงานแรงเยอร์ Region 6/14</v>
      </c>
      <c r="E749" s="74">
        <v>310003570</v>
      </c>
      <c r="F749" s="46" t="s">
        <v>940</v>
      </c>
      <c r="G749" s="46">
        <f>VLOOKUP(E749,Master_Item!B:E,4,0)</f>
        <v>150</v>
      </c>
      <c r="H749" s="46">
        <f>VLOOKUP(E749,Master_Item!B:I,8,0)</f>
        <v>4.5</v>
      </c>
      <c r="I749" s="46">
        <f>VLOOKUP(E749,Master_Item!B:G,6,0)</f>
        <v>110</v>
      </c>
      <c r="J749" s="46" t="s">
        <v>148</v>
      </c>
      <c r="K749" s="46" t="s">
        <v>128</v>
      </c>
      <c r="L749" s="142">
        <f>_xlfn.IFNA(VLOOKUP($E749,'Loading Apr'!$B:$V,$C749,0),0)</f>
        <v>0</v>
      </c>
      <c r="M749" s="145">
        <f t="shared" si="199"/>
        <v>0</v>
      </c>
      <c r="N749" s="145">
        <f t="shared" si="200"/>
        <v>0</v>
      </c>
      <c r="O749" s="146">
        <f>_xlfn.IFNA(VLOOKUP($E749,'Loading May'!$B:$X,$B749,0),0)</f>
        <v>0</v>
      </c>
      <c r="P749" s="140">
        <f t="shared" si="201"/>
        <v>0</v>
      </c>
      <c r="Q749" s="140">
        <f t="shared" si="202"/>
        <v>0</v>
      </c>
      <c r="R749" s="80">
        <f>VLOOKUP($E749,'Loading Jun'!$B:$X,$A749,0)</f>
        <v>0</v>
      </c>
      <c r="S749" s="47">
        <f t="shared" si="203"/>
        <v>0</v>
      </c>
      <c r="T749" s="47">
        <f t="shared" si="204"/>
        <v>0</v>
      </c>
    </row>
    <row r="750" spans="1:20">
      <c r="A750" s="144">
        <v>22</v>
      </c>
      <c r="B750" s="144">
        <v>22</v>
      </c>
      <c r="C750" s="144">
        <v>20</v>
      </c>
      <c r="D750" s="263" t="str">
        <f>VLOOKUP(E750,Master_Item!B:M,12,0)&amp;K750</f>
        <v>โรงงานแรงเยอร์ Region 7</v>
      </c>
      <c r="E750" s="74">
        <v>310003570</v>
      </c>
      <c r="F750" s="46" t="s">
        <v>940</v>
      </c>
      <c r="G750" s="46">
        <f>VLOOKUP(E750,Master_Item!B:E,4,0)</f>
        <v>150</v>
      </c>
      <c r="H750" s="46">
        <f>VLOOKUP(E750,Master_Item!B:I,8,0)</f>
        <v>4.5</v>
      </c>
      <c r="I750" s="46">
        <f>VLOOKUP(E750,Master_Item!B:G,6,0)</f>
        <v>110</v>
      </c>
      <c r="J750" s="46" t="s">
        <v>148</v>
      </c>
      <c r="K750" s="46" t="s">
        <v>121</v>
      </c>
      <c r="L750" s="142">
        <f>_xlfn.IFNA(VLOOKUP($E750,'Loading Apr'!$B:$V,$C750,0),0)</f>
        <v>0</v>
      </c>
      <c r="M750" s="145">
        <f t="shared" si="199"/>
        <v>0</v>
      </c>
      <c r="N750" s="145">
        <f t="shared" si="200"/>
        <v>0</v>
      </c>
      <c r="O750" s="146">
        <f>_xlfn.IFNA(VLOOKUP($E750,'Loading May'!$B:$X,$B750,0),0)</f>
        <v>0</v>
      </c>
      <c r="P750" s="140">
        <f t="shared" si="201"/>
        <v>0</v>
      </c>
      <c r="Q750" s="140">
        <f t="shared" si="202"/>
        <v>0</v>
      </c>
      <c r="R750" s="80">
        <f>VLOOKUP($E750,'Loading Jun'!$B:$X,$A750,0)</f>
        <v>0</v>
      </c>
      <c r="S750" s="47">
        <f t="shared" si="203"/>
        <v>0</v>
      </c>
      <c r="T750" s="47">
        <f t="shared" si="204"/>
        <v>0</v>
      </c>
    </row>
    <row r="751" spans="1:20">
      <c r="A751" s="144">
        <v>23</v>
      </c>
      <c r="B751" s="144">
        <v>23</v>
      </c>
      <c r="C751" s="144">
        <v>21</v>
      </c>
      <c r="D751" s="263" t="str">
        <f>VLOOKUP(E751,Master_Item!B:M,12,0)&amp;K751</f>
        <v>โรงงานแรงเยอร์ Region 8</v>
      </c>
      <c r="E751" s="74">
        <v>310003570</v>
      </c>
      <c r="F751" s="46" t="s">
        <v>940</v>
      </c>
      <c r="G751" s="46">
        <f>VLOOKUP(E751,Master_Item!B:E,4,0)</f>
        <v>150</v>
      </c>
      <c r="H751" s="46">
        <f>VLOOKUP(E751,Master_Item!B:I,8,0)</f>
        <v>4.5</v>
      </c>
      <c r="I751" s="46">
        <f>VLOOKUP(E751,Master_Item!B:G,6,0)</f>
        <v>110</v>
      </c>
      <c r="J751" s="46" t="s">
        <v>151</v>
      </c>
      <c r="K751" s="46" t="s">
        <v>122</v>
      </c>
      <c r="L751" s="142">
        <f>_xlfn.IFNA(VLOOKUP($E751,'Loading Apr'!$B:$V,$C751,0),0)</f>
        <v>0</v>
      </c>
      <c r="M751" s="145">
        <f t="shared" si="199"/>
        <v>0</v>
      </c>
      <c r="N751" s="145">
        <f t="shared" si="200"/>
        <v>0</v>
      </c>
      <c r="O751" s="146">
        <f>_xlfn.IFNA(VLOOKUP($E751,'Loading May'!$B:$X,$B751,0),0)</f>
        <v>0</v>
      </c>
      <c r="P751" s="140">
        <f t="shared" si="201"/>
        <v>0</v>
      </c>
      <c r="Q751" s="140">
        <f t="shared" si="202"/>
        <v>0</v>
      </c>
      <c r="R751" s="80">
        <f>VLOOKUP($E751,'Loading Jun'!$B:$X,$A751,0)</f>
        <v>0</v>
      </c>
      <c r="S751" s="47">
        <f t="shared" si="203"/>
        <v>0</v>
      </c>
      <c r="T751" s="47">
        <f t="shared" si="204"/>
        <v>0</v>
      </c>
    </row>
    <row r="752" spans="1:20">
      <c r="A752" s="144">
        <v>9</v>
      </c>
      <c r="B752" s="144">
        <v>9</v>
      </c>
      <c r="C752" s="144">
        <v>11</v>
      </c>
      <c r="D752" s="263" t="str">
        <f>VLOOKUP(E752,Master_Item!B:M,12,0)&amp;K752</f>
        <v>โรงงานแรงเยอร์ MT</v>
      </c>
      <c r="E752" s="74">
        <v>310003570</v>
      </c>
      <c r="F752" s="46" t="s">
        <v>940</v>
      </c>
      <c r="G752" s="46">
        <f>VLOOKUP(E752,Master_Item!B:E,4,0)</f>
        <v>150</v>
      </c>
      <c r="H752" s="46">
        <f>VLOOKUP(E752,Master_Item!B:I,8,0)</f>
        <v>4.5</v>
      </c>
      <c r="I752" s="46">
        <f>VLOOKUP(E752,Master_Item!B:G,6,0)</f>
        <v>110</v>
      </c>
      <c r="J752" s="46" t="s">
        <v>123</v>
      </c>
      <c r="K752" s="46" t="s">
        <v>123</v>
      </c>
      <c r="L752" s="142">
        <f>_xlfn.IFNA(VLOOKUP($E752,'Loading Apr'!$B:$V,$C752,0),0)</f>
        <v>0</v>
      </c>
      <c r="M752" s="145">
        <f t="shared" si="199"/>
        <v>0</v>
      </c>
      <c r="N752" s="145">
        <f t="shared" si="200"/>
        <v>0</v>
      </c>
      <c r="O752" s="146">
        <f>_xlfn.IFNA(VLOOKUP($E752,'Loading May'!$B:$X,$B752,0),0)</f>
        <v>0</v>
      </c>
      <c r="P752" s="140">
        <f t="shared" si="201"/>
        <v>0</v>
      </c>
      <c r="Q752" s="140">
        <f t="shared" si="202"/>
        <v>0</v>
      </c>
      <c r="R752" s="80">
        <f>VLOOKUP($E752,'Loading Jun'!$B:$X,$A752,0)</f>
        <v>0</v>
      </c>
      <c r="S752" s="47">
        <f t="shared" si="203"/>
        <v>0</v>
      </c>
      <c r="T752" s="47">
        <f t="shared" si="204"/>
        <v>0</v>
      </c>
    </row>
    <row r="753" spans="1:20">
      <c r="A753" s="144">
        <v>15</v>
      </c>
      <c r="B753" s="144">
        <v>15</v>
      </c>
      <c r="C753" s="144">
        <v>13</v>
      </c>
      <c r="D753" s="264" t="str">
        <f>VLOOKUP(E753,Master_Item!B:M,12,0)&amp;K753</f>
        <v>โรงงานวังม่วงRegion 1</v>
      </c>
      <c r="E753" s="109">
        <v>310004338</v>
      </c>
      <c r="F753" s="110" t="s">
        <v>1030</v>
      </c>
      <c r="G753" s="110">
        <f>VLOOKUP(E753,Master_Item!B:E,4,0)</f>
        <v>350</v>
      </c>
      <c r="H753" s="110">
        <f>VLOOKUP(E753,Master_Item!B:I,8,0)</f>
        <v>8.4</v>
      </c>
      <c r="I753" s="110">
        <f>VLOOKUP(E753,Master_Item!B:G,6,0)</f>
        <v>72</v>
      </c>
      <c r="J753" s="110" t="s">
        <v>148</v>
      </c>
      <c r="K753" s="110" t="s">
        <v>115</v>
      </c>
      <c r="L753" s="142">
        <f>_xlfn.IFNA(VLOOKUP($E753,'Loading Apr'!$B:$V,$C753,0),0)</f>
        <v>83.519361205740481</v>
      </c>
      <c r="M753" s="145">
        <f t="shared" ref="M753:M772" si="205">L753*H753</f>
        <v>701.56263412822011</v>
      </c>
      <c r="N753" s="145">
        <f t="shared" ref="N753:N772" si="206">L753/I753</f>
        <v>1.1599911278575066</v>
      </c>
      <c r="O753" s="146">
        <f>_xlfn.IFNA(VLOOKUP($E753,'Loading May'!$B:$X,$B753,0),0)</f>
        <v>80.760756025936658</v>
      </c>
      <c r="P753" s="140">
        <f t="shared" ref="P753:P772" si="207">O753*H753</f>
        <v>678.39035061786797</v>
      </c>
      <c r="Q753" s="140">
        <f t="shared" ref="Q753:Q772" si="208">O753/I753</f>
        <v>1.1216771670268981</v>
      </c>
      <c r="R753" s="80">
        <f>VLOOKUP($E753,'Loading Jun'!$B:$X,$A753,0)</f>
        <v>86.948501152959267</v>
      </c>
      <c r="S753" s="47">
        <f t="shared" ref="S753:S772" si="209">R753*H753</f>
        <v>730.36740968485788</v>
      </c>
      <c r="T753" s="47">
        <f t="shared" ref="T753:T772" si="210">R753/I753</f>
        <v>1.2076180715688787</v>
      </c>
    </row>
    <row r="754" spans="1:20">
      <c r="A754" s="144">
        <v>16</v>
      </c>
      <c r="B754" s="144">
        <v>16</v>
      </c>
      <c r="C754" s="144">
        <v>14</v>
      </c>
      <c r="D754" s="264" t="str">
        <f>VLOOKUP(E754,Master_Item!B:M,12,0)&amp;K754</f>
        <v>โรงงานวังม่วงRegion 2</v>
      </c>
      <c r="E754" s="109">
        <v>310004338</v>
      </c>
      <c r="F754" s="110" t="s">
        <v>1030</v>
      </c>
      <c r="G754" s="110">
        <f>VLOOKUP(E754,Master_Item!B:E,4,0)</f>
        <v>350</v>
      </c>
      <c r="H754" s="110">
        <f>VLOOKUP(E754,Master_Item!B:I,8,0)</f>
        <v>8.4</v>
      </c>
      <c r="I754" s="110">
        <f>VLOOKUP(E754,Master_Item!B:G,6,0)</f>
        <v>72</v>
      </c>
      <c r="J754" s="110" t="s">
        <v>148</v>
      </c>
      <c r="K754" s="110" t="s">
        <v>116</v>
      </c>
      <c r="L754" s="142">
        <f>_xlfn.IFNA(VLOOKUP($E754,'Loading Apr'!$B:$V,$C754,0),0)</f>
        <v>614.91129687726425</v>
      </c>
      <c r="M754" s="145">
        <f t="shared" si="205"/>
        <v>5165.2548937690199</v>
      </c>
      <c r="N754" s="145">
        <f t="shared" si="206"/>
        <v>8.5404346788508931</v>
      </c>
      <c r="O754" s="146">
        <f>_xlfn.IFNA(VLOOKUP($E754,'Loading May'!$B:$X,$B754,0),0)</f>
        <v>534.03049922150615</v>
      </c>
      <c r="P754" s="140">
        <f t="shared" si="207"/>
        <v>4485.8561934606514</v>
      </c>
      <c r="Q754" s="140">
        <f t="shared" si="208"/>
        <v>7.4170902669653636</v>
      </c>
      <c r="R754" s="80">
        <f>VLOOKUP($E754,'Loading Jun'!$B:$X,$A754,0)</f>
        <v>574.9469638739431</v>
      </c>
      <c r="S754" s="47">
        <f t="shared" si="209"/>
        <v>4829.5544965411227</v>
      </c>
      <c r="T754" s="47">
        <f t="shared" si="210"/>
        <v>7.9853744982492101</v>
      </c>
    </row>
    <row r="755" spans="1:20">
      <c r="A755" s="144">
        <v>17</v>
      </c>
      <c r="B755" s="144">
        <v>17</v>
      </c>
      <c r="C755" s="144">
        <v>15</v>
      </c>
      <c r="D755" s="264" t="str">
        <f>VLOOKUP(E755,Master_Item!B:M,12,0)&amp;K755</f>
        <v>โรงงานวังม่วงRegion 3</v>
      </c>
      <c r="E755" s="109">
        <v>310004338</v>
      </c>
      <c r="F755" s="110" t="s">
        <v>1030</v>
      </c>
      <c r="G755" s="110">
        <f>VLOOKUP(E755,Master_Item!B:E,4,0)</f>
        <v>350</v>
      </c>
      <c r="H755" s="110">
        <f>VLOOKUP(E755,Master_Item!B:I,8,0)</f>
        <v>8.4</v>
      </c>
      <c r="I755" s="110">
        <f>VLOOKUP(E755,Master_Item!B:G,6,0)</f>
        <v>72</v>
      </c>
      <c r="J755" s="110" t="s">
        <v>149</v>
      </c>
      <c r="K755" s="110" t="s">
        <v>117</v>
      </c>
      <c r="L755" s="142">
        <f>_xlfn.IFNA(VLOOKUP($E755,'Loading Apr'!$B:$V,$C755,0),0)</f>
        <v>752.71824286673609</v>
      </c>
      <c r="M755" s="145">
        <f t="shared" si="205"/>
        <v>6322.833240080583</v>
      </c>
      <c r="N755" s="145">
        <f t="shared" si="206"/>
        <v>10.45442003981578</v>
      </c>
      <c r="O755" s="146">
        <f>_xlfn.IFNA(VLOOKUP($E755,'Loading May'!$B:$X,$B755,0),0)</f>
        <v>687.47593567078582</v>
      </c>
      <c r="P755" s="140">
        <f t="shared" si="207"/>
        <v>5774.7978596346011</v>
      </c>
      <c r="Q755" s="140">
        <f t="shared" si="208"/>
        <v>9.5482768843164703</v>
      </c>
      <c r="R755" s="80">
        <f>VLOOKUP($E755,'Loading Jun'!$B:$X,$A755,0)</f>
        <v>740.14911606456576</v>
      </c>
      <c r="S755" s="47">
        <f t="shared" si="209"/>
        <v>6217.252574942353</v>
      </c>
      <c r="T755" s="47">
        <f t="shared" si="210"/>
        <v>10.27984883423008</v>
      </c>
    </row>
    <row r="756" spans="1:20">
      <c r="A756" s="144">
        <v>18</v>
      </c>
      <c r="B756" s="144">
        <v>18</v>
      </c>
      <c r="C756" s="144">
        <v>16</v>
      </c>
      <c r="D756" s="264" t="str">
        <f>VLOOKUP(E756,Master_Item!B:M,12,0)&amp;K756</f>
        <v>โรงงานวังม่วงRegion 4</v>
      </c>
      <c r="E756" s="109">
        <v>310004338</v>
      </c>
      <c r="F756" s="110" t="s">
        <v>1030</v>
      </c>
      <c r="G756" s="110">
        <f>VLOOKUP(E756,Master_Item!B:E,4,0)</f>
        <v>350</v>
      </c>
      <c r="H756" s="110">
        <f>VLOOKUP(E756,Master_Item!B:I,8,0)</f>
        <v>8.4</v>
      </c>
      <c r="I756" s="110">
        <f>VLOOKUP(E756,Master_Item!B:G,6,0)</f>
        <v>72</v>
      </c>
      <c r="J756" s="110" t="s">
        <v>149</v>
      </c>
      <c r="K756" s="110" t="s">
        <v>118</v>
      </c>
      <c r="L756" s="142">
        <f>_xlfn.IFNA(VLOOKUP($E756,'Loading Apr'!$B:$V,$C756,0),0)</f>
        <v>843.54554817797884</v>
      </c>
      <c r="M756" s="145">
        <f t="shared" si="205"/>
        <v>7085.7826046950222</v>
      </c>
      <c r="N756" s="145">
        <f t="shared" si="206"/>
        <v>11.715910391360817</v>
      </c>
      <c r="O756" s="146">
        <f>_xlfn.IFNA(VLOOKUP($E756,'Loading May'!$B:$X,$B756,0),0)</f>
        <v>750.06552159088676</v>
      </c>
      <c r="P756" s="140">
        <f t="shared" si="207"/>
        <v>6300.5503813634487</v>
      </c>
      <c r="Q756" s="140">
        <f t="shared" si="208"/>
        <v>10.417576688762317</v>
      </c>
      <c r="R756" s="80">
        <f>VLOOKUP($E756,'Loading Jun'!$B:$X,$A756,0)</f>
        <v>807.53420445810912</v>
      </c>
      <c r="S756" s="47">
        <f t="shared" si="209"/>
        <v>6783.2873174481165</v>
      </c>
      <c r="T756" s="47">
        <f t="shared" si="210"/>
        <v>11.215752839695959</v>
      </c>
    </row>
    <row r="757" spans="1:20">
      <c r="A757" s="144">
        <v>19</v>
      </c>
      <c r="B757" s="144">
        <v>19</v>
      </c>
      <c r="C757" s="144">
        <v>17</v>
      </c>
      <c r="D757" s="264" t="str">
        <f>VLOOKUP(E757,Master_Item!B:M,12,0)&amp;K757</f>
        <v>โรงงานวังม่วงRegion 5</v>
      </c>
      <c r="E757" s="109">
        <v>310004338</v>
      </c>
      <c r="F757" s="110" t="s">
        <v>1030</v>
      </c>
      <c r="G757" s="110">
        <f>VLOOKUP(E757,Master_Item!B:E,4,0)</f>
        <v>350</v>
      </c>
      <c r="H757" s="110">
        <f>VLOOKUP(E757,Master_Item!B:I,8,0)</f>
        <v>8.4</v>
      </c>
      <c r="I757" s="110">
        <f>VLOOKUP(E757,Master_Item!B:G,6,0)</f>
        <v>72</v>
      </c>
      <c r="J757" s="110" t="s">
        <v>150</v>
      </c>
      <c r="K757" s="110" t="s">
        <v>119</v>
      </c>
      <c r="L757" s="142">
        <f>_xlfn.IFNA(VLOOKUP($E757,'Loading Apr'!$B:$V,$C757,0),0)</f>
        <v>733.92638659544446</v>
      </c>
      <c r="M757" s="145">
        <f t="shared" si="205"/>
        <v>6164.9816474017334</v>
      </c>
      <c r="N757" s="145">
        <f t="shared" si="206"/>
        <v>10.19342203604784</v>
      </c>
      <c r="O757" s="146">
        <f>_xlfn.IFNA(VLOOKUP($E757,'Loading May'!$B:$X,$B757,0),0)</f>
        <v>760.16061609412873</v>
      </c>
      <c r="P757" s="140">
        <f t="shared" si="207"/>
        <v>6385.3491751906813</v>
      </c>
      <c r="Q757" s="140">
        <f t="shared" si="208"/>
        <v>10.557786334640676</v>
      </c>
      <c r="R757" s="80">
        <f>VLOOKUP($E757,'Loading Jun'!$B:$X,$A757,0)</f>
        <v>818.40276710222895</v>
      </c>
      <c r="S757" s="47">
        <f t="shared" si="209"/>
        <v>6874.5832436587234</v>
      </c>
      <c r="T757" s="47">
        <f t="shared" si="210"/>
        <v>11.366705098642068</v>
      </c>
    </row>
    <row r="758" spans="1:20">
      <c r="A758" s="144">
        <v>20</v>
      </c>
      <c r="B758" s="144">
        <v>20</v>
      </c>
      <c r="C758" s="144">
        <v>18</v>
      </c>
      <c r="D758" s="264" t="str">
        <f>VLOOKUP(E758,Master_Item!B:M,12,0)&amp;K758</f>
        <v>โรงงานวังม่วงRegion 6/9</v>
      </c>
      <c r="E758" s="109">
        <v>310004338</v>
      </c>
      <c r="F758" s="110" t="s">
        <v>1030</v>
      </c>
      <c r="G758" s="110">
        <f>VLOOKUP(E758,Master_Item!B:E,4,0)</f>
        <v>350</v>
      </c>
      <c r="H758" s="110">
        <f>VLOOKUP(E758,Master_Item!B:I,8,0)</f>
        <v>8.4</v>
      </c>
      <c r="I758" s="110">
        <f>VLOOKUP(E758,Master_Item!B:G,6,0)</f>
        <v>72</v>
      </c>
      <c r="J758" s="110" t="s">
        <v>150</v>
      </c>
      <c r="K758" s="110" t="s">
        <v>127</v>
      </c>
      <c r="L758" s="142">
        <f>_xlfn.IFNA(VLOOKUP($E758,'Loading Apr'!$B:$V,$C758,0),0)</f>
        <v>167.09092201223456</v>
      </c>
      <c r="M758" s="145">
        <f t="shared" si="205"/>
        <v>1403.5637449027704</v>
      </c>
      <c r="N758" s="145">
        <f t="shared" si="206"/>
        <v>2.3207072501699244</v>
      </c>
      <c r="O758" s="146">
        <f>_xlfn.IFNA(VLOOKUP($E758,'Loading May'!$B:$X,$B758,0),0)</f>
        <v>67.182853919076067</v>
      </c>
      <c r="P758" s="140">
        <f t="shared" si="207"/>
        <v>564.33597292023899</v>
      </c>
      <c r="Q758" s="140">
        <f t="shared" si="208"/>
        <v>0.93309519332050095</v>
      </c>
      <c r="R758" s="80">
        <f>VLOOKUP($E758,'Loading Jun'!$B:$X,$A758,0)</f>
        <v>72.330284396617998</v>
      </c>
      <c r="S758" s="47">
        <f t="shared" si="209"/>
        <v>607.57438893159122</v>
      </c>
      <c r="T758" s="47">
        <f t="shared" si="210"/>
        <v>1.0045872832863612</v>
      </c>
    </row>
    <row r="759" spans="1:20">
      <c r="A759" s="144">
        <v>21</v>
      </c>
      <c r="B759" s="144">
        <v>21</v>
      </c>
      <c r="C759" s="144">
        <v>19</v>
      </c>
      <c r="D759" s="264" t="str">
        <f>VLOOKUP(E759,Master_Item!B:M,12,0)&amp;K759</f>
        <v>โรงงานวังม่วงRegion 6/14</v>
      </c>
      <c r="E759" s="109">
        <v>310004338</v>
      </c>
      <c r="F759" s="110" t="s">
        <v>1030</v>
      </c>
      <c r="G759" s="110">
        <f>VLOOKUP(E759,Master_Item!B:E,4,0)</f>
        <v>350</v>
      </c>
      <c r="H759" s="110">
        <f>VLOOKUP(E759,Master_Item!B:I,8,0)</f>
        <v>8.4</v>
      </c>
      <c r="I759" s="110">
        <f>VLOOKUP(E759,Master_Item!B:G,6,0)</f>
        <v>72</v>
      </c>
      <c r="J759" s="110" t="s">
        <v>148</v>
      </c>
      <c r="K759" s="110" t="s">
        <v>128</v>
      </c>
      <c r="L759" s="142">
        <f>_xlfn.IFNA(VLOOKUP($E759,'Loading Apr'!$B:$V,$C759,0),0)</f>
        <v>136.71075437364647</v>
      </c>
      <c r="M759" s="145">
        <f t="shared" si="205"/>
        <v>1148.3703367386304</v>
      </c>
      <c r="N759" s="145">
        <f t="shared" si="206"/>
        <v>1.8987604774117566</v>
      </c>
      <c r="O759" s="146">
        <f>_xlfn.IFNA(VLOOKUP($E759,'Loading May'!$B:$X,$B759,0),0)</f>
        <v>54.967789570153137</v>
      </c>
      <c r="P759" s="140">
        <f t="shared" si="207"/>
        <v>461.72943238928639</v>
      </c>
      <c r="Q759" s="140">
        <f t="shared" si="208"/>
        <v>0.76344152180768243</v>
      </c>
      <c r="R759" s="80">
        <f>VLOOKUP($E759,'Loading Jun'!$B:$X,$A759,0)</f>
        <v>59.179323597232901</v>
      </c>
      <c r="S759" s="47">
        <f t="shared" si="209"/>
        <v>497.10631821675639</v>
      </c>
      <c r="T759" s="47">
        <f t="shared" si="210"/>
        <v>0.82193504996156808</v>
      </c>
    </row>
    <row r="760" spans="1:20">
      <c r="A760" s="144">
        <v>22</v>
      </c>
      <c r="B760" s="144">
        <v>22</v>
      </c>
      <c r="C760" s="144">
        <v>20</v>
      </c>
      <c r="D760" s="264" t="str">
        <f>VLOOKUP(E760,Master_Item!B:M,12,0)&amp;K760</f>
        <v>โรงงานวังม่วงRegion 7</v>
      </c>
      <c r="E760" s="109">
        <v>310004338</v>
      </c>
      <c r="F760" s="110" t="s">
        <v>1030</v>
      </c>
      <c r="G760" s="110">
        <f>VLOOKUP(E760,Master_Item!B:E,4,0)</f>
        <v>350</v>
      </c>
      <c r="H760" s="110">
        <f>VLOOKUP(E760,Master_Item!B:I,8,0)</f>
        <v>8.4</v>
      </c>
      <c r="I760" s="110">
        <f>VLOOKUP(E760,Master_Item!B:G,6,0)</f>
        <v>72</v>
      </c>
      <c r="J760" s="110" t="s">
        <v>148</v>
      </c>
      <c r="K760" s="110" t="s">
        <v>121</v>
      </c>
      <c r="L760" s="142">
        <f>_xlfn.IFNA(VLOOKUP($E760,'Loading Apr'!$B:$V,$C760,0),0)</f>
        <v>262.04199578301075</v>
      </c>
      <c r="M760" s="145">
        <f t="shared" si="205"/>
        <v>2201.1527645772903</v>
      </c>
      <c r="N760" s="145">
        <f t="shared" si="206"/>
        <v>3.6394721636529273</v>
      </c>
      <c r="O760" s="146">
        <f>_xlfn.IFNA(VLOOKUP($E760,'Loading May'!$B:$X,$B760,0),0)</f>
        <v>399.76574232838647</v>
      </c>
      <c r="P760" s="140">
        <f t="shared" si="207"/>
        <v>3358.0322355584462</v>
      </c>
      <c r="Q760" s="140">
        <f t="shared" si="208"/>
        <v>5.552301976783145</v>
      </c>
      <c r="R760" s="80">
        <f>VLOOKUP($E760,'Loading Jun'!$B:$X,$A760,0)</f>
        <v>430.39508070714834</v>
      </c>
      <c r="S760" s="47">
        <f t="shared" si="209"/>
        <v>3615.3186779400462</v>
      </c>
      <c r="T760" s="47">
        <f t="shared" si="210"/>
        <v>5.9777094542659492</v>
      </c>
    </row>
    <row r="761" spans="1:20">
      <c r="A761" s="144">
        <v>23</v>
      </c>
      <c r="B761" s="144">
        <v>23</v>
      </c>
      <c r="C761" s="144">
        <v>21</v>
      </c>
      <c r="D761" s="264" t="str">
        <f>VLOOKUP(E761,Master_Item!B:M,12,0)&amp;K761</f>
        <v>โรงงานวังม่วงRegion 8</v>
      </c>
      <c r="E761" s="109">
        <v>310004338</v>
      </c>
      <c r="F761" s="110" t="s">
        <v>1030</v>
      </c>
      <c r="G761" s="110">
        <f>VLOOKUP(E761,Master_Item!B:E,4,0)</f>
        <v>350</v>
      </c>
      <c r="H761" s="110">
        <f>VLOOKUP(E761,Master_Item!B:I,8,0)</f>
        <v>8.4</v>
      </c>
      <c r="I761" s="110">
        <f>VLOOKUP(E761,Master_Item!B:G,6,0)</f>
        <v>72</v>
      </c>
      <c r="J761" s="110" t="s">
        <v>151</v>
      </c>
      <c r="K761" s="110" t="s">
        <v>122</v>
      </c>
      <c r="L761" s="142">
        <f>_xlfn.IFNA(VLOOKUP($E761,'Loading Apr'!$B:$V,$C761,0),0)</f>
        <v>703.6506181583635</v>
      </c>
      <c r="M761" s="145">
        <f t="shared" si="205"/>
        <v>5910.665192530254</v>
      </c>
      <c r="N761" s="145">
        <f t="shared" si="206"/>
        <v>9.7729252521994923</v>
      </c>
      <c r="O761" s="146">
        <f>_xlfn.IFNA(VLOOKUP($E761,'Loading May'!$B:$X,$B761,0),0)</f>
        <v>605.70567019452494</v>
      </c>
      <c r="P761" s="140">
        <f t="shared" si="207"/>
        <v>5087.9276296340095</v>
      </c>
      <c r="Q761" s="140">
        <f t="shared" si="208"/>
        <v>8.4125787527017355</v>
      </c>
      <c r="R761" s="80">
        <f>VLOOKUP($E761,'Loading Jun'!$B:$X,$A761,0)</f>
        <v>652.11375864719446</v>
      </c>
      <c r="S761" s="47">
        <f t="shared" si="209"/>
        <v>5477.7555726364335</v>
      </c>
      <c r="T761" s="47">
        <f t="shared" si="210"/>
        <v>9.0571355367665891</v>
      </c>
    </row>
    <row r="762" spans="1:20">
      <c r="A762" s="144">
        <v>9</v>
      </c>
      <c r="B762" s="144">
        <v>9</v>
      </c>
      <c r="C762" s="144">
        <v>11</v>
      </c>
      <c r="D762" s="264" t="str">
        <f>VLOOKUP(E762,Master_Item!B:M,12,0)&amp;K762</f>
        <v>โรงงานวังม่วงMT</v>
      </c>
      <c r="E762" s="109">
        <v>310004338</v>
      </c>
      <c r="F762" s="110" t="s">
        <v>1030</v>
      </c>
      <c r="G762" s="110">
        <f>VLOOKUP(E762,Master_Item!B:E,4,0)</f>
        <v>350</v>
      </c>
      <c r="H762" s="110">
        <f>VLOOKUP(E762,Master_Item!B:I,8,0)</f>
        <v>8.4</v>
      </c>
      <c r="I762" s="110">
        <f>VLOOKUP(E762,Master_Item!B:G,6,0)</f>
        <v>72</v>
      </c>
      <c r="J762" s="110" t="s">
        <v>123</v>
      </c>
      <c r="K762" s="110" t="s">
        <v>123</v>
      </c>
      <c r="L762" s="142">
        <f>_xlfn.IFNA(VLOOKUP($E762,'Loading Apr'!$B:$V,$C762,0),0)</f>
        <v>3734.2857142857147</v>
      </c>
      <c r="M762" s="145">
        <f t="shared" si="205"/>
        <v>31368.000000000004</v>
      </c>
      <c r="N762" s="145">
        <f t="shared" si="206"/>
        <v>51.865079365079367</v>
      </c>
      <c r="O762" s="146">
        <f>_xlfn.IFNA(VLOOKUP($E762,'Loading May'!$B:$X,$B762,0),0)</f>
        <v>3552.6373626373625</v>
      </c>
      <c r="P762" s="140">
        <f t="shared" si="207"/>
        <v>29842.153846153848</v>
      </c>
      <c r="Q762" s="140">
        <f t="shared" si="208"/>
        <v>49.342185592185587</v>
      </c>
      <c r="R762" s="80">
        <f>VLOOKUP($E762,'Loading Jun'!$B:$X,$A762,0)</f>
        <v>3855.7692307692314</v>
      </c>
      <c r="S762" s="47">
        <f t="shared" si="209"/>
        <v>32388.461538461546</v>
      </c>
      <c r="T762" s="47">
        <f t="shared" si="210"/>
        <v>53.552350427350433</v>
      </c>
    </row>
    <row r="763" spans="1:20">
      <c r="A763" s="144">
        <v>15</v>
      </c>
      <c r="B763" s="144">
        <v>15</v>
      </c>
      <c r="C763" s="144">
        <v>13</v>
      </c>
      <c r="D763" s="264" t="str">
        <f>VLOOKUP(E763,Master_Item!B:M,12,0)&amp;K763</f>
        <v>โรงงานวังม่วงRegion 1</v>
      </c>
      <c r="E763" s="109">
        <v>310004339</v>
      </c>
      <c r="F763" s="110" t="s">
        <v>1031</v>
      </c>
      <c r="G763" s="110">
        <f>VLOOKUP(E763,Master_Item!B:E,4,0)</f>
        <v>380</v>
      </c>
      <c r="H763" s="110">
        <f>VLOOKUP(E763,Master_Item!B:I,8,0)</f>
        <v>9.1199999999999992</v>
      </c>
      <c r="I763" s="110">
        <f>VLOOKUP(E763,Master_Item!B:G,6,0)</f>
        <v>72</v>
      </c>
      <c r="J763" s="110" t="s">
        <v>148</v>
      </c>
      <c r="K763" s="110" t="s">
        <v>115</v>
      </c>
      <c r="L763" s="142">
        <f>_xlfn.IFNA(VLOOKUP($E763,'Loading Apr'!$B:$V,$C763,0),0)</f>
        <v>0</v>
      </c>
      <c r="M763" s="145">
        <f t="shared" si="205"/>
        <v>0</v>
      </c>
      <c r="N763" s="145">
        <f t="shared" si="206"/>
        <v>0</v>
      </c>
      <c r="O763" s="146">
        <f>_xlfn.IFNA(VLOOKUP($E763,'Loading May'!$B:$X,$B763,0),0)</f>
        <v>0</v>
      </c>
      <c r="P763" s="140">
        <f t="shared" si="207"/>
        <v>0</v>
      </c>
      <c r="Q763" s="140">
        <f t="shared" si="208"/>
        <v>0</v>
      </c>
      <c r="R763" s="80">
        <f>VLOOKUP($E763,'Loading Jun'!$B:$X,$A763,0)</f>
        <v>0</v>
      </c>
      <c r="S763" s="47">
        <f t="shared" si="209"/>
        <v>0</v>
      </c>
      <c r="T763" s="47">
        <f t="shared" si="210"/>
        <v>0</v>
      </c>
    </row>
    <row r="764" spans="1:20">
      <c r="A764" s="144">
        <v>16</v>
      </c>
      <c r="B764" s="144">
        <v>16</v>
      </c>
      <c r="C764" s="144">
        <v>14</v>
      </c>
      <c r="D764" s="264" t="str">
        <f>VLOOKUP(E764,Master_Item!B:M,12,0)&amp;K764</f>
        <v>โรงงานวังม่วงRegion 2</v>
      </c>
      <c r="E764" s="109">
        <v>310004339</v>
      </c>
      <c r="F764" s="110" t="s">
        <v>1031</v>
      </c>
      <c r="G764" s="110">
        <f>VLOOKUP(E764,Master_Item!B:E,4,0)</f>
        <v>380</v>
      </c>
      <c r="H764" s="110">
        <f>VLOOKUP(E764,Master_Item!B:I,8,0)</f>
        <v>9.1199999999999992</v>
      </c>
      <c r="I764" s="110">
        <f>VLOOKUP(E764,Master_Item!B:G,6,0)</f>
        <v>72</v>
      </c>
      <c r="J764" s="110" t="s">
        <v>148</v>
      </c>
      <c r="K764" s="110" t="s">
        <v>116</v>
      </c>
      <c r="L764" s="142">
        <f>_xlfn.IFNA(VLOOKUP($E764,'Loading Apr'!$B:$V,$C764,0),0)</f>
        <v>0</v>
      </c>
      <c r="M764" s="145">
        <f t="shared" si="205"/>
        <v>0</v>
      </c>
      <c r="N764" s="145">
        <f t="shared" si="206"/>
        <v>0</v>
      </c>
      <c r="O764" s="146">
        <f>_xlfn.IFNA(VLOOKUP($E764,'Loading May'!$B:$X,$B764,0),0)</f>
        <v>0</v>
      </c>
      <c r="P764" s="140">
        <f t="shared" si="207"/>
        <v>0</v>
      </c>
      <c r="Q764" s="140">
        <f t="shared" si="208"/>
        <v>0</v>
      </c>
      <c r="R764" s="80">
        <f>VLOOKUP($E764,'Loading Jun'!$B:$X,$A764,0)</f>
        <v>0</v>
      </c>
      <c r="S764" s="47">
        <f t="shared" si="209"/>
        <v>0</v>
      </c>
      <c r="T764" s="47">
        <f t="shared" si="210"/>
        <v>0</v>
      </c>
    </row>
    <row r="765" spans="1:20">
      <c r="A765" s="144">
        <v>17</v>
      </c>
      <c r="B765" s="144">
        <v>17</v>
      </c>
      <c r="C765" s="144">
        <v>15</v>
      </c>
      <c r="D765" s="264" t="str">
        <f>VLOOKUP(E765,Master_Item!B:M,12,0)&amp;K765</f>
        <v>โรงงานวังม่วงRegion 3</v>
      </c>
      <c r="E765" s="109">
        <v>310004339</v>
      </c>
      <c r="F765" s="110" t="s">
        <v>1031</v>
      </c>
      <c r="G765" s="110">
        <f>VLOOKUP(E765,Master_Item!B:E,4,0)</f>
        <v>380</v>
      </c>
      <c r="H765" s="110">
        <f>VLOOKUP(E765,Master_Item!B:I,8,0)</f>
        <v>9.1199999999999992</v>
      </c>
      <c r="I765" s="110">
        <f>VLOOKUP(E765,Master_Item!B:G,6,0)</f>
        <v>72</v>
      </c>
      <c r="J765" s="110" t="s">
        <v>149</v>
      </c>
      <c r="K765" s="110" t="s">
        <v>117</v>
      </c>
      <c r="L765" s="142">
        <f>_xlfn.IFNA(VLOOKUP($E765,'Loading Apr'!$B:$V,$C765,0),0)</f>
        <v>0</v>
      </c>
      <c r="M765" s="145">
        <f t="shared" si="205"/>
        <v>0</v>
      </c>
      <c r="N765" s="145">
        <f t="shared" si="206"/>
        <v>0</v>
      </c>
      <c r="O765" s="146">
        <f>_xlfn.IFNA(VLOOKUP($E765,'Loading May'!$B:$X,$B765,0),0)</f>
        <v>0</v>
      </c>
      <c r="P765" s="140">
        <f t="shared" si="207"/>
        <v>0</v>
      </c>
      <c r="Q765" s="140">
        <f t="shared" si="208"/>
        <v>0</v>
      </c>
      <c r="R765" s="80">
        <f>VLOOKUP($E765,'Loading Jun'!$B:$X,$A765,0)</f>
        <v>0</v>
      </c>
      <c r="S765" s="47">
        <f t="shared" si="209"/>
        <v>0</v>
      </c>
      <c r="T765" s="47">
        <f t="shared" si="210"/>
        <v>0</v>
      </c>
    </row>
    <row r="766" spans="1:20">
      <c r="A766" s="144">
        <v>18</v>
      </c>
      <c r="B766" s="144">
        <v>18</v>
      </c>
      <c r="C766" s="144">
        <v>16</v>
      </c>
      <c r="D766" s="264" t="str">
        <f>VLOOKUP(E766,Master_Item!B:M,12,0)&amp;K766</f>
        <v>โรงงานวังม่วงRegion 4</v>
      </c>
      <c r="E766" s="109">
        <v>310004339</v>
      </c>
      <c r="F766" s="110" t="s">
        <v>1031</v>
      </c>
      <c r="G766" s="110">
        <f>VLOOKUP(E766,Master_Item!B:E,4,0)</f>
        <v>380</v>
      </c>
      <c r="H766" s="110">
        <f>VLOOKUP(E766,Master_Item!B:I,8,0)</f>
        <v>9.1199999999999992</v>
      </c>
      <c r="I766" s="110">
        <f>VLOOKUP(E766,Master_Item!B:G,6,0)</f>
        <v>72</v>
      </c>
      <c r="J766" s="110" t="s">
        <v>149</v>
      </c>
      <c r="K766" s="110" t="s">
        <v>118</v>
      </c>
      <c r="L766" s="142">
        <f>_xlfn.IFNA(VLOOKUP($E766,'Loading Apr'!$B:$V,$C766,0),0)</f>
        <v>0</v>
      </c>
      <c r="M766" s="145">
        <f t="shared" si="205"/>
        <v>0</v>
      </c>
      <c r="N766" s="145">
        <f t="shared" si="206"/>
        <v>0</v>
      </c>
      <c r="O766" s="146">
        <f>_xlfn.IFNA(VLOOKUP($E766,'Loading May'!$B:$X,$B766,0),0)</f>
        <v>0</v>
      </c>
      <c r="P766" s="140">
        <f t="shared" si="207"/>
        <v>0</v>
      </c>
      <c r="Q766" s="140">
        <f t="shared" si="208"/>
        <v>0</v>
      </c>
      <c r="R766" s="80">
        <f>VLOOKUP($E766,'Loading Jun'!$B:$X,$A766,0)</f>
        <v>0</v>
      </c>
      <c r="S766" s="47">
        <f t="shared" si="209"/>
        <v>0</v>
      </c>
      <c r="T766" s="47">
        <f t="shared" si="210"/>
        <v>0</v>
      </c>
    </row>
    <row r="767" spans="1:20">
      <c r="A767" s="144">
        <v>19</v>
      </c>
      <c r="B767" s="144">
        <v>19</v>
      </c>
      <c r="C767" s="144">
        <v>17</v>
      </c>
      <c r="D767" s="264" t="str">
        <f>VLOOKUP(E767,Master_Item!B:M,12,0)&amp;K767</f>
        <v>โรงงานวังม่วงRegion 5</v>
      </c>
      <c r="E767" s="109">
        <v>310004339</v>
      </c>
      <c r="F767" s="110" t="s">
        <v>1031</v>
      </c>
      <c r="G767" s="110">
        <f>VLOOKUP(E767,Master_Item!B:E,4,0)</f>
        <v>380</v>
      </c>
      <c r="H767" s="110">
        <f>VLOOKUP(E767,Master_Item!B:I,8,0)</f>
        <v>9.1199999999999992</v>
      </c>
      <c r="I767" s="110">
        <f>VLOOKUP(E767,Master_Item!B:G,6,0)</f>
        <v>72</v>
      </c>
      <c r="J767" s="110" t="s">
        <v>150</v>
      </c>
      <c r="K767" s="110" t="s">
        <v>119</v>
      </c>
      <c r="L767" s="142">
        <f>_xlfn.IFNA(VLOOKUP($E767,'Loading Apr'!$B:$V,$C767,0),0)</f>
        <v>0</v>
      </c>
      <c r="M767" s="145">
        <f t="shared" si="205"/>
        <v>0</v>
      </c>
      <c r="N767" s="145">
        <f t="shared" si="206"/>
        <v>0</v>
      </c>
      <c r="O767" s="146">
        <f>_xlfn.IFNA(VLOOKUP($E767,'Loading May'!$B:$X,$B767,0),0)</f>
        <v>0</v>
      </c>
      <c r="P767" s="140">
        <f t="shared" si="207"/>
        <v>0</v>
      </c>
      <c r="Q767" s="140">
        <f t="shared" si="208"/>
        <v>0</v>
      </c>
      <c r="R767" s="80">
        <f>VLOOKUP($E767,'Loading Jun'!$B:$X,$A767,0)</f>
        <v>0</v>
      </c>
      <c r="S767" s="47">
        <f t="shared" si="209"/>
        <v>0</v>
      </c>
      <c r="T767" s="47">
        <f t="shared" si="210"/>
        <v>0</v>
      </c>
    </row>
    <row r="768" spans="1:20">
      <c r="A768" s="144">
        <v>20</v>
      </c>
      <c r="B768" s="144">
        <v>20</v>
      </c>
      <c r="C768" s="144">
        <v>18</v>
      </c>
      <c r="D768" s="264" t="str">
        <f>VLOOKUP(E768,Master_Item!B:M,12,0)&amp;K768</f>
        <v>โรงงานวังม่วงRegion 6/9</v>
      </c>
      <c r="E768" s="109">
        <v>310004339</v>
      </c>
      <c r="F768" s="110" t="s">
        <v>1031</v>
      </c>
      <c r="G768" s="110">
        <f>VLOOKUP(E768,Master_Item!B:E,4,0)</f>
        <v>380</v>
      </c>
      <c r="H768" s="110">
        <f>VLOOKUP(E768,Master_Item!B:I,8,0)</f>
        <v>9.1199999999999992</v>
      </c>
      <c r="I768" s="110">
        <f>VLOOKUP(E768,Master_Item!B:G,6,0)</f>
        <v>72</v>
      </c>
      <c r="J768" s="110" t="s">
        <v>150</v>
      </c>
      <c r="K768" s="110" t="s">
        <v>127</v>
      </c>
      <c r="L768" s="142">
        <f>_xlfn.IFNA(VLOOKUP($E768,'Loading Apr'!$B:$V,$C768,0),0)</f>
        <v>0</v>
      </c>
      <c r="M768" s="145">
        <f t="shared" si="205"/>
        <v>0</v>
      </c>
      <c r="N768" s="145">
        <f t="shared" si="206"/>
        <v>0</v>
      </c>
      <c r="O768" s="146">
        <f>_xlfn.IFNA(VLOOKUP($E768,'Loading May'!$B:$X,$B768,0),0)</f>
        <v>0</v>
      </c>
      <c r="P768" s="140">
        <f t="shared" si="207"/>
        <v>0</v>
      </c>
      <c r="Q768" s="140">
        <f t="shared" si="208"/>
        <v>0</v>
      </c>
      <c r="R768" s="80">
        <f>VLOOKUP($E768,'Loading Jun'!$B:$X,$A768,0)</f>
        <v>0</v>
      </c>
      <c r="S768" s="47">
        <f t="shared" si="209"/>
        <v>0</v>
      </c>
      <c r="T768" s="47">
        <f t="shared" si="210"/>
        <v>0</v>
      </c>
    </row>
    <row r="769" spans="1:20">
      <c r="A769" s="144">
        <v>21</v>
      </c>
      <c r="B769" s="144">
        <v>21</v>
      </c>
      <c r="C769" s="144">
        <v>19</v>
      </c>
      <c r="D769" s="264" t="str">
        <f>VLOOKUP(E769,Master_Item!B:M,12,0)&amp;K769</f>
        <v>โรงงานวังม่วงRegion 6/14</v>
      </c>
      <c r="E769" s="109">
        <v>310004339</v>
      </c>
      <c r="F769" s="110" t="s">
        <v>1031</v>
      </c>
      <c r="G769" s="110">
        <f>VLOOKUP(E769,Master_Item!B:E,4,0)</f>
        <v>380</v>
      </c>
      <c r="H769" s="110">
        <f>VLOOKUP(E769,Master_Item!B:I,8,0)</f>
        <v>9.1199999999999992</v>
      </c>
      <c r="I769" s="110">
        <f>VLOOKUP(E769,Master_Item!B:G,6,0)</f>
        <v>72</v>
      </c>
      <c r="J769" s="110" t="s">
        <v>148</v>
      </c>
      <c r="K769" s="110" t="s">
        <v>128</v>
      </c>
      <c r="L769" s="142">
        <f>_xlfn.IFNA(VLOOKUP($E769,'Loading Apr'!$B:$V,$C769,0),0)</f>
        <v>0</v>
      </c>
      <c r="M769" s="145">
        <f t="shared" si="205"/>
        <v>0</v>
      </c>
      <c r="N769" s="145">
        <f t="shared" si="206"/>
        <v>0</v>
      </c>
      <c r="O769" s="146">
        <f>_xlfn.IFNA(VLOOKUP($E769,'Loading May'!$B:$X,$B769,0),0)</f>
        <v>0</v>
      </c>
      <c r="P769" s="140">
        <f t="shared" si="207"/>
        <v>0</v>
      </c>
      <c r="Q769" s="140">
        <f t="shared" si="208"/>
        <v>0</v>
      </c>
      <c r="R769" s="80">
        <f>VLOOKUP($E769,'Loading Jun'!$B:$X,$A769,0)</f>
        <v>0</v>
      </c>
      <c r="S769" s="47">
        <f t="shared" si="209"/>
        <v>0</v>
      </c>
      <c r="T769" s="47">
        <f t="shared" si="210"/>
        <v>0</v>
      </c>
    </row>
    <row r="770" spans="1:20">
      <c r="A770" s="144">
        <v>22</v>
      </c>
      <c r="B770" s="144">
        <v>22</v>
      </c>
      <c r="C770" s="144">
        <v>20</v>
      </c>
      <c r="D770" s="264" t="str">
        <f>VLOOKUP(E770,Master_Item!B:M,12,0)&amp;K770</f>
        <v>โรงงานวังม่วงRegion 7</v>
      </c>
      <c r="E770" s="109">
        <v>310004339</v>
      </c>
      <c r="F770" s="110" t="s">
        <v>1031</v>
      </c>
      <c r="G770" s="110">
        <f>VLOOKUP(E770,Master_Item!B:E,4,0)</f>
        <v>380</v>
      </c>
      <c r="H770" s="110">
        <f>VLOOKUP(E770,Master_Item!B:I,8,0)</f>
        <v>9.1199999999999992</v>
      </c>
      <c r="I770" s="110">
        <f>VLOOKUP(E770,Master_Item!B:G,6,0)</f>
        <v>72</v>
      </c>
      <c r="J770" s="110" t="s">
        <v>148</v>
      </c>
      <c r="K770" s="110" t="s">
        <v>121</v>
      </c>
      <c r="L770" s="142">
        <f>_xlfn.IFNA(VLOOKUP($E770,'Loading Apr'!$B:$V,$C770,0),0)</f>
        <v>0</v>
      </c>
      <c r="M770" s="145">
        <f t="shared" si="205"/>
        <v>0</v>
      </c>
      <c r="N770" s="145">
        <f t="shared" si="206"/>
        <v>0</v>
      </c>
      <c r="O770" s="146">
        <f>_xlfn.IFNA(VLOOKUP($E770,'Loading May'!$B:$X,$B770,0),0)</f>
        <v>0</v>
      </c>
      <c r="P770" s="140">
        <f t="shared" si="207"/>
        <v>0</v>
      </c>
      <c r="Q770" s="140">
        <f t="shared" si="208"/>
        <v>0</v>
      </c>
      <c r="R770" s="80">
        <f>VLOOKUP($E770,'Loading Jun'!$B:$X,$A770,0)</f>
        <v>0</v>
      </c>
      <c r="S770" s="47">
        <f t="shared" si="209"/>
        <v>0</v>
      </c>
      <c r="T770" s="47">
        <f t="shared" si="210"/>
        <v>0</v>
      </c>
    </row>
    <row r="771" spans="1:20">
      <c r="A771" s="144">
        <v>23</v>
      </c>
      <c r="B771" s="144">
        <v>23</v>
      </c>
      <c r="C771" s="144">
        <v>21</v>
      </c>
      <c r="D771" s="264" t="str">
        <f>VLOOKUP(E771,Master_Item!B:M,12,0)&amp;K771</f>
        <v>โรงงานวังม่วงRegion 8</v>
      </c>
      <c r="E771" s="109">
        <v>310004339</v>
      </c>
      <c r="F771" s="110" t="s">
        <v>1031</v>
      </c>
      <c r="G771" s="110">
        <f>VLOOKUP(E771,Master_Item!B:E,4,0)</f>
        <v>380</v>
      </c>
      <c r="H771" s="110">
        <f>VLOOKUP(E771,Master_Item!B:I,8,0)</f>
        <v>9.1199999999999992</v>
      </c>
      <c r="I771" s="110">
        <f>VLOOKUP(E771,Master_Item!B:G,6,0)</f>
        <v>72</v>
      </c>
      <c r="J771" s="110" t="s">
        <v>151</v>
      </c>
      <c r="K771" s="110" t="s">
        <v>122</v>
      </c>
      <c r="L771" s="142">
        <f>_xlfn.IFNA(VLOOKUP($E771,'Loading Apr'!$B:$V,$C771,0),0)</f>
        <v>0</v>
      </c>
      <c r="M771" s="145">
        <f t="shared" si="205"/>
        <v>0</v>
      </c>
      <c r="N771" s="145">
        <f t="shared" si="206"/>
        <v>0</v>
      </c>
      <c r="O771" s="146">
        <f>_xlfn.IFNA(VLOOKUP($E771,'Loading May'!$B:$X,$B771,0),0)</f>
        <v>0</v>
      </c>
      <c r="P771" s="140">
        <f t="shared" si="207"/>
        <v>0</v>
      </c>
      <c r="Q771" s="140">
        <f t="shared" si="208"/>
        <v>0</v>
      </c>
      <c r="R771" s="80">
        <f>VLOOKUP($E771,'Loading Jun'!$B:$X,$A771,0)</f>
        <v>0</v>
      </c>
      <c r="S771" s="47">
        <f t="shared" si="209"/>
        <v>0</v>
      </c>
      <c r="T771" s="47">
        <f t="shared" si="210"/>
        <v>0</v>
      </c>
    </row>
    <row r="772" spans="1:20">
      <c r="A772" s="144">
        <v>9</v>
      </c>
      <c r="B772" s="144">
        <v>9</v>
      </c>
      <c r="C772" s="144">
        <v>11</v>
      </c>
      <c r="D772" s="264" t="str">
        <f>VLOOKUP(E772,Master_Item!B:M,12,0)&amp;K772</f>
        <v>โรงงานวังม่วงMT</v>
      </c>
      <c r="E772" s="109">
        <v>310004339</v>
      </c>
      <c r="F772" s="110" t="s">
        <v>1031</v>
      </c>
      <c r="G772" s="110">
        <f>VLOOKUP(E772,Master_Item!B:E,4,0)</f>
        <v>380</v>
      </c>
      <c r="H772" s="110">
        <f>VLOOKUP(E772,Master_Item!B:I,8,0)</f>
        <v>9.1199999999999992</v>
      </c>
      <c r="I772" s="110">
        <f>VLOOKUP(E772,Master_Item!B:G,6,0)</f>
        <v>72</v>
      </c>
      <c r="J772" s="110" t="s">
        <v>123</v>
      </c>
      <c r="K772" s="110" t="s">
        <v>123</v>
      </c>
      <c r="L772" s="142">
        <f>_xlfn.IFNA(VLOOKUP($E772,'Loading Apr'!$B:$V,$C772,0),0)</f>
        <v>11884.940345138242</v>
      </c>
      <c r="M772" s="145">
        <f t="shared" si="205"/>
        <v>108390.65594766077</v>
      </c>
      <c r="N772" s="145">
        <f t="shared" si="206"/>
        <v>165.06861590469782</v>
      </c>
      <c r="O772" s="146">
        <f>_xlfn.IFNA(VLOOKUP($E772,'Loading May'!$B:$X,$B772,0),0)</f>
        <v>29600.89807657319</v>
      </c>
      <c r="P772" s="140">
        <f t="shared" si="207"/>
        <v>269960.1904583475</v>
      </c>
      <c r="Q772" s="140">
        <f t="shared" si="208"/>
        <v>411.12358439684988</v>
      </c>
      <c r="R772" s="80">
        <f>VLOOKUP($E772,'Loading Jun'!$B:$X,$A772,0)</f>
        <v>18379.253353478034</v>
      </c>
      <c r="S772" s="47">
        <f t="shared" si="209"/>
        <v>167618.79058371964</v>
      </c>
      <c r="T772" s="47">
        <f t="shared" si="210"/>
        <v>255.26740768719492</v>
      </c>
    </row>
    <row r="773" spans="1:20">
      <c r="A773" s="144">
        <v>15</v>
      </c>
      <c r="B773" s="144">
        <v>15</v>
      </c>
      <c r="C773" s="144">
        <v>13</v>
      </c>
      <c r="D773" s="263" t="s">
        <v>1126</v>
      </c>
      <c r="E773" s="74">
        <v>310002100</v>
      </c>
      <c r="F773" s="46" t="s">
        <v>1116</v>
      </c>
      <c r="G773" s="46">
        <v>500</v>
      </c>
      <c r="H773" s="46">
        <v>12</v>
      </c>
      <c r="I773" s="46">
        <v>54</v>
      </c>
      <c r="J773" s="46" t="s">
        <v>148</v>
      </c>
      <c r="K773" s="46" t="s">
        <v>115</v>
      </c>
      <c r="L773" s="142">
        <f>_xlfn.IFNA(VLOOKUP($E773,'Loading Apr'!$B:$V,$C773,0),0)</f>
        <v>0</v>
      </c>
      <c r="M773" s="145">
        <f t="shared" ref="M773:M832" si="211">L773*H773</f>
        <v>0</v>
      </c>
      <c r="N773" s="145">
        <f t="shared" ref="N773:N832" si="212">L773/I773</f>
        <v>0</v>
      </c>
      <c r="O773" s="146">
        <f>_xlfn.IFNA(VLOOKUP($E773,'Loading May'!$B:$X,$B773,0),0)</f>
        <v>0</v>
      </c>
      <c r="P773" s="140">
        <f t="shared" ref="P773:P832" si="213">O773*H773</f>
        <v>0</v>
      </c>
      <c r="Q773" s="140">
        <f t="shared" ref="Q773:Q832" si="214">O773/I773</f>
        <v>0</v>
      </c>
      <c r="R773" s="80">
        <f>VLOOKUP($E773,'Loading Jun'!$B:$X,$A773,0)</f>
        <v>0</v>
      </c>
      <c r="S773" s="47">
        <f t="shared" ref="S773:S832" si="215">R773*H773</f>
        <v>0</v>
      </c>
      <c r="T773" s="47">
        <f t="shared" ref="T773:T832" si="216">R773/I773</f>
        <v>0</v>
      </c>
    </row>
    <row r="774" spans="1:20">
      <c r="A774" s="144">
        <v>16</v>
      </c>
      <c r="B774" s="144">
        <v>16</v>
      </c>
      <c r="C774" s="144">
        <v>14</v>
      </c>
      <c r="D774" s="263" t="s">
        <v>1127</v>
      </c>
      <c r="E774" s="74">
        <v>310002100</v>
      </c>
      <c r="F774" s="46" t="s">
        <v>1116</v>
      </c>
      <c r="G774" s="46">
        <v>500</v>
      </c>
      <c r="H774" s="46">
        <v>12</v>
      </c>
      <c r="I774" s="46">
        <v>54</v>
      </c>
      <c r="J774" s="46" t="s">
        <v>148</v>
      </c>
      <c r="K774" s="46" t="s">
        <v>116</v>
      </c>
      <c r="L774" s="142">
        <f>_xlfn.IFNA(VLOOKUP($E774,'Loading Apr'!$B:$V,$C774,0),0)</f>
        <v>0</v>
      </c>
      <c r="M774" s="145">
        <f t="shared" si="211"/>
        <v>0</v>
      </c>
      <c r="N774" s="145">
        <f t="shared" si="212"/>
        <v>0</v>
      </c>
      <c r="O774" s="146">
        <f>_xlfn.IFNA(VLOOKUP($E774,'Loading May'!$B:$X,$B774,0),0)</f>
        <v>0</v>
      </c>
      <c r="P774" s="140">
        <f t="shared" si="213"/>
        <v>0</v>
      </c>
      <c r="Q774" s="140">
        <f t="shared" si="214"/>
        <v>0</v>
      </c>
      <c r="R774" s="80">
        <f>VLOOKUP($E774,'Loading Jun'!$B:$X,$A774,0)</f>
        <v>0</v>
      </c>
      <c r="S774" s="47">
        <f t="shared" si="215"/>
        <v>0</v>
      </c>
      <c r="T774" s="47">
        <f t="shared" si="216"/>
        <v>0</v>
      </c>
    </row>
    <row r="775" spans="1:20">
      <c r="A775" s="144">
        <v>17</v>
      </c>
      <c r="B775" s="144">
        <v>17</v>
      </c>
      <c r="C775" s="144">
        <v>15</v>
      </c>
      <c r="D775" s="263" t="s">
        <v>1128</v>
      </c>
      <c r="E775" s="74">
        <v>310002100</v>
      </c>
      <c r="F775" s="46" t="s">
        <v>1116</v>
      </c>
      <c r="G775" s="46">
        <v>500</v>
      </c>
      <c r="H775" s="46">
        <v>12</v>
      </c>
      <c r="I775" s="46">
        <v>54</v>
      </c>
      <c r="J775" s="46" t="s">
        <v>149</v>
      </c>
      <c r="K775" s="46" t="s">
        <v>117</v>
      </c>
      <c r="L775" s="142">
        <f>_xlfn.IFNA(VLOOKUP($E775,'Loading Apr'!$B:$V,$C775,0),0)</f>
        <v>0</v>
      </c>
      <c r="M775" s="145">
        <f t="shared" si="211"/>
        <v>0</v>
      </c>
      <c r="N775" s="145">
        <f t="shared" si="212"/>
        <v>0</v>
      </c>
      <c r="O775" s="146">
        <f>_xlfn.IFNA(VLOOKUP($E775,'Loading May'!$B:$X,$B775,0),0)</f>
        <v>0</v>
      </c>
      <c r="P775" s="140">
        <f t="shared" si="213"/>
        <v>0</v>
      </c>
      <c r="Q775" s="140">
        <f t="shared" si="214"/>
        <v>0</v>
      </c>
      <c r="R775" s="80">
        <f>VLOOKUP($E775,'Loading Jun'!$B:$X,$A775,0)</f>
        <v>0</v>
      </c>
      <c r="S775" s="47">
        <f t="shared" si="215"/>
        <v>0</v>
      </c>
      <c r="T775" s="47">
        <f t="shared" si="216"/>
        <v>0</v>
      </c>
    </row>
    <row r="776" spans="1:20">
      <c r="A776" s="144">
        <v>18</v>
      </c>
      <c r="B776" s="144">
        <v>18</v>
      </c>
      <c r="C776" s="144">
        <v>16</v>
      </c>
      <c r="D776" s="263" t="s">
        <v>1129</v>
      </c>
      <c r="E776" s="74">
        <v>310002100</v>
      </c>
      <c r="F776" s="46" t="s">
        <v>1116</v>
      </c>
      <c r="G776" s="46">
        <v>500</v>
      </c>
      <c r="H776" s="46">
        <v>12</v>
      </c>
      <c r="I776" s="46">
        <v>54</v>
      </c>
      <c r="J776" s="46" t="s">
        <v>149</v>
      </c>
      <c r="K776" s="46" t="s">
        <v>118</v>
      </c>
      <c r="L776" s="142">
        <f>_xlfn.IFNA(VLOOKUP($E776,'Loading Apr'!$B:$V,$C776,0),0)</f>
        <v>0</v>
      </c>
      <c r="M776" s="145">
        <f t="shared" si="211"/>
        <v>0</v>
      </c>
      <c r="N776" s="145">
        <f t="shared" si="212"/>
        <v>0</v>
      </c>
      <c r="O776" s="146">
        <f>_xlfn.IFNA(VLOOKUP($E776,'Loading May'!$B:$X,$B776,0),0)</f>
        <v>0</v>
      </c>
      <c r="P776" s="140">
        <f t="shared" si="213"/>
        <v>0</v>
      </c>
      <c r="Q776" s="140">
        <f t="shared" si="214"/>
        <v>0</v>
      </c>
      <c r="R776" s="80">
        <f>VLOOKUP($E776,'Loading Jun'!$B:$X,$A776,0)</f>
        <v>0</v>
      </c>
      <c r="S776" s="47">
        <f t="shared" si="215"/>
        <v>0</v>
      </c>
      <c r="T776" s="47">
        <f t="shared" si="216"/>
        <v>0</v>
      </c>
    </row>
    <row r="777" spans="1:20">
      <c r="A777" s="144">
        <v>19</v>
      </c>
      <c r="B777" s="144">
        <v>19</v>
      </c>
      <c r="C777" s="144">
        <v>17</v>
      </c>
      <c r="D777" s="263" t="s">
        <v>1130</v>
      </c>
      <c r="E777" s="74">
        <v>310002100</v>
      </c>
      <c r="F777" s="46" t="s">
        <v>1116</v>
      </c>
      <c r="G777" s="46">
        <v>500</v>
      </c>
      <c r="H777" s="46">
        <v>12</v>
      </c>
      <c r="I777" s="46">
        <v>54</v>
      </c>
      <c r="J777" s="46" t="s">
        <v>150</v>
      </c>
      <c r="K777" s="46" t="s">
        <v>119</v>
      </c>
      <c r="L777" s="142">
        <f>_xlfn.IFNA(VLOOKUP($E777,'Loading Apr'!$B:$V,$C777,0),0)</f>
        <v>0</v>
      </c>
      <c r="M777" s="145">
        <f t="shared" si="211"/>
        <v>0</v>
      </c>
      <c r="N777" s="145">
        <f t="shared" si="212"/>
        <v>0</v>
      </c>
      <c r="O777" s="146">
        <f>_xlfn.IFNA(VLOOKUP($E777,'Loading May'!$B:$X,$B777,0),0)</f>
        <v>0</v>
      </c>
      <c r="P777" s="140">
        <f t="shared" si="213"/>
        <v>0</v>
      </c>
      <c r="Q777" s="140">
        <f t="shared" si="214"/>
        <v>0</v>
      </c>
      <c r="R777" s="80">
        <f>VLOOKUP($E777,'Loading Jun'!$B:$X,$A777,0)</f>
        <v>0</v>
      </c>
      <c r="S777" s="47">
        <f t="shared" si="215"/>
        <v>0</v>
      </c>
      <c r="T777" s="47">
        <f t="shared" si="216"/>
        <v>0</v>
      </c>
    </row>
    <row r="778" spans="1:20">
      <c r="A778" s="144">
        <v>20</v>
      </c>
      <c r="B778" s="144">
        <v>20</v>
      </c>
      <c r="C778" s="144">
        <v>18</v>
      </c>
      <c r="D778" s="263" t="s">
        <v>1131</v>
      </c>
      <c r="E778" s="74">
        <v>310002100</v>
      </c>
      <c r="F778" s="46" t="s">
        <v>1116</v>
      </c>
      <c r="G778" s="46">
        <v>500</v>
      </c>
      <c r="H778" s="46">
        <v>12</v>
      </c>
      <c r="I778" s="46">
        <v>54</v>
      </c>
      <c r="J778" s="46" t="s">
        <v>150</v>
      </c>
      <c r="K778" s="46" t="s">
        <v>127</v>
      </c>
      <c r="L778" s="142">
        <f>_xlfn.IFNA(VLOOKUP($E778,'Loading Apr'!$B:$V,$C778,0),0)</f>
        <v>0</v>
      </c>
      <c r="M778" s="145">
        <f t="shared" si="211"/>
        <v>0</v>
      </c>
      <c r="N778" s="145">
        <f t="shared" si="212"/>
        <v>0</v>
      </c>
      <c r="O778" s="146">
        <f>_xlfn.IFNA(VLOOKUP($E778,'Loading May'!$B:$X,$B778,0),0)</f>
        <v>0</v>
      </c>
      <c r="P778" s="140">
        <f t="shared" si="213"/>
        <v>0</v>
      </c>
      <c r="Q778" s="140">
        <f t="shared" si="214"/>
        <v>0</v>
      </c>
      <c r="R778" s="80">
        <f>VLOOKUP($E778,'Loading Jun'!$B:$X,$A778,0)</f>
        <v>0</v>
      </c>
      <c r="S778" s="47">
        <f t="shared" si="215"/>
        <v>0</v>
      </c>
      <c r="T778" s="47">
        <f t="shared" si="216"/>
        <v>0</v>
      </c>
    </row>
    <row r="779" spans="1:20">
      <c r="A779" s="144">
        <v>21</v>
      </c>
      <c r="B779" s="144">
        <v>21</v>
      </c>
      <c r="C779" s="144">
        <v>19</v>
      </c>
      <c r="D779" s="263" t="s">
        <v>1132</v>
      </c>
      <c r="E779" s="74">
        <v>310002100</v>
      </c>
      <c r="F779" s="46" t="s">
        <v>1116</v>
      </c>
      <c r="G779" s="46">
        <v>500</v>
      </c>
      <c r="H779" s="46">
        <v>12</v>
      </c>
      <c r="I779" s="46">
        <v>54</v>
      </c>
      <c r="J779" s="46" t="s">
        <v>148</v>
      </c>
      <c r="K779" s="46" t="s">
        <v>128</v>
      </c>
      <c r="L779" s="142">
        <f>_xlfn.IFNA(VLOOKUP($E779,'Loading Apr'!$B:$V,$C779,0),0)</f>
        <v>0</v>
      </c>
      <c r="M779" s="145">
        <f t="shared" si="211"/>
        <v>0</v>
      </c>
      <c r="N779" s="145">
        <f t="shared" si="212"/>
        <v>0</v>
      </c>
      <c r="O779" s="146">
        <f>_xlfn.IFNA(VLOOKUP($E779,'Loading May'!$B:$X,$B779,0),0)</f>
        <v>0</v>
      </c>
      <c r="P779" s="140">
        <f t="shared" si="213"/>
        <v>0</v>
      </c>
      <c r="Q779" s="140">
        <f t="shared" si="214"/>
        <v>0</v>
      </c>
      <c r="R779" s="80">
        <f>VLOOKUP($E779,'Loading Jun'!$B:$X,$A779,0)</f>
        <v>0</v>
      </c>
      <c r="S779" s="47">
        <f t="shared" si="215"/>
        <v>0</v>
      </c>
      <c r="T779" s="47">
        <f t="shared" si="216"/>
        <v>0</v>
      </c>
    </row>
    <row r="780" spans="1:20">
      <c r="A780" s="144">
        <v>22</v>
      </c>
      <c r="B780" s="144">
        <v>22</v>
      </c>
      <c r="C780" s="144">
        <v>20</v>
      </c>
      <c r="D780" s="263" t="s">
        <v>1133</v>
      </c>
      <c r="E780" s="74">
        <v>310002100</v>
      </c>
      <c r="F780" s="46" t="s">
        <v>1116</v>
      </c>
      <c r="G780" s="46">
        <v>500</v>
      </c>
      <c r="H780" s="46">
        <v>12</v>
      </c>
      <c r="I780" s="46">
        <v>54</v>
      </c>
      <c r="J780" s="46" t="s">
        <v>148</v>
      </c>
      <c r="K780" s="46" t="s">
        <v>121</v>
      </c>
      <c r="L780" s="142">
        <f>_xlfn.IFNA(VLOOKUP($E780,'Loading Apr'!$B:$V,$C780,0),0)</f>
        <v>0</v>
      </c>
      <c r="M780" s="145">
        <f t="shared" si="211"/>
        <v>0</v>
      </c>
      <c r="N780" s="145">
        <f t="shared" si="212"/>
        <v>0</v>
      </c>
      <c r="O780" s="146">
        <f>_xlfn.IFNA(VLOOKUP($E780,'Loading May'!$B:$X,$B780,0),0)</f>
        <v>0</v>
      </c>
      <c r="P780" s="140">
        <f t="shared" si="213"/>
        <v>0</v>
      </c>
      <c r="Q780" s="140">
        <f t="shared" si="214"/>
        <v>0</v>
      </c>
      <c r="R780" s="80">
        <f>VLOOKUP($E780,'Loading Jun'!$B:$X,$A780,0)</f>
        <v>0</v>
      </c>
      <c r="S780" s="47">
        <f t="shared" si="215"/>
        <v>0</v>
      </c>
      <c r="T780" s="47">
        <f t="shared" si="216"/>
        <v>0</v>
      </c>
    </row>
    <row r="781" spans="1:20">
      <c r="A781" s="144">
        <v>23</v>
      </c>
      <c r="B781" s="144">
        <v>23</v>
      </c>
      <c r="C781" s="144">
        <v>21</v>
      </c>
      <c r="D781" s="263" t="s">
        <v>1134</v>
      </c>
      <c r="E781" s="74">
        <v>310002100</v>
      </c>
      <c r="F781" s="46" t="s">
        <v>1116</v>
      </c>
      <c r="G781" s="46">
        <v>500</v>
      </c>
      <c r="H781" s="46">
        <v>12</v>
      </c>
      <c r="I781" s="46">
        <v>54</v>
      </c>
      <c r="J781" s="46" t="s">
        <v>151</v>
      </c>
      <c r="K781" s="46" t="s">
        <v>122</v>
      </c>
      <c r="L781" s="142">
        <f>_xlfn.IFNA(VLOOKUP($E781,'Loading Apr'!$B:$V,$C781,0),0)</f>
        <v>0</v>
      </c>
      <c r="M781" s="145">
        <f t="shared" si="211"/>
        <v>0</v>
      </c>
      <c r="N781" s="145">
        <f t="shared" si="212"/>
        <v>0</v>
      </c>
      <c r="O781" s="146">
        <f>_xlfn.IFNA(VLOOKUP($E781,'Loading May'!$B:$X,$B781,0),0)</f>
        <v>0</v>
      </c>
      <c r="P781" s="140">
        <f t="shared" si="213"/>
        <v>0</v>
      </c>
      <c r="Q781" s="140">
        <f t="shared" si="214"/>
        <v>0</v>
      </c>
      <c r="R781" s="80">
        <f>VLOOKUP($E781,'Loading Jun'!$B:$X,$A781,0)</f>
        <v>0</v>
      </c>
      <c r="S781" s="47">
        <f t="shared" si="215"/>
        <v>0</v>
      </c>
      <c r="T781" s="47">
        <f t="shared" si="216"/>
        <v>0</v>
      </c>
    </row>
    <row r="782" spans="1:20">
      <c r="A782" s="144">
        <v>9</v>
      </c>
      <c r="B782" s="144">
        <v>9</v>
      </c>
      <c r="C782" s="144">
        <v>11</v>
      </c>
      <c r="D782" s="263" t="s">
        <v>1135</v>
      </c>
      <c r="E782" s="74">
        <v>310002100</v>
      </c>
      <c r="F782" s="46" t="s">
        <v>1116</v>
      </c>
      <c r="G782" s="46">
        <v>500</v>
      </c>
      <c r="H782" s="46">
        <v>12</v>
      </c>
      <c r="I782" s="46">
        <v>54</v>
      </c>
      <c r="J782" s="46" t="s">
        <v>123</v>
      </c>
      <c r="K782" s="46" t="s">
        <v>123</v>
      </c>
      <c r="L782" s="142">
        <f>_xlfn.IFNA(VLOOKUP($E782,'Loading Apr'!$B:$V,$C782,0),0)</f>
        <v>1834</v>
      </c>
      <c r="M782" s="145">
        <f t="shared" si="211"/>
        <v>22008</v>
      </c>
      <c r="N782" s="145">
        <f t="shared" si="212"/>
        <v>33.962962962962962</v>
      </c>
      <c r="O782" s="146">
        <f>_xlfn.IFNA(VLOOKUP($E782,'Loading May'!$B:$X,$B782,0),0)</f>
        <v>2652.0769230769229</v>
      </c>
      <c r="P782" s="140">
        <f t="shared" si="213"/>
        <v>31824.923076923074</v>
      </c>
      <c r="Q782" s="140">
        <f t="shared" si="214"/>
        <v>49.112535612535609</v>
      </c>
      <c r="R782" s="80">
        <f>VLOOKUP($E782,'Loading Jun'!$B:$X,$A782,0)</f>
        <v>2427.6923076923081</v>
      </c>
      <c r="S782" s="47">
        <f t="shared" si="215"/>
        <v>29132.307692307695</v>
      </c>
      <c r="T782" s="47">
        <f t="shared" si="216"/>
        <v>44.957264957264961</v>
      </c>
    </row>
    <row r="783" spans="1:20">
      <c r="A783" s="144">
        <v>15</v>
      </c>
      <c r="B783" s="144">
        <v>15</v>
      </c>
      <c r="C783" s="144">
        <v>13</v>
      </c>
      <c r="D783" s="263" t="s">
        <v>1126</v>
      </c>
      <c r="E783" s="74">
        <v>310002381</v>
      </c>
      <c r="F783" s="46" t="s">
        <v>1117</v>
      </c>
      <c r="G783" s="46">
        <v>500</v>
      </c>
      <c r="H783" s="46">
        <v>12</v>
      </c>
      <c r="I783" s="46">
        <v>54</v>
      </c>
      <c r="J783" s="46" t="s">
        <v>148</v>
      </c>
      <c r="K783" s="46" t="s">
        <v>115</v>
      </c>
      <c r="L783" s="142">
        <f>_xlfn.IFNA(VLOOKUP($E783,'Loading Apr'!$B:$V,$C783,0),0)</f>
        <v>0</v>
      </c>
      <c r="M783" s="145">
        <f t="shared" si="211"/>
        <v>0</v>
      </c>
      <c r="N783" s="145">
        <f t="shared" si="212"/>
        <v>0</v>
      </c>
      <c r="O783" s="146">
        <f>_xlfn.IFNA(VLOOKUP($E783,'Loading May'!$B:$X,$B783,0),0)</f>
        <v>0</v>
      </c>
      <c r="P783" s="140">
        <f t="shared" si="213"/>
        <v>0</v>
      </c>
      <c r="Q783" s="140">
        <f t="shared" si="214"/>
        <v>0</v>
      </c>
      <c r="R783" s="80">
        <f>VLOOKUP($E783,'Loading Jun'!$B:$X,$A783,0)</f>
        <v>0</v>
      </c>
      <c r="S783" s="47">
        <f t="shared" si="215"/>
        <v>0</v>
      </c>
      <c r="T783" s="47">
        <f t="shared" si="216"/>
        <v>0</v>
      </c>
    </row>
    <row r="784" spans="1:20">
      <c r="A784" s="144">
        <v>16</v>
      </c>
      <c r="B784" s="144">
        <v>16</v>
      </c>
      <c r="C784" s="144">
        <v>14</v>
      </c>
      <c r="D784" s="263" t="s">
        <v>1127</v>
      </c>
      <c r="E784" s="74">
        <v>310002381</v>
      </c>
      <c r="F784" s="46" t="s">
        <v>1117</v>
      </c>
      <c r="G784" s="46">
        <v>500</v>
      </c>
      <c r="H784" s="46">
        <v>12</v>
      </c>
      <c r="I784" s="46">
        <v>54</v>
      </c>
      <c r="J784" s="46" t="s">
        <v>148</v>
      </c>
      <c r="K784" s="46" t="s">
        <v>116</v>
      </c>
      <c r="L784" s="142">
        <f>_xlfn.IFNA(VLOOKUP($E784,'Loading Apr'!$B:$V,$C784,0),0)</f>
        <v>0</v>
      </c>
      <c r="M784" s="145">
        <f t="shared" si="211"/>
        <v>0</v>
      </c>
      <c r="N784" s="145">
        <f t="shared" si="212"/>
        <v>0</v>
      </c>
      <c r="O784" s="146">
        <f>_xlfn.IFNA(VLOOKUP($E784,'Loading May'!$B:$X,$B784,0),0)</f>
        <v>0</v>
      </c>
      <c r="P784" s="140">
        <f t="shared" si="213"/>
        <v>0</v>
      </c>
      <c r="Q784" s="140">
        <f t="shared" si="214"/>
        <v>0</v>
      </c>
      <c r="R784" s="80">
        <f>VLOOKUP($E784,'Loading Jun'!$B:$X,$A784,0)</f>
        <v>0</v>
      </c>
      <c r="S784" s="47">
        <f t="shared" si="215"/>
        <v>0</v>
      </c>
      <c r="T784" s="47">
        <f t="shared" si="216"/>
        <v>0</v>
      </c>
    </row>
    <row r="785" spans="1:20">
      <c r="A785" s="144">
        <v>17</v>
      </c>
      <c r="B785" s="144">
        <v>17</v>
      </c>
      <c r="C785" s="144">
        <v>15</v>
      </c>
      <c r="D785" s="263" t="s">
        <v>1128</v>
      </c>
      <c r="E785" s="74">
        <v>310002381</v>
      </c>
      <c r="F785" s="46" t="s">
        <v>1117</v>
      </c>
      <c r="G785" s="46">
        <v>500</v>
      </c>
      <c r="H785" s="46">
        <v>12</v>
      </c>
      <c r="I785" s="46">
        <v>54</v>
      </c>
      <c r="J785" s="46" t="s">
        <v>149</v>
      </c>
      <c r="K785" s="46" t="s">
        <v>117</v>
      </c>
      <c r="L785" s="142">
        <f>_xlfn.IFNA(VLOOKUP($E785,'Loading Apr'!$B:$V,$C785,0),0)</f>
        <v>0</v>
      </c>
      <c r="M785" s="145">
        <f t="shared" si="211"/>
        <v>0</v>
      </c>
      <c r="N785" s="145">
        <f t="shared" si="212"/>
        <v>0</v>
      </c>
      <c r="O785" s="146">
        <f>_xlfn.IFNA(VLOOKUP($E785,'Loading May'!$B:$X,$B785,0),0)</f>
        <v>0</v>
      </c>
      <c r="P785" s="140">
        <f t="shared" si="213"/>
        <v>0</v>
      </c>
      <c r="Q785" s="140">
        <f t="shared" si="214"/>
        <v>0</v>
      </c>
      <c r="R785" s="80">
        <f>VLOOKUP($E785,'Loading Jun'!$B:$X,$A785,0)</f>
        <v>0</v>
      </c>
      <c r="S785" s="47">
        <f t="shared" si="215"/>
        <v>0</v>
      </c>
      <c r="T785" s="47">
        <f t="shared" si="216"/>
        <v>0</v>
      </c>
    </row>
    <row r="786" spans="1:20">
      <c r="A786" s="144">
        <v>18</v>
      </c>
      <c r="B786" s="144">
        <v>18</v>
      </c>
      <c r="C786" s="144">
        <v>16</v>
      </c>
      <c r="D786" s="263" t="s">
        <v>1129</v>
      </c>
      <c r="E786" s="74">
        <v>310002381</v>
      </c>
      <c r="F786" s="46" t="s">
        <v>1117</v>
      </c>
      <c r="G786" s="46">
        <v>500</v>
      </c>
      <c r="H786" s="46">
        <v>12</v>
      </c>
      <c r="I786" s="46">
        <v>54</v>
      </c>
      <c r="J786" s="46" t="s">
        <v>149</v>
      </c>
      <c r="K786" s="46" t="s">
        <v>118</v>
      </c>
      <c r="L786" s="142">
        <f>_xlfn.IFNA(VLOOKUP($E786,'Loading Apr'!$B:$V,$C786,0),0)</f>
        <v>0</v>
      </c>
      <c r="M786" s="145">
        <f t="shared" si="211"/>
        <v>0</v>
      </c>
      <c r="N786" s="145">
        <f t="shared" si="212"/>
        <v>0</v>
      </c>
      <c r="O786" s="146">
        <f>_xlfn.IFNA(VLOOKUP($E786,'Loading May'!$B:$X,$B786,0),0)</f>
        <v>0</v>
      </c>
      <c r="P786" s="140">
        <f t="shared" si="213"/>
        <v>0</v>
      </c>
      <c r="Q786" s="140">
        <f t="shared" si="214"/>
        <v>0</v>
      </c>
      <c r="R786" s="80">
        <f>VLOOKUP($E786,'Loading Jun'!$B:$X,$A786,0)</f>
        <v>0</v>
      </c>
      <c r="S786" s="47">
        <f t="shared" si="215"/>
        <v>0</v>
      </c>
      <c r="T786" s="47">
        <f t="shared" si="216"/>
        <v>0</v>
      </c>
    </row>
    <row r="787" spans="1:20">
      <c r="A787" s="144">
        <v>19</v>
      </c>
      <c r="B787" s="144">
        <v>19</v>
      </c>
      <c r="C787" s="144">
        <v>17</v>
      </c>
      <c r="D787" s="263" t="s">
        <v>1130</v>
      </c>
      <c r="E787" s="74">
        <v>310002381</v>
      </c>
      <c r="F787" s="46" t="s">
        <v>1117</v>
      </c>
      <c r="G787" s="46">
        <v>500</v>
      </c>
      <c r="H787" s="46">
        <v>12</v>
      </c>
      <c r="I787" s="46">
        <v>54</v>
      </c>
      <c r="J787" s="46" t="s">
        <v>150</v>
      </c>
      <c r="K787" s="46" t="s">
        <v>119</v>
      </c>
      <c r="L787" s="142">
        <f>_xlfn.IFNA(VLOOKUP($E787,'Loading Apr'!$B:$V,$C787,0),0)</f>
        <v>0</v>
      </c>
      <c r="M787" s="145">
        <f t="shared" si="211"/>
        <v>0</v>
      </c>
      <c r="N787" s="145">
        <f t="shared" si="212"/>
        <v>0</v>
      </c>
      <c r="O787" s="146">
        <f>_xlfn.IFNA(VLOOKUP($E787,'Loading May'!$B:$X,$B787,0),0)</f>
        <v>0</v>
      </c>
      <c r="P787" s="140">
        <f t="shared" si="213"/>
        <v>0</v>
      </c>
      <c r="Q787" s="140">
        <f t="shared" si="214"/>
        <v>0</v>
      </c>
      <c r="R787" s="80">
        <f>VLOOKUP($E787,'Loading Jun'!$B:$X,$A787,0)</f>
        <v>0</v>
      </c>
      <c r="S787" s="47">
        <f t="shared" si="215"/>
        <v>0</v>
      </c>
      <c r="T787" s="47">
        <f t="shared" si="216"/>
        <v>0</v>
      </c>
    </row>
    <row r="788" spans="1:20">
      <c r="A788" s="144">
        <v>20</v>
      </c>
      <c r="B788" s="144">
        <v>20</v>
      </c>
      <c r="C788" s="144">
        <v>18</v>
      </c>
      <c r="D788" s="263" t="s">
        <v>1131</v>
      </c>
      <c r="E788" s="74">
        <v>310002381</v>
      </c>
      <c r="F788" s="46" t="s">
        <v>1117</v>
      </c>
      <c r="G788" s="46">
        <v>500</v>
      </c>
      <c r="H788" s="46">
        <v>12</v>
      </c>
      <c r="I788" s="46">
        <v>54</v>
      </c>
      <c r="J788" s="46" t="s">
        <v>150</v>
      </c>
      <c r="K788" s="46" t="s">
        <v>127</v>
      </c>
      <c r="L788" s="142">
        <f>_xlfn.IFNA(VLOOKUP($E788,'Loading Apr'!$B:$V,$C788,0),0)</f>
        <v>0</v>
      </c>
      <c r="M788" s="145">
        <f t="shared" si="211"/>
        <v>0</v>
      </c>
      <c r="N788" s="145">
        <f t="shared" si="212"/>
        <v>0</v>
      </c>
      <c r="O788" s="146">
        <f>_xlfn.IFNA(VLOOKUP($E788,'Loading May'!$B:$X,$B788,0),0)</f>
        <v>0</v>
      </c>
      <c r="P788" s="140">
        <f t="shared" si="213"/>
        <v>0</v>
      </c>
      <c r="Q788" s="140">
        <f t="shared" si="214"/>
        <v>0</v>
      </c>
      <c r="R788" s="80">
        <f>VLOOKUP($E788,'Loading Jun'!$B:$X,$A788,0)</f>
        <v>0</v>
      </c>
      <c r="S788" s="47">
        <f t="shared" si="215"/>
        <v>0</v>
      </c>
      <c r="T788" s="47">
        <f t="shared" si="216"/>
        <v>0</v>
      </c>
    </row>
    <row r="789" spans="1:20">
      <c r="A789" s="144">
        <v>21</v>
      </c>
      <c r="B789" s="144">
        <v>21</v>
      </c>
      <c r="C789" s="144">
        <v>19</v>
      </c>
      <c r="D789" s="263" t="s">
        <v>1132</v>
      </c>
      <c r="E789" s="74">
        <v>310002381</v>
      </c>
      <c r="F789" s="46" t="s">
        <v>1117</v>
      </c>
      <c r="G789" s="46">
        <v>500</v>
      </c>
      <c r="H789" s="46">
        <v>12</v>
      </c>
      <c r="I789" s="46">
        <v>54</v>
      </c>
      <c r="J789" s="46" t="s">
        <v>148</v>
      </c>
      <c r="K789" s="46" t="s">
        <v>128</v>
      </c>
      <c r="L789" s="142">
        <f>_xlfn.IFNA(VLOOKUP($E789,'Loading Apr'!$B:$V,$C789,0),0)</f>
        <v>0</v>
      </c>
      <c r="M789" s="145">
        <f t="shared" si="211"/>
        <v>0</v>
      </c>
      <c r="N789" s="145">
        <f t="shared" si="212"/>
        <v>0</v>
      </c>
      <c r="O789" s="146">
        <f>_xlfn.IFNA(VLOOKUP($E789,'Loading May'!$B:$X,$B789,0),0)</f>
        <v>0</v>
      </c>
      <c r="P789" s="140">
        <f t="shared" si="213"/>
        <v>0</v>
      </c>
      <c r="Q789" s="140">
        <f t="shared" si="214"/>
        <v>0</v>
      </c>
      <c r="R789" s="80">
        <f>VLOOKUP($E789,'Loading Jun'!$B:$X,$A789,0)</f>
        <v>0</v>
      </c>
      <c r="S789" s="47">
        <f t="shared" si="215"/>
        <v>0</v>
      </c>
      <c r="T789" s="47">
        <f t="shared" si="216"/>
        <v>0</v>
      </c>
    </row>
    <row r="790" spans="1:20">
      <c r="A790" s="144">
        <v>22</v>
      </c>
      <c r="B790" s="144">
        <v>22</v>
      </c>
      <c r="C790" s="144">
        <v>20</v>
      </c>
      <c r="D790" s="263" t="s">
        <v>1133</v>
      </c>
      <c r="E790" s="74">
        <v>310002381</v>
      </c>
      <c r="F790" s="46" t="s">
        <v>1117</v>
      </c>
      <c r="G790" s="46">
        <v>500</v>
      </c>
      <c r="H790" s="46">
        <v>12</v>
      </c>
      <c r="I790" s="46">
        <v>54</v>
      </c>
      <c r="J790" s="46" t="s">
        <v>148</v>
      </c>
      <c r="K790" s="46" t="s">
        <v>121</v>
      </c>
      <c r="L790" s="142">
        <f>_xlfn.IFNA(VLOOKUP($E790,'Loading Apr'!$B:$V,$C790,0),0)</f>
        <v>0</v>
      </c>
      <c r="M790" s="145">
        <f t="shared" si="211"/>
        <v>0</v>
      </c>
      <c r="N790" s="145">
        <f t="shared" si="212"/>
        <v>0</v>
      </c>
      <c r="O790" s="146">
        <f>_xlfn.IFNA(VLOOKUP($E790,'Loading May'!$B:$X,$B790,0),0)</f>
        <v>0</v>
      </c>
      <c r="P790" s="140">
        <f t="shared" si="213"/>
        <v>0</v>
      </c>
      <c r="Q790" s="140">
        <f t="shared" si="214"/>
        <v>0</v>
      </c>
      <c r="R790" s="80">
        <f>VLOOKUP($E790,'Loading Jun'!$B:$X,$A790,0)</f>
        <v>0</v>
      </c>
      <c r="S790" s="47">
        <f t="shared" si="215"/>
        <v>0</v>
      </c>
      <c r="T790" s="47">
        <f t="shared" si="216"/>
        <v>0</v>
      </c>
    </row>
    <row r="791" spans="1:20">
      <c r="A791" s="144">
        <v>23</v>
      </c>
      <c r="B791" s="144">
        <v>23</v>
      </c>
      <c r="C791" s="144">
        <v>21</v>
      </c>
      <c r="D791" s="263" t="s">
        <v>1134</v>
      </c>
      <c r="E791" s="74">
        <v>310002381</v>
      </c>
      <c r="F791" s="46" t="s">
        <v>1117</v>
      </c>
      <c r="G791" s="46">
        <v>500</v>
      </c>
      <c r="H791" s="46">
        <v>12</v>
      </c>
      <c r="I791" s="46">
        <v>54</v>
      </c>
      <c r="J791" s="46" t="s">
        <v>151</v>
      </c>
      <c r="K791" s="46" t="s">
        <v>122</v>
      </c>
      <c r="L791" s="142">
        <f>_xlfn.IFNA(VLOOKUP($E791,'Loading Apr'!$B:$V,$C791,0),0)</f>
        <v>0</v>
      </c>
      <c r="M791" s="145">
        <f t="shared" si="211"/>
        <v>0</v>
      </c>
      <c r="N791" s="145">
        <f t="shared" si="212"/>
        <v>0</v>
      </c>
      <c r="O791" s="146">
        <f>_xlfn.IFNA(VLOOKUP($E791,'Loading May'!$B:$X,$B791,0),0)</f>
        <v>0</v>
      </c>
      <c r="P791" s="140">
        <f t="shared" si="213"/>
        <v>0</v>
      </c>
      <c r="Q791" s="140">
        <f t="shared" si="214"/>
        <v>0</v>
      </c>
      <c r="R791" s="80">
        <f>VLOOKUP($E791,'Loading Jun'!$B:$X,$A791,0)</f>
        <v>0</v>
      </c>
      <c r="S791" s="47">
        <f t="shared" si="215"/>
        <v>0</v>
      </c>
      <c r="T791" s="47">
        <f t="shared" si="216"/>
        <v>0</v>
      </c>
    </row>
    <row r="792" spans="1:20">
      <c r="A792" s="144">
        <v>9</v>
      </c>
      <c r="B792" s="144">
        <v>9</v>
      </c>
      <c r="C792" s="144">
        <v>11</v>
      </c>
      <c r="D792" s="263" t="s">
        <v>1135</v>
      </c>
      <c r="E792" s="74">
        <v>310002381</v>
      </c>
      <c r="F792" s="46" t="s">
        <v>1117</v>
      </c>
      <c r="G792" s="46">
        <v>500</v>
      </c>
      <c r="H792" s="46">
        <v>12</v>
      </c>
      <c r="I792" s="46">
        <v>54</v>
      </c>
      <c r="J792" s="46" t="s">
        <v>123</v>
      </c>
      <c r="K792" s="46" t="s">
        <v>123</v>
      </c>
      <c r="L792" s="142">
        <f>_xlfn.IFNA(VLOOKUP($E792,'Loading Apr'!$B:$V,$C792,0),0)</f>
        <v>0</v>
      </c>
      <c r="M792" s="145">
        <f t="shared" si="211"/>
        <v>0</v>
      </c>
      <c r="N792" s="145">
        <f t="shared" si="212"/>
        <v>0</v>
      </c>
      <c r="O792" s="146">
        <f>_xlfn.IFNA(VLOOKUP($E792,'Loading May'!$B:$X,$B792,0),0)</f>
        <v>774.9450549450554</v>
      </c>
      <c r="P792" s="140">
        <f t="shared" si="213"/>
        <v>9299.3406593406653</v>
      </c>
      <c r="Q792" s="140">
        <f t="shared" si="214"/>
        <v>14.35083435083436</v>
      </c>
      <c r="R792" s="80">
        <f>VLOOKUP($E792,'Loading Jun'!$B:$X,$A792,0)</f>
        <v>2700</v>
      </c>
      <c r="S792" s="47">
        <f t="shared" si="215"/>
        <v>32400</v>
      </c>
      <c r="T792" s="47">
        <f t="shared" si="216"/>
        <v>50</v>
      </c>
    </row>
    <row r="793" spans="1:20">
      <c r="A793" s="144">
        <v>15</v>
      </c>
      <c r="B793" s="144">
        <v>15</v>
      </c>
      <c r="C793" s="144">
        <v>13</v>
      </c>
      <c r="D793" s="263" t="s">
        <v>1136</v>
      </c>
      <c r="E793" s="74">
        <v>310004556</v>
      </c>
      <c r="F793" s="46" t="s">
        <v>1118</v>
      </c>
      <c r="G793" s="46">
        <v>350</v>
      </c>
      <c r="H793" s="46">
        <v>8.4</v>
      </c>
      <c r="I793" s="46">
        <v>30</v>
      </c>
      <c r="J793" s="46" t="s">
        <v>148</v>
      </c>
      <c r="K793" s="46" t="s">
        <v>115</v>
      </c>
      <c r="L793" s="142">
        <f>_xlfn.IFNA(VLOOKUP($E793,'Loading Apr'!$B:$V,$C793,0),0)</f>
        <v>0</v>
      </c>
      <c r="M793" s="145">
        <f t="shared" si="211"/>
        <v>0</v>
      </c>
      <c r="N793" s="145">
        <f t="shared" si="212"/>
        <v>0</v>
      </c>
      <c r="O793" s="146">
        <f>_xlfn.IFNA(VLOOKUP($E793,'Loading May'!$B:$X,$B793,0),0)</f>
        <v>0</v>
      </c>
      <c r="P793" s="140">
        <f t="shared" si="213"/>
        <v>0</v>
      </c>
      <c r="Q793" s="140">
        <f t="shared" si="214"/>
        <v>0</v>
      </c>
      <c r="R793" s="80">
        <f>VLOOKUP($E793,'Loading Jun'!$B:$X,$A793,0)</f>
        <v>0</v>
      </c>
      <c r="S793" s="47">
        <f t="shared" si="215"/>
        <v>0</v>
      </c>
      <c r="T793" s="47">
        <f t="shared" si="216"/>
        <v>0</v>
      </c>
    </row>
    <row r="794" spans="1:20">
      <c r="A794" s="144">
        <v>16</v>
      </c>
      <c r="B794" s="144">
        <v>16</v>
      </c>
      <c r="C794" s="144">
        <v>14</v>
      </c>
      <c r="D794" s="263" t="s">
        <v>1137</v>
      </c>
      <c r="E794" s="74">
        <v>310004556</v>
      </c>
      <c r="F794" s="46" t="s">
        <v>1118</v>
      </c>
      <c r="G794" s="46">
        <v>350</v>
      </c>
      <c r="H794" s="46">
        <v>8.4</v>
      </c>
      <c r="I794" s="46">
        <v>30</v>
      </c>
      <c r="J794" s="46" t="s">
        <v>148</v>
      </c>
      <c r="K794" s="46" t="s">
        <v>116</v>
      </c>
      <c r="L794" s="142">
        <f>_xlfn.IFNA(VLOOKUP($E794,'Loading Apr'!$B:$V,$C794,0),0)</f>
        <v>0</v>
      </c>
      <c r="M794" s="145">
        <f t="shared" si="211"/>
        <v>0</v>
      </c>
      <c r="N794" s="145">
        <f t="shared" si="212"/>
        <v>0</v>
      </c>
      <c r="O794" s="146">
        <f>_xlfn.IFNA(VLOOKUP($E794,'Loading May'!$B:$X,$B794,0),0)</f>
        <v>0</v>
      </c>
      <c r="P794" s="140">
        <f t="shared" si="213"/>
        <v>0</v>
      </c>
      <c r="Q794" s="140">
        <f t="shared" si="214"/>
        <v>0</v>
      </c>
      <c r="R794" s="80">
        <f>VLOOKUP($E794,'Loading Jun'!$B:$X,$A794,0)</f>
        <v>0</v>
      </c>
      <c r="S794" s="47">
        <f t="shared" si="215"/>
        <v>0</v>
      </c>
      <c r="T794" s="47">
        <f t="shared" si="216"/>
        <v>0</v>
      </c>
    </row>
    <row r="795" spans="1:20">
      <c r="A795" s="144">
        <v>17</v>
      </c>
      <c r="B795" s="144">
        <v>17</v>
      </c>
      <c r="C795" s="144">
        <v>15</v>
      </c>
      <c r="D795" s="263" t="s">
        <v>1138</v>
      </c>
      <c r="E795" s="74">
        <v>310004556</v>
      </c>
      <c r="F795" s="46" t="s">
        <v>1118</v>
      </c>
      <c r="G795" s="46">
        <v>350</v>
      </c>
      <c r="H795" s="46">
        <v>8.4</v>
      </c>
      <c r="I795" s="46">
        <v>30</v>
      </c>
      <c r="J795" s="46" t="s">
        <v>149</v>
      </c>
      <c r="K795" s="46" t="s">
        <v>117</v>
      </c>
      <c r="L795" s="142">
        <f>_xlfn.IFNA(VLOOKUP($E795,'Loading Apr'!$B:$V,$C795,0),0)</f>
        <v>0</v>
      </c>
      <c r="M795" s="145">
        <f t="shared" si="211"/>
        <v>0</v>
      </c>
      <c r="N795" s="145">
        <f t="shared" si="212"/>
        <v>0</v>
      </c>
      <c r="O795" s="146">
        <f>_xlfn.IFNA(VLOOKUP($E795,'Loading May'!$B:$X,$B795,0),0)</f>
        <v>0</v>
      </c>
      <c r="P795" s="140">
        <f t="shared" si="213"/>
        <v>0</v>
      </c>
      <c r="Q795" s="140">
        <f t="shared" si="214"/>
        <v>0</v>
      </c>
      <c r="R795" s="80">
        <f>VLOOKUP($E795,'Loading Jun'!$B:$X,$A795,0)</f>
        <v>0</v>
      </c>
      <c r="S795" s="47">
        <f t="shared" si="215"/>
        <v>0</v>
      </c>
      <c r="T795" s="47">
        <f t="shared" si="216"/>
        <v>0</v>
      </c>
    </row>
    <row r="796" spans="1:20">
      <c r="A796" s="144">
        <v>18</v>
      </c>
      <c r="B796" s="144">
        <v>18</v>
      </c>
      <c r="C796" s="144">
        <v>16</v>
      </c>
      <c r="D796" s="263" t="s">
        <v>1139</v>
      </c>
      <c r="E796" s="74">
        <v>310004556</v>
      </c>
      <c r="F796" s="46" t="s">
        <v>1118</v>
      </c>
      <c r="G796" s="46">
        <v>350</v>
      </c>
      <c r="H796" s="46">
        <v>8.4</v>
      </c>
      <c r="I796" s="46">
        <v>30</v>
      </c>
      <c r="J796" s="46" t="s">
        <v>149</v>
      </c>
      <c r="K796" s="46" t="s">
        <v>118</v>
      </c>
      <c r="L796" s="142">
        <f>_xlfn.IFNA(VLOOKUP($E796,'Loading Apr'!$B:$V,$C796,0),0)</f>
        <v>0</v>
      </c>
      <c r="M796" s="145">
        <f t="shared" si="211"/>
        <v>0</v>
      </c>
      <c r="N796" s="145">
        <f t="shared" si="212"/>
        <v>0</v>
      </c>
      <c r="O796" s="146">
        <f>_xlfn.IFNA(VLOOKUP($E796,'Loading May'!$B:$X,$B796,0),0)</f>
        <v>0</v>
      </c>
      <c r="P796" s="140">
        <f t="shared" si="213"/>
        <v>0</v>
      </c>
      <c r="Q796" s="140">
        <f t="shared" si="214"/>
        <v>0</v>
      </c>
      <c r="R796" s="80">
        <f>VLOOKUP($E796,'Loading Jun'!$B:$X,$A796,0)</f>
        <v>0</v>
      </c>
      <c r="S796" s="47">
        <f t="shared" si="215"/>
        <v>0</v>
      </c>
      <c r="T796" s="47">
        <f t="shared" si="216"/>
        <v>0</v>
      </c>
    </row>
    <row r="797" spans="1:20">
      <c r="A797" s="144">
        <v>19</v>
      </c>
      <c r="B797" s="144">
        <v>19</v>
      </c>
      <c r="C797" s="144">
        <v>17</v>
      </c>
      <c r="D797" s="263" t="s">
        <v>1140</v>
      </c>
      <c r="E797" s="74">
        <v>310004556</v>
      </c>
      <c r="F797" s="46" t="s">
        <v>1118</v>
      </c>
      <c r="G797" s="46">
        <v>350</v>
      </c>
      <c r="H797" s="46">
        <v>8.4</v>
      </c>
      <c r="I797" s="46">
        <v>30</v>
      </c>
      <c r="J797" s="46" t="s">
        <v>150</v>
      </c>
      <c r="K797" s="46" t="s">
        <v>119</v>
      </c>
      <c r="L797" s="142">
        <f>_xlfn.IFNA(VLOOKUP($E797,'Loading Apr'!$B:$V,$C797,0),0)</f>
        <v>0</v>
      </c>
      <c r="M797" s="145">
        <f t="shared" si="211"/>
        <v>0</v>
      </c>
      <c r="N797" s="145">
        <f t="shared" si="212"/>
        <v>0</v>
      </c>
      <c r="O797" s="146">
        <f>_xlfn.IFNA(VLOOKUP($E797,'Loading May'!$B:$X,$B797,0),0)</f>
        <v>0</v>
      </c>
      <c r="P797" s="140">
        <f t="shared" si="213"/>
        <v>0</v>
      </c>
      <c r="Q797" s="140">
        <f t="shared" si="214"/>
        <v>0</v>
      </c>
      <c r="R797" s="80">
        <f>VLOOKUP($E797,'Loading Jun'!$B:$X,$A797,0)</f>
        <v>0</v>
      </c>
      <c r="S797" s="47">
        <f t="shared" si="215"/>
        <v>0</v>
      </c>
      <c r="T797" s="47">
        <f t="shared" si="216"/>
        <v>0</v>
      </c>
    </row>
    <row r="798" spans="1:20">
      <c r="A798" s="144">
        <v>20</v>
      </c>
      <c r="B798" s="144">
        <v>20</v>
      </c>
      <c r="C798" s="144">
        <v>18</v>
      </c>
      <c r="D798" s="263" t="s">
        <v>1141</v>
      </c>
      <c r="E798" s="74">
        <v>310004556</v>
      </c>
      <c r="F798" s="46" t="s">
        <v>1118</v>
      </c>
      <c r="G798" s="46">
        <v>350</v>
      </c>
      <c r="H798" s="46">
        <v>8.4</v>
      </c>
      <c r="I798" s="46">
        <v>30</v>
      </c>
      <c r="J798" s="46" t="s">
        <v>150</v>
      </c>
      <c r="K798" s="46" t="s">
        <v>127</v>
      </c>
      <c r="L798" s="142">
        <f>_xlfn.IFNA(VLOOKUP($E798,'Loading Apr'!$B:$V,$C798,0),0)</f>
        <v>0</v>
      </c>
      <c r="M798" s="145">
        <f t="shared" si="211"/>
        <v>0</v>
      </c>
      <c r="N798" s="145">
        <f t="shared" si="212"/>
        <v>0</v>
      </c>
      <c r="O798" s="146">
        <f>_xlfn.IFNA(VLOOKUP($E798,'Loading May'!$B:$X,$B798,0),0)</f>
        <v>0</v>
      </c>
      <c r="P798" s="140">
        <f t="shared" si="213"/>
        <v>0</v>
      </c>
      <c r="Q798" s="140">
        <f t="shared" si="214"/>
        <v>0</v>
      </c>
      <c r="R798" s="80">
        <f>VLOOKUP($E798,'Loading Jun'!$B:$X,$A798,0)</f>
        <v>0</v>
      </c>
      <c r="S798" s="47">
        <f t="shared" si="215"/>
        <v>0</v>
      </c>
      <c r="T798" s="47">
        <f t="shared" si="216"/>
        <v>0</v>
      </c>
    </row>
    <row r="799" spans="1:20">
      <c r="A799" s="144">
        <v>21</v>
      </c>
      <c r="B799" s="144">
        <v>21</v>
      </c>
      <c r="C799" s="144">
        <v>19</v>
      </c>
      <c r="D799" s="263" t="s">
        <v>1142</v>
      </c>
      <c r="E799" s="74">
        <v>310004556</v>
      </c>
      <c r="F799" s="46" t="s">
        <v>1118</v>
      </c>
      <c r="G799" s="46">
        <v>350</v>
      </c>
      <c r="H799" s="46">
        <v>8.4</v>
      </c>
      <c r="I799" s="46">
        <v>30</v>
      </c>
      <c r="J799" s="46" t="s">
        <v>148</v>
      </c>
      <c r="K799" s="46" t="s">
        <v>128</v>
      </c>
      <c r="L799" s="142">
        <f>_xlfn.IFNA(VLOOKUP($E799,'Loading Apr'!$B:$V,$C799,0),0)</f>
        <v>0</v>
      </c>
      <c r="M799" s="145">
        <f t="shared" si="211"/>
        <v>0</v>
      </c>
      <c r="N799" s="145">
        <f t="shared" si="212"/>
        <v>0</v>
      </c>
      <c r="O799" s="146">
        <f>_xlfn.IFNA(VLOOKUP($E799,'Loading May'!$B:$X,$B799,0),0)</f>
        <v>0</v>
      </c>
      <c r="P799" s="140">
        <f t="shared" si="213"/>
        <v>0</v>
      </c>
      <c r="Q799" s="140">
        <f t="shared" si="214"/>
        <v>0</v>
      </c>
      <c r="R799" s="80">
        <f>VLOOKUP($E799,'Loading Jun'!$B:$X,$A799,0)</f>
        <v>0</v>
      </c>
      <c r="S799" s="47">
        <f t="shared" si="215"/>
        <v>0</v>
      </c>
      <c r="T799" s="47">
        <f t="shared" si="216"/>
        <v>0</v>
      </c>
    </row>
    <row r="800" spans="1:20">
      <c r="A800" s="144">
        <v>22</v>
      </c>
      <c r="B800" s="144">
        <v>22</v>
      </c>
      <c r="C800" s="144">
        <v>20</v>
      </c>
      <c r="D800" s="263" t="s">
        <v>1143</v>
      </c>
      <c r="E800" s="74">
        <v>310004556</v>
      </c>
      <c r="F800" s="46" t="s">
        <v>1118</v>
      </c>
      <c r="G800" s="46">
        <v>350</v>
      </c>
      <c r="H800" s="46">
        <v>8.4</v>
      </c>
      <c r="I800" s="46">
        <v>30</v>
      </c>
      <c r="J800" s="46" t="s">
        <v>148</v>
      </c>
      <c r="K800" s="46" t="s">
        <v>121</v>
      </c>
      <c r="L800" s="142">
        <f>_xlfn.IFNA(VLOOKUP($E800,'Loading Apr'!$B:$V,$C800,0),0)</f>
        <v>0</v>
      </c>
      <c r="M800" s="145">
        <f t="shared" si="211"/>
        <v>0</v>
      </c>
      <c r="N800" s="145">
        <f t="shared" si="212"/>
        <v>0</v>
      </c>
      <c r="O800" s="146">
        <f>_xlfn.IFNA(VLOOKUP($E800,'Loading May'!$B:$X,$B800,0),0)</f>
        <v>0</v>
      </c>
      <c r="P800" s="140">
        <f t="shared" si="213"/>
        <v>0</v>
      </c>
      <c r="Q800" s="140">
        <f t="shared" si="214"/>
        <v>0</v>
      </c>
      <c r="R800" s="80">
        <f>VLOOKUP($E800,'Loading Jun'!$B:$X,$A800,0)</f>
        <v>0</v>
      </c>
      <c r="S800" s="47">
        <f t="shared" si="215"/>
        <v>0</v>
      </c>
      <c r="T800" s="47">
        <f t="shared" si="216"/>
        <v>0</v>
      </c>
    </row>
    <row r="801" spans="1:20">
      <c r="A801" s="144">
        <v>23</v>
      </c>
      <c r="B801" s="144">
        <v>23</v>
      </c>
      <c r="C801" s="144">
        <v>21</v>
      </c>
      <c r="D801" s="263" t="s">
        <v>1144</v>
      </c>
      <c r="E801" s="74">
        <v>310004556</v>
      </c>
      <c r="F801" s="46" t="s">
        <v>1118</v>
      </c>
      <c r="G801" s="46">
        <v>350</v>
      </c>
      <c r="H801" s="46">
        <v>8.4</v>
      </c>
      <c r="I801" s="46">
        <v>30</v>
      </c>
      <c r="J801" s="46" t="s">
        <v>151</v>
      </c>
      <c r="K801" s="46" t="s">
        <v>122</v>
      </c>
      <c r="L801" s="142">
        <f>_xlfn.IFNA(VLOOKUP($E801,'Loading Apr'!$B:$V,$C801,0),0)</f>
        <v>0</v>
      </c>
      <c r="M801" s="145">
        <f t="shared" si="211"/>
        <v>0</v>
      </c>
      <c r="N801" s="145">
        <f t="shared" si="212"/>
        <v>0</v>
      </c>
      <c r="O801" s="146">
        <f>_xlfn.IFNA(VLOOKUP($E801,'Loading May'!$B:$X,$B801,0),0)</f>
        <v>0</v>
      </c>
      <c r="P801" s="140">
        <f t="shared" si="213"/>
        <v>0</v>
      </c>
      <c r="Q801" s="140">
        <f t="shared" si="214"/>
        <v>0</v>
      </c>
      <c r="R801" s="80">
        <f>VLOOKUP($E801,'Loading Jun'!$B:$X,$A801,0)</f>
        <v>0</v>
      </c>
      <c r="S801" s="47">
        <f t="shared" si="215"/>
        <v>0</v>
      </c>
      <c r="T801" s="47">
        <f t="shared" si="216"/>
        <v>0</v>
      </c>
    </row>
    <row r="802" spans="1:20">
      <c r="A802" s="144">
        <v>9</v>
      </c>
      <c r="B802" s="144">
        <v>9</v>
      </c>
      <c r="C802" s="144">
        <v>11</v>
      </c>
      <c r="D802" s="263" t="s">
        <v>1145</v>
      </c>
      <c r="E802" s="74">
        <v>310004556</v>
      </c>
      <c r="F802" s="46" t="s">
        <v>1118</v>
      </c>
      <c r="G802" s="46">
        <v>350</v>
      </c>
      <c r="H802" s="46">
        <v>8.4</v>
      </c>
      <c r="I802" s="46">
        <v>30</v>
      </c>
      <c r="J802" s="46" t="s">
        <v>123</v>
      </c>
      <c r="K802" s="46" t="s">
        <v>123</v>
      </c>
      <c r="L802" s="142">
        <f>_xlfn.IFNA(VLOOKUP($E802,'Loading Apr'!$B:$V,$C802,0),0)</f>
        <v>0</v>
      </c>
      <c r="M802" s="145">
        <f t="shared" si="211"/>
        <v>0</v>
      </c>
      <c r="N802" s="145">
        <f t="shared" si="212"/>
        <v>0</v>
      </c>
      <c r="O802" s="146">
        <f>_xlfn.IFNA(VLOOKUP($E802,'Loading May'!$B:$X,$B802,0),0)</f>
        <v>0</v>
      </c>
      <c r="P802" s="140">
        <f t="shared" si="213"/>
        <v>0</v>
      </c>
      <c r="Q802" s="140">
        <f t="shared" si="214"/>
        <v>0</v>
      </c>
      <c r="R802" s="80">
        <f>VLOOKUP($E802,'Loading Jun'!$B:$X,$A802,0)</f>
        <v>0</v>
      </c>
      <c r="S802" s="47">
        <f t="shared" si="215"/>
        <v>0</v>
      </c>
      <c r="T802" s="47">
        <f t="shared" si="216"/>
        <v>0</v>
      </c>
    </row>
    <row r="803" spans="1:20">
      <c r="A803" s="144">
        <v>15</v>
      </c>
      <c r="B803" s="144">
        <v>15</v>
      </c>
      <c r="C803" s="144">
        <v>13</v>
      </c>
      <c r="D803" s="263" t="s">
        <v>1136</v>
      </c>
      <c r="E803" s="74">
        <v>310004568</v>
      </c>
      <c r="F803" s="46" t="s">
        <v>1120</v>
      </c>
      <c r="G803" s="46">
        <v>350</v>
      </c>
      <c r="H803" s="46">
        <v>8.4</v>
      </c>
      <c r="I803" s="46">
        <v>30</v>
      </c>
      <c r="J803" s="46" t="s">
        <v>148</v>
      </c>
      <c r="K803" s="46" t="s">
        <v>115</v>
      </c>
      <c r="L803" s="142">
        <f>_xlfn.IFNA(VLOOKUP($E803,'Loading Apr'!$B:$V,$C803,0),0)</f>
        <v>0</v>
      </c>
      <c r="M803" s="145">
        <f t="shared" si="211"/>
        <v>0</v>
      </c>
      <c r="N803" s="145">
        <f t="shared" si="212"/>
        <v>0</v>
      </c>
      <c r="O803" s="146">
        <f>_xlfn.IFNA(VLOOKUP($E803,'Loading May'!$B:$X,$B803,0),0)</f>
        <v>0</v>
      </c>
      <c r="P803" s="140">
        <f t="shared" si="213"/>
        <v>0</v>
      </c>
      <c r="Q803" s="140">
        <f t="shared" si="214"/>
        <v>0</v>
      </c>
      <c r="R803" s="80">
        <f>VLOOKUP($E803,'Loading Jun'!$B:$X,$A803,0)</f>
        <v>0</v>
      </c>
      <c r="S803" s="47">
        <f t="shared" si="215"/>
        <v>0</v>
      </c>
      <c r="T803" s="47">
        <f t="shared" si="216"/>
        <v>0</v>
      </c>
    </row>
    <row r="804" spans="1:20">
      <c r="A804" s="144">
        <v>16</v>
      </c>
      <c r="B804" s="144">
        <v>16</v>
      </c>
      <c r="C804" s="144">
        <v>14</v>
      </c>
      <c r="D804" s="263" t="s">
        <v>1137</v>
      </c>
      <c r="E804" s="74">
        <v>310004568</v>
      </c>
      <c r="F804" s="46" t="s">
        <v>1120</v>
      </c>
      <c r="G804" s="46">
        <v>350</v>
      </c>
      <c r="H804" s="46">
        <v>8.4</v>
      </c>
      <c r="I804" s="46">
        <v>30</v>
      </c>
      <c r="J804" s="46" t="s">
        <v>148</v>
      </c>
      <c r="K804" s="46" t="s">
        <v>116</v>
      </c>
      <c r="L804" s="142">
        <f>_xlfn.IFNA(VLOOKUP($E804,'Loading Apr'!$B:$V,$C804,0),0)</f>
        <v>0</v>
      </c>
      <c r="M804" s="145">
        <f t="shared" si="211"/>
        <v>0</v>
      </c>
      <c r="N804" s="145">
        <f t="shared" si="212"/>
        <v>0</v>
      </c>
      <c r="O804" s="146">
        <f>_xlfn.IFNA(VLOOKUP($E804,'Loading May'!$B:$X,$B804,0),0)</f>
        <v>0</v>
      </c>
      <c r="P804" s="140">
        <f t="shared" si="213"/>
        <v>0</v>
      </c>
      <c r="Q804" s="140">
        <f t="shared" si="214"/>
        <v>0</v>
      </c>
      <c r="R804" s="80">
        <f>VLOOKUP($E804,'Loading Jun'!$B:$X,$A804,0)</f>
        <v>0</v>
      </c>
      <c r="S804" s="47">
        <f t="shared" si="215"/>
        <v>0</v>
      </c>
      <c r="T804" s="47">
        <f t="shared" si="216"/>
        <v>0</v>
      </c>
    </row>
    <row r="805" spans="1:20">
      <c r="A805" s="144">
        <v>17</v>
      </c>
      <c r="B805" s="144">
        <v>17</v>
      </c>
      <c r="C805" s="144">
        <v>15</v>
      </c>
      <c r="D805" s="263" t="s">
        <v>1138</v>
      </c>
      <c r="E805" s="74">
        <v>310004568</v>
      </c>
      <c r="F805" s="46" t="s">
        <v>1120</v>
      </c>
      <c r="G805" s="46">
        <v>350</v>
      </c>
      <c r="H805" s="46">
        <v>8.4</v>
      </c>
      <c r="I805" s="46">
        <v>30</v>
      </c>
      <c r="J805" s="46" t="s">
        <v>149</v>
      </c>
      <c r="K805" s="46" t="s">
        <v>117</v>
      </c>
      <c r="L805" s="142">
        <f>_xlfn.IFNA(VLOOKUP($E805,'Loading Apr'!$B:$V,$C805,0),0)</f>
        <v>0</v>
      </c>
      <c r="M805" s="145">
        <f t="shared" si="211"/>
        <v>0</v>
      </c>
      <c r="N805" s="145">
        <f t="shared" si="212"/>
        <v>0</v>
      </c>
      <c r="O805" s="146">
        <f>_xlfn.IFNA(VLOOKUP($E805,'Loading May'!$B:$X,$B805,0),0)</f>
        <v>0</v>
      </c>
      <c r="P805" s="140">
        <f t="shared" si="213"/>
        <v>0</v>
      </c>
      <c r="Q805" s="140">
        <f t="shared" si="214"/>
        <v>0</v>
      </c>
      <c r="R805" s="80">
        <f>VLOOKUP($E805,'Loading Jun'!$B:$X,$A805,0)</f>
        <v>0</v>
      </c>
      <c r="S805" s="47">
        <f t="shared" si="215"/>
        <v>0</v>
      </c>
      <c r="T805" s="47">
        <f t="shared" si="216"/>
        <v>0</v>
      </c>
    </row>
    <row r="806" spans="1:20">
      <c r="A806" s="144">
        <v>18</v>
      </c>
      <c r="B806" s="144">
        <v>18</v>
      </c>
      <c r="C806" s="144">
        <v>16</v>
      </c>
      <c r="D806" s="263" t="s">
        <v>1139</v>
      </c>
      <c r="E806" s="74">
        <v>310004568</v>
      </c>
      <c r="F806" s="46" t="s">
        <v>1120</v>
      </c>
      <c r="G806" s="46">
        <v>350</v>
      </c>
      <c r="H806" s="46">
        <v>8.4</v>
      </c>
      <c r="I806" s="46">
        <v>30</v>
      </c>
      <c r="J806" s="46" t="s">
        <v>149</v>
      </c>
      <c r="K806" s="46" t="s">
        <v>118</v>
      </c>
      <c r="L806" s="142">
        <f>_xlfn.IFNA(VLOOKUP($E806,'Loading Apr'!$B:$V,$C806,0),0)</f>
        <v>0</v>
      </c>
      <c r="M806" s="145">
        <f t="shared" si="211"/>
        <v>0</v>
      </c>
      <c r="N806" s="145">
        <f t="shared" si="212"/>
        <v>0</v>
      </c>
      <c r="O806" s="146">
        <f>_xlfn.IFNA(VLOOKUP($E806,'Loading May'!$B:$X,$B806,0),0)</f>
        <v>0</v>
      </c>
      <c r="P806" s="140">
        <f t="shared" si="213"/>
        <v>0</v>
      </c>
      <c r="Q806" s="140">
        <f t="shared" si="214"/>
        <v>0</v>
      </c>
      <c r="R806" s="80">
        <f>VLOOKUP($E806,'Loading Jun'!$B:$X,$A806,0)</f>
        <v>0</v>
      </c>
      <c r="S806" s="47">
        <f t="shared" si="215"/>
        <v>0</v>
      </c>
      <c r="T806" s="47">
        <f t="shared" si="216"/>
        <v>0</v>
      </c>
    </row>
    <row r="807" spans="1:20">
      <c r="A807" s="144">
        <v>19</v>
      </c>
      <c r="B807" s="144">
        <v>19</v>
      </c>
      <c r="C807" s="144">
        <v>17</v>
      </c>
      <c r="D807" s="263" t="s">
        <v>1140</v>
      </c>
      <c r="E807" s="74">
        <v>310004568</v>
      </c>
      <c r="F807" s="46" t="s">
        <v>1120</v>
      </c>
      <c r="G807" s="46">
        <v>350</v>
      </c>
      <c r="H807" s="46">
        <v>8.4</v>
      </c>
      <c r="I807" s="46">
        <v>30</v>
      </c>
      <c r="J807" s="46" t="s">
        <v>150</v>
      </c>
      <c r="K807" s="46" t="s">
        <v>119</v>
      </c>
      <c r="L807" s="142">
        <f>_xlfn.IFNA(VLOOKUP($E807,'Loading Apr'!$B:$V,$C807,0),0)</f>
        <v>0</v>
      </c>
      <c r="M807" s="145">
        <f t="shared" si="211"/>
        <v>0</v>
      </c>
      <c r="N807" s="145">
        <f t="shared" si="212"/>
        <v>0</v>
      </c>
      <c r="O807" s="146">
        <f>_xlfn.IFNA(VLOOKUP($E807,'Loading May'!$B:$X,$B807,0),0)</f>
        <v>0</v>
      </c>
      <c r="P807" s="140">
        <f t="shared" si="213"/>
        <v>0</v>
      </c>
      <c r="Q807" s="140">
        <f t="shared" si="214"/>
        <v>0</v>
      </c>
      <c r="R807" s="80">
        <f>VLOOKUP($E807,'Loading Jun'!$B:$X,$A807,0)</f>
        <v>0</v>
      </c>
      <c r="S807" s="47">
        <f t="shared" si="215"/>
        <v>0</v>
      </c>
      <c r="T807" s="47">
        <f t="shared" si="216"/>
        <v>0</v>
      </c>
    </row>
    <row r="808" spans="1:20">
      <c r="A808" s="144">
        <v>20</v>
      </c>
      <c r="B808" s="144">
        <v>20</v>
      </c>
      <c r="C808" s="144">
        <v>18</v>
      </c>
      <c r="D808" s="263" t="s">
        <v>1141</v>
      </c>
      <c r="E808" s="74">
        <v>310004568</v>
      </c>
      <c r="F808" s="46" t="s">
        <v>1120</v>
      </c>
      <c r="G808" s="46">
        <v>350</v>
      </c>
      <c r="H808" s="46">
        <v>8.4</v>
      </c>
      <c r="I808" s="46">
        <v>30</v>
      </c>
      <c r="J808" s="46" t="s">
        <v>150</v>
      </c>
      <c r="K808" s="46" t="s">
        <v>127</v>
      </c>
      <c r="L808" s="142">
        <f>_xlfn.IFNA(VLOOKUP($E808,'Loading Apr'!$B:$V,$C808,0),0)</f>
        <v>0</v>
      </c>
      <c r="M808" s="145">
        <f t="shared" si="211"/>
        <v>0</v>
      </c>
      <c r="N808" s="145">
        <f t="shared" si="212"/>
        <v>0</v>
      </c>
      <c r="O808" s="146">
        <f>_xlfn.IFNA(VLOOKUP($E808,'Loading May'!$B:$X,$B808,0),0)</f>
        <v>0</v>
      </c>
      <c r="P808" s="140">
        <f t="shared" si="213"/>
        <v>0</v>
      </c>
      <c r="Q808" s="140">
        <f t="shared" si="214"/>
        <v>0</v>
      </c>
      <c r="R808" s="80">
        <f>VLOOKUP($E808,'Loading Jun'!$B:$X,$A808,0)</f>
        <v>0</v>
      </c>
      <c r="S808" s="47">
        <f t="shared" si="215"/>
        <v>0</v>
      </c>
      <c r="T808" s="47">
        <f t="shared" si="216"/>
        <v>0</v>
      </c>
    </row>
    <row r="809" spans="1:20">
      <c r="A809" s="144">
        <v>21</v>
      </c>
      <c r="B809" s="144">
        <v>21</v>
      </c>
      <c r="C809" s="144">
        <v>19</v>
      </c>
      <c r="D809" s="263" t="s">
        <v>1142</v>
      </c>
      <c r="E809" s="74">
        <v>310004568</v>
      </c>
      <c r="F809" s="46" t="s">
        <v>1120</v>
      </c>
      <c r="G809" s="46">
        <v>350</v>
      </c>
      <c r="H809" s="46">
        <v>8.4</v>
      </c>
      <c r="I809" s="46">
        <v>30</v>
      </c>
      <c r="J809" s="46" t="s">
        <v>148</v>
      </c>
      <c r="K809" s="46" t="s">
        <v>128</v>
      </c>
      <c r="L809" s="142">
        <f>_xlfn.IFNA(VLOOKUP($E809,'Loading Apr'!$B:$V,$C809,0),0)</f>
        <v>0</v>
      </c>
      <c r="M809" s="145">
        <f t="shared" si="211"/>
        <v>0</v>
      </c>
      <c r="N809" s="145">
        <f t="shared" si="212"/>
        <v>0</v>
      </c>
      <c r="O809" s="146">
        <f>_xlfn.IFNA(VLOOKUP($E809,'Loading May'!$B:$X,$B809,0),0)</f>
        <v>0</v>
      </c>
      <c r="P809" s="140">
        <f t="shared" si="213"/>
        <v>0</v>
      </c>
      <c r="Q809" s="140">
        <f t="shared" si="214"/>
        <v>0</v>
      </c>
      <c r="R809" s="80">
        <f>VLOOKUP($E809,'Loading Jun'!$B:$X,$A809,0)</f>
        <v>0</v>
      </c>
      <c r="S809" s="47">
        <f t="shared" si="215"/>
        <v>0</v>
      </c>
      <c r="T809" s="47">
        <f t="shared" si="216"/>
        <v>0</v>
      </c>
    </row>
    <row r="810" spans="1:20">
      <c r="A810" s="144">
        <v>22</v>
      </c>
      <c r="B810" s="144">
        <v>22</v>
      </c>
      <c r="C810" s="144">
        <v>20</v>
      </c>
      <c r="D810" s="263" t="s">
        <v>1143</v>
      </c>
      <c r="E810" s="74">
        <v>310004568</v>
      </c>
      <c r="F810" s="46" t="s">
        <v>1120</v>
      </c>
      <c r="G810" s="46">
        <v>350</v>
      </c>
      <c r="H810" s="46">
        <v>8.4</v>
      </c>
      <c r="I810" s="46">
        <v>30</v>
      </c>
      <c r="J810" s="46" t="s">
        <v>148</v>
      </c>
      <c r="K810" s="46" t="s">
        <v>121</v>
      </c>
      <c r="L810" s="142">
        <f>_xlfn.IFNA(VLOOKUP($E810,'Loading Apr'!$B:$V,$C810,0),0)</f>
        <v>0</v>
      </c>
      <c r="M810" s="145">
        <f t="shared" si="211"/>
        <v>0</v>
      </c>
      <c r="N810" s="145">
        <f t="shared" si="212"/>
        <v>0</v>
      </c>
      <c r="O810" s="146">
        <f>_xlfn.IFNA(VLOOKUP($E810,'Loading May'!$B:$X,$B810,0),0)</f>
        <v>0</v>
      </c>
      <c r="P810" s="140">
        <f t="shared" si="213"/>
        <v>0</v>
      </c>
      <c r="Q810" s="140">
        <f t="shared" si="214"/>
        <v>0</v>
      </c>
      <c r="R810" s="80">
        <f>VLOOKUP($E810,'Loading Jun'!$B:$X,$A810,0)</f>
        <v>0</v>
      </c>
      <c r="S810" s="47">
        <f t="shared" si="215"/>
        <v>0</v>
      </c>
      <c r="T810" s="47">
        <f t="shared" si="216"/>
        <v>0</v>
      </c>
    </row>
    <row r="811" spans="1:20">
      <c r="A811" s="144">
        <v>23</v>
      </c>
      <c r="B811" s="144">
        <v>23</v>
      </c>
      <c r="C811" s="144">
        <v>21</v>
      </c>
      <c r="D811" s="263" t="s">
        <v>1144</v>
      </c>
      <c r="E811" s="74">
        <v>310004568</v>
      </c>
      <c r="F811" s="46" t="s">
        <v>1120</v>
      </c>
      <c r="G811" s="46">
        <v>350</v>
      </c>
      <c r="H811" s="46">
        <v>8.4</v>
      </c>
      <c r="I811" s="46">
        <v>30</v>
      </c>
      <c r="J811" s="46" t="s">
        <v>151</v>
      </c>
      <c r="K811" s="46" t="s">
        <v>122</v>
      </c>
      <c r="L811" s="142">
        <f>_xlfn.IFNA(VLOOKUP($E811,'Loading Apr'!$B:$V,$C811,0),0)</f>
        <v>0</v>
      </c>
      <c r="M811" s="145">
        <f t="shared" si="211"/>
        <v>0</v>
      </c>
      <c r="N811" s="145">
        <f t="shared" si="212"/>
        <v>0</v>
      </c>
      <c r="O811" s="146">
        <f>_xlfn.IFNA(VLOOKUP($E811,'Loading May'!$B:$X,$B811,0),0)</f>
        <v>0</v>
      </c>
      <c r="P811" s="140">
        <f t="shared" si="213"/>
        <v>0</v>
      </c>
      <c r="Q811" s="140">
        <f t="shared" si="214"/>
        <v>0</v>
      </c>
      <c r="R811" s="80">
        <f>VLOOKUP($E811,'Loading Jun'!$B:$X,$A811,0)</f>
        <v>0</v>
      </c>
      <c r="S811" s="47">
        <f t="shared" si="215"/>
        <v>0</v>
      </c>
      <c r="T811" s="47">
        <f t="shared" si="216"/>
        <v>0</v>
      </c>
    </row>
    <row r="812" spans="1:20">
      <c r="A812" s="144">
        <v>9</v>
      </c>
      <c r="B812" s="144">
        <v>9</v>
      </c>
      <c r="C812" s="144">
        <v>11</v>
      </c>
      <c r="D812" s="263" t="s">
        <v>1145</v>
      </c>
      <c r="E812" s="74">
        <v>310004568</v>
      </c>
      <c r="F812" s="46" t="s">
        <v>1120</v>
      </c>
      <c r="G812" s="46">
        <v>350</v>
      </c>
      <c r="H812" s="46">
        <v>8.4</v>
      </c>
      <c r="I812" s="46">
        <v>30</v>
      </c>
      <c r="J812" s="46" t="s">
        <v>123</v>
      </c>
      <c r="K812" s="46" t="s">
        <v>123</v>
      </c>
      <c r="L812" s="142">
        <f>_xlfn.IFNA(VLOOKUP($E812,'Loading Apr'!$B:$V,$C812,0),0)</f>
        <v>3168</v>
      </c>
      <c r="M812" s="145">
        <f t="shared" si="211"/>
        <v>26611.200000000001</v>
      </c>
      <c r="N812" s="145">
        <f t="shared" si="212"/>
        <v>105.6</v>
      </c>
      <c r="O812" s="146">
        <f>_xlfn.IFNA(VLOOKUP($E812,'Loading May'!$B:$X,$B812,0),0)</f>
        <v>0</v>
      </c>
      <c r="P812" s="140">
        <f t="shared" si="213"/>
        <v>0</v>
      </c>
      <c r="Q812" s="140">
        <f t="shared" si="214"/>
        <v>0</v>
      </c>
      <c r="R812" s="80">
        <f>VLOOKUP($E812,'Loading Jun'!$B:$X,$A812,0)</f>
        <v>0</v>
      </c>
      <c r="S812" s="47">
        <f t="shared" si="215"/>
        <v>0</v>
      </c>
      <c r="T812" s="47">
        <f t="shared" si="216"/>
        <v>0</v>
      </c>
    </row>
    <row r="813" spans="1:20">
      <c r="A813" s="144">
        <v>15</v>
      </c>
      <c r="B813" s="144">
        <v>15</v>
      </c>
      <c r="C813" s="144">
        <v>13</v>
      </c>
      <c r="D813" s="263" t="s">
        <v>1136</v>
      </c>
      <c r="E813" s="74">
        <v>310004566</v>
      </c>
      <c r="F813" s="46" t="s">
        <v>1122</v>
      </c>
      <c r="G813" s="46">
        <v>350</v>
      </c>
      <c r="H813" s="46">
        <v>8.4</v>
      </c>
      <c r="I813" s="46">
        <v>30</v>
      </c>
      <c r="J813" s="46" t="s">
        <v>148</v>
      </c>
      <c r="K813" s="46" t="s">
        <v>115</v>
      </c>
      <c r="L813" s="142">
        <f>_xlfn.IFNA(VLOOKUP($E813,'Loading Apr'!$B:$V,$C813,0),0)</f>
        <v>0</v>
      </c>
      <c r="M813" s="145">
        <f t="shared" si="211"/>
        <v>0</v>
      </c>
      <c r="N813" s="145">
        <f t="shared" si="212"/>
        <v>0</v>
      </c>
      <c r="O813" s="146">
        <f>_xlfn.IFNA(VLOOKUP($E813,'Loading May'!$B:$X,$B813,0),0)</f>
        <v>0</v>
      </c>
      <c r="P813" s="140">
        <f t="shared" si="213"/>
        <v>0</v>
      </c>
      <c r="Q813" s="140">
        <f t="shared" si="214"/>
        <v>0</v>
      </c>
      <c r="R813" s="80">
        <f>VLOOKUP($E813,'Loading Jun'!$B:$X,$A813,0)</f>
        <v>0</v>
      </c>
      <c r="S813" s="47">
        <f t="shared" si="215"/>
        <v>0</v>
      </c>
      <c r="T813" s="47">
        <f t="shared" si="216"/>
        <v>0</v>
      </c>
    </row>
    <row r="814" spans="1:20">
      <c r="A814" s="144">
        <v>16</v>
      </c>
      <c r="B814" s="144">
        <v>16</v>
      </c>
      <c r="C814" s="144">
        <v>14</v>
      </c>
      <c r="D814" s="263" t="s">
        <v>1137</v>
      </c>
      <c r="E814" s="74">
        <v>310004566</v>
      </c>
      <c r="F814" s="46" t="s">
        <v>1122</v>
      </c>
      <c r="G814" s="46">
        <v>350</v>
      </c>
      <c r="H814" s="46">
        <v>8.4</v>
      </c>
      <c r="I814" s="46">
        <v>30</v>
      </c>
      <c r="J814" s="46" t="s">
        <v>148</v>
      </c>
      <c r="K814" s="46" t="s">
        <v>116</v>
      </c>
      <c r="L814" s="142">
        <f>_xlfn.IFNA(VLOOKUP($E814,'Loading Apr'!$B:$V,$C814,0),0)</f>
        <v>0</v>
      </c>
      <c r="M814" s="145">
        <f t="shared" si="211"/>
        <v>0</v>
      </c>
      <c r="N814" s="145">
        <f t="shared" si="212"/>
        <v>0</v>
      </c>
      <c r="O814" s="146">
        <f>_xlfn.IFNA(VLOOKUP($E814,'Loading May'!$B:$X,$B814,0),0)</f>
        <v>0</v>
      </c>
      <c r="P814" s="140">
        <f t="shared" si="213"/>
        <v>0</v>
      </c>
      <c r="Q814" s="140">
        <f t="shared" si="214"/>
        <v>0</v>
      </c>
      <c r="R814" s="80">
        <f>VLOOKUP($E814,'Loading Jun'!$B:$X,$A814,0)</f>
        <v>0</v>
      </c>
      <c r="S814" s="47">
        <f t="shared" si="215"/>
        <v>0</v>
      </c>
      <c r="T814" s="47">
        <f t="shared" si="216"/>
        <v>0</v>
      </c>
    </row>
    <row r="815" spans="1:20">
      <c r="A815" s="144">
        <v>17</v>
      </c>
      <c r="B815" s="144">
        <v>17</v>
      </c>
      <c r="C815" s="144">
        <v>15</v>
      </c>
      <c r="D815" s="263" t="s">
        <v>1138</v>
      </c>
      <c r="E815" s="74">
        <v>310004566</v>
      </c>
      <c r="F815" s="46" t="s">
        <v>1122</v>
      </c>
      <c r="G815" s="46">
        <v>350</v>
      </c>
      <c r="H815" s="46">
        <v>8.4</v>
      </c>
      <c r="I815" s="46">
        <v>30</v>
      </c>
      <c r="J815" s="46" t="s">
        <v>149</v>
      </c>
      <c r="K815" s="46" t="s">
        <v>117</v>
      </c>
      <c r="L815" s="142">
        <f>_xlfn.IFNA(VLOOKUP($E815,'Loading Apr'!$B:$V,$C815,0),0)</f>
        <v>0</v>
      </c>
      <c r="M815" s="145">
        <f t="shared" si="211"/>
        <v>0</v>
      </c>
      <c r="N815" s="145">
        <f t="shared" si="212"/>
        <v>0</v>
      </c>
      <c r="O815" s="146">
        <f>_xlfn.IFNA(VLOOKUP($E815,'Loading May'!$B:$X,$B815,0),0)</f>
        <v>0</v>
      </c>
      <c r="P815" s="140">
        <f t="shared" si="213"/>
        <v>0</v>
      </c>
      <c r="Q815" s="140">
        <f t="shared" si="214"/>
        <v>0</v>
      </c>
      <c r="R815" s="80">
        <f>VLOOKUP($E815,'Loading Jun'!$B:$X,$A815,0)</f>
        <v>0</v>
      </c>
      <c r="S815" s="47">
        <f t="shared" si="215"/>
        <v>0</v>
      </c>
      <c r="T815" s="47">
        <f t="shared" si="216"/>
        <v>0</v>
      </c>
    </row>
    <row r="816" spans="1:20">
      <c r="A816" s="144">
        <v>18</v>
      </c>
      <c r="B816" s="144">
        <v>18</v>
      </c>
      <c r="C816" s="144">
        <v>16</v>
      </c>
      <c r="D816" s="263" t="s">
        <v>1139</v>
      </c>
      <c r="E816" s="74">
        <v>310004566</v>
      </c>
      <c r="F816" s="46" t="s">
        <v>1122</v>
      </c>
      <c r="G816" s="46">
        <v>350</v>
      </c>
      <c r="H816" s="46">
        <v>8.4</v>
      </c>
      <c r="I816" s="46">
        <v>30</v>
      </c>
      <c r="J816" s="46" t="s">
        <v>149</v>
      </c>
      <c r="K816" s="46" t="s">
        <v>118</v>
      </c>
      <c r="L816" s="142">
        <f>_xlfn.IFNA(VLOOKUP($E816,'Loading Apr'!$B:$V,$C816,0),0)</f>
        <v>0</v>
      </c>
      <c r="M816" s="145">
        <f t="shared" si="211"/>
        <v>0</v>
      </c>
      <c r="N816" s="145">
        <f t="shared" si="212"/>
        <v>0</v>
      </c>
      <c r="O816" s="146">
        <f>_xlfn.IFNA(VLOOKUP($E816,'Loading May'!$B:$X,$B816,0),0)</f>
        <v>0</v>
      </c>
      <c r="P816" s="140">
        <f t="shared" si="213"/>
        <v>0</v>
      </c>
      <c r="Q816" s="140">
        <f t="shared" si="214"/>
        <v>0</v>
      </c>
      <c r="R816" s="80">
        <f>VLOOKUP($E816,'Loading Jun'!$B:$X,$A816,0)</f>
        <v>0</v>
      </c>
      <c r="S816" s="47">
        <f t="shared" si="215"/>
        <v>0</v>
      </c>
      <c r="T816" s="47">
        <f t="shared" si="216"/>
        <v>0</v>
      </c>
    </row>
    <row r="817" spans="1:20">
      <c r="A817" s="144">
        <v>19</v>
      </c>
      <c r="B817" s="144">
        <v>19</v>
      </c>
      <c r="C817" s="144">
        <v>17</v>
      </c>
      <c r="D817" s="263" t="s">
        <v>1140</v>
      </c>
      <c r="E817" s="74">
        <v>310004566</v>
      </c>
      <c r="F817" s="46" t="s">
        <v>1122</v>
      </c>
      <c r="G817" s="46">
        <v>350</v>
      </c>
      <c r="H817" s="46">
        <v>8.4</v>
      </c>
      <c r="I817" s="46">
        <v>30</v>
      </c>
      <c r="J817" s="46" t="s">
        <v>150</v>
      </c>
      <c r="K817" s="46" t="s">
        <v>119</v>
      </c>
      <c r="L817" s="142">
        <f>_xlfn.IFNA(VLOOKUP($E817,'Loading Apr'!$B:$V,$C817,0),0)</f>
        <v>0</v>
      </c>
      <c r="M817" s="145">
        <f t="shared" si="211"/>
        <v>0</v>
      </c>
      <c r="N817" s="145">
        <f t="shared" si="212"/>
        <v>0</v>
      </c>
      <c r="O817" s="146">
        <f>_xlfn.IFNA(VLOOKUP($E817,'Loading May'!$B:$X,$B817,0),0)</f>
        <v>0</v>
      </c>
      <c r="P817" s="140">
        <f t="shared" si="213"/>
        <v>0</v>
      </c>
      <c r="Q817" s="140">
        <f t="shared" si="214"/>
        <v>0</v>
      </c>
      <c r="R817" s="80">
        <f>VLOOKUP($E817,'Loading Jun'!$B:$X,$A817,0)</f>
        <v>0</v>
      </c>
      <c r="S817" s="47">
        <f t="shared" si="215"/>
        <v>0</v>
      </c>
      <c r="T817" s="47">
        <f t="shared" si="216"/>
        <v>0</v>
      </c>
    </row>
    <row r="818" spans="1:20">
      <c r="A818" s="144">
        <v>20</v>
      </c>
      <c r="B818" s="144">
        <v>20</v>
      </c>
      <c r="C818" s="144">
        <v>18</v>
      </c>
      <c r="D818" s="263" t="s">
        <v>1141</v>
      </c>
      <c r="E818" s="74">
        <v>310004566</v>
      </c>
      <c r="F818" s="46" t="s">
        <v>1122</v>
      </c>
      <c r="G818" s="46">
        <v>350</v>
      </c>
      <c r="H818" s="46">
        <v>8.4</v>
      </c>
      <c r="I818" s="46">
        <v>30</v>
      </c>
      <c r="J818" s="46" t="s">
        <v>150</v>
      </c>
      <c r="K818" s="46" t="s">
        <v>127</v>
      </c>
      <c r="L818" s="142">
        <f>_xlfn.IFNA(VLOOKUP($E818,'Loading Apr'!$B:$V,$C818,0),0)</f>
        <v>0</v>
      </c>
      <c r="M818" s="145">
        <f t="shared" si="211"/>
        <v>0</v>
      </c>
      <c r="N818" s="145">
        <f t="shared" si="212"/>
        <v>0</v>
      </c>
      <c r="O818" s="146">
        <f>_xlfn.IFNA(VLOOKUP($E818,'Loading May'!$B:$X,$B818,0),0)</f>
        <v>0</v>
      </c>
      <c r="P818" s="140">
        <f t="shared" si="213"/>
        <v>0</v>
      </c>
      <c r="Q818" s="140">
        <f t="shared" si="214"/>
        <v>0</v>
      </c>
      <c r="R818" s="80">
        <f>VLOOKUP($E818,'Loading Jun'!$B:$X,$A818,0)</f>
        <v>0</v>
      </c>
      <c r="S818" s="47">
        <f t="shared" si="215"/>
        <v>0</v>
      </c>
      <c r="T818" s="47">
        <f t="shared" si="216"/>
        <v>0</v>
      </c>
    </row>
    <row r="819" spans="1:20">
      <c r="A819" s="144">
        <v>21</v>
      </c>
      <c r="B819" s="144">
        <v>21</v>
      </c>
      <c r="C819" s="144">
        <v>19</v>
      </c>
      <c r="D819" s="263" t="s">
        <v>1142</v>
      </c>
      <c r="E819" s="74">
        <v>310004566</v>
      </c>
      <c r="F819" s="46" t="s">
        <v>1122</v>
      </c>
      <c r="G819" s="46">
        <v>350</v>
      </c>
      <c r="H819" s="46">
        <v>8.4</v>
      </c>
      <c r="I819" s="46">
        <v>30</v>
      </c>
      <c r="J819" s="46" t="s">
        <v>148</v>
      </c>
      <c r="K819" s="46" t="s">
        <v>128</v>
      </c>
      <c r="L819" s="142">
        <f>_xlfn.IFNA(VLOOKUP($E819,'Loading Apr'!$B:$V,$C819,0),0)</f>
        <v>0</v>
      </c>
      <c r="M819" s="145">
        <f t="shared" si="211"/>
        <v>0</v>
      </c>
      <c r="N819" s="145">
        <f t="shared" si="212"/>
        <v>0</v>
      </c>
      <c r="O819" s="146">
        <f>_xlfn.IFNA(VLOOKUP($E819,'Loading May'!$B:$X,$B819,0),0)</f>
        <v>0</v>
      </c>
      <c r="P819" s="140">
        <f t="shared" si="213"/>
        <v>0</v>
      </c>
      <c r="Q819" s="140">
        <f t="shared" si="214"/>
        <v>0</v>
      </c>
      <c r="R819" s="80">
        <f>VLOOKUP($E819,'Loading Jun'!$B:$X,$A819,0)</f>
        <v>0</v>
      </c>
      <c r="S819" s="47">
        <f t="shared" si="215"/>
        <v>0</v>
      </c>
      <c r="T819" s="47">
        <f t="shared" si="216"/>
        <v>0</v>
      </c>
    </row>
    <row r="820" spans="1:20">
      <c r="A820" s="144">
        <v>22</v>
      </c>
      <c r="B820" s="144">
        <v>22</v>
      </c>
      <c r="C820" s="144">
        <v>20</v>
      </c>
      <c r="D820" s="263" t="s">
        <v>1143</v>
      </c>
      <c r="E820" s="74">
        <v>310004566</v>
      </c>
      <c r="F820" s="46" t="s">
        <v>1122</v>
      </c>
      <c r="G820" s="46">
        <v>350</v>
      </c>
      <c r="H820" s="46">
        <v>8.4</v>
      </c>
      <c r="I820" s="46">
        <v>30</v>
      </c>
      <c r="J820" s="46" t="s">
        <v>148</v>
      </c>
      <c r="K820" s="46" t="s">
        <v>121</v>
      </c>
      <c r="L820" s="142">
        <f>_xlfn.IFNA(VLOOKUP($E820,'Loading Apr'!$B:$V,$C820,0),0)</f>
        <v>0</v>
      </c>
      <c r="M820" s="145">
        <f t="shared" si="211"/>
        <v>0</v>
      </c>
      <c r="N820" s="145">
        <f t="shared" si="212"/>
        <v>0</v>
      </c>
      <c r="O820" s="146">
        <f>_xlfn.IFNA(VLOOKUP($E820,'Loading May'!$B:$X,$B820,0),0)</f>
        <v>0</v>
      </c>
      <c r="P820" s="140">
        <f t="shared" si="213"/>
        <v>0</v>
      </c>
      <c r="Q820" s="140">
        <f t="shared" si="214"/>
        <v>0</v>
      </c>
      <c r="R820" s="80">
        <f>VLOOKUP($E820,'Loading Jun'!$B:$X,$A820,0)</f>
        <v>0</v>
      </c>
      <c r="S820" s="47">
        <f t="shared" si="215"/>
        <v>0</v>
      </c>
      <c r="T820" s="47">
        <f t="shared" si="216"/>
        <v>0</v>
      </c>
    </row>
    <row r="821" spans="1:20">
      <c r="A821" s="144">
        <v>23</v>
      </c>
      <c r="B821" s="144">
        <v>23</v>
      </c>
      <c r="C821" s="144">
        <v>21</v>
      </c>
      <c r="D821" s="263" t="s">
        <v>1144</v>
      </c>
      <c r="E821" s="74">
        <v>310004566</v>
      </c>
      <c r="F821" s="46" t="s">
        <v>1122</v>
      </c>
      <c r="G821" s="46">
        <v>350</v>
      </c>
      <c r="H821" s="46">
        <v>8.4</v>
      </c>
      <c r="I821" s="46">
        <v>30</v>
      </c>
      <c r="J821" s="46" t="s">
        <v>151</v>
      </c>
      <c r="K821" s="46" t="s">
        <v>122</v>
      </c>
      <c r="L821" s="142">
        <f>_xlfn.IFNA(VLOOKUP($E821,'Loading Apr'!$B:$V,$C821,0),0)</f>
        <v>0</v>
      </c>
      <c r="M821" s="145">
        <f t="shared" si="211"/>
        <v>0</v>
      </c>
      <c r="N821" s="145">
        <f t="shared" si="212"/>
        <v>0</v>
      </c>
      <c r="O821" s="146">
        <f>_xlfn.IFNA(VLOOKUP($E821,'Loading May'!$B:$X,$B821,0),0)</f>
        <v>0</v>
      </c>
      <c r="P821" s="140">
        <f t="shared" si="213"/>
        <v>0</v>
      </c>
      <c r="Q821" s="140">
        <f t="shared" si="214"/>
        <v>0</v>
      </c>
      <c r="R821" s="80">
        <f>VLOOKUP($E821,'Loading Jun'!$B:$X,$A821,0)</f>
        <v>0</v>
      </c>
      <c r="S821" s="47">
        <f t="shared" si="215"/>
        <v>0</v>
      </c>
      <c r="T821" s="47">
        <f t="shared" si="216"/>
        <v>0</v>
      </c>
    </row>
    <row r="822" spans="1:20">
      <c r="A822" s="144">
        <v>9</v>
      </c>
      <c r="B822" s="144">
        <v>9</v>
      </c>
      <c r="C822" s="144">
        <v>11</v>
      </c>
      <c r="D822" s="263" t="s">
        <v>1145</v>
      </c>
      <c r="E822" s="74">
        <v>310004566</v>
      </c>
      <c r="F822" s="46" t="s">
        <v>1122</v>
      </c>
      <c r="G822" s="46">
        <v>350</v>
      </c>
      <c r="H822" s="46">
        <v>8.4</v>
      </c>
      <c r="I822" s="46">
        <v>30</v>
      </c>
      <c r="J822" s="46" t="s">
        <v>123</v>
      </c>
      <c r="K822" s="46" t="s">
        <v>123</v>
      </c>
      <c r="L822" s="142">
        <f>_xlfn.IFNA(VLOOKUP($E822,'Loading Apr'!$B:$V,$C822,0),0)</f>
        <v>0</v>
      </c>
      <c r="M822" s="145">
        <f t="shared" si="211"/>
        <v>0</v>
      </c>
      <c r="N822" s="145">
        <f t="shared" si="212"/>
        <v>0</v>
      </c>
      <c r="O822" s="146">
        <f>_xlfn.IFNA(VLOOKUP($E822,'Loading May'!$B:$X,$B822,0),0)</f>
        <v>0</v>
      </c>
      <c r="P822" s="140">
        <f t="shared" si="213"/>
        <v>0</v>
      </c>
      <c r="Q822" s="140">
        <f t="shared" si="214"/>
        <v>0</v>
      </c>
      <c r="R822" s="80">
        <f>VLOOKUP($E822,'Loading Jun'!$B:$X,$A822,0)</f>
        <v>0</v>
      </c>
      <c r="S822" s="47">
        <f t="shared" si="215"/>
        <v>0</v>
      </c>
      <c r="T822" s="47">
        <f t="shared" si="216"/>
        <v>0</v>
      </c>
    </row>
    <row r="823" spans="1:20">
      <c r="A823" s="144">
        <v>15</v>
      </c>
      <c r="B823" s="144">
        <v>15</v>
      </c>
      <c r="C823" s="144">
        <v>13</v>
      </c>
      <c r="D823" s="263" t="s">
        <v>1136</v>
      </c>
      <c r="E823" s="74">
        <v>310004569</v>
      </c>
      <c r="F823" s="46" t="s">
        <v>1124</v>
      </c>
      <c r="G823" s="46">
        <v>350</v>
      </c>
      <c r="H823" s="46">
        <v>8.4</v>
      </c>
      <c r="I823" s="46">
        <v>30</v>
      </c>
      <c r="J823" s="46" t="s">
        <v>148</v>
      </c>
      <c r="K823" s="46" t="s">
        <v>115</v>
      </c>
      <c r="L823" s="142">
        <f>_xlfn.IFNA(VLOOKUP($E823,'Loading Apr'!$B:$V,$C823,0),0)</f>
        <v>0</v>
      </c>
      <c r="M823" s="145">
        <f t="shared" si="211"/>
        <v>0</v>
      </c>
      <c r="N823" s="145">
        <f t="shared" si="212"/>
        <v>0</v>
      </c>
      <c r="O823" s="146">
        <f>_xlfn.IFNA(VLOOKUP($E823,'Loading May'!$B:$X,$B823,0),0)</f>
        <v>0</v>
      </c>
      <c r="P823" s="140">
        <f t="shared" si="213"/>
        <v>0</v>
      </c>
      <c r="Q823" s="140">
        <f t="shared" si="214"/>
        <v>0</v>
      </c>
      <c r="R823" s="80">
        <f>VLOOKUP($E823,'Loading Jun'!$B:$X,$A823,0)</f>
        <v>0</v>
      </c>
      <c r="S823" s="47">
        <f t="shared" si="215"/>
        <v>0</v>
      </c>
      <c r="T823" s="47">
        <f t="shared" si="216"/>
        <v>0</v>
      </c>
    </row>
    <row r="824" spans="1:20">
      <c r="A824" s="144">
        <v>16</v>
      </c>
      <c r="B824" s="144">
        <v>16</v>
      </c>
      <c r="C824" s="144">
        <v>14</v>
      </c>
      <c r="D824" s="263" t="s">
        <v>1137</v>
      </c>
      <c r="E824" s="74">
        <v>310004569</v>
      </c>
      <c r="F824" s="46" t="s">
        <v>1124</v>
      </c>
      <c r="G824" s="46">
        <v>350</v>
      </c>
      <c r="H824" s="46">
        <v>8.4</v>
      </c>
      <c r="I824" s="46">
        <v>30</v>
      </c>
      <c r="J824" s="46" t="s">
        <v>148</v>
      </c>
      <c r="K824" s="46" t="s">
        <v>116</v>
      </c>
      <c r="L824" s="142">
        <f>_xlfn.IFNA(VLOOKUP($E824,'Loading Apr'!$B:$V,$C824,0),0)</f>
        <v>0</v>
      </c>
      <c r="M824" s="145">
        <f t="shared" si="211"/>
        <v>0</v>
      </c>
      <c r="N824" s="145">
        <f t="shared" si="212"/>
        <v>0</v>
      </c>
      <c r="O824" s="146">
        <f>_xlfn.IFNA(VLOOKUP($E824,'Loading May'!$B:$X,$B824,0),0)</f>
        <v>0</v>
      </c>
      <c r="P824" s="140">
        <f t="shared" si="213"/>
        <v>0</v>
      </c>
      <c r="Q824" s="140">
        <f t="shared" si="214"/>
        <v>0</v>
      </c>
      <c r="R824" s="80">
        <f>VLOOKUP($E824,'Loading Jun'!$B:$X,$A824,0)</f>
        <v>0</v>
      </c>
      <c r="S824" s="47">
        <f t="shared" si="215"/>
        <v>0</v>
      </c>
      <c r="T824" s="47">
        <f t="shared" si="216"/>
        <v>0</v>
      </c>
    </row>
    <row r="825" spans="1:20">
      <c r="A825" s="144">
        <v>17</v>
      </c>
      <c r="B825" s="144">
        <v>17</v>
      </c>
      <c r="C825" s="144">
        <v>15</v>
      </c>
      <c r="D825" s="263" t="s">
        <v>1138</v>
      </c>
      <c r="E825" s="74">
        <v>310004569</v>
      </c>
      <c r="F825" s="46" t="s">
        <v>1124</v>
      </c>
      <c r="G825" s="46">
        <v>350</v>
      </c>
      <c r="H825" s="46">
        <v>8.4</v>
      </c>
      <c r="I825" s="46">
        <v>30</v>
      </c>
      <c r="J825" s="46" t="s">
        <v>149</v>
      </c>
      <c r="K825" s="46" t="s">
        <v>117</v>
      </c>
      <c r="L825" s="142">
        <f>_xlfn.IFNA(VLOOKUP($E825,'Loading Apr'!$B:$V,$C825,0),0)</f>
        <v>0</v>
      </c>
      <c r="M825" s="145">
        <f t="shared" si="211"/>
        <v>0</v>
      </c>
      <c r="N825" s="145">
        <f t="shared" si="212"/>
        <v>0</v>
      </c>
      <c r="O825" s="146">
        <f>_xlfn.IFNA(VLOOKUP($E825,'Loading May'!$B:$X,$B825,0),0)</f>
        <v>0</v>
      </c>
      <c r="P825" s="140">
        <f t="shared" si="213"/>
        <v>0</v>
      </c>
      <c r="Q825" s="140">
        <f t="shared" si="214"/>
        <v>0</v>
      </c>
      <c r="R825" s="80">
        <f>VLOOKUP($E825,'Loading Jun'!$B:$X,$A825,0)</f>
        <v>0</v>
      </c>
      <c r="S825" s="47">
        <f t="shared" si="215"/>
        <v>0</v>
      </c>
      <c r="T825" s="47">
        <f t="shared" si="216"/>
        <v>0</v>
      </c>
    </row>
    <row r="826" spans="1:20">
      <c r="A826" s="144">
        <v>18</v>
      </c>
      <c r="B826" s="144">
        <v>18</v>
      </c>
      <c r="C826" s="144">
        <v>16</v>
      </c>
      <c r="D826" s="263" t="s">
        <v>1139</v>
      </c>
      <c r="E826" s="74">
        <v>310004569</v>
      </c>
      <c r="F826" s="46" t="s">
        <v>1124</v>
      </c>
      <c r="G826" s="46">
        <v>350</v>
      </c>
      <c r="H826" s="46">
        <v>8.4</v>
      </c>
      <c r="I826" s="46">
        <v>30</v>
      </c>
      <c r="J826" s="46" t="s">
        <v>149</v>
      </c>
      <c r="K826" s="46" t="s">
        <v>118</v>
      </c>
      <c r="L826" s="142">
        <f>_xlfn.IFNA(VLOOKUP($E826,'Loading Apr'!$B:$V,$C826,0),0)</f>
        <v>0</v>
      </c>
      <c r="M826" s="145">
        <f t="shared" si="211"/>
        <v>0</v>
      </c>
      <c r="N826" s="145">
        <f t="shared" si="212"/>
        <v>0</v>
      </c>
      <c r="O826" s="146">
        <f>_xlfn.IFNA(VLOOKUP($E826,'Loading May'!$B:$X,$B826,0),0)</f>
        <v>0</v>
      </c>
      <c r="P826" s="140">
        <f t="shared" si="213"/>
        <v>0</v>
      </c>
      <c r="Q826" s="140">
        <f t="shared" si="214"/>
        <v>0</v>
      </c>
      <c r="R826" s="80">
        <f>VLOOKUP($E826,'Loading Jun'!$B:$X,$A826,0)</f>
        <v>0</v>
      </c>
      <c r="S826" s="47">
        <f t="shared" si="215"/>
        <v>0</v>
      </c>
      <c r="T826" s="47">
        <f t="shared" si="216"/>
        <v>0</v>
      </c>
    </row>
    <row r="827" spans="1:20">
      <c r="A827" s="144">
        <v>19</v>
      </c>
      <c r="B827" s="144">
        <v>19</v>
      </c>
      <c r="C827" s="144">
        <v>17</v>
      </c>
      <c r="D827" s="263" t="s">
        <v>1140</v>
      </c>
      <c r="E827" s="74">
        <v>310004569</v>
      </c>
      <c r="F827" s="46" t="s">
        <v>1124</v>
      </c>
      <c r="G827" s="46">
        <v>350</v>
      </c>
      <c r="H827" s="46">
        <v>8.4</v>
      </c>
      <c r="I827" s="46">
        <v>30</v>
      </c>
      <c r="J827" s="46" t="s">
        <v>150</v>
      </c>
      <c r="K827" s="46" t="s">
        <v>119</v>
      </c>
      <c r="L827" s="142">
        <f>_xlfn.IFNA(VLOOKUP($E827,'Loading Apr'!$B:$V,$C827,0),0)</f>
        <v>0</v>
      </c>
      <c r="M827" s="145">
        <f t="shared" si="211"/>
        <v>0</v>
      </c>
      <c r="N827" s="145">
        <f t="shared" si="212"/>
        <v>0</v>
      </c>
      <c r="O827" s="146">
        <f>_xlfn.IFNA(VLOOKUP($E827,'Loading May'!$B:$X,$B827,0),0)</f>
        <v>0</v>
      </c>
      <c r="P827" s="140">
        <f t="shared" si="213"/>
        <v>0</v>
      </c>
      <c r="Q827" s="140">
        <f t="shared" si="214"/>
        <v>0</v>
      </c>
      <c r="R827" s="80">
        <f>VLOOKUP($E827,'Loading Jun'!$B:$X,$A827,0)</f>
        <v>0</v>
      </c>
      <c r="S827" s="47">
        <f t="shared" si="215"/>
        <v>0</v>
      </c>
      <c r="T827" s="47">
        <f t="shared" si="216"/>
        <v>0</v>
      </c>
    </row>
    <row r="828" spans="1:20">
      <c r="A828" s="144">
        <v>20</v>
      </c>
      <c r="B828" s="144">
        <v>20</v>
      </c>
      <c r="C828" s="144">
        <v>18</v>
      </c>
      <c r="D828" s="263" t="s">
        <v>1141</v>
      </c>
      <c r="E828" s="74">
        <v>310004569</v>
      </c>
      <c r="F828" s="46" t="s">
        <v>1124</v>
      </c>
      <c r="G828" s="46">
        <v>350</v>
      </c>
      <c r="H828" s="46">
        <v>8.4</v>
      </c>
      <c r="I828" s="46">
        <v>30</v>
      </c>
      <c r="J828" s="46" t="s">
        <v>150</v>
      </c>
      <c r="K828" s="46" t="s">
        <v>127</v>
      </c>
      <c r="L828" s="142">
        <f>_xlfn.IFNA(VLOOKUP($E828,'Loading Apr'!$B:$V,$C828,0),0)</f>
        <v>0</v>
      </c>
      <c r="M828" s="145">
        <f t="shared" si="211"/>
        <v>0</v>
      </c>
      <c r="N828" s="145">
        <f t="shared" si="212"/>
        <v>0</v>
      </c>
      <c r="O828" s="146">
        <f>_xlfn.IFNA(VLOOKUP($E828,'Loading May'!$B:$X,$B828,0),0)</f>
        <v>0</v>
      </c>
      <c r="P828" s="140">
        <f t="shared" si="213"/>
        <v>0</v>
      </c>
      <c r="Q828" s="140">
        <f t="shared" si="214"/>
        <v>0</v>
      </c>
      <c r="R828" s="80">
        <f>VLOOKUP($E828,'Loading Jun'!$B:$X,$A828,0)</f>
        <v>0</v>
      </c>
      <c r="S828" s="47">
        <f t="shared" si="215"/>
        <v>0</v>
      </c>
      <c r="T828" s="47">
        <f t="shared" si="216"/>
        <v>0</v>
      </c>
    </row>
    <row r="829" spans="1:20">
      <c r="A829" s="144">
        <v>21</v>
      </c>
      <c r="B829" s="144">
        <v>21</v>
      </c>
      <c r="C829" s="144">
        <v>19</v>
      </c>
      <c r="D829" s="263" t="s">
        <v>1142</v>
      </c>
      <c r="E829" s="74">
        <v>310004569</v>
      </c>
      <c r="F829" s="46" t="s">
        <v>1124</v>
      </c>
      <c r="G829" s="46">
        <v>350</v>
      </c>
      <c r="H829" s="46">
        <v>8.4</v>
      </c>
      <c r="I829" s="46">
        <v>30</v>
      </c>
      <c r="J829" s="46" t="s">
        <v>148</v>
      </c>
      <c r="K829" s="46" t="s">
        <v>128</v>
      </c>
      <c r="L829" s="142">
        <f>_xlfn.IFNA(VLOOKUP($E829,'Loading Apr'!$B:$V,$C829,0),0)</f>
        <v>0</v>
      </c>
      <c r="M829" s="145">
        <f t="shared" si="211"/>
        <v>0</v>
      </c>
      <c r="N829" s="145">
        <f t="shared" si="212"/>
        <v>0</v>
      </c>
      <c r="O829" s="146">
        <f>_xlfn.IFNA(VLOOKUP($E829,'Loading May'!$B:$X,$B829,0),0)</f>
        <v>0</v>
      </c>
      <c r="P829" s="140">
        <f t="shared" si="213"/>
        <v>0</v>
      </c>
      <c r="Q829" s="140">
        <f t="shared" si="214"/>
        <v>0</v>
      </c>
      <c r="R829" s="80">
        <f>VLOOKUP($E829,'Loading Jun'!$B:$X,$A829,0)</f>
        <v>0</v>
      </c>
      <c r="S829" s="47">
        <f t="shared" si="215"/>
        <v>0</v>
      </c>
      <c r="T829" s="47">
        <f t="shared" si="216"/>
        <v>0</v>
      </c>
    </row>
    <row r="830" spans="1:20">
      <c r="A830" s="144">
        <v>22</v>
      </c>
      <c r="B830" s="144">
        <v>22</v>
      </c>
      <c r="C830" s="144">
        <v>20</v>
      </c>
      <c r="D830" s="263" t="s">
        <v>1143</v>
      </c>
      <c r="E830" s="74">
        <v>310004569</v>
      </c>
      <c r="F830" s="46" t="s">
        <v>1124</v>
      </c>
      <c r="G830" s="46">
        <v>350</v>
      </c>
      <c r="H830" s="46">
        <v>8.4</v>
      </c>
      <c r="I830" s="46">
        <v>30</v>
      </c>
      <c r="J830" s="46" t="s">
        <v>148</v>
      </c>
      <c r="K830" s="46" t="s">
        <v>121</v>
      </c>
      <c r="L830" s="142">
        <f>_xlfn.IFNA(VLOOKUP($E830,'Loading Apr'!$B:$V,$C830,0),0)</f>
        <v>0</v>
      </c>
      <c r="M830" s="145">
        <f t="shared" si="211"/>
        <v>0</v>
      </c>
      <c r="N830" s="145">
        <f t="shared" si="212"/>
        <v>0</v>
      </c>
      <c r="O830" s="146">
        <f>_xlfn.IFNA(VLOOKUP($E830,'Loading May'!$B:$X,$B830,0),0)</f>
        <v>0</v>
      </c>
      <c r="P830" s="140">
        <f t="shared" si="213"/>
        <v>0</v>
      </c>
      <c r="Q830" s="140">
        <f t="shared" si="214"/>
        <v>0</v>
      </c>
      <c r="R830" s="80">
        <f>VLOOKUP($E830,'Loading Jun'!$B:$X,$A830,0)</f>
        <v>0</v>
      </c>
      <c r="S830" s="47">
        <f t="shared" si="215"/>
        <v>0</v>
      </c>
      <c r="T830" s="47">
        <f t="shared" si="216"/>
        <v>0</v>
      </c>
    </row>
    <row r="831" spans="1:20">
      <c r="A831" s="144">
        <v>23</v>
      </c>
      <c r="B831" s="144">
        <v>23</v>
      </c>
      <c r="C831" s="144">
        <v>21</v>
      </c>
      <c r="D831" s="263" t="s">
        <v>1144</v>
      </c>
      <c r="E831" s="74">
        <v>310004569</v>
      </c>
      <c r="F831" s="46" t="s">
        <v>1124</v>
      </c>
      <c r="G831" s="46">
        <v>350</v>
      </c>
      <c r="H831" s="46">
        <v>8.4</v>
      </c>
      <c r="I831" s="46">
        <v>30</v>
      </c>
      <c r="J831" s="46" t="s">
        <v>151</v>
      </c>
      <c r="K831" s="46" t="s">
        <v>122</v>
      </c>
      <c r="L831" s="142">
        <f>_xlfn.IFNA(VLOOKUP($E831,'Loading Apr'!$B:$V,$C831,0),0)</f>
        <v>0</v>
      </c>
      <c r="M831" s="145">
        <f t="shared" si="211"/>
        <v>0</v>
      </c>
      <c r="N831" s="145">
        <f t="shared" si="212"/>
        <v>0</v>
      </c>
      <c r="O831" s="146">
        <f>_xlfn.IFNA(VLOOKUP($E831,'Loading May'!$B:$X,$B831,0),0)</f>
        <v>0</v>
      </c>
      <c r="P831" s="140">
        <f t="shared" si="213"/>
        <v>0</v>
      </c>
      <c r="Q831" s="140">
        <f t="shared" si="214"/>
        <v>0</v>
      </c>
      <c r="R831" s="80">
        <f>VLOOKUP($E831,'Loading Jun'!$B:$X,$A831,0)</f>
        <v>0</v>
      </c>
      <c r="S831" s="47">
        <f t="shared" si="215"/>
        <v>0</v>
      </c>
      <c r="T831" s="47">
        <f t="shared" si="216"/>
        <v>0</v>
      </c>
    </row>
    <row r="832" spans="1:20">
      <c r="A832" s="144">
        <v>9</v>
      </c>
      <c r="B832" s="144">
        <v>9</v>
      </c>
      <c r="C832" s="144">
        <v>11</v>
      </c>
      <c r="D832" s="263" t="s">
        <v>1145</v>
      </c>
      <c r="E832" s="74">
        <v>310004569</v>
      </c>
      <c r="F832" s="46" t="s">
        <v>1124</v>
      </c>
      <c r="G832" s="46">
        <v>350</v>
      </c>
      <c r="H832" s="46">
        <v>8.4</v>
      </c>
      <c r="I832" s="46">
        <v>30</v>
      </c>
      <c r="J832" s="46" t="s">
        <v>123</v>
      </c>
      <c r="K832" s="46" t="s">
        <v>123</v>
      </c>
      <c r="L832" s="142">
        <f>_xlfn.IFNA(VLOOKUP($E832,'Loading Apr'!$B:$V,$C832,0),0)</f>
        <v>0</v>
      </c>
      <c r="M832" s="145">
        <f t="shared" si="211"/>
        <v>0</v>
      </c>
      <c r="N832" s="145">
        <f t="shared" si="212"/>
        <v>0</v>
      </c>
      <c r="O832" s="146">
        <f>_xlfn.IFNA(VLOOKUP($E832,'Loading May'!$B:$X,$B832,0),0)</f>
        <v>0</v>
      </c>
      <c r="P832" s="140">
        <f t="shared" si="213"/>
        <v>0</v>
      </c>
      <c r="Q832" s="140">
        <f t="shared" si="214"/>
        <v>0</v>
      </c>
      <c r="R832" s="80">
        <f>VLOOKUP($E832,'Loading Jun'!$B:$X,$A832,0)</f>
        <v>0</v>
      </c>
      <c r="S832" s="47">
        <f t="shared" si="215"/>
        <v>0</v>
      </c>
      <c r="T832" s="47">
        <f t="shared" si="216"/>
        <v>0</v>
      </c>
    </row>
  </sheetData>
  <autoFilter ref="A2:T832" xr:uid="{B3545BEE-FC00-413F-8A34-B7511E5A35C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CF7F-D0D6-4C55-8104-D15134623C15}">
  <sheetPr>
    <tabColor rgb="FF00B0F0"/>
  </sheetPr>
  <dimension ref="A1:Z86"/>
  <sheetViews>
    <sheetView showGridLines="0" zoomScale="80" zoomScaleNormal="80" workbookViewId="0">
      <pane xSplit="5" topLeftCell="F1" activePane="topRight" state="frozen"/>
      <selection activeCell="K1" sqref="K1:N1048576"/>
      <selection pane="topRight" activeCell="Q44" sqref="A44:Q45"/>
    </sheetView>
  </sheetViews>
  <sheetFormatPr defaultColWidth="8.7109375" defaultRowHeight="12" outlineLevelCol="1"/>
  <cols>
    <col min="1" max="1" width="5.28515625" style="227" bestFit="1" customWidth="1"/>
    <col min="2" max="2" width="17.5703125" style="74" bestFit="1" customWidth="1"/>
    <col min="3" max="3" width="10.7109375" style="74" bestFit="1" customWidth="1"/>
    <col min="4" max="4" width="17" style="46" bestFit="1" customWidth="1"/>
    <col min="5" max="5" width="41.28515625" style="46" bestFit="1" customWidth="1"/>
    <col min="6" max="6" width="10.85546875" style="80" customWidth="1"/>
    <col min="7" max="7" width="15.5703125" style="80" customWidth="1"/>
    <col min="8" max="8" width="15.5703125" style="80" customWidth="1" outlineLevel="1"/>
    <col min="9" max="9" width="15.5703125" style="46" customWidth="1" outlineLevel="1"/>
    <col min="10" max="11" width="15.5703125" style="80" customWidth="1"/>
    <col min="12" max="13" width="15.5703125" style="46" customWidth="1"/>
    <col min="14" max="24" width="10.85546875" style="46" customWidth="1"/>
    <col min="25" max="16384" width="8.7109375" style="46"/>
  </cols>
  <sheetData>
    <row r="1" spans="1:26">
      <c r="F1" s="80">
        <v>158</v>
      </c>
      <c r="G1" s="80">
        <v>159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47"/>
    </row>
    <row r="2" spans="1:26">
      <c r="F2" s="139" t="s">
        <v>157</v>
      </c>
      <c r="J2" s="80">
        <f>SUBTOTAL(9,J4:J86)</f>
        <v>1430058.6773728672</v>
      </c>
      <c r="K2" s="80">
        <f>SUBTOTAL(9,K4:K86)</f>
        <v>854862.59554660751</v>
      </c>
      <c r="L2" s="301">
        <f>SUBTOTAL(9,L4:L86)</f>
        <v>1430058.6773728672</v>
      </c>
      <c r="M2" s="301">
        <f>SUBTOTAL(9,M4:M86)</f>
        <v>854862.59554660751</v>
      </c>
      <c r="N2" s="80">
        <f>SUBTOTAL(9,N4:N86)</f>
        <v>35259.605985731352</v>
      </c>
      <c r="O2" s="80">
        <f t="shared" ref="O2:V2" si="0">SUBTOTAL(9,O4:O86)</f>
        <v>98277.936127008696</v>
      </c>
      <c r="P2" s="80">
        <f t="shared" si="0"/>
        <v>166477.14188393872</v>
      </c>
      <c r="Q2" s="80">
        <f t="shared" si="0"/>
        <v>153365.94550702878</v>
      </c>
      <c r="R2" s="80">
        <f t="shared" si="0"/>
        <v>66890.823296271483</v>
      </c>
      <c r="S2" s="80">
        <f t="shared" si="0"/>
        <v>50608.424328879104</v>
      </c>
      <c r="T2" s="80">
        <f t="shared" si="0"/>
        <v>41406.892632719253</v>
      </c>
      <c r="U2" s="80">
        <f t="shared" si="0"/>
        <v>86738.327455221035</v>
      </c>
      <c r="V2" s="80">
        <f t="shared" si="0"/>
        <v>127470.46975838034</v>
      </c>
      <c r="W2" s="301">
        <f>SUBTOTAL(9,W4:W86)</f>
        <v>826495.5669751789</v>
      </c>
      <c r="X2" s="47">
        <f>L2+W2</f>
        <v>2256554.2443480464</v>
      </c>
    </row>
    <row r="3" spans="1:26" s="220" customFormat="1" ht="22.9" customHeight="1">
      <c r="A3" s="220" t="s">
        <v>227</v>
      </c>
      <c r="B3" s="220" t="s">
        <v>10</v>
      </c>
      <c r="C3" s="220" t="s">
        <v>11</v>
      </c>
      <c r="D3" s="220" t="s">
        <v>12</v>
      </c>
      <c r="E3" s="220" t="s">
        <v>13</v>
      </c>
      <c r="F3" s="223" t="s">
        <v>16</v>
      </c>
      <c r="G3" s="224" t="s">
        <v>17</v>
      </c>
      <c r="H3" s="223" t="s">
        <v>228</v>
      </c>
      <c r="I3" s="224" t="s">
        <v>229</v>
      </c>
      <c r="J3" s="223" t="s">
        <v>230</v>
      </c>
      <c r="K3" s="224" t="s">
        <v>231</v>
      </c>
      <c r="L3" s="225" t="s">
        <v>232</v>
      </c>
      <c r="M3" s="226" t="s">
        <v>233</v>
      </c>
      <c r="N3" s="220" t="s">
        <v>115</v>
      </c>
      <c r="O3" s="220" t="s">
        <v>116</v>
      </c>
      <c r="P3" s="220" t="s">
        <v>117</v>
      </c>
      <c r="Q3" s="220" t="s">
        <v>118</v>
      </c>
      <c r="R3" s="220" t="s">
        <v>119</v>
      </c>
      <c r="S3" s="220" t="s">
        <v>127</v>
      </c>
      <c r="T3" s="220" t="s">
        <v>128</v>
      </c>
      <c r="U3" s="220" t="s">
        <v>121</v>
      </c>
      <c r="V3" s="220" t="s">
        <v>122</v>
      </c>
      <c r="W3" s="220" t="s">
        <v>91</v>
      </c>
    </row>
    <row r="4" spans="1:26">
      <c r="A4" s="227">
        <f>VLOOKUP(C4,Master_Item!B:E,4,0)</f>
        <v>180</v>
      </c>
      <c r="B4" s="74">
        <v>310002949</v>
      </c>
      <c r="C4" s="74">
        <v>310002949</v>
      </c>
      <c r="D4" s="46" t="s">
        <v>20</v>
      </c>
      <c r="E4" s="46" t="str">
        <f>VLOOKUP(B4,Master_Item!B:C,2,0)</f>
        <v>โออิชิ กรีนที รสต้นตำรับ 180 มล. Pack 4</v>
      </c>
      <c r="F4" s="80">
        <f>_xlfn.IFNA(VLOOKUP($B4,Text_LoadSC!$A:$FJ,F$1,0),0)</f>
        <v>0</v>
      </c>
      <c r="G4" s="80">
        <f>_xlfn.IFNA(VLOOKUP($B4,Text_LoadSC!$A:$FJ,G$1,0),0)</f>
        <v>0</v>
      </c>
      <c r="H4" s="80">
        <f>F4/4</f>
        <v>0</v>
      </c>
      <c r="I4" s="80">
        <f>G4/4</f>
        <v>0</v>
      </c>
      <c r="J4" s="80">
        <f>_xlfn.IFNA(VLOOKUP($B4,Text_LoadSC!$A:$GP,198,0),0)</f>
        <v>932.31777028298518</v>
      </c>
      <c r="K4" s="80">
        <f>_xlfn.IFNA(VLOOKUP($B4,Text_LoadSC!$A:$GZ,199,0),0)</f>
        <v>3765.68919740101</v>
      </c>
      <c r="L4" s="80">
        <f>J4+F4</f>
        <v>932.31777028298518</v>
      </c>
      <c r="M4" s="142">
        <f>K4+G4</f>
        <v>3765.68919740101</v>
      </c>
      <c r="N4" s="80">
        <f>VLOOKUP($B4,FSTAll!$B:$BA,FSTAll!AQ$1,0)*$M4</f>
        <v>209.20495541116722</v>
      </c>
      <c r="O4" s="80">
        <f>VLOOKUP($B4,FSTAll!$B:$BA,FSTAll!AR$1,0)*$M4</f>
        <v>727.41906514525124</v>
      </c>
      <c r="P4" s="80">
        <f>VLOOKUP($B4,FSTAll!$B:$BA,FSTAll!AS$1,0)*$M4</f>
        <v>508.61755214641579</v>
      </c>
      <c r="Q4" s="80">
        <f>VLOOKUP($B4,FSTAll!$B:$BA,FSTAll!AT$1,0)*$M4</f>
        <v>333.96020405085409</v>
      </c>
      <c r="R4" s="80">
        <f>VLOOKUP($B4,FSTAll!$B:$BA,FSTAll!AU$1,0)*$M4</f>
        <v>122.83593712215324</v>
      </c>
      <c r="S4" s="80">
        <f>VLOOKUP($B4,FSTAll!$B:$BA,FSTAll!AZ$1,0)*$M4</f>
        <v>247.01539230658003</v>
      </c>
      <c r="T4" s="80">
        <f>VLOOKUP($B4,FSTAll!$B:$BA,FSTAll!BA$1,0)*$M4</f>
        <v>202.10350279629273</v>
      </c>
      <c r="U4" s="80">
        <f>VLOOKUP($B4,FSTAll!$B:$BA,FSTAll!AW$1,0)*$M4</f>
        <v>567.15655343119192</v>
      </c>
      <c r="V4" s="80">
        <f>VLOOKUP($B4,FSTAll!$B:$BA,FSTAll!AX$1,0)*$M4</f>
        <v>847.37603499110389</v>
      </c>
      <c r="W4" s="47">
        <f>SUM(N4:V4)</f>
        <v>3765.68919740101</v>
      </c>
      <c r="X4" s="143"/>
      <c r="Y4" s="47"/>
      <c r="Z4" s="143"/>
    </row>
    <row r="5" spans="1:26">
      <c r="A5" s="227">
        <f>VLOOKUP(C5,Master_Item!B:E,4,0)</f>
        <v>180</v>
      </c>
      <c r="B5" s="74">
        <v>310002950</v>
      </c>
      <c r="C5" s="74">
        <v>310002950</v>
      </c>
      <c r="D5" s="46" t="s">
        <v>21</v>
      </c>
      <c r="E5" s="46" t="str">
        <f>VLOOKUP(B5,Master_Item!B:C,2,0)</f>
        <v>โออิชิ กรีนที รสต้นตำรับ 180 มล. Pack 12</v>
      </c>
      <c r="F5" s="80">
        <f>_xlfn.IFNA(VLOOKUP($B5,Text_LoadSC!$A:$FJ,F$1,0),0)</f>
        <v>0</v>
      </c>
      <c r="G5" s="80">
        <f>_xlfn.IFNA(VLOOKUP($B5,Text_LoadSC!$A:$FJ,G$1,0),0)</f>
        <v>0</v>
      </c>
      <c r="H5" s="80">
        <f t="shared" ref="H5:H68" si="1">F5/4</f>
        <v>0</v>
      </c>
      <c r="I5" s="80">
        <f t="shared" ref="I5:I68" si="2">G5/4</f>
        <v>0</v>
      </c>
      <c r="J5" s="80">
        <f>_xlfn.IFNA(VLOOKUP($B5,Text_LoadSC!$A:$GP,198,0),0)</f>
        <v>5706.4999999999991</v>
      </c>
      <c r="K5" s="80">
        <f>_xlfn.IFNA(VLOOKUP($B5,Text_LoadSC!$A:$GZ,199,0),0)</f>
        <v>0</v>
      </c>
      <c r="L5" s="80">
        <f t="shared" ref="L5:L68" si="3">J5+F5</f>
        <v>5706.4999999999991</v>
      </c>
      <c r="M5" s="142">
        <f t="shared" ref="M5:M68" si="4">K5+G5</f>
        <v>0</v>
      </c>
      <c r="N5" s="80">
        <f>VLOOKUP($B5,FSTAll!$B:$BA,FSTAll!AQ$1,0)*$M5</f>
        <v>0</v>
      </c>
      <c r="O5" s="80">
        <f>VLOOKUP($B5,FSTAll!$B:$BA,FSTAll!AR$1,0)*$M5</f>
        <v>0</v>
      </c>
      <c r="P5" s="80">
        <f>VLOOKUP($B5,FSTAll!$B:$BA,FSTAll!AS$1,0)*$M5</f>
        <v>0</v>
      </c>
      <c r="Q5" s="80">
        <f>VLOOKUP($B5,FSTAll!$B:$BA,FSTAll!AT$1,0)*$M5</f>
        <v>0</v>
      </c>
      <c r="R5" s="80">
        <f>VLOOKUP($B5,FSTAll!$B:$BA,FSTAll!AU$1,0)*$M5</f>
        <v>0</v>
      </c>
      <c r="S5" s="80">
        <f>VLOOKUP($B5,FSTAll!$B:$BA,FSTAll!AZ$1,0)*$M5</f>
        <v>0</v>
      </c>
      <c r="T5" s="80">
        <f>VLOOKUP($B5,FSTAll!$B:$BA,FSTAll!BA$1,0)*$M5</f>
        <v>0</v>
      </c>
      <c r="U5" s="80">
        <f>VLOOKUP($B5,FSTAll!$B:$BA,FSTAll!AW$1,0)*$M5</f>
        <v>0</v>
      </c>
      <c r="V5" s="80">
        <f>VLOOKUP($B5,FSTAll!$B:$BA,FSTAll!AX$1,0)*$M5</f>
        <v>0</v>
      </c>
      <c r="W5" s="47">
        <f t="shared" ref="W5:W47" si="5">SUM(N5:V5)</f>
        <v>0</v>
      </c>
      <c r="X5" s="143"/>
      <c r="Y5" s="47"/>
      <c r="Z5" s="143"/>
    </row>
    <row r="6" spans="1:26">
      <c r="A6" s="227">
        <f>VLOOKUP(C6,Master_Item!B:E,4,0)</f>
        <v>180</v>
      </c>
      <c r="B6" s="74">
        <v>310002953</v>
      </c>
      <c r="C6" s="74">
        <v>310002953</v>
      </c>
      <c r="D6" s="46" t="s">
        <v>22</v>
      </c>
      <c r="E6" s="46" t="str">
        <f>VLOOKUP(B6,Master_Item!B:C,2,0)</f>
        <v xml:space="preserve">โออิชิ กรีนที รสน้ำผึ้งผสมมะนาว 180 มล.Pack 4 </v>
      </c>
      <c r="F6" s="80">
        <f>_xlfn.IFNA(VLOOKUP($B6,Text_LoadSC!$A:$FJ,F$1,0),0)</f>
        <v>0</v>
      </c>
      <c r="G6" s="80">
        <f>_xlfn.IFNA(VLOOKUP($B6,Text_LoadSC!$A:$FJ,G$1,0),0)</f>
        <v>0</v>
      </c>
      <c r="H6" s="80">
        <f t="shared" si="1"/>
        <v>0</v>
      </c>
      <c r="I6" s="80">
        <f t="shared" si="2"/>
        <v>0</v>
      </c>
      <c r="J6" s="80">
        <f>_xlfn.IFNA(VLOOKUP($B6,Text_LoadSC!$A:$GP,198,0),0)</f>
        <v>6952.2352941176468</v>
      </c>
      <c r="K6" s="80">
        <f>_xlfn.IFNA(VLOOKUP($B6,Text_LoadSC!$A:$GZ,199,0),0)</f>
        <v>30867.328571428567</v>
      </c>
      <c r="L6" s="80">
        <f t="shared" si="3"/>
        <v>6952.2352941176468</v>
      </c>
      <c r="M6" s="142">
        <f t="shared" si="4"/>
        <v>30867.328571428567</v>
      </c>
      <c r="N6" s="80">
        <f>VLOOKUP($B6,FSTAll!$B:$BA,FSTAll!AQ$1,0)*$M6</f>
        <v>537.28547958186709</v>
      </c>
      <c r="O6" s="80">
        <f>VLOOKUP($B6,FSTAll!$B:$BA,FSTAll!AR$1,0)*$M6</f>
        <v>3380.8510236613797</v>
      </c>
      <c r="P6" s="80">
        <f>VLOOKUP($B6,FSTAll!$B:$BA,FSTAll!AS$1,0)*$M6</f>
        <v>7402.952664017218</v>
      </c>
      <c r="Q6" s="80">
        <f>VLOOKUP($B6,FSTAll!$B:$BA,FSTAll!AT$1,0)*$M6</f>
        <v>8598.1549273115925</v>
      </c>
      <c r="R6" s="80">
        <f>VLOOKUP($B6,FSTAll!$B:$BA,FSTAll!AU$1,0)*$M6</f>
        <v>1030.9214741164628</v>
      </c>
      <c r="S6" s="80">
        <f>VLOOKUP($B6,FSTAll!$B:$BA,FSTAll!AZ$1,0)*$M6</f>
        <v>1452.2183675227172</v>
      </c>
      <c r="T6" s="80">
        <f>VLOOKUP($B6,FSTAll!$B:$BA,FSTAll!BA$1,0)*$M6</f>
        <v>1188.1786643367689</v>
      </c>
      <c r="U6" s="80">
        <f>VLOOKUP($B6,FSTAll!$B:$BA,FSTAll!AW$1,0)*$M6</f>
        <v>2179.2997443601289</v>
      </c>
      <c r="V6" s="80">
        <f>VLOOKUP($B6,FSTAll!$B:$BA,FSTAll!AX$1,0)*$M6</f>
        <v>5097.4662265204324</v>
      </c>
      <c r="W6" s="47">
        <f t="shared" si="5"/>
        <v>30867.328571428567</v>
      </c>
      <c r="X6" s="143"/>
      <c r="Y6" s="47"/>
      <c r="Z6" s="143"/>
    </row>
    <row r="7" spans="1:26">
      <c r="A7" s="227">
        <f>VLOOKUP(C7,Master_Item!B:E,4,0)</f>
        <v>180</v>
      </c>
      <c r="B7" s="74">
        <v>310002954</v>
      </c>
      <c r="C7" s="74">
        <v>310002954</v>
      </c>
      <c r="D7" s="46" t="s">
        <v>23</v>
      </c>
      <c r="E7" s="46" t="str">
        <f>VLOOKUP(B7,Master_Item!B:C,2,0)</f>
        <v>โออิชิ กรีนที รสน้ำผึ้งผสมมะนาว 180 มล.Pack 12</v>
      </c>
      <c r="F7" s="80">
        <f>_xlfn.IFNA(VLOOKUP($B7,Text_LoadSC!$A:$FJ,F$1,0),0)</f>
        <v>0</v>
      </c>
      <c r="G7" s="80">
        <f>_xlfn.IFNA(VLOOKUP($B7,Text_LoadSC!$A:$FJ,G$1,0),0)</f>
        <v>0</v>
      </c>
      <c r="H7" s="80">
        <f t="shared" si="1"/>
        <v>0</v>
      </c>
      <c r="I7" s="80">
        <f t="shared" si="2"/>
        <v>0</v>
      </c>
      <c r="J7" s="80">
        <f>_xlfn.IFNA(VLOOKUP($B7,Text_LoadSC!$A:$GP,198,0),0)</f>
        <v>23861</v>
      </c>
      <c r="K7" s="80">
        <f>_xlfn.IFNA(VLOOKUP($B7,Text_LoadSC!$A:$GZ,199,0),0)</f>
        <v>0</v>
      </c>
      <c r="L7" s="80">
        <f t="shared" si="3"/>
        <v>23861</v>
      </c>
      <c r="M7" s="142">
        <f t="shared" si="4"/>
        <v>0</v>
      </c>
      <c r="N7" s="80">
        <f>VLOOKUP($B7,FSTAll!$B:$BA,FSTAll!AQ$1,0)*$M7</f>
        <v>0</v>
      </c>
      <c r="O7" s="80">
        <f>VLOOKUP($B7,FSTAll!$B:$BA,FSTAll!AR$1,0)*$M7</f>
        <v>0</v>
      </c>
      <c r="P7" s="80">
        <f>VLOOKUP($B7,FSTAll!$B:$BA,FSTAll!AS$1,0)*$M7</f>
        <v>0</v>
      </c>
      <c r="Q7" s="80">
        <f>VLOOKUP($B7,FSTAll!$B:$BA,FSTAll!AT$1,0)*$M7</f>
        <v>0</v>
      </c>
      <c r="R7" s="80">
        <f>VLOOKUP($B7,FSTAll!$B:$BA,FSTAll!AU$1,0)*$M7</f>
        <v>0</v>
      </c>
      <c r="S7" s="80">
        <f>VLOOKUP($B7,FSTAll!$B:$BA,FSTAll!AZ$1,0)*$M7</f>
        <v>0</v>
      </c>
      <c r="T7" s="80">
        <f>VLOOKUP($B7,FSTAll!$B:$BA,FSTAll!BA$1,0)*$M7</f>
        <v>0</v>
      </c>
      <c r="U7" s="80">
        <f>VLOOKUP($B7,FSTAll!$B:$BA,FSTAll!AW$1,0)*$M7</f>
        <v>0</v>
      </c>
      <c r="V7" s="80">
        <f>VLOOKUP($B7,FSTAll!$B:$BA,FSTAll!AX$1,0)*$M7</f>
        <v>0</v>
      </c>
      <c r="W7" s="47">
        <f t="shared" si="5"/>
        <v>0</v>
      </c>
      <c r="X7" s="143"/>
      <c r="Y7" s="47"/>
      <c r="Z7" s="143"/>
    </row>
    <row r="8" spans="1:26">
      <c r="A8" s="227">
        <f>VLOOKUP(C8,Master_Item!B:E,4,0)</f>
        <v>180</v>
      </c>
      <c r="B8" s="74">
        <v>310002951</v>
      </c>
      <c r="C8" s="74">
        <v>310002951</v>
      </c>
      <c r="D8" s="46" t="s">
        <v>24</v>
      </c>
      <c r="E8" s="46" t="str">
        <f>VLOOKUP(B8,Master_Item!B:C,2,0)</f>
        <v>โออิชิ กรีนที รสข้ำวญี่ปุ่น 180 มล. Pack 4</v>
      </c>
      <c r="F8" s="80">
        <f>_xlfn.IFNA(VLOOKUP($B8,Text_LoadSC!$A:$FJ,F$1,0),0)</f>
        <v>0</v>
      </c>
      <c r="G8" s="80">
        <f>_xlfn.IFNA(VLOOKUP($B8,Text_LoadSC!$A:$FJ,G$1,0),0)</f>
        <v>0</v>
      </c>
      <c r="H8" s="80">
        <f t="shared" si="1"/>
        <v>0</v>
      </c>
      <c r="I8" s="80">
        <f t="shared" si="2"/>
        <v>0</v>
      </c>
      <c r="J8" s="80">
        <f>_xlfn.IFNA(VLOOKUP($B8,Text_LoadSC!$A:$GP,198,0),0)</f>
        <v>503.58823529411768</v>
      </c>
      <c r="K8" s="80">
        <f>_xlfn.IFNA(VLOOKUP($B8,Text_LoadSC!$A:$GZ,199,0),0)</f>
        <v>3313.8999999999987</v>
      </c>
      <c r="L8" s="80">
        <f t="shared" si="3"/>
        <v>503.58823529411768</v>
      </c>
      <c r="M8" s="142">
        <f t="shared" si="4"/>
        <v>3313.8999999999987</v>
      </c>
      <c r="N8" s="80">
        <f>VLOOKUP($B8,FSTAll!$B:$BA,FSTAll!AQ$1,0)*$M8</f>
        <v>160.5928319030792</v>
      </c>
      <c r="O8" s="80">
        <f>VLOOKUP($B8,FSTAll!$B:$BA,FSTAll!AR$1,0)*$M8</f>
        <v>627.31574962140314</v>
      </c>
      <c r="P8" s="80">
        <f>VLOOKUP($B8,FSTAll!$B:$BA,FSTAll!AS$1,0)*$M8</f>
        <v>425.73828874305889</v>
      </c>
      <c r="Q8" s="80">
        <f>VLOOKUP($B8,FSTAll!$B:$BA,FSTAll!AT$1,0)*$M8</f>
        <v>359.66102978293776</v>
      </c>
      <c r="R8" s="80">
        <f>VLOOKUP($B8,FSTAll!$B:$BA,FSTAll!AU$1,0)*$M8</f>
        <v>112.91683493185255</v>
      </c>
      <c r="S8" s="80">
        <f>VLOOKUP($B8,FSTAll!$B:$BA,FSTAll!AZ$1,0)*$M8</f>
        <v>207.93426047450777</v>
      </c>
      <c r="T8" s="80">
        <f>VLOOKUP($B8,FSTAll!$B:$BA,FSTAll!BA$1,0)*$M8</f>
        <v>170.12803129732453</v>
      </c>
      <c r="U8" s="80">
        <f>VLOOKUP($B8,FSTAll!$B:$BA,FSTAll!AW$1,0)*$M8</f>
        <v>534.47301867743545</v>
      </c>
      <c r="V8" s="80">
        <f>VLOOKUP($B8,FSTAll!$B:$BA,FSTAll!AX$1,0)*$M8</f>
        <v>715.1399545683995</v>
      </c>
      <c r="W8" s="47">
        <f t="shared" si="5"/>
        <v>3313.8999999999983</v>
      </c>
      <c r="X8" s="143"/>
      <c r="Y8" s="47"/>
      <c r="Z8" s="143"/>
    </row>
    <row r="9" spans="1:26">
      <c r="A9" s="227">
        <f>VLOOKUP(C9,Master_Item!B:E,4,0)</f>
        <v>180</v>
      </c>
      <c r="B9" s="74">
        <v>310002952</v>
      </c>
      <c r="C9" s="74">
        <v>310002952</v>
      </c>
      <c r="D9" s="46" t="s">
        <v>25</v>
      </c>
      <c r="E9" s="46" t="str">
        <f>VLOOKUP(B9,Master_Item!B:C,2,0)</f>
        <v>โออิชิ กรีนที รสข้ำวญี่ปุ่น 180 มล. Pack 12</v>
      </c>
      <c r="F9" s="80">
        <f>_xlfn.IFNA(VLOOKUP($B9,Text_LoadSC!$A:$FJ,F$1,0),0)</f>
        <v>0</v>
      </c>
      <c r="G9" s="80">
        <f>_xlfn.IFNA(VLOOKUP($B9,Text_LoadSC!$A:$FJ,G$1,0),0)</f>
        <v>0</v>
      </c>
      <c r="H9" s="80">
        <f t="shared" si="1"/>
        <v>0</v>
      </c>
      <c r="I9" s="80">
        <f t="shared" si="2"/>
        <v>0</v>
      </c>
      <c r="J9" s="80">
        <f>_xlfn.IFNA(VLOOKUP($B9,Text_LoadSC!$A:$GP,198,0),0)</f>
        <v>5942.5</v>
      </c>
      <c r="K9" s="80">
        <f>_xlfn.IFNA(VLOOKUP($B9,Text_LoadSC!$A:$GZ,199,0),0)</f>
        <v>0</v>
      </c>
      <c r="L9" s="80">
        <f t="shared" si="3"/>
        <v>5942.5</v>
      </c>
      <c r="M9" s="142">
        <f t="shared" si="4"/>
        <v>0</v>
      </c>
      <c r="N9" s="80">
        <f>VLOOKUP($B9,FSTAll!$B:$BA,FSTAll!AQ$1,0)*$M9</f>
        <v>0</v>
      </c>
      <c r="O9" s="80">
        <f>VLOOKUP($B9,FSTAll!$B:$BA,FSTAll!AR$1,0)*$M9</f>
        <v>0</v>
      </c>
      <c r="P9" s="80">
        <f>VLOOKUP($B9,FSTAll!$B:$BA,FSTAll!AS$1,0)*$M9</f>
        <v>0</v>
      </c>
      <c r="Q9" s="80">
        <f>VLOOKUP($B9,FSTAll!$B:$BA,FSTAll!AT$1,0)*$M9</f>
        <v>0</v>
      </c>
      <c r="R9" s="80">
        <f>VLOOKUP($B9,FSTAll!$B:$BA,FSTAll!AU$1,0)*$M9</f>
        <v>0</v>
      </c>
      <c r="S9" s="80">
        <f>VLOOKUP($B9,FSTAll!$B:$BA,FSTAll!AZ$1,0)*$M9</f>
        <v>0</v>
      </c>
      <c r="T9" s="80">
        <f>VLOOKUP($B9,FSTAll!$B:$BA,FSTAll!BA$1,0)*$M9</f>
        <v>0</v>
      </c>
      <c r="U9" s="80">
        <f>VLOOKUP($B9,FSTAll!$B:$BA,FSTAll!AW$1,0)*$M9</f>
        <v>0</v>
      </c>
      <c r="V9" s="80">
        <f>VLOOKUP($B9,FSTAll!$B:$BA,FSTAll!AX$1,0)*$M9</f>
        <v>0</v>
      </c>
      <c r="W9" s="47">
        <f t="shared" si="5"/>
        <v>0</v>
      </c>
      <c r="X9" s="143"/>
      <c r="Y9" s="47"/>
      <c r="Z9" s="143"/>
    </row>
    <row r="10" spans="1:26">
      <c r="A10" s="227">
        <f>VLOOKUP(C10,Master_Item!B:E,4,0)</f>
        <v>180</v>
      </c>
      <c r="B10" s="74">
        <v>310003079</v>
      </c>
      <c r="C10" s="74">
        <v>310003079</v>
      </c>
      <c r="D10" s="46" t="s">
        <v>26</v>
      </c>
      <c r="E10" s="46" t="str">
        <f>VLOOKUP(B10,Master_Item!B:C,2,0)</f>
        <v>โออิชิ กรีนที  กลิ่นองุ่นเคียวโฮ 180 มล.Pack 4</v>
      </c>
      <c r="F10" s="80">
        <f>_xlfn.IFNA(VLOOKUP($B10,Text_LoadSC!$A:$FJ,F$1,0),0)</f>
        <v>0</v>
      </c>
      <c r="G10" s="80">
        <f>_xlfn.IFNA(VLOOKUP($B10,Text_LoadSC!$A:$FJ,G$1,0),0)</f>
        <v>0</v>
      </c>
      <c r="H10" s="80">
        <f t="shared" si="1"/>
        <v>0</v>
      </c>
      <c r="I10" s="80">
        <f t="shared" si="2"/>
        <v>0</v>
      </c>
      <c r="J10" s="80">
        <f>_xlfn.IFNA(VLOOKUP($B10,Text_LoadSC!$A:$GP,198,0),0)</f>
        <v>1686.2268907563025</v>
      </c>
      <c r="K10" s="80">
        <f>_xlfn.IFNA(VLOOKUP($B10,Text_LoadSC!$A:$GZ,199,0),0)</f>
        <v>8775.9873015873018</v>
      </c>
      <c r="L10" s="80">
        <f t="shared" si="3"/>
        <v>1686.2268907563025</v>
      </c>
      <c r="M10" s="142">
        <f t="shared" si="4"/>
        <v>8775.9873015873018</v>
      </c>
      <c r="N10" s="80">
        <f>VLOOKUP($B10,FSTAll!$B:$BA,FSTAll!AQ$1,0)*$M10</f>
        <v>177.16011748998665</v>
      </c>
      <c r="O10" s="80">
        <f>VLOOKUP($B10,FSTAll!$B:$BA,FSTAll!AR$1,0)*$M10</f>
        <v>951.4154457795579</v>
      </c>
      <c r="P10" s="80">
        <f>VLOOKUP($B10,FSTAll!$B:$BA,FSTAll!AS$1,0)*$M10</f>
        <v>1293.4328948227264</v>
      </c>
      <c r="Q10" s="80">
        <f>VLOOKUP($B10,FSTAll!$B:$BA,FSTAll!AT$1,0)*$M10</f>
        <v>2378.5386144488948</v>
      </c>
      <c r="R10" s="80">
        <f>VLOOKUP($B10,FSTAll!$B:$BA,FSTAll!AU$1,0)*$M10</f>
        <v>372.36432102062014</v>
      </c>
      <c r="S10" s="80">
        <f>VLOOKUP($B10,FSTAll!$B:$BA,FSTAll!AZ$1,0)*$M10</f>
        <v>675.75102222222233</v>
      </c>
      <c r="T10" s="80">
        <f>VLOOKUP($B10,FSTAll!$B:$BA,FSTAll!BA$1,0)*$M10</f>
        <v>552.88720000000001</v>
      </c>
      <c r="U10" s="80">
        <f>VLOOKUP($B10,FSTAll!$B:$BA,FSTAll!AW$1,0)*$M10</f>
        <v>713.56158433466851</v>
      </c>
      <c r="V10" s="80">
        <f>VLOOKUP($B10,FSTAll!$B:$BA,FSTAll!AX$1,0)*$M10</f>
        <v>1660.8761014686247</v>
      </c>
      <c r="W10" s="47">
        <f t="shared" si="5"/>
        <v>8775.9873015873018</v>
      </c>
      <c r="X10" s="143"/>
      <c r="Y10" s="47"/>
      <c r="Z10" s="143"/>
    </row>
    <row r="11" spans="1:26">
      <c r="A11" s="227">
        <f>VLOOKUP(C11,Master_Item!B:E,4,0)</f>
        <v>180</v>
      </c>
      <c r="B11" s="74">
        <v>310003080</v>
      </c>
      <c r="C11" s="74">
        <v>310003080</v>
      </c>
      <c r="D11" s="46" t="s">
        <v>27</v>
      </c>
      <c r="E11" s="46" t="str">
        <f>VLOOKUP(B11,Master_Item!B:C,2,0)</f>
        <v>โออิชิ กรีนที  กลิ่นองุ่นเคียวโฮ 180 มล.Pack 12</v>
      </c>
      <c r="F11" s="80">
        <f>_xlfn.IFNA(VLOOKUP($B11,Text_LoadSC!$A:$FJ,F$1,0),0)</f>
        <v>0</v>
      </c>
      <c r="G11" s="80">
        <f>_xlfn.IFNA(VLOOKUP($B11,Text_LoadSC!$A:$FJ,G$1,0),0)</f>
        <v>0</v>
      </c>
      <c r="H11" s="80">
        <f t="shared" si="1"/>
        <v>0</v>
      </c>
      <c r="I11" s="80">
        <f t="shared" si="2"/>
        <v>0</v>
      </c>
      <c r="J11" s="80">
        <f>_xlfn.IFNA(VLOOKUP($B11,Text_LoadSC!$A:$GP,198,0),0)</f>
        <v>7972.0000000000009</v>
      </c>
      <c r="K11" s="80">
        <f>_xlfn.IFNA(VLOOKUP($B11,Text_LoadSC!$A:$GZ,199,0),0)</f>
        <v>0</v>
      </c>
      <c r="L11" s="80">
        <f t="shared" si="3"/>
        <v>7972.0000000000009</v>
      </c>
      <c r="M11" s="142">
        <f t="shared" si="4"/>
        <v>0</v>
      </c>
      <c r="N11" s="80">
        <f>VLOOKUP($B11,FSTAll!$B:$BA,FSTAll!AQ$1,0)*$M11</f>
        <v>0</v>
      </c>
      <c r="O11" s="80">
        <f>VLOOKUP($B11,FSTAll!$B:$BA,FSTAll!AR$1,0)*$M11</f>
        <v>0</v>
      </c>
      <c r="P11" s="80">
        <f>VLOOKUP($B11,FSTAll!$B:$BA,FSTAll!AS$1,0)*$M11</f>
        <v>0</v>
      </c>
      <c r="Q11" s="80">
        <f>VLOOKUP($B11,FSTAll!$B:$BA,FSTAll!AT$1,0)*$M11</f>
        <v>0</v>
      </c>
      <c r="R11" s="80">
        <f>VLOOKUP($B11,FSTAll!$B:$BA,FSTAll!AU$1,0)*$M11</f>
        <v>0</v>
      </c>
      <c r="S11" s="80">
        <f>VLOOKUP($B11,FSTAll!$B:$BA,FSTAll!AZ$1,0)*$M11</f>
        <v>0</v>
      </c>
      <c r="T11" s="80">
        <f>VLOOKUP($B11,FSTAll!$B:$BA,FSTAll!BA$1,0)*$M11</f>
        <v>0</v>
      </c>
      <c r="U11" s="80">
        <f>VLOOKUP($B11,FSTAll!$B:$BA,FSTAll!AW$1,0)*$M11</f>
        <v>0</v>
      </c>
      <c r="V11" s="80">
        <f>VLOOKUP($B11,FSTAll!$B:$BA,FSTAll!AX$1,0)*$M11</f>
        <v>0</v>
      </c>
      <c r="W11" s="47">
        <f t="shared" si="5"/>
        <v>0</v>
      </c>
      <c r="X11" s="143"/>
      <c r="Y11" s="47"/>
      <c r="Z11" s="143"/>
    </row>
    <row r="12" spans="1:26">
      <c r="A12" s="227">
        <f>VLOOKUP(C12,Master_Item!B:E,4,0)</f>
        <v>320</v>
      </c>
      <c r="B12" s="74">
        <v>310001198</v>
      </c>
      <c r="C12" s="74">
        <v>310001198</v>
      </c>
      <c r="D12" s="46" t="s">
        <v>28</v>
      </c>
      <c r="E12" s="46" t="str">
        <f>VLOOKUP(B12,Master_Item!B:C,2,0)</f>
        <v>โออิชิ ชาคูลล์ซ่า ชาเขียวโซดากลิ่นฮันนี่เลมอน 320 มล.New</v>
      </c>
      <c r="F12" s="80">
        <f>_xlfn.IFNA(VLOOKUP($B12,Text_LoadSC!$A:$FJ,F$1,0),0)</f>
        <v>0</v>
      </c>
      <c r="G12" s="80">
        <f>_xlfn.IFNA(VLOOKUP($B12,Text_LoadSC!$A:$FJ,G$1,0),0)</f>
        <v>0</v>
      </c>
      <c r="H12" s="80">
        <f t="shared" si="1"/>
        <v>0</v>
      </c>
      <c r="I12" s="80">
        <f t="shared" si="2"/>
        <v>0</v>
      </c>
      <c r="J12" s="80">
        <f>_xlfn.IFNA(VLOOKUP($B12,Text_LoadSC!$A:$GP,198,0),0)</f>
        <v>142633.78571428568</v>
      </c>
      <c r="K12" s="80">
        <f>_xlfn.IFNA(VLOOKUP($B12,Text_LoadSC!$A:$GZ,199,0),0)</f>
        <v>63561.633333333346</v>
      </c>
      <c r="L12" s="80">
        <f t="shared" si="3"/>
        <v>142633.78571428568</v>
      </c>
      <c r="M12" s="142">
        <f t="shared" si="4"/>
        <v>63561.633333333346</v>
      </c>
      <c r="N12" s="80">
        <f>VLOOKUP($B12,FSTAll!$B:$BA,FSTAll!AQ$1,0)*$M12</f>
        <v>2190.9406733079795</v>
      </c>
      <c r="O12" s="80">
        <f>VLOOKUP($B12,FSTAll!$B:$BA,FSTAll!AR$1,0)*$M12</f>
        <v>8635.6797061550424</v>
      </c>
      <c r="P12" s="80">
        <f>VLOOKUP($B12,FSTAll!$B:$BA,FSTAll!AS$1,0)*$M12</f>
        <v>15073.202796068193</v>
      </c>
      <c r="Q12" s="80">
        <f>VLOOKUP($B12,FSTAll!$B:$BA,FSTAll!AT$1,0)*$M12</f>
        <v>15383.488342226261</v>
      </c>
      <c r="R12" s="80">
        <f>VLOOKUP($B12,FSTAll!$B:$BA,FSTAll!AU$1,0)*$M12</f>
        <v>5095.3577042061652</v>
      </c>
      <c r="S12" s="80">
        <f>VLOOKUP($B12,FSTAll!$B:$BA,FSTAll!AZ$1,0)*$M12</f>
        <v>4335.8797104122923</v>
      </c>
      <c r="T12" s="80">
        <f>VLOOKUP($B12,FSTAll!$B:$BA,FSTAll!BA$1,0)*$M12</f>
        <v>3547.5379448827844</v>
      </c>
      <c r="U12" s="80">
        <f>VLOOKUP($B12,FSTAll!$B:$BA,FSTAll!AW$1,0)*$M12</f>
        <v>3788.3700403019816</v>
      </c>
      <c r="V12" s="80">
        <f>VLOOKUP($B12,FSTAll!$B:$BA,FSTAll!AX$1,0)*$M12</f>
        <v>5511.1764157726457</v>
      </c>
      <c r="W12" s="47">
        <f t="shared" si="5"/>
        <v>63561.633333333353</v>
      </c>
      <c r="X12" s="143"/>
      <c r="Y12" s="47"/>
      <c r="Z12" s="143"/>
    </row>
    <row r="13" spans="1:26">
      <c r="A13" s="227">
        <f>VLOOKUP(C13,Master_Item!B:E,4,0)</f>
        <v>320</v>
      </c>
      <c r="B13" s="74">
        <v>310001229</v>
      </c>
      <c r="C13" s="74">
        <v>310001229</v>
      </c>
      <c r="D13" s="46" t="s">
        <v>29</v>
      </c>
      <c r="E13" s="46" t="str">
        <f>VLOOKUP(B13,Master_Item!B:C,2,0)</f>
        <v>โออิชิ ชาคูลล์ซ่า ชาเขียวโซดากลิ่นฮันนี่เลมอน 320 มล.NewPack 6</v>
      </c>
      <c r="F13" s="80">
        <f>_xlfn.IFNA(VLOOKUP($B13,Text_LoadSC!$A:$FJ,F$1,0),0)</f>
        <v>0</v>
      </c>
      <c r="G13" s="80">
        <f>_xlfn.IFNA(VLOOKUP($B13,Text_LoadSC!$A:$FJ,G$1,0),0)</f>
        <v>0</v>
      </c>
      <c r="H13" s="80">
        <f t="shared" si="1"/>
        <v>0</v>
      </c>
      <c r="I13" s="80">
        <f t="shared" si="2"/>
        <v>0</v>
      </c>
      <c r="J13" s="80">
        <f>_xlfn.IFNA(VLOOKUP($B13,Text_LoadSC!$A:$GP,198,0),0)</f>
        <v>9318.2142857142862</v>
      </c>
      <c r="K13" s="80">
        <f>_xlfn.IFNA(VLOOKUP($B13,Text_LoadSC!$A:$GZ,199,0),0)</f>
        <v>52079.571428571428</v>
      </c>
      <c r="L13" s="80">
        <f t="shared" si="3"/>
        <v>9318.2142857142862</v>
      </c>
      <c r="M13" s="142">
        <f t="shared" si="4"/>
        <v>52079.571428571428</v>
      </c>
      <c r="N13" s="80">
        <f>VLOOKUP($B13,FSTAll!$B:$BA,FSTAll!AQ$1,0)*$M13</f>
        <v>0</v>
      </c>
      <c r="O13" s="80">
        <f>VLOOKUP($B13,FSTAll!$B:$BA,FSTAll!AR$1,0)*$M13</f>
        <v>6523.7852542917872</v>
      </c>
      <c r="P13" s="80">
        <f>VLOOKUP($B13,FSTAll!$B:$BA,FSTAll!AS$1,0)*$M13</f>
        <v>14083.040291895173</v>
      </c>
      <c r="Q13" s="80">
        <f>VLOOKUP($B13,FSTAll!$B:$BA,FSTAll!AT$1,0)*$M13</f>
        <v>15499.484806802551</v>
      </c>
      <c r="R13" s="80">
        <f>VLOOKUP($B13,FSTAll!$B:$BA,FSTAll!AU$1,0)*$M13</f>
        <v>960.57731470730107</v>
      </c>
      <c r="S13" s="80">
        <f>VLOOKUP($B13,FSTAll!$B:$BA,FSTAll!AZ$1,0)*$M13</f>
        <v>3653.4499901748868</v>
      </c>
      <c r="T13" s="80">
        <f>VLOOKUP($B13,FSTAll!$B:$BA,FSTAll!BA$1,0)*$M13</f>
        <v>2989.1863555976352</v>
      </c>
      <c r="U13" s="80">
        <f>VLOOKUP($B13,FSTAll!$B:$BA,FSTAll!AW$1,0)*$M13</f>
        <v>3028.2606870433556</v>
      </c>
      <c r="V13" s="80">
        <f>VLOOKUP($B13,FSTAll!$B:$BA,FSTAll!AX$1,0)*$M13</f>
        <v>5341.7867280587361</v>
      </c>
      <c r="W13" s="47">
        <f t="shared" si="5"/>
        <v>52079.57142857142</v>
      </c>
      <c r="X13" s="143"/>
      <c r="Y13" s="47"/>
      <c r="Z13" s="143"/>
    </row>
    <row r="14" spans="1:26">
      <c r="A14" s="227">
        <f>VLOOKUP(C14,Master_Item!B:E,4,0)</f>
        <v>350</v>
      </c>
      <c r="B14" s="74">
        <v>310002641</v>
      </c>
      <c r="C14" s="74">
        <v>310002641</v>
      </c>
      <c r="D14" s="46" t="s">
        <v>30</v>
      </c>
      <c r="E14" s="46" t="str">
        <f>VLOOKUP(B14,Master_Item!B:C,2,0)</f>
        <v>โออิชิ กรีนที รสน้ำผึ้งผสมมะนาว 350 มล.</v>
      </c>
      <c r="F14" s="80">
        <f>_xlfn.IFNA(VLOOKUP($B14,Text_LoadSC!$A:$FJ,F$1,0),0)</f>
        <v>0</v>
      </c>
      <c r="G14" s="80">
        <f>_xlfn.IFNA(VLOOKUP($B14,Text_LoadSC!$A:$FJ,G$1,0),0)</f>
        <v>0</v>
      </c>
      <c r="H14" s="80">
        <f t="shared" si="1"/>
        <v>0</v>
      </c>
      <c r="I14" s="80">
        <f t="shared" si="2"/>
        <v>0</v>
      </c>
      <c r="J14" s="80">
        <f>_xlfn.IFNA(VLOOKUP($B14,Text_LoadSC!$A:$GP,198,0),0)</f>
        <v>0</v>
      </c>
      <c r="K14" s="80">
        <f>_xlfn.IFNA(VLOOKUP($B14,Text_LoadSC!$A:$GZ,199,0),0)</f>
        <v>154556.22857142857</v>
      </c>
      <c r="L14" s="80">
        <f t="shared" si="3"/>
        <v>0</v>
      </c>
      <c r="M14" s="142">
        <f t="shared" si="4"/>
        <v>154556.22857142857</v>
      </c>
      <c r="N14" s="80">
        <f>VLOOKUP($B14,FSTAll!$B:$BA,FSTAll!AQ$1,0)*$M14</f>
        <v>7901.8922971661668</v>
      </c>
      <c r="O14" s="80">
        <f>VLOOKUP($B14,FSTAll!$B:$BA,FSTAll!AR$1,0)*$M14</f>
        <v>18068.102440483777</v>
      </c>
      <c r="P14" s="80">
        <f>VLOOKUP($B14,FSTAll!$B:$BA,FSTAll!AS$1,0)*$M14</f>
        <v>29496.64515558377</v>
      </c>
      <c r="Q14" s="80">
        <f>VLOOKUP($B14,FSTAll!$B:$BA,FSTAll!AT$1,0)*$M14</f>
        <v>31165.682424406397</v>
      </c>
      <c r="R14" s="80">
        <f>VLOOKUP($B14,FSTAll!$B:$BA,FSTAll!AU$1,0)*$M14</f>
        <v>17063.302600737268</v>
      </c>
      <c r="S14" s="80">
        <f>VLOOKUP($B14,FSTAll!$B:$BA,FSTAll!AZ$1,0)*$M14</f>
        <v>9794.265328688758</v>
      </c>
      <c r="T14" s="80">
        <f>VLOOKUP($B14,FSTAll!$B:$BA,FSTAll!BA$1,0)*$M14</f>
        <v>8013.4898143817099</v>
      </c>
      <c r="U14" s="80">
        <f>VLOOKUP($B14,FSTAll!$B:$BA,FSTAll!AW$1,0)*$M14</f>
        <v>16088.055697453894</v>
      </c>
      <c r="V14" s="80">
        <f>VLOOKUP($B14,FSTAll!$B:$BA,FSTAll!AX$1,0)*$M14</f>
        <v>16964.792812526826</v>
      </c>
      <c r="W14" s="47">
        <f t="shared" si="5"/>
        <v>154556.2285714286</v>
      </c>
      <c r="X14" s="143"/>
      <c r="Y14" s="47"/>
      <c r="Z14" s="143"/>
    </row>
    <row r="15" spans="1:26">
      <c r="A15" s="227">
        <f>VLOOKUP(C15,Master_Item!B:E,4,0)</f>
        <v>350</v>
      </c>
      <c r="B15" s="74">
        <v>310002642</v>
      </c>
      <c r="C15" s="74">
        <v>310002642</v>
      </c>
      <c r="D15" s="46" t="s">
        <v>31</v>
      </c>
      <c r="E15" s="46" t="str">
        <f>VLOOKUP(B15,Master_Item!B:C,2,0)</f>
        <v>โออิชิ กรีนที รสน้ำผึ้งผสมมะนาว 350 มล.Pack6</v>
      </c>
      <c r="F15" s="80">
        <f>_xlfn.IFNA(VLOOKUP($B15,Text_LoadSC!$A:$FJ,F$1,0),0)</f>
        <v>0</v>
      </c>
      <c r="G15" s="80">
        <f>_xlfn.IFNA(VLOOKUP($B15,Text_LoadSC!$A:$FJ,G$1,0),0)</f>
        <v>0</v>
      </c>
      <c r="H15" s="80">
        <f t="shared" si="1"/>
        <v>0</v>
      </c>
      <c r="I15" s="80">
        <f t="shared" si="2"/>
        <v>0</v>
      </c>
      <c r="J15" s="80">
        <f>_xlfn.IFNA(VLOOKUP($B15,Text_LoadSC!$A:$GP,198,0),0)</f>
        <v>48639.85714285713</v>
      </c>
      <c r="K15" s="80">
        <f>_xlfn.IFNA(VLOOKUP($B15,Text_LoadSC!$A:$GZ,199,0),0)</f>
        <v>57703.95</v>
      </c>
      <c r="L15" s="80">
        <f t="shared" si="3"/>
        <v>48639.85714285713</v>
      </c>
      <c r="M15" s="142">
        <f t="shared" si="4"/>
        <v>57703.95</v>
      </c>
      <c r="N15" s="80">
        <f>VLOOKUP($B15,FSTAll!$B:$BA,FSTAll!AQ$1,0)*$M15</f>
        <v>0</v>
      </c>
      <c r="O15" s="80">
        <f>VLOOKUP($B15,FSTAll!$B:$BA,FSTAll!AR$1,0)*$M15</f>
        <v>7551.986048691253</v>
      </c>
      <c r="P15" s="80">
        <f>VLOOKUP($B15,FSTAll!$B:$BA,FSTAll!AS$1,0)*$M15</f>
        <v>8335.2032385555212</v>
      </c>
      <c r="Q15" s="80">
        <f>VLOOKUP($B15,FSTAll!$B:$BA,FSTAll!AT$1,0)*$M15</f>
        <v>11758.68336796224</v>
      </c>
      <c r="R15" s="80">
        <f>VLOOKUP($B15,FSTAll!$B:$BA,FSTAll!AU$1,0)*$M15</f>
        <v>3957.788029314122</v>
      </c>
      <c r="S15" s="80">
        <f>VLOOKUP($B15,FSTAll!$B:$BA,FSTAll!AZ$1,0)*$M15</f>
        <v>3097.0961939632784</v>
      </c>
      <c r="T15" s="80">
        <f>VLOOKUP($B15,FSTAll!$B:$BA,FSTAll!BA$1,0)*$M15</f>
        <v>2533.9877950608638</v>
      </c>
      <c r="U15" s="80">
        <f>VLOOKUP($B15,FSTAll!$B:$BA,FSTAll!AW$1,0)*$M15</f>
        <v>3132.8687594570788</v>
      </c>
      <c r="V15" s="80">
        <f>VLOOKUP($B15,FSTAll!$B:$BA,FSTAll!AX$1,0)*$M15</f>
        <v>17336.33656699564</v>
      </c>
      <c r="W15" s="47">
        <f t="shared" si="5"/>
        <v>57703.95</v>
      </c>
      <c r="X15" s="143"/>
      <c r="Y15" s="47"/>
      <c r="Z15" s="143"/>
    </row>
    <row r="16" spans="1:26">
      <c r="A16" s="227">
        <f>VLOOKUP(C16,Master_Item!B:E,4,0)</f>
        <v>350</v>
      </c>
      <c r="B16" s="74">
        <v>310002645</v>
      </c>
      <c r="C16" s="74">
        <v>310002645</v>
      </c>
      <c r="D16" s="46" t="s">
        <v>32</v>
      </c>
      <c r="E16" s="46" t="str">
        <f>VLOOKUP(B16,Master_Item!B:C,2,0)</f>
        <v>โออิชิ กรีนที รสต้นตำรับ 350 มล.</v>
      </c>
      <c r="F16" s="80">
        <f>_xlfn.IFNA(VLOOKUP($B16,Text_LoadSC!$A:$FJ,F$1,0),0)</f>
        <v>0</v>
      </c>
      <c r="G16" s="80">
        <f>_xlfn.IFNA(VLOOKUP($B16,Text_LoadSC!$A:$FJ,G$1,0),0)</f>
        <v>0</v>
      </c>
      <c r="H16" s="80">
        <f t="shared" si="1"/>
        <v>0</v>
      </c>
      <c r="I16" s="80">
        <f t="shared" si="2"/>
        <v>0</v>
      </c>
      <c r="J16" s="80">
        <f>_xlfn.IFNA(VLOOKUP($B16,Text_LoadSC!$A:$GP,198,0),0)</f>
        <v>0</v>
      </c>
      <c r="K16" s="80">
        <f>_xlfn.IFNA(VLOOKUP($B16,Text_LoadSC!$A:$GZ,199,0),0)</f>
        <v>0</v>
      </c>
      <c r="L16" s="80">
        <f t="shared" si="3"/>
        <v>0</v>
      </c>
      <c r="M16" s="142">
        <f t="shared" si="4"/>
        <v>0</v>
      </c>
      <c r="N16" s="80">
        <f>VLOOKUP($B16,FSTAll!$B:$BA,FSTAll!AQ$1,0)*$M16</f>
        <v>0</v>
      </c>
      <c r="O16" s="80">
        <f>VLOOKUP($B16,FSTAll!$B:$BA,FSTAll!AR$1,0)*$M16</f>
        <v>0</v>
      </c>
      <c r="P16" s="80">
        <f>VLOOKUP($B16,FSTAll!$B:$BA,FSTAll!AS$1,0)*$M16</f>
        <v>0</v>
      </c>
      <c r="Q16" s="80">
        <f>VLOOKUP($B16,FSTAll!$B:$BA,FSTAll!AT$1,0)*$M16</f>
        <v>0</v>
      </c>
      <c r="R16" s="80">
        <f>VLOOKUP($B16,FSTAll!$B:$BA,FSTAll!AU$1,0)*$M16</f>
        <v>0</v>
      </c>
      <c r="S16" s="80">
        <f>VLOOKUP($B16,FSTAll!$B:$BA,FSTAll!AZ$1,0)*$M16</f>
        <v>0</v>
      </c>
      <c r="T16" s="80">
        <f>VLOOKUP($B16,FSTAll!$B:$BA,FSTAll!BA$1,0)*$M16</f>
        <v>0</v>
      </c>
      <c r="U16" s="80">
        <f>VLOOKUP($B16,FSTAll!$B:$BA,FSTAll!AW$1,0)*$M16</f>
        <v>0</v>
      </c>
      <c r="V16" s="80">
        <f>VLOOKUP($B16,FSTAll!$B:$BA,FSTAll!AX$1,0)*$M16</f>
        <v>0</v>
      </c>
      <c r="W16" s="47">
        <f t="shared" si="5"/>
        <v>0</v>
      </c>
      <c r="X16" s="143"/>
      <c r="Y16" s="47"/>
      <c r="Z16" s="143"/>
    </row>
    <row r="17" spans="1:26">
      <c r="A17" s="227">
        <f>VLOOKUP(C17,Master_Item!B:E,4,0)</f>
        <v>350</v>
      </c>
      <c r="B17" s="74">
        <v>310002646</v>
      </c>
      <c r="C17" s="74">
        <v>310002646</v>
      </c>
      <c r="D17" s="46" t="s">
        <v>33</v>
      </c>
      <c r="E17" s="46" t="str">
        <f>VLOOKUP(B17,Master_Item!B:C,2,0)</f>
        <v>โออิชิ กรีนที รสต้นตำรับ 350 มล.Pack6</v>
      </c>
      <c r="F17" s="80">
        <f>_xlfn.IFNA(VLOOKUP($B17,Text_LoadSC!$A:$FJ,F$1,0),0)</f>
        <v>0</v>
      </c>
      <c r="G17" s="80">
        <f>_xlfn.IFNA(VLOOKUP($B17,Text_LoadSC!$A:$FJ,G$1,0),0)</f>
        <v>0</v>
      </c>
      <c r="H17" s="80">
        <f t="shared" si="1"/>
        <v>0</v>
      </c>
      <c r="I17" s="80">
        <f t="shared" si="2"/>
        <v>0</v>
      </c>
      <c r="J17" s="80">
        <f>_xlfn.IFNA(VLOOKUP($B17,Text_LoadSC!$A:$GP,198,0),0)</f>
        <v>0</v>
      </c>
      <c r="K17" s="80">
        <f>_xlfn.IFNA(VLOOKUP($B17,Text_LoadSC!$A:$GZ,199,0),0)</f>
        <v>47622.828571428588</v>
      </c>
      <c r="L17" s="80">
        <f t="shared" si="3"/>
        <v>0</v>
      </c>
      <c r="M17" s="142">
        <f t="shared" si="4"/>
        <v>47622.828571428588</v>
      </c>
      <c r="N17" s="80">
        <f>VLOOKUP($B17,FSTAll!$B:$BA,FSTAll!AQ$1,0)*$M17</f>
        <v>2883.2057278252018</v>
      </c>
      <c r="O17" s="80">
        <f>VLOOKUP($B17,FSTAll!$B:$BA,FSTAll!AR$1,0)*$M17</f>
        <v>6814.3782699026578</v>
      </c>
      <c r="P17" s="80">
        <f>VLOOKUP($B17,FSTAll!$B:$BA,FSTAll!AS$1,0)*$M17</f>
        <v>11417.390923097279</v>
      </c>
      <c r="Q17" s="80">
        <f>VLOOKUP($B17,FSTAll!$B:$BA,FSTAll!AT$1,0)*$M17</f>
        <v>6282.6129309875287</v>
      </c>
      <c r="R17" s="80">
        <f>VLOOKUP($B17,FSTAll!$B:$BA,FSTAll!AU$1,0)*$M17</f>
        <v>2006.4414129309885</v>
      </c>
      <c r="S17" s="80">
        <f>VLOOKUP($B17,FSTAll!$B:$BA,FSTAll!AZ$1,0)*$M17</f>
        <v>4436.284764615255</v>
      </c>
      <c r="T17" s="80">
        <f>VLOOKUP($B17,FSTAll!$B:$BA,FSTAll!BA$1,0)*$M17</f>
        <v>3629.687534685208</v>
      </c>
      <c r="U17" s="80">
        <f>VLOOKUP($B17,FSTAll!$B:$BA,FSTAll!AW$1,0)*$M17</f>
        <v>5701.5620240753879</v>
      </c>
      <c r="V17" s="80">
        <f>VLOOKUP($B17,FSTAll!$B:$BA,FSTAll!AX$1,0)*$M17</f>
        <v>4451.2649833090827</v>
      </c>
      <c r="W17" s="47">
        <f t="shared" si="5"/>
        <v>47622.828571428588</v>
      </c>
      <c r="X17" s="143"/>
      <c r="Y17" s="47"/>
      <c r="Z17" s="143"/>
    </row>
    <row r="18" spans="1:26">
      <c r="A18" s="227">
        <f>VLOOKUP(C18,Master_Item!B:E,4,0)</f>
        <v>350</v>
      </c>
      <c r="B18" s="74">
        <v>310002643</v>
      </c>
      <c r="C18" s="74">
        <v>310002643</v>
      </c>
      <c r="D18" s="46" t="s">
        <v>34</v>
      </c>
      <c r="E18" s="46" t="str">
        <f>VLOOKUP(B18,Master_Item!B:C,2,0)</f>
        <v>โออิชิ กรีนที รสข้าวญี่ปุ่น 350 มล.</v>
      </c>
      <c r="F18" s="80">
        <f>_xlfn.IFNA(VLOOKUP($B18,Text_LoadSC!$A:$FJ,F$1,0),0)</f>
        <v>0</v>
      </c>
      <c r="G18" s="80">
        <f>_xlfn.IFNA(VLOOKUP($B18,Text_LoadSC!$A:$FJ,G$1,0),0)</f>
        <v>0</v>
      </c>
      <c r="H18" s="80">
        <f t="shared" si="1"/>
        <v>0</v>
      </c>
      <c r="I18" s="80">
        <f t="shared" si="2"/>
        <v>0</v>
      </c>
      <c r="J18" s="80">
        <f>_xlfn.IFNA(VLOOKUP($B18,Text_LoadSC!$A:$GP,198,0),0)</f>
        <v>0</v>
      </c>
      <c r="K18" s="80">
        <f>_xlfn.IFNA(VLOOKUP($B18,Text_LoadSC!$A:$GZ,199,0),0)</f>
        <v>0</v>
      </c>
      <c r="L18" s="80">
        <f t="shared" si="3"/>
        <v>0</v>
      </c>
      <c r="M18" s="142">
        <f t="shared" si="4"/>
        <v>0</v>
      </c>
      <c r="N18" s="80">
        <f>VLOOKUP($B18,FSTAll!$B:$BA,FSTAll!AQ$1,0)*$M18</f>
        <v>0</v>
      </c>
      <c r="O18" s="80">
        <f>VLOOKUP($B18,FSTAll!$B:$BA,FSTAll!AR$1,0)*$M18</f>
        <v>0</v>
      </c>
      <c r="P18" s="80">
        <f>VLOOKUP($B18,FSTAll!$B:$BA,FSTAll!AS$1,0)*$M18</f>
        <v>0</v>
      </c>
      <c r="Q18" s="80">
        <f>VLOOKUP($B18,FSTAll!$B:$BA,FSTAll!AT$1,0)*$M18</f>
        <v>0</v>
      </c>
      <c r="R18" s="80">
        <f>VLOOKUP($B18,FSTAll!$B:$BA,FSTAll!AU$1,0)*$M18</f>
        <v>0</v>
      </c>
      <c r="S18" s="80">
        <f>VLOOKUP($B18,FSTAll!$B:$BA,FSTAll!AZ$1,0)*$M18</f>
        <v>0</v>
      </c>
      <c r="T18" s="80">
        <f>VLOOKUP($B18,FSTAll!$B:$BA,FSTAll!BA$1,0)*$M18</f>
        <v>0</v>
      </c>
      <c r="U18" s="80">
        <f>VLOOKUP($B18,FSTAll!$B:$BA,FSTAll!AW$1,0)*$M18</f>
        <v>0</v>
      </c>
      <c r="V18" s="80">
        <f>VLOOKUP($B18,FSTAll!$B:$BA,FSTAll!AX$1,0)*$M18</f>
        <v>0</v>
      </c>
      <c r="W18" s="47">
        <f t="shared" si="5"/>
        <v>0</v>
      </c>
      <c r="X18" s="143"/>
      <c r="Y18" s="47"/>
      <c r="Z18" s="143"/>
    </row>
    <row r="19" spans="1:26">
      <c r="A19" s="227">
        <f>VLOOKUP(C19,Master_Item!B:E,4,0)</f>
        <v>350</v>
      </c>
      <c r="B19" s="74">
        <v>310002644</v>
      </c>
      <c r="C19" s="74">
        <v>310002644</v>
      </c>
      <c r="D19" s="46" t="s">
        <v>35</v>
      </c>
      <c r="E19" s="46" t="str">
        <f>VLOOKUP(B19,Master_Item!B:C,2,0)</f>
        <v>โออิชิ กรีนที รสข้าวญี่ปุ่น 350 มล.Pack6</v>
      </c>
      <c r="F19" s="80">
        <f>_xlfn.IFNA(VLOOKUP($B19,Text_LoadSC!$A:$FJ,F$1,0),0)</f>
        <v>0</v>
      </c>
      <c r="G19" s="80">
        <f>_xlfn.IFNA(VLOOKUP($B19,Text_LoadSC!$A:$FJ,G$1,0),0)</f>
        <v>0</v>
      </c>
      <c r="H19" s="80">
        <f t="shared" si="1"/>
        <v>0</v>
      </c>
      <c r="I19" s="80">
        <f t="shared" si="2"/>
        <v>0</v>
      </c>
      <c r="J19" s="80">
        <f>_xlfn.IFNA(VLOOKUP($B19,Text_LoadSC!$A:$GP,198,0),0)</f>
        <v>10666.058823529411</v>
      </c>
      <c r="K19" s="80">
        <f>_xlfn.IFNA(VLOOKUP($B19,Text_LoadSC!$A:$GZ,199,0),0)</f>
        <v>38717.345238095266</v>
      </c>
      <c r="L19" s="80">
        <f t="shared" si="3"/>
        <v>10666.058823529411</v>
      </c>
      <c r="M19" s="142">
        <f t="shared" si="4"/>
        <v>38717.345238095266</v>
      </c>
      <c r="N19" s="80">
        <f>VLOOKUP($B19,FSTAll!$B:$BA,FSTAll!AQ$1,0)*$M19</f>
        <v>1392.2065792858277</v>
      </c>
      <c r="O19" s="80">
        <f>VLOOKUP($B19,FSTAll!$B:$BA,FSTAll!AR$1,0)*$M19</f>
        <v>5134.0404699928677</v>
      </c>
      <c r="P19" s="80">
        <f>VLOOKUP($B19,FSTAll!$B:$BA,FSTAll!AS$1,0)*$M19</f>
        <v>7315.1046529803707</v>
      </c>
      <c r="Q19" s="80">
        <f>VLOOKUP($B19,FSTAll!$B:$BA,FSTAll!AT$1,0)*$M19</f>
        <v>7563.9359378110858</v>
      </c>
      <c r="R19" s="80">
        <f>VLOOKUP($B19,FSTAll!$B:$BA,FSTAll!AU$1,0)*$M19</f>
        <v>1664.6723768334384</v>
      </c>
      <c r="S19" s="80">
        <f>VLOOKUP($B19,FSTAll!$B:$BA,FSTAll!AZ$1,0)*$M19</f>
        <v>2987.8037481976216</v>
      </c>
      <c r="T19" s="80">
        <f>VLOOKUP($B19,FSTAll!$B:$BA,FSTAll!BA$1,0)*$M19</f>
        <v>2444.5667030707814</v>
      </c>
      <c r="U19" s="80">
        <f>VLOOKUP($B19,FSTAll!$B:$BA,FSTAll!AW$1,0)*$M19</f>
        <v>6080.3128470731135</v>
      </c>
      <c r="V19" s="80">
        <f>VLOOKUP($B19,FSTAll!$B:$BA,FSTAll!AX$1,0)*$M19</f>
        <v>4134.7019228501586</v>
      </c>
      <c r="W19" s="47">
        <f t="shared" si="5"/>
        <v>38717.345238095266</v>
      </c>
      <c r="X19" s="143"/>
      <c r="Y19" s="47"/>
      <c r="Z19" s="143"/>
    </row>
    <row r="20" spans="1:26">
      <c r="A20" s="227">
        <f>VLOOKUP(C20,Master_Item!B:E,4,0)</f>
        <v>380</v>
      </c>
      <c r="B20" s="74">
        <v>310001998</v>
      </c>
      <c r="C20" s="74">
        <v>310001998</v>
      </c>
      <c r="D20" s="46" t="s">
        <v>44</v>
      </c>
      <c r="E20" s="46" t="str">
        <f>VLOOKUP(B20,Master_Item!B:C,2,0)</f>
        <v>โออิชิ กรีนที รสน้ำผึ้งผสมมะนาว 380 มล.</v>
      </c>
      <c r="F20" s="80">
        <f>_xlfn.IFNA(VLOOKUP($B20,Text_LoadSC!$A:$FJ,F$1,0),0)</f>
        <v>0</v>
      </c>
      <c r="G20" s="80">
        <f>_xlfn.IFNA(VLOOKUP($B20,Text_LoadSC!$A:$FJ,G$1,0),0)</f>
        <v>0</v>
      </c>
      <c r="H20" s="80">
        <f t="shared" si="1"/>
        <v>0</v>
      </c>
      <c r="I20" s="80">
        <f t="shared" si="2"/>
        <v>0</v>
      </c>
      <c r="J20" s="80">
        <f>_xlfn.IFNA(VLOOKUP($B20,Text_LoadSC!$A:$GP,198,0),0)</f>
        <v>129124.36948564067</v>
      </c>
      <c r="K20" s="80">
        <f>_xlfn.IFNA(VLOOKUP($B20,Text_LoadSC!$A:$GZ,199,0),0)</f>
        <v>0</v>
      </c>
      <c r="L20" s="80">
        <f t="shared" si="3"/>
        <v>129124.36948564067</v>
      </c>
      <c r="M20" s="142">
        <f t="shared" si="4"/>
        <v>0</v>
      </c>
      <c r="N20" s="80">
        <f>VLOOKUP($B20,FSTAll!$B:$BA,FSTAll!AQ$1,0)*$M20</f>
        <v>0</v>
      </c>
      <c r="O20" s="80">
        <f>VLOOKUP($B20,FSTAll!$B:$BA,FSTAll!AR$1,0)*$M20</f>
        <v>0</v>
      </c>
      <c r="P20" s="80">
        <f>VLOOKUP($B20,FSTAll!$B:$BA,FSTAll!AS$1,0)*$M20</f>
        <v>0</v>
      </c>
      <c r="Q20" s="80">
        <f>VLOOKUP($B20,FSTAll!$B:$BA,FSTAll!AT$1,0)*$M20</f>
        <v>0</v>
      </c>
      <c r="R20" s="80">
        <f>VLOOKUP($B20,FSTAll!$B:$BA,FSTAll!AU$1,0)*$M20</f>
        <v>0</v>
      </c>
      <c r="S20" s="80">
        <f>VLOOKUP($B20,FSTAll!$B:$BA,FSTAll!AZ$1,0)*$M20</f>
        <v>0</v>
      </c>
      <c r="T20" s="80">
        <f>VLOOKUP($B20,FSTAll!$B:$BA,FSTAll!BA$1,0)*$M20</f>
        <v>0</v>
      </c>
      <c r="U20" s="80">
        <f>VLOOKUP($B20,FSTAll!$B:$BA,FSTAll!AW$1,0)*$M20</f>
        <v>0</v>
      </c>
      <c r="V20" s="80">
        <f>VLOOKUP($B20,FSTAll!$B:$BA,FSTAll!AX$1,0)*$M20</f>
        <v>0</v>
      </c>
      <c r="W20" s="47">
        <f t="shared" si="5"/>
        <v>0</v>
      </c>
      <c r="X20" s="143"/>
      <c r="Y20" s="47"/>
      <c r="Z20" s="143"/>
    </row>
    <row r="21" spans="1:26">
      <c r="A21" s="227">
        <f>VLOOKUP(C21,Master_Item!B:E,4,0)</f>
        <v>380</v>
      </c>
      <c r="B21" s="74">
        <v>310001999</v>
      </c>
      <c r="C21" s="74">
        <v>310001999</v>
      </c>
      <c r="D21" s="46" t="s">
        <v>45</v>
      </c>
      <c r="E21" s="46" t="str">
        <f>VLOOKUP(B21,Master_Item!B:C,2,0)</f>
        <v>โออิชิ กรีนที รสน้ำผึ้งผสมมะนาว 380 มล. Pack 6</v>
      </c>
      <c r="F21" s="80">
        <f>_xlfn.IFNA(VLOOKUP($B21,Text_LoadSC!$A:$FJ,F$1,0),0)</f>
        <v>0</v>
      </c>
      <c r="G21" s="80">
        <f>_xlfn.IFNA(VLOOKUP($B21,Text_LoadSC!$A:$FJ,G$1,0),0)</f>
        <v>0</v>
      </c>
      <c r="H21" s="80">
        <f t="shared" si="1"/>
        <v>0</v>
      </c>
      <c r="I21" s="80">
        <f t="shared" si="2"/>
        <v>0</v>
      </c>
      <c r="J21" s="80">
        <f>_xlfn.IFNA(VLOOKUP($B21,Text_LoadSC!$A:$GP,198,0),0)</f>
        <v>0</v>
      </c>
      <c r="K21" s="80">
        <f>_xlfn.IFNA(VLOOKUP($B21,Text_LoadSC!$A:$GZ,199,0),0)</f>
        <v>0</v>
      </c>
      <c r="L21" s="80">
        <f t="shared" si="3"/>
        <v>0</v>
      </c>
      <c r="M21" s="142">
        <f t="shared" si="4"/>
        <v>0</v>
      </c>
      <c r="N21" s="80">
        <f>VLOOKUP($B21,FSTAll!$B:$BA,FSTAll!AQ$1,0)*$M21</f>
        <v>0</v>
      </c>
      <c r="O21" s="80">
        <f>VLOOKUP($B21,FSTAll!$B:$BA,FSTAll!AR$1,0)*$M21</f>
        <v>0</v>
      </c>
      <c r="P21" s="80">
        <f>VLOOKUP($B21,FSTAll!$B:$BA,FSTAll!AS$1,0)*$M21</f>
        <v>0</v>
      </c>
      <c r="Q21" s="80">
        <f>VLOOKUP($B21,FSTAll!$B:$BA,FSTAll!AT$1,0)*$M21</f>
        <v>0</v>
      </c>
      <c r="R21" s="80">
        <f>VLOOKUP($B21,FSTAll!$B:$BA,FSTAll!AU$1,0)*$M21</f>
        <v>0</v>
      </c>
      <c r="S21" s="80">
        <f>VLOOKUP($B21,FSTAll!$B:$BA,FSTAll!AZ$1,0)*$M21</f>
        <v>0</v>
      </c>
      <c r="T21" s="80">
        <f>VLOOKUP($B21,FSTAll!$B:$BA,FSTAll!BA$1,0)*$M21</f>
        <v>0</v>
      </c>
      <c r="U21" s="80">
        <f>VLOOKUP($B21,FSTAll!$B:$BA,FSTAll!AW$1,0)*$M21</f>
        <v>0</v>
      </c>
      <c r="V21" s="80">
        <f>VLOOKUP($B21,FSTAll!$B:$BA,FSTAll!AX$1,0)*$M21</f>
        <v>0</v>
      </c>
      <c r="W21" s="47">
        <f t="shared" si="5"/>
        <v>0</v>
      </c>
      <c r="X21" s="143"/>
      <c r="Y21" s="47"/>
      <c r="Z21" s="143"/>
    </row>
    <row r="22" spans="1:26">
      <c r="A22" s="227">
        <f>VLOOKUP(C22,Master_Item!B:E,4,0)</f>
        <v>380</v>
      </c>
      <c r="B22" s="74">
        <v>310002013</v>
      </c>
      <c r="C22" s="74">
        <v>310002013</v>
      </c>
      <c r="D22" s="46" t="s">
        <v>46</v>
      </c>
      <c r="E22" s="46" t="str">
        <f>VLOOKUP(B22,Master_Item!B:C,2,0)</f>
        <v>โออิชิ กรีนที รสต้นตำรับ 380 มล.</v>
      </c>
      <c r="F22" s="80">
        <f>_xlfn.IFNA(VLOOKUP($B22,Text_LoadSC!$A:$FJ,F$1,0),0)</f>
        <v>0</v>
      </c>
      <c r="G22" s="80">
        <f>_xlfn.IFNA(VLOOKUP($B22,Text_LoadSC!$A:$FJ,G$1,0),0)</f>
        <v>0</v>
      </c>
      <c r="H22" s="80">
        <f t="shared" si="1"/>
        <v>0</v>
      </c>
      <c r="I22" s="80">
        <f t="shared" si="2"/>
        <v>0</v>
      </c>
      <c r="J22" s="80">
        <f>_xlfn.IFNA(VLOOKUP($B22,Text_LoadSC!$A:$GP,198,0),0)</f>
        <v>41340.957899799098</v>
      </c>
      <c r="K22" s="80">
        <f>_xlfn.IFNA(VLOOKUP($B22,Text_LoadSC!$A:$GZ,199,0),0)</f>
        <v>0</v>
      </c>
      <c r="L22" s="80">
        <f t="shared" si="3"/>
        <v>41340.957899799098</v>
      </c>
      <c r="M22" s="142">
        <f t="shared" si="4"/>
        <v>0</v>
      </c>
      <c r="N22" s="80">
        <f>VLOOKUP($B22,FSTAll!$B:$BA,FSTAll!AQ$1,0)*$M22</f>
        <v>0</v>
      </c>
      <c r="O22" s="80">
        <f>VLOOKUP($B22,FSTAll!$B:$BA,FSTAll!AR$1,0)*$M22</f>
        <v>0</v>
      </c>
      <c r="P22" s="80">
        <f>VLOOKUP($B22,FSTAll!$B:$BA,FSTAll!AS$1,0)*$M22</f>
        <v>0</v>
      </c>
      <c r="Q22" s="80">
        <f>VLOOKUP($B22,FSTAll!$B:$BA,FSTAll!AT$1,0)*$M22</f>
        <v>0</v>
      </c>
      <c r="R22" s="80">
        <f>VLOOKUP($B22,FSTAll!$B:$BA,FSTAll!AU$1,0)*$M22</f>
        <v>0</v>
      </c>
      <c r="S22" s="80">
        <f>VLOOKUP($B22,FSTAll!$B:$BA,FSTAll!AZ$1,0)*$M22</f>
        <v>0</v>
      </c>
      <c r="T22" s="80">
        <f>VLOOKUP($B22,FSTAll!$B:$BA,FSTAll!BA$1,0)*$M22</f>
        <v>0</v>
      </c>
      <c r="U22" s="80">
        <f>VLOOKUP($B22,FSTAll!$B:$BA,FSTAll!AW$1,0)*$M22</f>
        <v>0</v>
      </c>
      <c r="V22" s="80">
        <f>VLOOKUP($B22,FSTAll!$B:$BA,FSTAll!AX$1,0)*$M22</f>
        <v>0</v>
      </c>
      <c r="W22" s="47">
        <f t="shared" si="5"/>
        <v>0</v>
      </c>
      <c r="X22" s="143"/>
      <c r="Y22" s="47"/>
      <c r="Z22" s="143"/>
    </row>
    <row r="23" spans="1:26">
      <c r="A23" s="227">
        <f>VLOOKUP(C23,Master_Item!B:E,4,0)</f>
        <v>380</v>
      </c>
      <c r="B23" s="74">
        <v>310002014</v>
      </c>
      <c r="C23" s="74">
        <v>310002014</v>
      </c>
      <c r="D23" s="46" t="s">
        <v>47</v>
      </c>
      <c r="E23" s="46" t="str">
        <f>VLOOKUP(B23,Master_Item!B:C,2,0)</f>
        <v>โออิชิ กรีนที รสต้นตำรับ 380 มล. Pack 6</v>
      </c>
      <c r="F23" s="80">
        <f>_xlfn.IFNA(VLOOKUP($B23,Text_LoadSC!$A:$FJ,F$1,0),0)</f>
        <v>0</v>
      </c>
      <c r="G23" s="80">
        <f>_xlfn.IFNA(VLOOKUP($B23,Text_LoadSC!$A:$FJ,G$1,0),0)</f>
        <v>0</v>
      </c>
      <c r="H23" s="80">
        <f t="shared" si="1"/>
        <v>0</v>
      </c>
      <c r="I23" s="80">
        <f t="shared" si="2"/>
        <v>0</v>
      </c>
      <c r="J23" s="80">
        <f>_xlfn.IFNA(VLOOKUP($B23,Text_LoadSC!$A:$GP,198,0),0)</f>
        <v>0</v>
      </c>
      <c r="K23" s="80">
        <f>_xlfn.IFNA(VLOOKUP($B23,Text_LoadSC!$A:$GZ,199,0),0)</f>
        <v>0</v>
      </c>
      <c r="L23" s="80">
        <f t="shared" si="3"/>
        <v>0</v>
      </c>
      <c r="M23" s="142">
        <f t="shared" si="4"/>
        <v>0</v>
      </c>
      <c r="N23" s="80">
        <f>VLOOKUP($B23,FSTAll!$B:$BA,FSTAll!AQ$1,0)*$M23</f>
        <v>0</v>
      </c>
      <c r="O23" s="80">
        <f>VLOOKUP($B23,FSTAll!$B:$BA,FSTAll!AR$1,0)*$M23</f>
        <v>0</v>
      </c>
      <c r="P23" s="80">
        <f>VLOOKUP($B23,FSTAll!$B:$BA,FSTAll!AS$1,0)*$M23</f>
        <v>0</v>
      </c>
      <c r="Q23" s="80">
        <f>VLOOKUP($B23,FSTAll!$B:$BA,FSTAll!AT$1,0)*$M23</f>
        <v>0</v>
      </c>
      <c r="R23" s="80">
        <f>VLOOKUP($B23,FSTAll!$B:$BA,FSTAll!AU$1,0)*$M23</f>
        <v>0</v>
      </c>
      <c r="S23" s="80">
        <f>VLOOKUP($B23,FSTAll!$B:$BA,FSTAll!AZ$1,0)*$M23</f>
        <v>0</v>
      </c>
      <c r="T23" s="80">
        <f>VLOOKUP($B23,FSTAll!$B:$BA,FSTAll!BA$1,0)*$M23</f>
        <v>0</v>
      </c>
      <c r="U23" s="80">
        <f>VLOOKUP($B23,FSTAll!$B:$BA,FSTAll!AW$1,0)*$M23</f>
        <v>0</v>
      </c>
      <c r="V23" s="80">
        <f>VLOOKUP($B23,FSTAll!$B:$BA,FSTAll!AX$1,0)*$M23</f>
        <v>0</v>
      </c>
      <c r="W23" s="47">
        <f t="shared" si="5"/>
        <v>0</v>
      </c>
      <c r="X23" s="143"/>
      <c r="Y23" s="47"/>
      <c r="Z23" s="143"/>
    </row>
    <row r="24" spans="1:26">
      <c r="A24" s="227">
        <f>VLOOKUP(C24,Master_Item!B:E,4,0)</f>
        <v>380</v>
      </c>
      <c r="B24" s="74">
        <v>310001991</v>
      </c>
      <c r="C24" s="74">
        <v>310001991</v>
      </c>
      <c r="D24" s="46" t="s">
        <v>48</v>
      </c>
      <c r="E24" s="46" t="str">
        <f>VLOOKUP(B24,Master_Item!B:C,2,0)</f>
        <v>โออิชิ กรีนที รสข้าวญี่ปุ่น 380 มล.</v>
      </c>
      <c r="F24" s="80">
        <f>_xlfn.IFNA(VLOOKUP($B24,Text_LoadSC!$A:$FJ,F$1,0),0)</f>
        <v>0</v>
      </c>
      <c r="G24" s="80">
        <f>_xlfn.IFNA(VLOOKUP($B24,Text_LoadSC!$A:$FJ,G$1,0),0)</f>
        <v>0</v>
      </c>
      <c r="H24" s="80">
        <f t="shared" si="1"/>
        <v>0</v>
      </c>
      <c r="I24" s="80">
        <f t="shared" si="2"/>
        <v>0</v>
      </c>
      <c r="J24" s="80">
        <f>_xlfn.IFNA(VLOOKUP($B24,Text_LoadSC!$A:$GP,198,0),0)</f>
        <v>33126.083693072462</v>
      </c>
      <c r="K24" s="80">
        <f>_xlfn.IFNA(VLOOKUP($B24,Text_LoadSC!$A:$GZ,199,0),0)</f>
        <v>0</v>
      </c>
      <c r="L24" s="80">
        <f t="shared" si="3"/>
        <v>33126.083693072462</v>
      </c>
      <c r="M24" s="142">
        <f t="shared" si="4"/>
        <v>0</v>
      </c>
      <c r="N24" s="80">
        <f>VLOOKUP($B24,FSTAll!$B:$BA,FSTAll!AQ$1,0)*$M24</f>
        <v>0</v>
      </c>
      <c r="O24" s="80">
        <f>VLOOKUP($B24,FSTAll!$B:$BA,FSTAll!AR$1,0)*$M24</f>
        <v>0</v>
      </c>
      <c r="P24" s="80">
        <f>VLOOKUP($B24,FSTAll!$B:$BA,FSTAll!AS$1,0)*$M24</f>
        <v>0</v>
      </c>
      <c r="Q24" s="80">
        <f>VLOOKUP($B24,FSTAll!$B:$BA,FSTAll!AT$1,0)*$M24</f>
        <v>0</v>
      </c>
      <c r="R24" s="80">
        <f>VLOOKUP($B24,FSTAll!$B:$BA,FSTAll!AU$1,0)*$M24</f>
        <v>0</v>
      </c>
      <c r="S24" s="80">
        <f>VLOOKUP($B24,FSTAll!$B:$BA,FSTAll!AZ$1,0)*$M24</f>
        <v>0</v>
      </c>
      <c r="T24" s="80">
        <f>VLOOKUP($B24,FSTAll!$B:$BA,FSTAll!BA$1,0)*$M24</f>
        <v>0</v>
      </c>
      <c r="U24" s="80">
        <f>VLOOKUP($B24,FSTAll!$B:$BA,FSTAll!AW$1,0)*$M24</f>
        <v>0</v>
      </c>
      <c r="V24" s="80">
        <f>VLOOKUP($B24,FSTAll!$B:$BA,FSTAll!AX$1,0)*$M24</f>
        <v>0</v>
      </c>
      <c r="W24" s="47">
        <f t="shared" si="5"/>
        <v>0</v>
      </c>
      <c r="X24" s="143"/>
      <c r="Y24" s="47"/>
      <c r="Z24" s="143"/>
    </row>
    <row r="25" spans="1:26">
      <c r="A25" s="227">
        <f>VLOOKUP(C25,Master_Item!B:E,4,0)</f>
        <v>380</v>
      </c>
      <c r="B25" s="74">
        <v>310001992</v>
      </c>
      <c r="C25" s="74">
        <v>310001992</v>
      </c>
      <c r="D25" s="46" t="s">
        <v>49</v>
      </c>
      <c r="E25" s="46" t="str">
        <f>VLOOKUP(B25,Master_Item!B:C,2,0)</f>
        <v>โออิชิ กรีนที รสข้าวญี่ปุ่น 380 มล. Pack 6</v>
      </c>
      <c r="F25" s="80">
        <f>_xlfn.IFNA(VLOOKUP($B25,Text_LoadSC!$A:$FJ,F$1,0),0)</f>
        <v>0</v>
      </c>
      <c r="G25" s="80">
        <f>_xlfn.IFNA(VLOOKUP($B25,Text_LoadSC!$A:$FJ,G$1,0),0)</f>
        <v>0</v>
      </c>
      <c r="H25" s="80">
        <f t="shared" si="1"/>
        <v>0</v>
      </c>
      <c r="I25" s="80">
        <f t="shared" si="2"/>
        <v>0</v>
      </c>
      <c r="J25" s="80">
        <f>_xlfn.IFNA(VLOOKUP($B25,Text_LoadSC!$A:$GP,198,0),0)</f>
        <v>0</v>
      </c>
      <c r="K25" s="80">
        <f>_xlfn.IFNA(VLOOKUP($B25,Text_LoadSC!$A:$GZ,199,0),0)</f>
        <v>0</v>
      </c>
      <c r="L25" s="80">
        <f t="shared" si="3"/>
        <v>0</v>
      </c>
      <c r="M25" s="142">
        <f t="shared" si="4"/>
        <v>0</v>
      </c>
      <c r="N25" s="80">
        <f>VLOOKUP($B25,FSTAll!$B:$BA,FSTAll!AQ$1,0)*$M25</f>
        <v>0</v>
      </c>
      <c r="O25" s="80">
        <f>VLOOKUP($B25,FSTAll!$B:$BA,FSTAll!AR$1,0)*$M25</f>
        <v>0</v>
      </c>
      <c r="P25" s="80">
        <f>VLOOKUP($B25,FSTAll!$B:$BA,FSTAll!AS$1,0)*$M25</f>
        <v>0</v>
      </c>
      <c r="Q25" s="80">
        <f>VLOOKUP($B25,FSTAll!$B:$BA,FSTAll!AT$1,0)*$M25</f>
        <v>0</v>
      </c>
      <c r="R25" s="80">
        <f>VLOOKUP($B25,FSTAll!$B:$BA,FSTAll!AU$1,0)*$M25</f>
        <v>0</v>
      </c>
      <c r="S25" s="80">
        <f>VLOOKUP($B25,FSTAll!$B:$BA,FSTAll!AZ$1,0)*$M25</f>
        <v>0</v>
      </c>
      <c r="T25" s="80">
        <f>VLOOKUP($B25,FSTAll!$B:$BA,FSTAll!BA$1,0)*$M25</f>
        <v>0</v>
      </c>
      <c r="U25" s="80">
        <f>VLOOKUP($B25,FSTAll!$B:$BA,FSTAll!AW$1,0)*$M25</f>
        <v>0</v>
      </c>
      <c r="V25" s="80">
        <f>VLOOKUP($B25,FSTAll!$B:$BA,FSTAll!AX$1,0)*$M25</f>
        <v>0</v>
      </c>
      <c r="W25" s="47">
        <f t="shared" si="5"/>
        <v>0</v>
      </c>
      <c r="X25" s="143"/>
      <c r="Y25" s="47"/>
      <c r="Z25" s="143"/>
    </row>
    <row r="26" spans="1:26">
      <c r="A26" s="227">
        <f>VLOOKUP(C26,Master_Item!B:E,4,0)</f>
        <v>380</v>
      </c>
      <c r="B26" s="74">
        <v>310002142</v>
      </c>
      <c r="C26" s="74">
        <v>310002142</v>
      </c>
      <c r="D26" s="46" t="s">
        <v>50</v>
      </c>
      <c r="E26" s="46" t="str">
        <f>VLOOKUP(B26,Master_Item!B:C,2,0)</f>
        <v>โออิชิ กรีนที รสแตงโม  380 มล.</v>
      </c>
      <c r="F26" s="80">
        <f>_xlfn.IFNA(VLOOKUP($B26,Text_LoadSC!$A:$FJ,F$1,0),0)</f>
        <v>0</v>
      </c>
      <c r="G26" s="80">
        <f>_xlfn.IFNA(VLOOKUP($B26,Text_LoadSC!$A:$FJ,G$1,0),0)</f>
        <v>0</v>
      </c>
      <c r="H26" s="80">
        <f t="shared" si="1"/>
        <v>0</v>
      </c>
      <c r="I26" s="80">
        <f t="shared" si="2"/>
        <v>0</v>
      </c>
      <c r="J26" s="80">
        <f>_xlfn.IFNA(VLOOKUP($B26,Text_LoadSC!$A:$GP,198,0),0)</f>
        <v>48323.572615896723</v>
      </c>
      <c r="K26" s="80">
        <f>_xlfn.IFNA(VLOOKUP($B26,Text_LoadSC!$A:$GZ,199,0),0)</f>
        <v>0</v>
      </c>
      <c r="L26" s="80">
        <f t="shared" si="3"/>
        <v>48323.572615896723</v>
      </c>
      <c r="M26" s="142">
        <f t="shared" si="4"/>
        <v>0</v>
      </c>
      <c r="N26" s="80">
        <f>VLOOKUP($B26,FSTAll!$B:$BA,FSTAll!AQ$1,0)*$M26</f>
        <v>0</v>
      </c>
      <c r="O26" s="80">
        <f>VLOOKUP($B26,FSTAll!$B:$BA,FSTAll!AR$1,0)*$M26</f>
        <v>0</v>
      </c>
      <c r="P26" s="80">
        <f>VLOOKUP($B26,FSTAll!$B:$BA,FSTAll!AS$1,0)*$M26</f>
        <v>0</v>
      </c>
      <c r="Q26" s="80">
        <f>VLOOKUP($B26,FSTAll!$B:$BA,FSTAll!AT$1,0)*$M26</f>
        <v>0</v>
      </c>
      <c r="R26" s="80">
        <f>VLOOKUP($B26,FSTAll!$B:$BA,FSTAll!AU$1,0)*$M26</f>
        <v>0</v>
      </c>
      <c r="S26" s="80">
        <f>VLOOKUP($B26,FSTAll!$B:$BA,FSTAll!AZ$1,0)*$M26</f>
        <v>0</v>
      </c>
      <c r="T26" s="80">
        <f>VLOOKUP($B26,FSTAll!$B:$BA,FSTAll!BA$1,0)*$M26</f>
        <v>0</v>
      </c>
      <c r="U26" s="80">
        <f>VLOOKUP($B26,FSTAll!$B:$BA,FSTAll!AW$1,0)*$M26</f>
        <v>0</v>
      </c>
      <c r="V26" s="80">
        <f>VLOOKUP($B26,FSTAll!$B:$BA,FSTAll!AX$1,0)*$M26</f>
        <v>0</v>
      </c>
      <c r="W26" s="47">
        <f t="shared" si="5"/>
        <v>0</v>
      </c>
      <c r="X26" s="143"/>
      <c r="Y26" s="47"/>
      <c r="Z26" s="143"/>
    </row>
    <row r="27" spans="1:26">
      <c r="A27" s="227">
        <f>VLOOKUP(C27,Master_Item!B:E,4,0)</f>
        <v>380</v>
      </c>
      <c r="B27" s="74">
        <v>310002143</v>
      </c>
      <c r="C27" s="74">
        <v>310002143</v>
      </c>
      <c r="D27" s="46" t="s">
        <v>51</v>
      </c>
      <c r="E27" s="46" t="str">
        <f>VLOOKUP(B27,Master_Item!B:C,2,0)</f>
        <v>โออิชิ กรีนที รสแตงโม  380 มล. Pack 6</v>
      </c>
      <c r="F27" s="80">
        <f>_xlfn.IFNA(VLOOKUP($B27,Text_LoadSC!$A:$FJ,F$1,0),0)</f>
        <v>0</v>
      </c>
      <c r="G27" s="80">
        <f>_xlfn.IFNA(VLOOKUP($B27,Text_LoadSC!$A:$FJ,G$1,0),0)</f>
        <v>0</v>
      </c>
      <c r="H27" s="80">
        <f t="shared" si="1"/>
        <v>0</v>
      </c>
      <c r="I27" s="80">
        <f t="shared" si="2"/>
        <v>0</v>
      </c>
      <c r="J27" s="80">
        <f>_xlfn.IFNA(VLOOKUP($B27,Text_LoadSC!$A:$GP,198,0),0)</f>
        <v>0</v>
      </c>
      <c r="K27" s="80">
        <f>_xlfn.IFNA(VLOOKUP($B27,Text_LoadSC!$A:$GZ,199,0),0)</f>
        <v>0</v>
      </c>
      <c r="L27" s="80">
        <f t="shared" si="3"/>
        <v>0</v>
      </c>
      <c r="M27" s="142">
        <f t="shared" si="4"/>
        <v>0</v>
      </c>
      <c r="N27" s="80">
        <f>VLOOKUP($B27,FSTAll!$B:$BA,FSTAll!AQ$1,0)*$M27</f>
        <v>0</v>
      </c>
      <c r="O27" s="80">
        <f>VLOOKUP($B27,FSTAll!$B:$BA,FSTAll!AR$1,0)*$M27</f>
        <v>0</v>
      </c>
      <c r="P27" s="80">
        <f>VLOOKUP($B27,FSTAll!$B:$BA,FSTAll!AS$1,0)*$M27</f>
        <v>0</v>
      </c>
      <c r="Q27" s="80">
        <f>VLOOKUP($B27,FSTAll!$B:$BA,FSTAll!AT$1,0)*$M27</f>
        <v>0</v>
      </c>
      <c r="R27" s="80">
        <f>VLOOKUP($B27,FSTAll!$B:$BA,FSTAll!AU$1,0)*$M27</f>
        <v>0</v>
      </c>
      <c r="S27" s="80">
        <f>VLOOKUP($B27,FSTAll!$B:$BA,FSTAll!AZ$1,0)*$M27</f>
        <v>0</v>
      </c>
      <c r="T27" s="80">
        <f>VLOOKUP($B27,FSTAll!$B:$BA,FSTAll!BA$1,0)*$M27</f>
        <v>0</v>
      </c>
      <c r="U27" s="80">
        <f>VLOOKUP($B27,FSTAll!$B:$BA,FSTAll!AW$1,0)*$M27</f>
        <v>0</v>
      </c>
      <c r="V27" s="80">
        <f>VLOOKUP($B27,FSTAll!$B:$BA,FSTAll!AX$1,0)*$M27</f>
        <v>0</v>
      </c>
      <c r="W27" s="47">
        <f t="shared" si="5"/>
        <v>0</v>
      </c>
      <c r="X27" s="143"/>
      <c r="Y27" s="47"/>
      <c r="Z27" s="143"/>
    </row>
    <row r="28" spans="1:26">
      <c r="A28" s="227">
        <f>VLOOKUP(C28,Master_Item!B:E,4,0)</f>
        <v>380</v>
      </c>
      <c r="B28" s="74">
        <v>310002879</v>
      </c>
      <c r="C28" s="74">
        <v>310002879</v>
      </c>
      <c r="D28" s="46" t="s">
        <v>52</v>
      </c>
      <c r="E28" s="46" t="str">
        <f>VLOOKUP(B28,Master_Item!B:C,2,0)</f>
        <v>โออิชิ กรีนที รสน้ำผึ้งผสมมะนาว ดับเบิ้ลเลมอน 380 มล.</v>
      </c>
      <c r="F28" s="80">
        <f>_xlfn.IFNA(VLOOKUP($B28,Text_LoadSC!$A:$FJ,F$1,0),0)</f>
        <v>0</v>
      </c>
      <c r="G28" s="80">
        <f>_xlfn.IFNA(VLOOKUP($B28,Text_LoadSC!$A:$FJ,G$1,0),0)</f>
        <v>0</v>
      </c>
      <c r="H28" s="80">
        <f t="shared" si="1"/>
        <v>0</v>
      </c>
      <c r="I28" s="80">
        <f t="shared" si="2"/>
        <v>0</v>
      </c>
      <c r="J28" s="80">
        <f>_xlfn.IFNA(VLOOKUP($B28,Text_LoadSC!$A:$GP,198,0),0)</f>
        <v>0</v>
      </c>
      <c r="K28" s="80">
        <f>_xlfn.IFNA(VLOOKUP($B28,Text_LoadSC!$A:$GZ,199,0),0)</f>
        <v>0</v>
      </c>
      <c r="L28" s="80">
        <f t="shared" si="3"/>
        <v>0</v>
      </c>
      <c r="M28" s="142">
        <f t="shared" si="4"/>
        <v>0</v>
      </c>
      <c r="N28" s="80">
        <f>VLOOKUP($B28,FSTAll!$B:$BA,FSTAll!AQ$1,0)*$M28</f>
        <v>0</v>
      </c>
      <c r="O28" s="80">
        <f>VLOOKUP($B28,FSTAll!$B:$BA,FSTAll!AR$1,0)*$M28</f>
        <v>0</v>
      </c>
      <c r="P28" s="80">
        <f>VLOOKUP($B28,FSTAll!$B:$BA,FSTAll!AS$1,0)*$M28</f>
        <v>0</v>
      </c>
      <c r="Q28" s="80">
        <f>VLOOKUP($B28,FSTAll!$B:$BA,FSTAll!AT$1,0)*$M28</f>
        <v>0</v>
      </c>
      <c r="R28" s="80">
        <f>VLOOKUP($B28,FSTAll!$B:$BA,FSTAll!AU$1,0)*$M28</f>
        <v>0</v>
      </c>
      <c r="S28" s="80">
        <f>VLOOKUP($B28,FSTAll!$B:$BA,FSTAll!AZ$1,0)*$M28</f>
        <v>0</v>
      </c>
      <c r="T28" s="80">
        <f>VLOOKUP($B28,FSTAll!$B:$BA,FSTAll!BA$1,0)*$M28</f>
        <v>0</v>
      </c>
      <c r="U28" s="80">
        <f>VLOOKUP($B28,FSTAll!$B:$BA,FSTAll!AW$1,0)*$M28</f>
        <v>0</v>
      </c>
      <c r="V28" s="80">
        <f>VLOOKUP($B28,FSTAll!$B:$BA,FSTAll!AX$1,0)*$M28</f>
        <v>0</v>
      </c>
      <c r="W28" s="47">
        <f t="shared" si="5"/>
        <v>0</v>
      </c>
      <c r="X28" s="143"/>
      <c r="Y28" s="47"/>
      <c r="Z28" s="143"/>
    </row>
    <row r="29" spans="1:26">
      <c r="A29" s="227">
        <f>VLOOKUP(C29,Master_Item!B:E,4,0)</f>
        <v>400</v>
      </c>
      <c r="B29" s="74">
        <v>310002905</v>
      </c>
      <c r="C29" s="74">
        <v>310002905</v>
      </c>
      <c r="D29" s="46" t="s">
        <v>53</v>
      </c>
      <c r="E29" s="46" t="str">
        <f>VLOOKUP(B29,Master_Item!B:C,2,0)</f>
        <v>โออิชิ กรีนที เก็นไมฉะ สูตรดีไลท์ 400 มล.</v>
      </c>
      <c r="F29" s="80">
        <f>_xlfn.IFNA(VLOOKUP($B29,Text_LoadSC!$A:$FJ,F$1,0),0)</f>
        <v>0</v>
      </c>
      <c r="G29" s="80">
        <f>_xlfn.IFNA(VLOOKUP($B29,Text_LoadSC!$A:$FJ,G$1,0),0)</f>
        <v>0</v>
      </c>
      <c r="H29" s="80">
        <f t="shared" si="1"/>
        <v>0</v>
      </c>
      <c r="I29" s="80">
        <f t="shared" si="2"/>
        <v>0</v>
      </c>
      <c r="J29" s="80">
        <f>_xlfn.IFNA(VLOOKUP($B29,Text_LoadSC!$A:$GP,198,0),0)</f>
        <v>0</v>
      </c>
      <c r="K29" s="80">
        <f>_xlfn.IFNA(VLOOKUP($B29,Text_LoadSC!$A:$GZ,199,0),0)</f>
        <v>0</v>
      </c>
      <c r="L29" s="80">
        <f t="shared" si="3"/>
        <v>0</v>
      </c>
      <c r="M29" s="142">
        <f t="shared" si="4"/>
        <v>0</v>
      </c>
      <c r="N29" s="80">
        <f>VLOOKUP($B29,FSTAll!$B:$BA,FSTAll!AQ$1,0)*$M29</f>
        <v>0</v>
      </c>
      <c r="O29" s="80">
        <f>VLOOKUP($B29,FSTAll!$B:$BA,FSTAll!AR$1,0)*$M29</f>
        <v>0</v>
      </c>
      <c r="P29" s="80">
        <f>VLOOKUP($B29,FSTAll!$B:$BA,FSTAll!AS$1,0)*$M29</f>
        <v>0</v>
      </c>
      <c r="Q29" s="80">
        <f>VLOOKUP($B29,FSTAll!$B:$BA,FSTAll!AT$1,0)*$M29</f>
        <v>0</v>
      </c>
      <c r="R29" s="80">
        <f>VLOOKUP($B29,FSTAll!$B:$BA,FSTAll!AU$1,0)*$M29</f>
        <v>0</v>
      </c>
      <c r="S29" s="80">
        <f>VLOOKUP($B29,FSTAll!$B:$BA,FSTAll!AZ$1,0)*$M29</f>
        <v>0</v>
      </c>
      <c r="T29" s="80">
        <f>VLOOKUP($B29,FSTAll!$B:$BA,FSTAll!BA$1,0)*$M29</f>
        <v>0</v>
      </c>
      <c r="U29" s="80">
        <f>VLOOKUP($B29,FSTAll!$B:$BA,FSTAll!AW$1,0)*$M29</f>
        <v>0</v>
      </c>
      <c r="V29" s="80">
        <f>VLOOKUP($B29,FSTAll!$B:$BA,FSTAll!AX$1,0)*$M29</f>
        <v>0</v>
      </c>
      <c r="W29" s="47">
        <f t="shared" si="5"/>
        <v>0</v>
      </c>
      <c r="X29" s="143"/>
      <c r="Y29" s="47"/>
      <c r="Z29" s="143"/>
    </row>
    <row r="30" spans="1:26">
      <c r="A30" s="227">
        <f>VLOOKUP(C30,Master_Item!B:E,4,0)</f>
        <v>400</v>
      </c>
      <c r="B30" s="74">
        <v>310002904</v>
      </c>
      <c r="C30" s="74">
        <v>310002904</v>
      </c>
      <c r="D30" s="46" t="s">
        <v>54</v>
      </c>
      <c r="E30" s="46" t="str">
        <f>VLOOKUP(B30,Master_Item!B:C,2,0)</f>
        <v>น้ำชาเขียวญี่ปุ่น เก็นไมฉะ สูตรไม่มีน้ำตาล</v>
      </c>
      <c r="F30" s="80">
        <f>_xlfn.IFNA(VLOOKUP($B30,Text_LoadSC!$A:$FJ,F$1,0),0)</f>
        <v>0</v>
      </c>
      <c r="G30" s="80">
        <f>_xlfn.IFNA(VLOOKUP($B30,Text_LoadSC!$A:$FJ,G$1,0),0)</f>
        <v>0</v>
      </c>
      <c r="H30" s="80">
        <f t="shared" si="1"/>
        <v>0</v>
      </c>
      <c r="I30" s="80">
        <f t="shared" si="2"/>
        <v>0</v>
      </c>
      <c r="J30" s="80">
        <f>_xlfn.IFNA(VLOOKUP($B30,Text_LoadSC!$A:$GP,198,0),0)</f>
        <v>0</v>
      </c>
      <c r="K30" s="80">
        <f>_xlfn.IFNA(VLOOKUP($B30,Text_LoadSC!$A:$GZ,199,0),0)</f>
        <v>0</v>
      </c>
      <c r="L30" s="80">
        <f t="shared" si="3"/>
        <v>0</v>
      </c>
      <c r="M30" s="142">
        <f t="shared" si="4"/>
        <v>0</v>
      </c>
      <c r="N30" s="80">
        <f>VLOOKUP($B30,FSTAll!$B:$BA,FSTAll!AQ$1,0)*$M30</f>
        <v>0</v>
      </c>
      <c r="O30" s="80">
        <f>VLOOKUP($B30,FSTAll!$B:$BA,FSTAll!AR$1,0)*$M30</f>
        <v>0</v>
      </c>
      <c r="P30" s="80">
        <f>VLOOKUP($B30,FSTAll!$B:$BA,FSTAll!AS$1,0)*$M30</f>
        <v>0</v>
      </c>
      <c r="Q30" s="80">
        <f>VLOOKUP($B30,FSTAll!$B:$BA,FSTAll!AT$1,0)*$M30</f>
        <v>0</v>
      </c>
      <c r="R30" s="80">
        <f>VLOOKUP($B30,FSTAll!$B:$BA,FSTAll!AU$1,0)*$M30</f>
        <v>0</v>
      </c>
      <c r="S30" s="80">
        <f>VLOOKUP($B30,FSTAll!$B:$BA,FSTAll!AZ$1,0)*$M30</f>
        <v>0</v>
      </c>
      <c r="T30" s="80">
        <f>VLOOKUP($B30,FSTAll!$B:$BA,FSTAll!BA$1,0)*$M30</f>
        <v>0</v>
      </c>
      <c r="U30" s="80">
        <f>VLOOKUP($B30,FSTAll!$B:$BA,FSTAll!AW$1,0)*$M30</f>
        <v>0</v>
      </c>
      <c r="V30" s="80">
        <f>VLOOKUP($B30,FSTAll!$B:$BA,FSTAll!AX$1,0)*$M30</f>
        <v>0</v>
      </c>
      <c r="W30" s="47">
        <f t="shared" si="5"/>
        <v>0</v>
      </c>
      <c r="X30" s="143"/>
      <c r="Y30" s="47"/>
      <c r="Z30" s="143"/>
    </row>
    <row r="31" spans="1:26">
      <c r="A31" s="227">
        <f>VLOOKUP(C31,Master_Item!B:E,4,0)</f>
        <v>400</v>
      </c>
      <c r="B31" s="74">
        <v>310002906</v>
      </c>
      <c r="C31" s="74">
        <v>310002906</v>
      </c>
      <c r="D31" s="46" t="s">
        <v>55</v>
      </c>
      <c r="E31" s="46" t="str">
        <f>VLOOKUP(B31,Master_Item!B:C,2,0)</f>
        <v>โออิชิ กรีนที คาบูเซฉะ สูตรไม่มีน้าตาล 400 มล.</v>
      </c>
      <c r="F31" s="80">
        <f>_xlfn.IFNA(VLOOKUP($B31,Text_LoadSC!$A:$FJ,F$1,0),0)</f>
        <v>0</v>
      </c>
      <c r="G31" s="80">
        <f>_xlfn.IFNA(VLOOKUP($B31,Text_LoadSC!$A:$FJ,G$1,0),0)</f>
        <v>0</v>
      </c>
      <c r="H31" s="80">
        <f t="shared" si="1"/>
        <v>0</v>
      </c>
      <c r="I31" s="80">
        <f t="shared" si="2"/>
        <v>0</v>
      </c>
      <c r="J31" s="80">
        <f>_xlfn.IFNA(VLOOKUP($B31,Text_LoadSC!$A:$GP,198,0),0)</f>
        <v>35.384833451452891</v>
      </c>
      <c r="K31" s="80">
        <f>_xlfn.IFNA(VLOOKUP($B31,Text_LoadSC!$A:$GZ,199,0),0)</f>
        <v>0</v>
      </c>
      <c r="L31" s="80">
        <f t="shared" si="3"/>
        <v>35.384833451452891</v>
      </c>
      <c r="M31" s="142">
        <f t="shared" si="4"/>
        <v>0</v>
      </c>
      <c r="N31" s="80">
        <f>VLOOKUP($B31,FSTAll!$B:$BA,FSTAll!AQ$1,0)*$M31</f>
        <v>0</v>
      </c>
      <c r="O31" s="80">
        <f>VLOOKUP($B31,FSTAll!$B:$BA,FSTAll!AR$1,0)*$M31</f>
        <v>0</v>
      </c>
      <c r="P31" s="80">
        <f>VLOOKUP($B31,FSTAll!$B:$BA,FSTAll!AS$1,0)*$M31</f>
        <v>0</v>
      </c>
      <c r="Q31" s="80">
        <f>VLOOKUP($B31,FSTAll!$B:$BA,FSTAll!AT$1,0)*$M31</f>
        <v>0</v>
      </c>
      <c r="R31" s="80">
        <f>VLOOKUP($B31,FSTAll!$B:$BA,FSTAll!AU$1,0)*$M31</f>
        <v>0</v>
      </c>
      <c r="S31" s="80">
        <f>VLOOKUP($B31,FSTAll!$B:$BA,FSTAll!AZ$1,0)*$M31</f>
        <v>0</v>
      </c>
      <c r="T31" s="80">
        <f>VLOOKUP($B31,FSTAll!$B:$BA,FSTAll!BA$1,0)*$M31</f>
        <v>0</v>
      </c>
      <c r="U31" s="80">
        <f>VLOOKUP($B31,FSTAll!$B:$BA,FSTAll!AW$1,0)*$M31</f>
        <v>0</v>
      </c>
      <c r="V31" s="80">
        <f>VLOOKUP($B31,FSTAll!$B:$BA,FSTAll!AX$1,0)*$M31</f>
        <v>0</v>
      </c>
      <c r="W31" s="47">
        <f t="shared" si="5"/>
        <v>0</v>
      </c>
      <c r="X31" s="143"/>
      <c r="Y31" s="47"/>
      <c r="Z31" s="143"/>
    </row>
    <row r="32" spans="1:26">
      <c r="A32" s="227">
        <f>VLOOKUP(C32,Master_Item!B:E,4,0)</f>
        <v>400</v>
      </c>
      <c r="B32" s="74">
        <v>310003078</v>
      </c>
      <c r="C32" s="74">
        <v>310003078</v>
      </c>
      <c r="D32" s="46" t="s">
        <v>56</v>
      </c>
      <c r="E32" s="46" t="str">
        <f>VLOOKUP(B32,Master_Item!B:C,2,0)</f>
        <v>โออิชิ กรีนที คาบูเซฉะ สูตรดีไลท์ 400 มล.</v>
      </c>
      <c r="F32" s="80">
        <f>_xlfn.IFNA(VLOOKUP($B32,Text_LoadSC!$A:$FJ,F$1,0),0)</f>
        <v>0</v>
      </c>
      <c r="G32" s="80">
        <f>_xlfn.IFNA(VLOOKUP($B32,Text_LoadSC!$A:$FJ,G$1,0),0)</f>
        <v>0</v>
      </c>
      <c r="H32" s="80">
        <f t="shared" si="1"/>
        <v>0</v>
      </c>
      <c r="I32" s="80">
        <f t="shared" si="2"/>
        <v>0</v>
      </c>
      <c r="J32" s="80">
        <f>_xlfn.IFNA(VLOOKUP($B32,Text_LoadSC!$A:$GP,198,0),0)</f>
        <v>0</v>
      </c>
      <c r="K32" s="80">
        <f>_xlfn.IFNA(VLOOKUP($B32,Text_LoadSC!$A:$GZ,199,0),0)</f>
        <v>0</v>
      </c>
      <c r="L32" s="80">
        <f t="shared" si="3"/>
        <v>0</v>
      </c>
      <c r="M32" s="142">
        <f t="shared" si="4"/>
        <v>0</v>
      </c>
      <c r="N32" s="80">
        <f>VLOOKUP($B32,FSTAll!$B:$BA,FSTAll!AQ$1,0)*$M32</f>
        <v>0</v>
      </c>
      <c r="O32" s="80">
        <f>VLOOKUP($B32,FSTAll!$B:$BA,FSTAll!AR$1,0)*$M32</f>
        <v>0</v>
      </c>
      <c r="P32" s="80">
        <f>VLOOKUP($B32,FSTAll!$B:$BA,FSTAll!AS$1,0)*$M32</f>
        <v>0</v>
      </c>
      <c r="Q32" s="80">
        <f>VLOOKUP($B32,FSTAll!$B:$BA,FSTAll!AT$1,0)*$M32</f>
        <v>0</v>
      </c>
      <c r="R32" s="80">
        <f>VLOOKUP($B32,FSTAll!$B:$BA,FSTAll!AU$1,0)*$M32</f>
        <v>0</v>
      </c>
      <c r="S32" s="80">
        <f>VLOOKUP($B32,FSTAll!$B:$BA,FSTAll!AZ$1,0)*$M32</f>
        <v>0</v>
      </c>
      <c r="T32" s="80">
        <f>VLOOKUP($B32,FSTAll!$B:$BA,FSTAll!BA$1,0)*$M32</f>
        <v>0</v>
      </c>
      <c r="U32" s="80">
        <f>VLOOKUP($B32,FSTAll!$B:$BA,FSTAll!AW$1,0)*$M32</f>
        <v>0</v>
      </c>
      <c r="V32" s="80">
        <f>VLOOKUP($B32,FSTAll!$B:$BA,FSTAll!AX$1,0)*$M32</f>
        <v>0</v>
      </c>
      <c r="W32" s="47">
        <f t="shared" si="5"/>
        <v>0</v>
      </c>
      <c r="X32" s="143"/>
      <c r="Y32" s="47"/>
      <c r="Z32" s="143"/>
    </row>
    <row r="33" spans="1:26">
      <c r="A33" s="227">
        <f>VLOOKUP(C33,Master_Item!B:E,4,0)</f>
        <v>350</v>
      </c>
      <c r="B33" s="74">
        <v>310002531</v>
      </c>
      <c r="C33" s="74">
        <v>310002531</v>
      </c>
      <c r="D33" s="46" t="s">
        <v>57</v>
      </c>
      <c r="E33" s="46" t="str">
        <f>VLOOKUP(B33,Master_Item!B:C,2,0)</f>
        <v>จับใจ สมุนไพรสูตรจับเลี้ยง 350 มล.</v>
      </c>
      <c r="F33" s="80">
        <f>_xlfn.IFNA(VLOOKUP($B33,Text_LoadSC!$A:$FJ,F$1,0),0)</f>
        <v>0</v>
      </c>
      <c r="G33" s="80">
        <f>_xlfn.IFNA(VLOOKUP($B33,Text_LoadSC!$A:$FJ,G$1,0),0)</f>
        <v>0</v>
      </c>
      <c r="H33" s="80">
        <f t="shared" si="1"/>
        <v>0</v>
      </c>
      <c r="I33" s="80">
        <f t="shared" si="2"/>
        <v>0</v>
      </c>
      <c r="J33" s="80">
        <f>_xlfn.IFNA(VLOOKUP($B33,Text_LoadSC!$A:$GP,198,0),0)</f>
        <v>0</v>
      </c>
      <c r="K33" s="80">
        <f>_xlfn.IFNA(VLOOKUP($B33,Text_LoadSC!$A:$GZ,199,0),0)</f>
        <v>0</v>
      </c>
      <c r="L33" s="80">
        <f t="shared" si="3"/>
        <v>0</v>
      </c>
      <c r="M33" s="142">
        <f t="shared" si="4"/>
        <v>0</v>
      </c>
      <c r="N33" s="80">
        <f>VLOOKUP($B33,FSTAll!$B:$BA,FSTAll!AQ$1,0)*$M33</f>
        <v>0</v>
      </c>
      <c r="O33" s="80">
        <f>VLOOKUP($B33,FSTAll!$B:$BA,FSTAll!AR$1,0)*$M33</f>
        <v>0</v>
      </c>
      <c r="P33" s="80">
        <f>VLOOKUP($B33,FSTAll!$B:$BA,FSTAll!AS$1,0)*$M33</f>
        <v>0</v>
      </c>
      <c r="Q33" s="80">
        <f>VLOOKUP($B33,FSTAll!$B:$BA,FSTAll!AT$1,0)*$M33</f>
        <v>0</v>
      </c>
      <c r="R33" s="80">
        <f>VLOOKUP($B33,FSTAll!$B:$BA,FSTAll!AU$1,0)*$M33</f>
        <v>0</v>
      </c>
      <c r="S33" s="80">
        <f>VLOOKUP($B33,FSTAll!$B:$BA,FSTAll!AZ$1,0)*$M33</f>
        <v>0</v>
      </c>
      <c r="T33" s="80">
        <f>VLOOKUP($B33,FSTAll!$B:$BA,FSTAll!BA$1,0)*$M33</f>
        <v>0</v>
      </c>
      <c r="U33" s="80">
        <f>VLOOKUP($B33,FSTAll!$B:$BA,FSTAll!AW$1,0)*$M33</f>
        <v>0</v>
      </c>
      <c r="V33" s="80">
        <f>VLOOKUP($B33,FSTAll!$B:$BA,FSTAll!AX$1,0)*$M33</f>
        <v>0</v>
      </c>
      <c r="W33" s="47">
        <f t="shared" si="5"/>
        <v>0</v>
      </c>
      <c r="X33" s="143"/>
      <c r="Y33" s="47"/>
      <c r="Z33" s="143"/>
    </row>
    <row r="34" spans="1:26">
      <c r="A34" s="227">
        <f>VLOOKUP(C34,Master_Item!B:E,4,0)</f>
        <v>350</v>
      </c>
      <c r="B34" s="74">
        <v>310002532</v>
      </c>
      <c r="C34" s="74">
        <v>310002532</v>
      </c>
      <c r="D34" s="46" t="s">
        <v>58</v>
      </c>
      <c r="E34" s="46" t="str">
        <f>VLOOKUP(B34,Master_Item!B:C,2,0)</f>
        <v>จับใจ สมุนไพรสูตรจับเลี้ยง 350 มล. Pack 6</v>
      </c>
      <c r="F34" s="80">
        <f>_xlfn.IFNA(VLOOKUP($B34,Text_LoadSC!$A:$FJ,F$1,0),0)</f>
        <v>0</v>
      </c>
      <c r="G34" s="80">
        <f>_xlfn.IFNA(VLOOKUP($B34,Text_LoadSC!$A:$FJ,G$1,0),0)</f>
        <v>0</v>
      </c>
      <c r="H34" s="80">
        <f t="shared" si="1"/>
        <v>0</v>
      </c>
      <c r="I34" s="80">
        <f t="shared" si="2"/>
        <v>0</v>
      </c>
      <c r="J34" s="80">
        <f>_xlfn.IFNA(VLOOKUP($B34,Text_LoadSC!$A:$GP,198,0),0)</f>
        <v>0</v>
      </c>
      <c r="K34" s="80">
        <f>_xlfn.IFNA(VLOOKUP($B34,Text_LoadSC!$A:$GZ,199,0),0)</f>
        <v>0</v>
      </c>
      <c r="L34" s="80">
        <f t="shared" si="3"/>
        <v>0</v>
      </c>
      <c r="M34" s="142">
        <f t="shared" si="4"/>
        <v>0</v>
      </c>
      <c r="N34" s="80">
        <f>VLOOKUP($B34,FSTAll!$B:$BA,FSTAll!AQ$1,0)*$M34</f>
        <v>0</v>
      </c>
      <c r="O34" s="80">
        <f>VLOOKUP($B34,FSTAll!$B:$BA,FSTAll!AR$1,0)*$M34</f>
        <v>0</v>
      </c>
      <c r="P34" s="80">
        <f>VLOOKUP($B34,FSTAll!$B:$BA,FSTAll!AS$1,0)*$M34</f>
        <v>0</v>
      </c>
      <c r="Q34" s="80">
        <f>VLOOKUP($B34,FSTAll!$B:$BA,FSTAll!AT$1,0)*$M34</f>
        <v>0</v>
      </c>
      <c r="R34" s="80">
        <f>VLOOKUP($B34,FSTAll!$B:$BA,FSTAll!AU$1,0)*$M34</f>
        <v>0</v>
      </c>
      <c r="S34" s="80">
        <f>VLOOKUP($B34,FSTAll!$B:$BA,FSTAll!AZ$1,0)*$M34</f>
        <v>0</v>
      </c>
      <c r="T34" s="80">
        <f>VLOOKUP($B34,FSTAll!$B:$BA,FSTAll!BA$1,0)*$M34</f>
        <v>0</v>
      </c>
      <c r="U34" s="80">
        <f>VLOOKUP($B34,FSTAll!$B:$BA,FSTAll!AW$1,0)*$M34</f>
        <v>0</v>
      </c>
      <c r="V34" s="80">
        <f>VLOOKUP($B34,FSTAll!$B:$BA,FSTAll!AX$1,0)*$M34</f>
        <v>0</v>
      </c>
      <c r="W34" s="47">
        <f t="shared" si="5"/>
        <v>0</v>
      </c>
      <c r="X34" s="143"/>
      <c r="Y34" s="47"/>
      <c r="Z34" s="143"/>
    </row>
    <row r="35" spans="1:26">
      <c r="A35" s="227">
        <f>VLOOKUP(C35,Master_Item!B:E,4,0)</f>
        <v>500</v>
      </c>
      <c r="B35" s="74">
        <v>310002329</v>
      </c>
      <c r="C35" s="74">
        <v>310002329</v>
      </c>
      <c r="D35" s="46" t="s">
        <v>59</v>
      </c>
      <c r="E35" s="46" t="str">
        <f>VLOOKUP(B35,Master_Item!B:C,2,0)</f>
        <v>จับใจ สมุนไพรสูตรจับเลี้ยง 500 มล.</v>
      </c>
      <c r="F35" s="80">
        <f>_xlfn.IFNA(VLOOKUP($B35,Text_LoadSC!$A:$FJ,F$1,0),0)</f>
        <v>0</v>
      </c>
      <c r="G35" s="80">
        <f>_xlfn.IFNA(VLOOKUP($B35,Text_LoadSC!$A:$FJ,G$1,0),0)</f>
        <v>0</v>
      </c>
      <c r="H35" s="80">
        <f t="shared" si="1"/>
        <v>0</v>
      </c>
      <c r="I35" s="80">
        <f t="shared" si="2"/>
        <v>0</v>
      </c>
      <c r="J35" s="80">
        <f>_xlfn.IFNA(VLOOKUP($B35,Text_LoadSC!$A:$GP,198,0),0)</f>
        <v>0</v>
      </c>
      <c r="K35" s="80">
        <f>_xlfn.IFNA(VLOOKUP($B35,Text_LoadSC!$A:$GZ,199,0),0)</f>
        <v>0</v>
      </c>
      <c r="L35" s="80">
        <f t="shared" si="3"/>
        <v>0</v>
      </c>
      <c r="M35" s="142">
        <f t="shared" si="4"/>
        <v>0</v>
      </c>
      <c r="N35" s="80">
        <f>VLOOKUP($B35,FSTAll!$B:$BA,FSTAll!AQ$1,0)*$M35</f>
        <v>0</v>
      </c>
      <c r="O35" s="80">
        <f>VLOOKUP($B35,FSTAll!$B:$BA,FSTAll!AR$1,0)*$M35</f>
        <v>0</v>
      </c>
      <c r="P35" s="80">
        <f>VLOOKUP($B35,FSTAll!$B:$BA,FSTAll!AS$1,0)*$M35</f>
        <v>0</v>
      </c>
      <c r="Q35" s="80">
        <f>VLOOKUP($B35,FSTAll!$B:$BA,FSTAll!AT$1,0)*$M35</f>
        <v>0</v>
      </c>
      <c r="R35" s="80">
        <f>VLOOKUP($B35,FSTAll!$B:$BA,FSTAll!AU$1,0)*$M35</f>
        <v>0</v>
      </c>
      <c r="S35" s="80">
        <f>VLOOKUP($B35,FSTAll!$B:$BA,FSTAll!AZ$1,0)*$M35</f>
        <v>0</v>
      </c>
      <c r="T35" s="80">
        <f>VLOOKUP($B35,FSTAll!$B:$BA,FSTAll!BA$1,0)*$M35</f>
        <v>0</v>
      </c>
      <c r="U35" s="80">
        <f>VLOOKUP($B35,FSTAll!$B:$BA,FSTAll!AW$1,0)*$M35</f>
        <v>0</v>
      </c>
      <c r="V35" s="80">
        <f>VLOOKUP($B35,FSTAll!$B:$BA,FSTAll!AX$1,0)*$M35</f>
        <v>0</v>
      </c>
      <c r="W35" s="47">
        <f t="shared" si="5"/>
        <v>0</v>
      </c>
      <c r="X35" s="143"/>
      <c r="Y35" s="47"/>
      <c r="Z35" s="143"/>
    </row>
    <row r="36" spans="1:26">
      <c r="A36" s="227">
        <f>VLOOKUP(C36,Master_Item!B:E,4,0)</f>
        <v>500</v>
      </c>
      <c r="B36" s="74">
        <v>310002015</v>
      </c>
      <c r="C36" s="74">
        <v>310002015</v>
      </c>
      <c r="D36" s="46" t="s">
        <v>60</v>
      </c>
      <c r="E36" s="46" t="str">
        <f>VLOOKUP(B36,Master_Item!B:C,2,0)</f>
        <v>โออิชิ กรีนที รสต้นตำรับ 500 มล.</v>
      </c>
      <c r="F36" s="80">
        <f>_xlfn.IFNA(VLOOKUP($B36,Text_LoadSC!$A:$FJ,F$1,0),0)</f>
        <v>0</v>
      </c>
      <c r="G36" s="80">
        <f>_xlfn.IFNA(VLOOKUP($B36,Text_LoadSC!$A:$FJ,G$1,0),0)</f>
        <v>0</v>
      </c>
      <c r="H36" s="80">
        <f t="shared" si="1"/>
        <v>0</v>
      </c>
      <c r="I36" s="80">
        <f t="shared" si="2"/>
        <v>0</v>
      </c>
      <c r="J36" s="80">
        <f>_xlfn.IFNA(VLOOKUP($B36,Text_LoadSC!$A:$GP,198,0),0)</f>
        <v>58358.074999999997</v>
      </c>
      <c r="K36" s="80">
        <f>_xlfn.IFNA(VLOOKUP($B36,Text_LoadSC!$A:$GZ,199,0),0)</f>
        <v>22709.716666666664</v>
      </c>
      <c r="L36" s="80">
        <f t="shared" si="3"/>
        <v>58358.074999999997</v>
      </c>
      <c r="M36" s="142">
        <f t="shared" si="4"/>
        <v>22709.716666666664</v>
      </c>
      <c r="N36" s="80">
        <f>VLOOKUP($B36,FSTAll!$B:$BA,FSTAll!AQ$1,0)*$M36</f>
        <v>1849.7681368051028</v>
      </c>
      <c r="O36" s="80">
        <f>VLOOKUP($B36,FSTAll!$B:$BA,FSTAll!AR$1,0)*$M36</f>
        <v>5223.7452183376099</v>
      </c>
      <c r="P36" s="80">
        <f>VLOOKUP($B36,FSTAll!$B:$BA,FSTAll!AS$1,0)*$M36</f>
        <v>1732.5909878940201</v>
      </c>
      <c r="Q36" s="80">
        <f>VLOOKUP($B36,FSTAll!$B:$BA,FSTAll!AT$1,0)*$M36</f>
        <v>3862.6178726101662</v>
      </c>
      <c r="R36" s="80">
        <f>VLOOKUP($B36,FSTAll!$B:$BA,FSTAll!AU$1,0)*$M36</f>
        <v>135.90133249996674</v>
      </c>
      <c r="S36" s="80">
        <f>VLOOKUP($B36,FSTAll!$B:$BA,FSTAll!AZ$1,0)*$M36</f>
        <v>766.55901604009011</v>
      </c>
      <c r="T36" s="80">
        <f>VLOOKUP($B36,FSTAll!$B:$BA,FSTAll!BA$1,0)*$M36</f>
        <v>627.18464948734652</v>
      </c>
      <c r="U36" s="80">
        <f>VLOOKUP($B36,FSTAll!$B:$BA,FSTAll!AW$1,0)*$M36</f>
        <v>4432.1954572655814</v>
      </c>
      <c r="V36" s="80">
        <f>VLOOKUP($B36,FSTAll!$B:$BA,FSTAll!AX$1,0)*$M36</f>
        <v>4079.1539957267792</v>
      </c>
      <c r="W36" s="47">
        <f t="shared" si="5"/>
        <v>22709.71666666666</v>
      </c>
      <c r="X36" s="143"/>
      <c r="Y36" s="47"/>
      <c r="Z36" s="143"/>
    </row>
    <row r="37" spans="1:26">
      <c r="A37" s="227">
        <f>VLOOKUP(C37,Master_Item!B:E,4,0)</f>
        <v>500</v>
      </c>
      <c r="B37" s="74">
        <v>310002016</v>
      </c>
      <c r="C37" s="74">
        <v>310002016</v>
      </c>
      <c r="D37" s="46" t="s">
        <v>61</v>
      </c>
      <c r="E37" s="46" t="str">
        <f>VLOOKUP(B37,Master_Item!B:C,2,0)</f>
        <v>โออิชิ กรีนที รสต้นตำรับ 500 มล. Pack 6</v>
      </c>
      <c r="F37" s="80">
        <f>_xlfn.IFNA(VLOOKUP($B37,Text_LoadSC!$A:$FJ,F$1,0),0)</f>
        <v>0</v>
      </c>
      <c r="G37" s="80">
        <f>_xlfn.IFNA(VLOOKUP($B37,Text_LoadSC!$A:$FJ,G$1,0),0)</f>
        <v>0</v>
      </c>
      <c r="H37" s="80">
        <f t="shared" si="1"/>
        <v>0</v>
      </c>
      <c r="I37" s="80">
        <f t="shared" si="2"/>
        <v>0</v>
      </c>
      <c r="J37" s="80">
        <f>_xlfn.IFNA(VLOOKUP($B37,Text_LoadSC!$A:$GP,198,0),0)</f>
        <v>17990.731092436974</v>
      </c>
      <c r="K37" s="80">
        <f>_xlfn.IFNA(VLOOKUP($B37,Text_LoadSC!$A:$GZ,199,0),0)</f>
        <v>0</v>
      </c>
      <c r="L37" s="80">
        <f t="shared" si="3"/>
        <v>17990.731092436974</v>
      </c>
      <c r="M37" s="142">
        <f t="shared" si="4"/>
        <v>0</v>
      </c>
      <c r="N37" s="80">
        <f>VLOOKUP($B37,FSTAll!$B:$BA,FSTAll!AQ$1,0)*$M37</f>
        <v>0</v>
      </c>
      <c r="O37" s="80">
        <f>VLOOKUP($B37,FSTAll!$B:$BA,FSTAll!AR$1,0)*$M37</f>
        <v>0</v>
      </c>
      <c r="P37" s="80">
        <f>VLOOKUP($B37,FSTAll!$B:$BA,FSTAll!AS$1,0)*$M37</f>
        <v>0</v>
      </c>
      <c r="Q37" s="80">
        <f>VLOOKUP($B37,FSTAll!$B:$BA,FSTAll!AT$1,0)*$M37</f>
        <v>0</v>
      </c>
      <c r="R37" s="80">
        <f>VLOOKUP($B37,FSTAll!$B:$BA,FSTAll!AU$1,0)*$M37</f>
        <v>0</v>
      </c>
      <c r="S37" s="80">
        <f>VLOOKUP($B37,FSTAll!$B:$BA,FSTAll!AZ$1,0)*$M37</f>
        <v>0</v>
      </c>
      <c r="T37" s="80">
        <f>VLOOKUP($B37,FSTAll!$B:$BA,FSTAll!BA$1,0)*$M37</f>
        <v>0</v>
      </c>
      <c r="U37" s="80">
        <f>VLOOKUP($B37,FSTAll!$B:$BA,FSTAll!AW$1,0)*$M37</f>
        <v>0</v>
      </c>
      <c r="V37" s="80">
        <f>VLOOKUP($B37,FSTAll!$B:$BA,FSTAll!AX$1,0)*$M37</f>
        <v>0</v>
      </c>
      <c r="W37" s="47">
        <f t="shared" si="5"/>
        <v>0</v>
      </c>
      <c r="X37" s="143"/>
      <c r="Y37" s="47"/>
      <c r="Z37" s="143"/>
    </row>
    <row r="38" spans="1:26">
      <c r="A38" s="227">
        <f>VLOOKUP(C38,Master_Item!B:E,4,0)</f>
        <v>500</v>
      </c>
      <c r="B38" s="74">
        <v>310002000</v>
      </c>
      <c r="C38" s="74">
        <v>310002000</v>
      </c>
      <c r="D38" s="46" t="s">
        <v>62</v>
      </c>
      <c r="E38" s="46" t="str">
        <f>VLOOKUP(B38,Master_Item!B:C,2,0)</f>
        <v>โออิชิ กรีนที รสน้ำผึ้งผสมมะนาว 500 มล.</v>
      </c>
      <c r="F38" s="80">
        <f>_xlfn.IFNA(VLOOKUP($B38,Text_LoadSC!$A:$FJ,F$1,0),0)</f>
        <v>0</v>
      </c>
      <c r="G38" s="80">
        <f>_xlfn.IFNA(VLOOKUP($B38,Text_LoadSC!$A:$FJ,G$1,0),0)</f>
        <v>0</v>
      </c>
      <c r="H38" s="80">
        <f t="shared" si="1"/>
        <v>0</v>
      </c>
      <c r="I38" s="80">
        <f t="shared" si="2"/>
        <v>0</v>
      </c>
      <c r="J38" s="80">
        <f>_xlfn.IFNA(VLOOKUP($B38,Text_LoadSC!$A:$GP,198,0),0)</f>
        <v>123132</v>
      </c>
      <c r="K38" s="80">
        <f>_xlfn.IFNA(VLOOKUP($B38,Text_LoadSC!$A:$GZ,199,0),0)</f>
        <v>35509.600000000013</v>
      </c>
      <c r="L38" s="80">
        <f t="shared" si="3"/>
        <v>123132</v>
      </c>
      <c r="M38" s="142">
        <f t="shared" si="4"/>
        <v>35509.600000000013</v>
      </c>
      <c r="N38" s="80">
        <f>VLOOKUP($B38,FSTAll!$B:$BA,FSTAll!AQ$1,0)*$M38</f>
        <v>2035.5603016046923</v>
      </c>
      <c r="O38" s="80">
        <f>VLOOKUP($B38,FSTAll!$B:$BA,FSTAll!AR$1,0)*$M38</f>
        <v>3691.240884191533</v>
      </c>
      <c r="P38" s="80">
        <f>VLOOKUP($B38,FSTAll!$B:$BA,FSTAll!AS$1,0)*$M38</f>
        <v>12046.306270541991</v>
      </c>
      <c r="Q38" s="80">
        <f>VLOOKUP($B38,FSTAll!$B:$BA,FSTAll!AT$1,0)*$M38</f>
        <v>2568.7649674550498</v>
      </c>
      <c r="R38" s="80">
        <f>VLOOKUP($B38,FSTAll!$B:$BA,FSTAll!AU$1,0)*$M38</f>
        <v>3327.3801894696153</v>
      </c>
      <c r="S38" s="80">
        <f>VLOOKUP($B38,FSTAll!$B:$BA,FSTAll!AZ$1,0)*$M38</f>
        <v>279.41755236192574</v>
      </c>
      <c r="T38" s="80">
        <f>VLOOKUP($B38,FSTAll!$B:$BA,FSTAll!BA$1,0)*$M38</f>
        <v>228.6143610233938</v>
      </c>
      <c r="U38" s="80">
        <f>VLOOKUP($B38,FSTAll!$B:$BA,FSTAll!AW$1,0)*$M38</f>
        <v>2202.6158406908557</v>
      </c>
      <c r="V38" s="80">
        <f>VLOOKUP($B38,FSTAll!$B:$BA,FSTAll!AX$1,0)*$M38</f>
        <v>9129.6996326609551</v>
      </c>
      <c r="W38" s="47">
        <f t="shared" si="5"/>
        <v>35509.600000000006</v>
      </c>
      <c r="X38" s="143"/>
      <c r="Y38" s="47"/>
      <c r="Z38" s="143"/>
    </row>
    <row r="39" spans="1:26">
      <c r="A39" s="227">
        <f>VLOOKUP(C39,Master_Item!B:E,4,0)</f>
        <v>500</v>
      </c>
      <c r="B39" s="74">
        <v>310002001</v>
      </c>
      <c r="C39" s="74">
        <v>310002001</v>
      </c>
      <c r="D39" s="46" t="s">
        <v>63</v>
      </c>
      <c r="E39" s="46" t="str">
        <f>VLOOKUP(B39,Master_Item!B:C,2,0)</f>
        <v>โออิชิ กรีนที น้ำผึ้งผสมมะนาว 500 มล. P6</v>
      </c>
      <c r="F39" s="80">
        <f>_xlfn.IFNA(VLOOKUP($B39,Text_LoadSC!$A:$FJ,F$1,0),0)</f>
        <v>0</v>
      </c>
      <c r="G39" s="80">
        <f>_xlfn.IFNA(VLOOKUP($B39,Text_LoadSC!$A:$FJ,G$1,0),0)</f>
        <v>0</v>
      </c>
      <c r="H39" s="80">
        <f t="shared" si="1"/>
        <v>0</v>
      </c>
      <c r="I39" s="80">
        <f t="shared" si="2"/>
        <v>0</v>
      </c>
      <c r="J39" s="80">
        <f>_xlfn.IFNA(VLOOKUP($B39,Text_LoadSC!$A:$GP,198,0),0)</f>
        <v>36946.35714285713</v>
      </c>
      <c r="K39" s="80">
        <f>_xlfn.IFNA(VLOOKUP($B39,Text_LoadSC!$A:$GZ,199,0),0)</f>
        <v>0</v>
      </c>
      <c r="L39" s="80">
        <f t="shared" si="3"/>
        <v>36946.35714285713</v>
      </c>
      <c r="M39" s="142">
        <f t="shared" si="4"/>
        <v>0</v>
      </c>
      <c r="N39" s="80">
        <f>VLOOKUP($B39,FSTAll!$B:$BA,FSTAll!AQ$1,0)*$M39</f>
        <v>0</v>
      </c>
      <c r="O39" s="80">
        <f>VLOOKUP($B39,FSTAll!$B:$BA,FSTAll!AR$1,0)*$M39</f>
        <v>0</v>
      </c>
      <c r="P39" s="80">
        <f>VLOOKUP($B39,FSTAll!$B:$BA,FSTAll!AS$1,0)*$M39</f>
        <v>0</v>
      </c>
      <c r="Q39" s="80">
        <f>VLOOKUP($B39,FSTAll!$B:$BA,FSTAll!AT$1,0)*$M39</f>
        <v>0</v>
      </c>
      <c r="R39" s="80">
        <f>VLOOKUP($B39,FSTAll!$B:$BA,FSTAll!AU$1,0)*$M39</f>
        <v>0</v>
      </c>
      <c r="S39" s="80">
        <f>VLOOKUP($B39,FSTAll!$B:$BA,FSTAll!AZ$1,0)*$M39</f>
        <v>0</v>
      </c>
      <c r="T39" s="80">
        <f>VLOOKUP($B39,FSTAll!$B:$BA,FSTAll!BA$1,0)*$M39</f>
        <v>0</v>
      </c>
      <c r="U39" s="80">
        <f>VLOOKUP($B39,FSTAll!$B:$BA,FSTAll!AW$1,0)*$M39</f>
        <v>0</v>
      </c>
      <c r="V39" s="80">
        <f>VLOOKUP($B39,FSTAll!$B:$BA,FSTAll!AX$1,0)*$M39</f>
        <v>0</v>
      </c>
      <c r="W39" s="47">
        <f t="shared" si="5"/>
        <v>0</v>
      </c>
      <c r="X39" s="143"/>
      <c r="Y39" s="47"/>
      <c r="Z39" s="143"/>
    </row>
    <row r="40" spans="1:26">
      <c r="A40" s="227">
        <f>VLOOKUP(C40,Master_Item!B:E,4,0)</f>
        <v>500</v>
      </c>
      <c r="B40" s="74">
        <v>310001994</v>
      </c>
      <c r="C40" s="74">
        <v>310001994</v>
      </c>
      <c r="D40" s="46" t="s">
        <v>64</v>
      </c>
      <c r="E40" s="46" t="str">
        <f>VLOOKUP(B40,Master_Item!B:C,2,0)</f>
        <v>โออิชิ กรีนที รสข้าวญี่ปุ่น 500 มล.</v>
      </c>
      <c r="F40" s="80">
        <f>_xlfn.IFNA(VLOOKUP($B40,Text_LoadSC!$A:$FJ,F$1,0),0)</f>
        <v>0</v>
      </c>
      <c r="G40" s="80">
        <f>_xlfn.IFNA(VLOOKUP($B40,Text_LoadSC!$A:$FJ,G$1,0),0)</f>
        <v>0</v>
      </c>
      <c r="H40" s="80">
        <f t="shared" si="1"/>
        <v>0</v>
      </c>
      <c r="I40" s="80">
        <f t="shared" si="2"/>
        <v>0</v>
      </c>
      <c r="J40" s="80">
        <f>_xlfn.IFNA(VLOOKUP($B40,Text_LoadSC!$A:$GP,198,0),0)</f>
        <v>43305.397058823524</v>
      </c>
      <c r="K40" s="80">
        <f>_xlfn.IFNA(VLOOKUP($B40,Text_LoadSC!$A:$GZ,199,0),0)</f>
        <v>11911.091666666667</v>
      </c>
      <c r="L40" s="80">
        <f t="shared" si="3"/>
        <v>43305.397058823524</v>
      </c>
      <c r="M40" s="142">
        <f t="shared" si="4"/>
        <v>11911.091666666667</v>
      </c>
      <c r="N40" s="80">
        <f>VLOOKUP($B40,FSTAll!$B:$BA,FSTAll!AQ$1,0)*$M40</f>
        <v>2686.157617196081</v>
      </c>
      <c r="O40" s="80">
        <f>VLOOKUP($B40,FSTAll!$B:$BA,FSTAll!AR$1,0)*$M40</f>
        <v>2483.6360902420806</v>
      </c>
      <c r="P40" s="80">
        <f>VLOOKUP($B40,FSTAll!$B:$BA,FSTAll!AS$1,0)*$M40</f>
        <v>1059.7056642941875</v>
      </c>
      <c r="Q40" s="80">
        <f>VLOOKUP($B40,FSTAll!$B:$BA,FSTAll!AT$1,0)*$M40</f>
        <v>1109.1585952945829</v>
      </c>
      <c r="R40" s="80">
        <f>VLOOKUP($B40,FSTAll!$B:$BA,FSTAll!AU$1,0)*$M40</f>
        <v>529.85283214709375</v>
      </c>
      <c r="S40" s="80">
        <f>VLOOKUP($B40,FSTAll!$B:$BA,FSTAll!AZ$1,0)*$M40</f>
        <v>516.78312895413217</v>
      </c>
      <c r="T40" s="80">
        <f>VLOOKUP($B40,FSTAll!$B:$BA,FSTAll!BA$1,0)*$M40</f>
        <v>422.82256005338076</v>
      </c>
      <c r="U40" s="80">
        <f>VLOOKUP($B40,FSTAll!$B:$BA,FSTAll!AW$1,0)*$M40</f>
        <v>1534.6107953297308</v>
      </c>
      <c r="V40" s="80">
        <f>VLOOKUP($B40,FSTAll!$B:$BA,FSTAll!AX$1,0)*$M40</f>
        <v>1568.3643831553973</v>
      </c>
      <c r="W40" s="47">
        <f t="shared" si="5"/>
        <v>11911.091666666667</v>
      </c>
      <c r="X40" s="143"/>
      <c r="Y40" s="47"/>
      <c r="Z40" s="143"/>
    </row>
    <row r="41" spans="1:26">
      <c r="A41" s="227">
        <f>VLOOKUP(C41,Master_Item!B:E,4,0)</f>
        <v>500</v>
      </c>
      <c r="B41" s="74">
        <v>310001993</v>
      </c>
      <c r="C41" s="74">
        <v>310001993</v>
      </c>
      <c r="D41" s="46" t="s">
        <v>65</v>
      </c>
      <c r="E41" s="46" t="str">
        <f>VLOOKUP(B41,Master_Item!B:C,2,0)</f>
        <v>โออิชิ กรีนที รสข้าวญี่ปุ่น 500 มล. Pack 6</v>
      </c>
      <c r="F41" s="80">
        <f>_xlfn.IFNA(VLOOKUP($B41,Text_LoadSC!$A:$FJ,F$1,0),0)</f>
        <v>0</v>
      </c>
      <c r="G41" s="80">
        <f>_xlfn.IFNA(VLOOKUP($B41,Text_LoadSC!$A:$FJ,G$1,0),0)</f>
        <v>0</v>
      </c>
      <c r="H41" s="80">
        <f t="shared" si="1"/>
        <v>0</v>
      </c>
      <c r="I41" s="80">
        <f t="shared" si="2"/>
        <v>0</v>
      </c>
      <c r="J41" s="80">
        <f>_xlfn.IFNA(VLOOKUP($B41,Text_LoadSC!$A:$GP,198,0),0)</f>
        <v>11456.857142857143</v>
      </c>
      <c r="K41" s="80">
        <f>_xlfn.IFNA(VLOOKUP($B41,Text_LoadSC!$A:$GZ,199,0),0)</f>
        <v>0</v>
      </c>
      <c r="L41" s="80">
        <f t="shared" si="3"/>
        <v>11456.857142857143</v>
      </c>
      <c r="M41" s="142">
        <f t="shared" si="4"/>
        <v>0</v>
      </c>
      <c r="N41" s="80">
        <f>VLOOKUP($B41,FSTAll!$B:$BA,FSTAll!AQ$1,0)*$M41</f>
        <v>0</v>
      </c>
      <c r="O41" s="80">
        <f>VLOOKUP($B41,FSTAll!$B:$BA,FSTAll!AR$1,0)*$M41</f>
        <v>0</v>
      </c>
      <c r="P41" s="80">
        <f>VLOOKUP($B41,FSTAll!$B:$BA,FSTAll!AS$1,0)*$M41</f>
        <v>0</v>
      </c>
      <c r="Q41" s="80">
        <f>VLOOKUP($B41,FSTAll!$B:$BA,FSTAll!AT$1,0)*$M41</f>
        <v>0</v>
      </c>
      <c r="R41" s="80">
        <f>VLOOKUP($B41,FSTAll!$B:$BA,FSTAll!AU$1,0)*$M41</f>
        <v>0</v>
      </c>
      <c r="S41" s="80">
        <f>VLOOKUP($B41,FSTAll!$B:$BA,FSTAll!AZ$1,0)*$M41</f>
        <v>0</v>
      </c>
      <c r="T41" s="80">
        <f>VLOOKUP($B41,FSTAll!$B:$BA,FSTAll!BA$1,0)*$M41</f>
        <v>0</v>
      </c>
      <c r="U41" s="80">
        <f>VLOOKUP($B41,FSTAll!$B:$BA,FSTAll!AW$1,0)*$M41</f>
        <v>0</v>
      </c>
      <c r="V41" s="80">
        <f>VLOOKUP($B41,FSTAll!$B:$BA,FSTAll!AX$1,0)*$M41</f>
        <v>0</v>
      </c>
      <c r="W41" s="47">
        <f t="shared" si="5"/>
        <v>0</v>
      </c>
      <c r="X41" s="143"/>
      <c r="Y41" s="47"/>
      <c r="Z41" s="143"/>
    </row>
    <row r="42" spans="1:26">
      <c r="A42" s="227">
        <f>VLOOKUP(C42,Master_Item!B:E,4,0)</f>
        <v>500</v>
      </c>
      <c r="B42" s="74">
        <v>310002099</v>
      </c>
      <c r="C42" s="74">
        <v>310002099</v>
      </c>
      <c r="D42" s="46" t="s">
        <v>66</v>
      </c>
      <c r="E42" s="46" t="str">
        <f>VLOOKUP(B42,Master_Item!B:C,2,0)</f>
        <v>โออิชิแบล็คที รสมะนาว 500 มล.</v>
      </c>
      <c r="F42" s="80">
        <f>_xlfn.IFNA(VLOOKUP($B42,Text_LoadSC!$A:$FJ,F$1,0),0)</f>
        <v>0</v>
      </c>
      <c r="G42" s="80">
        <f>_xlfn.IFNA(VLOOKUP($B42,Text_LoadSC!$A:$FJ,G$1,0),0)</f>
        <v>0</v>
      </c>
      <c r="H42" s="80">
        <f t="shared" si="1"/>
        <v>0</v>
      </c>
      <c r="I42" s="80">
        <f t="shared" si="2"/>
        <v>0</v>
      </c>
      <c r="J42" s="80">
        <f>_xlfn.IFNA(VLOOKUP($B42,Text_LoadSC!$A:$GP,198,0),0)</f>
        <v>46265.573529411762</v>
      </c>
      <c r="K42" s="80">
        <f>_xlfn.IFNA(VLOOKUP($B42,Text_LoadSC!$A:$GZ,199,0),0)</f>
        <v>5607.8785714285714</v>
      </c>
      <c r="L42" s="80">
        <f t="shared" si="3"/>
        <v>46265.573529411762</v>
      </c>
      <c r="M42" s="142">
        <f t="shared" si="4"/>
        <v>5607.8785714285714</v>
      </c>
      <c r="N42" s="80">
        <f>VLOOKUP($B42,FSTAll!$B:$BA,FSTAll!AQ$1,0)*$M42</f>
        <v>985.55594074221858</v>
      </c>
      <c r="O42" s="80">
        <f>VLOOKUP($B42,FSTAll!$B:$BA,FSTAll!AR$1,0)*$M42</f>
        <v>890.78592577813242</v>
      </c>
      <c r="P42" s="80">
        <f>VLOOKUP($B42,FSTAll!$B:$BA,FSTAll!AS$1,0)*$M42</f>
        <v>571.75298284118116</v>
      </c>
      <c r="Q42" s="80">
        <f>VLOOKUP($B42,FSTAll!$B:$BA,FSTAll!AT$1,0)*$M42</f>
        <v>263.16301675977655</v>
      </c>
      <c r="R42" s="80">
        <f>VLOOKUP($B42,FSTAll!$B:$BA,FSTAll!AU$1,0)*$M42</f>
        <v>140.9801875498803</v>
      </c>
      <c r="S42" s="80">
        <f>VLOOKUP($B42,FSTAll!$B:$BA,FSTAll!AZ$1,0)*$M42</f>
        <v>207.9196691939346</v>
      </c>
      <c r="T42" s="80">
        <f>VLOOKUP($B42,FSTAll!$B:$BA,FSTAll!BA$1,0)*$M42</f>
        <v>170.11609297685555</v>
      </c>
      <c r="U42" s="80">
        <f>VLOOKUP($B42,FSTAll!$B:$BA,FSTAll!AW$1,0)*$M42</f>
        <v>1858.8498802873103</v>
      </c>
      <c r="V42" s="80">
        <f>VLOOKUP($B42,FSTAll!$B:$BA,FSTAll!AX$1,0)*$M42</f>
        <v>518.75487529928171</v>
      </c>
      <c r="W42" s="47">
        <f t="shared" si="5"/>
        <v>5607.8785714285714</v>
      </c>
      <c r="X42" s="143"/>
      <c r="Y42" s="47"/>
      <c r="Z42" s="143"/>
    </row>
    <row r="43" spans="1:26">
      <c r="A43" s="227">
        <f>VLOOKUP(C43,Master_Item!B:E,4,0)</f>
        <v>500</v>
      </c>
      <c r="B43" s="74">
        <v>310001984</v>
      </c>
      <c r="C43" s="74">
        <v>310001984</v>
      </c>
      <c r="D43" s="46" t="s">
        <v>67</v>
      </c>
      <c r="E43" s="46" t="str">
        <f>VLOOKUP(B43,Master_Item!B:C,2,0)</f>
        <v>โออิชิแบล็คที รสมะนาว 500 มล. Pack 6</v>
      </c>
      <c r="F43" s="80">
        <f>_xlfn.IFNA(VLOOKUP($B43,Text_LoadSC!$A:$FJ,F$1,0),0)</f>
        <v>0</v>
      </c>
      <c r="G43" s="80">
        <f>_xlfn.IFNA(VLOOKUP($B43,Text_LoadSC!$A:$FJ,G$1,0),0)</f>
        <v>0</v>
      </c>
      <c r="H43" s="80">
        <f t="shared" si="1"/>
        <v>0</v>
      </c>
      <c r="I43" s="80">
        <f t="shared" si="2"/>
        <v>0</v>
      </c>
      <c r="J43" s="80">
        <f>_xlfn.IFNA(VLOOKUP($B43,Text_LoadSC!$A:$GP,198,0),0)</f>
        <v>11122</v>
      </c>
      <c r="K43" s="80">
        <f>_xlfn.IFNA(VLOOKUP($B43,Text_LoadSC!$A:$GZ,199,0),0)</f>
        <v>0</v>
      </c>
      <c r="L43" s="80">
        <f t="shared" si="3"/>
        <v>11122</v>
      </c>
      <c r="M43" s="142">
        <f t="shared" si="4"/>
        <v>0</v>
      </c>
      <c r="N43" s="80">
        <f>VLOOKUP($B43,FSTAll!$B:$BA,FSTAll!AQ$1,0)*$M43</f>
        <v>0</v>
      </c>
      <c r="O43" s="80">
        <f>VLOOKUP($B43,FSTAll!$B:$BA,FSTAll!AR$1,0)*$M43</f>
        <v>0</v>
      </c>
      <c r="P43" s="80">
        <f>VLOOKUP($B43,FSTAll!$B:$BA,FSTAll!AS$1,0)*$M43</f>
        <v>0</v>
      </c>
      <c r="Q43" s="80">
        <f>VLOOKUP($B43,FSTAll!$B:$BA,FSTAll!AT$1,0)*$M43</f>
        <v>0</v>
      </c>
      <c r="R43" s="80">
        <f>VLOOKUP($B43,FSTAll!$B:$BA,FSTAll!AU$1,0)*$M43</f>
        <v>0</v>
      </c>
      <c r="S43" s="80">
        <f>VLOOKUP($B43,FSTAll!$B:$BA,FSTAll!AZ$1,0)*$M43</f>
        <v>0</v>
      </c>
      <c r="T43" s="80">
        <f>VLOOKUP($B43,FSTAll!$B:$BA,FSTAll!BA$1,0)*$M43</f>
        <v>0</v>
      </c>
      <c r="U43" s="80">
        <f>VLOOKUP($B43,FSTAll!$B:$BA,FSTAll!AW$1,0)*$M43</f>
        <v>0</v>
      </c>
      <c r="V43" s="80">
        <f>VLOOKUP($B43,FSTAll!$B:$BA,FSTAll!AX$1,0)*$M43</f>
        <v>0</v>
      </c>
      <c r="W43" s="47">
        <f t="shared" si="5"/>
        <v>0</v>
      </c>
      <c r="X43" s="143"/>
      <c r="Y43" s="47"/>
      <c r="Z43" s="143"/>
    </row>
    <row r="44" spans="1:26">
      <c r="A44" s="227">
        <f>VLOOKUP(C44,Master_Item!B:E,4,0)</f>
        <v>800</v>
      </c>
      <c r="B44" s="74">
        <v>310002002</v>
      </c>
      <c r="C44" s="74">
        <v>310002002</v>
      </c>
      <c r="D44" s="46" t="s">
        <v>69</v>
      </c>
      <c r="E44" s="46" t="str">
        <f>VLOOKUP(B44,Master_Item!B:C,2,0)</f>
        <v>โออิชิ กรีนที รสน้ำผึ้งผสมมะนาว 800 มล.</v>
      </c>
      <c r="F44" s="80">
        <f>_xlfn.IFNA(VLOOKUP($B44,Text_LoadSC!$A:$FJ,F$1,0),0)</f>
        <v>0</v>
      </c>
      <c r="G44" s="80">
        <f>_xlfn.IFNA(VLOOKUP($B44,Text_LoadSC!$A:$FJ,G$1,0),0)</f>
        <v>0</v>
      </c>
      <c r="H44" s="80">
        <f t="shared" si="1"/>
        <v>0</v>
      </c>
      <c r="I44" s="80">
        <f t="shared" si="2"/>
        <v>0</v>
      </c>
      <c r="J44" s="80">
        <f>_xlfn.IFNA(VLOOKUP($B44,Text_LoadSC!$A:$GP,198,0),0)</f>
        <v>138565</v>
      </c>
      <c r="K44" s="80">
        <f>_xlfn.IFNA(VLOOKUP($B44,Text_LoadSC!$A:$GZ,199,0),0)</f>
        <v>1493.9999999999998</v>
      </c>
      <c r="L44" s="80">
        <f t="shared" si="3"/>
        <v>138565</v>
      </c>
      <c r="M44" s="142">
        <f t="shared" si="4"/>
        <v>1493.9999999999998</v>
      </c>
      <c r="N44" s="80">
        <f>VLOOKUP($B44,FSTAll!$B:$BA,FSTAll!AQ$1,0)*$M44</f>
        <v>0</v>
      </c>
      <c r="O44" s="80">
        <f>VLOOKUP($B44,FSTAll!$B:$BA,FSTAll!AR$1,0)*$M44</f>
        <v>0</v>
      </c>
      <c r="P44" s="80">
        <f>VLOOKUP($B44,FSTAll!$B:$BA,FSTAll!AS$1,0)*$M44</f>
        <v>264.98310810810807</v>
      </c>
      <c r="Q44" s="80">
        <f>VLOOKUP($B44,FSTAll!$B:$BA,FSTAll!AT$1,0)*$M44</f>
        <v>338.16891891891885</v>
      </c>
      <c r="R44" s="80">
        <f>VLOOKUP($B44,FSTAll!$B:$BA,FSTAll!AU$1,0)*$M44</f>
        <v>7.5709459459459456</v>
      </c>
      <c r="S44" s="80">
        <f>VLOOKUP($B44,FSTAll!$B:$BA,FSTAll!AZ$1,0)*$M44</f>
        <v>0</v>
      </c>
      <c r="T44" s="80">
        <f>VLOOKUP($B44,FSTAll!$B:$BA,FSTAll!BA$1,0)*$M44</f>
        <v>0</v>
      </c>
      <c r="U44" s="80">
        <f>VLOOKUP($B44,FSTAll!$B:$BA,FSTAll!AW$1,0)*$M44</f>
        <v>0</v>
      </c>
      <c r="V44" s="80">
        <f>VLOOKUP($B44,FSTAll!$B:$BA,FSTAll!AX$1,0)*$M44</f>
        <v>883.27702702702686</v>
      </c>
      <c r="W44" s="47">
        <f t="shared" si="5"/>
        <v>1493.9999999999995</v>
      </c>
      <c r="X44" s="143"/>
      <c r="Y44" s="47"/>
      <c r="Z44" s="143"/>
    </row>
    <row r="45" spans="1:26">
      <c r="A45" s="227">
        <f>VLOOKUP(C45,Master_Item!B:E,4,0)</f>
        <v>800</v>
      </c>
      <c r="B45" s="74">
        <v>310002003</v>
      </c>
      <c r="C45" s="74">
        <v>310002003</v>
      </c>
      <c r="D45" s="46" t="s">
        <v>70</v>
      </c>
      <c r="E45" s="46" t="str">
        <f>VLOOKUP(B45,Master_Item!B:C,2,0)</f>
        <v>โออิชิ กรีนที รสน้ำผึ้งผสมมะนาว 800 มล. Pack 3</v>
      </c>
      <c r="F45" s="80">
        <f>_xlfn.IFNA(VLOOKUP($B45,Text_LoadSC!$A:$FJ,F$1,0),0)</f>
        <v>0</v>
      </c>
      <c r="G45" s="80">
        <f>_xlfn.IFNA(VLOOKUP($B45,Text_LoadSC!$A:$FJ,G$1,0),0)</f>
        <v>0</v>
      </c>
      <c r="H45" s="80">
        <f t="shared" si="1"/>
        <v>0</v>
      </c>
      <c r="I45" s="80">
        <f t="shared" si="2"/>
        <v>0</v>
      </c>
      <c r="J45" s="80">
        <f>_xlfn.IFNA(VLOOKUP($B45,Text_LoadSC!$A:$GP,198,0),0)</f>
        <v>13994</v>
      </c>
      <c r="K45" s="80">
        <f>_xlfn.IFNA(VLOOKUP($B45,Text_LoadSC!$A:$GZ,199,0),0)</f>
        <v>0</v>
      </c>
      <c r="L45" s="80">
        <f t="shared" si="3"/>
        <v>13994</v>
      </c>
      <c r="M45" s="142">
        <f t="shared" si="4"/>
        <v>0</v>
      </c>
      <c r="N45" s="80">
        <f>VLOOKUP($B45,FSTAll!$B:$BA,FSTAll!AQ$1,0)*$M45</f>
        <v>0</v>
      </c>
      <c r="O45" s="80">
        <f>VLOOKUP($B45,FSTAll!$B:$BA,FSTAll!AR$1,0)*$M45</f>
        <v>0</v>
      </c>
      <c r="P45" s="80">
        <f>VLOOKUP($B45,FSTAll!$B:$BA,FSTAll!AS$1,0)*$M45</f>
        <v>0</v>
      </c>
      <c r="Q45" s="80">
        <f>VLOOKUP($B45,FSTAll!$B:$BA,FSTAll!AT$1,0)*$M45</f>
        <v>0</v>
      </c>
      <c r="R45" s="80">
        <f>VLOOKUP($B45,FSTAll!$B:$BA,FSTAll!AU$1,0)*$M45</f>
        <v>0</v>
      </c>
      <c r="S45" s="80">
        <f>VLOOKUP($B45,FSTAll!$B:$BA,FSTAll!AZ$1,0)*$M45</f>
        <v>0</v>
      </c>
      <c r="T45" s="80">
        <f>VLOOKUP($B45,FSTAll!$B:$BA,FSTAll!BA$1,0)*$M45</f>
        <v>0</v>
      </c>
      <c r="U45" s="80">
        <f>VLOOKUP($B45,FSTAll!$B:$BA,FSTAll!AW$1,0)*$M45</f>
        <v>0</v>
      </c>
      <c r="V45" s="80">
        <f>VLOOKUP($B45,FSTAll!$B:$BA,FSTAll!AX$1,0)*$M45</f>
        <v>0</v>
      </c>
      <c r="W45" s="47">
        <f t="shared" si="5"/>
        <v>0</v>
      </c>
      <c r="X45" s="143"/>
      <c r="Y45" s="47"/>
      <c r="Z45" s="143"/>
    </row>
    <row r="46" spans="1:26">
      <c r="A46" s="227">
        <f>VLOOKUP(C46,Master_Item!B:E,4,0)</f>
        <v>800</v>
      </c>
      <c r="B46" s="74">
        <v>310001995</v>
      </c>
      <c r="C46" s="74">
        <v>310001995</v>
      </c>
      <c r="D46" s="46" t="s">
        <v>71</v>
      </c>
      <c r="E46" s="46" t="str">
        <f>VLOOKUP(B46,Master_Item!B:C,2,0)</f>
        <v>โออิชิ กรีนที รสข้าวญี่ปุ่น 800 มล.</v>
      </c>
      <c r="F46" s="80">
        <f>_xlfn.IFNA(VLOOKUP($B46,Text_LoadSC!$A:$FJ,F$1,0),0)</f>
        <v>0</v>
      </c>
      <c r="G46" s="80">
        <f>_xlfn.IFNA(VLOOKUP($B46,Text_LoadSC!$A:$FJ,G$1,0),0)</f>
        <v>0</v>
      </c>
      <c r="H46" s="80">
        <f t="shared" si="1"/>
        <v>0</v>
      </c>
      <c r="I46" s="80">
        <f t="shared" si="2"/>
        <v>0</v>
      </c>
      <c r="J46" s="80">
        <f>_xlfn.IFNA(VLOOKUP($B46,Text_LoadSC!$A:$GP,198,0),0)</f>
        <v>59894.762514228336</v>
      </c>
      <c r="K46" s="80">
        <f>_xlfn.IFNA(VLOOKUP($B46,Text_LoadSC!$A:$GZ,199,0),0)</f>
        <v>602</v>
      </c>
      <c r="L46" s="80">
        <f t="shared" si="3"/>
        <v>59894.762514228336</v>
      </c>
      <c r="M46" s="142">
        <f t="shared" si="4"/>
        <v>602</v>
      </c>
      <c r="N46" s="80">
        <f>VLOOKUP($B46,FSTAll!$B:$BA,FSTAll!AQ$1,0)*$M46</f>
        <v>0</v>
      </c>
      <c r="O46" s="80">
        <f>VLOOKUP($B46,FSTAll!$B:$BA,FSTAll!AR$1,0)*$M46</f>
        <v>0</v>
      </c>
      <c r="P46" s="80">
        <f>VLOOKUP($B46,FSTAll!$B:$BA,FSTAll!AS$1,0)*$M46</f>
        <v>92.142857142857139</v>
      </c>
      <c r="Q46" s="80">
        <f>VLOOKUP($B46,FSTAll!$B:$BA,FSTAll!AT$1,0)*$M46</f>
        <v>49.142857142857139</v>
      </c>
      <c r="R46" s="80">
        <f>VLOOKUP($B46,FSTAll!$B:$BA,FSTAll!AU$1,0)*$M46</f>
        <v>0</v>
      </c>
      <c r="S46" s="80">
        <f>VLOOKUP($B46,FSTAll!$B:$BA,FSTAll!AZ$1,0)*$M46</f>
        <v>0</v>
      </c>
      <c r="T46" s="80">
        <f>VLOOKUP($B46,FSTAll!$B:$BA,FSTAll!BA$1,0)*$M46</f>
        <v>0</v>
      </c>
      <c r="U46" s="80">
        <f>VLOOKUP($B46,FSTAll!$B:$BA,FSTAll!AW$1,0)*$M46</f>
        <v>0</v>
      </c>
      <c r="V46" s="80">
        <f>VLOOKUP($B46,FSTAll!$B:$BA,FSTAll!AX$1,0)*$M46</f>
        <v>460.71428571428567</v>
      </c>
      <c r="W46" s="47">
        <f t="shared" si="5"/>
        <v>602</v>
      </c>
      <c r="X46" s="143"/>
      <c r="Y46" s="47"/>
      <c r="Z46" s="143"/>
    </row>
    <row r="47" spans="1:26">
      <c r="A47" s="227">
        <f>VLOOKUP(C47,Master_Item!B:E,4,0)</f>
        <v>800</v>
      </c>
      <c r="B47" s="74">
        <v>310001996</v>
      </c>
      <c r="C47" s="74">
        <v>310001996</v>
      </c>
      <c r="D47" s="46" t="s">
        <v>72</v>
      </c>
      <c r="E47" s="46" t="str">
        <f>VLOOKUP(B47,Master_Item!B:C,2,0)</f>
        <v>โออิชิ กรีนที รสข้าวญี่ปุ่น 800 มล. Pack 3</v>
      </c>
      <c r="F47" s="80">
        <f>_xlfn.IFNA(VLOOKUP($B47,Text_LoadSC!$A:$FJ,F$1,0),0)</f>
        <v>0</v>
      </c>
      <c r="G47" s="80">
        <f>_xlfn.IFNA(VLOOKUP($B47,Text_LoadSC!$A:$FJ,G$1,0),0)</f>
        <v>0</v>
      </c>
      <c r="H47" s="80">
        <f t="shared" si="1"/>
        <v>0</v>
      </c>
      <c r="I47" s="80">
        <f t="shared" si="2"/>
        <v>0</v>
      </c>
      <c r="J47" s="80">
        <f>_xlfn.IFNA(VLOOKUP($B47,Text_LoadSC!$A:$GP,198,0),0)</f>
        <v>0</v>
      </c>
      <c r="K47" s="80">
        <f>_xlfn.IFNA(VLOOKUP($B47,Text_LoadSC!$A:$GZ,199,0),0)</f>
        <v>0</v>
      </c>
      <c r="L47" s="80">
        <f t="shared" si="3"/>
        <v>0</v>
      </c>
      <c r="M47" s="142">
        <f t="shared" si="4"/>
        <v>0</v>
      </c>
      <c r="N47" s="80">
        <f>VLOOKUP($B47,FSTAll!$B:$BA,FSTAll!AQ$1,0)*$M47</f>
        <v>0</v>
      </c>
      <c r="O47" s="80">
        <f>VLOOKUP($B47,FSTAll!$B:$BA,FSTAll!AR$1,0)*$M47</f>
        <v>0</v>
      </c>
      <c r="P47" s="80">
        <f>VLOOKUP($B47,FSTAll!$B:$BA,FSTAll!AS$1,0)*$M47</f>
        <v>0</v>
      </c>
      <c r="Q47" s="80">
        <f>VLOOKUP($B47,FSTAll!$B:$BA,FSTAll!AT$1,0)*$M47</f>
        <v>0</v>
      </c>
      <c r="R47" s="80">
        <f>VLOOKUP($B47,FSTAll!$B:$BA,FSTAll!AU$1,0)*$M47</f>
        <v>0</v>
      </c>
      <c r="S47" s="80">
        <f>VLOOKUP($B47,FSTAll!$B:$BA,FSTAll!AZ$1,0)*$M47</f>
        <v>0</v>
      </c>
      <c r="T47" s="80">
        <f>VLOOKUP($B47,FSTAll!$B:$BA,FSTAll!BA$1,0)*$M47</f>
        <v>0</v>
      </c>
      <c r="U47" s="80">
        <f>VLOOKUP($B47,FSTAll!$B:$BA,FSTAll!AW$1,0)*$M47</f>
        <v>0</v>
      </c>
      <c r="V47" s="80">
        <f>VLOOKUP($B47,FSTAll!$B:$BA,FSTAll!AX$1,0)*$M47</f>
        <v>0</v>
      </c>
      <c r="W47" s="47">
        <f t="shared" si="5"/>
        <v>0</v>
      </c>
      <c r="X47" s="143"/>
      <c r="Y47" s="47"/>
      <c r="Z47" s="143"/>
    </row>
    <row r="48" spans="1:26">
      <c r="A48" s="227">
        <f>VLOOKUP(C48,Master_Item!B:E,4,0)</f>
        <v>350</v>
      </c>
      <c r="B48" s="74">
        <v>310003155</v>
      </c>
      <c r="C48" s="74">
        <v>310003155</v>
      </c>
      <c r="D48" s="46" t="s">
        <v>73</v>
      </c>
      <c r="E48" s="46" t="s">
        <v>204</v>
      </c>
      <c r="F48" s="80">
        <f>_xlfn.IFNA(VLOOKUP($B48,Text_LoadSC!$A:$FJ,F$1,0),0)</f>
        <v>0</v>
      </c>
      <c r="G48" s="80">
        <f>_xlfn.IFNA(VLOOKUP($B48,Text_LoadSC!$A:$FJ,G$1,0),0)</f>
        <v>0</v>
      </c>
      <c r="H48" s="80">
        <f t="shared" si="1"/>
        <v>0</v>
      </c>
      <c r="I48" s="80">
        <f t="shared" si="2"/>
        <v>0</v>
      </c>
      <c r="J48" s="80">
        <f>_xlfn.IFNA(VLOOKUP($B48,Text_LoadSC!$A:$GP,198,0),0)</f>
        <v>13136</v>
      </c>
      <c r="K48" s="80">
        <f>_xlfn.IFNA(VLOOKUP($B48,Text_LoadSC!$A:$GZ,199,0),0)</f>
        <v>55478.807142857142</v>
      </c>
      <c r="L48" s="80">
        <f t="shared" si="3"/>
        <v>13136</v>
      </c>
      <c r="M48" s="142">
        <f t="shared" si="4"/>
        <v>55478.807142857142</v>
      </c>
      <c r="N48" s="80">
        <f>VLOOKUP($B48,FSTAll!$B:$BA,FSTAll!AQ$1,0)*$M48</f>
        <v>2717.2999810641445</v>
      </c>
      <c r="O48" s="80">
        <f>VLOOKUP($B48,FSTAll!$B:$BA,FSTAll!AR$1,0)*$M48</f>
        <v>7423.0595585673382</v>
      </c>
      <c r="P48" s="80">
        <f>VLOOKUP($B48,FSTAll!$B:$BA,FSTAll!AS$1,0)*$M48</f>
        <v>9578.8582926422841</v>
      </c>
      <c r="Q48" s="80">
        <f>VLOOKUP($B48,FSTAll!$B:$BA,FSTAll!AT$1,0)*$M48</f>
        <v>9799.1445792957893</v>
      </c>
      <c r="R48" s="80">
        <f>VLOOKUP($B48,FSTAll!$B:$BA,FSTAll!AU$1,0)*$M48</f>
        <v>1989.1132649454396</v>
      </c>
      <c r="S48" s="80">
        <f>VLOOKUP($B48,FSTAll!$B:$BA,FSTAll!AZ$1,0)*$M48</f>
        <v>3544.1252747971339</v>
      </c>
      <c r="T48" s="80">
        <f>VLOOKUP($B48,FSTAll!$B:$BA,FSTAll!BA$1,0)*$M48</f>
        <v>2899.7388611976553</v>
      </c>
      <c r="U48" s="80">
        <f>VLOOKUP($B48,FSTAll!$B:$BA,FSTAll!AW$1,0)*$M48</f>
        <v>10052.767959775194</v>
      </c>
      <c r="V48" s="80">
        <f>VLOOKUP($B48,FSTAll!$B:$BA,FSTAll!AX$1,0)*$M48</f>
        <v>7474.6993705721661</v>
      </c>
      <c r="W48" s="47">
        <f t="shared" ref="W48:W55" si="6">SUM(N48:V48)</f>
        <v>55478.807142857149</v>
      </c>
      <c r="X48" s="143"/>
      <c r="Y48" s="47"/>
      <c r="Z48" s="143"/>
    </row>
    <row r="49" spans="1:26">
      <c r="A49" s="227">
        <f>VLOOKUP(C49,Master_Item!B:E,4,0)</f>
        <v>350</v>
      </c>
      <c r="B49" s="74">
        <v>310003263</v>
      </c>
      <c r="C49" s="74">
        <v>310003263</v>
      </c>
      <c r="D49" s="46" t="s">
        <v>78</v>
      </c>
      <c r="E49" s="46" t="s">
        <v>79</v>
      </c>
      <c r="F49" s="80">
        <f>_xlfn.IFNA(VLOOKUP($B49,Text_LoadSC!$A:$FJ,F$1,0),0)</f>
        <v>0</v>
      </c>
      <c r="G49" s="80">
        <f>_xlfn.IFNA(VLOOKUP($B49,Text_LoadSC!$A:$FJ,G$1,0),0)</f>
        <v>0</v>
      </c>
      <c r="H49" s="80">
        <f t="shared" si="1"/>
        <v>0</v>
      </c>
      <c r="I49" s="80">
        <f t="shared" si="2"/>
        <v>0</v>
      </c>
      <c r="J49" s="80">
        <f>_xlfn.IFNA(VLOOKUP($B49,Text_LoadSC!$A:$GP,198,0),0)</f>
        <v>0</v>
      </c>
      <c r="K49" s="80">
        <f>_xlfn.IFNA(VLOOKUP($B49,Text_LoadSC!$A:$GZ,199,0),0)</f>
        <v>0</v>
      </c>
      <c r="L49" s="80">
        <f t="shared" si="3"/>
        <v>0</v>
      </c>
      <c r="M49" s="142">
        <f t="shared" si="4"/>
        <v>0</v>
      </c>
      <c r="N49" s="80">
        <f>VLOOKUP($B49,FSTAll!$B:$BA,FSTAll!AQ$1,0)*$M49</f>
        <v>0</v>
      </c>
      <c r="O49" s="80">
        <f>VLOOKUP($B49,FSTAll!$B:$BA,FSTAll!AR$1,0)*$M49</f>
        <v>0</v>
      </c>
      <c r="P49" s="80">
        <f>VLOOKUP($B49,FSTAll!$B:$BA,FSTAll!AS$1,0)*$M49</f>
        <v>0</v>
      </c>
      <c r="Q49" s="80">
        <f>VLOOKUP($B49,FSTAll!$B:$BA,FSTAll!AT$1,0)*$M49</f>
        <v>0</v>
      </c>
      <c r="R49" s="80">
        <f>VLOOKUP($B49,FSTAll!$B:$BA,FSTAll!AU$1,0)*$M49</f>
        <v>0</v>
      </c>
      <c r="S49" s="80">
        <f>VLOOKUP($B49,FSTAll!$B:$BA,FSTAll!AZ$1,0)*$M49</f>
        <v>0</v>
      </c>
      <c r="T49" s="80">
        <f>VLOOKUP($B49,FSTAll!$B:$BA,FSTAll!BA$1,0)*$M49</f>
        <v>0</v>
      </c>
      <c r="U49" s="80">
        <f>VLOOKUP($B49,FSTAll!$B:$BA,FSTAll!AW$1,0)*$M49</f>
        <v>0</v>
      </c>
      <c r="V49" s="80">
        <f>VLOOKUP($B49,FSTAll!$B:$BA,FSTAll!AX$1,0)*$M49</f>
        <v>0</v>
      </c>
      <c r="W49" s="47">
        <f t="shared" si="6"/>
        <v>0</v>
      </c>
      <c r="X49" s="143"/>
      <c r="Y49" s="47"/>
      <c r="Z49" s="143"/>
    </row>
    <row r="50" spans="1:26">
      <c r="A50" s="227">
        <f>VLOOKUP(C50,Master_Item!B:E,4,0)</f>
        <v>400</v>
      </c>
      <c r="B50" s="74">
        <v>310003164</v>
      </c>
      <c r="C50" s="74">
        <v>310003164</v>
      </c>
      <c r="D50" s="46" t="s">
        <v>80</v>
      </c>
      <c r="E50" s="46" t="s">
        <v>81</v>
      </c>
      <c r="F50" s="80">
        <f>_xlfn.IFNA(VLOOKUP($B50,Text_LoadSC!$A:$FJ,F$1,0),0)</f>
        <v>0</v>
      </c>
      <c r="G50" s="80">
        <f>_xlfn.IFNA(VLOOKUP($B50,Text_LoadSC!$A:$FJ,G$1,0),0)</f>
        <v>0</v>
      </c>
      <c r="H50" s="80">
        <f t="shared" si="1"/>
        <v>0</v>
      </c>
      <c r="I50" s="80">
        <f t="shared" si="2"/>
        <v>0</v>
      </c>
      <c r="J50" s="80">
        <f>_xlfn.IFNA(VLOOKUP($B50,Text_LoadSC!$A:$GP,198,0),0)</f>
        <v>0</v>
      </c>
      <c r="K50" s="80">
        <f>_xlfn.IFNA(VLOOKUP($B50,Text_LoadSC!$A:$GZ,199,0),0)</f>
        <v>0</v>
      </c>
      <c r="L50" s="80">
        <f t="shared" si="3"/>
        <v>0</v>
      </c>
      <c r="M50" s="142">
        <f t="shared" si="4"/>
        <v>0</v>
      </c>
      <c r="N50" s="80">
        <f>VLOOKUP($B50,FSTAll!$B:$BA,FSTAll!AQ$1,0)*$M50</f>
        <v>0</v>
      </c>
      <c r="O50" s="80">
        <f>VLOOKUP($B50,FSTAll!$B:$BA,FSTAll!AR$1,0)*$M50</f>
        <v>0</v>
      </c>
      <c r="P50" s="80">
        <f>VLOOKUP($B50,FSTAll!$B:$BA,FSTAll!AS$1,0)*$M50</f>
        <v>0</v>
      </c>
      <c r="Q50" s="80">
        <f>VLOOKUP($B50,FSTAll!$B:$BA,FSTAll!AT$1,0)*$M50</f>
        <v>0</v>
      </c>
      <c r="R50" s="80">
        <f>VLOOKUP($B50,FSTAll!$B:$BA,FSTAll!AU$1,0)*$M50</f>
        <v>0</v>
      </c>
      <c r="S50" s="80">
        <f>VLOOKUP($B50,FSTAll!$B:$BA,FSTAll!AZ$1,0)*$M50</f>
        <v>0</v>
      </c>
      <c r="T50" s="80">
        <f>VLOOKUP($B50,FSTAll!$B:$BA,FSTAll!BA$1,0)*$M50</f>
        <v>0</v>
      </c>
      <c r="U50" s="80">
        <f>VLOOKUP($B50,FSTAll!$B:$BA,FSTAll!AW$1,0)*$M50</f>
        <v>0</v>
      </c>
      <c r="V50" s="80">
        <f>VLOOKUP($B50,FSTAll!$B:$BA,FSTAll!AX$1,0)*$M50</f>
        <v>0</v>
      </c>
      <c r="W50" s="47">
        <f t="shared" si="6"/>
        <v>0</v>
      </c>
      <c r="X50" s="143"/>
      <c r="Y50" s="47"/>
      <c r="Z50" s="143"/>
    </row>
    <row r="51" spans="1:26">
      <c r="A51" s="227">
        <f>VLOOKUP(C51,Master_Item!B:E,4,0)</f>
        <v>400</v>
      </c>
      <c r="B51" s="74">
        <v>310003165</v>
      </c>
      <c r="C51" s="74">
        <v>310003165</v>
      </c>
      <c r="D51" s="46" t="s">
        <v>82</v>
      </c>
      <c r="E51" s="46" t="s">
        <v>83</v>
      </c>
      <c r="F51" s="80">
        <f>_xlfn.IFNA(VLOOKUP($B51,Text_LoadSC!$A:$FJ,F$1,0),0)</f>
        <v>0</v>
      </c>
      <c r="G51" s="80">
        <f>_xlfn.IFNA(VLOOKUP($B51,Text_LoadSC!$A:$FJ,G$1,0),0)</f>
        <v>0</v>
      </c>
      <c r="H51" s="80">
        <f t="shared" si="1"/>
        <v>0</v>
      </c>
      <c r="I51" s="80">
        <f t="shared" si="2"/>
        <v>0</v>
      </c>
      <c r="J51" s="80">
        <f>_xlfn.IFNA(VLOOKUP($B51,Text_LoadSC!$A:$GP,198,0),0)</f>
        <v>0</v>
      </c>
      <c r="K51" s="80">
        <f>_xlfn.IFNA(VLOOKUP($B51,Text_LoadSC!$A:$GZ,199,0),0)</f>
        <v>0</v>
      </c>
      <c r="L51" s="80">
        <f t="shared" si="3"/>
        <v>0</v>
      </c>
      <c r="M51" s="142">
        <f t="shared" si="4"/>
        <v>0</v>
      </c>
      <c r="N51" s="80">
        <f>VLOOKUP($B51,FSTAll!$B:$BA,FSTAll!AQ$1,0)*$M51</f>
        <v>0</v>
      </c>
      <c r="O51" s="80">
        <f>VLOOKUP($B51,FSTAll!$B:$BA,FSTAll!AR$1,0)*$M51</f>
        <v>0</v>
      </c>
      <c r="P51" s="80">
        <f>VLOOKUP($B51,FSTAll!$B:$BA,FSTAll!AS$1,0)*$M51</f>
        <v>0</v>
      </c>
      <c r="Q51" s="80">
        <f>VLOOKUP($B51,FSTAll!$B:$BA,FSTAll!AT$1,0)*$M51</f>
        <v>0</v>
      </c>
      <c r="R51" s="80">
        <f>VLOOKUP($B51,FSTAll!$B:$BA,FSTAll!AU$1,0)*$M51</f>
        <v>0</v>
      </c>
      <c r="S51" s="80">
        <f>VLOOKUP($B51,FSTAll!$B:$BA,FSTAll!AZ$1,0)*$M51</f>
        <v>0</v>
      </c>
      <c r="T51" s="80">
        <f>VLOOKUP($B51,FSTAll!$B:$BA,FSTAll!BA$1,0)*$M51</f>
        <v>0</v>
      </c>
      <c r="U51" s="80">
        <f>VLOOKUP($B51,FSTAll!$B:$BA,FSTAll!AW$1,0)*$M51</f>
        <v>0</v>
      </c>
      <c r="V51" s="80">
        <f>VLOOKUP($B51,FSTAll!$B:$BA,FSTAll!AX$1,0)*$M51</f>
        <v>0</v>
      </c>
      <c r="W51" s="47">
        <f t="shared" si="6"/>
        <v>0</v>
      </c>
      <c r="X51" s="143"/>
      <c r="Y51" s="47"/>
      <c r="Z51" s="143"/>
    </row>
    <row r="52" spans="1:26">
      <c r="A52" s="227">
        <f>VLOOKUP(C52,Master_Item!B:E,4,0)</f>
        <v>400</v>
      </c>
      <c r="B52" s="74">
        <v>310003341</v>
      </c>
      <c r="C52" s="74">
        <v>310003341</v>
      </c>
      <c r="D52" s="46" t="s">
        <v>84</v>
      </c>
      <c r="E52" s="46" t="s">
        <v>85</v>
      </c>
      <c r="F52" s="80">
        <f>_xlfn.IFNA(VLOOKUP($B52,Text_LoadSC!$A:$FJ,F$1,0),0)</f>
        <v>0</v>
      </c>
      <c r="G52" s="80">
        <f>_xlfn.IFNA(VLOOKUP($B52,Text_LoadSC!$A:$FJ,G$1,0),0)</f>
        <v>0</v>
      </c>
      <c r="H52" s="80">
        <f t="shared" si="1"/>
        <v>0</v>
      </c>
      <c r="I52" s="80">
        <f t="shared" si="2"/>
        <v>0</v>
      </c>
      <c r="J52" s="80">
        <f>_xlfn.IFNA(VLOOKUP($B52,Text_LoadSC!$A:$GP,198,0),0)</f>
        <v>0</v>
      </c>
      <c r="K52" s="80">
        <f>_xlfn.IFNA(VLOOKUP($B52,Text_LoadSC!$A:$GZ,199,0),0)</f>
        <v>0</v>
      </c>
      <c r="L52" s="80">
        <f t="shared" si="3"/>
        <v>0</v>
      </c>
      <c r="M52" s="142">
        <f t="shared" si="4"/>
        <v>0</v>
      </c>
      <c r="N52" s="80">
        <f>VLOOKUP($B52,FSTAll!$B:$BA,FSTAll!AQ$1,0)*$M52</f>
        <v>0</v>
      </c>
      <c r="O52" s="80">
        <f>VLOOKUP($B52,FSTAll!$B:$BA,FSTAll!AR$1,0)*$M52</f>
        <v>0</v>
      </c>
      <c r="P52" s="80">
        <f>VLOOKUP($B52,FSTAll!$B:$BA,FSTAll!AS$1,0)*$M52</f>
        <v>0</v>
      </c>
      <c r="Q52" s="80">
        <f>VLOOKUP($B52,FSTAll!$B:$BA,FSTAll!AT$1,0)*$M52</f>
        <v>0</v>
      </c>
      <c r="R52" s="80">
        <f>VLOOKUP($B52,FSTAll!$B:$BA,FSTAll!AU$1,0)*$M52</f>
        <v>0</v>
      </c>
      <c r="S52" s="80">
        <f>VLOOKUP($B52,FSTAll!$B:$BA,FSTAll!AZ$1,0)*$M52</f>
        <v>0</v>
      </c>
      <c r="T52" s="80">
        <f>VLOOKUP($B52,FSTAll!$B:$BA,FSTAll!BA$1,0)*$M52</f>
        <v>0</v>
      </c>
      <c r="U52" s="80">
        <f>VLOOKUP($B52,FSTAll!$B:$BA,FSTAll!AW$1,0)*$M52</f>
        <v>0</v>
      </c>
      <c r="V52" s="80">
        <f>VLOOKUP($B52,FSTAll!$B:$BA,FSTAll!AX$1,0)*$M52</f>
        <v>0</v>
      </c>
      <c r="W52" s="47">
        <f t="shared" si="6"/>
        <v>0</v>
      </c>
      <c r="X52" s="143"/>
      <c r="Y52" s="47"/>
      <c r="Z52" s="143"/>
    </row>
    <row r="53" spans="1:26">
      <c r="A53" s="227">
        <f>VLOOKUP(C53,Master_Item!B:E,4,0)</f>
        <v>400</v>
      </c>
      <c r="B53" s="74">
        <v>310003340</v>
      </c>
      <c r="C53" s="74">
        <v>310003340</v>
      </c>
      <c r="D53" s="46" t="s">
        <v>86</v>
      </c>
      <c r="E53" s="46" t="s">
        <v>87</v>
      </c>
      <c r="F53" s="80">
        <f>_xlfn.IFNA(VLOOKUP($B53,Text_LoadSC!$A:$FJ,F$1,0),0)</f>
        <v>0</v>
      </c>
      <c r="G53" s="80">
        <f>_xlfn.IFNA(VLOOKUP($B53,Text_LoadSC!$A:$FJ,G$1,0),0)</f>
        <v>0</v>
      </c>
      <c r="H53" s="80">
        <f t="shared" si="1"/>
        <v>0</v>
      </c>
      <c r="I53" s="80">
        <f t="shared" si="2"/>
        <v>0</v>
      </c>
      <c r="J53" s="80">
        <f>_xlfn.IFNA(VLOOKUP($B53,Text_LoadSC!$A:$GP,198,0),0)</f>
        <v>0</v>
      </c>
      <c r="K53" s="80">
        <f>_xlfn.IFNA(VLOOKUP($B53,Text_LoadSC!$A:$GZ,199,0),0)</f>
        <v>0</v>
      </c>
      <c r="L53" s="80">
        <f t="shared" si="3"/>
        <v>0</v>
      </c>
      <c r="M53" s="142">
        <f t="shared" si="4"/>
        <v>0</v>
      </c>
      <c r="N53" s="80">
        <f>VLOOKUP($B53,FSTAll!$B:$BA,FSTAll!AQ$1,0)*$M53</f>
        <v>0</v>
      </c>
      <c r="O53" s="80">
        <f>VLOOKUP($B53,FSTAll!$B:$BA,FSTAll!AR$1,0)*$M53</f>
        <v>0</v>
      </c>
      <c r="P53" s="80">
        <f>VLOOKUP($B53,FSTAll!$B:$BA,FSTAll!AS$1,0)*$M53</f>
        <v>0</v>
      </c>
      <c r="Q53" s="80">
        <f>VLOOKUP($B53,FSTAll!$B:$BA,FSTAll!AT$1,0)*$M53</f>
        <v>0</v>
      </c>
      <c r="R53" s="80">
        <f>VLOOKUP($B53,FSTAll!$B:$BA,FSTAll!AU$1,0)*$M53</f>
        <v>0</v>
      </c>
      <c r="S53" s="80">
        <f>VLOOKUP($B53,FSTAll!$B:$BA,FSTAll!AZ$1,0)*$M53</f>
        <v>0</v>
      </c>
      <c r="T53" s="80">
        <f>VLOOKUP($B53,FSTAll!$B:$BA,FSTAll!BA$1,0)*$M53</f>
        <v>0</v>
      </c>
      <c r="U53" s="80">
        <f>VLOOKUP($B53,FSTAll!$B:$BA,FSTAll!AW$1,0)*$M53</f>
        <v>0</v>
      </c>
      <c r="V53" s="80">
        <f>VLOOKUP($B53,FSTAll!$B:$BA,FSTAll!AX$1,0)*$M53</f>
        <v>0</v>
      </c>
      <c r="W53" s="47">
        <f t="shared" si="6"/>
        <v>0</v>
      </c>
      <c r="X53" s="143"/>
      <c r="Y53" s="47"/>
      <c r="Z53" s="143"/>
    </row>
    <row r="54" spans="1:26">
      <c r="A54" s="227">
        <f>VLOOKUP(C54,Master_Item!B:E,4,0)</f>
        <v>380</v>
      </c>
      <c r="B54" s="74">
        <v>310003416</v>
      </c>
      <c r="C54" s="74">
        <v>310003416</v>
      </c>
      <c r="D54" s="46" t="s">
        <v>234</v>
      </c>
      <c r="E54" s="46" t="s">
        <v>205</v>
      </c>
      <c r="F54" s="80">
        <f>_xlfn.IFNA(VLOOKUP($B54,Text_LoadSC!$A:$FJ,F$1,0),0)</f>
        <v>0</v>
      </c>
      <c r="G54" s="80">
        <f>_xlfn.IFNA(VLOOKUP($B54,Text_LoadSC!$A:$FJ,G$1,0),0)</f>
        <v>0</v>
      </c>
      <c r="H54" s="80">
        <f t="shared" si="1"/>
        <v>0</v>
      </c>
      <c r="I54" s="80">
        <f t="shared" si="2"/>
        <v>0</v>
      </c>
      <c r="J54" s="80">
        <f>_xlfn.IFNA(VLOOKUP($B54,Text_LoadSC!$A:$GP,198,0),0)</f>
        <v>0</v>
      </c>
      <c r="K54" s="80">
        <f>_xlfn.IFNA(VLOOKUP($B54,Text_LoadSC!$A:$GZ,199,0),0)</f>
        <v>0</v>
      </c>
      <c r="L54" s="80">
        <f t="shared" si="3"/>
        <v>0</v>
      </c>
      <c r="M54" s="142">
        <f t="shared" si="4"/>
        <v>0</v>
      </c>
      <c r="N54" s="80">
        <f>VLOOKUP($B54,FSTAll!$B:$BA,FSTAll!AQ$1,0)*$M54</f>
        <v>0</v>
      </c>
      <c r="O54" s="80">
        <f>VLOOKUP($B54,FSTAll!$B:$BA,FSTAll!AR$1,0)*$M54</f>
        <v>0</v>
      </c>
      <c r="P54" s="80">
        <f>VLOOKUP($B54,FSTAll!$B:$BA,FSTAll!AS$1,0)*$M54</f>
        <v>0</v>
      </c>
      <c r="Q54" s="80">
        <f>VLOOKUP($B54,FSTAll!$B:$BA,FSTAll!AT$1,0)*$M54</f>
        <v>0</v>
      </c>
      <c r="R54" s="80">
        <f>VLOOKUP($B54,FSTAll!$B:$BA,FSTAll!AU$1,0)*$M54</f>
        <v>0</v>
      </c>
      <c r="S54" s="80">
        <f>VLOOKUP($B54,FSTAll!$B:$BA,FSTAll!AZ$1,0)*$M54</f>
        <v>0</v>
      </c>
      <c r="T54" s="80">
        <f>VLOOKUP($B54,FSTAll!$B:$BA,FSTAll!BA$1,0)*$M54</f>
        <v>0</v>
      </c>
      <c r="U54" s="80">
        <f>VLOOKUP($B54,FSTAll!$B:$BA,FSTAll!AW$1,0)*$M54</f>
        <v>0</v>
      </c>
      <c r="V54" s="80">
        <f>VLOOKUP($B54,FSTAll!$B:$BA,FSTAll!AX$1,0)*$M54</f>
        <v>0</v>
      </c>
      <c r="W54" s="47">
        <f t="shared" si="6"/>
        <v>0</v>
      </c>
      <c r="X54" s="143"/>
      <c r="Y54" s="47"/>
      <c r="Z54" s="143"/>
    </row>
    <row r="55" spans="1:26">
      <c r="A55" s="227">
        <f>VLOOKUP(C55,Master_Item!B:E,4,0)</f>
        <v>380</v>
      </c>
      <c r="B55" s="74">
        <v>310003417</v>
      </c>
      <c r="C55" s="74">
        <v>310003417</v>
      </c>
      <c r="D55" s="46" t="s">
        <v>235</v>
      </c>
      <c r="E55" s="46" t="s">
        <v>206</v>
      </c>
      <c r="F55" s="80">
        <f>_xlfn.IFNA(VLOOKUP($B55,Text_LoadSC!$A:$FJ,F$1,0),0)</f>
        <v>0</v>
      </c>
      <c r="G55" s="80">
        <f>_xlfn.IFNA(VLOOKUP($B55,Text_LoadSC!$A:$FJ,G$1,0),0)</f>
        <v>0</v>
      </c>
      <c r="H55" s="80">
        <f t="shared" si="1"/>
        <v>0</v>
      </c>
      <c r="I55" s="80">
        <f t="shared" si="2"/>
        <v>0</v>
      </c>
      <c r="J55" s="80">
        <f>_xlfn.IFNA(VLOOKUP($B55,Text_LoadSC!$A:$GP,198,0),0)</f>
        <v>0</v>
      </c>
      <c r="K55" s="80">
        <f>_xlfn.IFNA(VLOOKUP($B55,Text_LoadSC!$A:$GZ,199,0),0)</f>
        <v>0</v>
      </c>
      <c r="L55" s="80">
        <f t="shared" si="3"/>
        <v>0</v>
      </c>
      <c r="M55" s="142">
        <f t="shared" si="4"/>
        <v>0</v>
      </c>
      <c r="N55" s="80">
        <f>VLOOKUP($B55,FSTAll!$B:$BA,FSTAll!AQ$1,0)*$M55</f>
        <v>0</v>
      </c>
      <c r="O55" s="80">
        <f>VLOOKUP($B55,FSTAll!$B:$BA,FSTAll!AR$1,0)*$M55</f>
        <v>0</v>
      </c>
      <c r="P55" s="80">
        <f>VLOOKUP($B55,FSTAll!$B:$BA,FSTAll!AS$1,0)*$M55</f>
        <v>0</v>
      </c>
      <c r="Q55" s="80">
        <f>VLOOKUP($B55,FSTAll!$B:$BA,FSTAll!AT$1,0)*$M55</f>
        <v>0</v>
      </c>
      <c r="R55" s="80">
        <f>VLOOKUP($B55,FSTAll!$B:$BA,FSTAll!AU$1,0)*$M55</f>
        <v>0</v>
      </c>
      <c r="S55" s="80">
        <f>VLOOKUP($B55,FSTAll!$B:$BA,FSTAll!AZ$1,0)*$M55</f>
        <v>0</v>
      </c>
      <c r="T55" s="80">
        <f>VLOOKUP($B55,FSTAll!$B:$BA,FSTAll!BA$1,0)*$M55</f>
        <v>0</v>
      </c>
      <c r="U55" s="80">
        <f>VLOOKUP($B55,FSTAll!$B:$BA,FSTAll!AW$1,0)*$M55</f>
        <v>0</v>
      </c>
      <c r="V55" s="80">
        <f>VLOOKUP($B55,FSTAll!$B:$BA,FSTAll!AX$1,0)*$M55</f>
        <v>0</v>
      </c>
      <c r="W55" s="47">
        <f t="shared" si="6"/>
        <v>0</v>
      </c>
      <c r="X55" s="143"/>
      <c r="Y55" s="47"/>
      <c r="Z55" s="143"/>
    </row>
    <row r="56" spans="1:26">
      <c r="A56" s="227">
        <f>VLOOKUP(C56,Master_Item!B:E,4,0)</f>
        <v>400</v>
      </c>
      <c r="B56" s="74">
        <v>310003602</v>
      </c>
      <c r="C56" s="74">
        <v>310003602</v>
      </c>
      <c r="D56" s="46" t="s">
        <v>207</v>
      </c>
      <c r="F56" s="80">
        <f>_xlfn.IFNA(VLOOKUP($B56,Text_LoadSC!$A:$FJ,F$1,0),0)</f>
        <v>0</v>
      </c>
      <c r="G56" s="80">
        <f>_xlfn.IFNA(VLOOKUP($B56,Text_LoadSC!$A:$FJ,G$1,0),0)</f>
        <v>0</v>
      </c>
      <c r="H56" s="80">
        <f t="shared" si="1"/>
        <v>0</v>
      </c>
      <c r="I56" s="80">
        <f t="shared" si="2"/>
        <v>0</v>
      </c>
      <c r="J56" s="80">
        <f>_xlfn.IFNA(VLOOKUP($B56,Text_LoadSC!$A:$GP,198,0),0)</f>
        <v>0</v>
      </c>
      <c r="K56" s="80">
        <f>_xlfn.IFNA(VLOOKUP($B56,Text_LoadSC!$A:$GZ,199,0),0)</f>
        <v>0</v>
      </c>
      <c r="L56" s="80">
        <f t="shared" si="3"/>
        <v>0</v>
      </c>
      <c r="M56" s="142">
        <f t="shared" si="4"/>
        <v>0</v>
      </c>
      <c r="N56" s="80">
        <f>VLOOKUP($B56,FSTAll!$B:$BA,FSTAll!AQ$1,0)*$M56</f>
        <v>0</v>
      </c>
      <c r="O56" s="80">
        <f>VLOOKUP($B56,FSTAll!$B:$BA,FSTAll!AR$1,0)*$M56</f>
        <v>0</v>
      </c>
      <c r="P56" s="80">
        <f>VLOOKUP($B56,FSTAll!$B:$BA,FSTAll!AS$1,0)*$M56</f>
        <v>0</v>
      </c>
      <c r="Q56" s="80">
        <f>VLOOKUP($B56,FSTAll!$B:$BA,FSTAll!AT$1,0)*$M56</f>
        <v>0</v>
      </c>
      <c r="R56" s="80">
        <f>VLOOKUP($B56,FSTAll!$B:$BA,FSTAll!AU$1,0)*$M56</f>
        <v>0</v>
      </c>
      <c r="S56" s="80">
        <f>VLOOKUP($B56,FSTAll!$B:$BA,FSTAll!AZ$1,0)*$M56</f>
        <v>0</v>
      </c>
      <c r="T56" s="80">
        <f>VLOOKUP($B56,FSTAll!$B:$BA,FSTAll!BA$1,0)*$M56</f>
        <v>0</v>
      </c>
      <c r="U56" s="80">
        <f>VLOOKUP($B56,FSTAll!$B:$BA,FSTAll!AW$1,0)*$M56</f>
        <v>0</v>
      </c>
      <c r="V56" s="80">
        <f>VLOOKUP($B56,FSTAll!$B:$BA,FSTAll!AX$1,0)*$M56</f>
        <v>0</v>
      </c>
      <c r="W56" s="47">
        <f t="shared" ref="W56:W62" si="7">SUM(N56:V56)</f>
        <v>0</v>
      </c>
      <c r="X56" s="143"/>
      <c r="Y56" s="47"/>
      <c r="Z56" s="143"/>
    </row>
    <row r="57" spans="1:26">
      <c r="A57" s="227">
        <f>VLOOKUP(C57,Master_Item!B:E,4,0)</f>
        <v>400</v>
      </c>
      <c r="B57" s="74">
        <v>310003603</v>
      </c>
      <c r="C57" s="74">
        <v>310003603</v>
      </c>
      <c r="D57" s="46" t="s">
        <v>208</v>
      </c>
      <c r="F57" s="80">
        <f>_xlfn.IFNA(VLOOKUP($B57,Text_LoadSC!$A:$FJ,F$1,0),0)</f>
        <v>0</v>
      </c>
      <c r="G57" s="80">
        <f>_xlfn.IFNA(VLOOKUP($B57,Text_LoadSC!$A:$FJ,G$1,0),0)</f>
        <v>0</v>
      </c>
      <c r="H57" s="80">
        <f t="shared" si="1"/>
        <v>0</v>
      </c>
      <c r="I57" s="80">
        <f t="shared" si="2"/>
        <v>0</v>
      </c>
      <c r="J57" s="80">
        <f>_xlfn.IFNA(VLOOKUP($B57,Text_LoadSC!$A:$GP,198,0),0)</f>
        <v>0</v>
      </c>
      <c r="K57" s="80">
        <f>_xlfn.IFNA(VLOOKUP($B57,Text_LoadSC!$A:$GZ,199,0),0)</f>
        <v>0</v>
      </c>
      <c r="L57" s="80">
        <f t="shared" si="3"/>
        <v>0</v>
      </c>
      <c r="M57" s="142">
        <f t="shared" si="4"/>
        <v>0</v>
      </c>
      <c r="N57" s="80">
        <f>VLOOKUP($B57,FSTAll!$B:$BA,FSTAll!AQ$1,0)*$M57</f>
        <v>0</v>
      </c>
      <c r="O57" s="80">
        <f>VLOOKUP($B57,FSTAll!$B:$BA,FSTAll!AR$1,0)*$M57</f>
        <v>0</v>
      </c>
      <c r="P57" s="80">
        <f>VLOOKUP($B57,FSTAll!$B:$BA,FSTAll!AS$1,0)*$M57</f>
        <v>0</v>
      </c>
      <c r="Q57" s="80">
        <f>VLOOKUP($B57,FSTAll!$B:$BA,FSTAll!AT$1,0)*$M57</f>
        <v>0</v>
      </c>
      <c r="R57" s="80">
        <f>VLOOKUP($B57,FSTAll!$B:$BA,FSTAll!AU$1,0)*$M57</f>
        <v>0</v>
      </c>
      <c r="S57" s="80">
        <f>VLOOKUP($B57,FSTAll!$B:$BA,FSTAll!AZ$1,0)*$M57</f>
        <v>0</v>
      </c>
      <c r="T57" s="80">
        <f>VLOOKUP($B57,FSTAll!$B:$BA,FSTAll!BA$1,0)*$M57</f>
        <v>0</v>
      </c>
      <c r="U57" s="80">
        <f>VLOOKUP($B57,FSTAll!$B:$BA,FSTAll!AW$1,0)*$M57</f>
        <v>0</v>
      </c>
      <c r="V57" s="80">
        <f>VLOOKUP($B57,FSTAll!$B:$BA,FSTAll!AX$1,0)*$M57</f>
        <v>0</v>
      </c>
      <c r="W57" s="47">
        <f t="shared" si="7"/>
        <v>0</v>
      </c>
      <c r="X57" s="143"/>
      <c r="Y57" s="47"/>
      <c r="Z57" s="143"/>
    </row>
    <row r="58" spans="1:26">
      <c r="A58" s="227">
        <f>VLOOKUP(C58,Master_Item!B:E,4,0)</f>
        <v>380</v>
      </c>
      <c r="B58" s="74">
        <v>310003571</v>
      </c>
      <c r="C58" s="74">
        <v>310003571</v>
      </c>
      <c r="D58" s="46" t="s">
        <v>209</v>
      </c>
      <c r="F58" s="80">
        <f>_xlfn.IFNA(VLOOKUP($B58,Text_LoadSC!$A:$FJ,F$1,0),0)</f>
        <v>0</v>
      </c>
      <c r="G58" s="80">
        <f>_xlfn.IFNA(VLOOKUP($B58,Text_LoadSC!$A:$FJ,G$1,0),0)</f>
        <v>0</v>
      </c>
      <c r="H58" s="80">
        <f t="shared" si="1"/>
        <v>0</v>
      </c>
      <c r="I58" s="80">
        <f t="shared" si="2"/>
        <v>0</v>
      </c>
      <c r="J58" s="80">
        <f>_xlfn.IFNA(VLOOKUP($B58,Text_LoadSC!$A:$GP,198,0),0)</f>
        <v>119477.96357353035</v>
      </c>
      <c r="K58" s="80">
        <f>_xlfn.IFNA(VLOOKUP($B58,Text_LoadSC!$A:$GZ,199,0),0)</f>
        <v>0</v>
      </c>
      <c r="L58" s="80">
        <f t="shared" si="3"/>
        <v>119477.96357353035</v>
      </c>
      <c r="M58" s="142">
        <f t="shared" si="4"/>
        <v>0</v>
      </c>
      <c r="N58" s="80">
        <f>VLOOKUP($B58,FSTAll!$B:$BA,FSTAll!AQ$1,0)*$M58</f>
        <v>0</v>
      </c>
      <c r="O58" s="80">
        <f>VLOOKUP($B58,FSTAll!$B:$BA,FSTAll!AR$1,0)*$M58</f>
        <v>0</v>
      </c>
      <c r="P58" s="80">
        <f>VLOOKUP($B58,FSTAll!$B:$BA,FSTAll!AS$1,0)*$M58</f>
        <v>0</v>
      </c>
      <c r="Q58" s="80">
        <f>VLOOKUP($B58,FSTAll!$B:$BA,FSTAll!AT$1,0)*$M58</f>
        <v>0</v>
      </c>
      <c r="R58" s="80">
        <f>VLOOKUP($B58,FSTAll!$B:$BA,FSTAll!AU$1,0)*$M58</f>
        <v>0</v>
      </c>
      <c r="S58" s="80">
        <f>VLOOKUP($B58,FSTAll!$B:$BA,FSTAll!AZ$1,0)*$M58</f>
        <v>0</v>
      </c>
      <c r="T58" s="80">
        <f>VLOOKUP($B58,FSTAll!$B:$BA,FSTAll!BA$1,0)*$M58</f>
        <v>0</v>
      </c>
      <c r="U58" s="80">
        <f>VLOOKUP($B58,FSTAll!$B:$BA,FSTAll!AW$1,0)*$M58</f>
        <v>0</v>
      </c>
      <c r="V58" s="80">
        <f>VLOOKUP($B58,FSTAll!$B:$BA,FSTAll!AX$1,0)*$M58</f>
        <v>0</v>
      </c>
      <c r="W58" s="47">
        <f t="shared" si="7"/>
        <v>0</v>
      </c>
      <c r="X58" s="143"/>
      <c r="Y58" s="47"/>
      <c r="Z58" s="143"/>
    </row>
    <row r="59" spans="1:26">
      <c r="A59" s="227">
        <f>VLOOKUP(C59,Master_Item!B:E,4,0)</f>
        <v>350</v>
      </c>
      <c r="B59" s="74">
        <v>310003572</v>
      </c>
      <c r="C59" s="74">
        <v>310003572</v>
      </c>
      <c r="D59" s="46" t="s">
        <v>210</v>
      </c>
      <c r="F59" s="80">
        <f>_xlfn.IFNA(VLOOKUP($B59,Text_LoadSC!$A:$FJ,F$1,0),0)</f>
        <v>0</v>
      </c>
      <c r="G59" s="80">
        <f>_xlfn.IFNA(VLOOKUP($B59,Text_LoadSC!$A:$FJ,G$1,0),0)</f>
        <v>0</v>
      </c>
      <c r="H59" s="80">
        <f t="shared" si="1"/>
        <v>0</v>
      </c>
      <c r="I59" s="80">
        <f t="shared" si="2"/>
        <v>0</v>
      </c>
      <c r="J59" s="80">
        <f>_xlfn.IFNA(VLOOKUP($B59,Text_LoadSC!$A:$GP,198,0),0)</f>
        <v>0</v>
      </c>
      <c r="K59" s="80">
        <f>_xlfn.IFNA(VLOOKUP($B59,Text_LoadSC!$A:$GZ,199,0),0)</f>
        <v>110620.28571428572</v>
      </c>
      <c r="L59" s="80">
        <f t="shared" si="3"/>
        <v>0</v>
      </c>
      <c r="M59" s="142">
        <f t="shared" si="4"/>
        <v>110620.28571428572</v>
      </c>
      <c r="N59" s="80">
        <f>VLOOKUP($B59,FSTAll!$B:$BA,FSTAll!AQ$1,0)*$M59</f>
        <v>4949.5818722016766</v>
      </c>
      <c r="O59" s="80">
        <f>VLOOKUP($B59,FSTAll!$B:$BA,FSTAll!AR$1,0)*$M59</f>
        <v>8181.6895277617905</v>
      </c>
      <c r="P59" s="80">
        <f>VLOOKUP($B59,FSTAll!$B:$BA,FSTAll!AS$1,0)*$M59</f>
        <v>25114.891031230938</v>
      </c>
      <c r="Q59" s="80">
        <f>VLOOKUP($B59,FSTAll!$B:$BA,FSTAll!AT$1,0)*$M59</f>
        <v>15310.475281685045</v>
      </c>
      <c r="R59" s="80">
        <f>VLOOKUP($B59,FSTAll!$B:$BA,FSTAll!AU$1,0)*$M59</f>
        <v>18828.161400618348</v>
      </c>
      <c r="S59" s="80">
        <f>VLOOKUP($B59,FSTAll!$B:$BA,FSTAll!AZ$1,0)*$M59</f>
        <v>6168.2279131007253</v>
      </c>
      <c r="T59" s="80">
        <f>VLOOKUP($B59,FSTAll!$B:$BA,FSTAll!BA$1,0)*$M59</f>
        <v>5046.7319289005927</v>
      </c>
      <c r="U59" s="80">
        <f>VLOOKUP($B59,FSTAll!$B:$BA,FSTAll!AW$1,0)*$M59</f>
        <v>9438.7685581241458</v>
      </c>
      <c r="V59" s="80">
        <f>VLOOKUP($B59,FSTAll!$B:$BA,FSTAll!AX$1,0)*$M59</f>
        <v>17581.758200662465</v>
      </c>
      <c r="W59" s="47">
        <f t="shared" si="7"/>
        <v>110620.28571428574</v>
      </c>
      <c r="X59" s="143"/>
      <c r="Y59" s="47"/>
      <c r="Z59" s="143"/>
    </row>
    <row r="60" spans="1:26">
      <c r="A60" s="227">
        <f>VLOOKUP(C60,Master_Item!B:E,4,0)</f>
        <v>350</v>
      </c>
      <c r="B60" s="74">
        <v>310003573</v>
      </c>
      <c r="C60" s="74">
        <v>310003573</v>
      </c>
      <c r="D60" s="46" t="s">
        <v>211</v>
      </c>
      <c r="F60" s="80">
        <f>_xlfn.IFNA(VLOOKUP($B60,Text_LoadSC!$A:$FJ,F$1,0),0)</f>
        <v>0</v>
      </c>
      <c r="G60" s="80">
        <f>_xlfn.IFNA(VLOOKUP($B60,Text_LoadSC!$A:$FJ,G$1,0),0)</f>
        <v>0</v>
      </c>
      <c r="H60" s="80">
        <f t="shared" si="1"/>
        <v>0</v>
      </c>
      <c r="I60" s="80">
        <f t="shared" si="2"/>
        <v>0</v>
      </c>
      <c r="J60" s="80">
        <f>_xlfn.IFNA(VLOOKUP($B60,Text_LoadSC!$A:$GP,198,0),0)</f>
        <v>45666.529411764699</v>
      </c>
      <c r="K60" s="80">
        <f>_xlfn.IFNA(VLOOKUP($B60,Text_LoadSC!$A:$GZ,199,0),0)</f>
        <v>40832.357142857138</v>
      </c>
      <c r="L60" s="80">
        <f t="shared" si="3"/>
        <v>45666.529411764699</v>
      </c>
      <c r="M60" s="142">
        <f t="shared" si="4"/>
        <v>40832.357142857138</v>
      </c>
      <c r="N60" s="80">
        <f>VLOOKUP($B60,FSTAll!$B:$BA,FSTAll!AQ$1,0)*$M60</f>
        <v>0</v>
      </c>
      <c r="O60" s="80">
        <f>VLOOKUP($B60,FSTAll!$B:$BA,FSTAll!AR$1,0)*$M60</f>
        <v>4072.1932422949858</v>
      </c>
      <c r="P60" s="80">
        <f>VLOOKUP($B60,FSTAll!$B:$BA,FSTAll!AS$1,0)*$M60</f>
        <v>6084.627423462347</v>
      </c>
      <c r="Q60" s="80">
        <f>VLOOKUP($B60,FSTAll!$B:$BA,FSTAll!AT$1,0)*$M60</f>
        <v>6966.8983998643871</v>
      </c>
      <c r="R60" s="80">
        <f>VLOOKUP($B60,FSTAll!$B:$BA,FSTAll!AU$1,0)*$M60</f>
        <v>3422.0395342694719</v>
      </c>
      <c r="S60" s="80">
        <f>VLOOKUP($B60,FSTAll!$B:$BA,FSTAll!AZ$1,0)*$M60</f>
        <v>2291.7636512185313</v>
      </c>
      <c r="T60" s="80">
        <f>VLOOKUP($B60,FSTAll!$B:$BA,FSTAll!BA$1,0)*$M60</f>
        <v>1875.0793509969803</v>
      </c>
      <c r="U60" s="80">
        <f>VLOOKUP($B60,FSTAll!$B:$BA,FSTAll!AW$1,0)*$M60</f>
        <v>1534.6782501399475</v>
      </c>
      <c r="V60" s="80">
        <f>VLOOKUP($B60,FSTAll!$B:$BA,FSTAll!AX$1,0)*$M60</f>
        <v>14585.077290610487</v>
      </c>
      <c r="W60" s="47">
        <f t="shared" si="7"/>
        <v>40832.357142857138</v>
      </c>
      <c r="X60" s="143"/>
      <c r="Y60" s="47"/>
      <c r="Z60" s="143"/>
    </row>
    <row r="61" spans="1:26">
      <c r="A61" s="227">
        <f>VLOOKUP(C61,Master_Item!B:E,4,0)</f>
        <v>380</v>
      </c>
      <c r="B61" s="74">
        <v>310003574</v>
      </c>
      <c r="C61" s="74">
        <v>310003574</v>
      </c>
      <c r="D61" s="46" t="s">
        <v>212</v>
      </c>
      <c r="F61" s="80">
        <f>_xlfn.IFNA(VLOOKUP($B61,Text_LoadSC!$A:$FJ,F$1,0),0)</f>
        <v>0</v>
      </c>
      <c r="G61" s="80">
        <f>_xlfn.IFNA(VLOOKUP($B61,Text_LoadSC!$A:$FJ,G$1,0),0)</f>
        <v>0</v>
      </c>
      <c r="H61" s="80">
        <f t="shared" si="1"/>
        <v>0</v>
      </c>
      <c r="I61" s="80">
        <f t="shared" si="2"/>
        <v>0</v>
      </c>
      <c r="J61" s="80">
        <f>_xlfn.IFNA(VLOOKUP($B61,Text_LoadSC!$A:$GP,198,0),0)</f>
        <v>0</v>
      </c>
      <c r="K61" s="80">
        <f>_xlfn.IFNA(VLOOKUP($B61,Text_LoadSC!$A:$GZ,199,0),0)</f>
        <v>0</v>
      </c>
      <c r="L61" s="80">
        <f t="shared" si="3"/>
        <v>0</v>
      </c>
      <c r="M61" s="142">
        <f t="shared" si="4"/>
        <v>0</v>
      </c>
      <c r="N61" s="80">
        <f>VLOOKUP($B61,FSTAll!$B:$BA,FSTAll!AQ$1,0)*$M61</f>
        <v>0</v>
      </c>
      <c r="O61" s="80">
        <f>VLOOKUP($B61,FSTAll!$B:$BA,FSTAll!AR$1,0)*$M61</f>
        <v>0</v>
      </c>
      <c r="P61" s="80">
        <f>VLOOKUP($B61,FSTAll!$B:$BA,FSTAll!AS$1,0)*$M61</f>
        <v>0</v>
      </c>
      <c r="Q61" s="80">
        <f>VLOOKUP($B61,FSTAll!$B:$BA,FSTAll!AT$1,0)*$M61</f>
        <v>0</v>
      </c>
      <c r="R61" s="80">
        <f>VLOOKUP($B61,FSTAll!$B:$BA,FSTAll!AU$1,0)*$M61</f>
        <v>0</v>
      </c>
      <c r="S61" s="80">
        <f>VLOOKUP($B61,FSTAll!$B:$BA,FSTAll!AZ$1,0)*$M61</f>
        <v>0</v>
      </c>
      <c r="T61" s="80">
        <f>VLOOKUP($B61,FSTAll!$B:$BA,FSTAll!BA$1,0)*$M61</f>
        <v>0</v>
      </c>
      <c r="U61" s="80">
        <f>VLOOKUP($B61,FSTAll!$B:$BA,FSTAll!AW$1,0)*$M61</f>
        <v>0</v>
      </c>
      <c r="V61" s="80">
        <f>VLOOKUP($B61,FSTAll!$B:$BA,FSTAll!AX$1,0)*$M61</f>
        <v>0</v>
      </c>
      <c r="W61" s="47">
        <f t="shared" si="7"/>
        <v>0</v>
      </c>
      <c r="X61" s="143"/>
      <c r="Y61" s="47"/>
      <c r="Z61" s="143"/>
    </row>
    <row r="62" spans="1:26">
      <c r="A62" s="227">
        <f>VLOOKUP(C62,Master_Item!B:E,4,0)</f>
        <v>350</v>
      </c>
      <c r="B62" s="74">
        <v>310003576</v>
      </c>
      <c r="C62" s="74">
        <v>310003576</v>
      </c>
      <c r="D62" s="46" t="s">
        <v>213</v>
      </c>
      <c r="F62" s="80">
        <f>_xlfn.IFNA(VLOOKUP($B62,Text_LoadSC!$A:$FJ,F$1,0),0)</f>
        <v>0</v>
      </c>
      <c r="G62" s="80">
        <f>_xlfn.IFNA(VLOOKUP($B62,Text_LoadSC!$A:$FJ,G$1,0),0)</f>
        <v>0</v>
      </c>
      <c r="H62" s="80">
        <f t="shared" si="1"/>
        <v>0</v>
      </c>
      <c r="I62" s="80">
        <f t="shared" si="2"/>
        <v>0</v>
      </c>
      <c r="J62" s="80">
        <f>_xlfn.IFNA(VLOOKUP($B62,Text_LoadSC!$A:$GP,198,0),0)</f>
        <v>0</v>
      </c>
      <c r="K62" s="80">
        <f>_xlfn.IFNA(VLOOKUP($B62,Text_LoadSC!$A:$GZ,199,0),0)</f>
        <v>0</v>
      </c>
      <c r="L62" s="80">
        <f t="shared" si="3"/>
        <v>0</v>
      </c>
      <c r="M62" s="142">
        <f t="shared" si="4"/>
        <v>0</v>
      </c>
      <c r="N62" s="80">
        <f>VLOOKUP($B62,FSTAll!$B:$BA,FSTAll!AQ$1,0)*$M62</f>
        <v>0</v>
      </c>
      <c r="O62" s="80">
        <f>VLOOKUP($B62,FSTAll!$B:$BA,FSTAll!AR$1,0)*$M62</f>
        <v>0</v>
      </c>
      <c r="P62" s="80">
        <f>VLOOKUP($B62,FSTAll!$B:$BA,FSTAll!AS$1,0)*$M62</f>
        <v>0</v>
      </c>
      <c r="Q62" s="80">
        <f>VLOOKUP($B62,FSTAll!$B:$BA,FSTAll!AT$1,0)*$M62</f>
        <v>0</v>
      </c>
      <c r="R62" s="80">
        <f>VLOOKUP($B62,FSTAll!$B:$BA,FSTAll!AU$1,0)*$M62</f>
        <v>0</v>
      </c>
      <c r="S62" s="80">
        <f>VLOOKUP($B62,FSTAll!$B:$BA,FSTAll!AZ$1,0)*$M62</f>
        <v>0</v>
      </c>
      <c r="T62" s="80">
        <f>VLOOKUP($B62,FSTAll!$B:$BA,FSTAll!BA$1,0)*$M62</f>
        <v>0</v>
      </c>
      <c r="U62" s="80">
        <f>VLOOKUP($B62,FSTAll!$B:$BA,FSTAll!AW$1,0)*$M62</f>
        <v>0</v>
      </c>
      <c r="V62" s="80">
        <f>VLOOKUP($B62,FSTAll!$B:$BA,FSTAll!AX$1,0)*$M62</f>
        <v>0</v>
      </c>
      <c r="W62" s="47">
        <f t="shared" si="7"/>
        <v>0</v>
      </c>
      <c r="X62" s="143"/>
      <c r="Y62" s="47"/>
      <c r="Z62" s="143"/>
    </row>
    <row r="63" spans="1:26">
      <c r="A63" s="227">
        <f>VLOOKUP(C63,Master_Item!B:E,4,0)</f>
        <v>320</v>
      </c>
      <c r="B63" s="74">
        <v>310003727</v>
      </c>
      <c r="C63" s="74">
        <v>310003727</v>
      </c>
      <c r="D63" s="46" t="s">
        <v>214</v>
      </c>
      <c r="F63" s="80">
        <f>_xlfn.IFNA(VLOOKUP($B63,Text_LoadSC!$A:$FJ,F$1,0),0)</f>
        <v>0</v>
      </c>
      <c r="G63" s="80">
        <f>_xlfn.IFNA(VLOOKUP($B63,Text_LoadSC!$A:$FJ,G$1,0),0)</f>
        <v>0</v>
      </c>
      <c r="H63" s="80">
        <f t="shared" si="1"/>
        <v>0</v>
      </c>
      <c r="I63" s="80">
        <f t="shared" si="2"/>
        <v>0</v>
      </c>
      <c r="J63" s="80">
        <f>_xlfn.IFNA(VLOOKUP($B63,Text_LoadSC!$A:$GP,198,0),0)</f>
        <v>63688.85714285713</v>
      </c>
      <c r="K63" s="80">
        <f>_xlfn.IFNA(VLOOKUP($B63,Text_LoadSC!$A:$GZ,199,0),0)</f>
        <v>41082.207142857165</v>
      </c>
      <c r="L63" s="80">
        <f t="shared" si="3"/>
        <v>63688.85714285713</v>
      </c>
      <c r="M63" s="142">
        <f t="shared" si="4"/>
        <v>41082.207142857165</v>
      </c>
      <c r="N63" s="80">
        <f>VLOOKUP($B63,FSTAll!$B:$BA,FSTAll!AQ$1,0)*$M63</f>
        <v>1967.0173981459059</v>
      </c>
      <c r="O63" s="80">
        <f>VLOOKUP($B63,FSTAll!$B:$BA,FSTAll!AR$1,0)*$M63</f>
        <v>2172.3734277808253</v>
      </c>
      <c r="P63" s="80">
        <f>VLOOKUP($B63,FSTAll!$B:$BA,FSTAll!AS$1,0)*$M63</f>
        <v>7517.4975134211536</v>
      </c>
      <c r="Q63" s="80">
        <f>VLOOKUP($B63,FSTAll!$B:$BA,FSTAll!AT$1,0)*$M63</f>
        <v>7880.5376372400297</v>
      </c>
      <c r="R63" s="80">
        <f>VLOOKUP($B63,FSTAll!$B:$BA,FSTAll!AU$1,0)*$M63</f>
        <v>3662.6714714170967</v>
      </c>
      <c r="S63" s="80">
        <f>VLOOKUP($B63,FSTAll!$B:$BA,FSTAll!AZ$1,0)*$M63</f>
        <v>4479.9151279249199</v>
      </c>
      <c r="T63" s="80">
        <f>VLOOKUP($B63,FSTAll!$B:$BA,FSTAll!BA$1,0)*$M63</f>
        <v>3665.3851046658438</v>
      </c>
      <c r="U63" s="80">
        <f>VLOOKUP($B63,FSTAll!$B:$BA,FSTAll!AW$1,0)*$M63</f>
        <v>7250.5346748957591</v>
      </c>
      <c r="V63" s="80">
        <f>VLOOKUP($B63,FSTAll!$B:$BA,FSTAll!AX$1,0)*$M63</f>
        <v>2486.2747873656303</v>
      </c>
      <c r="W63" s="47">
        <f>SUM(N63:V63)</f>
        <v>41082.207142857165</v>
      </c>
      <c r="X63" s="143"/>
      <c r="Y63" s="47"/>
      <c r="Z63" s="143"/>
    </row>
    <row r="64" spans="1:26">
      <c r="A64" s="227">
        <f>VLOOKUP(C64,Master_Item!B:E,4,0)</f>
        <v>320</v>
      </c>
      <c r="B64" s="74">
        <v>310003728</v>
      </c>
      <c r="C64" s="74">
        <v>310003728</v>
      </c>
      <c r="D64" s="46" t="s">
        <v>215</v>
      </c>
      <c r="F64" s="80">
        <f>_xlfn.IFNA(VLOOKUP($B64,Text_LoadSC!$A:$FJ,F$1,0),0)</f>
        <v>0</v>
      </c>
      <c r="G64" s="80">
        <f>_xlfn.IFNA(VLOOKUP($B64,Text_LoadSC!$A:$FJ,G$1,0),0)</f>
        <v>0</v>
      </c>
      <c r="H64" s="80">
        <f t="shared" si="1"/>
        <v>0</v>
      </c>
      <c r="I64" s="80">
        <f t="shared" si="2"/>
        <v>0</v>
      </c>
      <c r="J64" s="80">
        <f>_xlfn.IFNA(VLOOKUP($B64,Text_LoadSC!$A:$GP,198,0),0)</f>
        <v>8153.2857142857138</v>
      </c>
      <c r="K64" s="80">
        <f>_xlfn.IFNA(VLOOKUP($B64,Text_LoadSC!$A:$GZ,199,0),0)</f>
        <v>25604.028571428575</v>
      </c>
      <c r="L64" s="80">
        <f t="shared" si="3"/>
        <v>8153.2857142857138</v>
      </c>
      <c r="M64" s="142">
        <f t="shared" si="4"/>
        <v>25604.028571428575</v>
      </c>
      <c r="N64" s="80">
        <f>VLOOKUP($B64,FSTAll!$B:$BA,FSTAll!AQ$1,0)*$M64</f>
        <v>0</v>
      </c>
      <c r="O64" s="80">
        <f>VLOOKUP($B64,FSTAll!$B:$BA,FSTAll!AR$1,0)*$M64</f>
        <v>0</v>
      </c>
      <c r="P64" s="80">
        <f>VLOOKUP($B64,FSTAll!$B:$BA,FSTAll!AS$1,0)*$M64</f>
        <v>0</v>
      </c>
      <c r="Q64" s="80">
        <f>VLOOKUP($B64,FSTAll!$B:$BA,FSTAll!AT$1,0)*$M64</f>
        <v>0</v>
      </c>
      <c r="R64" s="80">
        <f>VLOOKUP($B64,FSTAll!$B:$BA,FSTAll!AU$1,0)*$M64</f>
        <v>0</v>
      </c>
      <c r="S64" s="80">
        <f>VLOOKUP($B64,FSTAll!$B:$BA,FSTAll!AZ$1,0)*$M64</f>
        <v>0</v>
      </c>
      <c r="T64" s="80">
        <f>VLOOKUP($B64,FSTAll!$B:$BA,FSTAll!BA$1,0)*$M64</f>
        <v>0</v>
      </c>
      <c r="U64" s="80">
        <f>VLOOKUP($B64,FSTAll!$B:$BA,FSTAll!AW$1,0)*$M64</f>
        <v>0</v>
      </c>
      <c r="V64" s="80">
        <f>VLOOKUP($B64,FSTAll!$B:$BA,FSTAll!AX$1,0)*$M64</f>
        <v>0</v>
      </c>
      <c r="W64" s="47">
        <f>SUM(N64:V64)</f>
        <v>0</v>
      </c>
      <c r="X64" s="143"/>
      <c r="Y64" s="47"/>
      <c r="Z64" s="143"/>
    </row>
    <row r="65" spans="1:26">
      <c r="A65" s="227">
        <f>VLOOKUP(C65,Master_Item!B:E,4,0)</f>
        <v>400</v>
      </c>
      <c r="B65" s="74">
        <v>310003722</v>
      </c>
      <c r="C65" s="74">
        <v>310003722</v>
      </c>
      <c r="D65" s="46" t="s">
        <v>216</v>
      </c>
      <c r="F65" s="80">
        <f>_xlfn.IFNA(VLOOKUP($B65,Text_LoadSC!$A:$FJ,F$1,0),0)</f>
        <v>0</v>
      </c>
      <c r="G65" s="80">
        <f>_xlfn.IFNA(VLOOKUP($B65,Text_LoadSC!$A:$FJ,G$1,0),0)</f>
        <v>0</v>
      </c>
      <c r="H65" s="80">
        <f t="shared" si="1"/>
        <v>0</v>
      </c>
      <c r="I65" s="80">
        <f t="shared" si="2"/>
        <v>0</v>
      </c>
      <c r="J65" s="80">
        <f>_xlfn.IFNA(VLOOKUP($B65,Text_LoadSC!$A:$GP,198,0),0)</f>
        <v>2776.7937632884477</v>
      </c>
      <c r="K65" s="80">
        <f>_xlfn.IFNA(VLOOKUP($B65,Text_LoadSC!$A:$GZ,199,0),0)</f>
        <v>0</v>
      </c>
      <c r="L65" s="80">
        <f t="shared" si="3"/>
        <v>2776.7937632884477</v>
      </c>
      <c r="M65" s="142">
        <f t="shared" si="4"/>
        <v>0</v>
      </c>
      <c r="N65" s="80">
        <f>VLOOKUP($B65,FSTAll!$B:$BA,FSTAll!AQ$1,0)*$M65</f>
        <v>0</v>
      </c>
      <c r="O65" s="80">
        <f>VLOOKUP($B65,FSTAll!$B:$BA,FSTAll!AR$1,0)*$M65</f>
        <v>0</v>
      </c>
      <c r="P65" s="80">
        <f>VLOOKUP($B65,FSTAll!$B:$BA,FSTAll!AS$1,0)*$M65</f>
        <v>0</v>
      </c>
      <c r="Q65" s="80">
        <f>VLOOKUP($B65,FSTAll!$B:$BA,FSTAll!AT$1,0)*$M65</f>
        <v>0</v>
      </c>
      <c r="R65" s="80">
        <f>VLOOKUP($B65,FSTAll!$B:$BA,FSTAll!AU$1,0)*$M65</f>
        <v>0</v>
      </c>
      <c r="S65" s="80">
        <f>VLOOKUP($B65,FSTAll!$B:$BA,FSTAll!AZ$1,0)*$M65</f>
        <v>0</v>
      </c>
      <c r="T65" s="80">
        <f>VLOOKUP($B65,FSTAll!$B:$BA,FSTAll!BA$1,0)*$M65</f>
        <v>0</v>
      </c>
      <c r="U65" s="80">
        <f>VLOOKUP($B65,FSTAll!$B:$BA,FSTAll!AW$1,0)*$M65</f>
        <v>0</v>
      </c>
      <c r="V65" s="80">
        <f>VLOOKUP($B65,FSTAll!$B:$BA,FSTAll!AX$1,0)*$M65</f>
        <v>0</v>
      </c>
      <c r="W65" s="47">
        <f>SUM(N65:V65)</f>
        <v>0</v>
      </c>
      <c r="X65" s="143"/>
      <c r="Y65" s="47"/>
      <c r="Z65" s="143"/>
    </row>
    <row r="66" spans="1:26">
      <c r="A66" s="227">
        <f>VLOOKUP(C66,Master_Item!B:E,4,0)</f>
        <v>400</v>
      </c>
      <c r="B66" s="74">
        <v>310003724</v>
      </c>
      <c r="C66" s="74">
        <v>310003724</v>
      </c>
      <c r="D66" s="46" t="s">
        <v>217</v>
      </c>
      <c r="F66" s="80">
        <f>_xlfn.IFNA(VLOOKUP($B66,Text_LoadSC!$A:$FJ,F$1,0),0)</f>
        <v>0</v>
      </c>
      <c r="G66" s="80">
        <f>_xlfn.IFNA(VLOOKUP($B66,Text_LoadSC!$A:$FJ,G$1,0),0)</f>
        <v>0</v>
      </c>
      <c r="H66" s="80">
        <f t="shared" si="1"/>
        <v>0</v>
      </c>
      <c r="I66" s="80">
        <f t="shared" si="2"/>
        <v>0</v>
      </c>
      <c r="J66" s="80">
        <f>_xlfn.IFNA(VLOOKUP($B66,Text_LoadSC!$A:$GP,198,0),0)</f>
        <v>0</v>
      </c>
      <c r="K66" s="80">
        <f>_xlfn.IFNA(VLOOKUP($B66,Text_LoadSC!$A:$GZ,199,0),0)</f>
        <v>0</v>
      </c>
      <c r="L66" s="80">
        <f t="shared" si="3"/>
        <v>0</v>
      </c>
      <c r="M66" s="142">
        <f t="shared" si="4"/>
        <v>0</v>
      </c>
      <c r="N66" s="80">
        <f>VLOOKUP($B66,FSTAll!$B:$BA,FSTAll!AQ$1,0)*$M66</f>
        <v>0</v>
      </c>
      <c r="O66" s="80">
        <f>VLOOKUP($B66,FSTAll!$B:$BA,FSTAll!AR$1,0)*$M66</f>
        <v>0</v>
      </c>
      <c r="P66" s="80">
        <f>VLOOKUP($B66,FSTAll!$B:$BA,FSTAll!AS$1,0)*$M66</f>
        <v>0</v>
      </c>
      <c r="Q66" s="80">
        <f>VLOOKUP($B66,FSTAll!$B:$BA,FSTAll!AT$1,0)*$M66</f>
        <v>0</v>
      </c>
      <c r="R66" s="80">
        <f>VLOOKUP($B66,FSTAll!$B:$BA,FSTAll!AU$1,0)*$M66</f>
        <v>0</v>
      </c>
      <c r="S66" s="80">
        <f>VLOOKUP($B66,FSTAll!$B:$BA,FSTAll!AZ$1,0)*$M66</f>
        <v>0</v>
      </c>
      <c r="T66" s="80">
        <f>VLOOKUP($B66,FSTAll!$B:$BA,FSTAll!BA$1,0)*$M66</f>
        <v>0</v>
      </c>
      <c r="U66" s="80">
        <f>VLOOKUP($B66,FSTAll!$B:$BA,FSTAll!AW$1,0)*$M66</f>
        <v>0</v>
      </c>
      <c r="V66" s="80">
        <f>VLOOKUP($B66,FSTAll!$B:$BA,FSTAll!AX$1,0)*$M66</f>
        <v>0</v>
      </c>
      <c r="W66" s="47">
        <f t="shared" ref="W66:W71" si="8">SUM(N66:V66)</f>
        <v>0</v>
      </c>
      <c r="X66" s="143"/>
      <c r="Y66" s="47"/>
      <c r="Z66" s="143"/>
    </row>
    <row r="67" spans="1:26">
      <c r="A67" s="227">
        <f>VLOOKUP(C67,Master_Item!B:E,4,0)</f>
        <v>400</v>
      </c>
      <c r="B67" s="74">
        <v>310003725</v>
      </c>
      <c r="C67" s="74">
        <v>310003725</v>
      </c>
      <c r="D67" s="46" t="s">
        <v>218</v>
      </c>
      <c r="F67" s="80">
        <f>_xlfn.IFNA(VLOOKUP($B67,Text_LoadSC!$A:$FJ,F$1,0),0)</f>
        <v>0</v>
      </c>
      <c r="G67" s="80">
        <f>_xlfn.IFNA(VLOOKUP($B67,Text_LoadSC!$A:$FJ,G$1,0),0)</f>
        <v>0</v>
      </c>
      <c r="H67" s="80">
        <f t="shared" si="1"/>
        <v>0</v>
      </c>
      <c r="I67" s="80">
        <f t="shared" si="2"/>
        <v>0</v>
      </c>
      <c r="J67" s="80">
        <f>_xlfn.IFNA(VLOOKUP($B67,Text_LoadSC!$A:$GP,198,0),0)</f>
        <v>568.8306165839831</v>
      </c>
      <c r="K67" s="80">
        <f>_xlfn.IFNA(VLOOKUP($B67,Text_LoadSC!$A:$GZ,199,0),0)</f>
        <v>0</v>
      </c>
      <c r="L67" s="80">
        <f t="shared" si="3"/>
        <v>568.8306165839831</v>
      </c>
      <c r="M67" s="142">
        <f t="shared" si="4"/>
        <v>0</v>
      </c>
      <c r="N67" s="80">
        <f>VLOOKUP($B67,FSTAll!$B:$BA,FSTAll!AQ$1,0)*$M67</f>
        <v>0</v>
      </c>
      <c r="O67" s="80">
        <f>VLOOKUP($B67,FSTAll!$B:$BA,FSTAll!AR$1,0)*$M67</f>
        <v>0</v>
      </c>
      <c r="P67" s="80">
        <f>VLOOKUP($B67,FSTAll!$B:$BA,FSTAll!AS$1,0)*$M67</f>
        <v>0</v>
      </c>
      <c r="Q67" s="80">
        <f>VLOOKUP($B67,FSTAll!$B:$BA,FSTAll!AT$1,0)*$M67</f>
        <v>0</v>
      </c>
      <c r="R67" s="80">
        <f>VLOOKUP($B67,FSTAll!$B:$BA,FSTAll!AU$1,0)*$M67</f>
        <v>0</v>
      </c>
      <c r="S67" s="80">
        <f>VLOOKUP($B67,FSTAll!$B:$BA,FSTAll!AZ$1,0)*$M67</f>
        <v>0</v>
      </c>
      <c r="T67" s="80">
        <f>VLOOKUP($B67,FSTAll!$B:$BA,FSTAll!BA$1,0)*$M67</f>
        <v>0</v>
      </c>
      <c r="U67" s="80">
        <f>VLOOKUP($B67,FSTAll!$B:$BA,FSTAll!AW$1,0)*$M67</f>
        <v>0</v>
      </c>
      <c r="V67" s="80">
        <f>VLOOKUP($B67,FSTAll!$B:$BA,FSTAll!AX$1,0)*$M67</f>
        <v>0</v>
      </c>
      <c r="W67" s="47">
        <f t="shared" si="8"/>
        <v>0</v>
      </c>
      <c r="X67" s="143"/>
      <c r="Y67" s="47"/>
      <c r="Z67" s="143"/>
    </row>
    <row r="68" spans="1:26">
      <c r="A68" s="227">
        <f>VLOOKUP(C68,Master_Item!B:E,4,0)</f>
        <v>350</v>
      </c>
      <c r="B68" s="74">
        <v>310003649</v>
      </c>
      <c r="C68" s="74">
        <v>310003649</v>
      </c>
      <c r="D68" s="46" t="s">
        <v>219</v>
      </c>
      <c r="F68" s="80">
        <f>_xlfn.IFNA(VLOOKUP($B68,Text_LoadSC!$A:$FJ,F$1,0),0)</f>
        <v>0</v>
      </c>
      <c r="G68" s="80">
        <f>_xlfn.IFNA(VLOOKUP($B68,Text_LoadSC!$A:$FJ,G$1,0),0)</f>
        <v>0</v>
      </c>
      <c r="H68" s="80">
        <f t="shared" si="1"/>
        <v>0</v>
      </c>
      <c r="I68" s="80">
        <f t="shared" si="2"/>
        <v>0</v>
      </c>
      <c r="J68" s="80">
        <f>_xlfn.IFNA(VLOOKUP($B68,Text_LoadSC!$A:$GP,198,0),0)</f>
        <v>9143.8571428571413</v>
      </c>
      <c r="K68" s="80">
        <f>_xlfn.IFNA(VLOOKUP($B68,Text_LoadSC!$A:$GZ,199,0),0)</f>
        <v>4072.7999999999988</v>
      </c>
      <c r="L68" s="80">
        <f t="shared" si="3"/>
        <v>9143.8571428571413</v>
      </c>
      <c r="M68" s="142">
        <f t="shared" si="4"/>
        <v>4072.7999999999988</v>
      </c>
      <c r="N68" s="80">
        <f>VLOOKUP($B68,FSTAll!$B:$BA,FSTAll!AQ$1,0)*$M68</f>
        <v>0</v>
      </c>
      <c r="O68" s="80">
        <f>VLOOKUP($B68,FSTAll!$B:$BA,FSTAll!AR$1,0)*$M68</f>
        <v>702.29528005034592</v>
      </c>
      <c r="P68" s="80">
        <f>VLOOKUP($B68,FSTAll!$B:$BA,FSTAll!AS$1,0)*$M68</f>
        <v>819.34449339207026</v>
      </c>
      <c r="Q68" s="80">
        <f>VLOOKUP($B68,FSTAll!$B:$BA,FSTAll!AT$1,0)*$M68</f>
        <v>804.82013845185622</v>
      </c>
      <c r="R68" s="80">
        <f>VLOOKUP($B68,FSTAll!$B:$BA,FSTAll!AU$1,0)*$M68</f>
        <v>551.92548772813075</v>
      </c>
      <c r="S68" s="80">
        <f>VLOOKUP($B68,FSTAll!$B:$BA,FSTAll!AZ$1,0)*$M68</f>
        <v>166.34658275645057</v>
      </c>
      <c r="T68" s="80">
        <f>VLOOKUP($B68,FSTAll!$B:$BA,FSTAll!BA$1,0)*$M68</f>
        <v>136.101749528005</v>
      </c>
      <c r="U68" s="80">
        <f>VLOOKUP($B68,FSTAll!$B:$BA,FSTAll!AW$1,0)*$M68</f>
        <v>321.2445563247324</v>
      </c>
      <c r="V68" s="80">
        <f>VLOOKUP($B68,FSTAll!$B:$BA,FSTAll!AX$1,0)*$M68</f>
        <v>570.72171176840766</v>
      </c>
      <c r="W68" s="47">
        <f t="shared" si="8"/>
        <v>4072.7999999999988</v>
      </c>
      <c r="X68" s="143"/>
      <c r="Y68" s="47"/>
      <c r="Z68" s="143"/>
    </row>
    <row r="69" spans="1:26">
      <c r="A69" s="227">
        <f>VLOOKUP(C69,Master_Item!B:E,4,0)</f>
        <v>350</v>
      </c>
      <c r="B69" s="74">
        <v>310003711</v>
      </c>
      <c r="C69" s="74">
        <v>310003711</v>
      </c>
      <c r="D69" s="46" t="s">
        <v>220</v>
      </c>
      <c r="F69" s="80">
        <f>_xlfn.IFNA(VLOOKUP($B69,Text_LoadSC!$A:$FJ,F$1,0),0)</f>
        <v>0</v>
      </c>
      <c r="G69" s="80">
        <f>_xlfn.IFNA(VLOOKUP($B69,Text_LoadSC!$A:$FJ,G$1,0),0)</f>
        <v>0</v>
      </c>
      <c r="H69" s="80">
        <f t="shared" ref="H69:H86" si="9">F69/4</f>
        <v>0</v>
      </c>
      <c r="I69" s="80">
        <f t="shared" ref="I69:I86" si="10">G69/4</f>
        <v>0</v>
      </c>
      <c r="J69" s="80">
        <f>_xlfn.IFNA(VLOOKUP($B69,Text_LoadSC!$A:$GP,198,0),0)</f>
        <v>3577</v>
      </c>
      <c r="K69" s="80">
        <f>_xlfn.IFNA(VLOOKUP($B69,Text_LoadSC!$A:$GZ,199,0),0)</f>
        <v>30631.716176470574</v>
      </c>
      <c r="L69" s="80">
        <f t="shared" ref="L69:L86" si="11">J69+F69</f>
        <v>3577</v>
      </c>
      <c r="M69" s="142">
        <f t="shared" ref="M69:M86" si="12">K69+G69</f>
        <v>30631.716176470574</v>
      </c>
      <c r="N69" s="80">
        <f>VLOOKUP($B69,FSTAll!$B:$BA,FSTAll!AQ$1,0)*$M69</f>
        <v>2527.5543386988079</v>
      </c>
      <c r="O69" s="80">
        <f>VLOOKUP($B69,FSTAll!$B:$BA,FSTAll!AR$1,0)*$M69</f>
        <v>4303.071288451798</v>
      </c>
      <c r="P69" s="80">
        <f>VLOOKUP($B69,FSTAll!$B:$BA,FSTAll!AS$1,0)*$M69</f>
        <v>5418.3234958393286</v>
      </c>
      <c r="Q69" s="80">
        <f>VLOOKUP($B69,FSTAll!$B:$BA,FSTAll!AT$1,0)*$M69</f>
        <v>4122.848082045125</v>
      </c>
      <c r="R69" s="80">
        <f>VLOOKUP($B69,FSTAll!$B:$BA,FSTAll!AU$1,0)*$M69</f>
        <v>1116.0827290760399</v>
      </c>
      <c r="S69" s="80">
        <f>VLOOKUP($B69,FSTAll!$B:$BA,FSTAll!AZ$1,0)*$M69</f>
        <v>1057.1572152762544</v>
      </c>
      <c r="T69" s="80">
        <f>VLOOKUP($B69,FSTAll!$B:$BA,FSTAll!BA$1,0)*$M69</f>
        <v>864.94681249875362</v>
      </c>
      <c r="U69" s="80">
        <f>VLOOKUP($B69,FSTAll!$B:$BA,FSTAll!AW$1,0)*$M69</f>
        <v>6032.9095453367381</v>
      </c>
      <c r="V69" s="80">
        <f>VLOOKUP($B69,FSTAll!$B:$BA,FSTAll!AX$1,0)*$M69</f>
        <v>5188.8226692477274</v>
      </c>
      <c r="W69" s="47">
        <f>SUM(N69:V69)</f>
        <v>30631.716176470574</v>
      </c>
      <c r="X69" s="143"/>
      <c r="Y69" s="47"/>
      <c r="Z69" s="143"/>
    </row>
    <row r="70" spans="1:26">
      <c r="A70" s="227">
        <f>VLOOKUP(C70,Master_Item!B:E,4,0)</f>
        <v>500</v>
      </c>
      <c r="B70" s="74">
        <v>310003714</v>
      </c>
      <c r="C70" s="74">
        <v>310003714</v>
      </c>
      <c r="D70" s="46" t="s">
        <v>221</v>
      </c>
      <c r="F70" s="80">
        <f>_xlfn.IFNA(VLOOKUP($B70,Text_LoadSC!$A:$FJ,F$1,0),0)</f>
        <v>0</v>
      </c>
      <c r="G70" s="80">
        <f>_xlfn.IFNA(VLOOKUP($B70,Text_LoadSC!$A:$FJ,G$1,0),0)</f>
        <v>0</v>
      </c>
      <c r="H70" s="80">
        <f t="shared" si="9"/>
        <v>0</v>
      </c>
      <c r="I70" s="80">
        <f t="shared" si="10"/>
        <v>0</v>
      </c>
      <c r="J70" s="80">
        <f>_xlfn.IFNA(VLOOKUP($B70,Text_LoadSC!$A:$GP,198,0),0)</f>
        <v>0</v>
      </c>
      <c r="K70" s="80">
        <f>_xlfn.IFNA(VLOOKUP($B70,Text_LoadSC!$A:$GZ,199,0),0)</f>
        <v>0</v>
      </c>
      <c r="L70" s="80">
        <f t="shared" si="11"/>
        <v>0</v>
      </c>
      <c r="M70" s="142">
        <f t="shared" si="12"/>
        <v>0</v>
      </c>
      <c r="N70" s="80">
        <f>VLOOKUP($B70,FSTAll!$B:$BA,FSTAll!AQ$1,0)*$M70</f>
        <v>0</v>
      </c>
      <c r="O70" s="80">
        <f>VLOOKUP($B70,FSTAll!$B:$BA,FSTAll!AR$1,0)*$M70</f>
        <v>0</v>
      </c>
      <c r="P70" s="80">
        <f>VLOOKUP($B70,FSTAll!$B:$BA,FSTAll!AS$1,0)*$M70</f>
        <v>0</v>
      </c>
      <c r="Q70" s="80">
        <f>VLOOKUP($B70,FSTAll!$B:$BA,FSTAll!AT$1,0)*$M70</f>
        <v>0</v>
      </c>
      <c r="R70" s="80">
        <f>VLOOKUP($B70,FSTAll!$B:$BA,FSTAll!AU$1,0)*$M70</f>
        <v>0</v>
      </c>
      <c r="S70" s="80">
        <f>VLOOKUP($B70,FSTAll!$B:$BA,FSTAll!AZ$1,0)*$M70</f>
        <v>0</v>
      </c>
      <c r="T70" s="80">
        <f>VLOOKUP($B70,FSTAll!$B:$BA,FSTAll!BA$1,0)*$M70</f>
        <v>0</v>
      </c>
      <c r="U70" s="80">
        <f>VLOOKUP($B70,FSTAll!$B:$BA,FSTAll!AW$1,0)*$M70</f>
        <v>0</v>
      </c>
      <c r="V70" s="80">
        <f>VLOOKUP($B70,FSTAll!$B:$BA,FSTAll!AX$1,0)*$M70</f>
        <v>0</v>
      </c>
      <c r="W70" s="47">
        <f t="shared" si="8"/>
        <v>0</v>
      </c>
      <c r="X70" s="143"/>
      <c r="Y70" s="47"/>
      <c r="Z70" s="143"/>
    </row>
    <row r="71" spans="1:26">
      <c r="A71" s="227">
        <f>VLOOKUP(C71,Master_Item!B:E,4,0)</f>
        <v>400</v>
      </c>
      <c r="B71" s="74">
        <v>310003703</v>
      </c>
      <c r="C71" s="74">
        <v>310003703</v>
      </c>
      <c r="D71" s="46" t="s">
        <v>222</v>
      </c>
      <c r="F71" s="80">
        <f>_xlfn.IFNA(VLOOKUP($B71,Text_LoadSC!$A:$FJ,F$1,0),0)</f>
        <v>0</v>
      </c>
      <c r="G71" s="80">
        <f>_xlfn.IFNA(VLOOKUP($B71,Text_LoadSC!$A:$FJ,G$1,0),0)</f>
        <v>0</v>
      </c>
      <c r="H71" s="80">
        <f t="shared" si="9"/>
        <v>0</v>
      </c>
      <c r="I71" s="80">
        <f t="shared" si="10"/>
        <v>0</v>
      </c>
      <c r="J71" s="80">
        <f>_xlfn.IFNA(VLOOKUP($B71,Text_LoadSC!$A:$GP,198,0),0)</f>
        <v>379.67399007795893</v>
      </c>
      <c r="K71" s="80">
        <f>_xlfn.IFNA(VLOOKUP($B71,Text_LoadSC!$A:$GZ,199,0),0)</f>
        <v>0</v>
      </c>
      <c r="L71" s="80">
        <f t="shared" si="11"/>
        <v>379.67399007795893</v>
      </c>
      <c r="M71" s="142">
        <f t="shared" si="12"/>
        <v>0</v>
      </c>
      <c r="N71" s="80">
        <f>VLOOKUP($B71,FSTAll!$B:$BA,FSTAll!AQ$1,0)*$M71</f>
        <v>0</v>
      </c>
      <c r="O71" s="80">
        <f>VLOOKUP($B71,FSTAll!$B:$BA,FSTAll!AR$1,0)*$M71</f>
        <v>0</v>
      </c>
      <c r="P71" s="80">
        <f>VLOOKUP($B71,FSTAll!$B:$BA,FSTAll!AS$1,0)*$M71</f>
        <v>0</v>
      </c>
      <c r="Q71" s="80">
        <f>VLOOKUP($B71,FSTAll!$B:$BA,FSTAll!AT$1,0)*$M71</f>
        <v>0</v>
      </c>
      <c r="R71" s="80">
        <f>VLOOKUP($B71,FSTAll!$B:$BA,FSTAll!AU$1,0)*$M71</f>
        <v>0</v>
      </c>
      <c r="S71" s="80">
        <f>VLOOKUP($B71,FSTAll!$B:$BA,FSTAll!AZ$1,0)*$M71</f>
        <v>0</v>
      </c>
      <c r="T71" s="80">
        <f>VLOOKUP($B71,FSTAll!$B:$BA,FSTAll!BA$1,0)*$M71</f>
        <v>0</v>
      </c>
      <c r="U71" s="80">
        <f>VLOOKUP($B71,FSTAll!$B:$BA,FSTAll!AW$1,0)*$M71</f>
        <v>0</v>
      </c>
      <c r="V71" s="80">
        <f>VLOOKUP($B71,FSTAll!$B:$BA,FSTAll!AX$1,0)*$M71</f>
        <v>0</v>
      </c>
      <c r="W71" s="47">
        <f t="shared" si="8"/>
        <v>0</v>
      </c>
      <c r="X71" s="143"/>
      <c r="Y71" s="47"/>
      <c r="Z71" s="143"/>
    </row>
    <row r="72" spans="1:26">
      <c r="A72" s="227">
        <f>VLOOKUP(C72,Master_Item!B:E,4,0)</f>
        <v>400</v>
      </c>
      <c r="B72" s="74">
        <v>310003704</v>
      </c>
      <c r="C72" s="74">
        <v>310003704</v>
      </c>
      <c r="D72" s="46" t="s">
        <v>223</v>
      </c>
      <c r="F72" s="80">
        <f>_xlfn.IFNA(VLOOKUP($B72,Text_LoadSC!$A:$FJ,F$1,0),0)</f>
        <v>0</v>
      </c>
      <c r="G72" s="80">
        <f>_xlfn.IFNA(VLOOKUP($B72,Text_LoadSC!$A:$FJ,G$1,0),0)</f>
        <v>0</v>
      </c>
      <c r="H72" s="80">
        <f t="shared" si="9"/>
        <v>0</v>
      </c>
      <c r="I72" s="80">
        <f t="shared" si="10"/>
        <v>0</v>
      </c>
      <c r="J72" s="80">
        <f>_xlfn.IFNA(VLOOKUP($B72,Text_LoadSC!$A:$GP,198,0),0)</f>
        <v>2301.1271202152866</v>
      </c>
      <c r="K72" s="80">
        <f>_xlfn.IFNA(VLOOKUP($B72,Text_LoadSC!$A:$GZ,199,0),0)</f>
        <v>0</v>
      </c>
      <c r="L72" s="80">
        <f t="shared" si="11"/>
        <v>2301.1271202152866</v>
      </c>
      <c r="M72" s="142">
        <f t="shared" si="12"/>
        <v>0</v>
      </c>
      <c r="N72" s="80">
        <f>VLOOKUP($B72,FSTAll!$B:$BA,FSTAll!AQ$1,0)*$M72</f>
        <v>0</v>
      </c>
      <c r="O72" s="80">
        <f>VLOOKUP($B72,FSTAll!$B:$BA,FSTAll!AR$1,0)*$M72</f>
        <v>0</v>
      </c>
      <c r="P72" s="80">
        <f>VLOOKUP($B72,FSTAll!$B:$BA,FSTAll!AS$1,0)*$M72</f>
        <v>0</v>
      </c>
      <c r="Q72" s="80">
        <f>VLOOKUP($B72,FSTAll!$B:$BA,FSTAll!AT$1,0)*$M72</f>
        <v>0</v>
      </c>
      <c r="R72" s="80">
        <f>VLOOKUP($B72,FSTAll!$B:$BA,FSTAll!AU$1,0)*$M72</f>
        <v>0</v>
      </c>
      <c r="S72" s="80">
        <f>VLOOKUP($B72,FSTAll!$B:$BA,FSTAll!AZ$1,0)*$M72</f>
        <v>0</v>
      </c>
      <c r="T72" s="80">
        <f>VLOOKUP($B72,FSTAll!$B:$BA,FSTAll!BA$1,0)*$M72</f>
        <v>0</v>
      </c>
      <c r="U72" s="80">
        <f>VLOOKUP($B72,FSTAll!$B:$BA,FSTAll!AW$1,0)*$M72</f>
        <v>0</v>
      </c>
      <c r="V72" s="80">
        <f>VLOOKUP($B72,FSTAll!$B:$BA,FSTAll!AX$1,0)*$M72</f>
        <v>0</v>
      </c>
      <c r="W72" s="47">
        <f>SUM(N72:V72)</f>
        <v>0</v>
      </c>
      <c r="X72" s="143"/>
      <c r="Y72" s="47"/>
      <c r="Z72" s="143"/>
    </row>
    <row r="73" spans="1:26">
      <c r="A73" s="227">
        <f>VLOOKUP(C73,Master_Item!B:E,4,0)</f>
        <v>380</v>
      </c>
      <c r="B73" s="74">
        <v>310004069</v>
      </c>
      <c r="C73" s="74">
        <v>310004069</v>
      </c>
      <c r="D73" s="46" t="s">
        <v>224</v>
      </c>
      <c r="F73" s="80">
        <f>_xlfn.IFNA(VLOOKUP($B73,Text_LoadSC!$A:$FJ,F$1,0),0)</f>
        <v>0</v>
      </c>
      <c r="G73" s="80">
        <f>_xlfn.IFNA(VLOOKUP($B73,Text_LoadSC!$A:$FJ,G$1,0),0)</f>
        <v>0</v>
      </c>
      <c r="H73" s="80">
        <f t="shared" si="9"/>
        <v>0</v>
      </c>
      <c r="I73" s="80">
        <f t="shared" si="10"/>
        <v>0</v>
      </c>
      <c r="J73" s="80">
        <f>_xlfn.IFNA(VLOOKUP($B73,Text_LoadSC!$A:$GP,198,0),0)</f>
        <v>30498.922591037295</v>
      </c>
      <c r="K73" s="80">
        <f>_xlfn.IFNA(VLOOKUP($B73,Text_LoadSC!$A:$GZ,199,0),0)</f>
        <v>0</v>
      </c>
      <c r="L73" s="80">
        <f t="shared" si="11"/>
        <v>30498.922591037295</v>
      </c>
      <c r="M73" s="142">
        <f t="shared" si="12"/>
        <v>0</v>
      </c>
      <c r="N73" s="80">
        <f>VLOOKUP($B73,FSTAll!$B:$BA,FSTAll!AQ$1,0)*$M73</f>
        <v>0</v>
      </c>
      <c r="O73" s="80">
        <f>VLOOKUP($B73,FSTAll!$B:$BA,FSTAll!AR$1,0)*$M73</f>
        <v>0</v>
      </c>
      <c r="P73" s="80">
        <f>VLOOKUP($B73,FSTAll!$B:$BA,FSTAll!AS$1,0)*$M73</f>
        <v>0</v>
      </c>
      <c r="Q73" s="80">
        <f>VLOOKUP($B73,FSTAll!$B:$BA,FSTAll!AT$1,0)*$M73</f>
        <v>0</v>
      </c>
      <c r="R73" s="80">
        <f>VLOOKUP($B73,FSTAll!$B:$BA,FSTAll!AU$1,0)*$M73</f>
        <v>0</v>
      </c>
      <c r="S73" s="80">
        <f>VLOOKUP($B73,FSTAll!$B:$BA,FSTAll!AZ$1,0)*$M73</f>
        <v>0</v>
      </c>
      <c r="T73" s="80">
        <f>VLOOKUP($B73,FSTAll!$B:$BA,FSTAll!BA$1,0)*$M73</f>
        <v>0</v>
      </c>
      <c r="U73" s="80">
        <f>VLOOKUP($B73,FSTAll!$B:$BA,FSTAll!AW$1,0)*$M73</f>
        <v>0</v>
      </c>
      <c r="V73" s="80">
        <f>VLOOKUP($B73,FSTAll!$B:$BA,FSTAll!AX$1,0)*$M73</f>
        <v>0</v>
      </c>
      <c r="W73" s="47">
        <f>SUM(N73:V73)</f>
        <v>0</v>
      </c>
      <c r="X73" s="143"/>
      <c r="Y73" s="47"/>
      <c r="Z73" s="143"/>
    </row>
    <row r="74" spans="1:26">
      <c r="A74" s="227">
        <f>VLOOKUP(C74,Master_Item!B:E,4,0)</f>
        <v>350</v>
      </c>
      <c r="B74" s="74">
        <v>310004070</v>
      </c>
      <c r="C74" s="74">
        <v>310004070</v>
      </c>
      <c r="D74" s="46" t="s">
        <v>225</v>
      </c>
      <c r="F74" s="80">
        <f>_xlfn.IFNA(VLOOKUP($B74,Text_LoadSC!$A:$FJ,F$1,0),0)</f>
        <v>0</v>
      </c>
      <c r="G74" s="80">
        <f>_xlfn.IFNA(VLOOKUP($B74,Text_LoadSC!$A:$FJ,G$1,0),0)</f>
        <v>0</v>
      </c>
      <c r="H74" s="80">
        <f t="shared" si="9"/>
        <v>0</v>
      </c>
      <c r="I74" s="80">
        <f t="shared" si="10"/>
        <v>0</v>
      </c>
      <c r="J74" s="80">
        <f>_xlfn.IFNA(VLOOKUP($B74,Text_LoadSC!$A:$GP,198,0),0)</f>
        <v>3847.5</v>
      </c>
      <c r="K74" s="80">
        <f>_xlfn.IFNA(VLOOKUP($B74,Text_LoadSC!$A:$GZ,199,0),0)</f>
        <v>680.52941176470597</v>
      </c>
      <c r="L74" s="80">
        <f t="shared" si="11"/>
        <v>3847.5</v>
      </c>
      <c r="M74" s="142">
        <f t="shared" si="12"/>
        <v>680.52941176470597</v>
      </c>
      <c r="N74" s="80">
        <f>VLOOKUP($B74,FSTAll!$B:$BA,FSTAll!AQ$1,0)*$M74</f>
        <v>5.1023760957053872</v>
      </c>
      <c r="O74" s="80">
        <f>VLOOKUP($B74,FSTAll!$B:$BA,FSTAll!AR$1,0)*$M74</f>
        <v>103.96091294999727</v>
      </c>
      <c r="P74" s="80">
        <f>VLOOKUP($B74,FSTAll!$B:$BA,FSTAll!AS$1,0)*$M74</f>
        <v>72.071062351838592</v>
      </c>
      <c r="Q74" s="80">
        <f>VLOOKUP($B74,FSTAll!$B:$BA,FSTAll!AT$1,0)*$M74</f>
        <v>122.45702629692929</v>
      </c>
      <c r="R74" s="80">
        <f>VLOOKUP($B74,FSTAll!$B:$BA,FSTAll!AU$1,0)*$M74</f>
        <v>58.039528088648773</v>
      </c>
      <c r="S74" s="80">
        <f>VLOOKUP($B74,FSTAll!$B:$BA,FSTAll!AZ$1,0)*$M74</f>
        <v>75.419496664645251</v>
      </c>
      <c r="T74" s="80">
        <f>VLOOKUP($B74,FSTAll!$B:$BA,FSTAll!BA$1,0)*$M74</f>
        <v>61.706860907437026</v>
      </c>
      <c r="U74" s="80">
        <f>VLOOKUP($B74,FSTAll!$B:$BA,FSTAll!AW$1,0)*$M74</f>
        <v>3.1889850598158667</v>
      </c>
      <c r="V74" s="80">
        <f>VLOOKUP($B74,FSTAll!$B:$BA,FSTAll!AX$1,0)*$M74</f>
        <v>178.58316334968856</v>
      </c>
      <c r="W74" s="47">
        <f>SUM(N74:V74)</f>
        <v>680.52941176470608</v>
      </c>
      <c r="X74" s="143"/>
      <c r="Y74" s="47"/>
      <c r="Z74" s="143"/>
    </row>
    <row r="75" spans="1:26">
      <c r="A75" s="227">
        <f>VLOOKUP(C75,Master_Item!B:E,4,0)</f>
        <v>475</v>
      </c>
      <c r="B75" s="74">
        <v>310004209</v>
      </c>
      <c r="C75" s="74">
        <v>310004209</v>
      </c>
      <c r="D75" s="46" t="s">
        <v>226</v>
      </c>
      <c r="E75" s="46" t="s">
        <v>236</v>
      </c>
      <c r="F75" s="80">
        <f>_xlfn.IFNA(VLOOKUP($B75,Text_LoadSC!$A:$FJ,F$1,0),0)</f>
        <v>0</v>
      </c>
      <c r="G75" s="80">
        <f>_xlfn.IFNA(VLOOKUP($B75,Text_LoadSC!$A:$FJ,G$1,0),0)</f>
        <v>0</v>
      </c>
      <c r="H75" s="80">
        <f t="shared" si="9"/>
        <v>0</v>
      </c>
      <c r="I75" s="80">
        <f t="shared" si="10"/>
        <v>0</v>
      </c>
      <c r="J75" s="80">
        <f>_xlfn.IFNA(VLOOKUP($B75,Text_LoadSC!$A:$GP,198,0),0)</f>
        <v>28425.704081632659</v>
      </c>
      <c r="K75" s="80">
        <f>_xlfn.IFNA(VLOOKUP($B75,Text_LoadSC!$A:$GZ,199,0),0)</f>
        <v>0</v>
      </c>
      <c r="L75" s="80">
        <f t="shared" si="11"/>
        <v>28425.704081632659</v>
      </c>
      <c r="M75" s="142">
        <f t="shared" si="12"/>
        <v>0</v>
      </c>
      <c r="N75" s="80">
        <f>VLOOKUP($B75,FSTAll!$B:$BA,FSTAll!AQ$1,0)*$M75</f>
        <v>0</v>
      </c>
      <c r="O75" s="80">
        <f>VLOOKUP($B75,FSTAll!$B:$BA,FSTAll!AR$1,0)*$M75</f>
        <v>0</v>
      </c>
      <c r="P75" s="80">
        <f>VLOOKUP($B75,FSTAll!$B:$BA,FSTAll!AS$1,0)*$M75</f>
        <v>0</v>
      </c>
      <c r="Q75" s="80">
        <f>VLOOKUP($B75,FSTAll!$B:$BA,FSTAll!AT$1,0)*$M75</f>
        <v>0</v>
      </c>
      <c r="R75" s="80">
        <f>VLOOKUP($B75,FSTAll!$B:$BA,FSTAll!AU$1,0)*$M75</f>
        <v>0</v>
      </c>
      <c r="S75" s="80">
        <f>VLOOKUP($B75,FSTAll!$B:$BA,FSTAll!AZ$1,0)*$M75</f>
        <v>0</v>
      </c>
      <c r="T75" s="80">
        <f>VLOOKUP($B75,FSTAll!$B:$BA,FSTAll!BA$1,0)*$M75</f>
        <v>0</v>
      </c>
      <c r="U75" s="80">
        <f>VLOOKUP($B75,FSTAll!$B:$BA,FSTAll!AW$1,0)*$M75</f>
        <v>0</v>
      </c>
      <c r="V75" s="80">
        <f>VLOOKUP($B75,FSTAll!$B:$BA,FSTAll!AX$1,0)*$M75</f>
        <v>0</v>
      </c>
      <c r="W75" s="47">
        <f>SUM(N75:V75)</f>
        <v>0</v>
      </c>
      <c r="X75" s="143"/>
      <c r="Y75" s="47"/>
      <c r="Z75" s="143"/>
    </row>
    <row r="76" spans="1:26">
      <c r="A76" s="227">
        <f>VLOOKUP(C76,Master_Item!B:E,4,0)</f>
        <v>380</v>
      </c>
      <c r="B76" s="74">
        <v>310004072</v>
      </c>
      <c r="C76" s="74">
        <v>310004072</v>
      </c>
      <c r="D76" s="46" t="s">
        <v>931</v>
      </c>
      <c r="F76" s="80">
        <f>_xlfn.IFNA(VLOOKUP($B76,Text_LoadSC!$A:$FJ,F$1,0),0)</f>
        <v>0</v>
      </c>
      <c r="G76" s="80">
        <f>_xlfn.IFNA(VLOOKUP($B76,Text_LoadSC!$A:$FJ,G$1,0),0)</f>
        <v>0</v>
      </c>
      <c r="H76" s="80">
        <f t="shared" si="9"/>
        <v>0</v>
      </c>
      <c r="I76" s="80">
        <f t="shared" si="10"/>
        <v>0</v>
      </c>
      <c r="J76" s="80">
        <f>_xlfn.IFNA(VLOOKUP($B76,Text_LoadSC!$A:$GP,198,0),0)</f>
        <v>0</v>
      </c>
      <c r="K76" s="80">
        <f>_xlfn.IFNA(VLOOKUP($B76,Text_LoadSC!$A:$GZ,199,0),0)</f>
        <v>0</v>
      </c>
      <c r="L76" s="80">
        <f t="shared" si="11"/>
        <v>0</v>
      </c>
      <c r="M76" s="142">
        <f t="shared" si="12"/>
        <v>0</v>
      </c>
      <c r="N76" s="80">
        <f>VLOOKUP($B76,FSTAll!$B:$BA,FSTAll!AQ$1,0)*$M76</f>
        <v>0</v>
      </c>
      <c r="O76" s="80">
        <f>VLOOKUP($B76,FSTAll!$B:$BA,FSTAll!AR$1,0)*$M76</f>
        <v>0</v>
      </c>
      <c r="P76" s="80">
        <f>VLOOKUP($B76,FSTAll!$B:$BA,FSTAll!AS$1,0)*$M76</f>
        <v>0</v>
      </c>
      <c r="Q76" s="80">
        <f>VLOOKUP($B76,FSTAll!$B:$BA,FSTAll!AT$1,0)*$M76</f>
        <v>0</v>
      </c>
      <c r="R76" s="80">
        <f>VLOOKUP($B76,FSTAll!$B:$BA,FSTAll!AU$1,0)*$M76</f>
        <v>0</v>
      </c>
      <c r="S76" s="80">
        <f>VLOOKUP($B76,FSTAll!$B:$BA,FSTAll!AZ$1,0)*$M76</f>
        <v>0</v>
      </c>
      <c r="T76" s="80">
        <f>VLOOKUP($B76,FSTAll!$B:$BA,FSTAll!BA$1,0)*$M76</f>
        <v>0</v>
      </c>
      <c r="U76" s="80">
        <f>VLOOKUP($B76,FSTAll!$B:$BA,FSTAll!AW$1,0)*$M76</f>
        <v>0</v>
      </c>
      <c r="V76" s="80">
        <f>VLOOKUP($B76,FSTAll!$B:$BA,FSTAll!AX$1,0)*$M76</f>
        <v>0</v>
      </c>
      <c r="W76" s="47">
        <f t="shared" ref="W76:W78" si="13">SUM(N76:V76)</f>
        <v>0</v>
      </c>
      <c r="X76" s="143"/>
      <c r="Y76" s="47"/>
      <c r="Z76" s="143"/>
    </row>
    <row r="77" spans="1:26">
      <c r="A77" s="227">
        <f>VLOOKUP(C77,Master_Item!B:E,4,0)</f>
        <v>150</v>
      </c>
      <c r="B77" s="74">
        <v>310003569</v>
      </c>
      <c r="C77" s="74">
        <v>310003569</v>
      </c>
      <c r="D77" s="46" t="s">
        <v>939</v>
      </c>
      <c r="F77" s="80">
        <f>_xlfn.IFNA(VLOOKUP($B77,Text_LoadSC!$A:$FJ,F$1,0),0)</f>
        <v>0</v>
      </c>
      <c r="G77" s="80">
        <f>_xlfn.IFNA(VLOOKUP($B77,Text_LoadSC!$A:$FJ,G$1,0),0)</f>
        <v>0</v>
      </c>
      <c r="H77" s="80">
        <f t="shared" si="9"/>
        <v>0</v>
      </c>
      <c r="I77" s="80">
        <f t="shared" si="10"/>
        <v>0</v>
      </c>
      <c r="J77" s="80">
        <f>_xlfn.IFNA(VLOOKUP($B77,Text_LoadSC!$A:$GP,198,0),0)</f>
        <v>0</v>
      </c>
      <c r="K77" s="80">
        <f>_xlfn.IFNA(VLOOKUP($B77,Text_LoadSC!$A:$GZ,199,0),0)</f>
        <v>0</v>
      </c>
      <c r="L77" s="80">
        <f t="shared" si="11"/>
        <v>0</v>
      </c>
      <c r="M77" s="142">
        <f t="shared" si="12"/>
        <v>0</v>
      </c>
      <c r="N77" s="80">
        <f>VLOOKUP($B77,FSTAll!$B:$BA,FSTAll!AQ$1,0)*$M77</f>
        <v>0</v>
      </c>
      <c r="O77" s="80">
        <f>VLOOKUP($B77,FSTAll!$B:$BA,FSTAll!AR$1,0)*$M77</f>
        <v>0</v>
      </c>
      <c r="P77" s="80">
        <f>VLOOKUP($B77,FSTAll!$B:$BA,FSTAll!AS$1,0)*$M77</f>
        <v>0</v>
      </c>
      <c r="Q77" s="80">
        <f>VLOOKUP($B77,FSTAll!$B:$BA,FSTAll!AT$1,0)*$M77</f>
        <v>0</v>
      </c>
      <c r="R77" s="80">
        <f>VLOOKUP($B77,FSTAll!$B:$BA,FSTAll!AU$1,0)*$M77</f>
        <v>0</v>
      </c>
      <c r="S77" s="80">
        <f>VLOOKUP($B77,FSTAll!$B:$BA,FSTAll!AZ$1,0)*$M77</f>
        <v>0</v>
      </c>
      <c r="T77" s="80">
        <f>VLOOKUP($B77,FSTAll!$B:$BA,FSTAll!BA$1,0)*$M77</f>
        <v>0</v>
      </c>
      <c r="U77" s="80">
        <f>VLOOKUP($B77,FSTAll!$B:$BA,FSTAll!AW$1,0)*$M77</f>
        <v>0</v>
      </c>
      <c r="V77" s="80">
        <f>VLOOKUP($B77,FSTAll!$B:$BA,FSTAll!AX$1,0)*$M77</f>
        <v>0</v>
      </c>
      <c r="W77" s="47">
        <f t="shared" si="13"/>
        <v>0</v>
      </c>
      <c r="X77" s="143"/>
      <c r="Y77" s="47"/>
      <c r="Z77" s="143"/>
    </row>
    <row r="78" spans="1:26">
      <c r="A78" s="227">
        <f>VLOOKUP(C78,Master_Item!B:E,4,0)</f>
        <v>150</v>
      </c>
      <c r="B78" s="74">
        <v>310003570</v>
      </c>
      <c r="C78" s="74">
        <v>310003570</v>
      </c>
      <c r="D78" s="46" t="s">
        <v>940</v>
      </c>
      <c r="F78" s="80">
        <f>_xlfn.IFNA(VLOOKUP($B78,Text_LoadSC!$A:$FJ,F$1,0),0)</f>
        <v>0</v>
      </c>
      <c r="G78" s="80">
        <f>_xlfn.IFNA(VLOOKUP($B78,Text_LoadSC!$A:$FJ,G$1,0),0)</f>
        <v>0</v>
      </c>
      <c r="H78" s="80">
        <f t="shared" si="9"/>
        <v>0</v>
      </c>
      <c r="I78" s="80">
        <f t="shared" si="10"/>
        <v>0</v>
      </c>
      <c r="J78" s="80">
        <f>_xlfn.IFNA(VLOOKUP($B78,Text_LoadSC!$A:$GP,198,0),0)</f>
        <v>0</v>
      </c>
      <c r="K78" s="80">
        <f>_xlfn.IFNA(VLOOKUP($B78,Text_LoadSC!$A:$GZ,199,0),0)</f>
        <v>0</v>
      </c>
      <c r="L78" s="80">
        <f t="shared" si="11"/>
        <v>0</v>
      </c>
      <c r="M78" s="142">
        <f t="shared" si="12"/>
        <v>0</v>
      </c>
      <c r="N78" s="80">
        <f>VLOOKUP($B78,FSTAll!$B:$BA,FSTAll!AQ$1,0)*$M78</f>
        <v>0</v>
      </c>
      <c r="O78" s="80">
        <f>VLOOKUP($B78,FSTAll!$B:$BA,FSTAll!AR$1,0)*$M78</f>
        <v>0</v>
      </c>
      <c r="P78" s="80">
        <f>VLOOKUP($B78,FSTAll!$B:$BA,FSTAll!AS$1,0)*$M78</f>
        <v>0</v>
      </c>
      <c r="Q78" s="80">
        <f>VLOOKUP($B78,FSTAll!$B:$BA,FSTAll!AT$1,0)*$M78</f>
        <v>0</v>
      </c>
      <c r="R78" s="80">
        <f>VLOOKUP($B78,FSTAll!$B:$BA,FSTAll!AU$1,0)*$M78</f>
        <v>0</v>
      </c>
      <c r="S78" s="80">
        <f>VLOOKUP($B78,FSTAll!$B:$BA,FSTAll!AZ$1,0)*$M78</f>
        <v>0</v>
      </c>
      <c r="T78" s="80">
        <f>VLOOKUP($B78,FSTAll!$B:$BA,FSTAll!BA$1,0)*$M78</f>
        <v>0</v>
      </c>
      <c r="U78" s="80">
        <f>VLOOKUP($B78,FSTAll!$B:$BA,FSTAll!AW$1,0)*$M78</f>
        <v>0</v>
      </c>
      <c r="V78" s="80">
        <f>VLOOKUP($B78,FSTAll!$B:$BA,FSTAll!AX$1,0)*$M78</f>
        <v>0</v>
      </c>
      <c r="W78" s="47">
        <f t="shared" si="13"/>
        <v>0</v>
      </c>
      <c r="X78" s="143"/>
      <c r="Y78" s="47"/>
      <c r="Z78" s="143"/>
    </row>
    <row r="79" spans="1:26">
      <c r="A79" s="227">
        <v>350</v>
      </c>
      <c r="B79" s="109">
        <v>310004338</v>
      </c>
      <c r="C79" s="109">
        <v>310004338</v>
      </c>
      <c r="D79" s="110" t="s">
        <v>1030</v>
      </c>
      <c r="F79" s="80">
        <f>_xlfn.IFNA(VLOOKUP($B79,Text_LoadSC!$A:$FJ,F$1,0),0)</f>
        <v>0</v>
      </c>
      <c r="G79" s="80">
        <f>_xlfn.IFNA(VLOOKUP($B79,Text_LoadSC!$A:$FJ,G$1,0),0)</f>
        <v>0</v>
      </c>
      <c r="H79" s="80">
        <f t="shared" si="9"/>
        <v>0</v>
      </c>
      <c r="I79" s="80">
        <f t="shared" si="10"/>
        <v>0</v>
      </c>
      <c r="J79" s="80">
        <f>_xlfn.IFNA(VLOOKUP($B79,Text_LoadSC!$A:$GP,198,0),0)</f>
        <v>3734.2857142857147</v>
      </c>
      <c r="K79" s="80">
        <f>_xlfn.IFNA(VLOOKUP($B79,Text_LoadSC!$A:$GZ,199,0),0)</f>
        <v>4298.1151260504193</v>
      </c>
      <c r="L79" s="80">
        <f t="shared" si="11"/>
        <v>3734.2857142857147</v>
      </c>
      <c r="M79" s="142">
        <f t="shared" si="12"/>
        <v>4298.1151260504193</v>
      </c>
      <c r="N79" s="80">
        <f>VLOOKUP($B79,FSTAll!$B:$BA,FSTAll!AQ$1,0)*$M79</f>
        <v>83.519361205740481</v>
      </c>
      <c r="O79" s="80">
        <f>VLOOKUP($B79,FSTAll!$B:$BA,FSTAll!AR$1,0)*$M79</f>
        <v>614.91129687726425</v>
      </c>
      <c r="P79" s="80">
        <f>VLOOKUP($B79,FSTAll!$B:$BA,FSTAll!AS$1,0)*$M79</f>
        <v>752.71824286673609</v>
      </c>
      <c r="Q79" s="80">
        <f>VLOOKUP($B79,FSTAll!$B:$BA,FSTAll!AT$1,0)*$M79</f>
        <v>843.54554817797884</v>
      </c>
      <c r="R79" s="80">
        <f>VLOOKUP($B79,FSTAll!$B:$BA,FSTAll!AU$1,0)*$M79</f>
        <v>733.92638659544446</v>
      </c>
      <c r="S79" s="80">
        <f>VLOOKUP($B79,FSTAll!$B:$BA,FSTAll!AZ$1,0)*$M79</f>
        <v>167.09092201223456</v>
      </c>
      <c r="T79" s="80">
        <f>VLOOKUP($B79,FSTAll!$B:$BA,FSTAll!BA$1,0)*$M79</f>
        <v>136.71075437364647</v>
      </c>
      <c r="U79" s="80">
        <f>VLOOKUP($B79,FSTAll!$B:$BA,FSTAll!AW$1,0)*$M79</f>
        <v>262.04199578301075</v>
      </c>
      <c r="V79" s="80">
        <f>VLOOKUP($B79,FSTAll!$B:$BA,FSTAll!AX$1,0)*$M79</f>
        <v>703.6506181583635</v>
      </c>
      <c r="W79" s="47">
        <f t="shared" ref="W79:W80" si="14">SUM(N79:V79)</f>
        <v>4298.1151260504193</v>
      </c>
    </row>
    <row r="80" spans="1:26">
      <c r="A80" s="227">
        <v>380</v>
      </c>
      <c r="B80" s="109">
        <v>310004339</v>
      </c>
      <c r="C80" s="109">
        <v>310004339</v>
      </c>
      <c r="D80" s="110" t="s">
        <v>1031</v>
      </c>
      <c r="F80" s="80">
        <f>_xlfn.IFNA(VLOOKUP($B80,Text_LoadSC!$A:$FJ,F$1,0),0)</f>
        <v>0</v>
      </c>
      <c r="G80" s="80">
        <f>_xlfn.IFNA(VLOOKUP($B80,Text_LoadSC!$A:$FJ,G$1,0),0)</f>
        <v>0</v>
      </c>
      <c r="H80" s="80">
        <f t="shared" si="9"/>
        <v>0</v>
      </c>
      <c r="I80" s="80">
        <f t="shared" si="10"/>
        <v>0</v>
      </c>
      <c r="J80" s="80">
        <f>_xlfn.IFNA(VLOOKUP($B80,Text_LoadSC!$A:$GP,198,0),0)</f>
        <v>11884.940345138242</v>
      </c>
      <c r="K80" s="80">
        <f>_xlfn.IFNA(VLOOKUP($B80,Text_LoadSC!$A:$GZ,199,0),0)</f>
        <v>0</v>
      </c>
      <c r="L80" s="80">
        <f t="shared" si="11"/>
        <v>11884.940345138242</v>
      </c>
      <c r="M80" s="142">
        <f t="shared" si="12"/>
        <v>0</v>
      </c>
      <c r="N80" s="80">
        <f>VLOOKUP($B80,FSTAll!$B:$BA,FSTAll!AQ$1,0)*$M80</f>
        <v>0</v>
      </c>
      <c r="O80" s="80">
        <f>VLOOKUP($B80,FSTAll!$B:$BA,FSTAll!AR$1,0)*$M80</f>
        <v>0</v>
      </c>
      <c r="P80" s="80">
        <f>VLOOKUP($B80,FSTAll!$B:$BA,FSTAll!AS$1,0)*$M80</f>
        <v>0</v>
      </c>
      <c r="Q80" s="80">
        <f>VLOOKUP($B80,FSTAll!$B:$BA,FSTAll!AT$1,0)*$M80</f>
        <v>0</v>
      </c>
      <c r="R80" s="80">
        <f>VLOOKUP($B80,FSTAll!$B:$BA,FSTAll!AU$1,0)*$M80</f>
        <v>0</v>
      </c>
      <c r="S80" s="80">
        <f>VLOOKUP($B80,FSTAll!$B:$BA,FSTAll!AZ$1,0)*$M80</f>
        <v>0</v>
      </c>
      <c r="T80" s="80">
        <f>VLOOKUP($B80,FSTAll!$B:$BA,FSTAll!BA$1,0)*$M80</f>
        <v>0</v>
      </c>
      <c r="U80" s="80">
        <f>VLOOKUP($B80,FSTAll!$B:$BA,FSTAll!AW$1,0)*$M80</f>
        <v>0</v>
      </c>
      <c r="V80" s="80">
        <f>VLOOKUP($B80,FSTAll!$B:$BA,FSTAll!AX$1,0)*$M80</f>
        <v>0</v>
      </c>
      <c r="W80" s="47">
        <f t="shared" si="14"/>
        <v>0</v>
      </c>
    </row>
    <row r="81" spans="1:23">
      <c r="A81" s="227">
        <v>500</v>
      </c>
      <c r="B81" s="74">
        <v>310002100</v>
      </c>
      <c r="C81" s="74">
        <v>310002100</v>
      </c>
      <c r="D81" s="46" t="s">
        <v>1116</v>
      </c>
      <c r="F81" s="80">
        <f>_xlfn.IFNA(VLOOKUP($B81,Text_LoadSC!$A:$FJ,F$1,0),0)</f>
        <v>0</v>
      </c>
      <c r="G81" s="80">
        <f>_xlfn.IFNA(VLOOKUP($B81,Text_LoadSC!$A:$FJ,G$1,0),0)</f>
        <v>0</v>
      </c>
      <c r="H81" s="80">
        <f t="shared" si="9"/>
        <v>0</v>
      </c>
      <c r="I81" s="80">
        <f t="shared" si="10"/>
        <v>0</v>
      </c>
      <c r="J81" s="80">
        <f>_xlfn.IFNA(VLOOKUP($B81,Text_LoadSC!$A:$GP,198,0),0)</f>
        <v>1834</v>
      </c>
      <c r="K81" s="80">
        <f>_xlfn.IFNA(VLOOKUP($B81,Text_LoadSC!$A:$GZ,199,0),0)</f>
        <v>0</v>
      </c>
      <c r="L81" s="80">
        <f t="shared" si="11"/>
        <v>1834</v>
      </c>
      <c r="M81" s="142">
        <f t="shared" si="12"/>
        <v>0</v>
      </c>
      <c r="N81" s="80">
        <f>VLOOKUP($B81,FSTAll!$B:$BA,FSTAll!AQ$1,0)*$M81</f>
        <v>0</v>
      </c>
      <c r="O81" s="80">
        <f>VLOOKUP($B81,FSTAll!$B:$BA,FSTAll!AR$1,0)*$M81</f>
        <v>0</v>
      </c>
      <c r="P81" s="80">
        <f>VLOOKUP($B81,FSTAll!$B:$BA,FSTAll!AS$1,0)*$M81</f>
        <v>0</v>
      </c>
      <c r="Q81" s="80">
        <f>VLOOKUP($B81,FSTAll!$B:$BA,FSTAll!AT$1,0)*$M81</f>
        <v>0</v>
      </c>
      <c r="R81" s="80">
        <f>VLOOKUP($B81,FSTAll!$B:$BA,FSTAll!AU$1,0)*$M81</f>
        <v>0</v>
      </c>
      <c r="S81" s="80">
        <f>VLOOKUP($B81,FSTAll!$B:$BA,FSTAll!AZ$1,0)*$M81</f>
        <v>0</v>
      </c>
      <c r="T81" s="80">
        <f>VLOOKUP($B81,FSTAll!$B:$BA,FSTAll!BA$1,0)*$M81</f>
        <v>0</v>
      </c>
      <c r="U81" s="80">
        <f>VLOOKUP($B81,FSTAll!$B:$BA,FSTAll!AW$1,0)*$M81</f>
        <v>0</v>
      </c>
      <c r="V81" s="80">
        <f>VLOOKUP($B81,FSTAll!$B:$BA,FSTAll!AX$1,0)*$M81</f>
        <v>0</v>
      </c>
      <c r="W81" s="47">
        <f t="shared" ref="W81:W86" si="15">SUM(N81:V81)</f>
        <v>0</v>
      </c>
    </row>
    <row r="82" spans="1:23">
      <c r="A82" s="227">
        <v>500</v>
      </c>
      <c r="B82" s="74">
        <v>310002381</v>
      </c>
      <c r="C82" s="74">
        <v>310002381</v>
      </c>
      <c r="D82" s="46" t="s">
        <v>1117</v>
      </c>
      <c r="F82" s="80">
        <f>_xlfn.IFNA(VLOOKUP($B82,Text_LoadSC!$A:$FJ,F$1,0),0)</f>
        <v>0</v>
      </c>
      <c r="G82" s="80">
        <f>_xlfn.IFNA(VLOOKUP($B82,Text_LoadSC!$A:$FJ,G$1,0),0)</f>
        <v>0</v>
      </c>
      <c r="H82" s="80">
        <f t="shared" si="9"/>
        <v>0</v>
      </c>
      <c r="I82" s="80">
        <f t="shared" si="10"/>
        <v>0</v>
      </c>
      <c r="J82" s="80">
        <f>_xlfn.IFNA(VLOOKUP($B82,Text_LoadSC!$A:$GP,198,0),0)</f>
        <v>0</v>
      </c>
      <c r="K82" s="80">
        <f>_xlfn.IFNA(VLOOKUP($B82,Text_LoadSC!$A:$GZ,199,0),0)</f>
        <v>1070</v>
      </c>
      <c r="L82" s="80">
        <f t="shared" si="11"/>
        <v>0</v>
      </c>
      <c r="M82" s="142">
        <f t="shared" si="12"/>
        <v>1070</v>
      </c>
      <c r="N82" s="80">
        <f>VLOOKUP($B82,FSTAll!$B:$BA,FSTAll!AQ$1,0)*$M82</f>
        <v>0</v>
      </c>
      <c r="O82" s="80">
        <f>VLOOKUP($B82,FSTAll!$B:$BA,FSTAll!AR$1,0)*$M82</f>
        <v>0</v>
      </c>
      <c r="P82" s="80">
        <f>VLOOKUP($B82,FSTAll!$B:$BA,FSTAll!AS$1,0)*$M82</f>
        <v>0</v>
      </c>
      <c r="Q82" s="80">
        <f>VLOOKUP($B82,FSTAll!$B:$BA,FSTAll!AT$1,0)*$M82</f>
        <v>0</v>
      </c>
      <c r="R82" s="80">
        <f>VLOOKUP($B82,FSTAll!$B:$BA,FSTAll!AU$1,0)*$M82</f>
        <v>0</v>
      </c>
      <c r="S82" s="80">
        <f>VLOOKUP($B82,FSTAll!$B:$BA,FSTAll!AZ$1,0)*$M82</f>
        <v>0</v>
      </c>
      <c r="T82" s="80">
        <f>VLOOKUP($B82,FSTAll!$B:$BA,FSTAll!BA$1,0)*$M82</f>
        <v>0</v>
      </c>
      <c r="U82" s="80">
        <f>VLOOKUP($B82,FSTAll!$B:$BA,FSTAll!AW$1,0)*$M82</f>
        <v>0</v>
      </c>
      <c r="V82" s="80">
        <f>VLOOKUP($B82,FSTAll!$B:$BA,FSTAll!AX$1,0)*$M82</f>
        <v>0</v>
      </c>
      <c r="W82" s="47">
        <f t="shared" si="15"/>
        <v>0</v>
      </c>
    </row>
    <row r="83" spans="1:23">
      <c r="A83" s="227">
        <v>350</v>
      </c>
      <c r="B83" s="74">
        <v>310004556</v>
      </c>
      <c r="C83" s="74">
        <v>310004556</v>
      </c>
      <c r="D83" s="46" t="s">
        <v>1118</v>
      </c>
      <c r="F83" s="80">
        <f>_xlfn.IFNA(VLOOKUP($B83,Text_LoadSC!$A:$FJ,F$1,0),0)</f>
        <v>0</v>
      </c>
      <c r="G83" s="80">
        <f>_xlfn.IFNA(VLOOKUP($B83,Text_LoadSC!$A:$FJ,G$1,0),0)</f>
        <v>0</v>
      </c>
      <c r="H83" s="80">
        <f t="shared" si="9"/>
        <v>0</v>
      </c>
      <c r="I83" s="80">
        <f t="shared" si="10"/>
        <v>0</v>
      </c>
      <c r="J83" s="80">
        <f>_xlfn.IFNA(VLOOKUP($B83,Text_LoadSC!$A:$GP,198,0),0)</f>
        <v>0</v>
      </c>
      <c r="K83" s="80">
        <f>_xlfn.IFNA(VLOOKUP($B83,Text_LoadSC!$A:$GZ,199,0),0)</f>
        <v>0</v>
      </c>
      <c r="L83" s="80">
        <f t="shared" si="11"/>
        <v>0</v>
      </c>
      <c r="M83" s="142">
        <f t="shared" si="12"/>
        <v>0</v>
      </c>
      <c r="N83" s="80">
        <f>VLOOKUP($B83,FSTAll!$B:$BA,FSTAll!AQ$1,0)*$M83</f>
        <v>0</v>
      </c>
      <c r="O83" s="80">
        <f>VLOOKUP($B83,FSTAll!$B:$BA,FSTAll!AR$1,0)*$M83</f>
        <v>0</v>
      </c>
      <c r="P83" s="80">
        <f>VLOOKUP($B83,FSTAll!$B:$BA,FSTAll!AS$1,0)*$M83</f>
        <v>0</v>
      </c>
      <c r="Q83" s="80">
        <f>VLOOKUP($B83,FSTAll!$B:$BA,FSTAll!AT$1,0)*$M83</f>
        <v>0</v>
      </c>
      <c r="R83" s="80">
        <f>VLOOKUP($B83,FSTAll!$B:$BA,FSTAll!AU$1,0)*$M83</f>
        <v>0</v>
      </c>
      <c r="S83" s="80">
        <f>VLOOKUP($B83,FSTAll!$B:$BA,FSTAll!AZ$1,0)*$M83</f>
        <v>0</v>
      </c>
      <c r="T83" s="80">
        <f>VLOOKUP($B83,FSTAll!$B:$BA,FSTAll!BA$1,0)*$M83</f>
        <v>0</v>
      </c>
      <c r="U83" s="80">
        <f>VLOOKUP($B83,FSTAll!$B:$BA,FSTAll!AW$1,0)*$M83</f>
        <v>0</v>
      </c>
      <c r="V83" s="80">
        <f>VLOOKUP($B83,FSTAll!$B:$BA,FSTAll!AX$1,0)*$M83</f>
        <v>0</v>
      </c>
      <c r="W83" s="47">
        <f t="shared" si="15"/>
        <v>0</v>
      </c>
    </row>
    <row r="84" spans="1:23">
      <c r="A84" s="227">
        <v>350</v>
      </c>
      <c r="B84" s="74">
        <v>310004568</v>
      </c>
      <c r="C84" s="74">
        <v>310004568</v>
      </c>
      <c r="D84" s="46" t="s">
        <v>1120</v>
      </c>
      <c r="F84" s="80">
        <f>_xlfn.IFNA(VLOOKUP($B84,Text_LoadSC!$A:$FJ,F$1,0),0)</f>
        <v>0</v>
      </c>
      <c r="G84" s="80">
        <f>_xlfn.IFNA(VLOOKUP($B84,Text_LoadSC!$A:$FJ,G$1,0),0)</f>
        <v>0</v>
      </c>
      <c r="H84" s="80">
        <f t="shared" si="9"/>
        <v>0</v>
      </c>
      <c r="I84" s="80">
        <f t="shared" si="10"/>
        <v>0</v>
      </c>
      <c r="J84" s="80">
        <f>_xlfn.IFNA(VLOOKUP($B84,Text_LoadSC!$A:$GP,198,0),0)</f>
        <v>3168</v>
      </c>
      <c r="K84" s="80">
        <f>_xlfn.IFNA(VLOOKUP($B84,Text_LoadSC!$A:$GZ,199,0),0)</f>
        <v>1693</v>
      </c>
      <c r="L84" s="80">
        <f t="shared" si="11"/>
        <v>3168</v>
      </c>
      <c r="M84" s="142">
        <f t="shared" si="12"/>
        <v>1693</v>
      </c>
      <c r="N84" s="80">
        <f>VLOOKUP($B84,FSTAll!$B:$BA,FSTAll!AQ$1,0)*$M84</f>
        <v>0</v>
      </c>
      <c r="O84" s="80">
        <f>VLOOKUP($B84,FSTAll!$B:$BA,FSTAll!AR$1,0)*$M84</f>
        <v>0</v>
      </c>
      <c r="P84" s="80">
        <f>VLOOKUP($B84,FSTAll!$B:$BA,FSTAll!AS$1,0)*$M84</f>
        <v>0</v>
      </c>
      <c r="Q84" s="80">
        <f>VLOOKUP($B84,FSTAll!$B:$BA,FSTAll!AT$1,0)*$M84</f>
        <v>0</v>
      </c>
      <c r="R84" s="80">
        <f>VLOOKUP($B84,FSTAll!$B:$BA,FSTAll!AU$1,0)*$M84</f>
        <v>0</v>
      </c>
      <c r="S84" s="80">
        <f>VLOOKUP($B84,FSTAll!$B:$BA,FSTAll!AZ$1,0)*$M84</f>
        <v>0</v>
      </c>
      <c r="T84" s="80">
        <f>VLOOKUP($B84,FSTAll!$B:$BA,FSTAll!BA$1,0)*$M84</f>
        <v>0</v>
      </c>
      <c r="U84" s="80">
        <f>VLOOKUP($B84,FSTAll!$B:$BA,FSTAll!AW$1,0)*$M84</f>
        <v>0</v>
      </c>
      <c r="V84" s="80">
        <f>VLOOKUP($B84,FSTAll!$B:$BA,FSTAll!AX$1,0)*$M84</f>
        <v>0</v>
      </c>
      <c r="W84" s="47">
        <f t="shared" si="15"/>
        <v>0</v>
      </c>
    </row>
    <row r="85" spans="1:23">
      <c r="A85" s="227">
        <v>350</v>
      </c>
      <c r="B85" s="74">
        <v>310004566</v>
      </c>
      <c r="C85" s="74">
        <v>310004566</v>
      </c>
      <c r="D85" s="46" t="s">
        <v>1122</v>
      </c>
      <c r="F85" s="80">
        <f>_xlfn.IFNA(VLOOKUP($B85,Text_LoadSC!$A:$FJ,F$1,0),0)</f>
        <v>0</v>
      </c>
      <c r="G85" s="80">
        <f>_xlfn.IFNA(VLOOKUP($B85,Text_LoadSC!$A:$FJ,G$1,0),0)</f>
        <v>0</v>
      </c>
      <c r="H85" s="80">
        <f t="shared" si="9"/>
        <v>0</v>
      </c>
      <c r="I85" s="80">
        <f t="shared" si="10"/>
        <v>0</v>
      </c>
      <c r="J85" s="80">
        <f>_xlfn.IFNA(VLOOKUP($B85,Text_LoadSC!$A:$GP,198,0),0)</f>
        <v>0</v>
      </c>
      <c r="K85" s="80">
        <f>_xlfn.IFNA(VLOOKUP($B85,Text_LoadSC!$A:$GZ,199,0),0)</f>
        <v>0</v>
      </c>
      <c r="L85" s="80">
        <f t="shared" si="11"/>
        <v>0</v>
      </c>
      <c r="M85" s="142">
        <f t="shared" si="12"/>
        <v>0</v>
      </c>
      <c r="N85" s="80">
        <f>VLOOKUP($B85,FSTAll!$B:$BA,FSTAll!AQ$1,0)*$M85</f>
        <v>0</v>
      </c>
      <c r="O85" s="80">
        <f>VLOOKUP($B85,FSTAll!$B:$BA,FSTAll!AR$1,0)*$M85</f>
        <v>0</v>
      </c>
      <c r="P85" s="80">
        <f>VLOOKUP($B85,FSTAll!$B:$BA,FSTAll!AS$1,0)*$M85</f>
        <v>0</v>
      </c>
      <c r="Q85" s="80">
        <f>VLOOKUP($B85,FSTAll!$B:$BA,FSTAll!AT$1,0)*$M85</f>
        <v>0</v>
      </c>
      <c r="R85" s="80">
        <f>VLOOKUP($B85,FSTAll!$B:$BA,FSTAll!AU$1,0)*$M85</f>
        <v>0</v>
      </c>
      <c r="S85" s="80">
        <f>VLOOKUP($B85,FSTAll!$B:$BA,FSTAll!AZ$1,0)*$M85</f>
        <v>0</v>
      </c>
      <c r="T85" s="80">
        <f>VLOOKUP($B85,FSTAll!$B:$BA,FSTAll!BA$1,0)*$M85</f>
        <v>0</v>
      </c>
      <c r="U85" s="80">
        <f>VLOOKUP($B85,FSTAll!$B:$BA,FSTAll!AW$1,0)*$M85</f>
        <v>0</v>
      </c>
      <c r="V85" s="80">
        <f>VLOOKUP($B85,FSTAll!$B:$BA,FSTAll!AX$1,0)*$M85</f>
        <v>0</v>
      </c>
      <c r="W85" s="47">
        <f t="shared" si="15"/>
        <v>0</v>
      </c>
    </row>
    <row r="86" spans="1:23">
      <c r="A86" s="227">
        <v>350</v>
      </c>
      <c r="B86" s="74">
        <v>310004569</v>
      </c>
      <c r="C86" s="74">
        <v>310004569</v>
      </c>
      <c r="D86" s="46" t="s">
        <v>1124</v>
      </c>
      <c r="F86" s="80">
        <f>_xlfn.IFNA(VLOOKUP($B86,Text_LoadSC!$A:$FJ,F$1,0),0)</f>
        <v>0</v>
      </c>
      <c r="G86" s="80">
        <f>_xlfn.IFNA(VLOOKUP($B86,Text_LoadSC!$A:$FJ,G$1,0),0)</f>
        <v>0</v>
      </c>
      <c r="H86" s="80">
        <f t="shared" si="9"/>
        <v>0</v>
      </c>
      <c r="I86" s="80">
        <f t="shared" si="10"/>
        <v>0</v>
      </c>
      <c r="J86" s="80">
        <f>_xlfn.IFNA(VLOOKUP($B86,Text_LoadSC!$A:$GP,198,0),0)</f>
        <v>0</v>
      </c>
      <c r="K86" s="80">
        <f>_xlfn.IFNA(VLOOKUP($B86,Text_LoadSC!$A:$GZ,199,0),0)</f>
        <v>0</v>
      </c>
      <c r="L86" s="80">
        <f t="shared" si="11"/>
        <v>0</v>
      </c>
      <c r="M86" s="142">
        <f t="shared" si="12"/>
        <v>0</v>
      </c>
      <c r="N86" s="80">
        <f>VLOOKUP($B86,FSTAll!$B:$BA,FSTAll!AQ$1,0)*$M86</f>
        <v>0</v>
      </c>
      <c r="O86" s="80">
        <f>VLOOKUP($B86,FSTAll!$B:$BA,FSTAll!AR$1,0)*$M86</f>
        <v>0</v>
      </c>
      <c r="P86" s="80">
        <f>VLOOKUP($B86,FSTAll!$B:$BA,FSTAll!AS$1,0)*$M86</f>
        <v>0</v>
      </c>
      <c r="Q86" s="80">
        <f>VLOOKUP($B86,FSTAll!$B:$BA,FSTAll!AT$1,0)*$M86</f>
        <v>0</v>
      </c>
      <c r="R86" s="80">
        <f>VLOOKUP($B86,FSTAll!$B:$BA,FSTAll!AU$1,0)*$M86</f>
        <v>0</v>
      </c>
      <c r="S86" s="80">
        <f>VLOOKUP($B86,FSTAll!$B:$BA,FSTAll!AZ$1,0)*$M86</f>
        <v>0</v>
      </c>
      <c r="T86" s="80">
        <f>VLOOKUP($B86,FSTAll!$B:$BA,FSTAll!BA$1,0)*$M86</f>
        <v>0</v>
      </c>
      <c r="U86" s="80">
        <f>VLOOKUP($B86,FSTAll!$B:$BA,FSTAll!AW$1,0)*$M86</f>
        <v>0</v>
      </c>
      <c r="V86" s="80">
        <f>VLOOKUP($B86,FSTAll!$B:$BA,FSTAll!AX$1,0)*$M86</f>
        <v>0</v>
      </c>
      <c r="W86" s="47">
        <f t="shared" si="15"/>
        <v>0</v>
      </c>
    </row>
  </sheetData>
  <autoFilter ref="A3:X80" xr:uid="{0888FC98-8943-45AE-8C33-84811281ABA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FD4DD-526D-45C3-9ADC-BAE6B06F9C28}">
  <sheetPr>
    <tabColor rgb="FF00B0F0"/>
  </sheetPr>
  <dimension ref="B1:AB86"/>
  <sheetViews>
    <sheetView showGridLines="0" zoomScale="70" zoomScaleNormal="70" workbookViewId="0">
      <pane xSplit="5" ySplit="3" topLeftCell="F5" activePane="bottomRight" state="frozen"/>
      <selection activeCell="D8" sqref="D8"/>
      <selection pane="topRight" activeCell="D8" sqref="D8"/>
      <selection pane="bottomLeft" activeCell="D8" sqref="D8"/>
      <selection pane="bottomRight" activeCell="Y2" sqref="Y2"/>
    </sheetView>
  </sheetViews>
  <sheetFormatPr defaultColWidth="8.7109375" defaultRowHeight="12" outlineLevelCol="1"/>
  <cols>
    <col min="1" max="1" width="3.42578125" style="46" customWidth="1"/>
    <col min="2" max="2" width="17.5703125" style="74" bestFit="1" customWidth="1"/>
    <col min="3" max="3" width="10.7109375" style="74" bestFit="1" customWidth="1"/>
    <col min="4" max="4" width="17" style="46" bestFit="1" customWidth="1"/>
    <col min="5" max="5" width="40.42578125" style="46" bestFit="1" customWidth="1"/>
    <col min="6" max="7" width="8.7109375" style="80" outlineLevel="1"/>
    <col min="8" max="8" width="8.7109375" style="80" bestFit="1" customWidth="1" outlineLevel="1"/>
    <col min="9" max="9" width="8.7109375" style="46" bestFit="1" customWidth="1" outlineLevel="1"/>
    <col min="10" max="10" width="8.5703125" style="46" customWidth="1"/>
    <col min="11" max="12" width="8.7109375" style="46" outlineLevel="1"/>
    <col min="13" max="13" width="9.28515625" style="46" bestFit="1" customWidth="1" outlineLevel="1"/>
    <col min="14" max="14" width="8.7109375" style="46" outlineLevel="1"/>
    <col min="15" max="20" width="8.7109375" style="46"/>
    <col min="21" max="21" width="9.7109375" style="46" bestFit="1" customWidth="1"/>
    <col min="22" max="22" width="10.7109375" style="46" bestFit="1" customWidth="1"/>
    <col min="23" max="24" width="8.7109375" style="46"/>
    <col min="25" max="25" width="12.7109375" style="46" bestFit="1" customWidth="1"/>
    <col min="26" max="16384" width="8.7109375" style="46"/>
  </cols>
  <sheetData>
    <row r="1" spans="2:28">
      <c r="F1" s="80">
        <v>56</v>
      </c>
      <c r="G1" s="80">
        <v>68</v>
      </c>
      <c r="H1" s="80">
        <v>80</v>
      </c>
      <c r="I1" s="46">
        <v>92</v>
      </c>
      <c r="J1" s="80"/>
      <c r="K1" s="46">
        <v>57</v>
      </c>
      <c r="L1" s="46">
        <v>69</v>
      </c>
      <c r="M1" s="46">
        <v>81</v>
      </c>
      <c r="N1" s="46">
        <v>93</v>
      </c>
    </row>
    <row r="2" spans="2:28">
      <c r="F2" s="139" t="s">
        <v>156</v>
      </c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301">
        <f>SUBTOTAL(9,Y4:Y86)</f>
        <v>829408.70934065944</v>
      </c>
    </row>
    <row r="3" spans="2:28" s="219" customFormat="1" ht="31.9" customHeight="1">
      <c r="B3" s="219" t="s">
        <v>10</v>
      </c>
      <c r="C3" s="219" t="s">
        <v>11</v>
      </c>
      <c r="D3" s="219" t="s">
        <v>12</v>
      </c>
      <c r="E3" s="219" t="s">
        <v>13</v>
      </c>
      <c r="F3" s="141" t="s">
        <v>0</v>
      </c>
      <c r="G3" s="141" t="s">
        <v>1</v>
      </c>
      <c r="H3" s="141" t="s">
        <v>2</v>
      </c>
      <c r="I3" s="141" t="s">
        <v>3</v>
      </c>
      <c r="J3" s="141" t="s">
        <v>237</v>
      </c>
      <c r="K3" s="302" t="s">
        <v>238</v>
      </c>
      <c r="L3" s="302" t="s">
        <v>239</v>
      </c>
      <c r="M3" s="302" t="s">
        <v>240</v>
      </c>
      <c r="N3" s="302" t="s">
        <v>241</v>
      </c>
      <c r="O3" s="302" t="s">
        <v>242</v>
      </c>
      <c r="P3" s="219" t="s">
        <v>115</v>
      </c>
      <c r="Q3" s="219" t="s">
        <v>116</v>
      </c>
      <c r="R3" s="219" t="s">
        <v>117</v>
      </c>
      <c r="S3" s="219" t="s">
        <v>118</v>
      </c>
      <c r="T3" s="219" t="s">
        <v>119</v>
      </c>
      <c r="U3" s="219" t="s">
        <v>127</v>
      </c>
      <c r="V3" s="219" t="s">
        <v>128</v>
      </c>
      <c r="W3" s="219" t="s">
        <v>121</v>
      </c>
      <c r="X3" s="219" t="s">
        <v>122</v>
      </c>
      <c r="Y3" s="219" t="s">
        <v>91</v>
      </c>
    </row>
    <row r="4" spans="2:28">
      <c r="B4" s="74">
        <v>310002949</v>
      </c>
      <c r="C4" s="74">
        <v>310002949</v>
      </c>
      <c r="D4" s="46" t="s">
        <v>20</v>
      </c>
      <c r="E4" s="46" t="str">
        <f>VLOOKUP(B4,Master_Item!B:C,2,0)</f>
        <v>โออิชิ กรีนที รสต้นตำรับ 180 มล. Pack 4</v>
      </c>
      <c r="F4" s="80">
        <f>_xlfn.IFNA(VLOOKUP($B4,Text_LoadSC!$A:$CO,F$1,0),0)</f>
        <v>267.51327636037007</v>
      </c>
      <c r="G4" s="80">
        <f>_xlfn.IFNA(VLOOKUP($B4,Text_LoadSC!$A:$CO,G$1,0),0)</f>
        <v>214.42698416434331</v>
      </c>
      <c r="H4" s="80">
        <f>_xlfn.IFNA(VLOOKUP($B4,Text_LoadSC!$A:$CO,H$1,0),0)</f>
        <v>173.83158424973462</v>
      </c>
      <c r="I4" s="80">
        <f>_xlfn.IFNA(VLOOKUP($B4,Text_LoadSC!$A:$CO,I$1,0),0)</f>
        <v>287.29052247261529</v>
      </c>
      <c r="J4" s="80">
        <f>SUM(F4:I4)</f>
        <v>943.06236724706332</v>
      </c>
      <c r="K4" s="80">
        <f>_xlfn.IFNA(VLOOKUP($B4,Text_LoadSC!$A:$CO,K$1,0),0)</f>
        <v>1993.2442060740718</v>
      </c>
      <c r="L4" s="80">
        <f>_xlfn.IFNA(VLOOKUP($B4,Text_LoadSC!$A:$CO,L$1,0),0)</f>
        <v>1087.3404328679844</v>
      </c>
      <c r="M4" s="80">
        <f>_xlfn.IFNA(VLOOKUP($B4,Text_LoadSC!$A:$CO,M$1,0),0)</f>
        <v>768.73868212177581</v>
      </c>
      <c r="N4" s="80">
        <f>_xlfn.IFNA(VLOOKUP($B4,Text_LoadSC!$A:$CO,N$1,0),0)</f>
        <v>352.63711849660689</v>
      </c>
      <c r="O4" s="80">
        <f>SUM(K4:N4)</f>
        <v>4201.9604395604383</v>
      </c>
      <c r="P4" s="80">
        <f>VLOOKUP($B4,FSTAll!$B:$BL,FSTAll!BB$1,0)*$O4</f>
        <v>185.95764836057157</v>
      </c>
      <c r="Q4" s="80">
        <f>VLOOKUP($B4,FSTAll!$B:$BL,FSTAll!BC$1,0)*$O4</f>
        <v>1184.8402457469447</v>
      </c>
      <c r="R4" s="80">
        <f>VLOOKUP($B4,FSTAll!$B:$BL,FSTAll!BD$1,0)*$O4</f>
        <v>564.6970789665063</v>
      </c>
      <c r="S4" s="80">
        <f>VLOOKUP($B4,FSTAll!$B:$BL,FSTAll!BE$1,0)*$O4</f>
        <v>352.29591180236724</v>
      </c>
      <c r="T4" s="80">
        <f>VLOOKUP($B4,FSTAll!$B:$BL,FSTAll!BF$1,0)*$O4</f>
        <v>258.46407088648249</v>
      </c>
      <c r="U4" s="80">
        <f>VLOOKUP($B4,FSTAll!$B:$BL,FSTAll!BK$1,0)*$O4</f>
        <v>176.87302012644275</v>
      </c>
      <c r="V4" s="80">
        <f>VLOOKUP($B4,FSTAll!$B:$BL,FSTAll!BL$1,0)*$O4</f>
        <v>144.71428919436224</v>
      </c>
      <c r="W4" s="80">
        <f>VLOOKUP($B4,FSTAll!$B:$BL,FSTAll!BH$1,0)*$O4</f>
        <v>499.86780706098591</v>
      </c>
      <c r="X4" s="80">
        <f>VLOOKUP($B4,FSTAll!$B:$BL,FSTAll!BI$1,0)*$O4</f>
        <v>834.25036741577514</v>
      </c>
      <c r="Y4" s="47">
        <f>SUM(P4:X4)</f>
        <v>4201.9604395604383</v>
      </c>
      <c r="Z4" s="47">
        <f>SUM(Y4,J4)</f>
        <v>5145.0228068075012</v>
      </c>
      <c r="AA4" s="46">
        <f>SUMIF('Loading M+3'!E:E,'Loading May'!C4,'Loading M+3'!O:O)</f>
        <v>5145.0228068075012</v>
      </c>
      <c r="AB4" s="47">
        <f>AA4-Z4</f>
        <v>0</v>
      </c>
    </row>
    <row r="5" spans="2:28">
      <c r="B5" s="74">
        <v>310002950</v>
      </c>
      <c r="C5" s="74">
        <v>310002950</v>
      </c>
      <c r="D5" s="46" t="s">
        <v>21</v>
      </c>
      <c r="E5" s="46" t="str">
        <f>VLOOKUP(B5,Master_Item!B:C,2,0)</f>
        <v>โออิชิ กรีนที รสต้นตำรับ 180 มล. Pack 12</v>
      </c>
      <c r="F5" s="80">
        <f>_xlfn.IFNA(VLOOKUP($B5,Text_LoadSC!$A:$CO,F$1,0),0)</f>
        <v>1851.4321782776972</v>
      </c>
      <c r="G5" s="80">
        <f>_xlfn.IFNA(VLOOKUP($B5,Text_LoadSC!$A:$CO,G$1,0),0)</f>
        <v>1860.2695633768747</v>
      </c>
      <c r="H5" s="80">
        <f>_xlfn.IFNA(VLOOKUP($B5,Text_LoadSC!$A:$CO,H$1,0),0)</f>
        <v>950.01889816158678</v>
      </c>
      <c r="I5" s="80">
        <f>_xlfn.IFNA(VLOOKUP($B5,Text_LoadSC!$A:$CO,I$1,0),0)</f>
        <v>958.85628326076426</v>
      </c>
      <c r="J5" s="80">
        <f t="shared" ref="J5:J47" si="0">SUM(F5:I5)</f>
        <v>5620.5769230769229</v>
      </c>
      <c r="K5" s="80">
        <f>_xlfn.IFNA(VLOOKUP($B5,Text_LoadSC!$A:$CO,K$1,0),0)</f>
        <v>0</v>
      </c>
      <c r="L5" s="80">
        <f>_xlfn.IFNA(VLOOKUP($B5,Text_LoadSC!$A:$CO,L$1,0),0)</f>
        <v>0</v>
      </c>
      <c r="M5" s="80">
        <f>_xlfn.IFNA(VLOOKUP($B5,Text_LoadSC!$A:$CO,M$1,0),0)</f>
        <v>0</v>
      </c>
      <c r="N5" s="80">
        <f>_xlfn.IFNA(VLOOKUP($B5,Text_LoadSC!$A:$CO,N$1,0),0)</f>
        <v>0</v>
      </c>
      <c r="O5" s="80">
        <f t="shared" ref="O5:O47" si="1">SUM(K5:N5)</f>
        <v>0</v>
      </c>
      <c r="P5" s="80">
        <f>VLOOKUP($B5,FSTAll!$B:$BL,FSTAll!BB$1,0)*$O5</f>
        <v>0</v>
      </c>
      <c r="Q5" s="80">
        <f>VLOOKUP($B5,FSTAll!$B:$BL,FSTAll!BC$1,0)*$O5</f>
        <v>0</v>
      </c>
      <c r="R5" s="80">
        <f>VLOOKUP($B5,FSTAll!$B:$BL,FSTAll!BD$1,0)*$O5</f>
        <v>0</v>
      </c>
      <c r="S5" s="80">
        <f>VLOOKUP($B5,FSTAll!$B:$BL,FSTAll!BE$1,0)*$O5</f>
        <v>0</v>
      </c>
      <c r="T5" s="80">
        <f>VLOOKUP($B5,FSTAll!$B:$BL,FSTAll!BF$1,0)*$O5</f>
        <v>0</v>
      </c>
      <c r="U5" s="80">
        <f>VLOOKUP($B5,FSTAll!$B:$BL,FSTAll!BK$1,0)*$O5</f>
        <v>0</v>
      </c>
      <c r="V5" s="80">
        <f>VLOOKUP($B5,FSTAll!$B:$BL,FSTAll!BL$1,0)*$O5</f>
        <v>0</v>
      </c>
      <c r="W5" s="80">
        <f>VLOOKUP($B5,FSTAll!$B:$BL,FSTAll!BH$1,0)*$O5</f>
        <v>0</v>
      </c>
      <c r="X5" s="80">
        <f>VLOOKUP($B5,FSTAll!$B:$BL,FSTAll!BI$1,0)*$O5</f>
        <v>0</v>
      </c>
      <c r="Y5" s="47">
        <f t="shared" ref="Y5:Y47" si="2">SUM(P5:X5)</f>
        <v>0</v>
      </c>
      <c r="Z5" s="47">
        <f t="shared" ref="Z5:Z57" si="3">SUM(Y5,J5)</f>
        <v>5620.5769230769229</v>
      </c>
      <c r="AA5" s="46">
        <f>SUMIF('Loading M+3'!E:E,'Loading May'!C5,'Loading M+3'!O:O)</f>
        <v>5620.5769230769229</v>
      </c>
      <c r="AB5" s="47">
        <f t="shared" ref="AB5:AB58" si="4">AA5-Z5</f>
        <v>0</v>
      </c>
    </row>
    <row r="6" spans="2:28">
      <c r="B6" s="74">
        <v>310002953</v>
      </c>
      <c r="C6" s="74">
        <v>310002953</v>
      </c>
      <c r="D6" s="46" t="s">
        <v>22</v>
      </c>
      <c r="E6" s="46" t="str">
        <f>VLOOKUP(B6,Master_Item!B:C,2,0)</f>
        <v xml:space="preserve">โออิชิ กรีนที รสน้ำผึ้งผสมมะนาว 180 มล.Pack 4 </v>
      </c>
      <c r="F6" s="80">
        <f>_xlfn.IFNA(VLOOKUP($B6,Text_LoadSC!$A:$CO,F$1,0),0)</f>
        <v>1596.7481414326398</v>
      </c>
      <c r="G6" s="80">
        <f>_xlfn.IFNA(VLOOKUP($B6,Text_LoadSC!$A:$CO,G$1,0),0)</f>
        <v>1432.7428505064947</v>
      </c>
      <c r="H6" s="80">
        <f>_xlfn.IFNA(VLOOKUP($B6,Text_LoadSC!$A:$CO,H$1,0),0)</f>
        <v>872.5450028486498</v>
      </c>
      <c r="I6" s="80">
        <f>_xlfn.IFNA(VLOOKUP($B6,Text_LoadSC!$A:$CO,I$1,0),0)</f>
        <v>1148.9584145219285</v>
      </c>
      <c r="J6" s="80">
        <f>SUM(F6:I6)</f>
        <v>5050.9944093097129</v>
      </c>
      <c r="K6" s="80">
        <f>_xlfn.IFNA(VLOOKUP($B6,Text_LoadSC!$A:$CO,K$1,0),0)</f>
        <v>15214.422369305152</v>
      </c>
      <c r="L6" s="80">
        <f>_xlfn.IFNA(VLOOKUP($B6,Text_LoadSC!$A:$CO,L$1,0),0)</f>
        <v>10157.651088292852</v>
      </c>
      <c r="M6" s="80">
        <f>_xlfn.IFNA(VLOOKUP($B6,Text_LoadSC!$A:$CO,M$1,0),0)</f>
        <v>9112.3497780768794</v>
      </c>
      <c r="N6" s="80">
        <f>_xlfn.IFNA(VLOOKUP($B6,Text_LoadSC!$A:$CO,N$1,0),0)</f>
        <v>6496.4075335558891</v>
      </c>
      <c r="O6" s="80">
        <f t="shared" si="1"/>
        <v>40980.830769230772</v>
      </c>
      <c r="P6" s="80">
        <f>VLOOKUP($B6,FSTAll!$B:$BL,FSTAll!BB$1,0)*$O6</f>
        <v>638.74807023757876</v>
      </c>
      <c r="Q6" s="80">
        <f>VLOOKUP($B6,FSTAll!$B:$BL,FSTAll!BC$1,0)*$O6</f>
        <v>6252.5605043787809</v>
      </c>
      <c r="R6" s="80">
        <f>VLOOKUP($B6,FSTAll!$B:$BL,FSTAll!BD$1,0)*$O6</f>
        <v>9746.3331839795992</v>
      </c>
      <c r="S6" s="80">
        <f>VLOOKUP($B6,FSTAll!$B:$BL,FSTAll!BE$1,0)*$O6</f>
        <v>10703.983540391922</v>
      </c>
      <c r="T6" s="80">
        <f>VLOOKUP($B6,FSTAll!$B:$BL,FSTAll!BF$1,0)*$O6</f>
        <v>1749.2450845206365</v>
      </c>
      <c r="U6" s="80">
        <f>VLOOKUP($B6,FSTAll!$B:$BL,FSTAll!BK$1,0)*$O6</f>
        <v>1586.8690979801827</v>
      </c>
      <c r="V6" s="80">
        <f>VLOOKUP($B6,FSTAll!$B:$BL,FSTAll!BL$1,0)*$O6</f>
        <v>1298.3474438019678</v>
      </c>
      <c r="W6" s="80">
        <f>VLOOKUP($B6,FSTAll!$B:$BL,FSTAll!BH$1,0)*$O6</f>
        <v>3140.9044694548002</v>
      </c>
      <c r="X6" s="80">
        <f>VLOOKUP($B6,FSTAll!$B:$BL,FSTAll!BI$1,0)*$O6</f>
        <v>5863.8393744853056</v>
      </c>
      <c r="Y6" s="47">
        <f t="shared" si="2"/>
        <v>40980.830769230772</v>
      </c>
      <c r="Z6" s="47">
        <f t="shared" si="3"/>
        <v>46031.825178540486</v>
      </c>
      <c r="AA6" s="46">
        <f>SUMIF('Loading M+3'!E:E,'Loading May'!C6,'Loading M+3'!O:O)</f>
        <v>46031.825178540486</v>
      </c>
      <c r="AB6" s="47">
        <f t="shared" si="4"/>
        <v>0</v>
      </c>
    </row>
    <row r="7" spans="2:28">
      <c r="B7" s="74">
        <v>310002954</v>
      </c>
      <c r="C7" s="74">
        <v>310002954</v>
      </c>
      <c r="D7" s="46" t="s">
        <v>23</v>
      </c>
      <c r="E7" s="46" t="str">
        <f>VLOOKUP(B7,Master_Item!B:C,2,0)</f>
        <v>โออิชิ กรีนที รสน้ำผึ้งผสมมะนาว 180 มล.Pack 12</v>
      </c>
      <c r="F7" s="80">
        <f>_xlfn.IFNA(VLOOKUP($B7,Text_LoadSC!$A:$CO,F$1,0),0)</f>
        <v>5815.0580432669813</v>
      </c>
      <c r="G7" s="80">
        <f>_xlfn.IFNA(VLOOKUP($B7,Text_LoadSC!$A:$CO,G$1,0),0)</f>
        <v>4963.4038731507153</v>
      </c>
      <c r="H7" s="80">
        <f>_xlfn.IFNA(VLOOKUP($B7,Text_LoadSC!$A:$CO,H$1,0),0)</f>
        <v>4844.3554407688707</v>
      </c>
      <c r="I7" s="80">
        <f>_xlfn.IFNA(VLOOKUP($B7,Text_LoadSC!$A:$CO,I$1,0),0)</f>
        <v>3946.9134120442027</v>
      </c>
      <c r="J7" s="80">
        <f t="shared" si="0"/>
        <v>19569.73076923077</v>
      </c>
      <c r="K7" s="80">
        <f>_xlfn.IFNA(VLOOKUP($B7,Text_LoadSC!$A:$CO,K$1,0),0)</f>
        <v>0</v>
      </c>
      <c r="L7" s="80">
        <f>_xlfn.IFNA(VLOOKUP($B7,Text_LoadSC!$A:$CO,L$1,0),0)</f>
        <v>0</v>
      </c>
      <c r="M7" s="80">
        <f>_xlfn.IFNA(VLOOKUP($B7,Text_LoadSC!$A:$CO,M$1,0),0)</f>
        <v>0</v>
      </c>
      <c r="N7" s="80">
        <f>_xlfn.IFNA(VLOOKUP($B7,Text_LoadSC!$A:$CO,N$1,0),0)</f>
        <v>0</v>
      </c>
      <c r="O7" s="80">
        <f t="shared" si="1"/>
        <v>0</v>
      </c>
      <c r="P7" s="80">
        <f>VLOOKUP($B7,FSTAll!$B:$BL,FSTAll!BB$1,0)*$O7</f>
        <v>0</v>
      </c>
      <c r="Q7" s="80">
        <f>VLOOKUP($B7,FSTAll!$B:$BL,FSTAll!BC$1,0)*$O7</f>
        <v>0</v>
      </c>
      <c r="R7" s="80">
        <f>VLOOKUP($B7,FSTAll!$B:$BL,FSTAll!BD$1,0)*$O7</f>
        <v>0</v>
      </c>
      <c r="S7" s="80">
        <f>VLOOKUP($B7,FSTAll!$B:$BL,FSTAll!BE$1,0)*$O7</f>
        <v>0</v>
      </c>
      <c r="T7" s="80">
        <f>VLOOKUP($B7,FSTAll!$B:$BL,FSTAll!BF$1,0)*$O7</f>
        <v>0</v>
      </c>
      <c r="U7" s="80">
        <f>VLOOKUP($B7,FSTAll!$B:$BL,FSTAll!BK$1,0)*$O7</f>
        <v>0</v>
      </c>
      <c r="V7" s="80">
        <f>VLOOKUP($B7,FSTAll!$B:$BL,FSTAll!BL$1,0)*$O7</f>
        <v>0</v>
      </c>
      <c r="W7" s="80">
        <f>VLOOKUP($B7,FSTAll!$B:$BL,FSTAll!BH$1,0)*$O7</f>
        <v>0</v>
      </c>
      <c r="X7" s="80">
        <f>VLOOKUP($B7,FSTAll!$B:$BL,FSTAll!BI$1,0)*$O7</f>
        <v>0</v>
      </c>
      <c r="Y7" s="47">
        <f t="shared" si="2"/>
        <v>0</v>
      </c>
      <c r="Z7" s="47">
        <f t="shared" si="3"/>
        <v>19569.73076923077</v>
      </c>
      <c r="AA7" s="46">
        <f>SUMIF('Loading M+3'!E:E,'Loading May'!C7,'Loading M+3'!O:O)</f>
        <v>19569.73076923077</v>
      </c>
      <c r="AB7" s="47">
        <f t="shared" si="4"/>
        <v>0</v>
      </c>
    </row>
    <row r="8" spans="2:28">
      <c r="B8" s="74">
        <v>310002951</v>
      </c>
      <c r="C8" s="74">
        <v>310002951</v>
      </c>
      <c r="D8" s="46" t="s">
        <v>24</v>
      </c>
      <c r="E8" s="46" t="str">
        <f>VLOOKUP(B8,Master_Item!B:C,2,0)</f>
        <v>โออิชิ กรีนที รสข้ำวญี่ปุ่น 180 มล. Pack 4</v>
      </c>
      <c r="F8" s="80">
        <f>_xlfn.IFNA(VLOOKUP($B8,Text_LoadSC!$A:$CO,F$1,0),0)</f>
        <v>173.51634615384617</v>
      </c>
      <c r="G8" s="80">
        <f>_xlfn.IFNA(VLOOKUP($B8,Text_LoadSC!$A:$CO,G$1,0),0)</f>
        <v>199.4</v>
      </c>
      <c r="H8" s="80">
        <f>_xlfn.IFNA(VLOOKUP($B8,Text_LoadSC!$A:$CO,H$1,0),0)</f>
        <v>154.34326923076924</v>
      </c>
      <c r="I8" s="80">
        <f>_xlfn.IFNA(VLOOKUP($B8,Text_LoadSC!$A:$CO,I$1,0),0)</f>
        <v>86.27884615384616</v>
      </c>
      <c r="J8" s="80">
        <f t="shared" si="0"/>
        <v>613.53846153846166</v>
      </c>
      <c r="K8" s="80">
        <f>_xlfn.IFNA(VLOOKUP($B8,Text_LoadSC!$A:$CO,K$1,0),0)</f>
        <v>2059.0968948962254</v>
      </c>
      <c r="L8" s="80">
        <f>_xlfn.IFNA(VLOOKUP($B8,Text_LoadSC!$A:$CO,L$1,0),0)</f>
        <v>1122.6817601639359</v>
      </c>
      <c r="M8" s="80">
        <f>_xlfn.IFNA(VLOOKUP($B8,Text_LoadSC!$A:$CO,M$1,0),0)</f>
        <v>781.96629585124379</v>
      </c>
      <c r="N8" s="80">
        <f>_xlfn.IFNA(VLOOKUP($B8,Text_LoadSC!$A:$CO,N$1,0),0)</f>
        <v>356.40340073694722</v>
      </c>
      <c r="O8" s="80">
        <f t="shared" si="1"/>
        <v>4320.1483516483522</v>
      </c>
      <c r="P8" s="80">
        <f>VLOOKUP($B8,FSTAll!$B:$BL,FSTAll!BB$1,0)*$O8</f>
        <v>169.69486160320861</v>
      </c>
      <c r="Q8" s="80">
        <f>VLOOKUP($B8,FSTAll!$B:$BL,FSTAll!BC$1,0)*$O8</f>
        <v>1291.2718375119152</v>
      </c>
      <c r="R8" s="80">
        <f>VLOOKUP($B8,FSTAll!$B:$BL,FSTAll!BD$1,0)*$O8</f>
        <v>502.89779298034216</v>
      </c>
      <c r="S8" s="80">
        <f>VLOOKUP($B8,FSTAll!$B:$BL,FSTAll!BE$1,0)*$O8</f>
        <v>360.6015809068183</v>
      </c>
      <c r="T8" s="80">
        <f>VLOOKUP($B8,FSTAll!$B:$BL,FSTAll!BF$1,0)*$O8</f>
        <v>276.63797750939739</v>
      </c>
      <c r="U8" s="80">
        <f>VLOOKUP($B8,FSTAll!$B:$BL,FSTAll!BK$1,0)*$O8</f>
        <v>175.9700361729106</v>
      </c>
      <c r="V8" s="80">
        <f>VLOOKUP($B8,FSTAll!$B:$BL,FSTAll!BL$1,0)*$O8</f>
        <v>143.97548414147229</v>
      </c>
      <c r="W8" s="80">
        <f>VLOOKUP($B8,FSTAll!$B:$BL,FSTAll!BH$1,0)*$O8</f>
        <v>586.86139637776307</v>
      </c>
      <c r="X8" s="80">
        <f>VLOOKUP($B8,FSTAll!$B:$BL,FSTAll!BI$1,0)*$O8</f>
        <v>812.23738444452442</v>
      </c>
      <c r="Y8" s="47">
        <f t="shared" si="2"/>
        <v>4320.1483516483522</v>
      </c>
      <c r="Z8" s="47">
        <f t="shared" si="3"/>
        <v>4933.6868131868141</v>
      </c>
      <c r="AA8" s="46">
        <f>SUMIF('Loading M+3'!E:E,'Loading May'!C8,'Loading M+3'!O:O)</f>
        <v>4933.6868131868141</v>
      </c>
      <c r="AB8" s="47">
        <f t="shared" si="4"/>
        <v>0</v>
      </c>
    </row>
    <row r="9" spans="2:28">
      <c r="B9" s="74">
        <v>310002952</v>
      </c>
      <c r="C9" s="74">
        <v>310002952</v>
      </c>
      <c r="D9" s="46" t="s">
        <v>25</v>
      </c>
      <c r="E9" s="46" t="str">
        <f>VLOOKUP(B9,Master_Item!B:C,2,0)</f>
        <v>โออิชิ กรีนที รสข้ำวญี่ปุ่น 180 มล. Pack 12</v>
      </c>
      <c r="F9" s="80">
        <f>_xlfn.IFNA(VLOOKUP($B9,Text_LoadSC!$A:$CO,F$1,0),0)</f>
        <v>1831.0563905325444</v>
      </c>
      <c r="G9" s="80">
        <f>_xlfn.IFNA(VLOOKUP($B9,Text_LoadSC!$A:$CO,G$1,0),0)</f>
        <v>1848.2494082840237</v>
      </c>
      <c r="H9" s="80">
        <f>_xlfn.IFNA(VLOOKUP($B9,Text_LoadSC!$A:$CO,H$1,0),0)</f>
        <v>954.2124852071006</v>
      </c>
      <c r="I9" s="80">
        <f>_xlfn.IFNA(VLOOKUP($B9,Text_LoadSC!$A:$CO,I$1,0),0)</f>
        <v>954.2124852071006</v>
      </c>
      <c r="J9" s="80">
        <f t="shared" si="0"/>
        <v>5587.7307692307695</v>
      </c>
      <c r="K9" s="80">
        <f>_xlfn.IFNA(VLOOKUP($B9,Text_LoadSC!$A:$CO,K$1,0),0)</f>
        <v>0</v>
      </c>
      <c r="L9" s="80">
        <f>_xlfn.IFNA(VLOOKUP($B9,Text_LoadSC!$A:$CO,L$1,0),0)</f>
        <v>0</v>
      </c>
      <c r="M9" s="80">
        <f>_xlfn.IFNA(VLOOKUP($B9,Text_LoadSC!$A:$CO,M$1,0),0)</f>
        <v>0</v>
      </c>
      <c r="N9" s="80">
        <f>_xlfn.IFNA(VLOOKUP($B9,Text_LoadSC!$A:$CO,N$1,0),0)</f>
        <v>0</v>
      </c>
      <c r="O9" s="80">
        <f t="shared" si="1"/>
        <v>0</v>
      </c>
      <c r="P9" s="80">
        <f>VLOOKUP($B9,FSTAll!$B:$BL,FSTAll!BB$1,0)*$O9</f>
        <v>0</v>
      </c>
      <c r="Q9" s="80">
        <f>VLOOKUP($B9,FSTAll!$B:$BL,FSTAll!BC$1,0)*$O9</f>
        <v>0</v>
      </c>
      <c r="R9" s="80">
        <f>VLOOKUP($B9,FSTAll!$B:$BL,FSTAll!BD$1,0)*$O9</f>
        <v>0</v>
      </c>
      <c r="S9" s="80">
        <f>VLOOKUP($B9,FSTAll!$B:$BL,FSTAll!BE$1,0)*$O9</f>
        <v>0</v>
      </c>
      <c r="T9" s="80">
        <f>VLOOKUP($B9,FSTAll!$B:$BL,FSTAll!BF$1,0)*$O9</f>
        <v>0</v>
      </c>
      <c r="U9" s="80">
        <f>VLOOKUP($B9,FSTAll!$B:$BL,FSTAll!BK$1,0)*$O9</f>
        <v>0</v>
      </c>
      <c r="V9" s="80">
        <f>VLOOKUP($B9,FSTAll!$B:$BL,FSTAll!BL$1,0)*$O9</f>
        <v>0</v>
      </c>
      <c r="W9" s="80">
        <f>VLOOKUP($B9,FSTAll!$B:$BL,FSTAll!BH$1,0)*$O9</f>
        <v>0</v>
      </c>
      <c r="X9" s="80">
        <f>VLOOKUP($B9,FSTAll!$B:$BL,FSTAll!BI$1,0)*$O9</f>
        <v>0</v>
      </c>
      <c r="Y9" s="47">
        <f t="shared" si="2"/>
        <v>0</v>
      </c>
      <c r="Z9" s="47">
        <f t="shared" si="3"/>
        <v>5587.7307692307695</v>
      </c>
      <c r="AA9" s="46">
        <f>SUMIF('Loading M+3'!E:E,'Loading May'!C9,'Loading M+3'!O:O)</f>
        <v>5587.7307692307695</v>
      </c>
      <c r="AB9" s="47">
        <f t="shared" si="4"/>
        <v>0</v>
      </c>
    </row>
    <row r="10" spans="2:28">
      <c r="B10" s="74">
        <v>310003079</v>
      </c>
      <c r="C10" s="74">
        <v>310003079</v>
      </c>
      <c r="D10" s="46" t="s">
        <v>26</v>
      </c>
      <c r="E10" s="46" t="str">
        <f>VLOOKUP(B10,Master_Item!B:C,2,0)</f>
        <v>โออิชิ กรีนที  กลิ่นองุ่นเคียวโฮ 180 มล.Pack 4</v>
      </c>
      <c r="F10" s="80">
        <f>_xlfn.IFNA(VLOOKUP($B10,Text_LoadSC!$A:$CO,F$1,0),0)</f>
        <v>522.06143344709903</v>
      </c>
      <c r="G10" s="80">
        <f>_xlfn.IFNA(VLOOKUP($B10,Text_LoadSC!$A:$CO,G$1,0),0)</f>
        <v>444.61275925439747</v>
      </c>
      <c r="H10" s="80">
        <f>_xlfn.IFNA(VLOOKUP($B10,Text_LoadSC!$A:$CO,H$1,0),0)</f>
        <v>353.77789446048831</v>
      </c>
      <c r="I10" s="80">
        <f>_xlfn.IFNA(VLOOKUP($B10,Text_LoadSC!$A:$CO,I$1,0),0)</f>
        <v>360.47098976109214</v>
      </c>
      <c r="J10" s="80">
        <f t="shared" si="0"/>
        <v>1680.9230769230769</v>
      </c>
      <c r="K10" s="80">
        <f>_xlfn.IFNA(VLOOKUP($B10,Text_LoadSC!$A:$CO,K$1,0),0)</f>
        <v>4517.2586118217441</v>
      </c>
      <c r="L10" s="80">
        <f>_xlfn.IFNA(VLOOKUP($B10,Text_LoadSC!$A:$CO,L$1,0),0)</f>
        <v>2915.0496947224588</v>
      </c>
      <c r="M10" s="80">
        <f>_xlfn.IFNA(VLOOKUP($B10,Text_LoadSC!$A:$CO,M$1,0),0)</f>
        <v>2308.2818824876458</v>
      </c>
      <c r="N10" s="80">
        <f>_xlfn.IFNA(VLOOKUP($B10,Text_LoadSC!$A:$CO,N$1,0),0)</f>
        <v>1589.663657121999</v>
      </c>
      <c r="O10" s="80">
        <f t="shared" si="1"/>
        <v>11330.253846153848</v>
      </c>
      <c r="P10" s="80">
        <f>VLOOKUP($B10,FSTAll!$B:$BL,FSTAll!BB$1,0)*$O10</f>
        <v>198.51839964059303</v>
      </c>
      <c r="Q10" s="80">
        <f>VLOOKUP($B10,FSTAll!$B:$BL,FSTAll!BC$1,0)*$O10</f>
        <v>1703.9495969150903</v>
      </c>
      <c r="R10" s="80">
        <f>VLOOKUP($B10,FSTAll!$B:$BL,FSTAll!BD$1,0)*$O10</f>
        <v>1664.4297303199724</v>
      </c>
      <c r="S10" s="80">
        <f>VLOOKUP($B10,FSTAll!$B:$BL,FSTAll!BE$1,0)*$O10</f>
        <v>2840.8350615234867</v>
      </c>
      <c r="T10" s="80">
        <f>VLOOKUP($B10,FSTAll!$B:$BL,FSTAll!BF$1,0)*$O10</f>
        <v>734.33426533719376</v>
      </c>
      <c r="U10" s="80">
        <f>VLOOKUP($B10,FSTAll!$B:$BL,FSTAll!BK$1,0)*$O10</f>
        <v>578.78223228547904</v>
      </c>
      <c r="V10" s="80">
        <f>VLOOKUP($B10,FSTAll!$B:$BL,FSTAll!BL$1,0)*$O10</f>
        <v>473.54909914266472</v>
      </c>
      <c r="W10" s="80">
        <f>VLOOKUP($B10,FSTAll!$B:$BL,FSTAll!BH$1,0)*$O10</f>
        <v>1190.1913311785556</v>
      </c>
      <c r="X10" s="80">
        <f>VLOOKUP($B10,FSTAll!$B:$BL,FSTAll!BI$1,0)*$O10</f>
        <v>1945.6641298108125</v>
      </c>
      <c r="Y10" s="47">
        <f t="shared" si="2"/>
        <v>11330.253846153846</v>
      </c>
      <c r="Z10" s="47">
        <f t="shared" si="3"/>
        <v>13011.176923076922</v>
      </c>
      <c r="AA10" s="46">
        <f>SUMIF('Loading M+3'!E:E,'Loading May'!C10,'Loading M+3'!O:O)</f>
        <v>13011.176923076922</v>
      </c>
      <c r="AB10" s="47">
        <f t="shared" si="4"/>
        <v>0</v>
      </c>
    </row>
    <row r="11" spans="2:28">
      <c r="B11" s="74">
        <v>310003080</v>
      </c>
      <c r="C11" s="74">
        <v>310003080</v>
      </c>
      <c r="D11" s="46" t="s">
        <v>27</v>
      </c>
      <c r="E11" s="46" t="str">
        <f>VLOOKUP(B11,Master_Item!B:C,2,0)</f>
        <v>โออิชิ กรีนที  กลิ่นองุ่นเคียวโฮ 180 มล.Pack 12</v>
      </c>
      <c r="F11" s="80">
        <f>_xlfn.IFNA(VLOOKUP($B11,Text_LoadSC!$A:$CO,F$1,0),0)</f>
        <v>2736.8358541338034</v>
      </c>
      <c r="G11" s="80">
        <f>_xlfn.IFNA(VLOOKUP($B11,Text_LoadSC!$A:$CO,G$1,0),0)</f>
        <v>1915.7850978936624</v>
      </c>
      <c r="H11" s="80">
        <f>_xlfn.IFNA(VLOOKUP($B11,Text_LoadSC!$A:$CO,H$1,0),0)</f>
        <v>1428.2862113760787</v>
      </c>
      <c r="I11" s="80">
        <f>_xlfn.IFNA(VLOOKUP($B11,Text_LoadSC!$A:$CO,I$1,0),0)</f>
        <v>1009.2082212118401</v>
      </c>
      <c r="J11" s="80">
        <f t="shared" si="0"/>
        <v>7090.1153846153848</v>
      </c>
      <c r="K11" s="80">
        <f>_xlfn.IFNA(VLOOKUP($B11,Text_LoadSC!$A:$CO,K$1,0),0)</f>
        <v>0</v>
      </c>
      <c r="L11" s="80">
        <f>_xlfn.IFNA(VLOOKUP($B11,Text_LoadSC!$A:$CO,L$1,0),0)</f>
        <v>0</v>
      </c>
      <c r="M11" s="80">
        <f>_xlfn.IFNA(VLOOKUP($B11,Text_LoadSC!$A:$CO,M$1,0),0)</f>
        <v>0</v>
      </c>
      <c r="N11" s="80">
        <f>_xlfn.IFNA(VLOOKUP($B11,Text_LoadSC!$A:$CO,N$1,0),0)</f>
        <v>0</v>
      </c>
      <c r="O11" s="80">
        <f t="shared" si="1"/>
        <v>0</v>
      </c>
      <c r="P11" s="80">
        <f>VLOOKUP($B11,FSTAll!$B:$BL,FSTAll!BB$1,0)*$O11</f>
        <v>0</v>
      </c>
      <c r="Q11" s="80">
        <f>VLOOKUP($B11,FSTAll!$B:$BL,FSTAll!BC$1,0)*$O11</f>
        <v>0</v>
      </c>
      <c r="R11" s="80">
        <f>VLOOKUP($B11,FSTAll!$B:$BL,FSTAll!BD$1,0)*$O11</f>
        <v>0</v>
      </c>
      <c r="S11" s="80">
        <f>VLOOKUP($B11,FSTAll!$B:$BL,FSTAll!BE$1,0)*$O11</f>
        <v>0</v>
      </c>
      <c r="T11" s="80">
        <f>VLOOKUP($B11,FSTAll!$B:$BL,FSTAll!BF$1,0)*$O11</f>
        <v>0</v>
      </c>
      <c r="U11" s="80">
        <f>VLOOKUP($B11,FSTAll!$B:$BL,FSTAll!BK$1,0)*$O11</f>
        <v>0</v>
      </c>
      <c r="V11" s="80">
        <f>VLOOKUP($B11,FSTAll!$B:$BL,FSTAll!BL$1,0)*$O11</f>
        <v>0</v>
      </c>
      <c r="W11" s="80">
        <f>VLOOKUP($B11,FSTAll!$B:$BL,FSTAll!BH$1,0)*$O11</f>
        <v>0</v>
      </c>
      <c r="X11" s="80">
        <f>VLOOKUP($B11,FSTAll!$B:$BL,FSTAll!BI$1,0)*$O11</f>
        <v>0</v>
      </c>
      <c r="Y11" s="47">
        <f t="shared" si="2"/>
        <v>0</v>
      </c>
      <c r="Z11" s="47">
        <f t="shared" si="3"/>
        <v>7090.1153846153848</v>
      </c>
      <c r="AA11" s="46">
        <f>SUMIF('Loading M+3'!E:E,'Loading May'!C11,'Loading M+3'!O:O)</f>
        <v>7090.1153846153848</v>
      </c>
      <c r="AB11" s="47">
        <f t="shared" si="4"/>
        <v>0</v>
      </c>
    </row>
    <row r="12" spans="2:28">
      <c r="B12" s="74">
        <v>310001198</v>
      </c>
      <c r="C12" s="74">
        <v>310001198</v>
      </c>
      <c r="D12" s="46" t="s">
        <v>28</v>
      </c>
      <c r="E12" s="46" t="str">
        <f>VLOOKUP(B12,Master_Item!B:C,2,0)</f>
        <v>โออิชิ ชาคูลล์ซ่า ชาเขียวโซดากลิ่นฮันนี่เลมอน 320 มล.New</v>
      </c>
      <c r="F12" s="80">
        <f>_xlfn.IFNA(VLOOKUP($B12,Text_LoadSC!$A:$CO,F$1,0),0)</f>
        <v>33246.297371592293</v>
      </c>
      <c r="G12" s="80">
        <f>_xlfn.IFNA(VLOOKUP($B12,Text_LoadSC!$A:$CO,G$1,0),0)</f>
        <v>32271.729500297806</v>
      </c>
      <c r="H12" s="80">
        <f>_xlfn.IFNA(VLOOKUP($B12,Text_LoadSC!$A:$CO,H$1,0),0)</f>
        <v>31805.377841606445</v>
      </c>
      <c r="I12" s="80">
        <f>_xlfn.IFNA(VLOOKUP($B12,Text_LoadSC!$A:$CO,I$1,0),0)</f>
        <v>15771.253693405866</v>
      </c>
      <c r="J12" s="80">
        <f t="shared" si="0"/>
        <v>113094.6584069024</v>
      </c>
      <c r="K12" s="80">
        <f>_xlfn.IFNA(VLOOKUP($B12,Text_LoadSC!$A:$CO,K$1,0),0)</f>
        <v>21365.236186348866</v>
      </c>
      <c r="L12" s="80">
        <f>_xlfn.IFNA(VLOOKUP($B12,Text_LoadSC!$A:$CO,L$1,0),0)</f>
        <v>19449.071505958829</v>
      </c>
      <c r="M12" s="80">
        <f>_xlfn.IFNA(VLOOKUP($B12,Text_LoadSC!$A:$CO,M$1,0),0)</f>
        <v>21365.236186348866</v>
      </c>
      <c r="N12" s="80">
        <f>_xlfn.IFNA(VLOOKUP($B12,Text_LoadSC!$A:$CO,N$1,0),0)</f>
        <v>19449.071505958829</v>
      </c>
      <c r="O12" s="80">
        <f t="shared" si="1"/>
        <v>81628.61538461539</v>
      </c>
      <c r="P12" s="80">
        <f>VLOOKUP($B12,FSTAll!$B:$BL,FSTAll!BB$1,0)*$O12</f>
        <v>2770.4547670639217</v>
      </c>
      <c r="Q12" s="80">
        <f>VLOOKUP($B12,FSTAll!$B:$BL,FSTAll!BC$1,0)*$O12</f>
        <v>10691.742686890575</v>
      </c>
      <c r="R12" s="80">
        <f>VLOOKUP($B12,FSTAll!$B:$BL,FSTAll!BD$1,0)*$O12</f>
        <v>19744.480227518961</v>
      </c>
      <c r="S12" s="80">
        <f>VLOOKUP($B12,FSTAll!$B:$BL,FSTAll!BE$1,0)*$O12</f>
        <v>20821.182286023839</v>
      </c>
      <c r="T12" s="80">
        <f>VLOOKUP($B12,FSTAll!$B:$BL,FSTAll!BF$1,0)*$O12</f>
        <v>6443.1037378114852</v>
      </c>
      <c r="U12" s="80">
        <f>VLOOKUP($B12,FSTAll!$B:$BL,FSTAll!BK$1,0)*$O12</f>
        <v>5482.7402491874327</v>
      </c>
      <c r="V12" s="80">
        <f>VLOOKUP($B12,FSTAll!$B:$BL,FSTAll!BL$1,0)*$O12</f>
        <v>4485.8783856988084</v>
      </c>
      <c r="W12" s="80">
        <f>VLOOKUP($B12,FSTAll!$B:$BL,FSTAll!BH$1,0)*$O12</f>
        <v>4790.4117009750817</v>
      </c>
      <c r="X12" s="80">
        <f>VLOOKUP($B12,FSTAll!$B:$BL,FSTAll!BI$1,0)*$O12</f>
        <v>6398.6213434452875</v>
      </c>
      <c r="Y12" s="47">
        <f t="shared" si="2"/>
        <v>81628.615384615376</v>
      </c>
      <c r="Z12" s="47">
        <f t="shared" si="3"/>
        <v>194723.27379151777</v>
      </c>
      <c r="AA12" s="46">
        <f>SUMIF('Loading M+3'!E:E,'Loading May'!C12,'Loading M+3'!O:O)</f>
        <v>194723.27379151777</v>
      </c>
      <c r="AB12" s="47">
        <f t="shared" si="4"/>
        <v>0</v>
      </c>
    </row>
    <row r="13" spans="2:28">
      <c r="B13" s="74">
        <v>310001229</v>
      </c>
      <c r="C13" s="74">
        <v>310001229</v>
      </c>
      <c r="D13" s="46" t="s">
        <v>29</v>
      </c>
      <c r="E13" s="46" t="str">
        <f>VLOOKUP(B13,Master_Item!B:C,2,0)</f>
        <v>โออิชิ ชาคูลล์ซ่า ชาเขียวโซดากลิ่นฮันนี่เลมอน 320 มล.NewPack 6</v>
      </c>
      <c r="F13" s="80">
        <f>_xlfn.IFNA(VLOOKUP($B13,Text_LoadSC!$A:$CO,F$1,0),0)</f>
        <v>3038.7073615160348</v>
      </c>
      <c r="G13" s="80">
        <f>_xlfn.IFNA(VLOOKUP($B13,Text_LoadSC!$A:$CO,G$1,0),0)</f>
        <v>2591.53972303207</v>
      </c>
      <c r="H13" s="80">
        <f>_xlfn.IFNA(VLOOKUP($B13,Text_LoadSC!$A:$CO,H$1,0),0)</f>
        <v>2413.6889577259471</v>
      </c>
      <c r="I13" s="80">
        <f>_xlfn.IFNA(VLOOKUP($B13,Text_LoadSC!$A:$CO,I$1,0),0)</f>
        <v>1915.7068148688047</v>
      </c>
      <c r="J13" s="80">
        <f t="shared" si="0"/>
        <v>9959.6428571428569</v>
      </c>
      <c r="K13" s="80">
        <f>_xlfn.IFNA(VLOOKUP($B13,Text_LoadSC!$A:$CO,K$1,0),0)</f>
        <v>14855.753736263738</v>
      </c>
      <c r="L13" s="80">
        <f>_xlfn.IFNA(VLOOKUP($B13,Text_LoadSC!$A:$CO,L$1,0),0)</f>
        <v>14855.753736263738</v>
      </c>
      <c r="M13" s="80">
        <f>_xlfn.IFNA(VLOOKUP($B13,Text_LoadSC!$A:$CO,M$1,0),0)</f>
        <v>9903.8358241758251</v>
      </c>
      <c r="N13" s="80">
        <f>_xlfn.IFNA(VLOOKUP($B13,Text_LoadSC!$A:$CO,N$1,0),0)</f>
        <v>9903.8358241758251</v>
      </c>
      <c r="O13" s="80">
        <f t="shared" si="1"/>
        <v>49519.179120879126</v>
      </c>
      <c r="P13" s="80">
        <f>VLOOKUP($B13,FSTAll!$B:$BL,FSTAll!BB$1,0)*$O13</f>
        <v>0</v>
      </c>
      <c r="Q13" s="80">
        <f>VLOOKUP($B13,FSTAll!$B:$BL,FSTAll!BC$1,0)*$O13</f>
        <v>10071.752074766329</v>
      </c>
      <c r="R13" s="80">
        <f>VLOOKUP($B13,FSTAll!$B:$BL,FSTAll!BD$1,0)*$O13</f>
        <v>12811.268639102769</v>
      </c>
      <c r="S13" s="80">
        <f>VLOOKUP($B13,FSTAll!$B:$BL,FSTAll!BE$1,0)*$O13</f>
        <v>9878.3744349308163</v>
      </c>
      <c r="T13" s="80">
        <f>VLOOKUP($B13,FSTAll!$B:$BL,FSTAll!BF$1,0)*$O13</f>
        <v>3556.5370926414862</v>
      </c>
      <c r="U13" s="80">
        <f>VLOOKUP($B13,FSTAll!$B:$BL,FSTAll!BK$1,0)*$O13</f>
        <v>2695.2814292240682</v>
      </c>
      <c r="V13" s="80">
        <f>VLOOKUP($B13,FSTAll!$B:$BL,FSTAll!BL$1,0)*$O13</f>
        <v>2205.2302602742375</v>
      </c>
      <c r="W13" s="80">
        <f>VLOOKUP($B13,FSTAll!$B:$BL,FSTAll!BH$1,0)*$O13</f>
        <v>2159.3836448299012</v>
      </c>
      <c r="X13" s="80">
        <f>VLOOKUP($B13,FSTAll!$B:$BL,FSTAll!BI$1,0)*$O13</f>
        <v>6141.3515451095172</v>
      </c>
      <c r="Y13" s="47">
        <f t="shared" si="2"/>
        <v>49519.179120879118</v>
      </c>
      <c r="Z13" s="47">
        <f t="shared" si="3"/>
        <v>59478.821978021973</v>
      </c>
      <c r="AA13" s="46">
        <f>SUMIF('Loading M+3'!E:E,'Loading May'!C13,'Loading M+3'!O:O)</f>
        <v>59478.821978021973</v>
      </c>
      <c r="AB13" s="47">
        <f t="shared" si="4"/>
        <v>0</v>
      </c>
    </row>
    <row r="14" spans="2:28">
      <c r="B14" s="74">
        <v>310002641</v>
      </c>
      <c r="C14" s="74">
        <v>310002641</v>
      </c>
      <c r="D14" s="46" t="s">
        <v>30</v>
      </c>
      <c r="E14" s="46" t="str">
        <f>VLOOKUP(B14,Master_Item!B:C,2,0)</f>
        <v>โออิชิ กรีนที รสน้ำผึ้งผสมมะนาว 350 มล.</v>
      </c>
      <c r="F14" s="80">
        <f>_xlfn.IFNA(VLOOKUP($B14,Text_LoadSC!$A:$CO,F$1,0),0)</f>
        <v>0</v>
      </c>
      <c r="G14" s="80">
        <f>_xlfn.IFNA(VLOOKUP($B14,Text_LoadSC!$A:$CO,G$1,0),0)</f>
        <v>0</v>
      </c>
      <c r="H14" s="80">
        <f>_xlfn.IFNA(VLOOKUP($B14,Text_LoadSC!$A:$CO,H$1,0),0)</f>
        <v>0</v>
      </c>
      <c r="I14" s="80">
        <f>_xlfn.IFNA(VLOOKUP($B14,Text_LoadSC!$A:$CO,I$1,0),0)</f>
        <v>0</v>
      </c>
      <c r="J14" s="80">
        <f t="shared" si="0"/>
        <v>0</v>
      </c>
      <c r="K14" s="80">
        <f>_xlfn.IFNA(VLOOKUP($B14,Text_LoadSC!$A:$CO,K$1,0),0)</f>
        <v>42385.489426364758</v>
      </c>
      <c r="L14" s="80">
        <f>_xlfn.IFNA(VLOOKUP($B14,Text_LoadSC!$A:$CO,L$1,0),0)</f>
        <v>35941.098485723152</v>
      </c>
      <c r="M14" s="80">
        <f>_xlfn.IFNA(VLOOKUP($B14,Text_LoadSC!$A:$CO,M$1,0),0)</f>
        <v>42385.489426364758</v>
      </c>
      <c r="N14" s="80">
        <f>_xlfn.IFNA(VLOOKUP($B14,Text_LoadSC!$A:$CO,N$1,0),0)</f>
        <v>35941.098485723152</v>
      </c>
      <c r="O14" s="80">
        <f t="shared" si="1"/>
        <v>156653.17582417582</v>
      </c>
      <c r="P14" s="80">
        <f>VLOOKUP($B14,FSTAll!$B:$BL,FSTAll!BB$1,0)*$O14</f>
        <v>8230.6752811592614</v>
      </c>
      <c r="Q14" s="80">
        <f>VLOOKUP($B14,FSTAll!$B:$BL,FSTAll!BC$1,0)*$O14</f>
        <v>18172.595001685942</v>
      </c>
      <c r="R14" s="80">
        <f>VLOOKUP($B14,FSTAll!$B:$BL,FSTAll!BD$1,0)*$O14</f>
        <v>29242.605556104958</v>
      </c>
      <c r="S14" s="80">
        <f>VLOOKUP($B14,FSTAll!$B:$BL,FSTAll!BE$1,0)*$O14</f>
        <v>32336.716676416938</v>
      </c>
      <c r="T14" s="80">
        <f>VLOOKUP($B14,FSTAll!$B:$BL,FSTAll!BF$1,0)*$O14</f>
        <v>17997.08275149441</v>
      </c>
      <c r="U14" s="80">
        <f>VLOOKUP($B14,FSTAll!$B:$BL,FSTAll!BK$1,0)*$O14</f>
        <v>9664.0725051025092</v>
      </c>
      <c r="V14" s="80">
        <f>VLOOKUP($B14,FSTAll!$B:$BL,FSTAll!BL$1,0)*$O14</f>
        <v>7906.9684132656894</v>
      </c>
      <c r="W14" s="80">
        <f>VLOOKUP($B14,FSTAll!$B:$BL,FSTAll!BH$1,0)*$O14</f>
        <v>16039.554993309845</v>
      </c>
      <c r="X14" s="80">
        <f>VLOOKUP($B14,FSTAll!$B:$BL,FSTAll!BI$1,0)*$O14</f>
        <v>17062.904645636267</v>
      </c>
      <c r="Y14" s="47">
        <f>SUM(P14:X14)</f>
        <v>156653.17582417582</v>
      </c>
      <c r="Z14" s="47">
        <f t="shared" si="3"/>
        <v>156653.17582417582</v>
      </c>
      <c r="AA14" s="46">
        <f>SUMIF('Loading M+3'!E:E,'Loading May'!C14,'Loading M+3'!O:O)</f>
        <v>156653.17582417582</v>
      </c>
      <c r="AB14" s="47">
        <f t="shared" si="4"/>
        <v>0</v>
      </c>
    </row>
    <row r="15" spans="2:28">
      <c r="B15" s="74">
        <v>310002642</v>
      </c>
      <c r="C15" s="74">
        <v>310002642</v>
      </c>
      <c r="D15" s="46" t="s">
        <v>31</v>
      </c>
      <c r="E15" s="46" t="str">
        <f>VLOOKUP(B15,Master_Item!B:C,2,0)</f>
        <v>โออิชิ กรีนที รสน้ำผึ้งผสมมะนาว 350 มล.Pack6</v>
      </c>
      <c r="F15" s="80">
        <f>_xlfn.IFNA(VLOOKUP($B15,Text_LoadSC!$A:$CO,F$1,0),0)</f>
        <v>11969.762931346346</v>
      </c>
      <c r="G15" s="80">
        <f>_xlfn.IFNA(VLOOKUP($B15,Text_LoadSC!$A:$CO,G$1,0),0)</f>
        <v>12131.578961704447</v>
      </c>
      <c r="H15" s="80">
        <f>_xlfn.IFNA(VLOOKUP($B15,Text_LoadSC!$A:$CO,H$1,0),0)</f>
        <v>11803.323585835158</v>
      </c>
      <c r="I15" s="80">
        <f>_xlfn.IFNA(VLOOKUP($B15,Text_LoadSC!$A:$CO,I$1,0),0)</f>
        <v>11844.933422212955</v>
      </c>
      <c r="J15" s="80">
        <f t="shared" si="0"/>
        <v>47749.5989010989</v>
      </c>
      <c r="K15" s="80">
        <f>_xlfn.IFNA(VLOOKUP($B15,Text_LoadSC!$A:$CO,K$1,0),0)</f>
        <v>24094.960413855151</v>
      </c>
      <c r="L15" s="80">
        <f>_xlfn.IFNA(VLOOKUP($B15,Text_LoadSC!$A:$CO,L$1,0),0)</f>
        <v>12911.284240515819</v>
      </c>
      <c r="M15" s="80">
        <f>_xlfn.IFNA(VLOOKUP($B15,Text_LoadSC!$A:$CO,M$1,0),0)</f>
        <v>8334.8469035837461</v>
      </c>
      <c r="N15" s="80">
        <f>_xlfn.IFNA(VLOOKUP($B15,Text_LoadSC!$A:$CO,N$1,0),0)</f>
        <v>3455.216134352977</v>
      </c>
      <c r="O15" s="80">
        <f t="shared" si="1"/>
        <v>48796.307692307688</v>
      </c>
      <c r="P15" s="80">
        <f>VLOOKUP($B15,FSTAll!$B:$BL,FSTAll!BB$1,0)*$O15</f>
        <v>0</v>
      </c>
      <c r="Q15" s="80">
        <f>VLOOKUP($B15,FSTAll!$B:$BL,FSTAll!BC$1,0)*$O15</f>
        <v>9411.987426128504</v>
      </c>
      <c r="R15" s="80">
        <f>VLOOKUP($B15,FSTAll!$B:$BL,FSTAll!BD$1,0)*$O15</f>
        <v>6718.4656007892518</v>
      </c>
      <c r="S15" s="80">
        <f>VLOOKUP($B15,FSTAll!$B:$BL,FSTAll!BE$1,0)*$O15</f>
        <v>5643.5111046629718</v>
      </c>
      <c r="T15" s="80">
        <f>VLOOKUP($B15,FSTAll!$B:$BL,FSTAll!BF$1,0)*$O15</f>
        <v>3076.3823308088868</v>
      </c>
      <c r="U15" s="80">
        <f>VLOOKUP($B15,FSTAll!$B:$BL,FSTAll!BK$1,0)*$O15</f>
        <v>1609.6707309288222</v>
      </c>
      <c r="V15" s="80">
        <f>VLOOKUP($B15,FSTAll!$B:$BL,FSTAll!BL$1,0)*$O15</f>
        <v>1317.0033253053998</v>
      </c>
      <c r="W15" s="80">
        <f>VLOOKUP($B15,FSTAll!$B:$BL,FSTAll!BH$1,0)*$O15</f>
        <v>3202.7753822940545</v>
      </c>
      <c r="X15" s="80">
        <f>VLOOKUP($B15,FSTAll!$B:$BL,FSTAll!BI$1,0)*$O15</f>
        <v>17816.511791389796</v>
      </c>
      <c r="Y15" s="47">
        <f t="shared" si="2"/>
        <v>48796.307692307688</v>
      </c>
      <c r="Z15" s="47">
        <f t="shared" si="3"/>
        <v>96545.906593406587</v>
      </c>
      <c r="AA15" s="46">
        <f>SUMIF('Loading M+3'!E:E,'Loading May'!C15,'Loading M+3'!O:O)</f>
        <v>96545.906593406587</v>
      </c>
      <c r="AB15" s="47">
        <f t="shared" si="4"/>
        <v>0</v>
      </c>
    </row>
    <row r="16" spans="2:28">
      <c r="B16" s="74">
        <v>310002645</v>
      </c>
      <c r="C16" s="74">
        <v>310002645</v>
      </c>
      <c r="D16" s="46" t="s">
        <v>32</v>
      </c>
      <c r="E16" s="46" t="str">
        <f>VLOOKUP(B16,Master_Item!B:C,2,0)</f>
        <v>โออิชิ กรีนที รสต้นตำรับ 350 มล.</v>
      </c>
      <c r="F16" s="80">
        <f>_xlfn.IFNA(VLOOKUP($B16,Text_LoadSC!$A:$CO,F$1,0),0)</f>
        <v>0</v>
      </c>
      <c r="G16" s="80">
        <f>_xlfn.IFNA(VLOOKUP($B16,Text_LoadSC!$A:$CO,G$1,0),0)</f>
        <v>0</v>
      </c>
      <c r="H16" s="80">
        <f>_xlfn.IFNA(VLOOKUP($B16,Text_LoadSC!$A:$CO,H$1,0),0)</f>
        <v>0</v>
      </c>
      <c r="I16" s="80">
        <f>_xlfn.IFNA(VLOOKUP($B16,Text_LoadSC!$A:$CO,I$1,0),0)</f>
        <v>0</v>
      </c>
      <c r="J16" s="80">
        <f t="shared" si="0"/>
        <v>0</v>
      </c>
      <c r="K16" s="80">
        <f>_xlfn.IFNA(VLOOKUP($B16,Text_LoadSC!$A:$CO,K$1,0),0)</f>
        <v>0</v>
      </c>
      <c r="L16" s="80">
        <f>_xlfn.IFNA(VLOOKUP($B16,Text_LoadSC!$A:$CO,L$1,0),0)</f>
        <v>0</v>
      </c>
      <c r="M16" s="80">
        <f>_xlfn.IFNA(VLOOKUP($B16,Text_LoadSC!$A:$CO,M$1,0),0)</f>
        <v>0</v>
      </c>
      <c r="N16" s="80">
        <f>_xlfn.IFNA(VLOOKUP($B16,Text_LoadSC!$A:$CO,N$1,0),0)</f>
        <v>0</v>
      </c>
      <c r="O16" s="80">
        <f t="shared" si="1"/>
        <v>0</v>
      </c>
      <c r="P16" s="80">
        <f>VLOOKUP($B16,FSTAll!$B:$BL,FSTAll!BB$1,0)*$O16</f>
        <v>0</v>
      </c>
      <c r="Q16" s="80">
        <f>VLOOKUP($B16,FSTAll!$B:$BL,FSTAll!BC$1,0)*$O16</f>
        <v>0</v>
      </c>
      <c r="R16" s="80">
        <f>VLOOKUP($B16,FSTAll!$B:$BL,FSTAll!BD$1,0)*$O16</f>
        <v>0</v>
      </c>
      <c r="S16" s="80">
        <f>VLOOKUP($B16,FSTAll!$B:$BL,FSTAll!BE$1,0)*$O16</f>
        <v>0</v>
      </c>
      <c r="T16" s="80">
        <f>VLOOKUP($B16,FSTAll!$B:$BL,FSTAll!BF$1,0)*$O16</f>
        <v>0</v>
      </c>
      <c r="U16" s="80">
        <f>VLOOKUP($B16,FSTAll!$B:$BL,FSTAll!BK$1,0)*$O16</f>
        <v>0</v>
      </c>
      <c r="V16" s="80">
        <f>VLOOKUP($B16,FSTAll!$B:$BL,FSTAll!BL$1,0)*$O16</f>
        <v>0</v>
      </c>
      <c r="W16" s="80">
        <f>VLOOKUP($B16,FSTAll!$B:$BL,FSTAll!BH$1,0)*$O16</f>
        <v>0</v>
      </c>
      <c r="X16" s="80">
        <f>VLOOKUP($B16,FSTAll!$B:$BL,FSTAll!BI$1,0)*$O16</f>
        <v>0</v>
      </c>
      <c r="Y16" s="47">
        <f t="shared" si="2"/>
        <v>0</v>
      </c>
      <c r="Z16" s="47">
        <f t="shared" si="3"/>
        <v>0</v>
      </c>
      <c r="AA16" s="46">
        <f>SUMIF('Loading M+3'!E:E,'Loading May'!C16,'Loading M+3'!O:O)</f>
        <v>0</v>
      </c>
      <c r="AB16" s="47">
        <f t="shared" si="4"/>
        <v>0</v>
      </c>
    </row>
    <row r="17" spans="2:28">
      <c r="B17" s="74">
        <v>310002646</v>
      </c>
      <c r="C17" s="74">
        <v>310002646</v>
      </c>
      <c r="D17" s="46" t="s">
        <v>33</v>
      </c>
      <c r="E17" s="46" t="str">
        <f>VLOOKUP(B17,Master_Item!B:C,2,0)</f>
        <v>โออิชิ กรีนที รสต้นตำรับ 350 มล.Pack6</v>
      </c>
      <c r="F17" s="80">
        <f>_xlfn.IFNA(VLOOKUP($B17,Text_LoadSC!$A:$CO,F$1,0),0)</f>
        <v>4767.7447071569159</v>
      </c>
      <c r="G17" s="80">
        <f>_xlfn.IFNA(VLOOKUP($B17,Text_LoadSC!$A:$CO,G$1,0),0)</f>
        <v>3940.9889012515796</v>
      </c>
      <c r="H17" s="80">
        <f>_xlfn.IFNA(VLOOKUP($B17,Text_LoadSC!$A:$CO,H$1,0),0)</f>
        <v>3826.2115225575631</v>
      </c>
      <c r="I17" s="80">
        <f>_xlfn.IFNA(VLOOKUP($B17,Text_LoadSC!$A:$CO,I$1,0),0)</f>
        <v>2954.620803099876</v>
      </c>
      <c r="J17" s="80">
        <f t="shared" si="0"/>
        <v>15489.565934065937</v>
      </c>
      <c r="K17" s="80">
        <f>_xlfn.IFNA(VLOOKUP($B17,Text_LoadSC!$A:$CO,K$1,0),0)</f>
        <v>17784.181814540607</v>
      </c>
      <c r="L17" s="80">
        <f>_xlfn.IFNA(VLOOKUP($B17,Text_LoadSC!$A:$CO,L$1,0),0)</f>
        <v>12463.590629743388</v>
      </c>
      <c r="M17" s="80">
        <f>_xlfn.IFNA(VLOOKUP($B17,Text_LoadSC!$A:$CO,M$1,0),0)</f>
        <v>11904.262962482318</v>
      </c>
      <c r="N17" s="80">
        <f>_xlfn.IFNA(VLOOKUP($B17,Text_LoadSC!$A:$CO,N$1,0),0)</f>
        <v>8935.6393185084125</v>
      </c>
      <c r="O17" s="80">
        <f t="shared" si="1"/>
        <v>51087.67472527473</v>
      </c>
      <c r="P17" s="80">
        <f>VLOOKUP($B17,FSTAll!$B:$BL,FSTAll!BB$1,0)*$O17</f>
        <v>3025.169838690651</v>
      </c>
      <c r="Q17" s="80">
        <f>VLOOKUP($B17,FSTAll!$B:$BL,FSTAll!BC$1,0)*$O17</f>
        <v>8388.2802004899568</v>
      </c>
      <c r="R17" s="80">
        <f>VLOOKUP($B17,FSTAll!$B:$BL,FSTAll!BD$1,0)*$O17</f>
        <v>11028.329452428716</v>
      </c>
      <c r="S17" s="80">
        <f>VLOOKUP($B17,FSTAll!$B:$BL,FSTAll!BE$1,0)*$O17</f>
        <v>7224.7533394550892</v>
      </c>
      <c r="T17" s="80">
        <f>VLOOKUP($B17,FSTAll!$B:$BL,FSTAll!BF$1,0)*$O17</f>
        <v>2461.7778849264</v>
      </c>
      <c r="U17" s="80">
        <f>VLOOKUP($B17,FSTAll!$B:$BL,FSTAll!BK$1,0)*$O17</f>
        <v>4518.4987286983824</v>
      </c>
      <c r="V17" s="80">
        <f>VLOOKUP($B17,FSTAll!$B:$BL,FSTAll!BL$1,0)*$O17</f>
        <v>3696.9535052986762</v>
      </c>
      <c r="W17" s="80">
        <f>VLOOKUP($B17,FSTAll!$B:$BL,FSTAll!BH$1,0)*$O17</f>
        <v>6168.733638679586</v>
      </c>
      <c r="X17" s="80">
        <f>VLOOKUP($B17,FSTAll!$B:$BL,FSTAll!BI$1,0)*$O17</f>
        <v>4575.1781366072728</v>
      </c>
      <c r="Y17" s="47">
        <f t="shared" si="2"/>
        <v>51087.67472527473</v>
      </c>
      <c r="Z17" s="47">
        <f t="shared" si="3"/>
        <v>66577.240659340663</v>
      </c>
      <c r="AA17" s="46">
        <f>SUMIF('Loading M+3'!E:E,'Loading May'!C17,'Loading M+3'!O:O)</f>
        <v>66577.240659340663</v>
      </c>
      <c r="AB17" s="47">
        <f t="shared" si="4"/>
        <v>0</v>
      </c>
    </row>
    <row r="18" spans="2:28">
      <c r="B18" s="74">
        <v>310002643</v>
      </c>
      <c r="C18" s="74">
        <v>310002643</v>
      </c>
      <c r="D18" s="46" t="s">
        <v>34</v>
      </c>
      <c r="E18" s="46" t="str">
        <f>VLOOKUP(B18,Master_Item!B:C,2,0)</f>
        <v>โออิชิ กรีนที รสข้าวญี่ปุ่น 350 มล.</v>
      </c>
      <c r="F18" s="80">
        <f>_xlfn.IFNA(VLOOKUP($B18,Text_LoadSC!$A:$CO,F$1,0),0)</f>
        <v>0</v>
      </c>
      <c r="G18" s="80">
        <f>_xlfn.IFNA(VLOOKUP($B18,Text_LoadSC!$A:$CO,G$1,0),0)</f>
        <v>0</v>
      </c>
      <c r="H18" s="80">
        <f>_xlfn.IFNA(VLOOKUP($B18,Text_LoadSC!$A:$CO,H$1,0),0)</f>
        <v>0</v>
      </c>
      <c r="I18" s="80">
        <f>_xlfn.IFNA(VLOOKUP($B18,Text_LoadSC!$A:$CO,I$1,0),0)</f>
        <v>0</v>
      </c>
      <c r="J18" s="80">
        <f t="shared" si="0"/>
        <v>0</v>
      </c>
      <c r="K18" s="80">
        <f>_xlfn.IFNA(VLOOKUP($B18,Text_LoadSC!$A:$CO,K$1,0),0)</f>
        <v>0</v>
      </c>
      <c r="L18" s="80">
        <f>_xlfn.IFNA(VLOOKUP($B18,Text_LoadSC!$A:$CO,L$1,0),0)</f>
        <v>0</v>
      </c>
      <c r="M18" s="80">
        <f>_xlfn.IFNA(VLOOKUP($B18,Text_LoadSC!$A:$CO,M$1,0),0)</f>
        <v>0</v>
      </c>
      <c r="N18" s="80">
        <f>_xlfn.IFNA(VLOOKUP($B18,Text_LoadSC!$A:$CO,N$1,0),0)</f>
        <v>0</v>
      </c>
      <c r="O18" s="80">
        <f t="shared" si="1"/>
        <v>0</v>
      </c>
      <c r="P18" s="80">
        <f>VLOOKUP($B18,FSTAll!$B:$BL,FSTAll!BB$1,0)*$O18</f>
        <v>0</v>
      </c>
      <c r="Q18" s="80">
        <f>VLOOKUP($B18,FSTAll!$B:$BL,FSTAll!BC$1,0)*$O18</f>
        <v>0</v>
      </c>
      <c r="R18" s="80">
        <f>VLOOKUP($B18,FSTAll!$B:$BL,FSTAll!BD$1,0)*$O18</f>
        <v>0</v>
      </c>
      <c r="S18" s="80">
        <f>VLOOKUP($B18,FSTAll!$B:$BL,FSTAll!BE$1,0)*$O18</f>
        <v>0</v>
      </c>
      <c r="T18" s="80">
        <f>VLOOKUP($B18,FSTAll!$B:$BL,FSTAll!BF$1,0)*$O18</f>
        <v>0</v>
      </c>
      <c r="U18" s="80">
        <f>VLOOKUP($B18,FSTAll!$B:$BL,FSTAll!BK$1,0)*$O18</f>
        <v>0</v>
      </c>
      <c r="V18" s="80">
        <f>VLOOKUP($B18,FSTAll!$B:$BL,FSTAll!BL$1,0)*$O18</f>
        <v>0</v>
      </c>
      <c r="W18" s="80">
        <f>VLOOKUP($B18,FSTAll!$B:$BL,FSTAll!BH$1,0)*$O18</f>
        <v>0</v>
      </c>
      <c r="X18" s="80">
        <f>VLOOKUP($B18,FSTAll!$B:$BL,FSTAll!BI$1,0)*$O18</f>
        <v>0</v>
      </c>
      <c r="Y18" s="47">
        <f t="shared" si="2"/>
        <v>0</v>
      </c>
      <c r="Z18" s="47">
        <f t="shared" si="3"/>
        <v>0</v>
      </c>
      <c r="AA18" s="46">
        <f>SUMIF('Loading M+3'!E:E,'Loading May'!C18,'Loading M+3'!O:O)</f>
        <v>0</v>
      </c>
      <c r="AB18" s="47">
        <f t="shared" si="4"/>
        <v>0</v>
      </c>
    </row>
    <row r="19" spans="2:28">
      <c r="B19" s="74">
        <v>310002644</v>
      </c>
      <c r="C19" s="74">
        <v>310002644</v>
      </c>
      <c r="D19" s="46" t="s">
        <v>35</v>
      </c>
      <c r="E19" s="46" t="str">
        <f>VLOOKUP(B19,Master_Item!B:C,2,0)</f>
        <v>โออิชิ กรีนที รสข้าวญี่ปุ่น 350 มล.Pack6</v>
      </c>
      <c r="F19" s="80">
        <f>_xlfn.IFNA(VLOOKUP($B19,Text_LoadSC!$A:$CO,F$1,0),0)</f>
        <v>3201.4277622377622</v>
      </c>
      <c r="G19" s="80">
        <f>_xlfn.IFNA(VLOOKUP($B19,Text_LoadSC!$A:$CO,G$1,0),0)</f>
        <v>3206.300559440559</v>
      </c>
      <c r="H19" s="80">
        <f>_xlfn.IFNA(VLOOKUP($B19,Text_LoadSC!$A:$CO,H$1,0),0)</f>
        <v>2148.9035664335661</v>
      </c>
      <c r="I19" s="80">
        <f>_xlfn.IFNA(VLOOKUP($B19,Text_LoadSC!$A:$CO,I$1,0),0)</f>
        <v>2163.521958041958</v>
      </c>
      <c r="J19" s="80">
        <f t="shared" si="0"/>
        <v>10720.153846153846</v>
      </c>
      <c r="K19" s="80">
        <f>_xlfn.IFNA(VLOOKUP($B19,Text_LoadSC!$A:$CO,K$1,0),0)</f>
        <v>11915.245268137991</v>
      </c>
      <c r="L19" s="80">
        <f>_xlfn.IFNA(VLOOKUP($B19,Text_LoadSC!$A:$CO,L$1,0),0)</f>
        <v>8121.2654595186677</v>
      </c>
      <c r="M19" s="80">
        <f>_xlfn.IFNA(VLOOKUP($B19,Text_LoadSC!$A:$CO,M$1,0),0)</f>
        <v>7277.2435343913412</v>
      </c>
      <c r="N19" s="80">
        <f>_xlfn.IFNA(VLOOKUP($B19,Text_LoadSC!$A:$CO,N$1,0),0)</f>
        <v>5338.4644192706792</v>
      </c>
      <c r="O19" s="80">
        <f t="shared" si="1"/>
        <v>32652.218681318682</v>
      </c>
      <c r="P19" s="80">
        <f>VLOOKUP($B19,FSTAll!$B:$BL,FSTAll!BB$1,0)*$O19</f>
        <v>1213.6235426801118</v>
      </c>
      <c r="Q19" s="80">
        <f>VLOOKUP($B19,FSTAll!$B:$BL,FSTAll!BC$1,0)*$O19</f>
        <v>4501.6141517354354</v>
      </c>
      <c r="R19" s="80">
        <f>VLOOKUP($B19,FSTAll!$B:$BL,FSTAll!BD$1,0)*$O19</f>
        <v>6133.3739179163804</v>
      </c>
      <c r="S19" s="80">
        <f>VLOOKUP($B19,FSTAll!$B:$BL,FSTAll!BE$1,0)*$O19</f>
        <v>7169.3161646050439</v>
      </c>
      <c r="T19" s="80">
        <f>VLOOKUP($B19,FSTAll!$B:$BL,FSTAll!BF$1,0)*$O19</f>
        <v>1933.5697120666186</v>
      </c>
      <c r="U19" s="80">
        <f>VLOOKUP($B19,FSTAll!$B:$BL,FSTAll!BK$1,0)*$O19</f>
        <v>2068.9940691012184</v>
      </c>
      <c r="V19" s="80">
        <f>VLOOKUP($B19,FSTAll!$B:$BL,FSTAll!BL$1,0)*$O19</f>
        <v>1692.8133292646335</v>
      </c>
      <c r="W19" s="80">
        <f>VLOOKUP($B19,FSTAll!$B:$BL,FSTAll!BH$1,0)*$O19</f>
        <v>4994.5822184582157</v>
      </c>
      <c r="X19" s="80">
        <f>VLOOKUP($B19,FSTAll!$B:$BL,FSTAll!BI$1,0)*$O19</f>
        <v>2944.331575491025</v>
      </c>
      <c r="Y19" s="47">
        <f t="shared" si="2"/>
        <v>32652.218681318689</v>
      </c>
      <c r="Z19" s="47">
        <f t="shared" si="3"/>
        <v>43372.372527472537</v>
      </c>
      <c r="AA19" s="46">
        <f>SUMIF('Loading M+3'!E:E,'Loading May'!C19,'Loading M+3'!O:O)</f>
        <v>43372.372527472537</v>
      </c>
      <c r="AB19" s="47">
        <f t="shared" si="4"/>
        <v>0</v>
      </c>
    </row>
    <row r="20" spans="2:28">
      <c r="B20" s="74">
        <v>310001998</v>
      </c>
      <c r="C20" s="74">
        <v>310001998</v>
      </c>
      <c r="D20" s="46" t="s">
        <v>44</v>
      </c>
      <c r="E20" s="46" t="str">
        <f>VLOOKUP(B20,Master_Item!B:C,2,0)</f>
        <v>โออิชิ กรีนที รสน้ำผึ้งผสมมะนาว 380 มล.</v>
      </c>
      <c r="F20" s="80">
        <f>_xlfn.IFNA(VLOOKUP($B20,Text_LoadSC!$A:$CO,F$1,0),0)</f>
        <v>29551.538903557608</v>
      </c>
      <c r="G20" s="80">
        <f>_xlfn.IFNA(VLOOKUP($B20,Text_LoadSC!$A:$CO,G$1,0),0)</f>
        <v>24155.951817356992</v>
      </c>
      <c r="H20" s="80">
        <f>_xlfn.IFNA(VLOOKUP($B20,Text_LoadSC!$A:$CO,H$1,0),0)</f>
        <v>23076.789175331109</v>
      </c>
      <c r="I20" s="80">
        <f>_xlfn.IFNA(VLOOKUP($B20,Text_LoadSC!$A:$CO,I$1,0),0)</f>
        <v>20028.742589565845</v>
      </c>
      <c r="J20" s="80">
        <f t="shared" si="0"/>
        <v>96813.022485811554</v>
      </c>
      <c r="K20" s="80">
        <f>_xlfn.IFNA(VLOOKUP($B20,Text_LoadSC!$A:$CO,K$1,0),0)</f>
        <v>0</v>
      </c>
      <c r="L20" s="80">
        <f>_xlfn.IFNA(VLOOKUP($B20,Text_LoadSC!$A:$CO,L$1,0),0)</f>
        <v>0</v>
      </c>
      <c r="M20" s="80">
        <f>_xlfn.IFNA(VLOOKUP($B20,Text_LoadSC!$A:$CO,M$1,0),0)</f>
        <v>0</v>
      </c>
      <c r="N20" s="80">
        <f>_xlfn.IFNA(VLOOKUP($B20,Text_LoadSC!$A:$CO,N$1,0),0)</f>
        <v>0</v>
      </c>
      <c r="O20" s="80">
        <f t="shared" si="1"/>
        <v>0</v>
      </c>
      <c r="P20" s="80">
        <f>VLOOKUP($B20,FSTAll!$B:$BL,FSTAll!BB$1,0)*$O20</f>
        <v>0</v>
      </c>
      <c r="Q20" s="80">
        <f>VLOOKUP($B20,FSTAll!$B:$BL,FSTAll!BC$1,0)*$O20</f>
        <v>0</v>
      </c>
      <c r="R20" s="80">
        <f>VLOOKUP($B20,FSTAll!$B:$BL,FSTAll!BD$1,0)*$O20</f>
        <v>0</v>
      </c>
      <c r="S20" s="80">
        <f>VLOOKUP($B20,FSTAll!$B:$BL,FSTAll!BE$1,0)*$O20</f>
        <v>0</v>
      </c>
      <c r="T20" s="80">
        <f>VLOOKUP($B20,FSTAll!$B:$BL,FSTAll!BF$1,0)*$O20</f>
        <v>0</v>
      </c>
      <c r="U20" s="80">
        <f>VLOOKUP($B20,FSTAll!$B:$BL,FSTAll!BK$1,0)*$O20</f>
        <v>0</v>
      </c>
      <c r="V20" s="80">
        <f>VLOOKUP($B20,FSTAll!$B:$BL,FSTAll!BL$1,0)*$O20</f>
        <v>0</v>
      </c>
      <c r="W20" s="80">
        <f>VLOOKUP($B20,FSTAll!$B:$BL,FSTAll!BH$1,0)*$O20</f>
        <v>0</v>
      </c>
      <c r="X20" s="80">
        <f>VLOOKUP($B20,FSTAll!$B:$BL,FSTAll!BI$1,0)*$O20</f>
        <v>0</v>
      </c>
      <c r="Y20" s="47">
        <f t="shared" si="2"/>
        <v>0</v>
      </c>
      <c r="Z20" s="47">
        <f t="shared" si="3"/>
        <v>96813.022485811554</v>
      </c>
      <c r="AA20" s="46">
        <f>SUMIF('Loading M+3'!E:E,'Loading May'!C20,'Loading M+3'!O:O)</f>
        <v>96813.022485811554</v>
      </c>
      <c r="AB20" s="47">
        <f t="shared" si="4"/>
        <v>0</v>
      </c>
    </row>
    <row r="21" spans="2:28">
      <c r="B21" s="74">
        <v>310001999</v>
      </c>
      <c r="C21" s="74">
        <v>310001999</v>
      </c>
      <c r="D21" s="46" t="s">
        <v>45</v>
      </c>
      <c r="E21" s="46" t="str">
        <f>VLOOKUP(B21,Master_Item!B:C,2,0)</f>
        <v>โออิชิ กรีนที รสน้ำผึ้งผสมมะนาว 380 มล. Pack 6</v>
      </c>
      <c r="F21" s="80">
        <f>_xlfn.IFNA(VLOOKUP($B21,Text_LoadSC!$A:$CO,F$1,0),0)</f>
        <v>0</v>
      </c>
      <c r="G21" s="80">
        <f>_xlfn.IFNA(VLOOKUP($B21,Text_LoadSC!$A:$CO,G$1,0),0)</f>
        <v>0</v>
      </c>
      <c r="H21" s="80">
        <f>_xlfn.IFNA(VLOOKUP($B21,Text_LoadSC!$A:$CO,H$1,0),0)</f>
        <v>0</v>
      </c>
      <c r="I21" s="80">
        <f>_xlfn.IFNA(VLOOKUP($B21,Text_LoadSC!$A:$CO,I$1,0),0)</f>
        <v>0</v>
      </c>
      <c r="J21" s="80">
        <f t="shared" si="0"/>
        <v>0</v>
      </c>
      <c r="K21" s="80">
        <f>_xlfn.IFNA(VLOOKUP($B21,Text_LoadSC!$A:$CO,K$1,0),0)</f>
        <v>0</v>
      </c>
      <c r="L21" s="80">
        <f>_xlfn.IFNA(VLOOKUP($B21,Text_LoadSC!$A:$CO,L$1,0),0)</f>
        <v>0</v>
      </c>
      <c r="M21" s="80">
        <f>_xlfn.IFNA(VLOOKUP($B21,Text_LoadSC!$A:$CO,M$1,0),0)</f>
        <v>0</v>
      </c>
      <c r="N21" s="80">
        <f>_xlfn.IFNA(VLOOKUP($B21,Text_LoadSC!$A:$CO,N$1,0),0)</f>
        <v>0</v>
      </c>
      <c r="O21" s="80">
        <f t="shared" si="1"/>
        <v>0</v>
      </c>
      <c r="P21" s="80">
        <f>VLOOKUP($B21,FSTAll!$B:$BL,FSTAll!BB$1,0)*$O21</f>
        <v>0</v>
      </c>
      <c r="Q21" s="80">
        <f>VLOOKUP($B21,FSTAll!$B:$BL,FSTAll!BC$1,0)*$O21</f>
        <v>0</v>
      </c>
      <c r="R21" s="80">
        <f>VLOOKUP($B21,FSTAll!$B:$BL,FSTAll!BD$1,0)*$O21</f>
        <v>0</v>
      </c>
      <c r="S21" s="80">
        <f>VLOOKUP($B21,FSTAll!$B:$BL,FSTAll!BE$1,0)*$O21</f>
        <v>0</v>
      </c>
      <c r="T21" s="80">
        <f>VLOOKUP($B21,FSTAll!$B:$BL,FSTAll!BF$1,0)*$O21</f>
        <v>0</v>
      </c>
      <c r="U21" s="80">
        <f>VLOOKUP($B21,FSTAll!$B:$BL,FSTAll!BK$1,0)*$O21</f>
        <v>0</v>
      </c>
      <c r="V21" s="80">
        <f>VLOOKUP($B21,FSTAll!$B:$BL,FSTAll!BL$1,0)*$O21</f>
        <v>0</v>
      </c>
      <c r="W21" s="80">
        <f>VLOOKUP($B21,FSTAll!$B:$BL,FSTAll!BH$1,0)*$O21</f>
        <v>0</v>
      </c>
      <c r="X21" s="80">
        <f>VLOOKUP($B21,FSTAll!$B:$BL,FSTAll!BI$1,0)*$O21</f>
        <v>0</v>
      </c>
      <c r="Y21" s="47">
        <f t="shared" si="2"/>
        <v>0</v>
      </c>
      <c r="Z21" s="47">
        <f t="shared" si="3"/>
        <v>0</v>
      </c>
      <c r="AA21" s="46">
        <f>SUMIF('Loading M+3'!E:E,'Loading May'!C21,'Loading M+3'!O:O)</f>
        <v>0</v>
      </c>
      <c r="AB21" s="47">
        <f t="shared" si="4"/>
        <v>0</v>
      </c>
    </row>
    <row r="22" spans="2:28">
      <c r="B22" s="74">
        <v>310002013</v>
      </c>
      <c r="C22" s="74">
        <v>310002013</v>
      </c>
      <c r="D22" s="46" t="s">
        <v>46</v>
      </c>
      <c r="E22" s="46" t="str">
        <f>VLOOKUP(B22,Master_Item!B:C,2,0)</f>
        <v>โออิชิ กรีนที รสต้นตำรับ 380 มล.</v>
      </c>
      <c r="F22" s="80">
        <f>_xlfn.IFNA(VLOOKUP($B22,Text_LoadSC!$A:$CO,F$1,0),0)</f>
        <v>11564.801470300104</v>
      </c>
      <c r="G22" s="80">
        <f>_xlfn.IFNA(VLOOKUP($B22,Text_LoadSC!$A:$CO,G$1,0),0)</f>
        <v>11369.587527084192</v>
      </c>
      <c r="H22" s="80">
        <f>_xlfn.IFNA(VLOOKUP($B22,Text_LoadSC!$A:$CO,H$1,0),0)</f>
        <v>10973.658859395653</v>
      </c>
      <c r="I22" s="80">
        <f>_xlfn.IFNA(VLOOKUP($B22,Text_LoadSC!$A:$CO,I$1,0),0)</f>
        <v>8594.8375227788783</v>
      </c>
      <c r="J22" s="80">
        <f t="shared" si="0"/>
        <v>42502.885379558829</v>
      </c>
      <c r="K22" s="80">
        <f>_xlfn.IFNA(VLOOKUP($B22,Text_LoadSC!$A:$CO,K$1,0),0)</f>
        <v>0</v>
      </c>
      <c r="L22" s="80">
        <f>_xlfn.IFNA(VLOOKUP($B22,Text_LoadSC!$A:$CO,L$1,0),0)</f>
        <v>0</v>
      </c>
      <c r="M22" s="80">
        <f>_xlfn.IFNA(VLOOKUP($B22,Text_LoadSC!$A:$CO,M$1,0),0)</f>
        <v>0</v>
      </c>
      <c r="N22" s="80">
        <f>_xlfn.IFNA(VLOOKUP($B22,Text_LoadSC!$A:$CO,N$1,0),0)</f>
        <v>0</v>
      </c>
      <c r="O22" s="80">
        <f t="shared" si="1"/>
        <v>0</v>
      </c>
      <c r="P22" s="80">
        <f>VLOOKUP($B22,FSTAll!$B:$BL,FSTAll!BB$1,0)*$O22</f>
        <v>0</v>
      </c>
      <c r="Q22" s="80">
        <f>VLOOKUP($B22,FSTAll!$B:$BL,FSTAll!BC$1,0)*$O22</f>
        <v>0</v>
      </c>
      <c r="R22" s="80">
        <f>VLOOKUP($B22,FSTAll!$B:$BL,FSTAll!BD$1,0)*$O22</f>
        <v>0</v>
      </c>
      <c r="S22" s="80">
        <f>VLOOKUP($B22,FSTAll!$B:$BL,FSTAll!BE$1,0)*$O22</f>
        <v>0</v>
      </c>
      <c r="T22" s="80">
        <f>VLOOKUP($B22,FSTAll!$B:$BL,FSTAll!BF$1,0)*$O22</f>
        <v>0</v>
      </c>
      <c r="U22" s="80">
        <f>VLOOKUP($B22,FSTAll!$B:$BL,FSTAll!BK$1,0)*$O22</f>
        <v>0</v>
      </c>
      <c r="V22" s="80">
        <f>VLOOKUP($B22,FSTAll!$B:$BL,FSTAll!BL$1,0)*$O22</f>
        <v>0</v>
      </c>
      <c r="W22" s="80">
        <f>VLOOKUP($B22,FSTAll!$B:$BL,FSTAll!BH$1,0)*$O22</f>
        <v>0</v>
      </c>
      <c r="X22" s="80">
        <f>VLOOKUP($B22,FSTAll!$B:$BL,FSTAll!BI$1,0)*$O22</f>
        <v>0</v>
      </c>
      <c r="Y22" s="47">
        <f t="shared" si="2"/>
        <v>0</v>
      </c>
      <c r="Z22" s="47">
        <f t="shared" si="3"/>
        <v>42502.885379558829</v>
      </c>
      <c r="AA22" s="46">
        <f>SUMIF('Loading M+3'!E:E,'Loading May'!C22,'Loading M+3'!O:O)</f>
        <v>42502.885379558829</v>
      </c>
      <c r="AB22" s="47">
        <f t="shared" si="4"/>
        <v>0</v>
      </c>
    </row>
    <row r="23" spans="2:28">
      <c r="B23" s="74">
        <v>310002014</v>
      </c>
      <c r="C23" s="74">
        <v>310002014</v>
      </c>
      <c r="D23" s="46" t="s">
        <v>47</v>
      </c>
      <c r="E23" s="46" t="str">
        <f>VLOOKUP(B23,Master_Item!B:C,2,0)</f>
        <v>โออิชิ กรีนที รสต้นตำรับ 380 มล. Pack 6</v>
      </c>
      <c r="F23" s="80">
        <f>_xlfn.IFNA(VLOOKUP($B23,Text_LoadSC!$A:$CO,F$1,0),0)</f>
        <v>0</v>
      </c>
      <c r="G23" s="80">
        <f>_xlfn.IFNA(VLOOKUP($B23,Text_LoadSC!$A:$CO,G$1,0),0)</f>
        <v>0</v>
      </c>
      <c r="H23" s="80">
        <f>_xlfn.IFNA(VLOOKUP($B23,Text_LoadSC!$A:$CO,H$1,0),0)</f>
        <v>0</v>
      </c>
      <c r="I23" s="80">
        <f>_xlfn.IFNA(VLOOKUP($B23,Text_LoadSC!$A:$CO,I$1,0),0)</f>
        <v>0</v>
      </c>
      <c r="J23" s="80">
        <f t="shared" si="0"/>
        <v>0</v>
      </c>
      <c r="K23" s="80">
        <f>_xlfn.IFNA(VLOOKUP($B23,Text_LoadSC!$A:$CO,K$1,0),0)</f>
        <v>0</v>
      </c>
      <c r="L23" s="80">
        <f>_xlfn.IFNA(VLOOKUP($B23,Text_LoadSC!$A:$CO,L$1,0),0)</f>
        <v>0</v>
      </c>
      <c r="M23" s="80">
        <f>_xlfn.IFNA(VLOOKUP($B23,Text_LoadSC!$A:$CO,M$1,0),0)</f>
        <v>0</v>
      </c>
      <c r="N23" s="80">
        <f>_xlfn.IFNA(VLOOKUP($B23,Text_LoadSC!$A:$CO,N$1,0),0)</f>
        <v>0</v>
      </c>
      <c r="O23" s="80">
        <f t="shared" si="1"/>
        <v>0</v>
      </c>
      <c r="P23" s="80">
        <f>VLOOKUP($B23,FSTAll!$B:$BL,FSTAll!BB$1,0)*$O23</f>
        <v>0</v>
      </c>
      <c r="Q23" s="80">
        <f>VLOOKUP($B23,FSTAll!$B:$BL,FSTAll!BC$1,0)*$O23</f>
        <v>0</v>
      </c>
      <c r="R23" s="80">
        <f>VLOOKUP($B23,FSTAll!$B:$BL,FSTAll!BD$1,0)*$O23</f>
        <v>0</v>
      </c>
      <c r="S23" s="80">
        <f>VLOOKUP($B23,FSTAll!$B:$BL,FSTAll!BE$1,0)*$O23</f>
        <v>0</v>
      </c>
      <c r="T23" s="80">
        <f>VLOOKUP($B23,FSTAll!$B:$BL,FSTAll!BF$1,0)*$O23</f>
        <v>0</v>
      </c>
      <c r="U23" s="80">
        <f>VLOOKUP($B23,FSTAll!$B:$BL,FSTAll!BK$1,0)*$O23</f>
        <v>0</v>
      </c>
      <c r="V23" s="80">
        <f>VLOOKUP($B23,FSTAll!$B:$BL,FSTAll!BL$1,0)*$O23</f>
        <v>0</v>
      </c>
      <c r="W23" s="80">
        <f>VLOOKUP($B23,FSTAll!$B:$BL,FSTAll!BH$1,0)*$O23</f>
        <v>0</v>
      </c>
      <c r="X23" s="80">
        <f>VLOOKUP($B23,FSTAll!$B:$BL,FSTAll!BI$1,0)*$O23</f>
        <v>0</v>
      </c>
      <c r="Y23" s="47">
        <f t="shared" si="2"/>
        <v>0</v>
      </c>
      <c r="Z23" s="47">
        <f t="shared" si="3"/>
        <v>0</v>
      </c>
      <c r="AA23" s="46">
        <f>SUMIF('Loading M+3'!E:E,'Loading May'!C23,'Loading M+3'!O:O)</f>
        <v>0</v>
      </c>
      <c r="AB23" s="47">
        <f t="shared" si="4"/>
        <v>0</v>
      </c>
    </row>
    <row r="24" spans="2:28">
      <c r="B24" s="74">
        <v>310001991</v>
      </c>
      <c r="C24" s="74">
        <v>310001991</v>
      </c>
      <c r="D24" s="46" t="s">
        <v>48</v>
      </c>
      <c r="E24" s="46" t="str">
        <f>VLOOKUP(B24,Master_Item!B:C,2,0)</f>
        <v>โออิชิ กรีนที รสข้าวญี่ปุ่น 380 มล.</v>
      </c>
      <c r="F24" s="80">
        <f>_xlfn.IFNA(VLOOKUP($B24,Text_LoadSC!$A:$CO,F$1,0),0)</f>
        <v>7349.7352652237551</v>
      </c>
      <c r="G24" s="80">
        <f>_xlfn.IFNA(VLOOKUP($B24,Text_LoadSC!$A:$CO,G$1,0),0)</f>
        <v>10816.346237482732</v>
      </c>
      <c r="H24" s="80">
        <f>_xlfn.IFNA(VLOOKUP($B24,Text_LoadSC!$A:$CO,H$1,0),0)</f>
        <v>6341.1262729038835</v>
      </c>
      <c r="I24" s="80">
        <f>_xlfn.IFNA(VLOOKUP($B24,Text_LoadSC!$A:$CO,I$1,0),0)</f>
        <v>13785.778230012218</v>
      </c>
      <c r="J24" s="80">
        <f t="shared" si="0"/>
        <v>38292.986005622588</v>
      </c>
      <c r="K24" s="80">
        <f>_xlfn.IFNA(VLOOKUP($B24,Text_LoadSC!$A:$CO,K$1,0),0)</f>
        <v>0</v>
      </c>
      <c r="L24" s="80">
        <f>_xlfn.IFNA(VLOOKUP($B24,Text_LoadSC!$A:$CO,L$1,0),0)</f>
        <v>0</v>
      </c>
      <c r="M24" s="80">
        <f>_xlfn.IFNA(VLOOKUP($B24,Text_LoadSC!$A:$CO,M$1,0),0)</f>
        <v>0</v>
      </c>
      <c r="N24" s="80">
        <f>_xlfn.IFNA(VLOOKUP($B24,Text_LoadSC!$A:$CO,N$1,0),0)</f>
        <v>0</v>
      </c>
      <c r="O24" s="80">
        <f t="shared" si="1"/>
        <v>0</v>
      </c>
      <c r="P24" s="80">
        <f>VLOOKUP($B24,FSTAll!$B:$BL,FSTAll!BB$1,0)*$O24</f>
        <v>0</v>
      </c>
      <c r="Q24" s="80">
        <f>VLOOKUP($B24,FSTAll!$B:$BL,FSTAll!BC$1,0)*$O24</f>
        <v>0</v>
      </c>
      <c r="R24" s="80">
        <f>VLOOKUP($B24,FSTAll!$B:$BL,FSTAll!BD$1,0)*$O24</f>
        <v>0</v>
      </c>
      <c r="S24" s="80">
        <f>VLOOKUP($B24,FSTAll!$B:$BL,FSTAll!BE$1,0)*$O24</f>
        <v>0</v>
      </c>
      <c r="T24" s="80">
        <f>VLOOKUP($B24,FSTAll!$B:$BL,FSTAll!BF$1,0)*$O24</f>
        <v>0</v>
      </c>
      <c r="U24" s="80">
        <f>VLOOKUP($B24,FSTAll!$B:$BL,FSTAll!BK$1,0)*$O24</f>
        <v>0</v>
      </c>
      <c r="V24" s="80">
        <f>VLOOKUP($B24,FSTAll!$B:$BL,FSTAll!BL$1,0)*$O24</f>
        <v>0</v>
      </c>
      <c r="W24" s="80">
        <f>VLOOKUP($B24,FSTAll!$B:$BL,FSTAll!BH$1,0)*$O24</f>
        <v>0</v>
      </c>
      <c r="X24" s="80">
        <f>VLOOKUP($B24,FSTAll!$B:$BL,FSTAll!BI$1,0)*$O24</f>
        <v>0</v>
      </c>
      <c r="Y24" s="47">
        <f t="shared" si="2"/>
        <v>0</v>
      </c>
      <c r="Z24" s="47">
        <f t="shared" si="3"/>
        <v>38292.986005622588</v>
      </c>
      <c r="AA24" s="46">
        <f>SUMIF('Loading M+3'!E:E,'Loading May'!C24,'Loading M+3'!O:O)</f>
        <v>38292.986005622588</v>
      </c>
      <c r="AB24" s="47">
        <f t="shared" si="4"/>
        <v>0</v>
      </c>
    </row>
    <row r="25" spans="2:28">
      <c r="B25" s="74">
        <v>310001992</v>
      </c>
      <c r="C25" s="74">
        <v>310001992</v>
      </c>
      <c r="D25" s="46" t="s">
        <v>49</v>
      </c>
      <c r="E25" s="46" t="str">
        <f>VLOOKUP(B25,Master_Item!B:C,2,0)</f>
        <v>โออิชิ กรีนที รสข้าวญี่ปุ่น 380 มล. Pack 6</v>
      </c>
      <c r="F25" s="80">
        <f>_xlfn.IFNA(VLOOKUP($B25,Text_LoadSC!$A:$CO,F$1,0),0)</f>
        <v>0</v>
      </c>
      <c r="G25" s="80">
        <f>_xlfn.IFNA(VLOOKUP($B25,Text_LoadSC!$A:$CO,G$1,0),0)</f>
        <v>0</v>
      </c>
      <c r="H25" s="80">
        <f>_xlfn.IFNA(VLOOKUP($B25,Text_LoadSC!$A:$CO,H$1,0),0)</f>
        <v>0</v>
      </c>
      <c r="I25" s="80">
        <f>_xlfn.IFNA(VLOOKUP($B25,Text_LoadSC!$A:$CO,I$1,0),0)</f>
        <v>0</v>
      </c>
      <c r="J25" s="80">
        <f t="shared" si="0"/>
        <v>0</v>
      </c>
      <c r="K25" s="80">
        <f>_xlfn.IFNA(VLOOKUP($B25,Text_LoadSC!$A:$CO,K$1,0),0)</f>
        <v>0</v>
      </c>
      <c r="L25" s="80">
        <f>_xlfn.IFNA(VLOOKUP($B25,Text_LoadSC!$A:$CO,L$1,0),0)</f>
        <v>0</v>
      </c>
      <c r="M25" s="80">
        <f>_xlfn.IFNA(VLOOKUP($B25,Text_LoadSC!$A:$CO,M$1,0),0)</f>
        <v>0</v>
      </c>
      <c r="N25" s="80">
        <f>_xlfn.IFNA(VLOOKUP($B25,Text_LoadSC!$A:$CO,N$1,0),0)</f>
        <v>0</v>
      </c>
      <c r="O25" s="80">
        <f t="shared" si="1"/>
        <v>0</v>
      </c>
      <c r="P25" s="80">
        <f>VLOOKUP($B25,FSTAll!$B:$BL,FSTAll!BB$1,0)*$O25</f>
        <v>0</v>
      </c>
      <c r="Q25" s="80">
        <f>VLOOKUP($B25,FSTAll!$B:$BL,FSTAll!BC$1,0)*$O25</f>
        <v>0</v>
      </c>
      <c r="R25" s="80">
        <f>VLOOKUP($B25,FSTAll!$B:$BL,FSTAll!BD$1,0)*$O25</f>
        <v>0</v>
      </c>
      <c r="S25" s="80">
        <f>VLOOKUP($B25,FSTAll!$B:$BL,FSTAll!BE$1,0)*$O25</f>
        <v>0</v>
      </c>
      <c r="T25" s="80">
        <f>VLOOKUP($B25,FSTAll!$B:$BL,FSTAll!BF$1,0)*$O25</f>
        <v>0</v>
      </c>
      <c r="U25" s="80">
        <f>VLOOKUP($B25,FSTAll!$B:$BL,FSTAll!BK$1,0)*$O25</f>
        <v>0</v>
      </c>
      <c r="V25" s="80">
        <f>VLOOKUP($B25,FSTAll!$B:$BL,FSTAll!BL$1,0)*$O25</f>
        <v>0</v>
      </c>
      <c r="W25" s="80">
        <f>VLOOKUP($B25,FSTAll!$B:$BL,FSTAll!BH$1,0)*$O25</f>
        <v>0</v>
      </c>
      <c r="X25" s="80">
        <f>VLOOKUP($B25,FSTAll!$B:$BL,FSTAll!BI$1,0)*$O25</f>
        <v>0</v>
      </c>
      <c r="Y25" s="47">
        <f t="shared" si="2"/>
        <v>0</v>
      </c>
      <c r="Z25" s="47">
        <f t="shared" si="3"/>
        <v>0</v>
      </c>
      <c r="AA25" s="46">
        <f>SUMIF('Loading M+3'!E:E,'Loading May'!C25,'Loading M+3'!O:O)</f>
        <v>0</v>
      </c>
      <c r="AB25" s="47">
        <f t="shared" si="4"/>
        <v>0</v>
      </c>
    </row>
    <row r="26" spans="2:28">
      <c r="B26" s="74">
        <v>310002142</v>
      </c>
      <c r="C26" s="74">
        <v>310002142</v>
      </c>
      <c r="D26" s="46" t="s">
        <v>50</v>
      </c>
      <c r="E26" s="46" t="str">
        <f>VLOOKUP(B26,Master_Item!B:C,2,0)</f>
        <v>โออิชิ กรีนที รสแตงโม  380 มล.</v>
      </c>
      <c r="F26" s="80">
        <f>_xlfn.IFNA(VLOOKUP($B26,Text_LoadSC!$A:$CO,F$1,0),0)</f>
        <v>11735.105085381534</v>
      </c>
      <c r="G26" s="80">
        <f>_xlfn.IFNA(VLOOKUP($B26,Text_LoadSC!$A:$CO,G$1,0),0)</f>
        <v>8487.0751664395539</v>
      </c>
      <c r="H26" s="80">
        <f>_xlfn.IFNA(VLOOKUP($B26,Text_LoadSC!$A:$CO,H$1,0),0)</f>
        <v>8153.6120429741813</v>
      </c>
      <c r="I26" s="80">
        <f>_xlfn.IFNA(VLOOKUP($B26,Text_LoadSC!$A:$CO,I$1,0),0)</f>
        <v>6884.9806709252316</v>
      </c>
      <c r="J26" s="80">
        <f t="shared" si="0"/>
        <v>35260.772965720505</v>
      </c>
      <c r="K26" s="80">
        <f>_xlfn.IFNA(VLOOKUP($B26,Text_LoadSC!$A:$CO,K$1,0),0)</f>
        <v>0</v>
      </c>
      <c r="L26" s="80">
        <f>_xlfn.IFNA(VLOOKUP($B26,Text_LoadSC!$A:$CO,L$1,0),0)</f>
        <v>0</v>
      </c>
      <c r="M26" s="80">
        <f>_xlfn.IFNA(VLOOKUP($B26,Text_LoadSC!$A:$CO,M$1,0),0)</f>
        <v>0</v>
      </c>
      <c r="N26" s="80">
        <f>_xlfn.IFNA(VLOOKUP($B26,Text_LoadSC!$A:$CO,N$1,0),0)</f>
        <v>0</v>
      </c>
      <c r="O26" s="80">
        <f t="shared" si="1"/>
        <v>0</v>
      </c>
      <c r="P26" s="80">
        <f>VLOOKUP($B26,FSTAll!$B:$BL,FSTAll!BB$1,0)*$O26</f>
        <v>0</v>
      </c>
      <c r="Q26" s="80">
        <f>VLOOKUP($B26,FSTAll!$B:$BL,FSTAll!BC$1,0)*$O26</f>
        <v>0</v>
      </c>
      <c r="R26" s="80">
        <f>VLOOKUP($B26,FSTAll!$B:$BL,FSTAll!BD$1,0)*$O26</f>
        <v>0</v>
      </c>
      <c r="S26" s="80">
        <f>VLOOKUP($B26,FSTAll!$B:$BL,FSTAll!BE$1,0)*$O26</f>
        <v>0</v>
      </c>
      <c r="T26" s="80">
        <f>VLOOKUP($B26,FSTAll!$B:$BL,FSTAll!BF$1,0)*$O26</f>
        <v>0</v>
      </c>
      <c r="U26" s="80">
        <f>VLOOKUP($B26,FSTAll!$B:$BL,FSTAll!BK$1,0)*$O26</f>
        <v>0</v>
      </c>
      <c r="V26" s="80">
        <f>VLOOKUP($B26,FSTAll!$B:$BL,FSTAll!BL$1,0)*$O26</f>
        <v>0</v>
      </c>
      <c r="W26" s="80">
        <f>VLOOKUP($B26,FSTAll!$B:$BL,FSTAll!BH$1,0)*$O26</f>
        <v>0</v>
      </c>
      <c r="X26" s="80">
        <f>VLOOKUP($B26,FSTAll!$B:$BL,FSTAll!BI$1,0)*$O26</f>
        <v>0</v>
      </c>
      <c r="Y26" s="47">
        <f t="shared" si="2"/>
        <v>0</v>
      </c>
      <c r="Z26" s="47">
        <f t="shared" si="3"/>
        <v>35260.772965720505</v>
      </c>
      <c r="AA26" s="46">
        <f>SUMIF('Loading M+3'!E:E,'Loading May'!C26,'Loading M+3'!O:O)</f>
        <v>35260.772965720505</v>
      </c>
      <c r="AB26" s="47">
        <f t="shared" si="4"/>
        <v>0</v>
      </c>
    </row>
    <row r="27" spans="2:28">
      <c r="B27" s="74">
        <v>310002143</v>
      </c>
      <c r="C27" s="74">
        <v>310002143</v>
      </c>
      <c r="D27" s="46" t="s">
        <v>51</v>
      </c>
      <c r="E27" s="46" t="str">
        <f>VLOOKUP(B27,Master_Item!B:C,2,0)</f>
        <v>โออิชิ กรีนที รสแตงโม  380 มล. Pack 6</v>
      </c>
      <c r="F27" s="80">
        <f>_xlfn.IFNA(VLOOKUP($B27,Text_LoadSC!$A:$CO,F$1,0),0)</f>
        <v>0</v>
      </c>
      <c r="G27" s="80">
        <f>_xlfn.IFNA(VLOOKUP($B27,Text_LoadSC!$A:$CO,G$1,0),0)</f>
        <v>0</v>
      </c>
      <c r="H27" s="80">
        <f>_xlfn.IFNA(VLOOKUP($B27,Text_LoadSC!$A:$CO,H$1,0),0)</f>
        <v>0</v>
      </c>
      <c r="I27" s="80">
        <f>_xlfn.IFNA(VLOOKUP($B27,Text_LoadSC!$A:$CO,I$1,0),0)</f>
        <v>0</v>
      </c>
      <c r="J27" s="80">
        <f t="shared" si="0"/>
        <v>0</v>
      </c>
      <c r="K27" s="80">
        <f>_xlfn.IFNA(VLOOKUP($B27,Text_LoadSC!$A:$CO,K$1,0),0)</f>
        <v>0</v>
      </c>
      <c r="L27" s="80">
        <f>_xlfn.IFNA(VLOOKUP($B27,Text_LoadSC!$A:$CO,L$1,0),0)</f>
        <v>0</v>
      </c>
      <c r="M27" s="80">
        <f>_xlfn.IFNA(VLOOKUP($B27,Text_LoadSC!$A:$CO,M$1,0),0)</f>
        <v>0</v>
      </c>
      <c r="N27" s="80">
        <f>_xlfn.IFNA(VLOOKUP($B27,Text_LoadSC!$A:$CO,N$1,0),0)</f>
        <v>0</v>
      </c>
      <c r="O27" s="80">
        <f t="shared" si="1"/>
        <v>0</v>
      </c>
      <c r="P27" s="80">
        <f>VLOOKUP($B27,FSTAll!$B:$BL,FSTAll!BB$1,0)*$O27</f>
        <v>0</v>
      </c>
      <c r="Q27" s="80">
        <f>VLOOKUP($B27,FSTAll!$B:$BL,FSTAll!BC$1,0)*$O27</f>
        <v>0</v>
      </c>
      <c r="R27" s="80">
        <f>VLOOKUP($B27,FSTAll!$B:$BL,FSTAll!BD$1,0)*$O27</f>
        <v>0</v>
      </c>
      <c r="S27" s="80">
        <f>VLOOKUP($B27,FSTAll!$B:$BL,FSTAll!BE$1,0)*$O27</f>
        <v>0</v>
      </c>
      <c r="T27" s="80">
        <f>VLOOKUP($B27,FSTAll!$B:$BL,FSTAll!BF$1,0)*$O27</f>
        <v>0</v>
      </c>
      <c r="U27" s="80">
        <f>VLOOKUP($B27,FSTAll!$B:$BL,FSTAll!BK$1,0)*$O27</f>
        <v>0</v>
      </c>
      <c r="V27" s="80">
        <f>VLOOKUP($B27,FSTAll!$B:$BL,FSTAll!BL$1,0)*$O27</f>
        <v>0</v>
      </c>
      <c r="W27" s="80">
        <f>VLOOKUP($B27,FSTAll!$B:$BL,FSTAll!BH$1,0)*$O27</f>
        <v>0</v>
      </c>
      <c r="X27" s="80">
        <f>VLOOKUP($B27,FSTAll!$B:$BL,FSTAll!BI$1,0)*$O27</f>
        <v>0</v>
      </c>
      <c r="Y27" s="47">
        <f t="shared" si="2"/>
        <v>0</v>
      </c>
      <c r="Z27" s="47">
        <f t="shared" si="3"/>
        <v>0</v>
      </c>
      <c r="AA27" s="46">
        <f>SUMIF('Loading M+3'!E:E,'Loading May'!C27,'Loading M+3'!O:O)</f>
        <v>0</v>
      </c>
      <c r="AB27" s="47">
        <f t="shared" si="4"/>
        <v>0</v>
      </c>
    </row>
    <row r="28" spans="2:28">
      <c r="B28" s="74">
        <v>310002879</v>
      </c>
      <c r="C28" s="74">
        <v>310002879</v>
      </c>
      <c r="D28" s="46" t="s">
        <v>52</v>
      </c>
      <c r="E28" s="46" t="str">
        <f>VLOOKUP(B28,Master_Item!B:C,2,0)</f>
        <v>โออิชิ กรีนที รสน้ำผึ้งผสมมะนาว ดับเบิ้ลเลมอน 380 มล.</v>
      </c>
      <c r="F28" s="80">
        <f>_xlfn.IFNA(VLOOKUP($B28,Text_LoadSC!$A:$CO,F$1,0),0)</f>
        <v>0</v>
      </c>
      <c r="G28" s="80">
        <f>_xlfn.IFNA(VLOOKUP($B28,Text_LoadSC!$A:$CO,G$1,0),0)</f>
        <v>0</v>
      </c>
      <c r="H28" s="80">
        <f>_xlfn.IFNA(VLOOKUP($B28,Text_LoadSC!$A:$CO,H$1,0),0)</f>
        <v>0</v>
      </c>
      <c r="I28" s="80">
        <f>_xlfn.IFNA(VLOOKUP($B28,Text_LoadSC!$A:$CO,I$1,0),0)</f>
        <v>0</v>
      </c>
      <c r="J28" s="80">
        <f t="shared" si="0"/>
        <v>0</v>
      </c>
      <c r="K28" s="80">
        <f>_xlfn.IFNA(VLOOKUP($B28,Text_LoadSC!$A:$CO,K$1,0),0)</f>
        <v>0</v>
      </c>
      <c r="L28" s="80">
        <f>_xlfn.IFNA(VLOOKUP($B28,Text_LoadSC!$A:$CO,L$1,0),0)</f>
        <v>0</v>
      </c>
      <c r="M28" s="80">
        <f>_xlfn.IFNA(VLOOKUP($B28,Text_LoadSC!$A:$CO,M$1,0),0)</f>
        <v>0</v>
      </c>
      <c r="N28" s="80">
        <f>_xlfn.IFNA(VLOOKUP($B28,Text_LoadSC!$A:$CO,N$1,0),0)</f>
        <v>0</v>
      </c>
      <c r="O28" s="80">
        <f t="shared" si="1"/>
        <v>0</v>
      </c>
      <c r="P28" s="80">
        <f>VLOOKUP($B28,FSTAll!$B:$BL,FSTAll!BB$1,0)*$O28</f>
        <v>0</v>
      </c>
      <c r="Q28" s="80">
        <f>VLOOKUP($B28,FSTAll!$B:$BL,FSTAll!BC$1,0)*$O28</f>
        <v>0</v>
      </c>
      <c r="R28" s="80">
        <f>VLOOKUP($B28,FSTAll!$B:$BL,FSTAll!BD$1,0)*$O28</f>
        <v>0</v>
      </c>
      <c r="S28" s="80">
        <f>VLOOKUP($B28,FSTAll!$B:$BL,FSTAll!BE$1,0)*$O28</f>
        <v>0</v>
      </c>
      <c r="T28" s="80">
        <f>VLOOKUP($B28,FSTAll!$B:$BL,FSTAll!BF$1,0)*$O28</f>
        <v>0</v>
      </c>
      <c r="U28" s="80">
        <f>VLOOKUP($B28,FSTAll!$B:$BL,FSTAll!BK$1,0)*$O28</f>
        <v>0</v>
      </c>
      <c r="V28" s="80">
        <f>VLOOKUP($B28,FSTAll!$B:$BL,FSTAll!BL$1,0)*$O28</f>
        <v>0</v>
      </c>
      <c r="W28" s="80">
        <f>VLOOKUP($B28,FSTAll!$B:$BL,FSTAll!BH$1,0)*$O28</f>
        <v>0</v>
      </c>
      <c r="X28" s="80">
        <f>VLOOKUP($B28,FSTAll!$B:$BL,FSTAll!BI$1,0)*$O28</f>
        <v>0</v>
      </c>
      <c r="Y28" s="47">
        <f t="shared" si="2"/>
        <v>0</v>
      </c>
      <c r="Z28" s="47">
        <f t="shared" si="3"/>
        <v>0</v>
      </c>
      <c r="AA28" s="46">
        <f>SUMIF('Loading M+3'!E:E,'Loading May'!C28,'Loading M+3'!O:O)</f>
        <v>0</v>
      </c>
      <c r="AB28" s="47">
        <f t="shared" si="4"/>
        <v>0</v>
      </c>
    </row>
    <row r="29" spans="2:28">
      <c r="B29" s="74">
        <v>310002905</v>
      </c>
      <c r="C29" s="74">
        <v>310002905</v>
      </c>
      <c r="D29" s="46" t="s">
        <v>53</v>
      </c>
      <c r="E29" s="46" t="str">
        <f>VLOOKUP(B29,Master_Item!B:C,2,0)</f>
        <v>โออิชิ กรีนที เก็นไมฉะ สูตรดีไลท์ 400 มล.</v>
      </c>
      <c r="F29" s="80">
        <f>_xlfn.IFNA(VLOOKUP($B29,Text_LoadSC!$A:$CO,F$1,0),0)</f>
        <v>0</v>
      </c>
      <c r="G29" s="80">
        <f>_xlfn.IFNA(VLOOKUP($B29,Text_LoadSC!$A:$CO,G$1,0),0)</f>
        <v>0</v>
      </c>
      <c r="H29" s="80">
        <f>_xlfn.IFNA(VLOOKUP($B29,Text_LoadSC!$A:$CO,H$1,0),0)</f>
        <v>0</v>
      </c>
      <c r="I29" s="80">
        <f>_xlfn.IFNA(VLOOKUP($B29,Text_LoadSC!$A:$CO,I$1,0),0)</f>
        <v>0</v>
      </c>
      <c r="J29" s="80">
        <f t="shared" si="0"/>
        <v>0</v>
      </c>
      <c r="K29" s="80">
        <f>_xlfn.IFNA(VLOOKUP($B29,Text_LoadSC!$A:$CO,K$1,0),0)</f>
        <v>0</v>
      </c>
      <c r="L29" s="80">
        <f>_xlfn.IFNA(VLOOKUP($B29,Text_LoadSC!$A:$CO,L$1,0),0)</f>
        <v>0</v>
      </c>
      <c r="M29" s="80">
        <f>_xlfn.IFNA(VLOOKUP($B29,Text_LoadSC!$A:$CO,M$1,0),0)</f>
        <v>0</v>
      </c>
      <c r="N29" s="80">
        <f>_xlfn.IFNA(VLOOKUP($B29,Text_LoadSC!$A:$CO,N$1,0),0)</f>
        <v>0</v>
      </c>
      <c r="O29" s="80">
        <f t="shared" si="1"/>
        <v>0</v>
      </c>
      <c r="P29" s="80">
        <f>VLOOKUP($B29,FSTAll!$B:$BL,FSTAll!BB$1,0)*$O29</f>
        <v>0</v>
      </c>
      <c r="Q29" s="80">
        <f>VLOOKUP($B29,FSTAll!$B:$BL,FSTAll!BC$1,0)*$O29</f>
        <v>0</v>
      </c>
      <c r="R29" s="80">
        <f>VLOOKUP($B29,FSTAll!$B:$BL,FSTAll!BD$1,0)*$O29</f>
        <v>0</v>
      </c>
      <c r="S29" s="80">
        <f>VLOOKUP($B29,FSTAll!$B:$BL,FSTAll!BE$1,0)*$O29</f>
        <v>0</v>
      </c>
      <c r="T29" s="80">
        <f>VLOOKUP($B29,FSTAll!$B:$BL,FSTAll!BF$1,0)*$O29</f>
        <v>0</v>
      </c>
      <c r="U29" s="80">
        <f>VLOOKUP($B29,FSTAll!$B:$BL,FSTAll!BK$1,0)*$O29</f>
        <v>0</v>
      </c>
      <c r="V29" s="80">
        <f>VLOOKUP($B29,FSTAll!$B:$BL,FSTAll!BL$1,0)*$O29</f>
        <v>0</v>
      </c>
      <c r="W29" s="80">
        <f>VLOOKUP($B29,FSTAll!$B:$BL,FSTAll!BH$1,0)*$O29</f>
        <v>0</v>
      </c>
      <c r="X29" s="80">
        <f>VLOOKUP($B29,FSTAll!$B:$BL,FSTAll!BI$1,0)*$O29</f>
        <v>0</v>
      </c>
      <c r="Y29" s="47">
        <f t="shared" si="2"/>
        <v>0</v>
      </c>
      <c r="Z29" s="47">
        <f t="shared" si="3"/>
        <v>0</v>
      </c>
      <c r="AA29" s="46">
        <f>SUMIF('Loading M+3'!E:E,'Loading May'!C29,'Loading M+3'!O:O)</f>
        <v>0</v>
      </c>
      <c r="AB29" s="47">
        <f t="shared" si="4"/>
        <v>0</v>
      </c>
    </row>
    <row r="30" spans="2:28">
      <c r="B30" s="74">
        <v>310002904</v>
      </c>
      <c r="C30" s="74">
        <v>310002904</v>
      </c>
      <c r="D30" s="46" t="s">
        <v>54</v>
      </c>
      <c r="E30" s="46" t="str">
        <f>VLOOKUP(B30,Master_Item!B:C,2,0)</f>
        <v>น้ำชาเขียวญี่ปุ่น เก็นไมฉะ สูตรไม่มีน้ำตาล</v>
      </c>
      <c r="F30" s="80">
        <f>_xlfn.IFNA(VLOOKUP($B30,Text_LoadSC!$A:$CO,F$1,0),0)</f>
        <v>0</v>
      </c>
      <c r="G30" s="80">
        <f>_xlfn.IFNA(VLOOKUP($B30,Text_LoadSC!$A:$CO,G$1,0),0)</f>
        <v>0</v>
      </c>
      <c r="H30" s="80">
        <f>_xlfn.IFNA(VLOOKUP($B30,Text_LoadSC!$A:$CO,H$1,0),0)</f>
        <v>0</v>
      </c>
      <c r="I30" s="80">
        <f>_xlfn.IFNA(VLOOKUP($B30,Text_LoadSC!$A:$CO,I$1,0),0)</f>
        <v>0</v>
      </c>
      <c r="J30" s="80">
        <f t="shared" si="0"/>
        <v>0</v>
      </c>
      <c r="K30" s="80">
        <f>_xlfn.IFNA(VLOOKUP($B30,Text_LoadSC!$A:$CO,K$1,0),0)</f>
        <v>0</v>
      </c>
      <c r="L30" s="80">
        <f>_xlfn.IFNA(VLOOKUP($B30,Text_LoadSC!$A:$CO,L$1,0),0)</f>
        <v>0</v>
      </c>
      <c r="M30" s="80">
        <f>_xlfn.IFNA(VLOOKUP($B30,Text_LoadSC!$A:$CO,M$1,0),0)</f>
        <v>0</v>
      </c>
      <c r="N30" s="80">
        <f>_xlfn.IFNA(VLOOKUP($B30,Text_LoadSC!$A:$CO,N$1,0),0)</f>
        <v>0</v>
      </c>
      <c r="O30" s="80">
        <f t="shared" si="1"/>
        <v>0</v>
      </c>
      <c r="P30" s="80">
        <f>VLOOKUP($B30,FSTAll!$B:$BL,FSTAll!BB$1,0)*$O30</f>
        <v>0</v>
      </c>
      <c r="Q30" s="80">
        <f>VLOOKUP($B30,FSTAll!$B:$BL,FSTAll!BC$1,0)*$O30</f>
        <v>0</v>
      </c>
      <c r="R30" s="80">
        <f>VLOOKUP($B30,FSTAll!$B:$BL,FSTAll!BD$1,0)*$O30</f>
        <v>0</v>
      </c>
      <c r="S30" s="80">
        <f>VLOOKUP($B30,FSTAll!$B:$BL,FSTAll!BE$1,0)*$O30</f>
        <v>0</v>
      </c>
      <c r="T30" s="80">
        <f>VLOOKUP($B30,FSTAll!$B:$BL,FSTAll!BF$1,0)*$O30</f>
        <v>0</v>
      </c>
      <c r="U30" s="80">
        <f>VLOOKUP($B30,FSTAll!$B:$BL,FSTAll!BK$1,0)*$O30</f>
        <v>0</v>
      </c>
      <c r="V30" s="80">
        <f>VLOOKUP($B30,FSTAll!$B:$BL,FSTAll!BL$1,0)*$O30</f>
        <v>0</v>
      </c>
      <c r="W30" s="80">
        <f>VLOOKUP($B30,FSTAll!$B:$BL,FSTAll!BH$1,0)*$O30</f>
        <v>0</v>
      </c>
      <c r="X30" s="80">
        <f>VLOOKUP($B30,FSTAll!$B:$BL,FSTAll!BI$1,0)*$O30</f>
        <v>0</v>
      </c>
      <c r="Y30" s="47">
        <f t="shared" si="2"/>
        <v>0</v>
      </c>
      <c r="Z30" s="47">
        <f t="shared" si="3"/>
        <v>0</v>
      </c>
      <c r="AA30" s="46">
        <f>SUMIF('Loading M+3'!E:E,'Loading May'!C30,'Loading M+3'!O:O)</f>
        <v>0</v>
      </c>
      <c r="AB30" s="47">
        <f t="shared" si="4"/>
        <v>0</v>
      </c>
    </row>
    <row r="31" spans="2:28">
      <c r="B31" s="74">
        <v>310002906</v>
      </c>
      <c r="C31" s="74">
        <v>310002906</v>
      </c>
      <c r="D31" s="46" t="s">
        <v>55</v>
      </c>
      <c r="E31" s="46" t="str">
        <f>VLOOKUP(B31,Master_Item!B:C,2,0)</f>
        <v>โออิชิ กรีนที คาบูเซฉะ สูตรไม่มีน้าตาล 400 มล.</v>
      </c>
      <c r="F31" s="80">
        <f>_xlfn.IFNA(VLOOKUP($B31,Text_LoadSC!$A:$CO,F$1,0),0)</f>
        <v>87</v>
      </c>
      <c r="G31" s="80">
        <f>_xlfn.IFNA(VLOOKUP($B31,Text_LoadSC!$A:$CO,G$1,0),0)</f>
        <v>72</v>
      </c>
      <c r="H31" s="80">
        <f>_xlfn.IFNA(VLOOKUP($B31,Text_LoadSC!$A:$CO,H$1,0),0)</f>
        <v>69</v>
      </c>
      <c r="I31" s="80">
        <f>_xlfn.IFNA(VLOOKUP($B31,Text_LoadSC!$A:$CO,I$1,0),0)</f>
        <v>81</v>
      </c>
      <c r="J31" s="80">
        <f t="shared" si="0"/>
        <v>309</v>
      </c>
      <c r="K31" s="80">
        <f>_xlfn.IFNA(VLOOKUP($B31,Text_LoadSC!$A:$CO,K$1,0),0)</f>
        <v>0</v>
      </c>
      <c r="L31" s="80">
        <f>_xlfn.IFNA(VLOOKUP($B31,Text_LoadSC!$A:$CO,L$1,0),0)</f>
        <v>0</v>
      </c>
      <c r="M31" s="80">
        <f>_xlfn.IFNA(VLOOKUP($B31,Text_LoadSC!$A:$CO,M$1,0),0)</f>
        <v>0</v>
      </c>
      <c r="N31" s="80">
        <f>_xlfn.IFNA(VLOOKUP($B31,Text_LoadSC!$A:$CO,N$1,0),0)</f>
        <v>0</v>
      </c>
      <c r="O31" s="80">
        <f t="shared" si="1"/>
        <v>0</v>
      </c>
      <c r="P31" s="80">
        <f>VLOOKUP($B31,FSTAll!$B:$BL,FSTAll!BB$1,0)*$O31</f>
        <v>0</v>
      </c>
      <c r="Q31" s="80">
        <f>VLOOKUP($B31,FSTAll!$B:$BL,FSTAll!BC$1,0)*$O31</f>
        <v>0</v>
      </c>
      <c r="R31" s="80">
        <f>VLOOKUP($B31,FSTAll!$B:$BL,FSTAll!BD$1,0)*$O31</f>
        <v>0</v>
      </c>
      <c r="S31" s="80">
        <f>VLOOKUP($B31,FSTAll!$B:$BL,FSTAll!BE$1,0)*$O31</f>
        <v>0</v>
      </c>
      <c r="T31" s="80">
        <f>VLOOKUP($B31,FSTAll!$B:$BL,FSTAll!BF$1,0)*$O31</f>
        <v>0</v>
      </c>
      <c r="U31" s="80">
        <f>VLOOKUP($B31,FSTAll!$B:$BL,FSTAll!BK$1,0)*$O31</f>
        <v>0</v>
      </c>
      <c r="V31" s="80">
        <f>VLOOKUP($B31,FSTAll!$B:$BL,FSTAll!BL$1,0)*$O31</f>
        <v>0</v>
      </c>
      <c r="W31" s="80">
        <f>VLOOKUP($B31,FSTAll!$B:$BL,FSTAll!BH$1,0)*$O31</f>
        <v>0</v>
      </c>
      <c r="X31" s="80">
        <f>VLOOKUP($B31,FSTAll!$B:$BL,FSTAll!BI$1,0)*$O31</f>
        <v>0</v>
      </c>
      <c r="Y31" s="47">
        <f t="shared" si="2"/>
        <v>0</v>
      </c>
      <c r="Z31" s="47">
        <f t="shared" si="3"/>
        <v>309</v>
      </c>
      <c r="AA31" s="46">
        <f>SUMIF('Loading M+3'!E:E,'Loading May'!C31,'Loading M+3'!O:O)</f>
        <v>309</v>
      </c>
      <c r="AB31" s="47">
        <f t="shared" si="4"/>
        <v>0</v>
      </c>
    </row>
    <row r="32" spans="2:28">
      <c r="B32" s="74">
        <v>310003078</v>
      </c>
      <c r="C32" s="74">
        <v>310003078</v>
      </c>
      <c r="D32" s="46" t="s">
        <v>56</v>
      </c>
      <c r="E32" s="46" t="str">
        <f>VLOOKUP(B32,Master_Item!B:C,2,0)</f>
        <v>โออิชิ กรีนที คาบูเซฉะ สูตรดีไลท์ 400 มล.</v>
      </c>
      <c r="F32" s="80">
        <f>_xlfn.IFNA(VLOOKUP($B32,Text_LoadSC!$A:$CO,F$1,0),0)</f>
        <v>0</v>
      </c>
      <c r="G32" s="80">
        <f>_xlfn.IFNA(VLOOKUP($B32,Text_LoadSC!$A:$CO,G$1,0),0)</f>
        <v>0</v>
      </c>
      <c r="H32" s="80">
        <f>_xlfn.IFNA(VLOOKUP($B32,Text_LoadSC!$A:$CO,H$1,0),0)</f>
        <v>0</v>
      </c>
      <c r="I32" s="80">
        <f>_xlfn.IFNA(VLOOKUP($B32,Text_LoadSC!$A:$CO,I$1,0),0)</f>
        <v>0</v>
      </c>
      <c r="J32" s="80">
        <f t="shared" si="0"/>
        <v>0</v>
      </c>
      <c r="K32" s="80">
        <f>_xlfn.IFNA(VLOOKUP($B32,Text_LoadSC!$A:$CO,K$1,0),0)</f>
        <v>0</v>
      </c>
      <c r="L32" s="80">
        <f>_xlfn.IFNA(VLOOKUP($B32,Text_LoadSC!$A:$CO,L$1,0),0)</f>
        <v>0</v>
      </c>
      <c r="M32" s="80">
        <f>_xlfn.IFNA(VLOOKUP($B32,Text_LoadSC!$A:$CO,M$1,0),0)</f>
        <v>0</v>
      </c>
      <c r="N32" s="80">
        <f>_xlfn.IFNA(VLOOKUP($B32,Text_LoadSC!$A:$CO,N$1,0),0)</f>
        <v>0</v>
      </c>
      <c r="O32" s="80">
        <f t="shared" si="1"/>
        <v>0</v>
      </c>
      <c r="P32" s="80">
        <f>VLOOKUP($B32,FSTAll!$B:$BL,FSTAll!BB$1,0)*$O32</f>
        <v>0</v>
      </c>
      <c r="Q32" s="80">
        <f>VLOOKUP($B32,FSTAll!$B:$BL,FSTAll!BC$1,0)*$O32</f>
        <v>0</v>
      </c>
      <c r="R32" s="80">
        <f>VLOOKUP($B32,FSTAll!$B:$BL,FSTAll!BD$1,0)*$O32</f>
        <v>0</v>
      </c>
      <c r="S32" s="80">
        <f>VLOOKUP($B32,FSTAll!$B:$BL,FSTAll!BE$1,0)*$O32</f>
        <v>0</v>
      </c>
      <c r="T32" s="80">
        <f>VLOOKUP($B32,FSTAll!$B:$BL,FSTAll!BF$1,0)*$O32</f>
        <v>0</v>
      </c>
      <c r="U32" s="80">
        <f>VLOOKUP($B32,FSTAll!$B:$BL,FSTAll!BK$1,0)*$O32</f>
        <v>0</v>
      </c>
      <c r="V32" s="80">
        <f>VLOOKUP($B32,FSTAll!$B:$BL,FSTAll!BL$1,0)*$O32</f>
        <v>0</v>
      </c>
      <c r="W32" s="80">
        <f>VLOOKUP($B32,FSTAll!$B:$BL,FSTAll!BH$1,0)*$O32</f>
        <v>0</v>
      </c>
      <c r="X32" s="80">
        <f>VLOOKUP($B32,FSTAll!$B:$BL,FSTAll!BI$1,0)*$O32</f>
        <v>0</v>
      </c>
      <c r="Y32" s="47">
        <f t="shared" si="2"/>
        <v>0</v>
      </c>
      <c r="Z32" s="47">
        <f t="shared" si="3"/>
        <v>0</v>
      </c>
      <c r="AA32" s="46">
        <f>SUMIF('Loading M+3'!E:E,'Loading May'!C32,'Loading M+3'!O:O)</f>
        <v>0</v>
      </c>
      <c r="AB32" s="47">
        <f t="shared" si="4"/>
        <v>0</v>
      </c>
    </row>
    <row r="33" spans="2:28">
      <c r="B33" s="74">
        <v>310002531</v>
      </c>
      <c r="C33" s="74">
        <v>310002531</v>
      </c>
      <c r="D33" s="46" t="s">
        <v>57</v>
      </c>
      <c r="E33" s="46" t="str">
        <f>VLOOKUP(B33,Master_Item!B:C,2,0)</f>
        <v>จับใจ สมุนไพรสูตรจับเลี้ยง 350 มล.</v>
      </c>
      <c r="F33" s="80">
        <f>_xlfn.IFNA(VLOOKUP($B33,Text_LoadSC!$A:$CO,F$1,0),0)</f>
        <v>0</v>
      </c>
      <c r="G33" s="80">
        <f>_xlfn.IFNA(VLOOKUP($B33,Text_LoadSC!$A:$CO,G$1,0),0)</f>
        <v>0</v>
      </c>
      <c r="H33" s="80">
        <f>_xlfn.IFNA(VLOOKUP($B33,Text_LoadSC!$A:$CO,H$1,0),0)</f>
        <v>0</v>
      </c>
      <c r="I33" s="80">
        <f>_xlfn.IFNA(VLOOKUP($B33,Text_LoadSC!$A:$CO,I$1,0),0)</f>
        <v>0</v>
      </c>
      <c r="J33" s="80">
        <f t="shared" si="0"/>
        <v>0</v>
      </c>
      <c r="K33" s="80">
        <f>_xlfn.IFNA(VLOOKUP($B33,Text_LoadSC!$A:$CO,K$1,0),0)</f>
        <v>0</v>
      </c>
      <c r="L33" s="80">
        <f>_xlfn.IFNA(VLOOKUP($B33,Text_LoadSC!$A:$CO,L$1,0),0)</f>
        <v>0</v>
      </c>
      <c r="M33" s="80">
        <f>_xlfn.IFNA(VLOOKUP($B33,Text_LoadSC!$A:$CO,M$1,0),0)</f>
        <v>0</v>
      </c>
      <c r="N33" s="80">
        <f>_xlfn.IFNA(VLOOKUP($B33,Text_LoadSC!$A:$CO,N$1,0),0)</f>
        <v>0</v>
      </c>
      <c r="O33" s="80">
        <f t="shared" si="1"/>
        <v>0</v>
      </c>
      <c r="P33" s="80">
        <f>VLOOKUP($B33,FSTAll!$B:$BL,FSTAll!BB$1,0)*$O33</f>
        <v>0</v>
      </c>
      <c r="Q33" s="80">
        <f>VLOOKUP($B33,FSTAll!$B:$BL,FSTAll!BC$1,0)*$O33</f>
        <v>0</v>
      </c>
      <c r="R33" s="80">
        <f>VLOOKUP($B33,FSTAll!$B:$BL,FSTAll!BD$1,0)*$O33</f>
        <v>0</v>
      </c>
      <c r="S33" s="80">
        <f>VLOOKUP($B33,FSTAll!$B:$BL,FSTAll!BE$1,0)*$O33</f>
        <v>0</v>
      </c>
      <c r="T33" s="80">
        <f>VLOOKUP($B33,FSTAll!$B:$BL,FSTAll!BF$1,0)*$O33</f>
        <v>0</v>
      </c>
      <c r="U33" s="80">
        <f>VLOOKUP($B33,FSTAll!$B:$BL,FSTAll!BK$1,0)*$O33</f>
        <v>0</v>
      </c>
      <c r="V33" s="80">
        <f>VLOOKUP($B33,FSTAll!$B:$BL,FSTAll!BL$1,0)*$O33</f>
        <v>0</v>
      </c>
      <c r="W33" s="80">
        <f>VLOOKUP($B33,FSTAll!$B:$BL,FSTAll!BH$1,0)*$O33</f>
        <v>0</v>
      </c>
      <c r="X33" s="80">
        <f>VLOOKUP($B33,FSTAll!$B:$BL,FSTAll!BI$1,0)*$O33</f>
        <v>0</v>
      </c>
      <c r="Y33" s="47">
        <f t="shared" si="2"/>
        <v>0</v>
      </c>
      <c r="Z33" s="47">
        <f t="shared" si="3"/>
        <v>0</v>
      </c>
      <c r="AA33" s="46">
        <f>SUMIF('Loading M+3'!E:E,'Loading May'!C33,'Loading M+3'!O:O)</f>
        <v>0</v>
      </c>
      <c r="AB33" s="47">
        <f t="shared" si="4"/>
        <v>0</v>
      </c>
    </row>
    <row r="34" spans="2:28">
      <c r="B34" s="74">
        <v>310002532</v>
      </c>
      <c r="C34" s="74">
        <v>310002532</v>
      </c>
      <c r="D34" s="46" t="s">
        <v>58</v>
      </c>
      <c r="E34" s="46" t="str">
        <f>VLOOKUP(B34,Master_Item!B:C,2,0)</f>
        <v>จับใจ สมุนไพรสูตรจับเลี้ยง 350 มล. Pack 6</v>
      </c>
      <c r="F34" s="80">
        <f>_xlfn.IFNA(VLOOKUP($B34,Text_LoadSC!$A:$CO,F$1,0),0)</f>
        <v>0</v>
      </c>
      <c r="G34" s="80">
        <f>_xlfn.IFNA(VLOOKUP($B34,Text_LoadSC!$A:$CO,G$1,0),0)</f>
        <v>0</v>
      </c>
      <c r="H34" s="80">
        <f>_xlfn.IFNA(VLOOKUP($B34,Text_LoadSC!$A:$CO,H$1,0),0)</f>
        <v>0</v>
      </c>
      <c r="I34" s="80">
        <f>_xlfn.IFNA(VLOOKUP($B34,Text_LoadSC!$A:$CO,I$1,0),0)</f>
        <v>0</v>
      </c>
      <c r="J34" s="80">
        <f t="shared" si="0"/>
        <v>0</v>
      </c>
      <c r="K34" s="80">
        <f>_xlfn.IFNA(VLOOKUP($B34,Text_LoadSC!$A:$CO,K$1,0),0)</f>
        <v>0</v>
      </c>
      <c r="L34" s="80">
        <f>_xlfn.IFNA(VLOOKUP($B34,Text_LoadSC!$A:$CO,L$1,0),0)</f>
        <v>0</v>
      </c>
      <c r="M34" s="80">
        <f>_xlfn.IFNA(VLOOKUP($B34,Text_LoadSC!$A:$CO,M$1,0),0)</f>
        <v>0</v>
      </c>
      <c r="N34" s="80">
        <f>_xlfn.IFNA(VLOOKUP($B34,Text_LoadSC!$A:$CO,N$1,0),0)</f>
        <v>0</v>
      </c>
      <c r="O34" s="80">
        <f t="shared" si="1"/>
        <v>0</v>
      </c>
      <c r="P34" s="80">
        <f>VLOOKUP($B34,FSTAll!$B:$BL,FSTAll!BB$1,0)*$O34</f>
        <v>0</v>
      </c>
      <c r="Q34" s="80">
        <f>VLOOKUP($B34,FSTAll!$B:$BL,FSTAll!BC$1,0)*$O34</f>
        <v>0</v>
      </c>
      <c r="R34" s="80">
        <f>VLOOKUP($B34,FSTAll!$B:$BL,FSTAll!BD$1,0)*$O34</f>
        <v>0</v>
      </c>
      <c r="S34" s="80">
        <f>VLOOKUP($B34,FSTAll!$B:$BL,FSTAll!BE$1,0)*$O34</f>
        <v>0</v>
      </c>
      <c r="T34" s="80">
        <f>VLOOKUP($B34,FSTAll!$B:$BL,FSTAll!BF$1,0)*$O34</f>
        <v>0</v>
      </c>
      <c r="U34" s="80">
        <f>VLOOKUP($B34,FSTAll!$B:$BL,FSTAll!BK$1,0)*$O34</f>
        <v>0</v>
      </c>
      <c r="V34" s="80">
        <f>VLOOKUP($B34,FSTAll!$B:$BL,FSTAll!BL$1,0)*$O34</f>
        <v>0</v>
      </c>
      <c r="W34" s="80">
        <f>VLOOKUP($B34,FSTAll!$B:$BL,FSTAll!BH$1,0)*$O34</f>
        <v>0</v>
      </c>
      <c r="X34" s="80">
        <f>VLOOKUP($B34,FSTAll!$B:$BL,FSTAll!BI$1,0)*$O34</f>
        <v>0</v>
      </c>
      <c r="Y34" s="47">
        <f t="shared" si="2"/>
        <v>0</v>
      </c>
      <c r="Z34" s="47">
        <f t="shared" si="3"/>
        <v>0</v>
      </c>
      <c r="AA34" s="46">
        <f>SUMIF('Loading M+3'!E:E,'Loading May'!C34,'Loading M+3'!O:O)</f>
        <v>0</v>
      </c>
      <c r="AB34" s="47">
        <f t="shared" si="4"/>
        <v>0</v>
      </c>
    </row>
    <row r="35" spans="2:28">
      <c r="B35" s="74">
        <v>310002329</v>
      </c>
      <c r="C35" s="74">
        <v>310002329</v>
      </c>
      <c r="D35" s="46" t="s">
        <v>59</v>
      </c>
      <c r="E35" s="46" t="str">
        <f>VLOOKUP(B35,Master_Item!B:C,2,0)</f>
        <v>จับใจ สมุนไพรสูตรจับเลี้ยง 500 มล.</v>
      </c>
      <c r="F35" s="80">
        <f>_xlfn.IFNA(VLOOKUP($B35,Text_LoadSC!$A:$CO,F$1,0),0)</f>
        <v>0</v>
      </c>
      <c r="G35" s="80">
        <f>_xlfn.IFNA(VLOOKUP($B35,Text_LoadSC!$A:$CO,G$1,0),0)</f>
        <v>0</v>
      </c>
      <c r="H35" s="80">
        <f>_xlfn.IFNA(VLOOKUP($B35,Text_LoadSC!$A:$CO,H$1,0),0)</f>
        <v>0</v>
      </c>
      <c r="I35" s="80">
        <f>_xlfn.IFNA(VLOOKUP($B35,Text_LoadSC!$A:$CO,I$1,0),0)</f>
        <v>0</v>
      </c>
      <c r="J35" s="80">
        <f t="shared" si="0"/>
        <v>0</v>
      </c>
      <c r="K35" s="80">
        <f>_xlfn.IFNA(VLOOKUP($B35,Text_LoadSC!$A:$CO,K$1,0),0)</f>
        <v>0</v>
      </c>
      <c r="L35" s="80">
        <f>_xlfn.IFNA(VLOOKUP($B35,Text_LoadSC!$A:$CO,L$1,0),0)</f>
        <v>0</v>
      </c>
      <c r="M35" s="80">
        <f>_xlfn.IFNA(VLOOKUP($B35,Text_LoadSC!$A:$CO,M$1,0),0)</f>
        <v>0</v>
      </c>
      <c r="N35" s="80">
        <f>_xlfn.IFNA(VLOOKUP($B35,Text_LoadSC!$A:$CO,N$1,0),0)</f>
        <v>0</v>
      </c>
      <c r="O35" s="80">
        <f t="shared" si="1"/>
        <v>0</v>
      </c>
      <c r="P35" s="80">
        <f>VLOOKUP($B35,FSTAll!$B:$BL,FSTAll!BB$1,0)*$O35</f>
        <v>0</v>
      </c>
      <c r="Q35" s="80">
        <f>VLOOKUP($B35,FSTAll!$B:$BL,FSTAll!BC$1,0)*$O35</f>
        <v>0</v>
      </c>
      <c r="R35" s="80">
        <f>VLOOKUP($B35,FSTAll!$B:$BL,FSTAll!BD$1,0)*$O35</f>
        <v>0</v>
      </c>
      <c r="S35" s="80">
        <f>VLOOKUP($B35,FSTAll!$B:$BL,FSTAll!BE$1,0)*$O35</f>
        <v>0</v>
      </c>
      <c r="T35" s="80">
        <f>VLOOKUP($B35,FSTAll!$B:$BL,FSTAll!BF$1,0)*$O35</f>
        <v>0</v>
      </c>
      <c r="U35" s="80">
        <f>VLOOKUP($B35,FSTAll!$B:$BL,FSTAll!BK$1,0)*$O35</f>
        <v>0</v>
      </c>
      <c r="V35" s="80">
        <f>VLOOKUP($B35,FSTAll!$B:$BL,FSTAll!BL$1,0)*$O35</f>
        <v>0</v>
      </c>
      <c r="W35" s="80">
        <f>VLOOKUP($B35,FSTAll!$B:$BL,FSTAll!BH$1,0)*$O35</f>
        <v>0</v>
      </c>
      <c r="X35" s="80">
        <f>VLOOKUP($B35,FSTAll!$B:$BL,FSTAll!BI$1,0)*$O35</f>
        <v>0</v>
      </c>
      <c r="Y35" s="47">
        <f t="shared" si="2"/>
        <v>0</v>
      </c>
      <c r="Z35" s="47">
        <f t="shared" si="3"/>
        <v>0</v>
      </c>
      <c r="AA35" s="46">
        <f>SUMIF('Loading M+3'!E:E,'Loading May'!C35,'Loading M+3'!O:O)</f>
        <v>0</v>
      </c>
      <c r="AB35" s="47">
        <f t="shared" si="4"/>
        <v>0</v>
      </c>
    </row>
    <row r="36" spans="2:28">
      <c r="B36" s="74">
        <v>310002015</v>
      </c>
      <c r="C36" s="74">
        <v>310002015</v>
      </c>
      <c r="D36" s="46" t="s">
        <v>60</v>
      </c>
      <c r="E36" s="46" t="str">
        <f>VLOOKUP(B36,Master_Item!B:C,2,0)</f>
        <v>โออิชิ กรีนที รสต้นตำรับ 500 มล.</v>
      </c>
      <c r="F36" s="80">
        <f>_xlfn.IFNA(VLOOKUP($B36,Text_LoadSC!$A:$CO,F$1,0),0)</f>
        <v>16094.871515071478</v>
      </c>
      <c r="G36" s="80">
        <f>_xlfn.IFNA(VLOOKUP($B36,Text_LoadSC!$A:$CO,G$1,0),0)</f>
        <v>11440.102249625053</v>
      </c>
      <c r="H36" s="80">
        <f>_xlfn.IFNA(VLOOKUP($B36,Text_LoadSC!$A:$CO,H$1,0),0)</f>
        <v>10979.341768945633</v>
      </c>
      <c r="I36" s="80">
        <f>_xlfn.IFNA(VLOOKUP($B36,Text_LoadSC!$A:$CO,I$1,0),0)</f>
        <v>11632.38811951489</v>
      </c>
      <c r="J36" s="80">
        <f t="shared" si="0"/>
        <v>50146.703653157048</v>
      </c>
      <c r="K36" s="80">
        <f>_xlfn.IFNA(VLOOKUP($B36,Text_LoadSC!$A:$CO,K$1,0),0)</f>
        <v>6818.0727047122673</v>
      </c>
      <c r="L36" s="80">
        <f>_xlfn.IFNA(VLOOKUP($B36,Text_LoadSC!$A:$CO,L$1,0),0)</f>
        <v>4181.9170273121208</v>
      </c>
      <c r="M36" s="80">
        <f>_xlfn.IFNA(VLOOKUP($B36,Text_LoadSC!$A:$CO,M$1,0),0)</f>
        <v>4520.6624627587044</v>
      </c>
      <c r="N36" s="80">
        <f>_xlfn.IFNA(VLOOKUP($B36,Text_LoadSC!$A:$CO,N$1,0),0)</f>
        <v>2803.4708821399822</v>
      </c>
      <c r="O36" s="80">
        <f t="shared" si="1"/>
        <v>18324.123076923075</v>
      </c>
      <c r="P36" s="80">
        <f>VLOOKUP($B36,FSTAll!$B:$BL,FSTAll!BB$1,0)*$O36</f>
        <v>1463.5126256404687</v>
      </c>
      <c r="Q36" s="80">
        <f>VLOOKUP($B36,FSTAll!$B:$BL,FSTAll!BC$1,0)*$O36</f>
        <v>2757.1732337257226</v>
      </c>
      <c r="R36" s="80">
        <f>VLOOKUP($B36,FSTAll!$B:$BL,FSTAll!BD$1,0)*$O36</f>
        <v>1502.3075227687461</v>
      </c>
      <c r="S36" s="80">
        <f>VLOOKUP($B36,FSTAll!$B:$BL,FSTAll!BE$1,0)*$O36</f>
        <v>4355.4732583631549</v>
      </c>
      <c r="T36" s="80">
        <f>VLOOKUP($B36,FSTAll!$B:$BL,FSTAll!BF$1,0)*$O36</f>
        <v>42.525175698304189</v>
      </c>
      <c r="U36" s="80">
        <f>VLOOKUP($B36,FSTAll!$B:$BL,FSTAll!BK$1,0)*$O36</f>
        <v>618.64183231512527</v>
      </c>
      <c r="V36" s="80">
        <f>VLOOKUP($B36,FSTAll!$B:$BL,FSTAll!BL$1,0)*$O36</f>
        <v>506.16149916692069</v>
      </c>
      <c r="W36" s="80">
        <f>VLOOKUP($B36,FSTAll!$B:$BL,FSTAll!BH$1,0)*$O36</f>
        <v>3348.7954149319544</v>
      </c>
      <c r="X36" s="80">
        <f>VLOOKUP($B36,FSTAll!$B:$BL,FSTAll!BI$1,0)*$O36</f>
        <v>3729.5325143126779</v>
      </c>
      <c r="Y36" s="47">
        <f t="shared" si="2"/>
        <v>18324.123076923075</v>
      </c>
      <c r="Z36" s="47">
        <f t="shared" si="3"/>
        <v>68470.826730080124</v>
      </c>
      <c r="AA36" s="46">
        <f>SUMIF('Loading M+3'!E:E,'Loading May'!C36,'Loading M+3'!O:O)</f>
        <v>68470.826730080124</v>
      </c>
      <c r="AB36" s="47">
        <f t="shared" si="4"/>
        <v>0</v>
      </c>
    </row>
    <row r="37" spans="2:28">
      <c r="B37" s="74">
        <v>310002016</v>
      </c>
      <c r="C37" s="74">
        <v>310002016</v>
      </c>
      <c r="D37" s="46" t="s">
        <v>61</v>
      </c>
      <c r="E37" s="46" t="str">
        <f>VLOOKUP(B37,Master_Item!B:C,2,0)</f>
        <v>โออิชิ กรีนที รสต้นตำรับ 500 มล. Pack 6</v>
      </c>
      <c r="F37" s="80">
        <f>_xlfn.IFNA(VLOOKUP($B37,Text_LoadSC!$A:$CO,F$1,0),0)</f>
        <v>4654.9536429448372</v>
      </c>
      <c r="G37" s="80">
        <f>_xlfn.IFNA(VLOOKUP($B37,Text_LoadSC!$A:$CO,G$1,0),0)</f>
        <v>4645.7359129588085</v>
      </c>
      <c r="H37" s="80">
        <f>_xlfn.IFNA(VLOOKUP($B37,Text_LoadSC!$A:$CO,H$1,0),0)</f>
        <v>3723.9629143558705</v>
      </c>
      <c r="I37" s="80">
        <f>_xlfn.IFNA(VLOOKUP($B37,Text_LoadSC!$A:$CO,I$1,0),0)</f>
        <v>3723.9629143558705</v>
      </c>
      <c r="J37" s="80">
        <f t="shared" si="0"/>
        <v>16748.615384615387</v>
      </c>
      <c r="K37" s="80">
        <f>_xlfn.IFNA(VLOOKUP($B37,Text_LoadSC!$A:$CO,K$1,0),0)</f>
        <v>0</v>
      </c>
      <c r="L37" s="80">
        <f>_xlfn.IFNA(VLOOKUP($B37,Text_LoadSC!$A:$CO,L$1,0),0)</f>
        <v>0</v>
      </c>
      <c r="M37" s="80">
        <f>_xlfn.IFNA(VLOOKUP($B37,Text_LoadSC!$A:$CO,M$1,0),0)</f>
        <v>0</v>
      </c>
      <c r="N37" s="80">
        <f>_xlfn.IFNA(VLOOKUP($B37,Text_LoadSC!$A:$CO,N$1,0),0)</f>
        <v>0</v>
      </c>
      <c r="O37" s="80">
        <f t="shared" si="1"/>
        <v>0</v>
      </c>
      <c r="P37" s="80">
        <f>VLOOKUP($B37,FSTAll!$B:$BL,FSTAll!BB$1,0)*$O37</f>
        <v>0</v>
      </c>
      <c r="Q37" s="80">
        <f>VLOOKUP($B37,FSTAll!$B:$BL,FSTAll!BC$1,0)*$O37</f>
        <v>0</v>
      </c>
      <c r="R37" s="80">
        <f>VLOOKUP($B37,FSTAll!$B:$BL,FSTAll!BD$1,0)*$O37</f>
        <v>0</v>
      </c>
      <c r="S37" s="80">
        <f>VLOOKUP($B37,FSTAll!$B:$BL,FSTAll!BE$1,0)*$O37</f>
        <v>0</v>
      </c>
      <c r="T37" s="80">
        <f>VLOOKUP($B37,FSTAll!$B:$BL,FSTAll!BF$1,0)*$O37</f>
        <v>0</v>
      </c>
      <c r="U37" s="80">
        <f>VLOOKUP($B37,FSTAll!$B:$BL,FSTAll!BK$1,0)*$O37</f>
        <v>0</v>
      </c>
      <c r="V37" s="80">
        <f>VLOOKUP($B37,FSTAll!$B:$BL,FSTAll!BL$1,0)*$O37</f>
        <v>0</v>
      </c>
      <c r="W37" s="80">
        <f>VLOOKUP($B37,FSTAll!$B:$BL,FSTAll!BH$1,0)*$O37</f>
        <v>0</v>
      </c>
      <c r="X37" s="80">
        <f>VLOOKUP($B37,FSTAll!$B:$BL,FSTAll!BI$1,0)*$O37</f>
        <v>0</v>
      </c>
      <c r="Y37" s="47">
        <f t="shared" si="2"/>
        <v>0</v>
      </c>
      <c r="Z37" s="47">
        <f t="shared" si="3"/>
        <v>16748.615384615387</v>
      </c>
      <c r="AA37" s="46">
        <f>SUMIF('Loading M+3'!E:E,'Loading May'!C37,'Loading M+3'!O:O)</f>
        <v>16748.615384615387</v>
      </c>
      <c r="AB37" s="47">
        <f t="shared" si="4"/>
        <v>0</v>
      </c>
    </row>
    <row r="38" spans="2:28">
      <c r="B38" s="74">
        <v>310002000</v>
      </c>
      <c r="C38" s="74">
        <v>310002000</v>
      </c>
      <c r="D38" s="46" t="s">
        <v>62</v>
      </c>
      <c r="E38" s="46" t="str">
        <f>VLOOKUP(B38,Master_Item!B:C,2,0)</f>
        <v>โออิชิ กรีนที รสน้ำผึ้งผสมมะนาว 500 มล.</v>
      </c>
      <c r="F38" s="80">
        <f>_xlfn.IFNA(VLOOKUP($B38,Text_LoadSC!$A:$CO,F$1,0),0)</f>
        <v>30517.141598857328</v>
      </c>
      <c r="G38" s="80">
        <f>_xlfn.IFNA(VLOOKUP($B38,Text_LoadSC!$A:$CO,G$1,0),0)</f>
        <v>21674.027932634694</v>
      </c>
      <c r="H38" s="80">
        <f>_xlfn.IFNA(VLOOKUP($B38,Text_LoadSC!$A:$CO,H$1,0),0)</f>
        <v>12049.550009688839</v>
      </c>
      <c r="I38" s="80">
        <f>_xlfn.IFNA(VLOOKUP($B38,Text_LoadSC!$A:$CO,I$1,0),0)</f>
        <v>21252.763190035294</v>
      </c>
      <c r="J38" s="80">
        <f t="shared" si="0"/>
        <v>85493.482731216151</v>
      </c>
      <c r="K38" s="80">
        <f>_xlfn.IFNA(VLOOKUP($B38,Text_LoadSC!$A:$CO,K$1,0),0)</f>
        <v>11360.177869953748</v>
      </c>
      <c r="L38" s="80">
        <f>_xlfn.IFNA(VLOOKUP($B38,Text_LoadSC!$A:$CO,L$1,0),0)</f>
        <v>6944.8377300282909</v>
      </c>
      <c r="M38" s="80">
        <f>_xlfn.IFNA(VLOOKUP($B38,Text_LoadSC!$A:$CO,M$1,0),0)</f>
        <v>7276.3218315146623</v>
      </c>
      <c r="N38" s="80">
        <f>_xlfn.IFNA(VLOOKUP($B38,Text_LoadSC!$A:$CO,N$1,0),0)</f>
        <v>4494.5241069648391</v>
      </c>
      <c r="O38" s="80">
        <f t="shared" si="1"/>
        <v>30075.86153846154</v>
      </c>
      <c r="P38" s="80">
        <f>VLOOKUP($B38,FSTAll!$B:$BL,FSTAll!BB$1,0)*$O38</f>
        <v>1427.3627293808654</v>
      </c>
      <c r="Q38" s="80">
        <f>VLOOKUP($B38,FSTAll!$B:$BL,FSTAll!BC$1,0)*$O38</f>
        <v>3827.3931578205097</v>
      </c>
      <c r="R38" s="80">
        <f>VLOOKUP($B38,FSTAll!$B:$BL,FSTAll!BD$1,0)*$O38</f>
        <v>9978.883577983137</v>
      </c>
      <c r="S38" s="80">
        <f>VLOOKUP($B38,FSTAll!$B:$BL,FSTAll!BE$1,0)*$O38</f>
        <v>3410.6647105471848</v>
      </c>
      <c r="T38" s="80">
        <f>VLOOKUP($B38,FSTAll!$B:$BL,FSTAll!BF$1,0)*$O38</f>
        <v>2288.8425780825528</v>
      </c>
      <c r="U38" s="80">
        <f>VLOOKUP($B38,FSTAll!$B:$BL,FSTAll!BK$1,0)*$O38</f>
        <v>207.82184387882265</v>
      </c>
      <c r="V38" s="80">
        <f>VLOOKUP($B38,FSTAll!$B:$BL,FSTAll!BL$1,0)*$O38</f>
        <v>170.03605408267308</v>
      </c>
      <c r="W38" s="80">
        <f>VLOOKUP($B38,FSTAll!$B:$BL,FSTAll!BH$1,0)*$O38</f>
        <v>1541.2624785271537</v>
      </c>
      <c r="X38" s="80">
        <f>VLOOKUP($B38,FSTAll!$B:$BL,FSTAll!BI$1,0)*$O38</f>
        <v>7223.5944081586413</v>
      </c>
      <c r="Y38" s="47">
        <f t="shared" si="2"/>
        <v>30075.861538461544</v>
      </c>
      <c r="Z38" s="47">
        <f t="shared" si="3"/>
        <v>115569.34426967769</v>
      </c>
      <c r="AA38" s="46">
        <f>SUMIF('Loading M+3'!E:E,'Loading May'!C38,'Loading M+3'!O:O)</f>
        <v>115569.34426967769</v>
      </c>
      <c r="AB38" s="47">
        <f t="shared" si="4"/>
        <v>0</v>
      </c>
    </row>
    <row r="39" spans="2:28">
      <c r="B39" s="74">
        <v>310002001</v>
      </c>
      <c r="C39" s="74">
        <v>310002001</v>
      </c>
      <c r="D39" s="46" t="s">
        <v>63</v>
      </c>
      <c r="E39" s="46" t="str">
        <f>VLOOKUP(B39,Master_Item!B:C,2,0)</f>
        <v>โออิชิ กรีนที น้ำผึ้งผสมมะนาว 500 มล. P6</v>
      </c>
      <c r="F39" s="80">
        <f>_xlfn.IFNA(VLOOKUP($B39,Text_LoadSC!$A:$CO,F$1,0),0)</f>
        <v>6146.5901112484553</v>
      </c>
      <c r="G39" s="80">
        <f>_xlfn.IFNA(VLOOKUP($B39,Text_LoadSC!$A:$CO,G$1,0),0)</f>
        <v>14888.836015159131</v>
      </c>
      <c r="H39" s="80">
        <f>_xlfn.IFNA(VLOOKUP($B39,Text_LoadSC!$A:$CO,H$1,0),0)</f>
        <v>9958.0549369048767</v>
      </c>
      <c r="I39" s="80">
        <f>_xlfn.IFNA(VLOOKUP($B39,Text_LoadSC!$A:$CO,I$1,0),0)</f>
        <v>8037.8486070172112</v>
      </c>
      <c r="J39" s="80">
        <f t="shared" si="0"/>
        <v>39031.32967032968</v>
      </c>
      <c r="K39" s="80">
        <f>_xlfn.IFNA(VLOOKUP($B39,Text_LoadSC!$A:$CO,K$1,0),0)</f>
        <v>0</v>
      </c>
      <c r="L39" s="80">
        <f>_xlfn.IFNA(VLOOKUP($B39,Text_LoadSC!$A:$CO,L$1,0),0)</f>
        <v>0</v>
      </c>
      <c r="M39" s="80">
        <f>_xlfn.IFNA(VLOOKUP($B39,Text_LoadSC!$A:$CO,M$1,0),0)</f>
        <v>0</v>
      </c>
      <c r="N39" s="80">
        <f>_xlfn.IFNA(VLOOKUP($B39,Text_LoadSC!$A:$CO,N$1,0),0)</f>
        <v>0</v>
      </c>
      <c r="O39" s="80">
        <f t="shared" si="1"/>
        <v>0</v>
      </c>
      <c r="P39" s="80">
        <f>VLOOKUP($B39,FSTAll!$B:$BL,FSTAll!BB$1,0)*$O39</f>
        <v>0</v>
      </c>
      <c r="Q39" s="80">
        <f>VLOOKUP($B39,FSTAll!$B:$BL,FSTAll!BC$1,0)*$O39</f>
        <v>0</v>
      </c>
      <c r="R39" s="80">
        <f>VLOOKUP($B39,FSTAll!$B:$BL,FSTAll!BD$1,0)*$O39</f>
        <v>0</v>
      </c>
      <c r="S39" s="80">
        <f>VLOOKUP($B39,FSTAll!$B:$BL,FSTAll!BE$1,0)*$O39</f>
        <v>0</v>
      </c>
      <c r="T39" s="80">
        <f>VLOOKUP($B39,FSTAll!$B:$BL,FSTAll!BF$1,0)*$O39</f>
        <v>0</v>
      </c>
      <c r="U39" s="80">
        <f>VLOOKUP($B39,FSTAll!$B:$BL,FSTAll!BK$1,0)*$O39</f>
        <v>0</v>
      </c>
      <c r="V39" s="80">
        <f>VLOOKUP($B39,FSTAll!$B:$BL,FSTAll!BL$1,0)*$O39</f>
        <v>0</v>
      </c>
      <c r="W39" s="80">
        <f>VLOOKUP($B39,FSTAll!$B:$BL,FSTAll!BH$1,0)*$O39</f>
        <v>0</v>
      </c>
      <c r="X39" s="80">
        <f>VLOOKUP($B39,FSTAll!$B:$BL,FSTAll!BI$1,0)*$O39</f>
        <v>0</v>
      </c>
      <c r="Y39" s="47">
        <f t="shared" si="2"/>
        <v>0</v>
      </c>
      <c r="Z39" s="47">
        <f t="shared" si="3"/>
        <v>39031.32967032968</v>
      </c>
      <c r="AA39" s="46">
        <f>SUMIF('Loading M+3'!E:E,'Loading May'!C39,'Loading M+3'!O:O)</f>
        <v>39031.32967032968</v>
      </c>
      <c r="AB39" s="47">
        <f t="shared" si="4"/>
        <v>0</v>
      </c>
    </row>
    <row r="40" spans="2:28">
      <c r="B40" s="74">
        <v>310001994</v>
      </c>
      <c r="C40" s="74">
        <v>310001994</v>
      </c>
      <c r="D40" s="46" t="s">
        <v>64</v>
      </c>
      <c r="E40" s="46" t="str">
        <f>VLOOKUP(B40,Master_Item!B:C,2,0)</f>
        <v>โออิชิ กรีนที รสข้าวญี่ปุ่น 500 มล.</v>
      </c>
      <c r="F40" s="80">
        <f>_xlfn.IFNA(VLOOKUP($B40,Text_LoadSC!$A:$CO,F$1,0),0)</f>
        <v>11616.237053948329</v>
      </c>
      <c r="G40" s="80">
        <f>_xlfn.IFNA(VLOOKUP($B40,Text_LoadSC!$A:$CO,G$1,0),0)</f>
        <v>9421.712406704979</v>
      </c>
      <c r="H40" s="80">
        <f>_xlfn.IFNA(VLOOKUP($B40,Text_LoadSC!$A:$CO,H$1,0),0)</f>
        <v>8928.3696565494956</v>
      </c>
      <c r="I40" s="80">
        <f>_xlfn.IFNA(VLOOKUP($B40,Text_LoadSC!$A:$CO,I$1,0),0)</f>
        <v>11312.859615634325</v>
      </c>
      <c r="J40" s="80">
        <f t="shared" si="0"/>
        <v>41279.178732837128</v>
      </c>
      <c r="K40" s="80">
        <f>_xlfn.IFNA(VLOOKUP($B40,Text_LoadSC!$A:$CO,K$1,0),0)</f>
        <v>3900.9854165222791</v>
      </c>
      <c r="L40" s="80">
        <f>_xlfn.IFNA(VLOOKUP($B40,Text_LoadSC!$A:$CO,L$1,0),0)</f>
        <v>2360.1494466638333</v>
      </c>
      <c r="M40" s="80">
        <f>_xlfn.IFNA(VLOOKUP($B40,Text_LoadSC!$A:$CO,M$1,0),0)</f>
        <v>2443.648568308869</v>
      </c>
      <c r="N40" s="80">
        <f>_xlfn.IFNA(VLOOKUP($B40,Text_LoadSC!$A:$CO,N$1,0),0)</f>
        <v>1485.7473377357876</v>
      </c>
      <c r="O40" s="80">
        <f t="shared" si="1"/>
        <v>10190.530769230769</v>
      </c>
      <c r="P40" s="80">
        <f>VLOOKUP($B40,FSTAll!$B:$BL,FSTAll!BB$1,0)*$O40</f>
        <v>1942.3389457341773</v>
      </c>
      <c r="Q40" s="80">
        <f>VLOOKUP($B40,FSTAll!$B:$BL,FSTAll!BC$1,0)*$O40</f>
        <v>2110.092243165223</v>
      </c>
      <c r="R40" s="80">
        <f>VLOOKUP($B40,FSTAll!$B:$BL,FSTAll!BD$1,0)*$O40</f>
        <v>1123.4971797297624</v>
      </c>
      <c r="S40" s="80">
        <f>VLOOKUP($B40,FSTAll!$B:$BL,FSTAll!BE$1,0)*$O40</f>
        <v>1357.4519700167382</v>
      </c>
      <c r="T40" s="80">
        <f>VLOOKUP($B40,FSTAll!$B:$BL,FSTAll!BF$1,0)*$O40</f>
        <v>253.87951143778957</v>
      </c>
      <c r="U40" s="80">
        <f>VLOOKUP($B40,FSTAll!$B:$BL,FSTAll!BK$1,0)*$O40</f>
        <v>385.67190085631813</v>
      </c>
      <c r="V40" s="80">
        <f>VLOOKUP($B40,FSTAll!$B:$BL,FSTAll!BL$1,0)*$O40</f>
        <v>315.54973706426023</v>
      </c>
      <c r="W40" s="80">
        <f>VLOOKUP($B40,FSTAll!$B:$BL,FSTAll!BH$1,0)*$O40</f>
        <v>1295.1068748029011</v>
      </c>
      <c r="X40" s="80">
        <f>VLOOKUP($B40,FSTAll!$B:$BL,FSTAll!BI$1,0)*$O40</f>
        <v>1406.9424064235984</v>
      </c>
      <c r="Y40" s="47">
        <f t="shared" si="2"/>
        <v>10190.530769230771</v>
      </c>
      <c r="Z40" s="47">
        <f t="shared" si="3"/>
        <v>51469.709502067897</v>
      </c>
      <c r="AA40" s="46">
        <f>SUMIF('Loading M+3'!E:E,'Loading May'!C40,'Loading M+3'!O:O)</f>
        <v>51469.709502067897</v>
      </c>
      <c r="AB40" s="47">
        <f t="shared" si="4"/>
        <v>0</v>
      </c>
    </row>
    <row r="41" spans="2:28">
      <c r="B41" s="74">
        <v>310001993</v>
      </c>
      <c r="C41" s="74">
        <v>310001993</v>
      </c>
      <c r="D41" s="46" t="s">
        <v>65</v>
      </c>
      <c r="E41" s="46" t="str">
        <f>VLOOKUP(B41,Master_Item!B:C,2,0)</f>
        <v>โออิชิ กรีนที รสข้าวญี่ปุ่น 500 มล. Pack 6</v>
      </c>
      <c r="F41" s="80">
        <f>_xlfn.IFNA(VLOOKUP($B41,Text_LoadSC!$A:$CO,F$1,0),0)</f>
        <v>2881.5421966226977</v>
      </c>
      <c r="G41" s="80">
        <f>_xlfn.IFNA(VLOOKUP($B41,Text_LoadSC!$A:$CO,G$1,0),0)</f>
        <v>3826.3101299416144</v>
      </c>
      <c r="H41" s="80">
        <f>_xlfn.IFNA(VLOOKUP($B41,Text_LoadSC!$A:$CO,H$1,0),0)</f>
        <v>1927.3265839705912</v>
      </c>
      <c r="I41" s="80">
        <f>_xlfn.IFNA(VLOOKUP($B41,Text_LoadSC!$A:$CO,I$1,0),0)</f>
        <v>1927.3265839705912</v>
      </c>
      <c r="J41" s="80">
        <f t="shared" si="0"/>
        <v>10562.505494505494</v>
      </c>
      <c r="K41" s="80">
        <f>_xlfn.IFNA(VLOOKUP($B41,Text_LoadSC!$A:$CO,K$1,0),0)</f>
        <v>0</v>
      </c>
      <c r="L41" s="80">
        <f>_xlfn.IFNA(VLOOKUP($B41,Text_LoadSC!$A:$CO,L$1,0),0)</f>
        <v>0</v>
      </c>
      <c r="M41" s="80">
        <f>_xlfn.IFNA(VLOOKUP($B41,Text_LoadSC!$A:$CO,M$1,0),0)</f>
        <v>0</v>
      </c>
      <c r="N41" s="80">
        <f>_xlfn.IFNA(VLOOKUP($B41,Text_LoadSC!$A:$CO,N$1,0),0)</f>
        <v>0</v>
      </c>
      <c r="O41" s="80">
        <f t="shared" si="1"/>
        <v>0</v>
      </c>
      <c r="P41" s="80">
        <f>VLOOKUP($B41,FSTAll!$B:$BL,FSTAll!BB$1,0)*$O41</f>
        <v>0</v>
      </c>
      <c r="Q41" s="80">
        <f>VLOOKUP($B41,FSTAll!$B:$BL,FSTAll!BC$1,0)*$O41</f>
        <v>0</v>
      </c>
      <c r="R41" s="80">
        <f>VLOOKUP($B41,FSTAll!$B:$BL,FSTAll!BD$1,0)*$O41</f>
        <v>0</v>
      </c>
      <c r="S41" s="80">
        <f>VLOOKUP($B41,FSTAll!$B:$BL,FSTAll!BE$1,0)*$O41</f>
        <v>0</v>
      </c>
      <c r="T41" s="80">
        <f>VLOOKUP($B41,FSTAll!$B:$BL,FSTAll!BF$1,0)*$O41</f>
        <v>0</v>
      </c>
      <c r="U41" s="80">
        <f>VLOOKUP($B41,FSTAll!$B:$BL,FSTAll!BK$1,0)*$O41</f>
        <v>0</v>
      </c>
      <c r="V41" s="80">
        <f>VLOOKUP($B41,FSTAll!$B:$BL,FSTAll!BL$1,0)*$O41</f>
        <v>0</v>
      </c>
      <c r="W41" s="80">
        <f>VLOOKUP($B41,FSTAll!$B:$BL,FSTAll!BH$1,0)*$O41</f>
        <v>0</v>
      </c>
      <c r="X41" s="80">
        <f>VLOOKUP($B41,FSTAll!$B:$BL,FSTAll!BI$1,0)*$O41</f>
        <v>0</v>
      </c>
      <c r="Y41" s="47">
        <f t="shared" si="2"/>
        <v>0</v>
      </c>
      <c r="Z41" s="47">
        <f t="shared" si="3"/>
        <v>10562.505494505494</v>
      </c>
      <c r="AA41" s="46">
        <f>SUMIF('Loading M+3'!E:E,'Loading May'!C41,'Loading M+3'!O:O)</f>
        <v>10562.505494505494</v>
      </c>
      <c r="AB41" s="47">
        <f t="shared" si="4"/>
        <v>0</v>
      </c>
    </row>
    <row r="42" spans="2:28">
      <c r="B42" s="74">
        <v>310002099</v>
      </c>
      <c r="C42" s="74">
        <v>310002099</v>
      </c>
      <c r="D42" s="46" t="s">
        <v>66</v>
      </c>
      <c r="E42" s="46" t="str">
        <f>VLOOKUP(B42,Master_Item!B:C,2,0)</f>
        <v>โออิชิแบล็คที รสมะนาว 500 มล.</v>
      </c>
      <c r="F42" s="80">
        <f>_xlfn.IFNA(VLOOKUP($B42,Text_LoadSC!$A:$CO,F$1,0),0)</f>
        <v>11216.063748414383</v>
      </c>
      <c r="G42" s="80">
        <f>_xlfn.IFNA(VLOOKUP($B42,Text_LoadSC!$A:$CO,G$1,0),0)</f>
        <v>9156.252129035247</v>
      </c>
      <c r="H42" s="80">
        <f>_xlfn.IFNA(VLOOKUP($B42,Text_LoadSC!$A:$CO,H$1,0),0)</f>
        <v>8788.463840845483</v>
      </c>
      <c r="I42" s="80">
        <f>_xlfn.IFNA(VLOOKUP($B42,Text_LoadSC!$A:$CO,I$1,0),0)</f>
        <v>11219.021831161215</v>
      </c>
      <c r="J42" s="80">
        <f t="shared" si="0"/>
        <v>40379.80154945633</v>
      </c>
      <c r="K42" s="80">
        <f>_xlfn.IFNA(VLOOKUP($B42,Text_LoadSC!$A:$CO,K$1,0),0)</f>
        <v>1991.7055841414935</v>
      </c>
      <c r="L42" s="80">
        <f>_xlfn.IFNA(VLOOKUP($B42,Text_LoadSC!$A:$CO,L$1,0),0)</f>
        <v>1158.5395536881902</v>
      </c>
      <c r="M42" s="80">
        <f>_xlfn.IFNA(VLOOKUP($B42,Text_LoadSC!$A:$CO,M$1,0),0)</f>
        <v>1145.3847387774654</v>
      </c>
      <c r="N42" s="80">
        <f>_xlfn.IFNA(VLOOKUP($B42,Text_LoadSC!$A:$CO,N$1,0),0)</f>
        <v>650.7470464697733</v>
      </c>
      <c r="O42" s="80">
        <f t="shared" si="1"/>
        <v>4946.3769230769221</v>
      </c>
      <c r="P42" s="80">
        <f>VLOOKUP($B42,FSTAll!$B:$BL,FSTAll!BB$1,0)*$O42</f>
        <v>728.81560368366934</v>
      </c>
      <c r="Q42" s="80">
        <f>VLOOKUP($B42,FSTAll!$B:$BL,FSTAll!BC$1,0)*$O42</f>
        <v>777.77420912196169</v>
      </c>
      <c r="R42" s="80">
        <f>VLOOKUP($B42,FSTAll!$B:$BL,FSTAll!BD$1,0)*$O42</f>
        <v>482.90988091406496</v>
      </c>
      <c r="S42" s="80">
        <f>VLOOKUP($B42,FSTAll!$B:$BL,FSTAll!BE$1,0)*$O42</f>
        <v>391.22376527508118</v>
      </c>
      <c r="T42" s="80">
        <f>VLOOKUP($B42,FSTAll!$B:$BL,FSTAll!BF$1,0)*$O42</f>
        <v>111.26955781430068</v>
      </c>
      <c r="U42" s="80">
        <f>VLOOKUP($B42,FSTAll!$B:$BL,FSTAll!BK$1,0)*$O42</f>
        <v>174.53742838751205</v>
      </c>
      <c r="V42" s="80">
        <f>VLOOKUP($B42,FSTAll!$B:$BL,FSTAll!BL$1,0)*$O42</f>
        <v>142.8033504988735</v>
      </c>
      <c r="W42" s="80">
        <f>VLOOKUP($B42,FSTAll!$B:$BL,FSTAll!BH$1,0)*$O42</f>
        <v>1673.4941495270823</v>
      </c>
      <c r="X42" s="80">
        <f>VLOOKUP($B42,FSTAll!$B:$BL,FSTAll!BI$1,0)*$O42</f>
        <v>463.54897785437663</v>
      </c>
      <c r="Y42" s="47">
        <f t="shared" si="2"/>
        <v>4946.376923076923</v>
      </c>
      <c r="Z42" s="47">
        <f t="shared" si="3"/>
        <v>45326.178472533255</v>
      </c>
      <c r="AA42" s="46">
        <f>SUMIF('Loading M+3'!E:E,'Loading May'!C42,'Loading M+3'!O:O)</f>
        <v>45326.178472533255</v>
      </c>
      <c r="AB42" s="47">
        <f t="shared" si="4"/>
        <v>0</v>
      </c>
    </row>
    <row r="43" spans="2:28">
      <c r="B43" s="74">
        <v>310001984</v>
      </c>
      <c r="C43" s="74">
        <v>310001984</v>
      </c>
      <c r="D43" s="46" t="s">
        <v>67</v>
      </c>
      <c r="E43" s="46" t="str">
        <f>VLOOKUP(B43,Master_Item!B:C,2,0)</f>
        <v>โออิชิแบล็คที รสมะนาว 500 มล. Pack 6</v>
      </c>
      <c r="F43" s="80">
        <f>_xlfn.IFNA(VLOOKUP($B43,Text_LoadSC!$A:$CO,F$1,0),0)</f>
        <v>2844.6971247035626</v>
      </c>
      <c r="G43" s="80">
        <f>_xlfn.IFNA(VLOOKUP($B43,Text_LoadSC!$A:$CO,G$1,0),0)</f>
        <v>2845.6375204472665</v>
      </c>
      <c r="H43" s="80">
        <f>_xlfn.IFNA(VLOOKUP($B43,Text_LoadSC!$A:$CO,H$1,0),0)</f>
        <v>1909.003359718424</v>
      </c>
      <c r="I43" s="80">
        <f>_xlfn.IFNA(VLOOKUP($B43,Text_LoadSC!$A:$CO,I$1,0),0)</f>
        <v>1895.8378193065726</v>
      </c>
      <c r="J43" s="80">
        <f t="shared" si="0"/>
        <v>9495.1758241758253</v>
      </c>
      <c r="K43" s="80">
        <f>_xlfn.IFNA(VLOOKUP($B43,Text_LoadSC!$A:$CO,K$1,0),0)</f>
        <v>0</v>
      </c>
      <c r="L43" s="80">
        <f>_xlfn.IFNA(VLOOKUP($B43,Text_LoadSC!$A:$CO,L$1,0),0)</f>
        <v>0</v>
      </c>
      <c r="M43" s="80">
        <f>_xlfn.IFNA(VLOOKUP($B43,Text_LoadSC!$A:$CO,M$1,0),0)</f>
        <v>0</v>
      </c>
      <c r="N43" s="80">
        <f>_xlfn.IFNA(VLOOKUP($B43,Text_LoadSC!$A:$CO,N$1,0),0)</f>
        <v>0</v>
      </c>
      <c r="O43" s="80">
        <f t="shared" si="1"/>
        <v>0</v>
      </c>
      <c r="P43" s="80">
        <f>VLOOKUP($B43,FSTAll!$B:$BL,FSTAll!BB$1,0)*$O43</f>
        <v>0</v>
      </c>
      <c r="Q43" s="80">
        <f>VLOOKUP($B43,FSTAll!$B:$BL,FSTAll!BC$1,0)*$O43</f>
        <v>0</v>
      </c>
      <c r="R43" s="80">
        <f>VLOOKUP($B43,FSTAll!$B:$BL,FSTAll!BD$1,0)*$O43</f>
        <v>0</v>
      </c>
      <c r="S43" s="80">
        <f>VLOOKUP($B43,FSTAll!$B:$BL,FSTAll!BE$1,0)*$O43</f>
        <v>0</v>
      </c>
      <c r="T43" s="80">
        <f>VLOOKUP($B43,FSTAll!$B:$BL,FSTAll!BF$1,0)*$O43</f>
        <v>0</v>
      </c>
      <c r="U43" s="80">
        <f>VLOOKUP($B43,FSTAll!$B:$BL,FSTAll!BK$1,0)*$O43</f>
        <v>0</v>
      </c>
      <c r="V43" s="80">
        <f>VLOOKUP($B43,FSTAll!$B:$BL,FSTAll!BL$1,0)*$O43</f>
        <v>0</v>
      </c>
      <c r="W43" s="80">
        <f>VLOOKUP($B43,FSTAll!$B:$BL,FSTAll!BH$1,0)*$O43</f>
        <v>0</v>
      </c>
      <c r="X43" s="80">
        <f>VLOOKUP($B43,FSTAll!$B:$BL,FSTAll!BI$1,0)*$O43</f>
        <v>0</v>
      </c>
      <c r="Y43" s="47">
        <f t="shared" si="2"/>
        <v>0</v>
      </c>
      <c r="Z43" s="47">
        <f t="shared" si="3"/>
        <v>9495.1758241758253</v>
      </c>
      <c r="AA43" s="46">
        <f>SUMIF('Loading M+3'!E:E,'Loading May'!C43,'Loading M+3'!O:O)</f>
        <v>9495.1758241758253</v>
      </c>
      <c r="AB43" s="47">
        <f t="shared" si="4"/>
        <v>0</v>
      </c>
    </row>
    <row r="44" spans="2:28">
      <c r="B44" s="74">
        <v>310002002</v>
      </c>
      <c r="C44" s="74">
        <v>310002002</v>
      </c>
      <c r="D44" s="46" t="s">
        <v>69</v>
      </c>
      <c r="E44" s="46" t="str">
        <f>VLOOKUP(B44,Master_Item!B:C,2,0)</f>
        <v>โออิชิ กรีนที รสน้ำผึ้งผสมมะนาว 800 มล.</v>
      </c>
      <c r="F44" s="80">
        <f>_xlfn.IFNA(VLOOKUP($B44,Text_LoadSC!$A:$CO,F$1,0),0)</f>
        <v>26678.773123671635</v>
      </c>
      <c r="G44" s="80">
        <f>_xlfn.IFNA(VLOOKUP($B44,Text_LoadSC!$A:$CO,G$1,0),0)</f>
        <v>26701.121408662719</v>
      </c>
      <c r="H44" s="80">
        <f>_xlfn.IFNA(VLOOKUP($B44,Text_LoadSC!$A:$CO,H$1,0),0)</f>
        <v>26310.026421318791</v>
      </c>
      <c r="I44" s="80">
        <f>_xlfn.IFNA(VLOOKUP($B44,Text_LoadSC!$A:$CO,I$1,0),0)</f>
        <v>26938.825894476951</v>
      </c>
      <c r="J44" s="80">
        <f t="shared" si="0"/>
        <v>106628.74684813009</v>
      </c>
      <c r="K44" s="80">
        <f>_xlfn.IFNA(VLOOKUP($B44,Text_LoadSC!$A:$CO,K$1,0),0)</f>
        <v>0</v>
      </c>
      <c r="L44" s="80">
        <f>_xlfn.IFNA(VLOOKUP($B44,Text_LoadSC!$A:$CO,L$1,0),0)</f>
        <v>0</v>
      </c>
      <c r="M44" s="80">
        <f>_xlfn.IFNA(VLOOKUP($B44,Text_LoadSC!$A:$CO,M$1,0),0)</f>
        <v>0</v>
      </c>
      <c r="N44" s="80">
        <f>_xlfn.IFNA(VLOOKUP($B44,Text_LoadSC!$A:$CO,N$1,0),0)</f>
        <v>0</v>
      </c>
      <c r="O44" s="80">
        <f t="shared" si="1"/>
        <v>0</v>
      </c>
      <c r="P44" s="80">
        <f>VLOOKUP($B44,FSTAll!$B:$BL,FSTAll!BB$1,0)*$O44</f>
        <v>0</v>
      </c>
      <c r="Q44" s="80">
        <f>VLOOKUP($B44,FSTAll!$B:$BL,FSTAll!BC$1,0)*$O44</f>
        <v>0</v>
      </c>
      <c r="R44" s="80">
        <f>VLOOKUP($B44,FSTAll!$B:$BL,FSTAll!BD$1,0)*$O44</f>
        <v>0</v>
      </c>
      <c r="S44" s="80">
        <f>VLOOKUP($B44,FSTAll!$B:$BL,FSTAll!BE$1,0)*$O44</f>
        <v>0</v>
      </c>
      <c r="T44" s="80">
        <f>VLOOKUP($B44,FSTAll!$B:$BL,FSTAll!BF$1,0)*$O44</f>
        <v>0</v>
      </c>
      <c r="U44" s="80">
        <f>VLOOKUP($B44,FSTAll!$B:$BL,FSTAll!BK$1,0)*$O44</f>
        <v>0</v>
      </c>
      <c r="V44" s="80">
        <f>VLOOKUP($B44,FSTAll!$B:$BL,FSTAll!BL$1,0)*$O44</f>
        <v>0</v>
      </c>
      <c r="W44" s="80">
        <f>VLOOKUP($B44,FSTAll!$B:$BL,FSTAll!BH$1,0)*$O44</f>
        <v>0</v>
      </c>
      <c r="X44" s="80">
        <f>VLOOKUP($B44,FSTAll!$B:$BL,FSTAll!BI$1,0)*$O44</f>
        <v>0</v>
      </c>
      <c r="Y44" s="47">
        <f t="shared" si="2"/>
        <v>0</v>
      </c>
      <c r="Z44" s="47">
        <f t="shared" si="3"/>
        <v>106628.74684813009</v>
      </c>
      <c r="AA44" s="46">
        <f>SUMIF('Loading M+3'!E:E,'Loading May'!C44,'Loading M+3'!O:O)</f>
        <v>106628.74684813009</v>
      </c>
      <c r="AB44" s="47">
        <f t="shared" si="4"/>
        <v>0</v>
      </c>
    </row>
    <row r="45" spans="2:28">
      <c r="B45" s="74">
        <v>310002003</v>
      </c>
      <c r="C45" s="74">
        <v>310002003</v>
      </c>
      <c r="D45" s="46" t="s">
        <v>70</v>
      </c>
      <c r="E45" s="46" t="str">
        <f>VLOOKUP(B45,Master_Item!B:C,2,0)</f>
        <v>โออิชิ กรีนที รสน้ำผึ้งผสมมะนาว 800 มล. Pack 3</v>
      </c>
      <c r="F45" s="80">
        <f>_xlfn.IFNA(VLOOKUP($B45,Text_LoadSC!$A:$CO,F$1,0),0)</f>
        <v>5068.3280867604017</v>
      </c>
      <c r="G45" s="80">
        <f>_xlfn.IFNA(VLOOKUP($B45,Text_LoadSC!$A:$CO,G$1,0),0)</f>
        <v>5152.6440808100197</v>
      </c>
      <c r="H45" s="80">
        <f>_xlfn.IFNA(VLOOKUP($B45,Text_LoadSC!$A:$CO,H$1,0),0)</f>
        <v>5002.7489802773644</v>
      </c>
      <c r="I45" s="80">
        <f>_xlfn.IFNA(VLOOKUP($B45,Text_LoadSC!$A:$CO,I$1,0),0)</f>
        <v>4084.6414895148523</v>
      </c>
      <c r="J45" s="80">
        <f t="shared" si="0"/>
        <v>19308.362637362636</v>
      </c>
      <c r="K45" s="80">
        <f>_xlfn.IFNA(VLOOKUP($B45,Text_LoadSC!$A:$CO,K$1,0),0)</f>
        <v>0</v>
      </c>
      <c r="L45" s="80">
        <f>_xlfn.IFNA(VLOOKUP($B45,Text_LoadSC!$A:$CO,L$1,0),0)</f>
        <v>0</v>
      </c>
      <c r="M45" s="80">
        <f>_xlfn.IFNA(VLOOKUP($B45,Text_LoadSC!$A:$CO,M$1,0),0)</f>
        <v>0</v>
      </c>
      <c r="N45" s="80">
        <f>_xlfn.IFNA(VLOOKUP($B45,Text_LoadSC!$A:$CO,N$1,0),0)</f>
        <v>0</v>
      </c>
      <c r="O45" s="80">
        <f t="shared" si="1"/>
        <v>0</v>
      </c>
      <c r="P45" s="80">
        <f>VLOOKUP($B45,FSTAll!$B:$BL,FSTAll!BB$1,0)*$O45</f>
        <v>0</v>
      </c>
      <c r="Q45" s="80">
        <f>VLOOKUP($B45,FSTAll!$B:$BL,FSTAll!BC$1,0)*$O45</f>
        <v>0</v>
      </c>
      <c r="R45" s="80">
        <f>VLOOKUP($B45,FSTAll!$B:$BL,FSTAll!BD$1,0)*$O45</f>
        <v>0</v>
      </c>
      <c r="S45" s="80">
        <f>VLOOKUP($B45,FSTAll!$B:$BL,FSTAll!BE$1,0)*$O45</f>
        <v>0</v>
      </c>
      <c r="T45" s="80">
        <f>VLOOKUP($B45,FSTAll!$B:$BL,FSTAll!BF$1,0)*$O45</f>
        <v>0</v>
      </c>
      <c r="U45" s="80">
        <f>VLOOKUP($B45,FSTAll!$B:$BL,FSTAll!BK$1,0)*$O45</f>
        <v>0</v>
      </c>
      <c r="V45" s="80">
        <f>VLOOKUP($B45,FSTAll!$B:$BL,FSTAll!BL$1,0)*$O45</f>
        <v>0</v>
      </c>
      <c r="W45" s="80">
        <f>VLOOKUP($B45,FSTAll!$B:$BL,FSTAll!BH$1,0)*$O45</f>
        <v>0</v>
      </c>
      <c r="X45" s="80">
        <f>VLOOKUP($B45,FSTAll!$B:$BL,FSTAll!BI$1,0)*$O45</f>
        <v>0</v>
      </c>
      <c r="Y45" s="47">
        <f t="shared" si="2"/>
        <v>0</v>
      </c>
      <c r="Z45" s="47">
        <f t="shared" si="3"/>
        <v>19308.362637362636</v>
      </c>
      <c r="AA45" s="46">
        <f>SUMIF('Loading M+3'!E:E,'Loading May'!C45,'Loading M+3'!O:O)</f>
        <v>19308.362637362636</v>
      </c>
      <c r="AB45" s="47">
        <f t="shared" si="4"/>
        <v>0</v>
      </c>
    </row>
    <row r="46" spans="2:28">
      <c r="B46" s="74">
        <v>310001995</v>
      </c>
      <c r="C46" s="74">
        <v>310001995</v>
      </c>
      <c r="D46" s="46" t="s">
        <v>71</v>
      </c>
      <c r="E46" s="46" t="str">
        <f>VLOOKUP(B46,Master_Item!B:C,2,0)</f>
        <v>โออิชิ กรีนที รสข้าวญี่ปุ่น 800 มล.</v>
      </c>
      <c r="F46" s="80">
        <f>_xlfn.IFNA(VLOOKUP($B46,Text_LoadSC!$A:$CO,F$1,0),0)</f>
        <v>13594.103440745896</v>
      </c>
      <c r="G46" s="80">
        <f>_xlfn.IFNA(VLOOKUP($B46,Text_LoadSC!$A:$CO,G$1,0),0)</f>
        <v>13590.351596058228</v>
      </c>
      <c r="H46" s="80">
        <f>_xlfn.IFNA(VLOOKUP($B46,Text_LoadSC!$A:$CO,H$1,0),0)</f>
        <v>13483.655021050654</v>
      </c>
      <c r="I46" s="80">
        <f>_xlfn.IFNA(VLOOKUP($B46,Text_LoadSC!$A:$CO,I$1,0),0)</f>
        <v>13821.456890294747</v>
      </c>
      <c r="J46" s="80">
        <f t="shared" si="0"/>
        <v>54489.566948149528</v>
      </c>
      <c r="K46" s="80">
        <f>_xlfn.IFNA(VLOOKUP($B46,Text_LoadSC!$A:$CO,K$1,0),0)</f>
        <v>0</v>
      </c>
      <c r="L46" s="80">
        <f>_xlfn.IFNA(VLOOKUP($B46,Text_LoadSC!$A:$CO,L$1,0),0)</f>
        <v>0</v>
      </c>
      <c r="M46" s="80">
        <f>_xlfn.IFNA(VLOOKUP($B46,Text_LoadSC!$A:$CO,M$1,0),0)</f>
        <v>0</v>
      </c>
      <c r="N46" s="80">
        <f>_xlfn.IFNA(VLOOKUP($B46,Text_LoadSC!$A:$CO,N$1,0),0)</f>
        <v>0</v>
      </c>
      <c r="O46" s="80">
        <f t="shared" si="1"/>
        <v>0</v>
      </c>
      <c r="P46" s="80">
        <f>VLOOKUP($B46,FSTAll!$B:$BL,FSTAll!BB$1,0)*$O46</f>
        <v>0</v>
      </c>
      <c r="Q46" s="80">
        <f>VLOOKUP($B46,FSTAll!$B:$BL,FSTAll!BC$1,0)*$O46</f>
        <v>0</v>
      </c>
      <c r="R46" s="80">
        <f>VLOOKUP($B46,FSTAll!$B:$BL,FSTAll!BD$1,0)*$O46</f>
        <v>0</v>
      </c>
      <c r="S46" s="80">
        <f>VLOOKUP($B46,FSTAll!$B:$BL,FSTAll!BE$1,0)*$O46</f>
        <v>0</v>
      </c>
      <c r="T46" s="80">
        <f>VLOOKUP($B46,FSTAll!$B:$BL,FSTAll!BF$1,0)*$O46</f>
        <v>0</v>
      </c>
      <c r="U46" s="80">
        <f>VLOOKUP($B46,FSTAll!$B:$BL,FSTAll!BK$1,0)*$O46</f>
        <v>0</v>
      </c>
      <c r="V46" s="80">
        <f>VLOOKUP($B46,FSTAll!$B:$BL,FSTAll!BL$1,0)*$O46</f>
        <v>0</v>
      </c>
      <c r="W46" s="80">
        <f>VLOOKUP($B46,FSTAll!$B:$BL,FSTAll!BH$1,0)*$O46</f>
        <v>0</v>
      </c>
      <c r="X46" s="80">
        <f>VLOOKUP($B46,FSTAll!$B:$BL,FSTAll!BI$1,0)*$O46</f>
        <v>0</v>
      </c>
      <c r="Y46" s="47">
        <f>SUM(P46:X46)</f>
        <v>0</v>
      </c>
      <c r="Z46" s="47">
        <f t="shared" si="3"/>
        <v>54489.566948149528</v>
      </c>
      <c r="AA46" s="46">
        <f>SUMIF('Loading M+3'!E:E,'Loading May'!C46,'Loading M+3'!O:O)</f>
        <v>54489.566948149528</v>
      </c>
      <c r="AB46" s="47">
        <f t="shared" si="4"/>
        <v>0</v>
      </c>
    </row>
    <row r="47" spans="2:28">
      <c r="B47" s="74">
        <v>310001996</v>
      </c>
      <c r="C47" s="74">
        <v>310001996</v>
      </c>
      <c r="D47" s="46" t="s">
        <v>72</v>
      </c>
      <c r="E47" s="46" t="str">
        <f>VLOOKUP(B47,Master_Item!B:C,2,0)</f>
        <v>โออิชิ กรีนที รสข้าวญี่ปุ่น 800 มล. Pack 3</v>
      </c>
      <c r="F47" s="80">
        <f>_xlfn.IFNA(VLOOKUP($B47,Text_LoadSC!$A:$CO,F$1,0),0)</f>
        <v>0</v>
      </c>
      <c r="G47" s="80">
        <f>_xlfn.IFNA(VLOOKUP($B47,Text_LoadSC!$A:$CO,G$1,0),0)</f>
        <v>0</v>
      </c>
      <c r="H47" s="80">
        <f>_xlfn.IFNA(VLOOKUP($B47,Text_LoadSC!$A:$CO,H$1,0),0)</f>
        <v>0</v>
      </c>
      <c r="I47" s="80">
        <f>_xlfn.IFNA(VLOOKUP($B47,Text_LoadSC!$A:$CO,I$1,0),0)</f>
        <v>0</v>
      </c>
      <c r="J47" s="80">
        <f t="shared" si="0"/>
        <v>0</v>
      </c>
      <c r="K47" s="80">
        <f>_xlfn.IFNA(VLOOKUP($B47,Text_LoadSC!$A:$CO,K$1,0),0)</f>
        <v>0</v>
      </c>
      <c r="L47" s="80">
        <f>_xlfn.IFNA(VLOOKUP($B47,Text_LoadSC!$A:$CO,L$1,0),0)</f>
        <v>0</v>
      </c>
      <c r="M47" s="80">
        <f>_xlfn.IFNA(VLOOKUP($B47,Text_LoadSC!$A:$CO,M$1,0),0)</f>
        <v>0</v>
      </c>
      <c r="N47" s="80">
        <f>_xlfn.IFNA(VLOOKUP($B47,Text_LoadSC!$A:$CO,N$1,0),0)</f>
        <v>0</v>
      </c>
      <c r="O47" s="80">
        <f t="shared" si="1"/>
        <v>0</v>
      </c>
      <c r="P47" s="80">
        <f>VLOOKUP($B47,FSTAll!$B:$BL,FSTAll!BB$1,0)*$O47</f>
        <v>0</v>
      </c>
      <c r="Q47" s="80">
        <f>VLOOKUP($B47,FSTAll!$B:$BL,FSTAll!BC$1,0)*$O47</f>
        <v>0</v>
      </c>
      <c r="R47" s="80">
        <f>VLOOKUP($B47,FSTAll!$B:$BL,FSTAll!BD$1,0)*$O47</f>
        <v>0</v>
      </c>
      <c r="S47" s="80">
        <f>VLOOKUP($B47,FSTAll!$B:$BL,FSTAll!BE$1,0)*$O47</f>
        <v>0</v>
      </c>
      <c r="T47" s="80">
        <f>VLOOKUP($B47,FSTAll!$B:$BL,FSTAll!BF$1,0)*$O47</f>
        <v>0</v>
      </c>
      <c r="U47" s="80">
        <f>VLOOKUP($B47,FSTAll!$B:$BL,FSTAll!BK$1,0)*$O47</f>
        <v>0</v>
      </c>
      <c r="V47" s="80">
        <f>VLOOKUP($B47,FSTAll!$B:$BL,FSTAll!BL$1,0)*$O47</f>
        <v>0</v>
      </c>
      <c r="W47" s="80">
        <f>VLOOKUP($B47,FSTAll!$B:$BL,FSTAll!BH$1,0)*$O47</f>
        <v>0</v>
      </c>
      <c r="X47" s="80">
        <f>VLOOKUP($B47,FSTAll!$B:$BL,FSTAll!BI$1,0)*$O47</f>
        <v>0</v>
      </c>
      <c r="Y47" s="47">
        <f t="shared" si="2"/>
        <v>0</v>
      </c>
      <c r="Z47" s="47">
        <f t="shared" si="3"/>
        <v>0</v>
      </c>
      <c r="AA47" s="46">
        <f>SUMIF('Loading M+3'!E:E,'Loading May'!C47,'Loading M+3'!O:O)</f>
        <v>0</v>
      </c>
      <c r="AB47" s="47">
        <f t="shared" si="4"/>
        <v>0</v>
      </c>
    </row>
    <row r="48" spans="2:28">
      <c r="B48" s="74">
        <v>310003155</v>
      </c>
      <c r="C48" s="74">
        <v>310003155</v>
      </c>
      <c r="D48" s="46" t="s">
        <v>73</v>
      </c>
      <c r="E48" s="46" t="s">
        <v>204</v>
      </c>
      <c r="F48" s="80">
        <f>_xlfn.IFNA(VLOOKUP($B48,Text_LoadSC!$A:$CO,F$1,0),0)</f>
        <v>3747.932172869148</v>
      </c>
      <c r="G48" s="80">
        <f>_xlfn.IFNA(VLOOKUP($B48,Text_LoadSC!$A:$CO,G$1,0),0)</f>
        <v>3761.9344101276874</v>
      </c>
      <c r="H48" s="80">
        <f>_xlfn.IFNA(VLOOKUP($B48,Text_LoadSC!$A:$CO,H$1,0),0)</f>
        <v>2814.4496889664956</v>
      </c>
      <c r="I48" s="80">
        <f>_xlfn.IFNA(VLOOKUP($B48,Text_LoadSC!$A:$CO,I$1,0),0)</f>
        <v>1894.9694423223834</v>
      </c>
      <c r="J48" s="80">
        <f t="shared" ref="J48:J55" si="5">SUM(F48:I48)</f>
        <v>12219.285714285714</v>
      </c>
      <c r="K48" s="80">
        <f>_xlfn.IFNA(VLOOKUP($B48,Text_LoadSC!$A:$CO,K$1,0),0)</f>
        <v>16078.916344565401</v>
      </c>
      <c r="L48" s="80">
        <f>_xlfn.IFNA(VLOOKUP($B48,Text_LoadSC!$A:$CO,L$1,0),0)</f>
        <v>12107.62968298647</v>
      </c>
      <c r="M48" s="80">
        <f>_xlfn.IFNA(VLOOKUP($B48,Text_LoadSC!$A:$CO,M$1,0),0)</f>
        <v>11762.822065620068</v>
      </c>
      <c r="N48" s="80">
        <f>_xlfn.IFNA(VLOOKUP($B48,Text_LoadSC!$A:$CO,N$1,0),0)</f>
        <v>9517.9731156192684</v>
      </c>
      <c r="O48" s="80">
        <f t="shared" ref="O48:O55" si="6">SUM(K48:N48)</f>
        <v>49467.341208791215</v>
      </c>
      <c r="P48" s="80">
        <f>VLOOKUP($B48,FSTAll!$B:$BL,FSTAll!BB$1,0)*$O48</f>
        <v>2246.4259057938525</v>
      </c>
      <c r="Q48" s="80">
        <f>VLOOKUP($B48,FSTAll!$B:$BL,FSTAll!BC$1,0)*$O48</f>
        <v>5766.5926795596633</v>
      </c>
      <c r="R48" s="80">
        <f>VLOOKUP($B48,FSTAll!$B:$BL,FSTAll!BD$1,0)*$O48</f>
        <v>8453.1095102469953</v>
      </c>
      <c r="S48" s="80">
        <f>VLOOKUP($B48,FSTAll!$B:$BL,FSTAll!BE$1,0)*$O48</f>
        <v>10302.052020181642</v>
      </c>
      <c r="T48" s="80">
        <f>VLOOKUP($B48,FSTAll!$B:$BL,FSTAll!BF$1,0)*$O48</f>
        <v>1890.4287882048595</v>
      </c>
      <c r="U48" s="80">
        <f>VLOOKUP($B48,FSTAll!$B:$BL,FSTAll!BK$1,0)*$O48</f>
        <v>2731.3107987115231</v>
      </c>
      <c r="V48" s="80">
        <f>VLOOKUP($B48,FSTAll!$B:$BL,FSTAll!BL$1,0)*$O48</f>
        <v>2234.7088353094277</v>
      </c>
      <c r="W48" s="80">
        <f>VLOOKUP($B48,FSTAll!$B:$BL,FSTAll!BH$1,0)*$O48</f>
        <v>8582.6139734959052</v>
      </c>
      <c r="X48" s="80">
        <f>VLOOKUP($B48,FSTAll!$B:$BL,FSTAll!BI$1,0)*$O48</f>
        <v>7260.0986972873461</v>
      </c>
      <c r="Y48" s="47">
        <f t="shared" ref="Y48:Y55" si="7">SUM(P48:X48)</f>
        <v>49467.341208791215</v>
      </c>
      <c r="Z48" s="47">
        <f t="shared" si="3"/>
        <v>61686.626923076925</v>
      </c>
      <c r="AA48" s="46">
        <f>SUMIF('Loading M+3'!E:E,'Loading May'!C48,'Loading M+3'!O:O)</f>
        <v>61686.626923076925</v>
      </c>
      <c r="AB48" s="47">
        <f t="shared" si="4"/>
        <v>0</v>
      </c>
    </row>
    <row r="49" spans="2:28">
      <c r="B49" s="74">
        <v>310003263</v>
      </c>
      <c r="C49" s="74">
        <v>310003263</v>
      </c>
      <c r="D49" s="46" t="s">
        <v>78</v>
      </c>
      <c r="E49" s="46" t="s">
        <v>79</v>
      </c>
      <c r="F49" s="80">
        <f>_xlfn.IFNA(VLOOKUP($B49,Text_LoadSC!$A:$CO,F$1,0),0)</f>
        <v>0</v>
      </c>
      <c r="G49" s="80">
        <f>_xlfn.IFNA(VLOOKUP($B49,Text_LoadSC!$A:$CO,G$1,0),0)</f>
        <v>0</v>
      </c>
      <c r="H49" s="80">
        <f>_xlfn.IFNA(VLOOKUP($B49,Text_LoadSC!$A:$CO,H$1,0),0)</f>
        <v>0</v>
      </c>
      <c r="I49" s="80">
        <f>_xlfn.IFNA(VLOOKUP($B49,Text_LoadSC!$A:$CO,I$1,0),0)</f>
        <v>0</v>
      </c>
      <c r="J49" s="80">
        <f t="shared" si="5"/>
        <v>0</v>
      </c>
      <c r="K49" s="80">
        <f>_xlfn.IFNA(VLOOKUP($B49,Text_LoadSC!$A:$CO,K$1,0),0)</f>
        <v>0</v>
      </c>
      <c r="L49" s="80">
        <f>_xlfn.IFNA(VLOOKUP($B49,Text_LoadSC!$A:$CO,L$1,0),0)</f>
        <v>0</v>
      </c>
      <c r="M49" s="80">
        <f>_xlfn.IFNA(VLOOKUP($B49,Text_LoadSC!$A:$CO,M$1,0),0)</f>
        <v>0</v>
      </c>
      <c r="N49" s="80">
        <f>_xlfn.IFNA(VLOOKUP($B49,Text_LoadSC!$A:$CO,N$1,0),0)</f>
        <v>0</v>
      </c>
      <c r="O49" s="80">
        <f t="shared" si="6"/>
        <v>0</v>
      </c>
      <c r="P49" s="80">
        <f>VLOOKUP($B49,FSTAll!$B:$BL,FSTAll!BB$1,0)*$O49</f>
        <v>0</v>
      </c>
      <c r="Q49" s="80">
        <f>VLOOKUP($B49,FSTAll!$B:$BL,FSTAll!BC$1,0)*$O49</f>
        <v>0</v>
      </c>
      <c r="R49" s="80">
        <f>VLOOKUP($B49,FSTAll!$B:$BL,FSTAll!BD$1,0)*$O49</f>
        <v>0</v>
      </c>
      <c r="S49" s="80">
        <f>VLOOKUP($B49,FSTAll!$B:$BL,FSTAll!BE$1,0)*$O49</f>
        <v>0</v>
      </c>
      <c r="T49" s="80">
        <f>VLOOKUP($B49,FSTAll!$B:$BL,FSTAll!BF$1,0)*$O49</f>
        <v>0</v>
      </c>
      <c r="U49" s="80">
        <f>VLOOKUP($B49,FSTAll!$B:$BL,FSTAll!BK$1,0)*$O49</f>
        <v>0</v>
      </c>
      <c r="V49" s="80">
        <f>VLOOKUP($B49,FSTAll!$B:$BL,FSTAll!BL$1,0)*$O49</f>
        <v>0</v>
      </c>
      <c r="W49" s="80">
        <f>VLOOKUP($B49,FSTAll!$B:$BL,FSTAll!BH$1,0)*$O49</f>
        <v>0</v>
      </c>
      <c r="X49" s="80">
        <f>VLOOKUP($B49,FSTAll!$B:$BL,FSTAll!BI$1,0)*$O49</f>
        <v>0</v>
      </c>
      <c r="Y49" s="47">
        <f t="shared" si="7"/>
        <v>0</v>
      </c>
      <c r="Z49" s="47">
        <f t="shared" si="3"/>
        <v>0</v>
      </c>
      <c r="AA49" s="46">
        <f>SUMIF('Loading M+3'!E:E,'Loading May'!C49,'Loading M+3'!O:O)</f>
        <v>0</v>
      </c>
      <c r="AB49" s="47">
        <f t="shared" si="4"/>
        <v>0</v>
      </c>
    </row>
    <row r="50" spans="2:28">
      <c r="B50" s="74">
        <v>310003164</v>
      </c>
      <c r="C50" s="74">
        <v>310003164</v>
      </c>
      <c r="D50" s="46" t="s">
        <v>80</v>
      </c>
      <c r="E50" s="46" t="s">
        <v>81</v>
      </c>
      <c r="F50" s="80">
        <f>_xlfn.IFNA(VLOOKUP($B50,Text_LoadSC!$A:$CO,F$1,0),0)</f>
        <v>0</v>
      </c>
      <c r="G50" s="80">
        <f>_xlfn.IFNA(VLOOKUP($B50,Text_LoadSC!$A:$CO,G$1,0),0)</f>
        <v>0</v>
      </c>
      <c r="H50" s="80">
        <f>_xlfn.IFNA(VLOOKUP($B50,Text_LoadSC!$A:$CO,H$1,0),0)</f>
        <v>0</v>
      </c>
      <c r="I50" s="80">
        <f>_xlfn.IFNA(VLOOKUP($B50,Text_LoadSC!$A:$CO,I$1,0),0)</f>
        <v>0</v>
      </c>
      <c r="J50" s="80">
        <f t="shared" si="5"/>
        <v>0</v>
      </c>
      <c r="K50" s="80">
        <f>_xlfn.IFNA(VLOOKUP($B50,Text_LoadSC!$A:$CO,K$1,0),0)</f>
        <v>0</v>
      </c>
      <c r="L50" s="80">
        <f>_xlfn.IFNA(VLOOKUP($B50,Text_LoadSC!$A:$CO,L$1,0),0)</f>
        <v>0</v>
      </c>
      <c r="M50" s="80">
        <f>_xlfn.IFNA(VLOOKUP($B50,Text_LoadSC!$A:$CO,M$1,0),0)</f>
        <v>0</v>
      </c>
      <c r="N50" s="80">
        <f>_xlfn.IFNA(VLOOKUP($B50,Text_LoadSC!$A:$CO,N$1,0),0)</f>
        <v>0</v>
      </c>
      <c r="O50" s="80">
        <f t="shared" si="6"/>
        <v>0</v>
      </c>
      <c r="P50" s="80">
        <f>VLOOKUP($B50,FSTAll!$B:$BL,FSTAll!BB$1,0)*$O50</f>
        <v>0</v>
      </c>
      <c r="Q50" s="80">
        <f>VLOOKUP($B50,FSTAll!$B:$BL,FSTAll!BC$1,0)*$O50</f>
        <v>0</v>
      </c>
      <c r="R50" s="80">
        <f>VLOOKUP($B50,FSTAll!$B:$BL,FSTAll!BD$1,0)*$O50</f>
        <v>0</v>
      </c>
      <c r="S50" s="80">
        <f>VLOOKUP($B50,FSTAll!$B:$BL,FSTAll!BE$1,0)*$O50</f>
        <v>0</v>
      </c>
      <c r="T50" s="80">
        <f>VLOOKUP($B50,FSTAll!$B:$BL,FSTAll!BF$1,0)*$O50</f>
        <v>0</v>
      </c>
      <c r="U50" s="80">
        <f>VLOOKUP($B50,FSTAll!$B:$BL,FSTAll!BK$1,0)*$O50</f>
        <v>0</v>
      </c>
      <c r="V50" s="80">
        <f>VLOOKUP($B50,FSTAll!$B:$BL,FSTAll!BL$1,0)*$O50</f>
        <v>0</v>
      </c>
      <c r="W50" s="80">
        <f>VLOOKUP($B50,FSTAll!$B:$BL,FSTAll!BH$1,0)*$O50</f>
        <v>0</v>
      </c>
      <c r="X50" s="80">
        <f>VLOOKUP($B50,FSTAll!$B:$BL,FSTAll!BI$1,0)*$O50</f>
        <v>0</v>
      </c>
      <c r="Y50" s="47">
        <f t="shared" si="7"/>
        <v>0</v>
      </c>
      <c r="Z50" s="47">
        <f t="shared" si="3"/>
        <v>0</v>
      </c>
      <c r="AA50" s="46">
        <f>SUMIF('Loading M+3'!E:E,'Loading May'!C50,'Loading M+3'!O:O)</f>
        <v>0</v>
      </c>
      <c r="AB50" s="47">
        <f t="shared" si="4"/>
        <v>0</v>
      </c>
    </row>
    <row r="51" spans="2:28">
      <c r="B51" s="74">
        <v>310003165</v>
      </c>
      <c r="C51" s="74">
        <v>310003165</v>
      </c>
      <c r="D51" s="46" t="s">
        <v>82</v>
      </c>
      <c r="E51" s="46" t="s">
        <v>83</v>
      </c>
      <c r="F51" s="80">
        <f>_xlfn.IFNA(VLOOKUP($B51,Text_LoadSC!$A:$CO,F$1,0),0)</f>
        <v>0</v>
      </c>
      <c r="G51" s="80">
        <f>_xlfn.IFNA(VLOOKUP($B51,Text_LoadSC!$A:$CO,G$1,0),0)</f>
        <v>0</v>
      </c>
      <c r="H51" s="80">
        <f>_xlfn.IFNA(VLOOKUP($B51,Text_LoadSC!$A:$CO,H$1,0),0)</f>
        <v>0</v>
      </c>
      <c r="I51" s="80">
        <f>_xlfn.IFNA(VLOOKUP($B51,Text_LoadSC!$A:$CO,I$1,0),0)</f>
        <v>0</v>
      </c>
      <c r="J51" s="80">
        <f t="shared" si="5"/>
        <v>0</v>
      </c>
      <c r="K51" s="80">
        <f>_xlfn.IFNA(VLOOKUP($B51,Text_LoadSC!$A:$CO,K$1,0),0)</f>
        <v>0</v>
      </c>
      <c r="L51" s="80">
        <f>_xlfn.IFNA(VLOOKUP($B51,Text_LoadSC!$A:$CO,L$1,0),0)</f>
        <v>0</v>
      </c>
      <c r="M51" s="80">
        <f>_xlfn.IFNA(VLOOKUP($B51,Text_LoadSC!$A:$CO,M$1,0),0)</f>
        <v>0</v>
      </c>
      <c r="N51" s="80">
        <f>_xlfn.IFNA(VLOOKUP($B51,Text_LoadSC!$A:$CO,N$1,0),0)</f>
        <v>0</v>
      </c>
      <c r="O51" s="80">
        <f t="shared" si="6"/>
        <v>0</v>
      </c>
      <c r="P51" s="80">
        <f>VLOOKUP($B51,FSTAll!$B:$BL,FSTAll!BB$1,0)*$O51</f>
        <v>0</v>
      </c>
      <c r="Q51" s="80">
        <f>VLOOKUP($B51,FSTAll!$B:$BL,FSTAll!BC$1,0)*$O51</f>
        <v>0</v>
      </c>
      <c r="R51" s="80">
        <f>VLOOKUP($B51,FSTAll!$B:$BL,FSTAll!BD$1,0)*$O51</f>
        <v>0</v>
      </c>
      <c r="S51" s="80">
        <f>VLOOKUP($B51,FSTAll!$B:$BL,FSTAll!BE$1,0)*$O51</f>
        <v>0</v>
      </c>
      <c r="T51" s="80">
        <f>VLOOKUP($B51,FSTAll!$B:$BL,FSTAll!BF$1,0)*$O51</f>
        <v>0</v>
      </c>
      <c r="U51" s="80">
        <f>VLOOKUP($B51,FSTAll!$B:$BL,FSTAll!BK$1,0)*$O51</f>
        <v>0</v>
      </c>
      <c r="V51" s="80">
        <f>VLOOKUP($B51,FSTAll!$B:$BL,FSTAll!BL$1,0)*$O51</f>
        <v>0</v>
      </c>
      <c r="W51" s="80">
        <f>VLOOKUP($B51,FSTAll!$B:$BL,FSTAll!BH$1,0)*$O51</f>
        <v>0</v>
      </c>
      <c r="X51" s="80">
        <f>VLOOKUP($B51,FSTAll!$B:$BL,FSTAll!BI$1,0)*$O51</f>
        <v>0</v>
      </c>
      <c r="Y51" s="47">
        <f t="shared" si="7"/>
        <v>0</v>
      </c>
      <c r="Z51" s="47">
        <f t="shared" si="3"/>
        <v>0</v>
      </c>
      <c r="AA51" s="46">
        <f>SUMIF('Loading M+3'!E:E,'Loading May'!C51,'Loading M+3'!O:O)</f>
        <v>0</v>
      </c>
      <c r="AB51" s="47">
        <f t="shared" si="4"/>
        <v>0</v>
      </c>
    </row>
    <row r="52" spans="2:28">
      <c r="B52" s="74">
        <v>310003341</v>
      </c>
      <c r="C52" s="74">
        <v>310003341</v>
      </c>
      <c r="D52" s="46" t="s">
        <v>84</v>
      </c>
      <c r="E52" s="46" t="s">
        <v>85</v>
      </c>
      <c r="F52" s="80">
        <f>_xlfn.IFNA(VLOOKUP($B52,Text_LoadSC!$A:$CO,F$1,0),0)</f>
        <v>43.1313067395633</v>
      </c>
      <c r="G52" s="80">
        <f>_xlfn.IFNA(VLOOKUP($B52,Text_LoadSC!$A:$CO,G$1,0),0)</f>
        <v>40.318395430461337</v>
      </c>
      <c r="H52" s="80">
        <f>_xlfn.IFNA(VLOOKUP($B52,Text_LoadSC!$A:$CO,H$1,0),0)</f>
        <v>38.443121224393373</v>
      </c>
      <c r="I52" s="80">
        <f>_xlfn.IFNA(VLOOKUP($B52,Text_LoadSC!$A:$CO,I$1,0),0)</f>
        <v>35.630209915291417</v>
      </c>
      <c r="J52" s="80">
        <f t="shared" si="5"/>
        <v>157.52303330970943</v>
      </c>
      <c r="K52" s="80">
        <f>_xlfn.IFNA(VLOOKUP($B52,Text_LoadSC!$A:$CO,K$1,0),0)</f>
        <v>0</v>
      </c>
      <c r="L52" s="80">
        <f>_xlfn.IFNA(VLOOKUP($B52,Text_LoadSC!$A:$CO,L$1,0),0)</f>
        <v>0</v>
      </c>
      <c r="M52" s="80">
        <f>_xlfn.IFNA(VLOOKUP($B52,Text_LoadSC!$A:$CO,M$1,0),0)</f>
        <v>0</v>
      </c>
      <c r="N52" s="80">
        <f>_xlfn.IFNA(VLOOKUP($B52,Text_LoadSC!$A:$CO,N$1,0),0)</f>
        <v>0</v>
      </c>
      <c r="O52" s="80">
        <f t="shared" si="6"/>
        <v>0</v>
      </c>
      <c r="P52" s="80">
        <f>VLOOKUP($B52,FSTAll!$B:$BL,FSTAll!BB$1,0)*$O52</f>
        <v>0</v>
      </c>
      <c r="Q52" s="80">
        <f>VLOOKUP($B52,FSTAll!$B:$BL,FSTAll!BC$1,0)*$O52</f>
        <v>0</v>
      </c>
      <c r="R52" s="80">
        <f>VLOOKUP($B52,FSTAll!$B:$BL,FSTAll!BD$1,0)*$O52</f>
        <v>0</v>
      </c>
      <c r="S52" s="80">
        <f>VLOOKUP($B52,FSTAll!$B:$BL,FSTAll!BE$1,0)*$O52</f>
        <v>0</v>
      </c>
      <c r="T52" s="80">
        <f>VLOOKUP($B52,FSTAll!$B:$BL,FSTAll!BF$1,0)*$O52</f>
        <v>0</v>
      </c>
      <c r="U52" s="80">
        <f>VLOOKUP($B52,FSTAll!$B:$BL,FSTAll!BK$1,0)*$O52</f>
        <v>0</v>
      </c>
      <c r="V52" s="80">
        <f>VLOOKUP($B52,FSTAll!$B:$BL,FSTAll!BL$1,0)*$O52</f>
        <v>0</v>
      </c>
      <c r="W52" s="80">
        <f>VLOOKUP($B52,FSTAll!$B:$BL,FSTAll!BH$1,0)*$O52</f>
        <v>0</v>
      </c>
      <c r="X52" s="80">
        <f>VLOOKUP($B52,FSTAll!$B:$BL,FSTAll!BI$1,0)*$O52</f>
        <v>0</v>
      </c>
      <c r="Y52" s="47">
        <f t="shared" si="7"/>
        <v>0</v>
      </c>
      <c r="Z52" s="47">
        <f t="shared" si="3"/>
        <v>157.52303330970943</v>
      </c>
      <c r="AA52" s="46">
        <f>SUMIF('Loading M+3'!E:E,'Loading May'!C52,'Loading M+3'!O:O)</f>
        <v>157.52303330970943</v>
      </c>
      <c r="AB52" s="47">
        <f t="shared" si="4"/>
        <v>0</v>
      </c>
    </row>
    <row r="53" spans="2:28">
      <c r="B53" s="74">
        <v>310003340</v>
      </c>
      <c r="C53" s="74">
        <v>310003340</v>
      </c>
      <c r="D53" s="46" t="s">
        <v>86</v>
      </c>
      <c r="E53" s="46" t="s">
        <v>87</v>
      </c>
      <c r="F53" s="80">
        <f>_xlfn.IFNA(VLOOKUP($B53,Text_LoadSC!$A:$CO,F$1,0),0)</f>
        <v>0</v>
      </c>
      <c r="G53" s="80">
        <f>_xlfn.IFNA(VLOOKUP($B53,Text_LoadSC!$A:$CO,G$1,0),0)</f>
        <v>0</v>
      </c>
      <c r="H53" s="80">
        <f>_xlfn.IFNA(VLOOKUP($B53,Text_LoadSC!$A:$CO,H$1,0),0)</f>
        <v>0</v>
      </c>
      <c r="I53" s="80">
        <f>_xlfn.IFNA(VLOOKUP($B53,Text_LoadSC!$A:$CO,I$1,0),0)</f>
        <v>0</v>
      </c>
      <c r="J53" s="80">
        <f t="shared" si="5"/>
        <v>0</v>
      </c>
      <c r="K53" s="80">
        <f>_xlfn.IFNA(VLOOKUP($B53,Text_LoadSC!$A:$CO,K$1,0),0)</f>
        <v>0</v>
      </c>
      <c r="L53" s="80">
        <f>_xlfn.IFNA(VLOOKUP($B53,Text_LoadSC!$A:$CO,L$1,0),0)</f>
        <v>0</v>
      </c>
      <c r="M53" s="80">
        <f>_xlfn.IFNA(VLOOKUP($B53,Text_LoadSC!$A:$CO,M$1,0),0)</f>
        <v>0</v>
      </c>
      <c r="N53" s="80">
        <f>_xlfn.IFNA(VLOOKUP($B53,Text_LoadSC!$A:$CO,N$1,0),0)</f>
        <v>0</v>
      </c>
      <c r="O53" s="80">
        <f t="shared" si="6"/>
        <v>0</v>
      </c>
      <c r="P53" s="80">
        <f>VLOOKUP($B53,FSTAll!$B:$BL,FSTAll!BB$1,0)*$O53</f>
        <v>0</v>
      </c>
      <c r="Q53" s="80">
        <f>VLOOKUP($B53,FSTAll!$B:$BL,FSTAll!BC$1,0)*$O53</f>
        <v>0</v>
      </c>
      <c r="R53" s="80">
        <f>VLOOKUP($B53,FSTAll!$B:$BL,FSTAll!BD$1,0)*$O53</f>
        <v>0</v>
      </c>
      <c r="S53" s="80">
        <f>VLOOKUP($B53,FSTAll!$B:$BL,FSTAll!BE$1,0)*$O53</f>
        <v>0</v>
      </c>
      <c r="T53" s="80">
        <f>VLOOKUP($B53,FSTAll!$B:$BL,FSTAll!BF$1,0)*$O53</f>
        <v>0</v>
      </c>
      <c r="U53" s="80">
        <f>VLOOKUP($B53,FSTAll!$B:$BL,FSTAll!BK$1,0)*$O53</f>
        <v>0</v>
      </c>
      <c r="V53" s="80">
        <f>VLOOKUP($B53,FSTAll!$B:$BL,FSTAll!BL$1,0)*$O53</f>
        <v>0</v>
      </c>
      <c r="W53" s="80">
        <f>VLOOKUP($B53,FSTAll!$B:$BL,FSTAll!BH$1,0)*$O53</f>
        <v>0</v>
      </c>
      <c r="X53" s="80">
        <f>VLOOKUP($B53,FSTAll!$B:$BL,FSTAll!BI$1,0)*$O53</f>
        <v>0</v>
      </c>
      <c r="Y53" s="47">
        <f t="shared" si="7"/>
        <v>0</v>
      </c>
      <c r="Z53" s="47">
        <f t="shared" si="3"/>
        <v>0</v>
      </c>
      <c r="AA53" s="46">
        <f>SUMIF('Loading M+3'!E:E,'Loading May'!C53,'Loading M+3'!O:O)</f>
        <v>0</v>
      </c>
      <c r="AB53" s="47">
        <f t="shared" si="4"/>
        <v>0</v>
      </c>
    </row>
    <row r="54" spans="2:28">
      <c r="B54" s="74">
        <v>310003416</v>
      </c>
      <c r="C54" s="74">
        <v>310003416</v>
      </c>
      <c r="D54" s="46" t="s">
        <v>234</v>
      </c>
      <c r="E54" s="46" t="s">
        <v>205</v>
      </c>
      <c r="F54" s="80">
        <f>_xlfn.IFNA(VLOOKUP($B54,Text_LoadSC!$A:$CO,F$1,0),0)</f>
        <v>0</v>
      </c>
      <c r="G54" s="80">
        <f>_xlfn.IFNA(VLOOKUP($B54,Text_LoadSC!$A:$CO,G$1,0),0)</f>
        <v>0</v>
      </c>
      <c r="H54" s="80">
        <f>_xlfn.IFNA(VLOOKUP($B54,Text_LoadSC!$A:$CO,H$1,0),0)</f>
        <v>0</v>
      </c>
      <c r="I54" s="80">
        <f>_xlfn.IFNA(VLOOKUP($B54,Text_LoadSC!$A:$CO,I$1,0),0)</f>
        <v>0</v>
      </c>
      <c r="J54" s="80">
        <f t="shared" si="5"/>
        <v>0</v>
      </c>
      <c r="K54" s="80">
        <f>_xlfn.IFNA(VLOOKUP($B54,Text_LoadSC!$A:$CO,K$1,0),0)</f>
        <v>0</v>
      </c>
      <c r="L54" s="80">
        <f>_xlfn.IFNA(VLOOKUP($B54,Text_LoadSC!$A:$CO,L$1,0),0)</f>
        <v>0</v>
      </c>
      <c r="M54" s="80">
        <f>_xlfn.IFNA(VLOOKUP($B54,Text_LoadSC!$A:$CO,M$1,0),0)</f>
        <v>0</v>
      </c>
      <c r="N54" s="80">
        <f>_xlfn.IFNA(VLOOKUP($B54,Text_LoadSC!$A:$CO,N$1,0),0)</f>
        <v>0</v>
      </c>
      <c r="O54" s="80">
        <f t="shared" si="6"/>
        <v>0</v>
      </c>
      <c r="P54" s="80">
        <f>VLOOKUP($B54,FSTAll!$B:$BL,FSTAll!BB$1,0)*$O54</f>
        <v>0</v>
      </c>
      <c r="Q54" s="80">
        <f>VLOOKUP($B54,FSTAll!$B:$BL,FSTAll!BC$1,0)*$O54</f>
        <v>0</v>
      </c>
      <c r="R54" s="80">
        <f>VLOOKUP($B54,FSTAll!$B:$BL,FSTAll!BD$1,0)*$O54</f>
        <v>0</v>
      </c>
      <c r="S54" s="80">
        <f>VLOOKUP($B54,FSTAll!$B:$BL,FSTAll!BE$1,0)*$O54</f>
        <v>0</v>
      </c>
      <c r="T54" s="80">
        <f>VLOOKUP($B54,FSTAll!$B:$BL,FSTAll!BF$1,0)*$O54</f>
        <v>0</v>
      </c>
      <c r="U54" s="80">
        <f>VLOOKUP($B54,FSTAll!$B:$BL,FSTAll!BK$1,0)*$O54</f>
        <v>0</v>
      </c>
      <c r="V54" s="80">
        <f>VLOOKUP($B54,FSTAll!$B:$BL,FSTAll!BL$1,0)*$O54</f>
        <v>0</v>
      </c>
      <c r="W54" s="80">
        <f>VLOOKUP($B54,FSTAll!$B:$BL,FSTAll!BH$1,0)*$O54</f>
        <v>0</v>
      </c>
      <c r="X54" s="80">
        <f>VLOOKUP($B54,FSTAll!$B:$BL,FSTAll!BI$1,0)*$O54</f>
        <v>0</v>
      </c>
      <c r="Y54" s="47">
        <f t="shared" si="7"/>
        <v>0</v>
      </c>
      <c r="Z54" s="47">
        <f t="shared" si="3"/>
        <v>0</v>
      </c>
      <c r="AA54" s="46">
        <f>SUMIF('Loading M+3'!E:E,'Loading May'!C54,'Loading M+3'!O:O)</f>
        <v>0</v>
      </c>
      <c r="AB54" s="47">
        <f t="shared" si="4"/>
        <v>0</v>
      </c>
    </row>
    <row r="55" spans="2:28">
      <c r="B55" s="74">
        <v>310003417</v>
      </c>
      <c r="C55" s="74">
        <v>310003417</v>
      </c>
      <c r="D55" s="46" t="s">
        <v>235</v>
      </c>
      <c r="E55" s="46" t="s">
        <v>206</v>
      </c>
      <c r="F55" s="80">
        <f>_xlfn.IFNA(VLOOKUP($B55,Text_LoadSC!$A:$CO,F$1,0),0)</f>
        <v>0</v>
      </c>
      <c r="G55" s="80">
        <f>_xlfn.IFNA(VLOOKUP($B55,Text_LoadSC!$A:$CO,G$1,0),0)</f>
        <v>0</v>
      </c>
      <c r="H55" s="80">
        <f>_xlfn.IFNA(VLOOKUP($B55,Text_LoadSC!$A:$CO,H$1,0),0)</f>
        <v>0</v>
      </c>
      <c r="I55" s="80">
        <f>_xlfn.IFNA(VLOOKUP($B55,Text_LoadSC!$A:$CO,I$1,0),0)</f>
        <v>0</v>
      </c>
      <c r="J55" s="80">
        <f t="shared" si="5"/>
        <v>0</v>
      </c>
      <c r="K55" s="80">
        <f>_xlfn.IFNA(VLOOKUP($B55,Text_LoadSC!$A:$CO,K$1,0),0)</f>
        <v>0</v>
      </c>
      <c r="L55" s="80">
        <f>_xlfn.IFNA(VLOOKUP($B55,Text_LoadSC!$A:$CO,L$1,0),0)</f>
        <v>0</v>
      </c>
      <c r="M55" s="80">
        <f>_xlfn.IFNA(VLOOKUP($B55,Text_LoadSC!$A:$CO,M$1,0),0)</f>
        <v>0</v>
      </c>
      <c r="N55" s="80">
        <f>_xlfn.IFNA(VLOOKUP($B55,Text_LoadSC!$A:$CO,N$1,0),0)</f>
        <v>0</v>
      </c>
      <c r="O55" s="80">
        <f t="shared" si="6"/>
        <v>0</v>
      </c>
      <c r="P55" s="80">
        <f>VLOOKUP($B55,FSTAll!$B:$BL,FSTAll!BB$1,0)*$O55</f>
        <v>0</v>
      </c>
      <c r="Q55" s="80">
        <f>VLOOKUP($B55,FSTAll!$B:$BL,FSTAll!BC$1,0)*$O55</f>
        <v>0</v>
      </c>
      <c r="R55" s="80">
        <f>VLOOKUP($B55,FSTAll!$B:$BL,FSTAll!BD$1,0)*$O55</f>
        <v>0</v>
      </c>
      <c r="S55" s="80">
        <f>VLOOKUP($B55,FSTAll!$B:$BL,FSTAll!BE$1,0)*$O55</f>
        <v>0</v>
      </c>
      <c r="T55" s="80">
        <f>VLOOKUP($B55,FSTAll!$B:$BL,FSTAll!BF$1,0)*$O55</f>
        <v>0</v>
      </c>
      <c r="U55" s="80">
        <f>VLOOKUP($B55,FSTAll!$B:$BL,FSTAll!BK$1,0)*$O55</f>
        <v>0</v>
      </c>
      <c r="V55" s="80">
        <f>VLOOKUP($B55,FSTAll!$B:$BL,FSTAll!BL$1,0)*$O55</f>
        <v>0</v>
      </c>
      <c r="W55" s="80">
        <f>VLOOKUP($B55,FSTAll!$B:$BL,FSTAll!BH$1,0)*$O55</f>
        <v>0</v>
      </c>
      <c r="X55" s="80">
        <f>VLOOKUP($B55,FSTAll!$B:$BL,FSTAll!BI$1,0)*$O55</f>
        <v>0</v>
      </c>
      <c r="Y55" s="47">
        <f t="shared" si="7"/>
        <v>0</v>
      </c>
      <c r="Z55" s="47">
        <f t="shared" si="3"/>
        <v>0</v>
      </c>
      <c r="AA55" s="46">
        <f>SUMIF('Loading M+3'!E:E,'Loading May'!C55,'Loading M+3'!O:O)</f>
        <v>0</v>
      </c>
      <c r="AB55" s="47">
        <f t="shared" si="4"/>
        <v>0</v>
      </c>
    </row>
    <row r="56" spans="2:28">
      <c r="B56" s="74">
        <v>310003602</v>
      </c>
      <c r="C56" s="74">
        <v>310003602</v>
      </c>
      <c r="D56" s="46" t="s">
        <v>207</v>
      </c>
      <c r="F56" s="80">
        <f>_xlfn.IFNA(VLOOKUP($B56,Text_LoadSC!$A:$CO,F$1,0),0)</f>
        <v>0</v>
      </c>
      <c r="G56" s="80">
        <f>_xlfn.IFNA(VLOOKUP($B56,Text_LoadSC!$A:$CO,G$1,0),0)</f>
        <v>0</v>
      </c>
      <c r="H56" s="80">
        <f>_xlfn.IFNA(VLOOKUP($B56,Text_LoadSC!$A:$CO,H$1,0),0)</f>
        <v>0</v>
      </c>
      <c r="I56" s="80">
        <f>_xlfn.IFNA(VLOOKUP($B56,Text_LoadSC!$A:$CO,I$1,0),0)</f>
        <v>0</v>
      </c>
      <c r="J56" s="80">
        <f t="shared" ref="J56:J62" si="8">SUM(F56:I56)</f>
        <v>0</v>
      </c>
      <c r="K56" s="80">
        <f>_xlfn.IFNA(VLOOKUP($B56,Text_LoadSC!$A:$CO,K$1,0),0)</f>
        <v>0</v>
      </c>
      <c r="L56" s="80">
        <f>_xlfn.IFNA(VLOOKUP($B56,Text_LoadSC!$A:$CO,L$1,0),0)</f>
        <v>0</v>
      </c>
      <c r="M56" s="80">
        <f>_xlfn.IFNA(VLOOKUP($B56,Text_LoadSC!$A:$CO,M$1,0),0)</f>
        <v>0</v>
      </c>
      <c r="N56" s="80">
        <f>_xlfn.IFNA(VLOOKUP($B56,Text_LoadSC!$A:$CO,N$1,0),0)</f>
        <v>0</v>
      </c>
      <c r="O56" s="80">
        <f t="shared" ref="O56:O62" si="9">SUM(K56:N56)</f>
        <v>0</v>
      </c>
      <c r="P56" s="80">
        <f>VLOOKUP($B56,FSTAll!$B:$BL,FSTAll!BB$1,0)*$O56</f>
        <v>0</v>
      </c>
      <c r="Q56" s="80">
        <f>VLOOKUP($B56,FSTAll!$B:$BL,FSTAll!BC$1,0)*$O56</f>
        <v>0</v>
      </c>
      <c r="R56" s="80">
        <f>VLOOKUP($B56,FSTAll!$B:$BL,FSTAll!BD$1,0)*$O56</f>
        <v>0</v>
      </c>
      <c r="S56" s="80">
        <f>VLOOKUP($B56,FSTAll!$B:$BL,FSTAll!BE$1,0)*$O56</f>
        <v>0</v>
      </c>
      <c r="T56" s="80">
        <f>VLOOKUP($B56,FSTAll!$B:$BL,FSTAll!BF$1,0)*$O56</f>
        <v>0</v>
      </c>
      <c r="U56" s="80">
        <f>VLOOKUP($B56,FSTAll!$B:$BL,FSTAll!BK$1,0)*$O56</f>
        <v>0</v>
      </c>
      <c r="V56" s="80">
        <f>VLOOKUP($B56,FSTAll!$B:$BL,FSTAll!BL$1,0)*$O56</f>
        <v>0</v>
      </c>
      <c r="W56" s="80">
        <f>VLOOKUP($B56,FSTAll!$B:$BL,FSTAll!BH$1,0)*$O56</f>
        <v>0</v>
      </c>
      <c r="X56" s="80">
        <f>VLOOKUP($B56,FSTAll!$B:$BL,FSTAll!BI$1,0)*$O56</f>
        <v>0</v>
      </c>
      <c r="Y56" s="47">
        <f t="shared" ref="Y56:Y62" si="10">SUM(P56:X56)</f>
        <v>0</v>
      </c>
      <c r="Z56" s="47">
        <f t="shared" si="3"/>
        <v>0</v>
      </c>
      <c r="AA56" s="46">
        <f>SUMIF('Loading M+3'!E:E,'Loading May'!C56,'Loading M+3'!O:O)</f>
        <v>0</v>
      </c>
      <c r="AB56" s="47">
        <f t="shared" si="4"/>
        <v>0</v>
      </c>
    </row>
    <row r="57" spans="2:28">
      <c r="B57" s="74">
        <v>310003603</v>
      </c>
      <c r="C57" s="74">
        <v>310003603</v>
      </c>
      <c r="D57" s="46" t="s">
        <v>208</v>
      </c>
      <c r="F57" s="80">
        <f>_xlfn.IFNA(VLOOKUP($B57,Text_LoadSC!$A:$CO,F$1,0),0)</f>
        <v>0</v>
      </c>
      <c r="G57" s="80">
        <f>_xlfn.IFNA(VLOOKUP($B57,Text_LoadSC!$A:$CO,G$1,0),0)</f>
        <v>0</v>
      </c>
      <c r="H57" s="80">
        <f>_xlfn.IFNA(VLOOKUP($B57,Text_LoadSC!$A:$CO,H$1,0),0)</f>
        <v>0</v>
      </c>
      <c r="I57" s="80">
        <f>_xlfn.IFNA(VLOOKUP($B57,Text_LoadSC!$A:$CO,I$1,0),0)</f>
        <v>0</v>
      </c>
      <c r="J57" s="80">
        <f t="shared" si="8"/>
        <v>0</v>
      </c>
      <c r="K57" s="80">
        <f>_xlfn.IFNA(VLOOKUP($B57,Text_LoadSC!$A:$CO,K$1,0),0)</f>
        <v>0</v>
      </c>
      <c r="L57" s="80">
        <f>_xlfn.IFNA(VLOOKUP($B57,Text_LoadSC!$A:$CO,L$1,0),0)</f>
        <v>0</v>
      </c>
      <c r="M57" s="80">
        <f>_xlfn.IFNA(VLOOKUP($B57,Text_LoadSC!$A:$CO,M$1,0),0)</f>
        <v>0</v>
      </c>
      <c r="N57" s="80">
        <f>_xlfn.IFNA(VLOOKUP($B57,Text_LoadSC!$A:$CO,N$1,0),0)</f>
        <v>0</v>
      </c>
      <c r="O57" s="80">
        <f t="shared" si="9"/>
        <v>0</v>
      </c>
      <c r="P57" s="80">
        <f>VLOOKUP($B57,FSTAll!$B:$BL,FSTAll!BB$1,0)*$O57</f>
        <v>0</v>
      </c>
      <c r="Q57" s="80">
        <f>VLOOKUP($B57,FSTAll!$B:$BL,FSTAll!BC$1,0)*$O57</f>
        <v>0</v>
      </c>
      <c r="R57" s="80">
        <f>VLOOKUP($B57,FSTAll!$B:$BL,FSTAll!BD$1,0)*$O57</f>
        <v>0</v>
      </c>
      <c r="S57" s="80">
        <f>VLOOKUP($B57,FSTAll!$B:$BL,FSTAll!BE$1,0)*$O57</f>
        <v>0</v>
      </c>
      <c r="T57" s="80">
        <f>VLOOKUP($B57,FSTAll!$B:$BL,FSTAll!BF$1,0)*$O57</f>
        <v>0</v>
      </c>
      <c r="U57" s="80">
        <f>VLOOKUP($B57,FSTAll!$B:$BL,FSTAll!BK$1,0)*$O57</f>
        <v>0</v>
      </c>
      <c r="V57" s="80">
        <f>VLOOKUP($B57,FSTAll!$B:$BL,FSTAll!BL$1,0)*$O57</f>
        <v>0</v>
      </c>
      <c r="W57" s="80">
        <f>VLOOKUP($B57,FSTAll!$B:$BL,FSTAll!BH$1,0)*$O57</f>
        <v>0</v>
      </c>
      <c r="X57" s="80">
        <f>VLOOKUP($B57,FSTAll!$B:$BL,FSTAll!BI$1,0)*$O57</f>
        <v>0</v>
      </c>
      <c r="Y57" s="47">
        <f t="shared" si="10"/>
        <v>0</v>
      </c>
      <c r="Z57" s="47">
        <f t="shared" si="3"/>
        <v>0</v>
      </c>
      <c r="AA57" s="46">
        <f>SUMIF('Loading M+3'!E:E,'Loading May'!C57,'Loading M+3'!O:O)</f>
        <v>0</v>
      </c>
      <c r="AB57" s="47">
        <f t="shared" si="4"/>
        <v>0</v>
      </c>
    </row>
    <row r="58" spans="2:28">
      <c r="B58" s="74">
        <v>310003571</v>
      </c>
      <c r="C58" s="74">
        <v>310003571</v>
      </c>
      <c r="D58" s="46" t="s">
        <v>209</v>
      </c>
      <c r="F58" s="80">
        <f>_xlfn.IFNA(VLOOKUP($B58,Text_LoadSC!$A:$CO,F$1,0),0)</f>
        <v>28616.017337096397</v>
      </c>
      <c r="G58" s="80">
        <f>_xlfn.IFNA(VLOOKUP($B58,Text_LoadSC!$A:$CO,G$1,0),0)</f>
        <v>27838.617837993534</v>
      </c>
      <c r="H58" s="80">
        <f>_xlfn.IFNA(VLOOKUP($B58,Text_LoadSC!$A:$CO,H$1,0),0)</f>
        <v>26534.308605215578</v>
      </c>
      <c r="I58" s="80">
        <f>_xlfn.IFNA(VLOOKUP($B58,Text_LoadSC!$A:$CO,I$1,0),0)</f>
        <v>18496.486006399646</v>
      </c>
      <c r="J58" s="80">
        <f t="shared" si="8"/>
        <v>101485.42978670515</v>
      </c>
      <c r="K58" s="80">
        <f>_xlfn.IFNA(VLOOKUP($B58,Text_LoadSC!$A:$CO,K$1,0),0)</f>
        <v>0</v>
      </c>
      <c r="L58" s="80">
        <f>_xlfn.IFNA(VLOOKUP($B58,Text_LoadSC!$A:$CO,L$1,0),0)</f>
        <v>0</v>
      </c>
      <c r="M58" s="80">
        <f>_xlfn.IFNA(VLOOKUP($B58,Text_LoadSC!$A:$CO,M$1,0),0)</f>
        <v>0</v>
      </c>
      <c r="N58" s="80">
        <f>_xlfn.IFNA(VLOOKUP($B58,Text_LoadSC!$A:$CO,N$1,0),0)</f>
        <v>0</v>
      </c>
      <c r="O58" s="80">
        <f t="shared" si="9"/>
        <v>0</v>
      </c>
      <c r="P58" s="80">
        <f>VLOOKUP($B58,FSTAll!$B:$BL,FSTAll!BB$1,0)*$O58</f>
        <v>0</v>
      </c>
      <c r="Q58" s="80">
        <f>VLOOKUP($B58,FSTAll!$B:$BL,FSTAll!BC$1,0)*$O58</f>
        <v>0</v>
      </c>
      <c r="R58" s="80">
        <f>VLOOKUP($B58,FSTAll!$B:$BL,FSTAll!BD$1,0)*$O58</f>
        <v>0</v>
      </c>
      <c r="S58" s="80">
        <f>VLOOKUP($B58,FSTAll!$B:$BL,FSTAll!BE$1,0)*$O58</f>
        <v>0</v>
      </c>
      <c r="T58" s="80">
        <f>VLOOKUP($B58,FSTAll!$B:$BL,FSTAll!BF$1,0)*$O58</f>
        <v>0</v>
      </c>
      <c r="U58" s="80">
        <f>VLOOKUP($B58,FSTAll!$B:$BL,FSTAll!BK$1,0)*$O58</f>
        <v>0</v>
      </c>
      <c r="V58" s="80">
        <f>VLOOKUP($B58,FSTAll!$B:$BL,FSTAll!BL$1,0)*$O58</f>
        <v>0</v>
      </c>
      <c r="W58" s="80">
        <f>VLOOKUP($B58,FSTAll!$B:$BL,FSTAll!BH$1,0)*$O58</f>
        <v>0</v>
      </c>
      <c r="X58" s="80">
        <f>VLOOKUP($B58,FSTAll!$B:$BL,FSTAll!BI$1,0)*$O58</f>
        <v>0</v>
      </c>
      <c r="Y58" s="47">
        <f t="shared" si="10"/>
        <v>0</v>
      </c>
      <c r="Z58" s="47">
        <f>SUM(Y58,J58)</f>
        <v>101485.42978670515</v>
      </c>
      <c r="AA58" s="46">
        <f>SUMIF('Loading M+3'!E:E,'Loading May'!C58,'Loading M+3'!O:O)</f>
        <v>101485.42978670515</v>
      </c>
      <c r="AB58" s="47">
        <f t="shared" si="4"/>
        <v>0</v>
      </c>
    </row>
    <row r="59" spans="2:28">
      <c r="B59" s="74">
        <v>310003572</v>
      </c>
      <c r="C59" s="74">
        <v>310003572</v>
      </c>
      <c r="D59" s="46" t="s">
        <v>210</v>
      </c>
      <c r="F59" s="80">
        <f>_xlfn.IFNA(VLOOKUP($B59,Text_LoadSC!$A:$CO,F$1,0),0)</f>
        <v>0</v>
      </c>
      <c r="G59" s="80">
        <f>_xlfn.IFNA(VLOOKUP($B59,Text_LoadSC!$A:$CO,G$1,0),0)</f>
        <v>0</v>
      </c>
      <c r="H59" s="80">
        <f>_xlfn.IFNA(VLOOKUP($B59,Text_LoadSC!$A:$CO,H$1,0),0)</f>
        <v>0</v>
      </c>
      <c r="I59" s="80">
        <f>_xlfn.IFNA(VLOOKUP($B59,Text_LoadSC!$A:$CO,I$1,0),0)</f>
        <v>0</v>
      </c>
      <c r="J59" s="80">
        <f t="shared" si="8"/>
        <v>0</v>
      </c>
      <c r="K59" s="80">
        <f>_xlfn.IFNA(VLOOKUP($B59,Text_LoadSC!$A:$CO,K$1,0),0)</f>
        <v>30737.828726415853</v>
      </c>
      <c r="L59" s="80">
        <f>_xlfn.IFNA(VLOOKUP($B59,Text_LoadSC!$A:$CO,L$1,0),0)</f>
        <v>25962.804790067668</v>
      </c>
      <c r="M59" s="80">
        <f>_xlfn.IFNA(VLOOKUP($B59,Text_LoadSC!$A:$CO,M$1,0),0)</f>
        <v>30737.828726415853</v>
      </c>
      <c r="N59" s="80">
        <f>_xlfn.IFNA(VLOOKUP($B59,Text_LoadSC!$A:$CO,N$1,0),0)</f>
        <v>25962.804790067668</v>
      </c>
      <c r="O59" s="80">
        <f t="shared" si="9"/>
        <v>113401.26703296704</v>
      </c>
      <c r="P59" s="80">
        <f>VLOOKUP($B59,FSTAll!$B:$BL,FSTAll!BB$1,0)*$O59</f>
        <v>4828.8596729591291</v>
      </c>
      <c r="Q59" s="80">
        <f>VLOOKUP($B59,FSTAll!$B:$BL,FSTAll!BC$1,0)*$O59</f>
        <v>8203.3080229737934</v>
      </c>
      <c r="R59" s="80">
        <f>VLOOKUP($B59,FSTAll!$B:$BL,FSTAll!BD$1,0)*$O59</f>
        <v>26091.095489804105</v>
      </c>
      <c r="S59" s="80">
        <f>VLOOKUP($B59,FSTAll!$B:$BL,FSTAll!BE$1,0)*$O59</f>
        <v>16943.156009609713</v>
      </c>
      <c r="T59" s="80">
        <f>VLOOKUP($B59,FSTAll!$B:$BL,FSTAll!BF$1,0)*$O59</f>
        <v>18998.33153126813</v>
      </c>
      <c r="U59" s="80">
        <f>VLOOKUP($B59,FSTAll!$B:$BL,FSTAll!BK$1,0)*$O59</f>
        <v>6184.5262345114133</v>
      </c>
      <c r="V59" s="80">
        <f>VLOOKUP($B59,FSTAll!$B:$BL,FSTAll!BL$1,0)*$O59</f>
        <v>5060.0669191457009</v>
      </c>
      <c r="W59" s="80">
        <f>VLOOKUP($B59,FSTAll!$B:$BL,FSTAll!BH$1,0)*$O59</f>
        <v>9463.7086358658689</v>
      </c>
      <c r="X59" s="80">
        <f>VLOOKUP($B59,FSTAll!$B:$BL,FSTAll!BI$1,0)*$O59</f>
        <v>17628.214516829186</v>
      </c>
      <c r="Y59" s="47">
        <f t="shared" si="10"/>
        <v>113401.26703296705</v>
      </c>
      <c r="Z59" s="47">
        <f t="shared" ref="Z59:Z64" si="11">SUM(Y59,J59)</f>
        <v>113401.26703296705</v>
      </c>
      <c r="AA59" s="46">
        <f>SUMIF('Loading M+3'!E:E,'Loading May'!C59,'Loading M+3'!O:O)</f>
        <v>113401.26703296705</v>
      </c>
      <c r="AB59" s="47">
        <f t="shared" ref="AB59:AB64" si="12">AA59-Z59</f>
        <v>0</v>
      </c>
    </row>
    <row r="60" spans="2:28">
      <c r="B60" s="74">
        <v>310003573</v>
      </c>
      <c r="C60" s="74">
        <v>310003573</v>
      </c>
      <c r="D60" s="46" t="s">
        <v>211</v>
      </c>
      <c r="F60" s="80">
        <f>_xlfn.IFNA(VLOOKUP($B60,Text_LoadSC!$A:$CO,F$1,0),0)</f>
        <v>9539.5444389204131</v>
      </c>
      <c r="G60" s="80">
        <f>_xlfn.IFNA(VLOOKUP($B60,Text_LoadSC!$A:$CO,G$1,0),0)</f>
        <v>9598.8576685924581</v>
      </c>
      <c r="H60" s="80">
        <f>_xlfn.IFNA(VLOOKUP($B60,Text_LoadSC!$A:$CO,H$1,0),0)</f>
        <v>9450.5745944123482</v>
      </c>
      <c r="I60" s="80">
        <f>_xlfn.IFNA(VLOOKUP($B60,Text_LoadSC!$A:$CO,I$1,0),0)</f>
        <v>9430.8035178549999</v>
      </c>
      <c r="J60" s="80">
        <f t="shared" si="8"/>
        <v>38019.780219780216</v>
      </c>
      <c r="K60" s="80">
        <f>_xlfn.IFNA(VLOOKUP($B60,Text_LoadSC!$A:$CO,K$1,0),0)</f>
        <v>19096.66543764024</v>
      </c>
      <c r="L60" s="80">
        <f>_xlfn.IFNA(VLOOKUP($B60,Text_LoadSC!$A:$CO,L$1,0),0)</f>
        <v>10184.617233792169</v>
      </c>
      <c r="M60" s="80">
        <f>_xlfn.IFNA(VLOOKUP($B60,Text_LoadSC!$A:$CO,M$1,0),0)</f>
        <v>6364.2001478002794</v>
      </c>
      <c r="N60" s="80">
        <f>_xlfn.IFNA(VLOOKUP($B60,Text_LoadSC!$A:$CO,N$1,0),0)</f>
        <v>2545.1380598881929</v>
      </c>
      <c r="O60" s="80">
        <f t="shared" si="9"/>
        <v>38190.620879120885</v>
      </c>
      <c r="P60" s="80">
        <f>VLOOKUP($B60,FSTAll!$B:$BL,FSTAll!BB$1,0)*$O60</f>
        <v>0</v>
      </c>
      <c r="Q60" s="80">
        <f>VLOOKUP($B60,FSTAll!$B:$BL,FSTAll!BC$1,0)*$O60</f>
        <v>5773.5259304666015</v>
      </c>
      <c r="R60" s="80">
        <f>VLOOKUP($B60,FSTAll!$B:$BL,FSTAll!BD$1,0)*$O60</f>
        <v>5403.2254797053492</v>
      </c>
      <c r="S60" s="80">
        <f>VLOOKUP($B60,FSTAll!$B:$BL,FSTAll!BE$1,0)*$O60</f>
        <v>4467.3136697020618</v>
      </c>
      <c r="T60" s="80">
        <f>VLOOKUP($B60,FSTAll!$B:$BL,FSTAll!BF$1,0)*$O60</f>
        <v>1749.8954228046994</v>
      </c>
      <c r="U60" s="80">
        <f>VLOOKUP($B60,FSTAll!$B:$BL,FSTAll!BK$1,0)*$O60</f>
        <v>1605.7266192613704</v>
      </c>
      <c r="V60" s="80">
        <f>VLOOKUP($B60,FSTAll!$B:$BL,FSTAll!BL$1,0)*$O60</f>
        <v>1313.7763248502122</v>
      </c>
      <c r="W60" s="80">
        <f>VLOOKUP($B60,FSTAll!$B:$BL,FSTAll!BH$1,0)*$O60</f>
        <v>2946.5980990453327</v>
      </c>
      <c r="X60" s="80">
        <f>VLOOKUP($B60,FSTAll!$B:$BL,FSTAll!BI$1,0)*$O60</f>
        <v>14930.559333285257</v>
      </c>
      <c r="Y60" s="47">
        <f t="shared" si="10"/>
        <v>38190.620879120885</v>
      </c>
      <c r="Z60" s="47">
        <f t="shared" si="11"/>
        <v>76210.4010989011</v>
      </c>
      <c r="AA60" s="46">
        <f>SUMIF('Loading M+3'!E:E,'Loading May'!C60,'Loading M+3'!O:O)</f>
        <v>76210.4010989011</v>
      </c>
      <c r="AB60" s="47">
        <f t="shared" si="12"/>
        <v>0</v>
      </c>
    </row>
    <row r="61" spans="2:28">
      <c r="B61" s="74">
        <v>310003574</v>
      </c>
      <c r="C61" s="74">
        <v>310003574</v>
      </c>
      <c r="D61" s="46" t="s">
        <v>212</v>
      </c>
      <c r="F61" s="80">
        <f>_xlfn.IFNA(VLOOKUP($B61,Text_LoadSC!$A:$CO,F$1,0),0)</f>
        <v>0</v>
      </c>
      <c r="G61" s="80">
        <f>_xlfn.IFNA(VLOOKUP($B61,Text_LoadSC!$A:$CO,G$1,0),0)</f>
        <v>0</v>
      </c>
      <c r="H61" s="80">
        <f>_xlfn.IFNA(VLOOKUP($B61,Text_LoadSC!$A:$CO,H$1,0),0)</f>
        <v>0</v>
      </c>
      <c r="I61" s="80">
        <f>_xlfn.IFNA(VLOOKUP($B61,Text_LoadSC!$A:$CO,I$1,0),0)</f>
        <v>0</v>
      </c>
      <c r="J61" s="80">
        <f t="shared" si="8"/>
        <v>0</v>
      </c>
      <c r="K61" s="80">
        <f>_xlfn.IFNA(VLOOKUP($B61,Text_LoadSC!$A:$CO,K$1,0),0)</f>
        <v>0</v>
      </c>
      <c r="L61" s="80">
        <f>_xlfn.IFNA(VLOOKUP($B61,Text_LoadSC!$A:$CO,L$1,0),0)</f>
        <v>0</v>
      </c>
      <c r="M61" s="80">
        <f>_xlfn.IFNA(VLOOKUP($B61,Text_LoadSC!$A:$CO,M$1,0),0)</f>
        <v>0</v>
      </c>
      <c r="N61" s="80">
        <f>_xlfn.IFNA(VLOOKUP($B61,Text_LoadSC!$A:$CO,N$1,0),0)</f>
        <v>0</v>
      </c>
      <c r="O61" s="80">
        <f t="shared" si="9"/>
        <v>0</v>
      </c>
      <c r="P61" s="80">
        <f>VLOOKUP($B61,FSTAll!$B:$BL,FSTAll!BB$1,0)*$O61</f>
        <v>0</v>
      </c>
      <c r="Q61" s="80">
        <f>VLOOKUP($B61,FSTAll!$B:$BL,FSTAll!BC$1,0)*$O61</f>
        <v>0</v>
      </c>
      <c r="R61" s="80">
        <f>VLOOKUP($B61,FSTAll!$B:$BL,FSTAll!BD$1,0)*$O61</f>
        <v>0</v>
      </c>
      <c r="S61" s="80">
        <f>VLOOKUP($B61,FSTAll!$B:$BL,FSTAll!BE$1,0)*$O61</f>
        <v>0</v>
      </c>
      <c r="T61" s="80">
        <f>VLOOKUP($B61,FSTAll!$B:$BL,FSTAll!BF$1,0)*$O61</f>
        <v>0</v>
      </c>
      <c r="U61" s="80">
        <f>VLOOKUP($B61,FSTAll!$B:$BL,FSTAll!BK$1,0)*$O61</f>
        <v>0</v>
      </c>
      <c r="V61" s="80">
        <f>VLOOKUP($B61,FSTAll!$B:$BL,FSTAll!BL$1,0)*$O61</f>
        <v>0</v>
      </c>
      <c r="W61" s="80">
        <f>VLOOKUP($B61,FSTAll!$B:$BL,FSTAll!BH$1,0)*$O61</f>
        <v>0</v>
      </c>
      <c r="X61" s="80">
        <f>VLOOKUP($B61,FSTAll!$B:$BL,FSTAll!BI$1,0)*$O61</f>
        <v>0</v>
      </c>
      <c r="Y61" s="47">
        <f t="shared" si="10"/>
        <v>0</v>
      </c>
      <c r="Z61" s="47">
        <f t="shared" si="11"/>
        <v>0</v>
      </c>
      <c r="AA61" s="46">
        <f>SUMIF('Loading M+3'!E:E,'Loading May'!C61,'Loading M+3'!O:O)</f>
        <v>0</v>
      </c>
      <c r="AB61" s="47">
        <f t="shared" si="12"/>
        <v>0</v>
      </c>
    </row>
    <row r="62" spans="2:28">
      <c r="B62" s="74">
        <v>310003576</v>
      </c>
      <c r="C62" s="74">
        <v>310003576</v>
      </c>
      <c r="D62" s="46" t="s">
        <v>213</v>
      </c>
      <c r="F62" s="80">
        <f>_xlfn.IFNA(VLOOKUP($B62,Text_LoadSC!$A:$CO,F$1,0),0)</f>
        <v>0</v>
      </c>
      <c r="G62" s="80">
        <f>_xlfn.IFNA(VLOOKUP($B62,Text_LoadSC!$A:$CO,G$1,0),0)</f>
        <v>0</v>
      </c>
      <c r="H62" s="80">
        <f>_xlfn.IFNA(VLOOKUP($B62,Text_LoadSC!$A:$CO,H$1,0),0)</f>
        <v>0</v>
      </c>
      <c r="I62" s="80">
        <f>_xlfn.IFNA(VLOOKUP($B62,Text_LoadSC!$A:$CO,I$1,0),0)</f>
        <v>0</v>
      </c>
      <c r="J62" s="80">
        <f t="shared" si="8"/>
        <v>0</v>
      </c>
      <c r="K62" s="80">
        <f>_xlfn.IFNA(VLOOKUP($B62,Text_LoadSC!$A:$CO,K$1,0),0)</f>
        <v>0</v>
      </c>
      <c r="L62" s="80">
        <f>_xlfn.IFNA(VLOOKUP($B62,Text_LoadSC!$A:$CO,L$1,0),0)</f>
        <v>0</v>
      </c>
      <c r="M62" s="80">
        <f>_xlfn.IFNA(VLOOKUP($B62,Text_LoadSC!$A:$CO,M$1,0),0)</f>
        <v>0</v>
      </c>
      <c r="N62" s="80">
        <f>_xlfn.IFNA(VLOOKUP($B62,Text_LoadSC!$A:$CO,N$1,0),0)</f>
        <v>0</v>
      </c>
      <c r="O62" s="80">
        <f t="shared" si="9"/>
        <v>0</v>
      </c>
      <c r="P62" s="80">
        <f>VLOOKUP($B62,FSTAll!$B:$BL,FSTAll!BB$1,0)*$O62</f>
        <v>0</v>
      </c>
      <c r="Q62" s="80">
        <f>VLOOKUP($B62,FSTAll!$B:$BL,FSTAll!BC$1,0)*$O62</f>
        <v>0</v>
      </c>
      <c r="R62" s="80">
        <f>VLOOKUP($B62,FSTAll!$B:$BL,FSTAll!BD$1,0)*$O62</f>
        <v>0</v>
      </c>
      <c r="S62" s="80">
        <f>VLOOKUP($B62,FSTAll!$B:$BL,FSTAll!BE$1,0)*$O62</f>
        <v>0</v>
      </c>
      <c r="T62" s="80">
        <f>VLOOKUP($B62,FSTAll!$B:$BL,FSTAll!BF$1,0)*$O62</f>
        <v>0</v>
      </c>
      <c r="U62" s="80">
        <f>VLOOKUP($B62,FSTAll!$B:$BL,FSTAll!BK$1,0)*$O62</f>
        <v>0</v>
      </c>
      <c r="V62" s="80">
        <f>VLOOKUP($B62,FSTAll!$B:$BL,FSTAll!BL$1,0)*$O62</f>
        <v>0</v>
      </c>
      <c r="W62" s="80">
        <f>VLOOKUP($B62,FSTAll!$B:$BL,FSTAll!BH$1,0)*$O62</f>
        <v>0</v>
      </c>
      <c r="X62" s="80">
        <f>VLOOKUP($B62,FSTAll!$B:$BL,FSTAll!BI$1,0)*$O62</f>
        <v>0</v>
      </c>
      <c r="Y62" s="47">
        <f t="shared" si="10"/>
        <v>0</v>
      </c>
      <c r="Z62" s="47">
        <f t="shared" si="11"/>
        <v>0</v>
      </c>
      <c r="AA62" s="46">
        <f>SUMIF('Loading M+3'!E:E,'Loading May'!C62,'Loading M+3'!O:O)</f>
        <v>0</v>
      </c>
      <c r="AB62" s="47">
        <f t="shared" si="12"/>
        <v>0</v>
      </c>
    </row>
    <row r="63" spans="2:28">
      <c r="B63" s="74">
        <v>310003727</v>
      </c>
      <c r="C63" s="74">
        <v>310003727</v>
      </c>
      <c r="D63" s="46" t="s">
        <v>214</v>
      </c>
      <c r="F63" s="80">
        <f>_xlfn.IFNA(VLOOKUP($B63,Text_LoadSC!$A:$CO,F$1,0),0)</f>
        <v>14898.786196346306</v>
      </c>
      <c r="G63" s="80">
        <f>_xlfn.IFNA(VLOOKUP($B63,Text_LoadSC!$A:$CO,G$1,0),0)</f>
        <v>14504.062772073765</v>
      </c>
      <c r="H63" s="80">
        <f>_xlfn.IFNA(VLOOKUP($B63,Text_LoadSC!$A:$CO,H$1,0),0)</f>
        <v>11553.977225289684</v>
      </c>
      <c r="I63" s="80">
        <f>_xlfn.IFNA(VLOOKUP($B63,Text_LoadSC!$A:$CO,I$1,0),0)</f>
        <v>9372.6582565307126</v>
      </c>
      <c r="J63" s="80">
        <f>SUM(F63:I63)</f>
        <v>50329.484450240467</v>
      </c>
      <c r="K63" s="80">
        <f>_xlfn.IFNA(VLOOKUP($B63,Text_LoadSC!$A:$CO,K$1,0),0)</f>
        <v>12121.478422794289</v>
      </c>
      <c r="L63" s="80">
        <f>_xlfn.IFNA(VLOOKUP($B63,Text_LoadSC!$A:$CO,L$1,0),0)</f>
        <v>11174.242731051863</v>
      </c>
      <c r="M63" s="80">
        <f>_xlfn.IFNA(VLOOKUP($B63,Text_LoadSC!$A:$CO,M$1,0),0)</f>
        <v>12121.478422794289</v>
      </c>
      <c r="N63" s="80">
        <f>_xlfn.IFNA(VLOOKUP($B63,Text_LoadSC!$A:$CO,N$1,0),0)</f>
        <v>11174.242731051863</v>
      </c>
      <c r="O63" s="80">
        <f>SUM(K63:N63)</f>
        <v>46591.442307692305</v>
      </c>
      <c r="P63" s="80">
        <f>VLOOKUP($B63,FSTAll!$B:$BL,FSTAll!BB$1,0)*$O63</f>
        <v>2234.2048177195552</v>
      </c>
      <c r="Q63" s="80">
        <f>VLOOKUP($B63,FSTAll!$B:$BL,FSTAll!BC$1,0)*$O63</f>
        <v>2378.7615636539622</v>
      </c>
      <c r="R63" s="80">
        <f>VLOOKUP($B63,FSTAll!$B:$BL,FSTAll!BD$1,0)*$O63</f>
        <v>8914.3326659550912</v>
      </c>
      <c r="S63" s="80">
        <f>VLOOKUP($B63,FSTAll!$B:$BL,FSTAll!BE$1,0)*$O63</f>
        <v>9753.5648854076189</v>
      </c>
      <c r="T63" s="80">
        <f>VLOOKUP($B63,FSTAll!$B:$BL,FSTAll!BF$1,0)*$O63</f>
        <v>4500.5333567578673</v>
      </c>
      <c r="U63" s="80">
        <f>VLOOKUP($B63,FSTAll!$B:$BL,FSTAll!BK$1,0)*$O63</f>
        <v>4614.0104023163776</v>
      </c>
      <c r="V63" s="80">
        <f>VLOOKUP($B63,FSTAll!$B:$BL,FSTAll!BL$1,0)*$O63</f>
        <v>3775.0994200770356</v>
      </c>
      <c r="W63" s="80">
        <f>VLOOKUP($B63,FSTAll!$B:$BL,FSTAll!BH$1,0)*$O63</f>
        <v>7698.4498140401356</v>
      </c>
      <c r="X63" s="80">
        <f>VLOOKUP($B63,FSTAll!$B:$BL,FSTAll!BI$1,0)*$O63</f>
        <v>2722.4853817646626</v>
      </c>
      <c r="Y63" s="47">
        <f>SUM(P63:X63)</f>
        <v>46591.442307692305</v>
      </c>
      <c r="Z63" s="47">
        <f t="shared" si="11"/>
        <v>96920.926757932772</v>
      </c>
      <c r="AA63" s="46">
        <f>SUMIF('Loading M+3'!E:E,'Loading May'!C63,'Loading M+3'!O:O)</f>
        <v>96920.926757932772</v>
      </c>
      <c r="AB63" s="47">
        <f t="shared" si="12"/>
        <v>0</v>
      </c>
    </row>
    <row r="64" spans="2:28">
      <c r="B64" s="74">
        <v>310003728</v>
      </c>
      <c r="C64" s="74">
        <v>310003728</v>
      </c>
      <c r="D64" s="46" t="s">
        <v>215</v>
      </c>
      <c r="F64" s="80">
        <f>_xlfn.IFNA(VLOOKUP($B64,Text_LoadSC!$A:$CO,F$1,0),0)</f>
        <v>2370.1230322111892</v>
      </c>
      <c r="G64" s="80">
        <f>_xlfn.IFNA(VLOOKUP($B64,Text_LoadSC!$A:$CO,G$1,0),0)</f>
        <v>2426.0221603293776</v>
      </c>
      <c r="H64" s="80">
        <f>_xlfn.IFNA(VLOOKUP($B64,Text_LoadSC!$A:$CO,H$1,0),0)</f>
        <v>2309.1421651731653</v>
      </c>
      <c r="I64" s="80">
        <f>_xlfn.IFNA(VLOOKUP($B64,Text_LoadSC!$A:$CO,I$1,0),0)</f>
        <v>1287.712642286268</v>
      </c>
      <c r="J64" s="80">
        <f>SUM(F64:I64)</f>
        <v>8393</v>
      </c>
      <c r="K64" s="80">
        <f>_xlfn.IFNA(VLOOKUP($B64,Text_LoadSC!$A:$CO,K$1,0),0)</f>
        <v>9455.523626373626</v>
      </c>
      <c r="L64" s="80">
        <f>_xlfn.IFNA(VLOOKUP($B64,Text_LoadSC!$A:$CO,L$1,0),0)</f>
        <v>9455.523626373626</v>
      </c>
      <c r="M64" s="80">
        <f>_xlfn.IFNA(VLOOKUP($B64,Text_LoadSC!$A:$CO,M$1,0),0)</f>
        <v>6303.6824175824177</v>
      </c>
      <c r="N64" s="80">
        <f>_xlfn.IFNA(VLOOKUP($B64,Text_LoadSC!$A:$CO,N$1,0),0)</f>
        <v>6303.6824175824177</v>
      </c>
      <c r="O64" s="80">
        <f>SUM(K64:N64)</f>
        <v>31518.412087912089</v>
      </c>
      <c r="P64" s="80">
        <f>VLOOKUP($B64,FSTAll!$B:$BL,FSTAll!BB$1,0)*$O64</f>
        <v>0</v>
      </c>
      <c r="Q64" s="80">
        <f>VLOOKUP($B64,FSTAll!$B:$BL,FSTAll!BC$1,0)*$O64</f>
        <v>0</v>
      </c>
      <c r="R64" s="80">
        <f>VLOOKUP($B64,FSTAll!$B:$BL,FSTAll!BD$1,0)*$O64</f>
        <v>0</v>
      </c>
      <c r="S64" s="80">
        <f>VLOOKUP($B64,FSTAll!$B:$BL,FSTAll!BE$1,0)*$O64</f>
        <v>0</v>
      </c>
      <c r="T64" s="80">
        <f>VLOOKUP($B64,FSTAll!$B:$BL,FSTAll!BF$1,0)*$O64</f>
        <v>0</v>
      </c>
      <c r="U64" s="80">
        <f>VLOOKUP($B64,FSTAll!$B:$BL,FSTAll!BK$1,0)*$O64</f>
        <v>0</v>
      </c>
      <c r="V64" s="80">
        <f>VLOOKUP($B64,FSTAll!$B:$BL,FSTAll!BL$1,0)*$O64</f>
        <v>0</v>
      </c>
      <c r="W64" s="80">
        <f>VLOOKUP($B64,FSTAll!$B:$BL,FSTAll!BH$1,0)*$O64</f>
        <v>0</v>
      </c>
      <c r="X64" s="80">
        <f>VLOOKUP($B64,FSTAll!$B:$BL,FSTAll!BI$1,0)*$O64</f>
        <v>0</v>
      </c>
      <c r="Y64" s="47">
        <f>SUM(P64:X64)</f>
        <v>0</v>
      </c>
      <c r="Z64" s="47">
        <f t="shared" si="11"/>
        <v>8393</v>
      </c>
      <c r="AA64" s="46">
        <f>SUMIF('Loading M+3'!E:E,'Loading May'!C64,'Loading M+3'!O:O)</f>
        <v>8393</v>
      </c>
      <c r="AB64" s="47">
        <f t="shared" si="12"/>
        <v>0</v>
      </c>
    </row>
    <row r="65" spans="2:28">
      <c r="B65" s="74">
        <v>310003722</v>
      </c>
      <c r="C65" s="74">
        <v>310003722</v>
      </c>
      <c r="D65" s="46" t="s">
        <v>216</v>
      </c>
      <c r="F65" s="80">
        <f>_xlfn.IFNA(VLOOKUP($B65,Text_LoadSC!$A:$CO,F$1,0),0)</f>
        <v>617</v>
      </c>
      <c r="G65" s="80">
        <f>_xlfn.IFNA(VLOOKUP($B65,Text_LoadSC!$A:$CO,G$1,0),0)</f>
        <v>604</v>
      </c>
      <c r="H65" s="80">
        <f>_xlfn.IFNA(VLOOKUP($B65,Text_LoadSC!$A:$CO,H$1,0),0)</f>
        <v>594</v>
      </c>
      <c r="I65" s="80">
        <f>_xlfn.IFNA(VLOOKUP($B65,Text_LoadSC!$A:$CO,I$1,0),0)</f>
        <v>616</v>
      </c>
      <c r="J65" s="80">
        <f>SUM(F65:I65)</f>
        <v>2431</v>
      </c>
      <c r="K65" s="80">
        <f>_xlfn.IFNA(VLOOKUP($B65,Text_LoadSC!$A:$CO,K$1,0),0)</f>
        <v>0</v>
      </c>
      <c r="L65" s="80">
        <f>_xlfn.IFNA(VLOOKUP($B65,Text_LoadSC!$A:$CO,L$1,0),0)</f>
        <v>0</v>
      </c>
      <c r="M65" s="80">
        <f>_xlfn.IFNA(VLOOKUP($B65,Text_LoadSC!$A:$CO,M$1,0),0)</f>
        <v>0</v>
      </c>
      <c r="N65" s="80">
        <f>_xlfn.IFNA(VLOOKUP($B65,Text_LoadSC!$A:$CO,N$1,0),0)</f>
        <v>0</v>
      </c>
      <c r="O65" s="80">
        <f>SUM(K65:N65)</f>
        <v>0</v>
      </c>
      <c r="P65" s="80">
        <f>VLOOKUP($B65,FSTAll!$B:$BL,FSTAll!BB$1,0)*$O65</f>
        <v>0</v>
      </c>
      <c r="Q65" s="80">
        <f>VLOOKUP($B65,FSTAll!$B:$BL,FSTAll!BC$1,0)*$O65</f>
        <v>0</v>
      </c>
      <c r="R65" s="80">
        <f>VLOOKUP($B65,FSTAll!$B:$BL,FSTAll!BD$1,0)*$O65</f>
        <v>0</v>
      </c>
      <c r="S65" s="80">
        <f>VLOOKUP($B65,FSTAll!$B:$BL,FSTAll!BE$1,0)*$O65</f>
        <v>0</v>
      </c>
      <c r="T65" s="80">
        <f>VLOOKUP($B65,FSTAll!$B:$BL,FSTAll!BF$1,0)*$O65</f>
        <v>0</v>
      </c>
      <c r="U65" s="80">
        <f>VLOOKUP($B65,FSTAll!$B:$BL,FSTAll!BK$1,0)*$O65</f>
        <v>0</v>
      </c>
      <c r="V65" s="80">
        <f>VLOOKUP($B65,FSTAll!$B:$BL,FSTAll!BL$1,0)*$O65</f>
        <v>0</v>
      </c>
      <c r="W65" s="80">
        <f>VLOOKUP($B65,FSTAll!$B:$BL,FSTAll!BH$1,0)*$O65</f>
        <v>0</v>
      </c>
      <c r="X65" s="80">
        <f>VLOOKUP($B65,FSTAll!$B:$BL,FSTAll!BI$1,0)*$O65</f>
        <v>0</v>
      </c>
      <c r="Y65" s="47">
        <f>SUM(P65:X65)</f>
        <v>0</v>
      </c>
      <c r="Z65" s="47">
        <f>SUM(Y65,J65)</f>
        <v>2431</v>
      </c>
      <c r="AA65" s="46">
        <f>SUMIF('Loading M+3'!E:E,'Loading May'!C65,'Loading M+3'!O:O)</f>
        <v>2431</v>
      </c>
      <c r="AB65" s="47">
        <f>AA65-Z65</f>
        <v>0</v>
      </c>
    </row>
    <row r="66" spans="2:28">
      <c r="B66" s="74">
        <v>310003724</v>
      </c>
      <c r="C66" s="74">
        <v>310003724</v>
      </c>
      <c r="D66" s="46" t="s">
        <v>217</v>
      </c>
      <c r="F66" s="80">
        <f>_xlfn.IFNA(VLOOKUP($B66,Text_LoadSC!$A:$CO,F$1,0),0)</f>
        <v>0</v>
      </c>
      <c r="G66" s="80">
        <f>_xlfn.IFNA(VLOOKUP($B66,Text_LoadSC!$A:$CO,G$1,0),0)</f>
        <v>0</v>
      </c>
      <c r="H66" s="80">
        <f>_xlfn.IFNA(VLOOKUP($B66,Text_LoadSC!$A:$CO,H$1,0),0)</f>
        <v>0</v>
      </c>
      <c r="I66" s="80">
        <f>_xlfn.IFNA(VLOOKUP($B66,Text_LoadSC!$A:$CO,I$1,0),0)</f>
        <v>0</v>
      </c>
      <c r="J66" s="80">
        <f t="shared" ref="J66:J71" si="13">SUM(F66:I66)</f>
        <v>0</v>
      </c>
      <c r="K66" s="80">
        <f>_xlfn.IFNA(VLOOKUP($B66,Text_LoadSC!$A:$CO,K$1,0),0)</f>
        <v>0</v>
      </c>
      <c r="L66" s="80">
        <f>_xlfn.IFNA(VLOOKUP($B66,Text_LoadSC!$A:$CO,L$1,0),0)</f>
        <v>0</v>
      </c>
      <c r="M66" s="80">
        <f>_xlfn.IFNA(VLOOKUP($B66,Text_LoadSC!$A:$CO,M$1,0),0)</f>
        <v>0</v>
      </c>
      <c r="N66" s="80">
        <f>_xlfn.IFNA(VLOOKUP($B66,Text_LoadSC!$A:$CO,N$1,0),0)</f>
        <v>0</v>
      </c>
      <c r="O66" s="80">
        <f t="shared" ref="O66:O71" si="14">SUM(K66:N66)</f>
        <v>0</v>
      </c>
      <c r="P66" s="80">
        <f>VLOOKUP($B66,FSTAll!$B:$BL,FSTAll!BB$1,0)*$O66</f>
        <v>0</v>
      </c>
      <c r="Q66" s="80">
        <f>VLOOKUP($B66,FSTAll!$B:$BL,FSTAll!BC$1,0)*$O66</f>
        <v>0</v>
      </c>
      <c r="R66" s="80">
        <f>VLOOKUP($B66,FSTAll!$B:$BL,FSTAll!BD$1,0)*$O66</f>
        <v>0</v>
      </c>
      <c r="S66" s="80">
        <f>VLOOKUP($B66,FSTAll!$B:$BL,FSTAll!BE$1,0)*$O66</f>
        <v>0</v>
      </c>
      <c r="T66" s="80">
        <f>VLOOKUP($B66,FSTAll!$B:$BL,FSTAll!BF$1,0)*$O66</f>
        <v>0</v>
      </c>
      <c r="U66" s="80">
        <f>VLOOKUP($B66,FSTAll!$B:$BL,FSTAll!BK$1,0)*$O66</f>
        <v>0</v>
      </c>
      <c r="V66" s="80">
        <f>VLOOKUP($B66,FSTAll!$B:$BL,FSTAll!BL$1,0)*$O66</f>
        <v>0</v>
      </c>
      <c r="W66" s="80">
        <f>VLOOKUP($B66,FSTAll!$B:$BL,FSTAll!BH$1,0)*$O66</f>
        <v>0</v>
      </c>
      <c r="X66" s="80">
        <f>VLOOKUP($B66,FSTAll!$B:$BL,FSTAll!BI$1,0)*$O66</f>
        <v>0</v>
      </c>
      <c r="Y66" s="47">
        <f t="shared" ref="Y66:Y71" si="15">SUM(P66:X66)</f>
        <v>0</v>
      </c>
      <c r="Z66" s="47">
        <f t="shared" ref="Z66:Z71" si="16">SUM(Y66,J66)</f>
        <v>0</v>
      </c>
      <c r="AA66" s="46">
        <f>SUMIF('Loading M+3'!E:E,'Loading May'!C66,'Loading M+3'!O:O)</f>
        <v>0</v>
      </c>
      <c r="AB66" s="47">
        <f t="shared" ref="AB66:AB71" si="17">AA66-Z66</f>
        <v>0</v>
      </c>
    </row>
    <row r="67" spans="2:28">
      <c r="B67" s="74">
        <v>310003725</v>
      </c>
      <c r="C67" s="74">
        <v>310003725</v>
      </c>
      <c r="D67" s="46" t="s">
        <v>218</v>
      </c>
      <c r="F67" s="80">
        <f>_xlfn.IFNA(VLOOKUP($B67,Text_LoadSC!$A:$CO,F$1,0),0)</f>
        <v>197</v>
      </c>
      <c r="G67" s="80">
        <f>_xlfn.IFNA(VLOOKUP($B67,Text_LoadSC!$A:$CO,G$1,0),0)</f>
        <v>190</v>
      </c>
      <c r="H67" s="80">
        <f>_xlfn.IFNA(VLOOKUP($B67,Text_LoadSC!$A:$CO,H$1,0),0)</f>
        <v>160</v>
      </c>
      <c r="I67" s="80">
        <f>_xlfn.IFNA(VLOOKUP($B67,Text_LoadSC!$A:$CO,I$1,0),0)</f>
        <v>228</v>
      </c>
      <c r="J67" s="80">
        <f t="shared" si="13"/>
        <v>775</v>
      </c>
      <c r="K67" s="80">
        <f>_xlfn.IFNA(VLOOKUP($B67,Text_LoadSC!$A:$CO,K$1,0),0)</f>
        <v>0</v>
      </c>
      <c r="L67" s="80">
        <f>_xlfn.IFNA(VLOOKUP($B67,Text_LoadSC!$A:$CO,L$1,0),0)</f>
        <v>0</v>
      </c>
      <c r="M67" s="80">
        <f>_xlfn.IFNA(VLOOKUP($B67,Text_LoadSC!$A:$CO,M$1,0),0)</f>
        <v>0</v>
      </c>
      <c r="N67" s="80">
        <f>_xlfn.IFNA(VLOOKUP($B67,Text_LoadSC!$A:$CO,N$1,0),0)</f>
        <v>0</v>
      </c>
      <c r="O67" s="80">
        <f t="shared" si="14"/>
        <v>0</v>
      </c>
      <c r="P67" s="80">
        <f>VLOOKUP($B67,FSTAll!$B:$BL,FSTAll!BB$1,0)*$O67</f>
        <v>0</v>
      </c>
      <c r="Q67" s="80">
        <f>VLOOKUP($B67,FSTAll!$B:$BL,FSTAll!BC$1,0)*$O67</f>
        <v>0</v>
      </c>
      <c r="R67" s="80">
        <f>VLOOKUP($B67,FSTAll!$B:$BL,FSTAll!BD$1,0)*$O67</f>
        <v>0</v>
      </c>
      <c r="S67" s="80">
        <f>VLOOKUP($B67,FSTAll!$B:$BL,FSTAll!BE$1,0)*$O67</f>
        <v>0</v>
      </c>
      <c r="T67" s="80">
        <f>VLOOKUP($B67,FSTAll!$B:$BL,FSTAll!BF$1,0)*$O67</f>
        <v>0</v>
      </c>
      <c r="U67" s="80">
        <f>VLOOKUP($B67,FSTAll!$B:$BL,FSTAll!BK$1,0)*$O67</f>
        <v>0</v>
      </c>
      <c r="V67" s="80">
        <f>VLOOKUP($B67,FSTAll!$B:$BL,FSTAll!BL$1,0)*$O67</f>
        <v>0</v>
      </c>
      <c r="W67" s="80">
        <f>VLOOKUP($B67,FSTAll!$B:$BL,FSTAll!BH$1,0)*$O67</f>
        <v>0</v>
      </c>
      <c r="X67" s="80">
        <f>VLOOKUP($B67,FSTAll!$B:$BL,FSTAll!BI$1,0)*$O67</f>
        <v>0</v>
      </c>
      <c r="Y67" s="47">
        <f t="shared" si="15"/>
        <v>0</v>
      </c>
      <c r="Z67" s="47">
        <f t="shared" si="16"/>
        <v>775</v>
      </c>
      <c r="AA67" s="46">
        <f>SUMIF('Loading M+3'!E:E,'Loading May'!C67,'Loading M+3'!O:O)</f>
        <v>775</v>
      </c>
      <c r="AB67" s="47">
        <f t="shared" si="17"/>
        <v>0</v>
      </c>
    </row>
    <row r="68" spans="2:28">
      <c r="B68" s="74">
        <v>310003649</v>
      </c>
      <c r="C68" s="74">
        <v>310003649</v>
      </c>
      <c r="D68" s="46" t="s">
        <v>219</v>
      </c>
      <c r="F68" s="80">
        <f>_xlfn.IFNA(VLOOKUP($B68,Text_LoadSC!$A:$CO,F$1,0),0)</f>
        <v>2155.2755659640902</v>
      </c>
      <c r="G68" s="80">
        <f>_xlfn.IFNA(VLOOKUP($B68,Text_LoadSC!$A:$CO,G$1,0),0)</f>
        <v>2175.9993694829759</v>
      </c>
      <c r="H68" s="80">
        <f>_xlfn.IFNA(VLOOKUP($B68,Text_LoadSC!$A:$CO,H$1,0),0)</f>
        <v>2144.9136642046474</v>
      </c>
      <c r="I68" s="80">
        <f>_xlfn.IFNA(VLOOKUP($B68,Text_LoadSC!$A:$CO,I$1,0),0)</f>
        <v>1108.7234882603734</v>
      </c>
      <c r="J68" s="80">
        <f t="shared" si="13"/>
        <v>7584.9120879120874</v>
      </c>
      <c r="K68" s="80">
        <f>_xlfn.IFNA(VLOOKUP($B68,Text_LoadSC!$A:$CO,K$1,0),0)</f>
        <v>2315.1969230769232</v>
      </c>
      <c r="L68" s="80">
        <f>_xlfn.IFNA(VLOOKUP($B68,Text_LoadSC!$A:$CO,L$1,0),0)</f>
        <v>1157.5984615384616</v>
      </c>
      <c r="M68" s="80">
        <f>_xlfn.IFNA(VLOOKUP($B68,Text_LoadSC!$A:$CO,M$1,0),0)</f>
        <v>385.86615384615391</v>
      </c>
      <c r="N68" s="80">
        <f>_xlfn.IFNA(VLOOKUP($B68,Text_LoadSC!$A:$CO,N$1,0),0)</f>
        <v>0</v>
      </c>
      <c r="O68" s="80">
        <f t="shared" si="14"/>
        <v>3858.6615384615388</v>
      </c>
      <c r="P68" s="80">
        <f>VLOOKUP($B68,FSTAll!$B:$BL,FSTAll!BB$1,0)*$O68</f>
        <v>0</v>
      </c>
      <c r="Q68" s="80">
        <f>VLOOKUP($B68,FSTAll!$B:$BL,FSTAll!BC$1,0)*$O68</f>
        <v>432.06268689400122</v>
      </c>
      <c r="R68" s="80">
        <f>VLOOKUP($B68,FSTAll!$B:$BL,FSTAll!BD$1,0)*$O68</f>
        <v>1123.4850375308704</v>
      </c>
      <c r="S68" s="80">
        <f>VLOOKUP($B68,FSTAll!$B:$BL,FSTAll!BE$1,0)*$O68</f>
        <v>432.06268689400122</v>
      </c>
      <c r="T68" s="80">
        <f>VLOOKUP($B68,FSTAll!$B:$BL,FSTAll!BF$1,0)*$O68</f>
        <v>316.1136607501308</v>
      </c>
      <c r="U68" s="80">
        <f>VLOOKUP($B68,FSTAll!$B:$BL,FSTAll!BK$1,0)*$O68</f>
        <v>356.45171668755097</v>
      </c>
      <c r="V68" s="80">
        <f>VLOOKUP($B68,FSTAll!$B:$BL,FSTAll!BL$1,0)*$O68</f>
        <v>291.64231365345086</v>
      </c>
      <c r="W68" s="80">
        <f>VLOOKUP($B68,FSTAll!$B:$BL,FSTAll!BH$1,0)*$O68</f>
        <v>263.63146996922103</v>
      </c>
      <c r="X68" s="80">
        <f>VLOOKUP($B68,FSTAll!$B:$BL,FSTAll!BI$1,0)*$O68</f>
        <v>643.21196608231253</v>
      </c>
      <c r="Y68" s="47">
        <f t="shared" si="15"/>
        <v>3858.6615384615388</v>
      </c>
      <c r="Z68" s="47">
        <f t="shared" si="16"/>
        <v>11443.573626373625</v>
      </c>
      <c r="AA68" s="46">
        <f>SUMIF('Loading M+3'!E:E,'Loading May'!C68,'Loading M+3'!O:O)</f>
        <v>11443.573626373625</v>
      </c>
      <c r="AB68" s="47">
        <f t="shared" si="17"/>
        <v>0</v>
      </c>
    </row>
    <row r="69" spans="2:28">
      <c r="B69" s="74">
        <v>310003711</v>
      </c>
      <c r="C69" s="74">
        <v>310003711</v>
      </c>
      <c r="D69" s="46" t="s">
        <v>220</v>
      </c>
      <c r="F69" s="80">
        <f>_xlfn.IFNA(VLOOKUP($B69,Text_LoadSC!$A:$CO,F$1,0),0)</f>
        <v>1080</v>
      </c>
      <c r="G69" s="80">
        <f>_xlfn.IFNA(VLOOKUP($B69,Text_LoadSC!$A:$CO,G$1,0),0)</f>
        <v>576</v>
      </c>
      <c r="H69" s="80">
        <f>_xlfn.IFNA(VLOOKUP($B69,Text_LoadSC!$A:$CO,H$1,0),0)</f>
        <v>576</v>
      </c>
      <c r="I69" s="80">
        <f>_xlfn.IFNA(VLOOKUP($B69,Text_LoadSC!$A:$CO,I$1,0),0)</f>
        <v>576</v>
      </c>
      <c r="J69" s="80">
        <f>SUM(F69:I69)</f>
        <v>2808</v>
      </c>
      <c r="K69" s="80">
        <f>_xlfn.IFNA(VLOOKUP($B69,Text_LoadSC!$A:$CO,K$1,0),0)</f>
        <v>7122.0430475639287</v>
      </c>
      <c r="L69" s="80">
        <f>_xlfn.IFNA(VLOOKUP($B69,Text_LoadSC!$A:$CO,L$1,0),0)</f>
        <v>6713.4588755129944</v>
      </c>
      <c r="M69" s="80">
        <f>_xlfn.IFNA(VLOOKUP($B69,Text_LoadSC!$A:$CO,M$1,0),0)</f>
        <v>7122.0430475639287</v>
      </c>
      <c r="N69" s="80">
        <f>_xlfn.IFNA(VLOOKUP($B69,Text_LoadSC!$A:$CO,N$1,0),0)</f>
        <v>6713.4588755129944</v>
      </c>
      <c r="O69" s="80">
        <f>SUM(K69:N69)</f>
        <v>27671.003846153846</v>
      </c>
      <c r="P69" s="80">
        <f>VLOOKUP($B69,FSTAll!$B:$BL,FSTAll!BB$1,0)*$O69</f>
        <v>2062.5152074145935</v>
      </c>
      <c r="Q69" s="80">
        <f>VLOOKUP($B69,FSTAll!$B:$BL,FSTAll!BC$1,0)*$O69</f>
        <v>2732.4486545891164</v>
      </c>
      <c r="R69" s="80">
        <f>VLOOKUP($B69,FSTAll!$B:$BL,FSTAll!BD$1,0)*$O69</f>
        <v>4835.6366373182309</v>
      </c>
      <c r="S69" s="80">
        <f>VLOOKUP($B69,FSTAll!$B:$BL,FSTAll!BE$1,0)*$O69</f>
        <v>5112.8504775283773</v>
      </c>
      <c r="T69" s="80">
        <f>VLOOKUP($B69,FSTAll!$B:$BL,FSTAll!BF$1,0)*$O69</f>
        <v>1010.306823673684</v>
      </c>
      <c r="U69" s="80">
        <f>VLOOKUP($B69,FSTAll!$B:$BL,FSTAll!BK$1,0)*$O69</f>
        <v>914.67050637068883</v>
      </c>
      <c r="V69" s="80">
        <f>VLOOKUP($B69,FSTAll!$B:$BL,FSTAll!BL$1,0)*$O69</f>
        <v>748.36677793965441</v>
      </c>
      <c r="W69" s="80">
        <f>VLOOKUP($B69,FSTAll!$B:$BL,FSTAll!BH$1,0)*$O69</f>
        <v>5220.3691433900258</v>
      </c>
      <c r="X69" s="80">
        <f>VLOOKUP($B69,FSTAll!$B:$BL,FSTAll!BI$1,0)*$O69</f>
        <v>5033.839617929475</v>
      </c>
      <c r="Y69" s="47">
        <f>SUM(P69:X69)</f>
        <v>27671.003846153846</v>
      </c>
      <c r="Z69" s="47">
        <f>SUM(Y69,J69)</f>
        <v>30479.003846153846</v>
      </c>
      <c r="AA69" s="46">
        <f>SUMIF('Loading M+3'!E:E,'Loading May'!C69,'Loading M+3'!O:O)</f>
        <v>30479.003846153846</v>
      </c>
      <c r="AB69" s="47">
        <f>AA69-Z69</f>
        <v>0</v>
      </c>
    </row>
    <row r="70" spans="2:28">
      <c r="B70" s="74">
        <v>310003714</v>
      </c>
      <c r="C70" s="74">
        <v>310003714</v>
      </c>
      <c r="D70" s="46" t="s">
        <v>221</v>
      </c>
      <c r="F70" s="80">
        <f>_xlfn.IFNA(VLOOKUP($B70,Text_LoadSC!$A:$CO,F$1,0),0)</f>
        <v>0</v>
      </c>
      <c r="G70" s="80">
        <f>_xlfn.IFNA(VLOOKUP($B70,Text_LoadSC!$A:$CO,G$1,0),0)</f>
        <v>0</v>
      </c>
      <c r="H70" s="80">
        <f>_xlfn.IFNA(VLOOKUP($B70,Text_LoadSC!$A:$CO,H$1,0),0)</f>
        <v>0</v>
      </c>
      <c r="I70" s="80">
        <f>_xlfn.IFNA(VLOOKUP($B70,Text_LoadSC!$A:$CO,I$1,0),0)</f>
        <v>0</v>
      </c>
      <c r="J70" s="80">
        <f t="shared" si="13"/>
        <v>0</v>
      </c>
      <c r="K70" s="80">
        <f>_xlfn.IFNA(VLOOKUP($B70,Text_LoadSC!$A:$CO,K$1,0),0)</f>
        <v>0</v>
      </c>
      <c r="L70" s="80">
        <f>_xlfn.IFNA(VLOOKUP($B70,Text_LoadSC!$A:$CO,L$1,0),0)</f>
        <v>0</v>
      </c>
      <c r="M70" s="80">
        <f>_xlfn.IFNA(VLOOKUP($B70,Text_LoadSC!$A:$CO,M$1,0),0)</f>
        <v>0</v>
      </c>
      <c r="N70" s="80">
        <f>_xlfn.IFNA(VLOOKUP($B70,Text_LoadSC!$A:$CO,N$1,0),0)</f>
        <v>0</v>
      </c>
      <c r="O70" s="80">
        <f t="shared" si="14"/>
        <v>0</v>
      </c>
      <c r="P70" s="80">
        <f>VLOOKUP($B70,FSTAll!$B:$BL,FSTAll!BB$1,0)*$O70</f>
        <v>0</v>
      </c>
      <c r="Q70" s="80">
        <f>VLOOKUP($B70,FSTAll!$B:$BL,FSTAll!BC$1,0)*$O70</f>
        <v>0</v>
      </c>
      <c r="R70" s="80">
        <f>VLOOKUP($B70,FSTAll!$B:$BL,FSTAll!BD$1,0)*$O70</f>
        <v>0</v>
      </c>
      <c r="S70" s="80">
        <f>VLOOKUP($B70,FSTAll!$B:$BL,FSTAll!BE$1,0)*$O70</f>
        <v>0</v>
      </c>
      <c r="T70" s="80">
        <f>VLOOKUP($B70,FSTAll!$B:$BL,FSTAll!BF$1,0)*$O70</f>
        <v>0</v>
      </c>
      <c r="U70" s="80">
        <f>VLOOKUP($B70,FSTAll!$B:$BL,FSTAll!BK$1,0)*$O70</f>
        <v>0</v>
      </c>
      <c r="V70" s="80">
        <f>VLOOKUP($B70,FSTAll!$B:$BL,FSTAll!BL$1,0)*$O70</f>
        <v>0</v>
      </c>
      <c r="W70" s="80">
        <f>VLOOKUP($B70,FSTAll!$B:$BL,FSTAll!BH$1,0)*$O70</f>
        <v>0</v>
      </c>
      <c r="X70" s="80">
        <f>VLOOKUP($B70,FSTAll!$B:$BL,FSTAll!BI$1,0)*$O70</f>
        <v>0</v>
      </c>
      <c r="Y70" s="47">
        <f t="shared" si="15"/>
        <v>0</v>
      </c>
      <c r="Z70" s="47">
        <f t="shared" si="16"/>
        <v>0</v>
      </c>
      <c r="AA70" s="46">
        <f>SUMIF('Loading M+3'!E:E,'Loading May'!C70,'Loading M+3'!O:O)</f>
        <v>0</v>
      </c>
      <c r="AB70" s="47">
        <f t="shared" si="17"/>
        <v>0</v>
      </c>
    </row>
    <row r="71" spans="2:28">
      <c r="B71" s="74">
        <v>310003703</v>
      </c>
      <c r="C71" s="74">
        <v>310003703</v>
      </c>
      <c r="D71" s="46" t="s">
        <v>222</v>
      </c>
      <c r="F71" s="80">
        <f>_xlfn.IFNA(VLOOKUP($B71,Text_LoadSC!$A:$CO,F$1,0),0)</f>
        <v>113</v>
      </c>
      <c r="G71" s="80">
        <f>_xlfn.IFNA(VLOOKUP($B71,Text_LoadSC!$A:$CO,G$1,0),0)</f>
        <v>83</v>
      </c>
      <c r="H71" s="80">
        <f>_xlfn.IFNA(VLOOKUP($B71,Text_LoadSC!$A:$CO,H$1,0),0)</f>
        <v>88</v>
      </c>
      <c r="I71" s="80">
        <f>_xlfn.IFNA(VLOOKUP($B71,Text_LoadSC!$A:$CO,I$1,0),0)</f>
        <v>93</v>
      </c>
      <c r="J71" s="80">
        <f t="shared" si="13"/>
        <v>377</v>
      </c>
      <c r="K71" s="80">
        <f>_xlfn.IFNA(VLOOKUP($B71,Text_LoadSC!$A:$CO,K$1,0),0)</f>
        <v>0</v>
      </c>
      <c r="L71" s="80">
        <f>_xlfn.IFNA(VLOOKUP($B71,Text_LoadSC!$A:$CO,L$1,0),0)</f>
        <v>0</v>
      </c>
      <c r="M71" s="80">
        <f>_xlfn.IFNA(VLOOKUP($B71,Text_LoadSC!$A:$CO,M$1,0),0)</f>
        <v>0</v>
      </c>
      <c r="N71" s="80">
        <f>_xlfn.IFNA(VLOOKUP($B71,Text_LoadSC!$A:$CO,N$1,0),0)</f>
        <v>0</v>
      </c>
      <c r="O71" s="80">
        <f t="shared" si="14"/>
        <v>0</v>
      </c>
      <c r="P71" s="80">
        <f>VLOOKUP($B71,FSTAll!$B:$BL,FSTAll!BB$1,0)*$O71</f>
        <v>0</v>
      </c>
      <c r="Q71" s="80">
        <f>VLOOKUP($B71,FSTAll!$B:$BL,FSTAll!BC$1,0)*$O71</f>
        <v>0</v>
      </c>
      <c r="R71" s="80">
        <f>VLOOKUP($B71,FSTAll!$B:$BL,FSTAll!BD$1,0)*$O71</f>
        <v>0</v>
      </c>
      <c r="S71" s="80">
        <f>VLOOKUP($B71,FSTAll!$B:$BL,FSTAll!BE$1,0)*$O71</f>
        <v>0</v>
      </c>
      <c r="T71" s="80">
        <f>VLOOKUP($B71,FSTAll!$B:$BL,FSTAll!BF$1,0)*$O71</f>
        <v>0</v>
      </c>
      <c r="U71" s="80">
        <f>VLOOKUP($B71,FSTAll!$B:$BL,FSTAll!BK$1,0)*$O71</f>
        <v>0</v>
      </c>
      <c r="V71" s="80">
        <f>VLOOKUP($B71,FSTAll!$B:$BL,FSTAll!BL$1,0)*$O71</f>
        <v>0</v>
      </c>
      <c r="W71" s="80">
        <f>VLOOKUP($B71,FSTAll!$B:$BL,FSTAll!BH$1,0)*$O71</f>
        <v>0</v>
      </c>
      <c r="X71" s="80">
        <f>VLOOKUP($B71,FSTAll!$B:$BL,FSTAll!BI$1,0)*$O71</f>
        <v>0</v>
      </c>
      <c r="Y71" s="47">
        <f t="shared" si="15"/>
        <v>0</v>
      </c>
      <c r="Z71" s="47">
        <f t="shared" si="16"/>
        <v>377</v>
      </c>
      <c r="AA71" s="46">
        <f>SUMIF('Loading M+3'!E:E,'Loading May'!C71,'Loading M+3'!O:O)</f>
        <v>377</v>
      </c>
      <c r="AB71" s="47">
        <f t="shared" si="17"/>
        <v>0</v>
      </c>
    </row>
    <row r="72" spans="2:28">
      <c r="B72" s="74">
        <v>310003704</v>
      </c>
      <c r="C72" s="74">
        <v>310003704</v>
      </c>
      <c r="D72" s="46" t="s">
        <v>223</v>
      </c>
      <c r="F72" s="80">
        <f>_xlfn.IFNA(VLOOKUP($B72,Text_LoadSC!$A:$CO,F$1,0),0)</f>
        <v>623</v>
      </c>
      <c r="G72" s="80">
        <f>_xlfn.IFNA(VLOOKUP($B72,Text_LoadSC!$A:$CO,G$1,0),0)</f>
        <v>646.85921842924324</v>
      </c>
      <c r="H72" s="80">
        <f>_xlfn.IFNA(VLOOKUP($B72,Text_LoadSC!$A:$CO,H$1,0),0)</f>
        <v>609.85921842924324</v>
      </c>
      <c r="I72" s="80">
        <f>_xlfn.IFNA(VLOOKUP($B72,Text_LoadSC!$A:$CO,I$1,0),0)</f>
        <v>654</v>
      </c>
      <c r="J72" s="80">
        <f>SUM(F72:I72)</f>
        <v>2533.7184368584867</v>
      </c>
      <c r="K72" s="80">
        <f>_xlfn.IFNA(VLOOKUP($B72,Text_LoadSC!$A:$CO,K$1,0),0)</f>
        <v>0</v>
      </c>
      <c r="L72" s="80">
        <f>_xlfn.IFNA(VLOOKUP($B72,Text_LoadSC!$A:$CO,L$1,0),0)</f>
        <v>0</v>
      </c>
      <c r="M72" s="80">
        <f>_xlfn.IFNA(VLOOKUP($B72,Text_LoadSC!$A:$CO,M$1,0),0)</f>
        <v>0</v>
      </c>
      <c r="N72" s="80">
        <f>_xlfn.IFNA(VLOOKUP($B72,Text_LoadSC!$A:$CO,N$1,0),0)</f>
        <v>0</v>
      </c>
      <c r="O72" s="80">
        <f>SUM(K72:N72)</f>
        <v>0</v>
      </c>
      <c r="P72" s="80">
        <f>VLOOKUP($B72,FSTAll!$B:$BL,FSTAll!BB$1,0)*$O72</f>
        <v>0</v>
      </c>
      <c r="Q72" s="80">
        <f>VLOOKUP($B72,FSTAll!$B:$BL,FSTAll!BC$1,0)*$O72</f>
        <v>0</v>
      </c>
      <c r="R72" s="80">
        <f>VLOOKUP($B72,FSTAll!$B:$BL,FSTAll!BD$1,0)*$O72</f>
        <v>0</v>
      </c>
      <c r="S72" s="80">
        <f>VLOOKUP($B72,FSTAll!$B:$BL,FSTAll!BE$1,0)*$O72</f>
        <v>0</v>
      </c>
      <c r="T72" s="80">
        <f>VLOOKUP($B72,FSTAll!$B:$BL,FSTAll!BF$1,0)*$O72</f>
        <v>0</v>
      </c>
      <c r="U72" s="80">
        <f>VLOOKUP($B72,FSTAll!$B:$BL,FSTAll!BK$1,0)*$O72</f>
        <v>0</v>
      </c>
      <c r="V72" s="80">
        <f>VLOOKUP($B72,FSTAll!$B:$BL,FSTAll!BL$1,0)*$O72</f>
        <v>0</v>
      </c>
      <c r="W72" s="80">
        <f>VLOOKUP($B72,FSTAll!$B:$BL,FSTAll!BH$1,0)*$O72</f>
        <v>0</v>
      </c>
      <c r="X72" s="80">
        <f>VLOOKUP($B72,FSTAll!$B:$BL,FSTAll!BI$1,0)*$O72</f>
        <v>0</v>
      </c>
      <c r="Y72" s="47">
        <f>SUM(P72:X72)</f>
        <v>0</v>
      </c>
      <c r="Z72" s="47">
        <f>SUM(Y72,J72)</f>
        <v>2533.7184368584867</v>
      </c>
      <c r="AA72" s="46">
        <f>SUMIF('Loading M+3'!E:E,'Loading May'!C72,'Loading M+3'!O:O)</f>
        <v>2533.7184368584867</v>
      </c>
      <c r="AB72" s="47">
        <f>AA72-Z72</f>
        <v>0</v>
      </c>
    </row>
    <row r="73" spans="2:28">
      <c r="B73" s="74">
        <v>310004069</v>
      </c>
      <c r="C73" s="74">
        <v>310004069</v>
      </c>
      <c r="D73" s="46" t="s">
        <v>224</v>
      </c>
      <c r="F73" s="80">
        <f>_xlfn.IFNA(VLOOKUP($B73,Text_LoadSC!$A:$CO,F$1,0),0)</f>
        <v>4655.270621188105</v>
      </c>
      <c r="G73" s="80">
        <f>_xlfn.IFNA(VLOOKUP($B73,Text_LoadSC!$A:$CO,G$1,0),0)</f>
        <v>4526.0699501089966</v>
      </c>
      <c r="H73" s="80">
        <f>_xlfn.IFNA(VLOOKUP($B73,Text_LoadSC!$A:$CO,H$1,0),0)</f>
        <v>4227.0183079900089</v>
      </c>
      <c r="I73" s="80">
        <f>_xlfn.IFNA(VLOOKUP($B73,Text_LoadSC!$A:$CO,I$1,0),0)</f>
        <v>2426.6810880352064</v>
      </c>
      <c r="J73" s="80">
        <f>SUM(F73:I73)</f>
        <v>15835.039967322316</v>
      </c>
      <c r="K73" s="80">
        <f>_xlfn.IFNA(VLOOKUP($B73,Text_LoadSC!$A:$CO,K$1,0),0)</f>
        <v>0</v>
      </c>
      <c r="L73" s="80">
        <f>_xlfn.IFNA(VLOOKUP($B73,Text_LoadSC!$A:$CO,L$1,0),0)</f>
        <v>0</v>
      </c>
      <c r="M73" s="80">
        <f>_xlfn.IFNA(VLOOKUP($B73,Text_LoadSC!$A:$CO,M$1,0),0)</f>
        <v>0</v>
      </c>
      <c r="N73" s="80">
        <f>_xlfn.IFNA(VLOOKUP($B73,Text_LoadSC!$A:$CO,N$1,0),0)</f>
        <v>0</v>
      </c>
      <c r="O73" s="80">
        <f>SUM(K73:N73)</f>
        <v>0</v>
      </c>
      <c r="P73" s="80">
        <f>VLOOKUP($B73,FSTAll!$B:$BL,FSTAll!BB$1,0)*$O73</f>
        <v>0</v>
      </c>
      <c r="Q73" s="80">
        <f>VLOOKUP($B73,FSTAll!$B:$BL,FSTAll!BC$1,0)*$O73</f>
        <v>0</v>
      </c>
      <c r="R73" s="80">
        <f>VLOOKUP($B73,FSTAll!$B:$BL,FSTAll!BD$1,0)*$O73</f>
        <v>0</v>
      </c>
      <c r="S73" s="80">
        <f>VLOOKUP($B73,FSTAll!$B:$BL,FSTAll!BE$1,0)*$O73</f>
        <v>0</v>
      </c>
      <c r="T73" s="80">
        <f>VLOOKUP($B73,FSTAll!$B:$BL,FSTAll!BF$1,0)*$O73</f>
        <v>0</v>
      </c>
      <c r="U73" s="80">
        <f>VLOOKUP($B73,FSTAll!$B:$BL,FSTAll!BK$1,0)*$O73</f>
        <v>0</v>
      </c>
      <c r="V73" s="80">
        <f>VLOOKUP($B73,FSTAll!$B:$BL,FSTAll!BL$1,0)*$O73</f>
        <v>0</v>
      </c>
      <c r="W73" s="80">
        <f>VLOOKUP($B73,FSTAll!$B:$BL,FSTAll!BH$1,0)*$O73</f>
        <v>0</v>
      </c>
      <c r="X73" s="80">
        <f>VLOOKUP($B73,FSTAll!$B:$BL,FSTAll!BI$1,0)*$O73</f>
        <v>0</v>
      </c>
      <c r="Y73" s="47">
        <f>SUM(P73:X73)</f>
        <v>0</v>
      </c>
      <c r="Z73" s="47">
        <f>SUM(Y73,J73)</f>
        <v>15835.039967322316</v>
      </c>
      <c r="AA73" s="46">
        <f>SUMIF('Loading M+3'!E:E,'Loading May'!C73,'Loading M+3'!O:O)</f>
        <v>15835.039967322316</v>
      </c>
      <c r="AB73" s="47">
        <f>AA73-Z73</f>
        <v>0</v>
      </c>
    </row>
    <row r="74" spans="2:28">
      <c r="B74" s="74">
        <v>310004070</v>
      </c>
      <c r="C74" s="74">
        <v>310004070</v>
      </c>
      <c r="D74" s="46" t="s">
        <v>225</v>
      </c>
      <c r="F74" s="80">
        <f>_xlfn.IFNA(VLOOKUP($B74,Text_LoadSC!$A:$CO,F$1,0),0)</f>
        <v>1059.2788461538462</v>
      </c>
      <c r="G74" s="80">
        <f>_xlfn.IFNA(VLOOKUP($B74,Text_LoadSC!$A:$CO,G$1,0),0)</f>
        <v>1059.2788461538462</v>
      </c>
      <c r="H74" s="80">
        <f>_xlfn.IFNA(VLOOKUP($B74,Text_LoadSC!$A:$CO,H$1,0),0)</f>
        <v>1059.2788461538462</v>
      </c>
      <c r="I74" s="80">
        <f>_xlfn.IFNA(VLOOKUP($B74,Text_LoadSC!$A:$CO,I$1,0),0)</f>
        <v>1059.2788461538462</v>
      </c>
      <c r="J74" s="80">
        <f>SUM(F74:I74)</f>
        <v>4237.1153846153848</v>
      </c>
      <c r="K74" s="80">
        <f>_xlfn.IFNA(VLOOKUP($B74,Text_LoadSC!$A:$CO,K$1,0),0)</f>
        <v>892.25</v>
      </c>
      <c r="L74" s="80">
        <f>_xlfn.IFNA(VLOOKUP($B74,Text_LoadSC!$A:$CO,L$1,0),0)</f>
        <v>466.25</v>
      </c>
      <c r="M74" s="80">
        <f>_xlfn.IFNA(VLOOKUP($B74,Text_LoadSC!$A:$CO,M$1,0),0)</f>
        <v>182.25</v>
      </c>
      <c r="N74" s="80">
        <f>_xlfn.IFNA(VLOOKUP($B74,Text_LoadSC!$A:$CO,N$1,0),0)</f>
        <v>40.25</v>
      </c>
      <c r="O74" s="80">
        <f>SUM(K74:N74)</f>
        <v>1581</v>
      </c>
      <c r="P74" s="80">
        <f>VLOOKUP($B74,FSTAll!$B:$BL,FSTAll!BB$1,0)*$O74</f>
        <v>8</v>
      </c>
      <c r="Q74" s="80">
        <f>VLOOKUP($B74,FSTAll!$B:$BL,FSTAll!BC$1,0)*$O74</f>
        <v>443</v>
      </c>
      <c r="R74" s="80">
        <f>VLOOKUP($B74,FSTAll!$B:$BL,FSTAll!BD$1,0)*$O74</f>
        <v>238</v>
      </c>
      <c r="S74" s="80">
        <f>VLOOKUP($B74,FSTAll!$B:$BL,FSTAll!BE$1,0)*$O74</f>
        <v>239.00000000000003</v>
      </c>
      <c r="T74" s="80">
        <f>VLOOKUP($B74,FSTAll!$B:$BL,FSTAll!BF$1,0)*$O74</f>
        <v>351</v>
      </c>
      <c r="U74" s="80">
        <f>VLOOKUP($B74,FSTAll!$B:$BL,FSTAll!BK$1,0)*$O74</f>
        <v>2.75</v>
      </c>
      <c r="V74" s="80">
        <f>VLOOKUP($B74,FSTAll!$B:$BL,FSTAll!BL$1,0)*$O74</f>
        <v>2.25</v>
      </c>
      <c r="W74" s="80">
        <f>VLOOKUP($B74,FSTAll!$B:$BL,FSTAll!BH$1,0)*$O74</f>
        <v>5</v>
      </c>
      <c r="X74" s="80">
        <f>VLOOKUP($B74,FSTAll!$B:$BL,FSTAll!BI$1,0)*$O74</f>
        <v>292</v>
      </c>
      <c r="Y74" s="47">
        <f>SUM(P74:X74)</f>
        <v>1581</v>
      </c>
      <c r="Z74" s="47">
        <f>SUM(Y74,J74)</f>
        <v>5818.1153846153848</v>
      </c>
      <c r="AA74" s="46">
        <f>SUMIF('Loading M+3'!E:E,'Loading May'!C74,'Loading M+3'!O:O)</f>
        <v>5818.1153846153848</v>
      </c>
      <c r="AB74" s="47">
        <f>AA74-Z74</f>
        <v>0</v>
      </c>
    </row>
    <row r="75" spans="2:28">
      <c r="B75" s="74">
        <v>310004209</v>
      </c>
      <c r="C75" s="74">
        <v>310004209</v>
      </c>
      <c r="D75" s="46" t="s">
        <v>226</v>
      </c>
      <c r="E75" s="46" t="s">
        <v>236</v>
      </c>
      <c r="F75" s="80">
        <f>_xlfn.IFNA(VLOOKUP($B75,Text_LoadSC!$A:$CO,F$1,0),0)</f>
        <v>10472.402325025978</v>
      </c>
      <c r="G75" s="80">
        <f>_xlfn.IFNA(VLOOKUP($B75,Text_LoadSC!$A:$CO,G$1,0),0)</f>
        <v>10425.436829476055</v>
      </c>
      <c r="H75" s="80">
        <f>_xlfn.IFNA(VLOOKUP($B75,Text_LoadSC!$A:$CO,H$1,0),0)</f>
        <v>9988.2964478190861</v>
      </c>
      <c r="I75" s="80">
        <f>_xlfn.IFNA(VLOOKUP($B75,Text_LoadSC!$A:$CO,I$1,0),0)</f>
        <v>10546.46329877778</v>
      </c>
      <c r="J75" s="80">
        <f>SUM(F75:I75)</f>
        <v>41432.5989010989</v>
      </c>
      <c r="K75" s="80">
        <f>_xlfn.IFNA(VLOOKUP($B75,Text_LoadSC!$A:$CO,K$1,0),0)</f>
        <v>0</v>
      </c>
      <c r="L75" s="80">
        <f>_xlfn.IFNA(VLOOKUP($B75,Text_LoadSC!$A:$CO,L$1,0),0)</f>
        <v>0</v>
      </c>
      <c r="M75" s="80">
        <f>_xlfn.IFNA(VLOOKUP($B75,Text_LoadSC!$A:$CO,M$1,0),0)</f>
        <v>0</v>
      </c>
      <c r="N75" s="80">
        <f>_xlfn.IFNA(VLOOKUP($B75,Text_LoadSC!$A:$CO,N$1,0),0)</f>
        <v>0</v>
      </c>
      <c r="O75" s="80">
        <f>SUM(K75:N75)</f>
        <v>0</v>
      </c>
      <c r="P75" s="80">
        <f>VLOOKUP($B75,FSTAll!$B:$BL,FSTAll!BB$1,0)*$O75</f>
        <v>0</v>
      </c>
      <c r="Q75" s="80">
        <f>VLOOKUP($B75,FSTAll!$B:$BL,FSTAll!BC$1,0)*$O75</f>
        <v>0</v>
      </c>
      <c r="R75" s="80">
        <f>VLOOKUP($B75,FSTAll!$B:$BL,FSTAll!BD$1,0)*$O75</f>
        <v>0</v>
      </c>
      <c r="S75" s="80">
        <f>VLOOKUP($B75,FSTAll!$B:$BL,FSTAll!BE$1,0)*$O75</f>
        <v>0</v>
      </c>
      <c r="T75" s="80">
        <f>VLOOKUP($B75,FSTAll!$B:$BL,FSTAll!BF$1,0)*$O75</f>
        <v>0</v>
      </c>
      <c r="U75" s="80">
        <f>VLOOKUP($B75,FSTAll!$B:$BL,FSTAll!BK$1,0)*$O75</f>
        <v>0</v>
      </c>
      <c r="V75" s="80">
        <f>VLOOKUP($B75,FSTAll!$B:$BL,FSTAll!BL$1,0)*$O75</f>
        <v>0</v>
      </c>
      <c r="W75" s="80">
        <f>VLOOKUP($B75,FSTAll!$B:$BL,FSTAll!BH$1,0)*$O75</f>
        <v>0</v>
      </c>
      <c r="X75" s="80">
        <f>VLOOKUP($B75,FSTAll!$B:$BL,FSTAll!BI$1,0)*$O75</f>
        <v>0</v>
      </c>
      <c r="Y75" s="47">
        <f>SUM(P75:X75)</f>
        <v>0</v>
      </c>
      <c r="Z75" s="47">
        <f>SUM(Y75,J75)</f>
        <v>41432.5989010989</v>
      </c>
      <c r="AA75" s="46">
        <f>SUMIF('Loading M+3'!E:E,'Loading May'!C75,'Loading M+3'!O:O)</f>
        <v>41432.5989010989</v>
      </c>
      <c r="AB75" s="47">
        <f>AA75-Z75</f>
        <v>0</v>
      </c>
    </row>
    <row r="76" spans="2:28">
      <c r="B76" s="74">
        <v>310004072</v>
      </c>
      <c r="C76" s="74">
        <v>310004072</v>
      </c>
      <c r="D76" s="46" t="s">
        <v>931</v>
      </c>
      <c r="F76" s="80">
        <f>_xlfn.IFNA(VLOOKUP($B76,Text_LoadSC!$A:$CO,F$1,0),0)</f>
        <v>0</v>
      </c>
      <c r="G76" s="80">
        <f>_xlfn.IFNA(VLOOKUP($B76,Text_LoadSC!$A:$CO,G$1,0),0)</f>
        <v>0</v>
      </c>
      <c r="H76" s="80">
        <f>_xlfn.IFNA(VLOOKUP($B76,Text_LoadSC!$A:$CO,H$1,0),0)</f>
        <v>0</v>
      </c>
      <c r="I76" s="80">
        <f>_xlfn.IFNA(VLOOKUP($B76,Text_LoadSC!$A:$CO,I$1,0),0)</f>
        <v>0</v>
      </c>
      <c r="J76" s="80">
        <f t="shared" ref="J76:J78" si="18">SUM(F76:I76)</f>
        <v>0</v>
      </c>
      <c r="K76" s="80">
        <f>_xlfn.IFNA(VLOOKUP($B76,Text_LoadSC!$A:$CO,K$1,0),0)</f>
        <v>0</v>
      </c>
      <c r="L76" s="80">
        <f>_xlfn.IFNA(VLOOKUP($B76,Text_LoadSC!$A:$CO,L$1,0),0)</f>
        <v>0</v>
      </c>
      <c r="M76" s="80">
        <f>_xlfn.IFNA(VLOOKUP($B76,Text_LoadSC!$A:$CO,M$1,0),0)</f>
        <v>0</v>
      </c>
      <c r="N76" s="80">
        <f>_xlfn.IFNA(VLOOKUP($B76,Text_LoadSC!$A:$CO,N$1,0),0)</f>
        <v>0</v>
      </c>
      <c r="O76" s="80">
        <f t="shared" ref="O76:O78" si="19">SUM(K76:N76)</f>
        <v>0</v>
      </c>
      <c r="P76" s="80">
        <f>VLOOKUP($B76,FSTAll!$B:$BL,FSTAll!BB$1,0)*$O76</f>
        <v>0</v>
      </c>
      <c r="Q76" s="80">
        <f>VLOOKUP($B76,FSTAll!$B:$BL,FSTAll!BC$1,0)*$O76</f>
        <v>0</v>
      </c>
      <c r="R76" s="80">
        <f>VLOOKUP($B76,FSTAll!$B:$BL,FSTAll!BD$1,0)*$O76</f>
        <v>0</v>
      </c>
      <c r="S76" s="80">
        <f>VLOOKUP($B76,FSTAll!$B:$BL,FSTAll!BE$1,0)*$O76</f>
        <v>0</v>
      </c>
      <c r="T76" s="80">
        <f>VLOOKUP($B76,FSTAll!$B:$BL,FSTAll!BF$1,0)*$O76</f>
        <v>0</v>
      </c>
      <c r="U76" s="80">
        <f>VLOOKUP($B76,FSTAll!$B:$BL,FSTAll!BK$1,0)*$O76</f>
        <v>0</v>
      </c>
      <c r="V76" s="80">
        <f>VLOOKUP($B76,FSTAll!$B:$BL,FSTAll!BL$1,0)*$O76</f>
        <v>0</v>
      </c>
      <c r="W76" s="80">
        <f>VLOOKUP($B76,FSTAll!$B:$BL,FSTAll!BH$1,0)*$O76</f>
        <v>0</v>
      </c>
      <c r="X76" s="80">
        <f>VLOOKUP($B76,FSTAll!$B:$BL,FSTAll!BI$1,0)*$O76</f>
        <v>0</v>
      </c>
      <c r="Y76" s="47">
        <f t="shared" ref="Y76:Y78" si="20">SUM(P76:X76)</f>
        <v>0</v>
      </c>
      <c r="Z76" s="47">
        <f t="shared" ref="Z76:Z78" si="21">SUM(Y76,J76)</f>
        <v>0</v>
      </c>
      <c r="AA76" s="46">
        <f>SUMIF('Loading M+3'!E:E,'Loading May'!C76,'Loading M+3'!O:O)</f>
        <v>0</v>
      </c>
      <c r="AB76" s="47">
        <f t="shared" ref="AB76:AB78" si="22">AA76-Z76</f>
        <v>0</v>
      </c>
    </row>
    <row r="77" spans="2:28">
      <c r="B77" s="74">
        <v>310003569</v>
      </c>
      <c r="C77" s="74">
        <v>310003569</v>
      </c>
      <c r="D77" s="46" t="s">
        <v>939</v>
      </c>
      <c r="F77" s="80">
        <f>_xlfn.IFNA(VLOOKUP($B77,Text_LoadSC!$A:$CO,F$1,0),0)</f>
        <v>0</v>
      </c>
      <c r="G77" s="80">
        <f>_xlfn.IFNA(VLOOKUP($B77,Text_LoadSC!$A:$CO,G$1,0),0)</f>
        <v>0</v>
      </c>
      <c r="H77" s="80">
        <f>_xlfn.IFNA(VLOOKUP($B77,Text_LoadSC!$A:$CO,H$1,0),0)</f>
        <v>0</v>
      </c>
      <c r="I77" s="80">
        <f>_xlfn.IFNA(VLOOKUP($B77,Text_LoadSC!$A:$CO,I$1,0),0)</f>
        <v>0</v>
      </c>
      <c r="J77" s="80">
        <f t="shared" si="18"/>
        <v>0</v>
      </c>
      <c r="K77" s="80">
        <f>_xlfn.IFNA(VLOOKUP($B77,Text_LoadSC!$A:$CO,K$1,0),0)</f>
        <v>0</v>
      </c>
      <c r="L77" s="80">
        <f>_xlfn.IFNA(VLOOKUP($B77,Text_LoadSC!$A:$CO,L$1,0),0)</f>
        <v>0</v>
      </c>
      <c r="M77" s="80">
        <f>_xlfn.IFNA(VLOOKUP($B77,Text_LoadSC!$A:$CO,M$1,0),0)</f>
        <v>0</v>
      </c>
      <c r="N77" s="80">
        <f>_xlfn.IFNA(VLOOKUP($B77,Text_LoadSC!$A:$CO,N$1,0),0)</f>
        <v>0</v>
      </c>
      <c r="O77" s="80">
        <f t="shared" si="19"/>
        <v>0</v>
      </c>
      <c r="P77" s="80">
        <f>VLOOKUP($B77,FSTAll!$B:$BL,FSTAll!BB$1,0)*$O77</f>
        <v>0</v>
      </c>
      <c r="Q77" s="80">
        <f>VLOOKUP($B77,FSTAll!$B:$BL,FSTAll!BC$1,0)*$O77</f>
        <v>0</v>
      </c>
      <c r="R77" s="80">
        <f>VLOOKUP($B77,FSTAll!$B:$BL,FSTAll!BD$1,0)*$O77</f>
        <v>0</v>
      </c>
      <c r="S77" s="80">
        <f>VLOOKUP($B77,FSTAll!$B:$BL,FSTAll!BE$1,0)*$O77</f>
        <v>0</v>
      </c>
      <c r="T77" s="80">
        <f>VLOOKUP($B77,FSTAll!$B:$BL,FSTAll!BF$1,0)*$O77</f>
        <v>0</v>
      </c>
      <c r="U77" s="80">
        <f>VLOOKUP($B77,FSTAll!$B:$BL,FSTAll!BK$1,0)*$O77</f>
        <v>0</v>
      </c>
      <c r="V77" s="80">
        <f>VLOOKUP($B77,FSTAll!$B:$BL,FSTAll!BL$1,0)*$O77</f>
        <v>0</v>
      </c>
      <c r="W77" s="80">
        <f>VLOOKUP($B77,FSTAll!$B:$BL,FSTAll!BH$1,0)*$O77</f>
        <v>0</v>
      </c>
      <c r="X77" s="80">
        <f>VLOOKUP($B77,FSTAll!$B:$BL,FSTAll!BI$1,0)*$O77</f>
        <v>0</v>
      </c>
      <c r="Y77" s="47">
        <f t="shared" si="20"/>
        <v>0</v>
      </c>
      <c r="Z77" s="47">
        <f t="shared" si="21"/>
        <v>0</v>
      </c>
      <c r="AA77" s="46">
        <f>SUMIF('Loading M+3'!E:E,'Loading May'!C77,'Loading M+3'!O:O)</f>
        <v>0</v>
      </c>
      <c r="AB77" s="47">
        <f t="shared" si="22"/>
        <v>0</v>
      </c>
    </row>
    <row r="78" spans="2:28">
      <c r="B78" s="74">
        <v>310003570</v>
      </c>
      <c r="C78" s="74">
        <v>310003570</v>
      </c>
      <c r="D78" s="46" t="s">
        <v>940</v>
      </c>
      <c r="F78" s="80">
        <f>_xlfn.IFNA(VLOOKUP($B78,Text_LoadSC!$A:$CO,F$1,0),0)</f>
        <v>0</v>
      </c>
      <c r="G78" s="80">
        <f>_xlfn.IFNA(VLOOKUP($B78,Text_LoadSC!$A:$CO,G$1,0),0)</f>
        <v>0</v>
      </c>
      <c r="H78" s="80">
        <f>_xlfn.IFNA(VLOOKUP($B78,Text_LoadSC!$A:$CO,H$1,0),0)</f>
        <v>0</v>
      </c>
      <c r="I78" s="80">
        <f>_xlfn.IFNA(VLOOKUP($B78,Text_LoadSC!$A:$CO,I$1,0),0)</f>
        <v>0</v>
      </c>
      <c r="J78" s="80">
        <f t="shared" si="18"/>
        <v>0</v>
      </c>
      <c r="K78" s="80">
        <f>_xlfn.IFNA(VLOOKUP($B78,Text_LoadSC!$A:$CO,K$1,0),0)</f>
        <v>0</v>
      </c>
      <c r="L78" s="80">
        <f>_xlfn.IFNA(VLOOKUP($B78,Text_LoadSC!$A:$CO,L$1,0),0)</f>
        <v>0</v>
      </c>
      <c r="M78" s="80">
        <f>_xlfn.IFNA(VLOOKUP($B78,Text_LoadSC!$A:$CO,M$1,0),0)</f>
        <v>0</v>
      </c>
      <c r="N78" s="80">
        <f>_xlfn.IFNA(VLOOKUP($B78,Text_LoadSC!$A:$CO,N$1,0),0)</f>
        <v>0</v>
      </c>
      <c r="O78" s="80">
        <f t="shared" si="19"/>
        <v>0</v>
      </c>
      <c r="P78" s="80">
        <f>VLOOKUP($B78,FSTAll!$B:$BL,FSTAll!BB$1,0)*$O78</f>
        <v>0</v>
      </c>
      <c r="Q78" s="80">
        <f>VLOOKUP($B78,FSTAll!$B:$BL,FSTAll!BC$1,0)*$O78</f>
        <v>0</v>
      </c>
      <c r="R78" s="80">
        <f>VLOOKUP($B78,FSTAll!$B:$BL,FSTAll!BD$1,0)*$O78</f>
        <v>0</v>
      </c>
      <c r="S78" s="80">
        <f>VLOOKUP($B78,FSTAll!$B:$BL,FSTAll!BE$1,0)*$O78</f>
        <v>0</v>
      </c>
      <c r="T78" s="80">
        <f>VLOOKUP($B78,FSTAll!$B:$BL,FSTAll!BF$1,0)*$O78</f>
        <v>0</v>
      </c>
      <c r="U78" s="80">
        <f>VLOOKUP($B78,FSTAll!$B:$BL,FSTAll!BK$1,0)*$O78</f>
        <v>0</v>
      </c>
      <c r="V78" s="80">
        <f>VLOOKUP($B78,FSTAll!$B:$BL,FSTAll!BL$1,0)*$O78</f>
        <v>0</v>
      </c>
      <c r="W78" s="80">
        <f>VLOOKUP($B78,FSTAll!$B:$BL,FSTAll!BH$1,0)*$O78</f>
        <v>0</v>
      </c>
      <c r="X78" s="80">
        <f>VLOOKUP($B78,FSTAll!$B:$BL,FSTAll!BI$1,0)*$O78</f>
        <v>0</v>
      </c>
      <c r="Y78" s="47">
        <f t="shared" si="20"/>
        <v>0</v>
      </c>
      <c r="Z78" s="47">
        <f t="shared" si="21"/>
        <v>0</v>
      </c>
      <c r="AA78" s="46">
        <f>SUMIF('Loading M+3'!E:E,'Loading May'!C78,'Loading M+3'!O:O)</f>
        <v>0</v>
      </c>
      <c r="AB78" s="47">
        <f t="shared" si="22"/>
        <v>0</v>
      </c>
    </row>
    <row r="79" spans="2:28">
      <c r="B79" s="109">
        <v>310004338</v>
      </c>
      <c r="C79" s="109">
        <v>310004338</v>
      </c>
      <c r="D79" s="110" t="s">
        <v>1030</v>
      </c>
      <c r="F79" s="80">
        <f>_xlfn.IFNA(VLOOKUP($B79,Text_LoadSC!$A:$CO,F$1,0),0)</f>
        <v>1017.2081337465952</v>
      </c>
      <c r="G79" s="80">
        <f>_xlfn.IFNA(VLOOKUP($B79,Text_LoadSC!$A:$CO,G$1,0),0)</f>
        <v>1012.1473967627813</v>
      </c>
      <c r="H79" s="80">
        <f>_xlfn.IFNA(VLOOKUP($B79,Text_LoadSC!$A:$CO,H$1,0),0)</f>
        <v>1017.2081337465952</v>
      </c>
      <c r="I79" s="80">
        <f>_xlfn.IFNA(VLOOKUP($B79,Text_LoadSC!$A:$CO,I$1,0),0)</f>
        <v>506.07369838139067</v>
      </c>
      <c r="J79" s="80">
        <f t="shared" ref="J79:J80" si="23">SUM(F79:I79)</f>
        <v>3552.6373626373625</v>
      </c>
      <c r="K79" s="80">
        <f>_xlfn.IFNA(VLOOKUP($B79,Text_LoadSC!$A:$CO,K$1,0),0)</f>
        <v>1557.4306516500176</v>
      </c>
      <c r="L79" s="80">
        <f>_xlfn.IFNA(VLOOKUP($B79,Text_LoadSC!$A:$CO,L$1,0),0)</f>
        <v>1063.671876822016</v>
      </c>
      <c r="M79" s="80">
        <f>_xlfn.IFNA(VLOOKUP($B79,Text_LoadSC!$A:$CO,M$1,0),0)</f>
        <v>743.62460644459134</v>
      </c>
      <c r="N79" s="80">
        <f>_xlfn.IFNA(VLOOKUP($B79,Text_LoadSC!$A:$CO,N$1,0),0)</f>
        <v>575.38824969876009</v>
      </c>
      <c r="O79" s="80">
        <f t="shared" ref="O79:O80" si="24">SUM(K79:N79)</f>
        <v>3940.1153846153848</v>
      </c>
      <c r="P79" s="80">
        <f>VLOOKUP($B79,FSTAll!$B:$BL,FSTAll!BB$1,0)*$O79</f>
        <v>80.760756025936658</v>
      </c>
      <c r="Q79" s="80">
        <f>VLOOKUP($B79,FSTAll!$B:$BL,FSTAll!BC$1,0)*$O79</f>
        <v>534.03049922150615</v>
      </c>
      <c r="R79" s="80">
        <f>VLOOKUP($B79,FSTAll!$B:$BL,FSTAll!BD$1,0)*$O79</f>
        <v>687.47593567078582</v>
      </c>
      <c r="S79" s="80">
        <f>VLOOKUP($B79,FSTAll!$B:$BL,FSTAll!BE$1,0)*$O79</f>
        <v>750.06552159088676</v>
      </c>
      <c r="T79" s="80">
        <f>VLOOKUP($B79,FSTAll!$B:$BL,FSTAll!BF$1,0)*$O79</f>
        <v>760.16061609412873</v>
      </c>
      <c r="U79" s="80">
        <f>VLOOKUP($B79,FSTAll!$B:$BL,FSTAll!BK$1,0)*$O79</f>
        <v>67.182853919076067</v>
      </c>
      <c r="V79" s="80">
        <f>VLOOKUP($B79,FSTAll!$B:$BL,FSTAll!BL$1,0)*$O79</f>
        <v>54.967789570153137</v>
      </c>
      <c r="W79" s="80">
        <f>VLOOKUP($B79,FSTAll!$B:$BL,FSTAll!BH$1,0)*$O79</f>
        <v>399.76574232838647</v>
      </c>
      <c r="X79" s="80">
        <f>VLOOKUP($B79,FSTAll!$B:$BL,FSTAll!BI$1,0)*$O79</f>
        <v>605.70567019452494</v>
      </c>
      <c r="Y79" s="47">
        <f t="shared" ref="Y79:Y80" si="25">SUM(P79:X79)</f>
        <v>3940.1153846153843</v>
      </c>
      <c r="Z79" s="47">
        <f t="shared" ref="Z79:Z80" si="26">SUM(Y79,J79)</f>
        <v>7492.7527472527472</v>
      </c>
      <c r="AA79" s="46">
        <f>SUMIF('Loading M+3'!E:E,'Loading May'!C79,'Loading M+3'!O:O)</f>
        <v>7492.7527472527472</v>
      </c>
      <c r="AB79" s="47">
        <f t="shared" ref="AB79:AB80" si="27">AA79-Z79</f>
        <v>0</v>
      </c>
    </row>
    <row r="80" spans="2:28">
      <c r="B80" s="109">
        <v>310004339</v>
      </c>
      <c r="C80" s="109">
        <v>310004339</v>
      </c>
      <c r="D80" s="110" t="s">
        <v>1031</v>
      </c>
      <c r="F80" s="80">
        <f>_xlfn.IFNA(VLOOKUP($B80,Text_LoadSC!$A:$CO,F$1,0),0)</f>
        <v>4071.2937702610457</v>
      </c>
      <c r="G80" s="80">
        <f>_xlfn.IFNA(VLOOKUP($B80,Text_LoadSC!$A:$CO,G$1,0),0)</f>
        <v>3901.0858085361479</v>
      </c>
      <c r="H80" s="80">
        <f>_xlfn.IFNA(VLOOKUP($B80,Text_LoadSC!$A:$CO,H$1,0),0)</f>
        <v>10635.540889076854</v>
      </c>
      <c r="I80" s="80">
        <f>_xlfn.IFNA(VLOOKUP($B80,Text_LoadSC!$A:$CO,I$1,0),0)</f>
        <v>10992.977608699139</v>
      </c>
      <c r="J80" s="80">
        <f t="shared" si="23"/>
        <v>29600.89807657319</v>
      </c>
      <c r="K80" s="80">
        <f>_xlfn.IFNA(VLOOKUP($B80,Text_LoadSC!$A:$CO,K$1,0),0)</f>
        <v>0</v>
      </c>
      <c r="L80" s="80">
        <f>_xlfn.IFNA(VLOOKUP($B80,Text_LoadSC!$A:$CO,L$1,0),0)</f>
        <v>0</v>
      </c>
      <c r="M80" s="80">
        <f>_xlfn.IFNA(VLOOKUP($B80,Text_LoadSC!$A:$CO,M$1,0),0)</f>
        <v>0</v>
      </c>
      <c r="N80" s="80">
        <f>_xlfn.IFNA(VLOOKUP($B80,Text_LoadSC!$A:$CO,N$1,0),0)</f>
        <v>0</v>
      </c>
      <c r="O80" s="80">
        <f t="shared" si="24"/>
        <v>0</v>
      </c>
      <c r="P80" s="80">
        <f>VLOOKUP($B80,FSTAll!$B:$BL,FSTAll!BB$1,0)*$O80</f>
        <v>0</v>
      </c>
      <c r="Q80" s="80">
        <f>VLOOKUP($B80,FSTAll!$B:$BL,FSTAll!BC$1,0)*$O80</f>
        <v>0</v>
      </c>
      <c r="R80" s="80">
        <f>VLOOKUP($B80,FSTAll!$B:$BL,FSTAll!BD$1,0)*$O80</f>
        <v>0</v>
      </c>
      <c r="S80" s="80">
        <f>VLOOKUP($B80,FSTAll!$B:$BL,FSTAll!BE$1,0)*$O80</f>
        <v>0</v>
      </c>
      <c r="T80" s="80">
        <f>VLOOKUP($B80,FSTAll!$B:$BL,FSTAll!BF$1,0)*$O80</f>
        <v>0</v>
      </c>
      <c r="U80" s="80">
        <f>VLOOKUP($B80,FSTAll!$B:$BL,FSTAll!BK$1,0)*$O80</f>
        <v>0</v>
      </c>
      <c r="V80" s="80">
        <f>VLOOKUP($B80,FSTAll!$B:$BL,FSTAll!BL$1,0)*$O80</f>
        <v>0</v>
      </c>
      <c r="W80" s="80">
        <f>VLOOKUP($B80,FSTAll!$B:$BL,FSTAll!BH$1,0)*$O80</f>
        <v>0</v>
      </c>
      <c r="X80" s="80">
        <f>VLOOKUP($B80,FSTAll!$B:$BL,FSTAll!BI$1,0)*$O80</f>
        <v>0</v>
      </c>
      <c r="Y80" s="47">
        <f t="shared" si="25"/>
        <v>0</v>
      </c>
      <c r="Z80" s="47">
        <f t="shared" si="26"/>
        <v>29600.89807657319</v>
      </c>
      <c r="AA80" s="46">
        <f>SUMIF('Loading M+3'!E:E,'Loading May'!C80,'Loading M+3'!O:O)</f>
        <v>29600.89807657319</v>
      </c>
      <c r="AB80" s="47">
        <f t="shared" si="27"/>
        <v>0</v>
      </c>
    </row>
    <row r="81" spans="2:28">
      <c r="B81" s="74">
        <v>310002100</v>
      </c>
      <c r="C81" s="74">
        <v>310002100</v>
      </c>
      <c r="D81" s="46" t="s">
        <v>1116</v>
      </c>
      <c r="F81" s="80">
        <f>_xlfn.IFNA(VLOOKUP($B81,Text_LoadSC!$A:$CO,F$1,0),0)</f>
        <v>681.26746647847563</v>
      </c>
      <c r="G81" s="80">
        <f>_xlfn.IFNA(VLOOKUP($B81,Text_LoadSC!$A:$CO,G$1,0),0)</f>
        <v>835.36367913432127</v>
      </c>
      <c r="H81" s="80">
        <f>_xlfn.IFNA(VLOOKUP($B81,Text_LoadSC!$A:$CO,H$1,0),0)</f>
        <v>551.50223476828978</v>
      </c>
      <c r="I81" s="80">
        <f>_xlfn.IFNA(VLOOKUP($B81,Text_LoadSC!$A:$CO,I$1,0),0)</f>
        <v>583.9435426958363</v>
      </c>
      <c r="J81" s="80">
        <f t="shared" ref="J81:J86" si="28">SUM(F81:I81)</f>
        <v>2652.0769230769229</v>
      </c>
      <c r="K81" s="80">
        <f>_xlfn.IFNA(VLOOKUP($B81,Text_LoadSC!$A:$CO,K$1,0),0)</f>
        <v>0</v>
      </c>
      <c r="L81" s="80">
        <f>_xlfn.IFNA(VLOOKUP($B81,Text_LoadSC!$A:$CO,L$1,0),0)</f>
        <v>0</v>
      </c>
      <c r="M81" s="80">
        <f>_xlfn.IFNA(VLOOKUP($B81,Text_LoadSC!$A:$CO,M$1,0),0)</f>
        <v>0</v>
      </c>
      <c r="N81" s="80">
        <f>_xlfn.IFNA(VLOOKUP($B81,Text_LoadSC!$A:$CO,N$1,0),0)</f>
        <v>0</v>
      </c>
      <c r="O81" s="80">
        <f t="shared" ref="O81:O86" si="29">SUM(K81:N81)</f>
        <v>0</v>
      </c>
      <c r="P81" s="80">
        <f>VLOOKUP($B81,FSTAll!$B:$BL,FSTAll!BB$1,0)*$O81</f>
        <v>0</v>
      </c>
      <c r="Q81" s="80">
        <f>VLOOKUP($B81,FSTAll!$B:$BL,FSTAll!BC$1,0)*$O81</f>
        <v>0</v>
      </c>
      <c r="R81" s="80">
        <f>VLOOKUP($B81,FSTAll!$B:$BL,FSTAll!BD$1,0)*$O81</f>
        <v>0</v>
      </c>
      <c r="S81" s="80">
        <f>VLOOKUP($B81,FSTAll!$B:$BL,FSTAll!BE$1,0)*$O81</f>
        <v>0</v>
      </c>
      <c r="T81" s="80">
        <f>VLOOKUP($B81,FSTAll!$B:$BL,FSTAll!BF$1,0)*$O81</f>
        <v>0</v>
      </c>
      <c r="U81" s="80">
        <f>VLOOKUP($B81,FSTAll!$B:$BL,FSTAll!BK$1,0)*$O81</f>
        <v>0</v>
      </c>
      <c r="V81" s="80">
        <f>VLOOKUP($B81,FSTAll!$B:$BL,FSTAll!BL$1,0)*$O81</f>
        <v>0</v>
      </c>
      <c r="W81" s="80">
        <f>VLOOKUP($B81,FSTAll!$B:$BL,FSTAll!BH$1,0)*$O81</f>
        <v>0</v>
      </c>
      <c r="X81" s="80">
        <f>VLOOKUP($B81,FSTAll!$B:$BL,FSTAll!BI$1,0)*$O81</f>
        <v>0</v>
      </c>
      <c r="Y81" s="47">
        <f t="shared" ref="Y81:Y86" si="30">SUM(P81:X81)</f>
        <v>0</v>
      </c>
      <c r="Z81" s="47">
        <f t="shared" ref="Z81:Z86" si="31">SUM(Y81,J81)</f>
        <v>2652.0769230769229</v>
      </c>
      <c r="AA81" s="46">
        <f>SUMIF('Loading M+3'!E:E,'Loading May'!C81,'Loading M+3'!O:O)</f>
        <v>2652.0769230769229</v>
      </c>
      <c r="AB81" s="47">
        <f t="shared" ref="AB81:AB86" si="32">AA81-Z81</f>
        <v>0</v>
      </c>
    </row>
    <row r="82" spans="2:28">
      <c r="B82" s="74">
        <v>310002381</v>
      </c>
      <c r="C82" s="74">
        <v>310002381</v>
      </c>
      <c r="D82" s="46" t="s">
        <v>1117</v>
      </c>
      <c r="F82" s="80">
        <f>_xlfn.IFNA(VLOOKUP($B82,Text_LoadSC!$A:$CO,F$1,0),0)</f>
        <v>287.01668701668717</v>
      </c>
      <c r="G82" s="80">
        <f>_xlfn.IFNA(VLOOKUP($B82,Text_LoadSC!$A:$CO,G$1,0),0)</f>
        <v>200.91168091168103</v>
      </c>
      <c r="H82" s="80">
        <f>_xlfn.IFNA(VLOOKUP($B82,Text_LoadSC!$A:$CO,H$1,0),0)</f>
        <v>143.50834350834359</v>
      </c>
      <c r="I82" s="80">
        <f>_xlfn.IFNA(VLOOKUP($B82,Text_LoadSC!$A:$CO,I$1,0),0)</f>
        <v>143.50834350834359</v>
      </c>
      <c r="J82" s="80">
        <f t="shared" si="28"/>
        <v>774.9450549450554</v>
      </c>
      <c r="K82" s="80">
        <f>_xlfn.IFNA(VLOOKUP($B82,Text_LoadSC!$A:$CO,K$1,0),0)</f>
        <v>0</v>
      </c>
      <c r="L82" s="80">
        <f>_xlfn.IFNA(VLOOKUP($B82,Text_LoadSC!$A:$CO,L$1,0),0)</f>
        <v>0</v>
      </c>
      <c r="M82" s="80">
        <f>_xlfn.IFNA(VLOOKUP($B82,Text_LoadSC!$A:$CO,M$1,0),0)</f>
        <v>0</v>
      </c>
      <c r="N82" s="80">
        <f>_xlfn.IFNA(VLOOKUP($B82,Text_LoadSC!$A:$CO,N$1,0),0)</f>
        <v>0</v>
      </c>
      <c r="O82" s="80">
        <f t="shared" si="29"/>
        <v>0</v>
      </c>
      <c r="P82" s="80">
        <f>VLOOKUP($B82,FSTAll!$B:$BL,FSTAll!BB$1,0)*$O82</f>
        <v>0</v>
      </c>
      <c r="Q82" s="80">
        <f>VLOOKUP($B82,FSTAll!$B:$BL,FSTAll!BC$1,0)*$O82</f>
        <v>0</v>
      </c>
      <c r="R82" s="80">
        <f>VLOOKUP($B82,FSTAll!$B:$BL,FSTAll!BD$1,0)*$O82</f>
        <v>0</v>
      </c>
      <c r="S82" s="80">
        <f>VLOOKUP($B82,FSTAll!$B:$BL,FSTAll!BE$1,0)*$O82</f>
        <v>0</v>
      </c>
      <c r="T82" s="80">
        <f>VLOOKUP($B82,FSTAll!$B:$BL,FSTAll!BF$1,0)*$O82</f>
        <v>0</v>
      </c>
      <c r="U82" s="80">
        <f>VLOOKUP($B82,FSTAll!$B:$BL,FSTAll!BK$1,0)*$O82</f>
        <v>0</v>
      </c>
      <c r="V82" s="80">
        <f>VLOOKUP($B82,FSTAll!$B:$BL,FSTAll!BL$1,0)*$O82</f>
        <v>0</v>
      </c>
      <c r="W82" s="80">
        <f>VLOOKUP($B82,FSTAll!$B:$BL,FSTAll!BH$1,0)*$O82</f>
        <v>0</v>
      </c>
      <c r="X82" s="80">
        <f>VLOOKUP($B82,FSTAll!$B:$BL,FSTAll!BI$1,0)*$O82</f>
        <v>0</v>
      </c>
      <c r="Y82" s="47">
        <f t="shared" si="30"/>
        <v>0</v>
      </c>
      <c r="Z82" s="47">
        <f t="shared" si="31"/>
        <v>774.9450549450554</v>
      </c>
      <c r="AA82" s="46">
        <f>SUMIF('Loading M+3'!E:E,'Loading May'!C82,'Loading M+3'!O:O)</f>
        <v>774.9450549450554</v>
      </c>
      <c r="AB82" s="47">
        <f t="shared" si="32"/>
        <v>0</v>
      </c>
    </row>
    <row r="83" spans="2:28">
      <c r="B83" s="74">
        <v>310004556</v>
      </c>
      <c r="C83" s="74">
        <v>310004556</v>
      </c>
      <c r="D83" s="46" t="s">
        <v>1118</v>
      </c>
      <c r="F83" s="80">
        <f>_xlfn.IFNA(VLOOKUP($B83,Text_LoadSC!$A:$CO,F$1,0),0)</f>
        <v>0</v>
      </c>
      <c r="G83" s="80">
        <f>_xlfn.IFNA(VLOOKUP($B83,Text_LoadSC!$A:$CO,G$1,0),0)</f>
        <v>0</v>
      </c>
      <c r="H83" s="80">
        <f>_xlfn.IFNA(VLOOKUP($B83,Text_LoadSC!$A:$CO,H$1,0),0)</f>
        <v>0</v>
      </c>
      <c r="I83" s="80">
        <f>_xlfn.IFNA(VLOOKUP($B83,Text_LoadSC!$A:$CO,I$1,0),0)</f>
        <v>0</v>
      </c>
      <c r="J83" s="80">
        <f t="shared" si="28"/>
        <v>0</v>
      </c>
      <c r="K83" s="80">
        <f>_xlfn.IFNA(VLOOKUP($B83,Text_LoadSC!$A:$CO,K$1,0),0)</f>
        <v>0</v>
      </c>
      <c r="L83" s="80">
        <f>_xlfn.IFNA(VLOOKUP($B83,Text_LoadSC!$A:$CO,L$1,0),0)</f>
        <v>0</v>
      </c>
      <c r="M83" s="80">
        <f>_xlfn.IFNA(VLOOKUP($B83,Text_LoadSC!$A:$CO,M$1,0),0)</f>
        <v>0</v>
      </c>
      <c r="N83" s="80">
        <f>_xlfn.IFNA(VLOOKUP($B83,Text_LoadSC!$A:$CO,N$1,0),0)</f>
        <v>0</v>
      </c>
      <c r="O83" s="80">
        <f t="shared" si="29"/>
        <v>0</v>
      </c>
      <c r="P83" s="80">
        <f>VLOOKUP($B83,FSTAll!$B:$BL,FSTAll!BB$1,0)*$O83</f>
        <v>0</v>
      </c>
      <c r="Q83" s="80">
        <f>VLOOKUP($B83,FSTAll!$B:$BL,FSTAll!BC$1,0)*$O83</f>
        <v>0</v>
      </c>
      <c r="R83" s="80">
        <f>VLOOKUP($B83,FSTAll!$B:$BL,FSTAll!BD$1,0)*$O83</f>
        <v>0</v>
      </c>
      <c r="S83" s="80">
        <f>VLOOKUP($B83,FSTAll!$B:$BL,FSTAll!BE$1,0)*$O83</f>
        <v>0</v>
      </c>
      <c r="T83" s="80">
        <f>VLOOKUP($B83,FSTAll!$B:$BL,FSTAll!BF$1,0)*$O83</f>
        <v>0</v>
      </c>
      <c r="U83" s="80">
        <f>VLOOKUP($B83,FSTAll!$B:$BL,FSTAll!BK$1,0)*$O83</f>
        <v>0</v>
      </c>
      <c r="V83" s="80">
        <f>VLOOKUP($B83,FSTAll!$B:$BL,FSTAll!BL$1,0)*$O83</f>
        <v>0</v>
      </c>
      <c r="W83" s="80">
        <f>VLOOKUP($B83,FSTAll!$B:$BL,FSTAll!BH$1,0)*$O83</f>
        <v>0</v>
      </c>
      <c r="X83" s="80">
        <f>VLOOKUP($B83,FSTAll!$B:$BL,FSTAll!BI$1,0)*$O83</f>
        <v>0</v>
      </c>
      <c r="Y83" s="47">
        <f t="shared" si="30"/>
        <v>0</v>
      </c>
      <c r="Z83" s="47">
        <f t="shared" si="31"/>
        <v>0</v>
      </c>
      <c r="AA83" s="46">
        <f>SUMIF('Loading M+3'!E:E,'Loading May'!C83,'Loading M+3'!O:O)</f>
        <v>0</v>
      </c>
      <c r="AB83" s="47">
        <f t="shared" si="32"/>
        <v>0</v>
      </c>
    </row>
    <row r="84" spans="2:28">
      <c r="B84" s="74">
        <v>310004568</v>
      </c>
      <c r="C84" s="74">
        <v>310004568</v>
      </c>
      <c r="D84" s="46" t="s">
        <v>1120</v>
      </c>
      <c r="F84" s="80">
        <f>_xlfn.IFNA(VLOOKUP($B84,Text_LoadSC!$A:$CO,F$1,0),0)</f>
        <v>0</v>
      </c>
      <c r="G84" s="80">
        <f>_xlfn.IFNA(VLOOKUP($B84,Text_LoadSC!$A:$CO,G$1,0),0)</f>
        <v>0</v>
      </c>
      <c r="H84" s="80">
        <f>_xlfn.IFNA(VLOOKUP($B84,Text_LoadSC!$A:$CO,H$1,0),0)</f>
        <v>0</v>
      </c>
      <c r="I84" s="80">
        <f>_xlfn.IFNA(VLOOKUP($B84,Text_LoadSC!$A:$CO,I$1,0),0)</f>
        <v>0</v>
      </c>
      <c r="J84" s="80">
        <f t="shared" si="28"/>
        <v>0</v>
      </c>
      <c r="K84" s="80">
        <f>_xlfn.IFNA(VLOOKUP($B84,Text_LoadSC!$A:$CO,K$1,0),0)</f>
        <v>0</v>
      </c>
      <c r="L84" s="80">
        <f>_xlfn.IFNA(VLOOKUP($B84,Text_LoadSC!$A:$CO,L$1,0),0)</f>
        <v>0</v>
      </c>
      <c r="M84" s="80">
        <f>_xlfn.IFNA(VLOOKUP($B84,Text_LoadSC!$A:$CO,M$1,0),0)</f>
        <v>0</v>
      </c>
      <c r="N84" s="80">
        <f>_xlfn.IFNA(VLOOKUP($B84,Text_LoadSC!$A:$CO,N$1,0),0)</f>
        <v>0</v>
      </c>
      <c r="O84" s="80">
        <f t="shared" si="29"/>
        <v>0</v>
      </c>
      <c r="P84" s="80">
        <f>VLOOKUP($B84,FSTAll!$B:$BL,FSTAll!BB$1,0)*$O84</f>
        <v>0</v>
      </c>
      <c r="Q84" s="80">
        <f>VLOOKUP($B84,FSTAll!$B:$BL,FSTAll!BC$1,0)*$O84</f>
        <v>0</v>
      </c>
      <c r="R84" s="80">
        <f>VLOOKUP($B84,FSTAll!$B:$BL,FSTAll!BD$1,0)*$O84</f>
        <v>0</v>
      </c>
      <c r="S84" s="80">
        <f>VLOOKUP($B84,FSTAll!$B:$BL,FSTAll!BE$1,0)*$O84</f>
        <v>0</v>
      </c>
      <c r="T84" s="80">
        <f>VLOOKUP($B84,FSTAll!$B:$BL,FSTAll!BF$1,0)*$O84</f>
        <v>0</v>
      </c>
      <c r="U84" s="80">
        <f>VLOOKUP($B84,FSTAll!$B:$BL,FSTAll!BK$1,0)*$O84</f>
        <v>0</v>
      </c>
      <c r="V84" s="80">
        <f>VLOOKUP($B84,FSTAll!$B:$BL,FSTAll!BL$1,0)*$O84</f>
        <v>0</v>
      </c>
      <c r="W84" s="80">
        <f>VLOOKUP($B84,FSTAll!$B:$BL,FSTAll!BH$1,0)*$O84</f>
        <v>0</v>
      </c>
      <c r="X84" s="80">
        <f>VLOOKUP($B84,FSTAll!$B:$BL,FSTAll!BI$1,0)*$O84</f>
        <v>0</v>
      </c>
      <c r="Y84" s="47">
        <f t="shared" si="30"/>
        <v>0</v>
      </c>
      <c r="Z84" s="47">
        <f t="shared" si="31"/>
        <v>0</v>
      </c>
      <c r="AA84" s="46">
        <f>SUMIF('Loading M+3'!E:E,'Loading May'!C84,'Loading M+3'!O:O)</f>
        <v>0</v>
      </c>
      <c r="AB84" s="47">
        <f t="shared" si="32"/>
        <v>0</v>
      </c>
    </row>
    <row r="85" spans="2:28">
      <c r="B85" s="74">
        <v>310004566</v>
      </c>
      <c r="C85" s="74">
        <v>310004566</v>
      </c>
      <c r="D85" s="46" t="s">
        <v>1122</v>
      </c>
      <c r="F85" s="80">
        <f>_xlfn.IFNA(VLOOKUP($B85,Text_LoadSC!$A:$CO,F$1,0),0)</f>
        <v>0</v>
      </c>
      <c r="G85" s="80">
        <f>_xlfn.IFNA(VLOOKUP($B85,Text_LoadSC!$A:$CO,G$1,0),0)</f>
        <v>0</v>
      </c>
      <c r="H85" s="80">
        <f>_xlfn.IFNA(VLOOKUP($B85,Text_LoadSC!$A:$CO,H$1,0),0)</f>
        <v>0</v>
      </c>
      <c r="I85" s="80">
        <f>_xlfn.IFNA(VLOOKUP($B85,Text_LoadSC!$A:$CO,I$1,0),0)</f>
        <v>0</v>
      </c>
      <c r="J85" s="80">
        <f t="shared" si="28"/>
        <v>0</v>
      </c>
      <c r="K85" s="80">
        <f>_xlfn.IFNA(VLOOKUP($B85,Text_LoadSC!$A:$CO,K$1,0),0)</f>
        <v>0</v>
      </c>
      <c r="L85" s="80">
        <f>_xlfn.IFNA(VLOOKUP($B85,Text_LoadSC!$A:$CO,L$1,0),0)</f>
        <v>0</v>
      </c>
      <c r="M85" s="80">
        <f>_xlfn.IFNA(VLOOKUP($B85,Text_LoadSC!$A:$CO,M$1,0),0)</f>
        <v>0</v>
      </c>
      <c r="N85" s="80">
        <f>_xlfn.IFNA(VLOOKUP($B85,Text_LoadSC!$A:$CO,N$1,0),0)</f>
        <v>0</v>
      </c>
      <c r="O85" s="80">
        <f t="shared" si="29"/>
        <v>0</v>
      </c>
      <c r="P85" s="80">
        <f>VLOOKUP($B85,FSTAll!$B:$BL,FSTAll!BB$1,0)*$O85</f>
        <v>0</v>
      </c>
      <c r="Q85" s="80">
        <f>VLOOKUP($B85,FSTAll!$B:$BL,FSTAll!BC$1,0)*$O85</f>
        <v>0</v>
      </c>
      <c r="R85" s="80">
        <f>VLOOKUP($B85,FSTAll!$B:$BL,FSTAll!BD$1,0)*$O85</f>
        <v>0</v>
      </c>
      <c r="S85" s="80">
        <f>VLOOKUP($B85,FSTAll!$B:$BL,FSTAll!BE$1,0)*$O85</f>
        <v>0</v>
      </c>
      <c r="T85" s="80">
        <f>VLOOKUP($B85,FSTAll!$B:$BL,FSTAll!BF$1,0)*$O85</f>
        <v>0</v>
      </c>
      <c r="U85" s="80">
        <f>VLOOKUP($B85,FSTAll!$B:$BL,FSTAll!BK$1,0)*$O85</f>
        <v>0</v>
      </c>
      <c r="V85" s="80">
        <f>VLOOKUP($B85,FSTAll!$B:$BL,FSTAll!BL$1,0)*$O85</f>
        <v>0</v>
      </c>
      <c r="W85" s="80">
        <f>VLOOKUP($B85,FSTAll!$B:$BL,FSTAll!BH$1,0)*$O85</f>
        <v>0</v>
      </c>
      <c r="X85" s="80">
        <f>VLOOKUP($B85,FSTAll!$B:$BL,FSTAll!BI$1,0)*$O85</f>
        <v>0</v>
      </c>
      <c r="Y85" s="47">
        <f t="shared" si="30"/>
        <v>0</v>
      </c>
      <c r="Z85" s="47">
        <f t="shared" si="31"/>
        <v>0</v>
      </c>
      <c r="AA85" s="46">
        <f>SUMIF('Loading M+3'!E:E,'Loading May'!C85,'Loading M+3'!O:O)</f>
        <v>0</v>
      </c>
      <c r="AB85" s="47">
        <f t="shared" si="32"/>
        <v>0</v>
      </c>
    </row>
    <row r="86" spans="2:28">
      <c r="B86" s="74">
        <v>310004569</v>
      </c>
      <c r="C86" s="74">
        <v>310004569</v>
      </c>
      <c r="D86" s="46" t="s">
        <v>1124</v>
      </c>
      <c r="F86" s="80">
        <f>_xlfn.IFNA(VLOOKUP($B86,Text_LoadSC!$A:$CO,F$1,0),0)</f>
        <v>0</v>
      </c>
      <c r="G86" s="80">
        <f>_xlfn.IFNA(VLOOKUP($B86,Text_LoadSC!$A:$CO,G$1,0),0)</f>
        <v>0</v>
      </c>
      <c r="H86" s="80">
        <f>_xlfn.IFNA(VLOOKUP($B86,Text_LoadSC!$A:$CO,H$1,0),0)</f>
        <v>0</v>
      </c>
      <c r="I86" s="80">
        <f>_xlfn.IFNA(VLOOKUP($B86,Text_LoadSC!$A:$CO,I$1,0),0)</f>
        <v>0</v>
      </c>
      <c r="J86" s="80">
        <f t="shared" si="28"/>
        <v>0</v>
      </c>
      <c r="K86" s="80">
        <f>_xlfn.IFNA(VLOOKUP($B86,Text_LoadSC!$A:$CO,K$1,0),0)</f>
        <v>0</v>
      </c>
      <c r="L86" s="80">
        <f>_xlfn.IFNA(VLOOKUP($B86,Text_LoadSC!$A:$CO,L$1,0),0)</f>
        <v>0</v>
      </c>
      <c r="M86" s="80">
        <f>_xlfn.IFNA(VLOOKUP($B86,Text_LoadSC!$A:$CO,M$1,0),0)</f>
        <v>0</v>
      </c>
      <c r="N86" s="80">
        <f>_xlfn.IFNA(VLOOKUP($B86,Text_LoadSC!$A:$CO,N$1,0),0)</f>
        <v>0</v>
      </c>
      <c r="O86" s="80">
        <f t="shared" si="29"/>
        <v>0</v>
      </c>
      <c r="P86" s="80">
        <f>VLOOKUP($B86,FSTAll!$B:$BL,FSTAll!BB$1,0)*$O86</f>
        <v>0</v>
      </c>
      <c r="Q86" s="80">
        <f>VLOOKUP($B86,FSTAll!$B:$BL,FSTAll!BC$1,0)*$O86</f>
        <v>0</v>
      </c>
      <c r="R86" s="80">
        <f>VLOOKUP($B86,FSTAll!$B:$BL,FSTAll!BD$1,0)*$O86</f>
        <v>0</v>
      </c>
      <c r="S86" s="80">
        <f>VLOOKUP($B86,FSTAll!$B:$BL,FSTAll!BE$1,0)*$O86</f>
        <v>0</v>
      </c>
      <c r="T86" s="80">
        <f>VLOOKUP($B86,FSTAll!$B:$BL,FSTAll!BF$1,0)*$O86</f>
        <v>0</v>
      </c>
      <c r="U86" s="80">
        <f>VLOOKUP($B86,FSTAll!$B:$BL,FSTAll!BK$1,0)*$O86</f>
        <v>0</v>
      </c>
      <c r="V86" s="80">
        <f>VLOOKUP($B86,FSTAll!$B:$BL,FSTAll!BL$1,0)*$O86</f>
        <v>0</v>
      </c>
      <c r="W86" s="80">
        <f>VLOOKUP($B86,FSTAll!$B:$BL,FSTAll!BH$1,0)*$O86</f>
        <v>0</v>
      </c>
      <c r="X86" s="80">
        <f>VLOOKUP($B86,FSTAll!$B:$BL,FSTAll!BI$1,0)*$O86</f>
        <v>0</v>
      </c>
      <c r="Y86" s="47">
        <f t="shared" si="30"/>
        <v>0</v>
      </c>
      <c r="Z86" s="47">
        <f t="shared" si="31"/>
        <v>0</v>
      </c>
      <c r="AA86" s="46">
        <f>SUMIF('Loading M+3'!E:E,'Loading May'!C86,'Loading M+3'!O:O)</f>
        <v>0</v>
      </c>
      <c r="AB86" s="47">
        <f t="shared" si="32"/>
        <v>0</v>
      </c>
    </row>
  </sheetData>
  <autoFilter ref="B3:AB75" xr:uid="{C4572315-183F-4B16-909C-48CCE90E7400}"/>
  <pageMargins left="0.7" right="0.7" top="0.75" bottom="0.75" header="0.3" footer="0.3"/>
  <ignoredErrors>
    <ignoredError sqref="J3:J80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D792A-A92F-49AE-9F08-32CD834647AA}">
  <sheetPr>
    <tabColor rgb="FF00B0F0"/>
  </sheetPr>
  <dimension ref="B1:AB86"/>
  <sheetViews>
    <sheetView showGridLines="0" zoomScale="70" zoomScaleNormal="70" workbookViewId="0">
      <pane xSplit="5" ySplit="3" topLeftCell="F61" activePane="bottomRight" state="frozen"/>
      <selection activeCell="K1" sqref="K1:N1048576"/>
      <selection pane="topRight" activeCell="K1" sqref="K1:N1048576"/>
      <selection pane="bottomLeft" activeCell="K1" sqref="K1:N1048576"/>
      <selection pane="bottomRight" activeCell="Y2" sqref="Y2"/>
    </sheetView>
  </sheetViews>
  <sheetFormatPr defaultColWidth="8.7109375" defaultRowHeight="12" outlineLevelCol="1"/>
  <cols>
    <col min="1" max="1" width="3.42578125" style="46" customWidth="1"/>
    <col min="2" max="2" width="8.7109375" style="74"/>
    <col min="3" max="3" width="10.7109375" style="74" bestFit="1" customWidth="1"/>
    <col min="4" max="4" width="13" style="46" bestFit="1" customWidth="1"/>
    <col min="5" max="5" width="40.42578125" style="46" bestFit="1" customWidth="1"/>
    <col min="6" max="7" width="8.7109375" style="80" outlineLevel="1"/>
    <col min="8" max="8" width="8.7109375" style="80" bestFit="1" outlineLevel="1"/>
    <col min="9" max="9" width="8.7109375" style="46" bestFit="1" outlineLevel="1"/>
    <col min="10" max="10" width="8.5703125" style="46" customWidth="1"/>
    <col min="11" max="12" width="8.7109375" style="46" outlineLevel="1"/>
    <col min="13" max="13" width="9.28515625" style="46" bestFit="1" customWidth="1" outlineLevel="1"/>
    <col min="14" max="14" width="8.7109375" style="46" outlineLevel="1"/>
    <col min="15" max="20" width="8.7109375" style="46"/>
    <col min="21" max="21" width="9.7109375" style="46" bestFit="1" customWidth="1"/>
    <col min="22" max="22" width="10.7109375" style="46" bestFit="1" customWidth="1"/>
    <col min="23" max="24" width="8.7109375" style="46"/>
    <col min="25" max="25" width="12.28515625" style="46" bestFit="1" customWidth="1"/>
    <col min="26" max="16384" width="8.7109375" style="46"/>
  </cols>
  <sheetData>
    <row r="1" spans="2:28">
      <c r="F1" s="80">
        <v>104</v>
      </c>
      <c r="G1" s="80">
        <v>116</v>
      </c>
      <c r="H1" s="80">
        <v>128</v>
      </c>
      <c r="I1" s="46">
        <v>140</v>
      </c>
      <c r="J1" s="80"/>
      <c r="K1" s="46">
        <v>105</v>
      </c>
      <c r="L1" s="46">
        <v>117</v>
      </c>
      <c r="M1" s="46">
        <v>129</v>
      </c>
      <c r="N1" s="46">
        <v>141</v>
      </c>
    </row>
    <row r="2" spans="2:28">
      <c r="F2" s="139" t="s">
        <v>155</v>
      </c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301">
        <f>SUBTOTAL(9,Y4:Y86)</f>
        <v>884050.19230769237</v>
      </c>
    </row>
    <row r="3" spans="2:28" s="220" customFormat="1" ht="28.15" customHeight="1">
      <c r="B3" s="220" t="s">
        <v>10</v>
      </c>
      <c r="C3" s="220" t="s">
        <v>11</v>
      </c>
      <c r="D3" s="220" t="s">
        <v>12</v>
      </c>
      <c r="E3" s="220" t="s">
        <v>13</v>
      </c>
      <c r="F3" s="221" t="s">
        <v>0</v>
      </c>
      <c r="G3" s="221" t="s">
        <v>1</v>
      </c>
      <c r="H3" s="221" t="s">
        <v>2</v>
      </c>
      <c r="I3" s="221" t="s">
        <v>3</v>
      </c>
      <c r="J3" s="221" t="s">
        <v>237</v>
      </c>
      <c r="K3" s="222" t="s">
        <v>238</v>
      </c>
      <c r="L3" s="222" t="s">
        <v>239</v>
      </c>
      <c r="M3" s="222" t="s">
        <v>240</v>
      </c>
      <c r="N3" s="222" t="s">
        <v>241</v>
      </c>
      <c r="O3" s="222" t="s">
        <v>242</v>
      </c>
      <c r="P3" s="220" t="s">
        <v>115</v>
      </c>
      <c r="Q3" s="220" t="s">
        <v>116</v>
      </c>
      <c r="R3" s="220" t="s">
        <v>117</v>
      </c>
      <c r="S3" s="220" t="s">
        <v>118</v>
      </c>
      <c r="T3" s="220" t="s">
        <v>119</v>
      </c>
      <c r="U3" s="220" t="s">
        <v>127</v>
      </c>
      <c r="V3" s="220" t="s">
        <v>128</v>
      </c>
      <c r="W3" s="220" t="s">
        <v>121</v>
      </c>
      <c r="X3" s="220" t="s">
        <v>122</v>
      </c>
      <c r="Y3" s="220" t="s">
        <v>91</v>
      </c>
    </row>
    <row r="4" spans="2:28">
      <c r="B4" s="74">
        <v>310002949</v>
      </c>
      <c r="C4" s="74">
        <v>310002949</v>
      </c>
      <c r="D4" s="46" t="s">
        <v>20</v>
      </c>
      <c r="E4" s="46" t="str">
        <f>VLOOKUP(B4,Master_Item!B:C,2,0)</f>
        <v>โออิชิ กรีนที รสต้นตำรับ 180 มล. Pack 4</v>
      </c>
      <c r="F4" s="80">
        <f>_xlfn.IFNA(VLOOKUP($B4,Text_LoadSC!$A:$FJ,F$1,0),0)</f>
        <v>178.69939117945108</v>
      </c>
      <c r="G4" s="80">
        <f>_xlfn.IFNA(VLOOKUP($B4,Text_LoadSC!$A:$FJ,G$1,0),0)</f>
        <v>215.69939117945108</v>
      </c>
      <c r="H4" s="80">
        <f>_xlfn.IFNA(VLOOKUP($B4,Text_LoadSC!$A:$FJ,H$1,0),0)</f>
        <v>232.39878235890214</v>
      </c>
      <c r="I4" s="80">
        <f>_xlfn.IFNA(VLOOKUP($B4,Text_LoadSC!$A:$FJ,I$1,0),0)</f>
        <v>192.69939117945108</v>
      </c>
      <c r="J4" s="80">
        <f>SUM(F4:I4)</f>
        <v>819.49695589725548</v>
      </c>
      <c r="K4" s="80">
        <f>_xlfn.IFNA(VLOOKUP($B4,Text_LoadSC!$A:$FJ,K$1,0),0)</f>
        <v>2231.1</v>
      </c>
      <c r="L4" s="80">
        <f>_xlfn.IFNA(VLOOKUP($B4,Text_LoadSC!$A:$FJ,L$1,0),0)</f>
        <v>1221.9000000000003</v>
      </c>
      <c r="M4" s="80">
        <f>_xlfn.IFNA(VLOOKUP($B4,Text_LoadSC!$A:$FJ,M$1,0),0)</f>
        <v>883.6</v>
      </c>
      <c r="N4" s="80">
        <f>_xlfn.IFNA(VLOOKUP($B4,Text_LoadSC!$A:$FJ,N$1,0),0)</f>
        <v>413.40000000000003</v>
      </c>
      <c r="O4" s="80">
        <f>SUM(K4:N4)</f>
        <v>4750</v>
      </c>
      <c r="P4" s="80">
        <f>VLOOKUP($B4,FSTAll!$B:$BL,FSTAll!BB$1,0)*$O4</f>
        <v>210.21112464474217</v>
      </c>
      <c r="Q4" s="80">
        <f>VLOOKUP($B4,FSTAll!$B:$BL,FSTAll!BC$1,0)*$O4</f>
        <v>1339.3727161997565</v>
      </c>
      <c r="R4" s="80">
        <f>VLOOKUP($B4,FSTAll!$B:$BL,FSTAll!BD$1,0)*$O4</f>
        <v>638.34754364596017</v>
      </c>
      <c r="S4" s="80">
        <f>VLOOKUP($B4,FSTAll!$B:$BL,FSTAll!BE$1,0)*$O4</f>
        <v>398.24401136825009</v>
      </c>
      <c r="T4" s="80">
        <f>VLOOKUP($B4,FSTAll!$B:$BL,FSTAll!BF$1,0)*$O4</f>
        <v>292.17417783191229</v>
      </c>
      <c r="U4" s="80">
        <f>VLOOKUP($B4,FSTAll!$B:$BL,FSTAll!BK$1,0)*$O4</f>
        <v>199.94163621599677</v>
      </c>
      <c r="V4" s="80">
        <f>VLOOKUP($B4,FSTAll!$B:$BL,FSTAll!BL$1,0)*$O4</f>
        <v>163.58861144945189</v>
      </c>
      <c r="W4" s="80">
        <f>VLOOKUP($B4,FSTAll!$B:$BL,FSTAll!BH$1,0)*$O4</f>
        <v>565.06293138449041</v>
      </c>
      <c r="X4" s="80">
        <f>VLOOKUP($B4,FSTAll!$B:$BL,FSTAll!BI$1,0)*$O4</f>
        <v>943.05724725943969</v>
      </c>
      <c r="Y4" s="47">
        <f>SUM(P4:X4)</f>
        <v>4750</v>
      </c>
      <c r="Z4" s="47">
        <f>SUM(Y4,J4)</f>
        <v>5569.4969558972552</v>
      </c>
      <c r="AA4" s="46">
        <f>SUMIF('Loading M+3'!E:E,'Loading May'!C4,'Loading M+3'!O:O)</f>
        <v>5145.0228068075012</v>
      </c>
      <c r="AB4" s="47">
        <f>AA4-Z4</f>
        <v>-424.47414908975406</v>
      </c>
    </row>
    <row r="5" spans="2:28">
      <c r="B5" s="74">
        <v>310002950</v>
      </c>
      <c r="C5" s="74">
        <v>310002950</v>
      </c>
      <c r="D5" s="46" t="s">
        <v>21</v>
      </c>
      <c r="E5" s="46" t="str">
        <f>VLOOKUP(B5,Master_Item!B:C,2,0)</f>
        <v>โออิชิ กรีนที รสต้นตำรับ 180 มล. Pack 12</v>
      </c>
      <c r="F5" s="80">
        <f>_xlfn.IFNA(VLOOKUP($B5,Text_LoadSC!$A:$FJ,F$1,0),0)</f>
        <v>2137</v>
      </c>
      <c r="G5" s="80">
        <f>_xlfn.IFNA(VLOOKUP($B5,Text_LoadSC!$A:$FJ,G$1,0),0)</f>
        <v>1163</v>
      </c>
      <c r="H5" s="80">
        <f>_xlfn.IFNA(VLOOKUP($B5,Text_LoadSC!$A:$FJ,H$1,0),0)</f>
        <v>1115</v>
      </c>
      <c r="I5" s="80">
        <f>_xlfn.IFNA(VLOOKUP($B5,Text_LoadSC!$A:$FJ,I$1,0),0)</f>
        <v>620</v>
      </c>
      <c r="J5" s="80">
        <f t="shared" ref="J5:J62" si="0">SUM(F5:I5)</f>
        <v>5035</v>
      </c>
      <c r="K5" s="80">
        <f>_xlfn.IFNA(VLOOKUP($B5,Text_LoadSC!$A:$FJ,K$1,0),0)</f>
        <v>0</v>
      </c>
      <c r="L5" s="80">
        <f>_xlfn.IFNA(VLOOKUP($B5,Text_LoadSC!$A:$FJ,L$1,0),0)</f>
        <v>0</v>
      </c>
      <c r="M5" s="80">
        <f>_xlfn.IFNA(VLOOKUP($B5,Text_LoadSC!$A:$FJ,M$1,0),0)</f>
        <v>0</v>
      </c>
      <c r="N5" s="80">
        <f>_xlfn.IFNA(VLOOKUP($B5,Text_LoadSC!$A:$FJ,N$1,0),0)</f>
        <v>0</v>
      </c>
      <c r="O5" s="80">
        <f t="shared" ref="O5:O68" si="1">SUM(K5:N5)</f>
        <v>0</v>
      </c>
      <c r="P5" s="80">
        <f>VLOOKUP($B5,FSTAll!$B:$BL,FSTAll!BB$1,0)*$O5</f>
        <v>0</v>
      </c>
      <c r="Q5" s="80">
        <f>VLOOKUP($B5,FSTAll!$B:$BL,FSTAll!BC$1,0)*$O5</f>
        <v>0</v>
      </c>
      <c r="R5" s="80">
        <f>VLOOKUP($B5,FSTAll!$B:$BL,FSTAll!BD$1,0)*$O5</f>
        <v>0</v>
      </c>
      <c r="S5" s="80">
        <f>VLOOKUP($B5,FSTAll!$B:$BL,FSTAll!BE$1,0)*$O5</f>
        <v>0</v>
      </c>
      <c r="T5" s="80">
        <f>VLOOKUP($B5,FSTAll!$B:$BL,FSTAll!BF$1,0)*$O5</f>
        <v>0</v>
      </c>
      <c r="U5" s="80">
        <f>VLOOKUP($B5,FSTAll!$B:$BL,FSTAll!BK$1,0)*$O5</f>
        <v>0</v>
      </c>
      <c r="V5" s="80">
        <f>VLOOKUP($B5,FSTAll!$B:$BL,FSTAll!BL$1,0)*$O5</f>
        <v>0</v>
      </c>
      <c r="W5" s="80">
        <f>VLOOKUP($B5,FSTAll!$B:$BL,FSTAll!BH$1,0)*$O5</f>
        <v>0</v>
      </c>
      <c r="X5" s="80">
        <f>VLOOKUP($B5,FSTAll!$B:$BL,FSTAll!BI$1,0)*$O5</f>
        <v>0</v>
      </c>
      <c r="Y5" s="47">
        <f t="shared" ref="Y5:Y62" si="2">SUM(P5:X5)</f>
        <v>0</v>
      </c>
      <c r="Z5" s="47">
        <f t="shared" ref="Z5:Z57" si="3">SUM(Y5,J5)</f>
        <v>5035</v>
      </c>
      <c r="AA5" s="46">
        <f>SUMIF('Loading M+3'!E:E,'Loading May'!C5,'Loading M+3'!O:O)</f>
        <v>5620.5769230769229</v>
      </c>
      <c r="AB5" s="47">
        <f t="shared" ref="AB5:AB64" si="4">AA5-Z5</f>
        <v>585.57692307692287</v>
      </c>
    </row>
    <row r="6" spans="2:28">
      <c r="B6" s="74">
        <v>310002953</v>
      </c>
      <c r="C6" s="74">
        <v>310002953</v>
      </c>
      <c r="D6" s="46" t="s">
        <v>22</v>
      </c>
      <c r="E6" s="46" t="str">
        <f>VLOOKUP(B6,Master_Item!B:C,2,0)</f>
        <v xml:space="preserve">โออิชิ กรีนที รสน้ำผึ้งผสมมะนาว 180 มล.Pack 4 </v>
      </c>
      <c r="F6" s="80">
        <f>_xlfn.IFNA(VLOOKUP($B6,Text_LoadSC!$A:$FJ,F$1,0),0)</f>
        <v>825.39584691578693</v>
      </c>
      <c r="G6" s="80">
        <f>_xlfn.IFNA(VLOOKUP($B6,Text_LoadSC!$A:$FJ,G$1,0),0)</f>
        <v>1398.3958469157869</v>
      </c>
      <c r="H6" s="80">
        <f>_xlfn.IFNA(VLOOKUP($B6,Text_LoadSC!$A:$FJ,H$1,0),0)</f>
        <v>1391.7916938315739</v>
      </c>
      <c r="I6" s="80">
        <f>_xlfn.IFNA(VLOOKUP($B6,Text_LoadSC!$A:$FJ,I$1,0),0)</f>
        <v>1220.3958469157869</v>
      </c>
      <c r="J6" s="80">
        <f>SUM(F6:I6)</f>
        <v>4835.9792345789347</v>
      </c>
      <c r="K6" s="80">
        <f>_xlfn.IFNA(VLOOKUP($B6,Text_LoadSC!$A:$FJ,K$1,0),0)</f>
        <v>15398.349999999997</v>
      </c>
      <c r="L6" s="80">
        <f>_xlfn.IFNA(VLOOKUP($B6,Text_LoadSC!$A:$FJ,L$1,0),0)</f>
        <v>10402.35</v>
      </c>
      <c r="M6" s="80">
        <f>_xlfn.IFNA(VLOOKUP($B6,Text_LoadSC!$A:$FJ,M$1,0),0)</f>
        <v>9536.8499999999985</v>
      </c>
      <c r="N6" s="80">
        <f>_xlfn.IFNA(VLOOKUP($B6,Text_LoadSC!$A:$FJ,N$1,0),0)</f>
        <v>6885.4500000000007</v>
      </c>
      <c r="O6" s="80">
        <f t="shared" si="1"/>
        <v>42223</v>
      </c>
      <c r="P6" s="80">
        <f>VLOOKUP($B6,FSTAll!$B:$BL,FSTAll!BB$1,0)*$O6</f>
        <v>658.10915160584784</v>
      </c>
      <c r="Q6" s="80">
        <f>VLOOKUP($B6,FSTAll!$B:$BL,FSTAll!BC$1,0)*$O6</f>
        <v>6442.0817543455742</v>
      </c>
      <c r="R6" s="80">
        <f>VLOOKUP($B6,FSTAll!$B:$BL,FSTAll!BD$1,0)*$O6</f>
        <v>10041.754115344767</v>
      </c>
      <c r="S6" s="80">
        <f>VLOOKUP($B6,FSTAll!$B:$BL,FSTAll!BE$1,0)*$O6</f>
        <v>11028.431794635662</v>
      </c>
      <c r="T6" s="80">
        <f>VLOOKUP($B6,FSTAll!$B:$BL,FSTAll!BF$1,0)*$O6</f>
        <v>1802.2664210889834</v>
      </c>
      <c r="U6" s="80">
        <f>VLOOKUP($B6,FSTAll!$B:$BL,FSTAll!BK$1,0)*$O6</f>
        <v>1634.9686589156211</v>
      </c>
      <c r="V6" s="80">
        <f>VLOOKUP($B6,FSTAll!$B:$BL,FSTAll!BL$1,0)*$O6</f>
        <v>1337.7016300218718</v>
      </c>
      <c r="W6" s="80">
        <f>VLOOKUP($B6,FSTAll!$B:$BL,FSTAll!BH$1,0)*$O6</f>
        <v>3236.1083688269828</v>
      </c>
      <c r="X6" s="80">
        <f>VLOOKUP($B6,FSTAll!$B:$BL,FSTAll!BI$1,0)*$O6</f>
        <v>6041.5781052146885</v>
      </c>
      <c r="Y6" s="47">
        <f t="shared" si="2"/>
        <v>42223</v>
      </c>
      <c r="Z6" s="47">
        <f t="shared" si="3"/>
        <v>47058.979234578932</v>
      </c>
      <c r="AA6" s="46">
        <f>SUMIF('Loading M+3'!E:E,'Loading May'!C6,'Loading M+3'!O:O)</f>
        <v>46031.825178540486</v>
      </c>
      <c r="AB6" s="47">
        <f t="shared" si="4"/>
        <v>-1027.1540560384456</v>
      </c>
    </row>
    <row r="7" spans="2:28">
      <c r="B7" s="74">
        <v>310002954</v>
      </c>
      <c r="C7" s="74">
        <v>310002954</v>
      </c>
      <c r="D7" s="46" t="s">
        <v>23</v>
      </c>
      <c r="E7" s="46" t="str">
        <f>VLOOKUP(B7,Master_Item!B:C,2,0)</f>
        <v>โออิชิ กรีนที รสน้ำผึ้งผสมมะนาว 180 มล.Pack 12</v>
      </c>
      <c r="F7" s="80">
        <f>_xlfn.IFNA(VLOOKUP($B7,Text_LoadSC!$A:$FJ,F$1,0),0)</f>
        <v>5487</v>
      </c>
      <c r="G7" s="80">
        <f>_xlfn.IFNA(VLOOKUP($B7,Text_LoadSC!$A:$FJ,G$1,0),0)</f>
        <v>5591</v>
      </c>
      <c r="H7" s="80">
        <f>_xlfn.IFNA(VLOOKUP($B7,Text_LoadSC!$A:$FJ,H$1,0),0)</f>
        <v>4400</v>
      </c>
      <c r="I7" s="80">
        <f>_xlfn.IFNA(VLOOKUP($B7,Text_LoadSC!$A:$FJ,I$1,0),0)</f>
        <v>1421</v>
      </c>
      <c r="J7" s="80">
        <f t="shared" si="0"/>
        <v>16899</v>
      </c>
      <c r="K7" s="80">
        <f>_xlfn.IFNA(VLOOKUP($B7,Text_LoadSC!$A:$FJ,K$1,0),0)</f>
        <v>0</v>
      </c>
      <c r="L7" s="80">
        <f>_xlfn.IFNA(VLOOKUP($B7,Text_LoadSC!$A:$FJ,L$1,0),0)</f>
        <v>0</v>
      </c>
      <c r="M7" s="80">
        <f>_xlfn.IFNA(VLOOKUP($B7,Text_LoadSC!$A:$FJ,M$1,0),0)</f>
        <v>0</v>
      </c>
      <c r="N7" s="80">
        <f>_xlfn.IFNA(VLOOKUP($B7,Text_LoadSC!$A:$FJ,N$1,0),0)</f>
        <v>0</v>
      </c>
      <c r="O7" s="80">
        <f t="shared" si="1"/>
        <v>0</v>
      </c>
      <c r="P7" s="80">
        <f>VLOOKUP($B7,FSTAll!$B:$BL,FSTAll!BB$1,0)*$O7</f>
        <v>0</v>
      </c>
      <c r="Q7" s="80">
        <f>VLOOKUP($B7,FSTAll!$B:$BL,FSTAll!BC$1,0)*$O7</f>
        <v>0</v>
      </c>
      <c r="R7" s="80">
        <f>VLOOKUP($B7,FSTAll!$B:$BL,FSTAll!BD$1,0)*$O7</f>
        <v>0</v>
      </c>
      <c r="S7" s="80">
        <f>VLOOKUP($B7,FSTAll!$B:$BL,FSTAll!BE$1,0)*$O7</f>
        <v>0</v>
      </c>
      <c r="T7" s="80">
        <f>VLOOKUP($B7,FSTAll!$B:$BL,FSTAll!BF$1,0)*$O7</f>
        <v>0</v>
      </c>
      <c r="U7" s="80">
        <f>VLOOKUP($B7,FSTAll!$B:$BL,FSTAll!BK$1,0)*$O7</f>
        <v>0</v>
      </c>
      <c r="V7" s="80">
        <f>VLOOKUP($B7,FSTAll!$B:$BL,FSTAll!BL$1,0)*$O7</f>
        <v>0</v>
      </c>
      <c r="W7" s="80">
        <f>VLOOKUP($B7,FSTAll!$B:$BL,FSTAll!BH$1,0)*$O7</f>
        <v>0</v>
      </c>
      <c r="X7" s="80">
        <f>VLOOKUP($B7,FSTAll!$B:$BL,FSTAll!BI$1,0)*$O7</f>
        <v>0</v>
      </c>
      <c r="Y7" s="47">
        <f t="shared" si="2"/>
        <v>0</v>
      </c>
      <c r="Z7" s="47">
        <f t="shared" si="3"/>
        <v>16899</v>
      </c>
      <c r="AA7" s="46">
        <f>SUMIF('Loading M+3'!E:E,'Loading May'!C7,'Loading M+3'!O:O)</f>
        <v>19569.73076923077</v>
      </c>
      <c r="AB7" s="47">
        <f t="shared" si="4"/>
        <v>2670.7307692307695</v>
      </c>
    </row>
    <row r="8" spans="2:28">
      <c r="B8" s="74">
        <v>310002951</v>
      </c>
      <c r="C8" s="74">
        <v>310002951</v>
      </c>
      <c r="D8" s="46" t="s">
        <v>24</v>
      </c>
      <c r="E8" s="46" t="str">
        <f>VLOOKUP(B8,Master_Item!B:C,2,0)</f>
        <v>โออิชิ กรีนที รสข้ำวญี่ปุ่น 180 มล. Pack 4</v>
      </c>
      <c r="F8" s="80">
        <f>_xlfn.IFNA(VLOOKUP($B8,Text_LoadSC!$A:$FJ,F$1,0),0)</f>
        <v>78</v>
      </c>
      <c r="G8" s="80">
        <f>_xlfn.IFNA(VLOOKUP($B8,Text_LoadSC!$A:$FJ,G$1,0),0)</f>
        <v>185</v>
      </c>
      <c r="H8" s="80">
        <f>_xlfn.IFNA(VLOOKUP($B8,Text_LoadSC!$A:$FJ,H$1,0),0)</f>
        <v>152</v>
      </c>
      <c r="I8" s="80">
        <f>_xlfn.IFNA(VLOOKUP($B8,Text_LoadSC!$A:$FJ,I$1,0),0)</f>
        <v>159</v>
      </c>
      <c r="J8" s="80">
        <f t="shared" si="0"/>
        <v>574</v>
      </c>
      <c r="K8" s="80">
        <f>_xlfn.IFNA(VLOOKUP($B8,Text_LoadSC!$A:$FJ,K$1,0),0)</f>
        <v>2581.75</v>
      </c>
      <c r="L8" s="80">
        <f>_xlfn.IFNA(VLOOKUP($B8,Text_LoadSC!$A:$FJ,L$1,0),0)</f>
        <v>1396.25</v>
      </c>
      <c r="M8" s="80">
        <f>_xlfn.IFNA(VLOOKUP($B8,Text_LoadSC!$A:$FJ,M$1,0),0)</f>
        <v>926.75</v>
      </c>
      <c r="N8" s="80">
        <f>_xlfn.IFNA(VLOOKUP($B8,Text_LoadSC!$A:$FJ,N$1,0),0)</f>
        <v>403.25</v>
      </c>
      <c r="O8" s="80">
        <f t="shared" si="1"/>
        <v>5308</v>
      </c>
      <c r="P8" s="80">
        <f>VLOOKUP($B8,FSTAll!$B:$BL,FSTAll!BB$1,0)*$O8</f>
        <v>208.49754500818329</v>
      </c>
      <c r="Q8" s="80">
        <f>VLOOKUP($B8,FSTAll!$B:$BL,FSTAll!BC$1,0)*$O8</f>
        <v>1586.5360065466448</v>
      </c>
      <c r="R8" s="80">
        <f>VLOOKUP($B8,FSTAll!$B:$BL,FSTAll!BD$1,0)*$O8</f>
        <v>617.89116202945991</v>
      </c>
      <c r="S8" s="80">
        <f>VLOOKUP($B8,FSTAll!$B:$BL,FSTAll!BE$1,0)*$O8</f>
        <v>443.05728314238951</v>
      </c>
      <c r="T8" s="80">
        <f>VLOOKUP($B8,FSTAll!$B:$BL,FSTAll!BF$1,0)*$O8</f>
        <v>339.89443535188218</v>
      </c>
      <c r="U8" s="80">
        <f>VLOOKUP($B8,FSTAll!$B:$BL,FSTAll!BK$1,0)*$O8</f>
        <v>216.20761047463176</v>
      </c>
      <c r="V8" s="80">
        <f>VLOOKUP($B8,FSTAll!$B:$BL,FSTAll!BL$1,0)*$O8</f>
        <v>176.89713584288052</v>
      </c>
      <c r="W8" s="80">
        <f>VLOOKUP($B8,FSTAll!$B:$BL,FSTAll!BH$1,0)*$O8</f>
        <v>721.05400981996729</v>
      </c>
      <c r="X8" s="80">
        <f>VLOOKUP($B8,FSTAll!$B:$BL,FSTAll!BI$1,0)*$O8</f>
        <v>997.96481178396073</v>
      </c>
      <c r="Y8" s="47">
        <f t="shared" si="2"/>
        <v>5308</v>
      </c>
      <c r="Z8" s="47">
        <f t="shared" si="3"/>
        <v>5882</v>
      </c>
      <c r="AA8" s="46">
        <f>SUMIF('Loading M+3'!E:E,'Loading May'!C8,'Loading M+3'!O:O)</f>
        <v>4933.6868131868141</v>
      </c>
      <c r="AB8" s="47">
        <f t="shared" si="4"/>
        <v>-948.31318681318589</v>
      </c>
    </row>
    <row r="9" spans="2:28">
      <c r="B9" s="74">
        <v>310002952</v>
      </c>
      <c r="C9" s="74">
        <v>310002952</v>
      </c>
      <c r="D9" s="46" t="s">
        <v>25</v>
      </c>
      <c r="E9" s="46" t="str">
        <f>VLOOKUP(B9,Master_Item!B:C,2,0)</f>
        <v>โออิชิ กรีนที รสข้ำวญี่ปุ่น 180 มล. Pack 12</v>
      </c>
      <c r="F9" s="80">
        <f>_xlfn.IFNA(VLOOKUP($B9,Text_LoadSC!$A:$FJ,F$1,0),0)</f>
        <v>1633</v>
      </c>
      <c r="G9" s="80">
        <f>_xlfn.IFNA(VLOOKUP($B9,Text_LoadSC!$A:$FJ,G$1,0),0)</f>
        <v>1155</v>
      </c>
      <c r="H9" s="80">
        <f>_xlfn.IFNA(VLOOKUP($B9,Text_LoadSC!$A:$FJ,H$1,0),0)</f>
        <v>1115</v>
      </c>
      <c r="I9" s="80">
        <f>_xlfn.IFNA(VLOOKUP($B9,Text_LoadSC!$A:$FJ,I$1,0),0)</f>
        <v>620.00000000000011</v>
      </c>
      <c r="J9" s="80">
        <f t="shared" si="0"/>
        <v>4523</v>
      </c>
      <c r="K9" s="80">
        <f>_xlfn.IFNA(VLOOKUP($B9,Text_LoadSC!$A:$FJ,K$1,0),0)</f>
        <v>0</v>
      </c>
      <c r="L9" s="80">
        <f>_xlfn.IFNA(VLOOKUP($B9,Text_LoadSC!$A:$FJ,L$1,0),0)</f>
        <v>0</v>
      </c>
      <c r="M9" s="80">
        <f>_xlfn.IFNA(VLOOKUP($B9,Text_LoadSC!$A:$FJ,M$1,0),0)</f>
        <v>0</v>
      </c>
      <c r="N9" s="80">
        <f>_xlfn.IFNA(VLOOKUP($B9,Text_LoadSC!$A:$FJ,N$1,0),0)</f>
        <v>0</v>
      </c>
      <c r="O9" s="80">
        <f t="shared" si="1"/>
        <v>0</v>
      </c>
      <c r="P9" s="80">
        <f>VLOOKUP($B9,FSTAll!$B:$BL,FSTAll!BB$1,0)*$O9</f>
        <v>0</v>
      </c>
      <c r="Q9" s="80">
        <f>VLOOKUP($B9,FSTAll!$B:$BL,FSTAll!BC$1,0)*$O9</f>
        <v>0</v>
      </c>
      <c r="R9" s="80">
        <f>VLOOKUP($B9,FSTAll!$B:$BL,FSTAll!BD$1,0)*$O9</f>
        <v>0</v>
      </c>
      <c r="S9" s="80">
        <f>VLOOKUP($B9,FSTAll!$B:$BL,FSTAll!BE$1,0)*$O9</f>
        <v>0</v>
      </c>
      <c r="T9" s="80">
        <f>VLOOKUP($B9,FSTAll!$B:$BL,FSTAll!BF$1,0)*$O9</f>
        <v>0</v>
      </c>
      <c r="U9" s="80">
        <f>VLOOKUP($B9,FSTAll!$B:$BL,FSTAll!BK$1,0)*$O9</f>
        <v>0</v>
      </c>
      <c r="V9" s="80">
        <f>VLOOKUP($B9,FSTAll!$B:$BL,FSTAll!BL$1,0)*$O9</f>
        <v>0</v>
      </c>
      <c r="W9" s="80">
        <f>VLOOKUP($B9,FSTAll!$B:$BL,FSTAll!BH$1,0)*$O9</f>
        <v>0</v>
      </c>
      <c r="X9" s="80">
        <f>VLOOKUP($B9,FSTAll!$B:$BL,FSTAll!BI$1,0)*$O9</f>
        <v>0</v>
      </c>
      <c r="Y9" s="47">
        <f t="shared" si="2"/>
        <v>0</v>
      </c>
      <c r="Z9" s="47">
        <f t="shared" si="3"/>
        <v>4523</v>
      </c>
      <c r="AA9" s="46">
        <f>SUMIF('Loading M+3'!E:E,'Loading May'!C9,'Loading M+3'!O:O)</f>
        <v>5587.7307692307695</v>
      </c>
      <c r="AB9" s="47">
        <f t="shared" si="4"/>
        <v>1064.7307692307695</v>
      </c>
    </row>
    <row r="10" spans="2:28">
      <c r="B10" s="74">
        <v>310003079</v>
      </c>
      <c r="C10" s="74">
        <v>310003079</v>
      </c>
      <c r="D10" s="46" t="s">
        <v>26</v>
      </c>
      <c r="E10" s="46" t="str">
        <f>VLOOKUP(B10,Master_Item!B:C,2,0)</f>
        <v>โออิชิ กรีนที  กลิ่นองุ่นเคียวโฮ 180 มล.Pack 4</v>
      </c>
      <c r="F10" s="80">
        <f>_xlfn.IFNA(VLOOKUP($B10,Text_LoadSC!$A:$FJ,F$1,0),0)</f>
        <v>361</v>
      </c>
      <c r="G10" s="80">
        <f>_xlfn.IFNA(VLOOKUP($B10,Text_LoadSC!$A:$FJ,G$1,0),0)</f>
        <v>365</v>
      </c>
      <c r="H10" s="80">
        <f>_xlfn.IFNA(VLOOKUP($B10,Text_LoadSC!$A:$FJ,H$1,0),0)</f>
        <v>361</v>
      </c>
      <c r="I10" s="80">
        <f>_xlfn.IFNA(VLOOKUP($B10,Text_LoadSC!$A:$FJ,I$1,0),0)</f>
        <v>365</v>
      </c>
      <c r="J10" s="80">
        <f t="shared" si="0"/>
        <v>1452</v>
      </c>
      <c r="K10" s="80">
        <f>_xlfn.IFNA(VLOOKUP($B10,Text_LoadSC!$A:$FJ,K$1,0),0)</f>
        <v>4683.45</v>
      </c>
      <c r="L10" s="80">
        <f>_xlfn.IFNA(VLOOKUP($B10,Text_LoadSC!$A:$FJ,L$1,0),0)</f>
        <v>3055.9499999999994</v>
      </c>
      <c r="M10" s="80">
        <f>_xlfn.IFNA(VLOOKUP($B10,Text_LoadSC!$A:$FJ,M$1,0),0)</f>
        <v>2472.9499999999998</v>
      </c>
      <c r="N10" s="80">
        <f>_xlfn.IFNA(VLOOKUP($B10,Text_LoadSC!$A:$FJ,N$1,0),0)</f>
        <v>1729.65</v>
      </c>
      <c r="O10" s="80">
        <f t="shared" si="1"/>
        <v>11941.999999999998</v>
      </c>
      <c r="P10" s="80">
        <f>VLOOKUP($B10,FSTAll!$B:$BL,FSTAll!BB$1,0)*$O10</f>
        <v>209.23685918234906</v>
      </c>
      <c r="Q10" s="80">
        <f>VLOOKUP($B10,FSTAll!$B:$BL,FSTAll!BC$1,0)*$O10</f>
        <v>1795.9497079818295</v>
      </c>
      <c r="R10" s="80">
        <f>VLOOKUP($B10,FSTAll!$B:$BL,FSTAll!BD$1,0)*$O10</f>
        <v>1754.2960739779362</v>
      </c>
      <c r="S10" s="80">
        <f>VLOOKUP($B10,FSTAll!$B:$BL,FSTAll!BE$1,0)*$O10</f>
        <v>2994.218202465931</v>
      </c>
      <c r="T10" s="80">
        <f>VLOOKUP($B10,FSTAll!$B:$BL,FSTAll!BF$1,0)*$O10</f>
        <v>773.98264114211543</v>
      </c>
      <c r="U10" s="80">
        <f>VLOOKUP($B10,FSTAll!$B:$BL,FSTAll!BK$1,0)*$O10</f>
        <v>610.03200032446455</v>
      </c>
      <c r="V10" s="80">
        <f>VLOOKUP($B10,FSTAll!$B:$BL,FSTAll!BL$1,0)*$O10</f>
        <v>499.11709117456189</v>
      </c>
      <c r="W10" s="80">
        <f>VLOOKUP($B10,FSTAll!$B:$BL,FSTAll!BH$1,0)*$O10</f>
        <v>1254.4524659312133</v>
      </c>
      <c r="X10" s="80">
        <f>VLOOKUP($B10,FSTAll!$B:$BL,FSTAll!BI$1,0)*$O10</f>
        <v>2050.7149578195972</v>
      </c>
      <c r="Y10" s="47">
        <f t="shared" si="2"/>
        <v>11941.999999999996</v>
      </c>
      <c r="Z10" s="47">
        <f t="shared" si="3"/>
        <v>13393.999999999996</v>
      </c>
      <c r="AA10" s="46">
        <f>SUMIF('Loading M+3'!E:E,'Loading May'!C10,'Loading M+3'!O:O)</f>
        <v>13011.176923076922</v>
      </c>
      <c r="AB10" s="47">
        <f t="shared" si="4"/>
        <v>-382.82307692307404</v>
      </c>
    </row>
    <row r="11" spans="2:28">
      <c r="B11" s="74">
        <v>310003080</v>
      </c>
      <c r="C11" s="74">
        <v>310003080</v>
      </c>
      <c r="D11" s="46" t="s">
        <v>27</v>
      </c>
      <c r="E11" s="46" t="str">
        <f>VLOOKUP(B11,Master_Item!B:C,2,0)</f>
        <v>โออิชิ กรีนที  กลิ่นองุ่นเคียวโฮ 180 มล.Pack 12</v>
      </c>
      <c r="F11" s="80">
        <f>_xlfn.IFNA(VLOOKUP($B11,Text_LoadSC!$A:$FJ,F$1,0),0)</f>
        <v>2237</v>
      </c>
      <c r="G11" s="80">
        <f>_xlfn.IFNA(VLOOKUP($B11,Text_LoadSC!$A:$FJ,G$1,0),0)</f>
        <v>2281</v>
      </c>
      <c r="H11" s="80">
        <f>_xlfn.IFNA(VLOOKUP($B11,Text_LoadSC!$A:$FJ,H$1,0),0)</f>
        <v>1701</v>
      </c>
      <c r="I11" s="80">
        <f>_xlfn.IFNA(VLOOKUP($B11,Text_LoadSC!$A:$FJ,I$1,0),0)</f>
        <v>1210</v>
      </c>
      <c r="J11" s="80">
        <f t="shared" si="0"/>
        <v>7429</v>
      </c>
      <c r="K11" s="80">
        <f>_xlfn.IFNA(VLOOKUP($B11,Text_LoadSC!$A:$FJ,K$1,0),0)</f>
        <v>0</v>
      </c>
      <c r="L11" s="80">
        <f>_xlfn.IFNA(VLOOKUP($B11,Text_LoadSC!$A:$FJ,L$1,0),0)</f>
        <v>0</v>
      </c>
      <c r="M11" s="80">
        <f>_xlfn.IFNA(VLOOKUP($B11,Text_LoadSC!$A:$FJ,M$1,0),0)</f>
        <v>0</v>
      </c>
      <c r="N11" s="80">
        <f>_xlfn.IFNA(VLOOKUP($B11,Text_LoadSC!$A:$FJ,N$1,0),0)</f>
        <v>0</v>
      </c>
      <c r="O11" s="80">
        <f t="shared" si="1"/>
        <v>0</v>
      </c>
      <c r="P11" s="80">
        <f>VLOOKUP($B11,FSTAll!$B:$BL,FSTAll!BB$1,0)*$O11</f>
        <v>0</v>
      </c>
      <c r="Q11" s="80">
        <f>VLOOKUP($B11,FSTAll!$B:$BL,FSTAll!BC$1,0)*$O11</f>
        <v>0</v>
      </c>
      <c r="R11" s="80">
        <f>VLOOKUP($B11,FSTAll!$B:$BL,FSTAll!BD$1,0)*$O11</f>
        <v>0</v>
      </c>
      <c r="S11" s="80">
        <f>VLOOKUP($B11,FSTAll!$B:$BL,FSTAll!BE$1,0)*$O11</f>
        <v>0</v>
      </c>
      <c r="T11" s="80">
        <f>VLOOKUP($B11,FSTAll!$B:$BL,FSTAll!BF$1,0)*$O11</f>
        <v>0</v>
      </c>
      <c r="U11" s="80">
        <f>VLOOKUP($B11,FSTAll!$B:$BL,FSTAll!BK$1,0)*$O11</f>
        <v>0</v>
      </c>
      <c r="V11" s="80">
        <f>VLOOKUP($B11,FSTAll!$B:$BL,FSTAll!BL$1,0)*$O11</f>
        <v>0</v>
      </c>
      <c r="W11" s="80">
        <f>VLOOKUP($B11,FSTAll!$B:$BL,FSTAll!BH$1,0)*$O11</f>
        <v>0</v>
      </c>
      <c r="X11" s="80">
        <f>VLOOKUP($B11,FSTAll!$B:$BL,FSTAll!BI$1,0)*$O11</f>
        <v>0</v>
      </c>
      <c r="Y11" s="47">
        <f t="shared" si="2"/>
        <v>0</v>
      </c>
      <c r="Z11" s="47">
        <f t="shared" si="3"/>
        <v>7429</v>
      </c>
      <c r="AA11" s="46">
        <f>SUMIF('Loading M+3'!E:E,'Loading May'!C11,'Loading M+3'!O:O)</f>
        <v>7090.1153846153848</v>
      </c>
      <c r="AB11" s="47">
        <f t="shared" si="4"/>
        <v>-338.88461538461524</v>
      </c>
    </row>
    <row r="12" spans="2:28">
      <c r="B12" s="74">
        <v>310001198</v>
      </c>
      <c r="C12" s="74">
        <v>310001198</v>
      </c>
      <c r="D12" s="46" t="s">
        <v>28</v>
      </c>
      <c r="E12" s="46" t="str">
        <f>VLOOKUP(B12,Master_Item!B:C,2,0)</f>
        <v>โออิชิ ชาคูลล์ซ่า ชาเขียวโซดากลิ่นฮันนี่เลมอน 320 มล.New</v>
      </c>
      <c r="F12" s="80">
        <f>_xlfn.IFNA(VLOOKUP($B12,Text_LoadSC!$A:$FJ,F$1,0),0)</f>
        <v>25076.120505618099</v>
      </c>
      <c r="G12" s="80">
        <f>_xlfn.IFNA(VLOOKUP($B12,Text_LoadSC!$A:$FJ,G$1,0),0)</f>
        <v>23461.120505618099</v>
      </c>
      <c r="H12" s="80">
        <f>_xlfn.IFNA(VLOOKUP($B12,Text_LoadSC!$A:$FJ,H$1,0),0)</f>
        <v>28511.241011236198</v>
      </c>
      <c r="I12" s="80">
        <f>_xlfn.IFNA(VLOOKUP($B12,Text_LoadSC!$A:$FJ,I$1,0),0)</f>
        <v>23079.120505618099</v>
      </c>
      <c r="J12" s="80">
        <f t="shared" si="0"/>
        <v>100127.6025280905</v>
      </c>
      <c r="K12" s="80">
        <f>_xlfn.IFNA(VLOOKUP($B12,Text_LoadSC!$A:$FJ,K$1,0),0)</f>
        <v>18011.538461538461</v>
      </c>
      <c r="L12" s="80">
        <f>_xlfn.IFNA(VLOOKUP($B12,Text_LoadSC!$A:$FJ,L$1,0),0)</f>
        <v>16396.153846153844</v>
      </c>
      <c r="M12" s="80">
        <f>_xlfn.IFNA(VLOOKUP($B12,Text_LoadSC!$A:$FJ,M$1,0),0)</f>
        <v>18011.538461538461</v>
      </c>
      <c r="N12" s="80">
        <f>_xlfn.IFNA(VLOOKUP($B12,Text_LoadSC!$A:$FJ,N$1,0),0)</f>
        <v>16396.153846153844</v>
      </c>
      <c r="O12" s="80">
        <f t="shared" si="1"/>
        <v>68815.38461538461</v>
      </c>
      <c r="P12" s="80">
        <f>VLOOKUP($B12,FSTAll!$B:$BL,FSTAll!BB$1,0)*$O12</f>
        <v>2335.5769230769229</v>
      </c>
      <c r="Q12" s="80">
        <f>VLOOKUP($B12,FSTAll!$B:$BL,FSTAll!BC$1,0)*$O12</f>
        <v>9013.4615384615372</v>
      </c>
      <c r="R12" s="80">
        <f>VLOOKUP($B12,FSTAll!$B:$BL,FSTAll!BD$1,0)*$O12</f>
        <v>16645.192307692309</v>
      </c>
      <c r="S12" s="80">
        <f>VLOOKUP($B12,FSTAll!$B:$BL,FSTAll!BE$1,0)*$O12</f>
        <v>17552.884615384613</v>
      </c>
      <c r="T12" s="80">
        <f>VLOOKUP($B12,FSTAll!$B:$BL,FSTAll!BF$1,0)*$O12</f>
        <v>5431.7307692307686</v>
      </c>
      <c r="U12" s="80">
        <f>VLOOKUP($B12,FSTAll!$B:$BL,FSTAll!BK$1,0)*$O12</f>
        <v>4622.1153846153848</v>
      </c>
      <c r="V12" s="80">
        <f>VLOOKUP($B12,FSTAll!$B:$BL,FSTAll!BL$1,0)*$O12</f>
        <v>3781.7307692307691</v>
      </c>
      <c r="W12" s="80">
        <f>VLOOKUP($B12,FSTAll!$B:$BL,FSTAll!BH$1,0)*$O12</f>
        <v>4038.4615384615381</v>
      </c>
      <c r="X12" s="80">
        <f>VLOOKUP($B12,FSTAll!$B:$BL,FSTAll!BI$1,0)*$O12</f>
        <v>5394.2307692307686</v>
      </c>
      <c r="Y12" s="47">
        <f t="shared" si="2"/>
        <v>68815.38461538461</v>
      </c>
      <c r="Z12" s="47">
        <f t="shared" si="3"/>
        <v>168942.9871434751</v>
      </c>
      <c r="AA12" s="46">
        <f>SUMIF('Loading M+3'!E:E,'Loading May'!C12,'Loading M+3'!O:O)</f>
        <v>194723.27379151777</v>
      </c>
      <c r="AB12" s="47">
        <f t="shared" si="4"/>
        <v>25780.286648042675</v>
      </c>
    </row>
    <row r="13" spans="2:28">
      <c r="B13" s="74">
        <v>310001229</v>
      </c>
      <c r="C13" s="74">
        <v>310001229</v>
      </c>
      <c r="D13" s="46" t="s">
        <v>29</v>
      </c>
      <c r="E13" s="46" t="str">
        <f>VLOOKUP(B13,Master_Item!B:C,2,0)</f>
        <v>โออิชิ ชาคูลล์ซ่า ชาเขียวโซดากลิ่นฮันนี่เลมอน 320 มล.NewPack 6</v>
      </c>
      <c r="F13" s="80">
        <f>_xlfn.IFNA(VLOOKUP($B13,Text_LoadSC!$A:$FJ,F$1,0),0)</f>
        <v>3035</v>
      </c>
      <c r="G13" s="80">
        <f>_xlfn.IFNA(VLOOKUP($B13,Text_LoadSC!$A:$FJ,G$1,0),0)</f>
        <v>2612</v>
      </c>
      <c r="H13" s="80">
        <f>_xlfn.IFNA(VLOOKUP($B13,Text_LoadSC!$A:$FJ,H$1,0),0)</f>
        <v>1409</v>
      </c>
      <c r="I13" s="80">
        <f>_xlfn.IFNA(VLOOKUP($B13,Text_LoadSC!$A:$FJ,I$1,0),0)</f>
        <v>1429.0000000000002</v>
      </c>
      <c r="J13" s="80">
        <f t="shared" si="0"/>
        <v>8485</v>
      </c>
      <c r="K13" s="80">
        <f>_xlfn.IFNA(VLOOKUP($B13,Text_LoadSC!$A:$FJ,K$1,0),0)</f>
        <v>26511.3</v>
      </c>
      <c r="L13" s="80">
        <f>_xlfn.IFNA(VLOOKUP($B13,Text_LoadSC!$A:$FJ,L$1,0),0)</f>
        <v>14579.16923076923</v>
      </c>
      <c r="M13" s="80">
        <f>_xlfn.IFNA(VLOOKUP($B13,Text_LoadSC!$A:$FJ,M$1,0),0)</f>
        <v>11036.146153846154</v>
      </c>
      <c r="N13" s="80">
        <f>_xlfn.IFNA(VLOOKUP($B13,Text_LoadSC!$A:$FJ,N$1,0),0)</f>
        <v>5294.0769230769229</v>
      </c>
      <c r="O13" s="80">
        <f t="shared" si="1"/>
        <v>57420.692307692305</v>
      </c>
      <c r="P13" s="80">
        <f>VLOOKUP($B13,FSTAll!$B:$BL,FSTAll!BB$1,0)*$O13</f>
        <v>0</v>
      </c>
      <c r="Q13" s="80">
        <f>VLOOKUP($B13,FSTAll!$B:$BL,FSTAll!BC$1,0)*$O13</f>
        <v>11678.848219046404</v>
      </c>
      <c r="R13" s="80">
        <f>VLOOKUP($B13,FSTAll!$B:$BL,FSTAll!BD$1,0)*$O13</f>
        <v>14855.494934627022</v>
      </c>
      <c r="S13" s="80">
        <f>VLOOKUP($B13,FSTAll!$B:$BL,FSTAll!BE$1,0)*$O13</f>
        <v>11454.614333240712</v>
      </c>
      <c r="T13" s="80">
        <f>VLOOKUP($B13,FSTAll!$B:$BL,FSTAll!BF$1,0)*$O13</f>
        <v>4124.0348831096653</v>
      </c>
      <c r="U13" s="80">
        <f>VLOOKUP($B13,FSTAll!$B:$BL,FSTAll!BK$1,0)*$O13</f>
        <v>3125.3532142025701</v>
      </c>
      <c r="V13" s="80">
        <f>VLOOKUP($B13,FSTAll!$B:$BL,FSTAll!BL$1,0)*$O13</f>
        <v>2557.1071752566477</v>
      </c>
      <c r="W13" s="80">
        <f>VLOOKUP($B13,FSTAll!$B:$BL,FSTAll!BH$1,0)*$O13</f>
        <v>2503.9450581635488</v>
      </c>
      <c r="X13" s="80">
        <f>VLOOKUP($B13,FSTAll!$B:$BL,FSTAll!BI$1,0)*$O13</f>
        <v>7121.2944900457342</v>
      </c>
      <c r="Y13" s="47">
        <f t="shared" si="2"/>
        <v>57420.692307692305</v>
      </c>
      <c r="Z13" s="47">
        <f t="shared" si="3"/>
        <v>65905.692307692312</v>
      </c>
      <c r="AA13" s="46">
        <f>SUMIF('Loading M+3'!E:E,'Loading May'!C13,'Loading M+3'!O:O)</f>
        <v>59478.821978021973</v>
      </c>
      <c r="AB13" s="47">
        <f t="shared" si="4"/>
        <v>-6426.8703296703388</v>
      </c>
    </row>
    <row r="14" spans="2:28">
      <c r="B14" s="74">
        <v>310002641</v>
      </c>
      <c r="C14" s="74">
        <v>310002641</v>
      </c>
      <c r="D14" s="46" t="s">
        <v>30</v>
      </c>
      <c r="E14" s="46" t="str">
        <f>VLOOKUP(B14,Master_Item!B:C,2,0)</f>
        <v>โออิชิ กรีนที รสน้ำผึ้งผสมมะนาว 350 มล.</v>
      </c>
      <c r="F14" s="80">
        <f>_xlfn.IFNA(VLOOKUP($B14,Text_LoadSC!$A:$FJ,F$1,0),0)</f>
        <v>0</v>
      </c>
      <c r="G14" s="80">
        <f>_xlfn.IFNA(VLOOKUP($B14,Text_LoadSC!$A:$FJ,G$1,0),0)</f>
        <v>0</v>
      </c>
      <c r="H14" s="80">
        <f>_xlfn.IFNA(VLOOKUP($B14,Text_LoadSC!$A:$FJ,H$1,0),0)</f>
        <v>0</v>
      </c>
      <c r="I14" s="80">
        <f>_xlfn.IFNA(VLOOKUP($B14,Text_LoadSC!$A:$FJ,I$1,0),0)</f>
        <v>0</v>
      </c>
      <c r="J14" s="80">
        <f t="shared" si="0"/>
        <v>0</v>
      </c>
      <c r="K14" s="80">
        <f>_xlfn.IFNA(VLOOKUP($B14,Text_LoadSC!$A:$FJ,K$1,0),0)</f>
        <v>43882.5</v>
      </c>
      <c r="L14" s="80">
        <f>_xlfn.IFNA(VLOOKUP($B14,Text_LoadSC!$A:$FJ,L$1,0),0)</f>
        <v>37210.5</v>
      </c>
      <c r="M14" s="80">
        <f>_xlfn.IFNA(VLOOKUP($B14,Text_LoadSC!$A:$FJ,M$1,0),0)</f>
        <v>43882.5</v>
      </c>
      <c r="N14" s="80">
        <f>_xlfn.IFNA(VLOOKUP($B14,Text_LoadSC!$A:$FJ,N$1,0),0)</f>
        <v>37210.5</v>
      </c>
      <c r="O14" s="80">
        <f t="shared" si="1"/>
        <v>162186</v>
      </c>
      <c r="P14" s="80">
        <f>VLOOKUP($B14,FSTAll!$B:$BL,FSTAll!BB$1,0)*$O14</f>
        <v>8521.37401062561</v>
      </c>
      <c r="Q14" s="80">
        <f>VLOOKUP($B14,FSTAll!$B:$BL,FSTAll!BC$1,0)*$O14</f>
        <v>18814.431800932452</v>
      </c>
      <c r="R14" s="80">
        <f>VLOOKUP($B14,FSTAll!$B:$BL,FSTAll!BD$1,0)*$O14</f>
        <v>30275.423398026669</v>
      </c>
      <c r="S14" s="80">
        <f>VLOOKUP($B14,FSTAll!$B:$BL,FSTAll!BE$1,0)*$O14</f>
        <v>33478.815244497455</v>
      </c>
      <c r="T14" s="80">
        <f>VLOOKUP($B14,FSTAll!$B:$BL,FSTAll!BF$1,0)*$O14</f>
        <v>18632.720644042067</v>
      </c>
      <c r="U14" s="80">
        <f>VLOOKUP($B14,FSTAll!$B:$BL,FSTAll!BK$1,0)*$O14</f>
        <v>10005.397305648921</v>
      </c>
      <c r="V14" s="80">
        <f>VLOOKUP($B14,FSTAll!$B:$BL,FSTAll!BL$1,0)*$O14</f>
        <v>8186.2341591672994</v>
      </c>
      <c r="W14" s="80">
        <f>VLOOKUP($B14,FSTAll!$B:$BL,FSTAll!BH$1,0)*$O14</f>
        <v>16606.055079692072</v>
      </c>
      <c r="X14" s="80">
        <f>VLOOKUP($B14,FSTAll!$B:$BL,FSTAll!BI$1,0)*$O14</f>
        <v>17665.54835736745</v>
      </c>
      <c r="Y14" s="47">
        <f>SUM(P14:X14)</f>
        <v>162186</v>
      </c>
      <c r="Z14" s="47">
        <f t="shared" si="3"/>
        <v>162186</v>
      </c>
      <c r="AA14" s="46">
        <f>SUMIF('Loading M+3'!E:E,'Loading May'!C14,'Loading M+3'!O:O)</f>
        <v>156653.17582417582</v>
      </c>
      <c r="AB14" s="47">
        <f t="shared" si="4"/>
        <v>-5532.8241758241784</v>
      </c>
    </row>
    <row r="15" spans="2:28">
      <c r="B15" s="74">
        <v>310002642</v>
      </c>
      <c r="C15" s="74">
        <v>310002642</v>
      </c>
      <c r="D15" s="46" t="s">
        <v>31</v>
      </c>
      <c r="E15" s="46" t="str">
        <f>VLOOKUP(B15,Master_Item!B:C,2,0)</f>
        <v>โออิชิ กรีนที รสน้ำผึ้งผสมมะนาว 350 มล.Pack6</v>
      </c>
      <c r="F15" s="80">
        <f>_xlfn.IFNA(VLOOKUP($B15,Text_LoadSC!$A:$FJ,F$1,0),0)</f>
        <v>11191.000000000002</v>
      </c>
      <c r="G15" s="80">
        <f>_xlfn.IFNA(VLOOKUP($B15,Text_LoadSC!$A:$FJ,G$1,0),0)</f>
        <v>11422</v>
      </c>
      <c r="H15" s="80">
        <f>_xlfn.IFNA(VLOOKUP($B15,Text_LoadSC!$A:$FJ,H$1,0),0)</f>
        <v>8961</v>
      </c>
      <c r="I15" s="80">
        <f>_xlfn.IFNA(VLOOKUP($B15,Text_LoadSC!$A:$FJ,I$1,0),0)</f>
        <v>9019</v>
      </c>
      <c r="J15" s="80">
        <f t="shared" si="0"/>
        <v>40593</v>
      </c>
      <c r="K15" s="80">
        <f>_xlfn.IFNA(VLOOKUP($B15,Text_LoadSC!$A:$FJ,K$1,0),0)</f>
        <v>32759.7</v>
      </c>
      <c r="L15" s="80">
        <f>_xlfn.IFNA(VLOOKUP($B15,Text_LoadSC!$A:$FJ,L$1,0),0)</f>
        <v>17469.599999999999</v>
      </c>
      <c r="M15" s="80">
        <f>_xlfn.IFNA(VLOOKUP($B15,Text_LoadSC!$A:$FJ,M$1,0),0)</f>
        <v>10908.7</v>
      </c>
      <c r="N15" s="80">
        <f>_xlfn.IFNA(VLOOKUP($B15,Text_LoadSC!$A:$FJ,N$1,0),0)</f>
        <v>4359</v>
      </c>
      <c r="O15" s="80">
        <f t="shared" si="1"/>
        <v>65497</v>
      </c>
      <c r="P15" s="80">
        <f>VLOOKUP($B15,FSTAll!$B:$BL,FSTAll!BB$1,0)*$O15</f>
        <v>0</v>
      </c>
      <c r="Q15" s="80">
        <f>VLOOKUP($B15,FSTAll!$B:$BL,FSTAll!BC$1,0)*$O15</f>
        <v>12633.270212498428</v>
      </c>
      <c r="R15" s="80">
        <f>VLOOKUP($B15,FSTAll!$B:$BL,FSTAll!BD$1,0)*$O15</f>
        <v>9017.8819313466611</v>
      </c>
      <c r="S15" s="80">
        <f>VLOOKUP($B15,FSTAll!$B:$BL,FSTAll!BE$1,0)*$O15</f>
        <v>7575.0208223311956</v>
      </c>
      <c r="T15" s="80">
        <f>VLOOKUP($B15,FSTAll!$B:$BL,FSTAll!BF$1,0)*$O15</f>
        <v>4129.2840186093299</v>
      </c>
      <c r="U15" s="80">
        <f>VLOOKUP($B15,FSTAll!$B:$BL,FSTAll!BK$1,0)*$O15</f>
        <v>2160.585684647303</v>
      </c>
      <c r="V15" s="80">
        <f>VLOOKUP($B15,FSTAll!$B:$BL,FSTAll!BL$1,0)*$O15</f>
        <v>1767.7519238023388</v>
      </c>
      <c r="W15" s="80">
        <f>VLOOKUP($B15,FSTAll!$B:$BL,FSTAll!BH$1,0)*$O15</f>
        <v>4298.9354960392302</v>
      </c>
      <c r="X15" s="80">
        <f>VLOOKUP($B15,FSTAll!$B:$BL,FSTAll!BI$1,0)*$O15</f>
        <v>23914.26991072551</v>
      </c>
      <c r="Y15" s="47">
        <f t="shared" si="2"/>
        <v>65496.999999999993</v>
      </c>
      <c r="Z15" s="47">
        <f t="shared" si="3"/>
        <v>106090</v>
      </c>
      <c r="AA15" s="46">
        <f>SUMIF('Loading M+3'!E:E,'Loading May'!C15,'Loading M+3'!O:O)</f>
        <v>96545.906593406587</v>
      </c>
      <c r="AB15" s="47">
        <f t="shared" si="4"/>
        <v>-9544.0934065934125</v>
      </c>
    </row>
    <row r="16" spans="2:28">
      <c r="B16" s="74">
        <v>310002645</v>
      </c>
      <c r="C16" s="74">
        <v>310002645</v>
      </c>
      <c r="D16" s="46" t="s">
        <v>32</v>
      </c>
      <c r="E16" s="46" t="str">
        <f>VLOOKUP(B16,Master_Item!B:C,2,0)</f>
        <v>โออิชิ กรีนที รสต้นตำรับ 350 มล.</v>
      </c>
      <c r="F16" s="80">
        <f>_xlfn.IFNA(VLOOKUP($B16,Text_LoadSC!$A:$FJ,F$1,0),0)</f>
        <v>0</v>
      </c>
      <c r="G16" s="80">
        <f>_xlfn.IFNA(VLOOKUP($B16,Text_LoadSC!$A:$FJ,G$1,0),0)</f>
        <v>0</v>
      </c>
      <c r="H16" s="80">
        <f>_xlfn.IFNA(VLOOKUP($B16,Text_LoadSC!$A:$FJ,H$1,0),0)</f>
        <v>0</v>
      </c>
      <c r="I16" s="80">
        <f>_xlfn.IFNA(VLOOKUP($B16,Text_LoadSC!$A:$FJ,I$1,0),0)</f>
        <v>0</v>
      </c>
      <c r="J16" s="80">
        <f t="shared" si="0"/>
        <v>0</v>
      </c>
      <c r="K16" s="80">
        <f>_xlfn.IFNA(VLOOKUP($B16,Text_LoadSC!$A:$FJ,K$1,0),0)</f>
        <v>0</v>
      </c>
      <c r="L16" s="80">
        <f>_xlfn.IFNA(VLOOKUP($B16,Text_LoadSC!$A:$FJ,L$1,0),0)</f>
        <v>0</v>
      </c>
      <c r="M16" s="80">
        <f>_xlfn.IFNA(VLOOKUP($B16,Text_LoadSC!$A:$FJ,M$1,0),0)</f>
        <v>0</v>
      </c>
      <c r="N16" s="80">
        <f>_xlfn.IFNA(VLOOKUP($B16,Text_LoadSC!$A:$FJ,N$1,0),0)</f>
        <v>0</v>
      </c>
      <c r="O16" s="80">
        <f t="shared" si="1"/>
        <v>0</v>
      </c>
      <c r="P16" s="80">
        <f>VLOOKUP($B16,FSTAll!$B:$BL,FSTAll!BB$1,0)*$O16</f>
        <v>0</v>
      </c>
      <c r="Q16" s="80">
        <f>VLOOKUP($B16,FSTAll!$B:$BL,FSTAll!BC$1,0)*$O16</f>
        <v>0</v>
      </c>
      <c r="R16" s="80">
        <f>VLOOKUP($B16,FSTAll!$B:$BL,FSTAll!BD$1,0)*$O16</f>
        <v>0</v>
      </c>
      <c r="S16" s="80">
        <f>VLOOKUP($B16,FSTAll!$B:$BL,FSTAll!BE$1,0)*$O16</f>
        <v>0</v>
      </c>
      <c r="T16" s="80">
        <f>VLOOKUP($B16,FSTAll!$B:$BL,FSTAll!BF$1,0)*$O16</f>
        <v>0</v>
      </c>
      <c r="U16" s="80">
        <f>VLOOKUP($B16,FSTAll!$B:$BL,FSTAll!BK$1,0)*$O16</f>
        <v>0</v>
      </c>
      <c r="V16" s="80">
        <f>VLOOKUP($B16,FSTAll!$B:$BL,FSTAll!BL$1,0)*$O16</f>
        <v>0</v>
      </c>
      <c r="W16" s="80">
        <f>VLOOKUP($B16,FSTAll!$B:$BL,FSTAll!BH$1,0)*$O16</f>
        <v>0</v>
      </c>
      <c r="X16" s="80">
        <f>VLOOKUP($B16,FSTAll!$B:$BL,FSTAll!BI$1,0)*$O16</f>
        <v>0</v>
      </c>
      <c r="Y16" s="47">
        <f t="shared" si="2"/>
        <v>0</v>
      </c>
      <c r="Z16" s="47">
        <f t="shared" si="3"/>
        <v>0</v>
      </c>
      <c r="AA16" s="46">
        <f>SUMIF('Loading M+3'!E:E,'Loading May'!C16,'Loading M+3'!O:O)</f>
        <v>0</v>
      </c>
      <c r="AB16" s="47">
        <f t="shared" si="4"/>
        <v>0</v>
      </c>
    </row>
    <row r="17" spans="2:28">
      <c r="B17" s="74">
        <v>310002646</v>
      </c>
      <c r="C17" s="74">
        <v>310002646</v>
      </c>
      <c r="D17" s="46" t="s">
        <v>33</v>
      </c>
      <c r="E17" s="46" t="str">
        <f>VLOOKUP(B17,Master_Item!B:C,2,0)</f>
        <v>โออิชิ กรีนที รสต้นตำรับ 350 มล.Pack6</v>
      </c>
      <c r="F17" s="80">
        <f>_xlfn.IFNA(VLOOKUP($B17,Text_LoadSC!$A:$FJ,F$1,0),0)</f>
        <v>5368</v>
      </c>
      <c r="G17" s="80">
        <f>_xlfn.IFNA(VLOOKUP($B17,Text_LoadSC!$A:$FJ,G$1,0),0)</f>
        <v>3448</v>
      </c>
      <c r="H17" s="80">
        <f>_xlfn.IFNA(VLOOKUP($B17,Text_LoadSC!$A:$FJ,H$1,0),0)</f>
        <v>3307</v>
      </c>
      <c r="I17" s="80">
        <f>_xlfn.IFNA(VLOOKUP($B17,Text_LoadSC!$A:$FJ,I$1,0),0)</f>
        <v>3330</v>
      </c>
      <c r="J17" s="80">
        <f t="shared" si="0"/>
        <v>15453</v>
      </c>
      <c r="K17" s="80">
        <f>_xlfn.IFNA(VLOOKUP($B17,Text_LoadSC!$A:$FJ,K$1,0),0)</f>
        <v>19755</v>
      </c>
      <c r="L17" s="80">
        <f>_xlfn.IFNA(VLOOKUP($B17,Text_LoadSC!$A:$FJ,L$1,0),0)</f>
        <v>13920.699999999999</v>
      </c>
      <c r="M17" s="80">
        <f>_xlfn.IFNA(VLOOKUP($B17,Text_LoadSC!$A:$FJ,M$1,0),0)</f>
        <v>13413.5</v>
      </c>
      <c r="N17" s="80">
        <f>_xlfn.IFNA(VLOOKUP($B17,Text_LoadSC!$A:$FJ,N$1,0),0)</f>
        <v>10115.799999999999</v>
      </c>
      <c r="O17" s="80">
        <f t="shared" si="1"/>
        <v>57205</v>
      </c>
      <c r="P17" s="80">
        <f>VLOOKUP($B17,FSTAll!$B:$BL,FSTAll!BB$1,0)*$O17</f>
        <v>3387.4088330092436</v>
      </c>
      <c r="Q17" s="80">
        <f>VLOOKUP($B17,FSTAll!$B:$BL,FSTAll!BC$1,0)*$O17</f>
        <v>9392.7071734903184</v>
      </c>
      <c r="R17" s="80">
        <f>VLOOKUP($B17,FSTAll!$B:$BL,FSTAll!BD$1,0)*$O17</f>
        <v>12348.880424069683</v>
      </c>
      <c r="S17" s="80">
        <f>VLOOKUP($B17,FSTAll!$B:$BL,FSTAll!BE$1,0)*$O17</f>
        <v>8089.8576223329155</v>
      </c>
      <c r="T17" s="80">
        <f>VLOOKUP($B17,FSTAll!$B:$BL,FSTAll!BF$1,0)*$O17</f>
        <v>2756.5553661330277</v>
      </c>
      <c r="U17" s="80">
        <f>VLOOKUP($B17,FSTAll!$B:$BL,FSTAll!BK$1,0)*$O17</f>
        <v>5059.5514703923709</v>
      </c>
      <c r="V17" s="80">
        <f>VLOOKUP($B17,FSTAll!$B:$BL,FSTAll!BL$1,0)*$O17</f>
        <v>4139.6330212301218</v>
      </c>
      <c r="W17" s="80">
        <f>VLOOKUP($B17,FSTAll!$B:$BL,FSTAll!BH$1,0)*$O17</f>
        <v>6907.3883221011693</v>
      </c>
      <c r="X17" s="80">
        <f>VLOOKUP($B17,FSTAll!$B:$BL,FSTAll!BI$1,0)*$O17</f>
        <v>5123.0177672411492</v>
      </c>
      <c r="Y17" s="47">
        <f t="shared" si="2"/>
        <v>57205.000000000007</v>
      </c>
      <c r="Z17" s="47">
        <f t="shared" si="3"/>
        <v>72658</v>
      </c>
      <c r="AA17" s="46">
        <f>SUMIF('Loading M+3'!E:E,'Loading May'!C17,'Loading M+3'!O:O)</f>
        <v>66577.240659340663</v>
      </c>
      <c r="AB17" s="47">
        <f t="shared" si="4"/>
        <v>-6080.7593406593369</v>
      </c>
    </row>
    <row r="18" spans="2:28">
      <c r="B18" s="74">
        <v>310002643</v>
      </c>
      <c r="C18" s="74">
        <v>310002643</v>
      </c>
      <c r="D18" s="46" t="s">
        <v>34</v>
      </c>
      <c r="E18" s="46" t="str">
        <f>VLOOKUP(B18,Master_Item!B:C,2,0)</f>
        <v>โออิชิ กรีนที รสข้าวญี่ปุ่น 350 มล.</v>
      </c>
      <c r="F18" s="80">
        <f>_xlfn.IFNA(VLOOKUP($B18,Text_LoadSC!$A:$FJ,F$1,0),0)</f>
        <v>0</v>
      </c>
      <c r="G18" s="80">
        <f>_xlfn.IFNA(VLOOKUP($B18,Text_LoadSC!$A:$FJ,G$1,0),0)</f>
        <v>0</v>
      </c>
      <c r="H18" s="80">
        <f>_xlfn.IFNA(VLOOKUP($B18,Text_LoadSC!$A:$FJ,H$1,0),0)</f>
        <v>0</v>
      </c>
      <c r="I18" s="80">
        <f>_xlfn.IFNA(VLOOKUP($B18,Text_LoadSC!$A:$FJ,I$1,0),0)</f>
        <v>0</v>
      </c>
      <c r="J18" s="80">
        <f t="shared" si="0"/>
        <v>0</v>
      </c>
      <c r="K18" s="80">
        <f>_xlfn.IFNA(VLOOKUP($B18,Text_LoadSC!$A:$FJ,K$1,0),0)</f>
        <v>0</v>
      </c>
      <c r="L18" s="80">
        <f>_xlfn.IFNA(VLOOKUP($B18,Text_LoadSC!$A:$FJ,L$1,0),0)</f>
        <v>0</v>
      </c>
      <c r="M18" s="80">
        <f>_xlfn.IFNA(VLOOKUP($B18,Text_LoadSC!$A:$FJ,M$1,0),0)</f>
        <v>0</v>
      </c>
      <c r="N18" s="80">
        <f>_xlfn.IFNA(VLOOKUP($B18,Text_LoadSC!$A:$FJ,N$1,0),0)</f>
        <v>0</v>
      </c>
      <c r="O18" s="80">
        <f t="shared" si="1"/>
        <v>0</v>
      </c>
      <c r="P18" s="80">
        <f>VLOOKUP($B18,FSTAll!$B:$BL,FSTAll!BB$1,0)*$O18</f>
        <v>0</v>
      </c>
      <c r="Q18" s="80">
        <f>VLOOKUP($B18,FSTAll!$B:$BL,FSTAll!BC$1,0)*$O18</f>
        <v>0</v>
      </c>
      <c r="R18" s="80">
        <f>VLOOKUP($B18,FSTAll!$B:$BL,FSTAll!BD$1,0)*$O18</f>
        <v>0</v>
      </c>
      <c r="S18" s="80">
        <f>VLOOKUP($B18,FSTAll!$B:$BL,FSTAll!BE$1,0)*$O18</f>
        <v>0</v>
      </c>
      <c r="T18" s="80">
        <f>VLOOKUP($B18,FSTAll!$B:$BL,FSTAll!BF$1,0)*$O18</f>
        <v>0</v>
      </c>
      <c r="U18" s="80">
        <f>VLOOKUP($B18,FSTAll!$B:$BL,FSTAll!BK$1,0)*$O18</f>
        <v>0</v>
      </c>
      <c r="V18" s="80">
        <f>VLOOKUP($B18,FSTAll!$B:$BL,FSTAll!BL$1,0)*$O18</f>
        <v>0</v>
      </c>
      <c r="W18" s="80">
        <f>VLOOKUP($B18,FSTAll!$B:$BL,FSTAll!BH$1,0)*$O18</f>
        <v>0</v>
      </c>
      <c r="X18" s="80">
        <f>VLOOKUP($B18,FSTAll!$B:$BL,FSTAll!BI$1,0)*$O18</f>
        <v>0</v>
      </c>
      <c r="Y18" s="47">
        <f t="shared" si="2"/>
        <v>0</v>
      </c>
      <c r="Z18" s="47">
        <f t="shared" si="3"/>
        <v>0</v>
      </c>
      <c r="AA18" s="46">
        <f>SUMIF('Loading M+3'!E:E,'Loading May'!C18,'Loading M+3'!O:O)</f>
        <v>0</v>
      </c>
      <c r="AB18" s="47">
        <f t="shared" si="4"/>
        <v>0</v>
      </c>
    </row>
    <row r="19" spans="2:28">
      <c r="B19" s="74">
        <v>310002644</v>
      </c>
      <c r="C19" s="74">
        <v>310002644</v>
      </c>
      <c r="D19" s="46" t="s">
        <v>35</v>
      </c>
      <c r="E19" s="46" t="str">
        <f>VLOOKUP(B19,Master_Item!B:C,2,0)</f>
        <v>โออิชิ กรีนที รสข้าวญี่ปุ่น 350 มล.Pack6</v>
      </c>
      <c r="F19" s="80">
        <f>_xlfn.IFNA(VLOOKUP($B19,Text_LoadSC!$A:$FJ,F$1,0),0)</f>
        <v>4299</v>
      </c>
      <c r="G19" s="80">
        <f>_xlfn.IFNA(VLOOKUP($B19,Text_LoadSC!$A:$FJ,G$1,0),0)</f>
        <v>2856.9999999999995</v>
      </c>
      <c r="H19" s="80">
        <f>_xlfn.IFNA(VLOOKUP($B19,Text_LoadSC!$A:$FJ,H$1,0),0)</f>
        <v>2256</v>
      </c>
      <c r="I19" s="80">
        <f>_xlfn.IFNA(VLOOKUP($B19,Text_LoadSC!$A:$FJ,I$1,0),0)</f>
        <v>1750</v>
      </c>
      <c r="J19" s="80">
        <f t="shared" si="0"/>
        <v>11162</v>
      </c>
      <c r="K19" s="80">
        <f>_xlfn.IFNA(VLOOKUP($B19,Text_LoadSC!$A:$FJ,K$1,0),0)</f>
        <v>12979.099999999999</v>
      </c>
      <c r="L19" s="80">
        <f>_xlfn.IFNA(VLOOKUP($B19,Text_LoadSC!$A:$FJ,L$1,0),0)</f>
        <v>9011</v>
      </c>
      <c r="M19" s="80">
        <f>_xlfn.IFNA(VLOOKUP($B19,Text_LoadSC!$A:$FJ,M$1,0),0)</f>
        <v>8329.6</v>
      </c>
      <c r="N19" s="80">
        <f>_xlfn.IFNA(VLOOKUP($B19,Text_LoadSC!$A:$FJ,N$1,0),0)</f>
        <v>6221.3</v>
      </c>
      <c r="O19" s="80">
        <f t="shared" si="1"/>
        <v>36541</v>
      </c>
      <c r="P19" s="80">
        <f>VLOOKUP($B19,FSTAll!$B:$BL,FSTAll!BB$1,0)*$O19</f>
        <v>1358.1624668723118</v>
      </c>
      <c r="Q19" s="80">
        <f>VLOOKUP($B19,FSTAll!$B:$BL,FSTAll!BC$1,0)*$O19</f>
        <v>5037.7428965547206</v>
      </c>
      <c r="R19" s="80">
        <f>VLOOKUP($B19,FSTAll!$B:$BL,FSTAll!BD$1,0)*$O19</f>
        <v>6863.8403571273411</v>
      </c>
      <c r="S19" s="80">
        <f>VLOOKUP($B19,FSTAll!$B:$BL,FSTAll!BE$1,0)*$O19</f>
        <v>8023.1602185341271</v>
      </c>
      <c r="T19" s="80">
        <f>VLOOKUP($B19,FSTAll!$B:$BL,FSTAll!BF$1,0)*$O19</f>
        <v>2163.8520658643611</v>
      </c>
      <c r="U19" s="80">
        <f>VLOOKUP($B19,FSTAll!$B:$BL,FSTAll!BK$1,0)*$O19</f>
        <v>2315.4050576747622</v>
      </c>
      <c r="V19" s="80">
        <f>VLOOKUP($B19,FSTAll!$B:$BL,FSTAll!BL$1,0)*$O19</f>
        <v>1894.4223199157148</v>
      </c>
      <c r="W19" s="80">
        <f>VLOOKUP($B19,FSTAll!$B:$BL,FSTAll!BH$1,0)*$O19</f>
        <v>5589.4219815788329</v>
      </c>
      <c r="X19" s="80">
        <f>VLOOKUP($B19,FSTAll!$B:$BL,FSTAll!BI$1,0)*$O19</f>
        <v>3294.9926358778293</v>
      </c>
      <c r="Y19" s="47">
        <f t="shared" si="2"/>
        <v>36541</v>
      </c>
      <c r="Z19" s="47">
        <f t="shared" si="3"/>
        <v>47703</v>
      </c>
      <c r="AA19" s="46">
        <f>SUMIF('Loading M+3'!E:E,'Loading May'!C19,'Loading M+3'!O:O)</f>
        <v>43372.372527472537</v>
      </c>
      <c r="AB19" s="47">
        <f t="shared" si="4"/>
        <v>-4330.6274725274634</v>
      </c>
    </row>
    <row r="20" spans="2:28">
      <c r="B20" s="74">
        <v>310001998</v>
      </c>
      <c r="C20" s="74">
        <v>310001998</v>
      </c>
      <c r="D20" s="46" t="s">
        <v>44</v>
      </c>
      <c r="E20" s="46" t="str">
        <f>VLOOKUP(B20,Master_Item!B:C,2,0)</f>
        <v>โออิชิ กรีนที รสน้ำผึ้งผสมมะนาว 380 มล.</v>
      </c>
      <c r="F20" s="80">
        <f>_xlfn.IFNA(VLOOKUP($B20,Text_LoadSC!$A:$FJ,F$1,0),0)</f>
        <v>20608.032383648049</v>
      </c>
      <c r="G20" s="80">
        <f>_xlfn.IFNA(VLOOKUP($B20,Text_LoadSC!$A:$FJ,G$1,0),0)</f>
        <v>21522.032383648049</v>
      </c>
      <c r="H20" s="80">
        <f>_xlfn.IFNA(VLOOKUP($B20,Text_LoadSC!$A:$FJ,H$1,0),0)</f>
        <v>26055.068852006712</v>
      </c>
      <c r="I20" s="80">
        <f>_xlfn.IFNA(VLOOKUP($B20,Text_LoadSC!$A:$FJ,I$1,0),0)</f>
        <v>25352.783404825706</v>
      </c>
      <c r="J20" s="80">
        <f t="shared" si="0"/>
        <v>93537.917024128517</v>
      </c>
      <c r="K20" s="80">
        <f>_xlfn.IFNA(VLOOKUP($B20,Text_LoadSC!$A:$FJ,K$1,0),0)</f>
        <v>0</v>
      </c>
      <c r="L20" s="80">
        <f>_xlfn.IFNA(VLOOKUP($B20,Text_LoadSC!$A:$FJ,L$1,0),0)</f>
        <v>0</v>
      </c>
      <c r="M20" s="80">
        <f>_xlfn.IFNA(VLOOKUP($B20,Text_LoadSC!$A:$FJ,M$1,0),0)</f>
        <v>0</v>
      </c>
      <c r="N20" s="80">
        <f>_xlfn.IFNA(VLOOKUP($B20,Text_LoadSC!$A:$FJ,N$1,0),0)</f>
        <v>0</v>
      </c>
      <c r="O20" s="80">
        <f t="shared" si="1"/>
        <v>0</v>
      </c>
      <c r="P20" s="80">
        <f>VLOOKUP($B20,FSTAll!$B:$BL,FSTAll!BB$1,0)*$O20</f>
        <v>0</v>
      </c>
      <c r="Q20" s="80">
        <f>VLOOKUP($B20,FSTAll!$B:$BL,FSTAll!BC$1,0)*$O20</f>
        <v>0</v>
      </c>
      <c r="R20" s="80">
        <f>VLOOKUP($B20,FSTAll!$B:$BL,FSTAll!BD$1,0)*$O20</f>
        <v>0</v>
      </c>
      <c r="S20" s="80">
        <f>VLOOKUP($B20,FSTAll!$B:$BL,FSTAll!BE$1,0)*$O20</f>
        <v>0</v>
      </c>
      <c r="T20" s="80">
        <f>VLOOKUP($B20,FSTAll!$B:$BL,FSTAll!BF$1,0)*$O20</f>
        <v>0</v>
      </c>
      <c r="U20" s="80">
        <f>VLOOKUP($B20,FSTAll!$B:$BL,FSTAll!BK$1,0)*$O20</f>
        <v>0</v>
      </c>
      <c r="V20" s="80">
        <f>VLOOKUP($B20,FSTAll!$B:$BL,FSTAll!BL$1,0)*$O20</f>
        <v>0</v>
      </c>
      <c r="W20" s="80">
        <f>VLOOKUP($B20,FSTAll!$B:$BL,FSTAll!BH$1,0)*$O20</f>
        <v>0</v>
      </c>
      <c r="X20" s="80">
        <f>VLOOKUP($B20,FSTAll!$B:$BL,FSTAll!BI$1,0)*$O20</f>
        <v>0</v>
      </c>
      <c r="Y20" s="47">
        <f t="shared" si="2"/>
        <v>0</v>
      </c>
      <c r="Z20" s="47">
        <f t="shared" si="3"/>
        <v>93537.917024128517</v>
      </c>
      <c r="AA20" s="46">
        <f>SUMIF('Loading M+3'!E:E,'Loading May'!C20,'Loading M+3'!O:O)</f>
        <v>96813.022485811554</v>
      </c>
      <c r="AB20" s="47">
        <f t="shared" si="4"/>
        <v>3275.105461683037</v>
      </c>
    </row>
    <row r="21" spans="2:28">
      <c r="B21" s="74">
        <v>310001999</v>
      </c>
      <c r="C21" s="74">
        <v>310001999</v>
      </c>
      <c r="D21" s="46" t="s">
        <v>45</v>
      </c>
      <c r="E21" s="46" t="str">
        <f>VLOOKUP(B21,Master_Item!B:C,2,0)</f>
        <v>โออิชิ กรีนที รสน้ำผึ้งผสมมะนาว 380 มล. Pack 6</v>
      </c>
      <c r="F21" s="80">
        <f>_xlfn.IFNA(VLOOKUP($B21,Text_LoadSC!$A:$FJ,F$1,0),0)</f>
        <v>0</v>
      </c>
      <c r="G21" s="80">
        <f>_xlfn.IFNA(VLOOKUP($B21,Text_LoadSC!$A:$FJ,G$1,0),0)</f>
        <v>0</v>
      </c>
      <c r="H21" s="80">
        <f>_xlfn.IFNA(VLOOKUP($B21,Text_LoadSC!$A:$FJ,H$1,0),0)</f>
        <v>0</v>
      </c>
      <c r="I21" s="80">
        <f>_xlfn.IFNA(VLOOKUP($B21,Text_LoadSC!$A:$FJ,I$1,0),0)</f>
        <v>0</v>
      </c>
      <c r="J21" s="80">
        <f t="shared" si="0"/>
        <v>0</v>
      </c>
      <c r="K21" s="80">
        <f>_xlfn.IFNA(VLOOKUP($B21,Text_LoadSC!$A:$FJ,K$1,0),0)</f>
        <v>0</v>
      </c>
      <c r="L21" s="80">
        <f>_xlfn.IFNA(VLOOKUP($B21,Text_LoadSC!$A:$FJ,L$1,0),0)</f>
        <v>0</v>
      </c>
      <c r="M21" s="80">
        <f>_xlfn.IFNA(VLOOKUP($B21,Text_LoadSC!$A:$FJ,M$1,0),0)</f>
        <v>0</v>
      </c>
      <c r="N21" s="80">
        <f>_xlfn.IFNA(VLOOKUP($B21,Text_LoadSC!$A:$FJ,N$1,0),0)</f>
        <v>0</v>
      </c>
      <c r="O21" s="80">
        <f t="shared" si="1"/>
        <v>0</v>
      </c>
      <c r="P21" s="80">
        <f>VLOOKUP($B21,FSTAll!$B:$BL,FSTAll!BB$1,0)*$O21</f>
        <v>0</v>
      </c>
      <c r="Q21" s="80">
        <f>VLOOKUP($B21,FSTAll!$B:$BL,FSTAll!BC$1,0)*$O21</f>
        <v>0</v>
      </c>
      <c r="R21" s="80">
        <f>VLOOKUP($B21,FSTAll!$B:$BL,FSTAll!BD$1,0)*$O21</f>
        <v>0</v>
      </c>
      <c r="S21" s="80">
        <f>VLOOKUP($B21,FSTAll!$B:$BL,FSTAll!BE$1,0)*$O21</f>
        <v>0</v>
      </c>
      <c r="T21" s="80">
        <f>VLOOKUP($B21,FSTAll!$B:$BL,FSTAll!BF$1,0)*$O21</f>
        <v>0</v>
      </c>
      <c r="U21" s="80">
        <f>VLOOKUP($B21,FSTAll!$B:$BL,FSTAll!BK$1,0)*$O21</f>
        <v>0</v>
      </c>
      <c r="V21" s="80">
        <f>VLOOKUP($B21,FSTAll!$B:$BL,FSTAll!BL$1,0)*$O21</f>
        <v>0</v>
      </c>
      <c r="W21" s="80">
        <f>VLOOKUP($B21,FSTAll!$B:$BL,FSTAll!BH$1,0)*$O21</f>
        <v>0</v>
      </c>
      <c r="X21" s="80">
        <f>VLOOKUP($B21,FSTAll!$B:$BL,FSTAll!BI$1,0)*$O21</f>
        <v>0</v>
      </c>
      <c r="Y21" s="47">
        <f t="shared" si="2"/>
        <v>0</v>
      </c>
      <c r="Z21" s="47">
        <f t="shared" si="3"/>
        <v>0</v>
      </c>
      <c r="AA21" s="46">
        <f>SUMIF('Loading M+3'!E:E,'Loading May'!C21,'Loading M+3'!O:O)</f>
        <v>0</v>
      </c>
      <c r="AB21" s="47">
        <f t="shared" si="4"/>
        <v>0</v>
      </c>
    </row>
    <row r="22" spans="2:28">
      <c r="B22" s="74">
        <v>310002013</v>
      </c>
      <c r="C22" s="74">
        <v>310002013</v>
      </c>
      <c r="D22" s="46" t="s">
        <v>46</v>
      </c>
      <c r="E22" s="46" t="str">
        <f>VLOOKUP(B22,Master_Item!B:C,2,0)</f>
        <v>โออิชิ กรีนที รสต้นตำรับ 380 มล.</v>
      </c>
      <c r="F22" s="80">
        <f>_xlfn.IFNA(VLOOKUP($B22,Text_LoadSC!$A:$FJ,F$1,0),0)</f>
        <v>6892.584078009736</v>
      </c>
      <c r="G22" s="80">
        <f>_xlfn.IFNA(VLOOKUP($B22,Text_LoadSC!$A:$FJ,G$1,0),0)</f>
        <v>7163.584078009736</v>
      </c>
      <c r="H22" s="80">
        <f>_xlfn.IFNA(VLOOKUP($B22,Text_LoadSC!$A:$FJ,H$1,0),0)</f>
        <v>10198.351653788592</v>
      </c>
      <c r="I22" s="80">
        <f>_xlfn.IFNA(VLOOKUP($B22,Text_LoadSC!$A:$FJ,I$1,0),0)</f>
        <v>9996.6299524520164</v>
      </c>
      <c r="J22" s="80">
        <f t="shared" si="0"/>
        <v>34251.14976226008</v>
      </c>
      <c r="K22" s="80">
        <f>_xlfn.IFNA(VLOOKUP($B22,Text_LoadSC!$A:$FJ,K$1,0),0)</f>
        <v>0</v>
      </c>
      <c r="L22" s="80">
        <f>_xlfn.IFNA(VLOOKUP($B22,Text_LoadSC!$A:$FJ,L$1,0),0)</f>
        <v>0</v>
      </c>
      <c r="M22" s="80">
        <f>_xlfn.IFNA(VLOOKUP($B22,Text_LoadSC!$A:$FJ,M$1,0),0)</f>
        <v>0</v>
      </c>
      <c r="N22" s="80">
        <f>_xlfn.IFNA(VLOOKUP($B22,Text_LoadSC!$A:$FJ,N$1,0),0)</f>
        <v>0</v>
      </c>
      <c r="O22" s="80">
        <f t="shared" si="1"/>
        <v>0</v>
      </c>
      <c r="P22" s="80">
        <f>VLOOKUP($B22,FSTAll!$B:$BL,FSTAll!BB$1,0)*$O22</f>
        <v>0</v>
      </c>
      <c r="Q22" s="80">
        <f>VLOOKUP($B22,FSTAll!$B:$BL,FSTAll!BC$1,0)*$O22</f>
        <v>0</v>
      </c>
      <c r="R22" s="80">
        <f>VLOOKUP($B22,FSTAll!$B:$BL,FSTAll!BD$1,0)*$O22</f>
        <v>0</v>
      </c>
      <c r="S22" s="80">
        <f>VLOOKUP($B22,FSTAll!$B:$BL,FSTAll!BE$1,0)*$O22</f>
        <v>0</v>
      </c>
      <c r="T22" s="80">
        <f>VLOOKUP($B22,FSTAll!$B:$BL,FSTAll!BF$1,0)*$O22</f>
        <v>0</v>
      </c>
      <c r="U22" s="80">
        <f>VLOOKUP($B22,FSTAll!$B:$BL,FSTAll!BK$1,0)*$O22</f>
        <v>0</v>
      </c>
      <c r="V22" s="80">
        <f>VLOOKUP($B22,FSTAll!$B:$BL,FSTAll!BL$1,0)*$O22</f>
        <v>0</v>
      </c>
      <c r="W22" s="80">
        <f>VLOOKUP($B22,FSTAll!$B:$BL,FSTAll!BH$1,0)*$O22</f>
        <v>0</v>
      </c>
      <c r="X22" s="80">
        <f>VLOOKUP($B22,FSTAll!$B:$BL,FSTAll!BI$1,0)*$O22</f>
        <v>0</v>
      </c>
      <c r="Y22" s="47">
        <f t="shared" si="2"/>
        <v>0</v>
      </c>
      <c r="Z22" s="47">
        <f t="shared" si="3"/>
        <v>34251.14976226008</v>
      </c>
      <c r="AA22" s="46">
        <f>SUMIF('Loading M+3'!E:E,'Loading May'!C22,'Loading M+3'!O:O)</f>
        <v>42502.885379558829</v>
      </c>
      <c r="AB22" s="47">
        <f t="shared" si="4"/>
        <v>8251.7356172987493</v>
      </c>
    </row>
    <row r="23" spans="2:28">
      <c r="B23" s="74">
        <v>310002014</v>
      </c>
      <c r="C23" s="74">
        <v>310002014</v>
      </c>
      <c r="D23" s="46" t="s">
        <v>47</v>
      </c>
      <c r="E23" s="46" t="str">
        <f>VLOOKUP(B23,Master_Item!B:C,2,0)</f>
        <v>โออิชิ กรีนที รสต้นตำรับ 380 มล. Pack 6</v>
      </c>
      <c r="F23" s="80">
        <f>_xlfn.IFNA(VLOOKUP($B23,Text_LoadSC!$A:$FJ,F$1,0),0)</f>
        <v>0</v>
      </c>
      <c r="G23" s="80">
        <f>_xlfn.IFNA(VLOOKUP($B23,Text_LoadSC!$A:$FJ,G$1,0),0)</f>
        <v>0</v>
      </c>
      <c r="H23" s="80">
        <f>_xlfn.IFNA(VLOOKUP($B23,Text_LoadSC!$A:$FJ,H$1,0),0)</f>
        <v>0</v>
      </c>
      <c r="I23" s="80">
        <f>_xlfn.IFNA(VLOOKUP($B23,Text_LoadSC!$A:$FJ,I$1,0),0)</f>
        <v>0</v>
      </c>
      <c r="J23" s="80">
        <f t="shared" si="0"/>
        <v>0</v>
      </c>
      <c r="K23" s="80">
        <f>_xlfn.IFNA(VLOOKUP($B23,Text_LoadSC!$A:$FJ,K$1,0),0)</f>
        <v>0</v>
      </c>
      <c r="L23" s="80">
        <f>_xlfn.IFNA(VLOOKUP($B23,Text_LoadSC!$A:$FJ,L$1,0),0)</f>
        <v>0</v>
      </c>
      <c r="M23" s="80">
        <f>_xlfn.IFNA(VLOOKUP($B23,Text_LoadSC!$A:$FJ,M$1,0),0)</f>
        <v>0</v>
      </c>
      <c r="N23" s="80">
        <f>_xlfn.IFNA(VLOOKUP($B23,Text_LoadSC!$A:$FJ,N$1,0),0)</f>
        <v>0</v>
      </c>
      <c r="O23" s="80">
        <f t="shared" si="1"/>
        <v>0</v>
      </c>
      <c r="P23" s="80">
        <f>VLOOKUP($B23,FSTAll!$B:$BL,FSTAll!BB$1,0)*$O23</f>
        <v>0</v>
      </c>
      <c r="Q23" s="80">
        <f>VLOOKUP($B23,FSTAll!$B:$BL,FSTAll!BC$1,0)*$O23</f>
        <v>0</v>
      </c>
      <c r="R23" s="80">
        <f>VLOOKUP($B23,FSTAll!$B:$BL,FSTAll!BD$1,0)*$O23</f>
        <v>0</v>
      </c>
      <c r="S23" s="80">
        <f>VLOOKUP($B23,FSTAll!$B:$BL,FSTAll!BE$1,0)*$O23</f>
        <v>0</v>
      </c>
      <c r="T23" s="80">
        <f>VLOOKUP($B23,FSTAll!$B:$BL,FSTAll!BF$1,0)*$O23</f>
        <v>0</v>
      </c>
      <c r="U23" s="80">
        <f>VLOOKUP($B23,FSTAll!$B:$BL,FSTAll!BK$1,0)*$O23</f>
        <v>0</v>
      </c>
      <c r="V23" s="80">
        <f>VLOOKUP($B23,FSTAll!$B:$BL,FSTAll!BL$1,0)*$O23</f>
        <v>0</v>
      </c>
      <c r="W23" s="80">
        <f>VLOOKUP($B23,FSTAll!$B:$BL,FSTAll!BH$1,0)*$O23</f>
        <v>0</v>
      </c>
      <c r="X23" s="80">
        <f>VLOOKUP($B23,FSTAll!$B:$BL,FSTAll!BI$1,0)*$O23</f>
        <v>0</v>
      </c>
      <c r="Y23" s="47">
        <f t="shared" si="2"/>
        <v>0</v>
      </c>
      <c r="Z23" s="47">
        <f t="shared" si="3"/>
        <v>0</v>
      </c>
      <c r="AA23" s="46">
        <f>SUMIF('Loading M+3'!E:E,'Loading May'!C23,'Loading M+3'!O:O)</f>
        <v>0</v>
      </c>
      <c r="AB23" s="47">
        <f t="shared" si="4"/>
        <v>0</v>
      </c>
    </row>
    <row r="24" spans="2:28">
      <c r="B24" s="74">
        <v>310001991</v>
      </c>
      <c r="C24" s="74">
        <v>310001991</v>
      </c>
      <c r="D24" s="46" t="s">
        <v>48</v>
      </c>
      <c r="E24" s="46" t="str">
        <f>VLOOKUP(B24,Master_Item!B:C,2,0)</f>
        <v>โออิชิ กรีนที รสข้าวญี่ปุ่น 380 มล.</v>
      </c>
      <c r="F24" s="80">
        <f>_xlfn.IFNA(VLOOKUP($B24,Text_LoadSC!$A:$FJ,F$1,0),0)</f>
        <v>15979.226858533057</v>
      </c>
      <c r="G24" s="80">
        <f>_xlfn.IFNA(VLOOKUP($B24,Text_LoadSC!$A:$FJ,G$1,0),0)</f>
        <v>9071.2268585330567</v>
      </c>
      <c r="H24" s="80">
        <f>_xlfn.IFNA(VLOOKUP($B24,Text_LoadSC!$A:$FJ,H$1,0),0)</f>
        <v>9056.1584867512756</v>
      </c>
      <c r="I24" s="80">
        <f>_xlfn.IFNA(VLOOKUP($B24,Text_LoadSC!$A:$FJ,I$1,0),0)</f>
        <v>6772.6530509543472</v>
      </c>
      <c r="J24" s="80">
        <f t="shared" si="0"/>
        <v>40879.265254771737</v>
      </c>
      <c r="K24" s="80">
        <f>_xlfn.IFNA(VLOOKUP($B24,Text_LoadSC!$A:$FJ,K$1,0),0)</f>
        <v>0</v>
      </c>
      <c r="L24" s="80">
        <f>_xlfn.IFNA(VLOOKUP($B24,Text_LoadSC!$A:$FJ,L$1,0),0)</f>
        <v>0</v>
      </c>
      <c r="M24" s="80">
        <f>_xlfn.IFNA(VLOOKUP($B24,Text_LoadSC!$A:$FJ,M$1,0),0)</f>
        <v>0</v>
      </c>
      <c r="N24" s="80">
        <f>_xlfn.IFNA(VLOOKUP($B24,Text_LoadSC!$A:$FJ,N$1,0),0)</f>
        <v>0</v>
      </c>
      <c r="O24" s="80">
        <f t="shared" si="1"/>
        <v>0</v>
      </c>
      <c r="P24" s="80">
        <f>VLOOKUP($B24,FSTAll!$B:$BL,FSTAll!BB$1,0)*$O24</f>
        <v>0</v>
      </c>
      <c r="Q24" s="80">
        <f>VLOOKUP($B24,FSTAll!$B:$BL,FSTAll!BC$1,0)*$O24</f>
        <v>0</v>
      </c>
      <c r="R24" s="80">
        <f>VLOOKUP($B24,FSTAll!$B:$BL,FSTAll!BD$1,0)*$O24</f>
        <v>0</v>
      </c>
      <c r="S24" s="80">
        <f>VLOOKUP($B24,FSTAll!$B:$BL,FSTAll!BE$1,0)*$O24</f>
        <v>0</v>
      </c>
      <c r="T24" s="80">
        <f>VLOOKUP($B24,FSTAll!$B:$BL,FSTAll!BF$1,0)*$O24</f>
        <v>0</v>
      </c>
      <c r="U24" s="80">
        <f>VLOOKUP($B24,FSTAll!$B:$BL,FSTAll!BK$1,0)*$O24</f>
        <v>0</v>
      </c>
      <c r="V24" s="80">
        <f>VLOOKUP($B24,FSTAll!$B:$BL,FSTAll!BL$1,0)*$O24</f>
        <v>0</v>
      </c>
      <c r="W24" s="80">
        <f>VLOOKUP($B24,FSTAll!$B:$BL,FSTAll!BH$1,0)*$O24</f>
        <v>0</v>
      </c>
      <c r="X24" s="80">
        <f>VLOOKUP($B24,FSTAll!$B:$BL,FSTAll!BI$1,0)*$O24</f>
        <v>0</v>
      </c>
      <c r="Y24" s="47">
        <f t="shared" si="2"/>
        <v>0</v>
      </c>
      <c r="Z24" s="47">
        <f t="shared" si="3"/>
        <v>40879.265254771737</v>
      </c>
      <c r="AA24" s="46">
        <f>SUMIF('Loading M+3'!E:E,'Loading May'!C24,'Loading M+3'!O:O)</f>
        <v>38292.986005622588</v>
      </c>
      <c r="AB24" s="47">
        <f t="shared" si="4"/>
        <v>-2586.2792491491491</v>
      </c>
    </row>
    <row r="25" spans="2:28">
      <c r="B25" s="74">
        <v>310001992</v>
      </c>
      <c r="C25" s="74">
        <v>310001992</v>
      </c>
      <c r="D25" s="46" t="s">
        <v>49</v>
      </c>
      <c r="E25" s="46" t="str">
        <f>VLOOKUP(B25,Master_Item!B:C,2,0)</f>
        <v>โออิชิ กรีนที รสข้าวญี่ปุ่น 380 มล. Pack 6</v>
      </c>
      <c r="F25" s="80">
        <f>_xlfn.IFNA(VLOOKUP($B25,Text_LoadSC!$A:$FJ,F$1,0),0)</f>
        <v>0</v>
      </c>
      <c r="G25" s="80">
        <f>_xlfn.IFNA(VLOOKUP($B25,Text_LoadSC!$A:$FJ,G$1,0),0)</f>
        <v>0</v>
      </c>
      <c r="H25" s="80">
        <f>_xlfn.IFNA(VLOOKUP($B25,Text_LoadSC!$A:$FJ,H$1,0),0)</f>
        <v>0</v>
      </c>
      <c r="I25" s="80">
        <f>_xlfn.IFNA(VLOOKUP($B25,Text_LoadSC!$A:$FJ,I$1,0),0)</f>
        <v>0</v>
      </c>
      <c r="J25" s="80">
        <f t="shared" si="0"/>
        <v>0</v>
      </c>
      <c r="K25" s="80">
        <f>_xlfn.IFNA(VLOOKUP($B25,Text_LoadSC!$A:$FJ,K$1,0),0)</f>
        <v>0</v>
      </c>
      <c r="L25" s="80">
        <f>_xlfn.IFNA(VLOOKUP($B25,Text_LoadSC!$A:$FJ,L$1,0),0)</f>
        <v>0</v>
      </c>
      <c r="M25" s="80">
        <f>_xlfn.IFNA(VLOOKUP($B25,Text_LoadSC!$A:$FJ,M$1,0),0)</f>
        <v>0</v>
      </c>
      <c r="N25" s="80">
        <f>_xlfn.IFNA(VLOOKUP($B25,Text_LoadSC!$A:$FJ,N$1,0),0)</f>
        <v>0</v>
      </c>
      <c r="O25" s="80">
        <f t="shared" si="1"/>
        <v>0</v>
      </c>
      <c r="P25" s="80">
        <f>VLOOKUP($B25,FSTAll!$B:$BL,FSTAll!BB$1,0)*$O25</f>
        <v>0</v>
      </c>
      <c r="Q25" s="80">
        <f>VLOOKUP($B25,FSTAll!$B:$BL,FSTAll!BC$1,0)*$O25</f>
        <v>0</v>
      </c>
      <c r="R25" s="80">
        <f>VLOOKUP($B25,FSTAll!$B:$BL,FSTAll!BD$1,0)*$O25</f>
        <v>0</v>
      </c>
      <c r="S25" s="80">
        <f>VLOOKUP($B25,FSTAll!$B:$BL,FSTAll!BE$1,0)*$O25</f>
        <v>0</v>
      </c>
      <c r="T25" s="80">
        <f>VLOOKUP($B25,FSTAll!$B:$BL,FSTAll!BF$1,0)*$O25</f>
        <v>0</v>
      </c>
      <c r="U25" s="80">
        <f>VLOOKUP($B25,FSTAll!$B:$BL,FSTAll!BK$1,0)*$O25</f>
        <v>0</v>
      </c>
      <c r="V25" s="80">
        <f>VLOOKUP($B25,FSTAll!$B:$BL,FSTAll!BL$1,0)*$O25</f>
        <v>0</v>
      </c>
      <c r="W25" s="80">
        <f>VLOOKUP($B25,FSTAll!$B:$BL,FSTAll!BH$1,0)*$O25</f>
        <v>0</v>
      </c>
      <c r="X25" s="80">
        <f>VLOOKUP($B25,FSTAll!$B:$BL,FSTAll!BI$1,0)*$O25</f>
        <v>0</v>
      </c>
      <c r="Y25" s="47">
        <f t="shared" si="2"/>
        <v>0</v>
      </c>
      <c r="Z25" s="47">
        <f t="shared" si="3"/>
        <v>0</v>
      </c>
      <c r="AA25" s="46">
        <f>SUMIF('Loading M+3'!E:E,'Loading May'!C25,'Loading M+3'!O:O)</f>
        <v>0</v>
      </c>
      <c r="AB25" s="47">
        <f t="shared" si="4"/>
        <v>0</v>
      </c>
    </row>
    <row r="26" spans="2:28">
      <c r="B26" s="74">
        <v>310002142</v>
      </c>
      <c r="C26" s="74">
        <v>310002142</v>
      </c>
      <c r="D26" s="46" t="s">
        <v>50</v>
      </c>
      <c r="E26" s="46" t="str">
        <f>VLOOKUP(B26,Master_Item!B:C,2,0)</f>
        <v>โออิชิ กรีนที รสแตงโม  380 มล.</v>
      </c>
      <c r="F26" s="80">
        <f>_xlfn.IFNA(VLOOKUP($B26,Text_LoadSC!$A:$FJ,F$1,0),0)</f>
        <v>7332.9562662895014</v>
      </c>
      <c r="G26" s="80">
        <f>_xlfn.IFNA(VLOOKUP($B26,Text_LoadSC!$A:$FJ,G$1,0),0)</f>
        <v>7620.9562662895014</v>
      </c>
      <c r="H26" s="80">
        <f>_xlfn.IFNA(VLOOKUP($B26,Text_LoadSC!$A:$FJ,H$1,0),0)</f>
        <v>9526.145235400596</v>
      </c>
      <c r="I26" s="80">
        <f>_xlfn.IFNA(VLOOKUP($B26,Text_LoadSC!$A:$FJ,I$1,0),0)</f>
        <v>12194.264441994901</v>
      </c>
      <c r="J26" s="80">
        <f t="shared" si="0"/>
        <v>36674.322209974496</v>
      </c>
      <c r="K26" s="80">
        <f>_xlfn.IFNA(VLOOKUP($B26,Text_LoadSC!$A:$FJ,K$1,0),0)</f>
        <v>0</v>
      </c>
      <c r="L26" s="80">
        <f>_xlfn.IFNA(VLOOKUP($B26,Text_LoadSC!$A:$FJ,L$1,0),0)</f>
        <v>0</v>
      </c>
      <c r="M26" s="80">
        <f>_xlfn.IFNA(VLOOKUP($B26,Text_LoadSC!$A:$FJ,M$1,0),0)</f>
        <v>0</v>
      </c>
      <c r="N26" s="80">
        <f>_xlfn.IFNA(VLOOKUP($B26,Text_LoadSC!$A:$FJ,N$1,0),0)</f>
        <v>0</v>
      </c>
      <c r="O26" s="80">
        <f t="shared" si="1"/>
        <v>0</v>
      </c>
      <c r="P26" s="80">
        <f>VLOOKUP($B26,FSTAll!$B:$BL,FSTAll!BB$1,0)*$O26</f>
        <v>0</v>
      </c>
      <c r="Q26" s="80">
        <f>VLOOKUP($B26,FSTAll!$B:$BL,FSTAll!BC$1,0)*$O26</f>
        <v>0</v>
      </c>
      <c r="R26" s="80">
        <f>VLOOKUP($B26,FSTAll!$B:$BL,FSTAll!BD$1,0)*$O26</f>
        <v>0</v>
      </c>
      <c r="S26" s="80">
        <f>VLOOKUP($B26,FSTAll!$B:$BL,FSTAll!BE$1,0)*$O26</f>
        <v>0</v>
      </c>
      <c r="T26" s="80">
        <f>VLOOKUP($B26,FSTAll!$B:$BL,FSTAll!BF$1,0)*$O26</f>
        <v>0</v>
      </c>
      <c r="U26" s="80">
        <f>VLOOKUP($B26,FSTAll!$B:$BL,FSTAll!BK$1,0)*$O26</f>
        <v>0</v>
      </c>
      <c r="V26" s="80">
        <f>VLOOKUP($B26,FSTAll!$B:$BL,FSTAll!BL$1,0)*$O26</f>
        <v>0</v>
      </c>
      <c r="W26" s="80">
        <f>VLOOKUP($B26,FSTAll!$B:$BL,FSTAll!BH$1,0)*$O26</f>
        <v>0</v>
      </c>
      <c r="X26" s="80">
        <f>VLOOKUP($B26,FSTAll!$B:$BL,FSTAll!BI$1,0)*$O26</f>
        <v>0</v>
      </c>
      <c r="Y26" s="47">
        <f t="shared" si="2"/>
        <v>0</v>
      </c>
      <c r="Z26" s="47">
        <f t="shared" si="3"/>
        <v>36674.322209974496</v>
      </c>
      <c r="AA26" s="46">
        <f>SUMIF('Loading M+3'!E:E,'Loading May'!C26,'Loading M+3'!O:O)</f>
        <v>35260.772965720505</v>
      </c>
      <c r="AB26" s="47">
        <f t="shared" si="4"/>
        <v>-1413.5492442539908</v>
      </c>
    </row>
    <row r="27" spans="2:28">
      <c r="B27" s="74">
        <v>310002143</v>
      </c>
      <c r="C27" s="74">
        <v>310002143</v>
      </c>
      <c r="D27" s="46" t="s">
        <v>51</v>
      </c>
      <c r="E27" s="46" t="str">
        <f>VLOOKUP(B27,Master_Item!B:C,2,0)</f>
        <v>โออิชิ กรีนที รสแตงโม  380 มล. Pack 6</v>
      </c>
      <c r="F27" s="80">
        <f>_xlfn.IFNA(VLOOKUP($B27,Text_LoadSC!$A:$FJ,F$1,0),0)</f>
        <v>0</v>
      </c>
      <c r="G27" s="80">
        <f>_xlfn.IFNA(VLOOKUP($B27,Text_LoadSC!$A:$FJ,G$1,0),0)</f>
        <v>0</v>
      </c>
      <c r="H27" s="80">
        <f>_xlfn.IFNA(VLOOKUP($B27,Text_LoadSC!$A:$FJ,H$1,0),0)</f>
        <v>0</v>
      </c>
      <c r="I27" s="80">
        <f>_xlfn.IFNA(VLOOKUP($B27,Text_LoadSC!$A:$FJ,I$1,0),0)</f>
        <v>0</v>
      </c>
      <c r="J27" s="80">
        <f t="shared" si="0"/>
        <v>0</v>
      </c>
      <c r="K27" s="80">
        <f>_xlfn.IFNA(VLOOKUP($B27,Text_LoadSC!$A:$FJ,K$1,0),0)</f>
        <v>0</v>
      </c>
      <c r="L27" s="80">
        <f>_xlfn.IFNA(VLOOKUP($B27,Text_LoadSC!$A:$FJ,L$1,0),0)</f>
        <v>0</v>
      </c>
      <c r="M27" s="80">
        <f>_xlfn.IFNA(VLOOKUP($B27,Text_LoadSC!$A:$FJ,M$1,0),0)</f>
        <v>0</v>
      </c>
      <c r="N27" s="80">
        <f>_xlfn.IFNA(VLOOKUP($B27,Text_LoadSC!$A:$FJ,N$1,0),0)</f>
        <v>0</v>
      </c>
      <c r="O27" s="80">
        <f t="shared" si="1"/>
        <v>0</v>
      </c>
      <c r="P27" s="80">
        <f>VLOOKUP($B27,FSTAll!$B:$BL,FSTAll!BB$1,0)*$O27</f>
        <v>0</v>
      </c>
      <c r="Q27" s="80">
        <f>VLOOKUP($B27,FSTAll!$B:$BL,FSTAll!BC$1,0)*$O27</f>
        <v>0</v>
      </c>
      <c r="R27" s="80">
        <f>VLOOKUP($B27,FSTAll!$B:$BL,FSTAll!BD$1,0)*$O27</f>
        <v>0</v>
      </c>
      <c r="S27" s="80">
        <f>VLOOKUP($B27,FSTAll!$B:$BL,FSTAll!BE$1,0)*$O27</f>
        <v>0</v>
      </c>
      <c r="T27" s="80">
        <f>VLOOKUP($B27,FSTAll!$B:$BL,FSTAll!BF$1,0)*$O27</f>
        <v>0</v>
      </c>
      <c r="U27" s="80">
        <f>VLOOKUP($B27,FSTAll!$B:$BL,FSTAll!BK$1,0)*$O27</f>
        <v>0</v>
      </c>
      <c r="V27" s="80">
        <f>VLOOKUP($B27,FSTAll!$B:$BL,FSTAll!BL$1,0)*$O27</f>
        <v>0</v>
      </c>
      <c r="W27" s="80">
        <f>VLOOKUP($B27,FSTAll!$B:$BL,FSTAll!BH$1,0)*$O27</f>
        <v>0</v>
      </c>
      <c r="X27" s="80">
        <f>VLOOKUP($B27,FSTAll!$B:$BL,FSTAll!BI$1,0)*$O27</f>
        <v>0</v>
      </c>
      <c r="Y27" s="47">
        <f t="shared" si="2"/>
        <v>0</v>
      </c>
      <c r="Z27" s="47">
        <f t="shared" si="3"/>
        <v>0</v>
      </c>
      <c r="AA27" s="46">
        <f>SUMIF('Loading M+3'!E:E,'Loading May'!C27,'Loading M+3'!O:O)</f>
        <v>0</v>
      </c>
      <c r="AB27" s="47">
        <f t="shared" si="4"/>
        <v>0</v>
      </c>
    </row>
    <row r="28" spans="2:28">
      <c r="B28" s="74">
        <v>310002879</v>
      </c>
      <c r="C28" s="74">
        <v>310002879</v>
      </c>
      <c r="D28" s="46" t="s">
        <v>52</v>
      </c>
      <c r="E28" s="46" t="str">
        <f>VLOOKUP(B28,Master_Item!B:C,2,0)</f>
        <v>โออิชิ กรีนที รสน้ำผึ้งผสมมะนาว ดับเบิ้ลเลมอน 380 มล.</v>
      </c>
      <c r="F28" s="80">
        <f>_xlfn.IFNA(VLOOKUP($B28,Text_LoadSC!$A:$FJ,F$1,0),0)</f>
        <v>0</v>
      </c>
      <c r="G28" s="80">
        <f>_xlfn.IFNA(VLOOKUP($B28,Text_LoadSC!$A:$FJ,G$1,0),0)</f>
        <v>0</v>
      </c>
      <c r="H28" s="80">
        <f>_xlfn.IFNA(VLOOKUP($B28,Text_LoadSC!$A:$FJ,H$1,0),0)</f>
        <v>0</v>
      </c>
      <c r="I28" s="80">
        <f>_xlfn.IFNA(VLOOKUP($B28,Text_LoadSC!$A:$FJ,I$1,0),0)</f>
        <v>0</v>
      </c>
      <c r="J28" s="80">
        <f t="shared" si="0"/>
        <v>0</v>
      </c>
      <c r="K28" s="80">
        <f>_xlfn.IFNA(VLOOKUP($B28,Text_LoadSC!$A:$FJ,K$1,0),0)</f>
        <v>0</v>
      </c>
      <c r="L28" s="80">
        <f>_xlfn.IFNA(VLOOKUP($B28,Text_LoadSC!$A:$FJ,L$1,0),0)</f>
        <v>0</v>
      </c>
      <c r="M28" s="80">
        <f>_xlfn.IFNA(VLOOKUP($B28,Text_LoadSC!$A:$FJ,M$1,0),0)</f>
        <v>0</v>
      </c>
      <c r="N28" s="80">
        <f>_xlfn.IFNA(VLOOKUP($B28,Text_LoadSC!$A:$FJ,N$1,0),0)</f>
        <v>0</v>
      </c>
      <c r="O28" s="80">
        <f t="shared" si="1"/>
        <v>0</v>
      </c>
      <c r="P28" s="80">
        <f>VLOOKUP($B28,FSTAll!$B:$BL,FSTAll!BB$1,0)*$O28</f>
        <v>0</v>
      </c>
      <c r="Q28" s="80">
        <f>VLOOKUP($B28,FSTAll!$B:$BL,FSTAll!BC$1,0)*$O28</f>
        <v>0</v>
      </c>
      <c r="R28" s="80">
        <f>VLOOKUP($B28,FSTAll!$B:$BL,FSTAll!BD$1,0)*$O28</f>
        <v>0</v>
      </c>
      <c r="S28" s="80">
        <f>VLOOKUP($B28,FSTAll!$B:$BL,FSTAll!BE$1,0)*$O28</f>
        <v>0</v>
      </c>
      <c r="T28" s="80">
        <f>VLOOKUP($B28,FSTAll!$B:$BL,FSTAll!BF$1,0)*$O28</f>
        <v>0</v>
      </c>
      <c r="U28" s="80">
        <f>VLOOKUP($B28,FSTAll!$B:$BL,FSTAll!BK$1,0)*$O28</f>
        <v>0</v>
      </c>
      <c r="V28" s="80">
        <f>VLOOKUP($B28,FSTAll!$B:$BL,FSTAll!BL$1,0)*$O28</f>
        <v>0</v>
      </c>
      <c r="W28" s="80">
        <f>VLOOKUP($B28,FSTAll!$B:$BL,FSTAll!BH$1,0)*$O28</f>
        <v>0</v>
      </c>
      <c r="X28" s="80">
        <f>VLOOKUP($B28,FSTAll!$B:$BL,FSTAll!BI$1,0)*$O28</f>
        <v>0</v>
      </c>
      <c r="Y28" s="47">
        <f t="shared" si="2"/>
        <v>0</v>
      </c>
      <c r="Z28" s="47">
        <f t="shared" si="3"/>
        <v>0</v>
      </c>
      <c r="AA28" s="46">
        <f>SUMIF('Loading M+3'!E:E,'Loading May'!C28,'Loading M+3'!O:O)</f>
        <v>0</v>
      </c>
      <c r="AB28" s="47">
        <f t="shared" si="4"/>
        <v>0</v>
      </c>
    </row>
    <row r="29" spans="2:28">
      <c r="B29" s="74">
        <v>310002905</v>
      </c>
      <c r="C29" s="74">
        <v>310002905</v>
      </c>
      <c r="D29" s="46" t="s">
        <v>53</v>
      </c>
      <c r="E29" s="46" t="str">
        <f>VLOOKUP(B29,Master_Item!B:C,2,0)</f>
        <v>โออิชิ กรีนที เก็นไมฉะ สูตรดีไลท์ 400 มล.</v>
      </c>
      <c r="F29" s="80">
        <f>_xlfn.IFNA(VLOOKUP($B29,Text_LoadSC!$A:$FJ,F$1,0),0)</f>
        <v>0</v>
      </c>
      <c r="G29" s="80">
        <f>_xlfn.IFNA(VLOOKUP($B29,Text_LoadSC!$A:$FJ,G$1,0),0)</f>
        <v>0</v>
      </c>
      <c r="H29" s="80">
        <f>_xlfn.IFNA(VLOOKUP($B29,Text_LoadSC!$A:$FJ,H$1,0),0)</f>
        <v>0</v>
      </c>
      <c r="I29" s="80">
        <f>_xlfn.IFNA(VLOOKUP($B29,Text_LoadSC!$A:$FJ,I$1,0),0)</f>
        <v>0</v>
      </c>
      <c r="J29" s="80">
        <f t="shared" si="0"/>
        <v>0</v>
      </c>
      <c r="K29" s="80">
        <f>_xlfn.IFNA(VLOOKUP($B29,Text_LoadSC!$A:$FJ,K$1,0),0)</f>
        <v>0</v>
      </c>
      <c r="L29" s="80">
        <f>_xlfn.IFNA(VLOOKUP($B29,Text_LoadSC!$A:$FJ,L$1,0),0)</f>
        <v>0</v>
      </c>
      <c r="M29" s="80">
        <f>_xlfn.IFNA(VLOOKUP($B29,Text_LoadSC!$A:$FJ,M$1,0),0)</f>
        <v>0</v>
      </c>
      <c r="N29" s="80">
        <f>_xlfn.IFNA(VLOOKUP($B29,Text_LoadSC!$A:$FJ,N$1,0),0)</f>
        <v>0</v>
      </c>
      <c r="O29" s="80">
        <f t="shared" si="1"/>
        <v>0</v>
      </c>
      <c r="P29" s="80">
        <f>VLOOKUP($B29,FSTAll!$B:$BL,FSTAll!BB$1,0)*$O29</f>
        <v>0</v>
      </c>
      <c r="Q29" s="80">
        <f>VLOOKUP($B29,FSTAll!$B:$BL,FSTAll!BC$1,0)*$O29</f>
        <v>0</v>
      </c>
      <c r="R29" s="80">
        <f>VLOOKUP($B29,FSTAll!$B:$BL,FSTAll!BD$1,0)*$O29</f>
        <v>0</v>
      </c>
      <c r="S29" s="80">
        <f>VLOOKUP($B29,FSTAll!$B:$BL,FSTAll!BE$1,0)*$O29</f>
        <v>0</v>
      </c>
      <c r="T29" s="80">
        <f>VLOOKUP($B29,FSTAll!$B:$BL,FSTAll!BF$1,0)*$O29</f>
        <v>0</v>
      </c>
      <c r="U29" s="80">
        <f>VLOOKUP($B29,FSTAll!$B:$BL,FSTAll!BK$1,0)*$O29</f>
        <v>0</v>
      </c>
      <c r="V29" s="80">
        <f>VLOOKUP($B29,FSTAll!$B:$BL,FSTAll!BL$1,0)*$O29</f>
        <v>0</v>
      </c>
      <c r="W29" s="80">
        <f>VLOOKUP($B29,FSTAll!$B:$BL,FSTAll!BH$1,0)*$O29</f>
        <v>0</v>
      </c>
      <c r="X29" s="80">
        <f>VLOOKUP($B29,FSTAll!$B:$BL,FSTAll!BI$1,0)*$O29</f>
        <v>0</v>
      </c>
      <c r="Y29" s="47">
        <f t="shared" si="2"/>
        <v>0</v>
      </c>
      <c r="Z29" s="47">
        <f t="shared" si="3"/>
        <v>0</v>
      </c>
      <c r="AA29" s="46">
        <f>SUMIF('Loading M+3'!E:E,'Loading May'!C29,'Loading M+3'!O:O)</f>
        <v>0</v>
      </c>
      <c r="AB29" s="47">
        <f t="shared" si="4"/>
        <v>0</v>
      </c>
    </row>
    <row r="30" spans="2:28">
      <c r="B30" s="74">
        <v>310002904</v>
      </c>
      <c r="C30" s="74">
        <v>310002904</v>
      </c>
      <c r="D30" s="46" t="s">
        <v>54</v>
      </c>
      <c r="E30" s="46" t="str">
        <f>VLOOKUP(B30,Master_Item!B:C,2,0)</f>
        <v>น้ำชาเขียวญี่ปุ่น เก็นไมฉะ สูตรไม่มีน้ำตาล</v>
      </c>
      <c r="F30" s="80">
        <f>_xlfn.IFNA(VLOOKUP($B30,Text_LoadSC!$A:$FJ,F$1,0),0)</f>
        <v>0</v>
      </c>
      <c r="G30" s="80">
        <f>_xlfn.IFNA(VLOOKUP($B30,Text_LoadSC!$A:$FJ,G$1,0),0)</f>
        <v>0</v>
      </c>
      <c r="H30" s="80">
        <f>_xlfn.IFNA(VLOOKUP($B30,Text_LoadSC!$A:$FJ,H$1,0),0)</f>
        <v>0</v>
      </c>
      <c r="I30" s="80">
        <f>_xlfn.IFNA(VLOOKUP($B30,Text_LoadSC!$A:$FJ,I$1,0),0)</f>
        <v>0</v>
      </c>
      <c r="J30" s="80">
        <f t="shared" si="0"/>
        <v>0</v>
      </c>
      <c r="K30" s="80">
        <f>_xlfn.IFNA(VLOOKUP($B30,Text_LoadSC!$A:$FJ,K$1,0),0)</f>
        <v>0</v>
      </c>
      <c r="L30" s="80">
        <f>_xlfn.IFNA(VLOOKUP($B30,Text_LoadSC!$A:$FJ,L$1,0),0)</f>
        <v>0</v>
      </c>
      <c r="M30" s="80">
        <f>_xlfn.IFNA(VLOOKUP($B30,Text_LoadSC!$A:$FJ,M$1,0),0)</f>
        <v>0</v>
      </c>
      <c r="N30" s="80">
        <f>_xlfn.IFNA(VLOOKUP($B30,Text_LoadSC!$A:$FJ,N$1,0),0)</f>
        <v>0</v>
      </c>
      <c r="O30" s="80">
        <f t="shared" si="1"/>
        <v>0</v>
      </c>
      <c r="P30" s="80">
        <f>VLOOKUP($B30,FSTAll!$B:$BL,FSTAll!BB$1,0)*$O30</f>
        <v>0</v>
      </c>
      <c r="Q30" s="80">
        <f>VLOOKUP($B30,FSTAll!$B:$BL,FSTAll!BC$1,0)*$O30</f>
        <v>0</v>
      </c>
      <c r="R30" s="80">
        <f>VLOOKUP($B30,FSTAll!$B:$BL,FSTAll!BD$1,0)*$O30</f>
        <v>0</v>
      </c>
      <c r="S30" s="80">
        <f>VLOOKUP($B30,FSTAll!$B:$BL,FSTAll!BE$1,0)*$O30</f>
        <v>0</v>
      </c>
      <c r="T30" s="80">
        <f>VLOOKUP($B30,FSTAll!$B:$BL,FSTAll!BF$1,0)*$O30</f>
        <v>0</v>
      </c>
      <c r="U30" s="80">
        <f>VLOOKUP($B30,FSTAll!$B:$BL,FSTAll!BK$1,0)*$O30</f>
        <v>0</v>
      </c>
      <c r="V30" s="80">
        <f>VLOOKUP($B30,FSTAll!$B:$BL,FSTAll!BL$1,0)*$O30</f>
        <v>0</v>
      </c>
      <c r="W30" s="80">
        <f>VLOOKUP($B30,FSTAll!$B:$BL,FSTAll!BH$1,0)*$O30</f>
        <v>0</v>
      </c>
      <c r="X30" s="80">
        <f>VLOOKUP($B30,FSTAll!$B:$BL,FSTAll!BI$1,0)*$O30</f>
        <v>0</v>
      </c>
      <c r="Y30" s="47">
        <f t="shared" si="2"/>
        <v>0</v>
      </c>
      <c r="Z30" s="47">
        <f t="shared" si="3"/>
        <v>0</v>
      </c>
      <c r="AA30" s="46">
        <f>SUMIF('Loading M+3'!E:E,'Loading May'!C30,'Loading M+3'!O:O)</f>
        <v>0</v>
      </c>
      <c r="AB30" s="47">
        <f t="shared" si="4"/>
        <v>0</v>
      </c>
    </row>
    <row r="31" spans="2:28">
      <c r="B31" s="74">
        <v>310002906</v>
      </c>
      <c r="C31" s="74">
        <v>310002906</v>
      </c>
      <c r="D31" s="46" t="s">
        <v>55</v>
      </c>
      <c r="E31" s="46" t="str">
        <f>VLOOKUP(B31,Master_Item!B:C,2,0)</f>
        <v>โออิชิ กรีนที คาบูเซฉะ สูตรไม่มีน้าตาล 400 มล.</v>
      </c>
      <c r="F31" s="80">
        <f>_xlfn.IFNA(VLOOKUP($B31,Text_LoadSC!$A:$FJ,F$1,0),0)</f>
        <v>70.549634088876502</v>
      </c>
      <c r="G31" s="80">
        <f>_xlfn.IFNA(VLOOKUP($B31,Text_LoadSC!$A:$FJ,G$1,0),0)</f>
        <v>69.549634088876502</v>
      </c>
      <c r="H31" s="80">
        <f>_xlfn.IFNA(VLOOKUP($B31,Text_LoadSC!$A:$FJ,H$1,0),0)</f>
        <v>73.108481501636788</v>
      </c>
      <c r="I31" s="80">
        <f>_xlfn.IFNA(VLOOKUP($B31,Text_LoadSC!$A:$FJ,I$1,0),0)</f>
        <v>68.540420764992732</v>
      </c>
      <c r="J31" s="80">
        <f t="shared" si="0"/>
        <v>281.74817044438254</v>
      </c>
      <c r="K31" s="80">
        <f>_xlfn.IFNA(VLOOKUP($B31,Text_LoadSC!$A:$FJ,K$1,0),0)</f>
        <v>0</v>
      </c>
      <c r="L31" s="80">
        <f>_xlfn.IFNA(VLOOKUP($B31,Text_LoadSC!$A:$FJ,L$1,0),0)</f>
        <v>0</v>
      </c>
      <c r="M31" s="80">
        <f>_xlfn.IFNA(VLOOKUP($B31,Text_LoadSC!$A:$FJ,M$1,0),0)</f>
        <v>0</v>
      </c>
      <c r="N31" s="80">
        <f>_xlfn.IFNA(VLOOKUP($B31,Text_LoadSC!$A:$FJ,N$1,0),0)</f>
        <v>0</v>
      </c>
      <c r="O31" s="80">
        <f t="shared" si="1"/>
        <v>0</v>
      </c>
      <c r="P31" s="80">
        <f>VLOOKUP($B31,FSTAll!$B:$BL,FSTAll!BB$1,0)*$O31</f>
        <v>0</v>
      </c>
      <c r="Q31" s="80">
        <f>VLOOKUP($B31,FSTAll!$B:$BL,FSTAll!BC$1,0)*$O31</f>
        <v>0</v>
      </c>
      <c r="R31" s="80">
        <f>VLOOKUP($B31,FSTAll!$B:$BL,FSTAll!BD$1,0)*$O31</f>
        <v>0</v>
      </c>
      <c r="S31" s="80">
        <f>VLOOKUP($B31,FSTAll!$B:$BL,FSTAll!BE$1,0)*$O31</f>
        <v>0</v>
      </c>
      <c r="T31" s="80">
        <f>VLOOKUP($B31,FSTAll!$B:$BL,FSTAll!BF$1,0)*$O31</f>
        <v>0</v>
      </c>
      <c r="U31" s="80">
        <f>VLOOKUP($B31,FSTAll!$B:$BL,FSTAll!BK$1,0)*$O31</f>
        <v>0</v>
      </c>
      <c r="V31" s="80">
        <f>VLOOKUP($B31,FSTAll!$B:$BL,FSTAll!BL$1,0)*$O31</f>
        <v>0</v>
      </c>
      <c r="W31" s="80">
        <f>VLOOKUP($B31,FSTAll!$B:$BL,FSTAll!BH$1,0)*$O31</f>
        <v>0</v>
      </c>
      <c r="X31" s="80">
        <f>VLOOKUP($B31,FSTAll!$B:$BL,FSTAll!BI$1,0)*$O31</f>
        <v>0</v>
      </c>
      <c r="Y31" s="47">
        <f t="shared" si="2"/>
        <v>0</v>
      </c>
      <c r="Z31" s="47">
        <f t="shared" si="3"/>
        <v>281.74817044438254</v>
      </c>
      <c r="AA31" s="46">
        <f>SUMIF('Loading M+3'!E:E,'Loading May'!C31,'Loading M+3'!O:O)</f>
        <v>309</v>
      </c>
      <c r="AB31" s="47">
        <f t="shared" si="4"/>
        <v>27.251829555617462</v>
      </c>
    </row>
    <row r="32" spans="2:28">
      <c r="B32" s="74">
        <v>310003078</v>
      </c>
      <c r="C32" s="74">
        <v>310003078</v>
      </c>
      <c r="D32" s="46" t="s">
        <v>56</v>
      </c>
      <c r="E32" s="46" t="str">
        <f>VLOOKUP(B32,Master_Item!B:C,2,0)</f>
        <v>โออิชิ กรีนที คาบูเซฉะ สูตรดีไลท์ 400 มล.</v>
      </c>
      <c r="F32" s="80">
        <f>_xlfn.IFNA(VLOOKUP($B32,Text_LoadSC!$A:$FJ,F$1,0),0)</f>
        <v>0</v>
      </c>
      <c r="G32" s="80">
        <f>_xlfn.IFNA(VLOOKUP($B32,Text_LoadSC!$A:$FJ,G$1,0),0)</f>
        <v>0</v>
      </c>
      <c r="H32" s="80">
        <f>_xlfn.IFNA(VLOOKUP($B32,Text_LoadSC!$A:$FJ,H$1,0),0)</f>
        <v>0</v>
      </c>
      <c r="I32" s="80">
        <f>_xlfn.IFNA(VLOOKUP($B32,Text_LoadSC!$A:$FJ,I$1,0),0)</f>
        <v>0</v>
      </c>
      <c r="J32" s="80">
        <f t="shared" si="0"/>
        <v>0</v>
      </c>
      <c r="K32" s="80">
        <f>_xlfn.IFNA(VLOOKUP($B32,Text_LoadSC!$A:$FJ,K$1,0),0)</f>
        <v>0</v>
      </c>
      <c r="L32" s="80">
        <f>_xlfn.IFNA(VLOOKUP($B32,Text_LoadSC!$A:$FJ,L$1,0),0)</f>
        <v>0</v>
      </c>
      <c r="M32" s="80">
        <f>_xlfn.IFNA(VLOOKUP($B32,Text_LoadSC!$A:$FJ,M$1,0),0)</f>
        <v>0</v>
      </c>
      <c r="N32" s="80">
        <f>_xlfn.IFNA(VLOOKUP($B32,Text_LoadSC!$A:$FJ,N$1,0),0)</f>
        <v>0</v>
      </c>
      <c r="O32" s="80">
        <f t="shared" si="1"/>
        <v>0</v>
      </c>
      <c r="P32" s="80">
        <f>VLOOKUP($B32,FSTAll!$B:$BL,FSTAll!BB$1,0)*$O32</f>
        <v>0</v>
      </c>
      <c r="Q32" s="80">
        <f>VLOOKUP($B32,FSTAll!$B:$BL,FSTAll!BC$1,0)*$O32</f>
        <v>0</v>
      </c>
      <c r="R32" s="80">
        <f>VLOOKUP($B32,FSTAll!$B:$BL,FSTAll!BD$1,0)*$O32</f>
        <v>0</v>
      </c>
      <c r="S32" s="80">
        <f>VLOOKUP($B32,FSTAll!$B:$BL,FSTAll!BE$1,0)*$O32</f>
        <v>0</v>
      </c>
      <c r="T32" s="80">
        <f>VLOOKUP($B32,FSTAll!$B:$BL,FSTAll!BF$1,0)*$O32</f>
        <v>0</v>
      </c>
      <c r="U32" s="80">
        <f>VLOOKUP($B32,FSTAll!$B:$BL,FSTAll!BK$1,0)*$O32</f>
        <v>0</v>
      </c>
      <c r="V32" s="80">
        <f>VLOOKUP($B32,FSTAll!$B:$BL,FSTAll!BL$1,0)*$O32</f>
        <v>0</v>
      </c>
      <c r="W32" s="80">
        <f>VLOOKUP($B32,FSTAll!$B:$BL,FSTAll!BH$1,0)*$O32</f>
        <v>0</v>
      </c>
      <c r="X32" s="80">
        <f>VLOOKUP($B32,FSTAll!$B:$BL,FSTAll!BI$1,0)*$O32</f>
        <v>0</v>
      </c>
      <c r="Y32" s="47">
        <f t="shared" si="2"/>
        <v>0</v>
      </c>
      <c r="Z32" s="47">
        <f t="shared" si="3"/>
        <v>0</v>
      </c>
      <c r="AA32" s="46">
        <f>SUMIF('Loading M+3'!E:E,'Loading May'!C32,'Loading M+3'!O:O)</f>
        <v>0</v>
      </c>
      <c r="AB32" s="47">
        <f t="shared" si="4"/>
        <v>0</v>
      </c>
    </row>
    <row r="33" spans="2:28">
      <c r="B33" s="74">
        <v>310002531</v>
      </c>
      <c r="C33" s="74">
        <v>310002531</v>
      </c>
      <c r="D33" s="46" t="s">
        <v>57</v>
      </c>
      <c r="E33" s="46" t="str">
        <f>VLOOKUP(B33,Master_Item!B:C,2,0)</f>
        <v>จับใจ สมุนไพรสูตรจับเลี้ยง 350 มล.</v>
      </c>
      <c r="F33" s="80">
        <f>_xlfn.IFNA(VLOOKUP($B33,Text_LoadSC!$A:$FJ,F$1,0),0)</f>
        <v>0</v>
      </c>
      <c r="G33" s="80">
        <f>_xlfn.IFNA(VLOOKUP($B33,Text_LoadSC!$A:$FJ,G$1,0),0)</f>
        <v>0</v>
      </c>
      <c r="H33" s="80">
        <f>_xlfn.IFNA(VLOOKUP($B33,Text_LoadSC!$A:$FJ,H$1,0),0)</f>
        <v>0</v>
      </c>
      <c r="I33" s="80">
        <f>_xlfn.IFNA(VLOOKUP($B33,Text_LoadSC!$A:$FJ,I$1,0),0)</f>
        <v>0</v>
      </c>
      <c r="J33" s="80">
        <f t="shared" si="0"/>
        <v>0</v>
      </c>
      <c r="K33" s="80">
        <f>_xlfn.IFNA(VLOOKUP($B33,Text_LoadSC!$A:$FJ,K$1,0),0)</f>
        <v>0</v>
      </c>
      <c r="L33" s="80">
        <f>_xlfn.IFNA(VLOOKUP($B33,Text_LoadSC!$A:$FJ,L$1,0),0)</f>
        <v>0</v>
      </c>
      <c r="M33" s="80">
        <f>_xlfn.IFNA(VLOOKUP($B33,Text_LoadSC!$A:$FJ,M$1,0),0)</f>
        <v>0</v>
      </c>
      <c r="N33" s="80">
        <f>_xlfn.IFNA(VLOOKUP($B33,Text_LoadSC!$A:$FJ,N$1,0),0)</f>
        <v>0</v>
      </c>
      <c r="O33" s="80">
        <f t="shared" si="1"/>
        <v>0</v>
      </c>
      <c r="P33" s="80">
        <f>VLOOKUP($B33,FSTAll!$B:$BL,FSTAll!BB$1,0)*$O33</f>
        <v>0</v>
      </c>
      <c r="Q33" s="80">
        <f>VLOOKUP($B33,FSTAll!$B:$BL,FSTAll!BC$1,0)*$O33</f>
        <v>0</v>
      </c>
      <c r="R33" s="80">
        <f>VLOOKUP($B33,FSTAll!$B:$BL,FSTAll!BD$1,0)*$O33</f>
        <v>0</v>
      </c>
      <c r="S33" s="80">
        <f>VLOOKUP($B33,FSTAll!$B:$BL,FSTAll!BE$1,0)*$O33</f>
        <v>0</v>
      </c>
      <c r="T33" s="80">
        <f>VLOOKUP($B33,FSTAll!$B:$BL,FSTAll!BF$1,0)*$O33</f>
        <v>0</v>
      </c>
      <c r="U33" s="80">
        <f>VLOOKUP($B33,FSTAll!$B:$BL,FSTAll!BK$1,0)*$O33</f>
        <v>0</v>
      </c>
      <c r="V33" s="80">
        <f>VLOOKUP($B33,FSTAll!$B:$BL,FSTAll!BL$1,0)*$O33</f>
        <v>0</v>
      </c>
      <c r="W33" s="80">
        <f>VLOOKUP($B33,FSTAll!$B:$BL,FSTAll!BH$1,0)*$O33</f>
        <v>0</v>
      </c>
      <c r="X33" s="80">
        <f>VLOOKUP($B33,FSTAll!$B:$BL,FSTAll!BI$1,0)*$O33</f>
        <v>0</v>
      </c>
      <c r="Y33" s="47">
        <f t="shared" si="2"/>
        <v>0</v>
      </c>
      <c r="Z33" s="47">
        <f t="shared" si="3"/>
        <v>0</v>
      </c>
      <c r="AA33" s="46">
        <f>SUMIF('Loading M+3'!E:E,'Loading May'!C33,'Loading M+3'!O:O)</f>
        <v>0</v>
      </c>
      <c r="AB33" s="47">
        <f t="shared" si="4"/>
        <v>0</v>
      </c>
    </row>
    <row r="34" spans="2:28">
      <c r="B34" s="74">
        <v>310002532</v>
      </c>
      <c r="C34" s="74">
        <v>310002532</v>
      </c>
      <c r="D34" s="46" t="s">
        <v>58</v>
      </c>
      <c r="E34" s="46" t="str">
        <f>VLOOKUP(B34,Master_Item!B:C,2,0)</f>
        <v>จับใจ สมุนไพรสูตรจับเลี้ยง 350 มล. Pack 6</v>
      </c>
      <c r="F34" s="80">
        <f>_xlfn.IFNA(VLOOKUP($B34,Text_LoadSC!$A:$FJ,F$1,0),0)</f>
        <v>0</v>
      </c>
      <c r="G34" s="80">
        <f>_xlfn.IFNA(VLOOKUP($B34,Text_LoadSC!$A:$FJ,G$1,0),0)</f>
        <v>0</v>
      </c>
      <c r="H34" s="80">
        <f>_xlfn.IFNA(VLOOKUP($B34,Text_LoadSC!$A:$FJ,H$1,0),0)</f>
        <v>0</v>
      </c>
      <c r="I34" s="80">
        <f>_xlfn.IFNA(VLOOKUP($B34,Text_LoadSC!$A:$FJ,I$1,0),0)</f>
        <v>0</v>
      </c>
      <c r="J34" s="80">
        <f t="shared" si="0"/>
        <v>0</v>
      </c>
      <c r="K34" s="80">
        <f>_xlfn.IFNA(VLOOKUP($B34,Text_LoadSC!$A:$FJ,K$1,0),0)</f>
        <v>0</v>
      </c>
      <c r="L34" s="80">
        <f>_xlfn.IFNA(VLOOKUP($B34,Text_LoadSC!$A:$FJ,L$1,0),0)</f>
        <v>0</v>
      </c>
      <c r="M34" s="80">
        <f>_xlfn.IFNA(VLOOKUP($B34,Text_LoadSC!$A:$FJ,M$1,0),0)</f>
        <v>0</v>
      </c>
      <c r="N34" s="80">
        <f>_xlfn.IFNA(VLOOKUP($B34,Text_LoadSC!$A:$FJ,N$1,0),0)</f>
        <v>0</v>
      </c>
      <c r="O34" s="80">
        <f t="shared" si="1"/>
        <v>0</v>
      </c>
      <c r="P34" s="80">
        <f>VLOOKUP($B34,FSTAll!$B:$BL,FSTAll!BB$1,0)*$O34</f>
        <v>0</v>
      </c>
      <c r="Q34" s="80">
        <f>VLOOKUP($B34,FSTAll!$B:$BL,FSTAll!BC$1,0)*$O34</f>
        <v>0</v>
      </c>
      <c r="R34" s="80">
        <f>VLOOKUP($B34,FSTAll!$B:$BL,FSTAll!BD$1,0)*$O34</f>
        <v>0</v>
      </c>
      <c r="S34" s="80">
        <f>VLOOKUP($B34,FSTAll!$B:$BL,FSTAll!BE$1,0)*$O34</f>
        <v>0</v>
      </c>
      <c r="T34" s="80">
        <f>VLOOKUP($B34,FSTAll!$B:$BL,FSTAll!BF$1,0)*$O34</f>
        <v>0</v>
      </c>
      <c r="U34" s="80">
        <f>VLOOKUP($B34,FSTAll!$B:$BL,FSTAll!BK$1,0)*$O34</f>
        <v>0</v>
      </c>
      <c r="V34" s="80">
        <f>VLOOKUP($B34,FSTAll!$B:$BL,FSTAll!BL$1,0)*$O34</f>
        <v>0</v>
      </c>
      <c r="W34" s="80">
        <f>VLOOKUP($B34,FSTAll!$B:$BL,FSTAll!BH$1,0)*$O34</f>
        <v>0</v>
      </c>
      <c r="X34" s="80">
        <f>VLOOKUP($B34,FSTAll!$B:$BL,FSTAll!BI$1,0)*$O34</f>
        <v>0</v>
      </c>
      <c r="Y34" s="47">
        <f t="shared" si="2"/>
        <v>0</v>
      </c>
      <c r="Z34" s="47">
        <f t="shared" si="3"/>
        <v>0</v>
      </c>
      <c r="AA34" s="46">
        <f>SUMIF('Loading M+3'!E:E,'Loading May'!C34,'Loading M+3'!O:O)</f>
        <v>0</v>
      </c>
      <c r="AB34" s="47">
        <f t="shared" si="4"/>
        <v>0</v>
      </c>
    </row>
    <row r="35" spans="2:28">
      <c r="B35" s="74">
        <v>310002329</v>
      </c>
      <c r="C35" s="74">
        <v>310002329</v>
      </c>
      <c r="D35" s="46" t="s">
        <v>59</v>
      </c>
      <c r="E35" s="46" t="str">
        <f>VLOOKUP(B35,Master_Item!B:C,2,0)</f>
        <v>จับใจ สมุนไพรสูตรจับเลี้ยง 500 มล.</v>
      </c>
      <c r="F35" s="80">
        <f>_xlfn.IFNA(VLOOKUP($B35,Text_LoadSC!$A:$FJ,F$1,0),0)</f>
        <v>0</v>
      </c>
      <c r="G35" s="80">
        <f>_xlfn.IFNA(VLOOKUP($B35,Text_LoadSC!$A:$FJ,G$1,0),0)</f>
        <v>0</v>
      </c>
      <c r="H35" s="80">
        <f>_xlfn.IFNA(VLOOKUP($B35,Text_LoadSC!$A:$FJ,H$1,0),0)</f>
        <v>0</v>
      </c>
      <c r="I35" s="80">
        <f>_xlfn.IFNA(VLOOKUP($B35,Text_LoadSC!$A:$FJ,I$1,0),0)</f>
        <v>0</v>
      </c>
      <c r="J35" s="80">
        <f t="shared" si="0"/>
        <v>0</v>
      </c>
      <c r="K35" s="80">
        <f>_xlfn.IFNA(VLOOKUP($B35,Text_LoadSC!$A:$FJ,K$1,0),0)</f>
        <v>0</v>
      </c>
      <c r="L35" s="80">
        <f>_xlfn.IFNA(VLOOKUP($B35,Text_LoadSC!$A:$FJ,L$1,0),0)</f>
        <v>0</v>
      </c>
      <c r="M35" s="80">
        <f>_xlfn.IFNA(VLOOKUP($B35,Text_LoadSC!$A:$FJ,M$1,0),0)</f>
        <v>0</v>
      </c>
      <c r="N35" s="80">
        <f>_xlfn.IFNA(VLOOKUP($B35,Text_LoadSC!$A:$FJ,N$1,0),0)</f>
        <v>0</v>
      </c>
      <c r="O35" s="80">
        <f t="shared" si="1"/>
        <v>0</v>
      </c>
      <c r="P35" s="80">
        <f>VLOOKUP($B35,FSTAll!$B:$BL,FSTAll!BB$1,0)*$O35</f>
        <v>0</v>
      </c>
      <c r="Q35" s="80">
        <f>VLOOKUP($B35,FSTAll!$B:$BL,FSTAll!BC$1,0)*$O35</f>
        <v>0</v>
      </c>
      <c r="R35" s="80">
        <f>VLOOKUP($B35,FSTAll!$B:$BL,FSTAll!BD$1,0)*$O35</f>
        <v>0</v>
      </c>
      <c r="S35" s="80">
        <f>VLOOKUP($B35,FSTAll!$B:$BL,FSTAll!BE$1,0)*$O35</f>
        <v>0</v>
      </c>
      <c r="T35" s="80">
        <f>VLOOKUP($B35,FSTAll!$B:$BL,FSTAll!BF$1,0)*$O35</f>
        <v>0</v>
      </c>
      <c r="U35" s="80">
        <f>VLOOKUP($B35,FSTAll!$B:$BL,FSTAll!BK$1,0)*$O35</f>
        <v>0</v>
      </c>
      <c r="V35" s="80">
        <f>VLOOKUP($B35,FSTAll!$B:$BL,FSTAll!BL$1,0)*$O35</f>
        <v>0</v>
      </c>
      <c r="W35" s="80">
        <f>VLOOKUP($B35,FSTAll!$B:$BL,FSTAll!BH$1,0)*$O35</f>
        <v>0</v>
      </c>
      <c r="X35" s="80">
        <f>VLOOKUP($B35,FSTAll!$B:$BL,FSTAll!BI$1,0)*$O35</f>
        <v>0</v>
      </c>
      <c r="Y35" s="47">
        <f t="shared" si="2"/>
        <v>0</v>
      </c>
      <c r="Z35" s="47">
        <f t="shared" si="3"/>
        <v>0</v>
      </c>
      <c r="AA35" s="46">
        <f>SUMIF('Loading M+3'!E:E,'Loading May'!C35,'Loading M+3'!O:O)</f>
        <v>0</v>
      </c>
      <c r="AB35" s="47">
        <f t="shared" si="4"/>
        <v>0</v>
      </c>
    </row>
    <row r="36" spans="2:28">
      <c r="B36" s="74">
        <v>310002015</v>
      </c>
      <c r="C36" s="74">
        <v>310002015</v>
      </c>
      <c r="D36" s="46" t="s">
        <v>60</v>
      </c>
      <c r="E36" s="46" t="str">
        <f>VLOOKUP(B36,Master_Item!B:C,2,0)</f>
        <v>โออิชิ กรีนที รสต้นตำรับ 500 มล.</v>
      </c>
      <c r="F36" s="80">
        <f>_xlfn.IFNA(VLOOKUP($B36,Text_LoadSC!$A:$FJ,F$1,0),0)</f>
        <v>12214.951285202385</v>
      </c>
      <c r="G36" s="80">
        <f>_xlfn.IFNA(VLOOKUP($B36,Text_LoadSC!$A:$FJ,G$1,0),0)</f>
        <v>12550.951285202384</v>
      </c>
      <c r="H36" s="80">
        <f>_xlfn.IFNA(VLOOKUP($B36,Text_LoadSC!$A:$FJ,H$1,0),0)</f>
        <v>12645.902570404767</v>
      </c>
      <c r="I36" s="80">
        <f>_xlfn.IFNA(VLOOKUP($B36,Text_LoadSC!$A:$FJ,I$1,0),0)</f>
        <v>9401.9512852023836</v>
      </c>
      <c r="J36" s="80">
        <f t="shared" si="0"/>
        <v>46813.756426011918</v>
      </c>
      <c r="K36" s="80">
        <f>_xlfn.IFNA(VLOOKUP($B36,Text_LoadSC!$A:$FJ,K$1,0),0)</f>
        <v>6779.3</v>
      </c>
      <c r="L36" s="80">
        <f>_xlfn.IFNA(VLOOKUP($B36,Text_LoadSC!$A:$FJ,L$1,0),0)</f>
        <v>4272.3999999999996</v>
      </c>
      <c r="M36" s="80">
        <f>_xlfn.IFNA(VLOOKUP($B36,Text_LoadSC!$A:$FJ,M$1,0),0)</f>
        <v>4995.3</v>
      </c>
      <c r="N36" s="80">
        <f>_xlfn.IFNA(VLOOKUP($B36,Text_LoadSC!$A:$FJ,N$1,0),0)</f>
        <v>3201.9999999999995</v>
      </c>
      <c r="O36" s="80">
        <f t="shared" si="1"/>
        <v>19249</v>
      </c>
      <c r="P36" s="80">
        <f>VLOOKUP($B36,FSTAll!$B:$BL,FSTAll!BB$1,0)*$O36</f>
        <v>1537.3807746593561</v>
      </c>
      <c r="Q36" s="80">
        <f>VLOOKUP($B36,FSTAll!$B:$BL,FSTAll!BC$1,0)*$O36</f>
        <v>2896.3365588187398</v>
      </c>
      <c r="R36" s="80">
        <f>VLOOKUP($B36,FSTAll!$B:$BL,FSTAll!BD$1,0)*$O36</f>
        <v>1578.13377395364</v>
      </c>
      <c r="S36" s="80">
        <f>VLOOKUP($B36,FSTAll!$B:$BL,FSTAll!BE$1,0)*$O36</f>
        <v>4575.3078823082351</v>
      </c>
      <c r="T36" s="80">
        <f>VLOOKUP($B36,FSTAll!$B:$BL,FSTAll!BF$1,0)*$O36</f>
        <v>44.671556918734055</v>
      </c>
      <c r="U36" s="80">
        <f>VLOOKUP($B36,FSTAll!$B:$BL,FSTAll!BK$1,0)*$O36</f>
        <v>649.86665829759522</v>
      </c>
      <c r="V36" s="80">
        <f>VLOOKUP($B36,FSTAll!$B:$BL,FSTAll!BL$1,0)*$O36</f>
        <v>531.70908406166882</v>
      </c>
      <c r="W36" s="80">
        <f>VLOOKUP($B36,FSTAll!$B:$BL,FSTAll!BH$1,0)*$O36</f>
        <v>3517.819798056566</v>
      </c>
      <c r="X36" s="80">
        <f>VLOOKUP($B36,FSTAll!$B:$BL,FSTAll!BI$1,0)*$O36</f>
        <v>3917.7739129254655</v>
      </c>
      <c r="Y36" s="47">
        <f t="shared" si="2"/>
        <v>19249</v>
      </c>
      <c r="Z36" s="47">
        <f t="shared" si="3"/>
        <v>66062.756426011911</v>
      </c>
      <c r="AA36" s="46">
        <f>SUMIF('Loading M+3'!E:E,'Loading May'!C36,'Loading M+3'!O:O)</f>
        <v>68470.826730080124</v>
      </c>
      <c r="AB36" s="47">
        <f t="shared" si="4"/>
        <v>2408.0703040682129</v>
      </c>
    </row>
    <row r="37" spans="2:28">
      <c r="B37" s="74">
        <v>310002016</v>
      </c>
      <c r="C37" s="74">
        <v>310002016</v>
      </c>
      <c r="D37" s="46" t="s">
        <v>61</v>
      </c>
      <c r="E37" s="46" t="str">
        <f>VLOOKUP(B37,Master_Item!B:C,2,0)</f>
        <v>โออิชิ กรีนที รสต้นตำรับ 500 มล. Pack 6</v>
      </c>
      <c r="F37" s="80">
        <f>_xlfn.IFNA(VLOOKUP($B37,Text_LoadSC!$A:$FJ,F$1,0),0)</f>
        <v>5032</v>
      </c>
      <c r="G37" s="80">
        <f>_xlfn.IFNA(VLOOKUP($B37,Text_LoadSC!$A:$FJ,G$1,0),0)</f>
        <v>4040</v>
      </c>
      <c r="H37" s="80">
        <f>_xlfn.IFNA(VLOOKUP($B37,Text_LoadSC!$A:$FJ,H$1,0),0)</f>
        <v>4040</v>
      </c>
      <c r="I37" s="80">
        <f>_xlfn.IFNA(VLOOKUP($B37,Text_LoadSC!$A:$FJ,I$1,0),0)</f>
        <v>3040</v>
      </c>
      <c r="J37" s="80">
        <f t="shared" si="0"/>
        <v>16152</v>
      </c>
      <c r="K37" s="80">
        <f>_xlfn.IFNA(VLOOKUP($B37,Text_LoadSC!$A:$FJ,K$1,0),0)</f>
        <v>0</v>
      </c>
      <c r="L37" s="80">
        <f>_xlfn.IFNA(VLOOKUP($B37,Text_LoadSC!$A:$FJ,L$1,0),0)</f>
        <v>0</v>
      </c>
      <c r="M37" s="80">
        <f>_xlfn.IFNA(VLOOKUP($B37,Text_LoadSC!$A:$FJ,M$1,0),0)</f>
        <v>0</v>
      </c>
      <c r="N37" s="80">
        <f>_xlfn.IFNA(VLOOKUP($B37,Text_LoadSC!$A:$FJ,N$1,0),0)</f>
        <v>0</v>
      </c>
      <c r="O37" s="80">
        <f t="shared" si="1"/>
        <v>0</v>
      </c>
      <c r="P37" s="80">
        <f>VLOOKUP($B37,FSTAll!$B:$BL,FSTAll!BB$1,0)*$O37</f>
        <v>0</v>
      </c>
      <c r="Q37" s="80">
        <f>VLOOKUP($B37,FSTAll!$B:$BL,FSTAll!BC$1,0)*$O37</f>
        <v>0</v>
      </c>
      <c r="R37" s="80">
        <f>VLOOKUP($B37,FSTAll!$B:$BL,FSTAll!BD$1,0)*$O37</f>
        <v>0</v>
      </c>
      <c r="S37" s="80">
        <f>VLOOKUP($B37,FSTAll!$B:$BL,FSTAll!BE$1,0)*$O37</f>
        <v>0</v>
      </c>
      <c r="T37" s="80">
        <f>VLOOKUP($B37,FSTAll!$B:$BL,FSTAll!BF$1,0)*$O37</f>
        <v>0</v>
      </c>
      <c r="U37" s="80">
        <f>VLOOKUP($B37,FSTAll!$B:$BL,FSTAll!BK$1,0)*$O37</f>
        <v>0</v>
      </c>
      <c r="V37" s="80">
        <f>VLOOKUP($B37,FSTAll!$B:$BL,FSTAll!BL$1,0)*$O37</f>
        <v>0</v>
      </c>
      <c r="W37" s="80">
        <f>VLOOKUP($B37,FSTAll!$B:$BL,FSTAll!BH$1,0)*$O37</f>
        <v>0</v>
      </c>
      <c r="X37" s="80">
        <f>VLOOKUP($B37,FSTAll!$B:$BL,FSTAll!BI$1,0)*$O37</f>
        <v>0</v>
      </c>
      <c r="Y37" s="47">
        <f t="shared" si="2"/>
        <v>0</v>
      </c>
      <c r="Z37" s="47">
        <f t="shared" si="3"/>
        <v>16152</v>
      </c>
      <c r="AA37" s="46">
        <f>SUMIF('Loading M+3'!E:E,'Loading May'!C37,'Loading M+3'!O:O)</f>
        <v>16748.615384615387</v>
      </c>
      <c r="AB37" s="47">
        <f t="shared" si="4"/>
        <v>596.61538461538657</v>
      </c>
    </row>
    <row r="38" spans="2:28">
      <c r="B38" s="74">
        <v>310002000</v>
      </c>
      <c r="C38" s="74">
        <v>310002000</v>
      </c>
      <c r="D38" s="46" t="s">
        <v>62</v>
      </c>
      <c r="E38" s="46" t="str">
        <f>VLOOKUP(B38,Master_Item!B:C,2,0)</f>
        <v>โออิชิ กรีนที รสน้ำผึ้งผสมมะนาว 500 มล.</v>
      </c>
      <c r="F38" s="80">
        <f>_xlfn.IFNA(VLOOKUP($B38,Text_LoadSC!$A:$FJ,F$1,0),0)</f>
        <v>24555.272886046288</v>
      </c>
      <c r="G38" s="80">
        <f>_xlfn.IFNA(VLOOKUP($B38,Text_LoadSC!$A:$FJ,G$1,0),0)</f>
        <v>25265.272886046288</v>
      </c>
      <c r="H38" s="80">
        <f>_xlfn.IFNA(VLOOKUP($B38,Text_LoadSC!$A:$FJ,H$1,0),0)</f>
        <v>25043.545772092573</v>
      </c>
      <c r="I38" s="80">
        <f>_xlfn.IFNA(VLOOKUP($B38,Text_LoadSC!$A:$FJ,I$1,0),0)</f>
        <v>5652.2728860462867</v>
      </c>
      <c r="J38" s="80">
        <f t="shared" si="0"/>
        <v>80516.364430231435</v>
      </c>
      <c r="K38" s="80">
        <f>_xlfn.IFNA(VLOOKUP($B38,Text_LoadSC!$A:$FJ,K$1,0),0)</f>
        <v>11899</v>
      </c>
      <c r="L38" s="80">
        <f>_xlfn.IFNA(VLOOKUP($B38,Text_LoadSC!$A:$FJ,L$1,0),0)</f>
        <v>7390.2000000000007</v>
      </c>
      <c r="M38" s="80">
        <f>_xlfn.IFNA(VLOOKUP($B38,Text_LoadSC!$A:$FJ,M$1,0),0)</f>
        <v>8115</v>
      </c>
      <c r="N38" s="80">
        <f>_xlfn.IFNA(VLOOKUP($B38,Text_LoadSC!$A:$FJ,N$1,0),0)</f>
        <v>5119.8</v>
      </c>
      <c r="O38" s="80">
        <f t="shared" si="1"/>
        <v>32524</v>
      </c>
      <c r="P38" s="80">
        <f>VLOOKUP($B38,FSTAll!$B:$BL,FSTAll!BB$1,0)*$O38</f>
        <v>1543.5483153497041</v>
      </c>
      <c r="Q38" s="80">
        <f>VLOOKUP($B38,FSTAll!$B:$BL,FSTAll!BC$1,0)*$O38</f>
        <v>4138.9382946109226</v>
      </c>
      <c r="R38" s="80">
        <f>VLOOKUP($B38,FSTAll!$B:$BL,FSTAll!BD$1,0)*$O38</f>
        <v>10791.152535240901</v>
      </c>
      <c r="S38" s="80">
        <f>VLOOKUP($B38,FSTAll!$B:$BL,FSTAll!BE$1,0)*$O38</f>
        <v>3688.2886597938145</v>
      </c>
      <c r="T38" s="80">
        <f>VLOOKUP($B38,FSTAll!$B:$BL,FSTAll!BF$1,0)*$O38</f>
        <v>2475.1515734423369</v>
      </c>
      <c r="U38" s="80">
        <f>VLOOKUP($B38,FSTAll!$B:$BL,FSTAll!BK$1,0)*$O38</f>
        <v>224.73828859968143</v>
      </c>
      <c r="V38" s="80">
        <f>VLOOKUP($B38,FSTAll!$B:$BL,FSTAll!BL$1,0)*$O38</f>
        <v>183.87678158155751</v>
      </c>
      <c r="W38" s="80">
        <f>VLOOKUP($B38,FSTAll!$B:$BL,FSTAll!BH$1,0)*$O38</f>
        <v>1666.7193652129483</v>
      </c>
      <c r="X38" s="80">
        <f>VLOOKUP($B38,FSTAll!$B:$BL,FSTAll!BI$1,0)*$O38</f>
        <v>7811.5861861681342</v>
      </c>
      <c r="Y38" s="47">
        <f t="shared" si="2"/>
        <v>32524.000000000004</v>
      </c>
      <c r="Z38" s="47">
        <f t="shared" si="3"/>
        <v>113040.36443023144</v>
      </c>
      <c r="AA38" s="46">
        <f>SUMIF('Loading M+3'!E:E,'Loading May'!C38,'Loading M+3'!O:O)</f>
        <v>115569.34426967769</v>
      </c>
      <c r="AB38" s="47">
        <f t="shared" si="4"/>
        <v>2528.9798394462559</v>
      </c>
    </row>
    <row r="39" spans="2:28">
      <c r="B39" s="74">
        <v>310002001</v>
      </c>
      <c r="C39" s="74">
        <v>310002001</v>
      </c>
      <c r="D39" s="46" t="s">
        <v>63</v>
      </c>
      <c r="E39" s="46" t="str">
        <f>VLOOKUP(B39,Master_Item!B:C,2,0)</f>
        <v>โออิชิ กรีนที น้ำผึ้งผสมมะนาว 500 มล. P6</v>
      </c>
      <c r="F39" s="80">
        <f>_xlfn.IFNA(VLOOKUP($B39,Text_LoadSC!$A:$FJ,F$1,0),0)</f>
        <v>7406</v>
      </c>
      <c r="G39" s="80">
        <f>_xlfn.IFNA(VLOOKUP($B39,Text_LoadSC!$A:$FJ,G$1,0),0)</f>
        <v>7475</v>
      </c>
      <c r="H39" s="80">
        <f>_xlfn.IFNA(VLOOKUP($B39,Text_LoadSC!$A:$FJ,H$1,0),0)</f>
        <v>6341</v>
      </c>
      <c r="I39" s="80">
        <f>_xlfn.IFNA(VLOOKUP($B39,Text_LoadSC!$A:$FJ,I$1,0),0)</f>
        <v>5356</v>
      </c>
      <c r="J39" s="80">
        <f t="shared" si="0"/>
        <v>26578</v>
      </c>
      <c r="K39" s="80">
        <f>_xlfn.IFNA(VLOOKUP($B39,Text_LoadSC!$A:$FJ,K$1,0),0)</f>
        <v>0</v>
      </c>
      <c r="L39" s="80">
        <f>_xlfn.IFNA(VLOOKUP($B39,Text_LoadSC!$A:$FJ,L$1,0),0)</f>
        <v>0</v>
      </c>
      <c r="M39" s="80">
        <f>_xlfn.IFNA(VLOOKUP($B39,Text_LoadSC!$A:$FJ,M$1,0),0)</f>
        <v>0</v>
      </c>
      <c r="N39" s="80">
        <f>_xlfn.IFNA(VLOOKUP($B39,Text_LoadSC!$A:$FJ,N$1,0),0)</f>
        <v>0</v>
      </c>
      <c r="O39" s="80">
        <f t="shared" si="1"/>
        <v>0</v>
      </c>
      <c r="P39" s="80">
        <f>VLOOKUP($B39,FSTAll!$B:$BL,FSTAll!BB$1,0)*$O39</f>
        <v>0</v>
      </c>
      <c r="Q39" s="80">
        <f>VLOOKUP($B39,FSTAll!$B:$BL,FSTAll!BC$1,0)*$O39</f>
        <v>0</v>
      </c>
      <c r="R39" s="80">
        <f>VLOOKUP($B39,FSTAll!$B:$BL,FSTAll!BD$1,0)*$O39</f>
        <v>0</v>
      </c>
      <c r="S39" s="80">
        <f>VLOOKUP($B39,FSTAll!$B:$BL,FSTAll!BE$1,0)*$O39</f>
        <v>0</v>
      </c>
      <c r="T39" s="80">
        <f>VLOOKUP($B39,FSTAll!$B:$BL,FSTAll!BF$1,0)*$O39</f>
        <v>0</v>
      </c>
      <c r="U39" s="80">
        <f>VLOOKUP($B39,FSTAll!$B:$BL,FSTAll!BK$1,0)*$O39</f>
        <v>0</v>
      </c>
      <c r="V39" s="80">
        <f>VLOOKUP($B39,FSTAll!$B:$BL,FSTAll!BL$1,0)*$O39</f>
        <v>0</v>
      </c>
      <c r="W39" s="80">
        <f>VLOOKUP($B39,FSTAll!$B:$BL,FSTAll!BH$1,0)*$O39</f>
        <v>0</v>
      </c>
      <c r="X39" s="80">
        <f>VLOOKUP($B39,FSTAll!$B:$BL,FSTAll!BI$1,0)*$O39</f>
        <v>0</v>
      </c>
      <c r="Y39" s="47">
        <f t="shared" si="2"/>
        <v>0</v>
      </c>
      <c r="Z39" s="47">
        <f t="shared" si="3"/>
        <v>26578</v>
      </c>
      <c r="AA39" s="46">
        <f>SUMIF('Loading M+3'!E:E,'Loading May'!C39,'Loading M+3'!O:O)</f>
        <v>39031.32967032968</v>
      </c>
      <c r="AB39" s="47">
        <f t="shared" si="4"/>
        <v>12453.32967032968</v>
      </c>
    </row>
    <row r="40" spans="2:28">
      <c r="B40" s="74">
        <v>310001994</v>
      </c>
      <c r="C40" s="74">
        <v>310001994</v>
      </c>
      <c r="D40" s="46" t="s">
        <v>64</v>
      </c>
      <c r="E40" s="46" t="str">
        <f>VLOOKUP(B40,Master_Item!B:C,2,0)</f>
        <v>โออิชิ กรีนที รสข้าวญี่ปุ่น 500 มล.</v>
      </c>
      <c r="F40" s="80">
        <f>_xlfn.IFNA(VLOOKUP($B40,Text_LoadSC!$A:$FJ,F$1,0),0)</f>
        <v>9964.8184872504389</v>
      </c>
      <c r="G40" s="80">
        <f>_xlfn.IFNA(VLOOKUP($B40,Text_LoadSC!$A:$FJ,G$1,0),0)</f>
        <v>10047.818487250439</v>
      </c>
      <c r="H40" s="80">
        <f>_xlfn.IFNA(VLOOKUP($B40,Text_LoadSC!$A:$FJ,H$1,0),0)</f>
        <v>9946.6369745008778</v>
      </c>
      <c r="I40" s="80">
        <f>_xlfn.IFNA(VLOOKUP($B40,Text_LoadSC!$A:$FJ,I$1,0),0)</f>
        <v>6786.8184872504389</v>
      </c>
      <c r="J40" s="80">
        <f t="shared" si="0"/>
        <v>36746.092436252191</v>
      </c>
      <c r="K40" s="80">
        <f>_xlfn.IFNA(VLOOKUP($B40,Text_LoadSC!$A:$FJ,K$1,0),0)</f>
        <v>3972.7</v>
      </c>
      <c r="L40" s="80">
        <f>_xlfn.IFNA(VLOOKUP($B40,Text_LoadSC!$A:$FJ,L$1,0),0)</f>
        <v>2459.3000000000002</v>
      </c>
      <c r="M40" s="80">
        <f>_xlfn.IFNA(VLOOKUP($B40,Text_LoadSC!$A:$FJ,M$1,0),0)</f>
        <v>2732.7</v>
      </c>
      <c r="N40" s="80">
        <f>_xlfn.IFNA(VLOOKUP($B40,Text_LoadSC!$A:$FJ,N$1,0),0)</f>
        <v>1715.3000000000002</v>
      </c>
      <c r="O40" s="80">
        <f t="shared" si="1"/>
        <v>10880</v>
      </c>
      <c r="P40" s="80">
        <f>VLOOKUP($B40,FSTAll!$B:$BL,FSTAll!BB$1,0)*$O40</f>
        <v>2073.753390097761</v>
      </c>
      <c r="Q40" s="80">
        <f>VLOOKUP($B40,FSTAll!$B:$BL,FSTAll!BC$1,0)*$O40</f>
        <v>2252.8565121412803</v>
      </c>
      <c r="R40" s="80">
        <f>VLOOKUP($B40,FSTAll!$B:$BL,FSTAll!BD$1,0)*$O40</f>
        <v>1199.5105644906969</v>
      </c>
      <c r="S40" s="80">
        <f>VLOOKUP($B40,FSTAll!$B:$BL,FSTAll!BE$1,0)*$O40</f>
        <v>1449.2942289498581</v>
      </c>
      <c r="T40" s="80">
        <f>VLOOKUP($B40,FSTAll!$B:$BL,FSTAll!BF$1,0)*$O40</f>
        <v>271.05644906969411</v>
      </c>
      <c r="U40" s="80">
        <f>VLOOKUP($B40,FSTAll!$B:$BL,FSTAll!BK$1,0)*$O40</f>
        <v>411.76562598549361</v>
      </c>
      <c r="V40" s="80">
        <f>VLOOKUP($B40,FSTAll!$B:$BL,FSTAll!BL$1,0)*$O40</f>
        <v>336.89914853358562</v>
      </c>
      <c r="W40" s="80">
        <f>VLOOKUP($B40,FSTAll!$B:$BL,FSTAll!BH$1,0)*$O40</f>
        <v>1382.730999684642</v>
      </c>
      <c r="X40" s="80">
        <f>VLOOKUP($B40,FSTAll!$B:$BL,FSTAll!BI$1,0)*$O40</f>
        <v>1502.1330810469883</v>
      </c>
      <c r="Y40" s="47">
        <f t="shared" si="2"/>
        <v>10880</v>
      </c>
      <c r="Z40" s="47">
        <f t="shared" si="3"/>
        <v>47626.092436252191</v>
      </c>
      <c r="AA40" s="46">
        <f>SUMIF('Loading M+3'!E:E,'Loading May'!C40,'Loading M+3'!O:O)</f>
        <v>51469.709502067897</v>
      </c>
      <c r="AB40" s="47">
        <f t="shared" si="4"/>
        <v>3843.6170658157062</v>
      </c>
    </row>
    <row r="41" spans="2:28">
      <c r="B41" s="74">
        <v>310001993</v>
      </c>
      <c r="C41" s="74">
        <v>310001993</v>
      </c>
      <c r="D41" s="46" t="s">
        <v>65</v>
      </c>
      <c r="E41" s="46" t="str">
        <f>VLOOKUP(B41,Master_Item!B:C,2,0)</f>
        <v>โออิชิ กรีนที รสข้าวญี่ปุ่น 500 มล. Pack 6</v>
      </c>
      <c r="F41" s="80">
        <f>_xlfn.IFNA(VLOOKUP($B41,Text_LoadSC!$A:$FJ,F$1,0),0)</f>
        <v>4054</v>
      </c>
      <c r="G41" s="80">
        <f>_xlfn.IFNA(VLOOKUP($B41,Text_LoadSC!$A:$FJ,G$1,0),0)</f>
        <v>3050</v>
      </c>
      <c r="H41" s="80">
        <f>_xlfn.IFNA(VLOOKUP($B41,Text_LoadSC!$A:$FJ,H$1,0),0)</f>
        <v>2040</v>
      </c>
      <c r="I41" s="80">
        <f>_xlfn.IFNA(VLOOKUP($B41,Text_LoadSC!$A:$FJ,I$1,0),0)</f>
        <v>2040</v>
      </c>
      <c r="J41" s="80">
        <f t="shared" si="0"/>
        <v>11184</v>
      </c>
      <c r="K41" s="80">
        <f>_xlfn.IFNA(VLOOKUP($B41,Text_LoadSC!$A:$FJ,K$1,0),0)</f>
        <v>0</v>
      </c>
      <c r="L41" s="80">
        <f>_xlfn.IFNA(VLOOKUP($B41,Text_LoadSC!$A:$FJ,L$1,0),0)</f>
        <v>0</v>
      </c>
      <c r="M41" s="80">
        <f>_xlfn.IFNA(VLOOKUP($B41,Text_LoadSC!$A:$FJ,M$1,0),0)</f>
        <v>0</v>
      </c>
      <c r="N41" s="80">
        <f>_xlfn.IFNA(VLOOKUP($B41,Text_LoadSC!$A:$FJ,N$1,0),0)</f>
        <v>0</v>
      </c>
      <c r="O41" s="80">
        <f t="shared" si="1"/>
        <v>0</v>
      </c>
      <c r="P41" s="80">
        <f>VLOOKUP($B41,FSTAll!$B:$BL,FSTAll!BB$1,0)*$O41</f>
        <v>0</v>
      </c>
      <c r="Q41" s="80">
        <f>VLOOKUP($B41,FSTAll!$B:$BL,FSTAll!BC$1,0)*$O41</f>
        <v>0</v>
      </c>
      <c r="R41" s="80">
        <f>VLOOKUP($B41,FSTAll!$B:$BL,FSTAll!BD$1,0)*$O41</f>
        <v>0</v>
      </c>
      <c r="S41" s="80">
        <f>VLOOKUP($B41,FSTAll!$B:$BL,FSTAll!BE$1,0)*$O41</f>
        <v>0</v>
      </c>
      <c r="T41" s="80">
        <f>VLOOKUP($B41,FSTAll!$B:$BL,FSTAll!BF$1,0)*$O41</f>
        <v>0</v>
      </c>
      <c r="U41" s="80">
        <f>VLOOKUP($B41,FSTAll!$B:$BL,FSTAll!BK$1,0)*$O41</f>
        <v>0</v>
      </c>
      <c r="V41" s="80">
        <f>VLOOKUP($B41,FSTAll!$B:$BL,FSTAll!BL$1,0)*$O41</f>
        <v>0</v>
      </c>
      <c r="W41" s="80">
        <f>VLOOKUP($B41,FSTAll!$B:$BL,FSTAll!BH$1,0)*$O41</f>
        <v>0</v>
      </c>
      <c r="X41" s="80">
        <f>VLOOKUP($B41,FSTAll!$B:$BL,FSTAll!BI$1,0)*$O41</f>
        <v>0</v>
      </c>
      <c r="Y41" s="47">
        <f t="shared" si="2"/>
        <v>0</v>
      </c>
      <c r="Z41" s="47">
        <f t="shared" si="3"/>
        <v>11184</v>
      </c>
      <c r="AA41" s="46">
        <f>SUMIF('Loading M+3'!E:E,'Loading May'!C41,'Loading M+3'!O:O)</f>
        <v>10562.505494505494</v>
      </c>
      <c r="AB41" s="47">
        <f t="shared" si="4"/>
        <v>-621.49450549450557</v>
      </c>
    </row>
    <row r="42" spans="2:28">
      <c r="B42" s="74">
        <v>310002099</v>
      </c>
      <c r="C42" s="74">
        <v>310002099</v>
      </c>
      <c r="D42" s="46" t="s">
        <v>66</v>
      </c>
      <c r="E42" s="46" t="str">
        <f>VLOOKUP(B42,Master_Item!B:C,2,0)</f>
        <v>โออิชิแบล็คที รสมะนาว 500 มล.</v>
      </c>
      <c r="F42" s="80">
        <f>_xlfn.IFNA(VLOOKUP($B42,Text_LoadSC!$A:$FJ,F$1,0),0)</f>
        <v>11167.338293881843</v>
      </c>
      <c r="G42" s="80">
        <f>_xlfn.IFNA(VLOOKUP($B42,Text_LoadSC!$A:$FJ,G$1,0),0)</f>
        <v>11394.338293881845</v>
      </c>
      <c r="H42" s="80">
        <f>_xlfn.IFNA(VLOOKUP($B42,Text_LoadSC!$A:$FJ,H$1,0),0)</f>
        <v>11348.67658776369</v>
      </c>
      <c r="I42" s="80">
        <f>_xlfn.IFNA(VLOOKUP($B42,Text_LoadSC!$A:$FJ,I$1,0),0)</f>
        <v>6214.338293881844</v>
      </c>
      <c r="J42" s="80">
        <f t="shared" si="0"/>
        <v>40124.691469409219</v>
      </c>
      <c r="K42" s="80">
        <f>_xlfn.IFNA(VLOOKUP($B42,Text_LoadSC!$A:$FJ,K$1,0),0)</f>
        <v>1942.2</v>
      </c>
      <c r="L42" s="80">
        <f>_xlfn.IFNA(VLOOKUP($B42,Text_LoadSC!$A:$FJ,L$1,0),0)</f>
        <v>1166.5</v>
      </c>
      <c r="M42" s="80">
        <f>_xlfn.IFNA(VLOOKUP($B42,Text_LoadSC!$A:$FJ,M$1,0),0)</f>
        <v>1300.7</v>
      </c>
      <c r="N42" s="80">
        <f>_xlfn.IFNA(VLOOKUP($B42,Text_LoadSC!$A:$FJ,N$1,0),0)</f>
        <v>781.6</v>
      </c>
      <c r="O42" s="80">
        <f t="shared" si="1"/>
        <v>5191</v>
      </c>
      <c r="P42" s="80">
        <f>VLOOKUP($B42,FSTAll!$B:$BL,FSTAll!BB$1,0)*$O42</f>
        <v>764.85918027624052</v>
      </c>
      <c r="Q42" s="80">
        <f>VLOOKUP($B42,FSTAll!$B:$BL,FSTAll!BC$1,0)*$O42</f>
        <v>816.23903360777433</v>
      </c>
      <c r="R42" s="80">
        <f>VLOOKUP($B42,FSTAll!$B:$BL,FSTAll!BD$1,0)*$O42</f>
        <v>506.79218967921901</v>
      </c>
      <c r="S42" s="80">
        <f>VLOOKUP($B42,FSTAll!$B:$BL,FSTAll!BE$1,0)*$O42</f>
        <v>410.57173707652856</v>
      </c>
      <c r="T42" s="80">
        <f>VLOOKUP($B42,FSTAll!$B:$BL,FSTAll!BF$1,0)*$O42</f>
        <v>116.77239393530391</v>
      </c>
      <c r="U42" s="80">
        <f>VLOOKUP($B42,FSTAll!$B:$BL,FSTAll!BK$1,0)*$O42</f>
        <v>183.1691771269177</v>
      </c>
      <c r="V42" s="80">
        <f>VLOOKUP($B42,FSTAll!$B:$BL,FSTAll!BL$1,0)*$O42</f>
        <v>149.86569037656903</v>
      </c>
      <c r="W42" s="80">
        <f>VLOOKUP($B42,FSTAll!$B:$BL,FSTAll!BH$1,0)*$O42</f>
        <v>1756.2568047869709</v>
      </c>
      <c r="X42" s="80">
        <f>VLOOKUP($B42,FSTAll!$B:$BL,FSTAll!BI$1,0)*$O42</f>
        <v>486.47379313447613</v>
      </c>
      <c r="Y42" s="47">
        <f t="shared" si="2"/>
        <v>5191.0000000000009</v>
      </c>
      <c r="Z42" s="47">
        <f t="shared" si="3"/>
        <v>45315.691469409219</v>
      </c>
      <c r="AA42" s="46">
        <f>SUMIF('Loading M+3'!E:E,'Loading May'!C42,'Loading M+3'!O:O)</f>
        <v>45326.178472533255</v>
      </c>
      <c r="AB42" s="47">
        <f t="shared" si="4"/>
        <v>10.487003124035255</v>
      </c>
    </row>
    <row r="43" spans="2:28">
      <c r="B43" s="74">
        <v>310001984</v>
      </c>
      <c r="C43" s="74">
        <v>310001984</v>
      </c>
      <c r="D43" s="46" t="s">
        <v>67</v>
      </c>
      <c r="E43" s="46" t="str">
        <f>VLOOKUP(B43,Master_Item!B:C,2,0)</f>
        <v>โออิชิแบล็คที รสมะนาว 500 มล. Pack 6</v>
      </c>
      <c r="F43" s="80">
        <f>_xlfn.IFNA(VLOOKUP($B43,Text_LoadSC!$A:$FJ,F$1,0),0)</f>
        <v>3034</v>
      </c>
      <c r="G43" s="80">
        <f>_xlfn.IFNA(VLOOKUP($B43,Text_LoadSC!$A:$FJ,G$1,0),0)</f>
        <v>3026</v>
      </c>
      <c r="H43" s="80">
        <f>_xlfn.IFNA(VLOOKUP($B43,Text_LoadSC!$A:$FJ,H$1,0),0)</f>
        <v>2530</v>
      </c>
      <c r="I43" s="80">
        <f>_xlfn.IFNA(VLOOKUP($B43,Text_LoadSC!$A:$FJ,I$1,0),0)</f>
        <v>2016</v>
      </c>
      <c r="J43" s="80">
        <f t="shared" si="0"/>
        <v>10606</v>
      </c>
      <c r="K43" s="80">
        <f>_xlfn.IFNA(VLOOKUP($B43,Text_LoadSC!$A:$FJ,K$1,0),0)</f>
        <v>0</v>
      </c>
      <c r="L43" s="80">
        <f>_xlfn.IFNA(VLOOKUP($B43,Text_LoadSC!$A:$FJ,L$1,0),0)</f>
        <v>0</v>
      </c>
      <c r="M43" s="80">
        <f>_xlfn.IFNA(VLOOKUP($B43,Text_LoadSC!$A:$FJ,M$1,0),0)</f>
        <v>0</v>
      </c>
      <c r="N43" s="80">
        <f>_xlfn.IFNA(VLOOKUP($B43,Text_LoadSC!$A:$FJ,N$1,0),0)</f>
        <v>0</v>
      </c>
      <c r="O43" s="80">
        <f t="shared" si="1"/>
        <v>0</v>
      </c>
      <c r="P43" s="80">
        <f>VLOOKUP($B43,FSTAll!$B:$BL,FSTAll!BB$1,0)*$O43</f>
        <v>0</v>
      </c>
      <c r="Q43" s="80">
        <f>VLOOKUP($B43,FSTAll!$B:$BL,FSTAll!BC$1,0)*$O43</f>
        <v>0</v>
      </c>
      <c r="R43" s="80">
        <f>VLOOKUP($B43,FSTAll!$B:$BL,FSTAll!BD$1,0)*$O43</f>
        <v>0</v>
      </c>
      <c r="S43" s="80">
        <f>VLOOKUP($B43,FSTAll!$B:$BL,FSTAll!BE$1,0)*$O43</f>
        <v>0</v>
      </c>
      <c r="T43" s="80">
        <f>VLOOKUP($B43,FSTAll!$B:$BL,FSTAll!BF$1,0)*$O43</f>
        <v>0</v>
      </c>
      <c r="U43" s="80">
        <f>VLOOKUP($B43,FSTAll!$B:$BL,FSTAll!BK$1,0)*$O43</f>
        <v>0</v>
      </c>
      <c r="V43" s="80">
        <f>VLOOKUP($B43,FSTAll!$B:$BL,FSTAll!BL$1,0)*$O43</f>
        <v>0</v>
      </c>
      <c r="W43" s="80">
        <f>VLOOKUP($B43,FSTAll!$B:$BL,FSTAll!BH$1,0)*$O43</f>
        <v>0</v>
      </c>
      <c r="X43" s="80">
        <f>VLOOKUP($B43,FSTAll!$B:$BL,FSTAll!BI$1,0)*$O43</f>
        <v>0</v>
      </c>
      <c r="Y43" s="47">
        <f t="shared" si="2"/>
        <v>0</v>
      </c>
      <c r="Z43" s="47">
        <f t="shared" si="3"/>
        <v>10606</v>
      </c>
      <c r="AA43" s="46">
        <f>SUMIF('Loading M+3'!E:E,'Loading May'!C43,'Loading M+3'!O:O)</f>
        <v>9495.1758241758253</v>
      </c>
      <c r="AB43" s="47">
        <f t="shared" si="4"/>
        <v>-1110.8241758241747</v>
      </c>
    </row>
    <row r="44" spans="2:28">
      <c r="B44" s="74">
        <v>310002002</v>
      </c>
      <c r="C44" s="74">
        <v>310002002</v>
      </c>
      <c r="D44" s="46" t="s">
        <v>69</v>
      </c>
      <c r="E44" s="46" t="str">
        <f>VLOOKUP(B44,Master_Item!B:C,2,0)</f>
        <v>โออิชิ กรีนที รสน้ำผึ้งผสมมะนาว 800 มล.</v>
      </c>
      <c r="F44" s="80">
        <f>_xlfn.IFNA(VLOOKUP($B44,Text_LoadSC!$A:$FJ,F$1,0),0)</f>
        <v>25817.697658610923</v>
      </c>
      <c r="G44" s="80">
        <f>_xlfn.IFNA(VLOOKUP($B44,Text_LoadSC!$A:$FJ,G$1,0),0)</f>
        <v>25968.697658610923</v>
      </c>
      <c r="H44" s="80">
        <f>_xlfn.IFNA(VLOOKUP($B44,Text_LoadSC!$A:$FJ,H$1,0),0)</f>
        <v>25965.39531722185</v>
      </c>
      <c r="I44" s="80">
        <f>_xlfn.IFNA(VLOOKUP($B44,Text_LoadSC!$A:$FJ,I$1,0),0)</f>
        <v>25968.697658610923</v>
      </c>
      <c r="J44" s="80">
        <f t="shared" si="0"/>
        <v>103720.48829305462</v>
      </c>
      <c r="K44" s="80">
        <f>_xlfn.IFNA(VLOOKUP($B44,Text_LoadSC!$A:$FJ,K$1,0),0)</f>
        <v>0</v>
      </c>
      <c r="L44" s="80">
        <f>_xlfn.IFNA(VLOOKUP($B44,Text_LoadSC!$A:$FJ,L$1,0),0)</f>
        <v>0</v>
      </c>
      <c r="M44" s="80">
        <f>_xlfn.IFNA(VLOOKUP($B44,Text_LoadSC!$A:$FJ,M$1,0),0)</f>
        <v>0</v>
      </c>
      <c r="N44" s="80">
        <f>_xlfn.IFNA(VLOOKUP($B44,Text_LoadSC!$A:$FJ,N$1,0),0)</f>
        <v>0</v>
      </c>
      <c r="O44" s="80">
        <f t="shared" si="1"/>
        <v>0</v>
      </c>
      <c r="P44" s="80">
        <f>VLOOKUP($B44,FSTAll!$B:$BL,FSTAll!BB$1,0)*$O44</f>
        <v>0</v>
      </c>
      <c r="Q44" s="80">
        <f>VLOOKUP($B44,FSTAll!$B:$BL,FSTAll!BC$1,0)*$O44</f>
        <v>0</v>
      </c>
      <c r="R44" s="80">
        <f>VLOOKUP($B44,FSTAll!$B:$BL,FSTAll!BD$1,0)*$O44</f>
        <v>0</v>
      </c>
      <c r="S44" s="80">
        <f>VLOOKUP($B44,FSTAll!$B:$BL,FSTAll!BE$1,0)*$O44</f>
        <v>0</v>
      </c>
      <c r="T44" s="80">
        <f>VLOOKUP($B44,FSTAll!$B:$BL,FSTAll!BF$1,0)*$O44</f>
        <v>0</v>
      </c>
      <c r="U44" s="80">
        <f>VLOOKUP($B44,FSTAll!$B:$BL,FSTAll!BK$1,0)*$O44</f>
        <v>0</v>
      </c>
      <c r="V44" s="80">
        <f>VLOOKUP($B44,FSTAll!$B:$BL,FSTAll!BL$1,0)*$O44</f>
        <v>0</v>
      </c>
      <c r="W44" s="80">
        <f>VLOOKUP($B44,FSTAll!$B:$BL,FSTAll!BH$1,0)*$O44</f>
        <v>0</v>
      </c>
      <c r="X44" s="80">
        <f>VLOOKUP($B44,FSTAll!$B:$BL,FSTAll!BI$1,0)*$O44</f>
        <v>0</v>
      </c>
      <c r="Y44" s="47">
        <f t="shared" si="2"/>
        <v>0</v>
      </c>
      <c r="Z44" s="47">
        <f t="shared" si="3"/>
        <v>103720.48829305462</v>
      </c>
      <c r="AA44" s="46">
        <f>SUMIF('Loading M+3'!E:E,'Loading May'!C44,'Loading M+3'!O:O)</f>
        <v>106628.74684813009</v>
      </c>
      <c r="AB44" s="47">
        <f t="shared" si="4"/>
        <v>2908.2585550754739</v>
      </c>
    </row>
    <row r="45" spans="2:28">
      <c r="B45" s="74">
        <v>310002003</v>
      </c>
      <c r="C45" s="74">
        <v>310002003</v>
      </c>
      <c r="D45" s="46" t="s">
        <v>70</v>
      </c>
      <c r="E45" s="46" t="str">
        <f>VLOOKUP(B45,Master_Item!B:C,2,0)</f>
        <v>โออิชิ กรีนที รสน้ำผึ้งผสมมะนาว 800 มล. Pack 3</v>
      </c>
      <c r="F45" s="80">
        <f>_xlfn.IFNA(VLOOKUP($B45,Text_LoadSC!$A:$FJ,F$1,0),0)</f>
        <v>4558</v>
      </c>
      <c r="G45" s="80">
        <f>_xlfn.IFNA(VLOOKUP($B45,Text_LoadSC!$A:$FJ,G$1,0),0)</f>
        <v>4680</v>
      </c>
      <c r="H45" s="80">
        <f>_xlfn.IFNA(VLOOKUP($B45,Text_LoadSC!$A:$FJ,H$1,0),0)</f>
        <v>4458</v>
      </c>
      <c r="I45" s="80">
        <f>_xlfn.IFNA(VLOOKUP($B45,Text_LoadSC!$A:$FJ,I$1,0),0)</f>
        <v>4482</v>
      </c>
      <c r="J45" s="80">
        <f t="shared" si="0"/>
        <v>18178</v>
      </c>
      <c r="K45" s="80">
        <f>_xlfn.IFNA(VLOOKUP($B45,Text_LoadSC!$A:$FJ,K$1,0),0)</f>
        <v>0</v>
      </c>
      <c r="L45" s="80">
        <f>_xlfn.IFNA(VLOOKUP($B45,Text_LoadSC!$A:$FJ,L$1,0),0)</f>
        <v>0</v>
      </c>
      <c r="M45" s="80">
        <f>_xlfn.IFNA(VLOOKUP($B45,Text_LoadSC!$A:$FJ,M$1,0),0)</f>
        <v>0</v>
      </c>
      <c r="N45" s="80">
        <f>_xlfn.IFNA(VLOOKUP($B45,Text_LoadSC!$A:$FJ,N$1,0),0)</f>
        <v>0</v>
      </c>
      <c r="O45" s="80">
        <f t="shared" si="1"/>
        <v>0</v>
      </c>
      <c r="P45" s="80">
        <f>VLOOKUP($B45,FSTAll!$B:$BL,FSTAll!BB$1,0)*$O45</f>
        <v>0</v>
      </c>
      <c r="Q45" s="80">
        <f>VLOOKUP($B45,FSTAll!$B:$BL,FSTAll!BC$1,0)*$O45</f>
        <v>0</v>
      </c>
      <c r="R45" s="80">
        <f>VLOOKUP($B45,FSTAll!$B:$BL,FSTAll!BD$1,0)*$O45</f>
        <v>0</v>
      </c>
      <c r="S45" s="80">
        <f>VLOOKUP($B45,FSTAll!$B:$BL,FSTAll!BE$1,0)*$O45</f>
        <v>0</v>
      </c>
      <c r="T45" s="80">
        <f>VLOOKUP($B45,FSTAll!$B:$BL,FSTAll!BF$1,0)*$O45</f>
        <v>0</v>
      </c>
      <c r="U45" s="80">
        <f>VLOOKUP($B45,FSTAll!$B:$BL,FSTAll!BK$1,0)*$O45</f>
        <v>0</v>
      </c>
      <c r="V45" s="80">
        <f>VLOOKUP($B45,FSTAll!$B:$BL,FSTAll!BL$1,0)*$O45</f>
        <v>0</v>
      </c>
      <c r="W45" s="80">
        <f>VLOOKUP($B45,FSTAll!$B:$BL,FSTAll!BH$1,0)*$O45</f>
        <v>0</v>
      </c>
      <c r="X45" s="80">
        <f>VLOOKUP($B45,FSTAll!$B:$BL,FSTAll!BI$1,0)*$O45</f>
        <v>0</v>
      </c>
      <c r="Y45" s="47">
        <f t="shared" si="2"/>
        <v>0</v>
      </c>
      <c r="Z45" s="47">
        <f t="shared" si="3"/>
        <v>18178</v>
      </c>
      <c r="AA45" s="46">
        <f>SUMIF('Loading M+3'!E:E,'Loading May'!C45,'Loading M+3'!O:O)</f>
        <v>19308.362637362636</v>
      </c>
      <c r="AB45" s="47">
        <f t="shared" si="4"/>
        <v>1130.3626373626357</v>
      </c>
    </row>
    <row r="46" spans="2:28">
      <c r="B46" s="74">
        <v>310001995</v>
      </c>
      <c r="C46" s="74">
        <v>310001995</v>
      </c>
      <c r="D46" s="46" t="s">
        <v>71</v>
      </c>
      <c r="E46" s="46" t="str">
        <f>VLOOKUP(B46,Master_Item!B:C,2,0)</f>
        <v>โออิชิ กรีนที รสข้าวญี่ปุ่น 800 มล.</v>
      </c>
      <c r="F46" s="80">
        <f>_xlfn.IFNA(VLOOKUP($B46,Text_LoadSC!$A:$FJ,F$1,0),0)</f>
        <v>12400.683293770029</v>
      </c>
      <c r="G46" s="80">
        <f>_xlfn.IFNA(VLOOKUP($B46,Text_LoadSC!$A:$FJ,G$1,0),0)</f>
        <v>12489.683293770029</v>
      </c>
      <c r="H46" s="80">
        <f>_xlfn.IFNA(VLOOKUP($B46,Text_LoadSC!$A:$FJ,H$1,0),0)</f>
        <v>12571.36658754006</v>
      </c>
      <c r="I46" s="80">
        <f>_xlfn.IFNA(VLOOKUP($B46,Text_LoadSC!$A:$FJ,I$1,0),0)</f>
        <v>12598.683293770029</v>
      </c>
      <c r="J46" s="80">
        <f t="shared" si="0"/>
        <v>50060.416468850148</v>
      </c>
      <c r="K46" s="80">
        <f>_xlfn.IFNA(VLOOKUP($B46,Text_LoadSC!$A:$FJ,K$1,0),0)</f>
        <v>0</v>
      </c>
      <c r="L46" s="80">
        <f>_xlfn.IFNA(VLOOKUP($B46,Text_LoadSC!$A:$FJ,L$1,0),0)</f>
        <v>0</v>
      </c>
      <c r="M46" s="80">
        <f>_xlfn.IFNA(VLOOKUP($B46,Text_LoadSC!$A:$FJ,M$1,0),0)</f>
        <v>0</v>
      </c>
      <c r="N46" s="80">
        <f>_xlfn.IFNA(VLOOKUP($B46,Text_LoadSC!$A:$FJ,N$1,0),0)</f>
        <v>0</v>
      </c>
      <c r="O46" s="80">
        <f t="shared" si="1"/>
        <v>0</v>
      </c>
      <c r="P46" s="80">
        <f>VLOOKUP($B46,FSTAll!$B:$BL,FSTAll!BB$1,0)*$O46</f>
        <v>0</v>
      </c>
      <c r="Q46" s="80">
        <f>VLOOKUP($B46,FSTAll!$B:$BL,FSTAll!BC$1,0)*$O46</f>
        <v>0</v>
      </c>
      <c r="R46" s="80">
        <f>VLOOKUP($B46,FSTAll!$B:$BL,FSTAll!BD$1,0)*$O46</f>
        <v>0</v>
      </c>
      <c r="S46" s="80">
        <f>VLOOKUP($B46,FSTAll!$B:$BL,FSTAll!BE$1,0)*$O46</f>
        <v>0</v>
      </c>
      <c r="T46" s="80">
        <f>VLOOKUP($B46,FSTAll!$B:$BL,FSTAll!BF$1,0)*$O46</f>
        <v>0</v>
      </c>
      <c r="U46" s="80">
        <f>VLOOKUP($B46,FSTAll!$B:$BL,FSTAll!BK$1,0)*$O46</f>
        <v>0</v>
      </c>
      <c r="V46" s="80">
        <f>VLOOKUP($B46,FSTAll!$B:$BL,FSTAll!BL$1,0)*$O46</f>
        <v>0</v>
      </c>
      <c r="W46" s="80">
        <f>VLOOKUP($B46,FSTAll!$B:$BL,FSTAll!BH$1,0)*$O46</f>
        <v>0</v>
      </c>
      <c r="X46" s="80">
        <f>VLOOKUP($B46,FSTAll!$B:$BL,FSTAll!BI$1,0)*$O46</f>
        <v>0</v>
      </c>
      <c r="Y46" s="47">
        <f>SUM(P46:X46)</f>
        <v>0</v>
      </c>
      <c r="Z46" s="47">
        <f t="shared" si="3"/>
        <v>50060.416468850148</v>
      </c>
      <c r="AA46" s="46">
        <f>SUMIF('Loading M+3'!E:E,'Loading May'!C46,'Loading M+3'!O:O)</f>
        <v>54489.566948149528</v>
      </c>
      <c r="AB46" s="47">
        <f t="shared" si="4"/>
        <v>4429.1504792993801</v>
      </c>
    </row>
    <row r="47" spans="2:28">
      <c r="B47" s="74">
        <v>310001996</v>
      </c>
      <c r="C47" s="74">
        <v>310001996</v>
      </c>
      <c r="D47" s="46" t="s">
        <v>72</v>
      </c>
      <c r="E47" s="46" t="str">
        <f>VLOOKUP(B47,Master_Item!B:C,2,0)</f>
        <v>โออิชิ กรีนที รสข้าวญี่ปุ่น 800 มล. Pack 3</v>
      </c>
      <c r="F47" s="80">
        <f>_xlfn.IFNA(VLOOKUP($B47,Text_LoadSC!$A:$FJ,F$1,0),0)</f>
        <v>0</v>
      </c>
      <c r="G47" s="80">
        <f>_xlfn.IFNA(VLOOKUP($B47,Text_LoadSC!$A:$FJ,G$1,0),0)</f>
        <v>0</v>
      </c>
      <c r="H47" s="80">
        <f>_xlfn.IFNA(VLOOKUP($B47,Text_LoadSC!$A:$FJ,H$1,0),0)</f>
        <v>0</v>
      </c>
      <c r="I47" s="80">
        <f>_xlfn.IFNA(VLOOKUP($B47,Text_LoadSC!$A:$FJ,I$1,0),0)</f>
        <v>0</v>
      </c>
      <c r="J47" s="80">
        <f t="shared" si="0"/>
        <v>0</v>
      </c>
      <c r="K47" s="80">
        <f>_xlfn.IFNA(VLOOKUP($B47,Text_LoadSC!$A:$FJ,K$1,0),0)</f>
        <v>0</v>
      </c>
      <c r="L47" s="80">
        <f>_xlfn.IFNA(VLOOKUP($B47,Text_LoadSC!$A:$FJ,L$1,0),0)</f>
        <v>0</v>
      </c>
      <c r="M47" s="80">
        <f>_xlfn.IFNA(VLOOKUP($B47,Text_LoadSC!$A:$FJ,M$1,0),0)</f>
        <v>0</v>
      </c>
      <c r="N47" s="80">
        <f>_xlfn.IFNA(VLOOKUP($B47,Text_LoadSC!$A:$FJ,N$1,0),0)</f>
        <v>0</v>
      </c>
      <c r="O47" s="80">
        <f t="shared" si="1"/>
        <v>0</v>
      </c>
      <c r="P47" s="80">
        <f>VLOOKUP($B47,FSTAll!$B:$BL,FSTAll!BB$1,0)*$O47</f>
        <v>0</v>
      </c>
      <c r="Q47" s="80">
        <f>VLOOKUP($B47,FSTAll!$B:$BL,FSTAll!BC$1,0)*$O47</f>
        <v>0</v>
      </c>
      <c r="R47" s="80">
        <f>VLOOKUP($B47,FSTAll!$B:$BL,FSTAll!BD$1,0)*$O47</f>
        <v>0</v>
      </c>
      <c r="S47" s="80">
        <f>VLOOKUP($B47,FSTAll!$B:$BL,FSTAll!BE$1,0)*$O47</f>
        <v>0</v>
      </c>
      <c r="T47" s="80">
        <f>VLOOKUP($B47,FSTAll!$B:$BL,FSTAll!BF$1,0)*$O47</f>
        <v>0</v>
      </c>
      <c r="U47" s="80">
        <f>VLOOKUP($B47,FSTAll!$B:$BL,FSTAll!BK$1,0)*$O47</f>
        <v>0</v>
      </c>
      <c r="V47" s="80">
        <f>VLOOKUP($B47,FSTAll!$B:$BL,FSTAll!BL$1,0)*$O47</f>
        <v>0</v>
      </c>
      <c r="W47" s="80">
        <f>VLOOKUP($B47,FSTAll!$B:$BL,FSTAll!BH$1,0)*$O47</f>
        <v>0</v>
      </c>
      <c r="X47" s="80">
        <f>VLOOKUP($B47,FSTAll!$B:$BL,FSTAll!BI$1,0)*$O47</f>
        <v>0</v>
      </c>
      <c r="Y47" s="47">
        <f t="shared" si="2"/>
        <v>0</v>
      </c>
      <c r="Z47" s="47">
        <f t="shared" si="3"/>
        <v>0</v>
      </c>
      <c r="AA47" s="46">
        <f>SUMIF('Loading M+3'!E:E,'Loading May'!C47,'Loading M+3'!O:O)</f>
        <v>0</v>
      </c>
      <c r="AB47" s="47">
        <f t="shared" si="4"/>
        <v>0</v>
      </c>
    </row>
    <row r="48" spans="2:28">
      <c r="B48" s="74">
        <v>310003155</v>
      </c>
      <c r="C48" s="74">
        <v>310003155</v>
      </c>
      <c r="D48" s="46" t="s">
        <v>73</v>
      </c>
      <c r="E48" s="46" t="s">
        <v>204</v>
      </c>
      <c r="F48" s="80">
        <f>_xlfn.IFNA(VLOOKUP($B48,Text_LoadSC!$A:$FJ,F$1,0),0)</f>
        <v>3860.5769230769233</v>
      </c>
      <c r="G48" s="80">
        <f>_xlfn.IFNA(VLOOKUP($B48,Text_LoadSC!$A:$FJ,G$1,0),0)</f>
        <v>2913.4615384615381</v>
      </c>
      <c r="H48" s="80">
        <f>_xlfn.IFNA(VLOOKUP($B48,Text_LoadSC!$A:$FJ,H$1,0),0)</f>
        <v>2899.0384615384614</v>
      </c>
      <c r="I48" s="80">
        <f>_xlfn.IFNA(VLOOKUP($B48,Text_LoadSC!$A:$FJ,I$1,0),0)</f>
        <v>1951.9230769230769</v>
      </c>
      <c r="J48" s="80">
        <f t="shared" si="0"/>
        <v>11624.999999999998</v>
      </c>
      <c r="K48" s="80">
        <f>_xlfn.IFNA(VLOOKUP($B48,Text_LoadSC!$A:$FJ,K$1,0),0)</f>
        <v>17777.836538461539</v>
      </c>
      <c r="L48" s="80">
        <f>_xlfn.IFNA(VLOOKUP($B48,Text_LoadSC!$A:$FJ,L$1,0),0)</f>
        <v>13127.259615384615</v>
      </c>
      <c r="M48" s="80">
        <f>_xlfn.IFNA(VLOOKUP($B48,Text_LoadSC!$A:$FJ,M$1,0),0)</f>
        <v>12425.913461538461</v>
      </c>
      <c r="N48" s="80">
        <f>_xlfn.IFNA(VLOOKUP($B48,Text_LoadSC!$A:$FJ,N$1,0),0)</f>
        <v>9916.1057692307695</v>
      </c>
      <c r="O48" s="80">
        <f t="shared" si="1"/>
        <v>53247.11538461539</v>
      </c>
      <c r="P48" s="80">
        <f>VLOOKUP($B48,FSTAll!$B:$BL,FSTAll!BB$1,0)*$O48</f>
        <v>2418.0741573298183</v>
      </c>
      <c r="Q48" s="80">
        <f>VLOOKUP($B48,FSTAll!$B:$BL,FSTAll!BC$1,0)*$O48</f>
        <v>6207.2150692025243</v>
      </c>
      <c r="R48" s="80">
        <f>VLOOKUP($B48,FSTAll!$B:$BL,FSTAll!BD$1,0)*$O48</f>
        <v>9099.0072733264296</v>
      </c>
      <c r="S48" s="80">
        <f>VLOOKUP($B48,FSTAll!$B:$BL,FSTAll!BE$1,0)*$O48</f>
        <v>11089.226532341589</v>
      </c>
      <c r="T48" s="80">
        <f>VLOOKUP($B48,FSTAll!$B:$BL,FSTAll!BF$1,0)*$O48</f>
        <v>2034.8754825346016</v>
      </c>
      <c r="U48" s="80">
        <f>VLOOKUP($B48,FSTAll!$B:$BL,FSTAll!BK$1,0)*$O48</f>
        <v>2940.0088562753044</v>
      </c>
      <c r="V48" s="80">
        <f>VLOOKUP($B48,FSTAll!$B:$BL,FSTAll!BL$1,0)*$O48</f>
        <v>2405.4617914979763</v>
      </c>
      <c r="W48" s="80">
        <f>VLOOKUP($B48,FSTAll!$B:$BL,FSTAll!BH$1,0)*$O48</f>
        <v>9238.4071062046896</v>
      </c>
      <c r="X48" s="80">
        <f>VLOOKUP($B48,FSTAll!$B:$BL,FSTAll!BI$1,0)*$O48</f>
        <v>7814.8391159024586</v>
      </c>
      <c r="Y48" s="47">
        <f t="shared" si="2"/>
        <v>53247.11538461539</v>
      </c>
      <c r="Z48" s="47">
        <f t="shared" si="3"/>
        <v>64872.11538461539</v>
      </c>
      <c r="AA48" s="46">
        <f>SUMIF('Loading M+3'!E:E,'Loading May'!C48,'Loading M+3'!O:O)</f>
        <v>61686.626923076925</v>
      </c>
      <c r="AB48" s="47">
        <f t="shared" si="4"/>
        <v>-3185.4884615384653</v>
      </c>
    </row>
    <row r="49" spans="2:28">
      <c r="B49" s="74">
        <v>310003263</v>
      </c>
      <c r="C49" s="74">
        <v>310003263</v>
      </c>
      <c r="D49" s="46" t="s">
        <v>78</v>
      </c>
      <c r="E49" s="46" t="s">
        <v>79</v>
      </c>
      <c r="F49" s="80">
        <f>_xlfn.IFNA(VLOOKUP($B49,Text_LoadSC!$A:$FJ,F$1,0),0)</f>
        <v>0</v>
      </c>
      <c r="G49" s="80">
        <f>_xlfn.IFNA(VLOOKUP($B49,Text_LoadSC!$A:$FJ,G$1,0),0)</f>
        <v>0</v>
      </c>
      <c r="H49" s="80">
        <f>_xlfn.IFNA(VLOOKUP($B49,Text_LoadSC!$A:$FJ,H$1,0),0)</f>
        <v>0</v>
      </c>
      <c r="I49" s="80">
        <f>_xlfn.IFNA(VLOOKUP($B49,Text_LoadSC!$A:$FJ,I$1,0),0)</f>
        <v>0</v>
      </c>
      <c r="J49" s="80">
        <f t="shared" si="0"/>
        <v>0</v>
      </c>
      <c r="K49" s="80">
        <f>_xlfn.IFNA(VLOOKUP($B49,Text_LoadSC!$A:$FJ,K$1,0),0)</f>
        <v>0</v>
      </c>
      <c r="L49" s="80">
        <f>_xlfn.IFNA(VLOOKUP($B49,Text_LoadSC!$A:$FJ,L$1,0),0)</f>
        <v>0</v>
      </c>
      <c r="M49" s="80">
        <f>_xlfn.IFNA(VLOOKUP($B49,Text_LoadSC!$A:$FJ,M$1,0),0)</f>
        <v>0</v>
      </c>
      <c r="N49" s="80">
        <f>_xlfn.IFNA(VLOOKUP($B49,Text_LoadSC!$A:$FJ,N$1,0),0)</f>
        <v>0</v>
      </c>
      <c r="O49" s="80">
        <f t="shared" si="1"/>
        <v>0</v>
      </c>
      <c r="P49" s="80">
        <f>VLOOKUP($B49,FSTAll!$B:$BL,FSTAll!BB$1,0)*$O49</f>
        <v>0</v>
      </c>
      <c r="Q49" s="80">
        <f>VLOOKUP($B49,FSTAll!$B:$BL,FSTAll!BC$1,0)*$O49</f>
        <v>0</v>
      </c>
      <c r="R49" s="80">
        <f>VLOOKUP($B49,FSTAll!$B:$BL,FSTAll!BD$1,0)*$O49</f>
        <v>0</v>
      </c>
      <c r="S49" s="80">
        <f>VLOOKUP($B49,FSTAll!$B:$BL,FSTAll!BE$1,0)*$O49</f>
        <v>0</v>
      </c>
      <c r="T49" s="80">
        <f>VLOOKUP($B49,FSTAll!$B:$BL,FSTAll!BF$1,0)*$O49</f>
        <v>0</v>
      </c>
      <c r="U49" s="80">
        <f>VLOOKUP($B49,FSTAll!$B:$BL,FSTAll!BK$1,0)*$O49</f>
        <v>0</v>
      </c>
      <c r="V49" s="80">
        <f>VLOOKUP($B49,FSTAll!$B:$BL,FSTAll!BL$1,0)*$O49</f>
        <v>0</v>
      </c>
      <c r="W49" s="80">
        <f>VLOOKUP($B49,FSTAll!$B:$BL,FSTAll!BH$1,0)*$O49</f>
        <v>0</v>
      </c>
      <c r="X49" s="80">
        <f>VLOOKUP($B49,FSTAll!$B:$BL,FSTAll!BI$1,0)*$O49</f>
        <v>0</v>
      </c>
      <c r="Y49" s="47">
        <f t="shared" si="2"/>
        <v>0</v>
      </c>
      <c r="Z49" s="47">
        <f t="shared" si="3"/>
        <v>0</v>
      </c>
      <c r="AA49" s="46">
        <f>SUMIF('Loading M+3'!E:E,'Loading May'!C49,'Loading M+3'!O:O)</f>
        <v>0</v>
      </c>
      <c r="AB49" s="47">
        <f t="shared" si="4"/>
        <v>0</v>
      </c>
    </row>
    <row r="50" spans="2:28">
      <c r="B50" s="74">
        <v>310003164</v>
      </c>
      <c r="C50" s="74">
        <v>310003164</v>
      </c>
      <c r="D50" s="46" t="s">
        <v>80</v>
      </c>
      <c r="E50" s="46" t="s">
        <v>81</v>
      </c>
      <c r="F50" s="80">
        <f>_xlfn.IFNA(VLOOKUP($B50,Text_LoadSC!$A:$FJ,F$1,0),0)</f>
        <v>0</v>
      </c>
      <c r="G50" s="80">
        <f>_xlfn.IFNA(VLOOKUP($B50,Text_LoadSC!$A:$FJ,G$1,0),0)</f>
        <v>0</v>
      </c>
      <c r="H50" s="80">
        <f>_xlfn.IFNA(VLOOKUP($B50,Text_LoadSC!$A:$FJ,H$1,0),0)</f>
        <v>0</v>
      </c>
      <c r="I50" s="80">
        <f>_xlfn.IFNA(VLOOKUP($B50,Text_LoadSC!$A:$FJ,I$1,0),0)</f>
        <v>0</v>
      </c>
      <c r="J50" s="80">
        <f t="shared" si="0"/>
        <v>0</v>
      </c>
      <c r="K50" s="80">
        <f>_xlfn.IFNA(VLOOKUP($B50,Text_LoadSC!$A:$FJ,K$1,0),0)</f>
        <v>0</v>
      </c>
      <c r="L50" s="80">
        <f>_xlfn.IFNA(VLOOKUP($B50,Text_LoadSC!$A:$FJ,L$1,0),0)</f>
        <v>0</v>
      </c>
      <c r="M50" s="80">
        <f>_xlfn.IFNA(VLOOKUP($B50,Text_LoadSC!$A:$FJ,M$1,0),0)</f>
        <v>0</v>
      </c>
      <c r="N50" s="80">
        <f>_xlfn.IFNA(VLOOKUP($B50,Text_LoadSC!$A:$FJ,N$1,0),0)</f>
        <v>0</v>
      </c>
      <c r="O50" s="80">
        <f t="shared" si="1"/>
        <v>0</v>
      </c>
      <c r="P50" s="80">
        <f>VLOOKUP($B50,FSTAll!$B:$BL,FSTAll!BB$1,0)*$O50</f>
        <v>0</v>
      </c>
      <c r="Q50" s="80">
        <f>VLOOKUP($B50,FSTAll!$B:$BL,FSTAll!BC$1,0)*$O50</f>
        <v>0</v>
      </c>
      <c r="R50" s="80">
        <f>VLOOKUP($B50,FSTAll!$B:$BL,FSTAll!BD$1,0)*$O50</f>
        <v>0</v>
      </c>
      <c r="S50" s="80">
        <f>VLOOKUP($B50,FSTAll!$B:$BL,FSTAll!BE$1,0)*$O50</f>
        <v>0</v>
      </c>
      <c r="T50" s="80">
        <f>VLOOKUP($B50,FSTAll!$B:$BL,FSTAll!BF$1,0)*$O50</f>
        <v>0</v>
      </c>
      <c r="U50" s="80">
        <f>VLOOKUP($B50,FSTAll!$B:$BL,FSTAll!BK$1,0)*$O50</f>
        <v>0</v>
      </c>
      <c r="V50" s="80">
        <f>VLOOKUP($B50,FSTAll!$B:$BL,FSTAll!BL$1,0)*$O50</f>
        <v>0</v>
      </c>
      <c r="W50" s="80">
        <f>VLOOKUP($B50,FSTAll!$B:$BL,FSTAll!BH$1,0)*$O50</f>
        <v>0</v>
      </c>
      <c r="X50" s="80">
        <f>VLOOKUP($B50,FSTAll!$B:$BL,FSTAll!BI$1,0)*$O50</f>
        <v>0</v>
      </c>
      <c r="Y50" s="47">
        <f t="shared" si="2"/>
        <v>0</v>
      </c>
      <c r="Z50" s="47">
        <f t="shared" si="3"/>
        <v>0</v>
      </c>
      <c r="AA50" s="46">
        <f>SUMIF('Loading M+3'!E:E,'Loading May'!C50,'Loading M+3'!O:O)</f>
        <v>0</v>
      </c>
      <c r="AB50" s="47">
        <f t="shared" si="4"/>
        <v>0</v>
      </c>
    </row>
    <row r="51" spans="2:28">
      <c r="B51" s="74">
        <v>310003165</v>
      </c>
      <c r="C51" s="74">
        <v>310003165</v>
      </c>
      <c r="D51" s="46" t="s">
        <v>82</v>
      </c>
      <c r="E51" s="46" t="s">
        <v>83</v>
      </c>
      <c r="F51" s="80">
        <f>_xlfn.IFNA(VLOOKUP($B51,Text_LoadSC!$A:$FJ,F$1,0),0)</f>
        <v>0</v>
      </c>
      <c r="G51" s="80">
        <f>_xlfn.IFNA(VLOOKUP($B51,Text_LoadSC!$A:$FJ,G$1,0),0)</f>
        <v>0</v>
      </c>
      <c r="H51" s="80">
        <f>_xlfn.IFNA(VLOOKUP($B51,Text_LoadSC!$A:$FJ,H$1,0),0)</f>
        <v>0</v>
      </c>
      <c r="I51" s="80">
        <f>_xlfn.IFNA(VLOOKUP($B51,Text_LoadSC!$A:$FJ,I$1,0),0)</f>
        <v>0</v>
      </c>
      <c r="J51" s="80">
        <f t="shared" si="0"/>
        <v>0</v>
      </c>
      <c r="K51" s="80">
        <f>_xlfn.IFNA(VLOOKUP($B51,Text_LoadSC!$A:$FJ,K$1,0),0)</f>
        <v>0</v>
      </c>
      <c r="L51" s="80">
        <f>_xlfn.IFNA(VLOOKUP($B51,Text_LoadSC!$A:$FJ,L$1,0),0)</f>
        <v>0</v>
      </c>
      <c r="M51" s="80">
        <f>_xlfn.IFNA(VLOOKUP($B51,Text_LoadSC!$A:$FJ,M$1,0),0)</f>
        <v>0</v>
      </c>
      <c r="N51" s="80">
        <f>_xlfn.IFNA(VLOOKUP($B51,Text_LoadSC!$A:$FJ,N$1,0),0)</f>
        <v>0</v>
      </c>
      <c r="O51" s="80">
        <f t="shared" si="1"/>
        <v>0</v>
      </c>
      <c r="P51" s="80">
        <f>VLOOKUP($B51,FSTAll!$B:$BL,FSTAll!BB$1,0)*$O51</f>
        <v>0</v>
      </c>
      <c r="Q51" s="80">
        <f>VLOOKUP($B51,FSTAll!$B:$BL,FSTAll!BC$1,0)*$O51</f>
        <v>0</v>
      </c>
      <c r="R51" s="80">
        <f>VLOOKUP($B51,FSTAll!$B:$BL,FSTAll!BD$1,0)*$O51</f>
        <v>0</v>
      </c>
      <c r="S51" s="80">
        <f>VLOOKUP($B51,FSTAll!$B:$BL,FSTAll!BE$1,0)*$O51</f>
        <v>0</v>
      </c>
      <c r="T51" s="80">
        <f>VLOOKUP($B51,FSTAll!$B:$BL,FSTAll!BF$1,0)*$O51</f>
        <v>0</v>
      </c>
      <c r="U51" s="80">
        <f>VLOOKUP($B51,FSTAll!$B:$BL,FSTAll!BK$1,0)*$O51</f>
        <v>0</v>
      </c>
      <c r="V51" s="80">
        <f>VLOOKUP($B51,FSTAll!$B:$BL,FSTAll!BL$1,0)*$O51</f>
        <v>0</v>
      </c>
      <c r="W51" s="80">
        <f>VLOOKUP($B51,FSTAll!$B:$BL,FSTAll!BH$1,0)*$O51</f>
        <v>0</v>
      </c>
      <c r="X51" s="80">
        <f>VLOOKUP($B51,FSTAll!$B:$BL,FSTAll!BI$1,0)*$O51</f>
        <v>0</v>
      </c>
      <c r="Y51" s="47">
        <f t="shared" si="2"/>
        <v>0</v>
      </c>
      <c r="Z51" s="47">
        <f t="shared" si="3"/>
        <v>0</v>
      </c>
      <c r="AA51" s="46">
        <f>SUMIF('Loading M+3'!E:E,'Loading May'!C51,'Loading M+3'!O:O)</f>
        <v>0</v>
      </c>
      <c r="AB51" s="47">
        <f t="shared" si="4"/>
        <v>0</v>
      </c>
    </row>
    <row r="52" spans="2:28">
      <c r="B52" s="74">
        <v>310003341</v>
      </c>
      <c r="C52" s="74">
        <v>310003341</v>
      </c>
      <c r="D52" s="46" t="s">
        <v>84</v>
      </c>
      <c r="E52" s="46" t="s">
        <v>85</v>
      </c>
      <c r="F52" s="80">
        <f>_xlfn.IFNA(VLOOKUP($B52,Text_LoadSC!$A:$FJ,F$1,0),0)</f>
        <v>39.803685329553517</v>
      </c>
      <c r="G52" s="80">
        <f>_xlfn.IFNA(VLOOKUP($B52,Text_LoadSC!$A:$FJ,G$1,0),0)</f>
        <v>37.80368532955351</v>
      </c>
      <c r="H52" s="80">
        <f>_xlfn.IFNA(VLOOKUP($B52,Text_LoadSC!$A:$FJ,H$1,0),0)</f>
        <v>42.205527994330261</v>
      </c>
      <c r="I52" s="80">
        <f>_xlfn.IFNA(VLOOKUP($B52,Text_LoadSC!$A:$FJ,I$1,0),0)</f>
        <v>39.205527994330261</v>
      </c>
      <c r="J52" s="80">
        <f t="shared" si="0"/>
        <v>159.01842664776754</v>
      </c>
      <c r="K52" s="80">
        <f>_xlfn.IFNA(VLOOKUP($B52,Text_LoadSC!$A:$FJ,K$1,0),0)</f>
        <v>0</v>
      </c>
      <c r="L52" s="80">
        <f>_xlfn.IFNA(VLOOKUP($B52,Text_LoadSC!$A:$FJ,L$1,0),0)</f>
        <v>0</v>
      </c>
      <c r="M52" s="80">
        <f>_xlfn.IFNA(VLOOKUP($B52,Text_LoadSC!$A:$FJ,M$1,0),0)</f>
        <v>0</v>
      </c>
      <c r="N52" s="80">
        <f>_xlfn.IFNA(VLOOKUP($B52,Text_LoadSC!$A:$FJ,N$1,0),0)</f>
        <v>0</v>
      </c>
      <c r="O52" s="80">
        <f t="shared" si="1"/>
        <v>0</v>
      </c>
      <c r="P52" s="80">
        <f>VLOOKUP($B52,FSTAll!$B:$BL,FSTAll!BB$1,0)*$O52</f>
        <v>0</v>
      </c>
      <c r="Q52" s="80">
        <f>VLOOKUP($B52,FSTAll!$B:$BL,FSTAll!BC$1,0)*$O52</f>
        <v>0</v>
      </c>
      <c r="R52" s="80">
        <f>VLOOKUP($B52,FSTAll!$B:$BL,FSTAll!BD$1,0)*$O52</f>
        <v>0</v>
      </c>
      <c r="S52" s="80">
        <f>VLOOKUP($B52,FSTAll!$B:$BL,FSTAll!BE$1,0)*$O52</f>
        <v>0</v>
      </c>
      <c r="T52" s="80">
        <f>VLOOKUP($B52,FSTAll!$B:$BL,FSTAll!BF$1,0)*$O52</f>
        <v>0</v>
      </c>
      <c r="U52" s="80">
        <f>VLOOKUP($B52,FSTAll!$B:$BL,FSTAll!BK$1,0)*$O52</f>
        <v>0</v>
      </c>
      <c r="V52" s="80">
        <f>VLOOKUP($B52,FSTAll!$B:$BL,FSTAll!BL$1,0)*$O52</f>
        <v>0</v>
      </c>
      <c r="W52" s="80">
        <f>VLOOKUP($B52,FSTAll!$B:$BL,FSTAll!BH$1,0)*$O52</f>
        <v>0</v>
      </c>
      <c r="X52" s="80">
        <f>VLOOKUP($B52,FSTAll!$B:$BL,FSTAll!BI$1,0)*$O52</f>
        <v>0</v>
      </c>
      <c r="Y52" s="47">
        <f t="shared" si="2"/>
        <v>0</v>
      </c>
      <c r="Z52" s="47">
        <f t="shared" si="3"/>
        <v>159.01842664776754</v>
      </c>
      <c r="AA52" s="46">
        <f>SUMIF('Loading M+3'!E:E,'Loading May'!C52,'Loading M+3'!O:O)</f>
        <v>157.52303330970943</v>
      </c>
      <c r="AB52" s="47">
        <f t="shared" si="4"/>
        <v>-1.4953933380581077</v>
      </c>
    </row>
    <row r="53" spans="2:28">
      <c r="B53" s="74">
        <v>310003340</v>
      </c>
      <c r="C53" s="74">
        <v>310003340</v>
      </c>
      <c r="D53" s="46" t="s">
        <v>86</v>
      </c>
      <c r="E53" s="46" t="s">
        <v>87</v>
      </c>
      <c r="F53" s="80">
        <f>_xlfn.IFNA(VLOOKUP($B53,Text_LoadSC!$A:$FJ,F$1,0),0)</f>
        <v>0</v>
      </c>
      <c r="G53" s="80">
        <f>_xlfn.IFNA(VLOOKUP($B53,Text_LoadSC!$A:$FJ,G$1,0),0)</f>
        <v>0</v>
      </c>
      <c r="H53" s="80">
        <f>_xlfn.IFNA(VLOOKUP($B53,Text_LoadSC!$A:$FJ,H$1,0),0)</f>
        <v>0</v>
      </c>
      <c r="I53" s="80">
        <f>_xlfn.IFNA(VLOOKUP($B53,Text_LoadSC!$A:$FJ,I$1,0),0)</f>
        <v>0</v>
      </c>
      <c r="J53" s="80">
        <f t="shared" si="0"/>
        <v>0</v>
      </c>
      <c r="K53" s="80">
        <f>_xlfn.IFNA(VLOOKUP($B53,Text_LoadSC!$A:$FJ,K$1,0),0)</f>
        <v>0</v>
      </c>
      <c r="L53" s="80">
        <f>_xlfn.IFNA(VLOOKUP($B53,Text_LoadSC!$A:$FJ,L$1,0),0)</f>
        <v>0</v>
      </c>
      <c r="M53" s="80">
        <f>_xlfn.IFNA(VLOOKUP($B53,Text_LoadSC!$A:$FJ,M$1,0),0)</f>
        <v>0</v>
      </c>
      <c r="N53" s="80">
        <f>_xlfn.IFNA(VLOOKUP($B53,Text_LoadSC!$A:$FJ,N$1,0),0)</f>
        <v>0</v>
      </c>
      <c r="O53" s="80">
        <f t="shared" si="1"/>
        <v>0</v>
      </c>
      <c r="P53" s="80">
        <f>VLOOKUP($B53,FSTAll!$B:$BL,FSTAll!BB$1,0)*$O53</f>
        <v>0</v>
      </c>
      <c r="Q53" s="80">
        <f>VLOOKUP($B53,FSTAll!$B:$BL,FSTAll!BC$1,0)*$O53</f>
        <v>0</v>
      </c>
      <c r="R53" s="80">
        <f>VLOOKUP($B53,FSTAll!$B:$BL,FSTAll!BD$1,0)*$O53</f>
        <v>0</v>
      </c>
      <c r="S53" s="80">
        <f>VLOOKUP($B53,FSTAll!$B:$BL,FSTAll!BE$1,0)*$O53</f>
        <v>0</v>
      </c>
      <c r="T53" s="80">
        <f>VLOOKUP($B53,FSTAll!$B:$BL,FSTAll!BF$1,0)*$O53</f>
        <v>0</v>
      </c>
      <c r="U53" s="80">
        <f>VLOOKUP($B53,FSTAll!$B:$BL,FSTAll!BK$1,0)*$O53</f>
        <v>0</v>
      </c>
      <c r="V53" s="80">
        <f>VLOOKUP($B53,FSTAll!$B:$BL,FSTAll!BL$1,0)*$O53</f>
        <v>0</v>
      </c>
      <c r="W53" s="80">
        <f>VLOOKUP($B53,FSTAll!$B:$BL,FSTAll!BH$1,0)*$O53</f>
        <v>0</v>
      </c>
      <c r="X53" s="80">
        <f>VLOOKUP($B53,FSTAll!$B:$BL,FSTAll!BI$1,0)*$O53</f>
        <v>0</v>
      </c>
      <c r="Y53" s="47">
        <f t="shared" si="2"/>
        <v>0</v>
      </c>
      <c r="Z53" s="47">
        <f t="shared" si="3"/>
        <v>0</v>
      </c>
      <c r="AA53" s="46">
        <f>SUMIF('Loading M+3'!E:E,'Loading May'!C53,'Loading M+3'!O:O)</f>
        <v>0</v>
      </c>
      <c r="AB53" s="47">
        <f t="shared" si="4"/>
        <v>0</v>
      </c>
    </row>
    <row r="54" spans="2:28">
      <c r="B54" s="74">
        <v>310003416</v>
      </c>
      <c r="C54" s="74">
        <v>310003416</v>
      </c>
      <c r="D54" s="46" t="s">
        <v>234</v>
      </c>
      <c r="E54" s="46" t="s">
        <v>205</v>
      </c>
      <c r="F54" s="80">
        <f>_xlfn.IFNA(VLOOKUP($B54,Text_LoadSC!$A:$FJ,F$1,0),0)</f>
        <v>0</v>
      </c>
      <c r="G54" s="80">
        <f>_xlfn.IFNA(VLOOKUP($B54,Text_LoadSC!$A:$FJ,G$1,0),0)</f>
        <v>0</v>
      </c>
      <c r="H54" s="80">
        <f>_xlfn.IFNA(VLOOKUP($B54,Text_LoadSC!$A:$FJ,H$1,0),0)</f>
        <v>0</v>
      </c>
      <c r="I54" s="80">
        <f>_xlfn.IFNA(VLOOKUP($B54,Text_LoadSC!$A:$FJ,I$1,0),0)</f>
        <v>0</v>
      </c>
      <c r="J54" s="80">
        <f t="shared" si="0"/>
        <v>0</v>
      </c>
      <c r="K54" s="80">
        <f>_xlfn.IFNA(VLOOKUP($B54,Text_LoadSC!$A:$FJ,K$1,0),0)</f>
        <v>0</v>
      </c>
      <c r="L54" s="80">
        <f>_xlfn.IFNA(VLOOKUP($B54,Text_LoadSC!$A:$FJ,L$1,0),0)</f>
        <v>0</v>
      </c>
      <c r="M54" s="80">
        <f>_xlfn.IFNA(VLOOKUP($B54,Text_LoadSC!$A:$FJ,M$1,0),0)</f>
        <v>0</v>
      </c>
      <c r="N54" s="80">
        <f>_xlfn.IFNA(VLOOKUP($B54,Text_LoadSC!$A:$FJ,N$1,0),0)</f>
        <v>0</v>
      </c>
      <c r="O54" s="80">
        <f t="shared" si="1"/>
        <v>0</v>
      </c>
      <c r="P54" s="80">
        <f>VLOOKUP($B54,FSTAll!$B:$BL,FSTAll!BB$1,0)*$O54</f>
        <v>0</v>
      </c>
      <c r="Q54" s="80">
        <f>VLOOKUP($B54,FSTAll!$B:$BL,FSTAll!BC$1,0)*$O54</f>
        <v>0</v>
      </c>
      <c r="R54" s="80">
        <f>VLOOKUP($B54,FSTAll!$B:$BL,FSTAll!BD$1,0)*$O54</f>
        <v>0</v>
      </c>
      <c r="S54" s="80">
        <f>VLOOKUP($B54,FSTAll!$B:$BL,FSTAll!BE$1,0)*$O54</f>
        <v>0</v>
      </c>
      <c r="T54" s="80">
        <f>VLOOKUP($B54,FSTAll!$B:$BL,FSTAll!BF$1,0)*$O54</f>
        <v>0</v>
      </c>
      <c r="U54" s="80">
        <f>VLOOKUP($B54,FSTAll!$B:$BL,FSTAll!BK$1,0)*$O54</f>
        <v>0</v>
      </c>
      <c r="V54" s="80">
        <f>VLOOKUP($B54,FSTAll!$B:$BL,FSTAll!BL$1,0)*$O54</f>
        <v>0</v>
      </c>
      <c r="W54" s="80">
        <f>VLOOKUP($B54,FSTAll!$B:$BL,FSTAll!BH$1,0)*$O54</f>
        <v>0</v>
      </c>
      <c r="X54" s="80">
        <f>VLOOKUP($B54,FSTAll!$B:$BL,FSTAll!BI$1,0)*$O54</f>
        <v>0</v>
      </c>
      <c r="Y54" s="47">
        <f t="shared" si="2"/>
        <v>0</v>
      </c>
      <c r="Z54" s="47">
        <f t="shared" si="3"/>
        <v>0</v>
      </c>
      <c r="AA54" s="46">
        <f>SUMIF('Loading M+3'!E:E,'Loading May'!C54,'Loading M+3'!O:O)</f>
        <v>0</v>
      </c>
      <c r="AB54" s="47">
        <f t="shared" si="4"/>
        <v>0</v>
      </c>
    </row>
    <row r="55" spans="2:28">
      <c r="B55" s="74">
        <v>310003417</v>
      </c>
      <c r="C55" s="74">
        <v>310003417</v>
      </c>
      <c r="D55" s="46" t="s">
        <v>235</v>
      </c>
      <c r="E55" s="46" t="s">
        <v>206</v>
      </c>
      <c r="F55" s="80">
        <f>_xlfn.IFNA(VLOOKUP($B55,Text_LoadSC!$A:$FJ,F$1,0),0)</f>
        <v>0</v>
      </c>
      <c r="G55" s="80">
        <f>_xlfn.IFNA(VLOOKUP($B55,Text_LoadSC!$A:$FJ,G$1,0),0)</f>
        <v>0</v>
      </c>
      <c r="H55" s="80">
        <f>_xlfn.IFNA(VLOOKUP($B55,Text_LoadSC!$A:$FJ,H$1,0),0)</f>
        <v>0</v>
      </c>
      <c r="I55" s="80">
        <f>_xlfn.IFNA(VLOOKUP($B55,Text_LoadSC!$A:$FJ,I$1,0),0)</f>
        <v>0</v>
      </c>
      <c r="J55" s="80">
        <f t="shared" si="0"/>
        <v>0</v>
      </c>
      <c r="K55" s="80">
        <f>_xlfn.IFNA(VLOOKUP($B55,Text_LoadSC!$A:$FJ,K$1,0),0)</f>
        <v>0</v>
      </c>
      <c r="L55" s="80">
        <f>_xlfn.IFNA(VLOOKUP($B55,Text_LoadSC!$A:$FJ,L$1,0),0)</f>
        <v>0</v>
      </c>
      <c r="M55" s="80">
        <f>_xlfn.IFNA(VLOOKUP($B55,Text_LoadSC!$A:$FJ,M$1,0),0)</f>
        <v>0</v>
      </c>
      <c r="N55" s="80">
        <f>_xlfn.IFNA(VLOOKUP($B55,Text_LoadSC!$A:$FJ,N$1,0),0)</f>
        <v>0</v>
      </c>
      <c r="O55" s="80">
        <f t="shared" si="1"/>
        <v>0</v>
      </c>
      <c r="P55" s="80">
        <f>VLOOKUP($B55,FSTAll!$B:$BL,FSTAll!BB$1,0)*$O55</f>
        <v>0</v>
      </c>
      <c r="Q55" s="80">
        <f>VLOOKUP($B55,FSTAll!$B:$BL,FSTAll!BC$1,0)*$O55</f>
        <v>0</v>
      </c>
      <c r="R55" s="80">
        <f>VLOOKUP($B55,FSTAll!$B:$BL,FSTAll!BD$1,0)*$O55</f>
        <v>0</v>
      </c>
      <c r="S55" s="80">
        <f>VLOOKUP($B55,FSTAll!$B:$BL,FSTAll!BE$1,0)*$O55</f>
        <v>0</v>
      </c>
      <c r="T55" s="80">
        <f>VLOOKUP($B55,FSTAll!$B:$BL,FSTAll!BF$1,0)*$O55</f>
        <v>0</v>
      </c>
      <c r="U55" s="80">
        <f>VLOOKUP($B55,FSTAll!$B:$BL,FSTAll!BK$1,0)*$O55</f>
        <v>0</v>
      </c>
      <c r="V55" s="80">
        <f>VLOOKUP($B55,FSTAll!$B:$BL,FSTAll!BL$1,0)*$O55</f>
        <v>0</v>
      </c>
      <c r="W55" s="80">
        <f>VLOOKUP($B55,FSTAll!$B:$BL,FSTAll!BH$1,0)*$O55</f>
        <v>0</v>
      </c>
      <c r="X55" s="80">
        <f>VLOOKUP($B55,FSTAll!$B:$BL,FSTAll!BI$1,0)*$O55</f>
        <v>0</v>
      </c>
      <c r="Y55" s="47">
        <f t="shared" si="2"/>
        <v>0</v>
      </c>
      <c r="Z55" s="47">
        <f t="shared" si="3"/>
        <v>0</v>
      </c>
      <c r="AA55" s="46">
        <f>SUMIF('Loading M+3'!E:E,'Loading May'!C55,'Loading M+3'!O:O)</f>
        <v>0</v>
      </c>
      <c r="AB55" s="47">
        <f t="shared" si="4"/>
        <v>0</v>
      </c>
    </row>
    <row r="56" spans="2:28">
      <c r="B56" s="74">
        <v>310003602</v>
      </c>
      <c r="C56" s="74">
        <v>310003602</v>
      </c>
      <c r="D56" s="46" t="s">
        <v>207</v>
      </c>
      <c r="F56" s="80">
        <f>_xlfn.IFNA(VLOOKUP($B56,Text_LoadSC!$A:$FJ,F$1,0),0)</f>
        <v>0</v>
      </c>
      <c r="G56" s="80">
        <f>_xlfn.IFNA(VLOOKUP($B56,Text_LoadSC!$A:$FJ,G$1,0),0)</f>
        <v>0</v>
      </c>
      <c r="H56" s="80">
        <f>_xlfn.IFNA(VLOOKUP($B56,Text_LoadSC!$A:$FJ,H$1,0),0)</f>
        <v>0</v>
      </c>
      <c r="I56" s="80">
        <f>_xlfn.IFNA(VLOOKUP($B56,Text_LoadSC!$A:$FJ,I$1,0),0)</f>
        <v>0</v>
      </c>
      <c r="J56" s="80">
        <f t="shared" si="0"/>
        <v>0</v>
      </c>
      <c r="K56" s="80">
        <f>_xlfn.IFNA(VLOOKUP($B56,Text_LoadSC!$A:$FJ,K$1,0),0)</f>
        <v>0</v>
      </c>
      <c r="L56" s="80">
        <f>_xlfn.IFNA(VLOOKUP($B56,Text_LoadSC!$A:$FJ,L$1,0),0)</f>
        <v>0</v>
      </c>
      <c r="M56" s="80">
        <f>_xlfn.IFNA(VLOOKUP($B56,Text_LoadSC!$A:$FJ,M$1,0),0)</f>
        <v>0</v>
      </c>
      <c r="N56" s="80">
        <f>_xlfn.IFNA(VLOOKUP($B56,Text_LoadSC!$A:$FJ,N$1,0),0)</f>
        <v>0</v>
      </c>
      <c r="O56" s="80">
        <f t="shared" si="1"/>
        <v>0</v>
      </c>
      <c r="P56" s="80">
        <f>VLOOKUP($B56,FSTAll!$B:$BL,FSTAll!BB$1,0)*$O56</f>
        <v>0</v>
      </c>
      <c r="Q56" s="80">
        <f>VLOOKUP($B56,FSTAll!$B:$BL,FSTAll!BC$1,0)*$O56</f>
        <v>0</v>
      </c>
      <c r="R56" s="80">
        <f>VLOOKUP($B56,FSTAll!$B:$BL,FSTAll!BD$1,0)*$O56</f>
        <v>0</v>
      </c>
      <c r="S56" s="80">
        <f>VLOOKUP($B56,FSTAll!$B:$BL,FSTAll!BE$1,0)*$O56</f>
        <v>0</v>
      </c>
      <c r="T56" s="80">
        <f>VLOOKUP($B56,FSTAll!$B:$BL,FSTAll!BF$1,0)*$O56</f>
        <v>0</v>
      </c>
      <c r="U56" s="80">
        <f>VLOOKUP($B56,FSTAll!$B:$BL,FSTAll!BK$1,0)*$O56</f>
        <v>0</v>
      </c>
      <c r="V56" s="80">
        <f>VLOOKUP($B56,FSTAll!$B:$BL,FSTAll!BL$1,0)*$O56</f>
        <v>0</v>
      </c>
      <c r="W56" s="80">
        <f>VLOOKUP($B56,FSTAll!$B:$BL,FSTAll!BH$1,0)*$O56</f>
        <v>0</v>
      </c>
      <c r="X56" s="80">
        <f>VLOOKUP($B56,FSTAll!$B:$BL,FSTAll!BI$1,0)*$O56</f>
        <v>0</v>
      </c>
      <c r="Y56" s="47">
        <f t="shared" si="2"/>
        <v>0</v>
      </c>
      <c r="Z56" s="47">
        <f t="shared" si="3"/>
        <v>0</v>
      </c>
      <c r="AA56" s="46">
        <f>SUMIF('Loading M+3'!E:E,'Loading May'!C56,'Loading M+3'!O:O)</f>
        <v>0</v>
      </c>
      <c r="AB56" s="47">
        <f t="shared" si="4"/>
        <v>0</v>
      </c>
    </row>
    <row r="57" spans="2:28">
      <c r="B57" s="74">
        <v>310003603</v>
      </c>
      <c r="C57" s="74">
        <v>310003603</v>
      </c>
      <c r="D57" s="46" t="s">
        <v>208</v>
      </c>
      <c r="F57" s="80">
        <f>_xlfn.IFNA(VLOOKUP($B57,Text_LoadSC!$A:$FJ,F$1,0),0)</f>
        <v>0</v>
      </c>
      <c r="G57" s="80">
        <f>_xlfn.IFNA(VLOOKUP($B57,Text_LoadSC!$A:$FJ,G$1,0),0)</f>
        <v>0</v>
      </c>
      <c r="H57" s="80">
        <f>_xlfn.IFNA(VLOOKUP($B57,Text_LoadSC!$A:$FJ,H$1,0),0)</f>
        <v>0</v>
      </c>
      <c r="I57" s="80">
        <f>_xlfn.IFNA(VLOOKUP($B57,Text_LoadSC!$A:$FJ,I$1,0),0)</f>
        <v>0</v>
      </c>
      <c r="J57" s="80">
        <f t="shared" si="0"/>
        <v>0</v>
      </c>
      <c r="K57" s="80">
        <f>_xlfn.IFNA(VLOOKUP($B57,Text_LoadSC!$A:$FJ,K$1,0),0)</f>
        <v>0</v>
      </c>
      <c r="L57" s="80">
        <f>_xlfn.IFNA(VLOOKUP($B57,Text_LoadSC!$A:$FJ,L$1,0),0)</f>
        <v>0</v>
      </c>
      <c r="M57" s="80">
        <f>_xlfn.IFNA(VLOOKUP($B57,Text_LoadSC!$A:$FJ,M$1,0),0)</f>
        <v>0</v>
      </c>
      <c r="N57" s="80">
        <f>_xlfn.IFNA(VLOOKUP($B57,Text_LoadSC!$A:$FJ,N$1,0),0)</f>
        <v>0</v>
      </c>
      <c r="O57" s="80">
        <f t="shared" si="1"/>
        <v>0</v>
      </c>
      <c r="P57" s="80">
        <f>VLOOKUP($B57,FSTAll!$B:$BL,FSTAll!BB$1,0)*$O57</f>
        <v>0</v>
      </c>
      <c r="Q57" s="80">
        <f>VLOOKUP($B57,FSTAll!$B:$BL,FSTAll!BC$1,0)*$O57</f>
        <v>0</v>
      </c>
      <c r="R57" s="80">
        <f>VLOOKUP($B57,FSTAll!$B:$BL,FSTAll!BD$1,0)*$O57</f>
        <v>0</v>
      </c>
      <c r="S57" s="80">
        <f>VLOOKUP($B57,FSTAll!$B:$BL,FSTAll!BE$1,0)*$O57</f>
        <v>0</v>
      </c>
      <c r="T57" s="80">
        <f>VLOOKUP($B57,FSTAll!$B:$BL,FSTAll!BF$1,0)*$O57</f>
        <v>0</v>
      </c>
      <c r="U57" s="80">
        <f>VLOOKUP($B57,FSTAll!$B:$BL,FSTAll!BK$1,0)*$O57</f>
        <v>0</v>
      </c>
      <c r="V57" s="80">
        <f>VLOOKUP($B57,FSTAll!$B:$BL,FSTAll!BL$1,0)*$O57</f>
        <v>0</v>
      </c>
      <c r="W57" s="80">
        <f>VLOOKUP($B57,FSTAll!$B:$BL,FSTAll!BH$1,0)*$O57</f>
        <v>0</v>
      </c>
      <c r="X57" s="80">
        <f>VLOOKUP($B57,FSTAll!$B:$BL,FSTAll!BI$1,0)*$O57</f>
        <v>0</v>
      </c>
      <c r="Y57" s="47">
        <f t="shared" si="2"/>
        <v>0</v>
      </c>
      <c r="Z57" s="47">
        <f t="shared" si="3"/>
        <v>0</v>
      </c>
      <c r="AA57" s="46">
        <f>SUMIF('Loading M+3'!E:E,'Loading May'!C57,'Loading M+3'!O:O)</f>
        <v>0</v>
      </c>
      <c r="AB57" s="47">
        <f t="shared" si="4"/>
        <v>0</v>
      </c>
    </row>
    <row r="58" spans="2:28">
      <c r="B58" s="74">
        <v>310003571</v>
      </c>
      <c r="C58" s="74">
        <v>310003571</v>
      </c>
      <c r="D58" s="46" t="s">
        <v>209</v>
      </c>
      <c r="F58" s="80">
        <f>_xlfn.IFNA(VLOOKUP($B58,Text_LoadSC!$A:$FJ,F$1,0),0)</f>
        <v>19663.622854794041</v>
      </c>
      <c r="G58" s="80">
        <f>_xlfn.IFNA(VLOOKUP($B58,Text_LoadSC!$A:$FJ,G$1,0),0)</f>
        <v>20365.622854794041</v>
      </c>
      <c r="H58" s="80">
        <f>_xlfn.IFNA(VLOOKUP($B58,Text_LoadSC!$A:$FJ,H$1,0),0)</f>
        <v>24627.232387147302</v>
      </c>
      <c r="I58" s="80">
        <f>_xlfn.IFNA(VLOOKUP($B58,Text_LoadSC!$A:$FJ,I$1,0),0)</f>
        <v>24014.619524183847</v>
      </c>
      <c r="J58" s="80">
        <f t="shared" si="0"/>
        <v>88671.09762091923</v>
      </c>
      <c r="K58" s="80">
        <f>_xlfn.IFNA(VLOOKUP($B58,Text_LoadSC!$A:$FJ,K$1,0),0)</f>
        <v>0</v>
      </c>
      <c r="L58" s="80">
        <f>_xlfn.IFNA(VLOOKUP($B58,Text_LoadSC!$A:$FJ,L$1,0),0)</f>
        <v>0</v>
      </c>
      <c r="M58" s="80">
        <f>_xlfn.IFNA(VLOOKUP($B58,Text_LoadSC!$A:$FJ,M$1,0),0)</f>
        <v>0</v>
      </c>
      <c r="N58" s="80">
        <f>_xlfn.IFNA(VLOOKUP($B58,Text_LoadSC!$A:$FJ,N$1,0),0)</f>
        <v>0</v>
      </c>
      <c r="O58" s="80">
        <f t="shared" si="1"/>
        <v>0</v>
      </c>
      <c r="P58" s="80">
        <f>VLOOKUP($B58,FSTAll!$B:$BL,FSTAll!BB$1,0)*$O58</f>
        <v>0</v>
      </c>
      <c r="Q58" s="80">
        <f>VLOOKUP($B58,FSTAll!$B:$BL,FSTAll!BC$1,0)*$O58</f>
        <v>0</v>
      </c>
      <c r="R58" s="80">
        <f>VLOOKUP($B58,FSTAll!$B:$BL,FSTAll!BD$1,0)*$O58</f>
        <v>0</v>
      </c>
      <c r="S58" s="80">
        <f>VLOOKUP($B58,FSTAll!$B:$BL,FSTAll!BE$1,0)*$O58</f>
        <v>0</v>
      </c>
      <c r="T58" s="80">
        <f>VLOOKUP($B58,FSTAll!$B:$BL,FSTAll!BF$1,0)*$O58</f>
        <v>0</v>
      </c>
      <c r="U58" s="80">
        <f>VLOOKUP($B58,FSTAll!$B:$BL,FSTAll!BK$1,0)*$O58</f>
        <v>0</v>
      </c>
      <c r="V58" s="80">
        <f>VLOOKUP($B58,FSTAll!$B:$BL,FSTAll!BL$1,0)*$O58</f>
        <v>0</v>
      </c>
      <c r="W58" s="80">
        <f>VLOOKUP($B58,FSTAll!$B:$BL,FSTAll!BH$1,0)*$O58</f>
        <v>0</v>
      </c>
      <c r="X58" s="80">
        <f>VLOOKUP($B58,FSTAll!$B:$BL,FSTAll!BI$1,0)*$O58</f>
        <v>0</v>
      </c>
      <c r="Y58" s="47">
        <f t="shared" si="2"/>
        <v>0</v>
      </c>
      <c r="Z58" s="47">
        <f>SUM(Y58,J58)</f>
        <v>88671.09762091923</v>
      </c>
      <c r="AA58" s="46">
        <f>SUMIF('Loading M+3'!E:E,'Loading May'!C58,'Loading M+3'!O:O)</f>
        <v>101485.42978670515</v>
      </c>
      <c r="AB58" s="47">
        <f t="shared" si="4"/>
        <v>12814.33216578592</v>
      </c>
    </row>
    <row r="59" spans="2:28">
      <c r="B59" s="74">
        <v>310003572</v>
      </c>
      <c r="C59" s="74">
        <v>310003572</v>
      </c>
      <c r="D59" s="46" t="s">
        <v>210</v>
      </c>
      <c r="F59" s="80">
        <f>_xlfn.IFNA(VLOOKUP($B59,Text_LoadSC!$A:$FJ,F$1,0),0)</f>
        <v>0</v>
      </c>
      <c r="G59" s="80">
        <f>_xlfn.IFNA(VLOOKUP($B59,Text_LoadSC!$A:$FJ,G$1,0),0)</f>
        <v>0</v>
      </c>
      <c r="H59" s="80">
        <f>_xlfn.IFNA(VLOOKUP($B59,Text_LoadSC!$A:$FJ,H$1,0),0)</f>
        <v>0</v>
      </c>
      <c r="I59" s="80">
        <f>_xlfn.IFNA(VLOOKUP($B59,Text_LoadSC!$A:$FJ,I$1,0),0)</f>
        <v>0</v>
      </c>
      <c r="J59" s="80">
        <f t="shared" si="0"/>
        <v>0</v>
      </c>
      <c r="K59" s="80">
        <f>_xlfn.IFNA(VLOOKUP($B59,Text_LoadSC!$A:$FJ,K$1,0),0)</f>
        <v>31837.150000000005</v>
      </c>
      <c r="L59" s="80">
        <f>_xlfn.IFNA(VLOOKUP($B59,Text_LoadSC!$A:$FJ,L$1,0),0)</f>
        <v>26891.35</v>
      </c>
      <c r="M59" s="80">
        <f>_xlfn.IFNA(VLOOKUP($B59,Text_LoadSC!$A:$FJ,M$1,0),0)</f>
        <v>31837.150000000005</v>
      </c>
      <c r="N59" s="80">
        <f>_xlfn.IFNA(VLOOKUP($B59,Text_LoadSC!$A:$FJ,N$1,0),0)</f>
        <v>26891.35</v>
      </c>
      <c r="O59" s="80">
        <f t="shared" si="1"/>
        <v>117457</v>
      </c>
      <c r="P59" s="80">
        <f>VLOOKUP($B59,FSTAll!$B:$BL,FSTAll!BB$1,0)*$O59</f>
        <v>5001.5611416570309</v>
      </c>
      <c r="Q59" s="80">
        <f>VLOOKUP($B59,FSTAll!$B:$BL,FSTAll!BC$1,0)*$O59</f>
        <v>8496.6947518701181</v>
      </c>
      <c r="R59" s="80">
        <f>VLOOKUP($B59,FSTAll!$B:$BL,FSTAll!BD$1,0)*$O59</f>
        <v>27024.22894494655</v>
      </c>
      <c r="S59" s="80">
        <f>VLOOKUP($B59,FSTAll!$B:$BL,FSTAll!BE$1,0)*$O59</f>
        <v>17549.118519479907</v>
      </c>
      <c r="T59" s="80">
        <f>VLOOKUP($B59,FSTAll!$B:$BL,FSTAll!BF$1,0)*$O59</f>
        <v>19677.796245604928</v>
      </c>
      <c r="U59" s="80">
        <f>VLOOKUP($B59,FSTAll!$B:$BL,FSTAll!BK$1,0)*$O59</f>
        <v>6405.7123604785629</v>
      </c>
      <c r="V59" s="80">
        <f>VLOOKUP($B59,FSTAll!$B:$BL,FSTAll!BL$1,0)*$O59</f>
        <v>5241.0373858460962</v>
      </c>
      <c r="W59" s="80">
        <f>VLOOKUP($B59,FSTAll!$B:$BL,FSTAll!BH$1,0)*$O59</f>
        <v>9802.1728885952289</v>
      </c>
      <c r="X59" s="80">
        <f>VLOOKUP($B59,FSTAll!$B:$BL,FSTAll!BI$1,0)*$O59</f>
        <v>18258.67776152158</v>
      </c>
      <c r="Y59" s="47">
        <f t="shared" si="2"/>
        <v>117457</v>
      </c>
      <c r="Z59" s="47">
        <f t="shared" ref="Z59:Z64" si="5">SUM(Y59,J59)</f>
        <v>117457</v>
      </c>
      <c r="AA59" s="46">
        <f>SUMIF('Loading M+3'!E:E,'Loading May'!C59,'Loading M+3'!O:O)</f>
        <v>113401.26703296705</v>
      </c>
      <c r="AB59" s="47">
        <f t="shared" si="4"/>
        <v>-4055.7329670329491</v>
      </c>
    </row>
    <row r="60" spans="2:28">
      <c r="B60" s="74">
        <v>310003573</v>
      </c>
      <c r="C60" s="74">
        <v>310003573</v>
      </c>
      <c r="D60" s="46" t="s">
        <v>211</v>
      </c>
      <c r="F60" s="80">
        <f>_xlfn.IFNA(VLOOKUP($B60,Text_LoadSC!$A:$FJ,F$1,0),0)</f>
        <v>9856</v>
      </c>
      <c r="G60" s="80">
        <f>_xlfn.IFNA(VLOOKUP($B60,Text_LoadSC!$A:$FJ,G$1,0),0)</f>
        <v>10001</v>
      </c>
      <c r="H60" s="80">
        <f>_xlfn.IFNA(VLOOKUP($B60,Text_LoadSC!$A:$FJ,H$1,0),0)</f>
        <v>9737</v>
      </c>
      <c r="I60" s="80">
        <f>_xlfn.IFNA(VLOOKUP($B60,Text_LoadSC!$A:$FJ,I$1,0),0)</f>
        <v>9766</v>
      </c>
      <c r="J60" s="80">
        <f t="shared" si="0"/>
        <v>39360</v>
      </c>
      <c r="K60" s="80">
        <f>_xlfn.IFNA(VLOOKUP($B60,Text_LoadSC!$A:$FJ,K$1,0),0)</f>
        <v>27819.300000000003</v>
      </c>
      <c r="L60" s="80">
        <f>_xlfn.IFNA(VLOOKUP($B60,Text_LoadSC!$A:$FJ,L$1,0),0)</f>
        <v>14754.9</v>
      </c>
      <c r="M60" s="80">
        <f>_xlfn.IFNA(VLOOKUP($B60,Text_LoadSC!$A:$FJ,M$1,0),0)</f>
        <v>8862.7999999999993</v>
      </c>
      <c r="N60" s="80">
        <f>_xlfn.IFNA(VLOOKUP($B60,Text_LoadSC!$A:$FJ,N$1,0),0)</f>
        <v>3381</v>
      </c>
      <c r="O60" s="80">
        <f t="shared" si="1"/>
        <v>54818</v>
      </c>
      <c r="P60" s="80">
        <f>VLOOKUP($B60,FSTAll!$B:$BL,FSTAll!BB$1,0)*$O60</f>
        <v>0</v>
      </c>
      <c r="Q60" s="80">
        <f>VLOOKUP($B60,FSTAll!$B:$BL,FSTAll!BC$1,0)*$O60</f>
        <v>8287.1955776279992</v>
      </c>
      <c r="R60" s="80">
        <f>VLOOKUP($B60,FSTAll!$B:$BL,FSTAll!BD$1,0)*$O60</f>
        <v>7755.6742343620663</v>
      </c>
      <c r="S60" s="80">
        <f>VLOOKUP($B60,FSTAll!$B:$BL,FSTAll!BE$1,0)*$O60</f>
        <v>6412.2864490954234</v>
      </c>
      <c r="T60" s="80">
        <f>VLOOKUP($B60,FSTAll!$B:$BL,FSTAll!BF$1,0)*$O60</f>
        <v>2511.7624453115764</v>
      </c>
      <c r="U60" s="80">
        <f>VLOOKUP($B60,FSTAll!$B:$BL,FSTAll!BK$1,0)*$O60</f>
        <v>2304.8256296559066</v>
      </c>
      <c r="V60" s="80">
        <f>VLOOKUP($B60,FSTAll!$B:$BL,FSTAll!BL$1,0)*$O60</f>
        <v>1885.7664242639235</v>
      </c>
      <c r="W60" s="80">
        <f>VLOOKUP($B60,FSTAll!$B:$BL,FSTAll!BH$1,0)*$O60</f>
        <v>4229.4838595246538</v>
      </c>
      <c r="X60" s="80">
        <f>VLOOKUP($B60,FSTAll!$B:$BL,FSTAll!BI$1,0)*$O60</f>
        <v>21431.005380158447</v>
      </c>
      <c r="Y60" s="47">
        <f t="shared" si="2"/>
        <v>54818</v>
      </c>
      <c r="Z60" s="47">
        <f t="shared" si="5"/>
        <v>94178</v>
      </c>
      <c r="AA60" s="46">
        <f>SUMIF('Loading M+3'!E:E,'Loading May'!C60,'Loading M+3'!O:O)</f>
        <v>76210.4010989011</v>
      </c>
      <c r="AB60" s="47">
        <f t="shared" si="4"/>
        <v>-17967.5989010989</v>
      </c>
    </row>
    <row r="61" spans="2:28">
      <c r="B61" s="74">
        <v>310003574</v>
      </c>
      <c r="C61" s="74">
        <v>310003574</v>
      </c>
      <c r="D61" s="46" t="s">
        <v>212</v>
      </c>
      <c r="F61" s="80">
        <f>_xlfn.IFNA(VLOOKUP($B61,Text_LoadSC!$A:$FJ,F$1,0),0)</f>
        <v>0</v>
      </c>
      <c r="G61" s="80">
        <f>_xlfn.IFNA(VLOOKUP($B61,Text_LoadSC!$A:$FJ,G$1,0),0)</f>
        <v>0</v>
      </c>
      <c r="H61" s="80">
        <f>_xlfn.IFNA(VLOOKUP($B61,Text_LoadSC!$A:$FJ,H$1,0),0)</f>
        <v>0</v>
      </c>
      <c r="I61" s="80">
        <f>_xlfn.IFNA(VLOOKUP($B61,Text_LoadSC!$A:$FJ,I$1,0),0)</f>
        <v>0</v>
      </c>
      <c r="J61" s="80">
        <f t="shared" si="0"/>
        <v>0</v>
      </c>
      <c r="K61" s="80">
        <f>_xlfn.IFNA(VLOOKUP($B61,Text_LoadSC!$A:$FJ,K$1,0),0)</f>
        <v>0</v>
      </c>
      <c r="L61" s="80">
        <f>_xlfn.IFNA(VLOOKUP($B61,Text_LoadSC!$A:$FJ,L$1,0),0)</f>
        <v>0</v>
      </c>
      <c r="M61" s="80">
        <f>_xlfn.IFNA(VLOOKUP($B61,Text_LoadSC!$A:$FJ,M$1,0),0)</f>
        <v>0</v>
      </c>
      <c r="N61" s="80">
        <f>_xlfn.IFNA(VLOOKUP($B61,Text_LoadSC!$A:$FJ,N$1,0),0)</f>
        <v>0</v>
      </c>
      <c r="O61" s="80">
        <f t="shared" si="1"/>
        <v>0</v>
      </c>
      <c r="P61" s="80">
        <f>VLOOKUP($B61,FSTAll!$B:$BL,FSTAll!BB$1,0)*$O61</f>
        <v>0</v>
      </c>
      <c r="Q61" s="80">
        <f>VLOOKUP($B61,FSTAll!$B:$BL,FSTAll!BC$1,0)*$O61</f>
        <v>0</v>
      </c>
      <c r="R61" s="80">
        <f>VLOOKUP($B61,FSTAll!$B:$BL,FSTAll!BD$1,0)*$O61</f>
        <v>0</v>
      </c>
      <c r="S61" s="80">
        <f>VLOOKUP($B61,FSTAll!$B:$BL,FSTAll!BE$1,0)*$O61</f>
        <v>0</v>
      </c>
      <c r="T61" s="80">
        <f>VLOOKUP($B61,FSTAll!$B:$BL,FSTAll!BF$1,0)*$O61</f>
        <v>0</v>
      </c>
      <c r="U61" s="80">
        <f>VLOOKUP($B61,FSTAll!$B:$BL,FSTAll!BK$1,0)*$O61</f>
        <v>0</v>
      </c>
      <c r="V61" s="80">
        <f>VLOOKUP($B61,FSTAll!$B:$BL,FSTAll!BL$1,0)*$O61</f>
        <v>0</v>
      </c>
      <c r="W61" s="80">
        <f>VLOOKUP($B61,FSTAll!$B:$BL,FSTAll!BH$1,0)*$O61</f>
        <v>0</v>
      </c>
      <c r="X61" s="80">
        <f>VLOOKUP($B61,FSTAll!$B:$BL,FSTAll!BI$1,0)*$O61</f>
        <v>0</v>
      </c>
      <c r="Y61" s="47">
        <f t="shared" si="2"/>
        <v>0</v>
      </c>
      <c r="Z61" s="47">
        <f t="shared" si="5"/>
        <v>0</v>
      </c>
      <c r="AA61" s="46">
        <f>SUMIF('Loading M+3'!E:E,'Loading May'!C61,'Loading M+3'!O:O)</f>
        <v>0</v>
      </c>
      <c r="AB61" s="47">
        <f t="shared" si="4"/>
        <v>0</v>
      </c>
    </row>
    <row r="62" spans="2:28">
      <c r="B62" s="74">
        <v>310003576</v>
      </c>
      <c r="C62" s="74">
        <v>310003576</v>
      </c>
      <c r="D62" s="46" t="s">
        <v>213</v>
      </c>
      <c r="F62" s="80">
        <f>_xlfn.IFNA(VLOOKUP($B62,Text_LoadSC!$A:$FJ,F$1,0),0)</f>
        <v>0</v>
      </c>
      <c r="G62" s="80">
        <f>_xlfn.IFNA(VLOOKUP($B62,Text_LoadSC!$A:$FJ,G$1,0),0)</f>
        <v>0</v>
      </c>
      <c r="H62" s="80">
        <f>_xlfn.IFNA(VLOOKUP($B62,Text_LoadSC!$A:$FJ,H$1,0),0)</f>
        <v>0</v>
      </c>
      <c r="I62" s="80">
        <f>_xlfn.IFNA(VLOOKUP($B62,Text_LoadSC!$A:$FJ,I$1,0),0)</f>
        <v>0</v>
      </c>
      <c r="J62" s="80">
        <f t="shared" si="0"/>
        <v>0</v>
      </c>
      <c r="K62" s="80">
        <f>_xlfn.IFNA(VLOOKUP($B62,Text_LoadSC!$A:$FJ,K$1,0),0)</f>
        <v>0</v>
      </c>
      <c r="L62" s="80">
        <f>_xlfn.IFNA(VLOOKUP($B62,Text_LoadSC!$A:$FJ,L$1,0),0)</f>
        <v>0</v>
      </c>
      <c r="M62" s="80">
        <f>_xlfn.IFNA(VLOOKUP($B62,Text_LoadSC!$A:$FJ,M$1,0),0)</f>
        <v>0</v>
      </c>
      <c r="N62" s="80">
        <f>_xlfn.IFNA(VLOOKUP($B62,Text_LoadSC!$A:$FJ,N$1,0),0)</f>
        <v>0</v>
      </c>
      <c r="O62" s="80">
        <f t="shared" si="1"/>
        <v>0</v>
      </c>
      <c r="P62" s="80">
        <f>VLOOKUP($B62,FSTAll!$B:$BL,FSTAll!BB$1,0)*$O62</f>
        <v>0</v>
      </c>
      <c r="Q62" s="80">
        <f>VLOOKUP($B62,FSTAll!$B:$BL,FSTAll!BC$1,0)*$O62</f>
        <v>0</v>
      </c>
      <c r="R62" s="80">
        <f>VLOOKUP($B62,FSTAll!$B:$BL,FSTAll!BD$1,0)*$O62</f>
        <v>0</v>
      </c>
      <c r="S62" s="80">
        <f>VLOOKUP($B62,FSTAll!$B:$BL,FSTAll!BE$1,0)*$O62</f>
        <v>0</v>
      </c>
      <c r="T62" s="80">
        <f>VLOOKUP($B62,FSTAll!$B:$BL,FSTAll!BF$1,0)*$O62</f>
        <v>0</v>
      </c>
      <c r="U62" s="80">
        <f>VLOOKUP($B62,FSTAll!$B:$BL,FSTAll!BK$1,0)*$O62</f>
        <v>0</v>
      </c>
      <c r="V62" s="80">
        <f>VLOOKUP($B62,FSTAll!$B:$BL,FSTAll!BL$1,0)*$O62</f>
        <v>0</v>
      </c>
      <c r="W62" s="80">
        <f>VLOOKUP($B62,FSTAll!$B:$BL,FSTAll!BH$1,0)*$O62</f>
        <v>0</v>
      </c>
      <c r="X62" s="80">
        <f>VLOOKUP($B62,FSTAll!$B:$BL,FSTAll!BI$1,0)*$O62</f>
        <v>0</v>
      </c>
      <c r="Y62" s="47">
        <f t="shared" si="2"/>
        <v>0</v>
      </c>
      <c r="Z62" s="47">
        <f t="shared" si="5"/>
        <v>0</v>
      </c>
      <c r="AA62" s="46">
        <f>SUMIF('Loading M+3'!E:E,'Loading May'!C62,'Loading M+3'!O:O)</f>
        <v>0</v>
      </c>
      <c r="AB62" s="47">
        <f t="shared" si="4"/>
        <v>0</v>
      </c>
    </row>
    <row r="63" spans="2:28">
      <c r="B63" s="74">
        <v>310003727</v>
      </c>
      <c r="C63" s="74">
        <v>310003727</v>
      </c>
      <c r="D63" s="46" t="s">
        <v>214</v>
      </c>
      <c r="F63" s="80">
        <f>_xlfn.IFNA(VLOOKUP($B63,Text_LoadSC!$A:$FJ,F$1,0),0)</f>
        <v>12133.022351524758</v>
      </c>
      <c r="G63" s="80">
        <f>_xlfn.IFNA(VLOOKUP($B63,Text_LoadSC!$A:$FJ,G$1,0),0)</f>
        <v>13188.022351524758</v>
      </c>
      <c r="H63" s="80">
        <f>_xlfn.IFNA(VLOOKUP($B63,Text_LoadSC!$A:$FJ,H$1,0),0)</f>
        <v>11193.044703049516</v>
      </c>
      <c r="I63" s="80">
        <f>_xlfn.IFNA(VLOOKUP($B63,Text_LoadSC!$A:$FJ,I$1,0),0)</f>
        <v>12988.02235152476</v>
      </c>
      <c r="J63" s="80">
        <f>SUM(F63:I63)</f>
        <v>49502.111757623788</v>
      </c>
      <c r="K63" s="80">
        <f>_xlfn.IFNA(VLOOKUP($B63,Text_LoadSC!$A:$FJ,K$1,0),0)</f>
        <v>10621.25</v>
      </c>
      <c r="L63" s="80">
        <f>_xlfn.IFNA(VLOOKUP($B63,Text_LoadSC!$A:$FJ,L$1,0),0)</f>
        <v>9791.25</v>
      </c>
      <c r="M63" s="80">
        <f>_xlfn.IFNA(VLOOKUP($B63,Text_LoadSC!$A:$FJ,M$1,0),0)</f>
        <v>10621.25</v>
      </c>
      <c r="N63" s="80">
        <f>_xlfn.IFNA(VLOOKUP($B63,Text_LoadSC!$A:$FJ,N$1,0),0)</f>
        <v>9791.25</v>
      </c>
      <c r="O63" s="80">
        <f t="shared" si="1"/>
        <v>40825</v>
      </c>
      <c r="P63" s="80">
        <f>VLOOKUP($B63,FSTAll!$B:$BL,FSTAll!BB$1,0)*$O63</f>
        <v>1957.6859432905283</v>
      </c>
      <c r="Q63" s="80">
        <f>VLOOKUP($B63,FSTAll!$B:$BL,FSTAll!BC$1,0)*$O63</f>
        <v>2084.3514608290961</v>
      </c>
      <c r="R63" s="80">
        <f>VLOOKUP($B63,FSTAll!$B:$BL,FSTAll!BD$1,0)*$O63</f>
        <v>7811.0402482116697</v>
      </c>
      <c r="S63" s="80">
        <f>VLOOKUP($B63,FSTAll!$B:$BL,FSTAll!BE$1,0)*$O63</f>
        <v>8546.4039472550212</v>
      </c>
      <c r="T63" s="80">
        <f>VLOOKUP($B63,FSTAll!$B:$BL,FSTAll!BF$1,0)*$O63</f>
        <v>3943.5197793674047</v>
      </c>
      <c r="U63" s="80">
        <f>VLOOKUP($B63,FSTAll!$B:$BL,FSTAll!BK$1,0)*$O63</f>
        <v>4042.952210635181</v>
      </c>
      <c r="V63" s="80">
        <f>VLOOKUP($B63,FSTAll!$B:$BL,FSTAll!BL$1,0)*$O63</f>
        <v>3307.8699905196931</v>
      </c>
      <c r="W63" s="80">
        <f>VLOOKUP($B63,FSTAll!$B:$BL,FSTAll!BH$1,0)*$O63</f>
        <v>6745.6425062483841</v>
      </c>
      <c r="X63" s="80">
        <f>VLOOKUP($B63,FSTAll!$B:$BL,FSTAll!BI$1,0)*$O63</f>
        <v>2385.5339136430234</v>
      </c>
      <c r="Y63" s="47">
        <f>SUM(P63:X63)</f>
        <v>40825.000000000007</v>
      </c>
      <c r="Z63" s="47">
        <f t="shared" si="5"/>
        <v>90327.111757623788</v>
      </c>
      <c r="AA63" s="46">
        <f>SUMIF('Loading M+3'!E:E,'Loading May'!C63,'Loading M+3'!O:O)</f>
        <v>96920.926757932772</v>
      </c>
      <c r="AB63" s="47">
        <f t="shared" si="4"/>
        <v>6593.8150003089831</v>
      </c>
    </row>
    <row r="64" spans="2:28">
      <c r="B64" s="74">
        <v>310003728</v>
      </c>
      <c r="C64" s="74">
        <v>310003728</v>
      </c>
      <c r="D64" s="46" t="s">
        <v>215</v>
      </c>
      <c r="F64" s="80">
        <f>_xlfn.IFNA(VLOOKUP($B64,Text_LoadSC!$A:$FJ,F$1,0),0)</f>
        <v>2253</v>
      </c>
      <c r="G64" s="80">
        <f>_xlfn.IFNA(VLOOKUP($B64,Text_LoadSC!$A:$FJ,G$1,0),0)</f>
        <v>2296</v>
      </c>
      <c r="H64" s="80">
        <f>_xlfn.IFNA(VLOOKUP($B64,Text_LoadSC!$A:$FJ,H$1,0),0)</f>
        <v>1213</v>
      </c>
      <c r="I64" s="80">
        <f>_xlfn.IFNA(VLOOKUP($B64,Text_LoadSC!$A:$FJ,I$1,0),0)</f>
        <v>1218</v>
      </c>
      <c r="J64" s="80">
        <f>SUM(F64:I64)</f>
        <v>6980</v>
      </c>
      <c r="K64" s="80">
        <f>_xlfn.IFNA(VLOOKUP($B64,Text_LoadSC!$A:$FJ,K$1,0),0)</f>
        <v>18398.83846153846</v>
      </c>
      <c r="L64" s="80">
        <f>_xlfn.IFNA(VLOOKUP($B64,Text_LoadSC!$A:$FJ,L$1,0),0)</f>
        <v>9989.1692307692301</v>
      </c>
      <c r="M64" s="80">
        <f>_xlfn.IFNA(VLOOKUP($B64,Text_LoadSC!$A:$FJ,M$1,0),0)</f>
        <v>7015.2230769230764</v>
      </c>
      <c r="N64" s="80">
        <f>_xlfn.IFNA(VLOOKUP($B64,Text_LoadSC!$A:$FJ,N$1,0),0)</f>
        <v>3159</v>
      </c>
      <c r="O64" s="80">
        <f t="shared" si="1"/>
        <v>38562.230769230766</v>
      </c>
      <c r="P64" s="80">
        <f>VLOOKUP($B64,FSTAll!$B:$BL,FSTAll!BB$1,0)*$O64</f>
        <v>0</v>
      </c>
      <c r="Q64" s="80">
        <f>VLOOKUP($B64,FSTAll!$B:$BL,FSTAll!BC$1,0)*$O64</f>
        <v>0</v>
      </c>
      <c r="R64" s="80">
        <f>VLOOKUP($B64,FSTAll!$B:$BL,FSTAll!BD$1,0)*$O64</f>
        <v>0</v>
      </c>
      <c r="S64" s="80">
        <f>VLOOKUP($B64,FSTAll!$B:$BL,FSTAll!BE$1,0)*$O64</f>
        <v>0</v>
      </c>
      <c r="T64" s="80">
        <f>VLOOKUP($B64,FSTAll!$B:$BL,FSTAll!BF$1,0)*$O64</f>
        <v>0</v>
      </c>
      <c r="U64" s="80">
        <f>VLOOKUP($B64,FSTAll!$B:$BL,FSTAll!BK$1,0)*$O64</f>
        <v>0</v>
      </c>
      <c r="V64" s="80">
        <f>VLOOKUP($B64,FSTAll!$B:$BL,FSTAll!BL$1,0)*$O64</f>
        <v>0</v>
      </c>
      <c r="W64" s="80">
        <f>VLOOKUP($B64,FSTAll!$B:$BL,FSTAll!BH$1,0)*$O64</f>
        <v>0</v>
      </c>
      <c r="X64" s="80">
        <f>VLOOKUP($B64,FSTAll!$B:$BL,FSTAll!BI$1,0)*$O64</f>
        <v>0</v>
      </c>
      <c r="Y64" s="47">
        <f>SUM(P64:X64)</f>
        <v>0</v>
      </c>
      <c r="Z64" s="47">
        <f t="shared" si="5"/>
        <v>6980</v>
      </c>
      <c r="AA64" s="46">
        <f>SUMIF('Loading M+3'!E:E,'Loading May'!C64,'Loading M+3'!O:O)</f>
        <v>8393</v>
      </c>
      <c r="AB64" s="47">
        <f t="shared" si="4"/>
        <v>1413</v>
      </c>
    </row>
    <row r="65" spans="2:28">
      <c r="B65" s="74">
        <v>310003722</v>
      </c>
      <c r="C65" s="74">
        <v>310003722</v>
      </c>
      <c r="D65" s="46" t="s">
        <v>216</v>
      </c>
      <c r="F65" s="80">
        <f>_xlfn.IFNA(VLOOKUP($B65,Text_LoadSC!$A:$FJ,F$1,0),0)</f>
        <v>92.962318632152517</v>
      </c>
      <c r="G65" s="80">
        <f>_xlfn.IFNA(VLOOKUP($B65,Text_LoadSC!$A:$FJ,G$1,0),0)</f>
        <v>96.962318632152531</v>
      </c>
      <c r="H65" s="80">
        <f>_xlfn.IFNA(VLOOKUP($B65,Text_LoadSC!$A:$FJ,H$1,0),0)</f>
        <v>107.46113620122921</v>
      </c>
      <c r="I65" s="80">
        <f>_xlfn.IFNA(VLOOKUP($B65,Text_LoadSC!$A:$FJ,I$1,0),0)</f>
        <v>87.425819695228355</v>
      </c>
      <c r="J65" s="80">
        <f>SUM(F65:I65)</f>
        <v>384.81159316076264</v>
      </c>
      <c r="K65" s="80">
        <f>_xlfn.IFNA(VLOOKUP($B65,Text_LoadSC!$A:$FJ,K$1,0),0)</f>
        <v>0</v>
      </c>
      <c r="L65" s="80">
        <f>_xlfn.IFNA(VLOOKUP($B65,Text_LoadSC!$A:$FJ,L$1,0),0)</f>
        <v>0</v>
      </c>
      <c r="M65" s="80">
        <f>_xlfn.IFNA(VLOOKUP($B65,Text_LoadSC!$A:$FJ,M$1,0),0)</f>
        <v>0</v>
      </c>
      <c r="N65" s="80">
        <f>_xlfn.IFNA(VLOOKUP($B65,Text_LoadSC!$A:$FJ,N$1,0),0)</f>
        <v>0</v>
      </c>
      <c r="O65" s="80">
        <f t="shared" si="1"/>
        <v>0</v>
      </c>
      <c r="P65" s="80">
        <f>VLOOKUP($B65,FSTAll!$B:$BL,FSTAll!BB$1,0)*$O65</f>
        <v>0</v>
      </c>
      <c r="Q65" s="80">
        <f>VLOOKUP($B65,FSTAll!$B:$BL,FSTAll!BC$1,0)*$O65</f>
        <v>0</v>
      </c>
      <c r="R65" s="80">
        <f>VLOOKUP($B65,FSTAll!$B:$BL,FSTAll!BD$1,0)*$O65</f>
        <v>0</v>
      </c>
      <c r="S65" s="80">
        <f>VLOOKUP($B65,FSTAll!$B:$BL,FSTAll!BE$1,0)*$O65</f>
        <v>0</v>
      </c>
      <c r="T65" s="80">
        <f>VLOOKUP($B65,FSTAll!$B:$BL,FSTAll!BF$1,0)*$O65</f>
        <v>0</v>
      </c>
      <c r="U65" s="80">
        <f>VLOOKUP($B65,FSTAll!$B:$BL,FSTAll!BK$1,0)*$O65</f>
        <v>0</v>
      </c>
      <c r="V65" s="80">
        <f>VLOOKUP($B65,FSTAll!$B:$BL,FSTAll!BL$1,0)*$O65</f>
        <v>0</v>
      </c>
      <c r="W65" s="80">
        <f>VLOOKUP($B65,FSTAll!$B:$BL,FSTAll!BH$1,0)*$O65</f>
        <v>0</v>
      </c>
      <c r="X65" s="80">
        <f>VLOOKUP($B65,FSTAll!$B:$BL,FSTAll!BI$1,0)*$O65</f>
        <v>0</v>
      </c>
      <c r="Y65" s="47">
        <f>SUM(P65:X65)</f>
        <v>0</v>
      </c>
      <c r="Z65" s="47">
        <f>SUM(Y65,J65)</f>
        <v>384.81159316076264</v>
      </c>
      <c r="AA65" s="46">
        <f>SUMIF('Loading M+3'!E:E,'Loading May'!C65,'Loading M+3'!O:O)</f>
        <v>2431</v>
      </c>
      <c r="AB65" s="47">
        <f>AA65-Z65</f>
        <v>2046.1884068392374</v>
      </c>
    </row>
    <row r="66" spans="2:28">
      <c r="B66" s="74">
        <v>310003724</v>
      </c>
      <c r="C66" s="74">
        <v>310003724</v>
      </c>
      <c r="D66" s="46" t="s">
        <v>217</v>
      </c>
      <c r="F66" s="80">
        <f>_xlfn.IFNA(VLOOKUP($B66,Text_LoadSC!$A:$FJ,F$1,0),0)</f>
        <v>0</v>
      </c>
      <c r="G66" s="80">
        <f>_xlfn.IFNA(VLOOKUP($B66,Text_LoadSC!$A:$FJ,G$1,0),0)</f>
        <v>0</v>
      </c>
      <c r="H66" s="80">
        <f>_xlfn.IFNA(VLOOKUP($B66,Text_LoadSC!$A:$FJ,H$1,0),0)</f>
        <v>0</v>
      </c>
      <c r="I66" s="80">
        <f>_xlfn.IFNA(VLOOKUP($B66,Text_LoadSC!$A:$FJ,I$1,0),0)</f>
        <v>0</v>
      </c>
      <c r="J66" s="80">
        <f t="shared" ref="J66:J71" si="6">SUM(F66:I66)</f>
        <v>0</v>
      </c>
      <c r="K66" s="80">
        <f>_xlfn.IFNA(VLOOKUP($B66,Text_LoadSC!$A:$FJ,K$1,0),0)</f>
        <v>0</v>
      </c>
      <c r="L66" s="80">
        <f>_xlfn.IFNA(VLOOKUP($B66,Text_LoadSC!$A:$FJ,L$1,0),0)</f>
        <v>0</v>
      </c>
      <c r="M66" s="80">
        <f>_xlfn.IFNA(VLOOKUP($B66,Text_LoadSC!$A:$FJ,M$1,0),0)</f>
        <v>0</v>
      </c>
      <c r="N66" s="80">
        <f>_xlfn.IFNA(VLOOKUP($B66,Text_LoadSC!$A:$FJ,N$1,0),0)</f>
        <v>0</v>
      </c>
      <c r="O66" s="80">
        <f t="shared" si="1"/>
        <v>0</v>
      </c>
      <c r="P66" s="80">
        <f>VLOOKUP($B66,FSTAll!$B:$BL,FSTAll!BB$1,0)*$O66</f>
        <v>0</v>
      </c>
      <c r="Q66" s="80">
        <f>VLOOKUP($B66,FSTAll!$B:$BL,FSTAll!BC$1,0)*$O66</f>
        <v>0</v>
      </c>
      <c r="R66" s="80">
        <f>VLOOKUP($B66,FSTAll!$B:$BL,FSTAll!BD$1,0)*$O66</f>
        <v>0</v>
      </c>
      <c r="S66" s="80">
        <f>VLOOKUP($B66,FSTAll!$B:$BL,FSTAll!BE$1,0)*$O66</f>
        <v>0</v>
      </c>
      <c r="T66" s="80">
        <f>VLOOKUP($B66,FSTAll!$B:$BL,FSTAll!BF$1,0)*$O66</f>
        <v>0</v>
      </c>
      <c r="U66" s="80">
        <f>VLOOKUP($B66,FSTAll!$B:$BL,FSTAll!BK$1,0)*$O66</f>
        <v>0</v>
      </c>
      <c r="V66" s="80">
        <f>VLOOKUP($B66,FSTAll!$B:$BL,FSTAll!BL$1,0)*$O66</f>
        <v>0</v>
      </c>
      <c r="W66" s="80">
        <f>VLOOKUP($B66,FSTAll!$B:$BL,FSTAll!BH$1,0)*$O66</f>
        <v>0</v>
      </c>
      <c r="X66" s="80">
        <f>VLOOKUP($B66,FSTAll!$B:$BL,FSTAll!BI$1,0)*$O66</f>
        <v>0</v>
      </c>
      <c r="Y66" s="47">
        <f t="shared" ref="Y66:Y71" si="7">SUM(P66:X66)</f>
        <v>0</v>
      </c>
      <c r="Z66" s="47">
        <f t="shared" ref="Z66:Z71" si="8">SUM(Y66,J66)</f>
        <v>0</v>
      </c>
      <c r="AA66" s="46">
        <f>SUMIF('Loading M+3'!E:E,'Loading May'!C66,'Loading M+3'!O:O)</f>
        <v>0</v>
      </c>
      <c r="AB66" s="47">
        <f t="shared" ref="AB66:AB71" si="9">AA66-Z66</f>
        <v>0</v>
      </c>
    </row>
    <row r="67" spans="2:28">
      <c r="B67" s="74">
        <v>310003725</v>
      </c>
      <c r="C67" s="74">
        <v>310003725</v>
      </c>
      <c r="D67" s="46" t="s">
        <v>218</v>
      </c>
      <c r="F67" s="80">
        <f>_xlfn.IFNA(VLOOKUP($B67,Text_LoadSC!$A:$FJ,F$1,0),0)</f>
        <v>165.19427172890352</v>
      </c>
      <c r="G67" s="80">
        <f>_xlfn.IFNA(VLOOKUP($B67,Text_LoadSC!$A:$FJ,G$1,0),0)</f>
        <v>189.19427172890352</v>
      </c>
      <c r="H67" s="80">
        <f>_xlfn.IFNA(VLOOKUP($B67,Text_LoadSC!$A:$FJ,H$1,0),0)</f>
        <v>197.48209413108839</v>
      </c>
      <c r="I67" s="80">
        <f>_xlfn.IFNA(VLOOKUP($B67,Text_LoadSC!$A:$FJ,I$1,0),0)</f>
        <v>183.10072105562216</v>
      </c>
      <c r="J67" s="80">
        <f t="shared" si="6"/>
        <v>734.97135864451752</v>
      </c>
      <c r="K67" s="80">
        <f>_xlfn.IFNA(VLOOKUP($B67,Text_LoadSC!$A:$FJ,K$1,0),0)</f>
        <v>0</v>
      </c>
      <c r="L67" s="80">
        <f>_xlfn.IFNA(VLOOKUP($B67,Text_LoadSC!$A:$FJ,L$1,0),0)</f>
        <v>0</v>
      </c>
      <c r="M67" s="80">
        <f>_xlfn.IFNA(VLOOKUP($B67,Text_LoadSC!$A:$FJ,M$1,0),0)</f>
        <v>0</v>
      </c>
      <c r="N67" s="80">
        <f>_xlfn.IFNA(VLOOKUP($B67,Text_LoadSC!$A:$FJ,N$1,0),0)</f>
        <v>0</v>
      </c>
      <c r="O67" s="80">
        <f t="shared" si="1"/>
        <v>0</v>
      </c>
      <c r="P67" s="80">
        <f>VLOOKUP($B67,FSTAll!$B:$BL,FSTAll!BB$1,0)*$O67</f>
        <v>0</v>
      </c>
      <c r="Q67" s="80">
        <f>VLOOKUP($B67,FSTAll!$B:$BL,FSTAll!BC$1,0)*$O67</f>
        <v>0</v>
      </c>
      <c r="R67" s="80">
        <f>VLOOKUP($B67,FSTAll!$B:$BL,FSTAll!BD$1,0)*$O67</f>
        <v>0</v>
      </c>
      <c r="S67" s="80">
        <f>VLOOKUP($B67,FSTAll!$B:$BL,FSTAll!BE$1,0)*$O67</f>
        <v>0</v>
      </c>
      <c r="T67" s="80">
        <f>VLOOKUP($B67,FSTAll!$B:$BL,FSTAll!BF$1,0)*$O67</f>
        <v>0</v>
      </c>
      <c r="U67" s="80">
        <f>VLOOKUP($B67,FSTAll!$B:$BL,FSTAll!BK$1,0)*$O67</f>
        <v>0</v>
      </c>
      <c r="V67" s="80">
        <f>VLOOKUP($B67,FSTAll!$B:$BL,FSTAll!BL$1,0)*$O67</f>
        <v>0</v>
      </c>
      <c r="W67" s="80">
        <f>VLOOKUP($B67,FSTAll!$B:$BL,FSTAll!BH$1,0)*$O67</f>
        <v>0</v>
      </c>
      <c r="X67" s="80">
        <f>VLOOKUP($B67,FSTAll!$B:$BL,FSTAll!BI$1,0)*$O67</f>
        <v>0</v>
      </c>
      <c r="Y67" s="47">
        <f t="shared" si="7"/>
        <v>0</v>
      </c>
      <c r="Z67" s="47">
        <f t="shared" si="8"/>
        <v>734.97135864451752</v>
      </c>
      <c r="AA67" s="46">
        <f>SUMIF('Loading M+3'!E:E,'Loading May'!C67,'Loading M+3'!O:O)</f>
        <v>775</v>
      </c>
      <c r="AB67" s="47">
        <f t="shared" si="9"/>
        <v>40.028641355482478</v>
      </c>
    </row>
    <row r="68" spans="2:28" ht="10.9" customHeight="1">
      <c r="B68" s="74">
        <v>310003649</v>
      </c>
      <c r="C68" s="74">
        <v>310003649</v>
      </c>
      <c r="D68" s="46" t="s">
        <v>219</v>
      </c>
      <c r="F68" s="80">
        <f>_xlfn.IFNA(VLOOKUP($B68,Text_LoadSC!$A:$FJ,F$1,0),0)</f>
        <v>2156</v>
      </c>
      <c r="G68" s="80">
        <f>_xlfn.IFNA(VLOOKUP($B68,Text_LoadSC!$A:$FJ,G$1,0),0)</f>
        <v>2192</v>
      </c>
      <c r="H68" s="80">
        <f>_xlfn.IFNA(VLOOKUP($B68,Text_LoadSC!$A:$FJ,H$1,0),0)</f>
        <v>2125</v>
      </c>
      <c r="I68" s="80">
        <f>_xlfn.IFNA(VLOOKUP($B68,Text_LoadSC!$A:$FJ,I$1,0),0)</f>
        <v>1133</v>
      </c>
      <c r="J68" s="80">
        <f t="shared" si="6"/>
        <v>7606</v>
      </c>
      <c r="K68" s="80">
        <f>_xlfn.IFNA(VLOOKUP($B68,Text_LoadSC!$A:$FJ,K$1,0),0)</f>
        <v>2962.8000000000006</v>
      </c>
      <c r="L68" s="80">
        <f>_xlfn.IFNA(VLOOKUP($B68,Text_LoadSC!$A:$FJ,L$1,0),0)</f>
        <v>1481.4000000000003</v>
      </c>
      <c r="M68" s="80">
        <f>_xlfn.IFNA(VLOOKUP($B68,Text_LoadSC!$A:$FJ,M$1,0),0)</f>
        <v>493.79999999999995</v>
      </c>
      <c r="N68" s="80">
        <f>_xlfn.IFNA(VLOOKUP($B68,Text_LoadSC!$A:$FJ,N$1,0),0)</f>
        <v>0</v>
      </c>
      <c r="O68" s="80">
        <f t="shared" si="1"/>
        <v>4938.0000000000009</v>
      </c>
      <c r="P68" s="80">
        <f>VLOOKUP($B68,FSTAll!$B:$BL,FSTAll!BB$1,0)*$O68</f>
        <v>0</v>
      </c>
      <c r="Q68" s="80">
        <f>VLOOKUP($B68,FSTAll!$B:$BL,FSTAll!BC$1,0)*$O68</f>
        <v>552.91855132057583</v>
      </c>
      <c r="R68" s="80">
        <f>VLOOKUP($B68,FSTAll!$B:$BL,FSTAll!BD$1,0)*$O68</f>
        <v>1437.744425114661</v>
      </c>
      <c r="S68" s="80">
        <f>VLOOKUP($B68,FSTAll!$B:$BL,FSTAll!BE$1,0)*$O68</f>
        <v>552.91855132057583</v>
      </c>
      <c r="T68" s="80">
        <f>VLOOKUP($B68,FSTAll!$B:$BL,FSTAll!BF$1,0)*$O68</f>
        <v>404.53645421477154</v>
      </c>
      <c r="U68" s="80">
        <f>VLOOKUP($B68,FSTAll!$B:$BL,FSTAll!BK$1,0)*$O68</f>
        <v>456.15780483947498</v>
      </c>
      <c r="V68" s="80">
        <f>VLOOKUP($B68,FSTAll!$B:$BL,FSTAll!BL$1,0)*$O68</f>
        <v>373.22002214138871</v>
      </c>
      <c r="W68" s="80">
        <f>VLOOKUP($B68,FSTAll!$B:$BL,FSTAll!BH$1,0)*$O68</f>
        <v>337.37403131424958</v>
      </c>
      <c r="X68" s="80">
        <f>VLOOKUP($B68,FSTAll!$B:$BL,FSTAll!BI$1,0)*$O68</f>
        <v>823.13015973430356</v>
      </c>
      <c r="Y68" s="47">
        <f t="shared" si="7"/>
        <v>4938.0000000000009</v>
      </c>
      <c r="Z68" s="47">
        <f t="shared" si="8"/>
        <v>12544</v>
      </c>
      <c r="AA68" s="46">
        <f>SUMIF('Loading M+3'!E:E,'Loading May'!C68,'Loading M+3'!O:O)</f>
        <v>11443.573626373625</v>
      </c>
      <c r="AB68" s="47">
        <f t="shared" si="9"/>
        <v>-1100.4263736263747</v>
      </c>
    </row>
    <row r="69" spans="2:28">
      <c r="B69" s="74">
        <v>310003711</v>
      </c>
      <c r="C69" s="74">
        <v>310003711</v>
      </c>
      <c r="D69" s="46" t="s">
        <v>220</v>
      </c>
      <c r="F69" s="80">
        <f>_xlfn.IFNA(VLOOKUP($B69,Text_LoadSC!$A:$FJ,F$1,0),0)</f>
        <v>576</v>
      </c>
      <c r="G69" s="80">
        <f>_xlfn.IFNA(VLOOKUP($B69,Text_LoadSC!$A:$FJ,G$1,0),0)</f>
        <v>576</v>
      </c>
      <c r="H69" s="80">
        <f>_xlfn.IFNA(VLOOKUP($B69,Text_LoadSC!$A:$FJ,H$1,0),0)</f>
        <v>576</v>
      </c>
      <c r="I69" s="80">
        <f>_xlfn.IFNA(VLOOKUP($B69,Text_LoadSC!$A:$FJ,I$1,0),0)</f>
        <v>576</v>
      </c>
      <c r="J69" s="80">
        <f>SUM(F69:I69)</f>
        <v>2304</v>
      </c>
      <c r="K69" s="80">
        <f>_xlfn.IFNA(VLOOKUP($B69,Text_LoadSC!$A:$FJ,K$1,0),0)</f>
        <v>7038.65</v>
      </c>
      <c r="L69" s="80">
        <f>_xlfn.IFNA(VLOOKUP($B69,Text_LoadSC!$A:$FJ,L$1,0),0)</f>
        <v>6634.85</v>
      </c>
      <c r="M69" s="80">
        <f>_xlfn.IFNA(VLOOKUP($B69,Text_LoadSC!$A:$FJ,M$1,0),0)</f>
        <v>7038.65</v>
      </c>
      <c r="N69" s="80">
        <f>_xlfn.IFNA(VLOOKUP($B69,Text_LoadSC!$A:$FJ,N$1,0),0)</f>
        <v>6634.85</v>
      </c>
      <c r="O69" s="80">
        <f t="shared" ref="O69:O80" si="10">SUM(K69:N69)</f>
        <v>27347</v>
      </c>
      <c r="P69" s="80">
        <f>VLOOKUP($B69,FSTAll!$B:$BL,FSTAll!BB$1,0)*$O69</f>
        <v>2038.3649140725611</v>
      </c>
      <c r="Q69" s="80">
        <f>VLOOKUP($B69,FSTAll!$B:$BL,FSTAll!BC$1,0)*$O69</f>
        <v>2700.4540121675032</v>
      </c>
      <c r="R69" s="80">
        <f>VLOOKUP($B69,FSTAll!$B:$BL,FSTAll!BD$1,0)*$O69</f>
        <v>4779.01545805764</v>
      </c>
      <c r="S69" s="80">
        <f>VLOOKUP($B69,FSTAll!$B:$BL,FSTAll!BE$1,0)*$O69</f>
        <v>5052.9833607176161</v>
      </c>
      <c r="T69" s="80">
        <f>VLOOKUP($B69,FSTAll!$B:$BL,FSTAll!BF$1,0)*$O69</f>
        <v>998.47699276166782</v>
      </c>
      <c r="U69" s="80">
        <f>VLOOKUP($B69,FSTAll!$B:$BL,FSTAll!BK$1,0)*$O69</f>
        <v>903.96049513743969</v>
      </c>
      <c r="V69" s="80">
        <f>VLOOKUP($B69,FSTAll!$B:$BL,FSTAll!BL$1,0)*$O69</f>
        <v>739.60404147608688</v>
      </c>
      <c r="W69" s="80">
        <f>VLOOKUP($B69,FSTAll!$B:$BL,FSTAll!BH$1,0)*$O69</f>
        <v>5159.243074736889</v>
      </c>
      <c r="X69" s="80">
        <f>VLOOKUP($B69,FSTAll!$B:$BL,FSTAll!BI$1,0)*$O69</f>
        <v>4974.8976508725964</v>
      </c>
      <c r="Y69" s="47">
        <f>SUM(P69:X69)</f>
        <v>27347</v>
      </c>
      <c r="Z69" s="47">
        <f>SUM(Y69,J69)</f>
        <v>29651</v>
      </c>
      <c r="AA69" s="46">
        <f>SUMIF('Loading M+3'!E:E,'Loading May'!C69,'Loading M+3'!O:O)</f>
        <v>30479.003846153846</v>
      </c>
      <c r="AB69" s="47">
        <f>AA69-Z69</f>
        <v>828.0038461538461</v>
      </c>
    </row>
    <row r="70" spans="2:28">
      <c r="B70" s="74">
        <v>310003714</v>
      </c>
      <c r="C70" s="74">
        <v>310003714</v>
      </c>
      <c r="D70" s="46" t="s">
        <v>221</v>
      </c>
      <c r="F70" s="80">
        <f>_xlfn.IFNA(VLOOKUP($B70,Text_LoadSC!$A:$FJ,F$1,0),0)</f>
        <v>0</v>
      </c>
      <c r="G70" s="80">
        <f>_xlfn.IFNA(VLOOKUP($B70,Text_LoadSC!$A:$FJ,G$1,0),0)</f>
        <v>0</v>
      </c>
      <c r="H70" s="80">
        <f>_xlfn.IFNA(VLOOKUP($B70,Text_LoadSC!$A:$FJ,H$1,0),0)</f>
        <v>0</v>
      </c>
      <c r="I70" s="80">
        <f>_xlfn.IFNA(VLOOKUP($B70,Text_LoadSC!$A:$FJ,I$1,0),0)</f>
        <v>0</v>
      </c>
      <c r="J70" s="80">
        <f t="shared" si="6"/>
        <v>0</v>
      </c>
      <c r="K70" s="80">
        <f>_xlfn.IFNA(VLOOKUP($B70,Text_LoadSC!$A:$FJ,K$1,0),0)</f>
        <v>0</v>
      </c>
      <c r="L70" s="80">
        <f>_xlfn.IFNA(VLOOKUP($B70,Text_LoadSC!$A:$FJ,L$1,0),0)</f>
        <v>0</v>
      </c>
      <c r="M70" s="80">
        <f>_xlfn.IFNA(VLOOKUP($B70,Text_LoadSC!$A:$FJ,M$1,0),0)</f>
        <v>0</v>
      </c>
      <c r="N70" s="80">
        <f>_xlfn.IFNA(VLOOKUP($B70,Text_LoadSC!$A:$FJ,N$1,0),0)</f>
        <v>0</v>
      </c>
      <c r="O70" s="80">
        <f t="shared" si="10"/>
        <v>0</v>
      </c>
      <c r="P70" s="80">
        <f>VLOOKUP($B70,FSTAll!$B:$BL,FSTAll!BB$1,0)*$O70</f>
        <v>0</v>
      </c>
      <c r="Q70" s="80">
        <f>VLOOKUP($B70,FSTAll!$B:$BL,FSTAll!BC$1,0)*$O70</f>
        <v>0</v>
      </c>
      <c r="R70" s="80">
        <f>VLOOKUP($B70,FSTAll!$B:$BL,FSTAll!BD$1,0)*$O70</f>
        <v>0</v>
      </c>
      <c r="S70" s="80">
        <f>VLOOKUP($B70,FSTAll!$B:$BL,FSTAll!BE$1,0)*$O70</f>
        <v>0</v>
      </c>
      <c r="T70" s="80">
        <f>VLOOKUP($B70,FSTAll!$B:$BL,FSTAll!BF$1,0)*$O70</f>
        <v>0</v>
      </c>
      <c r="U70" s="80">
        <f>VLOOKUP($B70,FSTAll!$B:$BL,FSTAll!BK$1,0)*$O70</f>
        <v>0</v>
      </c>
      <c r="V70" s="80">
        <f>VLOOKUP($B70,FSTAll!$B:$BL,FSTAll!BL$1,0)*$O70</f>
        <v>0</v>
      </c>
      <c r="W70" s="80">
        <f>VLOOKUP($B70,FSTAll!$B:$BL,FSTAll!BH$1,0)*$O70</f>
        <v>0</v>
      </c>
      <c r="X70" s="80">
        <f>VLOOKUP($B70,FSTAll!$B:$BL,FSTAll!BI$1,0)*$O70</f>
        <v>0</v>
      </c>
      <c r="Y70" s="47">
        <f t="shared" si="7"/>
        <v>0</v>
      </c>
      <c r="Z70" s="47">
        <f t="shared" si="8"/>
        <v>0</v>
      </c>
      <c r="AA70" s="46">
        <f>SUMIF('Loading M+3'!E:E,'Loading May'!C70,'Loading M+3'!O:O)</f>
        <v>0</v>
      </c>
      <c r="AB70" s="47">
        <f t="shared" si="9"/>
        <v>0</v>
      </c>
    </row>
    <row r="71" spans="2:28">
      <c r="B71" s="74">
        <v>310003703</v>
      </c>
      <c r="C71" s="74">
        <v>310003703</v>
      </c>
      <c r="D71" s="46" t="s">
        <v>222</v>
      </c>
      <c r="F71" s="80">
        <f>_xlfn.IFNA(VLOOKUP($B71,Text_LoadSC!$A:$FJ,F$1,0),0)</f>
        <v>89.716044248397623</v>
      </c>
      <c r="G71" s="80">
        <f>_xlfn.IFNA(VLOOKUP($B71,Text_LoadSC!$A:$FJ,G$1,0),0)</f>
        <v>79.216044248397623</v>
      </c>
      <c r="H71" s="80">
        <f>_xlfn.IFNA(VLOOKUP($B71,Text_LoadSC!$A:$FJ,H$1,0),0)</f>
        <v>98.658169290558533</v>
      </c>
      <c r="I71" s="80">
        <f>_xlfn.IFNA(VLOOKUP($B71,Text_LoadSC!$A:$FJ,I$1,0),0)</f>
        <v>74.989963454634335</v>
      </c>
      <c r="J71" s="80">
        <f t="shared" si="6"/>
        <v>342.58022124198811</v>
      </c>
      <c r="K71" s="80">
        <f>_xlfn.IFNA(VLOOKUP($B71,Text_LoadSC!$A:$FJ,K$1,0),0)</f>
        <v>0</v>
      </c>
      <c r="L71" s="80">
        <f>_xlfn.IFNA(VLOOKUP($B71,Text_LoadSC!$A:$FJ,L$1,0),0)</f>
        <v>0</v>
      </c>
      <c r="M71" s="80">
        <f>_xlfn.IFNA(VLOOKUP($B71,Text_LoadSC!$A:$FJ,M$1,0),0)</f>
        <v>0</v>
      </c>
      <c r="N71" s="80">
        <f>_xlfn.IFNA(VLOOKUP($B71,Text_LoadSC!$A:$FJ,N$1,0),0)</f>
        <v>0</v>
      </c>
      <c r="O71" s="80">
        <f t="shared" si="10"/>
        <v>0</v>
      </c>
      <c r="P71" s="80">
        <f>VLOOKUP($B71,FSTAll!$B:$BL,FSTAll!BB$1,0)*$O71</f>
        <v>0</v>
      </c>
      <c r="Q71" s="80">
        <f>VLOOKUP($B71,FSTAll!$B:$BL,FSTAll!BC$1,0)*$O71</f>
        <v>0</v>
      </c>
      <c r="R71" s="80">
        <f>VLOOKUP($B71,FSTAll!$B:$BL,FSTAll!BD$1,0)*$O71</f>
        <v>0</v>
      </c>
      <c r="S71" s="80">
        <f>VLOOKUP($B71,FSTAll!$B:$BL,FSTAll!BE$1,0)*$O71</f>
        <v>0</v>
      </c>
      <c r="T71" s="80">
        <f>VLOOKUP($B71,FSTAll!$B:$BL,FSTAll!BF$1,0)*$O71</f>
        <v>0</v>
      </c>
      <c r="U71" s="80">
        <f>VLOOKUP($B71,FSTAll!$B:$BL,FSTAll!BK$1,0)*$O71</f>
        <v>0</v>
      </c>
      <c r="V71" s="80">
        <f>VLOOKUP($B71,FSTAll!$B:$BL,FSTAll!BL$1,0)*$O71</f>
        <v>0</v>
      </c>
      <c r="W71" s="80">
        <f>VLOOKUP($B71,FSTAll!$B:$BL,FSTAll!BH$1,0)*$O71</f>
        <v>0</v>
      </c>
      <c r="X71" s="80">
        <f>VLOOKUP($B71,FSTAll!$B:$BL,FSTAll!BI$1,0)*$O71</f>
        <v>0</v>
      </c>
      <c r="Y71" s="47">
        <f t="shared" si="7"/>
        <v>0</v>
      </c>
      <c r="Z71" s="47">
        <f t="shared" si="8"/>
        <v>342.58022124198811</v>
      </c>
      <c r="AA71" s="46">
        <f>SUMIF('Loading M+3'!E:E,'Loading May'!C71,'Loading M+3'!O:O)</f>
        <v>377</v>
      </c>
      <c r="AB71" s="47">
        <f t="shared" si="9"/>
        <v>34.419778758011887</v>
      </c>
    </row>
    <row r="72" spans="2:28">
      <c r="B72" s="74">
        <v>310003704</v>
      </c>
      <c r="C72" s="74">
        <v>310003704</v>
      </c>
      <c r="D72" s="46" t="s">
        <v>223</v>
      </c>
      <c r="F72" s="80">
        <f>_xlfn.IFNA(VLOOKUP($B72,Text_LoadSC!$A:$FJ,F$1,0),0)</f>
        <v>90.678807876878238</v>
      </c>
      <c r="G72" s="80">
        <f>_xlfn.IFNA(VLOOKUP($B72,Text_LoadSC!$A:$FJ,G$1,0),0)</f>
        <v>112.67880787687824</v>
      </c>
      <c r="H72" s="80">
        <f>_xlfn.IFNA(VLOOKUP($B72,Text_LoadSC!$A:$FJ,H$1,0),0)</f>
        <v>98.894114690680638</v>
      </c>
      <c r="I72" s="80">
        <f>_xlfn.IFNA(VLOOKUP($B72,Text_LoadSC!$A:$FJ,I$1,0),0)</f>
        <v>103.14230893995408</v>
      </c>
      <c r="J72" s="80">
        <f>SUM(F72:I72)</f>
        <v>405.39403938439119</v>
      </c>
      <c r="K72" s="80">
        <f>_xlfn.IFNA(VLOOKUP($B72,Text_LoadSC!$A:$FJ,K$1,0),0)</f>
        <v>0</v>
      </c>
      <c r="L72" s="80">
        <f>_xlfn.IFNA(VLOOKUP($B72,Text_LoadSC!$A:$FJ,L$1,0),0)</f>
        <v>0</v>
      </c>
      <c r="M72" s="80">
        <f>_xlfn.IFNA(VLOOKUP($B72,Text_LoadSC!$A:$FJ,M$1,0),0)</f>
        <v>0</v>
      </c>
      <c r="N72" s="80">
        <f>_xlfn.IFNA(VLOOKUP($B72,Text_LoadSC!$A:$FJ,N$1,0),0)</f>
        <v>0</v>
      </c>
      <c r="O72" s="80">
        <f t="shared" si="10"/>
        <v>0</v>
      </c>
      <c r="P72" s="80">
        <f>VLOOKUP($B72,FSTAll!$B:$BL,FSTAll!BB$1,0)*$O72</f>
        <v>0</v>
      </c>
      <c r="Q72" s="80">
        <f>VLOOKUP($B72,FSTAll!$B:$BL,FSTAll!BC$1,0)*$O72</f>
        <v>0</v>
      </c>
      <c r="R72" s="80">
        <f>VLOOKUP($B72,FSTAll!$B:$BL,FSTAll!BD$1,0)*$O72</f>
        <v>0</v>
      </c>
      <c r="S72" s="80">
        <f>VLOOKUP($B72,FSTAll!$B:$BL,FSTAll!BE$1,0)*$O72</f>
        <v>0</v>
      </c>
      <c r="T72" s="80">
        <f>VLOOKUP($B72,FSTAll!$B:$BL,FSTAll!BF$1,0)*$O72</f>
        <v>0</v>
      </c>
      <c r="U72" s="80">
        <f>VLOOKUP($B72,FSTAll!$B:$BL,FSTAll!BK$1,0)*$O72</f>
        <v>0</v>
      </c>
      <c r="V72" s="80">
        <f>VLOOKUP($B72,FSTAll!$B:$BL,FSTAll!BL$1,0)*$O72</f>
        <v>0</v>
      </c>
      <c r="W72" s="80">
        <f>VLOOKUP($B72,FSTAll!$B:$BL,FSTAll!BH$1,0)*$O72</f>
        <v>0</v>
      </c>
      <c r="X72" s="80">
        <f>VLOOKUP($B72,FSTAll!$B:$BL,FSTAll!BI$1,0)*$O72</f>
        <v>0</v>
      </c>
      <c r="Y72" s="47">
        <f>SUM(P72:X72)</f>
        <v>0</v>
      </c>
      <c r="Z72" s="47">
        <f>SUM(Y72,J72)</f>
        <v>405.39403938439119</v>
      </c>
      <c r="AA72" s="46">
        <f>SUMIF('Loading M+3'!E:E,'Loading May'!C72,'Loading M+3'!O:O)</f>
        <v>2533.7184368584867</v>
      </c>
      <c r="AB72" s="47">
        <f>AA72-Z72</f>
        <v>2128.3243974740953</v>
      </c>
    </row>
    <row r="73" spans="2:28">
      <c r="B73" s="74">
        <v>310004069</v>
      </c>
      <c r="C73" s="74">
        <v>310004069</v>
      </c>
      <c r="D73" s="46" t="s">
        <v>224</v>
      </c>
      <c r="F73" s="80">
        <f>_xlfn.IFNA(VLOOKUP($B73,Text_LoadSC!$A:$FJ,F$1,0),0)</f>
        <v>3343.3510208079733</v>
      </c>
      <c r="G73" s="80">
        <f>_xlfn.IFNA(VLOOKUP($B73,Text_LoadSC!$A:$FJ,G$1,0),0)</f>
        <v>3479.3510208079733</v>
      </c>
      <c r="H73" s="80">
        <f>_xlfn.IFNA(VLOOKUP($B73,Text_LoadSC!$A:$FJ,H$1,0),0)</f>
        <v>5364.3084011961646</v>
      </c>
      <c r="I73" s="80">
        <f>_xlfn.IFNA(VLOOKUP($B73,Text_LoadSC!$A:$FJ,I$1,0),0)</f>
        <v>6165.252610703028</v>
      </c>
      <c r="J73" s="80">
        <f>SUM(F73:I73)</f>
        <v>18352.26305351514</v>
      </c>
      <c r="K73" s="80">
        <f>_xlfn.IFNA(VLOOKUP($B73,Text_LoadSC!$A:$FJ,K$1,0),0)</f>
        <v>0</v>
      </c>
      <c r="L73" s="80">
        <f>_xlfn.IFNA(VLOOKUP($B73,Text_LoadSC!$A:$FJ,L$1,0),0)</f>
        <v>0</v>
      </c>
      <c r="M73" s="80">
        <f>_xlfn.IFNA(VLOOKUP($B73,Text_LoadSC!$A:$FJ,M$1,0),0)</f>
        <v>0</v>
      </c>
      <c r="N73" s="80">
        <f>_xlfn.IFNA(VLOOKUP($B73,Text_LoadSC!$A:$FJ,N$1,0),0)</f>
        <v>0</v>
      </c>
      <c r="O73" s="80">
        <f t="shared" si="10"/>
        <v>0</v>
      </c>
      <c r="P73" s="80">
        <f>VLOOKUP($B73,FSTAll!$B:$BL,FSTAll!BB$1,0)*$O73</f>
        <v>0</v>
      </c>
      <c r="Q73" s="80">
        <f>VLOOKUP($B73,FSTAll!$B:$BL,FSTAll!BC$1,0)*$O73</f>
        <v>0</v>
      </c>
      <c r="R73" s="80">
        <f>VLOOKUP($B73,FSTAll!$B:$BL,FSTAll!BD$1,0)*$O73</f>
        <v>0</v>
      </c>
      <c r="S73" s="80">
        <f>VLOOKUP($B73,FSTAll!$B:$BL,FSTAll!BE$1,0)*$O73</f>
        <v>0</v>
      </c>
      <c r="T73" s="80">
        <f>VLOOKUP($B73,FSTAll!$B:$BL,FSTAll!BF$1,0)*$O73</f>
        <v>0</v>
      </c>
      <c r="U73" s="80">
        <f>VLOOKUP($B73,FSTAll!$B:$BL,FSTAll!BK$1,0)*$O73</f>
        <v>0</v>
      </c>
      <c r="V73" s="80">
        <f>VLOOKUP($B73,FSTAll!$B:$BL,FSTAll!BL$1,0)*$O73</f>
        <v>0</v>
      </c>
      <c r="W73" s="80">
        <f>VLOOKUP($B73,FSTAll!$B:$BL,FSTAll!BH$1,0)*$O73</f>
        <v>0</v>
      </c>
      <c r="X73" s="80">
        <f>VLOOKUP($B73,FSTAll!$B:$BL,FSTAll!BI$1,0)*$O73</f>
        <v>0</v>
      </c>
      <c r="Y73" s="47">
        <f>SUM(P73:X73)</f>
        <v>0</v>
      </c>
      <c r="Z73" s="47">
        <f>SUM(Y73,J73)</f>
        <v>18352.26305351514</v>
      </c>
      <c r="AA73" s="46">
        <f>SUMIF('Loading M+3'!E:E,'Loading May'!C73,'Loading M+3'!O:O)</f>
        <v>15835.039967322316</v>
      </c>
      <c r="AB73" s="47">
        <f>AA73-Z73</f>
        <v>-2517.2230861928238</v>
      </c>
    </row>
    <row r="74" spans="2:28">
      <c r="B74" s="74">
        <v>310004070</v>
      </c>
      <c r="C74" s="74">
        <v>310004070</v>
      </c>
      <c r="D74" s="46" t="s">
        <v>225</v>
      </c>
      <c r="F74" s="80">
        <f>_xlfn.IFNA(VLOOKUP($B74,Text_LoadSC!$A:$FJ,F$1,0),0)</f>
        <v>1515</v>
      </c>
      <c r="G74" s="80">
        <f>_xlfn.IFNA(VLOOKUP($B74,Text_LoadSC!$A:$FJ,G$1,0),0)</f>
        <v>1015</v>
      </c>
      <c r="H74" s="80">
        <f>_xlfn.IFNA(VLOOKUP($B74,Text_LoadSC!$A:$FJ,H$1,0),0)</f>
        <v>515</v>
      </c>
      <c r="I74" s="80">
        <f>_xlfn.IFNA(VLOOKUP($B74,Text_LoadSC!$A:$FJ,I$1,0),0)</f>
        <v>515</v>
      </c>
      <c r="J74" s="80">
        <f>SUM(F74:I74)</f>
        <v>3560</v>
      </c>
      <c r="K74" s="80">
        <f>_xlfn.IFNA(VLOOKUP($B74,Text_LoadSC!$A:$FJ,K$1,0),0)</f>
        <v>810.05</v>
      </c>
      <c r="L74" s="80">
        <f>_xlfn.IFNA(VLOOKUP($B74,Text_LoadSC!$A:$FJ,L$1,0),0)</f>
        <v>425.15</v>
      </c>
      <c r="M74" s="80">
        <f>_xlfn.IFNA(VLOOKUP($B74,Text_LoadSC!$A:$FJ,M$1,0),0)</f>
        <v>168.55</v>
      </c>
      <c r="N74" s="80">
        <f>_xlfn.IFNA(VLOOKUP($B74,Text_LoadSC!$A:$FJ,N$1,0),0)</f>
        <v>40.25</v>
      </c>
      <c r="O74" s="80">
        <f t="shared" si="10"/>
        <v>1443.9999999999998</v>
      </c>
      <c r="P74" s="80">
        <f>VLOOKUP($B74,FSTAll!$B:$BL,FSTAll!BB$1,0)*$O74</f>
        <v>7.3067678684376967</v>
      </c>
      <c r="Q74" s="80">
        <f>VLOOKUP($B74,FSTAll!$B:$BL,FSTAll!BC$1,0)*$O74</f>
        <v>404.61227071473746</v>
      </c>
      <c r="R74" s="80">
        <f>VLOOKUP($B74,FSTAll!$B:$BL,FSTAll!BD$1,0)*$O74</f>
        <v>217.37634408602148</v>
      </c>
      <c r="S74" s="80">
        <f>VLOOKUP($B74,FSTAll!$B:$BL,FSTAll!BE$1,0)*$O74</f>
        <v>218.28969006957621</v>
      </c>
      <c r="T74" s="80">
        <f>VLOOKUP($B74,FSTAll!$B:$BL,FSTAll!BF$1,0)*$O74</f>
        <v>320.58444022770396</v>
      </c>
      <c r="U74" s="80">
        <f>VLOOKUP($B74,FSTAll!$B:$BL,FSTAll!BK$1,0)*$O74</f>
        <v>2.5117014547754581</v>
      </c>
      <c r="V74" s="80">
        <f>VLOOKUP($B74,FSTAll!$B:$BL,FSTAll!BL$1,0)*$O74</f>
        <v>2.0550284629981022</v>
      </c>
      <c r="W74" s="80">
        <f>VLOOKUP($B74,FSTAll!$B:$BL,FSTAll!BH$1,0)*$O74</f>
        <v>4.5667299177735599</v>
      </c>
      <c r="X74" s="80">
        <f>VLOOKUP($B74,FSTAll!$B:$BL,FSTAll!BI$1,0)*$O74</f>
        <v>266.6970271979759</v>
      </c>
      <c r="Y74" s="47">
        <f>SUM(P74:X74)</f>
        <v>1443.9999999999995</v>
      </c>
      <c r="Z74" s="47">
        <f>SUM(Y74,J74)</f>
        <v>5004</v>
      </c>
      <c r="AA74" s="46">
        <f>SUMIF('Loading M+3'!E:E,'Loading May'!C74,'Loading M+3'!O:O)</f>
        <v>5818.1153846153848</v>
      </c>
      <c r="AB74" s="47">
        <f>AA74-Z74</f>
        <v>814.11538461538476</v>
      </c>
    </row>
    <row r="75" spans="2:28">
      <c r="B75" s="74">
        <v>310004209</v>
      </c>
      <c r="C75" s="74">
        <v>310004209</v>
      </c>
      <c r="D75" s="46" t="s">
        <v>226</v>
      </c>
      <c r="E75" s="46" t="s">
        <v>236</v>
      </c>
      <c r="F75" s="80">
        <f>_xlfn.IFNA(VLOOKUP($B75,Text_LoadSC!$A:$FJ,F$1,0),0)</f>
        <v>4155.5714285714294</v>
      </c>
      <c r="G75" s="80">
        <f>_xlfn.IFNA(VLOOKUP($B75,Text_LoadSC!$A:$FJ,G$1,0),0)</f>
        <v>4380.5714285714294</v>
      </c>
      <c r="H75" s="80">
        <f>_xlfn.IFNA(VLOOKUP($B75,Text_LoadSC!$A:$FJ,H$1,0),0)</f>
        <v>4301.1428571428578</v>
      </c>
      <c r="I75" s="80">
        <f>_xlfn.IFNA(VLOOKUP($B75,Text_LoadSC!$A:$FJ,I$1,0),0)</f>
        <v>7134.5714285714303</v>
      </c>
      <c r="J75" s="80">
        <f>SUM(F75:I75)</f>
        <v>19971.857142857149</v>
      </c>
      <c r="K75" s="80">
        <f>_xlfn.IFNA(VLOOKUP($B75,Text_LoadSC!$A:$FJ,K$1,0),0)</f>
        <v>0</v>
      </c>
      <c r="L75" s="80">
        <f>_xlfn.IFNA(VLOOKUP($B75,Text_LoadSC!$A:$FJ,L$1,0),0)</f>
        <v>0</v>
      </c>
      <c r="M75" s="80">
        <f>_xlfn.IFNA(VLOOKUP($B75,Text_LoadSC!$A:$FJ,M$1,0),0)</f>
        <v>0</v>
      </c>
      <c r="N75" s="80">
        <f>_xlfn.IFNA(VLOOKUP($B75,Text_LoadSC!$A:$FJ,N$1,0),0)</f>
        <v>0</v>
      </c>
      <c r="O75" s="80">
        <f t="shared" si="10"/>
        <v>0</v>
      </c>
      <c r="P75" s="80">
        <f>VLOOKUP($B75,FSTAll!$B:$BL,FSTAll!BB$1,0)*$O75</f>
        <v>0</v>
      </c>
      <c r="Q75" s="80">
        <f>VLOOKUP($B75,FSTAll!$B:$BL,FSTAll!BC$1,0)*$O75</f>
        <v>0</v>
      </c>
      <c r="R75" s="80">
        <f>VLOOKUP($B75,FSTAll!$B:$BL,FSTAll!BD$1,0)*$O75</f>
        <v>0</v>
      </c>
      <c r="S75" s="80">
        <f>VLOOKUP($B75,FSTAll!$B:$BL,FSTAll!BE$1,0)*$O75</f>
        <v>0</v>
      </c>
      <c r="T75" s="80">
        <f>VLOOKUP($B75,FSTAll!$B:$BL,FSTAll!BF$1,0)*$O75</f>
        <v>0</v>
      </c>
      <c r="U75" s="80">
        <f>VLOOKUP($B75,FSTAll!$B:$BL,FSTAll!BK$1,0)*$O75</f>
        <v>0</v>
      </c>
      <c r="V75" s="80">
        <f>VLOOKUP($B75,FSTAll!$B:$BL,FSTAll!BL$1,0)*$O75</f>
        <v>0</v>
      </c>
      <c r="W75" s="80">
        <f>VLOOKUP($B75,FSTAll!$B:$BL,FSTAll!BH$1,0)*$O75</f>
        <v>0</v>
      </c>
      <c r="X75" s="80">
        <f>VLOOKUP($B75,FSTAll!$B:$BL,FSTAll!BI$1,0)*$O75</f>
        <v>0</v>
      </c>
      <c r="Y75" s="47">
        <f>SUM(P75:X75)</f>
        <v>0</v>
      </c>
      <c r="Z75" s="47">
        <f>SUM(Y75,J75)</f>
        <v>19971.857142857149</v>
      </c>
      <c r="AA75" s="46">
        <f>SUMIF('Loading M+3'!E:E,'Loading May'!C75,'Loading M+3'!O:O)</f>
        <v>41432.5989010989</v>
      </c>
      <c r="AB75" s="47">
        <f>AA75-Z75</f>
        <v>21460.741758241751</v>
      </c>
    </row>
    <row r="76" spans="2:28">
      <c r="B76" s="74">
        <v>310004072</v>
      </c>
      <c r="C76" s="74">
        <v>310004072</v>
      </c>
      <c r="D76" s="46" t="s">
        <v>931</v>
      </c>
      <c r="F76" s="80">
        <f>_xlfn.IFNA(VLOOKUP($B76,Text_LoadSC!$A:$FJ,F$1,0),0)</f>
        <v>0</v>
      </c>
      <c r="G76" s="80">
        <f>_xlfn.IFNA(VLOOKUP($B76,Text_LoadSC!$A:$FJ,G$1,0),0)</f>
        <v>0</v>
      </c>
      <c r="H76" s="80">
        <f>_xlfn.IFNA(VLOOKUP($B76,Text_LoadSC!$A:$FJ,H$1,0),0)</f>
        <v>0</v>
      </c>
      <c r="I76" s="80">
        <f>_xlfn.IFNA(VLOOKUP($B76,Text_LoadSC!$A:$FJ,I$1,0),0)</f>
        <v>0</v>
      </c>
      <c r="J76" s="80">
        <f t="shared" ref="J76:J80" si="11">SUM(F76:I76)</f>
        <v>0</v>
      </c>
      <c r="K76" s="80">
        <f>_xlfn.IFNA(VLOOKUP($B76,Text_LoadSC!$A:$FJ,K$1,0),0)</f>
        <v>0</v>
      </c>
      <c r="L76" s="80">
        <f>_xlfn.IFNA(VLOOKUP($B76,Text_LoadSC!$A:$FJ,L$1,0),0)</f>
        <v>0</v>
      </c>
      <c r="M76" s="80">
        <f>_xlfn.IFNA(VLOOKUP($B76,Text_LoadSC!$A:$FJ,M$1,0),0)</f>
        <v>0</v>
      </c>
      <c r="N76" s="80">
        <f>_xlfn.IFNA(VLOOKUP($B76,Text_LoadSC!$A:$FJ,N$1,0),0)</f>
        <v>0</v>
      </c>
      <c r="O76" s="80">
        <f t="shared" si="10"/>
        <v>0</v>
      </c>
      <c r="P76" s="80">
        <f>VLOOKUP($B76,FSTAll!$B:$BL,FSTAll!BB$1,0)*$O76</f>
        <v>0</v>
      </c>
      <c r="Q76" s="80">
        <f>VLOOKUP($B76,FSTAll!$B:$BL,FSTAll!BC$1,0)*$O76</f>
        <v>0</v>
      </c>
      <c r="R76" s="80">
        <f>VLOOKUP($B76,FSTAll!$B:$BL,FSTAll!BD$1,0)*$O76</f>
        <v>0</v>
      </c>
      <c r="S76" s="80">
        <f>VLOOKUP($B76,FSTAll!$B:$BL,FSTAll!BE$1,0)*$O76</f>
        <v>0</v>
      </c>
      <c r="T76" s="80">
        <f>VLOOKUP($B76,FSTAll!$B:$BL,FSTAll!BF$1,0)*$O76</f>
        <v>0</v>
      </c>
      <c r="U76" s="80">
        <f>VLOOKUP($B76,FSTAll!$B:$BL,FSTAll!BK$1,0)*$O76</f>
        <v>0</v>
      </c>
      <c r="V76" s="80">
        <f>VLOOKUP($B76,FSTAll!$B:$BL,FSTAll!BL$1,0)*$O76</f>
        <v>0</v>
      </c>
      <c r="W76" s="80">
        <f>VLOOKUP($B76,FSTAll!$B:$BL,FSTAll!BH$1,0)*$O76</f>
        <v>0</v>
      </c>
      <c r="X76" s="80">
        <f>VLOOKUP($B76,FSTAll!$B:$BL,FSTAll!BI$1,0)*$O76</f>
        <v>0</v>
      </c>
      <c r="Y76" s="47">
        <f t="shared" ref="Y76:Y80" si="12">SUM(P76:X76)</f>
        <v>0</v>
      </c>
      <c r="Z76" s="47">
        <f t="shared" ref="Z76:Z80" si="13">SUM(Y76,J76)</f>
        <v>0</v>
      </c>
      <c r="AA76" s="46">
        <f>SUMIF('Loading M+3'!E:E,'Loading May'!C76,'Loading M+3'!O:O)</f>
        <v>0</v>
      </c>
      <c r="AB76" s="47">
        <f t="shared" ref="AB76:AB80" si="14">AA76-Z76</f>
        <v>0</v>
      </c>
    </row>
    <row r="77" spans="2:28">
      <c r="B77" s="74">
        <v>310003569</v>
      </c>
      <c r="C77" s="74">
        <v>310003569</v>
      </c>
      <c r="D77" s="46" t="s">
        <v>939</v>
      </c>
      <c r="F77" s="80">
        <f>_xlfn.IFNA(VLOOKUP($B77,Text_LoadSC!$A:$FJ,F$1,0),0)</f>
        <v>0</v>
      </c>
      <c r="G77" s="80">
        <f>_xlfn.IFNA(VLOOKUP($B77,Text_LoadSC!$A:$FJ,G$1,0),0)</f>
        <v>0</v>
      </c>
      <c r="H77" s="80">
        <f>_xlfn.IFNA(VLOOKUP($B77,Text_LoadSC!$A:$FJ,H$1,0),0)</f>
        <v>0</v>
      </c>
      <c r="I77" s="80">
        <f>_xlfn.IFNA(VLOOKUP($B77,Text_LoadSC!$A:$FJ,I$1,0),0)</f>
        <v>0</v>
      </c>
      <c r="J77" s="80">
        <f t="shared" si="11"/>
        <v>0</v>
      </c>
      <c r="K77" s="80">
        <f>_xlfn.IFNA(VLOOKUP($B77,Text_LoadSC!$A:$FJ,K$1,0),0)</f>
        <v>0</v>
      </c>
      <c r="L77" s="80">
        <f>_xlfn.IFNA(VLOOKUP($B77,Text_LoadSC!$A:$FJ,L$1,0),0)</f>
        <v>0</v>
      </c>
      <c r="M77" s="80">
        <f>_xlfn.IFNA(VLOOKUP($B77,Text_LoadSC!$A:$FJ,M$1,0),0)</f>
        <v>0</v>
      </c>
      <c r="N77" s="80">
        <f>_xlfn.IFNA(VLOOKUP($B77,Text_LoadSC!$A:$FJ,N$1,0),0)</f>
        <v>0</v>
      </c>
      <c r="O77" s="80">
        <f t="shared" si="10"/>
        <v>0</v>
      </c>
      <c r="P77" s="80">
        <f>VLOOKUP($B77,FSTAll!$B:$BL,FSTAll!BB$1,0)*$O77</f>
        <v>0</v>
      </c>
      <c r="Q77" s="80">
        <f>VLOOKUP($B77,FSTAll!$B:$BL,FSTAll!BC$1,0)*$O77</f>
        <v>0</v>
      </c>
      <c r="R77" s="80">
        <f>VLOOKUP($B77,FSTAll!$B:$BL,FSTAll!BD$1,0)*$O77</f>
        <v>0</v>
      </c>
      <c r="S77" s="80">
        <f>VLOOKUP($B77,FSTAll!$B:$BL,FSTAll!BE$1,0)*$O77</f>
        <v>0</v>
      </c>
      <c r="T77" s="80">
        <f>VLOOKUP($B77,FSTAll!$B:$BL,FSTAll!BF$1,0)*$O77</f>
        <v>0</v>
      </c>
      <c r="U77" s="80">
        <f>VLOOKUP($B77,FSTAll!$B:$BL,FSTAll!BK$1,0)*$O77</f>
        <v>0</v>
      </c>
      <c r="V77" s="80">
        <f>VLOOKUP($B77,FSTAll!$B:$BL,FSTAll!BL$1,0)*$O77</f>
        <v>0</v>
      </c>
      <c r="W77" s="80">
        <f>VLOOKUP($B77,FSTAll!$B:$BL,FSTAll!BH$1,0)*$O77</f>
        <v>0</v>
      </c>
      <c r="X77" s="80">
        <f>VLOOKUP($B77,FSTAll!$B:$BL,FSTAll!BI$1,0)*$O77</f>
        <v>0</v>
      </c>
      <c r="Y77" s="47">
        <f t="shared" si="12"/>
        <v>0</v>
      </c>
      <c r="Z77" s="47">
        <f t="shared" si="13"/>
        <v>0</v>
      </c>
      <c r="AA77" s="46">
        <f>SUMIF('Loading M+3'!E:E,'Loading May'!C77,'Loading M+3'!O:O)</f>
        <v>0</v>
      </c>
      <c r="AB77" s="47">
        <f t="shared" si="14"/>
        <v>0</v>
      </c>
    </row>
    <row r="78" spans="2:28">
      <c r="B78" s="74">
        <v>310003570</v>
      </c>
      <c r="C78" s="74">
        <v>310003570</v>
      </c>
      <c r="D78" s="46" t="s">
        <v>940</v>
      </c>
      <c r="F78" s="80">
        <f>_xlfn.IFNA(VLOOKUP($B78,Text_LoadSC!$A:$FJ,F$1,0),0)</f>
        <v>0</v>
      </c>
      <c r="G78" s="80">
        <f>_xlfn.IFNA(VLOOKUP($B78,Text_LoadSC!$A:$FJ,G$1,0),0)</f>
        <v>0</v>
      </c>
      <c r="H78" s="80">
        <f>_xlfn.IFNA(VLOOKUP($B78,Text_LoadSC!$A:$FJ,H$1,0),0)</f>
        <v>0</v>
      </c>
      <c r="I78" s="80">
        <f>_xlfn.IFNA(VLOOKUP($B78,Text_LoadSC!$A:$FJ,I$1,0),0)</f>
        <v>0</v>
      </c>
      <c r="J78" s="80">
        <f t="shared" si="11"/>
        <v>0</v>
      </c>
      <c r="K78" s="80">
        <f>_xlfn.IFNA(VLOOKUP($B78,Text_LoadSC!$A:$FJ,K$1,0),0)</f>
        <v>0</v>
      </c>
      <c r="L78" s="80">
        <f>_xlfn.IFNA(VLOOKUP($B78,Text_LoadSC!$A:$FJ,L$1,0),0)</f>
        <v>0</v>
      </c>
      <c r="M78" s="80">
        <f>_xlfn.IFNA(VLOOKUP($B78,Text_LoadSC!$A:$FJ,M$1,0),0)</f>
        <v>0</v>
      </c>
      <c r="N78" s="80">
        <f>_xlfn.IFNA(VLOOKUP($B78,Text_LoadSC!$A:$FJ,N$1,0),0)</f>
        <v>0</v>
      </c>
      <c r="O78" s="80">
        <f t="shared" si="10"/>
        <v>0</v>
      </c>
      <c r="P78" s="80">
        <f>VLOOKUP($B78,FSTAll!$B:$BL,FSTAll!BB$1,0)*$O78</f>
        <v>0</v>
      </c>
      <c r="Q78" s="80">
        <f>VLOOKUP($B78,FSTAll!$B:$BL,FSTAll!BC$1,0)*$O78</f>
        <v>0</v>
      </c>
      <c r="R78" s="80">
        <f>VLOOKUP($B78,FSTAll!$B:$BL,FSTAll!BD$1,0)*$O78</f>
        <v>0</v>
      </c>
      <c r="S78" s="80">
        <f>VLOOKUP($B78,FSTAll!$B:$BL,FSTAll!BE$1,0)*$O78</f>
        <v>0</v>
      </c>
      <c r="T78" s="80">
        <f>VLOOKUP($B78,FSTAll!$B:$BL,FSTAll!BF$1,0)*$O78</f>
        <v>0</v>
      </c>
      <c r="U78" s="80">
        <f>VLOOKUP($B78,FSTAll!$B:$BL,FSTAll!BK$1,0)*$O78</f>
        <v>0</v>
      </c>
      <c r="V78" s="80">
        <f>VLOOKUP($B78,FSTAll!$B:$BL,FSTAll!BL$1,0)*$O78</f>
        <v>0</v>
      </c>
      <c r="W78" s="80">
        <f>VLOOKUP($B78,FSTAll!$B:$BL,FSTAll!BH$1,0)*$O78</f>
        <v>0</v>
      </c>
      <c r="X78" s="80">
        <f>VLOOKUP($B78,FSTAll!$B:$BL,FSTAll!BI$1,0)*$O78</f>
        <v>0</v>
      </c>
      <c r="Y78" s="47">
        <f t="shared" si="12"/>
        <v>0</v>
      </c>
      <c r="Z78" s="47">
        <f t="shared" si="13"/>
        <v>0</v>
      </c>
      <c r="AA78" s="46">
        <f>SUMIF('Loading M+3'!E:E,'Loading May'!C78,'Loading M+3'!O:O)</f>
        <v>0</v>
      </c>
      <c r="AB78" s="47">
        <f t="shared" si="14"/>
        <v>0</v>
      </c>
    </row>
    <row r="79" spans="2:28">
      <c r="B79" s="109">
        <v>310004338</v>
      </c>
      <c r="C79" s="109">
        <v>310004338</v>
      </c>
      <c r="D79" s="110" t="s">
        <v>1030</v>
      </c>
      <c r="F79" s="80">
        <f>_xlfn.IFNA(VLOOKUP($B79,Text_LoadSC!$A:$FJ,F$1,0),0)</f>
        <v>1447.1153846153848</v>
      </c>
      <c r="G79" s="80">
        <f>_xlfn.IFNA(VLOOKUP($B79,Text_LoadSC!$A:$FJ,G$1,0),0)</f>
        <v>961.53846153846166</v>
      </c>
      <c r="H79" s="80">
        <f>_xlfn.IFNA(VLOOKUP($B79,Text_LoadSC!$A:$FJ,H$1,0),0)</f>
        <v>966.34615384615381</v>
      </c>
      <c r="I79" s="80">
        <f>_xlfn.IFNA(VLOOKUP($B79,Text_LoadSC!$A:$FJ,I$1,0),0)</f>
        <v>480.76923076923083</v>
      </c>
      <c r="J79" s="80">
        <f t="shared" si="11"/>
        <v>3855.7692307692314</v>
      </c>
      <c r="K79" s="80">
        <f>_xlfn.IFNA(VLOOKUP($B79,Text_LoadSC!$A:$FJ,K$1,0),0)</f>
        <v>1734.9</v>
      </c>
      <c r="L79" s="80">
        <f>_xlfn.IFNA(VLOOKUP($B79,Text_LoadSC!$A:$FJ,L$1,0),0)</f>
        <v>1153.7</v>
      </c>
      <c r="M79" s="80">
        <f>_xlfn.IFNA(VLOOKUP($B79,Text_LoadSC!$A:$FJ,M$1,0),0)</f>
        <v>775.4</v>
      </c>
      <c r="N79" s="80">
        <f>_xlfn.IFNA(VLOOKUP($B79,Text_LoadSC!$A:$FJ,N$1,0),0)</f>
        <v>578</v>
      </c>
      <c r="O79" s="80">
        <f t="shared" si="10"/>
        <v>4242</v>
      </c>
      <c r="P79" s="80">
        <f>VLOOKUP($B79,FSTAll!$B:$BL,FSTAll!BB$1,0)*$O79</f>
        <v>86.948501152959267</v>
      </c>
      <c r="Q79" s="80">
        <f>VLOOKUP($B79,FSTAll!$B:$BL,FSTAll!BC$1,0)*$O79</f>
        <v>574.9469638739431</v>
      </c>
      <c r="R79" s="80">
        <f>VLOOKUP($B79,FSTAll!$B:$BL,FSTAll!BD$1,0)*$O79</f>
        <v>740.14911606456576</v>
      </c>
      <c r="S79" s="80">
        <f>VLOOKUP($B79,FSTAll!$B:$BL,FSTAll!BE$1,0)*$O79</f>
        <v>807.53420445810912</v>
      </c>
      <c r="T79" s="80">
        <f>VLOOKUP($B79,FSTAll!$B:$BL,FSTAll!BF$1,0)*$O79</f>
        <v>818.40276710222895</v>
      </c>
      <c r="U79" s="80">
        <f>VLOOKUP($B79,FSTAll!$B:$BL,FSTAll!BK$1,0)*$O79</f>
        <v>72.330284396617998</v>
      </c>
      <c r="V79" s="80">
        <f>VLOOKUP($B79,FSTAll!$B:$BL,FSTAll!BL$1,0)*$O79</f>
        <v>59.179323597232901</v>
      </c>
      <c r="W79" s="80">
        <f>VLOOKUP($B79,FSTAll!$B:$BL,FSTAll!BH$1,0)*$O79</f>
        <v>430.39508070714834</v>
      </c>
      <c r="X79" s="80">
        <f>VLOOKUP($B79,FSTAll!$B:$BL,FSTAll!BI$1,0)*$O79</f>
        <v>652.11375864719446</v>
      </c>
      <c r="Y79" s="47">
        <f t="shared" si="12"/>
        <v>4242</v>
      </c>
      <c r="Z79" s="47">
        <f t="shared" si="13"/>
        <v>8097.7692307692314</v>
      </c>
      <c r="AA79" s="46">
        <f>SUMIF('Loading M+3'!E:E,'Loading May'!C79,'Loading M+3'!O:O)</f>
        <v>7492.7527472527472</v>
      </c>
      <c r="AB79" s="47">
        <f t="shared" si="14"/>
        <v>-605.01648351648419</v>
      </c>
    </row>
    <row r="80" spans="2:28">
      <c r="B80" s="109">
        <v>310004339</v>
      </c>
      <c r="C80" s="109">
        <v>310004339</v>
      </c>
      <c r="D80" s="110" t="s">
        <v>1031</v>
      </c>
      <c r="F80" s="80">
        <f>_xlfn.IFNA(VLOOKUP($B80,Text_LoadSC!$A:$FJ,F$1,0),0)</f>
        <v>5731.4559813028027</v>
      </c>
      <c r="G80" s="80">
        <f>_xlfn.IFNA(VLOOKUP($B80,Text_LoadSC!$A:$FJ,G$1,0),0)</f>
        <v>5967.0329043797246</v>
      </c>
      <c r="H80" s="80">
        <f>_xlfn.IFNA(VLOOKUP($B80,Text_LoadSC!$A:$FJ,H$1,0),0)</f>
        <v>3949.7214894075914</v>
      </c>
      <c r="I80" s="80">
        <f>_xlfn.IFNA(VLOOKUP($B80,Text_LoadSC!$A:$FJ,I$1,0),0)</f>
        <v>2731.0429783879144</v>
      </c>
      <c r="J80" s="80">
        <f t="shared" si="11"/>
        <v>18379.253353478034</v>
      </c>
      <c r="K80" s="80">
        <f>_xlfn.IFNA(VLOOKUP($B80,Text_LoadSC!$A:$FJ,K$1,0),0)</f>
        <v>0</v>
      </c>
      <c r="L80" s="80">
        <f>_xlfn.IFNA(VLOOKUP($B80,Text_LoadSC!$A:$FJ,L$1,0),0)</f>
        <v>0</v>
      </c>
      <c r="M80" s="80">
        <f>_xlfn.IFNA(VLOOKUP($B80,Text_LoadSC!$A:$FJ,M$1,0),0)</f>
        <v>0</v>
      </c>
      <c r="N80" s="80">
        <f>_xlfn.IFNA(VLOOKUP($B80,Text_LoadSC!$A:$FJ,N$1,0),0)</f>
        <v>0</v>
      </c>
      <c r="O80" s="80">
        <f t="shared" si="10"/>
        <v>0</v>
      </c>
      <c r="P80" s="80">
        <f>VLOOKUP($B80,FSTAll!$B:$BL,FSTAll!BB$1,0)*$O80</f>
        <v>0</v>
      </c>
      <c r="Q80" s="80">
        <f>VLOOKUP($B80,FSTAll!$B:$BL,FSTAll!BC$1,0)*$O80</f>
        <v>0</v>
      </c>
      <c r="R80" s="80">
        <f>VLOOKUP($B80,FSTAll!$B:$BL,FSTAll!BD$1,0)*$O80</f>
        <v>0</v>
      </c>
      <c r="S80" s="80">
        <f>VLOOKUP($B80,FSTAll!$B:$BL,FSTAll!BE$1,0)*$O80</f>
        <v>0</v>
      </c>
      <c r="T80" s="80">
        <f>VLOOKUP($B80,FSTAll!$B:$BL,FSTAll!BF$1,0)*$O80</f>
        <v>0</v>
      </c>
      <c r="U80" s="80">
        <f>VLOOKUP($B80,FSTAll!$B:$BL,FSTAll!BK$1,0)*$O80</f>
        <v>0</v>
      </c>
      <c r="V80" s="80">
        <f>VLOOKUP($B80,FSTAll!$B:$BL,FSTAll!BL$1,0)*$O80</f>
        <v>0</v>
      </c>
      <c r="W80" s="80">
        <f>VLOOKUP($B80,FSTAll!$B:$BL,FSTAll!BH$1,0)*$O80</f>
        <v>0</v>
      </c>
      <c r="X80" s="80">
        <f>VLOOKUP($B80,FSTAll!$B:$BL,FSTAll!BI$1,0)*$O80</f>
        <v>0</v>
      </c>
      <c r="Y80" s="47">
        <f t="shared" si="12"/>
        <v>0</v>
      </c>
      <c r="Z80" s="47">
        <f t="shared" si="13"/>
        <v>18379.253353478034</v>
      </c>
      <c r="AA80" s="46">
        <f>SUMIF('Loading M+3'!E:E,'Loading May'!C80,'Loading M+3'!O:O)</f>
        <v>29600.89807657319</v>
      </c>
      <c r="AB80" s="47">
        <f t="shared" si="14"/>
        <v>11221.644723095156</v>
      </c>
    </row>
    <row r="81" spans="2:28">
      <c r="B81" s="74">
        <v>310002100</v>
      </c>
      <c r="C81" s="74">
        <v>310002100</v>
      </c>
      <c r="D81" s="46" t="s">
        <v>1116</v>
      </c>
      <c r="F81" s="80">
        <f>_xlfn.IFNA(VLOOKUP($B81,Text_LoadSC!$A:$FJ,F$1,0),0)</f>
        <v>627.69230769230774</v>
      </c>
      <c r="G81" s="80">
        <f>_xlfn.IFNA(VLOOKUP($B81,Text_LoadSC!$A:$FJ,G$1,0),0)</f>
        <v>761.53846153846166</v>
      </c>
      <c r="H81" s="80">
        <f>_xlfn.IFNA(VLOOKUP($B81,Text_LoadSC!$A:$FJ,H$1,0),0)</f>
        <v>503.07692307692315</v>
      </c>
      <c r="I81" s="80">
        <f>_xlfn.IFNA(VLOOKUP($B81,Text_LoadSC!$A:$FJ,I$1,0),0)</f>
        <v>535.38461538461547</v>
      </c>
      <c r="J81" s="80">
        <f t="shared" ref="J81:J86" si="15">SUM(F81:I81)</f>
        <v>2427.6923076923081</v>
      </c>
      <c r="K81" s="80">
        <f>_xlfn.IFNA(VLOOKUP($B81,Text_LoadSC!$A:$FJ,K$1,0),0)</f>
        <v>0</v>
      </c>
      <c r="L81" s="80">
        <f>_xlfn.IFNA(VLOOKUP($B81,Text_LoadSC!$A:$FJ,L$1,0),0)</f>
        <v>0</v>
      </c>
      <c r="M81" s="80">
        <f>_xlfn.IFNA(VLOOKUP($B81,Text_LoadSC!$A:$FJ,M$1,0),0)</f>
        <v>0</v>
      </c>
      <c r="N81" s="80">
        <f>_xlfn.IFNA(VLOOKUP($B81,Text_LoadSC!$A:$FJ,N$1,0),0)</f>
        <v>0</v>
      </c>
      <c r="O81" s="80">
        <f t="shared" ref="O81:O86" si="16">SUM(K81:N81)</f>
        <v>0</v>
      </c>
      <c r="P81" s="80">
        <f>VLOOKUP($B81,FSTAll!$B:$BL,FSTAll!BB$1,0)*$O81</f>
        <v>0</v>
      </c>
      <c r="Q81" s="80">
        <f>VLOOKUP($B81,FSTAll!$B:$BL,FSTAll!BC$1,0)*$O81</f>
        <v>0</v>
      </c>
      <c r="R81" s="80">
        <f>VLOOKUP($B81,FSTAll!$B:$BL,FSTAll!BD$1,0)*$O81</f>
        <v>0</v>
      </c>
      <c r="S81" s="80">
        <f>VLOOKUP($B81,FSTAll!$B:$BL,FSTAll!BE$1,0)*$O81</f>
        <v>0</v>
      </c>
      <c r="T81" s="80">
        <f>VLOOKUP($B81,FSTAll!$B:$BL,FSTAll!BF$1,0)*$O81</f>
        <v>0</v>
      </c>
      <c r="U81" s="80">
        <f>VLOOKUP($B81,FSTAll!$B:$BL,FSTAll!BK$1,0)*$O81</f>
        <v>0</v>
      </c>
      <c r="V81" s="80">
        <f>VLOOKUP($B81,FSTAll!$B:$BL,FSTAll!BL$1,0)*$O81</f>
        <v>0</v>
      </c>
      <c r="W81" s="80">
        <f>VLOOKUP($B81,FSTAll!$B:$BL,FSTAll!BH$1,0)*$O81</f>
        <v>0</v>
      </c>
      <c r="X81" s="80">
        <f>VLOOKUP($B81,FSTAll!$B:$BL,FSTAll!BI$1,0)*$O81</f>
        <v>0</v>
      </c>
      <c r="Y81" s="47">
        <f t="shared" ref="Y81:Y86" si="17">SUM(P81:X81)</f>
        <v>0</v>
      </c>
      <c r="Z81" s="47">
        <f t="shared" ref="Z81:Z86" si="18">SUM(Y81,J81)</f>
        <v>2427.6923076923081</v>
      </c>
      <c r="AA81" s="46">
        <f>SUMIF('Loading M+3'!E:E,'Loading May'!C81,'Loading M+3'!O:O)</f>
        <v>2652.0769230769229</v>
      </c>
      <c r="AB81" s="47">
        <f t="shared" ref="AB81:AB86" si="19">AA81-Z81</f>
        <v>224.38461538461479</v>
      </c>
    </row>
    <row r="82" spans="2:28">
      <c r="B82" s="74">
        <v>310002381</v>
      </c>
      <c r="C82" s="74">
        <v>310002381</v>
      </c>
      <c r="D82" s="46" t="s">
        <v>1117</v>
      </c>
      <c r="F82" s="80">
        <f>_xlfn.IFNA(VLOOKUP($B82,Text_LoadSC!$A:$FJ,F$1,0),0)</f>
        <v>1000</v>
      </c>
      <c r="G82" s="80">
        <f>_xlfn.IFNA(VLOOKUP($B82,Text_LoadSC!$A:$FJ,G$1,0),0)</f>
        <v>700</v>
      </c>
      <c r="H82" s="80">
        <f>_xlfn.IFNA(VLOOKUP($B82,Text_LoadSC!$A:$FJ,H$1,0),0)</f>
        <v>500</v>
      </c>
      <c r="I82" s="80">
        <f>_xlfn.IFNA(VLOOKUP($B82,Text_LoadSC!$A:$FJ,I$1,0),0)</f>
        <v>500</v>
      </c>
      <c r="J82" s="80">
        <f t="shared" si="15"/>
        <v>2700</v>
      </c>
      <c r="K82" s="80">
        <f>_xlfn.IFNA(VLOOKUP($B82,Text_LoadSC!$A:$FJ,K$1,0),0)</f>
        <v>0</v>
      </c>
      <c r="L82" s="80">
        <f>_xlfn.IFNA(VLOOKUP($B82,Text_LoadSC!$A:$FJ,L$1,0),0)</f>
        <v>0</v>
      </c>
      <c r="M82" s="80">
        <f>_xlfn.IFNA(VLOOKUP($B82,Text_LoadSC!$A:$FJ,M$1,0),0)</f>
        <v>0</v>
      </c>
      <c r="N82" s="80">
        <f>_xlfn.IFNA(VLOOKUP($B82,Text_LoadSC!$A:$FJ,N$1,0),0)</f>
        <v>0</v>
      </c>
      <c r="O82" s="80">
        <f t="shared" si="16"/>
        <v>0</v>
      </c>
      <c r="P82" s="80">
        <f>VLOOKUP($B82,FSTAll!$B:$BL,FSTAll!BB$1,0)*$O82</f>
        <v>0</v>
      </c>
      <c r="Q82" s="80">
        <f>VLOOKUP($B82,FSTAll!$B:$BL,FSTAll!BC$1,0)*$O82</f>
        <v>0</v>
      </c>
      <c r="R82" s="80">
        <f>VLOOKUP($B82,FSTAll!$B:$BL,FSTAll!BD$1,0)*$O82</f>
        <v>0</v>
      </c>
      <c r="S82" s="80">
        <f>VLOOKUP($B82,FSTAll!$B:$BL,FSTAll!BE$1,0)*$O82</f>
        <v>0</v>
      </c>
      <c r="T82" s="80">
        <f>VLOOKUP($B82,FSTAll!$B:$BL,FSTAll!BF$1,0)*$O82</f>
        <v>0</v>
      </c>
      <c r="U82" s="80">
        <f>VLOOKUP($B82,FSTAll!$B:$BL,FSTAll!BK$1,0)*$O82</f>
        <v>0</v>
      </c>
      <c r="V82" s="80">
        <f>VLOOKUP($B82,FSTAll!$B:$BL,FSTAll!BL$1,0)*$O82</f>
        <v>0</v>
      </c>
      <c r="W82" s="80">
        <f>VLOOKUP($B82,FSTAll!$B:$BL,FSTAll!BH$1,0)*$O82</f>
        <v>0</v>
      </c>
      <c r="X82" s="80">
        <f>VLOOKUP($B82,FSTAll!$B:$BL,FSTAll!BI$1,0)*$O82</f>
        <v>0</v>
      </c>
      <c r="Y82" s="47">
        <f t="shared" si="17"/>
        <v>0</v>
      </c>
      <c r="Z82" s="47">
        <f t="shared" si="18"/>
        <v>2700</v>
      </c>
      <c r="AA82" s="46">
        <f>SUMIF('Loading M+3'!E:E,'Loading May'!C82,'Loading M+3'!O:O)</f>
        <v>774.9450549450554</v>
      </c>
      <c r="AB82" s="47">
        <f t="shared" si="19"/>
        <v>-1925.0549450549447</v>
      </c>
    </row>
    <row r="83" spans="2:28">
      <c r="B83" s="74">
        <v>310004556</v>
      </c>
      <c r="C83" s="74">
        <v>310004556</v>
      </c>
      <c r="D83" s="46" t="s">
        <v>1118</v>
      </c>
      <c r="F83" s="80">
        <f>_xlfn.IFNA(VLOOKUP($B83,Text_LoadSC!$A:$FJ,F$1,0),0)</f>
        <v>0</v>
      </c>
      <c r="G83" s="80">
        <f>_xlfn.IFNA(VLOOKUP($B83,Text_LoadSC!$A:$FJ,G$1,0),0)</f>
        <v>0</v>
      </c>
      <c r="H83" s="80">
        <f>_xlfn.IFNA(VLOOKUP($B83,Text_LoadSC!$A:$FJ,H$1,0),0)</f>
        <v>0</v>
      </c>
      <c r="I83" s="80">
        <f>_xlfn.IFNA(VLOOKUP($B83,Text_LoadSC!$A:$FJ,I$1,0),0)</f>
        <v>0</v>
      </c>
      <c r="J83" s="80">
        <f t="shared" si="15"/>
        <v>0</v>
      </c>
      <c r="K83" s="80">
        <f>_xlfn.IFNA(VLOOKUP($B83,Text_LoadSC!$A:$FJ,K$1,0),0)</f>
        <v>0</v>
      </c>
      <c r="L83" s="80">
        <f>_xlfn.IFNA(VLOOKUP($B83,Text_LoadSC!$A:$FJ,L$1,0),0)</f>
        <v>0</v>
      </c>
      <c r="M83" s="80">
        <f>_xlfn.IFNA(VLOOKUP($B83,Text_LoadSC!$A:$FJ,M$1,0),0)</f>
        <v>0</v>
      </c>
      <c r="N83" s="80">
        <f>_xlfn.IFNA(VLOOKUP($B83,Text_LoadSC!$A:$FJ,N$1,0),0)</f>
        <v>0</v>
      </c>
      <c r="O83" s="80">
        <f t="shared" si="16"/>
        <v>0</v>
      </c>
      <c r="P83" s="80">
        <f>VLOOKUP($B83,FSTAll!$B:$BL,FSTAll!BB$1,0)*$O83</f>
        <v>0</v>
      </c>
      <c r="Q83" s="80">
        <f>VLOOKUP($B83,FSTAll!$B:$BL,FSTAll!BC$1,0)*$O83</f>
        <v>0</v>
      </c>
      <c r="R83" s="80">
        <f>VLOOKUP($B83,FSTAll!$B:$BL,FSTAll!BD$1,0)*$O83</f>
        <v>0</v>
      </c>
      <c r="S83" s="80">
        <f>VLOOKUP($B83,FSTAll!$B:$BL,FSTAll!BE$1,0)*$O83</f>
        <v>0</v>
      </c>
      <c r="T83" s="80">
        <f>VLOOKUP($B83,FSTAll!$B:$BL,FSTAll!BF$1,0)*$O83</f>
        <v>0</v>
      </c>
      <c r="U83" s="80">
        <f>VLOOKUP($B83,FSTAll!$B:$BL,FSTAll!BK$1,0)*$O83</f>
        <v>0</v>
      </c>
      <c r="V83" s="80">
        <f>VLOOKUP($B83,FSTAll!$B:$BL,FSTAll!BL$1,0)*$O83</f>
        <v>0</v>
      </c>
      <c r="W83" s="80">
        <f>VLOOKUP($B83,FSTAll!$B:$BL,FSTAll!BH$1,0)*$O83</f>
        <v>0</v>
      </c>
      <c r="X83" s="80">
        <f>VLOOKUP($B83,FSTAll!$B:$BL,FSTAll!BI$1,0)*$O83</f>
        <v>0</v>
      </c>
      <c r="Y83" s="47">
        <f t="shared" si="17"/>
        <v>0</v>
      </c>
      <c r="Z83" s="47">
        <f t="shared" si="18"/>
        <v>0</v>
      </c>
      <c r="AA83" s="46">
        <f>SUMIF('Loading M+3'!E:E,'Loading May'!C83,'Loading M+3'!O:O)</f>
        <v>0</v>
      </c>
      <c r="AB83" s="47">
        <f t="shared" si="19"/>
        <v>0</v>
      </c>
    </row>
    <row r="84" spans="2:28">
      <c r="B84" s="74">
        <v>310004568</v>
      </c>
      <c r="C84" s="74">
        <v>310004568</v>
      </c>
      <c r="D84" s="46" t="s">
        <v>1120</v>
      </c>
      <c r="F84" s="80">
        <f>_xlfn.IFNA(VLOOKUP($B84,Text_LoadSC!$A:$FJ,F$1,0),0)</f>
        <v>0</v>
      </c>
      <c r="G84" s="80">
        <f>_xlfn.IFNA(VLOOKUP($B84,Text_LoadSC!$A:$FJ,G$1,0),0)</f>
        <v>0</v>
      </c>
      <c r="H84" s="80">
        <f>_xlfn.IFNA(VLOOKUP($B84,Text_LoadSC!$A:$FJ,H$1,0),0)</f>
        <v>0</v>
      </c>
      <c r="I84" s="80">
        <f>_xlfn.IFNA(VLOOKUP($B84,Text_LoadSC!$A:$FJ,I$1,0),0)</f>
        <v>0</v>
      </c>
      <c r="J84" s="80">
        <f t="shared" si="15"/>
        <v>0</v>
      </c>
      <c r="K84" s="80">
        <f>_xlfn.IFNA(VLOOKUP($B84,Text_LoadSC!$A:$FJ,K$1,0),0)</f>
        <v>0</v>
      </c>
      <c r="L84" s="80">
        <f>_xlfn.IFNA(VLOOKUP($B84,Text_LoadSC!$A:$FJ,L$1,0),0)</f>
        <v>0</v>
      </c>
      <c r="M84" s="80">
        <f>_xlfn.IFNA(VLOOKUP($B84,Text_LoadSC!$A:$FJ,M$1,0),0)</f>
        <v>0</v>
      </c>
      <c r="N84" s="80">
        <f>_xlfn.IFNA(VLOOKUP($B84,Text_LoadSC!$A:$FJ,N$1,0),0)</f>
        <v>0</v>
      </c>
      <c r="O84" s="80">
        <f t="shared" si="16"/>
        <v>0</v>
      </c>
      <c r="P84" s="80">
        <f>VLOOKUP($B84,FSTAll!$B:$BL,FSTAll!BB$1,0)*$O84</f>
        <v>0</v>
      </c>
      <c r="Q84" s="80">
        <f>VLOOKUP($B84,FSTAll!$B:$BL,FSTAll!BC$1,0)*$O84</f>
        <v>0</v>
      </c>
      <c r="R84" s="80">
        <f>VLOOKUP($B84,FSTAll!$B:$BL,FSTAll!BD$1,0)*$O84</f>
        <v>0</v>
      </c>
      <c r="S84" s="80">
        <f>VLOOKUP($B84,FSTAll!$B:$BL,FSTAll!BE$1,0)*$O84</f>
        <v>0</v>
      </c>
      <c r="T84" s="80">
        <f>VLOOKUP($B84,FSTAll!$B:$BL,FSTAll!BF$1,0)*$O84</f>
        <v>0</v>
      </c>
      <c r="U84" s="80">
        <f>VLOOKUP($B84,FSTAll!$B:$BL,FSTAll!BK$1,0)*$O84</f>
        <v>0</v>
      </c>
      <c r="V84" s="80">
        <f>VLOOKUP($B84,FSTAll!$B:$BL,FSTAll!BL$1,0)*$O84</f>
        <v>0</v>
      </c>
      <c r="W84" s="80">
        <f>VLOOKUP($B84,FSTAll!$B:$BL,FSTAll!BH$1,0)*$O84</f>
        <v>0</v>
      </c>
      <c r="X84" s="80">
        <f>VLOOKUP($B84,FSTAll!$B:$BL,FSTAll!BI$1,0)*$O84</f>
        <v>0</v>
      </c>
      <c r="Y84" s="47">
        <f t="shared" si="17"/>
        <v>0</v>
      </c>
      <c r="Z84" s="47">
        <f t="shared" si="18"/>
        <v>0</v>
      </c>
      <c r="AA84" s="46">
        <f>SUMIF('Loading M+3'!E:E,'Loading May'!C84,'Loading M+3'!O:O)</f>
        <v>0</v>
      </c>
      <c r="AB84" s="47">
        <f t="shared" si="19"/>
        <v>0</v>
      </c>
    </row>
    <row r="85" spans="2:28">
      <c r="B85" s="74">
        <v>310004566</v>
      </c>
      <c r="C85" s="74">
        <v>310004566</v>
      </c>
      <c r="D85" s="46" t="s">
        <v>1122</v>
      </c>
      <c r="F85" s="80">
        <f>_xlfn.IFNA(VLOOKUP($B85,Text_LoadSC!$A:$FJ,F$1,0),0)</f>
        <v>0</v>
      </c>
      <c r="G85" s="80">
        <f>_xlfn.IFNA(VLOOKUP($B85,Text_LoadSC!$A:$FJ,G$1,0),0)</f>
        <v>0</v>
      </c>
      <c r="H85" s="80">
        <f>_xlfn.IFNA(VLOOKUP($B85,Text_LoadSC!$A:$FJ,H$1,0),0)</f>
        <v>0</v>
      </c>
      <c r="I85" s="80">
        <f>_xlfn.IFNA(VLOOKUP($B85,Text_LoadSC!$A:$FJ,I$1,0),0)</f>
        <v>0</v>
      </c>
      <c r="J85" s="80">
        <f t="shared" si="15"/>
        <v>0</v>
      </c>
      <c r="K85" s="80">
        <f>_xlfn.IFNA(VLOOKUP($B85,Text_LoadSC!$A:$FJ,K$1,0),0)</f>
        <v>0</v>
      </c>
      <c r="L85" s="80">
        <f>_xlfn.IFNA(VLOOKUP($B85,Text_LoadSC!$A:$FJ,L$1,0),0)</f>
        <v>0</v>
      </c>
      <c r="M85" s="80">
        <f>_xlfn.IFNA(VLOOKUP($B85,Text_LoadSC!$A:$FJ,M$1,0),0)</f>
        <v>0</v>
      </c>
      <c r="N85" s="80">
        <f>_xlfn.IFNA(VLOOKUP($B85,Text_LoadSC!$A:$FJ,N$1,0),0)</f>
        <v>0</v>
      </c>
      <c r="O85" s="80">
        <f t="shared" si="16"/>
        <v>0</v>
      </c>
      <c r="P85" s="80">
        <f>VLOOKUP($B85,FSTAll!$B:$BL,FSTAll!BB$1,0)*$O85</f>
        <v>0</v>
      </c>
      <c r="Q85" s="80">
        <f>VLOOKUP($B85,FSTAll!$B:$BL,FSTAll!BC$1,0)*$O85</f>
        <v>0</v>
      </c>
      <c r="R85" s="80">
        <f>VLOOKUP($B85,FSTAll!$B:$BL,FSTAll!BD$1,0)*$O85</f>
        <v>0</v>
      </c>
      <c r="S85" s="80">
        <f>VLOOKUP($B85,FSTAll!$B:$BL,FSTAll!BE$1,0)*$O85</f>
        <v>0</v>
      </c>
      <c r="T85" s="80">
        <f>VLOOKUP($B85,FSTAll!$B:$BL,FSTAll!BF$1,0)*$O85</f>
        <v>0</v>
      </c>
      <c r="U85" s="80">
        <f>VLOOKUP($B85,FSTAll!$B:$BL,FSTAll!BK$1,0)*$O85</f>
        <v>0</v>
      </c>
      <c r="V85" s="80">
        <f>VLOOKUP($B85,FSTAll!$B:$BL,FSTAll!BL$1,0)*$O85</f>
        <v>0</v>
      </c>
      <c r="W85" s="80">
        <f>VLOOKUP($B85,FSTAll!$B:$BL,FSTAll!BH$1,0)*$O85</f>
        <v>0</v>
      </c>
      <c r="X85" s="80">
        <f>VLOOKUP($B85,FSTAll!$B:$BL,FSTAll!BI$1,0)*$O85</f>
        <v>0</v>
      </c>
      <c r="Y85" s="47">
        <f t="shared" si="17"/>
        <v>0</v>
      </c>
      <c r="Z85" s="47">
        <f t="shared" si="18"/>
        <v>0</v>
      </c>
      <c r="AA85" s="46">
        <f>SUMIF('Loading M+3'!E:E,'Loading May'!C85,'Loading M+3'!O:O)</f>
        <v>0</v>
      </c>
      <c r="AB85" s="47">
        <f t="shared" si="19"/>
        <v>0</v>
      </c>
    </row>
    <row r="86" spans="2:28">
      <c r="B86" s="74">
        <v>310004569</v>
      </c>
      <c r="C86" s="74">
        <v>310004569</v>
      </c>
      <c r="D86" s="46" t="s">
        <v>1124</v>
      </c>
      <c r="F86" s="80">
        <f>_xlfn.IFNA(VLOOKUP($B86,Text_LoadSC!$A:$FJ,F$1,0),0)</f>
        <v>0</v>
      </c>
      <c r="G86" s="80">
        <f>_xlfn.IFNA(VLOOKUP($B86,Text_LoadSC!$A:$FJ,G$1,0),0)</f>
        <v>0</v>
      </c>
      <c r="H86" s="80">
        <f>_xlfn.IFNA(VLOOKUP($B86,Text_LoadSC!$A:$FJ,H$1,0),0)</f>
        <v>0</v>
      </c>
      <c r="I86" s="80">
        <f>_xlfn.IFNA(VLOOKUP($B86,Text_LoadSC!$A:$FJ,I$1,0),0)</f>
        <v>0</v>
      </c>
      <c r="J86" s="80">
        <f t="shared" si="15"/>
        <v>0</v>
      </c>
      <c r="K86" s="80">
        <f>_xlfn.IFNA(VLOOKUP($B86,Text_LoadSC!$A:$FJ,K$1,0),0)</f>
        <v>0</v>
      </c>
      <c r="L86" s="80">
        <f>_xlfn.IFNA(VLOOKUP($B86,Text_LoadSC!$A:$FJ,L$1,0),0)</f>
        <v>0</v>
      </c>
      <c r="M86" s="80">
        <f>_xlfn.IFNA(VLOOKUP($B86,Text_LoadSC!$A:$FJ,M$1,0),0)</f>
        <v>0</v>
      </c>
      <c r="N86" s="80">
        <f>_xlfn.IFNA(VLOOKUP($B86,Text_LoadSC!$A:$FJ,N$1,0),0)</f>
        <v>0</v>
      </c>
      <c r="O86" s="80">
        <f t="shared" si="16"/>
        <v>0</v>
      </c>
      <c r="P86" s="80">
        <f>VLOOKUP($B86,FSTAll!$B:$BL,FSTAll!BB$1,0)*$O86</f>
        <v>0</v>
      </c>
      <c r="Q86" s="80">
        <f>VLOOKUP($B86,FSTAll!$B:$BL,FSTAll!BC$1,0)*$O86</f>
        <v>0</v>
      </c>
      <c r="R86" s="80">
        <f>VLOOKUP($B86,FSTAll!$B:$BL,FSTAll!BD$1,0)*$O86</f>
        <v>0</v>
      </c>
      <c r="S86" s="80">
        <f>VLOOKUP($B86,FSTAll!$B:$BL,FSTAll!BE$1,0)*$O86</f>
        <v>0</v>
      </c>
      <c r="T86" s="80">
        <f>VLOOKUP($B86,FSTAll!$B:$BL,FSTAll!BF$1,0)*$O86</f>
        <v>0</v>
      </c>
      <c r="U86" s="80">
        <f>VLOOKUP($B86,FSTAll!$B:$BL,FSTAll!BK$1,0)*$O86</f>
        <v>0</v>
      </c>
      <c r="V86" s="80">
        <f>VLOOKUP($B86,FSTAll!$B:$BL,FSTAll!BL$1,0)*$O86</f>
        <v>0</v>
      </c>
      <c r="W86" s="80">
        <f>VLOOKUP($B86,FSTAll!$B:$BL,FSTAll!BH$1,0)*$O86</f>
        <v>0</v>
      </c>
      <c r="X86" s="80">
        <f>VLOOKUP($B86,FSTAll!$B:$BL,FSTAll!BI$1,0)*$O86</f>
        <v>0</v>
      </c>
      <c r="Y86" s="47">
        <f t="shared" si="17"/>
        <v>0</v>
      </c>
      <c r="Z86" s="47">
        <f t="shared" si="18"/>
        <v>0</v>
      </c>
      <c r="AA86" s="46">
        <f>SUMIF('Loading M+3'!E:E,'Loading May'!C86,'Loading M+3'!O:O)</f>
        <v>0</v>
      </c>
      <c r="AB86" s="47">
        <f t="shared" si="19"/>
        <v>0</v>
      </c>
    </row>
  </sheetData>
  <autoFilter ref="B3:Q70" xr:uid="{8BFAB644-AA19-4D9A-AE5E-2204ED0EA2E2}"/>
  <pageMargins left="0.7" right="0.7" top="0.75" bottom="0.75" header="0.3" footer="0.3"/>
  <ignoredErrors>
    <ignoredError sqref="J16:J80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02145-92D9-406D-BEBA-9FA9D9AEF846}">
  <sheetPr filterMode="1">
    <tabColor theme="1"/>
  </sheetPr>
  <dimension ref="A1:Z954"/>
  <sheetViews>
    <sheetView showGridLines="0" zoomScale="90" zoomScaleNormal="90" workbookViewId="0">
      <pane ySplit="4" topLeftCell="A5" activePane="bottomLeft" state="frozen"/>
      <selection activeCell="K1" sqref="K1:N1048576"/>
      <selection pane="bottomLeft" activeCell="K29" sqref="K29"/>
    </sheetView>
  </sheetViews>
  <sheetFormatPr defaultColWidth="8.7109375" defaultRowHeight="11.25" outlineLevelCol="1"/>
  <cols>
    <col min="1" max="1" width="8.28515625" style="13" customWidth="1"/>
    <col min="2" max="2" width="10.28515625" style="2" bestFit="1" customWidth="1"/>
    <col min="3" max="3" width="27.7109375" style="1" bestFit="1" customWidth="1"/>
    <col min="4" max="4" width="8.7109375" style="1"/>
    <col min="5" max="7" width="10.140625" style="1" customWidth="1"/>
    <col min="8" max="9" width="10.140625" style="4" customWidth="1"/>
    <col min="10" max="10" width="0.7109375" style="1" customWidth="1"/>
    <col min="11" max="11" width="6.28515625" style="52" customWidth="1" outlineLevel="1"/>
    <col min="12" max="12" width="13.7109375" style="52" bestFit="1" customWidth="1" outlineLevel="1"/>
    <col min="13" max="13" width="10" style="52" customWidth="1" outlineLevel="1"/>
    <col min="14" max="18" width="8.7109375" style="1"/>
    <col min="19" max="19" width="0.5703125" style="1" customWidth="1"/>
    <col min="20" max="20" width="8.7109375" style="1"/>
    <col min="21" max="21" width="11" style="1" bestFit="1" customWidth="1"/>
    <col min="22" max="22" width="10.28515625" style="1" bestFit="1" customWidth="1"/>
    <col min="23" max="23" width="10.5703125" style="1" bestFit="1" customWidth="1"/>
    <col min="24" max="24" width="11" style="1" bestFit="1" customWidth="1"/>
    <col min="25" max="25" width="11.28515625" style="1" bestFit="1" customWidth="1"/>
    <col min="26" max="16384" width="8.7109375" style="1"/>
  </cols>
  <sheetData>
    <row r="1" spans="1:26" s="63" customFormat="1" ht="14.65" customHeight="1">
      <c r="A1" s="60"/>
      <c r="B1" s="61"/>
      <c r="C1" s="62"/>
      <c r="D1" s="62"/>
      <c r="E1" s="59">
        <f>SUBTOTAL(9,E5:E1777)</f>
        <v>188748</v>
      </c>
      <c r="F1" s="59">
        <f>SUBTOTAL(9,F5:F1777)</f>
        <v>371529</v>
      </c>
      <c r="G1" s="59">
        <f>SUBTOTAL(9,G5:G1777)</f>
        <v>666499</v>
      </c>
      <c r="H1" s="59">
        <f>SUBTOTAL(9,H5:H1777)</f>
        <v>1521022.2956973568</v>
      </c>
      <c r="I1" s="59">
        <f>SUBTOTAL(9,I5:I1777)</f>
        <v>2747798.2956973561</v>
      </c>
      <c r="K1" s="64"/>
      <c r="L1" s="64"/>
      <c r="M1" s="64"/>
      <c r="N1" s="59">
        <f>SUBTOTAL(9,N5:N1777)</f>
        <v>2522.6477143227153</v>
      </c>
      <c r="O1" s="59">
        <f>SUBTOTAL(9,O5:O1777)</f>
        <v>4760.9209808709811</v>
      </c>
      <c r="P1" s="59">
        <f>SUBTOTAL(9,P5:P1777)</f>
        <v>10052.54906112406</v>
      </c>
      <c r="Q1" s="59">
        <f>SUBTOTAL(9,Q5:Q1777)</f>
        <v>21987.714630643251</v>
      </c>
      <c r="R1" s="59">
        <f>SUBTOTAL(9,R5:R1777)</f>
        <v>39323.832386961003</v>
      </c>
      <c r="S1" s="65"/>
      <c r="U1" s="59">
        <f>SUBTOTAL(9,U5:U1777)</f>
        <v>1593752.4000000006</v>
      </c>
      <c r="V1" s="59">
        <f>SUBTOTAL(9,V5:V1777)</f>
        <v>3038822.1600000011</v>
      </c>
      <c r="W1" s="59">
        <f>SUBTOTAL(9,W5:W1777)</f>
        <v>6189161.5200000014</v>
      </c>
      <c r="X1" s="59">
        <f>SUBTOTAL(9,X5:X1777)</f>
        <v>14524910.113902748</v>
      </c>
      <c r="Y1" s="59">
        <f>SUBTOTAL(9,Y5:Y1777)</f>
        <v>25346646.193902761</v>
      </c>
    </row>
    <row r="2" spans="1:26">
      <c r="A2" s="26"/>
      <c r="B2" s="19" t="s">
        <v>102</v>
      </c>
      <c r="C2" s="18"/>
      <c r="D2" s="18"/>
      <c r="E2" s="20"/>
      <c r="F2" s="18"/>
      <c r="G2" s="18"/>
      <c r="H2" s="24"/>
      <c r="I2" s="24"/>
    </row>
    <row r="3" spans="1:26" ht="12.75">
      <c r="A3" s="26"/>
      <c r="B3" s="17"/>
      <c r="C3" s="18"/>
      <c r="D3" s="18"/>
      <c r="E3" s="20"/>
      <c r="F3" s="18"/>
      <c r="G3" s="18"/>
      <c r="H3" s="24"/>
      <c r="I3" s="54" t="s">
        <v>18</v>
      </c>
      <c r="R3" s="57" t="s">
        <v>19</v>
      </c>
      <c r="S3" s="56"/>
      <c r="Y3" s="58" t="s">
        <v>132</v>
      </c>
    </row>
    <row r="4" spans="1:26" s="231" customFormat="1" ht="16.899999999999999" customHeight="1">
      <c r="A4" s="60" t="s">
        <v>103</v>
      </c>
      <c r="B4" s="228" t="s">
        <v>92</v>
      </c>
      <c r="C4" s="228" t="s">
        <v>104</v>
      </c>
      <c r="D4" s="228" t="s">
        <v>105</v>
      </c>
      <c r="E4" s="229" t="s">
        <v>106</v>
      </c>
      <c r="F4" s="229" t="s">
        <v>107</v>
      </c>
      <c r="G4" s="229" t="s">
        <v>108</v>
      </c>
      <c r="H4" s="230" t="s">
        <v>109</v>
      </c>
      <c r="I4" s="230" t="s">
        <v>91</v>
      </c>
      <c r="K4" s="232" t="s">
        <v>15</v>
      </c>
      <c r="L4" s="232" t="s">
        <v>136</v>
      </c>
      <c r="M4" s="232" t="s">
        <v>133</v>
      </c>
      <c r="N4" s="233" t="s">
        <v>106</v>
      </c>
      <c r="O4" s="233" t="s">
        <v>107</v>
      </c>
      <c r="P4" s="233" t="s">
        <v>108</v>
      </c>
      <c r="Q4" s="234" t="s">
        <v>109</v>
      </c>
      <c r="R4" s="234" t="s">
        <v>91</v>
      </c>
      <c r="S4" s="235"/>
      <c r="T4" s="232" t="s">
        <v>114</v>
      </c>
      <c r="U4" s="233" t="s">
        <v>106</v>
      </c>
      <c r="V4" s="233" t="s">
        <v>107</v>
      </c>
      <c r="W4" s="233" t="s">
        <v>108</v>
      </c>
      <c r="X4" s="234" t="s">
        <v>109</v>
      </c>
      <c r="Y4" s="234" t="s">
        <v>91</v>
      </c>
      <c r="Z4" s="281" t="s">
        <v>684</v>
      </c>
    </row>
    <row r="5" spans="1:26">
      <c r="A5" s="13">
        <v>6</v>
      </c>
      <c r="B5" s="2">
        <v>310001198</v>
      </c>
      <c r="C5" s="1" t="s">
        <v>28</v>
      </c>
      <c r="D5" s="1" t="s">
        <v>115</v>
      </c>
      <c r="E5" s="12">
        <f>_xlfn.IFNA(VLOOKUP($B5,'FST OMT'!$C:$Y,$A5,0),0)</f>
        <v>0</v>
      </c>
      <c r="F5" s="12">
        <f>_xlfn.IFNA(VLOOKUP($B5,'FST CV'!$C:$Y,$A5,0),0)</f>
        <v>2429</v>
      </c>
      <c r="G5" s="12">
        <f>_xlfn.IFNA(VLOOKUP($B5,'FST TT'!$C:$Y,$A5,0),0)</f>
        <v>0</v>
      </c>
      <c r="I5" s="4">
        <f>SUM(E5:H5)</f>
        <v>2429</v>
      </c>
      <c r="K5" s="52">
        <f>IF(D5="MT",VLOOKUP(B5,Master_Item!B:H,7,0),VLOOKUP(B5,Master_Item!B:H,6,0))</f>
        <v>104</v>
      </c>
      <c r="L5" s="52" t="str">
        <f>VLOOKUP(B5,Master_Item!B:M,12,0)</f>
        <v>โรงงานบางบาล</v>
      </c>
      <c r="M5" s="52" t="str">
        <f>L5&amp;D5</f>
        <v>โรงงานบางบาลRegion 1</v>
      </c>
      <c r="N5" s="11">
        <f>E5/$K5</f>
        <v>0</v>
      </c>
      <c r="O5" s="11">
        <f>F5/$K5</f>
        <v>23.35576923076923</v>
      </c>
      <c r="P5" s="11">
        <f>G5/$K5</f>
        <v>0</v>
      </c>
      <c r="Q5" s="11">
        <f>H5/$K5</f>
        <v>0</v>
      </c>
      <c r="R5" s="11">
        <f>I5/$K5</f>
        <v>23.35576923076923</v>
      </c>
      <c r="S5" s="11"/>
      <c r="T5" s="1">
        <f>VLOOKUP(B5,Master_Item!B:I,8,0)</f>
        <v>7.68</v>
      </c>
      <c r="U5" s="11">
        <f>$T5*E5</f>
        <v>0</v>
      </c>
      <c r="V5" s="11">
        <f>$T5*F5</f>
        <v>18654.719999999998</v>
      </c>
      <c r="W5" s="11">
        <f>$T5*G5</f>
        <v>0</v>
      </c>
      <c r="X5" s="11">
        <f>$T5*H5</f>
        <v>0</v>
      </c>
      <c r="Y5" s="11">
        <f>$T5*I5</f>
        <v>18654.719999999998</v>
      </c>
      <c r="Z5" s="1" t="str">
        <f>_xlfn.IFNA(VLOOKUP(B5,Master_Item!B:D,3,0),0)</f>
        <v>Oishi</v>
      </c>
    </row>
    <row r="6" spans="1:26">
      <c r="A6" s="13">
        <v>7</v>
      </c>
      <c r="B6" s="2">
        <v>310001198</v>
      </c>
      <c r="C6" s="1" t="s">
        <v>28</v>
      </c>
      <c r="D6" s="1" t="s">
        <v>116</v>
      </c>
      <c r="E6" s="12">
        <f>_xlfn.IFNA(VLOOKUP($B6,'FST OMT'!$C:$Y,$A6,0),0)</f>
        <v>0</v>
      </c>
      <c r="F6" s="12">
        <f>_xlfn.IFNA(VLOOKUP($B6,'FST CV'!$C:$Y,$A6,0),0)</f>
        <v>4724</v>
      </c>
      <c r="G6" s="12">
        <f>_xlfn.IFNA(VLOOKUP($B6,'FST TT'!$C:$Y,$A6,0),0)</f>
        <v>4850</v>
      </c>
      <c r="I6" s="4">
        <f t="shared" ref="I6:I69" si="0">SUM(E6:H6)</f>
        <v>9574</v>
      </c>
      <c r="K6" s="52">
        <f>IF(D6="MT",VLOOKUP(B6,Master_Item!B:H,7,0),VLOOKUP(B6,Master_Item!B:H,6,0))</f>
        <v>104</v>
      </c>
      <c r="L6" s="52" t="str">
        <f>VLOOKUP(B6,Master_Item!B:M,12,0)</f>
        <v>โรงงานบางบาล</v>
      </c>
      <c r="M6" s="52" t="str">
        <f t="shared" ref="M6:M69" si="1">L6&amp;D6</f>
        <v>โรงงานบางบาลRegion 2</v>
      </c>
      <c r="N6" s="11">
        <f t="shared" ref="N6:N69" si="2">E6/$K6</f>
        <v>0</v>
      </c>
      <c r="O6" s="11">
        <f t="shared" ref="O6:O69" si="3">F6/$K6</f>
        <v>45.42307692307692</v>
      </c>
      <c r="P6" s="11">
        <f t="shared" ref="P6:P69" si="4">G6/$K6</f>
        <v>46.634615384615387</v>
      </c>
      <c r="Q6" s="11">
        <f t="shared" ref="Q6:Q69" si="5">H6/$K6</f>
        <v>0</v>
      </c>
      <c r="R6" s="11">
        <f t="shared" ref="R6:R69" si="6">I6/$K6</f>
        <v>92.057692307692307</v>
      </c>
      <c r="S6" s="11"/>
      <c r="T6" s="1">
        <f>VLOOKUP(B6,Master_Item!B:I,8,0)</f>
        <v>7.68</v>
      </c>
      <c r="U6" s="11">
        <f t="shared" ref="U6:U69" si="7">$T6*E6</f>
        <v>0</v>
      </c>
      <c r="V6" s="11">
        <f t="shared" ref="V6:V69" si="8">$T6*F6</f>
        <v>36280.32</v>
      </c>
      <c r="W6" s="11">
        <f t="shared" ref="W6:W69" si="9">$T6*G6</f>
        <v>37248</v>
      </c>
      <c r="X6" s="11">
        <f t="shared" ref="X6:X69" si="10">$T6*H6</f>
        <v>0</v>
      </c>
      <c r="Y6" s="11">
        <f t="shared" ref="Y6:Y69" si="11">$T6*I6</f>
        <v>73528.319999999992</v>
      </c>
      <c r="Z6" s="1" t="str">
        <f>_xlfn.IFNA(VLOOKUP(B6,Master_Item!B:D,3,0),0)</f>
        <v>Oishi</v>
      </c>
    </row>
    <row r="7" spans="1:26">
      <c r="A7" s="13">
        <v>8</v>
      </c>
      <c r="B7" s="2">
        <v>310001198</v>
      </c>
      <c r="C7" s="1" t="s">
        <v>28</v>
      </c>
      <c r="D7" s="1" t="s">
        <v>117</v>
      </c>
      <c r="E7" s="12">
        <f>_xlfn.IFNA(VLOOKUP($B7,'FST OMT'!$C:$Y,$A7,0),0)</f>
        <v>0</v>
      </c>
      <c r="F7" s="12">
        <f>_xlfn.IFNA(VLOOKUP($B7,'FST CV'!$C:$Y,$A7,0),0)</f>
        <v>12461</v>
      </c>
      <c r="G7" s="12">
        <f>_xlfn.IFNA(VLOOKUP($B7,'FST TT'!$C:$Y,$A7,0),0)</f>
        <v>4250</v>
      </c>
      <c r="I7" s="4">
        <f t="shared" si="0"/>
        <v>16711</v>
      </c>
      <c r="K7" s="52">
        <f>IF(D7="MT",VLOOKUP(B7,Master_Item!B:H,7,0),VLOOKUP(B7,Master_Item!B:H,6,0))</f>
        <v>104</v>
      </c>
      <c r="L7" s="52" t="str">
        <f>VLOOKUP(B7,Master_Item!B:M,12,0)</f>
        <v>โรงงานบางบาล</v>
      </c>
      <c r="M7" s="52" t="str">
        <f t="shared" si="1"/>
        <v>โรงงานบางบาลRegion 3</v>
      </c>
      <c r="N7" s="11">
        <f t="shared" si="2"/>
        <v>0</v>
      </c>
      <c r="O7" s="11">
        <f t="shared" si="3"/>
        <v>119.81730769230769</v>
      </c>
      <c r="P7" s="11">
        <f t="shared" si="4"/>
        <v>40.865384615384613</v>
      </c>
      <c r="Q7" s="11">
        <f t="shared" si="5"/>
        <v>0</v>
      </c>
      <c r="R7" s="11">
        <f t="shared" si="6"/>
        <v>160.68269230769232</v>
      </c>
      <c r="S7" s="11"/>
      <c r="T7" s="1">
        <f>VLOOKUP(B7,Master_Item!B:I,8,0)</f>
        <v>7.68</v>
      </c>
      <c r="U7" s="11">
        <f t="shared" si="7"/>
        <v>0</v>
      </c>
      <c r="V7" s="11">
        <f t="shared" si="8"/>
        <v>95700.479999999996</v>
      </c>
      <c r="W7" s="11">
        <f t="shared" si="9"/>
        <v>32640</v>
      </c>
      <c r="X7" s="11">
        <f t="shared" si="10"/>
        <v>0</v>
      </c>
      <c r="Y7" s="11">
        <f t="shared" si="11"/>
        <v>128340.48</v>
      </c>
      <c r="Z7" s="1" t="str">
        <f>_xlfn.IFNA(VLOOKUP(B7,Master_Item!B:D,3,0),0)</f>
        <v>Oishi</v>
      </c>
    </row>
    <row r="8" spans="1:26">
      <c r="A8" s="13">
        <v>9</v>
      </c>
      <c r="B8" s="2">
        <v>310001198</v>
      </c>
      <c r="C8" s="1" t="s">
        <v>28</v>
      </c>
      <c r="D8" s="1" t="s">
        <v>118</v>
      </c>
      <c r="E8" s="12">
        <f>_xlfn.IFNA(VLOOKUP($B8,'FST OMT'!$C:$Y,$A8,0),0)</f>
        <v>0</v>
      </c>
      <c r="F8" s="12">
        <f>_xlfn.IFNA(VLOOKUP($B8,'FST CV'!$C:$Y,$A8,0),0)</f>
        <v>13155</v>
      </c>
      <c r="G8" s="12">
        <f>_xlfn.IFNA(VLOOKUP($B8,'FST TT'!$C:$Y,$A8,0),0)</f>
        <v>3900</v>
      </c>
      <c r="I8" s="4">
        <f t="shared" si="0"/>
        <v>17055</v>
      </c>
      <c r="K8" s="52">
        <f>IF(D8="MT",VLOOKUP(B8,Master_Item!B:H,7,0),VLOOKUP(B8,Master_Item!B:H,6,0))</f>
        <v>104</v>
      </c>
      <c r="L8" s="52" t="str">
        <f>VLOOKUP(B8,Master_Item!B:M,12,0)</f>
        <v>โรงงานบางบาล</v>
      </c>
      <c r="M8" s="52" t="str">
        <f t="shared" si="1"/>
        <v>โรงงานบางบาลRegion 4</v>
      </c>
      <c r="N8" s="11">
        <f t="shared" si="2"/>
        <v>0</v>
      </c>
      <c r="O8" s="11">
        <f t="shared" si="3"/>
        <v>126.49038461538461</v>
      </c>
      <c r="P8" s="11">
        <f t="shared" si="4"/>
        <v>37.5</v>
      </c>
      <c r="Q8" s="11">
        <f t="shared" si="5"/>
        <v>0</v>
      </c>
      <c r="R8" s="11">
        <f t="shared" si="6"/>
        <v>163.99038461538461</v>
      </c>
      <c r="S8" s="11"/>
      <c r="T8" s="1">
        <f>VLOOKUP(B8,Master_Item!B:I,8,0)</f>
        <v>7.68</v>
      </c>
      <c r="U8" s="11">
        <f t="shared" si="7"/>
        <v>0</v>
      </c>
      <c r="V8" s="11">
        <f t="shared" si="8"/>
        <v>101030.39999999999</v>
      </c>
      <c r="W8" s="11">
        <f t="shared" si="9"/>
        <v>29952</v>
      </c>
      <c r="X8" s="11">
        <f t="shared" si="10"/>
        <v>0</v>
      </c>
      <c r="Y8" s="11">
        <f t="shared" si="11"/>
        <v>130982.39999999999</v>
      </c>
      <c r="Z8" s="1" t="str">
        <f>_xlfn.IFNA(VLOOKUP(B8,Master_Item!B:D,3,0),0)</f>
        <v>Oishi</v>
      </c>
    </row>
    <row r="9" spans="1:26">
      <c r="A9" s="13">
        <v>10</v>
      </c>
      <c r="B9" s="2">
        <v>310001198</v>
      </c>
      <c r="C9" s="1" t="s">
        <v>28</v>
      </c>
      <c r="D9" s="1" t="s">
        <v>119</v>
      </c>
      <c r="E9" s="12">
        <f>_xlfn.IFNA(VLOOKUP($B9,'FST OMT'!$C:$Y,$A9,0),0)</f>
        <v>0</v>
      </c>
      <c r="F9" s="12">
        <f>_xlfn.IFNA(VLOOKUP($B9,'FST CV'!$C:$Y,$A9,0),0)</f>
        <v>5649</v>
      </c>
      <c r="G9" s="12">
        <f>_xlfn.IFNA(VLOOKUP($B9,'FST TT'!$C:$Y,$A9,0),0)</f>
        <v>0</v>
      </c>
      <c r="I9" s="4">
        <f t="shared" si="0"/>
        <v>5649</v>
      </c>
      <c r="K9" s="52">
        <f>IF(D9="MT",VLOOKUP(B9,Master_Item!B:H,7,0),VLOOKUP(B9,Master_Item!B:H,6,0))</f>
        <v>104</v>
      </c>
      <c r="L9" s="52" t="str">
        <f>VLOOKUP(B9,Master_Item!B:M,12,0)</f>
        <v>โรงงานบางบาล</v>
      </c>
      <c r="M9" s="52" t="str">
        <f t="shared" si="1"/>
        <v>โรงงานบางบาลRegion 5</v>
      </c>
      <c r="N9" s="11">
        <f t="shared" si="2"/>
        <v>0</v>
      </c>
      <c r="O9" s="11">
        <f t="shared" si="3"/>
        <v>54.317307692307693</v>
      </c>
      <c r="P9" s="11">
        <f t="shared" si="4"/>
        <v>0</v>
      </c>
      <c r="Q9" s="11">
        <f t="shared" si="5"/>
        <v>0</v>
      </c>
      <c r="R9" s="11">
        <f t="shared" si="6"/>
        <v>54.317307692307693</v>
      </c>
      <c r="S9" s="11"/>
      <c r="T9" s="1">
        <f>VLOOKUP(B9,Master_Item!B:I,8,0)</f>
        <v>7.68</v>
      </c>
      <c r="U9" s="11">
        <f t="shared" si="7"/>
        <v>0</v>
      </c>
      <c r="V9" s="11">
        <f t="shared" si="8"/>
        <v>43384.32</v>
      </c>
      <c r="W9" s="11">
        <f t="shared" si="9"/>
        <v>0</v>
      </c>
      <c r="X9" s="11">
        <f t="shared" si="10"/>
        <v>0</v>
      </c>
      <c r="Y9" s="11">
        <f t="shared" si="11"/>
        <v>43384.32</v>
      </c>
      <c r="Z9" s="1" t="str">
        <f>_xlfn.IFNA(VLOOKUP(B9,Master_Item!B:D,3,0),0)</f>
        <v>Oishi</v>
      </c>
    </row>
    <row r="10" spans="1:26">
      <c r="A10" s="13">
        <v>11</v>
      </c>
      <c r="B10" s="2">
        <v>310001198</v>
      </c>
      <c r="C10" s="1" t="s">
        <v>28</v>
      </c>
      <c r="D10" s="1" t="s">
        <v>127</v>
      </c>
      <c r="E10" s="12">
        <f>_xlfn.IFNA(VLOOKUP($B10,'FST OMT'!$C:$Y,$A10,0),0)*0.45</f>
        <v>0</v>
      </c>
      <c r="F10" s="12">
        <f>_xlfn.IFNA(VLOOKUP($B10,'FST CV'!$C:$Y,$A10,0),0)*0.45</f>
        <v>3933</v>
      </c>
      <c r="G10" s="12">
        <f>_xlfn.IFNA(VLOOKUP($B10,'FST TT'!$C:$Y,$A10,0),0)*0.45</f>
        <v>0</v>
      </c>
      <c r="I10" s="4">
        <f t="shared" si="0"/>
        <v>3933</v>
      </c>
      <c r="K10" s="52">
        <f>IF(D10="MT",VLOOKUP(B10,Master_Item!B:H,7,0),VLOOKUP(B10,Master_Item!B:H,6,0))</f>
        <v>104</v>
      </c>
      <c r="L10" s="52" t="str">
        <f>VLOOKUP(B10,Master_Item!B:M,12,0)</f>
        <v>โรงงานบางบาล</v>
      </c>
      <c r="M10" s="52" t="str">
        <f t="shared" si="1"/>
        <v>โรงงานบางบาลRegion 6/9</v>
      </c>
      <c r="N10" s="11">
        <f t="shared" si="2"/>
        <v>0</v>
      </c>
      <c r="O10" s="11">
        <f t="shared" si="3"/>
        <v>37.817307692307693</v>
      </c>
      <c r="P10" s="11">
        <f t="shared" si="4"/>
        <v>0</v>
      </c>
      <c r="Q10" s="11">
        <f t="shared" si="5"/>
        <v>0</v>
      </c>
      <c r="R10" s="11">
        <f t="shared" si="6"/>
        <v>37.817307692307693</v>
      </c>
      <c r="S10" s="11"/>
      <c r="T10" s="1">
        <f>VLOOKUP(B10,Master_Item!B:I,8,0)</f>
        <v>7.68</v>
      </c>
      <c r="U10" s="11">
        <f t="shared" si="7"/>
        <v>0</v>
      </c>
      <c r="V10" s="11">
        <f t="shared" si="8"/>
        <v>30205.439999999999</v>
      </c>
      <c r="W10" s="11">
        <f t="shared" si="9"/>
        <v>0</v>
      </c>
      <c r="X10" s="11">
        <f t="shared" si="10"/>
        <v>0</v>
      </c>
      <c r="Y10" s="11">
        <f t="shared" si="11"/>
        <v>30205.439999999999</v>
      </c>
      <c r="Z10" s="1" t="str">
        <f>_xlfn.IFNA(VLOOKUP(B10,Master_Item!B:D,3,0),0)</f>
        <v>Oishi</v>
      </c>
    </row>
    <row r="11" spans="1:26">
      <c r="A11" s="13">
        <v>11</v>
      </c>
      <c r="B11" s="2">
        <v>310001198</v>
      </c>
      <c r="C11" s="1" t="s">
        <v>28</v>
      </c>
      <c r="D11" s="1" t="s">
        <v>128</v>
      </c>
      <c r="E11" s="12">
        <f>_xlfn.IFNA(VLOOKUP($B11,'FST OMT'!$C:$Y,$A11,0),0)*0.55</f>
        <v>0</v>
      </c>
      <c r="F11" s="12">
        <f>_xlfn.IFNA(VLOOKUP($B11,'FST CV'!$C:$Y,$A11,0),0)*0.55</f>
        <v>4807</v>
      </c>
      <c r="G11" s="12">
        <f>_xlfn.IFNA(VLOOKUP($B11,'FST TT'!$C:$Y,$A11,0),0)*0.55</f>
        <v>0</v>
      </c>
      <c r="I11" s="4">
        <f t="shared" si="0"/>
        <v>4807</v>
      </c>
      <c r="K11" s="52">
        <f>IF(D11="MT",VLOOKUP(B11,Master_Item!B:H,7,0),VLOOKUP(B11,Master_Item!B:H,6,0))</f>
        <v>104</v>
      </c>
      <c r="L11" s="52" t="str">
        <f>VLOOKUP(B11,Master_Item!B:M,12,0)</f>
        <v>โรงงานบางบาล</v>
      </c>
      <c r="M11" s="52" t="str">
        <f t="shared" si="1"/>
        <v>โรงงานบางบาลRegion 6/14</v>
      </c>
      <c r="N11" s="11">
        <f t="shared" si="2"/>
        <v>0</v>
      </c>
      <c r="O11" s="11">
        <f t="shared" si="3"/>
        <v>46.221153846153847</v>
      </c>
      <c r="P11" s="11">
        <f t="shared" si="4"/>
        <v>0</v>
      </c>
      <c r="Q11" s="11">
        <f t="shared" si="5"/>
        <v>0</v>
      </c>
      <c r="R11" s="11">
        <f t="shared" si="6"/>
        <v>46.221153846153847</v>
      </c>
      <c r="S11" s="11"/>
      <c r="T11" s="1">
        <f>VLOOKUP(B11,Master_Item!B:I,8,0)</f>
        <v>7.68</v>
      </c>
      <c r="U11" s="11">
        <f t="shared" si="7"/>
        <v>0</v>
      </c>
      <c r="V11" s="11">
        <f t="shared" si="8"/>
        <v>36917.760000000002</v>
      </c>
      <c r="W11" s="11">
        <f t="shared" si="9"/>
        <v>0</v>
      </c>
      <c r="X11" s="11">
        <f t="shared" si="10"/>
        <v>0</v>
      </c>
      <c r="Y11" s="11">
        <f t="shared" si="11"/>
        <v>36917.760000000002</v>
      </c>
      <c r="Z11" s="1" t="str">
        <f>_xlfn.IFNA(VLOOKUP(B11,Master_Item!B:D,3,0),0)</f>
        <v>Oishi</v>
      </c>
    </row>
    <row r="12" spans="1:26">
      <c r="A12" s="13">
        <v>12</v>
      </c>
      <c r="B12" s="2">
        <v>310001198</v>
      </c>
      <c r="C12" s="1" t="s">
        <v>28</v>
      </c>
      <c r="D12" s="1" t="s">
        <v>121</v>
      </c>
      <c r="E12" s="12">
        <f>_xlfn.IFNA(VLOOKUP($B12,'FST OMT'!$C:$Y,$A12,0),0)</f>
        <v>0</v>
      </c>
      <c r="F12" s="12">
        <f>_xlfn.IFNA(VLOOKUP($B12,'FST CV'!$C:$Y,$A12,0),0)</f>
        <v>4200</v>
      </c>
      <c r="G12" s="12">
        <f>_xlfn.IFNA(VLOOKUP($B12,'FST TT'!$C:$Y,$A12,0),0)</f>
        <v>0</v>
      </c>
      <c r="I12" s="4">
        <f t="shared" si="0"/>
        <v>4200</v>
      </c>
      <c r="K12" s="52">
        <f>IF(D12="MT",VLOOKUP(B12,Master_Item!B:H,7,0),VLOOKUP(B12,Master_Item!B:H,6,0))</f>
        <v>104</v>
      </c>
      <c r="L12" s="52" t="str">
        <f>VLOOKUP(B12,Master_Item!B:M,12,0)</f>
        <v>โรงงานบางบาล</v>
      </c>
      <c r="M12" s="52" t="str">
        <f t="shared" si="1"/>
        <v>โรงงานบางบาลRegion 7</v>
      </c>
      <c r="N12" s="11">
        <f t="shared" si="2"/>
        <v>0</v>
      </c>
      <c r="O12" s="11">
        <f t="shared" si="3"/>
        <v>40.384615384615387</v>
      </c>
      <c r="P12" s="11">
        <f t="shared" si="4"/>
        <v>0</v>
      </c>
      <c r="Q12" s="11">
        <f t="shared" si="5"/>
        <v>0</v>
      </c>
      <c r="R12" s="11">
        <f t="shared" si="6"/>
        <v>40.384615384615387</v>
      </c>
      <c r="S12" s="11"/>
      <c r="T12" s="1">
        <f>VLOOKUP(B12,Master_Item!B:I,8,0)</f>
        <v>7.68</v>
      </c>
      <c r="U12" s="11">
        <f t="shared" si="7"/>
        <v>0</v>
      </c>
      <c r="V12" s="11">
        <f t="shared" si="8"/>
        <v>32256</v>
      </c>
      <c r="W12" s="11">
        <f t="shared" si="9"/>
        <v>0</v>
      </c>
      <c r="X12" s="11">
        <f t="shared" si="10"/>
        <v>0</v>
      </c>
      <c r="Y12" s="11">
        <f t="shared" si="11"/>
        <v>32256</v>
      </c>
      <c r="Z12" s="1" t="str">
        <f>_xlfn.IFNA(VLOOKUP(B12,Master_Item!B:D,3,0),0)</f>
        <v>Oishi</v>
      </c>
    </row>
    <row r="13" spans="1:26">
      <c r="A13" s="13">
        <v>13</v>
      </c>
      <c r="B13" s="2">
        <v>310001198</v>
      </c>
      <c r="C13" s="1" t="s">
        <v>28</v>
      </c>
      <c r="D13" s="1" t="s">
        <v>122</v>
      </c>
      <c r="E13" s="12">
        <f>_xlfn.IFNA(VLOOKUP($B13,'FST OMT'!$C:$Y,$A13,0),0)</f>
        <v>0</v>
      </c>
      <c r="F13" s="12">
        <f>_xlfn.IFNA(VLOOKUP($B13,'FST CV'!$C:$Y,$A13,0),0)</f>
        <v>3410</v>
      </c>
      <c r="G13" s="12">
        <f>_xlfn.IFNA(VLOOKUP($B13,'FST TT'!$C:$Y,$A13,0),0)</f>
        <v>2700</v>
      </c>
      <c r="I13" s="4">
        <f t="shared" si="0"/>
        <v>6110</v>
      </c>
      <c r="K13" s="52">
        <f>IF(D13="MT",VLOOKUP(B13,Master_Item!B:H,7,0),VLOOKUP(B13,Master_Item!B:H,6,0))</f>
        <v>104</v>
      </c>
      <c r="L13" s="52" t="str">
        <f>VLOOKUP(B13,Master_Item!B:M,12,0)</f>
        <v>โรงงานบางบาล</v>
      </c>
      <c r="M13" s="52" t="str">
        <f t="shared" si="1"/>
        <v>โรงงานบางบาลRegion 8</v>
      </c>
      <c r="N13" s="11">
        <f t="shared" si="2"/>
        <v>0</v>
      </c>
      <c r="O13" s="11">
        <f t="shared" si="3"/>
        <v>32.78846153846154</v>
      </c>
      <c r="P13" s="11">
        <f t="shared" si="4"/>
        <v>25.96153846153846</v>
      </c>
      <c r="Q13" s="11">
        <f t="shared" si="5"/>
        <v>0</v>
      </c>
      <c r="R13" s="11">
        <f t="shared" si="6"/>
        <v>58.75</v>
      </c>
      <c r="S13" s="11"/>
      <c r="T13" s="1">
        <f>VLOOKUP(B13,Master_Item!B:I,8,0)</f>
        <v>7.68</v>
      </c>
      <c r="U13" s="11">
        <f t="shared" si="7"/>
        <v>0</v>
      </c>
      <c r="V13" s="11">
        <f t="shared" si="8"/>
        <v>26188.799999999999</v>
      </c>
      <c r="W13" s="11">
        <f t="shared" si="9"/>
        <v>20736</v>
      </c>
      <c r="X13" s="11">
        <f t="shared" si="10"/>
        <v>0</v>
      </c>
      <c r="Y13" s="11">
        <f t="shared" si="11"/>
        <v>46924.799999999996</v>
      </c>
      <c r="Z13" s="1" t="str">
        <f>_xlfn.IFNA(VLOOKUP(B13,Master_Item!B:D,3,0),0)</f>
        <v>Oishi</v>
      </c>
    </row>
    <row r="14" spans="1:26">
      <c r="A14" s="13">
        <v>11</v>
      </c>
      <c r="B14" s="2">
        <v>310001198</v>
      </c>
      <c r="C14" s="1" t="s">
        <v>28</v>
      </c>
      <c r="D14" s="1" t="s">
        <v>123</v>
      </c>
      <c r="H14" s="4">
        <f>_xlfn.IFNA(VLOOKUP(B14,'FST MT'!A:FS,$A14,0),0)</f>
        <v>140359</v>
      </c>
      <c r="I14" s="4">
        <f t="shared" si="0"/>
        <v>140359</v>
      </c>
      <c r="K14" s="52">
        <f>IF(D14="MT",VLOOKUP(B14,Master_Item!B:H,7,0),VLOOKUP(B14,Master_Item!B:H,6,0))</f>
        <v>104</v>
      </c>
      <c r="L14" s="52" t="str">
        <f>VLOOKUP(B14,Master_Item!B:M,12,0)</f>
        <v>โรงงานบางบาล</v>
      </c>
      <c r="M14" s="52" t="str">
        <f t="shared" si="1"/>
        <v>โรงงานบางบาลMT</v>
      </c>
      <c r="N14" s="11">
        <f t="shared" si="2"/>
        <v>0</v>
      </c>
      <c r="O14" s="11">
        <f t="shared" si="3"/>
        <v>0</v>
      </c>
      <c r="P14" s="11">
        <f t="shared" si="4"/>
        <v>0</v>
      </c>
      <c r="Q14" s="11">
        <f t="shared" si="5"/>
        <v>1349.6057692307693</v>
      </c>
      <c r="R14" s="11">
        <f t="shared" si="6"/>
        <v>1349.6057692307693</v>
      </c>
      <c r="S14" s="11"/>
      <c r="T14" s="1">
        <f>VLOOKUP(B14,Master_Item!B:I,8,0)</f>
        <v>7.68</v>
      </c>
      <c r="U14" s="11">
        <f t="shared" si="7"/>
        <v>0</v>
      </c>
      <c r="V14" s="11">
        <f t="shared" si="8"/>
        <v>0</v>
      </c>
      <c r="W14" s="11">
        <f t="shared" si="9"/>
        <v>0</v>
      </c>
      <c r="X14" s="11">
        <f t="shared" si="10"/>
        <v>1077957.1199999999</v>
      </c>
      <c r="Y14" s="11">
        <f t="shared" si="11"/>
        <v>1077957.1199999999</v>
      </c>
      <c r="Z14" s="1" t="str">
        <f>_xlfn.IFNA(VLOOKUP(B14,Master_Item!B:D,3,0),0)</f>
        <v>Oishi</v>
      </c>
    </row>
    <row r="15" spans="1:26">
      <c r="A15" s="13">
        <v>6</v>
      </c>
      <c r="B15" s="2">
        <v>310001229</v>
      </c>
      <c r="C15" s="1" t="s">
        <v>29</v>
      </c>
      <c r="D15" s="1" t="s">
        <v>115</v>
      </c>
      <c r="E15" s="12">
        <f>_xlfn.IFNA(VLOOKUP($B15,'FST OMT'!$C:$Y,$A15,0),0)</f>
        <v>0</v>
      </c>
      <c r="F15" s="12">
        <f>_xlfn.IFNA(VLOOKUP($B15,'FST CV'!$C:$Y,$A15,0),0)</f>
        <v>0</v>
      </c>
      <c r="G15" s="12">
        <f>_xlfn.IFNA(VLOOKUP($B15,'FST TT'!$C:$Y,$A15,0),0)</f>
        <v>0</v>
      </c>
      <c r="I15" s="4">
        <f t="shared" si="0"/>
        <v>0</v>
      </c>
      <c r="K15" s="52">
        <f>IF(D15="MT",VLOOKUP(B15,Master_Item!B:H,7,0),VLOOKUP(B15,Master_Item!B:H,6,0))</f>
        <v>104</v>
      </c>
      <c r="L15" s="52" t="str">
        <f>VLOOKUP(B15,Master_Item!B:M,12,0)</f>
        <v>โรงงานบางบาล</v>
      </c>
      <c r="M15" s="52" t="str">
        <f t="shared" si="1"/>
        <v>โรงงานบางบาลRegion 1</v>
      </c>
      <c r="N15" s="11">
        <f t="shared" si="2"/>
        <v>0</v>
      </c>
      <c r="O15" s="11">
        <f t="shared" si="3"/>
        <v>0</v>
      </c>
      <c r="P15" s="11">
        <f t="shared" si="4"/>
        <v>0</v>
      </c>
      <c r="Q15" s="11">
        <f t="shared" si="5"/>
        <v>0</v>
      </c>
      <c r="R15" s="11">
        <f t="shared" si="6"/>
        <v>0</v>
      </c>
      <c r="S15" s="11"/>
      <c r="T15" s="1">
        <f>VLOOKUP(B15,Master_Item!B:I,8,0)</f>
        <v>7.68</v>
      </c>
      <c r="U15" s="11">
        <f t="shared" si="7"/>
        <v>0</v>
      </c>
      <c r="V15" s="11">
        <f t="shared" si="8"/>
        <v>0</v>
      </c>
      <c r="W15" s="11">
        <f t="shared" si="9"/>
        <v>0</v>
      </c>
      <c r="X15" s="11">
        <f t="shared" si="10"/>
        <v>0</v>
      </c>
      <c r="Y15" s="11">
        <f t="shared" si="11"/>
        <v>0</v>
      </c>
      <c r="Z15" s="1" t="str">
        <f>_xlfn.IFNA(VLOOKUP(B15,Master_Item!B:D,3,0),0)</f>
        <v>Oishi</v>
      </c>
    </row>
    <row r="16" spans="1:26">
      <c r="A16" s="13">
        <v>7</v>
      </c>
      <c r="B16" s="2">
        <v>310001229</v>
      </c>
      <c r="C16" s="1" t="s">
        <v>29</v>
      </c>
      <c r="D16" s="1" t="s">
        <v>116</v>
      </c>
      <c r="E16" s="12">
        <f>_xlfn.IFNA(VLOOKUP($B16,'FST OMT'!$C:$Y,$A16,0),0)</f>
        <v>4007</v>
      </c>
      <c r="F16" s="12">
        <f>_xlfn.IFNA(VLOOKUP($B16,'FST CV'!$C:$Y,$A16,0),0)</f>
        <v>0</v>
      </c>
      <c r="G16" s="12">
        <f>_xlfn.IFNA(VLOOKUP($B16,'FST TT'!$C:$Y,$A16,0),0)</f>
        <v>0</v>
      </c>
      <c r="I16" s="4">
        <f t="shared" si="0"/>
        <v>4007</v>
      </c>
      <c r="K16" s="52">
        <f>IF(D16="MT",VLOOKUP(B16,Master_Item!B:H,7,0),VLOOKUP(B16,Master_Item!B:H,6,0))</f>
        <v>104</v>
      </c>
      <c r="L16" s="52" t="str">
        <f>VLOOKUP(B16,Master_Item!B:M,12,0)</f>
        <v>โรงงานบางบาล</v>
      </c>
      <c r="M16" s="52" t="str">
        <f t="shared" si="1"/>
        <v>โรงงานบางบาลRegion 2</v>
      </c>
      <c r="N16" s="11">
        <f t="shared" si="2"/>
        <v>38.528846153846153</v>
      </c>
      <c r="O16" s="11">
        <f t="shared" si="3"/>
        <v>0</v>
      </c>
      <c r="P16" s="11">
        <f t="shared" si="4"/>
        <v>0</v>
      </c>
      <c r="Q16" s="11">
        <f t="shared" si="5"/>
        <v>0</v>
      </c>
      <c r="R16" s="11">
        <f t="shared" si="6"/>
        <v>38.528846153846153</v>
      </c>
      <c r="S16" s="11"/>
      <c r="T16" s="1">
        <f>VLOOKUP(B16,Master_Item!B:I,8,0)</f>
        <v>7.68</v>
      </c>
      <c r="U16" s="11">
        <f t="shared" si="7"/>
        <v>30773.759999999998</v>
      </c>
      <c r="V16" s="11">
        <f t="shared" si="8"/>
        <v>0</v>
      </c>
      <c r="W16" s="11">
        <f t="shared" si="9"/>
        <v>0</v>
      </c>
      <c r="X16" s="11">
        <f t="shared" si="10"/>
        <v>0</v>
      </c>
      <c r="Y16" s="11">
        <f t="shared" si="11"/>
        <v>30773.759999999998</v>
      </c>
      <c r="Z16" s="1" t="str">
        <f>_xlfn.IFNA(VLOOKUP(B16,Master_Item!B:D,3,0),0)</f>
        <v>Oishi</v>
      </c>
    </row>
    <row r="17" spans="1:26">
      <c r="A17" s="13">
        <v>8</v>
      </c>
      <c r="B17" s="2">
        <v>310001229</v>
      </c>
      <c r="C17" s="1" t="s">
        <v>29</v>
      </c>
      <c r="D17" s="1" t="s">
        <v>117</v>
      </c>
      <c r="E17" s="12">
        <f>_xlfn.IFNA(VLOOKUP($B17,'FST OMT'!$C:$Y,$A17,0),0)</f>
        <v>8650</v>
      </c>
      <c r="F17" s="12">
        <f>_xlfn.IFNA(VLOOKUP($B17,'FST CV'!$C:$Y,$A17,0),0)</f>
        <v>0</v>
      </c>
      <c r="G17" s="12">
        <f>_xlfn.IFNA(VLOOKUP($B17,'FST TT'!$C:$Y,$A17,0),0)</f>
        <v>0</v>
      </c>
      <c r="I17" s="4">
        <f t="shared" si="0"/>
        <v>8650</v>
      </c>
      <c r="K17" s="52">
        <f>IF(D17="MT",VLOOKUP(B17,Master_Item!B:H,7,0),VLOOKUP(B17,Master_Item!B:H,6,0))</f>
        <v>104</v>
      </c>
      <c r="L17" s="52" t="str">
        <f>VLOOKUP(B17,Master_Item!B:M,12,0)</f>
        <v>โรงงานบางบาล</v>
      </c>
      <c r="M17" s="52" t="str">
        <f t="shared" si="1"/>
        <v>โรงงานบางบาลRegion 3</v>
      </c>
      <c r="N17" s="11">
        <f t="shared" si="2"/>
        <v>83.17307692307692</v>
      </c>
      <c r="O17" s="11">
        <f t="shared" si="3"/>
        <v>0</v>
      </c>
      <c r="P17" s="11">
        <f t="shared" si="4"/>
        <v>0</v>
      </c>
      <c r="Q17" s="11">
        <f t="shared" si="5"/>
        <v>0</v>
      </c>
      <c r="R17" s="11">
        <f t="shared" si="6"/>
        <v>83.17307692307692</v>
      </c>
      <c r="S17" s="11"/>
      <c r="T17" s="1">
        <f>VLOOKUP(B17,Master_Item!B:I,8,0)</f>
        <v>7.68</v>
      </c>
      <c r="U17" s="11">
        <f t="shared" si="7"/>
        <v>66432</v>
      </c>
      <c r="V17" s="11">
        <f t="shared" si="8"/>
        <v>0</v>
      </c>
      <c r="W17" s="11">
        <f t="shared" si="9"/>
        <v>0</v>
      </c>
      <c r="X17" s="11">
        <f t="shared" si="10"/>
        <v>0</v>
      </c>
      <c r="Y17" s="11">
        <f t="shared" si="11"/>
        <v>66432</v>
      </c>
      <c r="Z17" s="1" t="str">
        <f>_xlfn.IFNA(VLOOKUP(B17,Master_Item!B:D,3,0),0)</f>
        <v>Oishi</v>
      </c>
    </row>
    <row r="18" spans="1:26">
      <c r="A18" s="13">
        <v>9</v>
      </c>
      <c r="B18" s="2">
        <v>310001229</v>
      </c>
      <c r="C18" s="1" t="s">
        <v>29</v>
      </c>
      <c r="D18" s="1" t="s">
        <v>118</v>
      </c>
      <c r="E18" s="12">
        <f>_xlfn.IFNA(VLOOKUP($B18,'FST OMT'!$C:$Y,$A18,0),0)</f>
        <v>9520</v>
      </c>
      <c r="F18" s="12">
        <f>_xlfn.IFNA(VLOOKUP($B18,'FST CV'!$C:$Y,$A18,0),0)</f>
        <v>0</v>
      </c>
      <c r="G18" s="12">
        <f>_xlfn.IFNA(VLOOKUP($B18,'FST TT'!$C:$Y,$A18,0),0)</f>
        <v>0</v>
      </c>
      <c r="I18" s="4">
        <f t="shared" si="0"/>
        <v>9520</v>
      </c>
      <c r="K18" s="52">
        <f>IF(D18="MT",VLOOKUP(B18,Master_Item!B:H,7,0),VLOOKUP(B18,Master_Item!B:H,6,0))</f>
        <v>104</v>
      </c>
      <c r="L18" s="52" t="str">
        <f>VLOOKUP(B18,Master_Item!B:M,12,0)</f>
        <v>โรงงานบางบาล</v>
      </c>
      <c r="M18" s="52" t="str">
        <f t="shared" si="1"/>
        <v>โรงงานบางบาลRegion 4</v>
      </c>
      <c r="N18" s="11">
        <f t="shared" si="2"/>
        <v>91.538461538461533</v>
      </c>
      <c r="O18" s="11">
        <f t="shared" si="3"/>
        <v>0</v>
      </c>
      <c r="P18" s="11">
        <f t="shared" si="4"/>
        <v>0</v>
      </c>
      <c r="Q18" s="11">
        <f t="shared" si="5"/>
        <v>0</v>
      </c>
      <c r="R18" s="11">
        <f t="shared" si="6"/>
        <v>91.538461538461533</v>
      </c>
      <c r="S18" s="11"/>
      <c r="T18" s="1">
        <f>VLOOKUP(B18,Master_Item!B:I,8,0)</f>
        <v>7.68</v>
      </c>
      <c r="U18" s="11">
        <f t="shared" si="7"/>
        <v>73113.599999999991</v>
      </c>
      <c r="V18" s="11">
        <f t="shared" si="8"/>
        <v>0</v>
      </c>
      <c r="W18" s="11">
        <f t="shared" si="9"/>
        <v>0</v>
      </c>
      <c r="X18" s="11">
        <f t="shared" si="10"/>
        <v>0</v>
      </c>
      <c r="Y18" s="11">
        <f t="shared" si="11"/>
        <v>73113.599999999991</v>
      </c>
      <c r="Z18" s="1" t="str">
        <f>_xlfn.IFNA(VLOOKUP(B18,Master_Item!B:D,3,0),0)</f>
        <v>Oishi</v>
      </c>
    </row>
    <row r="19" spans="1:26">
      <c r="A19" s="13">
        <v>10</v>
      </c>
      <c r="B19" s="2">
        <v>310001229</v>
      </c>
      <c r="C19" s="1" t="s">
        <v>29</v>
      </c>
      <c r="D19" s="1" t="s">
        <v>119</v>
      </c>
      <c r="E19" s="12">
        <f>_xlfn.IFNA(VLOOKUP($B19,'FST OMT'!$C:$Y,$A19,0),0)</f>
        <v>590</v>
      </c>
      <c r="F19" s="12">
        <f>_xlfn.IFNA(VLOOKUP($B19,'FST CV'!$C:$Y,$A19,0),0)</f>
        <v>0</v>
      </c>
      <c r="G19" s="12">
        <f>_xlfn.IFNA(VLOOKUP($B19,'FST TT'!$C:$Y,$A19,0),0)</f>
        <v>0</v>
      </c>
      <c r="I19" s="4">
        <f t="shared" si="0"/>
        <v>590</v>
      </c>
      <c r="K19" s="52">
        <f>IF(D19="MT",VLOOKUP(B19,Master_Item!B:H,7,0),VLOOKUP(B19,Master_Item!B:H,6,0))</f>
        <v>104</v>
      </c>
      <c r="L19" s="52" t="str">
        <f>VLOOKUP(B19,Master_Item!B:M,12,0)</f>
        <v>โรงงานบางบาล</v>
      </c>
      <c r="M19" s="52" t="str">
        <f t="shared" si="1"/>
        <v>โรงงานบางบาลRegion 5</v>
      </c>
      <c r="N19" s="11">
        <f t="shared" si="2"/>
        <v>5.6730769230769234</v>
      </c>
      <c r="O19" s="11">
        <f t="shared" si="3"/>
        <v>0</v>
      </c>
      <c r="P19" s="11">
        <f t="shared" si="4"/>
        <v>0</v>
      </c>
      <c r="Q19" s="11">
        <f t="shared" si="5"/>
        <v>0</v>
      </c>
      <c r="R19" s="11">
        <f t="shared" si="6"/>
        <v>5.6730769230769234</v>
      </c>
      <c r="S19" s="11"/>
      <c r="T19" s="1">
        <f>VLOOKUP(B19,Master_Item!B:I,8,0)</f>
        <v>7.68</v>
      </c>
      <c r="U19" s="11">
        <f t="shared" si="7"/>
        <v>4531.2</v>
      </c>
      <c r="V19" s="11">
        <f t="shared" si="8"/>
        <v>0</v>
      </c>
      <c r="W19" s="11">
        <f t="shared" si="9"/>
        <v>0</v>
      </c>
      <c r="X19" s="11">
        <f t="shared" si="10"/>
        <v>0</v>
      </c>
      <c r="Y19" s="11">
        <f t="shared" si="11"/>
        <v>4531.2</v>
      </c>
      <c r="Z19" s="1" t="str">
        <f>_xlfn.IFNA(VLOOKUP(B19,Master_Item!B:D,3,0),0)</f>
        <v>Oishi</v>
      </c>
    </row>
    <row r="20" spans="1:26">
      <c r="A20" s="13">
        <v>11</v>
      </c>
      <c r="B20" s="2">
        <v>310001229</v>
      </c>
      <c r="C20" s="1" t="s">
        <v>29</v>
      </c>
      <c r="D20" s="1" t="s">
        <v>127</v>
      </c>
      <c r="E20" s="12">
        <f>_xlfn.IFNA(VLOOKUP($B20,'FST OMT'!$C:$Y,$A20,0),0)*0.45</f>
        <v>1836</v>
      </c>
      <c r="F20" s="12">
        <f>_xlfn.IFNA(VLOOKUP($B20,'FST CV'!$C:$Y,$A20,0),0)*0.45</f>
        <v>0</v>
      </c>
      <c r="G20" s="12">
        <f>_xlfn.IFNA(VLOOKUP($B20,'FST TT'!$C:$Y,$A20,0),0)*0.45</f>
        <v>0</v>
      </c>
      <c r="I20" s="4">
        <f t="shared" si="0"/>
        <v>1836</v>
      </c>
      <c r="K20" s="52">
        <f>IF(D20="MT",VLOOKUP(B20,Master_Item!B:H,7,0),VLOOKUP(B20,Master_Item!B:H,6,0))</f>
        <v>104</v>
      </c>
      <c r="L20" s="52" t="str">
        <f>VLOOKUP(B20,Master_Item!B:M,12,0)</f>
        <v>โรงงานบางบาล</v>
      </c>
      <c r="M20" s="52" t="str">
        <f t="shared" si="1"/>
        <v>โรงงานบางบาลRegion 6/9</v>
      </c>
      <c r="N20" s="11">
        <f t="shared" si="2"/>
        <v>17.653846153846153</v>
      </c>
      <c r="O20" s="11">
        <f t="shared" si="3"/>
        <v>0</v>
      </c>
      <c r="P20" s="11">
        <f t="shared" si="4"/>
        <v>0</v>
      </c>
      <c r="Q20" s="11">
        <f t="shared" si="5"/>
        <v>0</v>
      </c>
      <c r="R20" s="11">
        <f t="shared" si="6"/>
        <v>17.653846153846153</v>
      </c>
      <c r="S20" s="11"/>
      <c r="T20" s="1">
        <f>VLOOKUP(B20,Master_Item!B:I,8,0)</f>
        <v>7.68</v>
      </c>
      <c r="U20" s="11">
        <f t="shared" si="7"/>
        <v>14100.48</v>
      </c>
      <c r="V20" s="11">
        <f t="shared" si="8"/>
        <v>0</v>
      </c>
      <c r="W20" s="11">
        <f t="shared" si="9"/>
        <v>0</v>
      </c>
      <c r="X20" s="11">
        <f t="shared" si="10"/>
        <v>0</v>
      </c>
      <c r="Y20" s="11">
        <f t="shared" si="11"/>
        <v>14100.48</v>
      </c>
      <c r="Z20" s="1" t="str">
        <f>_xlfn.IFNA(VLOOKUP(B20,Master_Item!B:D,3,0),0)</f>
        <v>Oishi</v>
      </c>
    </row>
    <row r="21" spans="1:26">
      <c r="A21" s="13">
        <v>11</v>
      </c>
      <c r="B21" s="2">
        <v>310001229</v>
      </c>
      <c r="C21" s="1" t="s">
        <v>29</v>
      </c>
      <c r="D21" s="1" t="s">
        <v>128</v>
      </c>
      <c r="E21" s="12">
        <f>_xlfn.IFNA(VLOOKUP($B21,'FST OMT'!$C:$Y,$A21,0),0)*0.55</f>
        <v>2244</v>
      </c>
      <c r="F21" s="12">
        <f>_xlfn.IFNA(VLOOKUP($B21,'FST CV'!$C:$Y,$A21,0),0)*0.55</f>
        <v>0</v>
      </c>
      <c r="G21" s="12">
        <f>_xlfn.IFNA(VLOOKUP($B21,'FST TT'!$C:$Y,$A21,0),0)*0.55</f>
        <v>0</v>
      </c>
      <c r="I21" s="4">
        <f t="shared" si="0"/>
        <v>2244</v>
      </c>
      <c r="K21" s="52">
        <f>IF(D21="MT",VLOOKUP(B21,Master_Item!B:H,7,0),VLOOKUP(B21,Master_Item!B:H,6,0))</f>
        <v>104</v>
      </c>
      <c r="L21" s="52" t="str">
        <f>VLOOKUP(B21,Master_Item!B:M,12,0)</f>
        <v>โรงงานบางบาล</v>
      </c>
      <c r="M21" s="52" t="str">
        <f t="shared" si="1"/>
        <v>โรงงานบางบาลRegion 6/14</v>
      </c>
      <c r="N21" s="11">
        <f t="shared" si="2"/>
        <v>21.576923076923077</v>
      </c>
      <c r="O21" s="11">
        <f t="shared" si="3"/>
        <v>0</v>
      </c>
      <c r="P21" s="11">
        <f t="shared" si="4"/>
        <v>0</v>
      </c>
      <c r="Q21" s="11">
        <f t="shared" si="5"/>
        <v>0</v>
      </c>
      <c r="R21" s="11">
        <f t="shared" si="6"/>
        <v>21.576923076923077</v>
      </c>
      <c r="S21" s="11"/>
      <c r="T21" s="1">
        <f>VLOOKUP(B21,Master_Item!B:I,8,0)</f>
        <v>7.68</v>
      </c>
      <c r="U21" s="11">
        <f t="shared" si="7"/>
        <v>17233.919999999998</v>
      </c>
      <c r="V21" s="11">
        <f t="shared" si="8"/>
        <v>0</v>
      </c>
      <c r="W21" s="11">
        <f t="shared" si="9"/>
        <v>0</v>
      </c>
      <c r="X21" s="11">
        <f t="shared" si="10"/>
        <v>0</v>
      </c>
      <c r="Y21" s="11">
        <f t="shared" si="11"/>
        <v>17233.919999999998</v>
      </c>
      <c r="Z21" s="1" t="str">
        <f>_xlfn.IFNA(VLOOKUP(B21,Master_Item!B:D,3,0),0)</f>
        <v>Oishi</v>
      </c>
    </row>
    <row r="22" spans="1:26">
      <c r="A22" s="13">
        <v>12</v>
      </c>
      <c r="B22" s="2">
        <v>310001229</v>
      </c>
      <c r="C22" s="1" t="s">
        <v>29</v>
      </c>
      <c r="D22" s="1" t="s">
        <v>121</v>
      </c>
      <c r="E22" s="12">
        <f>_xlfn.IFNA(VLOOKUP($B22,'FST OMT'!$C:$Y,$A22,0),0)</f>
        <v>1860</v>
      </c>
      <c r="F22" s="12">
        <f>_xlfn.IFNA(VLOOKUP($B22,'FST CV'!$C:$Y,$A22,0),0)</f>
        <v>0</v>
      </c>
      <c r="G22" s="12">
        <f>_xlfn.IFNA(VLOOKUP($B22,'FST TT'!$C:$Y,$A22,0),0)</f>
        <v>0</v>
      </c>
      <c r="I22" s="4">
        <f t="shared" si="0"/>
        <v>1860</v>
      </c>
      <c r="K22" s="52">
        <f>IF(D22="MT",VLOOKUP(B22,Master_Item!B:H,7,0),VLOOKUP(B22,Master_Item!B:H,6,0))</f>
        <v>104</v>
      </c>
      <c r="L22" s="52" t="str">
        <f>VLOOKUP(B22,Master_Item!B:M,12,0)</f>
        <v>โรงงานบางบาล</v>
      </c>
      <c r="M22" s="52" t="str">
        <f t="shared" si="1"/>
        <v>โรงงานบางบาลRegion 7</v>
      </c>
      <c r="N22" s="11">
        <f t="shared" si="2"/>
        <v>17.884615384615383</v>
      </c>
      <c r="O22" s="11">
        <f t="shared" si="3"/>
        <v>0</v>
      </c>
      <c r="P22" s="11">
        <f t="shared" si="4"/>
        <v>0</v>
      </c>
      <c r="Q22" s="11">
        <f t="shared" si="5"/>
        <v>0</v>
      </c>
      <c r="R22" s="11">
        <f t="shared" si="6"/>
        <v>17.884615384615383</v>
      </c>
      <c r="S22" s="11"/>
      <c r="T22" s="1">
        <f>VLOOKUP(B22,Master_Item!B:I,8,0)</f>
        <v>7.68</v>
      </c>
      <c r="U22" s="11">
        <f t="shared" si="7"/>
        <v>14284.8</v>
      </c>
      <c r="V22" s="11">
        <f t="shared" si="8"/>
        <v>0</v>
      </c>
      <c r="W22" s="11">
        <f t="shared" si="9"/>
        <v>0</v>
      </c>
      <c r="X22" s="11">
        <f t="shared" si="10"/>
        <v>0</v>
      </c>
      <c r="Y22" s="11">
        <f t="shared" si="11"/>
        <v>14284.8</v>
      </c>
      <c r="Z22" s="1" t="str">
        <f>_xlfn.IFNA(VLOOKUP(B22,Master_Item!B:D,3,0),0)</f>
        <v>Oishi</v>
      </c>
    </row>
    <row r="23" spans="1:26">
      <c r="A23" s="13">
        <v>13</v>
      </c>
      <c r="B23" s="2">
        <v>310001229</v>
      </c>
      <c r="C23" s="1" t="s">
        <v>29</v>
      </c>
      <c r="D23" s="1" t="s">
        <v>122</v>
      </c>
      <c r="E23" s="12">
        <f>_xlfn.IFNA(VLOOKUP($B23,'FST OMT'!$C:$Y,$A23,0),0)</f>
        <v>3281</v>
      </c>
      <c r="F23" s="12">
        <f>_xlfn.IFNA(VLOOKUP($B23,'FST CV'!$C:$Y,$A23,0),0)</f>
        <v>0</v>
      </c>
      <c r="G23" s="12">
        <f>_xlfn.IFNA(VLOOKUP($B23,'FST TT'!$C:$Y,$A23,0),0)</f>
        <v>0</v>
      </c>
      <c r="I23" s="4">
        <f t="shared" si="0"/>
        <v>3281</v>
      </c>
      <c r="K23" s="52">
        <f>IF(D23="MT",VLOOKUP(B23,Master_Item!B:H,7,0),VLOOKUP(B23,Master_Item!B:H,6,0))</f>
        <v>104</v>
      </c>
      <c r="L23" s="52" t="str">
        <f>VLOOKUP(B23,Master_Item!B:M,12,0)</f>
        <v>โรงงานบางบาล</v>
      </c>
      <c r="M23" s="52" t="str">
        <f t="shared" si="1"/>
        <v>โรงงานบางบาลRegion 8</v>
      </c>
      <c r="N23" s="11">
        <f t="shared" si="2"/>
        <v>31.548076923076923</v>
      </c>
      <c r="O23" s="11">
        <f t="shared" si="3"/>
        <v>0</v>
      </c>
      <c r="P23" s="11">
        <f t="shared" si="4"/>
        <v>0</v>
      </c>
      <c r="Q23" s="11">
        <f t="shared" si="5"/>
        <v>0</v>
      </c>
      <c r="R23" s="11">
        <f t="shared" si="6"/>
        <v>31.548076923076923</v>
      </c>
      <c r="S23" s="11"/>
      <c r="T23" s="1">
        <f>VLOOKUP(B23,Master_Item!B:I,8,0)</f>
        <v>7.68</v>
      </c>
      <c r="U23" s="11">
        <f t="shared" si="7"/>
        <v>25198.079999999998</v>
      </c>
      <c r="V23" s="11">
        <f t="shared" si="8"/>
        <v>0</v>
      </c>
      <c r="W23" s="11">
        <f t="shared" si="9"/>
        <v>0</v>
      </c>
      <c r="X23" s="11">
        <f t="shared" si="10"/>
        <v>0</v>
      </c>
      <c r="Y23" s="11">
        <f t="shared" si="11"/>
        <v>25198.079999999998</v>
      </c>
      <c r="Z23" s="1" t="str">
        <f>_xlfn.IFNA(VLOOKUP(B23,Master_Item!B:D,3,0),0)</f>
        <v>Oishi</v>
      </c>
    </row>
    <row r="24" spans="1:26">
      <c r="A24" s="13">
        <v>11</v>
      </c>
      <c r="B24" s="2">
        <v>310001229</v>
      </c>
      <c r="C24" s="1" t="s">
        <v>29</v>
      </c>
      <c r="D24" s="1" t="s">
        <v>123</v>
      </c>
      <c r="H24" s="4">
        <f>_xlfn.IFNA(VLOOKUP(B24,'FST MT'!A:FS,$A24,0),0)</f>
        <v>11752</v>
      </c>
      <c r="I24" s="4">
        <f t="shared" si="0"/>
        <v>11752</v>
      </c>
      <c r="K24" s="52">
        <f>IF(D24="MT",VLOOKUP(B24,Master_Item!B:H,7,0),VLOOKUP(B24,Master_Item!B:H,6,0))</f>
        <v>104</v>
      </c>
      <c r="L24" s="52" t="str">
        <f>VLOOKUP(B24,Master_Item!B:M,12,0)</f>
        <v>โรงงานบางบาล</v>
      </c>
      <c r="M24" s="52" t="str">
        <f t="shared" si="1"/>
        <v>โรงงานบางบาลMT</v>
      </c>
      <c r="N24" s="11">
        <f t="shared" si="2"/>
        <v>0</v>
      </c>
      <c r="O24" s="11">
        <f t="shared" si="3"/>
        <v>0</v>
      </c>
      <c r="P24" s="11">
        <f t="shared" si="4"/>
        <v>0</v>
      </c>
      <c r="Q24" s="11">
        <f t="shared" si="5"/>
        <v>113</v>
      </c>
      <c r="R24" s="11">
        <f t="shared" si="6"/>
        <v>113</v>
      </c>
      <c r="S24" s="11"/>
      <c r="T24" s="1">
        <f>VLOOKUP(B24,Master_Item!B:I,8,0)</f>
        <v>7.68</v>
      </c>
      <c r="U24" s="11">
        <f t="shared" si="7"/>
        <v>0</v>
      </c>
      <c r="V24" s="11">
        <f t="shared" si="8"/>
        <v>0</v>
      </c>
      <c r="W24" s="11">
        <f t="shared" si="9"/>
        <v>0</v>
      </c>
      <c r="X24" s="11">
        <f t="shared" si="10"/>
        <v>90255.360000000001</v>
      </c>
      <c r="Y24" s="11">
        <f t="shared" si="11"/>
        <v>90255.360000000001</v>
      </c>
      <c r="Z24" s="1" t="str">
        <f>_xlfn.IFNA(VLOOKUP(B24,Master_Item!B:D,3,0),0)</f>
        <v>Oishi</v>
      </c>
    </row>
    <row r="25" spans="1:26">
      <c r="A25" s="13">
        <v>6</v>
      </c>
      <c r="B25" s="2">
        <v>310001984</v>
      </c>
      <c r="C25" s="1" t="s">
        <v>67</v>
      </c>
      <c r="D25" s="1" t="s">
        <v>115</v>
      </c>
      <c r="E25" s="12">
        <f>_xlfn.IFNA(VLOOKUP($B25,'FST OMT'!$C:$Y,$A25,0),0)</f>
        <v>0</v>
      </c>
      <c r="F25" s="12">
        <f>_xlfn.IFNA(VLOOKUP($B25,'FST CV'!$C:$Y,$A25,0),0)</f>
        <v>0</v>
      </c>
      <c r="G25" s="12">
        <f>_xlfn.IFNA(VLOOKUP($B25,'FST TT'!$C:$Y,$A25,0),0)</f>
        <v>0</v>
      </c>
      <c r="I25" s="4">
        <f t="shared" si="0"/>
        <v>0</v>
      </c>
      <c r="K25" s="52">
        <f>IF(D25="MT",VLOOKUP(B25,Master_Item!B:H,7,0),VLOOKUP(B25,Master_Item!B:H,6,0))</f>
        <v>54</v>
      </c>
      <c r="L25" s="52" t="str">
        <f>VLOOKUP(B25,Master_Item!B:M,12,0)</f>
        <v>โรงงานนวนคร</v>
      </c>
      <c r="M25" s="52" t="str">
        <f t="shared" si="1"/>
        <v>โรงงานนวนครRegion 1</v>
      </c>
      <c r="N25" s="11">
        <f t="shared" si="2"/>
        <v>0</v>
      </c>
      <c r="O25" s="11">
        <f t="shared" si="3"/>
        <v>0</v>
      </c>
      <c r="P25" s="11">
        <f t="shared" si="4"/>
        <v>0</v>
      </c>
      <c r="Q25" s="11">
        <f t="shared" si="5"/>
        <v>0</v>
      </c>
      <c r="R25" s="11">
        <f t="shared" si="6"/>
        <v>0</v>
      </c>
      <c r="S25" s="11"/>
      <c r="T25" s="1">
        <f>VLOOKUP(B25,Master_Item!B:I,8,0)</f>
        <v>12</v>
      </c>
      <c r="U25" s="11">
        <f t="shared" si="7"/>
        <v>0</v>
      </c>
      <c r="V25" s="11">
        <f t="shared" si="8"/>
        <v>0</v>
      </c>
      <c r="W25" s="11">
        <f t="shared" si="9"/>
        <v>0</v>
      </c>
      <c r="X25" s="11">
        <f t="shared" si="10"/>
        <v>0</v>
      </c>
      <c r="Y25" s="11">
        <f t="shared" si="11"/>
        <v>0</v>
      </c>
      <c r="Z25" s="1" t="str">
        <f>_xlfn.IFNA(VLOOKUP(B25,Master_Item!B:D,3,0),0)</f>
        <v>Oishi</v>
      </c>
    </row>
    <row r="26" spans="1:26">
      <c r="A26" s="13">
        <v>7</v>
      </c>
      <c r="B26" s="2">
        <v>310001984</v>
      </c>
      <c r="C26" s="1" t="s">
        <v>67</v>
      </c>
      <c r="D26" s="1" t="s">
        <v>116</v>
      </c>
      <c r="E26" s="12">
        <f>_xlfn.IFNA(VLOOKUP($B26,'FST OMT'!$C:$Y,$A26,0),0)</f>
        <v>0</v>
      </c>
      <c r="F26" s="12">
        <f>_xlfn.IFNA(VLOOKUP($B26,'FST CV'!$C:$Y,$A26,0),0)</f>
        <v>0</v>
      </c>
      <c r="G26" s="12">
        <f>_xlfn.IFNA(VLOOKUP($B26,'FST TT'!$C:$Y,$A26,0),0)</f>
        <v>0</v>
      </c>
      <c r="I26" s="4">
        <f t="shared" si="0"/>
        <v>0</v>
      </c>
      <c r="K26" s="52">
        <f>IF(D26="MT",VLOOKUP(B26,Master_Item!B:H,7,0),VLOOKUP(B26,Master_Item!B:H,6,0))</f>
        <v>54</v>
      </c>
      <c r="L26" s="52" t="str">
        <f>VLOOKUP(B26,Master_Item!B:M,12,0)</f>
        <v>โรงงานนวนคร</v>
      </c>
      <c r="M26" s="52" t="str">
        <f t="shared" si="1"/>
        <v>โรงงานนวนครRegion 2</v>
      </c>
      <c r="N26" s="11">
        <f t="shared" si="2"/>
        <v>0</v>
      </c>
      <c r="O26" s="11">
        <f t="shared" si="3"/>
        <v>0</v>
      </c>
      <c r="P26" s="11">
        <f t="shared" si="4"/>
        <v>0</v>
      </c>
      <c r="Q26" s="11">
        <f t="shared" si="5"/>
        <v>0</v>
      </c>
      <c r="R26" s="11">
        <f t="shared" si="6"/>
        <v>0</v>
      </c>
      <c r="S26" s="11"/>
      <c r="T26" s="1">
        <f>VLOOKUP(B26,Master_Item!B:I,8,0)</f>
        <v>12</v>
      </c>
      <c r="U26" s="11">
        <f t="shared" si="7"/>
        <v>0</v>
      </c>
      <c r="V26" s="11">
        <f t="shared" si="8"/>
        <v>0</v>
      </c>
      <c r="W26" s="11">
        <f t="shared" si="9"/>
        <v>0</v>
      </c>
      <c r="X26" s="11">
        <f t="shared" si="10"/>
        <v>0</v>
      </c>
      <c r="Y26" s="11">
        <f t="shared" si="11"/>
        <v>0</v>
      </c>
      <c r="Z26" s="1" t="str">
        <f>_xlfn.IFNA(VLOOKUP(B26,Master_Item!B:D,3,0),0)</f>
        <v>Oishi</v>
      </c>
    </row>
    <row r="27" spans="1:26">
      <c r="A27" s="13">
        <v>8</v>
      </c>
      <c r="B27" s="2">
        <v>310001984</v>
      </c>
      <c r="C27" s="1" t="s">
        <v>67</v>
      </c>
      <c r="D27" s="1" t="s">
        <v>117</v>
      </c>
      <c r="E27" s="12">
        <f>_xlfn.IFNA(VLOOKUP($B27,'FST OMT'!$C:$Y,$A27,0),0)</f>
        <v>0</v>
      </c>
      <c r="F27" s="12">
        <f>_xlfn.IFNA(VLOOKUP($B27,'FST CV'!$C:$Y,$A27,0),0)</f>
        <v>0</v>
      </c>
      <c r="G27" s="12">
        <f>_xlfn.IFNA(VLOOKUP($B27,'FST TT'!$C:$Y,$A27,0),0)</f>
        <v>0</v>
      </c>
      <c r="I27" s="4">
        <f t="shared" si="0"/>
        <v>0</v>
      </c>
      <c r="K27" s="52">
        <f>IF(D27="MT",VLOOKUP(B27,Master_Item!B:H,7,0),VLOOKUP(B27,Master_Item!B:H,6,0))</f>
        <v>54</v>
      </c>
      <c r="L27" s="52" t="str">
        <f>VLOOKUP(B27,Master_Item!B:M,12,0)</f>
        <v>โรงงานนวนคร</v>
      </c>
      <c r="M27" s="52" t="str">
        <f t="shared" si="1"/>
        <v>โรงงานนวนครRegion 3</v>
      </c>
      <c r="N27" s="11">
        <f t="shared" si="2"/>
        <v>0</v>
      </c>
      <c r="O27" s="11">
        <f t="shared" si="3"/>
        <v>0</v>
      </c>
      <c r="P27" s="11">
        <f t="shared" si="4"/>
        <v>0</v>
      </c>
      <c r="Q27" s="11">
        <f t="shared" si="5"/>
        <v>0</v>
      </c>
      <c r="R27" s="11">
        <f t="shared" si="6"/>
        <v>0</v>
      </c>
      <c r="S27" s="11"/>
      <c r="T27" s="1">
        <f>VLOOKUP(B27,Master_Item!B:I,8,0)</f>
        <v>12</v>
      </c>
      <c r="U27" s="11">
        <f t="shared" si="7"/>
        <v>0</v>
      </c>
      <c r="V27" s="11">
        <f t="shared" si="8"/>
        <v>0</v>
      </c>
      <c r="W27" s="11">
        <f t="shared" si="9"/>
        <v>0</v>
      </c>
      <c r="X27" s="11">
        <f t="shared" si="10"/>
        <v>0</v>
      </c>
      <c r="Y27" s="11">
        <f t="shared" si="11"/>
        <v>0</v>
      </c>
      <c r="Z27" s="1" t="str">
        <f>_xlfn.IFNA(VLOOKUP(B27,Master_Item!B:D,3,0),0)</f>
        <v>Oishi</v>
      </c>
    </row>
    <row r="28" spans="1:26">
      <c r="A28" s="13">
        <v>9</v>
      </c>
      <c r="B28" s="2">
        <v>310001984</v>
      </c>
      <c r="C28" s="1" t="s">
        <v>67</v>
      </c>
      <c r="D28" s="1" t="s">
        <v>118</v>
      </c>
      <c r="E28" s="12">
        <f>_xlfn.IFNA(VLOOKUP($B28,'FST OMT'!$C:$Y,$A28,0),0)</f>
        <v>0</v>
      </c>
      <c r="F28" s="12">
        <f>_xlfn.IFNA(VLOOKUP($B28,'FST CV'!$C:$Y,$A28,0),0)</f>
        <v>0</v>
      </c>
      <c r="G28" s="12">
        <f>_xlfn.IFNA(VLOOKUP($B28,'FST TT'!$C:$Y,$A28,0),0)</f>
        <v>0</v>
      </c>
      <c r="I28" s="4">
        <f t="shared" si="0"/>
        <v>0</v>
      </c>
      <c r="K28" s="52">
        <f>IF(D28="MT",VLOOKUP(B28,Master_Item!B:H,7,0),VLOOKUP(B28,Master_Item!B:H,6,0))</f>
        <v>54</v>
      </c>
      <c r="L28" s="52" t="str">
        <f>VLOOKUP(B28,Master_Item!B:M,12,0)</f>
        <v>โรงงานนวนคร</v>
      </c>
      <c r="M28" s="52" t="str">
        <f t="shared" si="1"/>
        <v>โรงงานนวนครRegion 4</v>
      </c>
      <c r="N28" s="11">
        <f t="shared" si="2"/>
        <v>0</v>
      </c>
      <c r="O28" s="11">
        <f t="shared" si="3"/>
        <v>0</v>
      </c>
      <c r="P28" s="11">
        <f t="shared" si="4"/>
        <v>0</v>
      </c>
      <c r="Q28" s="11">
        <f t="shared" si="5"/>
        <v>0</v>
      </c>
      <c r="R28" s="11">
        <f t="shared" si="6"/>
        <v>0</v>
      </c>
      <c r="S28" s="11"/>
      <c r="T28" s="1">
        <f>VLOOKUP(B28,Master_Item!B:I,8,0)</f>
        <v>12</v>
      </c>
      <c r="U28" s="11">
        <f t="shared" si="7"/>
        <v>0</v>
      </c>
      <c r="V28" s="11">
        <f t="shared" si="8"/>
        <v>0</v>
      </c>
      <c r="W28" s="11">
        <f t="shared" si="9"/>
        <v>0</v>
      </c>
      <c r="X28" s="11">
        <f t="shared" si="10"/>
        <v>0</v>
      </c>
      <c r="Y28" s="11">
        <f t="shared" si="11"/>
        <v>0</v>
      </c>
      <c r="Z28" s="1" t="str">
        <f>_xlfn.IFNA(VLOOKUP(B28,Master_Item!B:D,3,0),0)</f>
        <v>Oishi</v>
      </c>
    </row>
    <row r="29" spans="1:26">
      <c r="A29" s="13">
        <v>10</v>
      </c>
      <c r="B29" s="2">
        <v>310001984</v>
      </c>
      <c r="C29" s="1" t="s">
        <v>67</v>
      </c>
      <c r="D29" s="1" t="s">
        <v>119</v>
      </c>
      <c r="E29" s="12">
        <f>_xlfn.IFNA(VLOOKUP($B29,'FST OMT'!$C:$Y,$A29,0),0)</f>
        <v>0</v>
      </c>
      <c r="F29" s="12">
        <f>_xlfn.IFNA(VLOOKUP($B29,'FST CV'!$C:$Y,$A29,0),0)</f>
        <v>0</v>
      </c>
      <c r="G29" s="12">
        <f>_xlfn.IFNA(VLOOKUP($B29,'FST TT'!$C:$Y,$A29,0),0)</f>
        <v>0</v>
      </c>
      <c r="I29" s="4">
        <f t="shared" si="0"/>
        <v>0</v>
      </c>
      <c r="K29" s="52">
        <f>IF(D29="MT",VLOOKUP(B29,Master_Item!B:H,7,0),VLOOKUP(B29,Master_Item!B:H,6,0))</f>
        <v>54</v>
      </c>
      <c r="L29" s="52" t="str">
        <f>VLOOKUP(B29,Master_Item!B:M,12,0)</f>
        <v>โรงงานนวนคร</v>
      </c>
      <c r="M29" s="52" t="str">
        <f t="shared" si="1"/>
        <v>โรงงานนวนครRegion 5</v>
      </c>
      <c r="N29" s="11">
        <f t="shared" si="2"/>
        <v>0</v>
      </c>
      <c r="O29" s="11">
        <f t="shared" si="3"/>
        <v>0</v>
      </c>
      <c r="P29" s="11">
        <f t="shared" si="4"/>
        <v>0</v>
      </c>
      <c r="Q29" s="11">
        <f t="shared" si="5"/>
        <v>0</v>
      </c>
      <c r="R29" s="11">
        <f t="shared" si="6"/>
        <v>0</v>
      </c>
      <c r="S29" s="11"/>
      <c r="T29" s="1">
        <f>VLOOKUP(B29,Master_Item!B:I,8,0)</f>
        <v>12</v>
      </c>
      <c r="U29" s="11">
        <f t="shared" si="7"/>
        <v>0</v>
      </c>
      <c r="V29" s="11">
        <f t="shared" si="8"/>
        <v>0</v>
      </c>
      <c r="W29" s="11">
        <f t="shared" si="9"/>
        <v>0</v>
      </c>
      <c r="X29" s="11">
        <f t="shared" si="10"/>
        <v>0</v>
      </c>
      <c r="Y29" s="11">
        <f t="shared" si="11"/>
        <v>0</v>
      </c>
      <c r="Z29" s="1" t="str">
        <f>_xlfn.IFNA(VLOOKUP(B29,Master_Item!B:D,3,0),0)</f>
        <v>Oishi</v>
      </c>
    </row>
    <row r="30" spans="1:26">
      <c r="A30" s="13">
        <v>11</v>
      </c>
      <c r="B30" s="2">
        <v>310001984</v>
      </c>
      <c r="C30" s="1" t="s">
        <v>67</v>
      </c>
      <c r="D30" s="1" t="s">
        <v>127</v>
      </c>
      <c r="E30" s="12">
        <f>_xlfn.IFNA(VLOOKUP($B30,'FST OMT'!$C:$Y,$A30,0),0)*0.45</f>
        <v>0</v>
      </c>
      <c r="F30" s="12">
        <f>_xlfn.IFNA(VLOOKUP($B30,'FST CV'!$C:$Y,$A30,0),0)*0.45</f>
        <v>0</v>
      </c>
      <c r="G30" s="12">
        <f>_xlfn.IFNA(VLOOKUP($B30,'FST TT'!$C:$Y,$A30,0),0)*0.45</f>
        <v>0</v>
      </c>
      <c r="I30" s="4">
        <f t="shared" si="0"/>
        <v>0</v>
      </c>
      <c r="K30" s="52">
        <f>IF(D30="MT",VLOOKUP(B30,Master_Item!B:H,7,0),VLOOKUP(B30,Master_Item!B:H,6,0))</f>
        <v>54</v>
      </c>
      <c r="L30" s="52" t="str">
        <f>VLOOKUP(B30,Master_Item!B:M,12,0)</f>
        <v>โรงงานนวนคร</v>
      </c>
      <c r="M30" s="52" t="str">
        <f t="shared" si="1"/>
        <v>โรงงานนวนครRegion 6/9</v>
      </c>
      <c r="N30" s="11">
        <f t="shared" si="2"/>
        <v>0</v>
      </c>
      <c r="O30" s="11">
        <f t="shared" si="3"/>
        <v>0</v>
      </c>
      <c r="P30" s="11">
        <f t="shared" si="4"/>
        <v>0</v>
      </c>
      <c r="Q30" s="11">
        <f t="shared" si="5"/>
        <v>0</v>
      </c>
      <c r="R30" s="11">
        <f t="shared" si="6"/>
        <v>0</v>
      </c>
      <c r="S30" s="11"/>
      <c r="T30" s="1">
        <f>VLOOKUP(B30,Master_Item!B:I,8,0)</f>
        <v>12</v>
      </c>
      <c r="U30" s="11">
        <f t="shared" si="7"/>
        <v>0</v>
      </c>
      <c r="V30" s="11">
        <f t="shared" si="8"/>
        <v>0</v>
      </c>
      <c r="W30" s="11">
        <f t="shared" si="9"/>
        <v>0</v>
      </c>
      <c r="X30" s="11">
        <f t="shared" si="10"/>
        <v>0</v>
      </c>
      <c r="Y30" s="11">
        <f t="shared" si="11"/>
        <v>0</v>
      </c>
      <c r="Z30" s="1" t="str">
        <f>_xlfn.IFNA(VLOOKUP(B30,Master_Item!B:D,3,0),0)</f>
        <v>Oishi</v>
      </c>
    </row>
    <row r="31" spans="1:26">
      <c r="A31" s="13">
        <v>11</v>
      </c>
      <c r="B31" s="2">
        <v>310001984</v>
      </c>
      <c r="C31" s="1" t="s">
        <v>67</v>
      </c>
      <c r="D31" s="1" t="s">
        <v>128</v>
      </c>
      <c r="E31" s="12">
        <f>_xlfn.IFNA(VLOOKUP($B31,'FST OMT'!$C:$Y,$A31,0),0)*0.55</f>
        <v>0</v>
      </c>
      <c r="F31" s="12">
        <f>_xlfn.IFNA(VLOOKUP($B31,'FST CV'!$C:$Y,$A31,0),0)*0.55</f>
        <v>0</v>
      </c>
      <c r="G31" s="12">
        <f>_xlfn.IFNA(VLOOKUP($B31,'FST TT'!$C:$Y,$A31,0),0)*0.55</f>
        <v>0</v>
      </c>
      <c r="I31" s="4">
        <f t="shared" si="0"/>
        <v>0</v>
      </c>
      <c r="K31" s="52">
        <f>IF(D31="MT",VLOOKUP(B31,Master_Item!B:H,7,0),VLOOKUP(B31,Master_Item!B:H,6,0))</f>
        <v>54</v>
      </c>
      <c r="L31" s="52" t="str">
        <f>VLOOKUP(B31,Master_Item!B:M,12,0)</f>
        <v>โรงงานนวนคร</v>
      </c>
      <c r="M31" s="52" t="str">
        <f t="shared" si="1"/>
        <v>โรงงานนวนครRegion 6/14</v>
      </c>
      <c r="N31" s="11">
        <f t="shared" si="2"/>
        <v>0</v>
      </c>
      <c r="O31" s="11">
        <f t="shared" si="3"/>
        <v>0</v>
      </c>
      <c r="P31" s="11">
        <f t="shared" si="4"/>
        <v>0</v>
      </c>
      <c r="Q31" s="11">
        <f t="shared" si="5"/>
        <v>0</v>
      </c>
      <c r="R31" s="11">
        <f t="shared" si="6"/>
        <v>0</v>
      </c>
      <c r="S31" s="11"/>
      <c r="T31" s="1">
        <f>VLOOKUP(B31,Master_Item!B:I,8,0)</f>
        <v>12</v>
      </c>
      <c r="U31" s="11">
        <f t="shared" si="7"/>
        <v>0</v>
      </c>
      <c r="V31" s="11">
        <f t="shared" si="8"/>
        <v>0</v>
      </c>
      <c r="W31" s="11">
        <f t="shared" si="9"/>
        <v>0</v>
      </c>
      <c r="X31" s="11">
        <f t="shared" si="10"/>
        <v>0</v>
      </c>
      <c r="Y31" s="11">
        <f t="shared" si="11"/>
        <v>0</v>
      </c>
      <c r="Z31" s="1" t="str">
        <f>_xlfn.IFNA(VLOOKUP(B31,Master_Item!B:D,3,0),0)</f>
        <v>Oishi</v>
      </c>
    </row>
    <row r="32" spans="1:26">
      <c r="A32" s="13">
        <v>12</v>
      </c>
      <c r="B32" s="2">
        <v>310001984</v>
      </c>
      <c r="C32" s="1" t="s">
        <v>67</v>
      </c>
      <c r="D32" s="1" t="s">
        <v>121</v>
      </c>
      <c r="E32" s="12">
        <f>_xlfn.IFNA(VLOOKUP($B32,'FST OMT'!$C:$Y,$A32,0),0)</f>
        <v>0</v>
      </c>
      <c r="F32" s="12">
        <f>_xlfn.IFNA(VLOOKUP($B32,'FST CV'!$C:$Y,$A32,0),0)</f>
        <v>0</v>
      </c>
      <c r="G32" s="12">
        <f>_xlfn.IFNA(VLOOKUP($B32,'FST TT'!$C:$Y,$A32,0),0)</f>
        <v>0</v>
      </c>
      <c r="I32" s="4">
        <f t="shared" si="0"/>
        <v>0</v>
      </c>
      <c r="K32" s="52">
        <f>IF(D32="MT",VLOOKUP(B32,Master_Item!B:H,7,0),VLOOKUP(B32,Master_Item!B:H,6,0))</f>
        <v>54</v>
      </c>
      <c r="L32" s="52" t="str">
        <f>VLOOKUP(B32,Master_Item!B:M,12,0)</f>
        <v>โรงงานนวนคร</v>
      </c>
      <c r="M32" s="52" t="str">
        <f t="shared" si="1"/>
        <v>โรงงานนวนครRegion 7</v>
      </c>
      <c r="N32" s="11">
        <f t="shared" si="2"/>
        <v>0</v>
      </c>
      <c r="O32" s="11">
        <f t="shared" si="3"/>
        <v>0</v>
      </c>
      <c r="P32" s="11">
        <f t="shared" si="4"/>
        <v>0</v>
      </c>
      <c r="Q32" s="11">
        <f t="shared" si="5"/>
        <v>0</v>
      </c>
      <c r="R32" s="11">
        <f t="shared" si="6"/>
        <v>0</v>
      </c>
      <c r="S32" s="11"/>
      <c r="T32" s="1">
        <f>VLOOKUP(B32,Master_Item!B:I,8,0)</f>
        <v>12</v>
      </c>
      <c r="U32" s="11">
        <f t="shared" si="7"/>
        <v>0</v>
      </c>
      <c r="V32" s="11">
        <f t="shared" si="8"/>
        <v>0</v>
      </c>
      <c r="W32" s="11">
        <f t="shared" si="9"/>
        <v>0</v>
      </c>
      <c r="X32" s="11">
        <f t="shared" si="10"/>
        <v>0</v>
      </c>
      <c r="Y32" s="11">
        <f t="shared" si="11"/>
        <v>0</v>
      </c>
      <c r="Z32" s="1" t="str">
        <f>_xlfn.IFNA(VLOOKUP(B32,Master_Item!B:D,3,0),0)</f>
        <v>Oishi</v>
      </c>
    </row>
    <row r="33" spans="1:26">
      <c r="A33" s="13">
        <v>13</v>
      </c>
      <c r="B33" s="2">
        <v>310001984</v>
      </c>
      <c r="C33" s="1" t="s">
        <v>67</v>
      </c>
      <c r="D33" s="1" t="s">
        <v>122</v>
      </c>
      <c r="E33" s="12">
        <f>_xlfn.IFNA(VLOOKUP($B33,'FST OMT'!$C:$Y,$A33,0),0)</f>
        <v>0</v>
      </c>
      <c r="F33" s="12">
        <f>_xlfn.IFNA(VLOOKUP($B33,'FST CV'!$C:$Y,$A33,0),0)</f>
        <v>0</v>
      </c>
      <c r="G33" s="12">
        <f>_xlfn.IFNA(VLOOKUP($B33,'FST TT'!$C:$Y,$A33,0),0)</f>
        <v>0</v>
      </c>
      <c r="I33" s="4">
        <f t="shared" si="0"/>
        <v>0</v>
      </c>
      <c r="K33" s="52">
        <f>IF(D33="MT",VLOOKUP(B33,Master_Item!B:H,7,0),VLOOKUP(B33,Master_Item!B:H,6,0))</f>
        <v>54</v>
      </c>
      <c r="L33" s="52" t="str">
        <f>VLOOKUP(B33,Master_Item!B:M,12,0)</f>
        <v>โรงงานนวนคร</v>
      </c>
      <c r="M33" s="52" t="str">
        <f t="shared" si="1"/>
        <v>โรงงานนวนครRegion 8</v>
      </c>
      <c r="N33" s="11">
        <f t="shared" si="2"/>
        <v>0</v>
      </c>
      <c r="O33" s="11">
        <f t="shared" si="3"/>
        <v>0</v>
      </c>
      <c r="P33" s="11">
        <f t="shared" si="4"/>
        <v>0</v>
      </c>
      <c r="Q33" s="11">
        <f t="shared" si="5"/>
        <v>0</v>
      </c>
      <c r="R33" s="11">
        <f t="shared" si="6"/>
        <v>0</v>
      </c>
      <c r="S33" s="11"/>
      <c r="T33" s="1">
        <f>VLOOKUP(B33,Master_Item!B:I,8,0)</f>
        <v>12</v>
      </c>
      <c r="U33" s="11">
        <f t="shared" si="7"/>
        <v>0</v>
      </c>
      <c r="V33" s="11">
        <f t="shared" si="8"/>
        <v>0</v>
      </c>
      <c r="W33" s="11">
        <f t="shared" si="9"/>
        <v>0</v>
      </c>
      <c r="X33" s="11">
        <f t="shared" si="10"/>
        <v>0</v>
      </c>
      <c r="Y33" s="11">
        <f t="shared" si="11"/>
        <v>0</v>
      </c>
      <c r="Z33" s="1" t="str">
        <f>_xlfn.IFNA(VLOOKUP(B33,Master_Item!B:D,3,0),0)</f>
        <v>Oishi</v>
      </c>
    </row>
    <row r="34" spans="1:26">
      <c r="A34" s="13">
        <v>11</v>
      </c>
      <c r="B34" s="2">
        <v>310001984</v>
      </c>
      <c r="C34" s="1" t="s">
        <v>67</v>
      </c>
      <c r="D34" s="1" t="s">
        <v>123</v>
      </c>
      <c r="H34" s="4">
        <f>_xlfn.IFNA(VLOOKUP(B34,'FST MT'!A:FS,$A34,0),0)</f>
        <v>10102</v>
      </c>
      <c r="I34" s="4">
        <f t="shared" si="0"/>
        <v>10102</v>
      </c>
      <c r="K34" s="52">
        <f>IF(D34="MT",VLOOKUP(B34,Master_Item!B:H,7,0),VLOOKUP(B34,Master_Item!B:H,6,0))</f>
        <v>54</v>
      </c>
      <c r="L34" s="52" t="str">
        <f>VLOOKUP(B34,Master_Item!B:M,12,0)</f>
        <v>โรงงานนวนคร</v>
      </c>
      <c r="M34" s="52" t="str">
        <f t="shared" si="1"/>
        <v>โรงงานนวนครMT</v>
      </c>
      <c r="N34" s="11">
        <f t="shared" si="2"/>
        <v>0</v>
      </c>
      <c r="O34" s="11">
        <f t="shared" si="3"/>
        <v>0</v>
      </c>
      <c r="P34" s="11">
        <f t="shared" si="4"/>
        <v>0</v>
      </c>
      <c r="Q34" s="11">
        <f t="shared" si="5"/>
        <v>187.07407407407408</v>
      </c>
      <c r="R34" s="11">
        <f t="shared" si="6"/>
        <v>187.07407407407408</v>
      </c>
      <c r="S34" s="11"/>
      <c r="T34" s="1">
        <f>VLOOKUP(B34,Master_Item!B:I,8,0)</f>
        <v>12</v>
      </c>
      <c r="U34" s="11">
        <f t="shared" si="7"/>
        <v>0</v>
      </c>
      <c r="V34" s="11">
        <f t="shared" si="8"/>
        <v>0</v>
      </c>
      <c r="W34" s="11">
        <f t="shared" si="9"/>
        <v>0</v>
      </c>
      <c r="X34" s="11">
        <f t="shared" si="10"/>
        <v>121224</v>
      </c>
      <c r="Y34" s="11">
        <f t="shared" si="11"/>
        <v>121224</v>
      </c>
      <c r="Z34" s="1" t="str">
        <f>_xlfn.IFNA(VLOOKUP(B34,Master_Item!B:D,3,0),0)</f>
        <v>Oishi</v>
      </c>
    </row>
    <row r="35" spans="1:26">
      <c r="A35" s="13">
        <v>6</v>
      </c>
      <c r="B35" s="2">
        <v>310001991</v>
      </c>
      <c r="C35" s="1" t="s">
        <v>48</v>
      </c>
      <c r="D35" s="1" t="s">
        <v>115</v>
      </c>
      <c r="E35" s="12">
        <f>_xlfn.IFNA(VLOOKUP($B35,'FST OMT'!$C:$Y,$A35,0),0)</f>
        <v>0</v>
      </c>
      <c r="F35" s="12">
        <f>_xlfn.IFNA(VLOOKUP($B35,'FST CV'!$C:$Y,$A35,0),0)</f>
        <v>0</v>
      </c>
      <c r="G35" s="12">
        <f>_xlfn.IFNA(VLOOKUP($B35,'FST TT'!$C:$Y,$A35,0),0)</f>
        <v>0</v>
      </c>
      <c r="I35" s="4">
        <f t="shared" si="0"/>
        <v>0</v>
      </c>
      <c r="K35" s="52">
        <f>IF(D35="MT",VLOOKUP(B35,Master_Item!B:H,7,0),VLOOKUP(B35,Master_Item!B:H,6,0))</f>
        <v>72</v>
      </c>
      <c r="L35" s="52" t="str">
        <f>VLOOKUP(B35,Master_Item!B:M,12,0)</f>
        <v>โรงงานนวนคร</v>
      </c>
      <c r="M35" s="52" t="str">
        <f t="shared" si="1"/>
        <v>โรงงานนวนครRegion 1</v>
      </c>
      <c r="N35" s="11">
        <f t="shared" si="2"/>
        <v>0</v>
      </c>
      <c r="O35" s="11">
        <f t="shared" si="3"/>
        <v>0</v>
      </c>
      <c r="P35" s="11">
        <f t="shared" si="4"/>
        <v>0</v>
      </c>
      <c r="Q35" s="11">
        <f t="shared" si="5"/>
        <v>0</v>
      </c>
      <c r="R35" s="11">
        <f t="shared" si="6"/>
        <v>0</v>
      </c>
      <c r="S35" s="11"/>
      <c r="T35" s="1">
        <f>VLOOKUP(B35,Master_Item!B:I,8,0)</f>
        <v>9.1199999999999992</v>
      </c>
      <c r="U35" s="11">
        <f t="shared" si="7"/>
        <v>0</v>
      </c>
      <c r="V35" s="11">
        <f t="shared" si="8"/>
        <v>0</v>
      </c>
      <c r="W35" s="11">
        <f t="shared" si="9"/>
        <v>0</v>
      </c>
      <c r="X35" s="11">
        <f t="shared" si="10"/>
        <v>0</v>
      </c>
      <c r="Y35" s="11">
        <f t="shared" si="11"/>
        <v>0</v>
      </c>
      <c r="Z35" s="1" t="str">
        <f>_xlfn.IFNA(VLOOKUP(B35,Master_Item!B:D,3,0),0)</f>
        <v>Oishi</v>
      </c>
    </row>
    <row r="36" spans="1:26">
      <c r="A36" s="13">
        <v>7</v>
      </c>
      <c r="B36" s="2">
        <v>310001991</v>
      </c>
      <c r="C36" s="1" t="s">
        <v>48</v>
      </c>
      <c r="D36" s="1" t="s">
        <v>116</v>
      </c>
      <c r="E36" s="12">
        <f>_xlfn.IFNA(VLOOKUP($B36,'FST OMT'!$C:$Y,$A36,0),0)</f>
        <v>0</v>
      </c>
      <c r="F36" s="12">
        <f>_xlfn.IFNA(VLOOKUP($B36,'FST CV'!$C:$Y,$A36,0),0)</f>
        <v>0</v>
      </c>
      <c r="G36" s="12">
        <f>_xlfn.IFNA(VLOOKUP($B36,'FST TT'!$C:$Y,$A36,0),0)</f>
        <v>0</v>
      </c>
      <c r="I36" s="4">
        <f t="shared" si="0"/>
        <v>0</v>
      </c>
      <c r="K36" s="52">
        <f>IF(D36="MT",VLOOKUP(B36,Master_Item!B:H,7,0),VLOOKUP(B36,Master_Item!B:H,6,0))</f>
        <v>72</v>
      </c>
      <c r="L36" s="52" t="str">
        <f>VLOOKUP(B36,Master_Item!B:M,12,0)</f>
        <v>โรงงานนวนคร</v>
      </c>
      <c r="M36" s="52" t="str">
        <f t="shared" si="1"/>
        <v>โรงงานนวนครRegion 2</v>
      </c>
      <c r="N36" s="11">
        <f t="shared" si="2"/>
        <v>0</v>
      </c>
      <c r="O36" s="11">
        <f t="shared" si="3"/>
        <v>0</v>
      </c>
      <c r="P36" s="11">
        <f t="shared" si="4"/>
        <v>0</v>
      </c>
      <c r="Q36" s="11">
        <f t="shared" si="5"/>
        <v>0</v>
      </c>
      <c r="R36" s="11">
        <f t="shared" si="6"/>
        <v>0</v>
      </c>
      <c r="S36" s="11"/>
      <c r="T36" s="1">
        <f>VLOOKUP(B36,Master_Item!B:I,8,0)</f>
        <v>9.1199999999999992</v>
      </c>
      <c r="U36" s="11">
        <f t="shared" si="7"/>
        <v>0</v>
      </c>
      <c r="V36" s="11">
        <f t="shared" si="8"/>
        <v>0</v>
      </c>
      <c r="W36" s="11">
        <f t="shared" si="9"/>
        <v>0</v>
      </c>
      <c r="X36" s="11">
        <f t="shared" si="10"/>
        <v>0</v>
      </c>
      <c r="Y36" s="11">
        <f t="shared" si="11"/>
        <v>0</v>
      </c>
      <c r="Z36" s="1" t="str">
        <f>_xlfn.IFNA(VLOOKUP(B36,Master_Item!B:D,3,0),0)</f>
        <v>Oishi</v>
      </c>
    </row>
    <row r="37" spans="1:26">
      <c r="A37" s="13">
        <v>8</v>
      </c>
      <c r="B37" s="2">
        <v>310001991</v>
      </c>
      <c r="C37" s="1" t="s">
        <v>48</v>
      </c>
      <c r="D37" s="1" t="s">
        <v>117</v>
      </c>
      <c r="E37" s="12">
        <f>_xlfn.IFNA(VLOOKUP($B37,'FST OMT'!$C:$Y,$A37,0),0)</f>
        <v>0</v>
      </c>
      <c r="F37" s="12">
        <f>_xlfn.IFNA(VLOOKUP($B37,'FST CV'!$C:$Y,$A37,0),0)</f>
        <v>0</v>
      </c>
      <c r="G37" s="12">
        <f>_xlfn.IFNA(VLOOKUP($B37,'FST TT'!$C:$Y,$A37,0),0)</f>
        <v>0</v>
      </c>
      <c r="I37" s="4">
        <f t="shared" si="0"/>
        <v>0</v>
      </c>
      <c r="K37" s="52">
        <f>IF(D37="MT",VLOOKUP(B37,Master_Item!B:H,7,0),VLOOKUP(B37,Master_Item!B:H,6,0))</f>
        <v>72</v>
      </c>
      <c r="L37" s="52" t="str">
        <f>VLOOKUP(B37,Master_Item!B:M,12,0)</f>
        <v>โรงงานนวนคร</v>
      </c>
      <c r="M37" s="52" t="str">
        <f t="shared" si="1"/>
        <v>โรงงานนวนครRegion 3</v>
      </c>
      <c r="N37" s="11">
        <f t="shared" si="2"/>
        <v>0</v>
      </c>
      <c r="O37" s="11">
        <f t="shared" si="3"/>
        <v>0</v>
      </c>
      <c r="P37" s="11">
        <f t="shared" si="4"/>
        <v>0</v>
      </c>
      <c r="Q37" s="11">
        <f t="shared" si="5"/>
        <v>0</v>
      </c>
      <c r="R37" s="11">
        <f t="shared" si="6"/>
        <v>0</v>
      </c>
      <c r="S37" s="11"/>
      <c r="T37" s="1">
        <f>VLOOKUP(B37,Master_Item!B:I,8,0)</f>
        <v>9.1199999999999992</v>
      </c>
      <c r="U37" s="11">
        <f t="shared" si="7"/>
        <v>0</v>
      </c>
      <c r="V37" s="11">
        <f t="shared" si="8"/>
        <v>0</v>
      </c>
      <c r="W37" s="11">
        <f t="shared" si="9"/>
        <v>0</v>
      </c>
      <c r="X37" s="11">
        <f t="shared" si="10"/>
        <v>0</v>
      </c>
      <c r="Y37" s="11">
        <f t="shared" si="11"/>
        <v>0</v>
      </c>
      <c r="Z37" s="1" t="str">
        <f>_xlfn.IFNA(VLOOKUP(B37,Master_Item!B:D,3,0),0)</f>
        <v>Oishi</v>
      </c>
    </row>
    <row r="38" spans="1:26">
      <c r="A38" s="13">
        <v>9</v>
      </c>
      <c r="B38" s="2">
        <v>310001991</v>
      </c>
      <c r="C38" s="1" t="s">
        <v>48</v>
      </c>
      <c r="D38" s="1" t="s">
        <v>118</v>
      </c>
      <c r="E38" s="12">
        <f>_xlfn.IFNA(VLOOKUP($B38,'FST OMT'!$C:$Y,$A38,0),0)</f>
        <v>0</v>
      </c>
      <c r="F38" s="12">
        <f>_xlfn.IFNA(VLOOKUP($B38,'FST CV'!$C:$Y,$A38,0),0)</f>
        <v>0</v>
      </c>
      <c r="G38" s="12">
        <f>_xlfn.IFNA(VLOOKUP($B38,'FST TT'!$C:$Y,$A38,0),0)</f>
        <v>0</v>
      </c>
      <c r="I38" s="4">
        <f t="shared" si="0"/>
        <v>0</v>
      </c>
      <c r="K38" s="52">
        <f>IF(D38="MT",VLOOKUP(B38,Master_Item!B:H,7,0),VLOOKUP(B38,Master_Item!B:H,6,0))</f>
        <v>72</v>
      </c>
      <c r="L38" s="52" t="str">
        <f>VLOOKUP(B38,Master_Item!B:M,12,0)</f>
        <v>โรงงานนวนคร</v>
      </c>
      <c r="M38" s="52" t="str">
        <f t="shared" si="1"/>
        <v>โรงงานนวนครRegion 4</v>
      </c>
      <c r="N38" s="11">
        <f t="shared" si="2"/>
        <v>0</v>
      </c>
      <c r="O38" s="11">
        <f t="shared" si="3"/>
        <v>0</v>
      </c>
      <c r="P38" s="11">
        <f t="shared" si="4"/>
        <v>0</v>
      </c>
      <c r="Q38" s="11">
        <f t="shared" si="5"/>
        <v>0</v>
      </c>
      <c r="R38" s="11">
        <f t="shared" si="6"/>
        <v>0</v>
      </c>
      <c r="S38" s="11"/>
      <c r="T38" s="1">
        <f>VLOOKUP(B38,Master_Item!B:I,8,0)</f>
        <v>9.1199999999999992</v>
      </c>
      <c r="U38" s="11">
        <f t="shared" si="7"/>
        <v>0</v>
      </c>
      <c r="V38" s="11">
        <f t="shared" si="8"/>
        <v>0</v>
      </c>
      <c r="W38" s="11">
        <f t="shared" si="9"/>
        <v>0</v>
      </c>
      <c r="X38" s="11">
        <f t="shared" si="10"/>
        <v>0</v>
      </c>
      <c r="Y38" s="11">
        <f t="shared" si="11"/>
        <v>0</v>
      </c>
      <c r="Z38" s="1" t="str">
        <f>_xlfn.IFNA(VLOOKUP(B38,Master_Item!B:D,3,0),0)</f>
        <v>Oishi</v>
      </c>
    </row>
    <row r="39" spans="1:26">
      <c r="A39" s="13">
        <v>10</v>
      </c>
      <c r="B39" s="2">
        <v>310001991</v>
      </c>
      <c r="C39" s="1" t="s">
        <v>48</v>
      </c>
      <c r="D39" s="1" t="s">
        <v>119</v>
      </c>
      <c r="E39" s="12">
        <f>_xlfn.IFNA(VLOOKUP($B39,'FST OMT'!$C:$Y,$A39,0),0)</f>
        <v>0</v>
      </c>
      <c r="F39" s="12">
        <f>_xlfn.IFNA(VLOOKUP($B39,'FST CV'!$C:$Y,$A39,0),0)</f>
        <v>0</v>
      </c>
      <c r="G39" s="12">
        <f>_xlfn.IFNA(VLOOKUP($B39,'FST TT'!$C:$Y,$A39,0),0)</f>
        <v>0</v>
      </c>
      <c r="I39" s="4">
        <f t="shared" si="0"/>
        <v>0</v>
      </c>
      <c r="K39" s="52">
        <f>IF(D39="MT",VLOOKUP(B39,Master_Item!B:H,7,0),VLOOKUP(B39,Master_Item!B:H,6,0))</f>
        <v>72</v>
      </c>
      <c r="L39" s="52" t="str">
        <f>VLOOKUP(B39,Master_Item!B:M,12,0)</f>
        <v>โรงงานนวนคร</v>
      </c>
      <c r="M39" s="52" t="str">
        <f t="shared" si="1"/>
        <v>โรงงานนวนครRegion 5</v>
      </c>
      <c r="N39" s="11">
        <f t="shared" si="2"/>
        <v>0</v>
      </c>
      <c r="O39" s="11">
        <f t="shared" si="3"/>
        <v>0</v>
      </c>
      <c r="P39" s="11">
        <f t="shared" si="4"/>
        <v>0</v>
      </c>
      <c r="Q39" s="11">
        <f t="shared" si="5"/>
        <v>0</v>
      </c>
      <c r="R39" s="11">
        <f t="shared" si="6"/>
        <v>0</v>
      </c>
      <c r="S39" s="11"/>
      <c r="T39" s="1">
        <f>VLOOKUP(B39,Master_Item!B:I,8,0)</f>
        <v>9.1199999999999992</v>
      </c>
      <c r="U39" s="11">
        <f t="shared" si="7"/>
        <v>0</v>
      </c>
      <c r="V39" s="11">
        <f t="shared" si="8"/>
        <v>0</v>
      </c>
      <c r="W39" s="11">
        <f t="shared" si="9"/>
        <v>0</v>
      </c>
      <c r="X39" s="11">
        <f t="shared" si="10"/>
        <v>0</v>
      </c>
      <c r="Y39" s="11">
        <f t="shared" si="11"/>
        <v>0</v>
      </c>
      <c r="Z39" s="1" t="str">
        <f>_xlfn.IFNA(VLOOKUP(B39,Master_Item!B:D,3,0),0)</f>
        <v>Oishi</v>
      </c>
    </row>
    <row r="40" spans="1:26">
      <c r="A40" s="13">
        <v>11</v>
      </c>
      <c r="B40" s="2">
        <v>310001991</v>
      </c>
      <c r="C40" s="1" t="s">
        <v>48</v>
      </c>
      <c r="D40" s="1" t="s">
        <v>127</v>
      </c>
      <c r="E40" s="12">
        <f>_xlfn.IFNA(VLOOKUP($B40,'FST OMT'!$C:$Y,$A40,0),0)*0.45</f>
        <v>0</v>
      </c>
      <c r="F40" s="12">
        <f>_xlfn.IFNA(VLOOKUP($B40,'FST CV'!$C:$Y,$A40,0),0)*0.45</f>
        <v>0</v>
      </c>
      <c r="G40" s="12">
        <f>_xlfn.IFNA(VLOOKUP($B40,'FST TT'!$C:$Y,$A40,0),0)*0.45</f>
        <v>0</v>
      </c>
      <c r="I40" s="4">
        <f t="shared" si="0"/>
        <v>0</v>
      </c>
      <c r="K40" s="52">
        <f>IF(D40="MT",VLOOKUP(B40,Master_Item!B:H,7,0),VLOOKUP(B40,Master_Item!B:H,6,0))</f>
        <v>72</v>
      </c>
      <c r="L40" s="52" t="str">
        <f>VLOOKUP(B40,Master_Item!B:M,12,0)</f>
        <v>โรงงานนวนคร</v>
      </c>
      <c r="M40" s="52" t="str">
        <f t="shared" si="1"/>
        <v>โรงงานนวนครRegion 6/9</v>
      </c>
      <c r="N40" s="11">
        <f t="shared" si="2"/>
        <v>0</v>
      </c>
      <c r="O40" s="11">
        <f t="shared" si="3"/>
        <v>0</v>
      </c>
      <c r="P40" s="11">
        <f t="shared" si="4"/>
        <v>0</v>
      </c>
      <c r="Q40" s="11">
        <f t="shared" si="5"/>
        <v>0</v>
      </c>
      <c r="R40" s="11">
        <f t="shared" si="6"/>
        <v>0</v>
      </c>
      <c r="S40" s="11"/>
      <c r="T40" s="1">
        <f>VLOOKUP(B40,Master_Item!B:I,8,0)</f>
        <v>9.1199999999999992</v>
      </c>
      <c r="U40" s="11">
        <f t="shared" si="7"/>
        <v>0</v>
      </c>
      <c r="V40" s="11">
        <f t="shared" si="8"/>
        <v>0</v>
      </c>
      <c r="W40" s="11">
        <f t="shared" si="9"/>
        <v>0</v>
      </c>
      <c r="X40" s="11">
        <f t="shared" si="10"/>
        <v>0</v>
      </c>
      <c r="Y40" s="11">
        <f t="shared" si="11"/>
        <v>0</v>
      </c>
      <c r="Z40" s="1" t="str">
        <f>_xlfn.IFNA(VLOOKUP(B40,Master_Item!B:D,3,0),0)</f>
        <v>Oishi</v>
      </c>
    </row>
    <row r="41" spans="1:26">
      <c r="A41" s="13">
        <v>11</v>
      </c>
      <c r="B41" s="2">
        <v>310001991</v>
      </c>
      <c r="C41" s="1" t="s">
        <v>48</v>
      </c>
      <c r="D41" s="1" t="s">
        <v>128</v>
      </c>
      <c r="E41" s="12">
        <f>_xlfn.IFNA(VLOOKUP($B41,'FST OMT'!$C:$Y,$A41,0),0)*0.55</f>
        <v>0</v>
      </c>
      <c r="F41" s="12">
        <f>_xlfn.IFNA(VLOOKUP($B41,'FST CV'!$C:$Y,$A41,0),0)*0.55</f>
        <v>0</v>
      </c>
      <c r="G41" s="12">
        <f>_xlfn.IFNA(VLOOKUP($B41,'FST TT'!$C:$Y,$A41,0),0)*0.55</f>
        <v>0</v>
      </c>
      <c r="I41" s="4">
        <f t="shared" si="0"/>
        <v>0</v>
      </c>
      <c r="K41" s="52">
        <f>IF(D41="MT",VLOOKUP(B41,Master_Item!B:H,7,0),VLOOKUP(B41,Master_Item!B:H,6,0))</f>
        <v>72</v>
      </c>
      <c r="L41" s="52" t="str">
        <f>VLOOKUP(B41,Master_Item!B:M,12,0)</f>
        <v>โรงงานนวนคร</v>
      </c>
      <c r="M41" s="52" t="str">
        <f t="shared" si="1"/>
        <v>โรงงานนวนครRegion 6/14</v>
      </c>
      <c r="N41" s="11">
        <f t="shared" si="2"/>
        <v>0</v>
      </c>
      <c r="O41" s="11">
        <f t="shared" si="3"/>
        <v>0</v>
      </c>
      <c r="P41" s="11">
        <f t="shared" si="4"/>
        <v>0</v>
      </c>
      <c r="Q41" s="11">
        <f t="shared" si="5"/>
        <v>0</v>
      </c>
      <c r="R41" s="11">
        <f t="shared" si="6"/>
        <v>0</v>
      </c>
      <c r="S41" s="11"/>
      <c r="T41" s="1">
        <f>VLOOKUP(B41,Master_Item!B:I,8,0)</f>
        <v>9.1199999999999992</v>
      </c>
      <c r="U41" s="11">
        <f t="shared" si="7"/>
        <v>0</v>
      </c>
      <c r="V41" s="11">
        <f t="shared" si="8"/>
        <v>0</v>
      </c>
      <c r="W41" s="11">
        <f t="shared" si="9"/>
        <v>0</v>
      </c>
      <c r="X41" s="11">
        <f t="shared" si="10"/>
        <v>0</v>
      </c>
      <c r="Y41" s="11">
        <f t="shared" si="11"/>
        <v>0</v>
      </c>
      <c r="Z41" s="1" t="str">
        <f>_xlfn.IFNA(VLOOKUP(B41,Master_Item!B:D,3,0),0)</f>
        <v>Oishi</v>
      </c>
    </row>
    <row r="42" spans="1:26">
      <c r="A42" s="13">
        <v>12</v>
      </c>
      <c r="B42" s="2">
        <v>310001991</v>
      </c>
      <c r="C42" s="1" t="s">
        <v>48</v>
      </c>
      <c r="D42" s="1" t="s">
        <v>121</v>
      </c>
      <c r="E42" s="12">
        <f>_xlfn.IFNA(VLOOKUP($B42,'FST OMT'!$C:$Y,$A42,0),0)</f>
        <v>0</v>
      </c>
      <c r="F42" s="12">
        <f>_xlfn.IFNA(VLOOKUP($B42,'FST CV'!$C:$Y,$A42,0),0)</f>
        <v>0</v>
      </c>
      <c r="G42" s="12">
        <f>_xlfn.IFNA(VLOOKUP($B42,'FST TT'!$C:$Y,$A42,0),0)</f>
        <v>0</v>
      </c>
      <c r="I42" s="4">
        <f t="shared" si="0"/>
        <v>0</v>
      </c>
      <c r="K42" s="52">
        <f>IF(D42="MT",VLOOKUP(B42,Master_Item!B:H,7,0),VLOOKUP(B42,Master_Item!B:H,6,0))</f>
        <v>72</v>
      </c>
      <c r="L42" s="52" t="str">
        <f>VLOOKUP(B42,Master_Item!B:M,12,0)</f>
        <v>โรงงานนวนคร</v>
      </c>
      <c r="M42" s="52" t="str">
        <f t="shared" si="1"/>
        <v>โรงงานนวนครRegion 7</v>
      </c>
      <c r="N42" s="11">
        <f t="shared" si="2"/>
        <v>0</v>
      </c>
      <c r="O42" s="11">
        <f t="shared" si="3"/>
        <v>0</v>
      </c>
      <c r="P42" s="11">
        <f t="shared" si="4"/>
        <v>0</v>
      </c>
      <c r="Q42" s="11">
        <f t="shared" si="5"/>
        <v>0</v>
      </c>
      <c r="R42" s="11">
        <f t="shared" si="6"/>
        <v>0</v>
      </c>
      <c r="S42" s="11"/>
      <c r="T42" s="1">
        <f>VLOOKUP(B42,Master_Item!B:I,8,0)</f>
        <v>9.1199999999999992</v>
      </c>
      <c r="U42" s="11">
        <f t="shared" si="7"/>
        <v>0</v>
      </c>
      <c r="V42" s="11">
        <f t="shared" si="8"/>
        <v>0</v>
      </c>
      <c r="W42" s="11">
        <f t="shared" si="9"/>
        <v>0</v>
      </c>
      <c r="X42" s="11">
        <f t="shared" si="10"/>
        <v>0</v>
      </c>
      <c r="Y42" s="11">
        <f t="shared" si="11"/>
        <v>0</v>
      </c>
      <c r="Z42" s="1" t="str">
        <f>_xlfn.IFNA(VLOOKUP(B42,Master_Item!B:D,3,0),0)</f>
        <v>Oishi</v>
      </c>
    </row>
    <row r="43" spans="1:26">
      <c r="A43" s="13">
        <v>13</v>
      </c>
      <c r="B43" s="2">
        <v>310001991</v>
      </c>
      <c r="C43" s="1" t="s">
        <v>48</v>
      </c>
      <c r="D43" s="1" t="s">
        <v>122</v>
      </c>
      <c r="E43" s="12">
        <f>_xlfn.IFNA(VLOOKUP($B43,'FST OMT'!$C:$Y,$A43,0),0)</f>
        <v>0</v>
      </c>
      <c r="F43" s="12">
        <f>_xlfn.IFNA(VLOOKUP($B43,'FST CV'!$C:$Y,$A43,0),0)</f>
        <v>0</v>
      </c>
      <c r="G43" s="12">
        <f>_xlfn.IFNA(VLOOKUP($B43,'FST TT'!$C:$Y,$A43,0),0)</f>
        <v>0</v>
      </c>
      <c r="I43" s="4">
        <f t="shared" si="0"/>
        <v>0</v>
      </c>
      <c r="K43" s="52">
        <f>IF(D43="MT",VLOOKUP(B43,Master_Item!B:H,7,0),VLOOKUP(B43,Master_Item!B:H,6,0))</f>
        <v>72</v>
      </c>
      <c r="L43" s="52" t="str">
        <f>VLOOKUP(B43,Master_Item!B:M,12,0)</f>
        <v>โรงงานนวนคร</v>
      </c>
      <c r="M43" s="52" t="str">
        <f t="shared" si="1"/>
        <v>โรงงานนวนครRegion 8</v>
      </c>
      <c r="N43" s="11">
        <f t="shared" si="2"/>
        <v>0</v>
      </c>
      <c r="O43" s="11">
        <f t="shared" si="3"/>
        <v>0</v>
      </c>
      <c r="P43" s="11">
        <f t="shared" si="4"/>
        <v>0</v>
      </c>
      <c r="Q43" s="11">
        <f t="shared" si="5"/>
        <v>0</v>
      </c>
      <c r="R43" s="11">
        <f t="shared" si="6"/>
        <v>0</v>
      </c>
      <c r="S43" s="11"/>
      <c r="T43" s="1">
        <f>VLOOKUP(B43,Master_Item!B:I,8,0)</f>
        <v>9.1199999999999992</v>
      </c>
      <c r="U43" s="11">
        <f t="shared" si="7"/>
        <v>0</v>
      </c>
      <c r="V43" s="11">
        <f t="shared" si="8"/>
        <v>0</v>
      </c>
      <c r="W43" s="11">
        <f t="shared" si="9"/>
        <v>0</v>
      </c>
      <c r="X43" s="11">
        <f t="shared" si="10"/>
        <v>0</v>
      </c>
      <c r="Y43" s="11">
        <f t="shared" si="11"/>
        <v>0</v>
      </c>
      <c r="Z43" s="1" t="str">
        <f>_xlfn.IFNA(VLOOKUP(B43,Master_Item!B:D,3,0),0)</f>
        <v>Oishi</v>
      </c>
    </row>
    <row r="44" spans="1:26">
      <c r="A44" s="13">
        <v>11</v>
      </c>
      <c r="B44" s="2">
        <v>310001991</v>
      </c>
      <c r="C44" s="1" t="s">
        <v>48</v>
      </c>
      <c r="D44" s="1" t="s">
        <v>123</v>
      </c>
      <c r="H44" s="4">
        <f>_xlfn.IFNA(VLOOKUP(B44,'FST MT'!A:FS,$A44,0),0)</f>
        <v>36098</v>
      </c>
      <c r="I44" s="4">
        <f t="shared" si="0"/>
        <v>36098</v>
      </c>
      <c r="K44" s="52">
        <f>IF(D44="MT",VLOOKUP(B44,Master_Item!B:H,7,0),VLOOKUP(B44,Master_Item!B:H,6,0))</f>
        <v>72</v>
      </c>
      <c r="L44" s="52" t="str">
        <f>VLOOKUP(B44,Master_Item!B:M,12,0)</f>
        <v>โรงงานนวนคร</v>
      </c>
      <c r="M44" s="52" t="str">
        <f t="shared" si="1"/>
        <v>โรงงานนวนครMT</v>
      </c>
      <c r="N44" s="11">
        <f t="shared" si="2"/>
        <v>0</v>
      </c>
      <c r="O44" s="11">
        <f t="shared" si="3"/>
        <v>0</v>
      </c>
      <c r="P44" s="11">
        <f t="shared" si="4"/>
        <v>0</v>
      </c>
      <c r="Q44" s="11">
        <f t="shared" si="5"/>
        <v>501.36111111111109</v>
      </c>
      <c r="R44" s="11">
        <f t="shared" si="6"/>
        <v>501.36111111111109</v>
      </c>
      <c r="S44" s="11"/>
      <c r="T44" s="1">
        <f>VLOOKUP(B44,Master_Item!B:I,8,0)</f>
        <v>9.1199999999999992</v>
      </c>
      <c r="U44" s="11">
        <f t="shared" si="7"/>
        <v>0</v>
      </c>
      <c r="V44" s="11">
        <f t="shared" si="8"/>
        <v>0</v>
      </c>
      <c r="W44" s="11">
        <f t="shared" si="9"/>
        <v>0</v>
      </c>
      <c r="X44" s="11">
        <f t="shared" si="10"/>
        <v>329213.75999999995</v>
      </c>
      <c r="Y44" s="11">
        <f t="shared" si="11"/>
        <v>329213.75999999995</v>
      </c>
      <c r="Z44" s="1" t="str">
        <f>_xlfn.IFNA(VLOOKUP(B44,Master_Item!B:D,3,0),0)</f>
        <v>Oishi</v>
      </c>
    </row>
    <row r="45" spans="1:26">
      <c r="A45" s="13">
        <v>6</v>
      </c>
      <c r="B45" s="2">
        <v>310001992</v>
      </c>
      <c r="C45" s="1" t="s">
        <v>49</v>
      </c>
      <c r="D45" s="1" t="s">
        <v>115</v>
      </c>
      <c r="E45" s="12">
        <f>_xlfn.IFNA(VLOOKUP($B45,'FST OMT'!$C:$Y,$A45,0),0)</f>
        <v>0</v>
      </c>
      <c r="F45" s="12">
        <f>_xlfn.IFNA(VLOOKUP($B45,'FST CV'!$C:$Y,$A45,0),0)</f>
        <v>0</v>
      </c>
      <c r="G45" s="12">
        <f>_xlfn.IFNA(VLOOKUP($B45,'FST TT'!$C:$Y,$A45,0),0)</f>
        <v>0</v>
      </c>
      <c r="I45" s="4">
        <f t="shared" si="0"/>
        <v>0</v>
      </c>
      <c r="K45" s="52">
        <f>IF(D45="MT",VLOOKUP(B45,Master_Item!B:H,7,0),VLOOKUP(B45,Master_Item!B:H,6,0))</f>
        <v>72</v>
      </c>
      <c r="L45" s="52" t="str">
        <f>VLOOKUP(B45,Master_Item!B:M,12,0)</f>
        <v>โรงงานนวนคร</v>
      </c>
      <c r="M45" s="52" t="str">
        <f t="shared" si="1"/>
        <v>โรงงานนวนครRegion 1</v>
      </c>
      <c r="N45" s="11">
        <f t="shared" si="2"/>
        <v>0</v>
      </c>
      <c r="O45" s="11">
        <f t="shared" si="3"/>
        <v>0</v>
      </c>
      <c r="P45" s="11">
        <f t="shared" si="4"/>
        <v>0</v>
      </c>
      <c r="Q45" s="11">
        <f t="shared" si="5"/>
        <v>0</v>
      </c>
      <c r="R45" s="11">
        <f t="shared" si="6"/>
        <v>0</v>
      </c>
      <c r="S45" s="11"/>
      <c r="T45" s="1">
        <f>VLOOKUP(B45,Master_Item!B:I,8,0)</f>
        <v>9.1199999999999992</v>
      </c>
      <c r="U45" s="11">
        <f t="shared" si="7"/>
        <v>0</v>
      </c>
      <c r="V45" s="11">
        <f t="shared" si="8"/>
        <v>0</v>
      </c>
      <c r="W45" s="11">
        <f t="shared" si="9"/>
        <v>0</v>
      </c>
      <c r="X45" s="11">
        <f t="shared" si="10"/>
        <v>0</v>
      </c>
      <c r="Y45" s="11">
        <f t="shared" si="11"/>
        <v>0</v>
      </c>
      <c r="Z45" s="1" t="str">
        <f>_xlfn.IFNA(VLOOKUP(B45,Master_Item!B:D,3,0),0)</f>
        <v>Oishi</v>
      </c>
    </row>
    <row r="46" spans="1:26">
      <c r="A46" s="13">
        <v>7</v>
      </c>
      <c r="B46" s="2">
        <v>310001992</v>
      </c>
      <c r="C46" s="1" t="s">
        <v>49</v>
      </c>
      <c r="D46" s="1" t="s">
        <v>116</v>
      </c>
      <c r="E46" s="12">
        <f>_xlfn.IFNA(VLOOKUP($B46,'FST OMT'!$C:$Y,$A46,0),0)</f>
        <v>0</v>
      </c>
      <c r="F46" s="12">
        <f>_xlfn.IFNA(VLOOKUP($B46,'FST CV'!$C:$Y,$A46,0),0)</f>
        <v>0</v>
      </c>
      <c r="G46" s="12">
        <f>_xlfn.IFNA(VLOOKUP($B46,'FST TT'!$C:$Y,$A46,0),0)</f>
        <v>0</v>
      </c>
      <c r="I46" s="4">
        <f t="shared" si="0"/>
        <v>0</v>
      </c>
      <c r="K46" s="52">
        <f>IF(D46="MT",VLOOKUP(B46,Master_Item!B:H,7,0),VLOOKUP(B46,Master_Item!B:H,6,0))</f>
        <v>72</v>
      </c>
      <c r="L46" s="52" t="str">
        <f>VLOOKUP(B46,Master_Item!B:M,12,0)</f>
        <v>โรงงานนวนคร</v>
      </c>
      <c r="M46" s="52" t="str">
        <f t="shared" si="1"/>
        <v>โรงงานนวนครRegion 2</v>
      </c>
      <c r="N46" s="11">
        <f t="shared" si="2"/>
        <v>0</v>
      </c>
      <c r="O46" s="11">
        <f t="shared" si="3"/>
        <v>0</v>
      </c>
      <c r="P46" s="11">
        <f t="shared" si="4"/>
        <v>0</v>
      </c>
      <c r="Q46" s="11">
        <f t="shared" si="5"/>
        <v>0</v>
      </c>
      <c r="R46" s="11">
        <f t="shared" si="6"/>
        <v>0</v>
      </c>
      <c r="S46" s="11"/>
      <c r="T46" s="1">
        <f>VLOOKUP(B46,Master_Item!B:I,8,0)</f>
        <v>9.1199999999999992</v>
      </c>
      <c r="U46" s="11">
        <f t="shared" si="7"/>
        <v>0</v>
      </c>
      <c r="V46" s="11">
        <f t="shared" si="8"/>
        <v>0</v>
      </c>
      <c r="W46" s="11">
        <f t="shared" si="9"/>
        <v>0</v>
      </c>
      <c r="X46" s="11">
        <f t="shared" si="10"/>
        <v>0</v>
      </c>
      <c r="Y46" s="11">
        <f t="shared" si="11"/>
        <v>0</v>
      </c>
      <c r="Z46" s="1" t="str">
        <f>_xlfn.IFNA(VLOOKUP(B46,Master_Item!B:D,3,0),0)</f>
        <v>Oishi</v>
      </c>
    </row>
    <row r="47" spans="1:26">
      <c r="A47" s="13">
        <v>8</v>
      </c>
      <c r="B47" s="2">
        <v>310001992</v>
      </c>
      <c r="C47" s="1" t="s">
        <v>49</v>
      </c>
      <c r="D47" s="1" t="s">
        <v>117</v>
      </c>
      <c r="E47" s="12">
        <f>_xlfn.IFNA(VLOOKUP($B47,'FST OMT'!$C:$Y,$A47,0),0)</f>
        <v>0</v>
      </c>
      <c r="F47" s="12">
        <f>_xlfn.IFNA(VLOOKUP($B47,'FST CV'!$C:$Y,$A47,0),0)</f>
        <v>0</v>
      </c>
      <c r="G47" s="12">
        <f>_xlfn.IFNA(VLOOKUP($B47,'FST TT'!$C:$Y,$A47,0),0)</f>
        <v>0</v>
      </c>
      <c r="I47" s="4">
        <f t="shared" si="0"/>
        <v>0</v>
      </c>
      <c r="K47" s="52">
        <f>IF(D47="MT",VLOOKUP(B47,Master_Item!B:H,7,0),VLOOKUP(B47,Master_Item!B:H,6,0))</f>
        <v>72</v>
      </c>
      <c r="L47" s="52" t="str">
        <f>VLOOKUP(B47,Master_Item!B:M,12,0)</f>
        <v>โรงงานนวนคร</v>
      </c>
      <c r="M47" s="52" t="str">
        <f t="shared" si="1"/>
        <v>โรงงานนวนครRegion 3</v>
      </c>
      <c r="N47" s="11">
        <f t="shared" si="2"/>
        <v>0</v>
      </c>
      <c r="O47" s="11">
        <f t="shared" si="3"/>
        <v>0</v>
      </c>
      <c r="P47" s="11">
        <f t="shared" si="4"/>
        <v>0</v>
      </c>
      <c r="Q47" s="11">
        <f t="shared" si="5"/>
        <v>0</v>
      </c>
      <c r="R47" s="11">
        <f t="shared" si="6"/>
        <v>0</v>
      </c>
      <c r="S47" s="11"/>
      <c r="T47" s="1">
        <f>VLOOKUP(B47,Master_Item!B:I,8,0)</f>
        <v>9.1199999999999992</v>
      </c>
      <c r="U47" s="11">
        <f t="shared" si="7"/>
        <v>0</v>
      </c>
      <c r="V47" s="11">
        <f t="shared" si="8"/>
        <v>0</v>
      </c>
      <c r="W47" s="11">
        <f t="shared" si="9"/>
        <v>0</v>
      </c>
      <c r="X47" s="11">
        <f t="shared" si="10"/>
        <v>0</v>
      </c>
      <c r="Y47" s="11">
        <f t="shared" si="11"/>
        <v>0</v>
      </c>
      <c r="Z47" s="1" t="str">
        <f>_xlfn.IFNA(VLOOKUP(B47,Master_Item!B:D,3,0),0)</f>
        <v>Oishi</v>
      </c>
    </row>
    <row r="48" spans="1:26">
      <c r="A48" s="13">
        <v>9</v>
      </c>
      <c r="B48" s="2">
        <v>310001992</v>
      </c>
      <c r="C48" s="1" t="s">
        <v>49</v>
      </c>
      <c r="D48" s="1" t="s">
        <v>118</v>
      </c>
      <c r="E48" s="12">
        <f>_xlfn.IFNA(VLOOKUP($B48,'FST OMT'!$C:$Y,$A48,0),0)</f>
        <v>0</v>
      </c>
      <c r="F48" s="12">
        <f>_xlfn.IFNA(VLOOKUP($B48,'FST CV'!$C:$Y,$A48,0),0)</f>
        <v>0</v>
      </c>
      <c r="G48" s="12">
        <f>_xlfn.IFNA(VLOOKUP($B48,'FST TT'!$C:$Y,$A48,0),0)</f>
        <v>0</v>
      </c>
      <c r="I48" s="4">
        <f t="shared" si="0"/>
        <v>0</v>
      </c>
      <c r="K48" s="52">
        <f>IF(D48="MT",VLOOKUP(B48,Master_Item!B:H,7,0),VLOOKUP(B48,Master_Item!B:H,6,0))</f>
        <v>72</v>
      </c>
      <c r="L48" s="52" t="str">
        <f>VLOOKUP(B48,Master_Item!B:M,12,0)</f>
        <v>โรงงานนวนคร</v>
      </c>
      <c r="M48" s="52" t="str">
        <f t="shared" si="1"/>
        <v>โรงงานนวนครRegion 4</v>
      </c>
      <c r="N48" s="11">
        <f t="shared" si="2"/>
        <v>0</v>
      </c>
      <c r="O48" s="11">
        <f t="shared" si="3"/>
        <v>0</v>
      </c>
      <c r="P48" s="11">
        <f t="shared" si="4"/>
        <v>0</v>
      </c>
      <c r="Q48" s="11">
        <f t="shared" si="5"/>
        <v>0</v>
      </c>
      <c r="R48" s="11">
        <f t="shared" si="6"/>
        <v>0</v>
      </c>
      <c r="S48" s="11"/>
      <c r="T48" s="1">
        <f>VLOOKUP(B48,Master_Item!B:I,8,0)</f>
        <v>9.1199999999999992</v>
      </c>
      <c r="U48" s="11">
        <f t="shared" si="7"/>
        <v>0</v>
      </c>
      <c r="V48" s="11">
        <f t="shared" si="8"/>
        <v>0</v>
      </c>
      <c r="W48" s="11">
        <f t="shared" si="9"/>
        <v>0</v>
      </c>
      <c r="X48" s="11">
        <f t="shared" si="10"/>
        <v>0</v>
      </c>
      <c r="Y48" s="11">
        <f t="shared" si="11"/>
        <v>0</v>
      </c>
      <c r="Z48" s="1" t="str">
        <f>_xlfn.IFNA(VLOOKUP(B48,Master_Item!B:D,3,0),0)</f>
        <v>Oishi</v>
      </c>
    </row>
    <row r="49" spans="1:26">
      <c r="A49" s="13">
        <v>10</v>
      </c>
      <c r="B49" s="2">
        <v>310001992</v>
      </c>
      <c r="C49" s="1" t="s">
        <v>49</v>
      </c>
      <c r="D49" s="1" t="s">
        <v>119</v>
      </c>
      <c r="E49" s="12">
        <f>_xlfn.IFNA(VLOOKUP($B49,'FST OMT'!$C:$Y,$A49,0),0)</f>
        <v>0</v>
      </c>
      <c r="F49" s="12">
        <f>_xlfn.IFNA(VLOOKUP($B49,'FST CV'!$C:$Y,$A49,0),0)</f>
        <v>0</v>
      </c>
      <c r="G49" s="12">
        <f>_xlfn.IFNA(VLOOKUP($B49,'FST TT'!$C:$Y,$A49,0),0)</f>
        <v>0</v>
      </c>
      <c r="I49" s="4">
        <f t="shared" si="0"/>
        <v>0</v>
      </c>
      <c r="K49" s="52">
        <f>IF(D49="MT",VLOOKUP(B49,Master_Item!B:H,7,0),VLOOKUP(B49,Master_Item!B:H,6,0))</f>
        <v>72</v>
      </c>
      <c r="L49" s="52" t="str">
        <f>VLOOKUP(B49,Master_Item!B:M,12,0)</f>
        <v>โรงงานนวนคร</v>
      </c>
      <c r="M49" s="52" t="str">
        <f t="shared" si="1"/>
        <v>โรงงานนวนครRegion 5</v>
      </c>
      <c r="N49" s="11">
        <f t="shared" si="2"/>
        <v>0</v>
      </c>
      <c r="O49" s="11">
        <f t="shared" si="3"/>
        <v>0</v>
      </c>
      <c r="P49" s="11">
        <f t="shared" si="4"/>
        <v>0</v>
      </c>
      <c r="Q49" s="11">
        <f t="shared" si="5"/>
        <v>0</v>
      </c>
      <c r="R49" s="11">
        <f t="shared" si="6"/>
        <v>0</v>
      </c>
      <c r="S49" s="11"/>
      <c r="T49" s="1">
        <f>VLOOKUP(B49,Master_Item!B:I,8,0)</f>
        <v>9.1199999999999992</v>
      </c>
      <c r="U49" s="11">
        <f t="shared" si="7"/>
        <v>0</v>
      </c>
      <c r="V49" s="11">
        <f t="shared" si="8"/>
        <v>0</v>
      </c>
      <c r="W49" s="11">
        <f t="shared" si="9"/>
        <v>0</v>
      </c>
      <c r="X49" s="11">
        <f t="shared" si="10"/>
        <v>0</v>
      </c>
      <c r="Y49" s="11">
        <f t="shared" si="11"/>
        <v>0</v>
      </c>
      <c r="Z49" s="1" t="str">
        <f>_xlfn.IFNA(VLOOKUP(B49,Master_Item!B:D,3,0),0)</f>
        <v>Oishi</v>
      </c>
    </row>
    <row r="50" spans="1:26">
      <c r="A50" s="13">
        <v>11</v>
      </c>
      <c r="B50" s="2">
        <v>310001992</v>
      </c>
      <c r="C50" s="1" t="s">
        <v>49</v>
      </c>
      <c r="D50" s="1" t="s">
        <v>127</v>
      </c>
      <c r="E50" s="12">
        <f>_xlfn.IFNA(VLOOKUP($B50,'FST OMT'!$C:$Y,$A50,0),0)*0.45</f>
        <v>0</v>
      </c>
      <c r="F50" s="12">
        <f>_xlfn.IFNA(VLOOKUP($B50,'FST CV'!$C:$Y,$A50,0),0)*0.45</f>
        <v>0</v>
      </c>
      <c r="G50" s="12">
        <f>_xlfn.IFNA(VLOOKUP($B50,'FST TT'!$C:$Y,$A50,0),0)*0.45</f>
        <v>0</v>
      </c>
      <c r="I50" s="4">
        <f t="shared" si="0"/>
        <v>0</v>
      </c>
      <c r="K50" s="52">
        <f>IF(D50="MT",VLOOKUP(B50,Master_Item!B:H,7,0),VLOOKUP(B50,Master_Item!B:H,6,0))</f>
        <v>72</v>
      </c>
      <c r="L50" s="52" t="str">
        <f>VLOOKUP(B50,Master_Item!B:M,12,0)</f>
        <v>โรงงานนวนคร</v>
      </c>
      <c r="M50" s="52" t="str">
        <f t="shared" si="1"/>
        <v>โรงงานนวนครRegion 6/9</v>
      </c>
      <c r="N50" s="11">
        <f t="shared" si="2"/>
        <v>0</v>
      </c>
      <c r="O50" s="11">
        <f t="shared" si="3"/>
        <v>0</v>
      </c>
      <c r="P50" s="11">
        <f t="shared" si="4"/>
        <v>0</v>
      </c>
      <c r="Q50" s="11">
        <f t="shared" si="5"/>
        <v>0</v>
      </c>
      <c r="R50" s="11">
        <f t="shared" si="6"/>
        <v>0</v>
      </c>
      <c r="S50" s="11"/>
      <c r="T50" s="1">
        <f>VLOOKUP(B50,Master_Item!B:I,8,0)</f>
        <v>9.1199999999999992</v>
      </c>
      <c r="U50" s="11">
        <f t="shared" si="7"/>
        <v>0</v>
      </c>
      <c r="V50" s="11">
        <f t="shared" si="8"/>
        <v>0</v>
      </c>
      <c r="W50" s="11">
        <f t="shared" si="9"/>
        <v>0</v>
      </c>
      <c r="X50" s="11">
        <f t="shared" si="10"/>
        <v>0</v>
      </c>
      <c r="Y50" s="11">
        <f t="shared" si="11"/>
        <v>0</v>
      </c>
      <c r="Z50" s="1" t="str">
        <f>_xlfn.IFNA(VLOOKUP(B50,Master_Item!B:D,3,0),0)</f>
        <v>Oishi</v>
      </c>
    </row>
    <row r="51" spans="1:26">
      <c r="A51" s="13">
        <v>11</v>
      </c>
      <c r="B51" s="2">
        <v>310001992</v>
      </c>
      <c r="C51" s="1" t="s">
        <v>49</v>
      </c>
      <c r="D51" s="1" t="s">
        <v>128</v>
      </c>
      <c r="E51" s="12">
        <f>_xlfn.IFNA(VLOOKUP($B51,'FST OMT'!$C:$Y,$A51,0),0)*0.55</f>
        <v>0</v>
      </c>
      <c r="F51" s="12">
        <f>_xlfn.IFNA(VLOOKUP($B51,'FST CV'!$C:$Y,$A51,0),0)*0.55</f>
        <v>0</v>
      </c>
      <c r="G51" s="12">
        <f>_xlfn.IFNA(VLOOKUP($B51,'FST TT'!$C:$Y,$A51,0),0)*0.55</f>
        <v>0</v>
      </c>
      <c r="I51" s="4">
        <f t="shared" si="0"/>
        <v>0</v>
      </c>
      <c r="K51" s="52">
        <f>IF(D51="MT",VLOOKUP(B51,Master_Item!B:H,7,0),VLOOKUP(B51,Master_Item!B:H,6,0))</f>
        <v>72</v>
      </c>
      <c r="L51" s="52" t="str">
        <f>VLOOKUP(B51,Master_Item!B:M,12,0)</f>
        <v>โรงงานนวนคร</v>
      </c>
      <c r="M51" s="52" t="str">
        <f t="shared" si="1"/>
        <v>โรงงานนวนครRegion 6/14</v>
      </c>
      <c r="N51" s="11">
        <f t="shared" si="2"/>
        <v>0</v>
      </c>
      <c r="O51" s="11">
        <f t="shared" si="3"/>
        <v>0</v>
      </c>
      <c r="P51" s="11">
        <f t="shared" si="4"/>
        <v>0</v>
      </c>
      <c r="Q51" s="11">
        <f t="shared" si="5"/>
        <v>0</v>
      </c>
      <c r="R51" s="11">
        <f t="shared" si="6"/>
        <v>0</v>
      </c>
      <c r="S51" s="11"/>
      <c r="T51" s="1">
        <f>VLOOKUP(B51,Master_Item!B:I,8,0)</f>
        <v>9.1199999999999992</v>
      </c>
      <c r="U51" s="11">
        <f t="shared" si="7"/>
        <v>0</v>
      </c>
      <c r="V51" s="11">
        <f t="shared" si="8"/>
        <v>0</v>
      </c>
      <c r="W51" s="11">
        <f t="shared" si="9"/>
        <v>0</v>
      </c>
      <c r="X51" s="11">
        <f t="shared" si="10"/>
        <v>0</v>
      </c>
      <c r="Y51" s="11">
        <f t="shared" si="11"/>
        <v>0</v>
      </c>
      <c r="Z51" s="1" t="str">
        <f>_xlfn.IFNA(VLOOKUP(B51,Master_Item!B:D,3,0),0)</f>
        <v>Oishi</v>
      </c>
    </row>
    <row r="52" spans="1:26">
      <c r="A52" s="13">
        <v>12</v>
      </c>
      <c r="B52" s="2">
        <v>310001992</v>
      </c>
      <c r="C52" s="1" t="s">
        <v>49</v>
      </c>
      <c r="D52" s="1" t="s">
        <v>121</v>
      </c>
      <c r="E52" s="12">
        <f>_xlfn.IFNA(VLOOKUP($B52,'FST OMT'!$C:$Y,$A52,0),0)</f>
        <v>0</v>
      </c>
      <c r="F52" s="12">
        <f>_xlfn.IFNA(VLOOKUP($B52,'FST CV'!$C:$Y,$A52,0),0)</f>
        <v>0</v>
      </c>
      <c r="G52" s="12">
        <f>_xlfn.IFNA(VLOOKUP($B52,'FST TT'!$C:$Y,$A52,0),0)</f>
        <v>0</v>
      </c>
      <c r="I52" s="4">
        <f t="shared" si="0"/>
        <v>0</v>
      </c>
      <c r="K52" s="52">
        <f>IF(D52="MT",VLOOKUP(B52,Master_Item!B:H,7,0),VLOOKUP(B52,Master_Item!B:H,6,0))</f>
        <v>72</v>
      </c>
      <c r="L52" s="52" t="str">
        <f>VLOOKUP(B52,Master_Item!B:M,12,0)</f>
        <v>โรงงานนวนคร</v>
      </c>
      <c r="M52" s="52" t="str">
        <f t="shared" si="1"/>
        <v>โรงงานนวนครRegion 7</v>
      </c>
      <c r="N52" s="11">
        <f t="shared" si="2"/>
        <v>0</v>
      </c>
      <c r="O52" s="11">
        <f t="shared" si="3"/>
        <v>0</v>
      </c>
      <c r="P52" s="11">
        <f t="shared" si="4"/>
        <v>0</v>
      </c>
      <c r="Q52" s="11">
        <f t="shared" si="5"/>
        <v>0</v>
      </c>
      <c r="R52" s="11">
        <f t="shared" si="6"/>
        <v>0</v>
      </c>
      <c r="S52" s="11"/>
      <c r="T52" s="1">
        <f>VLOOKUP(B52,Master_Item!B:I,8,0)</f>
        <v>9.1199999999999992</v>
      </c>
      <c r="U52" s="11">
        <f t="shared" si="7"/>
        <v>0</v>
      </c>
      <c r="V52" s="11">
        <f t="shared" si="8"/>
        <v>0</v>
      </c>
      <c r="W52" s="11">
        <f t="shared" si="9"/>
        <v>0</v>
      </c>
      <c r="X52" s="11">
        <f t="shared" si="10"/>
        <v>0</v>
      </c>
      <c r="Y52" s="11">
        <f t="shared" si="11"/>
        <v>0</v>
      </c>
      <c r="Z52" s="1" t="str">
        <f>_xlfn.IFNA(VLOOKUP(B52,Master_Item!B:D,3,0),0)</f>
        <v>Oishi</v>
      </c>
    </row>
    <row r="53" spans="1:26">
      <c r="A53" s="13">
        <v>13</v>
      </c>
      <c r="B53" s="2">
        <v>310001992</v>
      </c>
      <c r="C53" s="1" t="s">
        <v>49</v>
      </c>
      <c r="D53" s="1" t="s">
        <v>122</v>
      </c>
      <c r="E53" s="12">
        <f>_xlfn.IFNA(VLOOKUP($B53,'FST OMT'!$C:$Y,$A53,0),0)</f>
        <v>0</v>
      </c>
      <c r="F53" s="12">
        <f>_xlfn.IFNA(VLOOKUP($B53,'FST CV'!$C:$Y,$A53,0),0)</f>
        <v>0</v>
      </c>
      <c r="G53" s="12">
        <f>_xlfn.IFNA(VLOOKUP($B53,'FST TT'!$C:$Y,$A53,0),0)</f>
        <v>0</v>
      </c>
      <c r="I53" s="4">
        <f t="shared" si="0"/>
        <v>0</v>
      </c>
      <c r="K53" s="52">
        <f>IF(D53="MT",VLOOKUP(B53,Master_Item!B:H,7,0),VLOOKUP(B53,Master_Item!B:H,6,0))</f>
        <v>72</v>
      </c>
      <c r="L53" s="52" t="str">
        <f>VLOOKUP(B53,Master_Item!B:M,12,0)</f>
        <v>โรงงานนวนคร</v>
      </c>
      <c r="M53" s="52" t="str">
        <f t="shared" si="1"/>
        <v>โรงงานนวนครRegion 8</v>
      </c>
      <c r="N53" s="11">
        <f t="shared" si="2"/>
        <v>0</v>
      </c>
      <c r="O53" s="11">
        <f t="shared" si="3"/>
        <v>0</v>
      </c>
      <c r="P53" s="11">
        <f t="shared" si="4"/>
        <v>0</v>
      </c>
      <c r="Q53" s="11">
        <f t="shared" si="5"/>
        <v>0</v>
      </c>
      <c r="R53" s="11">
        <f t="shared" si="6"/>
        <v>0</v>
      </c>
      <c r="S53" s="11"/>
      <c r="T53" s="1">
        <f>VLOOKUP(B53,Master_Item!B:I,8,0)</f>
        <v>9.1199999999999992</v>
      </c>
      <c r="U53" s="11">
        <f t="shared" si="7"/>
        <v>0</v>
      </c>
      <c r="V53" s="11">
        <f t="shared" si="8"/>
        <v>0</v>
      </c>
      <c r="W53" s="11">
        <f t="shared" si="9"/>
        <v>0</v>
      </c>
      <c r="X53" s="11">
        <f t="shared" si="10"/>
        <v>0</v>
      </c>
      <c r="Y53" s="11">
        <f t="shared" si="11"/>
        <v>0</v>
      </c>
      <c r="Z53" s="1" t="str">
        <f>_xlfn.IFNA(VLOOKUP(B53,Master_Item!B:D,3,0),0)</f>
        <v>Oishi</v>
      </c>
    </row>
    <row r="54" spans="1:26">
      <c r="A54" s="13">
        <v>11</v>
      </c>
      <c r="B54" s="2">
        <v>310001992</v>
      </c>
      <c r="C54" s="1" t="s">
        <v>49</v>
      </c>
      <c r="D54" s="1" t="s">
        <v>123</v>
      </c>
      <c r="H54" s="4">
        <f>_xlfn.IFNA(VLOOKUP(B54,'FST MT'!A:FS,$A54,0),0)</f>
        <v>0</v>
      </c>
      <c r="I54" s="4">
        <f t="shared" si="0"/>
        <v>0</v>
      </c>
      <c r="K54" s="52">
        <f>IF(D54="MT",VLOOKUP(B54,Master_Item!B:H,7,0),VLOOKUP(B54,Master_Item!B:H,6,0))</f>
        <v>72</v>
      </c>
      <c r="L54" s="52" t="str">
        <f>VLOOKUP(B54,Master_Item!B:M,12,0)</f>
        <v>โรงงานนวนคร</v>
      </c>
      <c r="M54" s="52" t="str">
        <f t="shared" si="1"/>
        <v>โรงงานนวนครMT</v>
      </c>
      <c r="N54" s="11">
        <f t="shared" si="2"/>
        <v>0</v>
      </c>
      <c r="O54" s="11">
        <f t="shared" si="3"/>
        <v>0</v>
      </c>
      <c r="P54" s="11">
        <f t="shared" si="4"/>
        <v>0</v>
      </c>
      <c r="Q54" s="11">
        <f t="shared" si="5"/>
        <v>0</v>
      </c>
      <c r="R54" s="11">
        <f t="shared" si="6"/>
        <v>0</v>
      </c>
      <c r="S54" s="11"/>
      <c r="T54" s="1">
        <f>VLOOKUP(B54,Master_Item!B:I,8,0)</f>
        <v>9.1199999999999992</v>
      </c>
      <c r="U54" s="11">
        <f t="shared" si="7"/>
        <v>0</v>
      </c>
      <c r="V54" s="11">
        <f t="shared" si="8"/>
        <v>0</v>
      </c>
      <c r="W54" s="11">
        <f t="shared" si="9"/>
        <v>0</v>
      </c>
      <c r="X54" s="11">
        <f t="shared" si="10"/>
        <v>0</v>
      </c>
      <c r="Y54" s="11">
        <f t="shared" si="11"/>
        <v>0</v>
      </c>
      <c r="Z54" s="1" t="str">
        <f>_xlfn.IFNA(VLOOKUP(B54,Master_Item!B:D,3,0),0)</f>
        <v>Oishi</v>
      </c>
    </row>
    <row r="55" spans="1:26">
      <c r="A55" s="13">
        <v>6</v>
      </c>
      <c r="B55" s="2">
        <v>310001993</v>
      </c>
      <c r="C55" s="1" t="s">
        <v>65</v>
      </c>
      <c r="D55" s="1" t="s">
        <v>115</v>
      </c>
      <c r="E55" s="12">
        <f>_xlfn.IFNA(VLOOKUP($B55,'FST OMT'!$C:$Y,$A55,0),0)</f>
        <v>0</v>
      </c>
      <c r="F55" s="12">
        <f>_xlfn.IFNA(VLOOKUP($B55,'FST CV'!$C:$Y,$A55,0),0)</f>
        <v>0</v>
      </c>
      <c r="G55" s="12">
        <f>_xlfn.IFNA(VLOOKUP($B55,'FST TT'!$C:$Y,$A55,0),0)</f>
        <v>0</v>
      </c>
      <c r="I55" s="4">
        <f t="shared" si="0"/>
        <v>0</v>
      </c>
      <c r="K55" s="52">
        <f>IF(D55="MT",VLOOKUP(B55,Master_Item!B:H,7,0),VLOOKUP(B55,Master_Item!B:H,6,0))</f>
        <v>54</v>
      </c>
      <c r="L55" s="52" t="str">
        <f>VLOOKUP(B55,Master_Item!B:M,12,0)</f>
        <v>โรงงานนวนคร</v>
      </c>
      <c r="M55" s="52" t="str">
        <f t="shared" si="1"/>
        <v>โรงงานนวนครRegion 1</v>
      </c>
      <c r="N55" s="11">
        <f t="shared" si="2"/>
        <v>0</v>
      </c>
      <c r="O55" s="11">
        <f t="shared" si="3"/>
        <v>0</v>
      </c>
      <c r="P55" s="11">
        <f t="shared" si="4"/>
        <v>0</v>
      </c>
      <c r="Q55" s="11">
        <f t="shared" si="5"/>
        <v>0</v>
      </c>
      <c r="R55" s="11">
        <f t="shared" si="6"/>
        <v>0</v>
      </c>
      <c r="S55" s="11"/>
      <c r="T55" s="1">
        <f>VLOOKUP(B55,Master_Item!B:I,8,0)</f>
        <v>12</v>
      </c>
      <c r="U55" s="11">
        <f t="shared" si="7"/>
        <v>0</v>
      </c>
      <c r="V55" s="11">
        <f t="shared" si="8"/>
        <v>0</v>
      </c>
      <c r="W55" s="11">
        <f t="shared" si="9"/>
        <v>0</v>
      </c>
      <c r="X55" s="11">
        <f t="shared" si="10"/>
        <v>0</v>
      </c>
      <c r="Y55" s="11">
        <f t="shared" si="11"/>
        <v>0</v>
      </c>
      <c r="Z55" s="1" t="str">
        <f>_xlfn.IFNA(VLOOKUP(B55,Master_Item!B:D,3,0),0)</f>
        <v>Oishi</v>
      </c>
    </row>
    <row r="56" spans="1:26">
      <c r="A56" s="13">
        <v>7</v>
      </c>
      <c r="B56" s="2">
        <v>310001993</v>
      </c>
      <c r="C56" s="1" t="s">
        <v>65</v>
      </c>
      <c r="D56" s="1" t="s">
        <v>116</v>
      </c>
      <c r="E56" s="12">
        <f>_xlfn.IFNA(VLOOKUP($B56,'FST OMT'!$C:$Y,$A56,0),0)</f>
        <v>0</v>
      </c>
      <c r="F56" s="12">
        <f>_xlfn.IFNA(VLOOKUP($B56,'FST CV'!$C:$Y,$A56,0),0)</f>
        <v>0</v>
      </c>
      <c r="G56" s="12">
        <f>_xlfn.IFNA(VLOOKUP($B56,'FST TT'!$C:$Y,$A56,0),0)</f>
        <v>0</v>
      </c>
      <c r="I56" s="4">
        <f t="shared" si="0"/>
        <v>0</v>
      </c>
      <c r="K56" s="52">
        <f>IF(D56="MT",VLOOKUP(B56,Master_Item!B:H,7,0),VLOOKUP(B56,Master_Item!B:H,6,0))</f>
        <v>54</v>
      </c>
      <c r="L56" s="52" t="str">
        <f>VLOOKUP(B56,Master_Item!B:M,12,0)</f>
        <v>โรงงานนวนคร</v>
      </c>
      <c r="M56" s="52" t="str">
        <f t="shared" si="1"/>
        <v>โรงงานนวนครRegion 2</v>
      </c>
      <c r="N56" s="11">
        <f t="shared" si="2"/>
        <v>0</v>
      </c>
      <c r="O56" s="11">
        <f t="shared" si="3"/>
        <v>0</v>
      </c>
      <c r="P56" s="11">
        <f t="shared" si="4"/>
        <v>0</v>
      </c>
      <c r="Q56" s="11">
        <f t="shared" si="5"/>
        <v>0</v>
      </c>
      <c r="R56" s="11">
        <f t="shared" si="6"/>
        <v>0</v>
      </c>
      <c r="S56" s="11"/>
      <c r="T56" s="1">
        <f>VLOOKUP(B56,Master_Item!B:I,8,0)</f>
        <v>12</v>
      </c>
      <c r="U56" s="11">
        <f t="shared" si="7"/>
        <v>0</v>
      </c>
      <c r="V56" s="11">
        <f t="shared" si="8"/>
        <v>0</v>
      </c>
      <c r="W56" s="11">
        <f t="shared" si="9"/>
        <v>0</v>
      </c>
      <c r="X56" s="11">
        <f t="shared" si="10"/>
        <v>0</v>
      </c>
      <c r="Y56" s="11">
        <f t="shared" si="11"/>
        <v>0</v>
      </c>
      <c r="Z56" s="1" t="str">
        <f>_xlfn.IFNA(VLOOKUP(B56,Master_Item!B:D,3,0),0)</f>
        <v>Oishi</v>
      </c>
    </row>
    <row r="57" spans="1:26">
      <c r="A57" s="13">
        <v>8</v>
      </c>
      <c r="B57" s="2">
        <v>310001993</v>
      </c>
      <c r="C57" s="1" t="s">
        <v>65</v>
      </c>
      <c r="D57" s="1" t="s">
        <v>117</v>
      </c>
      <c r="E57" s="12">
        <f>_xlfn.IFNA(VLOOKUP($B57,'FST OMT'!$C:$Y,$A57,0),0)</f>
        <v>0</v>
      </c>
      <c r="F57" s="12">
        <f>_xlfn.IFNA(VLOOKUP($B57,'FST CV'!$C:$Y,$A57,0),0)</f>
        <v>0</v>
      </c>
      <c r="G57" s="12">
        <f>_xlfn.IFNA(VLOOKUP($B57,'FST TT'!$C:$Y,$A57,0),0)</f>
        <v>0</v>
      </c>
      <c r="I57" s="4">
        <f t="shared" si="0"/>
        <v>0</v>
      </c>
      <c r="K57" s="52">
        <f>IF(D57="MT",VLOOKUP(B57,Master_Item!B:H,7,0),VLOOKUP(B57,Master_Item!B:H,6,0))</f>
        <v>54</v>
      </c>
      <c r="L57" s="52" t="str">
        <f>VLOOKUP(B57,Master_Item!B:M,12,0)</f>
        <v>โรงงานนวนคร</v>
      </c>
      <c r="M57" s="52" t="str">
        <f t="shared" si="1"/>
        <v>โรงงานนวนครRegion 3</v>
      </c>
      <c r="N57" s="11">
        <f t="shared" si="2"/>
        <v>0</v>
      </c>
      <c r="O57" s="11">
        <f t="shared" si="3"/>
        <v>0</v>
      </c>
      <c r="P57" s="11">
        <f t="shared" si="4"/>
        <v>0</v>
      </c>
      <c r="Q57" s="11">
        <f t="shared" si="5"/>
        <v>0</v>
      </c>
      <c r="R57" s="11">
        <f t="shared" si="6"/>
        <v>0</v>
      </c>
      <c r="S57" s="11"/>
      <c r="T57" s="1">
        <f>VLOOKUP(B57,Master_Item!B:I,8,0)</f>
        <v>12</v>
      </c>
      <c r="U57" s="11">
        <f t="shared" si="7"/>
        <v>0</v>
      </c>
      <c r="V57" s="11">
        <f t="shared" si="8"/>
        <v>0</v>
      </c>
      <c r="W57" s="11">
        <f t="shared" si="9"/>
        <v>0</v>
      </c>
      <c r="X57" s="11">
        <f t="shared" si="10"/>
        <v>0</v>
      </c>
      <c r="Y57" s="11">
        <f t="shared" si="11"/>
        <v>0</v>
      </c>
      <c r="Z57" s="1" t="str">
        <f>_xlfn.IFNA(VLOOKUP(B57,Master_Item!B:D,3,0),0)</f>
        <v>Oishi</v>
      </c>
    </row>
    <row r="58" spans="1:26">
      <c r="A58" s="13">
        <v>9</v>
      </c>
      <c r="B58" s="2">
        <v>310001993</v>
      </c>
      <c r="C58" s="1" t="s">
        <v>65</v>
      </c>
      <c r="D58" s="1" t="s">
        <v>118</v>
      </c>
      <c r="E58" s="12">
        <f>_xlfn.IFNA(VLOOKUP($B58,'FST OMT'!$C:$Y,$A58,0),0)</f>
        <v>0</v>
      </c>
      <c r="F58" s="12">
        <f>_xlfn.IFNA(VLOOKUP($B58,'FST CV'!$C:$Y,$A58,0),0)</f>
        <v>0</v>
      </c>
      <c r="G58" s="12">
        <f>_xlfn.IFNA(VLOOKUP($B58,'FST TT'!$C:$Y,$A58,0),0)</f>
        <v>0</v>
      </c>
      <c r="I58" s="4">
        <f t="shared" si="0"/>
        <v>0</v>
      </c>
      <c r="K58" s="52">
        <f>IF(D58="MT",VLOOKUP(B58,Master_Item!B:H,7,0),VLOOKUP(B58,Master_Item!B:H,6,0))</f>
        <v>54</v>
      </c>
      <c r="L58" s="52" t="str">
        <f>VLOOKUP(B58,Master_Item!B:M,12,0)</f>
        <v>โรงงานนวนคร</v>
      </c>
      <c r="M58" s="52" t="str">
        <f t="shared" si="1"/>
        <v>โรงงานนวนครRegion 4</v>
      </c>
      <c r="N58" s="11">
        <f t="shared" si="2"/>
        <v>0</v>
      </c>
      <c r="O58" s="11">
        <f t="shared" si="3"/>
        <v>0</v>
      </c>
      <c r="P58" s="11">
        <f t="shared" si="4"/>
        <v>0</v>
      </c>
      <c r="Q58" s="11">
        <f t="shared" si="5"/>
        <v>0</v>
      </c>
      <c r="R58" s="11">
        <f t="shared" si="6"/>
        <v>0</v>
      </c>
      <c r="S58" s="11"/>
      <c r="T58" s="1">
        <f>VLOOKUP(B58,Master_Item!B:I,8,0)</f>
        <v>12</v>
      </c>
      <c r="U58" s="11">
        <f t="shared" si="7"/>
        <v>0</v>
      </c>
      <c r="V58" s="11">
        <f t="shared" si="8"/>
        <v>0</v>
      </c>
      <c r="W58" s="11">
        <f t="shared" si="9"/>
        <v>0</v>
      </c>
      <c r="X58" s="11">
        <f t="shared" si="10"/>
        <v>0</v>
      </c>
      <c r="Y58" s="11">
        <f t="shared" si="11"/>
        <v>0</v>
      </c>
      <c r="Z58" s="1" t="str">
        <f>_xlfn.IFNA(VLOOKUP(B58,Master_Item!B:D,3,0),0)</f>
        <v>Oishi</v>
      </c>
    </row>
    <row r="59" spans="1:26">
      <c r="A59" s="13">
        <v>10</v>
      </c>
      <c r="B59" s="2">
        <v>310001993</v>
      </c>
      <c r="C59" s="1" t="s">
        <v>65</v>
      </c>
      <c r="D59" s="1" t="s">
        <v>119</v>
      </c>
      <c r="E59" s="12">
        <f>_xlfn.IFNA(VLOOKUP($B59,'FST OMT'!$C:$Y,$A59,0),0)</f>
        <v>0</v>
      </c>
      <c r="F59" s="12">
        <f>_xlfn.IFNA(VLOOKUP($B59,'FST CV'!$C:$Y,$A59,0),0)</f>
        <v>0</v>
      </c>
      <c r="G59" s="12">
        <f>_xlfn.IFNA(VLOOKUP($B59,'FST TT'!$C:$Y,$A59,0),0)</f>
        <v>0</v>
      </c>
      <c r="I59" s="4">
        <f t="shared" si="0"/>
        <v>0</v>
      </c>
      <c r="K59" s="52">
        <f>IF(D59="MT",VLOOKUP(B59,Master_Item!B:H,7,0),VLOOKUP(B59,Master_Item!B:H,6,0))</f>
        <v>54</v>
      </c>
      <c r="L59" s="52" t="str">
        <f>VLOOKUP(B59,Master_Item!B:M,12,0)</f>
        <v>โรงงานนวนคร</v>
      </c>
      <c r="M59" s="52" t="str">
        <f t="shared" si="1"/>
        <v>โรงงานนวนครRegion 5</v>
      </c>
      <c r="N59" s="11">
        <f t="shared" si="2"/>
        <v>0</v>
      </c>
      <c r="O59" s="11">
        <f t="shared" si="3"/>
        <v>0</v>
      </c>
      <c r="P59" s="11">
        <f t="shared" si="4"/>
        <v>0</v>
      </c>
      <c r="Q59" s="11">
        <f t="shared" si="5"/>
        <v>0</v>
      </c>
      <c r="R59" s="11">
        <f t="shared" si="6"/>
        <v>0</v>
      </c>
      <c r="S59" s="11"/>
      <c r="T59" s="1">
        <f>VLOOKUP(B59,Master_Item!B:I,8,0)</f>
        <v>12</v>
      </c>
      <c r="U59" s="11">
        <f t="shared" si="7"/>
        <v>0</v>
      </c>
      <c r="V59" s="11">
        <f t="shared" si="8"/>
        <v>0</v>
      </c>
      <c r="W59" s="11">
        <f t="shared" si="9"/>
        <v>0</v>
      </c>
      <c r="X59" s="11">
        <f t="shared" si="10"/>
        <v>0</v>
      </c>
      <c r="Y59" s="11">
        <f t="shared" si="11"/>
        <v>0</v>
      </c>
      <c r="Z59" s="1" t="str">
        <f>_xlfn.IFNA(VLOOKUP(B59,Master_Item!B:D,3,0),0)</f>
        <v>Oishi</v>
      </c>
    </row>
    <row r="60" spans="1:26">
      <c r="A60" s="13">
        <v>11</v>
      </c>
      <c r="B60" s="2">
        <v>310001993</v>
      </c>
      <c r="C60" s="1" t="s">
        <v>65</v>
      </c>
      <c r="D60" s="1" t="s">
        <v>127</v>
      </c>
      <c r="E60" s="12">
        <f>_xlfn.IFNA(VLOOKUP($B60,'FST OMT'!$C:$Y,$A60,0),0)*0.45</f>
        <v>0</v>
      </c>
      <c r="F60" s="12">
        <f>_xlfn.IFNA(VLOOKUP($B60,'FST CV'!$C:$Y,$A60,0),0)*0.45</f>
        <v>0</v>
      </c>
      <c r="G60" s="12">
        <f>_xlfn.IFNA(VLOOKUP($B60,'FST TT'!$C:$Y,$A60,0),0)*0.45</f>
        <v>0</v>
      </c>
      <c r="I60" s="4">
        <f t="shared" si="0"/>
        <v>0</v>
      </c>
      <c r="K60" s="52">
        <f>IF(D60="MT",VLOOKUP(B60,Master_Item!B:H,7,0),VLOOKUP(B60,Master_Item!B:H,6,0))</f>
        <v>54</v>
      </c>
      <c r="L60" s="52" t="str">
        <f>VLOOKUP(B60,Master_Item!B:M,12,0)</f>
        <v>โรงงานนวนคร</v>
      </c>
      <c r="M60" s="52" t="str">
        <f t="shared" si="1"/>
        <v>โรงงานนวนครRegion 6/9</v>
      </c>
      <c r="N60" s="11">
        <f t="shared" si="2"/>
        <v>0</v>
      </c>
      <c r="O60" s="11">
        <f t="shared" si="3"/>
        <v>0</v>
      </c>
      <c r="P60" s="11">
        <f t="shared" si="4"/>
        <v>0</v>
      </c>
      <c r="Q60" s="11">
        <f t="shared" si="5"/>
        <v>0</v>
      </c>
      <c r="R60" s="11">
        <f t="shared" si="6"/>
        <v>0</v>
      </c>
      <c r="S60" s="11"/>
      <c r="T60" s="1">
        <f>VLOOKUP(B60,Master_Item!B:I,8,0)</f>
        <v>12</v>
      </c>
      <c r="U60" s="11">
        <f t="shared" si="7"/>
        <v>0</v>
      </c>
      <c r="V60" s="11">
        <f t="shared" si="8"/>
        <v>0</v>
      </c>
      <c r="W60" s="11">
        <f t="shared" si="9"/>
        <v>0</v>
      </c>
      <c r="X60" s="11">
        <f t="shared" si="10"/>
        <v>0</v>
      </c>
      <c r="Y60" s="11">
        <f t="shared" si="11"/>
        <v>0</v>
      </c>
      <c r="Z60" s="1" t="str">
        <f>_xlfn.IFNA(VLOOKUP(B60,Master_Item!B:D,3,0),0)</f>
        <v>Oishi</v>
      </c>
    </row>
    <row r="61" spans="1:26">
      <c r="A61" s="13">
        <v>11</v>
      </c>
      <c r="B61" s="2">
        <v>310001993</v>
      </c>
      <c r="C61" s="1" t="s">
        <v>65</v>
      </c>
      <c r="D61" s="1" t="s">
        <v>128</v>
      </c>
      <c r="E61" s="12">
        <f>_xlfn.IFNA(VLOOKUP($B61,'FST OMT'!$C:$Y,$A61,0),0)*0.55</f>
        <v>0</v>
      </c>
      <c r="F61" s="12">
        <f>_xlfn.IFNA(VLOOKUP($B61,'FST CV'!$C:$Y,$A61,0),0)*0.55</f>
        <v>0</v>
      </c>
      <c r="G61" s="12">
        <f>_xlfn.IFNA(VLOOKUP($B61,'FST TT'!$C:$Y,$A61,0),0)*0.55</f>
        <v>0</v>
      </c>
      <c r="I61" s="4">
        <f t="shared" si="0"/>
        <v>0</v>
      </c>
      <c r="K61" s="52">
        <f>IF(D61="MT",VLOOKUP(B61,Master_Item!B:H,7,0),VLOOKUP(B61,Master_Item!B:H,6,0))</f>
        <v>54</v>
      </c>
      <c r="L61" s="52" t="str">
        <f>VLOOKUP(B61,Master_Item!B:M,12,0)</f>
        <v>โรงงานนวนคร</v>
      </c>
      <c r="M61" s="52" t="str">
        <f t="shared" si="1"/>
        <v>โรงงานนวนครRegion 6/14</v>
      </c>
      <c r="N61" s="11">
        <f t="shared" si="2"/>
        <v>0</v>
      </c>
      <c r="O61" s="11">
        <f t="shared" si="3"/>
        <v>0</v>
      </c>
      <c r="P61" s="11">
        <f t="shared" si="4"/>
        <v>0</v>
      </c>
      <c r="Q61" s="11">
        <f t="shared" si="5"/>
        <v>0</v>
      </c>
      <c r="R61" s="11">
        <f t="shared" si="6"/>
        <v>0</v>
      </c>
      <c r="S61" s="11"/>
      <c r="T61" s="1">
        <f>VLOOKUP(B61,Master_Item!B:I,8,0)</f>
        <v>12</v>
      </c>
      <c r="U61" s="11">
        <f t="shared" si="7"/>
        <v>0</v>
      </c>
      <c r="V61" s="11">
        <f t="shared" si="8"/>
        <v>0</v>
      </c>
      <c r="W61" s="11">
        <f t="shared" si="9"/>
        <v>0</v>
      </c>
      <c r="X61" s="11">
        <f t="shared" si="10"/>
        <v>0</v>
      </c>
      <c r="Y61" s="11">
        <f t="shared" si="11"/>
        <v>0</v>
      </c>
      <c r="Z61" s="1" t="str">
        <f>_xlfn.IFNA(VLOOKUP(B61,Master_Item!B:D,3,0),0)</f>
        <v>Oishi</v>
      </c>
    </row>
    <row r="62" spans="1:26">
      <c r="A62" s="13">
        <v>12</v>
      </c>
      <c r="B62" s="2">
        <v>310001993</v>
      </c>
      <c r="C62" s="1" t="s">
        <v>65</v>
      </c>
      <c r="D62" s="1" t="s">
        <v>121</v>
      </c>
      <c r="E62" s="12">
        <f>_xlfn.IFNA(VLOOKUP($B62,'FST OMT'!$C:$Y,$A62,0),0)</f>
        <v>0</v>
      </c>
      <c r="F62" s="12">
        <f>_xlfn.IFNA(VLOOKUP($B62,'FST CV'!$C:$Y,$A62,0),0)</f>
        <v>0</v>
      </c>
      <c r="G62" s="12">
        <f>_xlfn.IFNA(VLOOKUP($B62,'FST TT'!$C:$Y,$A62,0),0)</f>
        <v>0</v>
      </c>
      <c r="I62" s="4">
        <f t="shared" si="0"/>
        <v>0</v>
      </c>
      <c r="K62" s="52">
        <f>IF(D62="MT",VLOOKUP(B62,Master_Item!B:H,7,0),VLOOKUP(B62,Master_Item!B:H,6,0))</f>
        <v>54</v>
      </c>
      <c r="L62" s="52" t="str">
        <f>VLOOKUP(B62,Master_Item!B:M,12,0)</f>
        <v>โรงงานนวนคร</v>
      </c>
      <c r="M62" s="52" t="str">
        <f t="shared" si="1"/>
        <v>โรงงานนวนครRegion 7</v>
      </c>
      <c r="N62" s="11">
        <f t="shared" si="2"/>
        <v>0</v>
      </c>
      <c r="O62" s="11">
        <f t="shared" si="3"/>
        <v>0</v>
      </c>
      <c r="P62" s="11">
        <f t="shared" si="4"/>
        <v>0</v>
      </c>
      <c r="Q62" s="11">
        <f t="shared" si="5"/>
        <v>0</v>
      </c>
      <c r="R62" s="11">
        <f t="shared" si="6"/>
        <v>0</v>
      </c>
      <c r="S62" s="11"/>
      <c r="T62" s="1">
        <f>VLOOKUP(B62,Master_Item!B:I,8,0)</f>
        <v>12</v>
      </c>
      <c r="U62" s="11">
        <f t="shared" si="7"/>
        <v>0</v>
      </c>
      <c r="V62" s="11">
        <f t="shared" si="8"/>
        <v>0</v>
      </c>
      <c r="W62" s="11">
        <f t="shared" si="9"/>
        <v>0</v>
      </c>
      <c r="X62" s="11">
        <f t="shared" si="10"/>
        <v>0</v>
      </c>
      <c r="Y62" s="11">
        <f t="shared" si="11"/>
        <v>0</v>
      </c>
      <c r="Z62" s="1" t="str">
        <f>_xlfn.IFNA(VLOOKUP(B62,Master_Item!B:D,3,0),0)</f>
        <v>Oishi</v>
      </c>
    </row>
    <row r="63" spans="1:26">
      <c r="A63" s="13">
        <v>13</v>
      </c>
      <c r="B63" s="2">
        <v>310001993</v>
      </c>
      <c r="C63" s="1" t="s">
        <v>65</v>
      </c>
      <c r="D63" s="1" t="s">
        <v>122</v>
      </c>
      <c r="E63" s="12">
        <f>_xlfn.IFNA(VLOOKUP($B63,'FST OMT'!$C:$Y,$A63,0),0)</f>
        <v>0</v>
      </c>
      <c r="F63" s="12">
        <f>_xlfn.IFNA(VLOOKUP($B63,'FST CV'!$C:$Y,$A63,0),0)</f>
        <v>0</v>
      </c>
      <c r="G63" s="12">
        <f>_xlfn.IFNA(VLOOKUP($B63,'FST TT'!$C:$Y,$A63,0),0)</f>
        <v>0</v>
      </c>
      <c r="I63" s="4">
        <f t="shared" si="0"/>
        <v>0</v>
      </c>
      <c r="K63" s="52">
        <f>IF(D63="MT",VLOOKUP(B63,Master_Item!B:H,7,0),VLOOKUP(B63,Master_Item!B:H,6,0))</f>
        <v>54</v>
      </c>
      <c r="L63" s="52" t="str">
        <f>VLOOKUP(B63,Master_Item!B:M,12,0)</f>
        <v>โรงงานนวนคร</v>
      </c>
      <c r="M63" s="52" t="str">
        <f t="shared" si="1"/>
        <v>โรงงานนวนครRegion 8</v>
      </c>
      <c r="N63" s="11">
        <f t="shared" si="2"/>
        <v>0</v>
      </c>
      <c r="O63" s="11">
        <f t="shared" si="3"/>
        <v>0</v>
      </c>
      <c r="P63" s="11">
        <f t="shared" si="4"/>
        <v>0</v>
      </c>
      <c r="Q63" s="11">
        <f t="shared" si="5"/>
        <v>0</v>
      </c>
      <c r="R63" s="11">
        <f t="shared" si="6"/>
        <v>0</v>
      </c>
      <c r="S63" s="11"/>
      <c r="T63" s="1">
        <f>VLOOKUP(B63,Master_Item!B:I,8,0)</f>
        <v>12</v>
      </c>
      <c r="U63" s="11">
        <f t="shared" si="7"/>
        <v>0</v>
      </c>
      <c r="V63" s="11">
        <f t="shared" si="8"/>
        <v>0</v>
      </c>
      <c r="W63" s="11">
        <f t="shared" si="9"/>
        <v>0</v>
      </c>
      <c r="X63" s="11">
        <f t="shared" si="10"/>
        <v>0</v>
      </c>
      <c r="Y63" s="11">
        <f t="shared" si="11"/>
        <v>0</v>
      </c>
      <c r="Z63" s="1" t="str">
        <f>_xlfn.IFNA(VLOOKUP(B63,Master_Item!B:D,3,0),0)</f>
        <v>Oishi</v>
      </c>
    </row>
    <row r="64" spans="1:26">
      <c r="A64" s="13">
        <v>11</v>
      </c>
      <c r="B64" s="2">
        <v>310001993</v>
      </c>
      <c r="C64" s="1" t="s">
        <v>65</v>
      </c>
      <c r="D64" s="1" t="s">
        <v>123</v>
      </c>
      <c r="H64" s="4">
        <f>_xlfn.IFNA(VLOOKUP(B64,'FST MT'!A:FS,$A64,0),0)</f>
        <v>12180</v>
      </c>
      <c r="I64" s="4">
        <f t="shared" si="0"/>
        <v>12180</v>
      </c>
      <c r="K64" s="52">
        <f>IF(D64="MT",VLOOKUP(B64,Master_Item!B:H,7,0),VLOOKUP(B64,Master_Item!B:H,6,0))</f>
        <v>54</v>
      </c>
      <c r="L64" s="52" t="str">
        <f>VLOOKUP(B64,Master_Item!B:M,12,0)</f>
        <v>โรงงานนวนคร</v>
      </c>
      <c r="M64" s="52" t="str">
        <f t="shared" si="1"/>
        <v>โรงงานนวนครMT</v>
      </c>
      <c r="N64" s="11">
        <f t="shared" si="2"/>
        <v>0</v>
      </c>
      <c r="O64" s="11">
        <f t="shared" si="3"/>
        <v>0</v>
      </c>
      <c r="P64" s="11">
        <f t="shared" si="4"/>
        <v>0</v>
      </c>
      <c r="Q64" s="11">
        <f t="shared" si="5"/>
        <v>225.55555555555554</v>
      </c>
      <c r="R64" s="11">
        <f t="shared" si="6"/>
        <v>225.55555555555554</v>
      </c>
      <c r="S64" s="11"/>
      <c r="T64" s="1">
        <f>VLOOKUP(B64,Master_Item!B:I,8,0)</f>
        <v>12</v>
      </c>
      <c r="U64" s="11">
        <f t="shared" si="7"/>
        <v>0</v>
      </c>
      <c r="V64" s="11">
        <f t="shared" si="8"/>
        <v>0</v>
      </c>
      <c r="W64" s="11">
        <f t="shared" si="9"/>
        <v>0</v>
      </c>
      <c r="X64" s="11">
        <f t="shared" si="10"/>
        <v>146160</v>
      </c>
      <c r="Y64" s="11">
        <f t="shared" si="11"/>
        <v>146160</v>
      </c>
      <c r="Z64" s="1" t="str">
        <f>_xlfn.IFNA(VLOOKUP(B64,Master_Item!B:D,3,0),0)</f>
        <v>Oishi</v>
      </c>
    </row>
    <row r="65" spans="1:26">
      <c r="A65" s="13">
        <v>6</v>
      </c>
      <c r="B65" s="2">
        <v>310001994</v>
      </c>
      <c r="C65" s="1" t="s">
        <v>64</v>
      </c>
      <c r="D65" s="1" t="s">
        <v>115</v>
      </c>
      <c r="E65" s="12">
        <f>_xlfn.IFNA(VLOOKUP($B65,'FST OMT'!$C:$Y,$A65,0),0)</f>
        <v>0</v>
      </c>
      <c r="F65" s="12">
        <f>_xlfn.IFNA(VLOOKUP($B65,'FST CV'!$C:$Y,$A65,0),0)</f>
        <v>532</v>
      </c>
      <c r="G65" s="12">
        <f>_xlfn.IFNA(VLOOKUP($B65,'FST TT'!$C:$Y,$A65,0),0)</f>
        <v>2890</v>
      </c>
      <c r="I65" s="4">
        <f t="shared" si="0"/>
        <v>3422</v>
      </c>
      <c r="K65" s="52">
        <f>IF(D65="MT",VLOOKUP(B65,Master_Item!B:H,7,0),VLOOKUP(B65,Master_Item!B:H,6,0))</f>
        <v>54</v>
      </c>
      <c r="L65" s="52" t="str">
        <f>VLOOKUP(B65,Master_Item!B:M,12,0)</f>
        <v>โรงงานนวนคร</v>
      </c>
      <c r="M65" s="52" t="str">
        <f t="shared" si="1"/>
        <v>โรงงานนวนครRegion 1</v>
      </c>
      <c r="N65" s="11">
        <f t="shared" si="2"/>
        <v>0</v>
      </c>
      <c r="O65" s="11">
        <f t="shared" si="3"/>
        <v>9.8518518518518512</v>
      </c>
      <c r="P65" s="11">
        <f t="shared" si="4"/>
        <v>53.518518518518519</v>
      </c>
      <c r="Q65" s="11">
        <f t="shared" si="5"/>
        <v>0</v>
      </c>
      <c r="R65" s="11">
        <f t="shared" si="6"/>
        <v>63.370370370370374</v>
      </c>
      <c r="S65" s="11"/>
      <c r="T65" s="1">
        <f>VLOOKUP(B65,Master_Item!B:I,8,0)</f>
        <v>12</v>
      </c>
      <c r="U65" s="11">
        <f t="shared" si="7"/>
        <v>0</v>
      </c>
      <c r="V65" s="11">
        <f t="shared" si="8"/>
        <v>6384</v>
      </c>
      <c r="W65" s="11">
        <f t="shared" si="9"/>
        <v>34680</v>
      </c>
      <c r="X65" s="11">
        <f t="shared" si="10"/>
        <v>0</v>
      </c>
      <c r="Y65" s="11">
        <f t="shared" si="11"/>
        <v>41064</v>
      </c>
      <c r="Z65" s="1" t="str">
        <f>_xlfn.IFNA(VLOOKUP(B65,Master_Item!B:D,3,0),0)</f>
        <v>Oishi</v>
      </c>
    </row>
    <row r="66" spans="1:26">
      <c r="A66" s="13">
        <v>7</v>
      </c>
      <c r="B66" s="2">
        <v>310001994</v>
      </c>
      <c r="C66" s="1" t="s">
        <v>64</v>
      </c>
      <c r="D66" s="1" t="s">
        <v>116</v>
      </c>
      <c r="E66" s="12">
        <f>_xlfn.IFNA(VLOOKUP($B66,'FST OMT'!$C:$Y,$A66,0),0)</f>
        <v>1154</v>
      </c>
      <c r="F66" s="12">
        <f>_xlfn.IFNA(VLOOKUP($B66,'FST CV'!$C:$Y,$A66,0),0)</f>
        <v>30</v>
      </c>
      <c r="G66" s="12">
        <f>_xlfn.IFNA(VLOOKUP($B66,'FST TT'!$C:$Y,$A66,0),0)</f>
        <v>1980</v>
      </c>
      <c r="I66" s="4">
        <f t="shared" si="0"/>
        <v>3164</v>
      </c>
      <c r="K66" s="52">
        <f>IF(D66="MT",VLOOKUP(B66,Master_Item!B:H,7,0),VLOOKUP(B66,Master_Item!B:H,6,0))</f>
        <v>54</v>
      </c>
      <c r="L66" s="52" t="str">
        <f>VLOOKUP(B66,Master_Item!B:M,12,0)</f>
        <v>โรงงานนวนคร</v>
      </c>
      <c r="M66" s="52" t="str">
        <f t="shared" si="1"/>
        <v>โรงงานนวนครRegion 2</v>
      </c>
      <c r="N66" s="11">
        <f t="shared" si="2"/>
        <v>21.37037037037037</v>
      </c>
      <c r="O66" s="11">
        <f t="shared" si="3"/>
        <v>0.55555555555555558</v>
      </c>
      <c r="P66" s="11">
        <f t="shared" si="4"/>
        <v>36.666666666666664</v>
      </c>
      <c r="Q66" s="11">
        <f t="shared" si="5"/>
        <v>0</v>
      </c>
      <c r="R66" s="11">
        <f t="shared" si="6"/>
        <v>58.592592592592595</v>
      </c>
      <c r="S66" s="11"/>
      <c r="T66" s="1">
        <f>VLOOKUP(B66,Master_Item!B:I,8,0)</f>
        <v>12</v>
      </c>
      <c r="U66" s="11">
        <f t="shared" si="7"/>
        <v>13848</v>
      </c>
      <c r="V66" s="11">
        <f t="shared" si="8"/>
        <v>360</v>
      </c>
      <c r="W66" s="11">
        <f t="shared" si="9"/>
        <v>23760</v>
      </c>
      <c r="X66" s="11">
        <f t="shared" si="10"/>
        <v>0</v>
      </c>
      <c r="Y66" s="11">
        <f t="shared" si="11"/>
        <v>37968</v>
      </c>
      <c r="Z66" s="1" t="str">
        <f>_xlfn.IFNA(VLOOKUP(B66,Master_Item!B:D,3,0),0)</f>
        <v>Oishi</v>
      </c>
    </row>
    <row r="67" spans="1:26">
      <c r="A67" s="13">
        <v>8</v>
      </c>
      <c r="B67" s="2">
        <v>310001994</v>
      </c>
      <c r="C67" s="1" t="s">
        <v>64</v>
      </c>
      <c r="D67" s="1" t="s">
        <v>117</v>
      </c>
      <c r="E67" s="12">
        <f>_xlfn.IFNA(VLOOKUP($B67,'FST OMT'!$C:$Y,$A67,0),0)</f>
        <v>235</v>
      </c>
      <c r="F67" s="12">
        <f>_xlfn.IFNA(VLOOKUP($B67,'FST CV'!$C:$Y,$A67,0),0)</f>
        <v>5</v>
      </c>
      <c r="G67" s="12">
        <f>_xlfn.IFNA(VLOOKUP($B67,'FST TT'!$C:$Y,$A67,0),0)</f>
        <v>1110</v>
      </c>
      <c r="I67" s="4">
        <f t="shared" si="0"/>
        <v>1350</v>
      </c>
      <c r="K67" s="52">
        <f>IF(D67="MT",VLOOKUP(B67,Master_Item!B:H,7,0),VLOOKUP(B67,Master_Item!B:H,6,0))</f>
        <v>54</v>
      </c>
      <c r="L67" s="52" t="str">
        <f>VLOOKUP(B67,Master_Item!B:M,12,0)</f>
        <v>โรงงานนวนคร</v>
      </c>
      <c r="M67" s="52" t="str">
        <f t="shared" si="1"/>
        <v>โรงงานนวนครRegion 3</v>
      </c>
      <c r="N67" s="11">
        <f t="shared" si="2"/>
        <v>4.3518518518518521</v>
      </c>
      <c r="O67" s="11">
        <f t="shared" si="3"/>
        <v>9.2592592592592587E-2</v>
      </c>
      <c r="P67" s="11">
        <f t="shared" si="4"/>
        <v>20.555555555555557</v>
      </c>
      <c r="Q67" s="11">
        <f t="shared" si="5"/>
        <v>0</v>
      </c>
      <c r="R67" s="11">
        <f t="shared" si="6"/>
        <v>25</v>
      </c>
      <c r="S67" s="11"/>
      <c r="T67" s="1">
        <f>VLOOKUP(B67,Master_Item!B:I,8,0)</f>
        <v>12</v>
      </c>
      <c r="U67" s="11">
        <f t="shared" si="7"/>
        <v>2820</v>
      </c>
      <c r="V67" s="11">
        <f t="shared" si="8"/>
        <v>60</v>
      </c>
      <c r="W67" s="11">
        <f t="shared" si="9"/>
        <v>13320</v>
      </c>
      <c r="X67" s="11">
        <f t="shared" si="10"/>
        <v>0</v>
      </c>
      <c r="Y67" s="11">
        <f t="shared" si="11"/>
        <v>16200</v>
      </c>
      <c r="Z67" s="1" t="str">
        <f>_xlfn.IFNA(VLOOKUP(B67,Master_Item!B:D,3,0),0)</f>
        <v>Oishi</v>
      </c>
    </row>
    <row r="68" spans="1:26">
      <c r="A68" s="13">
        <v>9</v>
      </c>
      <c r="B68" s="2">
        <v>310001994</v>
      </c>
      <c r="C68" s="1" t="s">
        <v>64</v>
      </c>
      <c r="D68" s="1" t="s">
        <v>118</v>
      </c>
      <c r="E68" s="12">
        <f>_xlfn.IFNA(VLOOKUP($B68,'FST OMT'!$C:$Y,$A68,0),0)</f>
        <v>283</v>
      </c>
      <c r="F68" s="12">
        <f>_xlfn.IFNA(VLOOKUP($B68,'FST CV'!$C:$Y,$A68,0),0)</f>
        <v>35</v>
      </c>
      <c r="G68" s="12">
        <f>_xlfn.IFNA(VLOOKUP($B68,'FST TT'!$C:$Y,$A68,0),0)</f>
        <v>1095</v>
      </c>
      <c r="I68" s="4">
        <f t="shared" si="0"/>
        <v>1413</v>
      </c>
      <c r="K68" s="52">
        <f>IF(D68="MT",VLOOKUP(B68,Master_Item!B:H,7,0),VLOOKUP(B68,Master_Item!B:H,6,0))</f>
        <v>54</v>
      </c>
      <c r="L68" s="52" t="str">
        <f>VLOOKUP(B68,Master_Item!B:M,12,0)</f>
        <v>โรงงานนวนคร</v>
      </c>
      <c r="M68" s="52" t="str">
        <f t="shared" si="1"/>
        <v>โรงงานนวนครRegion 4</v>
      </c>
      <c r="N68" s="11">
        <f t="shared" si="2"/>
        <v>5.2407407407407405</v>
      </c>
      <c r="O68" s="11">
        <f t="shared" si="3"/>
        <v>0.64814814814814814</v>
      </c>
      <c r="P68" s="11">
        <f t="shared" si="4"/>
        <v>20.277777777777779</v>
      </c>
      <c r="Q68" s="11">
        <f t="shared" si="5"/>
        <v>0</v>
      </c>
      <c r="R68" s="11">
        <f t="shared" si="6"/>
        <v>26.166666666666668</v>
      </c>
      <c r="S68" s="11"/>
      <c r="T68" s="1">
        <f>VLOOKUP(B68,Master_Item!B:I,8,0)</f>
        <v>12</v>
      </c>
      <c r="U68" s="11">
        <f t="shared" si="7"/>
        <v>3396</v>
      </c>
      <c r="V68" s="11">
        <f t="shared" si="8"/>
        <v>420</v>
      </c>
      <c r="W68" s="11">
        <f t="shared" si="9"/>
        <v>13140</v>
      </c>
      <c r="X68" s="11">
        <f t="shared" si="10"/>
        <v>0</v>
      </c>
      <c r="Y68" s="11">
        <f t="shared" si="11"/>
        <v>16956</v>
      </c>
      <c r="Z68" s="1" t="str">
        <f>_xlfn.IFNA(VLOOKUP(B68,Master_Item!B:D,3,0),0)</f>
        <v>Oishi</v>
      </c>
    </row>
    <row r="69" spans="1:26">
      <c r="A69" s="13">
        <v>10</v>
      </c>
      <c r="B69" s="2">
        <v>310001994</v>
      </c>
      <c r="C69" s="1" t="s">
        <v>64</v>
      </c>
      <c r="D69" s="1" t="s">
        <v>119</v>
      </c>
      <c r="E69" s="12">
        <f>_xlfn.IFNA(VLOOKUP($B69,'FST OMT'!$C:$Y,$A69,0),0)</f>
        <v>320</v>
      </c>
      <c r="F69" s="12">
        <f>_xlfn.IFNA(VLOOKUP($B69,'FST CV'!$C:$Y,$A69,0),0)</f>
        <v>50</v>
      </c>
      <c r="G69" s="12">
        <f>_xlfn.IFNA(VLOOKUP($B69,'FST TT'!$C:$Y,$A69,0),0)</f>
        <v>305</v>
      </c>
      <c r="I69" s="4">
        <f t="shared" si="0"/>
        <v>675</v>
      </c>
      <c r="K69" s="52">
        <f>IF(D69="MT",VLOOKUP(B69,Master_Item!B:H,7,0),VLOOKUP(B69,Master_Item!B:H,6,0))</f>
        <v>54</v>
      </c>
      <c r="L69" s="52" t="str">
        <f>VLOOKUP(B69,Master_Item!B:M,12,0)</f>
        <v>โรงงานนวนคร</v>
      </c>
      <c r="M69" s="52" t="str">
        <f t="shared" si="1"/>
        <v>โรงงานนวนครRegion 5</v>
      </c>
      <c r="N69" s="11">
        <f t="shared" si="2"/>
        <v>5.9259259259259256</v>
      </c>
      <c r="O69" s="11">
        <f t="shared" si="3"/>
        <v>0.92592592592592593</v>
      </c>
      <c r="P69" s="11">
        <f t="shared" si="4"/>
        <v>5.6481481481481479</v>
      </c>
      <c r="Q69" s="11">
        <f t="shared" si="5"/>
        <v>0</v>
      </c>
      <c r="R69" s="11">
        <f t="shared" si="6"/>
        <v>12.5</v>
      </c>
      <c r="S69" s="11"/>
      <c r="T69" s="1">
        <f>VLOOKUP(B69,Master_Item!B:I,8,0)</f>
        <v>12</v>
      </c>
      <c r="U69" s="11">
        <f t="shared" si="7"/>
        <v>3840</v>
      </c>
      <c r="V69" s="11">
        <f t="shared" si="8"/>
        <v>600</v>
      </c>
      <c r="W69" s="11">
        <f t="shared" si="9"/>
        <v>3660</v>
      </c>
      <c r="X69" s="11">
        <f t="shared" si="10"/>
        <v>0</v>
      </c>
      <c r="Y69" s="11">
        <f t="shared" si="11"/>
        <v>8100</v>
      </c>
      <c r="Z69" s="1" t="str">
        <f>_xlfn.IFNA(VLOOKUP(B69,Master_Item!B:D,3,0),0)</f>
        <v>Oishi</v>
      </c>
    </row>
    <row r="70" spans="1:26">
      <c r="A70" s="13">
        <v>11</v>
      </c>
      <c r="B70" s="2">
        <v>310001994</v>
      </c>
      <c r="C70" s="1" t="s">
        <v>64</v>
      </c>
      <c r="D70" s="1" t="s">
        <v>127</v>
      </c>
      <c r="E70" s="12">
        <f>_xlfn.IFNA(VLOOKUP($B70,'FST OMT'!$C:$Y,$A70,0),0)*0.45</f>
        <v>115.65</v>
      </c>
      <c r="F70" s="12">
        <f>_xlfn.IFNA(VLOOKUP($B70,'FST CV'!$C:$Y,$A70,0),0)*0.45</f>
        <v>0</v>
      </c>
      <c r="G70" s="12">
        <f>_xlfn.IFNA(VLOOKUP($B70,'FST TT'!$C:$Y,$A70,0),0)*0.45</f>
        <v>423</v>
      </c>
      <c r="I70" s="4">
        <f t="shared" ref="I70:I133" si="12">SUM(E70:H70)</f>
        <v>538.65</v>
      </c>
      <c r="K70" s="52">
        <f>IF(D70="MT",VLOOKUP(B70,Master_Item!B:H,7,0),VLOOKUP(B70,Master_Item!B:H,6,0))</f>
        <v>54</v>
      </c>
      <c r="L70" s="52" t="str">
        <f>VLOOKUP(B70,Master_Item!B:M,12,0)</f>
        <v>โรงงานนวนคร</v>
      </c>
      <c r="M70" s="52" t="str">
        <f t="shared" ref="M70:M133" si="13">L70&amp;D70</f>
        <v>โรงงานนวนครRegion 6/9</v>
      </c>
      <c r="N70" s="11">
        <f t="shared" ref="N70:N133" si="14">E70/$K70</f>
        <v>2.1416666666666666</v>
      </c>
      <c r="O70" s="11">
        <f t="shared" ref="O70:O133" si="15">F70/$K70</f>
        <v>0</v>
      </c>
      <c r="P70" s="11">
        <f t="shared" ref="P70:P133" si="16">G70/$K70</f>
        <v>7.833333333333333</v>
      </c>
      <c r="Q70" s="11">
        <f t="shared" ref="Q70:Q133" si="17">H70/$K70</f>
        <v>0</v>
      </c>
      <c r="R70" s="11">
        <f t="shared" ref="R70:R133" si="18">I70/$K70</f>
        <v>9.9749999999999996</v>
      </c>
      <c r="S70" s="11"/>
      <c r="T70" s="1">
        <f>VLOOKUP(B70,Master_Item!B:I,8,0)</f>
        <v>12</v>
      </c>
      <c r="U70" s="11">
        <f t="shared" ref="U70:U133" si="19">$T70*E70</f>
        <v>1387.8000000000002</v>
      </c>
      <c r="V70" s="11">
        <f t="shared" ref="V70:V133" si="20">$T70*F70</f>
        <v>0</v>
      </c>
      <c r="W70" s="11">
        <f t="shared" ref="W70:W133" si="21">$T70*G70</f>
        <v>5076</v>
      </c>
      <c r="X70" s="11">
        <f t="shared" ref="X70:X133" si="22">$T70*H70</f>
        <v>0</v>
      </c>
      <c r="Y70" s="11">
        <f t="shared" ref="Y70:Y133" si="23">$T70*I70</f>
        <v>6463.7999999999993</v>
      </c>
      <c r="Z70" s="1" t="str">
        <f>_xlfn.IFNA(VLOOKUP(B70,Master_Item!B:D,3,0),0)</f>
        <v>Oishi</v>
      </c>
    </row>
    <row r="71" spans="1:26">
      <c r="A71" s="13">
        <v>11</v>
      </c>
      <c r="B71" s="2">
        <v>310001994</v>
      </c>
      <c r="C71" s="1" t="s">
        <v>64</v>
      </c>
      <c r="D71" s="1" t="s">
        <v>128</v>
      </c>
      <c r="E71" s="12">
        <f>_xlfn.IFNA(VLOOKUP($B71,'FST OMT'!$C:$Y,$A71,0),0)*0.55</f>
        <v>141.35000000000002</v>
      </c>
      <c r="F71" s="12">
        <f>_xlfn.IFNA(VLOOKUP($B71,'FST CV'!$C:$Y,$A71,0),0)*0.55</f>
        <v>0</v>
      </c>
      <c r="G71" s="12">
        <f>_xlfn.IFNA(VLOOKUP($B71,'FST TT'!$C:$Y,$A71,0),0)*0.55</f>
        <v>517</v>
      </c>
      <c r="I71" s="4">
        <f t="shared" si="12"/>
        <v>658.35</v>
      </c>
      <c r="K71" s="52">
        <f>IF(D71="MT",VLOOKUP(B71,Master_Item!B:H,7,0),VLOOKUP(B71,Master_Item!B:H,6,0))</f>
        <v>54</v>
      </c>
      <c r="L71" s="52" t="str">
        <f>VLOOKUP(B71,Master_Item!B:M,12,0)</f>
        <v>โรงงานนวนคร</v>
      </c>
      <c r="M71" s="52" t="str">
        <f t="shared" si="13"/>
        <v>โรงงานนวนครRegion 6/14</v>
      </c>
      <c r="N71" s="11">
        <f t="shared" si="14"/>
        <v>2.6175925925925929</v>
      </c>
      <c r="O71" s="11">
        <f t="shared" si="15"/>
        <v>0</v>
      </c>
      <c r="P71" s="11">
        <f t="shared" si="16"/>
        <v>9.5740740740740744</v>
      </c>
      <c r="Q71" s="11">
        <f t="shared" si="17"/>
        <v>0</v>
      </c>
      <c r="R71" s="11">
        <f t="shared" si="18"/>
        <v>12.191666666666666</v>
      </c>
      <c r="S71" s="11"/>
      <c r="T71" s="1">
        <f>VLOOKUP(B71,Master_Item!B:I,8,0)</f>
        <v>12</v>
      </c>
      <c r="U71" s="11">
        <f t="shared" si="19"/>
        <v>1696.2000000000003</v>
      </c>
      <c r="V71" s="11">
        <f t="shared" si="20"/>
        <v>0</v>
      </c>
      <c r="W71" s="11">
        <f t="shared" si="21"/>
        <v>6204</v>
      </c>
      <c r="X71" s="11">
        <f t="shared" si="22"/>
        <v>0</v>
      </c>
      <c r="Y71" s="11">
        <f t="shared" si="23"/>
        <v>7900.2000000000007</v>
      </c>
      <c r="Z71" s="1" t="str">
        <f>_xlfn.IFNA(VLOOKUP(B71,Master_Item!B:D,3,0),0)</f>
        <v>Oishi</v>
      </c>
    </row>
    <row r="72" spans="1:26">
      <c r="A72" s="13">
        <v>12</v>
      </c>
      <c r="B72" s="2">
        <v>310001994</v>
      </c>
      <c r="C72" s="1" t="s">
        <v>64</v>
      </c>
      <c r="D72" s="1" t="s">
        <v>121</v>
      </c>
      <c r="E72" s="12">
        <f>_xlfn.IFNA(VLOOKUP($B72,'FST OMT'!$C:$Y,$A72,0),0)</f>
        <v>160</v>
      </c>
      <c r="F72" s="12">
        <f>_xlfn.IFNA(VLOOKUP($B72,'FST CV'!$C:$Y,$A72,0),0)</f>
        <v>5</v>
      </c>
      <c r="G72" s="12">
        <f>_xlfn.IFNA(VLOOKUP($B72,'FST TT'!$C:$Y,$A72,0),0)</f>
        <v>1790</v>
      </c>
      <c r="I72" s="4">
        <f t="shared" si="12"/>
        <v>1955</v>
      </c>
      <c r="K72" s="52">
        <f>IF(D72="MT",VLOOKUP(B72,Master_Item!B:H,7,0),VLOOKUP(B72,Master_Item!B:H,6,0))</f>
        <v>54</v>
      </c>
      <c r="L72" s="52" t="str">
        <f>VLOOKUP(B72,Master_Item!B:M,12,0)</f>
        <v>โรงงานนวนคร</v>
      </c>
      <c r="M72" s="52" t="str">
        <f t="shared" si="13"/>
        <v>โรงงานนวนครRegion 7</v>
      </c>
      <c r="N72" s="11">
        <f t="shared" si="14"/>
        <v>2.9629629629629628</v>
      </c>
      <c r="O72" s="11">
        <f t="shared" si="15"/>
        <v>9.2592592592592587E-2</v>
      </c>
      <c r="P72" s="11">
        <f t="shared" si="16"/>
        <v>33.148148148148145</v>
      </c>
      <c r="Q72" s="11">
        <f t="shared" si="17"/>
        <v>0</v>
      </c>
      <c r="R72" s="11">
        <f t="shared" si="18"/>
        <v>36.203703703703702</v>
      </c>
      <c r="S72" s="11"/>
      <c r="T72" s="1">
        <f>VLOOKUP(B72,Master_Item!B:I,8,0)</f>
        <v>12</v>
      </c>
      <c r="U72" s="11">
        <f t="shared" si="19"/>
        <v>1920</v>
      </c>
      <c r="V72" s="11">
        <f t="shared" si="20"/>
        <v>60</v>
      </c>
      <c r="W72" s="11">
        <f t="shared" si="21"/>
        <v>21480</v>
      </c>
      <c r="X72" s="11">
        <f t="shared" si="22"/>
        <v>0</v>
      </c>
      <c r="Y72" s="11">
        <f t="shared" si="23"/>
        <v>23460</v>
      </c>
      <c r="Z72" s="1" t="str">
        <f>_xlfn.IFNA(VLOOKUP(B72,Master_Item!B:D,3,0),0)</f>
        <v>Oishi</v>
      </c>
    </row>
    <row r="73" spans="1:26">
      <c r="A73" s="13">
        <v>13</v>
      </c>
      <c r="B73" s="2">
        <v>310001994</v>
      </c>
      <c r="C73" s="1" t="s">
        <v>64</v>
      </c>
      <c r="D73" s="1" t="s">
        <v>122</v>
      </c>
      <c r="E73" s="12">
        <f>_xlfn.IFNA(VLOOKUP($B73,'FST OMT'!$C:$Y,$A73,0),0)</f>
        <v>513</v>
      </c>
      <c r="F73" s="12">
        <f>_xlfn.IFNA(VLOOKUP($B73,'FST CV'!$C:$Y,$A73,0),0)</f>
        <v>49</v>
      </c>
      <c r="G73" s="12">
        <f>_xlfn.IFNA(VLOOKUP($B73,'FST TT'!$C:$Y,$A73,0),0)</f>
        <v>1436</v>
      </c>
      <c r="I73" s="4">
        <f t="shared" si="12"/>
        <v>1998</v>
      </c>
      <c r="K73" s="52">
        <f>IF(D73="MT",VLOOKUP(B73,Master_Item!B:H,7,0),VLOOKUP(B73,Master_Item!B:H,6,0))</f>
        <v>54</v>
      </c>
      <c r="L73" s="52" t="str">
        <f>VLOOKUP(B73,Master_Item!B:M,12,0)</f>
        <v>โรงงานนวนคร</v>
      </c>
      <c r="M73" s="52" t="str">
        <f t="shared" si="13"/>
        <v>โรงงานนวนครRegion 8</v>
      </c>
      <c r="N73" s="11">
        <f t="shared" si="14"/>
        <v>9.5</v>
      </c>
      <c r="O73" s="11">
        <f t="shared" si="15"/>
        <v>0.90740740740740744</v>
      </c>
      <c r="P73" s="11">
        <f t="shared" si="16"/>
        <v>26.592592592592592</v>
      </c>
      <c r="Q73" s="11">
        <f t="shared" si="17"/>
        <v>0</v>
      </c>
      <c r="R73" s="11">
        <f t="shared" si="18"/>
        <v>37</v>
      </c>
      <c r="S73" s="11"/>
      <c r="T73" s="1">
        <f>VLOOKUP(B73,Master_Item!B:I,8,0)</f>
        <v>12</v>
      </c>
      <c r="U73" s="11">
        <f t="shared" si="19"/>
        <v>6156</v>
      </c>
      <c r="V73" s="11">
        <f t="shared" si="20"/>
        <v>588</v>
      </c>
      <c r="W73" s="11">
        <f t="shared" si="21"/>
        <v>17232</v>
      </c>
      <c r="X73" s="11">
        <f t="shared" si="22"/>
        <v>0</v>
      </c>
      <c r="Y73" s="11">
        <f t="shared" si="23"/>
        <v>23976</v>
      </c>
      <c r="Z73" s="1" t="str">
        <f>_xlfn.IFNA(VLOOKUP(B73,Master_Item!B:D,3,0),0)</f>
        <v>Oishi</v>
      </c>
    </row>
    <row r="74" spans="1:26">
      <c r="A74" s="13">
        <v>11</v>
      </c>
      <c r="B74" s="2">
        <v>310001994</v>
      </c>
      <c r="C74" s="1" t="s">
        <v>64</v>
      </c>
      <c r="D74" s="1" t="s">
        <v>123</v>
      </c>
      <c r="H74" s="4">
        <f>_xlfn.IFNA(VLOOKUP(B74,'FST MT'!A:FS,$A74,0),0)</f>
        <v>46238</v>
      </c>
      <c r="I74" s="4">
        <f t="shared" si="12"/>
        <v>46238</v>
      </c>
      <c r="K74" s="52">
        <f>IF(D74="MT",VLOOKUP(B74,Master_Item!B:H,7,0),VLOOKUP(B74,Master_Item!B:H,6,0))</f>
        <v>54</v>
      </c>
      <c r="L74" s="52" t="str">
        <f>VLOOKUP(B74,Master_Item!B:M,12,0)</f>
        <v>โรงงานนวนคร</v>
      </c>
      <c r="M74" s="52" t="str">
        <f t="shared" si="13"/>
        <v>โรงงานนวนครMT</v>
      </c>
      <c r="N74" s="11">
        <f t="shared" si="14"/>
        <v>0</v>
      </c>
      <c r="O74" s="11">
        <f t="shared" si="15"/>
        <v>0</v>
      </c>
      <c r="P74" s="11">
        <f t="shared" si="16"/>
        <v>0</v>
      </c>
      <c r="Q74" s="11">
        <f t="shared" si="17"/>
        <v>856.25925925925924</v>
      </c>
      <c r="R74" s="11">
        <f t="shared" si="18"/>
        <v>856.25925925925924</v>
      </c>
      <c r="S74" s="11"/>
      <c r="T74" s="1">
        <f>VLOOKUP(B74,Master_Item!B:I,8,0)</f>
        <v>12</v>
      </c>
      <c r="U74" s="11">
        <f t="shared" si="19"/>
        <v>0</v>
      </c>
      <c r="V74" s="11">
        <f t="shared" si="20"/>
        <v>0</v>
      </c>
      <c r="W74" s="11">
        <f t="shared" si="21"/>
        <v>0</v>
      </c>
      <c r="X74" s="11">
        <f t="shared" si="22"/>
        <v>554856</v>
      </c>
      <c r="Y74" s="11">
        <f t="shared" si="23"/>
        <v>554856</v>
      </c>
      <c r="Z74" s="1" t="str">
        <f>_xlfn.IFNA(VLOOKUP(B74,Master_Item!B:D,3,0),0)</f>
        <v>Oishi</v>
      </c>
    </row>
    <row r="75" spans="1:26">
      <c r="A75" s="13">
        <v>6</v>
      </c>
      <c r="B75" s="2">
        <v>310001995</v>
      </c>
      <c r="C75" s="1" t="s">
        <v>71</v>
      </c>
      <c r="D75" s="1" t="s">
        <v>115</v>
      </c>
      <c r="E75" s="12">
        <f>_xlfn.IFNA(VLOOKUP($B75,'FST OMT'!$C:$Y,$A75,0),0)</f>
        <v>0</v>
      </c>
      <c r="F75" s="12">
        <f>_xlfn.IFNA(VLOOKUP($B75,'FST CV'!$C:$Y,$A75,0),0)</f>
        <v>0</v>
      </c>
      <c r="G75" s="12">
        <f>_xlfn.IFNA(VLOOKUP($B75,'FST TT'!$C:$Y,$A75,0),0)</f>
        <v>0</v>
      </c>
      <c r="I75" s="4">
        <f t="shared" si="12"/>
        <v>0</v>
      </c>
      <c r="K75" s="52">
        <f>IF(D75="MT",VLOOKUP(B75,Master_Item!B:H,7,0),VLOOKUP(B75,Master_Item!B:H,6,0))</f>
        <v>70</v>
      </c>
      <c r="L75" s="52" t="str">
        <f>VLOOKUP(B75,Master_Item!B:M,12,0)</f>
        <v>โรงงานนวนคร</v>
      </c>
      <c r="M75" s="52" t="str">
        <f t="shared" si="13"/>
        <v>โรงงานนวนครRegion 1</v>
      </c>
      <c r="N75" s="11">
        <f t="shared" si="14"/>
        <v>0</v>
      </c>
      <c r="O75" s="11">
        <f t="shared" si="15"/>
        <v>0</v>
      </c>
      <c r="P75" s="11">
        <f t="shared" si="16"/>
        <v>0</v>
      </c>
      <c r="Q75" s="11">
        <f t="shared" si="17"/>
        <v>0</v>
      </c>
      <c r="R75" s="11">
        <f t="shared" si="18"/>
        <v>0</v>
      </c>
      <c r="S75" s="11"/>
      <c r="T75" s="1">
        <f>VLOOKUP(B75,Master_Item!B:I,8,0)</f>
        <v>9.6</v>
      </c>
      <c r="U75" s="11">
        <f t="shared" si="19"/>
        <v>0</v>
      </c>
      <c r="V75" s="11">
        <f t="shared" si="20"/>
        <v>0</v>
      </c>
      <c r="W75" s="11">
        <f t="shared" si="21"/>
        <v>0</v>
      </c>
      <c r="X75" s="11">
        <f t="shared" si="22"/>
        <v>0</v>
      </c>
      <c r="Y75" s="11">
        <f t="shared" si="23"/>
        <v>0</v>
      </c>
      <c r="Z75" s="1" t="str">
        <f>_xlfn.IFNA(VLOOKUP(B75,Master_Item!B:D,3,0),0)</f>
        <v>Oishi</v>
      </c>
    </row>
    <row r="76" spans="1:26">
      <c r="A76" s="13">
        <v>7</v>
      </c>
      <c r="B76" s="2">
        <v>310001995</v>
      </c>
      <c r="C76" s="1" t="s">
        <v>71</v>
      </c>
      <c r="D76" s="1" t="s">
        <v>116</v>
      </c>
      <c r="E76" s="12">
        <f>_xlfn.IFNA(VLOOKUP($B76,'FST OMT'!$C:$Y,$A76,0),0)</f>
        <v>0</v>
      </c>
      <c r="F76" s="12">
        <f>_xlfn.IFNA(VLOOKUP($B76,'FST CV'!$C:$Y,$A76,0),0)</f>
        <v>0</v>
      </c>
      <c r="G76" s="12">
        <f>_xlfn.IFNA(VLOOKUP($B76,'FST TT'!$C:$Y,$A76,0),0)</f>
        <v>0</v>
      </c>
      <c r="I76" s="4">
        <f t="shared" si="12"/>
        <v>0</v>
      </c>
      <c r="K76" s="52">
        <f>IF(D76="MT",VLOOKUP(B76,Master_Item!B:H,7,0),VLOOKUP(B76,Master_Item!B:H,6,0))</f>
        <v>70</v>
      </c>
      <c r="L76" s="52" t="str">
        <f>VLOOKUP(B76,Master_Item!B:M,12,0)</f>
        <v>โรงงานนวนคร</v>
      </c>
      <c r="M76" s="52" t="str">
        <f t="shared" si="13"/>
        <v>โรงงานนวนครRegion 2</v>
      </c>
      <c r="N76" s="11">
        <f t="shared" si="14"/>
        <v>0</v>
      </c>
      <c r="O76" s="11">
        <f t="shared" si="15"/>
        <v>0</v>
      </c>
      <c r="P76" s="11">
        <f t="shared" si="16"/>
        <v>0</v>
      </c>
      <c r="Q76" s="11">
        <f t="shared" si="17"/>
        <v>0</v>
      </c>
      <c r="R76" s="11">
        <f t="shared" si="18"/>
        <v>0</v>
      </c>
      <c r="S76" s="11"/>
      <c r="T76" s="1">
        <f>VLOOKUP(B76,Master_Item!B:I,8,0)</f>
        <v>9.6</v>
      </c>
      <c r="U76" s="11">
        <f t="shared" si="19"/>
        <v>0</v>
      </c>
      <c r="V76" s="11">
        <f t="shared" si="20"/>
        <v>0</v>
      </c>
      <c r="W76" s="11">
        <f t="shared" si="21"/>
        <v>0</v>
      </c>
      <c r="X76" s="11">
        <f t="shared" si="22"/>
        <v>0</v>
      </c>
      <c r="Y76" s="11">
        <f t="shared" si="23"/>
        <v>0</v>
      </c>
      <c r="Z76" s="1" t="str">
        <f>_xlfn.IFNA(VLOOKUP(B76,Master_Item!B:D,3,0),0)</f>
        <v>Oishi</v>
      </c>
    </row>
    <row r="77" spans="1:26">
      <c r="A77" s="13">
        <v>8</v>
      </c>
      <c r="B77" s="2">
        <v>310001995</v>
      </c>
      <c r="C77" s="1" t="s">
        <v>71</v>
      </c>
      <c r="D77" s="1" t="s">
        <v>117</v>
      </c>
      <c r="E77" s="12">
        <f>_xlfn.IFNA(VLOOKUP($B77,'FST OMT'!$C:$Y,$A77,0),0)</f>
        <v>60</v>
      </c>
      <c r="F77" s="12">
        <f>_xlfn.IFNA(VLOOKUP($B77,'FST CV'!$C:$Y,$A77,0),0)</f>
        <v>0</v>
      </c>
      <c r="G77" s="12">
        <f>_xlfn.IFNA(VLOOKUP($B77,'FST TT'!$C:$Y,$A77,0),0)</f>
        <v>0</v>
      </c>
      <c r="I77" s="4">
        <f t="shared" si="12"/>
        <v>60</v>
      </c>
      <c r="K77" s="52">
        <f>IF(D77="MT",VLOOKUP(B77,Master_Item!B:H,7,0),VLOOKUP(B77,Master_Item!B:H,6,0))</f>
        <v>70</v>
      </c>
      <c r="L77" s="52" t="str">
        <f>VLOOKUP(B77,Master_Item!B:M,12,0)</f>
        <v>โรงงานนวนคร</v>
      </c>
      <c r="M77" s="52" t="str">
        <f t="shared" si="13"/>
        <v>โรงงานนวนครRegion 3</v>
      </c>
      <c r="N77" s="11">
        <f t="shared" si="14"/>
        <v>0.8571428571428571</v>
      </c>
      <c r="O77" s="11">
        <f t="shared" si="15"/>
        <v>0</v>
      </c>
      <c r="P77" s="11">
        <f t="shared" si="16"/>
        <v>0</v>
      </c>
      <c r="Q77" s="11">
        <f t="shared" si="17"/>
        <v>0</v>
      </c>
      <c r="R77" s="11">
        <f t="shared" si="18"/>
        <v>0.8571428571428571</v>
      </c>
      <c r="S77" s="11"/>
      <c r="T77" s="1">
        <f>VLOOKUP(B77,Master_Item!B:I,8,0)</f>
        <v>9.6</v>
      </c>
      <c r="U77" s="11">
        <f t="shared" si="19"/>
        <v>576</v>
      </c>
      <c r="V77" s="11">
        <f t="shared" si="20"/>
        <v>0</v>
      </c>
      <c r="W77" s="11">
        <f t="shared" si="21"/>
        <v>0</v>
      </c>
      <c r="X77" s="11">
        <f t="shared" si="22"/>
        <v>0</v>
      </c>
      <c r="Y77" s="11">
        <f t="shared" si="23"/>
        <v>576</v>
      </c>
      <c r="Z77" s="1" t="str">
        <f>_xlfn.IFNA(VLOOKUP(B77,Master_Item!B:D,3,0),0)</f>
        <v>Oishi</v>
      </c>
    </row>
    <row r="78" spans="1:26">
      <c r="A78" s="13">
        <v>9</v>
      </c>
      <c r="B78" s="2">
        <v>310001995</v>
      </c>
      <c r="C78" s="1" t="s">
        <v>71</v>
      </c>
      <c r="D78" s="1" t="s">
        <v>118</v>
      </c>
      <c r="E78" s="12">
        <f>_xlfn.IFNA(VLOOKUP($B78,'FST OMT'!$C:$Y,$A78,0),0)</f>
        <v>32</v>
      </c>
      <c r="F78" s="12">
        <f>_xlfn.IFNA(VLOOKUP($B78,'FST CV'!$C:$Y,$A78,0),0)</f>
        <v>0</v>
      </c>
      <c r="G78" s="12">
        <f>_xlfn.IFNA(VLOOKUP($B78,'FST TT'!$C:$Y,$A78,0),0)</f>
        <v>0</v>
      </c>
      <c r="I78" s="4">
        <f t="shared" si="12"/>
        <v>32</v>
      </c>
      <c r="K78" s="52">
        <f>IF(D78="MT",VLOOKUP(B78,Master_Item!B:H,7,0),VLOOKUP(B78,Master_Item!B:H,6,0))</f>
        <v>70</v>
      </c>
      <c r="L78" s="52" t="str">
        <f>VLOOKUP(B78,Master_Item!B:M,12,0)</f>
        <v>โรงงานนวนคร</v>
      </c>
      <c r="M78" s="52" t="str">
        <f t="shared" si="13"/>
        <v>โรงงานนวนครRegion 4</v>
      </c>
      <c r="N78" s="11">
        <f t="shared" si="14"/>
        <v>0.45714285714285713</v>
      </c>
      <c r="O78" s="11">
        <f t="shared" si="15"/>
        <v>0</v>
      </c>
      <c r="P78" s="11">
        <f t="shared" si="16"/>
        <v>0</v>
      </c>
      <c r="Q78" s="11">
        <f t="shared" si="17"/>
        <v>0</v>
      </c>
      <c r="R78" s="11">
        <f t="shared" si="18"/>
        <v>0.45714285714285713</v>
      </c>
      <c r="S78" s="11"/>
      <c r="T78" s="1">
        <f>VLOOKUP(B78,Master_Item!B:I,8,0)</f>
        <v>9.6</v>
      </c>
      <c r="U78" s="11">
        <f t="shared" si="19"/>
        <v>307.2</v>
      </c>
      <c r="V78" s="11">
        <f t="shared" si="20"/>
        <v>0</v>
      </c>
      <c r="W78" s="11">
        <f t="shared" si="21"/>
        <v>0</v>
      </c>
      <c r="X78" s="11">
        <f t="shared" si="22"/>
        <v>0</v>
      </c>
      <c r="Y78" s="11">
        <f t="shared" si="23"/>
        <v>307.2</v>
      </c>
      <c r="Z78" s="1" t="str">
        <f>_xlfn.IFNA(VLOOKUP(B78,Master_Item!B:D,3,0),0)</f>
        <v>Oishi</v>
      </c>
    </row>
    <row r="79" spans="1:26">
      <c r="A79" s="13">
        <v>10</v>
      </c>
      <c r="B79" s="2">
        <v>310001995</v>
      </c>
      <c r="C79" s="1" t="s">
        <v>71</v>
      </c>
      <c r="D79" s="1" t="s">
        <v>119</v>
      </c>
      <c r="E79" s="12">
        <f>_xlfn.IFNA(VLOOKUP($B79,'FST OMT'!$C:$Y,$A79,0),0)</f>
        <v>0</v>
      </c>
      <c r="F79" s="12">
        <f>_xlfn.IFNA(VLOOKUP($B79,'FST CV'!$C:$Y,$A79,0),0)</f>
        <v>0</v>
      </c>
      <c r="G79" s="12">
        <f>_xlfn.IFNA(VLOOKUP($B79,'FST TT'!$C:$Y,$A79,0),0)</f>
        <v>0</v>
      </c>
      <c r="I79" s="4">
        <f t="shared" si="12"/>
        <v>0</v>
      </c>
      <c r="K79" s="52">
        <f>IF(D79="MT",VLOOKUP(B79,Master_Item!B:H,7,0),VLOOKUP(B79,Master_Item!B:H,6,0))</f>
        <v>70</v>
      </c>
      <c r="L79" s="52" t="str">
        <f>VLOOKUP(B79,Master_Item!B:M,12,0)</f>
        <v>โรงงานนวนคร</v>
      </c>
      <c r="M79" s="52" t="str">
        <f t="shared" si="13"/>
        <v>โรงงานนวนครRegion 5</v>
      </c>
      <c r="N79" s="11">
        <f t="shared" si="14"/>
        <v>0</v>
      </c>
      <c r="O79" s="11">
        <f t="shared" si="15"/>
        <v>0</v>
      </c>
      <c r="P79" s="11">
        <f t="shared" si="16"/>
        <v>0</v>
      </c>
      <c r="Q79" s="11">
        <f t="shared" si="17"/>
        <v>0</v>
      </c>
      <c r="R79" s="11">
        <f t="shared" si="18"/>
        <v>0</v>
      </c>
      <c r="S79" s="11"/>
      <c r="T79" s="1">
        <f>VLOOKUP(B79,Master_Item!B:I,8,0)</f>
        <v>9.6</v>
      </c>
      <c r="U79" s="11">
        <f t="shared" si="19"/>
        <v>0</v>
      </c>
      <c r="V79" s="11">
        <f t="shared" si="20"/>
        <v>0</v>
      </c>
      <c r="W79" s="11">
        <f t="shared" si="21"/>
        <v>0</v>
      </c>
      <c r="X79" s="11">
        <f t="shared" si="22"/>
        <v>0</v>
      </c>
      <c r="Y79" s="11">
        <f t="shared" si="23"/>
        <v>0</v>
      </c>
      <c r="Z79" s="1" t="str">
        <f>_xlfn.IFNA(VLOOKUP(B79,Master_Item!B:D,3,0),0)</f>
        <v>Oishi</v>
      </c>
    </row>
    <row r="80" spans="1:26">
      <c r="A80" s="13">
        <v>11</v>
      </c>
      <c r="B80" s="2">
        <v>310001995</v>
      </c>
      <c r="C80" s="1" t="s">
        <v>71</v>
      </c>
      <c r="D80" s="1" t="s">
        <v>127</v>
      </c>
      <c r="E80" s="12">
        <f>_xlfn.IFNA(VLOOKUP($B80,'FST OMT'!$C:$Y,$A80,0),0)*0.45</f>
        <v>0</v>
      </c>
      <c r="F80" s="12">
        <f>_xlfn.IFNA(VLOOKUP($B80,'FST CV'!$C:$Y,$A80,0),0)*0.45</f>
        <v>0</v>
      </c>
      <c r="G80" s="12">
        <f>_xlfn.IFNA(VLOOKUP($B80,'FST TT'!$C:$Y,$A80,0),0)*0.45</f>
        <v>0</v>
      </c>
      <c r="I80" s="4">
        <f t="shared" si="12"/>
        <v>0</v>
      </c>
      <c r="K80" s="52">
        <f>IF(D80="MT",VLOOKUP(B80,Master_Item!B:H,7,0),VLOOKUP(B80,Master_Item!B:H,6,0))</f>
        <v>70</v>
      </c>
      <c r="L80" s="52" t="str">
        <f>VLOOKUP(B80,Master_Item!B:M,12,0)</f>
        <v>โรงงานนวนคร</v>
      </c>
      <c r="M80" s="52" t="str">
        <f t="shared" si="13"/>
        <v>โรงงานนวนครRegion 6/9</v>
      </c>
      <c r="N80" s="11">
        <f t="shared" si="14"/>
        <v>0</v>
      </c>
      <c r="O80" s="11">
        <f t="shared" si="15"/>
        <v>0</v>
      </c>
      <c r="P80" s="11">
        <f t="shared" si="16"/>
        <v>0</v>
      </c>
      <c r="Q80" s="11">
        <f t="shared" si="17"/>
        <v>0</v>
      </c>
      <c r="R80" s="11">
        <f t="shared" si="18"/>
        <v>0</v>
      </c>
      <c r="S80" s="11"/>
      <c r="T80" s="1">
        <f>VLOOKUP(B80,Master_Item!B:I,8,0)</f>
        <v>9.6</v>
      </c>
      <c r="U80" s="11">
        <f t="shared" si="19"/>
        <v>0</v>
      </c>
      <c r="V80" s="11">
        <f t="shared" si="20"/>
        <v>0</v>
      </c>
      <c r="W80" s="11">
        <f t="shared" si="21"/>
        <v>0</v>
      </c>
      <c r="X80" s="11">
        <f t="shared" si="22"/>
        <v>0</v>
      </c>
      <c r="Y80" s="11">
        <f t="shared" si="23"/>
        <v>0</v>
      </c>
      <c r="Z80" s="1" t="str">
        <f>_xlfn.IFNA(VLOOKUP(B80,Master_Item!B:D,3,0),0)</f>
        <v>Oishi</v>
      </c>
    </row>
    <row r="81" spans="1:26">
      <c r="A81" s="13">
        <v>11</v>
      </c>
      <c r="B81" s="2">
        <v>310001995</v>
      </c>
      <c r="C81" s="1" t="s">
        <v>71</v>
      </c>
      <c r="D81" s="1" t="s">
        <v>128</v>
      </c>
      <c r="E81" s="12">
        <f>_xlfn.IFNA(VLOOKUP($B81,'FST OMT'!$C:$Y,$A81,0),0)*0.55</f>
        <v>0</v>
      </c>
      <c r="F81" s="12">
        <f>_xlfn.IFNA(VLOOKUP($B81,'FST CV'!$C:$Y,$A81,0),0)*0.55</f>
        <v>0</v>
      </c>
      <c r="G81" s="12">
        <f>_xlfn.IFNA(VLOOKUP($B81,'FST TT'!$C:$Y,$A81,0),0)*0.55</f>
        <v>0</v>
      </c>
      <c r="I81" s="4">
        <f t="shared" si="12"/>
        <v>0</v>
      </c>
      <c r="K81" s="52">
        <f>IF(D81="MT",VLOOKUP(B81,Master_Item!B:H,7,0),VLOOKUP(B81,Master_Item!B:H,6,0))</f>
        <v>70</v>
      </c>
      <c r="L81" s="52" t="str">
        <f>VLOOKUP(B81,Master_Item!B:M,12,0)</f>
        <v>โรงงานนวนคร</v>
      </c>
      <c r="M81" s="52" t="str">
        <f t="shared" si="13"/>
        <v>โรงงานนวนครRegion 6/14</v>
      </c>
      <c r="N81" s="11">
        <f t="shared" si="14"/>
        <v>0</v>
      </c>
      <c r="O81" s="11">
        <f t="shared" si="15"/>
        <v>0</v>
      </c>
      <c r="P81" s="11">
        <f t="shared" si="16"/>
        <v>0</v>
      </c>
      <c r="Q81" s="11">
        <f t="shared" si="17"/>
        <v>0</v>
      </c>
      <c r="R81" s="11">
        <f t="shared" si="18"/>
        <v>0</v>
      </c>
      <c r="S81" s="11"/>
      <c r="T81" s="1">
        <f>VLOOKUP(B81,Master_Item!B:I,8,0)</f>
        <v>9.6</v>
      </c>
      <c r="U81" s="11">
        <f t="shared" si="19"/>
        <v>0</v>
      </c>
      <c r="V81" s="11">
        <f t="shared" si="20"/>
        <v>0</v>
      </c>
      <c r="W81" s="11">
        <f t="shared" si="21"/>
        <v>0</v>
      </c>
      <c r="X81" s="11">
        <f t="shared" si="22"/>
        <v>0</v>
      </c>
      <c r="Y81" s="11">
        <f t="shared" si="23"/>
        <v>0</v>
      </c>
      <c r="Z81" s="1" t="str">
        <f>_xlfn.IFNA(VLOOKUP(B81,Master_Item!B:D,3,0),0)</f>
        <v>Oishi</v>
      </c>
    </row>
    <row r="82" spans="1:26">
      <c r="A82" s="13">
        <v>12</v>
      </c>
      <c r="B82" s="2">
        <v>310001995</v>
      </c>
      <c r="C82" s="1" t="s">
        <v>71</v>
      </c>
      <c r="D82" s="1" t="s">
        <v>121</v>
      </c>
      <c r="E82" s="12">
        <f>_xlfn.IFNA(VLOOKUP($B82,'FST OMT'!$C:$Y,$A82,0),0)</f>
        <v>0</v>
      </c>
      <c r="F82" s="12">
        <f>_xlfn.IFNA(VLOOKUP($B82,'FST CV'!$C:$Y,$A82,0),0)</f>
        <v>0</v>
      </c>
      <c r="G82" s="12">
        <f>_xlfn.IFNA(VLOOKUP($B82,'FST TT'!$C:$Y,$A82,0),0)</f>
        <v>0</v>
      </c>
      <c r="I82" s="4">
        <f t="shared" si="12"/>
        <v>0</v>
      </c>
      <c r="K82" s="52">
        <f>IF(D82="MT",VLOOKUP(B82,Master_Item!B:H,7,0),VLOOKUP(B82,Master_Item!B:H,6,0))</f>
        <v>70</v>
      </c>
      <c r="L82" s="52" t="str">
        <f>VLOOKUP(B82,Master_Item!B:M,12,0)</f>
        <v>โรงงานนวนคร</v>
      </c>
      <c r="M82" s="52" t="str">
        <f t="shared" si="13"/>
        <v>โรงงานนวนครRegion 7</v>
      </c>
      <c r="N82" s="11">
        <f t="shared" si="14"/>
        <v>0</v>
      </c>
      <c r="O82" s="11">
        <f t="shared" si="15"/>
        <v>0</v>
      </c>
      <c r="P82" s="11">
        <f t="shared" si="16"/>
        <v>0</v>
      </c>
      <c r="Q82" s="11">
        <f t="shared" si="17"/>
        <v>0</v>
      </c>
      <c r="R82" s="11">
        <f t="shared" si="18"/>
        <v>0</v>
      </c>
      <c r="S82" s="11"/>
      <c r="T82" s="1">
        <f>VLOOKUP(B82,Master_Item!B:I,8,0)</f>
        <v>9.6</v>
      </c>
      <c r="U82" s="11">
        <f t="shared" si="19"/>
        <v>0</v>
      </c>
      <c r="V82" s="11">
        <f t="shared" si="20"/>
        <v>0</v>
      </c>
      <c r="W82" s="11">
        <f t="shared" si="21"/>
        <v>0</v>
      </c>
      <c r="X82" s="11">
        <f t="shared" si="22"/>
        <v>0</v>
      </c>
      <c r="Y82" s="11">
        <f t="shared" si="23"/>
        <v>0</v>
      </c>
      <c r="Z82" s="1" t="str">
        <f>_xlfn.IFNA(VLOOKUP(B82,Master_Item!B:D,3,0),0)</f>
        <v>Oishi</v>
      </c>
    </row>
    <row r="83" spans="1:26">
      <c r="A83" s="13">
        <v>13</v>
      </c>
      <c r="B83" s="2">
        <v>310001995</v>
      </c>
      <c r="C83" s="1" t="s">
        <v>71</v>
      </c>
      <c r="D83" s="1" t="s">
        <v>122</v>
      </c>
      <c r="E83" s="12">
        <f>_xlfn.IFNA(VLOOKUP($B83,'FST OMT'!$C:$Y,$A83,0),0)</f>
        <v>300</v>
      </c>
      <c r="F83" s="12">
        <f>_xlfn.IFNA(VLOOKUP($B83,'FST CV'!$C:$Y,$A83,0),0)</f>
        <v>0</v>
      </c>
      <c r="G83" s="12">
        <f>_xlfn.IFNA(VLOOKUP($B83,'FST TT'!$C:$Y,$A83,0),0)</f>
        <v>0</v>
      </c>
      <c r="I83" s="4">
        <f t="shared" si="12"/>
        <v>300</v>
      </c>
      <c r="K83" s="52">
        <f>IF(D83="MT",VLOOKUP(B83,Master_Item!B:H,7,0),VLOOKUP(B83,Master_Item!B:H,6,0))</f>
        <v>70</v>
      </c>
      <c r="L83" s="52" t="str">
        <f>VLOOKUP(B83,Master_Item!B:M,12,0)</f>
        <v>โรงงานนวนคร</v>
      </c>
      <c r="M83" s="52" t="str">
        <f t="shared" si="13"/>
        <v>โรงงานนวนครRegion 8</v>
      </c>
      <c r="N83" s="11">
        <f t="shared" si="14"/>
        <v>4.2857142857142856</v>
      </c>
      <c r="O83" s="11">
        <f t="shared" si="15"/>
        <v>0</v>
      </c>
      <c r="P83" s="11">
        <f t="shared" si="16"/>
        <v>0</v>
      </c>
      <c r="Q83" s="11">
        <f t="shared" si="17"/>
        <v>0</v>
      </c>
      <c r="R83" s="11">
        <f t="shared" si="18"/>
        <v>4.2857142857142856</v>
      </c>
      <c r="S83" s="11"/>
      <c r="T83" s="1">
        <f>VLOOKUP(B83,Master_Item!B:I,8,0)</f>
        <v>9.6</v>
      </c>
      <c r="U83" s="11">
        <f t="shared" si="19"/>
        <v>2880</v>
      </c>
      <c r="V83" s="11">
        <f t="shared" si="20"/>
        <v>0</v>
      </c>
      <c r="W83" s="11">
        <f t="shared" si="21"/>
        <v>0</v>
      </c>
      <c r="X83" s="11">
        <f t="shared" si="22"/>
        <v>0</v>
      </c>
      <c r="Y83" s="11">
        <f t="shared" si="23"/>
        <v>2880</v>
      </c>
      <c r="Z83" s="1" t="str">
        <f>_xlfn.IFNA(VLOOKUP(B83,Master_Item!B:D,3,0),0)</f>
        <v>Oishi</v>
      </c>
    </row>
    <row r="84" spans="1:26">
      <c r="A84" s="13">
        <v>11</v>
      </c>
      <c r="B84" s="2">
        <v>310001995</v>
      </c>
      <c r="C84" s="1" t="s">
        <v>71</v>
      </c>
      <c r="D84" s="1" t="s">
        <v>123</v>
      </c>
      <c r="H84" s="4">
        <f>_xlfn.IFNA(VLOOKUP(B84,'FST MT'!A:FS,$A84,0),0)</f>
        <v>70527</v>
      </c>
      <c r="I84" s="4">
        <f t="shared" si="12"/>
        <v>70527</v>
      </c>
      <c r="K84" s="52">
        <f>IF(D84="MT",VLOOKUP(B84,Master_Item!B:H,7,0),VLOOKUP(B84,Master_Item!B:H,6,0))</f>
        <v>70</v>
      </c>
      <c r="L84" s="52" t="str">
        <f>VLOOKUP(B84,Master_Item!B:M,12,0)</f>
        <v>โรงงานนวนคร</v>
      </c>
      <c r="M84" s="52" t="str">
        <f t="shared" si="13"/>
        <v>โรงงานนวนครMT</v>
      </c>
      <c r="N84" s="11">
        <f t="shared" si="14"/>
        <v>0</v>
      </c>
      <c r="O84" s="11">
        <f t="shared" si="15"/>
        <v>0</v>
      </c>
      <c r="P84" s="11">
        <f t="shared" si="16"/>
        <v>0</v>
      </c>
      <c r="Q84" s="11">
        <f t="shared" si="17"/>
        <v>1007.5285714285715</v>
      </c>
      <c r="R84" s="11">
        <f t="shared" si="18"/>
        <v>1007.5285714285715</v>
      </c>
      <c r="S84" s="11"/>
      <c r="T84" s="1">
        <f>VLOOKUP(B84,Master_Item!B:I,8,0)</f>
        <v>9.6</v>
      </c>
      <c r="U84" s="11">
        <f t="shared" si="19"/>
        <v>0</v>
      </c>
      <c r="V84" s="11">
        <f t="shared" si="20"/>
        <v>0</v>
      </c>
      <c r="W84" s="11">
        <f t="shared" si="21"/>
        <v>0</v>
      </c>
      <c r="X84" s="11">
        <f t="shared" si="22"/>
        <v>677059.2</v>
      </c>
      <c r="Y84" s="11">
        <f t="shared" si="23"/>
        <v>677059.2</v>
      </c>
      <c r="Z84" s="1" t="str">
        <f>_xlfn.IFNA(VLOOKUP(B84,Master_Item!B:D,3,0),0)</f>
        <v>Oishi</v>
      </c>
    </row>
    <row r="85" spans="1:26">
      <c r="A85" s="13">
        <v>6</v>
      </c>
      <c r="B85" s="2">
        <v>310001996</v>
      </c>
      <c r="C85" s="1" t="s">
        <v>72</v>
      </c>
      <c r="D85" s="1" t="s">
        <v>115</v>
      </c>
      <c r="E85" s="12">
        <f>_xlfn.IFNA(VLOOKUP($B85,'FST OMT'!$C:$Y,$A85,0),0)</f>
        <v>0</v>
      </c>
      <c r="F85" s="12">
        <f>_xlfn.IFNA(VLOOKUP($B85,'FST CV'!$C:$Y,$A85,0),0)</f>
        <v>0</v>
      </c>
      <c r="G85" s="12">
        <f>_xlfn.IFNA(VLOOKUP($B85,'FST TT'!$C:$Y,$A85,0),0)</f>
        <v>0</v>
      </c>
      <c r="I85" s="4">
        <f t="shared" si="12"/>
        <v>0</v>
      </c>
      <c r="K85" s="52">
        <f>IF(D85="MT",VLOOKUP(B85,Master_Item!B:H,7,0),VLOOKUP(B85,Master_Item!B:H,6,0))</f>
        <v>70</v>
      </c>
      <c r="L85" s="52" t="str">
        <f>VLOOKUP(B85,Master_Item!B:M,12,0)</f>
        <v>โรงงานนวนคร</v>
      </c>
      <c r="M85" s="52" t="str">
        <f t="shared" si="13"/>
        <v>โรงงานนวนครRegion 1</v>
      </c>
      <c r="N85" s="11">
        <f t="shared" si="14"/>
        <v>0</v>
      </c>
      <c r="O85" s="11">
        <f t="shared" si="15"/>
        <v>0</v>
      </c>
      <c r="P85" s="11">
        <f t="shared" si="16"/>
        <v>0</v>
      </c>
      <c r="Q85" s="11">
        <f t="shared" si="17"/>
        <v>0</v>
      </c>
      <c r="R85" s="11">
        <f t="shared" si="18"/>
        <v>0</v>
      </c>
      <c r="S85" s="11"/>
      <c r="T85" s="1">
        <f>VLOOKUP(B85,Master_Item!B:I,8,0)</f>
        <v>9.6</v>
      </c>
      <c r="U85" s="11">
        <f t="shared" si="19"/>
        <v>0</v>
      </c>
      <c r="V85" s="11">
        <f t="shared" si="20"/>
        <v>0</v>
      </c>
      <c r="W85" s="11">
        <f t="shared" si="21"/>
        <v>0</v>
      </c>
      <c r="X85" s="11">
        <f t="shared" si="22"/>
        <v>0</v>
      </c>
      <c r="Y85" s="11">
        <f t="shared" si="23"/>
        <v>0</v>
      </c>
      <c r="Z85" s="1" t="str">
        <f>_xlfn.IFNA(VLOOKUP(B85,Master_Item!B:D,3,0),0)</f>
        <v>Oishi</v>
      </c>
    </row>
    <row r="86" spans="1:26">
      <c r="A86" s="13">
        <v>7</v>
      </c>
      <c r="B86" s="2">
        <v>310001996</v>
      </c>
      <c r="C86" s="1" t="s">
        <v>72</v>
      </c>
      <c r="D86" s="1" t="s">
        <v>116</v>
      </c>
      <c r="E86" s="12">
        <f>_xlfn.IFNA(VLOOKUP($B86,'FST OMT'!$C:$Y,$A86,0),0)</f>
        <v>0</v>
      </c>
      <c r="F86" s="12">
        <f>_xlfn.IFNA(VLOOKUP($B86,'FST CV'!$C:$Y,$A86,0),0)</f>
        <v>0</v>
      </c>
      <c r="G86" s="12">
        <f>_xlfn.IFNA(VLOOKUP($B86,'FST TT'!$C:$Y,$A86,0),0)</f>
        <v>0</v>
      </c>
      <c r="I86" s="4">
        <f t="shared" si="12"/>
        <v>0</v>
      </c>
      <c r="K86" s="52">
        <f>IF(D86="MT",VLOOKUP(B86,Master_Item!B:H,7,0),VLOOKUP(B86,Master_Item!B:H,6,0))</f>
        <v>70</v>
      </c>
      <c r="L86" s="52" t="str">
        <f>VLOOKUP(B86,Master_Item!B:M,12,0)</f>
        <v>โรงงานนวนคร</v>
      </c>
      <c r="M86" s="52" t="str">
        <f t="shared" si="13"/>
        <v>โรงงานนวนครRegion 2</v>
      </c>
      <c r="N86" s="11">
        <f t="shared" si="14"/>
        <v>0</v>
      </c>
      <c r="O86" s="11">
        <f t="shared" si="15"/>
        <v>0</v>
      </c>
      <c r="P86" s="11">
        <f t="shared" si="16"/>
        <v>0</v>
      </c>
      <c r="Q86" s="11">
        <f t="shared" si="17"/>
        <v>0</v>
      </c>
      <c r="R86" s="11">
        <f t="shared" si="18"/>
        <v>0</v>
      </c>
      <c r="S86" s="11"/>
      <c r="T86" s="1">
        <f>VLOOKUP(B86,Master_Item!B:I,8,0)</f>
        <v>9.6</v>
      </c>
      <c r="U86" s="11">
        <f t="shared" si="19"/>
        <v>0</v>
      </c>
      <c r="V86" s="11">
        <f t="shared" si="20"/>
        <v>0</v>
      </c>
      <c r="W86" s="11">
        <f t="shared" si="21"/>
        <v>0</v>
      </c>
      <c r="X86" s="11">
        <f t="shared" si="22"/>
        <v>0</v>
      </c>
      <c r="Y86" s="11">
        <f t="shared" si="23"/>
        <v>0</v>
      </c>
      <c r="Z86" s="1" t="str">
        <f>_xlfn.IFNA(VLOOKUP(B86,Master_Item!B:D,3,0),0)</f>
        <v>Oishi</v>
      </c>
    </row>
    <row r="87" spans="1:26">
      <c r="A87" s="13">
        <v>8</v>
      </c>
      <c r="B87" s="2">
        <v>310001996</v>
      </c>
      <c r="C87" s="1" t="s">
        <v>72</v>
      </c>
      <c r="D87" s="1" t="s">
        <v>117</v>
      </c>
      <c r="E87" s="12">
        <f>_xlfn.IFNA(VLOOKUP($B87,'FST OMT'!$C:$Y,$A87,0),0)</f>
        <v>0</v>
      </c>
      <c r="F87" s="12">
        <f>_xlfn.IFNA(VLOOKUP($B87,'FST CV'!$C:$Y,$A87,0),0)</f>
        <v>0</v>
      </c>
      <c r="G87" s="12">
        <f>_xlfn.IFNA(VLOOKUP($B87,'FST TT'!$C:$Y,$A87,0),0)</f>
        <v>0</v>
      </c>
      <c r="I87" s="4">
        <f t="shared" si="12"/>
        <v>0</v>
      </c>
      <c r="K87" s="52">
        <f>IF(D87="MT",VLOOKUP(B87,Master_Item!B:H,7,0),VLOOKUP(B87,Master_Item!B:H,6,0))</f>
        <v>70</v>
      </c>
      <c r="L87" s="52" t="str">
        <f>VLOOKUP(B87,Master_Item!B:M,12,0)</f>
        <v>โรงงานนวนคร</v>
      </c>
      <c r="M87" s="52" t="str">
        <f t="shared" si="13"/>
        <v>โรงงานนวนครRegion 3</v>
      </c>
      <c r="N87" s="11">
        <f t="shared" si="14"/>
        <v>0</v>
      </c>
      <c r="O87" s="11">
        <f t="shared" si="15"/>
        <v>0</v>
      </c>
      <c r="P87" s="11">
        <f t="shared" si="16"/>
        <v>0</v>
      </c>
      <c r="Q87" s="11">
        <f t="shared" si="17"/>
        <v>0</v>
      </c>
      <c r="R87" s="11">
        <f t="shared" si="18"/>
        <v>0</v>
      </c>
      <c r="S87" s="11"/>
      <c r="T87" s="1">
        <f>VLOOKUP(B87,Master_Item!B:I,8,0)</f>
        <v>9.6</v>
      </c>
      <c r="U87" s="11">
        <f t="shared" si="19"/>
        <v>0</v>
      </c>
      <c r="V87" s="11">
        <f t="shared" si="20"/>
        <v>0</v>
      </c>
      <c r="W87" s="11">
        <f t="shared" si="21"/>
        <v>0</v>
      </c>
      <c r="X87" s="11">
        <f t="shared" si="22"/>
        <v>0</v>
      </c>
      <c r="Y87" s="11">
        <f t="shared" si="23"/>
        <v>0</v>
      </c>
      <c r="Z87" s="1" t="str">
        <f>_xlfn.IFNA(VLOOKUP(B87,Master_Item!B:D,3,0),0)</f>
        <v>Oishi</v>
      </c>
    </row>
    <row r="88" spans="1:26">
      <c r="A88" s="13">
        <v>9</v>
      </c>
      <c r="B88" s="2">
        <v>310001996</v>
      </c>
      <c r="C88" s="1" t="s">
        <v>72</v>
      </c>
      <c r="D88" s="1" t="s">
        <v>118</v>
      </c>
      <c r="E88" s="12">
        <f>_xlfn.IFNA(VLOOKUP($B88,'FST OMT'!$C:$Y,$A88,0),0)</f>
        <v>0</v>
      </c>
      <c r="F88" s="12">
        <f>_xlfn.IFNA(VLOOKUP($B88,'FST CV'!$C:$Y,$A88,0),0)</f>
        <v>0</v>
      </c>
      <c r="G88" s="12">
        <f>_xlfn.IFNA(VLOOKUP($B88,'FST TT'!$C:$Y,$A88,0),0)</f>
        <v>0</v>
      </c>
      <c r="I88" s="4">
        <f t="shared" si="12"/>
        <v>0</v>
      </c>
      <c r="K88" s="52">
        <f>IF(D88="MT",VLOOKUP(B88,Master_Item!B:H,7,0),VLOOKUP(B88,Master_Item!B:H,6,0))</f>
        <v>70</v>
      </c>
      <c r="L88" s="52" t="str">
        <f>VLOOKUP(B88,Master_Item!B:M,12,0)</f>
        <v>โรงงานนวนคร</v>
      </c>
      <c r="M88" s="52" t="str">
        <f t="shared" si="13"/>
        <v>โรงงานนวนครRegion 4</v>
      </c>
      <c r="N88" s="11">
        <f t="shared" si="14"/>
        <v>0</v>
      </c>
      <c r="O88" s="11">
        <f t="shared" si="15"/>
        <v>0</v>
      </c>
      <c r="P88" s="11">
        <f t="shared" si="16"/>
        <v>0</v>
      </c>
      <c r="Q88" s="11">
        <f t="shared" si="17"/>
        <v>0</v>
      </c>
      <c r="R88" s="11">
        <f t="shared" si="18"/>
        <v>0</v>
      </c>
      <c r="S88" s="11"/>
      <c r="T88" s="1">
        <f>VLOOKUP(B88,Master_Item!B:I,8,0)</f>
        <v>9.6</v>
      </c>
      <c r="U88" s="11">
        <f t="shared" si="19"/>
        <v>0</v>
      </c>
      <c r="V88" s="11">
        <f t="shared" si="20"/>
        <v>0</v>
      </c>
      <c r="W88" s="11">
        <f t="shared" si="21"/>
        <v>0</v>
      </c>
      <c r="X88" s="11">
        <f t="shared" si="22"/>
        <v>0</v>
      </c>
      <c r="Y88" s="11">
        <f t="shared" si="23"/>
        <v>0</v>
      </c>
      <c r="Z88" s="1" t="str">
        <f>_xlfn.IFNA(VLOOKUP(B88,Master_Item!B:D,3,0),0)</f>
        <v>Oishi</v>
      </c>
    </row>
    <row r="89" spans="1:26">
      <c r="A89" s="13">
        <v>10</v>
      </c>
      <c r="B89" s="2">
        <v>310001996</v>
      </c>
      <c r="C89" s="1" t="s">
        <v>72</v>
      </c>
      <c r="D89" s="1" t="s">
        <v>119</v>
      </c>
      <c r="E89" s="12">
        <f>_xlfn.IFNA(VLOOKUP($B89,'FST OMT'!$C:$Y,$A89,0),0)</f>
        <v>0</v>
      </c>
      <c r="F89" s="12">
        <f>_xlfn.IFNA(VLOOKUP($B89,'FST CV'!$C:$Y,$A89,0),0)</f>
        <v>0</v>
      </c>
      <c r="G89" s="12">
        <f>_xlfn.IFNA(VLOOKUP($B89,'FST TT'!$C:$Y,$A89,0),0)</f>
        <v>0</v>
      </c>
      <c r="I89" s="4">
        <f t="shared" si="12"/>
        <v>0</v>
      </c>
      <c r="K89" s="52">
        <f>IF(D89="MT",VLOOKUP(B89,Master_Item!B:H,7,0),VLOOKUP(B89,Master_Item!B:H,6,0))</f>
        <v>70</v>
      </c>
      <c r="L89" s="52" t="str">
        <f>VLOOKUP(B89,Master_Item!B:M,12,0)</f>
        <v>โรงงานนวนคร</v>
      </c>
      <c r="M89" s="52" t="str">
        <f t="shared" si="13"/>
        <v>โรงงานนวนครRegion 5</v>
      </c>
      <c r="N89" s="11">
        <f t="shared" si="14"/>
        <v>0</v>
      </c>
      <c r="O89" s="11">
        <f t="shared" si="15"/>
        <v>0</v>
      </c>
      <c r="P89" s="11">
        <f t="shared" si="16"/>
        <v>0</v>
      </c>
      <c r="Q89" s="11">
        <f t="shared" si="17"/>
        <v>0</v>
      </c>
      <c r="R89" s="11">
        <f t="shared" si="18"/>
        <v>0</v>
      </c>
      <c r="S89" s="11"/>
      <c r="T89" s="1">
        <f>VLOOKUP(B89,Master_Item!B:I,8,0)</f>
        <v>9.6</v>
      </c>
      <c r="U89" s="11">
        <f t="shared" si="19"/>
        <v>0</v>
      </c>
      <c r="V89" s="11">
        <f t="shared" si="20"/>
        <v>0</v>
      </c>
      <c r="W89" s="11">
        <f t="shared" si="21"/>
        <v>0</v>
      </c>
      <c r="X89" s="11">
        <f t="shared" si="22"/>
        <v>0</v>
      </c>
      <c r="Y89" s="11">
        <f t="shared" si="23"/>
        <v>0</v>
      </c>
      <c r="Z89" s="1" t="str">
        <f>_xlfn.IFNA(VLOOKUP(B89,Master_Item!B:D,3,0),0)</f>
        <v>Oishi</v>
      </c>
    </row>
    <row r="90" spans="1:26">
      <c r="A90" s="13">
        <v>11</v>
      </c>
      <c r="B90" s="2">
        <v>310001996</v>
      </c>
      <c r="C90" s="1" t="s">
        <v>72</v>
      </c>
      <c r="D90" s="1" t="s">
        <v>127</v>
      </c>
      <c r="E90" s="12">
        <f>_xlfn.IFNA(VLOOKUP($B90,'FST OMT'!$C:$Y,$A90,0),0)*0.45</f>
        <v>0</v>
      </c>
      <c r="F90" s="12">
        <f>_xlfn.IFNA(VLOOKUP($B90,'FST CV'!$C:$Y,$A90,0),0)*0.45</f>
        <v>0</v>
      </c>
      <c r="G90" s="12">
        <f>_xlfn.IFNA(VLOOKUP($B90,'FST TT'!$C:$Y,$A90,0),0)*0.45</f>
        <v>0</v>
      </c>
      <c r="I90" s="4">
        <f t="shared" si="12"/>
        <v>0</v>
      </c>
      <c r="K90" s="52">
        <f>IF(D90="MT",VLOOKUP(B90,Master_Item!B:H,7,0),VLOOKUP(B90,Master_Item!B:H,6,0))</f>
        <v>70</v>
      </c>
      <c r="L90" s="52" t="str">
        <f>VLOOKUP(B90,Master_Item!B:M,12,0)</f>
        <v>โรงงานนวนคร</v>
      </c>
      <c r="M90" s="52" t="str">
        <f t="shared" si="13"/>
        <v>โรงงานนวนครRegion 6/9</v>
      </c>
      <c r="N90" s="11">
        <f t="shared" si="14"/>
        <v>0</v>
      </c>
      <c r="O90" s="11">
        <f t="shared" si="15"/>
        <v>0</v>
      </c>
      <c r="P90" s="11">
        <f t="shared" si="16"/>
        <v>0</v>
      </c>
      <c r="Q90" s="11">
        <f t="shared" si="17"/>
        <v>0</v>
      </c>
      <c r="R90" s="11">
        <f t="shared" si="18"/>
        <v>0</v>
      </c>
      <c r="S90" s="11"/>
      <c r="T90" s="1">
        <f>VLOOKUP(B90,Master_Item!B:I,8,0)</f>
        <v>9.6</v>
      </c>
      <c r="U90" s="11">
        <f t="shared" si="19"/>
        <v>0</v>
      </c>
      <c r="V90" s="11">
        <f t="shared" si="20"/>
        <v>0</v>
      </c>
      <c r="W90" s="11">
        <f t="shared" si="21"/>
        <v>0</v>
      </c>
      <c r="X90" s="11">
        <f t="shared" si="22"/>
        <v>0</v>
      </c>
      <c r="Y90" s="11">
        <f t="shared" si="23"/>
        <v>0</v>
      </c>
      <c r="Z90" s="1" t="str">
        <f>_xlfn.IFNA(VLOOKUP(B90,Master_Item!B:D,3,0),0)</f>
        <v>Oishi</v>
      </c>
    </row>
    <row r="91" spans="1:26">
      <c r="A91" s="13">
        <v>11</v>
      </c>
      <c r="B91" s="2">
        <v>310001996</v>
      </c>
      <c r="C91" s="1" t="s">
        <v>72</v>
      </c>
      <c r="D91" s="1" t="s">
        <v>128</v>
      </c>
      <c r="E91" s="12">
        <f>_xlfn.IFNA(VLOOKUP($B91,'FST OMT'!$C:$Y,$A91,0),0)*0.55</f>
        <v>0</v>
      </c>
      <c r="F91" s="12">
        <f>_xlfn.IFNA(VLOOKUP($B91,'FST CV'!$C:$Y,$A91,0),0)*0.55</f>
        <v>0</v>
      </c>
      <c r="G91" s="12">
        <f>_xlfn.IFNA(VLOOKUP($B91,'FST TT'!$C:$Y,$A91,0),0)*0.55</f>
        <v>0</v>
      </c>
      <c r="I91" s="4">
        <f t="shared" si="12"/>
        <v>0</v>
      </c>
      <c r="K91" s="52">
        <f>IF(D91="MT",VLOOKUP(B91,Master_Item!B:H,7,0),VLOOKUP(B91,Master_Item!B:H,6,0))</f>
        <v>70</v>
      </c>
      <c r="L91" s="52" t="str">
        <f>VLOOKUP(B91,Master_Item!B:M,12,0)</f>
        <v>โรงงานนวนคร</v>
      </c>
      <c r="M91" s="52" t="str">
        <f t="shared" si="13"/>
        <v>โรงงานนวนครRegion 6/14</v>
      </c>
      <c r="N91" s="11">
        <f t="shared" si="14"/>
        <v>0</v>
      </c>
      <c r="O91" s="11">
        <f t="shared" si="15"/>
        <v>0</v>
      </c>
      <c r="P91" s="11">
        <f t="shared" si="16"/>
        <v>0</v>
      </c>
      <c r="Q91" s="11">
        <f t="shared" si="17"/>
        <v>0</v>
      </c>
      <c r="R91" s="11">
        <f t="shared" si="18"/>
        <v>0</v>
      </c>
      <c r="S91" s="11"/>
      <c r="T91" s="1">
        <f>VLOOKUP(B91,Master_Item!B:I,8,0)</f>
        <v>9.6</v>
      </c>
      <c r="U91" s="11">
        <f t="shared" si="19"/>
        <v>0</v>
      </c>
      <c r="V91" s="11">
        <f t="shared" si="20"/>
        <v>0</v>
      </c>
      <c r="W91" s="11">
        <f t="shared" si="21"/>
        <v>0</v>
      </c>
      <c r="X91" s="11">
        <f t="shared" si="22"/>
        <v>0</v>
      </c>
      <c r="Y91" s="11">
        <f t="shared" si="23"/>
        <v>0</v>
      </c>
      <c r="Z91" s="1" t="str">
        <f>_xlfn.IFNA(VLOOKUP(B91,Master_Item!B:D,3,0),0)</f>
        <v>Oishi</v>
      </c>
    </row>
    <row r="92" spans="1:26">
      <c r="A92" s="13">
        <v>12</v>
      </c>
      <c r="B92" s="2">
        <v>310001996</v>
      </c>
      <c r="C92" s="1" t="s">
        <v>72</v>
      </c>
      <c r="D92" s="1" t="s">
        <v>121</v>
      </c>
      <c r="E92" s="12">
        <f>_xlfn.IFNA(VLOOKUP($B92,'FST OMT'!$C:$Y,$A92,0),0)</f>
        <v>0</v>
      </c>
      <c r="F92" s="12">
        <f>_xlfn.IFNA(VLOOKUP($B92,'FST CV'!$C:$Y,$A92,0),0)</f>
        <v>0</v>
      </c>
      <c r="G92" s="12">
        <f>_xlfn.IFNA(VLOOKUP($B92,'FST TT'!$C:$Y,$A92,0),0)</f>
        <v>0</v>
      </c>
      <c r="I92" s="4">
        <f t="shared" si="12"/>
        <v>0</v>
      </c>
      <c r="K92" s="52">
        <f>IF(D92="MT",VLOOKUP(B92,Master_Item!B:H,7,0),VLOOKUP(B92,Master_Item!B:H,6,0))</f>
        <v>70</v>
      </c>
      <c r="L92" s="52" t="str">
        <f>VLOOKUP(B92,Master_Item!B:M,12,0)</f>
        <v>โรงงานนวนคร</v>
      </c>
      <c r="M92" s="52" t="str">
        <f t="shared" si="13"/>
        <v>โรงงานนวนครRegion 7</v>
      </c>
      <c r="N92" s="11">
        <f t="shared" si="14"/>
        <v>0</v>
      </c>
      <c r="O92" s="11">
        <f t="shared" si="15"/>
        <v>0</v>
      </c>
      <c r="P92" s="11">
        <f t="shared" si="16"/>
        <v>0</v>
      </c>
      <c r="Q92" s="11">
        <f t="shared" si="17"/>
        <v>0</v>
      </c>
      <c r="R92" s="11">
        <f t="shared" si="18"/>
        <v>0</v>
      </c>
      <c r="S92" s="11"/>
      <c r="T92" s="1">
        <f>VLOOKUP(B92,Master_Item!B:I,8,0)</f>
        <v>9.6</v>
      </c>
      <c r="U92" s="11">
        <f t="shared" si="19"/>
        <v>0</v>
      </c>
      <c r="V92" s="11">
        <f t="shared" si="20"/>
        <v>0</v>
      </c>
      <c r="W92" s="11">
        <f t="shared" si="21"/>
        <v>0</v>
      </c>
      <c r="X92" s="11">
        <f t="shared" si="22"/>
        <v>0</v>
      </c>
      <c r="Y92" s="11">
        <f t="shared" si="23"/>
        <v>0</v>
      </c>
      <c r="Z92" s="1" t="str">
        <f>_xlfn.IFNA(VLOOKUP(B92,Master_Item!B:D,3,0),0)</f>
        <v>Oishi</v>
      </c>
    </row>
    <row r="93" spans="1:26">
      <c r="A93" s="13">
        <v>13</v>
      </c>
      <c r="B93" s="2">
        <v>310001996</v>
      </c>
      <c r="C93" s="1" t="s">
        <v>72</v>
      </c>
      <c r="D93" s="1" t="s">
        <v>122</v>
      </c>
      <c r="E93" s="12">
        <f>_xlfn.IFNA(VLOOKUP($B93,'FST OMT'!$C:$Y,$A93,0),0)</f>
        <v>0</v>
      </c>
      <c r="F93" s="12">
        <f>_xlfn.IFNA(VLOOKUP($B93,'FST CV'!$C:$Y,$A93,0),0)</f>
        <v>0</v>
      </c>
      <c r="G93" s="12">
        <f>_xlfn.IFNA(VLOOKUP($B93,'FST TT'!$C:$Y,$A93,0),0)</f>
        <v>0</v>
      </c>
      <c r="I93" s="4">
        <f t="shared" si="12"/>
        <v>0</v>
      </c>
      <c r="K93" s="52">
        <f>IF(D93="MT",VLOOKUP(B93,Master_Item!B:H,7,0),VLOOKUP(B93,Master_Item!B:H,6,0))</f>
        <v>70</v>
      </c>
      <c r="L93" s="52" t="str">
        <f>VLOOKUP(B93,Master_Item!B:M,12,0)</f>
        <v>โรงงานนวนคร</v>
      </c>
      <c r="M93" s="52" t="str">
        <f t="shared" si="13"/>
        <v>โรงงานนวนครRegion 8</v>
      </c>
      <c r="N93" s="11">
        <f t="shared" si="14"/>
        <v>0</v>
      </c>
      <c r="O93" s="11">
        <f t="shared" si="15"/>
        <v>0</v>
      </c>
      <c r="P93" s="11">
        <f t="shared" si="16"/>
        <v>0</v>
      </c>
      <c r="Q93" s="11">
        <f t="shared" si="17"/>
        <v>0</v>
      </c>
      <c r="R93" s="11">
        <f t="shared" si="18"/>
        <v>0</v>
      </c>
      <c r="S93" s="11"/>
      <c r="T93" s="1">
        <f>VLOOKUP(B93,Master_Item!B:I,8,0)</f>
        <v>9.6</v>
      </c>
      <c r="U93" s="11">
        <f t="shared" si="19"/>
        <v>0</v>
      </c>
      <c r="V93" s="11">
        <f t="shared" si="20"/>
        <v>0</v>
      </c>
      <c r="W93" s="11">
        <f t="shared" si="21"/>
        <v>0</v>
      </c>
      <c r="X93" s="11">
        <f t="shared" si="22"/>
        <v>0</v>
      </c>
      <c r="Y93" s="11">
        <f t="shared" si="23"/>
        <v>0</v>
      </c>
      <c r="Z93" s="1" t="str">
        <f>_xlfn.IFNA(VLOOKUP(B93,Master_Item!B:D,3,0),0)</f>
        <v>Oishi</v>
      </c>
    </row>
    <row r="94" spans="1:26">
      <c r="A94" s="13">
        <v>11</v>
      </c>
      <c r="B94" s="2">
        <v>310001996</v>
      </c>
      <c r="C94" s="1" t="s">
        <v>72</v>
      </c>
      <c r="D94" s="1" t="s">
        <v>123</v>
      </c>
      <c r="H94" s="4">
        <f>_xlfn.IFNA(VLOOKUP(B94,'FST MT'!A:FS,$A94,0),0)</f>
        <v>0</v>
      </c>
      <c r="I94" s="4">
        <f t="shared" si="12"/>
        <v>0</v>
      </c>
      <c r="K94" s="52">
        <f>IF(D94="MT",VLOOKUP(B94,Master_Item!B:H,7,0),VLOOKUP(B94,Master_Item!B:H,6,0))</f>
        <v>70</v>
      </c>
      <c r="L94" s="52" t="str">
        <f>VLOOKUP(B94,Master_Item!B:M,12,0)</f>
        <v>โรงงานนวนคร</v>
      </c>
      <c r="M94" s="52" t="str">
        <f t="shared" si="13"/>
        <v>โรงงานนวนครMT</v>
      </c>
      <c r="N94" s="11">
        <f t="shared" si="14"/>
        <v>0</v>
      </c>
      <c r="O94" s="11">
        <f t="shared" si="15"/>
        <v>0</v>
      </c>
      <c r="P94" s="11">
        <f t="shared" si="16"/>
        <v>0</v>
      </c>
      <c r="Q94" s="11">
        <f t="shared" si="17"/>
        <v>0</v>
      </c>
      <c r="R94" s="11">
        <f t="shared" si="18"/>
        <v>0</v>
      </c>
      <c r="S94" s="11"/>
      <c r="T94" s="1">
        <f>VLOOKUP(B94,Master_Item!B:I,8,0)</f>
        <v>9.6</v>
      </c>
      <c r="U94" s="11">
        <f t="shared" si="19"/>
        <v>0</v>
      </c>
      <c r="V94" s="11">
        <f t="shared" si="20"/>
        <v>0</v>
      </c>
      <c r="W94" s="11">
        <f t="shared" si="21"/>
        <v>0</v>
      </c>
      <c r="X94" s="11">
        <f t="shared" si="22"/>
        <v>0</v>
      </c>
      <c r="Y94" s="11">
        <f t="shared" si="23"/>
        <v>0</v>
      </c>
      <c r="Z94" s="1" t="str">
        <f>_xlfn.IFNA(VLOOKUP(B94,Master_Item!B:D,3,0),0)</f>
        <v>Oishi</v>
      </c>
    </row>
    <row r="95" spans="1:26">
      <c r="A95" s="13">
        <v>6</v>
      </c>
      <c r="B95" s="2">
        <v>310001998</v>
      </c>
      <c r="C95" s="1" t="s">
        <v>44</v>
      </c>
      <c r="D95" s="1" t="s">
        <v>115</v>
      </c>
      <c r="E95" s="12">
        <f>_xlfn.IFNA(VLOOKUP($B95,'FST OMT'!$C:$Y,$A95,0),0)</f>
        <v>0</v>
      </c>
      <c r="F95" s="12">
        <f>_xlfn.IFNA(VLOOKUP($B95,'FST CV'!$C:$Y,$A95,0),0)</f>
        <v>0</v>
      </c>
      <c r="G95" s="12">
        <f>_xlfn.IFNA(VLOOKUP($B95,'FST TT'!$C:$Y,$A95,0),0)</f>
        <v>0</v>
      </c>
      <c r="I95" s="4">
        <f t="shared" si="12"/>
        <v>0</v>
      </c>
      <c r="K95" s="52">
        <f>IF(D95="MT",VLOOKUP(B95,Master_Item!B:H,7,0),VLOOKUP(B95,Master_Item!B:H,6,0))</f>
        <v>72</v>
      </c>
      <c r="L95" s="52" t="str">
        <f>VLOOKUP(B95,Master_Item!B:M,12,0)</f>
        <v>โรงงานนวนคร</v>
      </c>
      <c r="M95" s="52" t="str">
        <f t="shared" si="13"/>
        <v>โรงงานนวนครRegion 1</v>
      </c>
      <c r="N95" s="11">
        <f t="shared" si="14"/>
        <v>0</v>
      </c>
      <c r="O95" s="11">
        <f t="shared" si="15"/>
        <v>0</v>
      </c>
      <c r="P95" s="11">
        <f t="shared" si="16"/>
        <v>0</v>
      </c>
      <c r="Q95" s="11">
        <f t="shared" si="17"/>
        <v>0</v>
      </c>
      <c r="R95" s="11">
        <f t="shared" si="18"/>
        <v>0</v>
      </c>
      <c r="S95" s="11"/>
      <c r="T95" s="1">
        <f>VLOOKUP(B95,Master_Item!B:I,8,0)</f>
        <v>9.1199999999999992</v>
      </c>
      <c r="U95" s="11">
        <f t="shared" si="19"/>
        <v>0</v>
      </c>
      <c r="V95" s="11">
        <f t="shared" si="20"/>
        <v>0</v>
      </c>
      <c r="W95" s="11">
        <f t="shared" si="21"/>
        <v>0</v>
      </c>
      <c r="X95" s="11">
        <f t="shared" si="22"/>
        <v>0</v>
      </c>
      <c r="Y95" s="11">
        <f t="shared" si="23"/>
        <v>0</v>
      </c>
      <c r="Z95" s="1" t="str">
        <f>_xlfn.IFNA(VLOOKUP(B95,Master_Item!B:D,3,0),0)</f>
        <v>Oishi</v>
      </c>
    </row>
    <row r="96" spans="1:26">
      <c r="A96" s="13">
        <v>7</v>
      </c>
      <c r="B96" s="2">
        <v>310001998</v>
      </c>
      <c r="C96" s="1" t="s">
        <v>44</v>
      </c>
      <c r="D96" s="1" t="s">
        <v>116</v>
      </c>
      <c r="E96" s="12">
        <f>_xlfn.IFNA(VLOOKUP($B96,'FST OMT'!$C:$Y,$A96,0),0)</f>
        <v>0</v>
      </c>
      <c r="F96" s="12">
        <f>_xlfn.IFNA(VLOOKUP($B96,'FST CV'!$C:$Y,$A96,0),0)</f>
        <v>0</v>
      </c>
      <c r="G96" s="12">
        <f>_xlfn.IFNA(VLOOKUP($B96,'FST TT'!$C:$Y,$A96,0),0)</f>
        <v>0</v>
      </c>
      <c r="I96" s="4">
        <f t="shared" si="12"/>
        <v>0</v>
      </c>
      <c r="K96" s="52">
        <f>IF(D96="MT",VLOOKUP(B96,Master_Item!B:H,7,0),VLOOKUP(B96,Master_Item!B:H,6,0))</f>
        <v>72</v>
      </c>
      <c r="L96" s="52" t="str">
        <f>VLOOKUP(B96,Master_Item!B:M,12,0)</f>
        <v>โรงงานนวนคร</v>
      </c>
      <c r="M96" s="52" t="str">
        <f t="shared" si="13"/>
        <v>โรงงานนวนครRegion 2</v>
      </c>
      <c r="N96" s="11">
        <f t="shared" si="14"/>
        <v>0</v>
      </c>
      <c r="O96" s="11">
        <f t="shared" si="15"/>
        <v>0</v>
      </c>
      <c r="P96" s="11">
        <f t="shared" si="16"/>
        <v>0</v>
      </c>
      <c r="Q96" s="11">
        <f t="shared" si="17"/>
        <v>0</v>
      </c>
      <c r="R96" s="11">
        <f t="shared" si="18"/>
        <v>0</v>
      </c>
      <c r="S96" s="11"/>
      <c r="T96" s="1">
        <f>VLOOKUP(B96,Master_Item!B:I,8,0)</f>
        <v>9.1199999999999992</v>
      </c>
      <c r="U96" s="11">
        <f t="shared" si="19"/>
        <v>0</v>
      </c>
      <c r="V96" s="11">
        <f t="shared" si="20"/>
        <v>0</v>
      </c>
      <c r="W96" s="11">
        <f t="shared" si="21"/>
        <v>0</v>
      </c>
      <c r="X96" s="11">
        <f t="shared" si="22"/>
        <v>0</v>
      </c>
      <c r="Y96" s="11">
        <f t="shared" si="23"/>
        <v>0</v>
      </c>
      <c r="Z96" s="1" t="str">
        <f>_xlfn.IFNA(VLOOKUP(B96,Master_Item!B:D,3,0),0)</f>
        <v>Oishi</v>
      </c>
    </row>
    <row r="97" spans="1:26">
      <c r="A97" s="13">
        <v>8</v>
      </c>
      <c r="B97" s="2">
        <v>310001998</v>
      </c>
      <c r="C97" s="1" t="s">
        <v>44</v>
      </c>
      <c r="D97" s="1" t="s">
        <v>117</v>
      </c>
      <c r="E97" s="12">
        <f>_xlfn.IFNA(VLOOKUP($B97,'FST OMT'!$C:$Y,$A97,0),0)</f>
        <v>0</v>
      </c>
      <c r="F97" s="12">
        <f>_xlfn.IFNA(VLOOKUP($B97,'FST CV'!$C:$Y,$A97,0),0)</f>
        <v>0</v>
      </c>
      <c r="G97" s="12">
        <f>_xlfn.IFNA(VLOOKUP($B97,'FST TT'!$C:$Y,$A97,0),0)</f>
        <v>0</v>
      </c>
      <c r="I97" s="4">
        <f t="shared" si="12"/>
        <v>0</v>
      </c>
      <c r="K97" s="52">
        <f>IF(D97="MT",VLOOKUP(B97,Master_Item!B:H,7,0),VLOOKUP(B97,Master_Item!B:H,6,0))</f>
        <v>72</v>
      </c>
      <c r="L97" s="52" t="str">
        <f>VLOOKUP(B97,Master_Item!B:M,12,0)</f>
        <v>โรงงานนวนคร</v>
      </c>
      <c r="M97" s="52" t="str">
        <f t="shared" si="13"/>
        <v>โรงงานนวนครRegion 3</v>
      </c>
      <c r="N97" s="11">
        <f t="shared" si="14"/>
        <v>0</v>
      </c>
      <c r="O97" s="11">
        <f t="shared" si="15"/>
        <v>0</v>
      </c>
      <c r="P97" s="11">
        <f t="shared" si="16"/>
        <v>0</v>
      </c>
      <c r="Q97" s="11">
        <f t="shared" si="17"/>
        <v>0</v>
      </c>
      <c r="R97" s="11">
        <f t="shared" si="18"/>
        <v>0</v>
      </c>
      <c r="S97" s="11"/>
      <c r="T97" s="1">
        <f>VLOOKUP(B97,Master_Item!B:I,8,0)</f>
        <v>9.1199999999999992</v>
      </c>
      <c r="U97" s="11">
        <f t="shared" si="19"/>
        <v>0</v>
      </c>
      <c r="V97" s="11">
        <f t="shared" si="20"/>
        <v>0</v>
      </c>
      <c r="W97" s="11">
        <f t="shared" si="21"/>
        <v>0</v>
      </c>
      <c r="X97" s="11">
        <f t="shared" si="22"/>
        <v>0</v>
      </c>
      <c r="Y97" s="11">
        <f t="shared" si="23"/>
        <v>0</v>
      </c>
      <c r="Z97" s="1" t="str">
        <f>_xlfn.IFNA(VLOOKUP(B97,Master_Item!B:D,3,0),0)</f>
        <v>Oishi</v>
      </c>
    </row>
    <row r="98" spans="1:26">
      <c r="A98" s="13">
        <v>9</v>
      </c>
      <c r="B98" s="2">
        <v>310001998</v>
      </c>
      <c r="C98" s="1" t="s">
        <v>44</v>
      </c>
      <c r="D98" s="1" t="s">
        <v>118</v>
      </c>
      <c r="E98" s="12">
        <f>_xlfn.IFNA(VLOOKUP($B98,'FST OMT'!$C:$Y,$A98,0),0)</f>
        <v>0</v>
      </c>
      <c r="F98" s="12">
        <f>_xlfn.IFNA(VLOOKUP($B98,'FST CV'!$C:$Y,$A98,0),0)</f>
        <v>0</v>
      </c>
      <c r="G98" s="12">
        <f>_xlfn.IFNA(VLOOKUP($B98,'FST TT'!$C:$Y,$A98,0),0)</f>
        <v>0</v>
      </c>
      <c r="I98" s="4">
        <f t="shared" si="12"/>
        <v>0</v>
      </c>
      <c r="K98" s="52">
        <f>IF(D98="MT",VLOOKUP(B98,Master_Item!B:H,7,0),VLOOKUP(B98,Master_Item!B:H,6,0))</f>
        <v>72</v>
      </c>
      <c r="L98" s="52" t="str">
        <f>VLOOKUP(B98,Master_Item!B:M,12,0)</f>
        <v>โรงงานนวนคร</v>
      </c>
      <c r="M98" s="52" t="str">
        <f t="shared" si="13"/>
        <v>โรงงานนวนครRegion 4</v>
      </c>
      <c r="N98" s="11">
        <f t="shared" si="14"/>
        <v>0</v>
      </c>
      <c r="O98" s="11">
        <f t="shared" si="15"/>
        <v>0</v>
      </c>
      <c r="P98" s="11">
        <f t="shared" si="16"/>
        <v>0</v>
      </c>
      <c r="Q98" s="11">
        <f t="shared" si="17"/>
        <v>0</v>
      </c>
      <c r="R98" s="11">
        <f t="shared" si="18"/>
        <v>0</v>
      </c>
      <c r="S98" s="11"/>
      <c r="T98" s="1">
        <f>VLOOKUP(B98,Master_Item!B:I,8,0)</f>
        <v>9.1199999999999992</v>
      </c>
      <c r="U98" s="11">
        <f t="shared" si="19"/>
        <v>0</v>
      </c>
      <c r="V98" s="11">
        <f t="shared" si="20"/>
        <v>0</v>
      </c>
      <c r="W98" s="11">
        <f t="shared" si="21"/>
        <v>0</v>
      </c>
      <c r="X98" s="11">
        <f t="shared" si="22"/>
        <v>0</v>
      </c>
      <c r="Y98" s="11">
        <f t="shared" si="23"/>
        <v>0</v>
      </c>
      <c r="Z98" s="1" t="str">
        <f>_xlfn.IFNA(VLOOKUP(B98,Master_Item!B:D,3,0),0)</f>
        <v>Oishi</v>
      </c>
    </row>
    <row r="99" spans="1:26">
      <c r="A99" s="13">
        <v>10</v>
      </c>
      <c r="B99" s="2">
        <v>310001998</v>
      </c>
      <c r="C99" s="1" t="s">
        <v>44</v>
      </c>
      <c r="D99" s="1" t="s">
        <v>119</v>
      </c>
      <c r="E99" s="12">
        <f>_xlfn.IFNA(VLOOKUP($B99,'FST OMT'!$C:$Y,$A99,0),0)</f>
        <v>0</v>
      </c>
      <c r="F99" s="12">
        <f>_xlfn.IFNA(VLOOKUP($B99,'FST CV'!$C:$Y,$A99,0),0)</f>
        <v>0</v>
      </c>
      <c r="G99" s="12">
        <f>_xlfn.IFNA(VLOOKUP($B99,'FST TT'!$C:$Y,$A99,0),0)</f>
        <v>0</v>
      </c>
      <c r="I99" s="4">
        <f t="shared" si="12"/>
        <v>0</v>
      </c>
      <c r="K99" s="52">
        <f>IF(D99="MT",VLOOKUP(B99,Master_Item!B:H,7,0),VLOOKUP(B99,Master_Item!B:H,6,0))</f>
        <v>72</v>
      </c>
      <c r="L99" s="52" t="str">
        <f>VLOOKUP(B99,Master_Item!B:M,12,0)</f>
        <v>โรงงานนวนคร</v>
      </c>
      <c r="M99" s="52" t="str">
        <f t="shared" si="13"/>
        <v>โรงงานนวนครRegion 5</v>
      </c>
      <c r="N99" s="11">
        <f t="shared" si="14"/>
        <v>0</v>
      </c>
      <c r="O99" s="11">
        <f t="shared" si="15"/>
        <v>0</v>
      </c>
      <c r="P99" s="11">
        <f t="shared" si="16"/>
        <v>0</v>
      </c>
      <c r="Q99" s="11">
        <f t="shared" si="17"/>
        <v>0</v>
      </c>
      <c r="R99" s="11">
        <f t="shared" si="18"/>
        <v>0</v>
      </c>
      <c r="S99" s="11"/>
      <c r="T99" s="1">
        <f>VLOOKUP(B99,Master_Item!B:I,8,0)</f>
        <v>9.1199999999999992</v>
      </c>
      <c r="U99" s="11">
        <f t="shared" si="19"/>
        <v>0</v>
      </c>
      <c r="V99" s="11">
        <f t="shared" si="20"/>
        <v>0</v>
      </c>
      <c r="W99" s="11">
        <f t="shared" si="21"/>
        <v>0</v>
      </c>
      <c r="X99" s="11">
        <f t="shared" si="22"/>
        <v>0</v>
      </c>
      <c r="Y99" s="11">
        <f t="shared" si="23"/>
        <v>0</v>
      </c>
      <c r="Z99" s="1" t="str">
        <f>_xlfn.IFNA(VLOOKUP(B99,Master_Item!B:D,3,0),0)</f>
        <v>Oishi</v>
      </c>
    </row>
    <row r="100" spans="1:26">
      <c r="A100" s="13">
        <v>11</v>
      </c>
      <c r="B100" s="2">
        <v>310001998</v>
      </c>
      <c r="C100" s="1" t="s">
        <v>44</v>
      </c>
      <c r="D100" s="1" t="s">
        <v>127</v>
      </c>
      <c r="E100" s="12">
        <f>_xlfn.IFNA(VLOOKUP($B100,'FST OMT'!$C:$Y,$A100,0),0)*0.45</f>
        <v>0</v>
      </c>
      <c r="F100" s="12">
        <f>_xlfn.IFNA(VLOOKUP($B100,'FST CV'!$C:$Y,$A100,0),0)*0.45</f>
        <v>0</v>
      </c>
      <c r="G100" s="12">
        <f>_xlfn.IFNA(VLOOKUP($B100,'FST TT'!$C:$Y,$A100,0),0)*0.45</f>
        <v>0</v>
      </c>
      <c r="I100" s="4">
        <f t="shared" si="12"/>
        <v>0</v>
      </c>
      <c r="K100" s="52">
        <f>IF(D100="MT",VLOOKUP(B100,Master_Item!B:H,7,0),VLOOKUP(B100,Master_Item!B:H,6,0))</f>
        <v>72</v>
      </c>
      <c r="L100" s="52" t="str">
        <f>VLOOKUP(B100,Master_Item!B:M,12,0)</f>
        <v>โรงงานนวนคร</v>
      </c>
      <c r="M100" s="52" t="str">
        <f t="shared" si="13"/>
        <v>โรงงานนวนครRegion 6/9</v>
      </c>
      <c r="N100" s="11">
        <f t="shared" si="14"/>
        <v>0</v>
      </c>
      <c r="O100" s="11">
        <f t="shared" si="15"/>
        <v>0</v>
      </c>
      <c r="P100" s="11">
        <f t="shared" si="16"/>
        <v>0</v>
      </c>
      <c r="Q100" s="11">
        <f t="shared" si="17"/>
        <v>0</v>
      </c>
      <c r="R100" s="11">
        <f t="shared" si="18"/>
        <v>0</v>
      </c>
      <c r="S100" s="11"/>
      <c r="T100" s="1">
        <f>VLOOKUP(B100,Master_Item!B:I,8,0)</f>
        <v>9.1199999999999992</v>
      </c>
      <c r="U100" s="11">
        <f t="shared" si="19"/>
        <v>0</v>
      </c>
      <c r="V100" s="11">
        <f t="shared" si="20"/>
        <v>0</v>
      </c>
      <c r="W100" s="11">
        <f t="shared" si="21"/>
        <v>0</v>
      </c>
      <c r="X100" s="11">
        <f t="shared" si="22"/>
        <v>0</v>
      </c>
      <c r="Y100" s="11">
        <f t="shared" si="23"/>
        <v>0</v>
      </c>
      <c r="Z100" s="1" t="str">
        <f>_xlfn.IFNA(VLOOKUP(B100,Master_Item!B:D,3,0),0)</f>
        <v>Oishi</v>
      </c>
    </row>
    <row r="101" spans="1:26">
      <c r="A101" s="13">
        <v>11</v>
      </c>
      <c r="B101" s="2">
        <v>310001998</v>
      </c>
      <c r="C101" s="1" t="s">
        <v>44</v>
      </c>
      <c r="D101" s="1" t="s">
        <v>128</v>
      </c>
      <c r="E101" s="12">
        <f>_xlfn.IFNA(VLOOKUP($B101,'FST OMT'!$C:$Y,$A101,0),0)*0.55</f>
        <v>0</v>
      </c>
      <c r="F101" s="12">
        <f>_xlfn.IFNA(VLOOKUP($B101,'FST CV'!$C:$Y,$A101,0),0)*0.55</f>
        <v>0</v>
      </c>
      <c r="G101" s="12">
        <f>_xlfn.IFNA(VLOOKUP($B101,'FST TT'!$C:$Y,$A101,0),0)*0.55</f>
        <v>0</v>
      </c>
      <c r="I101" s="4">
        <f t="shared" si="12"/>
        <v>0</v>
      </c>
      <c r="K101" s="52">
        <f>IF(D101="MT",VLOOKUP(B101,Master_Item!B:H,7,0),VLOOKUP(B101,Master_Item!B:H,6,0))</f>
        <v>72</v>
      </c>
      <c r="L101" s="52" t="str">
        <f>VLOOKUP(B101,Master_Item!B:M,12,0)</f>
        <v>โรงงานนวนคร</v>
      </c>
      <c r="M101" s="52" t="str">
        <f t="shared" si="13"/>
        <v>โรงงานนวนครRegion 6/14</v>
      </c>
      <c r="N101" s="11">
        <f t="shared" si="14"/>
        <v>0</v>
      </c>
      <c r="O101" s="11">
        <f t="shared" si="15"/>
        <v>0</v>
      </c>
      <c r="P101" s="11">
        <f t="shared" si="16"/>
        <v>0</v>
      </c>
      <c r="Q101" s="11">
        <f t="shared" si="17"/>
        <v>0</v>
      </c>
      <c r="R101" s="11">
        <f t="shared" si="18"/>
        <v>0</v>
      </c>
      <c r="S101" s="11"/>
      <c r="T101" s="1">
        <f>VLOOKUP(B101,Master_Item!B:I,8,0)</f>
        <v>9.1199999999999992</v>
      </c>
      <c r="U101" s="11">
        <f t="shared" si="19"/>
        <v>0</v>
      </c>
      <c r="V101" s="11">
        <f t="shared" si="20"/>
        <v>0</v>
      </c>
      <c r="W101" s="11">
        <f t="shared" si="21"/>
        <v>0</v>
      </c>
      <c r="X101" s="11">
        <f t="shared" si="22"/>
        <v>0</v>
      </c>
      <c r="Y101" s="11">
        <f t="shared" si="23"/>
        <v>0</v>
      </c>
      <c r="Z101" s="1" t="str">
        <f>_xlfn.IFNA(VLOOKUP(B101,Master_Item!B:D,3,0),0)</f>
        <v>Oishi</v>
      </c>
    </row>
    <row r="102" spans="1:26">
      <c r="A102" s="13">
        <v>12</v>
      </c>
      <c r="B102" s="2">
        <v>310001998</v>
      </c>
      <c r="C102" s="1" t="s">
        <v>44</v>
      </c>
      <c r="D102" s="1" t="s">
        <v>121</v>
      </c>
      <c r="E102" s="12">
        <f>_xlfn.IFNA(VLOOKUP($B102,'FST OMT'!$C:$Y,$A102,0),0)</f>
        <v>0</v>
      </c>
      <c r="F102" s="12">
        <f>_xlfn.IFNA(VLOOKUP($B102,'FST CV'!$C:$Y,$A102,0),0)</f>
        <v>0</v>
      </c>
      <c r="G102" s="12">
        <f>_xlfn.IFNA(VLOOKUP($B102,'FST TT'!$C:$Y,$A102,0),0)</f>
        <v>0</v>
      </c>
      <c r="I102" s="4">
        <f t="shared" si="12"/>
        <v>0</v>
      </c>
      <c r="K102" s="52">
        <f>IF(D102="MT",VLOOKUP(B102,Master_Item!B:H,7,0),VLOOKUP(B102,Master_Item!B:H,6,0))</f>
        <v>72</v>
      </c>
      <c r="L102" s="52" t="str">
        <f>VLOOKUP(B102,Master_Item!B:M,12,0)</f>
        <v>โรงงานนวนคร</v>
      </c>
      <c r="M102" s="52" t="str">
        <f t="shared" si="13"/>
        <v>โรงงานนวนครRegion 7</v>
      </c>
      <c r="N102" s="11">
        <f t="shared" si="14"/>
        <v>0</v>
      </c>
      <c r="O102" s="11">
        <f t="shared" si="15"/>
        <v>0</v>
      </c>
      <c r="P102" s="11">
        <f t="shared" si="16"/>
        <v>0</v>
      </c>
      <c r="Q102" s="11">
        <f t="shared" si="17"/>
        <v>0</v>
      </c>
      <c r="R102" s="11">
        <f t="shared" si="18"/>
        <v>0</v>
      </c>
      <c r="S102" s="11"/>
      <c r="T102" s="1">
        <f>VLOOKUP(B102,Master_Item!B:I,8,0)</f>
        <v>9.1199999999999992</v>
      </c>
      <c r="U102" s="11">
        <f t="shared" si="19"/>
        <v>0</v>
      </c>
      <c r="V102" s="11">
        <f t="shared" si="20"/>
        <v>0</v>
      </c>
      <c r="W102" s="11">
        <f t="shared" si="21"/>
        <v>0</v>
      </c>
      <c r="X102" s="11">
        <f t="shared" si="22"/>
        <v>0</v>
      </c>
      <c r="Y102" s="11">
        <f t="shared" si="23"/>
        <v>0</v>
      </c>
      <c r="Z102" s="1" t="str">
        <f>_xlfn.IFNA(VLOOKUP(B102,Master_Item!B:D,3,0),0)</f>
        <v>Oishi</v>
      </c>
    </row>
    <row r="103" spans="1:26">
      <c r="A103" s="13">
        <v>13</v>
      </c>
      <c r="B103" s="2">
        <v>310001998</v>
      </c>
      <c r="C103" s="1" t="s">
        <v>44</v>
      </c>
      <c r="D103" s="1" t="s">
        <v>122</v>
      </c>
      <c r="E103" s="12">
        <f>_xlfn.IFNA(VLOOKUP($B103,'FST OMT'!$C:$Y,$A103,0),0)</f>
        <v>0</v>
      </c>
      <c r="F103" s="12">
        <f>_xlfn.IFNA(VLOOKUP($B103,'FST CV'!$C:$Y,$A103,0),0)</f>
        <v>0</v>
      </c>
      <c r="G103" s="12">
        <f>_xlfn.IFNA(VLOOKUP($B103,'FST TT'!$C:$Y,$A103,0),0)</f>
        <v>0</v>
      </c>
      <c r="I103" s="4">
        <f t="shared" si="12"/>
        <v>0</v>
      </c>
      <c r="K103" s="52">
        <f>IF(D103="MT",VLOOKUP(B103,Master_Item!B:H,7,0),VLOOKUP(B103,Master_Item!B:H,6,0))</f>
        <v>72</v>
      </c>
      <c r="L103" s="52" t="str">
        <f>VLOOKUP(B103,Master_Item!B:M,12,0)</f>
        <v>โรงงานนวนคร</v>
      </c>
      <c r="M103" s="52" t="str">
        <f t="shared" si="13"/>
        <v>โรงงานนวนครRegion 8</v>
      </c>
      <c r="N103" s="11">
        <f t="shared" si="14"/>
        <v>0</v>
      </c>
      <c r="O103" s="11">
        <f t="shared" si="15"/>
        <v>0</v>
      </c>
      <c r="P103" s="11">
        <f t="shared" si="16"/>
        <v>0</v>
      </c>
      <c r="Q103" s="11">
        <f t="shared" si="17"/>
        <v>0</v>
      </c>
      <c r="R103" s="11">
        <f t="shared" si="18"/>
        <v>0</v>
      </c>
      <c r="S103" s="11"/>
      <c r="T103" s="1">
        <f>VLOOKUP(B103,Master_Item!B:I,8,0)</f>
        <v>9.1199999999999992</v>
      </c>
      <c r="U103" s="11">
        <f t="shared" si="19"/>
        <v>0</v>
      </c>
      <c r="V103" s="11">
        <f t="shared" si="20"/>
        <v>0</v>
      </c>
      <c r="W103" s="11">
        <f t="shared" si="21"/>
        <v>0</v>
      </c>
      <c r="X103" s="11">
        <f t="shared" si="22"/>
        <v>0</v>
      </c>
      <c r="Y103" s="11">
        <f t="shared" si="23"/>
        <v>0</v>
      </c>
      <c r="Z103" s="1" t="str">
        <f>_xlfn.IFNA(VLOOKUP(B103,Master_Item!B:D,3,0),0)</f>
        <v>Oishi</v>
      </c>
    </row>
    <row r="104" spans="1:26">
      <c r="A104" s="13">
        <v>11</v>
      </c>
      <c r="B104" s="2">
        <v>310001998</v>
      </c>
      <c r="C104" s="1" t="s">
        <v>44</v>
      </c>
      <c r="D104" s="1" t="s">
        <v>123</v>
      </c>
      <c r="H104" s="4">
        <f>_xlfn.IFNA(VLOOKUP(B104,'FST MT'!A:FS,$A104,0),0)</f>
        <v>130266</v>
      </c>
      <c r="I104" s="4">
        <f t="shared" si="12"/>
        <v>130266</v>
      </c>
      <c r="K104" s="52">
        <f>IF(D104="MT",VLOOKUP(B104,Master_Item!B:H,7,0),VLOOKUP(B104,Master_Item!B:H,6,0))</f>
        <v>72</v>
      </c>
      <c r="L104" s="52" t="str">
        <f>VLOOKUP(B104,Master_Item!B:M,12,0)</f>
        <v>โรงงานนวนคร</v>
      </c>
      <c r="M104" s="52" t="str">
        <f t="shared" si="13"/>
        <v>โรงงานนวนครMT</v>
      </c>
      <c r="N104" s="11">
        <f t="shared" si="14"/>
        <v>0</v>
      </c>
      <c r="O104" s="11">
        <f t="shared" si="15"/>
        <v>0</v>
      </c>
      <c r="P104" s="11">
        <f t="shared" si="16"/>
        <v>0</v>
      </c>
      <c r="Q104" s="11">
        <f t="shared" si="17"/>
        <v>1809.25</v>
      </c>
      <c r="R104" s="11">
        <f t="shared" si="18"/>
        <v>1809.25</v>
      </c>
      <c r="S104" s="11"/>
      <c r="T104" s="1">
        <f>VLOOKUP(B104,Master_Item!B:I,8,0)</f>
        <v>9.1199999999999992</v>
      </c>
      <c r="U104" s="11">
        <f t="shared" si="19"/>
        <v>0</v>
      </c>
      <c r="V104" s="11">
        <f t="shared" si="20"/>
        <v>0</v>
      </c>
      <c r="W104" s="11">
        <f t="shared" si="21"/>
        <v>0</v>
      </c>
      <c r="X104" s="11">
        <f t="shared" si="22"/>
        <v>1188025.92</v>
      </c>
      <c r="Y104" s="11">
        <f t="shared" si="23"/>
        <v>1188025.92</v>
      </c>
      <c r="Z104" s="1" t="str">
        <f>_xlfn.IFNA(VLOOKUP(B104,Master_Item!B:D,3,0),0)</f>
        <v>Oishi</v>
      </c>
    </row>
    <row r="105" spans="1:26">
      <c r="A105" s="13">
        <v>6</v>
      </c>
      <c r="B105" s="2">
        <v>310001999</v>
      </c>
      <c r="C105" s="1" t="s">
        <v>45</v>
      </c>
      <c r="D105" s="1" t="s">
        <v>115</v>
      </c>
      <c r="E105" s="12">
        <f>_xlfn.IFNA(VLOOKUP($B105,'FST OMT'!$C:$Y,$A105,0),0)</f>
        <v>0</v>
      </c>
      <c r="F105" s="12">
        <f>_xlfn.IFNA(VLOOKUP($B105,'FST CV'!$C:$Y,$A105,0),0)</f>
        <v>0</v>
      </c>
      <c r="G105" s="12">
        <f>_xlfn.IFNA(VLOOKUP($B105,'FST TT'!$C:$Y,$A105,0),0)</f>
        <v>0</v>
      </c>
      <c r="I105" s="4">
        <f t="shared" si="12"/>
        <v>0</v>
      </c>
      <c r="K105" s="52">
        <f>IF(D105="MT",VLOOKUP(B105,Master_Item!B:H,7,0),VLOOKUP(B105,Master_Item!B:H,6,0))</f>
        <v>72</v>
      </c>
      <c r="L105" s="52" t="str">
        <f>VLOOKUP(B105,Master_Item!B:M,12,0)</f>
        <v>โรงงานนวนคร</v>
      </c>
      <c r="M105" s="52" t="str">
        <f t="shared" si="13"/>
        <v>โรงงานนวนครRegion 1</v>
      </c>
      <c r="N105" s="11">
        <f t="shared" si="14"/>
        <v>0</v>
      </c>
      <c r="O105" s="11">
        <f t="shared" si="15"/>
        <v>0</v>
      </c>
      <c r="P105" s="11">
        <f t="shared" si="16"/>
        <v>0</v>
      </c>
      <c r="Q105" s="11">
        <f t="shared" si="17"/>
        <v>0</v>
      </c>
      <c r="R105" s="11">
        <f t="shared" si="18"/>
        <v>0</v>
      </c>
      <c r="S105" s="11"/>
      <c r="T105" s="1">
        <f>VLOOKUP(B105,Master_Item!B:I,8,0)</f>
        <v>9.1199999999999992</v>
      </c>
      <c r="U105" s="11">
        <f t="shared" si="19"/>
        <v>0</v>
      </c>
      <c r="V105" s="11">
        <f t="shared" si="20"/>
        <v>0</v>
      </c>
      <c r="W105" s="11">
        <f t="shared" si="21"/>
        <v>0</v>
      </c>
      <c r="X105" s="11">
        <f t="shared" si="22"/>
        <v>0</v>
      </c>
      <c r="Y105" s="11">
        <f t="shared" si="23"/>
        <v>0</v>
      </c>
      <c r="Z105" s="1" t="str">
        <f>_xlfn.IFNA(VLOOKUP(B105,Master_Item!B:D,3,0),0)</f>
        <v>Oishi</v>
      </c>
    </row>
    <row r="106" spans="1:26">
      <c r="A106" s="13">
        <v>7</v>
      </c>
      <c r="B106" s="2">
        <v>310001999</v>
      </c>
      <c r="C106" s="1" t="s">
        <v>45</v>
      </c>
      <c r="D106" s="1" t="s">
        <v>116</v>
      </c>
      <c r="E106" s="12">
        <f>_xlfn.IFNA(VLOOKUP($B106,'FST OMT'!$C:$Y,$A106,0),0)</f>
        <v>0</v>
      </c>
      <c r="F106" s="12">
        <f>_xlfn.IFNA(VLOOKUP($B106,'FST CV'!$C:$Y,$A106,0),0)</f>
        <v>0</v>
      </c>
      <c r="G106" s="12">
        <f>_xlfn.IFNA(VLOOKUP($B106,'FST TT'!$C:$Y,$A106,0),0)</f>
        <v>0</v>
      </c>
      <c r="I106" s="4">
        <f t="shared" si="12"/>
        <v>0</v>
      </c>
      <c r="K106" s="52">
        <f>IF(D106="MT",VLOOKUP(B106,Master_Item!B:H,7,0),VLOOKUP(B106,Master_Item!B:H,6,0))</f>
        <v>72</v>
      </c>
      <c r="L106" s="52" t="str">
        <f>VLOOKUP(B106,Master_Item!B:M,12,0)</f>
        <v>โรงงานนวนคร</v>
      </c>
      <c r="M106" s="52" t="str">
        <f t="shared" si="13"/>
        <v>โรงงานนวนครRegion 2</v>
      </c>
      <c r="N106" s="11">
        <f t="shared" si="14"/>
        <v>0</v>
      </c>
      <c r="O106" s="11">
        <f t="shared" si="15"/>
        <v>0</v>
      </c>
      <c r="P106" s="11">
        <f t="shared" si="16"/>
        <v>0</v>
      </c>
      <c r="Q106" s="11">
        <f t="shared" si="17"/>
        <v>0</v>
      </c>
      <c r="R106" s="11">
        <f t="shared" si="18"/>
        <v>0</v>
      </c>
      <c r="S106" s="11"/>
      <c r="T106" s="1">
        <f>VLOOKUP(B106,Master_Item!B:I,8,0)</f>
        <v>9.1199999999999992</v>
      </c>
      <c r="U106" s="11">
        <f t="shared" si="19"/>
        <v>0</v>
      </c>
      <c r="V106" s="11">
        <f t="shared" si="20"/>
        <v>0</v>
      </c>
      <c r="W106" s="11">
        <f t="shared" si="21"/>
        <v>0</v>
      </c>
      <c r="X106" s="11">
        <f t="shared" si="22"/>
        <v>0</v>
      </c>
      <c r="Y106" s="11">
        <f t="shared" si="23"/>
        <v>0</v>
      </c>
      <c r="Z106" s="1" t="str">
        <f>_xlfn.IFNA(VLOOKUP(B106,Master_Item!B:D,3,0),0)</f>
        <v>Oishi</v>
      </c>
    </row>
    <row r="107" spans="1:26">
      <c r="A107" s="13">
        <v>8</v>
      </c>
      <c r="B107" s="2">
        <v>310001999</v>
      </c>
      <c r="C107" s="1" t="s">
        <v>45</v>
      </c>
      <c r="D107" s="1" t="s">
        <v>117</v>
      </c>
      <c r="E107" s="12">
        <f>_xlfn.IFNA(VLOOKUP($B107,'FST OMT'!$C:$Y,$A107,0),0)</f>
        <v>0</v>
      </c>
      <c r="F107" s="12">
        <f>_xlfn.IFNA(VLOOKUP($B107,'FST CV'!$C:$Y,$A107,0),0)</f>
        <v>0</v>
      </c>
      <c r="G107" s="12">
        <f>_xlfn.IFNA(VLOOKUP($B107,'FST TT'!$C:$Y,$A107,0),0)</f>
        <v>0</v>
      </c>
      <c r="I107" s="4">
        <f t="shared" si="12"/>
        <v>0</v>
      </c>
      <c r="K107" s="52">
        <f>IF(D107="MT",VLOOKUP(B107,Master_Item!B:H,7,0),VLOOKUP(B107,Master_Item!B:H,6,0))</f>
        <v>72</v>
      </c>
      <c r="L107" s="52" t="str">
        <f>VLOOKUP(B107,Master_Item!B:M,12,0)</f>
        <v>โรงงานนวนคร</v>
      </c>
      <c r="M107" s="52" t="str">
        <f t="shared" si="13"/>
        <v>โรงงานนวนครRegion 3</v>
      </c>
      <c r="N107" s="11">
        <f t="shared" si="14"/>
        <v>0</v>
      </c>
      <c r="O107" s="11">
        <f t="shared" si="15"/>
        <v>0</v>
      </c>
      <c r="P107" s="11">
        <f t="shared" si="16"/>
        <v>0</v>
      </c>
      <c r="Q107" s="11">
        <f t="shared" si="17"/>
        <v>0</v>
      </c>
      <c r="R107" s="11">
        <f t="shared" si="18"/>
        <v>0</v>
      </c>
      <c r="S107" s="11"/>
      <c r="T107" s="1">
        <f>VLOOKUP(B107,Master_Item!B:I,8,0)</f>
        <v>9.1199999999999992</v>
      </c>
      <c r="U107" s="11">
        <f t="shared" si="19"/>
        <v>0</v>
      </c>
      <c r="V107" s="11">
        <f t="shared" si="20"/>
        <v>0</v>
      </c>
      <c r="W107" s="11">
        <f t="shared" si="21"/>
        <v>0</v>
      </c>
      <c r="X107" s="11">
        <f t="shared" si="22"/>
        <v>0</v>
      </c>
      <c r="Y107" s="11">
        <f t="shared" si="23"/>
        <v>0</v>
      </c>
      <c r="Z107" s="1" t="str">
        <f>_xlfn.IFNA(VLOOKUP(B107,Master_Item!B:D,3,0),0)</f>
        <v>Oishi</v>
      </c>
    </row>
    <row r="108" spans="1:26">
      <c r="A108" s="13">
        <v>9</v>
      </c>
      <c r="B108" s="2">
        <v>310001999</v>
      </c>
      <c r="C108" s="1" t="s">
        <v>45</v>
      </c>
      <c r="D108" s="1" t="s">
        <v>118</v>
      </c>
      <c r="E108" s="12">
        <f>_xlfn.IFNA(VLOOKUP($B108,'FST OMT'!$C:$Y,$A108,0),0)</f>
        <v>0</v>
      </c>
      <c r="F108" s="12">
        <f>_xlfn.IFNA(VLOOKUP($B108,'FST CV'!$C:$Y,$A108,0),0)</f>
        <v>0</v>
      </c>
      <c r="G108" s="12">
        <f>_xlfn.IFNA(VLOOKUP($B108,'FST TT'!$C:$Y,$A108,0),0)</f>
        <v>0</v>
      </c>
      <c r="I108" s="4">
        <f t="shared" si="12"/>
        <v>0</v>
      </c>
      <c r="K108" s="52">
        <f>IF(D108="MT",VLOOKUP(B108,Master_Item!B:H,7,0),VLOOKUP(B108,Master_Item!B:H,6,0))</f>
        <v>72</v>
      </c>
      <c r="L108" s="52" t="str">
        <f>VLOOKUP(B108,Master_Item!B:M,12,0)</f>
        <v>โรงงานนวนคร</v>
      </c>
      <c r="M108" s="52" t="str">
        <f t="shared" si="13"/>
        <v>โรงงานนวนครRegion 4</v>
      </c>
      <c r="N108" s="11">
        <f t="shared" si="14"/>
        <v>0</v>
      </c>
      <c r="O108" s="11">
        <f t="shared" si="15"/>
        <v>0</v>
      </c>
      <c r="P108" s="11">
        <f t="shared" si="16"/>
        <v>0</v>
      </c>
      <c r="Q108" s="11">
        <f t="shared" si="17"/>
        <v>0</v>
      </c>
      <c r="R108" s="11">
        <f t="shared" si="18"/>
        <v>0</v>
      </c>
      <c r="S108" s="11"/>
      <c r="T108" s="1">
        <f>VLOOKUP(B108,Master_Item!B:I,8,0)</f>
        <v>9.1199999999999992</v>
      </c>
      <c r="U108" s="11">
        <f t="shared" si="19"/>
        <v>0</v>
      </c>
      <c r="V108" s="11">
        <f t="shared" si="20"/>
        <v>0</v>
      </c>
      <c r="W108" s="11">
        <f t="shared" si="21"/>
        <v>0</v>
      </c>
      <c r="X108" s="11">
        <f t="shared" si="22"/>
        <v>0</v>
      </c>
      <c r="Y108" s="11">
        <f t="shared" si="23"/>
        <v>0</v>
      </c>
      <c r="Z108" s="1" t="str">
        <f>_xlfn.IFNA(VLOOKUP(B108,Master_Item!B:D,3,0),0)</f>
        <v>Oishi</v>
      </c>
    </row>
    <row r="109" spans="1:26">
      <c r="A109" s="13">
        <v>10</v>
      </c>
      <c r="B109" s="2">
        <v>310001999</v>
      </c>
      <c r="C109" s="1" t="s">
        <v>45</v>
      </c>
      <c r="D109" s="1" t="s">
        <v>119</v>
      </c>
      <c r="E109" s="12">
        <f>_xlfn.IFNA(VLOOKUP($B109,'FST OMT'!$C:$Y,$A109,0),0)</f>
        <v>0</v>
      </c>
      <c r="F109" s="12">
        <f>_xlfn.IFNA(VLOOKUP($B109,'FST CV'!$C:$Y,$A109,0),0)</f>
        <v>0</v>
      </c>
      <c r="G109" s="12">
        <f>_xlfn.IFNA(VLOOKUP($B109,'FST TT'!$C:$Y,$A109,0),0)</f>
        <v>0</v>
      </c>
      <c r="I109" s="4">
        <f t="shared" si="12"/>
        <v>0</v>
      </c>
      <c r="K109" s="52">
        <f>IF(D109="MT",VLOOKUP(B109,Master_Item!B:H,7,0),VLOOKUP(B109,Master_Item!B:H,6,0))</f>
        <v>72</v>
      </c>
      <c r="L109" s="52" t="str">
        <f>VLOOKUP(B109,Master_Item!B:M,12,0)</f>
        <v>โรงงานนวนคร</v>
      </c>
      <c r="M109" s="52" t="str">
        <f t="shared" si="13"/>
        <v>โรงงานนวนครRegion 5</v>
      </c>
      <c r="N109" s="11">
        <f t="shared" si="14"/>
        <v>0</v>
      </c>
      <c r="O109" s="11">
        <f t="shared" si="15"/>
        <v>0</v>
      </c>
      <c r="P109" s="11">
        <f t="shared" si="16"/>
        <v>0</v>
      </c>
      <c r="Q109" s="11">
        <f t="shared" si="17"/>
        <v>0</v>
      </c>
      <c r="R109" s="11">
        <f t="shared" si="18"/>
        <v>0</v>
      </c>
      <c r="S109" s="11"/>
      <c r="T109" s="1">
        <f>VLOOKUP(B109,Master_Item!B:I,8,0)</f>
        <v>9.1199999999999992</v>
      </c>
      <c r="U109" s="11">
        <f t="shared" si="19"/>
        <v>0</v>
      </c>
      <c r="V109" s="11">
        <f t="shared" si="20"/>
        <v>0</v>
      </c>
      <c r="W109" s="11">
        <f t="shared" si="21"/>
        <v>0</v>
      </c>
      <c r="X109" s="11">
        <f t="shared" si="22"/>
        <v>0</v>
      </c>
      <c r="Y109" s="11">
        <f t="shared" si="23"/>
        <v>0</v>
      </c>
      <c r="Z109" s="1" t="str">
        <f>_xlfn.IFNA(VLOOKUP(B109,Master_Item!B:D,3,0),0)</f>
        <v>Oishi</v>
      </c>
    </row>
    <row r="110" spans="1:26">
      <c r="A110" s="13">
        <v>11</v>
      </c>
      <c r="B110" s="2">
        <v>310001999</v>
      </c>
      <c r="C110" s="1" t="s">
        <v>45</v>
      </c>
      <c r="D110" s="1" t="s">
        <v>127</v>
      </c>
      <c r="E110" s="12">
        <f>_xlfn.IFNA(VLOOKUP($B110,'FST OMT'!$C:$Y,$A110,0),0)*0.45</f>
        <v>0</v>
      </c>
      <c r="F110" s="12">
        <f>_xlfn.IFNA(VLOOKUP($B110,'FST CV'!$C:$Y,$A110,0),0)*0.45</f>
        <v>0</v>
      </c>
      <c r="G110" s="12">
        <f>_xlfn.IFNA(VLOOKUP($B110,'FST TT'!$C:$Y,$A110,0),0)*0.45</f>
        <v>0</v>
      </c>
      <c r="I110" s="4">
        <f t="shared" si="12"/>
        <v>0</v>
      </c>
      <c r="K110" s="52">
        <f>IF(D110="MT",VLOOKUP(B110,Master_Item!B:H,7,0),VLOOKUP(B110,Master_Item!B:H,6,0))</f>
        <v>72</v>
      </c>
      <c r="L110" s="52" t="str">
        <f>VLOOKUP(B110,Master_Item!B:M,12,0)</f>
        <v>โรงงานนวนคร</v>
      </c>
      <c r="M110" s="52" t="str">
        <f t="shared" si="13"/>
        <v>โรงงานนวนครRegion 6/9</v>
      </c>
      <c r="N110" s="11">
        <f t="shared" si="14"/>
        <v>0</v>
      </c>
      <c r="O110" s="11">
        <f t="shared" si="15"/>
        <v>0</v>
      </c>
      <c r="P110" s="11">
        <f t="shared" si="16"/>
        <v>0</v>
      </c>
      <c r="Q110" s="11">
        <f t="shared" si="17"/>
        <v>0</v>
      </c>
      <c r="R110" s="11">
        <f t="shared" si="18"/>
        <v>0</v>
      </c>
      <c r="S110" s="11"/>
      <c r="T110" s="1">
        <f>VLOOKUP(B110,Master_Item!B:I,8,0)</f>
        <v>9.1199999999999992</v>
      </c>
      <c r="U110" s="11">
        <f t="shared" si="19"/>
        <v>0</v>
      </c>
      <c r="V110" s="11">
        <f t="shared" si="20"/>
        <v>0</v>
      </c>
      <c r="W110" s="11">
        <f t="shared" si="21"/>
        <v>0</v>
      </c>
      <c r="X110" s="11">
        <f t="shared" si="22"/>
        <v>0</v>
      </c>
      <c r="Y110" s="11">
        <f t="shared" si="23"/>
        <v>0</v>
      </c>
      <c r="Z110" s="1" t="str">
        <f>_xlfn.IFNA(VLOOKUP(B110,Master_Item!B:D,3,0),0)</f>
        <v>Oishi</v>
      </c>
    </row>
    <row r="111" spans="1:26">
      <c r="A111" s="13">
        <v>11</v>
      </c>
      <c r="B111" s="2">
        <v>310001999</v>
      </c>
      <c r="C111" s="1" t="s">
        <v>45</v>
      </c>
      <c r="D111" s="1" t="s">
        <v>128</v>
      </c>
      <c r="E111" s="12">
        <f>_xlfn.IFNA(VLOOKUP($B111,'FST OMT'!$C:$Y,$A111,0),0)*0.55</f>
        <v>0</v>
      </c>
      <c r="F111" s="12">
        <f>_xlfn.IFNA(VLOOKUP($B111,'FST CV'!$C:$Y,$A111,0),0)*0.55</f>
        <v>0</v>
      </c>
      <c r="G111" s="12">
        <f>_xlfn.IFNA(VLOOKUP($B111,'FST TT'!$C:$Y,$A111,0),0)*0.55</f>
        <v>0</v>
      </c>
      <c r="I111" s="4">
        <f t="shared" si="12"/>
        <v>0</v>
      </c>
      <c r="K111" s="52">
        <f>IF(D111="MT",VLOOKUP(B111,Master_Item!B:H,7,0),VLOOKUP(B111,Master_Item!B:H,6,0))</f>
        <v>72</v>
      </c>
      <c r="L111" s="52" t="str">
        <f>VLOOKUP(B111,Master_Item!B:M,12,0)</f>
        <v>โรงงานนวนคร</v>
      </c>
      <c r="M111" s="52" t="str">
        <f t="shared" si="13"/>
        <v>โรงงานนวนครRegion 6/14</v>
      </c>
      <c r="N111" s="11">
        <f t="shared" si="14"/>
        <v>0</v>
      </c>
      <c r="O111" s="11">
        <f t="shared" si="15"/>
        <v>0</v>
      </c>
      <c r="P111" s="11">
        <f t="shared" si="16"/>
        <v>0</v>
      </c>
      <c r="Q111" s="11">
        <f t="shared" si="17"/>
        <v>0</v>
      </c>
      <c r="R111" s="11">
        <f t="shared" si="18"/>
        <v>0</v>
      </c>
      <c r="S111" s="11"/>
      <c r="T111" s="1">
        <f>VLOOKUP(B111,Master_Item!B:I,8,0)</f>
        <v>9.1199999999999992</v>
      </c>
      <c r="U111" s="11">
        <f t="shared" si="19"/>
        <v>0</v>
      </c>
      <c r="V111" s="11">
        <f t="shared" si="20"/>
        <v>0</v>
      </c>
      <c r="W111" s="11">
        <f t="shared" si="21"/>
        <v>0</v>
      </c>
      <c r="X111" s="11">
        <f t="shared" si="22"/>
        <v>0</v>
      </c>
      <c r="Y111" s="11">
        <f t="shared" si="23"/>
        <v>0</v>
      </c>
      <c r="Z111" s="1" t="str">
        <f>_xlfn.IFNA(VLOOKUP(B111,Master_Item!B:D,3,0),0)</f>
        <v>Oishi</v>
      </c>
    </row>
    <row r="112" spans="1:26">
      <c r="A112" s="13">
        <v>12</v>
      </c>
      <c r="B112" s="2">
        <v>310001999</v>
      </c>
      <c r="C112" s="1" t="s">
        <v>45</v>
      </c>
      <c r="D112" s="1" t="s">
        <v>121</v>
      </c>
      <c r="E112" s="12">
        <f>_xlfn.IFNA(VLOOKUP($B112,'FST OMT'!$C:$Y,$A112,0),0)</f>
        <v>0</v>
      </c>
      <c r="F112" s="12">
        <f>_xlfn.IFNA(VLOOKUP($B112,'FST CV'!$C:$Y,$A112,0),0)</f>
        <v>0</v>
      </c>
      <c r="G112" s="12">
        <f>_xlfn.IFNA(VLOOKUP($B112,'FST TT'!$C:$Y,$A112,0),0)</f>
        <v>0</v>
      </c>
      <c r="I112" s="4">
        <f t="shared" si="12"/>
        <v>0</v>
      </c>
      <c r="K112" s="52">
        <f>IF(D112="MT",VLOOKUP(B112,Master_Item!B:H,7,0),VLOOKUP(B112,Master_Item!B:H,6,0))</f>
        <v>72</v>
      </c>
      <c r="L112" s="52" t="str">
        <f>VLOOKUP(B112,Master_Item!B:M,12,0)</f>
        <v>โรงงานนวนคร</v>
      </c>
      <c r="M112" s="52" t="str">
        <f t="shared" si="13"/>
        <v>โรงงานนวนครRegion 7</v>
      </c>
      <c r="N112" s="11">
        <f t="shared" si="14"/>
        <v>0</v>
      </c>
      <c r="O112" s="11">
        <f t="shared" si="15"/>
        <v>0</v>
      </c>
      <c r="P112" s="11">
        <f t="shared" si="16"/>
        <v>0</v>
      </c>
      <c r="Q112" s="11">
        <f t="shared" si="17"/>
        <v>0</v>
      </c>
      <c r="R112" s="11">
        <f t="shared" si="18"/>
        <v>0</v>
      </c>
      <c r="S112" s="11"/>
      <c r="T112" s="1">
        <f>VLOOKUP(B112,Master_Item!B:I,8,0)</f>
        <v>9.1199999999999992</v>
      </c>
      <c r="U112" s="11">
        <f t="shared" si="19"/>
        <v>0</v>
      </c>
      <c r="V112" s="11">
        <f t="shared" si="20"/>
        <v>0</v>
      </c>
      <c r="W112" s="11">
        <f t="shared" si="21"/>
        <v>0</v>
      </c>
      <c r="X112" s="11">
        <f t="shared" si="22"/>
        <v>0</v>
      </c>
      <c r="Y112" s="11">
        <f t="shared" si="23"/>
        <v>0</v>
      </c>
      <c r="Z112" s="1" t="str">
        <f>_xlfn.IFNA(VLOOKUP(B112,Master_Item!B:D,3,0),0)</f>
        <v>Oishi</v>
      </c>
    </row>
    <row r="113" spans="1:26">
      <c r="A113" s="13">
        <v>13</v>
      </c>
      <c r="B113" s="2">
        <v>310001999</v>
      </c>
      <c r="C113" s="1" t="s">
        <v>45</v>
      </c>
      <c r="D113" s="1" t="s">
        <v>122</v>
      </c>
      <c r="E113" s="12">
        <f>_xlfn.IFNA(VLOOKUP($B113,'FST OMT'!$C:$Y,$A113,0),0)</f>
        <v>0</v>
      </c>
      <c r="F113" s="12">
        <f>_xlfn.IFNA(VLOOKUP($B113,'FST CV'!$C:$Y,$A113,0),0)</f>
        <v>0</v>
      </c>
      <c r="G113" s="12">
        <f>_xlfn.IFNA(VLOOKUP($B113,'FST TT'!$C:$Y,$A113,0),0)</f>
        <v>0</v>
      </c>
      <c r="I113" s="4">
        <f t="shared" si="12"/>
        <v>0</v>
      </c>
      <c r="K113" s="52">
        <f>IF(D113="MT",VLOOKUP(B113,Master_Item!B:H,7,0),VLOOKUP(B113,Master_Item!B:H,6,0))</f>
        <v>72</v>
      </c>
      <c r="L113" s="52" t="str">
        <f>VLOOKUP(B113,Master_Item!B:M,12,0)</f>
        <v>โรงงานนวนคร</v>
      </c>
      <c r="M113" s="52" t="str">
        <f t="shared" si="13"/>
        <v>โรงงานนวนครRegion 8</v>
      </c>
      <c r="N113" s="11">
        <f t="shared" si="14"/>
        <v>0</v>
      </c>
      <c r="O113" s="11">
        <f t="shared" si="15"/>
        <v>0</v>
      </c>
      <c r="P113" s="11">
        <f t="shared" si="16"/>
        <v>0</v>
      </c>
      <c r="Q113" s="11">
        <f t="shared" si="17"/>
        <v>0</v>
      </c>
      <c r="R113" s="11">
        <f t="shared" si="18"/>
        <v>0</v>
      </c>
      <c r="S113" s="11"/>
      <c r="T113" s="1">
        <f>VLOOKUP(B113,Master_Item!B:I,8,0)</f>
        <v>9.1199999999999992</v>
      </c>
      <c r="U113" s="11">
        <f t="shared" si="19"/>
        <v>0</v>
      </c>
      <c r="V113" s="11">
        <f t="shared" si="20"/>
        <v>0</v>
      </c>
      <c r="W113" s="11">
        <f t="shared" si="21"/>
        <v>0</v>
      </c>
      <c r="X113" s="11">
        <f t="shared" si="22"/>
        <v>0</v>
      </c>
      <c r="Y113" s="11">
        <f t="shared" si="23"/>
        <v>0</v>
      </c>
      <c r="Z113" s="1" t="str">
        <f>_xlfn.IFNA(VLOOKUP(B113,Master_Item!B:D,3,0),0)</f>
        <v>Oishi</v>
      </c>
    </row>
    <row r="114" spans="1:26">
      <c r="A114" s="13">
        <v>11</v>
      </c>
      <c r="B114" s="2">
        <v>310001999</v>
      </c>
      <c r="C114" s="1" t="s">
        <v>45</v>
      </c>
      <c r="D114" s="1" t="s">
        <v>123</v>
      </c>
      <c r="H114" s="4">
        <f>_xlfn.IFNA(VLOOKUP(B114,'FST MT'!A:FS,$A114,0),0)</f>
        <v>0</v>
      </c>
      <c r="I114" s="4">
        <f t="shared" si="12"/>
        <v>0</v>
      </c>
      <c r="K114" s="52">
        <f>IF(D114="MT",VLOOKUP(B114,Master_Item!B:H,7,0),VLOOKUP(B114,Master_Item!B:H,6,0))</f>
        <v>72</v>
      </c>
      <c r="L114" s="52" t="str">
        <f>VLOOKUP(B114,Master_Item!B:M,12,0)</f>
        <v>โรงงานนวนคร</v>
      </c>
      <c r="M114" s="52" t="str">
        <f t="shared" si="13"/>
        <v>โรงงานนวนครMT</v>
      </c>
      <c r="N114" s="11">
        <f t="shared" si="14"/>
        <v>0</v>
      </c>
      <c r="O114" s="11">
        <f t="shared" si="15"/>
        <v>0</v>
      </c>
      <c r="P114" s="11">
        <f t="shared" si="16"/>
        <v>0</v>
      </c>
      <c r="Q114" s="11">
        <f t="shared" si="17"/>
        <v>0</v>
      </c>
      <c r="R114" s="11">
        <f t="shared" si="18"/>
        <v>0</v>
      </c>
      <c r="S114" s="11"/>
      <c r="T114" s="1">
        <f>VLOOKUP(B114,Master_Item!B:I,8,0)</f>
        <v>9.1199999999999992</v>
      </c>
      <c r="U114" s="11">
        <f t="shared" si="19"/>
        <v>0</v>
      </c>
      <c r="V114" s="11">
        <f t="shared" si="20"/>
        <v>0</v>
      </c>
      <c r="W114" s="11">
        <f t="shared" si="21"/>
        <v>0</v>
      </c>
      <c r="X114" s="11">
        <f t="shared" si="22"/>
        <v>0</v>
      </c>
      <c r="Y114" s="11">
        <f t="shared" si="23"/>
        <v>0</v>
      </c>
      <c r="Z114" s="1" t="str">
        <f>_xlfn.IFNA(VLOOKUP(B114,Master_Item!B:D,3,0),0)</f>
        <v>Oishi</v>
      </c>
    </row>
    <row r="115" spans="1:26">
      <c r="A115" s="13">
        <v>6</v>
      </c>
      <c r="B115" s="2">
        <v>310002000</v>
      </c>
      <c r="C115" s="1" t="s">
        <v>62</v>
      </c>
      <c r="D115" s="1" t="s">
        <v>115</v>
      </c>
      <c r="E115" s="12">
        <f>_xlfn.IFNA(VLOOKUP($B115,'FST OMT'!$C:$Y,$A115,0),0)</f>
        <v>0</v>
      </c>
      <c r="F115" s="12">
        <f>_xlfn.IFNA(VLOOKUP($B115,'FST CV'!$C:$Y,$A115,0),0)</f>
        <v>1179</v>
      </c>
      <c r="G115" s="12">
        <f>_xlfn.IFNA(VLOOKUP($B115,'FST TT'!$C:$Y,$A115,0),0)</f>
        <v>600</v>
      </c>
      <c r="I115" s="4">
        <f t="shared" si="12"/>
        <v>1779</v>
      </c>
      <c r="K115" s="52">
        <f>IF(D115="MT",VLOOKUP(B115,Master_Item!B:H,7,0),VLOOKUP(B115,Master_Item!B:H,6,0))</f>
        <v>54</v>
      </c>
      <c r="L115" s="52" t="str">
        <f>VLOOKUP(B115,Master_Item!B:M,12,0)</f>
        <v>โรงงานนวนคร</v>
      </c>
      <c r="M115" s="52" t="str">
        <f t="shared" si="13"/>
        <v>โรงงานนวนครRegion 1</v>
      </c>
      <c r="N115" s="11">
        <f t="shared" si="14"/>
        <v>0</v>
      </c>
      <c r="O115" s="11">
        <f t="shared" si="15"/>
        <v>21.833333333333332</v>
      </c>
      <c r="P115" s="11">
        <f t="shared" si="16"/>
        <v>11.111111111111111</v>
      </c>
      <c r="Q115" s="11">
        <f t="shared" si="17"/>
        <v>0</v>
      </c>
      <c r="R115" s="11">
        <f t="shared" si="18"/>
        <v>32.944444444444443</v>
      </c>
      <c r="S115" s="11"/>
      <c r="T115" s="1">
        <f>VLOOKUP(B115,Master_Item!B:I,8,0)</f>
        <v>12</v>
      </c>
      <c r="U115" s="11">
        <f t="shared" si="19"/>
        <v>0</v>
      </c>
      <c r="V115" s="11">
        <f t="shared" si="20"/>
        <v>14148</v>
      </c>
      <c r="W115" s="11">
        <f t="shared" si="21"/>
        <v>7200</v>
      </c>
      <c r="X115" s="11">
        <f t="shared" si="22"/>
        <v>0</v>
      </c>
      <c r="Y115" s="11">
        <f t="shared" si="23"/>
        <v>21348</v>
      </c>
      <c r="Z115" s="1" t="str">
        <f>_xlfn.IFNA(VLOOKUP(B115,Master_Item!B:D,3,0),0)</f>
        <v>Oishi</v>
      </c>
    </row>
    <row r="116" spans="1:26">
      <c r="A116" s="13">
        <v>7</v>
      </c>
      <c r="B116" s="2">
        <v>310002000</v>
      </c>
      <c r="C116" s="1" t="s">
        <v>62</v>
      </c>
      <c r="D116" s="1" t="s">
        <v>116</v>
      </c>
      <c r="E116" s="12">
        <f>_xlfn.IFNA(VLOOKUP($B116,'FST OMT'!$C:$Y,$A116,0),0)</f>
        <v>3161</v>
      </c>
      <c r="F116" s="12">
        <f>_xlfn.IFNA(VLOOKUP($B116,'FST CV'!$C:$Y,$A116,0),0)</f>
        <v>65</v>
      </c>
      <c r="G116" s="12">
        <f>_xlfn.IFNA(VLOOKUP($B116,'FST TT'!$C:$Y,$A116,0),0)</f>
        <v>0</v>
      </c>
      <c r="I116" s="4">
        <f t="shared" si="12"/>
        <v>3226</v>
      </c>
      <c r="K116" s="52">
        <f>IF(D116="MT",VLOOKUP(B116,Master_Item!B:H,7,0),VLOOKUP(B116,Master_Item!B:H,6,0))</f>
        <v>54</v>
      </c>
      <c r="L116" s="52" t="str">
        <f>VLOOKUP(B116,Master_Item!B:M,12,0)</f>
        <v>โรงงานนวนคร</v>
      </c>
      <c r="M116" s="52" t="str">
        <f t="shared" si="13"/>
        <v>โรงงานนวนครRegion 2</v>
      </c>
      <c r="N116" s="11">
        <f t="shared" si="14"/>
        <v>58.537037037037038</v>
      </c>
      <c r="O116" s="11">
        <f t="shared" si="15"/>
        <v>1.2037037037037037</v>
      </c>
      <c r="P116" s="11">
        <f t="shared" si="16"/>
        <v>0</v>
      </c>
      <c r="Q116" s="11">
        <f t="shared" si="17"/>
        <v>0</v>
      </c>
      <c r="R116" s="11">
        <f t="shared" si="18"/>
        <v>59.74074074074074</v>
      </c>
      <c r="S116" s="11"/>
      <c r="T116" s="1">
        <f>VLOOKUP(B116,Master_Item!B:I,8,0)</f>
        <v>12</v>
      </c>
      <c r="U116" s="11">
        <f t="shared" si="19"/>
        <v>37932</v>
      </c>
      <c r="V116" s="11">
        <f t="shared" si="20"/>
        <v>780</v>
      </c>
      <c r="W116" s="11">
        <f t="shared" si="21"/>
        <v>0</v>
      </c>
      <c r="X116" s="11">
        <f t="shared" si="22"/>
        <v>0</v>
      </c>
      <c r="Y116" s="11">
        <f t="shared" si="23"/>
        <v>38712</v>
      </c>
      <c r="Z116" s="1" t="str">
        <f>_xlfn.IFNA(VLOOKUP(B116,Master_Item!B:D,3,0),0)</f>
        <v>Oishi</v>
      </c>
    </row>
    <row r="117" spans="1:26">
      <c r="A117" s="13">
        <v>8</v>
      </c>
      <c r="B117" s="2">
        <v>310002000</v>
      </c>
      <c r="C117" s="1" t="s">
        <v>62</v>
      </c>
      <c r="D117" s="1" t="s">
        <v>117</v>
      </c>
      <c r="E117" s="12">
        <f>_xlfn.IFNA(VLOOKUP($B117,'FST OMT'!$C:$Y,$A117,0),0)</f>
        <v>938</v>
      </c>
      <c r="F117" s="12">
        <f>_xlfn.IFNA(VLOOKUP($B117,'FST CV'!$C:$Y,$A117,0),0)</f>
        <v>220</v>
      </c>
      <c r="G117" s="12">
        <f>_xlfn.IFNA(VLOOKUP($B117,'FST TT'!$C:$Y,$A117,0),0)</f>
        <v>9370</v>
      </c>
      <c r="I117" s="4">
        <f t="shared" si="12"/>
        <v>10528</v>
      </c>
      <c r="K117" s="52">
        <f>IF(D117="MT",VLOOKUP(B117,Master_Item!B:H,7,0),VLOOKUP(B117,Master_Item!B:H,6,0))</f>
        <v>54</v>
      </c>
      <c r="L117" s="52" t="str">
        <f>VLOOKUP(B117,Master_Item!B:M,12,0)</f>
        <v>โรงงานนวนคร</v>
      </c>
      <c r="M117" s="52" t="str">
        <f t="shared" si="13"/>
        <v>โรงงานนวนครRegion 3</v>
      </c>
      <c r="N117" s="11">
        <f t="shared" si="14"/>
        <v>17.37037037037037</v>
      </c>
      <c r="O117" s="11">
        <f t="shared" si="15"/>
        <v>4.0740740740740744</v>
      </c>
      <c r="P117" s="11">
        <f t="shared" si="16"/>
        <v>173.5185185185185</v>
      </c>
      <c r="Q117" s="11">
        <f t="shared" si="17"/>
        <v>0</v>
      </c>
      <c r="R117" s="11">
        <f t="shared" si="18"/>
        <v>194.96296296296296</v>
      </c>
      <c r="S117" s="11"/>
      <c r="T117" s="1">
        <f>VLOOKUP(B117,Master_Item!B:I,8,0)</f>
        <v>12</v>
      </c>
      <c r="U117" s="11">
        <f t="shared" si="19"/>
        <v>11256</v>
      </c>
      <c r="V117" s="11">
        <f t="shared" si="20"/>
        <v>2640</v>
      </c>
      <c r="W117" s="11">
        <f t="shared" si="21"/>
        <v>112440</v>
      </c>
      <c r="X117" s="11">
        <f t="shared" si="22"/>
        <v>0</v>
      </c>
      <c r="Y117" s="11">
        <f t="shared" si="23"/>
        <v>126336</v>
      </c>
      <c r="Z117" s="1" t="str">
        <f>_xlfn.IFNA(VLOOKUP(B117,Master_Item!B:D,3,0),0)</f>
        <v>Oishi</v>
      </c>
    </row>
    <row r="118" spans="1:26">
      <c r="A118" s="13">
        <v>9</v>
      </c>
      <c r="B118" s="2">
        <v>310002000</v>
      </c>
      <c r="C118" s="1" t="s">
        <v>62</v>
      </c>
      <c r="D118" s="1" t="s">
        <v>118</v>
      </c>
      <c r="E118" s="12">
        <f>_xlfn.IFNA(VLOOKUP($B118,'FST OMT'!$C:$Y,$A118,0),0)</f>
        <v>1480</v>
      </c>
      <c r="F118" s="12">
        <f>_xlfn.IFNA(VLOOKUP($B118,'FST CV'!$C:$Y,$A118,0),0)</f>
        <v>465</v>
      </c>
      <c r="G118" s="12">
        <f>_xlfn.IFNA(VLOOKUP($B118,'FST TT'!$C:$Y,$A118,0),0)</f>
        <v>300</v>
      </c>
      <c r="I118" s="4">
        <f t="shared" si="12"/>
        <v>2245</v>
      </c>
      <c r="K118" s="52">
        <f>IF(D118="MT",VLOOKUP(B118,Master_Item!B:H,7,0),VLOOKUP(B118,Master_Item!B:H,6,0))</f>
        <v>54</v>
      </c>
      <c r="L118" s="52" t="str">
        <f>VLOOKUP(B118,Master_Item!B:M,12,0)</f>
        <v>โรงงานนวนคร</v>
      </c>
      <c r="M118" s="52" t="str">
        <f t="shared" si="13"/>
        <v>โรงงานนวนครRegion 4</v>
      </c>
      <c r="N118" s="11">
        <f t="shared" si="14"/>
        <v>27.407407407407408</v>
      </c>
      <c r="O118" s="11">
        <f t="shared" si="15"/>
        <v>8.6111111111111107</v>
      </c>
      <c r="P118" s="11">
        <f t="shared" si="16"/>
        <v>5.5555555555555554</v>
      </c>
      <c r="Q118" s="11">
        <f t="shared" si="17"/>
        <v>0</v>
      </c>
      <c r="R118" s="11">
        <f t="shared" si="18"/>
        <v>41.574074074074076</v>
      </c>
      <c r="S118" s="11"/>
      <c r="T118" s="1">
        <f>VLOOKUP(B118,Master_Item!B:I,8,0)</f>
        <v>12</v>
      </c>
      <c r="U118" s="11">
        <f t="shared" si="19"/>
        <v>17760</v>
      </c>
      <c r="V118" s="11">
        <f t="shared" si="20"/>
        <v>5580</v>
      </c>
      <c r="W118" s="11">
        <f t="shared" si="21"/>
        <v>3600</v>
      </c>
      <c r="X118" s="11">
        <f t="shared" si="22"/>
        <v>0</v>
      </c>
      <c r="Y118" s="11">
        <f t="shared" si="23"/>
        <v>26940</v>
      </c>
      <c r="Z118" s="1" t="str">
        <f>_xlfn.IFNA(VLOOKUP(B118,Master_Item!B:D,3,0),0)</f>
        <v>Oishi</v>
      </c>
    </row>
    <row r="119" spans="1:26">
      <c r="A119" s="13">
        <v>10</v>
      </c>
      <c r="B119" s="2">
        <v>310002000</v>
      </c>
      <c r="C119" s="1" t="s">
        <v>62</v>
      </c>
      <c r="D119" s="1" t="s">
        <v>119</v>
      </c>
      <c r="E119" s="12">
        <f>_xlfn.IFNA(VLOOKUP($B119,'FST OMT'!$C:$Y,$A119,0),0)</f>
        <v>829</v>
      </c>
      <c r="F119" s="12">
        <f>_xlfn.IFNA(VLOOKUP($B119,'FST CV'!$C:$Y,$A119,0),0)</f>
        <v>279</v>
      </c>
      <c r="G119" s="12">
        <f>_xlfn.IFNA(VLOOKUP($B119,'FST TT'!$C:$Y,$A119,0),0)</f>
        <v>1800</v>
      </c>
      <c r="I119" s="4">
        <f t="shared" si="12"/>
        <v>2908</v>
      </c>
      <c r="K119" s="52">
        <f>IF(D119="MT",VLOOKUP(B119,Master_Item!B:H,7,0),VLOOKUP(B119,Master_Item!B:H,6,0))</f>
        <v>54</v>
      </c>
      <c r="L119" s="52" t="str">
        <f>VLOOKUP(B119,Master_Item!B:M,12,0)</f>
        <v>โรงงานนวนคร</v>
      </c>
      <c r="M119" s="52" t="str">
        <f t="shared" si="13"/>
        <v>โรงงานนวนครRegion 5</v>
      </c>
      <c r="N119" s="11">
        <f t="shared" si="14"/>
        <v>15.351851851851851</v>
      </c>
      <c r="O119" s="11">
        <f t="shared" si="15"/>
        <v>5.166666666666667</v>
      </c>
      <c r="P119" s="11">
        <f t="shared" si="16"/>
        <v>33.333333333333336</v>
      </c>
      <c r="Q119" s="11">
        <f t="shared" si="17"/>
        <v>0</v>
      </c>
      <c r="R119" s="11">
        <f t="shared" si="18"/>
        <v>53.851851851851855</v>
      </c>
      <c r="S119" s="11"/>
      <c r="T119" s="1">
        <f>VLOOKUP(B119,Master_Item!B:I,8,0)</f>
        <v>12</v>
      </c>
      <c r="U119" s="11">
        <f t="shared" si="19"/>
        <v>9948</v>
      </c>
      <c r="V119" s="11">
        <f t="shared" si="20"/>
        <v>3348</v>
      </c>
      <c r="W119" s="11">
        <f t="shared" si="21"/>
        <v>21600</v>
      </c>
      <c r="X119" s="11">
        <f t="shared" si="22"/>
        <v>0</v>
      </c>
      <c r="Y119" s="11">
        <f t="shared" si="23"/>
        <v>34896</v>
      </c>
      <c r="Z119" s="1" t="str">
        <f>_xlfn.IFNA(VLOOKUP(B119,Master_Item!B:D,3,0),0)</f>
        <v>Oishi</v>
      </c>
    </row>
    <row r="120" spans="1:26">
      <c r="A120" s="13">
        <v>11</v>
      </c>
      <c r="B120" s="2">
        <v>310002000</v>
      </c>
      <c r="C120" s="1" t="s">
        <v>62</v>
      </c>
      <c r="D120" s="1" t="s">
        <v>127</v>
      </c>
      <c r="E120" s="12">
        <f>_xlfn.IFNA(VLOOKUP($B120,'FST OMT'!$C:$Y,$A120,0),0)*0.45</f>
        <v>199.8</v>
      </c>
      <c r="F120" s="12">
        <f>_xlfn.IFNA(VLOOKUP($B120,'FST CV'!$C:$Y,$A120,0),0)*0.45</f>
        <v>0</v>
      </c>
      <c r="G120" s="12">
        <f>_xlfn.IFNA(VLOOKUP($B120,'FST TT'!$C:$Y,$A120,0),0)*0.45</f>
        <v>0</v>
      </c>
      <c r="I120" s="4">
        <f t="shared" si="12"/>
        <v>199.8</v>
      </c>
      <c r="K120" s="52">
        <f>IF(D120="MT",VLOOKUP(B120,Master_Item!B:H,7,0),VLOOKUP(B120,Master_Item!B:H,6,0))</f>
        <v>54</v>
      </c>
      <c r="L120" s="52" t="str">
        <f>VLOOKUP(B120,Master_Item!B:M,12,0)</f>
        <v>โรงงานนวนคร</v>
      </c>
      <c r="M120" s="52" t="str">
        <f t="shared" si="13"/>
        <v>โรงงานนวนครRegion 6/9</v>
      </c>
      <c r="N120" s="11">
        <f t="shared" si="14"/>
        <v>3.7</v>
      </c>
      <c r="O120" s="11">
        <f t="shared" si="15"/>
        <v>0</v>
      </c>
      <c r="P120" s="11">
        <f t="shared" si="16"/>
        <v>0</v>
      </c>
      <c r="Q120" s="11">
        <f t="shared" si="17"/>
        <v>0</v>
      </c>
      <c r="R120" s="11">
        <f t="shared" si="18"/>
        <v>3.7</v>
      </c>
      <c r="S120" s="11"/>
      <c r="T120" s="1">
        <f>VLOOKUP(B120,Master_Item!B:I,8,0)</f>
        <v>12</v>
      </c>
      <c r="U120" s="11">
        <f t="shared" si="19"/>
        <v>2397.6000000000004</v>
      </c>
      <c r="V120" s="11">
        <f t="shared" si="20"/>
        <v>0</v>
      </c>
      <c r="W120" s="11">
        <f t="shared" si="21"/>
        <v>0</v>
      </c>
      <c r="X120" s="11">
        <f t="shared" si="22"/>
        <v>0</v>
      </c>
      <c r="Y120" s="11">
        <f t="shared" si="23"/>
        <v>2397.6000000000004</v>
      </c>
      <c r="Z120" s="1" t="str">
        <f>_xlfn.IFNA(VLOOKUP(B120,Master_Item!B:D,3,0),0)</f>
        <v>Oishi</v>
      </c>
    </row>
    <row r="121" spans="1:26">
      <c r="A121" s="13">
        <v>11</v>
      </c>
      <c r="B121" s="2">
        <v>310002000</v>
      </c>
      <c r="C121" s="1" t="s">
        <v>62</v>
      </c>
      <c r="D121" s="1" t="s">
        <v>128</v>
      </c>
      <c r="E121" s="12">
        <f>_xlfn.IFNA(VLOOKUP($B121,'FST OMT'!$C:$Y,$A121,0),0)*0.55</f>
        <v>244.20000000000002</v>
      </c>
      <c r="F121" s="12">
        <f>_xlfn.IFNA(VLOOKUP($B121,'FST CV'!$C:$Y,$A121,0),0)*0.55</f>
        <v>0</v>
      </c>
      <c r="G121" s="12">
        <f>_xlfn.IFNA(VLOOKUP($B121,'FST TT'!$C:$Y,$A121,0),0)*0.55</f>
        <v>0</v>
      </c>
      <c r="I121" s="4">
        <f t="shared" si="12"/>
        <v>244.20000000000002</v>
      </c>
      <c r="K121" s="52">
        <f>IF(D121="MT",VLOOKUP(B121,Master_Item!B:H,7,0),VLOOKUP(B121,Master_Item!B:H,6,0))</f>
        <v>54</v>
      </c>
      <c r="L121" s="52" t="str">
        <f>VLOOKUP(B121,Master_Item!B:M,12,0)</f>
        <v>โรงงานนวนคร</v>
      </c>
      <c r="M121" s="52" t="str">
        <f t="shared" si="13"/>
        <v>โรงงานนวนครRegion 6/14</v>
      </c>
      <c r="N121" s="11">
        <f t="shared" si="14"/>
        <v>4.5222222222222221</v>
      </c>
      <c r="O121" s="11">
        <f t="shared" si="15"/>
        <v>0</v>
      </c>
      <c r="P121" s="11">
        <f t="shared" si="16"/>
        <v>0</v>
      </c>
      <c r="Q121" s="11">
        <f t="shared" si="17"/>
        <v>0</v>
      </c>
      <c r="R121" s="11">
        <f t="shared" si="18"/>
        <v>4.5222222222222221</v>
      </c>
      <c r="S121" s="11"/>
      <c r="T121" s="1">
        <f>VLOOKUP(B121,Master_Item!B:I,8,0)</f>
        <v>12</v>
      </c>
      <c r="U121" s="11">
        <f t="shared" si="19"/>
        <v>2930.4</v>
      </c>
      <c r="V121" s="11">
        <f t="shared" si="20"/>
        <v>0</v>
      </c>
      <c r="W121" s="11">
        <f t="shared" si="21"/>
        <v>0</v>
      </c>
      <c r="X121" s="11">
        <f t="shared" si="22"/>
        <v>0</v>
      </c>
      <c r="Y121" s="11">
        <f t="shared" si="23"/>
        <v>2930.4</v>
      </c>
      <c r="Z121" s="1" t="str">
        <f>_xlfn.IFNA(VLOOKUP(B121,Master_Item!B:D,3,0),0)</f>
        <v>Oishi</v>
      </c>
    </row>
    <row r="122" spans="1:26">
      <c r="A122" s="13">
        <v>12</v>
      </c>
      <c r="B122" s="2">
        <v>310002000</v>
      </c>
      <c r="C122" s="1" t="s">
        <v>62</v>
      </c>
      <c r="D122" s="1" t="s">
        <v>121</v>
      </c>
      <c r="E122" s="12">
        <f>_xlfn.IFNA(VLOOKUP($B122,'FST OMT'!$C:$Y,$A122,0),0)</f>
        <v>520</v>
      </c>
      <c r="F122" s="12">
        <f>_xlfn.IFNA(VLOOKUP($B122,'FST CV'!$C:$Y,$A122,0),0)</f>
        <v>10</v>
      </c>
      <c r="G122" s="12">
        <f>_xlfn.IFNA(VLOOKUP($B122,'FST TT'!$C:$Y,$A122,0),0)</f>
        <v>1395</v>
      </c>
      <c r="I122" s="4">
        <f t="shared" si="12"/>
        <v>1925</v>
      </c>
      <c r="K122" s="52">
        <f>IF(D122="MT",VLOOKUP(B122,Master_Item!B:H,7,0),VLOOKUP(B122,Master_Item!B:H,6,0))</f>
        <v>54</v>
      </c>
      <c r="L122" s="52" t="str">
        <f>VLOOKUP(B122,Master_Item!B:M,12,0)</f>
        <v>โรงงานนวนคร</v>
      </c>
      <c r="M122" s="52" t="str">
        <f t="shared" si="13"/>
        <v>โรงงานนวนครRegion 7</v>
      </c>
      <c r="N122" s="11">
        <f t="shared" si="14"/>
        <v>9.6296296296296298</v>
      </c>
      <c r="O122" s="11">
        <f t="shared" si="15"/>
        <v>0.18518518518518517</v>
      </c>
      <c r="P122" s="11">
        <f t="shared" si="16"/>
        <v>25.833333333333332</v>
      </c>
      <c r="Q122" s="11">
        <f t="shared" si="17"/>
        <v>0</v>
      </c>
      <c r="R122" s="11">
        <f t="shared" si="18"/>
        <v>35.648148148148145</v>
      </c>
      <c r="S122" s="11"/>
      <c r="T122" s="1">
        <f>VLOOKUP(B122,Master_Item!B:I,8,0)</f>
        <v>12</v>
      </c>
      <c r="U122" s="11">
        <f t="shared" si="19"/>
        <v>6240</v>
      </c>
      <c r="V122" s="11">
        <f t="shared" si="20"/>
        <v>120</v>
      </c>
      <c r="W122" s="11">
        <f t="shared" si="21"/>
        <v>16740</v>
      </c>
      <c r="X122" s="11">
        <f t="shared" si="22"/>
        <v>0</v>
      </c>
      <c r="Y122" s="11">
        <f t="shared" si="23"/>
        <v>23100</v>
      </c>
      <c r="Z122" s="1" t="str">
        <f>_xlfn.IFNA(VLOOKUP(B122,Master_Item!B:D,3,0),0)</f>
        <v>Oishi</v>
      </c>
    </row>
    <row r="123" spans="1:26">
      <c r="A123" s="13">
        <v>13</v>
      </c>
      <c r="B123" s="2">
        <v>310002000</v>
      </c>
      <c r="C123" s="1" t="s">
        <v>62</v>
      </c>
      <c r="D123" s="1" t="s">
        <v>122</v>
      </c>
      <c r="E123" s="12">
        <f>_xlfn.IFNA(VLOOKUP($B123,'FST OMT'!$C:$Y,$A123,0),0)</f>
        <v>1445</v>
      </c>
      <c r="F123" s="12">
        <f>_xlfn.IFNA(VLOOKUP($B123,'FST CV'!$C:$Y,$A123,0),0)</f>
        <v>354</v>
      </c>
      <c r="G123" s="12">
        <f>_xlfn.IFNA(VLOOKUP($B123,'FST TT'!$C:$Y,$A123,0),0)</f>
        <v>6180</v>
      </c>
      <c r="I123" s="4">
        <f t="shared" si="12"/>
        <v>7979</v>
      </c>
      <c r="K123" s="52">
        <f>IF(D123="MT",VLOOKUP(B123,Master_Item!B:H,7,0),VLOOKUP(B123,Master_Item!B:H,6,0))</f>
        <v>54</v>
      </c>
      <c r="L123" s="52" t="str">
        <f>VLOOKUP(B123,Master_Item!B:M,12,0)</f>
        <v>โรงงานนวนคร</v>
      </c>
      <c r="M123" s="52" t="str">
        <f t="shared" si="13"/>
        <v>โรงงานนวนครRegion 8</v>
      </c>
      <c r="N123" s="11">
        <f t="shared" si="14"/>
        <v>26.75925925925926</v>
      </c>
      <c r="O123" s="11">
        <f t="shared" si="15"/>
        <v>6.5555555555555554</v>
      </c>
      <c r="P123" s="11">
        <f t="shared" si="16"/>
        <v>114.44444444444444</v>
      </c>
      <c r="Q123" s="11">
        <f t="shared" si="17"/>
        <v>0</v>
      </c>
      <c r="R123" s="11">
        <f t="shared" si="18"/>
        <v>147.75925925925927</v>
      </c>
      <c r="S123" s="11"/>
      <c r="T123" s="1">
        <f>VLOOKUP(B123,Master_Item!B:I,8,0)</f>
        <v>12</v>
      </c>
      <c r="U123" s="11">
        <f t="shared" si="19"/>
        <v>17340</v>
      </c>
      <c r="V123" s="11">
        <f t="shared" si="20"/>
        <v>4248</v>
      </c>
      <c r="W123" s="11">
        <f t="shared" si="21"/>
        <v>74160</v>
      </c>
      <c r="X123" s="11">
        <f t="shared" si="22"/>
        <v>0</v>
      </c>
      <c r="Y123" s="11">
        <f t="shared" si="23"/>
        <v>95748</v>
      </c>
      <c r="Z123" s="1" t="str">
        <f>_xlfn.IFNA(VLOOKUP(B123,Master_Item!B:D,3,0),0)</f>
        <v>Oishi</v>
      </c>
    </row>
    <row r="124" spans="1:26">
      <c r="A124" s="13">
        <v>11</v>
      </c>
      <c r="B124" s="2">
        <v>310002000</v>
      </c>
      <c r="C124" s="1" t="s">
        <v>62</v>
      </c>
      <c r="D124" s="1" t="s">
        <v>123</v>
      </c>
      <c r="H124" s="4">
        <f>_xlfn.IFNA(VLOOKUP(B124,'FST MT'!A:FS,$A124,0),0)</f>
        <v>123247</v>
      </c>
      <c r="I124" s="4">
        <f t="shared" si="12"/>
        <v>123247</v>
      </c>
      <c r="K124" s="52">
        <f>IF(D124="MT",VLOOKUP(B124,Master_Item!B:H,7,0),VLOOKUP(B124,Master_Item!B:H,6,0))</f>
        <v>54</v>
      </c>
      <c r="L124" s="52" t="str">
        <f>VLOOKUP(B124,Master_Item!B:M,12,0)</f>
        <v>โรงงานนวนคร</v>
      </c>
      <c r="M124" s="52" t="str">
        <f t="shared" si="13"/>
        <v>โรงงานนวนครMT</v>
      </c>
      <c r="N124" s="11">
        <f t="shared" si="14"/>
        <v>0</v>
      </c>
      <c r="O124" s="11">
        <f t="shared" si="15"/>
        <v>0</v>
      </c>
      <c r="P124" s="11">
        <f t="shared" si="16"/>
        <v>0</v>
      </c>
      <c r="Q124" s="11">
        <f t="shared" si="17"/>
        <v>2282.3518518518517</v>
      </c>
      <c r="R124" s="11">
        <f t="shared" si="18"/>
        <v>2282.3518518518517</v>
      </c>
      <c r="S124" s="11"/>
      <c r="T124" s="1">
        <f>VLOOKUP(B124,Master_Item!B:I,8,0)</f>
        <v>12</v>
      </c>
      <c r="U124" s="11">
        <f t="shared" si="19"/>
        <v>0</v>
      </c>
      <c r="V124" s="11">
        <f t="shared" si="20"/>
        <v>0</v>
      </c>
      <c r="W124" s="11">
        <f t="shared" si="21"/>
        <v>0</v>
      </c>
      <c r="X124" s="11">
        <f t="shared" si="22"/>
        <v>1478964</v>
      </c>
      <c r="Y124" s="11">
        <f t="shared" si="23"/>
        <v>1478964</v>
      </c>
      <c r="Z124" s="1" t="str">
        <f>_xlfn.IFNA(VLOOKUP(B124,Master_Item!B:D,3,0),0)</f>
        <v>Oishi</v>
      </c>
    </row>
    <row r="125" spans="1:26">
      <c r="A125" s="13">
        <v>6</v>
      </c>
      <c r="B125" s="2">
        <v>310002001</v>
      </c>
      <c r="C125" s="1" t="s">
        <v>63</v>
      </c>
      <c r="D125" s="1" t="s">
        <v>115</v>
      </c>
      <c r="E125" s="12">
        <f>_xlfn.IFNA(VLOOKUP($B125,'FST OMT'!$C:$Y,$A125,0),0)</f>
        <v>0</v>
      </c>
      <c r="F125" s="12">
        <f>_xlfn.IFNA(VLOOKUP($B125,'FST CV'!$C:$Y,$A125,0),0)</f>
        <v>0</v>
      </c>
      <c r="G125" s="12">
        <f>_xlfn.IFNA(VLOOKUP($B125,'FST TT'!$C:$Y,$A125,0),0)</f>
        <v>0</v>
      </c>
      <c r="I125" s="4">
        <f t="shared" si="12"/>
        <v>0</v>
      </c>
      <c r="K125" s="52">
        <f>IF(D125="MT",VLOOKUP(B125,Master_Item!B:H,7,0),VLOOKUP(B125,Master_Item!B:H,6,0))</f>
        <v>54</v>
      </c>
      <c r="L125" s="52" t="str">
        <f>VLOOKUP(B125,Master_Item!B:M,12,0)</f>
        <v>โรงงานนวนคร</v>
      </c>
      <c r="M125" s="52" t="str">
        <f t="shared" si="13"/>
        <v>โรงงานนวนครRegion 1</v>
      </c>
      <c r="N125" s="11">
        <f t="shared" si="14"/>
        <v>0</v>
      </c>
      <c r="O125" s="11">
        <f t="shared" si="15"/>
        <v>0</v>
      </c>
      <c r="P125" s="11">
        <f t="shared" si="16"/>
        <v>0</v>
      </c>
      <c r="Q125" s="11">
        <f t="shared" si="17"/>
        <v>0</v>
      </c>
      <c r="R125" s="11">
        <f t="shared" si="18"/>
        <v>0</v>
      </c>
      <c r="S125" s="11"/>
      <c r="T125" s="1">
        <f>VLOOKUP(B125,Master_Item!B:I,8,0)</f>
        <v>12</v>
      </c>
      <c r="U125" s="11">
        <f t="shared" si="19"/>
        <v>0</v>
      </c>
      <c r="V125" s="11">
        <f t="shared" si="20"/>
        <v>0</v>
      </c>
      <c r="W125" s="11">
        <f t="shared" si="21"/>
        <v>0</v>
      </c>
      <c r="X125" s="11">
        <f t="shared" si="22"/>
        <v>0</v>
      </c>
      <c r="Y125" s="11">
        <f t="shared" si="23"/>
        <v>0</v>
      </c>
      <c r="Z125" s="1" t="str">
        <f>_xlfn.IFNA(VLOOKUP(B125,Master_Item!B:D,3,0),0)</f>
        <v>Oishi</v>
      </c>
    </row>
    <row r="126" spans="1:26">
      <c r="A126" s="13">
        <v>7</v>
      </c>
      <c r="B126" s="2">
        <v>310002001</v>
      </c>
      <c r="C126" s="1" t="s">
        <v>63</v>
      </c>
      <c r="D126" s="1" t="s">
        <v>116</v>
      </c>
      <c r="E126" s="12">
        <f>_xlfn.IFNA(VLOOKUP($B126,'FST OMT'!$C:$Y,$A126,0),0)</f>
        <v>0</v>
      </c>
      <c r="F126" s="12">
        <f>_xlfn.IFNA(VLOOKUP($B126,'FST CV'!$C:$Y,$A126,0),0)</f>
        <v>0</v>
      </c>
      <c r="G126" s="12">
        <f>_xlfn.IFNA(VLOOKUP($B126,'FST TT'!$C:$Y,$A126,0),0)</f>
        <v>0</v>
      </c>
      <c r="I126" s="4">
        <f t="shared" si="12"/>
        <v>0</v>
      </c>
      <c r="K126" s="52">
        <f>IF(D126="MT",VLOOKUP(B126,Master_Item!B:H,7,0),VLOOKUP(B126,Master_Item!B:H,6,0))</f>
        <v>54</v>
      </c>
      <c r="L126" s="52" t="str">
        <f>VLOOKUP(B126,Master_Item!B:M,12,0)</f>
        <v>โรงงานนวนคร</v>
      </c>
      <c r="M126" s="52" t="str">
        <f t="shared" si="13"/>
        <v>โรงงานนวนครRegion 2</v>
      </c>
      <c r="N126" s="11">
        <f t="shared" si="14"/>
        <v>0</v>
      </c>
      <c r="O126" s="11">
        <f t="shared" si="15"/>
        <v>0</v>
      </c>
      <c r="P126" s="11">
        <f t="shared" si="16"/>
        <v>0</v>
      </c>
      <c r="Q126" s="11">
        <f t="shared" si="17"/>
        <v>0</v>
      </c>
      <c r="R126" s="11">
        <f t="shared" si="18"/>
        <v>0</v>
      </c>
      <c r="S126" s="11"/>
      <c r="T126" s="1">
        <f>VLOOKUP(B126,Master_Item!B:I,8,0)</f>
        <v>12</v>
      </c>
      <c r="U126" s="11">
        <f t="shared" si="19"/>
        <v>0</v>
      </c>
      <c r="V126" s="11">
        <f t="shared" si="20"/>
        <v>0</v>
      </c>
      <c r="W126" s="11">
        <f t="shared" si="21"/>
        <v>0</v>
      </c>
      <c r="X126" s="11">
        <f t="shared" si="22"/>
        <v>0</v>
      </c>
      <c r="Y126" s="11">
        <f t="shared" si="23"/>
        <v>0</v>
      </c>
      <c r="Z126" s="1" t="str">
        <f>_xlfn.IFNA(VLOOKUP(B126,Master_Item!B:D,3,0),0)</f>
        <v>Oishi</v>
      </c>
    </row>
    <row r="127" spans="1:26">
      <c r="A127" s="13">
        <v>8</v>
      </c>
      <c r="B127" s="2">
        <v>310002001</v>
      </c>
      <c r="C127" s="1" t="s">
        <v>63</v>
      </c>
      <c r="D127" s="1" t="s">
        <v>117</v>
      </c>
      <c r="E127" s="12">
        <f>_xlfn.IFNA(VLOOKUP($B127,'FST OMT'!$C:$Y,$A127,0),0)</f>
        <v>0</v>
      </c>
      <c r="F127" s="12">
        <f>_xlfn.IFNA(VLOOKUP($B127,'FST CV'!$C:$Y,$A127,0),0)</f>
        <v>0</v>
      </c>
      <c r="G127" s="12">
        <f>_xlfn.IFNA(VLOOKUP($B127,'FST TT'!$C:$Y,$A127,0),0)</f>
        <v>0</v>
      </c>
      <c r="I127" s="4">
        <f t="shared" si="12"/>
        <v>0</v>
      </c>
      <c r="K127" s="52">
        <f>IF(D127="MT",VLOOKUP(B127,Master_Item!B:H,7,0),VLOOKUP(B127,Master_Item!B:H,6,0))</f>
        <v>54</v>
      </c>
      <c r="L127" s="52" t="str">
        <f>VLOOKUP(B127,Master_Item!B:M,12,0)</f>
        <v>โรงงานนวนคร</v>
      </c>
      <c r="M127" s="52" t="str">
        <f t="shared" si="13"/>
        <v>โรงงานนวนครRegion 3</v>
      </c>
      <c r="N127" s="11">
        <f t="shared" si="14"/>
        <v>0</v>
      </c>
      <c r="O127" s="11">
        <f t="shared" si="15"/>
        <v>0</v>
      </c>
      <c r="P127" s="11">
        <f t="shared" si="16"/>
        <v>0</v>
      </c>
      <c r="Q127" s="11">
        <f t="shared" si="17"/>
        <v>0</v>
      </c>
      <c r="R127" s="11">
        <f t="shared" si="18"/>
        <v>0</v>
      </c>
      <c r="S127" s="11"/>
      <c r="T127" s="1">
        <f>VLOOKUP(B127,Master_Item!B:I,8,0)</f>
        <v>12</v>
      </c>
      <c r="U127" s="11">
        <f t="shared" si="19"/>
        <v>0</v>
      </c>
      <c r="V127" s="11">
        <f t="shared" si="20"/>
        <v>0</v>
      </c>
      <c r="W127" s="11">
        <f t="shared" si="21"/>
        <v>0</v>
      </c>
      <c r="X127" s="11">
        <f t="shared" si="22"/>
        <v>0</v>
      </c>
      <c r="Y127" s="11">
        <f t="shared" si="23"/>
        <v>0</v>
      </c>
      <c r="Z127" s="1" t="str">
        <f>_xlfn.IFNA(VLOOKUP(B127,Master_Item!B:D,3,0),0)</f>
        <v>Oishi</v>
      </c>
    </row>
    <row r="128" spans="1:26">
      <c r="A128" s="13">
        <v>9</v>
      </c>
      <c r="B128" s="2">
        <v>310002001</v>
      </c>
      <c r="C128" s="1" t="s">
        <v>63</v>
      </c>
      <c r="D128" s="1" t="s">
        <v>118</v>
      </c>
      <c r="E128" s="12">
        <f>_xlfn.IFNA(VLOOKUP($B128,'FST OMT'!$C:$Y,$A128,0),0)</f>
        <v>0</v>
      </c>
      <c r="F128" s="12">
        <f>_xlfn.IFNA(VLOOKUP($B128,'FST CV'!$C:$Y,$A128,0),0)</f>
        <v>0</v>
      </c>
      <c r="G128" s="12">
        <f>_xlfn.IFNA(VLOOKUP($B128,'FST TT'!$C:$Y,$A128,0),0)</f>
        <v>0</v>
      </c>
      <c r="I128" s="4">
        <f t="shared" si="12"/>
        <v>0</v>
      </c>
      <c r="K128" s="52">
        <f>IF(D128="MT",VLOOKUP(B128,Master_Item!B:H,7,0),VLOOKUP(B128,Master_Item!B:H,6,0))</f>
        <v>54</v>
      </c>
      <c r="L128" s="52" t="str">
        <f>VLOOKUP(B128,Master_Item!B:M,12,0)</f>
        <v>โรงงานนวนคร</v>
      </c>
      <c r="M128" s="52" t="str">
        <f t="shared" si="13"/>
        <v>โรงงานนวนครRegion 4</v>
      </c>
      <c r="N128" s="11">
        <f t="shared" si="14"/>
        <v>0</v>
      </c>
      <c r="O128" s="11">
        <f t="shared" si="15"/>
        <v>0</v>
      </c>
      <c r="P128" s="11">
        <f t="shared" si="16"/>
        <v>0</v>
      </c>
      <c r="Q128" s="11">
        <f t="shared" si="17"/>
        <v>0</v>
      </c>
      <c r="R128" s="11">
        <f t="shared" si="18"/>
        <v>0</v>
      </c>
      <c r="S128" s="11"/>
      <c r="T128" s="1">
        <f>VLOOKUP(B128,Master_Item!B:I,8,0)</f>
        <v>12</v>
      </c>
      <c r="U128" s="11">
        <f t="shared" si="19"/>
        <v>0</v>
      </c>
      <c r="V128" s="11">
        <f t="shared" si="20"/>
        <v>0</v>
      </c>
      <c r="W128" s="11">
        <f t="shared" si="21"/>
        <v>0</v>
      </c>
      <c r="X128" s="11">
        <f t="shared" si="22"/>
        <v>0</v>
      </c>
      <c r="Y128" s="11">
        <f t="shared" si="23"/>
        <v>0</v>
      </c>
      <c r="Z128" s="1" t="str">
        <f>_xlfn.IFNA(VLOOKUP(B128,Master_Item!B:D,3,0),0)</f>
        <v>Oishi</v>
      </c>
    </row>
    <row r="129" spans="1:26">
      <c r="A129" s="13">
        <v>10</v>
      </c>
      <c r="B129" s="2">
        <v>310002001</v>
      </c>
      <c r="C129" s="1" t="s">
        <v>63</v>
      </c>
      <c r="D129" s="1" t="s">
        <v>119</v>
      </c>
      <c r="E129" s="12">
        <f>_xlfn.IFNA(VLOOKUP($B129,'FST OMT'!$C:$Y,$A129,0),0)</f>
        <v>0</v>
      </c>
      <c r="F129" s="12">
        <f>_xlfn.IFNA(VLOOKUP($B129,'FST CV'!$C:$Y,$A129,0),0)</f>
        <v>0</v>
      </c>
      <c r="G129" s="12">
        <f>_xlfn.IFNA(VLOOKUP($B129,'FST TT'!$C:$Y,$A129,0),0)</f>
        <v>0</v>
      </c>
      <c r="I129" s="4">
        <f t="shared" si="12"/>
        <v>0</v>
      </c>
      <c r="K129" s="52">
        <f>IF(D129="MT",VLOOKUP(B129,Master_Item!B:H,7,0),VLOOKUP(B129,Master_Item!B:H,6,0))</f>
        <v>54</v>
      </c>
      <c r="L129" s="52" t="str">
        <f>VLOOKUP(B129,Master_Item!B:M,12,0)</f>
        <v>โรงงานนวนคร</v>
      </c>
      <c r="M129" s="52" t="str">
        <f t="shared" si="13"/>
        <v>โรงงานนวนครRegion 5</v>
      </c>
      <c r="N129" s="11">
        <f t="shared" si="14"/>
        <v>0</v>
      </c>
      <c r="O129" s="11">
        <f t="shared" si="15"/>
        <v>0</v>
      </c>
      <c r="P129" s="11">
        <f t="shared" si="16"/>
        <v>0</v>
      </c>
      <c r="Q129" s="11">
        <f t="shared" si="17"/>
        <v>0</v>
      </c>
      <c r="R129" s="11">
        <f t="shared" si="18"/>
        <v>0</v>
      </c>
      <c r="S129" s="11"/>
      <c r="T129" s="1">
        <f>VLOOKUP(B129,Master_Item!B:I,8,0)</f>
        <v>12</v>
      </c>
      <c r="U129" s="11">
        <f t="shared" si="19"/>
        <v>0</v>
      </c>
      <c r="V129" s="11">
        <f t="shared" si="20"/>
        <v>0</v>
      </c>
      <c r="W129" s="11">
        <f t="shared" si="21"/>
        <v>0</v>
      </c>
      <c r="X129" s="11">
        <f t="shared" si="22"/>
        <v>0</v>
      </c>
      <c r="Y129" s="11">
        <f t="shared" si="23"/>
        <v>0</v>
      </c>
      <c r="Z129" s="1" t="str">
        <f>_xlfn.IFNA(VLOOKUP(B129,Master_Item!B:D,3,0),0)</f>
        <v>Oishi</v>
      </c>
    </row>
    <row r="130" spans="1:26">
      <c r="A130" s="13">
        <v>11</v>
      </c>
      <c r="B130" s="2">
        <v>310002001</v>
      </c>
      <c r="C130" s="1" t="s">
        <v>63</v>
      </c>
      <c r="D130" s="1" t="s">
        <v>127</v>
      </c>
      <c r="E130" s="12">
        <f>_xlfn.IFNA(VLOOKUP($B130,'FST OMT'!$C:$Y,$A130,0),0)*0.45</f>
        <v>0</v>
      </c>
      <c r="F130" s="12">
        <f>_xlfn.IFNA(VLOOKUP($B130,'FST CV'!$C:$Y,$A130,0),0)*0.45</f>
        <v>0</v>
      </c>
      <c r="G130" s="12">
        <f>_xlfn.IFNA(VLOOKUP($B130,'FST TT'!$C:$Y,$A130,0),0)*0.45</f>
        <v>0</v>
      </c>
      <c r="I130" s="4">
        <f t="shared" si="12"/>
        <v>0</v>
      </c>
      <c r="K130" s="52">
        <f>IF(D130="MT",VLOOKUP(B130,Master_Item!B:H,7,0),VLOOKUP(B130,Master_Item!B:H,6,0))</f>
        <v>54</v>
      </c>
      <c r="L130" s="52" t="str">
        <f>VLOOKUP(B130,Master_Item!B:M,12,0)</f>
        <v>โรงงานนวนคร</v>
      </c>
      <c r="M130" s="52" t="str">
        <f t="shared" si="13"/>
        <v>โรงงานนวนครRegion 6/9</v>
      </c>
      <c r="N130" s="11">
        <f t="shared" si="14"/>
        <v>0</v>
      </c>
      <c r="O130" s="11">
        <f t="shared" si="15"/>
        <v>0</v>
      </c>
      <c r="P130" s="11">
        <f t="shared" si="16"/>
        <v>0</v>
      </c>
      <c r="Q130" s="11">
        <f t="shared" si="17"/>
        <v>0</v>
      </c>
      <c r="R130" s="11">
        <f t="shared" si="18"/>
        <v>0</v>
      </c>
      <c r="S130" s="11"/>
      <c r="T130" s="1">
        <f>VLOOKUP(B130,Master_Item!B:I,8,0)</f>
        <v>12</v>
      </c>
      <c r="U130" s="11">
        <f t="shared" si="19"/>
        <v>0</v>
      </c>
      <c r="V130" s="11">
        <f t="shared" si="20"/>
        <v>0</v>
      </c>
      <c r="W130" s="11">
        <f t="shared" si="21"/>
        <v>0</v>
      </c>
      <c r="X130" s="11">
        <f t="shared" si="22"/>
        <v>0</v>
      </c>
      <c r="Y130" s="11">
        <f t="shared" si="23"/>
        <v>0</v>
      </c>
      <c r="Z130" s="1" t="str">
        <f>_xlfn.IFNA(VLOOKUP(B130,Master_Item!B:D,3,0),0)</f>
        <v>Oishi</v>
      </c>
    </row>
    <row r="131" spans="1:26">
      <c r="A131" s="13">
        <v>11</v>
      </c>
      <c r="B131" s="2">
        <v>310002001</v>
      </c>
      <c r="C131" s="1" t="s">
        <v>63</v>
      </c>
      <c r="D131" s="1" t="s">
        <v>128</v>
      </c>
      <c r="E131" s="12">
        <f>_xlfn.IFNA(VLOOKUP($B131,'FST OMT'!$C:$Y,$A131,0),0)*0.55</f>
        <v>0</v>
      </c>
      <c r="F131" s="12">
        <f>_xlfn.IFNA(VLOOKUP($B131,'FST CV'!$C:$Y,$A131,0),0)*0.55</f>
        <v>0</v>
      </c>
      <c r="G131" s="12">
        <f>_xlfn.IFNA(VLOOKUP($B131,'FST TT'!$C:$Y,$A131,0),0)*0.55</f>
        <v>0</v>
      </c>
      <c r="I131" s="4">
        <f t="shared" si="12"/>
        <v>0</v>
      </c>
      <c r="K131" s="52">
        <f>IF(D131="MT",VLOOKUP(B131,Master_Item!B:H,7,0),VLOOKUP(B131,Master_Item!B:H,6,0))</f>
        <v>54</v>
      </c>
      <c r="L131" s="52" t="str">
        <f>VLOOKUP(B131,Master_Item!B:M,12,0)</f>
        <v>โรงงานนวนคร</v>
      </c>
      <c r="M131" s="52" t="str">
        <f t="shared" si="13"/>
        <v>โรงงานนวนครRegion 6/14</v>
      </c>
      <c r="N131" s="11">
        <f t="shared" si="14"/>
        <v>0</v>
      </c>
      <c r="O131" s="11">
        <f t="shared" si="15"/>
        <v>0</v>
      </c>
      <c r="P131" s="11">
        <f t="shared" si="16"/>
        <v>0</v>
      </c>
      <c r="Q131" s="11">
        <f t="shared" si="17"/>
        <v>0</v>
      </c>
      <c r="R131" s="11">
        <f t="shared" si="18"/>
        <v>0</v>
      </c>
      <c r="S131" s="11"/>
      <c r="T131" s="1">
        <f>VLOOKUP(B131,Master_Item!B:I,8,0)</f>
        <v>12</v>
      </c>
      <c r="U131" s="11">
        <f t="shared" si="19"/>
        <v>0</v>
      </c>
      <c r="V131" s="11">
        <f t="shared" si="20"/>
        <v>0</v>
      </c>
      <c r="W131" s="11">
        <f t="shared" si="21"/>
        <v>0</v>
      </c>
      <c r="X131" s="11">
        <f t="shared" si="22"/>
        <v>0</v>
      </c>
      <c r="Y131" s="11">
        <f t="shared" si="23"/>
        <v>0</v>
      </c>
      <c r="Z131" s="1" t="str">
        <f>_xlfn.IFNA(VLOOKUP(B131,Master_Item!B:D,3,0),0)</f>
        <v>Oishi</v>
      </c>
    </row>
    <row r="132" spans="1:26">
      <c r="A132" s="13">
        <v>12</v>
      </c>
      <c r="B132" s="2">
        <v>310002001</v>
      </c>
      <c r="C132" s="1" t="s">
        <v>63</v>
      </c>
      <c r="D132" s="1" t="s">
        <v>121</v>
      </c>
      <c r="E132" s="12">
        <f>_xlfn.IFNA(VLOOKUP($B132,'FST OMT'!$C:$Y,$A132,0),0)</f>
        <v>0</v>
      </c>
      <c r="F132" s="12">
        <f>_xlfn.IFNA(VLOOKUP($B132,'FST CV'!$C:$Y,$A132,0),0)</f>
        <v>0</v>
      </c>
      <c r="G132" s="12">
        <f>_xlfn.IFNA(VLOOKUP($B132,'FST TT'!$C:$Y,$A132,0),0)</f>
        <v>0</v>
      </c>
      <c r="I132" s="4">
        <f t="shared" si="12"/>
        <v>0</v>
      </c>
      <c r="K132" s="52">
        <f>IF(D132="MT",VLOOKUP(B132,Master_Item!B:H,7,0),VLOOKUP(B132,Master_Item!B:H,6,0))</f>
        <v>54</v>
      </c>
      <c r="L132" s="52" t="str">
        <f>VLOOKUP(B132,Master_Item!B:M,12,0)</f>
        <v>โรงงานนวนคร</v>
      </c>
      <c r="M132" s="52" t="str">
        <f t="shared" si="13"/>
        <v>โรงงานนวนครRegion 7</v>
      </c>
      <c r="N132" s="11">
        <f t="shared" si="14"/>
        <v>0</v>
      </c>
      <c r="O132" s="11">
        <f t="shared" si="15"/>
        <v>0</v>
      </c>
      <c r="P132" s="11">
        <f t="shared" si="16"/>
        <v>0</v>
      </c>
      <c r="Q132" s="11">
        <f t="shared" si="17"/>
        <v>0</v>
      </c>
      <c r="R132" s="11">
        <f t="shared" si="18"/>
        <v>0</v>
      </c>
      <c r="S132" s="11"/>
      <c r="T132" s="1">
        <f>VLOOKUP(B132,Master_Item!B:I,8,0)</f>
        <v>12</v>
      </c>
      <c r="U132" s="11">
        <f t="shared" si="19"/>
        <v>0</v>
      </c>
      <c r="V132" s="11">
        <f t="shared" si="20"/>
        <v>0</v>
      </c>
      <c r="W132" s="11">
        <f t="shared" si="21"/>
        <v>0</v>
      </c>
      <c r="X132" s="11">
        <f t="shared" si="22"/>
        <v>0</v>
      </c>
      <c r="Y132" s="11">
        <f t="shared" si="23"/>
        <v>0</v>
      </c>
      <c r="Z132" s="1" t="str">
        <f>_xlfn.IFNA(VLOOKUP(B132,Master_Item!B:D,3,0),0)</f>
        <v>Oishi</v>
      </c>
    </row>
    <row r="133" spans="1:26">
      <c r="A133" s="13">
        <v>13</v>
      </c>
      <c r="B133" s="2">
        <v>310002001</v>
      </c>
      <c r="C133" s="1" t="s">
        <v>63</v>
      </c>
      <c r="D133" s="1" t="s">
        <v>122</v>
      </c>
      <c r="E133" s="12">
        <f>_xlfn.IFNA(VLOOKUP($B133,'FST OMT'!$C:$Y,$A133,0),0)</f>
        <v>0</v>
      </c>
      <c r="F133" s="12">
        <f>_xlfn.IFNA(VLOOKUP($B133,'FST CV'!$C:$Y,$A133,0),0)</f>
        <v>0</v>
      </c>
      <c r="G133" s="12">
        <f>_xlfn.IFNA(VLOOKUP($B133,'FST TT'!$C:$Y,$A133,0),0)</f>
        <v>0</v>
      </c>
      <c r="I133" s="4">
        <f t="shared" si="12"/>
        <v>0</v>
      </c>
      <c r="K133" s="52">
        <f>IF(D133="MT",VLOOKUP(B133,Master_Item!B:H,7,0),VLOOKUP(B133,Master_Item!B:H,6,0))</f>
        <v>54</v>
      </c>
      <c r="L133" s="52" t="str">
        <f>VLOOKUP(B133,Master_Item!B:M,12,0)</f>
        <v>โรงงานนวนคร</v>
      </c>
      <c r="M133" s="52" t="str">
        <f t="shared" si="13"/>
        <v>โรงงานนวนครRegion 8</v>
      </c>
      <c r="N133" s="11">
        <f t="shared" si="14"/>
        <v>0</v>
      </c>
      <c r="O133" s="11">
        <f t="shared" si="15"/>
        <v>0</v>
      </c>
      <c r="P133" s="11">
        <f t="shared" si="16"/>
        <v>0</v>
      </c>
      <c r="Q133" s="11">
        <f t="shared" si="17"/>
        <v>0</v>
      </c>
      <c r="R133" s="11">
        <f t="shared" si="18"/>
        <v>0</v>
      </c>
      <c r="S133" s="11"/>
      <c r="T133" s="1">
        <f>VLOOKUP(B133,Master_Item!B:I,8,0)</f>
        <v>12</v>
      </c>
      <c r="U133" s="11">
        <f t="shared" si="19"/>
        <v>0</v>
      </c>
      <c r="V133" s="11">
        <f t="shared" si="20"/>
        <v>0</v>
      </c>
      <c r="W133" s="11">
        <f t="shared" si="21"/>
        <v>0</v>
      </c>
      <c r="X133" s="11">
        <f t="shared" si="22"/>
        <v>0</v>
      </c>
      <c r="Y133" s="11">
        <f t="shared" si="23"/>
        <v>0</v>
      </c>
      <c r="Z133" s="1" t="str">
        <f>_xlfn.IFNA(VLOOKUP(B133,Master_Item!B:D,3,0),0)</f>
        <v>Oishi</v>
      </c>
    </row>
    <row r="134" spans="1:26">
      <c r="A134" s="13">
        <v>11</v>
      </c>
      <c r="B134" s="2">
        <v>310002001</v>
      </c>
      <c r="C134" s="1" t="s">
        <v>63</v>
      </c>
      <c r="D134" s="1" t="s">
        <v>123</v>
      </c>
      <c r="H134" s="4">
        <f>_xlfn.IFNA(VLOOKUP(B134,'FST MT'!A:FS,$A134,0),0)</f>
        <v>37690</v>
      </c>
      <c r="I134" s="4">
        <f t="shared" ref="I134:I194" si="24">SUM(E134:H134)</f>
        <v>37690</v>
      </c>
      <c r="K134" s="52">
        <f>IF(D134="MT",VLOOKUP(B134,Master_Item!B:H,7,0),VLOOKUP(B134,Master_Item!B:H,6,0))</f>
        <v>54</v>
      </c>
      <c r="L134" s="52" t="str">
        <f>VLOOKUP(B134,Master_Item!B:M,12,0)</f>
        <v>โรงงานนวนคร</v>
      </c>
      <c r="M134" s="52" t="str">
        <f t="shared" ref="M134:M194" si="25">L134&amp;D134</f>
        <v>โรงงานนวนครMT</v>
      </c>
      <c r="N134" s="11">
        <f t="shared" ref="N134:N194" si="26">E134/$K134</f>
        <v>0</v>
      </c>
      <c r="O134" s="11">
        <f t="shared" ref="O134:O194" si="27">F134/$K134</f>
        <v>0</v>
      </c>
      <c r="P134" s="11">
        <f t="shared" ref="P134:P194" si="28">G134/$K134</f>
        <v>0</v>
      </c>
      <c r="Q134" s="11">
        <f t="shared" ref="Q134:Q194" si="29">H134/$K134</f>
        <v>697.96296296296293</v>
      </c>
      <c r="R134" s="11">
        <f t="shared" ref="R134:R194" si="30">I134/$K134</f>
        <v>697.96296296296293</v>
      </c>
      <c r="S134" s="11"/>
      <c r="T134" s="1">
        <f>VLOOKUP(B134,Master_Item!B:I,8,0)</f>
        <v>12</v>
      </c>
      <c r="U134" s="11">
        <f t="shared" ref="U134:U194" si="31">$T134*E134</f>
        <v>0</v>
      </c>
      <c r="V134" s="11">
        <f t="shared" ref="V134:V194" si="32">$T134*F134</f>
        <v>0</v>
      </c>
      <c r="W134" s="11">
        <f t="shared" ref="W134:W194" si="33">$T134*G134</f>
        <v>0</v>
      </c>
      <c r="X134" s="11">
        <f t="shared" ref="X134:X194" si="34">$T134*H134</f>
        <v>452280</v>
      </c>
      <c r="Y134" s="11">
        <f t="shared" ref="Y134:Y194" si="35">$T134*I134</f>
        <v>452280</v>
      </c>
      <c r="Z134" s="1" t="str">
        <f>_xlfn.IFNA(VLOOKUP(B134,Master_Item!B:D,3,0),0)</f>
        <v>Oishi</v>
      </c>
    </row>
    <row r="135" spans="1:26">
      <c r="A135" s="13">
        <v>6</v>
      </c>
      <c r="B135" s="2">
        <v>310002002</v>
      </c>
      <c r="C135" s="1" t="s">
        <v>69</v>
      </c>
      <c r="D135" s="1" t="s">
        <v>115</v>
      </c>
      <c r="E135" s="12">
        <f>_xlfn.IFNA(VLOOKUP($B135,'FST OMT'!$C:$Y,$A135,0),0)</f>
        <v>0</v>
      </c>
      <c r="F135" s="12">
        <f>_xlfn.IFNA(VLOOKUP($B135,'FST CV'!$C:$Y,$A135,0),0)</f>
        <v>0</v>
      </c>
      <c r="G135" s="12">
        <f>_xlfn.IFNA(VLOOKUP($B135,'FST TT'!$C:$Y,$A135,0),0)</f>
        <v>0</v>
      </c>
      <c r="I135" s="4">
        <f t="shared" si="24"/>
        <v>0</v>
      </c>
      <c r="K135" s="52">
        <f>IF(D135="MT",VLOOKUP(B135,Master_Item!B:H,7,0),VLOOKUP(B135,Master_Item!B:H,6,0))</f>
        <v>70</v>
      </c>
      <c r="L135" s="52" t="str">
        <f>VLOOKUP(B135,Master_Item!B:M,12,0)</f>
        <v>โรงงานนวนคร</v>
      </c>
      <c r="M135" s="52" t="str">
        <f t="shared" si="25"/>
        <v>โรงงานนวนครRegion 1</v>
      </c>
      <c r="N135" s="11">
        <f t="shared" si="26"/>
        <v>0</v>
      </c>
      <c r="O135" s="11">
        <f t="shared" si="27"/>
        <v>0</v>
      </c>
      <c r="P135" s="11">
        <f t="shared" si="28"/>
        <v>0</v>
      </c>
      <c r="Q135" s="11">
        <f t="shared" si="29"/>
        <v>0</v>
      </c>
      <c r="R135" s="11">
        <f t="shared" si="30"/>
        <v>0</v>
      </c>
      <c r="S135" s="11"/>
      <c r="T135" s="1">
        <f>VLOOKUP(B135,Master_Item!B:I,8,0)</f>
        <v>9.6</v>
      </c>
      <c r="U135" s="11">
        <f t="shared" si="31"/>
        <v>0</v>
      </c>
      <c r="V135" s="11">
        <f t="shared" si="32"/>
        <v>0</v>
      </c>
      <c r="W135" s="11">
        <f t="shared" si="33"/>
        <v>0</v>
      </c>
      <c r="X135" s="11">
        <f t="shared" si="34"/>
        <v>0</v>
      </c>
      <c r="Y135" s="11">
        <f t="shared" si="35"/>
        <v>0</v>
      </c>
      <c r="Z135" s="1" t="str">
        <f>_xlfn.IFNA(VLOOKUP(B135,Master_Item!B:D,3,0),0)</f>
        <v>Oishi</v>
      </c>
    </row>
    <row r="136" spans="1:26">
      <c r="A136" s="13">
        <v>7</v>
      </c>
      <c r="B136" s="2">
        <v>310002002</v>
      </c>
      <c r="C136" s="1" t="s">
        <v>69</v>
      </c>
      <c r="D136" s="1" t="s">
        <v>116</v>
      </c>
      <c r="E136" s="12">
        <f>_xlfn.IFNA(VLOOKUP($B136,'FST OMT'!$C:$Y,$A136,0),0)</f>
        <v>0</v>
      </c>
      <c r="F136" s="12">
        <f>_xlfn.IFNA(VLOOKUP($B136,'FST CV'!$C:$Y,$A136,0),0)</f>
        <v>0</v>
      </c>
      <c r="G136" s="12">
        <f>_xlfn.IFNA(VLOOKUP($B136,'FST TT'!$C:$Y,$A136,0),0)</f>
        <v>0</v>
      </c>
      <c r="I136" s="4">
        <f t="shared" si="24"/>
        <v>0</v>
      </c>
      <c r="K136" s="52">
        <f>IF(D136="MT",VLOOKUP(B136,Master_Item!B:H,7,0),VLOOKUP(B136,Master_Item!B:H,6,0))</f>
        <v>70</v>
      </c>
      <c r="L136" s="52" t="str">
        <f>VLOOKUP(B136,Master_Item!B:M,12,0)</f>
        <v>โรงงานนวนคร</v>
      </c>
      <c r="M136" s="52" t="str">
        <f t="shared" si="25"/>
        <v>โรงงานนวนครRegion 2</v>
      </c>
      <c r="N136" s="11">
        <f t="shared" si="26"/>
        <v>0</v>
      </c>
      <c r="O136" s="11">
        <f t="shared" si="27"/>
        <v>0</v>
      </c>
      <c r="P136" s="11">
        <f t="shared" si="28"/>
        <v>0</v>
      </c>
      <c r="Q136" s="11">
        <f t="shared" si="29"/>
        <v>0</v>
      </c>
      <c r="R136" s="11">
        <f t="shared" si="30"/>
        <v>0</v>
      </c>
      <c r="S136" s="11"/>
      <c r="T136" s="1">
        <f>VLOOKUP(B136,Master_Item!B:I,8,0)</f>
        <v>9.6</v>
      </c>
      <c r="U136" s="11">
        <f t="shared" si="31"/>
        <v>0</v>
      </c>
      <c r="V136" s="11">
        <f t="shared" si="32"/>
        <v>0</v>
      </c>
      <c r="W136" s="11">
        <f t="shared" si="33"/>
        <v>0</v>
      </c>
      <c r="X136" s="11">
        <f t="shared" si="34"/>
        <v>0</v>
      </c>
      <c r="Y136" s="11">
        <f t="shared" si="35"/>
        <v>0</v>
      </c>
      <c r="Z136" s="1" t="str">
        <f>_xlfn.IFNA(VLOOKUP(B136,Master_Item!B:D,3,0),0)</f>
        <v>Oishi</v>
      </c>
    </row>
    <row r="137" spans="1:26">
      <c r="A137" s="13">
        <v>8</v>
      </c>
      <c r="B137" s="2">
        <v>310002002</v>
      </c>
      <c r="C137" s="1" t="s">
        <v>69</v>
      </c>
      <c r="D137" s="1" t="s">
        <v>117</v>
      </c>
      <c r="E137" s="12">
        <f>_xlfn.IFNA(VLOOKUP($B137,'FST OMT'!$C:$Y,$A137,0),0)</f>
        <v>210</v>
      </c>
      <c r="F137" s="12">
        <f>_xlfn.IFNA(VLOOKUP($B137,'FST CV'!$C:$Y,$A137,0),0)</f>
        <v>0</v>
      </c>
      <c r="G137" s="12">
        <f>_xlfn.IFNA(VLOOKUP($B137,'FST TT'!$C:$Y,$A137,0),0)</f>
        <v>0</v>
      </c>
      <c r="I137" s="4">
        <f t="shared" si="24"/>
        <v>210</v>
      </c>
      <c r="K137" s="52">
        <f>IF(D137="MT",VLOOKUP(B137,Master_Item!B:H,7,0),VLOOKUP(B137,Master_Item!B:H,6,0))</f>
        <v>70</v>
      </c>
      <c r="L137" s="52" t="str">
        <f>VLOOKUP(B137,Master_Item!B:M,12,0)</f>
        <v>โรงงานนวนคร</v>
      </c>
      <c r="M137" s="52" t="str">
        <f t="shared" si="25"/>
        <v>โรงงานนวนครRegion 3</v>
      </c>
      <c r="N137" s="11">
        <f t="shared" si="26"/>
        <v>3</v>
      </c>
      <c r="O137" s="11">
        <f t="shared" si="27"/>
        <v>0</v>
      </c>
      <c r="P137" s="11">
        <f t="shared" si="28"/>
        <v>0</v>
      </c>
      <c r="Q137" s="11">
        <f t="shared" si="29"/>
        <v>0</v>
      </c>
      <c r="R137" s="11">
        <f t="shared" si="30"/>
        <v>3</v>
      </c>
      <c r="S137" s="11"/>
      <c r="T137" s="1">
        <f>VLOOKUP(B137,Master_Item!B:I,8,0)</f>
        <v>9.6</v>
      </c>
      <c r="U137" s="11">
        <f t="shared" si="31"/>
        <v>2016</v>
      </c>
      <c r="V137" s="11">
        <f t="shared" si="32"/>
        <v>0</v>
      </c>
      <c r="W137" s="11">
        <f t="shared" si="33"/>
        <v>0</v>
      </c>
      <c r="X137" s="11">
        <f t="shared" si="34"/>
        <v>0</v>
      </c>
      <c r="Y137" s="11">
        <f t="shared" si="35"/>
        <v>2016</v>
      </c>
      <c r="Z137" s="1" t="str">
        <f>_xlfn.IFNA(VLOOKUP(B137,Master_Item!B:D,3,0),0)</f>
        <v>Oishi</v>
      </c>
    </row>
    <row r="138" spans="1:26">
      <c r="A138" s="13">
        <v>9</v>
      </c>
      <c r="B138" s="2">
        <v>310002002</v>
      </c>
      <c r="C138" s="1" t="s">
        <v>69</v>
      </c>
      <c r="D138" s="1" t="s">
        <v>118</v>
      </c>
      <c r="E138" s="12">
        <f>_xlfn.IFNA(VLOOKUP($B138,'FST OMT'!$C:$Y,$A138,0),0)</f>
        <v>208</v>
      </c>
      <c r="F138" s="12">
        <f>_xlfn.IFNA(VLOOKUP($B138,'FST CV'!$C:$Y,$A138,0),0)</f>
        <v>60</v>
      </c>
      <c r="G138" s="12">
        <f>_xlfn.IFNA(VLOOKUP($B138,'FST TT'!$C:$Y,$A138,0),0)</f>
        <v>0</v>
      </c>
      <c r="I138" s="4">
        <f t="shared" si="24"/>
        <v>268</v>
      </c>
      <c r="K138" s="52">
        <f>IF(D138="MT",VLOOKUP(B138,Master_Item!B:H,7,0),VLOOKUP(B138,Master_Item!B:H,6,0))</f>
        <v>70</v>
      </c>
      <c r="L138" s="52" t="str">
        <f>VLOOKUP(B138,Master_Item!B:M,12,0)</f>
        <v>โรงงานนวนคร</v>
      </c>
      <c r="M138" s="52" t="str">
        <f t="shared" si="25"/>
        <v>โรงงานนวนครRegion 4</v>
      </c>
      <c r="N138" s="11">
        <f t="shared" si="26"/>
        <v>2.9714285714285715</v>
      </c>
      <c r="O138" s="11">
        <f t="shared" si="27"/>
        <v>0.8571428571428571</v>
      </c>
      <c r="P138" s="11">
        <f t="shared" si="28"/>
        <v>0</v>
      </c>
      <c r="Q138" s="11">
        <f t="shared" si="29"/>
        <v>0</v>
      </c>
      <c r="R138" s="11">
        <f t="shared" si="30"/>
        <v>3.8285714285714287</v>
      </c>
      <c r="S138" s="11"/>
      <c r="T138" s="1">
        <f>VLOOKUP(B138,Master_Item!B:I,8,0)</f>
        <v>9.6</v>
      </c>
      <c r="U138" s="11">
        <f t="shared" si="31"/>
        <v>1996.8</v>
      </c>
      <c r="V138" s="11">
        <f t="shared" si="32"/>
        <v>576</v>
      </c>
      <c r="W138" s="11">
        <f t="shared" si="33"/>
        <v>0</v>
      </c>
      <c r="X138" s="11">
        <f t="shared" si="34"/>
        <v>0</v>
      </c>
      <c r="Y138" s="11">
        <f t="shared" si="35"/>
        <v>2572.7999999999997</v>
      </c>
      <c r="Z138" s="1" t="str">
        <f>_xlfn.IFNA(VLOOKUP(B138,Master_Item!B:D,3,0),0)</f>
        <v>Oishi</v>
      </c>
    </row>
    <row r="139" spans="1:26">
      <c r="A139" s="13">
        <v>10</v>
      </c>
      <c r="B139" s="2">
        <v>310002002</v>
      </c>
      <c r="C139" s="1" t="s">
        <v>69</v>
      </c>
      <c r="D139" s="1" t="s">
        <v>119</v>
      </c>
      <c r="E139" s="12">
        <f>_xlfn.IFNA(VLOOKUP($B139,'FST OMT'!$C:$Y,$A139,0),0)</f>
        <v>0</v>
      </c>
      <c r="F139" s="12">
        <f>_xlfn.IFNA(VLOOKUP($B139,'FST CV'!$C:$Y,$A139,0),0)</f>
        <v>6</v>
      </c>
      <c r="G139" s="12">
        <f>_xlfn.IFNA(VLOOKUP($B139,'FST TT'!$C:$Y,$A139,0),0)</f>
        <v>0</v>
      </c>
      <c r="I139" s="4">
        <f t="shared" si="24"/>
        <v>6</v>
      </c>
      <c r="K139" s="52">
        <f>IF(D139="MT",VLOOKUP(B139,Master_Item!B:H,7,0),VLOOKUP(B139,Master_Item!B:H,6,0))</f>
        <v>70</v>
      </c>
      <c r="L139" s="52" t="str">
        <f>VLOOKUP(B139,Master_Item!B:M,12,0)</f>
        <v>โรงงานนวนคร</v>
      </c>
      <c r="M139" s="52" t="str">
        <f t="shared" si="25"/>
        <v>โรงงานนวนครRegion 5</v>
      </c>
      <c r="N139" s="11">
        <f t="shared" si="26"/>
        <v>0</v>
      </c>
      <c r="O139" s="11">
        <f t="shared" si="27"/>
        <v>8.5714285714285715E-2</v>
      </c>
      <c r="P139" s="11">
        <f t="shared" si="28"/>
        <v>0</v>
      </c>
      <c r="Q139" s="11">
        <f t="shared" si="29"/>
        <v>0</v>
      </c>
      <c r="R139" s="11">
        <f t="shared" si="30"/>
        <v>8.5714285714285715E-2</v>
      </c>
      <c r="S139" s="11"/>
      <c r="T139" s="1">
        <f>VLOOKUP(B139,Master_Item!B:I,8,0)</f>
        <v>9.6</v>
      </c>
      <c r="U139" s="11">
        <f t="shared" si="31"/>
        <v>0</v>
      </c>
      <c r="V139" s="11">
        <f t="shared" si="32"/>
        <v>57.599999999999994</v>
      </c>
      <c r="W139" s="11">
        <f t="shared" si="33"/>
        <v>0</v>
      </c>
      <c r="X139" s="11">
        <f t="shared" si="34"/>
        <v>0</v>
      </c>
      <c r="Y139" s="11">
        <f t="shared" si="35"/>
        <v>57.599999999999994</v>
      </c>
      <c r="Z139" s="1" t="str">
        <f>_xlfn.IFNA(VLOOKUP(B139,Master_Item!B:D,3,0),0)</f>
        <v>Oishi</v>
      </c>
    </row>
    <row r="140" spans="1:26">
      <c r="A140" s="13">
        <v>11</v>
      </c>
      <c r="B140" s="2">
        <v>310002002</v>
      </c>
      <c r="C140" s="1" t="s">
        <v>69</v>
      </c>
      <c r="D140" s="1" t="s">
        <v>127</v>
      </c>
      <c r="E140" s="12">
        <f>_xlfn.IFNA(VLOOKUP($B140,'FST OMT'!$C:$Y,$A140,0),0)*0.45</f>
        <v>0</v>
      </c>
      <c r="F140" s="12">
        <f>_xlfn.IFNA(VLOOKUP($B140,'FST CV'!$C:$Y,$A140,0),0)*0.45</f>
        <v>0</v>
      </c>
      <c r="G140" s="12">
        <f>_xlfn.IFNA(VLOOKUP($B140,'FST TT'!$C:$Y,$A140,0),0)*0.45</f>
        <v>0</v>
      </c>
      <c r="I140" s="4">
        <f t="shared" si="24"/>
        <v>0</v>
      </c>
      <c r="K140" s="52">
        <f>IF(D140="MT",VLOOKUP(B140,Master_Item!B:H,7,0),VLOOKUP(B140,Master_Item!B:H,6,0))</f>
        <v>70</v>
      </c>
      <c r="L140" s="52" t="str">
        <f>VLOOKUP(B140,Master_Item!B:M,12,0)</f>
        <v>โรงงานนวนคร</v>
      </c>
      <c r="M140" s="52" t="str">
        <f t="shared" si="25"/>
        <v>โรงงานนวนครRegion 6/9</v>
      </c>
      <c r="N140" s="11">
        <f t="shared" si="26"/>
        <v>0</v>
      </c>
      <c r="O140" s="11">
        <f t="shared" si="27"/>
        <v>0</v>
      </c>
      <c r="P140" s="11">
        <f t="shared" si="28"/>
        <v>0</v>
      </c>
      <c r="Q140" s="11">
        <f t="shared" si="29"/>
        <v>0</v>
      </c>
      <c r="R140" s="11">
        <f t="shared" si="30"/>
        <v>0</v>
      </c>
      <c r="S140" s="11"/>
      <c r="T140" s="1">
        <f>VLOOKUP(B140,Master_Item!B:I,8,0)</f>
        <v>9.6</v>
      </c>
      <c r="U140" s="11">
        <f t="shared" si="31"/>
        <v>0</v>
      </c>
      <c r="V140" s="11">
        <f t="shared" si="32"/>
        <v>0</v>
      </c>
      <c r="W140" s="11">
        <f t="shared" si="33"/>
        <v>0</v>
      </c>
      <c r="X140" s="11">
        <f t="shared" si="34"/>
        <v>0</v>
      </c>
      <c r="Y140" s="11">
        <f t="shared" si="35"/>
        <v>0</v>
      </c>
      <c r="Z140" s="1" t="str">
        <f>_xlfn.IFNA(VLOOKUP(B140,Master_Item!B:D,3,0),0)</f>
        <v>Oishi</v>
      </c>
    </row>
    <row r="141" spans="1:26">
      <c r="A141" s="13">
        <v>11</v>
      </c>
      <c r="B141" s="2">
        <v>310002002</v>
      </c>
      <c r="C141" s="1" t="s">
        <v>69</v>
      </c>
      <c r="D141" s="1" t="s">
        <v>128</v>
      </c>
      <c r="E141" s="12">
        <f>_xlfn.IFNA(VLOOKUP($B141,'FST OMT'!$C:$Y,$A141,0),0)*0.55</f>
        <v>0</v>
      </c>
      <c r="F141" s="12">
        <f>_xlfn.IFNA(VLOOKUP($B141,'FST CV'!$C:$Y,$A141,0),0)*0.55</f>
        <v>0</v>
      </c>
      <c r="G141" s="12">
        <f>_xlfn.IFNA(VLOOKUP($B141,'FST TT'!$C:$Y,$A141,0),0)*0.55</f>
        <v>0</v>
      </c>
      <c r="I141" s="4">
        <f t="shared" si="24"/>
        <v>0</v>
      </c>
      <c r="K141" s="52">
        <f>IF(D141="MT",VLOOKUP(B141,Master_Item!B:H,7,0),VLOOKUP(B141,Master_Item!B:H,6,0))</f>
        <v>70</v>
      </c>
      <c r="L141" s="52" t="str">
        <f>VLOOKUP(B141,Master_Item!B:M,12,0)</f>
        <v>โรงงานนวนคร</v>
      </c>
      <c r="M141" s="52" t="str">
        <f t="shared" si="25"/>
        <v>โรงงานนวนครRegion 6/14</v>
      </c>
      <c r="N141" s="11">
        <f t="shared" si="26"/>
        <v>0</v>
      </c>
      <c r="O141" s="11">
        <f t="shared" si="27"/>
        <v>0</v>
      </c>
      <c r="P141" s="11">
        <f t="shared" si="28"/>
        <v>0</v>
      </c>
      <c r="Q141" s="11">
        <f t="shared" si="29"/>
        <v>0</v>
      </c>
      <c r="R141" s="11">
        <f t="shared" si="30"/>
        <v>0</v>
      </c>
      <c r="S141" s="11"/>
      <c r="T141" s="1">
        <f>VLOOKUP(B141,Master_Item!B:I,8,0)</f>
        <v>9.6</v>
      </c>
      <c r="U141" s="11">
        <f t="shared" si="31"/>
        <v>0</v>
      </c>
      <c r="V141" s="11">
        <f t="shared" si="32"/>
        <v>0</v>
      </c>
      <c r="W141" s="11">
        <f t="shared" si="33"/>
        <v>0</v>
      </c>
      <c r="X141" s="11">
        <f t="shared" si="34"/>
        <v>0</v>
      </c>
      <c r="Y141" s="11">
        <f t="shared" si="35"/>
        <v>0</v>
      </c>
      <c r="Z141" s="1" t="str">
        <f>_xlfn.IFNA(VLOOKUP(B141,Master_Item!B:D,3,0),0)</f>
        <v>Oishi</v>
      </c>
    </row>
    <row r="142" spans="1:26">
      <c r="A142" s="13">
        <v>12</v>
      </c>
      <c r="B142" s="2">
        <v>310002002</v>
      </c>
      <c r="C142" s="1" t="s">
        <v>69</v>
      </c>
      <c r="D142" s="1" t="s">
        <v>121</v>
      </c>
      <c r="E142" s="12">
        <f>_xlfn.IFNA(VLOOKUP($B142,'FST OMT'!$C:$Y,$A142,0),0)</f>
        <v>0</v>
      </c>
      <c r="F142" s="12">
        <f>_xlfn.IFNA(VLOOKUP($B142,'FST CV'!$C:$Y,$A142,0),0)</f>
        <v>0</v>
      </c>
      <c r="G142" s="12">
        <f>_xlfn.IFNA(VLOOKUP($B142,'FST TT'!$C:$Y,$A142,0),0)</f>
        <v>0</v>
      </c>
      <c r="I142" s="4">
        <f t="shared" si="24"/>
        <v>0</v>
      </c>
      <c r="K142" s="52">
        <f>IF(D142="MT",VLOOKUP(B142,Master_Item!B:H,7,0),VLOOKUP(B142,Master_Item!B:H,6,0))</f>
        <v>70</v>
      </c>
      <c r="L142" s="52" t="str">
        <f>VLOOKUP(B142,Master_Item!B:M,12,0)</f>
        <v>โรงงานนวนคร</v>
      </c>
      <c r="M142" s="52" t="str">
        <f t="shared" si="25"/>
        <v>โรงงานนวนครRegion 7</v>
      </c>
      <c r="N142" s="11">
        <f t="shared" si="26"/>
        <v>0</v>
      </c>
      <c r="O142" s="11">
        <f t="shared" si="27"/>
        <v>0</v>
      </c>
      <c r="P142" s="11">
        <f t="shared" si="28"/>
        <v>0</v>
      </c>
      <c r="Q142" s="11">
        <f t="shared" si="29"/>
        <v>0</v>
      </c>
      <c r="R142" s="11">
        <f t="shared" si="30"/>
        <v>0</v>
      </c>
      <c r="S142" s="11"/>
      <c r="T142" s="1">
        <f>VLOOKUP(B142,Master_Item!B:I,8,0)</f>
        <v>9.6</v>
      </c>
      <c r="U142" s="11">
        <f t="shared" si="31"/>
        <v>0</v>
      </c>
      <c r="V142" s="11">
        <f t="shared" si="32"/>
        <v>0</v>
      </c>
      <c r="W142" s="11">
        <f t="shared" si="33"/>
        <v>0</v>
      </c>
      <c r="X142" s="11">
        <f t="shared" si="34"/>
        <v>0</v>
      </c>
      <c r="Y142" s="11">
        <f t="shared" si="35"/>
        <v>0</v>
      </c>
      <c r="Z142" s="1" t="str">
        <f>_xlfn.IFNA(VLOOKUP(B142,Master_Item!B:D,3,0),0)</f>
        <v>Oishi</v>
      </c>
    </row>
    <row r="143" spans="1:26">
      <c r="A143" s="13">
        <v>13</v>
      </c>
      <c r="B143" s="2">
        <v>310002002</v>
      </c>
      <c r="C143" s="1" t="s">
        <v>69</v>
      </c>
      <c r="D143" s="1" t="s">
        <v>122</v>
      </c>
      <c r="E143" s="12">
        <f>_xlfn.IFNA(VLOOKUP($B143,'FST OMT'!$C:$Y,$A143,0),0)</f>
        <v>450</v>
      </c>
      <c r="F143" s="12">
        <f>_xlfn.IFNA(VLOOKUP($B143,'FST CV'!$C:$Y,$A143,0),0)</f>
        <v>250</v>
      </c>
      <c r="G143" s="12">
        <f>_xlfn.IFNA(VLOOKUP($B143,'FST TT'!$C:$Y,$A143,0),0)</f>
        <v>0</v>
      </c>
      <c r="I143" s="4">
        <f t="shared" si="24"/>
        <v>700</v>
      </c>
      <c r="K143" s="52">
        <f>IF(D143="MT",VLOOKUP(B143,Master_Item!B:H,7,0),VLOOKUP(B143,Master_Item!B:H,6,0))</f>
        <v>70</v>
      </c>
      <c r="L143" s="52" t="str">
        <f>VLOOKUP(B143,Master_Item!B:M,12,0)</f>
        <v>โรงงานนวนคร</v>
      </c>
      <c r="M143" s="52" t="str">
        <f t="shared" si="25"/>
        <v>โรงงานนวนครRegion 8</v>
      </c>
      <c r="N143" s="11">
        <f t="shared" si="26"/>
        <v>6.4285714285714288</v>
      </c>
      <c r="O143" s="11">
        <f t="shared" si="27"/>
        <v>3.5714285714285716</v>
      </c>
      <c r="P143" s="11">
        <f t="shared" si="28"/>
        <v>0</v>
      </c>
      <c r="Q143" s="11">
        <f t="shared" si="29"/>
        <v>0</v>
      </c>
      <c r="R143" s="11">
        <f t="shared" si="30"/>
        <v>10</v>
      </c>
      <c r="S143" s="11"/>
      <c r="T143" s="1">
        <f>VLOOKUP(B143,Master_Item!B:I,8,0)</f>
        <v>9.6</v>
      </c>
      <c r="U143" s="11">
        <f t="shared" si="31"/>
        <v>4320</v>
      </c>
      <c r="V143" s="11">
        <f t="shared" si="32"/>
        <v>2400</v>
      </c>
      <c r="W143" s="11">
        <f t="shared" si="33"/>
        <v>0</v>
      </c>
      <c r="X143" s="11">
        <f t="shared" si="34"/>
        <v>0</v>
      </c>
      <c r="Y143" s="11">
        <f t="shared" si="35"/>
        <v>6720</v>
      </c>
      <c r="Z143" s="1" t="str">
        <f>_xlfn.IFNA(VLOOKUP(B143,Master_Item!B:D,3,0),0)</f>
        <v>Oishi</v>
      </c>
    </row>
    <row r="144" spans="1:26">
      <c r="A144" s="13">
        <v>11</v>
      </c>
      <c r="B144" s="2">
        <v>310002002</v>
      </c>
      <c r="C144" s="1" t="s">
        <v>69</v>
      </c>
      <c r="D144" s="1" t="s">
        <v>123</v>
      </c>
      <c r="H144" s="4">
        <f>_xlfn.IFNA(VLOOKUP(B144,'FST MT'!A:FS,$A144,0),0)</f>
        <v>134447</v>
      </c>
      <c r="I144" s="4">
        <f t="shared" si="24"/>
        <v>134447</v>
      </c>
      <c r="K144" s="52">
        <f>IF(D144="MT",VLOOKUP(B144,Master_Item!B:H,7,0),VLOOKUP(B144,Master_Item!B:H,6,0))</f>
        <v>70</v>
      </c>
      <c r="L144" s="52" t="str">
        <f>VLOOKUP(B144,Master_Item!B:M,12,0)</f>
        <v>โรงงานนวนคร</v>
      </c>
      <c r="M144" s="52" t="str">
        <f t="shared" si="25"/>
        <v>โรงงานนวนครMT</v>
      </c>
      <c r="N144" s="11">
        <f t="shared" si="26"/>
        <v>0</v>
      </c>
      <c r="O144" s="11">
        <f t="shared" si="27"/>
        <v>0</v>
      </c>
      <c r="P144" s="11">
        <f t="shared" si="28"/>
        <v>0</v>
      </c>
      <c r="Q144" s="11">
        <f t="shared" si="29"/>
        <v>1920.6714285714286</v>
      </c>
      <c r="R144" s="11">
        <f t="shared" si="30"/>
        <v>1920.6714285714286</v>
      </c>
      <c r="S144" s="11"/>
      <c r="T144" s="1">
        <f>VLOOKUP(B144,Master_Item!B:I,8,0)</f>
        <v>9.6</v>
      </c>
      <c r="U144" s="11">
        <f t="shared" si="31"/>
        <v>0</v>
      </c>
      <c r="V144" s="11">
        <f t="shared" si="32"/>
        <v>0</v>
      </c>
      <c r="W144" s="11">
        <f t="shared" si="33"/>
        <v>0</v>
      </c>
      <c r="X144" s="11">
        <f t="shared" si="34"/>
        <v>1290691.2</v>
      </c>
      <c r="Y144" s="11">
        <f t="shared" si="35"/>
        <v>1290691.2</v>
      </c>
      <c r="Z144" s="1" t="str">
        <f>_xlfn.IFNA(VLOOKUP(B144,Master_Item!B:D,3,0),0)</f>
        <v>Oishi</v>
      </c>
    </row>
    <row r="145" spans="1:26">
      <c r="A145" s="13">
        <v>6</v>
      </c>
      <c r="B145" s="2">
        <v>310002003</v>
      </c>
      <c r="C145" s="1" t="s">
        <v>70</v>
      </c>
      <c r="D145" s="1" t="s">
        <v>115</v>
      </c>
      <c r="E145" s="12">
        <f>_xlfn.IFNA(VLOOKUP($B145,'FST OMT'!$C:$Y,$A145,0),0)</f>
        <v>0</v>
      </c>
      <c r="F145" s="12">
        <f>_xlfn.IFNA(VLOOKUP($B145,'FST CV'!$C:$Y,$A145,0),0)</f>
        <v>0</v>
      </c>
      <c r="G145" s="12">
        <f>_xlfn.IFNA(VLOOKUP($B145,'FST TT'!$C:$Y,$A145,0),0)</f>
        <v>0</v>
      </c>
      <c r="I145" s="4">
        <f t="shared" si="24"/>
        <v>0</v>
      </c>
      <c r="K145" s="52">
        <f>IF(D145="MT",VLOOKUP(B145,Master_Item!B:H,7,0),VLOOKUP(B145,Master_Item!B:H,6,0))</f>
        <v>70</v>
      </c>
      <c r="L145" s="52" t="str">
        <f>VLOOKUP(B145,Master_Item!B:M,12,0)</f>
        <v>โรงงานนวนคร</v>
      </c>
      <c r="M145" s="52" t="str">
        <f t="shared" si="25"/>
        <v>โรงงานนวนครRegion 1</v>
      </c>
      <c r="N145" s="11">
        <f t="shared" si="26"/>
        <v>0</v>
      </c>
      <c r="O145" s="11">
        <f t="shared" si="27"/>
        <v>0</v>
      </c>
      <c r="P145" s="11">
        <f t="shared" si="28"/>
        <v>0</v>
      </c>
      <c r="Q145" s="11">
        <f t="shared" si="29"/>
        <v>0</v>
      </c>
      <c r="R145" s="11">
        <f t="shared" si="30"/>
        <v>0</v>
      </c>
      <c r="S145" s="11"/>
      <c r="T145" s="1">
        <f>VLOOKUP(B145,Master_Item!B:I,8,0)</f>
        <v>9.6</v>
      </c>
      <c r="U145" s="11">
        <f t="shared" si="31"/>
        <v>0</v>
      </c>
      <c r="V145" s="11">
        <f t="shared" si="32"/>
        <v>0</v>
      </c>
      <c r="W145" s="11">
        <f t="shared" si="33"/>
        <v>0</v>
      </c>
      <c r="X145" s="11">
        <f t="shared" si="34"/>
        <v>0</v>
      </c>
      <c r="Y145" s="11">
        <f t="shared" si="35"/>
        <v>0</v>
      </c>
      <c r="Z145" s="1" t="str">
        <f>_xlfn.IFNA(VLOOKUP(B145,Master_Item!B:D,3,0),0)</f>
        <v>Oishi</v>
      </c>
    </row>
    <row r="146" spans="1:26">
      <c r="A146" s="13">
        <v>7</v>
      </c>
      <c r="B146" s="2">
        <v>310002003</v>
      </c>
      <c r="C146" s="1" t="s">
        <v>70</v>
      </c>
      <c r="D146" s="1" t="s">
        <v>116</v>
      </c>
      <c r="E146" s="12">
        <f>_xlfn.IFNA(VLOOKUP($B146,'FST OMT'!$C:$Y,$A146,0),0)</f>
        <v>0</v>
      </c>
      <c r="F146" s="12">
        <f>_xlfn.IFNA(VLOOKUP($B146,'FST CV'!$C:$Y,$A146,0),0)</f>
        <v>0</v>
      </c>
      <c r="G146" s="12">
        <f>_xlfn.IFNA(VLOOKUP($B146,'FST TT'!$C:$Y,$A146,0),0)</f>
        <v>0</v>
      </c>
      <c r="I146" s="4">
        <f t="shared" si="24"/>
        <v>0</v>
      </c>
      <c r="K146" s="52">
        <f>IF(D146="MT",VLOOKUP(B146,Master_Item!B:H,7,0),VLOOKUP(B146,Master_Item!B:H,6,0))</f>
        <v>70</v>
      </c>
      <c r="L146" s="52" t="str">
        <f>VLOOKUP(B146,Master_Item!B:M,12,0)</f>
        <v>โรงงานนวนคร</v>
      </c>
      <c r="M146" s="52" t="str">
        <f t="shared" si="25"/>
        <v>โรงงานนวนครRegion 2</v>
      </c>
      <c r="N146" s="11">
        <f t="shared" si="26"/>
        <v>0</v>
      </c>
      <c r="O146" s="11">
        <f t="shared" si="27"/>
        <v>0</v>
      </c>
      <c r="P146" s="11">
        <f t="shared" si="28"/>
        <v>0</v>
      </c>
      <c r="Q146" s="11">
        <f t="shared" si="29"/>
        <v>0</v>
      </c>
      <c r="R146" s="11">
        <f t="shared" si="30"/>
        <v>0</v>
      </c>
      <c r="S146" s="11"/>
      <c r="T146" s="1">
        <f>VLOOKUP(B146,Master_Item!B:I,8,0)</f>
        <v>9.6</v>
      </c>
      <c r="U146" s="11">
        <f t="shared" si="31"/>
        <v>0</v>
      </c>
      <c r="V146" s="11">
        <f t="shared" si="32"/>
        <v>0</v>
      </c>
      <c r="W146" s="11">
        <f t="shared" si="33"/>
        <v>0</v>
      </c>
      <c r="X146" s="11">
        <f t="shared" si="34"/>
        <v>0</v>
      </c>
      <c r="Y146" s="11">
        <f t="shared" si="35"/>
        <v>0</v>
      </c>
      <c r="Z146" s="1" t="str">
        <f>_xlfn.IFNA(VLOOKUP(B146,Master_Item!B:D,3,0),0)</f>
        <v>Oishi</v>
      </c>
    </row>
    <row r="147" spans="1:26">
      <c r="A147" s="13">
        <v>8</v>
      </c>
      <c r="B147" s="2">
        <v>310002003</v>
      </c>
      <c r="C147" s="1" t="s">
        <v>70</v>
      </c>
      <c r="D147" s="1" t="s">
        <v>117</v>
      </c>
      <c r="E147" s="12">
        <f>_xlfn.IFNA(VLOOKUP($B147,'FST OMT'!$C:$Y,$A147,0),0)</f>
        <v>0</v>
      </c>
      <c r="F147" s="12">
        <f>_xlfn.IFNA(VLOOKUP($B147,'FST CV'!$C:$Y,$A147,0),0)</f>
        <v>0</v>
      </c>
      <c r="G147" s="12">
        <f>_xlfn.IFNA(VLOOKUP($B147,'FST TT'!$C:$Y,$A147,0),0)</f>
        <v>0</v>
      </c>
      <c r="I147" s="4">
        <f t="shared" si="24"/>
        <v>0</v>
      </c>
      <c r="K147" s="52">
        <f>IF(D147="MT",VLOOKUP(B147,Master_Item!B:H,7,0),VLOOKUP(B147,Master_Item!B:H,6,0))</f>
        <v>70</v>
      </c>
      <c r="L147" s="52" t="str">
        <f>VLOOKUP(B147,Master_Item!B:M,12,0)</f>
        <v>โรงงานนวนคร</v>
      </c>
      <c r="M147" s="52" t="str">
        <f t="shared" si="25"/>
        <v>โรงงานนวนครRegion 3</v>
      </c>
      <c r="N147" s="11">
        <f t="shared" si="26"/>
        <v>0</v>
      </c>
      <c r="O147" s="11">
        <f t="shared" si="27"/>
        <v>0</v>
      </c>
      <c r="P147" s="11">
        <f t="shared" si="28"/>
        <v>0</v>
      </c>
      <c r="Q147" s="11">
        <f t="shared" si="29"/>
        <v>0</v>
      </c>
      <c r="R147" s="11">
        <f t="shared" si="30"/>
        <v>0</v>
      </c>
      <c r="S147" s="11"/>
      <c r="T147" s="1">
        <f>VLOOKUP(B147,Master_Item!B:I,8,0)</f>
        <v>9.6</v>
      </c>
      <c r="U147" s="11">
        <f t="shared" si="31"/>
        <v>0</v>
      </c>
      <c r="V147" s="11">
        <f t="shared" si="32"/>
        <v>0</v>
      </c>
      <c r="W147" s="11">
        <f t="shared" si="33"/>
        <v>0</v>
      </c>
      <c r="X147" s="11">
        <f t="shared" si="34"/>
        <v>0</v>
      </c>
      <c r="Y147" s="11">
        <f t="shared" si="35"/>
        <v>0</v>
      </c>
      <c r="Z147" s="1" t="str">
        <f>_xlfn.IFNA(VLOOKUP(B147,Master_Item!B:D,3,0),0)</f>
        <v>Oishi</v>
      </c>
    </row>
    <row r="148" spans="1:26">
      <c r="A148" s="13">
        <v>9</v>
      </c>
      <c r="B148" s="2">
        <v>310002003</v>
      </c>
      <c r="C148" s="1" t="s">
        <v>70</v>
      </c>
      <c r="D148" s="1" t="s">
        <v>118</v>
      </c>
      <c r="E148" s="12">
        <f>_xlfn.IFNA(VLOOKUP($B148,'FST OMT'!$C:$Y,$A148,0),0)</f>
        <v>0</v>
      </c>
      <c r="F148" s="12">
        <f>_xlfn.IFNA(VLOOKUP($B148,'FST CV'!$C:$Y,$A148,0),0)</f>
        <v>0</v>
      </c>
      <c r="G148" s="12">
        <f>_xlfn.IFNA(VLOOKUP($B148,'FST TT'!$C:$Y,$A148,0),0)</f>
        <v>0</v>
      </c>
      <c r="I148" s="4">
        <f t="shared" si="24"/>
        <v>0</v>
      </c>
      <c r="K148" s="52">
        <f>IF(D148="MT",VLOOKUP(B148,Master_Item!B:H,7,0),VLOOKUP(B148,Master_Item!B:H,6,0))</f>
        <v>70</v>
      </c>
      <c r="L148" s="52" t="str">
        <f>VLOOKUP(B148,Master_Item!B:M,12,0)</f>
        <v>โรงงานนวนคร</v>
      </c>
      <c r="M148" s="52" t="str">
        <f t="shared" si="25"/>
        <v>โรงงานนวนครRegion 4</v>
      </c>
      <c r="N148" s="11">
        <f t="shared" si="26"/>
        <v>0</v>
      </c>
      <c r="O148" s="11">
        <f t="shared" si="27"/>
        <v>0</v>
      </c>
      <c r="P148" s="11">
        <f t="shared" si="28"/>
        <v>0</v>
      </c>
      <c r="Q148" s="11">
        <f t="shared" si="29"/>
        <v>0</v>
      </c>
      <c r="R148" s="11">
        <f t="shared" si="30"/>
        <v>0</v>
      </c>
      <c r="S148" s="11"/>
      <c r="T148" s="1">
        <f>VLOOKUP(B148,Master_Item!B:I,8,0)</f>
        <v>9.6</v>
      </c>
      <c r="U148" s="11">
        <f t="shared" si="31"/>
        <v>0</v>
      </c>
      <c r="V148" s="11">
        <f t="shared" si="32"/>
        <v>0</v>
      </c>
      <c r="W148" s="11">
        <f t="shared" si="33"/>
        <v>0</v>
      </c>
      <c r="X148" s="11">
        <f t="shared" si="34"/>
        <v>0</v>
      </c>
      <c r="Y148" s="11">
        <f t="shared" si="35"/>
        <v>0</v>
      </c>
      <c r="Z148" s="1" t="str">
        <f>_xlfn.IFNA(VLOOKUP(B148,Master_Item!B:D,3,0),0)</f>
        <v>Oishi</v>
      </c>
    </row>
    <row r="149" spans="1:26">
      <c r="A149" s="13">
        <v>10</v>
      </c>
      <c r="B149" s="2">
        <v>310002003</v>
      </c>
      <c r="C149" s="1" t="s">
        <v>70</v>
      </c>
      <c r="D149" s="1" t="s">
        <v>119</v>
      </c>
      <c r="E149" s="12">
        <f>_xlfn.IFNA(VLOOKUP($B149,'FST OMT'!$C:$Y,$A149,0),0)</f>
        <v>0</v>
      </c>
      <c r="F149" s="12">
        <f>_xlfn.IFNA(VLOOKUP($B149,'FST CV'!$C:$Y,$A149,0),0)</f>
        <v>0</v>
      </c>
      <c r="G149" s="12">
        <f>_xlfn.IFNA(VLOOKUP($B149,'FST TT'!$C:$Y,$A149,0),0)</f>
        <v>0</v>
      </c>
      <c r="I149" s="4">
        <f t="shared" si="24"/>
        <v>0</v>
      </c>
      <c r="K149" s="52">
        <f>IF(D149="MT",VLOOKUP(B149,Master_Item!B:H,7,0),VLOOKUP(B149,Master_Item!B:H,6,0))</f>
        <v>70</v>
      </c>
      <c r="L149" s="52" t="str">
        <f>VLOOKUP(B149,Master_Item!B:M,12,0)</f>
        <v>โรงงานนวนคร</v>
      </c>
      <c r="M149" s="52" t="str">
        <f t="shared" si="25"/>
        <v>โรงงานนวนครRegion 5</v>
      </c>
      <c r="N149" s="11">
        <f t="shared" si="26"/>
        <v>0</v>
      </c>
      <c r="O149" s="11">
        <f t="shared" si="27"/>
        <v>0</v>
      </c>
      <c r="P149" s="11">
        <f t="shared" si="28"/>
        <v>0</v>
      </c>
      <c r="Q149" s="11">
        <f t="shared" si="29"/>
        <v>0</v>
      </c>
      <c r="R149" s="11">
        <f t="shared" si="30"/>
        <v>0</v>
      </c>
      <c r="S149" s="11"/>
      <c r="T149" s="1">
        <f>VLOOKUP(B149,Master_Item!B:I,8,0)</f>
        <v>9.6</v>
      </c>
      <c r="U149" s="11">
        <f t="shared" si="31"/>
        <v>0</v>
      </c>
      <c r="V149" s="11">
        <f t="shared" si="32"/>
        <v>0</v>
      </c>
      <c r="W149" s="11">
        <f t="shared" si="33"/>
        <v>0</v>
      </c>
      <c r="X149" s="11">
        <f t="shared" si="34"/>
        <v>0</v>
      </c>
      <c r="Y149" s="11">
        <f t="shared" si="35"/>
        <v>0</v>
      </c>
      <c r="Z149" s="1" t="str">
        <f>_xlfn.IFNA(VLOOKUP(B149,Master_Item!B:D,3,0),0)</f>
        <v>Oishi</v>
      </c>
    </row>
    <row r="150" spans="1:26">
      <c r="A150" s="13">
        <v>11</v>
      </c>
      <c r="B150" s="2">
        <v>310002003</v>
      </c>
      <c r="C150" s="1" t="s">
        <v>70</v>
      </c>
      <c r="D150" s="1" t="s">
        <v>127</v>
      </c>
      <c r="E150" s="12">
        <f>_xlfn.IFNA(VLOOKUP($B150,'FST OMT'!$C:$Y,$A150,0),0)*0.45</f>
        <v>0</v>
      </c>
      <c r="F150" s="12">
        <f>_xlfn.IFNA(VLOOKUP($B150,'FST CV'!$C:$Y,$A150,0),0)*0.45</f>
        <v>0</v>
      </c>
      <c r="G150" s="12">
        <f>_xlfn.IFNA(VLOOKUP($B150,'FST TT'!$C:$Y,$A150,0),0)*0.45</f>
        <v>0</v>
      </c>
      <c r="I150" s="4">
        <f t="shared" si="24"/>
        <v>0</v>
      </c>
      <c r="K150" s="52">
        <f>IF(D150="MT",VLOOKUP(B150,Master_Item!B:H,7,0),VLOOKUP(B150,Master_Item!B:H,6,0))</f>
        <v>70</v>
      </c>
      <c r="L150" s="52" t="str">
        <f>VLOOKUP(B150,Master_Item!B:M,12,0)</f>
        <v>โรงงานนวนคร</v>
      </c>
      <c r="M150" s="52" t="str">
        <f t="shared" si="25"/>
        <v>โรงงานนวนครRegion 6/9</v>
      </c>
      <c r="N150" s="11">
        <f t="shared" si="26"/>
        <v>0</v>
      </c>
      <c r="O150" s="11">
        <f t="shared" si="27"/>
        <v>0</v>
      </c>
      <c r="P150" s="11">
        <f t="shared" si="28"/>
        <v>0</v>
      </c>
      <c r="Q150" s="11">
        <f t="shared" si="29"/>
        <v>0</v>
      </c>
      <c r="R150" s="11">
        <f t="shared" si="30"/>
        <v>0</v>
      </c>
      <c r="S150" s="11"/>
      <c r="T150" s="1">
        <f>VLOOKUP(B150,Master_Item!B:I,8,0)</f>
        <v>9.6</v>
      </c>
      <c r="U150" s="11">
        <f t="shared" si="31"/>
        <v>0</v>
      </c>
      <c r="V150" s="11">
        <f t="shared" si="32"/>
        <v>0</v>
      </c>
      <c r="W150" s="11">
        <f t="shared" si="33"/>
        <v>0</v>
      </c>
      <c r="X150" s="11">
        <f t="shared" si="34"/>
        <v>0</v>
      </c>
      <c r="Y150" s="11">
        <f t="shared" si="35"/>
        <v>0</v>
      </c>
      <c r="Z150" s="1" t="str">
        <f>_xlfn.IFNA(VLOOKUP(B150,Master_Item!B:D,3,0),0)</f>
        <v>Oishi</v>
      </c>
    </row>
    <row r="151" spans="1:26">
      <c r="A151" s="13">
        <v>11</v>
      </c>
      <c r="B151" s="2">
        <v>310002003</v>
      </c>
      <c r="C151" s="1" t="s">
        <v>70</v>
      </c>
      <c r="D151" s="1" t="s">
        <v>128</v>
      </c>
      <c r="E151" s="12">
        <f>_xlfn.IFNA(VLOOKUP($B151,'FST OMT'!$C:$Y,$A151,0),0)*0.55</f>
        <v>0</v>
      </c>
      <c r="F151" s="12">
        <f>_xlfn.IFNA(VLOOKUP($B151,'FST CV'!$C:$Y,$A151,0),0)*0.55</f>
        <v>0</v>
      </c>
      <c r="G151" s="12">
        <f>_xlfn.IFNA(VLOOKUP($B151,'FST TT'!$C:$Y,$A151,0),0)*0.55</f>
        <v>0</v>
      </c>
      <c r="I151" s="4">
        <f t="shared" si="24"/>
        <v>0</v>
      </c>
      <c r="K151" s="52">
        <f>IF(D151="MT",VLOOKUP(B151,Master_Item!B:H,7,0),VLOOKUP(B151,Master_Item!B:H,6,0))</f>
        <v>70</v>
      </c>
      <c r="L151" s="52" t="str">
        <f>VLOOKUP(B151,Master_Item!B:M,12,0)</f>
        <v>โรงงานนวนคร</v>
      </c>
      <c r="M151" s="52" t="str">
        <f t="shared" si="25"/>
        <v>โรงงานนวนครRegion 6/14</v>
      </c>
      <c r="N151" s="11">
        <f t="shared" si="26"/>
        <v>0</v>
      </c>
      <c r="O151" s="11">
        <f t="shared" si="27"/>
        <v>0</v>
      </c>
      <c r="P151" s="11">
        <f t="shared" si="28"/>
        <v>0</v>
      </c>
      <c r="Q151" s="11">
        <f t="shared" si="29"/>
        <v>0</v>
      </c>
      <c r="R151" s="11">
        <f t="shared" si="30"/>
        <v>0</v>
      </c>
      <c r="S151" s="11"/>
      <c r="T151" s="1">
        <f>VLOOKUP(B151,Master_Item!B:I,8,0)</f>
        <v>9.6</v>
      </c>
      <c r="U151" s="11">
        <f t="shared" si="31"/>
        <v>0</v>
      </c>
      <c r="V151" s="11">
        <f t="shared" si="32"/>
        <v>0</v>
      </c>
      <c r="W151" s="11">
        <f t="shared" si="33"/>
        <v>0</v>
      </c>
      <c r="X151" s="11">
        <f t="shared" si="34"/>
        <v>0</v>
      </c>
      <c r="Y151" s="11">
        <f t="shared" si="35"/>
        <v>0</v>
      </c>
      <c r="Z151" s="1" t="str">
        <f>_xlfn.IFNA(VLOOKUP(B151,Master_Item!B:D,3,0),0)</f>
        <v>Oishi</v>
      </c>
    </row>
    <row r="152" spans="1:26">
      <c r="A152" s="13">
        <v>12</v>
      </c>
      <c r="B152" s="2">
        <v>310002003</v>
      </c>
      <c r="C152" s="1" t="s">
        <v>70</v>
      </c>
      <c r="D152" s="1" t="s">
        <v>121</v>
      </c>
      <c r="E152" s="12">
        <f>_xlfn.IFNA(VLOOKUP($B152,'FST OMT'!$C:$Y,$A152,0),0)</f>
        <v>0</v>
      </c>
      <c r="F152" s="12">
        <f>_xlfn.IFNA(VLOOKUP($B152,'FST CV'!$C:$Y,$A152,0),0)</f>
        <v>0</v>
      </c>
      <c r="G152" s="12">
        <f>_xlfn.IFNA(VLOOKUP($B152,'FST TT'!$C:$Y,$A152,0),0)</f>
        <v>0</v>
      </c>
      <c r="I152" s="4">
        <f t="shared" si="24"/>
        <v>0</v>
      </c>
      <c r="K152" s="52">
        <f>IF(D152="MT",VLOOKUP(B152,Master_Item!B:H,7,0),VLOOKUP(B152,Master_Item!B:H,6,0))</f>
        <v>70</v>
      </c>
      <c r="L152" s="52" t="str">
        <f>VLOOKUP(B152,Master_Item!B:M,12,0)</f>
        <v>โรงงานนวนคร</v>
      </c>
      <c r="M152" s="52" t="str">
        <f t="shared" si="25"/>
        <v>โรงงานนวนครRegion 7</v>
      </c>
      <c r="N152" s="11">
        <f t="shared" si="26"/>
        <v>0</v>
      </c>
      <c r="O152" s="11">
        <f t="shared" si="27"/>
        <v>0</v>
      </c>
      <c r="P152" s="11">
        <f t="shared" si="28"/>
        <v>0</v>
      </c>
      <c r="Q152" s="11">
        <f t="shared" si="29"/>
        <v>0</v>
      </c>
      <c r="R152" s="11">
        <f t="shared" si="30"/>
        <v>0</v>
      </c>
      <c r="S152" s="11"/>
      <c r="T152" s="1">
        <f>VLOOKUP(B152,Master_Item!B:I,8,0)</f>
        <v>9.6</v>
      </c>
      <c r="U152" s="11">
        <f t="shared" si="31"/>
        <v>0</v>
      </c>
      <c r="V152" s="11">
        <f t="shared" si="32"/>
        <v>0</v>
      </c>
      <c r="W152" s="11">
        <f t="shared" si="33"/>
        <v>0</v>
      </c>
      <c r="X152" s="11">
        <f t="shared" si="34"/>
        <v>0</v>
      </c>
      <c r="Y152" s="11">
        <f t="shared" si="35"/>
        <v>0</v>
      </c>
      <c r="Z152" s="1" t="str">
        <f>_xlfn.IFNA(VLOOKUP(B152,Master_Item!B:D,3,0),0)</f>
        <v>Oishi</v>
      </c>
    </row>
    <row r="153" spans="1:26">
      <c r="A153" s="13">
        <v>13</v>
      </c>
      <c r="B153" s="2">
        <v>310002003</v>
      </c>
      <c r="C153" s="1" t="s">
        <v>70</v>
      </c>
      <c r="D153" s="1" t="s">
        <v>122</v>
      </c>
      <c r="E153" s="12">
        <f>_xlfn.IFNA(VLOOKUP($B153,'FST OMT'!$C:$Y,$A153,0),0)</f>
        <v>0</v>
      </c>
      <c r="F153" s="12">
        <f>_xlfn.IFNA(VLOOKUP($B153,'FST CV'!$C:$Y,$A153,0),0)</f>
        <v>0</v>
      </c>
      <c r="G153" s="12">
        <f>_xlfn.IFNA(VLOOKUP($B153,'FST TT'!$C:$Y,$A153,0),0)</f>
        <v>0</v>
      </c>
      <c r="I153" s="4">
        <f t="shared" si="24"/>
        <v>0</v>
      </c>
      <c r="K153" s="52">
        <f>IF(D153="MT",VLOOKUP(B153,Master_Item!B:H,7,0),VLOOKUP(B153,Master_Item!B:H,6,0))</f>
        <v>70</v>
      </c>
      <c r="L153" s="52" t="str">
        <f>VLOOKUP(B153,Master_Item!B:M,12,0)</f>
        <v>โรงงานนวนคร</v>
      </c>
      <c r="M153" s="52" t="str">
        <f t="shared" si="25"/>
        <v>โรงงานนวนครRegion 8</v>
      </c>
      <c r="N153" s="11">
        <f t="shared" si="26"/>
        <v>0</v>
      </c>
      <c r="O153" s="11">
        <f t="shared" si="27"/>
        <v>0</v>
      </c>
      <c r="P153" s="11">
        <f t="shared" si="28"/>
        <v>0</v>
      </c>
      <c r="Q153" s="11">
        <f t="shared" si="29"/>
        <v>0</v>
      </c>
      <c r="R153" s="11">
        <f t="shared" si="30"/>
        <v>0</v>
      </c>
      <c r="S153" s="11"/>
      <c r="T153" s="1">
        <f>VLOOKUP(B153,Master_Item!B:I,8,0)</f>
        <v>9.6</v>
      </c>
      <c r="U153" s="11">
        <f t="shared" si="31"/>
        <v>0</v>
      </c>
      <c r="V153" s="11">
        <f t="shared" si="32"/>
        <v>0</v>
      </c>
      <c r="W153" s="11">
        <f t="shared" si="33"/>
        <v>0</v>
      </c>
      <c r="X153" s="11">
        <f t="shared" si="34"/>
        <v>0</v>
      </c>
      <c r="Y153" s="11">
        <f t="shared" si="35"/>
        <v>0</v>
      </c>
      <c r="Z153" s="1" t="str">
        <f>_xlfn.IFNA(VLOOKUP(B153,Master_Item!B:D,3,0),0)</f>
        <v>Oishi</v>
      </c>
    </row>
    <row r="154" spans="1:26">
      <c r="A154" s="13">
        <v>11</v>
      </c>
      <c r="B154" s="2">
        <v>310002003</v>
      </c>
      <c r="C154" s="1" t="s">
        <v>70</v>
      </c>
      <c r="D154" s="1" t="s">
        <v>123</v>
      </c>
      <c r="H154" s="4">
        <f>_xlfn.IFNA(VLOOKUP(B154,'FST MT'!A:FS,$A154,0),0)</f>
        <v>20940</v>
      </c>
      <c r="I154" s="4">
        <f t="shared" si="24"/>
        <v>20940</v>
      </c>
      <c r="K154" s="52">
        <f>IF(D154="MT",VLOOKUP(B154,Master_Item!B:H,7,0),VLOOKUP(B154,Master_Item!B:H,6,0))</f>
        <v>70</v>
      </c>
      <c r="L154" s="52" t="str">
        <f>VLOOKUP(B154,Master_Item!B:M,12,0)</f>
        <v>โรงงานนวนคร</v>
      </c>
      <c r="M154" s="52" t="str">
        <f t="shared" si="25"/>
        <v>โรงงานนวนครMT</v>
      </c>
      <c r="N154" s="11">
        <f t="shared" si="26"/>
        <v>0</v>
      </c>
      <c r="O154" s="11">
        <f t="shared" si="27"/>
        <v>0</v>
      </c>
      <c r="P154" s="11">
        <f t="shared" si="28"/>
        <v>0</v>
      </c>
      <c r="Q154" s="11">
        <f t="shared" si="29"/>
        <v>299.14285714285717</v>
      </c>
      <c r="R154" s="11">
        <f t="shared" si="30"/>
        <v>299.14285714285717</v>
      </c>
      <c r="S154" s="11"/>
      <c r="T154" s="1">
        <f>VLOOKUP(B154,Master_Item!B:I,8,0)</f>
        <v>9.6</v>
      </c>
      <c r="U154" s="11">
        <f t="shared" si="31"/>
        <v>0</v>
      </c>
      <c r="V154" s="11">
        <f t="shared" si="32"/>
        <v>0</v>
      </c>
      <c r="W154" s="11">
        <f t="shared" si="33"/>
        <v>0</v>
      </c>
      <c r="X154" s="11">
        <f t="shared" si="34"/>
        <v>201024</v>
      </c>
      <c r="Y154" s="11">
        <f t="shared" si="35"/>
        <v>201024</v>
      </c>
      <c r="Z154" s="1" t="str">
        <f>_xlfn.IFNA(VLOOKUP(B154,Master_Item!B:D,3,0),0)</f>
        <v>Oishi</v>
      </c>
    </row>
    <row r="155" spans="1:26">
      <c r="A155" s="13">
        <v>6</v>
      </c>
      <c r="B155" s="2">
        <v>310002013</v>
      </c>
      <c r="C155" s="1" t="s">
        <v>46</v>
      </c>
      <c r="D155" s="1" t="s">
        <v>115</v>
      </c>
      <c r="E155" s="12">
        <f>_xlfn.IFNA(VLOOKUP($B155,'FST OMT'!$C:$Y,$A155,0),0)</f>
        <v>0</v>
      </c>
      <c r="F155" s="12">
        <f>_xlfn.IFNA(VLOOKUP($B155,'FST CV'!$C:$Y,$A155,0),0)</f>
        <v>0</v>
      </c>
      <c r="G155" s="12">
        <f>_xlfn.IFNA(VLOOKUP($B155,'FST TT'!$C:$Y,$A155,0),0)</f>
        <v>0</v>
      </c>
      <c r="I155" s="4">
        <f t="shared" si="24"/>
        <v>0</v>
      </c>
      <c r="K155" s="52">
        <f>IF(D155="MT",VLOOKUP(B155,Master_Item!B:H,7,0),VLOOKUP(B155,Master_Item!B:H,6,0))</f>
        <v>72</v>
      </c>
      <c r="L155" s="52" t="str">
        <f>VLOOKUP(B155,Master_Item!B:M,12,0)</f>
        <v>โรงงานนวนคร</v>
      </c>
      <c r="M155" s="52" t="str">
        <f t="shared" si="25"/>
        <v>โรงงานนวนครRegion 1</v>
      </c>
      <c r="N155" s="11">
        <f t="shared" si="26"/>
        <v>0</v>
      </c>
      <c r="O155" s="11">
        <f t="shared" si="27"/>
        <v>0</v>
      </c>
      <c r="P155" s="11">
        <f t="shared" si="28"/>
        <v>0</v>
      </c>
      <c r="Q155" s="11">
        <f t="shared" si="29"/>
        <v>0</v>
      </c>
      <c r="R155" s="11">
        <f t="shared" si="30"/>
        <v>0</v>
      </c>
      <c r="S155" s="11"/>
      <c r="T155" s="1">
        <f>VLOOKUP(B155,Master_Item!B:I,8,0)</f>
        <v>9.1199999999999992</v>
      </c>
      <c r="U155" s="11">
        <f t="shared" si="31"/>
        <v>0</v>
      </c>
      <c r="V155" s="11">
        <f t="shared" si="32"/>
        <v>0</v>
      </c>
      <c r="W155" s="11">
        <f t="shared" si="33"/>
        <v>0</v>
      </c>
      <c r="X155" s="11">
        <f t="shared" si="34"/>
        <v>0</v>
      </c>
      <c r="Y155" s="11">
        <f t="shared" si="35"/>
        <v>0</v>
      </c>
      <c r="Z155" s="1" t="str">
        <f>_xlfn.IFNA(VLOOKUP(B155,Master_Item!B:D,3,0),0)</f>
        <v>Oishi</v>
      </c>
    </row>
    <row r="156" spans="1:26">
      <c r="A156" s="13">
        <v>7</v>
      </c>
      <c r="B156" s="2">
        <v>310002013</v>
      </c>
      <c r="C156" s="1" t="s">
        <v>46</v>
      </c>
      <c r="D156" s="1" t="s">
        <v>116</v>
      </c>
      <c r="E156" s="12">
        <f>_xlfn.IFNA(VLOOKUP($B156,'FST OMT'!$C:$Y,$A156,0),0)</f>
        <v>0</v>
      </c>
      <c r="F156" s="12">
        <f>_xlfn.IFNA(VLOOKUP($B156,'FST CV'!$C:$Y,$A156,0),0)</f>
        <v>0</v>
      </c>
      <c r="G156" s="12">
        <f>_xlfn.IFNA(VLOOKUP($B156,'FST TT'!$C:$Y,$A156,0),0)</f>
        <v>0</v>
      </c>
      <c r="I156" s="4">
        <f t="shared" si="24"/>
        <v>0</v>
      </c>
      <c r="K156" s="52">
        <f>IF(D156="MT",VLOOKUP(B156,Master_Item!B:H,7,0),VLOOKUP(B156,Master_Item!B:H,6,0))</f>
        <v>72</v>
      </c>
      <c r="L156" s="52" t="str">
        <f>VLOOKUP(B156,Master_Item!B:M,12,0)</f>
        <v>โรงงานนวนคร</v>
      </c>
      <c r="M156" s="52" t="str">
        <f t="shared" si="25"/>
        <v>โรงงานนวนครRegion 2</v>
      </c>
      <c r="N156" s="11">
        <f t="shared" si="26"/>
        <v>0</v>
      </c>
      <c r="O156" s="11">
        <f t="shared" si="27"/>
        <v>0</v>
      </c>
      <c r="P156" s="11">
        <f t="shared" si="28"/>
        <v>0</v>
      </c>
      <c r="Q156" s="11">
        <f t="shared" si="29"/>
        <v>0</v>
      </c>
      <c r="R156" s="11">
        <f t="shared" si="30"/>
        <v>0</v>
      </c>
      <c r="S156" s="11"/>
      <c r="T156" s="1">
        <f>VLOOKUP(B156,Master_Item!B:I,8,0)</f>
        <v>9.1199999999999992</v>
      </c>
      <c r="U156" s="11">
        <f t="shared" si="31"/>
        <v>0</v>
      </c>
      <c r="V156" s="11">
        <f t="shared" si="32"/>
        <v>0</v>
      </c>
      <c r="W156" s="11">
        <f t="shared" si="33"/>
        <v>0</v>
      </c>
      <c r="X156" s="11">
        <f t="shared" si="34"/>
        <v>0</v>
      </c>
      <c r="Y156" s="11">
        <f t="shared" si="35"/>
        <v>0</v>
      </c>
      <c r="Z156" s="1" t="str">
        <f>_xlfn.IFNA(VLOOKUP(B156,Master_Item!B:D,3,0),0)</f>
        <v>Oishi</v>
      </c>
    </row>
    <row r="157" spans="1:26">
      <c r="A157" s="13">
        <v>8</v>
      </c>
      <c r="B157" s="2">
        <v>310002013</v>
      </c>
      <c r="C157" s="1" t="s">
        <v>46</v>
      </c>
      <c r="D157" s="1" t="s">
        <v>117</v>
      </c>
      <c r="E157" s="12">
        <f>_xlfn.IFNA(VLOOKUP($B157,'FST OMT'!$C:$Y,$A157,0),0)</f>
        <v>0</v>
      </c>
      <c r="F157" s="12">
        <f>_xlfn.IFNA(VLOOKUP($B157,'FST CV'!$C:$Y,$A157,0),0)</f>
        <v>0</v>
      </c>
      <c r="G157" s="12">
        <f>_xlfn.IFNA(VLOOKUP($B157,'FST TT'!$C:$Y,$A157,0),0)</f>
        <v>0</v>
      </c>
      <c r="I157" s="4">
        <f t="shared" si="24"/>
        <v>0</v>
      </c>
      <c r="K157" s="52">
        <f>IF(D157="MT",VLOOKUP(B157,Master_Item!B:H,7,0),VLOOKUP(B157,Master_Item!B:H,6,0))</f>
        <v>72</v>
      </c>
      <c r="L157" s="52" t="str">
        <f>VLOOKUP(B157,Master_Item!B:M,12,0)</f>
        <v>โรงงานนวนคร</v>
      </c>
      <c r="M157" s="52" t="str">
        <f t="shared" si="25"/>
        <v>โรงงานนวนครRegion 3</v>
      </c>
      <c r="N157" s="11">
        <f t="shared" si="26"/>
        <v>0</v>
      </c>
      <c r="O157" s="11">
        <f t="shared" si="27"/>
        <v>0</v>
      </c>
      <c r="P157" s="11">
        <f t="shared" si="28"/>
        <v>0</v>
      </c>
      <c r="Q157" s="11">
        <f t="shared" si="29"/>
        <v>0</v>
      </c>
      <c r="R157" s="11">
        <f t="shared" si="30"/>
        <v>0</v>
      </c>
      <c r="S157" s="11"/>
      <c r="T157" s="1">
        <f>VLOOKUP(B157,Master_Item!B:I,8,0)</f>
        <v>9.1199999999999992</v>
      </c>
      <c r="U157" s="11">
        <f t="shared" si="31"/>
        <v>0</v>
      </c>
      <c r="V157" s="11">
        <f t="shared" si="32"/>
        <v>0</v>
      </c>
      <c r="W157" s="11">
        <f t="shared" si="33"/>
        <v>0</v>
      </c>
      <c r="X157" s="11">
        <f t="shared" si="34"/>
        <v>0</v>
      </c>
      <c r="Y157" s="11">
        <f t="shared" si="35"/>
        <v>0</v>
      </c>
      <c r="Z157" s="1" t="str">
        <f>_xlfn.IFNA(VLOOKUP(B157,Master_Item!B:D,3,0),0)</f>
        <v>Oishi</v>
      </c>
    </row>
    <row r="158" spans="1:26">
      <c r="A158" s="13">
        <v>9</v>
      </c>
      <c r="B158" s="2">
        <v>310002013</v>
      </c>
      <c r="C158" s="1" t="s">
        <v>46</v>
      </c>
      <c r="D158" s="1" t="s">
        <v>118</v>
      </c>
      <c r="E158" s="12">
        <f>_xlfn.IFNA(VLOOKUP($B158,'FST OMT'!$C:$Y,$A158,0),0)</f>
        <v>0</v>
      </c>
      <c r="F158" s="12">
        <f>_xlfn.IFNA(VLOOKUP($B158,'FST CV'!$C:$Y,$A158,0),0)</f>
        <v>0</v>
      </c>
      <c r="G158" s="12">
        <f>_xlfn.IFNA(VLOOKUP($B158,'FST TT'!$C:$Y,$A158,0),0)</f>
        <v>0</v>
      </c>
      <c r="I158" s="4">
        <f t="shared" si="24"/>
        <v>0</v>
      </c>
      <c r="K158" s="52">
        <f>IF(D158="MT",VLOOKUP(B158,Master_Item!B:H,7,0),VLOOKUP(B158,Master_Item!B:H,6,0))</f>
        <v>72</v>
      </c>
      <c r="L158" s="52" t="str">
        <f>VLOOKUP(B158,Master_Item!B:M,12,0)</f>
        <v>โรงงานนวนคร</v>
      </c>
      <c r="M158" s="52" t="str">
        <f t="shared" si="25"/>
        <v>โรงงานนวนครRegion 4</v>
      </c>
      <c r="N158" s="11">
        <f t="shared" si="26"/>
        <v>0</v>
      </c>
      <c r="O158" s="11">
        <f t="shared" si="27"/>
        <v>0</v>
      </c>
      <c r="P158" s="11">
        <f t="shared" si="28"/>
        <v>0</v>
      </c>
      <c r="Q158" s="11">
        <f t="shared" si="29"/>
        <v>0</v>
      </c>
      <c r="R158" s="11">
        <f t="shared" si="30"/>
        <v>0</v>
      </c>
      <c r="S158" s="11"/>
      <c r="T158" s="1">
        <f>VLOOKUP(B158,Master_Item!B:I,8,0)</f>
        <v>9.1199999999999992</v>
      </c>
      <c r="U158" s="11">
        <f t="shared" si="31"/>
        <v>0</v>
      </c>
      <c r="V158" s="11">
        <f t="shared" si="32"/>
        <v>0</v>
      </c>
      <c r="W158" s="11">
        <f t="shared" si="33"/>
        <v>0</v>
      </c>
      <c r="X158" s="11">
        <f t="shared" si="34"/>
        <v>0</v>
      </c>
      <c r="Y158" s="11">
        <f t="shared" si="35"/>
        <v>0</v>
      </c>
      <c r="Z158" s="1" t="str">
        <f>_xlfn.IFNA(VLOOKUP(B158,Master_Item!B:D,3,0),0)</f>
        <v>Oishi</v>
      </c>
    </row>
    <row r="159" spans="1:26">
      <c r="A159" s="13">
        <v>10</v>
      </c>
      <c r="B159" s="2">
        <v>310002013</v>
      </c>
      <c r="C159" s="1" t="s">
        <v>46</v>
      </c>
      <c r="D159" s="1" t="s">
        <v>119</v>
      </c>
      <c r="E159" s="12">
        <f>_xlfn.IFNA(VLOOKUP($B159,'FST OMT'!$C:$Y,$A159,0),0)</f>
        <v>0</v>
      </c>
      <c r="F159" s="12">
        <f>_xlfn.IFNA(VLOOKUP($B159,'FST CV'!$C:$Y,$A159,0),0)</f>
        <v>0</v>
      </c>
      <c r="G159" s="12">
        <f>_xlfn.IFNA(VLOOKUP($B159,'FST TT'!$C:$Y,$A159,0),0)</f>
        <v>0</v>
      </c>
      <c r="I159" s="4">
        <f t="shared" si="24"/>
        <v>0</v>
      </c>
      <c r="K159" s="52">
        <f>IF(D159="MT",VLOOKUP(B159,Master_Item!B:H,7,0),VLOOKUP(B159,Master_Item!B:H,6,0))</f>
        <v>72</v>
      </c>
      <c r="L159" s="52" t="str">
        <f>VLOOKUP(B159,Master_Item!B:M,12,0)</f>
        <v>โรงงานนวนคร</v>
      </c>
      <c r="M159" s="52" t="str">
        <f t="shared" si="25"/>
        <v>โรงงานนวนครRegion 5</v>
      </c>
      <c r="N159" s="11">
        <f t="shared" si="26"/>
        <v>0</v>
      </c>
      <c r="O159" s="11">
        <f t="shared" si="27"/>
        <v>0</v>
      </c>
      <c r="P159" s="11">
        <f t="shared" si="28"/>
        <v>0</v>
      </c>
      <c r="Q159" s="11">
        <f t="shared" si="29"/>
        <v>0</v>
      </c>
      <c r="R159" s="11">
        <f t="shared" si="30"/>
        <v>0</v>
      </c>
      <c r="S159" s="11"/>
      <c r="T159" s="1">
        <f>VLOOKUP(B159,Master_Item!B:I,8,0)</f>
        <v>9.1199999999999992</v>
      </c>
      <c r="U159" s="11">
        <f t="shared" si="31"/>
        <v>0</v>
      </c>
      <c r="V159" s="11">
        <f t="shared" si="32"/>
        <v>0</v>
      </c>
      <c r="W159" s="11">
        <f t="shared" si="33"/>
        <v>0</v>
      </c>
      <c r="X159" s="11">
        <f t="shared" si="34"/>
        <v>0</v>
      </c>
      <c r="Y159" s="11">
        <f t="shared" si="35"/>
        <v>0</v>
      </c>
      <c r="Z159" s="1" t="str">
        <f>_xlfn.IFNA(VLOOKUP(B159,Master_Item!B:D,3,0),0)</f>
        <v>Oishi</v>
      </c>
    </row>
    <row r="160" spans="1:26">
      <c r="A160" s="13">
        <v>11</v>
      </c>
      <c r="B160" s="2">
        <v>310002013</v>
      </c>
      <c r="C160" s="1" t="s">
        <v>46</v>
      </c>
      <c r="D160" s="1" t="s">
        <v>127</v>
      </c>
      <c r="E160" s="12">
        <f>_xlfn.IFNA(VLOOKUP($B160,'FST OMT'!$C:$Y,$A160,0),0)*0.45</f>
        <v>0</v>
      </c>
      <c r="F160" s="12">
        <f>_xlfn.IFNA(VLOOKUP($B160,'FST CV'!$C:$Y,$A160,0),0)*0.45</f>
        <v>0</v>
      </c>
      <c r="G160" s="12">
        <f>_xlfn.IFNA(VLOOKUP($B160,'FST TT'!$C:$Y,$A160,0),0)*0.45</f>
        <v>0</v>
      </c>
      <c r="I160" s="4">
        <f t="shared" si="24"/>
        <v>0</v>
      </c>
      <c r="K160" s="52">
        <f>IF(D160="MT",VLOOKUP(B160,Master_Item!B:H,7,0),VLOOKUP(B160,Master_Item!B:H,6,0))</f>
        <v>72</v>
      </c>
      <c r="L160" s="52" t="str">
        <f>VLOOKUP(B160,Master_Item!B:M,12,0)</f>
        <v>โรงงานนวนคร</v>
      </c>
      <c r="M160" s="52" t="str">
        <f t="shared" si="25"/>
        <v>โรงงานนวนครRegion 6/9</v>
      </c>
      <c r="N160" s="11">
        <f t="shared" si="26"/>
        <v>0</v>
      </c>
      <c r="O160" s="11">
        <f t="shared" si="27"/>
        <v>0</v>
      </c>
      <c r="P160" s="11">
        <f t="shared" si="28"/>
        <v>0</v>
      </c>
      <c r="Q160" s="11">
        <f t="shared" si="29"/>
        <v>0</v>
      </c>
      <c r="R160" s="11">
        <f t="shared" si="30"/>
        <v>0</v>
      </c>
      <c r="S160" s="11"/>
      <c r="T160" s="1">
        <f>VLOOKUP(B160,Master_Item!B:I,8,0)</f>
        <v>9.1199999999999992</v>
      </c>
      <c r="U160" s="11">
        <f t="shared" si="31"/>
        <v>0</v>
      </c>
      <c r="V160" s="11">
        <f t="shared" si="32"/>
        <v>0</v>
      </c>
      <c r="W160" s="11">
        <f t="shared" si="33"/>
        <v>0</v>
      </c>
      <c r="X160" s="11">
        <f t="shared" si="34"/>
        <v>0</v>
      </c>
      <c r="Y160" s="11">
        <f t="shared" si="35"/>
        <v>0</v>
      </c>
      <c r="Z160" s="1" t="str">
        <f>_xlfn.IFNA(VLOOKUP(B160,Master_Item!B:D,3,0),0)</f>
        <v>Oishi</v>
      </c>
    </row>
    <row r="161" spans="1:26">
      <c r="A161" s="13">
        <v>11</v>
      </c>
      <c r="B161" s="2">
        <v>310002013</v>
      </c>
      <c r="C161" s="1" t="s">
        <v>46</v>
      </c>
      <c r="D161" s="1" t="s">
        <v>128</v>
      </c>
      <c r="E161" s="12">
        <f>_xlfn.IFNA(VLOOKUP($B161,'FST OMT'!$C:$Y,$A161,0),0)*0.55</f>
        <v>0</v>
      </c>
      <c r="F161" s="12">
        <f>_xlfn.IFNA(VLOOKUP($B161,'FST CV'!$C:$Y,$A161,0),0)*0.55</f>
        <v>0</v>
      </c>
      <c r="G161" s="12">
        <f>_xlfn.IFNA(VLOOKUP($B161,'FST TT'!$C:$Y,$A161,0),0)*0.55</f>
        <v>0</v>
      </c>
      <c r="I161" s="4">
        <f t="shared" si="24"/>
        <v>0</v>
      </c>
      <c r="K161" s="52">
        <f>IF(D161="MT",VLOOKUP(B161,Master_Item!B:H,7,0),VLOOKUP(B161,Master_Item!B:H,6,0))</f>
        <v>72</v>
      </c>
      <c r="L161" s="52" t="str">
        <f>VLOOKUP(B161,Master_Item!B:M,12,0)</f>
        <v>โรงงานนวนคร</v>
      </c>
      <c r="M161" s="52" t="str">
        <f t="shared" si="25"/>
        <v>โรงงานนวนครRegion 6/14</v>
      </c>
      <c r="N161" s="11">
        <f t="shared" si="26"/>
        <v>0</v>
      </c>
      <c r="O161" s="11">
        <f t="shared" si="27"/>
        <v>0</v>
      </c>
      <c r="P161" s="11">
        <f t="shared" si="28"/>
        <v>0</v>
      </c>
      <c r="Q161" s="11">
        <f t="shared" si="29"/>
        <v>0</v>
      </c>
      <c r="R161" s="11">
        <f t="shared" si="30"/>
        <v>0</v>
      </c>
      <c r="S161" s="11"/>
      <c r="T161" s="1">
        <f>VLOOKUP(B161,Master_Item!B:I,8,0)</f>
        <v>9.1199999999999992</v>
      </c>
      <c r="U161" s="11">
        <f t="shared" si="31"/>
        <v>0</v>
      </c>
      <c r="V161" s="11">
        <f t="shared" si="32"/>
        <v>0</v>
      </c>
      <c r="W161" s="11">
        <f t="shared" si="33"/>
        <v>0</v>
      </c>
      <c r="X161" s="11">
        <f t="shared" si="34"/>
        <v>0</v>
      </c>
      <c r="Y161" s="11">
        <f t="shared" si="35"/>
        <v>0</v>
      </c>
      <c r="Z161" s="1" t="str">
        <f>_xlfn.IFNA(VLOOKUP(B161,Master_Item!B:D,3,0),0)</f>
        <v>Oishi</v>
      </c>
    </row>
    <row r="162" spans="1:26">
      <c r="A162" s="13">
        <v>12</v>
      </c>
      <c r="B162" s="2">
        <v>310002013</v>
      </c>
      <c r="C162" s="1" t="s">
        <v>46</v>
      </c>
      <c r="D162" s="1" t="s">
        <v>121</v>
      </c>
      <c r="E162" s="12">
        <f>_xlfn.IFNA(VLOOKUP($B162,'FST OMT'!$C:$Y,$A162,0),0)</f>
        <v>0</v>
      </c>
      <c r="F162" s="12">
        <f>_xlfn.IFNA(VLOOKUP($B162,'FST CV'!$C:$Y,$A162,0),0)</f>
        <v>0</v>
      </c>
      <c r="G162" s="12">
        <f>_xlfn.IFNA(VLOOKUP($B162,'FST TT'!$C:$Y,$A162,0),0)</f>
        <v>0</v>
      </c>
      <c r="I162" s="4">
        <f t="shared" si="24"/>
        <v>0</v>
      </c>
      <c r="K162" s="52">
        <f>IF(D162="MT",VLOOKUP(B162,Master_Item!B:H,7,0),VLOOKUP(B162,Master_Item!B:H,6,0))</f>
        <v>72</v>
      </c>
      <c r="L162" s="52" t="str">
        <f>VLOOKUP(B162,Master_Item!B:M,12,0)</f>
        <v>โรงงานนวนคร</v>
      </c>
      <c r="M162" s="52" t="str">
        <f t="shared" si="25"/>
        <v>โรงงานนวนครRegion 7</v>
      </c>
      <c r="N162" s="11">
        <f t="shared" si="26"/>
        <v>0</v>
      </c>
      <c r="O162" s="11">
        <f t="shared" si="27"/>
        <v>0</v>
      </c>
      <c r="P162" s="11">
        <f t="shared" si="28"/>
        <v>0</v>
      </c>
      <c r="Q162" s="11">
        <f t="shared" si="29"/>
        <v>0</v>
      </c>
      <c r="R162" s="11">
        <f t="shared" si="30"/>
        <v>0</v>
      </c>
      <c r="S162" s="11"/>
      <c r="T162" s="1">
        <f>VLOOKUP(B162,Master_Item!B:I,8,0)</f>
        <v>9.1199999999999992</v>
      </c>
      <c r="U162" s="11">
        <f t="shared" si="31"/>
        <v>0</v>
      </c>
      <c r="V162" s="11">
        <f t="shared" si="32"/>
        <v>0</v>
      </c>
      <c r="W162" s="11">
        <f t="shared" si="33"/>
        <v>0</v>
      </c>
      <c r="X162" s="11">
        <f t="shared" si="34"/>
        <v>0</v>
      </c>
      <c r="Y162" s="11">
        <f t="shared" si="35"/>
        <v>0</v>
      </c>
      <c r="Z162" s="1" t="str">
        <f>_xlfn.IFNA(VLOOKUP(B162,Master_Item!B:D,3,0),0)</f>
        <v>Oishi</v>
      </c>
    </row>
    <row r="163" spans="1:26">
      <c r="A163" s="13">
        <v>13</v>
      </c>
      <c r="B163" s="2">
        <v>310002013</v>
      </c>
      <c r="C163" s="1" t="s">
        <v>46</v>
      </c>
      <c r="D163" s="1" t="s">
        <v>122</v>
      </c>
      <c r="E163" s="12">
        <f>_xlfn.IFNA(VLOOKUP($B163,'FST OMT'!$C:$Y,$A163,0),0)</f>
        <v>0</v>
      </c>
      <c r="F163" s="12">
        <f>_xlfn.IFNA(VLOOKUP($B163,'FST CV'!$C:$Y,$A163,0),0)</f>
        <v>0</v>
      </c>
      <c r="G163" s="12">
        <f>_xlfn.IFNA(VLOOKUP($B163,'FST TT'!$C:$Y,$A163,0),0)</f>
        <v>0</v>
      </c>
      <c r="I163" s="4">
        <f t="shared" si="24"/>
        <v>0</v>
      </c>
      <c r="K163" s="52">
        <f>IF(D163="MT",VLOOKUP(B163,Master_Item!B:H,7,0),VLOOKUP(B163,Master_Item!B:H,6,0))</f>
        <v>72</v>
      </c>
      <c r="L163" s="52" t="str">
        <f>VLOOKUP(B163,Master_Item!B:M,12,0)</f>
        <v>โรงงานนวนคร</v>
      </c>
      <c r="M163" s="52" t="str">
        <f t="shared" si="25"/>
        <v>โรงงานนวนครRegion 8</v>
      </c>
      <c r="N163" s="11">
        <f t="shared" si="26"/>
        <v>0</v>
      </c>
      <c r="O163" s="11">
        <f t="shared" si="27"/>
        <v>0</v>
      </c>
      <c r="P163" s="11">
        <f t="shared" si="28"/>
        <v>0</v>
      </c>
      <c r="Q163" s="11">
        <f t="shared" si="29"/>
        <v>0</v>
      </c>
      <c r="R163" s="11">
        <f t="shared" si="30"/>
        <v>0</v>
      </c>
      <c r="S163" s="11"/>
      <c r="T163" s="1">
        <f>VLOOKUP(B163,Master_Item!B:I,8,0)</f>
        <v>9.1199999999999992</v>
      </c>
      <c r="U163" s="11">
        <f t="shared" si="31"/>
        <v>0</v>
      </c>
      <c r="V163" s="11">
        <f t="shared" si="32"/>
        <v>0</v>
      </c>
      <c r="W163" s="11">
        <f t="shared" si="33"/>
        <v>0</v>
      </c>
      <c r="X163" s="11">
        <f t="shared" si="34"/>
        <v>0</v>
      </c>
      <c r="Y163" s="11">
        <f t="shared" si="35"/>
        <v>0</v>
      </c>
      <c r="Z163" s="1" t="str">
        <f>_xlfn.IFNA(VLOOKUP(B163,Master_Item!B:D,3,0),0)</f>
        <v>Oishi</v>
      </c>
    </row>
    <row r="164" spans="1:26">
      <c r="A164" s="13">
        <v>11</v>
      </c>
      <c r="B164" s="2">
        <v>310002013</v>
      </c>
      <c r="C164" s="1" t="s">
        <v>46</v>
      </c>
      <c r="D164" s="1" t="s">
        <v>123</v>
      </c>
      <c r="H164" s="4">
        <f>_xlfn.IFNA(VLOOKUP(B164,'FST MT'!A:FS,$A164,0),0)</f>
        <v>43551.867125927776</v>
      </c>
      <c r="I164" s="4">
        <f t="shared" si="24"/>
        <v>43551.867125927776</v>
      </c>
      <c r="K164" s="52">
        <f>IF(D164="MT",VLOOKUP(B164,Master_Item!B:H,7,0),VLOOKUP(B164,Master_Item!B:H,6,0))</f>
        <v>72</v>
      </c>
      <c r="L164" s="52" t="str">
        <f>VLOOKUP(B164,Master_Item!B:M,12,0)</f>
        <v>โรงงานนวนคร</v>
      </c>
      <c r="M164" s="52" t="str">
        <f t="shared" si="25"/>
        <v>โรงงานนวนครMT</v>
      </c>
      <c r="N164" s="11">
        <f t="shared" si="26"/>
        <v>0</v>
      </c>
      <c r="O164" s="11">
        <f t="shared" si="27"/>
        <v>0</v>
      </c>
      <c r="P164" s="11">
        <f t="shared" si="28"/>
        <v>0</v>
      </c>
      <c r="Q164" s="11">
        <f t="shared" si="29"/>
        <v>604.88704341566358</v>
      </c>
      <c r="R164" s="11">
        <f t="shared" si="30"/>
        <v>604.88704341566358</v>
      </c>
      <c r="S164" s="11"/>
      <c r="T164" s="1">
        <f>VLOOKUP(B164,Master_Item!B:I,8,0)</f>
        <v>9.1199999999999992</v>
      </c>
      <c r="U164" s="11">
        <f t="shared" si="31"/>
        <v>0</v>
      </c>
      <c r="V164" s="11">
        <f t="shared" si="32"/>
        <v>0</v>
      </c>
      <c r="W164" s="11">
        <f t="shared" si="33"/>
        <v>0</v>
      </c>
      <c r="X164" s="11">
        <f t="shared" si="34"/>
        <v>397193.02818846126</v>
      </c>
      <c r="Y164" s="11">
        <f t="shared" si="35"/>
        <v>397193.02818846126</v>
      </c>
      <c r="Z164" s="1" t="str">
        <f>_xlfn.IFNA(VLOOKUP(B164,Master_Item!B:D,3,0),0)</f>
        <v>Oishi</v>
      </c>
    </row>
    <row r="165" spans="1:26">
      <c r="A165" s="13">
        <v>6</v>
      </c>
      <c r="B165" s="2">
        <v>310002014</v>
      </c>
      <c r="C165" s="1" t="s">
        <v>47</v>
      </c>
      <c r="D165" s="1" t="s">
        <v>115</v>
      </c>
      <c r="E165" s="12">
        <f>_xlfn.IFNA(VLOOKUP($B165,'FST OMT'!$C:$Y,$A165,0),0)</f>
        <v>0</v>
      </c>
      <c r="F165" s="12">
        <f>_xlfn.IFNA(VLOOKUP($B165,'FST CV'!$C:$Y,$A165,0),0)</f>
        <v>0</v>
      </c>
      <c r="G165" s="12">
        <f>_xlfn.IFNA(VLOOKUP($B165,'FST TT'!$C:$Y,$A165,0),0)</f>
        <v>0</v>
      </c>
      <c r="I165" s="4">
        <f t="shared" si="24"/>
        <v>0</v>
      </c>
      <c r="K165" s="52">
        <f>IF(D165="MT",VLOOKUP(B165,Master_Item!B:H,7,0),VLOOKUP(B165,Master_Item!B:H,6,0))</f>
        <v>72</v>
      </c>
      <c r="L165" s="52" t="str">
        <f>VLOOKUP(B165,Master_Item!B:M,12,0)</f>
        <v>โรงงานนวนคร</v>
      </c>
      <c r="M165" s="52" t="str">
        <f t="shared" si="25"/>
        <v>โรงงานนวนครRegion 1</v>
      </c>
      <c r="N165" s="11">
        <f t="shared" si="26"/>
        <v>0</v>
      </c>
      <c r="O165" s="11">
        <f t="shared" si="27"/>
        <v>0</v>
      </c>
      <c r="P165" s="11">
        <f t="shared" si="28"/>
        <v>0</v>
      </c>
      <c r="Q165" s="11">
        <f t="shared" si="29"/>
        <v>0</v>
      </c>
      <c r="R165" s="11">
        <f t="shared" si="30"/>
        <v>0</v>
      </c>
      <c r="S165" s="11"/>
      <c r="T165" s="1">
        <f>VLOOKUP(B165,Master_Item!B:I,8,0)</f>
        <v>9.1199999999999992</v>
      </c>
      <c r="U165" s="11">
        <f t="shared" si="31"/>
        <v>0</v>
      </c>
      <c r="V165" s="11">
        <f t="shared" si="32"/>
        <v>0</v>
      </c>
      <c r="W165" s="11">
        <f t="shared" si="33"/>
        <v>0</v>
      </c>
      <c r="X165" s="11">
        <f t="shared" si="34"/>
        <v>0</v>
      </c>
      <c r="Y165" s="11">
        <f t="shared" si="35"/>
        <v>0</v>
      </c>
      <c r="Z165" s="1" t="str">
        <f>_xlfn.IFNA(VLOOKUP(B165,Master_Item!B:D,3,0),0)</f>
        <v>Oishi</v>
      </c>
    </row>
    <row r="166" spans="1:26">
      <c r="A166" s="13">
        <v>7</v>
      </c>
      <c r="B166" s="2">
        <v>310002014</v>
      </c>
      <c r="C166" s="1" t="s">
        <v>47</v>
      </c>
      <c r="D166" s="1" t="s">
        <v>116</v>
      </c>
      <c r="E166" s="12">
        <f>_xlfn.IFNA(VLOOKUP($B166,'FST OMT'!$C:$Y,$A166,0),0)</f>
        <v>0</v>
      </c>
      <c r="F166" s="12">
        <f>_xlfn.IFNA(VLOOKUP($B166,'FST CV'!$C:$Y,$A166,0),0)</f>
        <v>0</v>
      </c>
      <c r="G166" s="12">
        <f>_xlfn.IFNA(VLOOKUP($B166,'FST TT'!$C:$Y,$A166,0),0)</f>
        <v>0</v>
      </c>
      <c r="I166" s="4">
        <f t="shared" si="24"/>
        <v>0</v>
      </c>
      <c r="K166" s="52">
        <f>IF(D166="MT",VLOOKUP(B166,Master_Item!B:H,7,0),VLOOKUP(B166,Master_Item!B:H,6,0))</f>
        <v>72</v>
      </c>
      <c r="L166" s="52" t="str">
        <f>VLOOKUP(B166,Master_Item!B:M,12,0)</f>
        <v>โรงงานนวนคร</v>
      </c>
      <c r="M166" s="52" t="str">
        <f t="shared" si="25"/>
        <v>โรงงานนวนครRegion 2</v>
      </c>
      <c r="N166" s="11">
        <f t="shared" si="26"/>
        <v>0</v>
      </c>
      <c r="O166" s="11">
        <f t="shared" si="27"/>
        <v>0</v>
      </c>
      <c r="P166" s="11">
        <f t="shared" si="28"/>
        <v>0</v>
      </c>
      <c r="Q166" s="11">
        <f t="shared" si="29"/>
        <v>0</v>
      </c>
      <c r="R166" s="11">
        <f t="shared" si="30"/>
        <v>0</v>
      </c>
      <c r="S166" s="11"/>
      <c r="T166" s="1">
        <f>VLOOKUP(B166,Master_Item!B:I,8,0)</f>
        <v>9.1199999999999992</v>
      </c>
      <c r="U166" s="11">
        <f t="shared" si="31"/>
        <v>0</v>
      </c>
      <c r="V166" s="11">
        <f t="shared" si="32"/>
        <v>0</v>
      </c>
      <c r="W166" s="11">
        <f t="shared" si="33"/>
        <v>0</v>
      </c>
      <c r="X166" s="11">
        <f t="shared" si="34"/>
        <v>0</v>
      </c>
      <c r="Y166" s="11">
        <f t="shared" si="35"/>
        <v>0</v>
      </c>
      <c r="Z166" s="1" t="str">
        <f>_xlfn.IFNA(VLOOKUP(B166,Master_Item!B:D,3,0),0)</f>
        <v>Oishi</v>
      </c>
    </row>
    <row r="167" spans="1:26">
      <c r="A167" s="13">
        <v>8</v>
      </c>
      <c r="B167" s="2">
        <v>310002014</v>
      </c>
      <c r="C167" s="1" t="s">
        <v>47</v>
      </c>
      <c r="D167" s="1" t="s">
        <v>117</v>
      </c>
      <c r="E167" s="12">
        <f>_xlfn.IFNA(VLOOKUP($B167,'FST OMT'!$C:$Y,$A167,0),0)</f>
        <v>0</v>
      </c>
      <c r="F167" s="12">
        <f>_xlfn.IFNA(VLOOKUP($B167,'FST CV'!$C:$Y,$A167,0),0)</f>
        <v>0</v>
      </c>
      <c r="G167" s="12">
        <f>_xlfn.IFNA(VLOOKUP($B167,'FST TT'!$C:$Y,$A167,0),0)</f>
        <v>0</v>
      </c>
      <c r="I167" s="4">
        <f t="shared" si="24"/>
        <v>0</v>
      </c>
      <c r="K167" s="52">
        <f>IF(D167="MT",VLOOKUP(B167,Master_Item!B:H,7,0),VLOOKUP(B167,Master_Item!B:H,6,0))</f>
        <v>72</v>
      </c>
      <c r="L167" s="52" t="str">
        <f>VLOOKUP(B167,Master_Item!B:M,12,0)</f>
        <v>โรงงานนวนคร</v>
      </c>
      <c r="M167" s="52" t="str">
        <f t="shared" si="25"/>
        <v>โรงงานนวนครRegion 3</v>
      </c>
      <c r="N167" s="11">
        <f t="shared" si="26"/>
        <v>0</v>
      </c>
      <c r="O167" s="11">
        <f t="shared" si="27"/>
        <v>0</v>
      </c>
      <c r="P167" s="11">
        <f t="shared" si="28"/>
        <v>0</v>
      </c>
      <c r="Q167" s="11">
        <f t="shared" si="29"/>
        <v>0</v>
      </c>
      <c r="R167" s="11">
        <f t="shared" si="30"/>
        <v>0</v>
      </c>
      <c r="S167" s="11"/>
      <c r="T167" s="1">
        <f>VLOOKUP(B167,Master_Item!B:I,8,0)</f>
        <v>9.1199999999999992</v>
      </c>
      <c r="U167" s="11">
        <f t="shared" si="31"/>
        <v>0</v>
      </c>
      <c r="V167" s="11">
        <f t="shared" si="32"/>
        <v>0</v>
      </c>
      <c r="W167" s="11">
        <f t="shared" si="33"/>
        <v>0</v>
      </c>
      <c r="X167" s="11">
        <f t="shared" si="34"/>
        <v>0</v>
      </c>
      <c r="Y167" s="11">
        <f t="shared" si="35"/>
        <v>0</v>
      </c>
      <c r="Z167" s="1" t="str">
        <f>_xlfn.IFNA(VLOOKUP(B167,Master_Item!B:D,3,0),0)</f>
        <v>Oishi</v>
      </c>
    </row>
    <row r="168" spans="1:26">
      <c r="A168" s="13">
        <v>9</v>
      </c>
      <c r="B168" s="2">
        <v>310002014</v>
      </c>
      <c r="C168" s="1" t="s">
        <v>47</v>
      </c>
      <c r="D168" s="1" t="s">
        <v>118</v>
      </c>
      <c r="E168" s="12">
        <f>_xlfn.IFNA(VLOOKUP($B168,'FST OMT'!$C:$Y,$A168,0),0)</f>
        <v>0</v>
      </c>
      <c r="F168" s="12">
        <f>_xlfn.IFNA(VLOOKUP($B168,'FST CV'!$C:$Y,$A168,0),0)</f>
        <v>0</v>
      </c>
      <c r="G168" s="12">
        <f>_xlfn.IFNA(VLOOKUP($B168,'FST TT'!$C:$Y,$A168,0),0)</f>
        <v>0</v>
      </c>
      <c r="I168" s="4">
        <f t="shared" si="24"/>
        <v>0</v>
      </c>
      <c r="K168" s="52">
        <f>IF(D168="MT",VLOOKUP(B168,Master_Item!B:H,7,0),VLOOKUP(B168,Master_Item!B:H,6,0))</f>
        <v>72</v>
      </c>
      <c r="L168" s="52" t="str">
        <f>VLOOKUP(B168,Master_Item!B:M,12,0)</f>
        <v>โรงงานนวนคร</v>
      </c>
      <c r="M168" s="52" t="str">
        <f t="shared" si="25"/>
        <v>โรงงานนวนครRegion 4</v>
      </c>
      <c r="N168" s="11">
        <f t="shared" si="26"/>
        <v>0</v>
      </c>
      <c r="O168" s="11">
        <f t="shared" si="27"/>
        <v>0</v>
      </c>
      <c r="P168" s="11">
        <f t="shared" si="28"/>
        <v>0</v>
      </c>
      <c r="Q168" s="11">
        <f t="shared" si="29"/>
        <v>0</v>
      </c>
      <c r="R168" s="11">
        <f t="shared" si="30"/>
        <v>0</v>
      </c>
      <c r="S168" s="11"/>
      <c r="T168" s="1">
        <f>VLOOKUP(B168,Master_Item!B:I,8,0)</f>
        <v>9.1199999999999992</v>
      </c>
      <c r="U168" s="11">
        <f t="shared" si="31"/>
        <v>0</v>
      </c>
      <c r="V168" s="11">
        <f t="shared" si="32"/>
        <v>0</v>
      </c>
      <c r="W168" s="11">
        <f t="shared" si="33"/>
        <v>0</v>
      </c>
      <c r="X168" s="11">
        <f t="shared" si="34"/>
        <v>0</v>
      </c>
      <c r="Y168" s="11">
        <f t="shared" si="35"/>
        <v>0</v>
      </c>
      <c r="Z168" s="1" t="str">
        <f>_xlfn.IFNA(VLOOKUP(B168,Master_Item!B:D,3,0),0)</f>
        <v>Oishi</v>
      </c>
    </row>
    <row r="169" spans="1:26">
      <c r="A169" s="13">
        <v>10</v>
      </c>
      <c r="B169" s="2">
        <v>310002014</v>
      </c>
      <c r="C169" s="1" t="s">
        <v>47</v>
      </c>
      <c r="D169" s="1" t="s">
        <v>119</v>
      </c>
      <c r="E169" s="12">
        <f>_xlfn.IFNA(VLOOKUP($B169,'FST OMT'!$C:$Y,$A169,0),0)</f>
        <v>0</v>
      </c>
      <c r="F169" s="12">
        <f>_xlfn.IFNA(VLOOKUP($B169,'FST CV'!$C:$Y,$A169,0),0)</f>
        <v>0</v>
      </c>
      <c r="G169" s="12">
        <f>_xlfn.IFNA(VLOOKUP($B169,'FST TT'!$C:$Y,$A169,0),0)</f>
        <v>0</v>
      </c>
      <c r="I169" s="4">
        <f t="shared" si="24"/>
        <v>0</v>
      </c>
      <c r="K169" s="52">
        <f>IF(D169="MT",VLOOKUP(B169,Master_Item!B:H,7,0),VLOOKUP(B169,Master_Item!B:H,6,0))</f>
        <v>72</v>
      </c>
      <c r="L169" s="52" t="str">
        <f>VLOOKUP(B169,Master_Item!B:M,12,0)</f>
        <v>โรงงานนวนคร</v>
      </c>
      <c r="M169" s="52" t="str">
        <f t="shared" si="25"/>
        <v>โรงงานนวนครRegion 5</v>
      </c>
      <c r="N169" s="11">
        <f t="shared" si="26"/>
        <v>0</v>
      </c>
      <c r="O169" s="11">
        <f t="shared" si="27"/>
        <v>0</v>
      </c>
      <c r="P169" s="11">
        <f t="shared" si="28"/>
        <v>0</v>
      </c>
      <c r="Q169" s="11">
        <f t="shared" si="29"/>
        <v>0</v>
      </c>
      <c r="R169" s="11">
        <f t="shared" si="30"/>
        <v>0</v>
      </c>
      <c r="S169" s="11"/>
      <c r="T169" s="1">
        <f>VLOOKUP(B169,Master_Item!B:I,8,0)</f>
        <v>9.1199999999999992</v>
      </c>
      <c r="U169" s="11">
        <f t="shared" si="31"/>
        <v>0</v>
      </c>
      <c r="V169" s="11">
        <f t="shared" si="32"/>
        <v>0</v>
      </c>
      <c r="W169" s="11">
        <f t="shared" si="33"/>
        <v>0</v>
      </c>
      <c r="X169" s="11">
        <f t="shared" si="34"/>
        <v>0</v>
      </c>
      <c r="Y169" s="11">
        <f t="shared" si="35"/>
        <v>0</v>
      </c>
      <c r="Z169" s="1" t="str">
        <f>_xlfn.IFNA(VLOOKUP(B169,Master_Item!B:D,3,0),0)</f>
        <v>Oishi</v>
      </c>
    </row>
    <row r="170" spans="1:26">
      <c r="A170" s="13">
        <v>11</v>
      </c>
      <c r="B170" s="2">
        <v>310002014</v>
      </c>
      <c r="C170" s="1" t="s">
        <v>47</v>
      </c>
      <c r="D170" s="1" t="s">
        <v>127</v>
      </c>
      <c r="E170" s="12">
        <f>_xlfn.IFNA(VLOOKUP($B170,'FST OMT'!$C:$Y,$A170,0),0)*0.45</f>
        <v>0</v>
      </c>
      <c r="F170" s="12">
        <f>_xlfn.IFNA(VLOOKUP($B170,'FST CV'!$C:$Y,$A170,0),0)*0.45</f>
        <v>0</v>
      </c>
      <c r="G170" s="12">
        <f>_xlfn.IFNA(VLOOKUP($B170,'FST TT'!$C:$Y,$A170,0),0)*0.45</f>
        <v>0</v>
      </c>
      <c r="I170" s="4">
        <f t="shared" si="24"/>
        <v>0</v>
      </c>
      <c r="K170" s="52">
        <f>IF(D170="MT",VLOOKUP(B170,Master_Item!B:H,7,0),VLOOKUP(B170,Master_Item!B:H,6,0))</f>
        <v>72</v>
      </c>
      <c r="L170" s="52" t="str">
        <f>VLOOKUP(B170,Master_Item!B:M,12,0)</f>
        <v>โรงงานนวนคร</v>
      </c>
      <c r="M170" s="52" t="str">
        <f t="shared" si="25"/>
        <v>โรงงานนวนครRegion 6/9</v>
      </c>
      <c r="N170" s="11">
        <f t="shared" si="26"/>
        <v>0</v>
      </c>
      <c r="O170" s="11">
        <f t="shared" si="27"/>
        <v>0</v>
      </c>
      <c r="P170" s="11">
        <f t="shared" si="28"/>
        <v>0</v>
      </c>
      <c r="Q170" s="11">
        <f t="shared" si="29"/>
        <v>0</v>
      </c>
      <c r="R170" s="11">
        <f t="shared" si="30"/>
        <v>0</v>
      </c>
      <c r="S170" s="11"/>
      <c r="T170" s="1">
        <f>VLOOKUP(B170,Master_Item!B:I,8,0)</f>
        <v>9.1199999999999992</v>
      </c>
      <c r="U170" s="11">
        <f t="shared" si="31"/>
        <v>0</v>
      </c>
      <c r="V170" s="11">
        <f t="shared" si="32"/>
        <v>0</v>
      </c>
      <c r="W170" s="11">
        <f t="shared" si="33"/>
        <v>0</v>
      </c>
      <c r="X170" s="11">
        <f t="shared" si="34"/>
        <v>0</v>
      </c>
      <c r="Y170" s="11">
        <f t="shared" si="35"/>
        <v>0</v>
      </c>
      <c r="Z170" s="1" t="str">
        <f>_xlfn.IFNA(VLOOKUP(B170,Master_Item!B:D,3,0),0)</f>
        <v>Oishi</v>
      </c>
    </row>
    <row r="171" spans="1:26">
      <c r="A171" s="13">
        <v>11</v>
      </c>
      <c r="B171" s="2">
        <v>310002014</v>
      </c>
      <c r="C171" s="1" t="s">
        <v>47</v>
      </c>
      <c r="D171" s="1" t="s">
        <v>128</v>
      </c>
      <c r="E171" s="12">
        <f>_xlfn.IFNA(VLOOKUP($B171,'FST OMT'!$C:$Y,$A171,0),0)*0.55</f>
        <v>0</v>
      </c>
      <c r="F171" s="12">
        <f>_xlfn.IFNA(VLOOKUP($B171,'FST CV'!$C:$Y,$A171,0),0)*0.55</f>
        <v>0</v>
      </c>
      <c r="G171" s="12">
        <f>_xlfn.IFNA(VLOOKUP($B171,'FST TT'!$C:$Y,$A171,0),0)*0.55</f>
        <v>0</v>
      </c>
      <c r="I171" s="4">
        <f t="shared" si="24"/>
        <v>0</v>
      </c>
      <c r="K171" s="52">
        <f>IF(D171="MT",VLOOKUP(B171,Master_Item!B:H,7,0),VLOOKUP(B171,Master_Item!B:H,6,0))</f>
        <v>72</v>
      </c>
      <c r="L171" s="52" t="str">
        <f>VLOOKUP(B171,Master_Item!B:M,12,0)</f>
        <v>โรงงานนวนคร</v>
      </c>
      <c r="M171" s="52" t="str">
        <f t="shared" si="25"/>
        <v>โรงงานนวนครRegion 6/14</v>
      </c>
      <c r="N171" s="11">
        <f t="shared" si="26"/>
        <v>0</v>
      </c>
      <c r="O171" s="11">
        <f t="shared" si="27"/>
        <v>0</v>
      </c>
      <c r="P171" s="11">
        <f t="shared" si="28"/>
        <v>0</v>
      </c>
      <c r="Q171" s="11">
        <f t="shared" si="29"/>
        <v>0</v>
      </c>
      <c r="R171" s="11">
        <f t="shared" si="30"/>
        <v>0</v>
      </c>
      <c r="S171" s="11"/>
      <c r="T171" s="1">
        <f>VLOOKUP(B171,Master_Item!B:I,8,0)</f>
        <v>9.1199999999999992</v>
      </c>
      <c r="U171" s="11">
        <f t="shared" si="31"/>
        <v>0</v>
      </c>
      <c r="V171" s="11">
        <f t="shared" si="32"/>
        <v>0</v>
      </c>
      <c r="W171" s="11">
        <f t="shared" si="33"/>
        <v>0</v>
      </c>
      <c r="X171" s="11">
        <f t="shared" si="34"/>
        <v>0</v>
      </c>
      <c r="Y171" s="11">
        <f t="shared" si="35"/>
        <v>0</v>
      </c>
      <c r="Z171" s="1" t="str">
        <f>_xlfn.IFNA(VLOOKUP(B171,Master_Item!B:D,3,0),0)</f>
        <v>Oishi</v>
      </c>
    </row>
    <row r="172" spans="1:26">
      <c r="A172" s="13">
        <v>12</v>
      </c>
      <c r="B172" s="2">
        <v>310002014</v>
      </c>
      <c r="C172" s="1" t="s">
        <v>47</v>
      </c>
      <c r="D172" s="1" t="s">
        <v>121</v>
      </c>
      <c r="E172" s="12">
        <f>_xlfn.IFNA(VLOOKUP($B172,'FST OMT'!$C:$Y,$A172,0),0)</f>
        <v>0</v>
      </c>
      <c r="F172" s="12">
        <f>_xlfn.IFNA(VLOOKUP($B172,'FST CV'!$C:$Y,$A172,0),0)</f>
        <v>0</v>
      </c>
      <c r="G172" s="12">
        <f>_xlfn.IFNA(VLOOKUP($B172,'FST TT'!$C:$Y,$A172,0),0)</f>
        <v>0</v>
      </c>
      <c r="I172" s="4">
        <f t="shared" si="24"/>
        <v>0</v>
      </c>
      <c r="K172" s="52">
        <f>IF(D172="MT",VLOOKUP(B172,Master_Item!B:H,7,0),VLOOKUP(B172,Master_Item!B:H,6,0))</f>
        <v>72</v>
      </c>
      <c r="L172" s="52" t="str">
        <f>VLOOKUP(B172,Master_Item!B:M,12,0)</f>
        <v>โรงงานนวนคร</v>
      </c>
      <c r="M172" s="52" t="str">
        <f t="shared" si="25"/>
        <v>โรงงานนวนครRegion 7</v>
      </c>
      <c r="N172" s="11">
        <f t="shared" si="26"/>
        <v>0</v>
      </c>
      <c r="O172" s="11">
        <f t="shared" si="27"/>
        <v>0</v>
      </c>
      <c r="P172" s="11">
        <f t="shared" si="28"/>
        <v>0</v>
      </c>
      <c r="Q172" s="11">
        <f t="shared" si="29"/>
        <v>0</v>
      </c>
      <c r="R172" s="11">
        <f t="shared" si="30"/>
        <v>0</v>
      </c>
      <c r="S172" s="11"/>
      <c r="T172" s="1">
        <f>VLOOKUP(B172,Master_Item!B:I,8,0)</f>
        <v>9.1199999999999992</v>
      </c>
      <c r="U172" s="11">
        <f t="shared" si="31"/>
        <v>0</v>
      </c>
      <c r="V172" s="11">
        <f t="shared" si="32"/>
        <v>0</v>
      </c>
      <c r="W172" s="11">
        <f t="shared" si="33"/>
        <v>0</v>
      </c>
      <c r="X172" s="11">
        <f t="shared" si="34"/>
        <v>0</v>
      </c>
      <c r="Y172" s="11">
        <f t="shared" si="35"/>
        <v>0</v>
      </c>
      <c r="Z172" s="1" t="str">
        <f>_xlfn.IFNA(VLOOKUP(B172,Master_Item!B:D,3,0),0)</f>
        <v>Oishi</v>
      </c>
    </row>
    <row r="173" spans="1:26">
      <c r="A173" s="13">
        <v>13</v>
      </c>
      <c r="B173" s="2">
        <v>310002014</v>
      </c>
      <c r="C173" s="1" t="s">
        <v>47</v>
      </c>
      <c r="D173" s="1" t="s">
        <v>122</v>
      </c>
      <c r="E173" s="12">
        <f>_xlfn.IFNA(VLOOKUP($B173,'FST OMT'!$C:$Y,$A173,0),0)</f>
        <v>0</v>
      </c>
      <c r="F173" s="12">
        <f>_xlfn.IFNA(VLOOKUP($B173,'FST CV'!$C:$Y,$A173,0),0)</f>
        <v>0</v>
      </c>
      <c r="G173" s="12">
        <f>_xlfn.IFNA(VLOOKUP($B173,'FST TT'!$C:$Y,$A173,0),0)</f>
        <v>0</v>
      </c>
      <c r="I173" s="4">
        <f t="shared" si="24"/>
        <v>0</v>
      </c>
      <c r="K173" s="52">
        <f>IF(D173="MT",VLOOKUP(B173,Master_Item!B:H,7,0),VLOOKUP(B173,Master_Item!B:H,6,0))</f>
        <v>72</v>
      </c>
      <c r="L173" s="52" t="str">
        <f>VLOOKUP(B173,Master_Item!B:M,12,0)</f>
        <v>โรงงานนวนคร</v>
      </c>
      <c r="M173" s="52" t="str">
        <f t="shared" si="25"/>
        <v>โรงงานนวนครRegion 8</v>
      </c>
      <c r="N173" s="11">
        <f t="shared" si="26"/>
        <v>0</v>
      </c>
      <c r="O173" s="11">
        <f t="shared" si="27"/>
        <v>0</v>
      </c>
      <c r="P173" s="11">
        <f t="shared" si="28"/>
        <v>0</v>
      </c>
      <c r="Q173" s="11">
        <f t="shared" si="29"/>
        <v>0</v>
      </c>
      <c r="R173" s="11">
        <f t="shared" si="30"/>
        <v>0</v>
      </c>
      <c r="S173" s="11"/>
      <c r="T173" s="1">
        <f>VLOOKUP(B173,Master_Item!B:I,8,0)</f>
        <v>9.1199999999999992</v>
      </c>
      <c r="U173" s="11">
        <f t="shared" si="31"/>
        <v>0</v>
      </c>
      <c r="V173" s="11">
        <f t="shared" si="32"/>
        <v>0</v>
      </c>
      <c r="W173" s="11">
        <f t="shared" si="33"/>
        <v>0</v>
      </c>
      <c r="X173" s="11">
        <f t="shared" si="34"/>
        <v>0</v>
      </c>
      <c r="Y173" s="11">
        <f t="shared" si="35"/>
        <v>0</v>
      </c>
      <c r="Z173" s="1" t="str">
        <f>_xlfn.IFNA(VLOOKUP(B173,Master_Item!B:D,3,0),0)</f>
        <v>Oishi</v>
      </c>
    </row>
    <row r="174" spans="1:26">
      <c r="A174" s="13">
        <v>11</v>
      </c>
      <c r="B174" s="2">
        <v>310002014</v>
      </c>
      <c r="C174" s="1" t="s">
        <v>47</v>
      </c>
      <c r="D174" s="1" t="s">
        <v>123</v>
      </c>
      <c r="H174" s="4">
        <f>_xlfn.IFNA(VLOOKUP(B174,'FST MT'!A:FS,$A174,0),0)</f>
        <v>0</v>
      </c>
      <c r="I174" s="4">
        <f t="shared" si="24"/>
        <v>0</v>
      </c>
      <c r="K174" s="52">
        <f>IF(D174="MT",VLOOKUP(B174,Master_Item!B:H,7,0),VLOOKUP(B174,Master_Item!B:H,6,0))</f>
        <v>72</v>
      </c>
      <c r="L174" s="52" t="str">
        <f>VLOOKUP(B174,Master_Item!B:M,12,0)</f>
        <v>โรงงานนวนคร</v>
      </c>
      <c r="M174" s="52" t="str">
        <f t="shared" si="25"/>
        <v>โรงงานนวนครMT</v>
      </c>
      <c r="N174" s="11">
        <f t="shared" si="26"/>
        <v>0</v>
      </c>
      <c r="O174" s="11">
        <f t="shared" si="27"/>
        <v>0</v>
      </c>
      <c r="P174" s="11">
        <f t="shared" si="28"/>
        <v>0</v>
      </c>
      <c r="Q174" s="11">
        <f t="shared" si="29"/>
        <v>0</v>
      </c>
      <c r="R174" s="11">
        <f t="shared" si="30"/>
        <v>0</v>
      </c>
      <c r="S174" s="11"/>
      <c r="T174" s="1">
        <f>VLOOKUP(B174,Master_Item!B:I,8,0)</f>
        <v>9.1199999999999992</v>
      </c>
      <c r="U174" s="11">
        <f t="shared" si="31"/>
        <v>0</v>
      </c>
      <c r="V174" s="11">
        <f t="shared" si="32"/>
        <v>0</v>
      </c>
      <c r="W174" s="11">
        <f t="shared" si="33"/>
        <v>0</v>
      </c>
      <c r="X174" s="11">
        <f t="shared" si="34"/>
        <v>0</v>
      </c>
      <c r="Y174" s="11">
        <f t="shared" si="35"/>
        <v>0</v>
      </c>
      <c r="Z174" s="1" t="str">
        <f>_xlfn.IFNA(VLOOKUP(B174,Master_Item!B:D,3,0),0)</f>
        <v>Oishi</v>
      </c>
    </row>
    <row r="175" spans="1:26">
      <c r="A175" s="13">
        <v>6</v>
      </c>
      <c r="B175" s="2">
        <v>310002015</v>
      </c>
      <c r="C175" s="1" t="s">
        <v>60</v>
      </c>
      <c r="D175" s="1" t="s">
        <v>115</v>
      </c>
      <c r="E175" s="12">
        <f>_xlfn.IFNA(VLOOKUP($B175,'FST OMT'!$C:$Y,$A175,0),0)</f>
        <v>0</v>
      </c>
      <c r="F175" s="12">
        <f>_xlfn.IFNA(VLOOKUP($B175,'FST CV'!$C:$Y,$A175,0),0)</f>
        <v>970</v>
      </c>
      <c r="G175" s="12">
        <f>_xlfn.IFNA(VLOOKUP($B175,'FST TT'!$C:$Y,$A175,0),0)</f>
        <v>5155</v>
      </c>
      <c r="I175" s="4">
        <f t="shared" si="24"/>
        <v>6125</v>
      </c>
      <c r="K175" s="52">
        <f>IF(D175="MT",VLOOKUP(B175,Master_Item!B:H,7,0),VLOOKUP(B175,Master_Item!B:H,6,0))</f>
        <v>54</v>
      </c>
      <c r="L175" s="52" t="str">
        <f>VLOOKUP(B175,Master_Item!B:M,12,0)</f>
        <v>โรงงานนวนคร</v>
      </c>
      <c r="M175" s="52" t="str">
        <f t="shared" si="25"/>
        <v>โรงงานนวนครRegion 1</v>
      </c>
      <c r="N175" s="11">
        <f t="shared" si="26"/>
        <v>0</v>
      </c>
      <c r="O175" s="11">
        <f t="shared" si="27"/>
        <v>17.962962962962962</v>
      </c>
      <c r="P175" s="11">
        <f t="shared" si="28"/>
        <v>95.462962962962962</v>
      </c>
      <c r="Q175" s="11">
        <f t="shared" si="29"/>
        <v>0</v>
      </c>
      <c r="R175" s="11">
        <f t="shared" si="30"/>
        <v>113.42592592592592</v>
      </c>
      <c r="S175" s="11"/>
      <c r="T175" s="1">
        <f>VLOOKUP(B175,Master_Item!B:I,8,0)</f>
        <v>12</v>
      </c>
      <c r="U175" s="11">
        <f t="shared" si="31"/>
        <v>0</v>
      </c>
      <c r="V175" s="11">
        <f t="shared" si="32"/>
        <v>11640</v>
      </c>
      <c r="W175" s="11">
        <f t="shared" si="33"/>
        <v>61860</v>
      </c>
      <c r="X175" s="11">
        <f t="shared" si="34"/>
        <v>0</v>
      </c>
      <c r="Y175" s="11">
        <f t="shared" si="35"/>
        <v>73500</v>
      </c>
      <c r="Z175" s="1" t="str">
        <f>_xlfn.IFNA(VLOOKUP(B175,Master_Item!B:D,3,0),0)</f>
        <v>Oishi</v>
      </c>
    </row>
    <row r="176" spans="1:26">
      <c r="A176" s="13">
        <v>7</v>
      </c>
      <c r="B176" s="2">
        <v>310002015</v>
      </c>
      <c r="C176" s="1" t="s">
        <v>60</v>
      </c>
      <c r="D176" s="1" t="s">
        <v>116</v>
      </c>
      <c r="E176" s="12">
        <f>_xlfn.IFNA(VLOOKUP($B176,'FST OMT'!$C:$Y,$A176,0),0)</f>
        <v>1572</v>
      </c>
      <c r="F176" s="12">
        <f>_xlfn.IFNA(VLOOKUP($B176,'FST CV'!$C:$Y,$A176,0),0)</f>
        <v>35</v>
      </c>
      <c r="G176" s="12">
        <f>_xlfn.IFNA(VLOOKUP($B176,'FST TT'!$C:$Y,$A176,0),0)</f>
        <v>15690</v>
      </c>
      <c r="I176" s="4">
        <f t="shared" si="24"/>
        <v>17297</v>
      </c>
      <c r="K176" s="52">
        <f>IF(D176="MT",VLOOKUP(B176,Master_Item!B:H,7,0),VLOOKUP(B176,Master_Item!B:H,6,0))</f>
        <v>54</v>
      </c>
      <c r="L176" s="52" t="str">
        <f>VLOOKUP(B176,Master_Item!B:M,12,0)</f>
        <v>โรงงานนวนคร</v>
      </c>
      <c r="M176" s="52" t="str">
        <f t="shared" si="25"/>
        <v>โรงงานนวนครRegion 2</v>
      </c>
      <c r="N176" s="11">
        <f t="shared" si="26"/>
        <v>29.111111111111111</v>
      </c>
      <c r="O176" s="11">
        <f t="shared" si="27"/>
        <v>0.64814814814814814</v>
      </c>
      <c r="P176" s="11">
        <f t="shared" si="28"/>
        <v>290.55555555555554</v>
      </c>
      <c r="Q176" s="11">
        <f t="shared" si="29"/>
        <v>0</v>
      </c>
      <c r="R176" s="11">
        <f t="shared" si="30"/>
        <v>320.31481481481484</v>
      </c>
      <c r="S176" s="11"/>
      <c r="T176" s="1">
        <f>VLOOKUP(B176,Master_Item!B:I,8,0)</f>
        <v>12</v>
      </c>
      <c r="U176" s="11">
        <f t="shared" si="31"/>
        <v>18864</v>
      </c>
      <c r="V176" s="11">
        <f t="shared" si="32"/>
        <v>420</v>
      </c>
      <c r="W176" s="11">
        <f t="shared" si="33"/>
        <v>188280</v>
      </c>
      <c r="X176" s="11">
        <f t="shared" si="34"/>
        <v>0</v>
      </c>
      <c r="Y176" s="11">
        <f t="shared" si="35"/>
        <v>207564</v>
      </c>
      <c r="Z176" s="1" t="str">
        <f>_xlfn.IFNA(VLOOKUP(B176,Master_Item!B:D,3,0),0)</f>
        <v>Oishi</v>
      </c>
    </row>
    <row r="177" spans="1:26">
      <c r="A177" s="13">
        <v>8</v>
      </c>
      <c r="B177" s="2">
        <v>310002015</v>
      </c>
      <c r="C177" s="1" t="s">
        <v>60</v>
      </c>
      <c r="D177" s="1" t="s">
        <v>117</v>
      </c>
      <c r="E177" s="12">
        <f>_xlfn.IFNA(VLOOKUP($B177,'FST OMT'!$C:$Y,$A177,0),0)</f>
        <v>637</v>
      </c>
      <c r="F177" s="12">
        <f>_xlfn.IFNA(VLOOKUP($B177,'FST CV'!$C:$Y,$A177,0),0)</f>
        <v>125</v>
      </c>
      <c r="G177" s="12">
        <f>_xlfn.IFNA(VLOOKUP($B177,'FST TT'!$C:$Y,$A177,0),0)</f>
        <v>4975</v>
      </c>
      <c r="I177" s="4">
        <f t="shared" si="24"/>
        <v>5737</v>
      </c>
      <c r="K177" s="52">
        <f>IF(D177="MT",VLOOKUP(B177,Master_Item!B:H,7,0),VLOOKUP(B177,Master_Item!B:H,6,0))</f>
        <v>54</v>
      </c>
      <c r="L177" s="52" t="str">
        <f>VLOOKUP(B177,Master_Item!B:M,12,0)</f>
        <v>โรงงานนวนคร</v>
      </c>
      <c r="M177" s="52" t="str">
        <f t="shared" si="25"/>
        <v>โรงงานนวนครRegion 3</v>
      </c>
      <c r="N177" s="11">
        <f t="shared" si="26"/>
        <v>11.796296296296296</v>
      </c>
      <c r="O177" s="11">
        <f t="shared" si="27"/>
        <v>2.3148148148148149</v>
      </c>
      <c r="P177" s="11">
        <f t="shared" si="28"/>
        <v>92.129629629629633</v>
      </c>
      <c r="Q177" s="11">
        <f t="shared" si="29"/>
        <v>0</v>
      </c>
      <c r="R177" s="11">
        <f t="shared" si="30"/>
        <v>106.24074074074075</v>
      </c>
      <c r="S177" s="11"/>
      <c r="T177" s="1">
        <f>VLOOKUP(B177,Master_Item!B:I,8,0)</f>
        <v>12</v>
      </c>
      <c r="U177" s="11">
        <f t="shared" si="31"/>
        <v>7644</v>
      </c>
      <c r="V177" s="11">
        <f t="shared" si="32"/>
        <v>1500</v>
      </c>
      <c r="W177" s="11">
        <f t="shared" si="33"/>
        <v>59700</v>
      </c>
      <c r="X177" s="11">
        <f t="shared" si="34"/>
        <v>0</v>
      </c>
      <c r="Y177" s="11">
        <f t="shared" si="35"/>
        <v>68844</v>
      </c>
      <c r="Z177" s="1" t="str">
        <f>_xlfn.IFNA(VLOOKUP(B177,Master_Item!B:D,3,0),0)</f>
        <v>Oishi</v>
      </c>
    </row>
    <row r="178" spans="1:26">
      <c r="A178" s="13">
        <v>9</v>
      </c>
      <c r="B178" s="2">
        <v>310002015</v>
      </c>
      <c r="C178" s="1" t="s">
        <v>60</v>
      </c>
      <c r="D178" s="1" t="s">
        <v>118</v>
      </c>
      <c r="E178" s="12">
        <f>_xlfn.IFNA(VLOOKUP($B178,'FST OMT'!$C:$Y,$A178,0),0)</f>
        <v>355</v>
      </c>
      <c r="F178" s="12">
        <f>_xlfn.IFNA(VLOOKUP($B178,'FST CV'!$C:$Y,$A178,0),0)</f>
        <v>45</v>
      </c>
      <c r="G178" s="12">
        <f>_xlfn.IFNA(VLOOKUP($B178,'FST TT'!$C:$Y,$A178,0),0)</f>
        <v>12390</v>
      </c>
      <c r="I178" s="4">
        <f t="shared" si="24"/>
        <v>12790</v>
      </c>
      <c r="K178" s="52">
        <f>IF(D178="MT",VLOOKUP(B178,Master_Item!B:H,7,0),VLOOKUP(B178,Master_Item!B:H,6,0))</f>
        <v>54</v>
      </c>
      <c r="L178" s="52" t="str">
        <f>VLOOKUP(B178,Master_Item!B:M,12,0)</f>
        <v>โรงงานนวนคร</v>
      </c>
      <c r="M178" s="52" t="str">
        <f t="shared" si="25"/>
        <v>โรงงานนวนครRegion 4</v>
      </c>
      <c r="N178" s="11">
        <f t="shared" si="26"/>
        <v>6.5740740740740744</v>
      </c>
      <c r="O178" s="11">
        <f t="shared" si="27"/>
        <v>0.83333333333333337</v>
      </c>
      <c r="P178" s="11">
        <f t="shared" si="28"/>
        <v>229.44444444444446</v>
      </c>
      <c r="Q178" s="11">
        <f t="shared" si="29"/>
        <v>0</v>
      </c>
      <c r="R178" s="11">
        <f t="shared" si="30"/>
        <v>236.85185185185185</v>
      </c>
      <c r="S178" s="11"/>
      <c r="T178" s="1">
        <f>VLOOKUP(B178,Master_Item!B:I,8,0)</f>
        <v>12</v>
      </c>
      <c r="U178" s="11">
        <f t="shared" si="31"/>
        <v>4260</v>
      </c>
      <c r="V178" s="11">
        <f t="shared" si="32"/>
        <v>540</v>
      </c>
      <c r="W178" s="11">
        <f t="shared" si="33"/>
        <v>148680</v>
      </c>
      <c r="X178" s="11">
        <f t="shared" si="34"/>
        <v>0</v>
      </c>
      <c r="Y178" s="11">
        <f t="shared" si="35"/>
        <v>153480</v>
      </c>
      <c r="Z178" s="1" t="str">
        <f>_xlfn.IFNA(VLOOKUP(B178,Master_Item!B:D,3,0),0)</f>
        <v>Oishi</v>
      </c>
    </row>
    <row r="179" spans="1:26">
      <c r="A179" s="13">
        <v>10</v>
      </c>
      <c r="B179" s="2">
        <v>310002015</v>
      </c>
      <c r="C179" s="1" t="s">
        <v>60</v>
      </c>
      <c r="D179" s="1" t="s">
        <v>119</v>
      </c>
      <c r="E179" s="12">
        <f>_xlfn.IFNA(VLOOKUP($B179,'FST OMT'!$C:$Y,$A179,0),0)</f>
        <v>350</v>
      </c>
      <c r="F179" s="12">
        <f>_xlfn.IFNA(VLOOKUP($B179,'FST CV'!$C:$Y,$A179,0),0)</f>
        <v>100</v>
      </c>
      <c r="G179" s="12">
        <f>_xlfn.IFNA(VLOOKUP($B179,'FST TT'!$C:$Y,$A179,0),0)</f>
        <v>0</v>
      </c>
      <c r="I179" s="4">
        <f t="shared" si="24"/>
        <v>450</v>
      </c>
      <c r="K179" s="52">
        <f>IF(D179="MT",VLOOKUP(B179,Master_Item!B:H,7,0),VLOOKUP(B179,Master_Item!B:H,6,0))</f>
        <v>54</v>
      </c>
      <c r="L179" s="52" t="str">
        <f>VLOOKUP(B179,Master_Item!B:M,12,0)</f>
        <v>โรงงานนวนคร</v>
      </c>
      <c r="M179" s="52" t="str">
        <f t="shared" si="25"/>
        <v>โรงงานนวนครRegion 5</v>
      </c>
      <c r="N179" s="11">
        <f t="shared" si="26"/>
        <v>6.4814814814814818</v>
      </c>
      <c r="O179" s="11">
        <f t="shared" si="27"/>
        <v>1.8518518518518519</v>
      </c>
      <c r="P179" s="11">
        <f t="shared" si="28"/>
        <v>0</v>
      </c>
      <c r="Q179" s="11">
        <f t="shared" si="29"/>
        <v>0</v>
      </c>
      <c r="R179" s="11">
        <f t="shared" si="30"/>
        <v>8.3333333333333339</v>
      </c>
      <c r="S179" s="11"/>
      <c r="T179" s="1">
        <f>VLOOKUP(B179,Master_Item!B:I,8,0)</f>
        <v>12</v>
      </c>
      <c r="U179" s="11">
        <f t="shared" si="31"/>
        <v>4200</v>
      </c>
      <c r="V179" s="11">
        <f t="shared" si="32"/>
        <v>1200</v>
      </c>
      <c r="W179" s="11">
        <f t="shared" si="33"/>
        <v>0</v>
      </c>
      <c r="X179" s="11">
        <f t="shared" si="34"/>
        <v>0</v>
      </c>
      <c r="Y179" s="11">
        <f t="shared" si="35"/>
        <v>5400</v>
      </c>
      <c r="Z179" s="1" t="str">
        <f>_xlfn.IFNA(VLOOKUP(B179,Master_Item!B:D,3,0),0)</f>
        <v>Oishi</v>
      </c>
    </row>
    <row r="180" spans="1:26">
      <c r="A180" s="13">
        <v>11</v>
      </c>
      <c r="B180" s="2">
        <v>310002015</v>
      </c>
      <c r="C180" s="1" t="s">
        <v>60</v>
      </c>
      <c r="D180" s="1" t="s">
        <v>127</v>
      </c>
      <c r="E180" s="12">
        <f>_xlfn.IFNA(VLOOKUP($B180,'FST OMT'!$C:$Y,$A180,0),0)*0.45</f>
        <v>145.80000000000001</v>
      </c>
      <c r="F180" s="12">
        <f>_xlfn.IFNA(VLOOKUP($B180,'FST CV'!$C:$Y,$A180,0),0)*0.45</f>
        <v>0</v>
      </c>
      <c r="G180" s="12">
        <f>_xlfn.IFNA(VLOOKUP($B180,'FST TT'!$C:$Y,$A180,0),0)*0.45</f>
        <v>1930.95</v>
      </c>
      <c r="I180" s="4">
        <f t="shared" si="24"/>
        <v>2076.75</v>
      </c>
      <c r="K180" s="52">
        <f>IF(D180="MT",VLOOKUP(B180,Master_Item!B:H,7,0),VLOOKUP(B180,Master_Item!B:H,6,0))</f>
        <v>54</v>
      </c>
      <c r="L180" s="52" t="str">
        <f>VLOOKUP(B180,Master_Item!B:M,12,0)</f>
        <v>โรงงานนวนคร</v>
      </c>
      <c r="M180" s="52" t="str">
        <f t="shared" si="25"/>
        <v>โรงงานนวนครRegion 6/9</v>
      </c>
      <c r="N180" s="11">
        <f t="shared" si="26"/>
        <v>2.7</v>
      </c>
      <c r="O180" s="11">
        <f t="shared" si="27"/>
        <v>0</v>
      </c>
      <c r="P180" s="11">
        <f t="shared" si="28"/>
        <v>35.758333333333333</v>
      </c>
      <c r="Q180" s="11">
        <f t="shared" si="29"/>
        <v>0</v>
      </c>
      <c r="R180" s="11">
        <f t="shared" si="30"/>
        <v>38.458333333333336</v>
      </c>
      <c r="S180" s="11"/>
      <c r="T180" s="1">
        <f>VLOOKUP(B180,Master_Item!B:I,8,0)</f>
        <v>12</v>
      </c>
      <c r="U180" s="11">
        <f t="shared" si="31"/>
        <v>1749.6000000000001</v>
      </c>
      <c r="V180" s="11">
        <f t="shared" si="32"/>
        <v>0</v>
      </c>
      <c r="W180" s="11">
        <f t="shared" si="33"/>
        <v>23171.4</v>
      </c>
      <c r="X180" s="11">
        <f t="shared" si="34"/>
        <v>0</v>
      </c>
      <c r="Y180" s="11">
        <f t="shared" si="35"/>
        <v>24921</v>
      </c>
      <c r="Z180" s="1" t="str">
        <f>_xlfn.IFNA(VLOOKUP(B180,Master_Item!B:D,3,0),0)</f>
        <v>Oishi</v>
      </c>
    </row>
    <row r="181" spans="1:26">
      <c r="A181" s="13">
        <v>11</v>
      </c>
      <c r="B181" s="2">
        <v>310002015</v>
      </c>
      <c r="C181" s="1" t="s">
        <v>60</v>
      </c>
      <c r="D181" s="1" t="s">
        <v>128</v>
      </c>
      <c r="E181" s="12">
        <f>_xlfn.IFNA(VLOOKUP($B181,'FST OMT'!$C:$Y,$A181,0),0)*0.55</f>
        <v>178.20000000000002</v>
      </c>
      <c r="F181" s="12">
        <f>_xlfn.IFNA(VLOOKUP($B181,'FST CV'!$C:$Y,$A181,0),0)*0.55</f>
        <v>0</v>
      </c>
      <c r="G181" s="12">
        <f>_xlfn.IFNA(VLOOKUP($B181,'FST TT'!$C:$Y,$A181,0),0)*0.55</f>
        <v>2360.0500000000002</v>
      </c>
      <c r="I181" s="4">
        <f t="shared" si="24"/>
        <v>2538.25</v>
      </c>
      <c r="K181" s="52">
        <f>IF(D181="MT",VLOOKUP(B181,Master_Item!B:H,7,0),VLOOKUP(B181,Master_Item!B:H,6,0))</f>
        <v>54</v>
      </c>
      <c r="L181" s="52" t="str">
        <f>VLOOKUP(B181,Master_Item!B:M,12,0)</f>
        <v>โรงงานนวนคร</v>
      </c>
      <c r="M181" s="52" t="str">
        <f t="shared" si="25"/>
        <v>โรงงานนวนครRegion 6/14</v>
      </c>
      <c r="N181" s="11">
        <f t="shared" si="26"/>
        <v>3.3000000000000003</v>
      </c>
      <c r="O181" s="11">
        <f t="shared" si="27"/>
        <v>0</v>
      </c>
      <c r="P181" s="11">
        <f t="shared" si="28"/>
        <v>43.704629629629636</v>
      </c>
      <c r="Q181" s="11">
        <f t="shared" si="29"/>
        <v>0</v>
      </c>
      <c r="R181" s="11">
        <f t="shared" si="30"/>
        <v>47.004629629629626</v>
      </c>
      <c r="S181" s="11"/>
      <c r="T181" s="1">
        <f>VLOOKUP(B181,Master_Item!B:I,8,0)</f>
        <v>12</v>
      </c>
      <c r="U181" s="11">
        <f t="shared" si="31"/>
        <v>2138.4</v>
      </c>
      <c r="V181" s="11">
        <f t="shared" si="32"/>
        <v>0</v>
      </c>
      <c r="W181" s="11">
        <f t="shared" si="33"/>
        <v>28320.600000000002</v>
      </c>
      <c r="X181" s="11">
        <f t="shared" si="34"/>
        <v>0</v>
      </c>
      <c r="Y181" s="11">
        <f t="shared" si="35"/>
        <v>30459</v>
      </c>
      <c r="Z181" s="1" t="str">
        <f>_xlfn.IFNA(VLOOKUP(B181,Master_Item!B:D,3,0),0)</f>
        <v>Oishi</v>
      </c>
    </row>
    <row r="182" spans="1:26">
      <c r="A182" s="13">
        <v>12</v>
      </c>
      <c r="B182" s="2">
        <v>310002015</v>
      </c>
      <c r="C182" s="1" t="s">
        <v>60</v>
      </c>
      <c r="D182" s="1" t="s">
        <v>121</v>
      </c>
      <c r="E182" s="12">
        <f>_xlfn.IFNA(VLOOKUP($B182,'FST OMT'!$C:$Y,$A182,0),0)</f>
        <v>270</v>
      </c>
      <c r="F182" s="12">
        <f>_xlfn.IFNA(VLOOKUP($B182,'FST CV'!$C:$Y,$A182,0),0)</f>
        <v>16</v>
      </c>
      <c r="G182" s="12">
        <f>_xlfn.IFNA(VLOOKUP($B182,'FST TT'!$C:$Y,$A182,0),0)</f>
        <v>14390</v>
      </c>
      <c r="I182" s="4">
        <f t="shared" si="24"/>
        <v>14676</v>
      </c>
      <c r="K182" s="52">
        <f>IF(D182="MT",VLOOKUP(B182,Master_Item!B:H,7,0),VLOOKUP(B182,Master_Item!B:H,6,0))</f>
        <v>54</v>
      </c>
      <c r="L182" s="52" t="str">
        <f>VLOOKUP(B182,Master_Item!B:M,12,0)</f>
        <v>โรงงานนวนคร</v>
      </c>
      <c r="M182" s="52" t="str">
        <f t="shared" si="25"/>
        <v>โรงงานนวนครRegion 7</v>
      </c>
      <c r="N182" s="11">
        <f t="shared" si="26"/>
        <v>5</v>
      </c>
      <c r="O182" s="11">
        <f t="shared" si="27"/>
        <v>0.29629629629629628</v>
      </c>
      <c r="P182" s="11">
        <f t="shared" si="28"/>
        <v>266.48148148148147</v>
      </c>
      <c r="Q182" s="11">
        <f t="shared" si="29"/>
        <v>0</v>
      </c>
      <c r="R182" s="11">
        <f t="shared" si="30"/>
        <v>271.77777777777777</v>
      </c>
      <c r="S182" s="11"/>
      <c r="T182" s="1">
        <f>VLOOKUP(B182,Master_Item!B:I,8,0)</f>
        <v>12</v>
      </c>
      <c r="U182" s="11">
        <f t="shared" si="31"/>
        <v>3240</v>
      </c>
      <c r="V182" s="11">
        <f t="shared" si="32"/>
        <v>192</v>
      </c>
      <c r="W182" s="11">
        <f t="shared" si="33"/>
        <v>172680</v>
      </c>
      <c r="X182" s="11">
        <f t="shared" si="34"/>
        <v>0</v>
      </c>
      <c r="Y182" s="11">
        <f t="shared" si="35"/>
        <v>176112</v>
      </c>
      <c r="Z182" s="1" t="str">
        <f>_xlfn.IFNA(VLOOKUP(B182,Master_Item!B:D,3,0),0)</f>
        <v>Oishi</v>
      </c>
    </row>
    <row r="183" spans="1:26">
      <c r="A183" s="13">
        <v>13</v>
      </c>
      <c r="B183" s="2">
        <v>310002015</v>
      </c>
      <c r="C183" s="1" t="s">
        <v>60</v>
      </c>
      <c r="D183" s="1" t="s">
        <v>122</v>
      </c>
      <c r="E183" s="12">
        <f>_xlfn.IFNA(VLOOKUP($B183,'FST OMT'!$C:$Y,$A183,0),0)</f>
        <v>552</v>
      </c>
      <c r="F183" s="12">
        <f>_xlfn.IFNA(VLOOKUP($B183,'FST CV'!$C:$Y,$A183,0),0)</f>
        <v>25</v>
      </c>
      <c r="G183" s="12">
        <f>_xlfn.IFNA(VLOOKUP($B183,'FST TT'!$C:$Y,$A183,0),0)</f>
        <v>12930</v>
      </c>
      <c r="I183" s="4">
        <f t="shared" si="24"/>
        <v>13507</v>
      </c>
      <c r="K183" s="52">
        <f>IF(D183="MT",VLOOKUP(B183,Master_Item!B:H,7,0),VLOOKUP(B183,Master_Item!B:H,6,0))</f>
        <v>54</v>
      </c>
      <c r="L183" s="52" t="str">
        <f>VLOOKUP(B183,Master_Item!B:M,12,0)</f>
        <v>โรงงานนวนคร</v>
      </c>
      <c r="M183" s="52" t="str">
        <f t="shared" si="25"/>
        <v>โรงงานนวนครRegion 8</v>
      </c>
      <c r="N183" s="11">
        <f t="shared" si="26"/>
        <v>10.222222222222221</v>
      </c>
      <c r="O183" s="11">
        <f t="shared" si="27"/>
        <v>0.46296296296296297</v>
      </c>
      <c r="P183" s="11">
        <f t="shared" si="28"/>
        <v>239.44444444444446</v>
      </c>
      <c r="Q183" s="11">
        <f t="shared" si="29"/>
        <v>0</v>
      </c>
      <c r="R183" s="11">
        <f t="shared" si="30"/>
        <v>250.12962962962962</v>
      </c>
      <c r="S183" s="11"/>
      <c r="T183" s="1">
        <f>VLOOKUP(B183,Master_Item!B:I,8,0)</f>
        <v>12</v>
      </c>
      <c r="U183" s="11">
        <f t="shared" si="31"/>
        <v>6624</v>
      </c>
      <c r="V183" s="11">
        <f t="shared" si="32"/>
        <v>300</v>
      </c>
      <c r="W183" s="11">
        <f t="shared" si="33"/>
        <v>155160</v>
      </c>
      <c r="X183" s="11">
        <f t="shared" si="34"/>
        <v>0</v>
      </c>
      <c r="Y183" s="11">
        <f t="shared" si="35"/>
        <v>162084</v>
      </c>
      <c r="Z183" s="1" t="str">
        <f>_xlfn.IFNA(VLOOKUP(B183,Master_Item!B:D,3,0),0)</f>
        <v>Oishi</v>
      </c>
    </row>
    <row r="184" spans="1:26">
      <c r="A184" s="13">
        <v>11</v>
      </c>
      <c r="B184" s="2">
        <v>310002015</v>
      </c>
      <c r="C184" s="1" t="s">
        <v>60</v>
      </c>
      <c r="D184" s="1" t="s">
        <v>123</v>
      </c>
      <c r="H184" s="4">
        <f>_xlfn.IFNA(VLOOKUP(B184,'FST MT'!A:FS,$A184,0),0)</f>
        <v>62525</v>
      </c>
      <c r="I184" s="4">
        <f t="shared" si="24"/>
        <v>62525</v>
      </c>
      <c r="K184" s="52">
        <f>IF(D184="MT",VLOOKUP(B184,Master_Item!B:H,7,0),VLOOKUP(B184,Master_Item!B:H,6,0))</f>
        <v>54</v>
      </c>
      <c r="L184" s="52" t="str">
        <f>VLOOKUP(B184,Master_Item!B:M,12,0)</f>
        <v>โรงงานนวนคร</v>
      </c>
      <c r="M184" s="52" t="str">
        <f t="shared" si="25"/>
        <v>โรงงานนวนครMT</v>
      </c>
      <c r="N184" s="11">
        <f t="shared" si="26"/>
        <v>0</v>
      </c>
      <c r="O184" s="11">
        <f t="shared" si="27"/>
        <v>0</v>
      </c>
      <c r="P184" s="11">
        <f t="shared" si="28"/>
        <v>0</v>
      </c>
      <c r="Q184" s="11">
        <f t="shared" si="29"/>
        <v>1157.8703703703704</v>
      </c>
      <c r="R184" s="11">
        <f t="shared" si="30"/>
        <v>1157.8703703703704</v>
      </c>
      <c r="S184" s="11"/>
      <c r="T184" s="1">
        <f>VLOOKUP(B184,Master_Item!B:I,8,0)</f>
        <v>12</v>
      </c>
      <c r="U184" s="11">
        <f t="shared" si="31"/>
        <v>0</v>
      </c>
      <c r="V184" s="11">
        <f t="shared" si="32"/>
        <v>0</v>
      </c>
      <c r="W184" s="11">
        <f t="shared" si="33"/>
        <v>0</v>
      </c>
      <c r="X184" s="11">
        <f t="shared" si="34"/>
        <v>750300</v>
      </c>
      <c r="Y184" s="11">
        <f t="shared" si="35"/>
        <v>750300</v>
      </c>
      <c r="Z184" s="1" t="str">
        <f>_xlfn.IFNA(VLOOKUP(B184,Master_Item!B:D,3,0),0)</f>
        <v>Oishi</v>
      </c>
    </row>
    <row r="185" spans="1:26">
      <c r="A185" s="13">
        <v>6</v>
      </c>
      <c r="B185" s="2">
        <v>310002016</v>
      </c>
      <c r="C185" s="1" t="s">
        <v>61</v>
      </c>
      <c r="D185" s="1" t="s">
        <v>115</v>
      </c>
      <c r="E185" s="12">
        <f>_xlfn.IFNA(VLOOKUP($B185,'FST OMT'!$C:$Y,$A185,0),0)</f>
        <v>0</v>
      </c>
      <c r="F185" s="12">
        <f>_xlfn.IFNA(VLOOKUP($B185,'FST CV'!$C:$Y,$A185,0),0)</f>
        <v>0</v>
      </c>
      <c r="G185" s="12">
        <f>_xlfn.IFNA(VLOOKUP($B185,'FST TT'!$C:$Y,$A185,0),0)</f>
        <v>0</v>
      </c>
      <c r="I185" s="4">
        <f t="shared" si="24"/>
        <v>0</v>
      </c>
      <c r="K185" s="52">
        <f>IF(D185="MT",VLOOKUP(B185,Master_Item!B:H,7,0),VLOOKUP(B185,Master_Item!B:H,6,0))</f>
        <v>54</v>
      </c>
      <c r="L185" s="52" t="str">
        <f>VLOOKUP(B185,Master_Item!B:M,12,0)</f>
        <v>โรงงานนวนคร</v>
      </c>
      <c r="M185" s="52" t="str">
        <f t="shared" si="25"/>
        <v>โรงงานนวนครRegion 1</v>
      </c>
      <c r="N185" s="11">
        <f t="shared" si="26"/>
        <v>0</v>
      </c>
      <c r="O185" s="11">
        <f t="shared" si="27"/>
        <v>0</v>
      </c>
      <c r="P185" s="11">
        <f t="shared" si="28"/>
        <v>0</v>
      </c>
      <c r="Q185" s="11">
        <f t="shared" si="29"/>
        <v>0</v>
      </c>
      <c r="R185" s="11">
        <f t="shared" si="30"/>
        <v>0</v>
      </c>
      <c r="S185" s="11"/>
      <c r="T185" s="1">
        <f>VLOOKUP(B185,Master_Item!B:I,8,0)</f>
        <v>12</v>
      </c>
      <c r="U185" s="11">
        <f t="shared" si="31"/>
        <v>0</v>
      </c>
      <c r="V185" s="11">
        <f t="shared" si="32"/>
        <v>0</v>
      </c>
      <c r="W185" s="11">
        <f t="shared" si="33"/>
        <v>0</v>
      </c>
      <c r="X185" s="11">
        <f t="shared" si="34"/>
        <v>0</v>
      </c>
      <c r="Y185" s="11">
        <f t="shared" si="35"/>
        <v>0</v>
      </c>
      <c r="Z185" s="1" t="str">
        <f>_xlfn.IFNA(VLOOKUP(B185,Master_Item!B:D,3,0),0)</f>
        <v>Oishi</v>
      </c>
    </row>
    <row r="186" spans="1:26">
      <c r="A186" s="13">
        <v>7</v>
      </c>
      <c r="B186" s="2">
        <v>310002016</v>
      </c>
      <c r="C186" s="1" t="s">
        <v>61</v>
      </c>
      <c r="D186" s="1" t="s">
        <v>116</v>
      </c>
      <c r="E186" s="12">
        <f>_xlfn.IFNA(VLOOKUP($B186,'FST OMT'!$C:$Y,$A186,0),0)</f>
        <v>0</v>
      </c>
      <c r="F186" s="12">
        <f>_xlfn.IFNA(VLOOKUP($B186,'FST CV'!$C:$Y,$A186,0),0)</f>
        <v>0</v>
      </c>
      <c r="G186" s="12">
        <f>_xlfn.IFNA(VLOOKUP($B186,'FST TT'!$C:$Y,$A186,0),0)</f>
        <v>0</v>
      </c>
      <c r="I186" s="4">
        <f t="shared" si="24"/>
        <v>0</v>
      </c>
      <c r="K186" s="52">
        <f>IF(D186="MT",VLOOKUP(B186,Master_Item!B:H,7,0),VLOOKUP(B186,Master_Item!B:H,6,0))</f>
        <v>54</v>
      </c>
      <c r="L186" s="52" t="str">
        <f>VLOOKUP(B186,Master_Item!B:M,12,0)</f>
        <v>โรงงานนวนคร</v>
      </c>
      <c r="M186" s="52" t="str">
        <f t="shared" si="25"/>
        <v>โรงงานนวนครRegion 2</v>
      </c>
      <c r="N186" s="11">
        <f t="shared" si="26"/>
        <v>0</v>
      </c>
      <c r="O186" s="11">
        <f t="shared" si="27"/>
        <v>0</v>
      </c>
      <c r="P186" s="11">
        <f t="shared" si="28"/>
        <v>0</v>
      </c>
      <c r="Q186" s="11">
        <f t="shared" si="29"/>
        <v>0</v>
      </c>
      <c r="R186" s="11">
        <f t="shared" si="30"/>
        <v>0</v>
      </c>
      <c r="S186" s="11"/>
      <c r="T186" s="1">
        <f>VLOOKUP(B186,Master_Item!B:I,8,0)</f>
        <v>12</v>
      </c>
      <c r="U186" s="11">
        <f t="shared" si="31"/>
        <v>0</v>
      </c>
      <c r="V186" s="11">
        <f t="shared" si="32"/>
        <v>0</v>
      </c>
      <c r="W186" s="11">
        <f t="shared" si="33"/>
        <v>0</v>
      </c>
      <c r="X186" s="11">
        <f t="shared" si="34"/>
        <v>0</v>
      </c>
      <c r="Y186" s="11">
        <f t="shared" si="35"/>
        <v>0</v>
      </c>
      <c r="Z186" s="1" t="str">
        <f>_xlfn.IFNA(VLOOKUP(B186,Master_Item!B:D,3,0),0)</f>
        <v>Oishi</v>
      </c>
    </row>
    <row r="187" spans="1:26">
      <c r="A187" s="13">
        <v>8</v>
      </c>
      <c r="B187" s="2">
        <v>310002016</v>
      </c>
      <c r="C187" s="1" t="s">
        <v>61</v>
      </c>
      <c r="D187" s="1" t="s">
        <v>117</v>
      </c>
      <c r="E187" s="12">
        <f>_xlfn.IFNA(VLOOKUP($B187,'FST OMT'!$C:$Y,$A187,0),0)</f>
        <v>0</v>
      </c>
      <c r="F187" s="12">
        <f>_xlfn.IFNA(VLOOKUP($B187,'FST CV'!$C:$Y,$A187,0),0)</f>
        <v>0</v>
      </c>
      <c r="G187" s="12">
        <f>_xlfn.IFNA(VLOOKUP($B187,'FST TT'!$C:$Y,$A187,0),0)</f>
        <v>0</v>
      </c>
      <c r="I187" s="4">
        <f t="shared" si="24"/>
        <v>0</v>
      </c>
      <c r="K187" s="52">
        <f>IF(D187="MT",VLOOKUP(B187,Master_Item!B:H,7,0),VLOOKUP(B187,Master_Item!B:H,6,0))</f>
        <v>54</v>
      </c>
      <c r="L187" s="52" t="str">
        <f>VLOOKUP(B187,Master_Item!B:M,12,0)</f>
        <v>โรงงานนวนคร</v>
      </c>
      <c r="M187" s="52" t="str">
        <f t="shared" si="25"/>
        <v>โรงงานนวนครRegion 3</v>
      </c>
      <c r="N187" s="11">
        <f t="shared" si="26"/>
        <v>0</v>
      </c>
      <c r="O187" s="11">
        <f t="shared" si="27"/>
        <v>0</v>
      </c>
      <c r="P187" s="11">
        <f t="shared" si="28"/>
        <v>0</v>
      </c>
      <c r="Q187" s="11">
        <f t="shared" si="29"/>
        <v>0</v>
      </c>
      <c r="R187" s="11">
        <f t="shared" si="30"/>
        <v>0</v>
      </c>
      <c r="S187" s="11"/>
      <c r="T187" s="1">
        <f>VLOOKUP(B187,Master_Item!B:I,8,0)</f>
        <v>12</v>
      </c>
      <c r="U187" s="11">
        <f t="shared" si="31"/>
        <v>0</v>
      </c>
      <c r="V187" s="11">
        <f t="shared" si="32"/>
        <v>0</v>
      </c>
      <c r="W187" s="11">
        <f t="shared" si="33"/>
        <v>0</v>
      </c>
      <c r="X187" s="11">
        <f t="shared" si="34"/>
        <v>0</v>
      </c>
      <c r="Y187" s="11">
        <f t="shared" si="35"/>
        <v>0</v>
      </c>
      <c r="Z187" s="1" t="str">
        <f>_xlfn.IFNA(VLOOKUP(B187,Master_Item!B:D,3,0),0)</f>
        <v>Oishi</v>
      </c>
    </row>
    <row r="188" spans="1:26">
      <c r="A188" s="13">
        <v>9</v>
      </c>
      <c r="B188" s="2">
        <v>310002016</v>
      </c>
      <c r="C188" s="1" t="s">
        <v>61</v>
      </c>
      <c r="D188" s="1" t="s">
        <v>118</v>
      </c>
      <c r="E188" s="12">
        <f>_xlfn.IFNA(VLOOKUP($B188,'FST OMT'!$C:$Y,$A188,0),0)</f>
        <v>0</v>
      </c>
      <c r="F188" s="12">
        <f>_xlfn.IFNA(VLOOKUP($B188,'FST CV'!$C:$Y,$A188,0),0)</f>
        <v>0</v>
      </c>
      <c r="G188" s="12">
        <f>_xlfn.IFNA(VLOOKUP($B188,'FST TT'!$C:$Y,$A188,0),0)</f>
        <v>0</v>
      </c>
      <c r="I188" s="4">
        <f t="shared" si="24"/>
        <v>0</v>
      </c>
      <c r="K188" s="52">
        <f>IF(D188="MT",VLOOKUP(B188,Master_Item!B:H,7,0),VLOOKUP(B188,Master_Item!B:H,6,0))</f>
        <v>54</v>
      </c>
      <c r="L188" s="52" t="str">
        <f>VLOOKUP(B188,Master_Item!B:M,12,0)</f>
        <v>โรงงานนวนคร</v>
      </c>
      <c r="M188" s="52" t="str">
        <f t="shared" si="25"/>
        <v>โรงงานนวนครRegion 4</v>
      </c>
      <c r="N188" s="11">
        <f t="shared" si="26"/>
        <v>0</v>
      </c>
      <c r="O188" s="11">
        <f t="shared" si="27"/>
        <v>0</v>
      </c>
      <c r="P188" s="11">
        <f t="shared" si="28"/>
        <v>0</v>
      </c>
      <c r="Q188" s="11">
        <f t="shared" si="29"/>
        <v>0</v>
      </c>
      <c r="R188" s="11">
        <f t="shared" si="30"/>
        <v>0</v>
      </c>
      <c r="S188" s="11"/>
      <c r="T188" s="1">
        <f>VLOOKUP(B188,Master_Item!B:I,8,0)</f>
        <v>12</v>
      </c>
      <c r="U188" s="11">
        <f t="shared" si="31"/>
        <v>0</v>
      </c>
      <c r="V188" s="11">
        <f t="shared" si="32"/>
        <v>0</v>
      </c>
      <c r="W188" s="11">
        <f t="shared" si="33"/>
        <v>0</v>
      </c>
      <c r="X188" s="11">
        <f t="shared" si="34"/>
        <v>0</v>
      </c>
      <c r="Y188" s="11">
        <f t="shared" si="35"/>
        <v>0</v>
      </c>
      <c r="Z188" s="1" t="str">
        <f>_xlfn.IFNA(VLOOKUP(B188,Master_Item!B:D,3,0),0)</f>
        <v>Oishi</v>
      </c>
    </row>
    <row r="189" spans="1:26">
      <c r="A189" s="13">
        <v>10</v>
      </c>
      <c r="B189" s="2">
        <v>310002016</v>
      </c>
      <c r="C189" s="1" t="s">
        <v>61</v>
      </c>
      <c r="D189" s="1" t="s">
        <v>119</v>
      </c>
      <c r="E189" s="12">
        <f>_xlfn.IFNA(VLOOKUP($B189,'FST OMT'!$C:$Y,$A189,0),0)</f>
        <v>0</v>
      </c>
      <c r="F189" s="12">
        <f>_xlfn.IFNA(VLOOKUP($B189,'FST CV'!$C:$Y,$A189,0),0)</f>
        <v>0</v>
      </c>
      <c r="G189" s="12">
        <f>_xlfn.IFNA(VLOOKUP($B189,'FST TT'!$C:$Y,$A189,0),0)</f>
        <v>0</v>
      </c>
      <c r="I189" s="4">
        <f t="shared" si="24"/>
        <v>0</v>
      </c>
      <c r="K189" s="52">
        <f>IF(D189="MT",VLOOKUP(B189,Master_Item!B:H,7,0),VLOOKUP(B189,Master_Item!B:H,6,0))</f>
        <v>54</v>
      </c>
      <c r="L189" s="52" t="str">
        <f>VLOOKUP(B189,Master_Item!B:M,12,0)</f>
        <v>โรงงานนวนคร</v>
      </c>
      <c r="M189" s="52" t="str">
        <f t="shared" si="25"/>
        <v>โรงงานนวนครRegion 5</v>
      </c>
      <c r="N189" s="11">
        <f t="shared" si="26"/>
        <v>0</v>
      </c>
      <c r="O189" s="11">
        <f t="shared" si="27"/>
        <v>0</v>
      </c>
      <c r="P189" s="11">
        <f t="shared" si="28"/>
        <v>0</v>
      </c>
      <c r="Q189" s="11">
        <f t="shared" si="29"/>
        <v>0</v>
      </c>
      <c r="R189" s="11">
        <f t="shared" si="30"/>
        <v>0</v>
      </c>
      <c r="S189" s="11"/>
      <c r="T189" s="1">
        <f>VLOOKUP(B189,Master_Item!B:I,8,0)</f>
        <v>12</v>
      </c>
      <c r="U189" s="11">
        <f t="shared" si="31"/>
        <v>0</v>
      </c>
      <c r="V189" s="11">
        <f t="shared" si="32"/>
        <v>0</v>
      </c>
      <c r="W189" s="11">
        <f t="shared" si="33"/>
        <v>0</v>
      </c>
      <c r="X189" s="11">
        <f t="shared" si="34"/>
        <v>0</v>
      </c>
      <c r="Y189" s="11">
        <f t="shared" si="35"/>
        <v>0</v>
      </c>
      <c r="Z189" s="1" t="str">
        <f>_xlfn.IFNA(VLOOKUP(B189,Master_Item!B:D,3,0),0)</f>
        <v>Oishi</v>
      </c>
    </row>
    <row r="190" spans="1:26">
      <c r="A190" s="13">
        <v>11</v>
      </c>
      <c r="B190" s="2">
        <v>310002016</v>
      </c>
      <c r="C190" s="1" t="s">
        <v>61</v>
      </c>
      <c r="D190" s="1" t="s">
        <v>127</v>
      </c>
      <c r="E190" s="12">
        <f>_xlfn.IFNA(VLOOKUP($B190,'FST OMT'!$C:$Y,$A190,0),0)*0.45</f>
        <v>0</v>
      </c>
      <c r="F190" s="12">
        <f>_xlfn.IFNA(VLOOKUP($B190,'FST CV'!$C:$Y,$A190,0),0)*0.45</f>
        <v>0</v>
      </c>
      <c r="G190" s="12">
        <f>_xlfn.IFNA(VLOOKUP($B190,'FST TT'!$C:$Y,$A190,0),0)*0.45</f>
        <v>0</v>
      </c>
      <c r="I190" s="4">
        <f t="shared" si="24"/>
        <v>0</v>
      </c>
      <c r="K190" s="52">
        <f>IF(D190="MT",VLOOKUP(B190,Master_Item!B:H,7,0),VLOOKUP(B190,Master_Item!B:H,6,0))</f>
        <v>54</v>
      </c>
      <c r="L190" s="52" t="str">
        <f>VLOOKUP(B190,Master_Item!B:M,12,0)</f>
        <v>โรงงานนวนคร</v>
      </c>
      <c r="M190" s="52" t="str">
        <f t="shared" si="25"/>
        <v>โรงงานนวนครRegion 6/9</v>
      </c>
      <c r="N190" s="11">
        <f t="shared" si="26"/>
        <v>0</v>
      </c>
      <c r="O190" s="11">
        <f t="shared" si="27"/>
        <v>0</v>
      </c>
      <c r="P190" s="11">
        <f t="shared" si="28"/>
        <v>0</v>
      </c>
      <c r="Q190" s="11">
        <f t="shared" si="29"/>
        <v>0</v>
      </c>
      <c r="R190" s="11">
        <f t="shared" si="30"/>
        <v>0</v>
      </c>
      <c r="S190" s="11"/>
      <c r="T190" s="1">
        <f>VLOOKUP(B190,Master_Item!B:I,8,0)</f>
        <v>12</v>
      </c>
      <c r="U190" s="11">
        <f t="shared" si="31"/>
        <v>0</v>
      </c>
      <c r="V190" s="11">
        <f t="shared" si="32"/>
        <v>0</v>
      </c>
      <c r="W190" s="11">
        <f t="shared" si="33"/>
        <v>0</v>
      </c>
      <c r="X190" s="11">
        <f t="shared" si="34"/>
        <v>0</v>
      </c>
      <c r="Y190" s="11">
        <f t="shared" si="35"/>
        <v>0</v>
      </c>
      <c r="Z190" s="1" t="str">
        <f>_xlfn.IFNA(VLOOKUP(B190,Master_Item!B:D,3,0),0)</f>
        <v>Oishi</v>
      </c>
    </row>
    <row r="191" spans="1:26">
      <c r="A191" s="13">
        <v>11</v>
      </c>
      <c r="B191" s="2">
        <v>310002016</v>
      </c>
      <c r="C191" s="1" t="s">
        <v>61</v>
      </c>
      <c r="D191" s="1" t="s">
        <v>128</v>
      </c>
      <c r="E191" s="12">
        <f>_xlfn.IFNA(VLOOKUP($B191,'FST OMT'!$C:$Y,$A191,0),0)*0.55</f>
        <v>0</v>
      </c>
      <c r="F191" s="12">
        <f>_xlfn.IFNA(VLOOKUP($B191,'FST CV'!$C:$Y,$A191,0),0)*0.55</f>
        <v>0</v>
      </c>
      <c r="G191" s="12">
        <f>_xlfn.IFNA(VLOOKUP($B191,'FST TT'!$C:$Y,$A191,0),0)*0.55</f>
        <v>0</v>
      </c>
      <c r="I191" s="4">
        <f t="shared" si="24"/>
        <v>0</v>
      </c>
      <c r="K191" s="52">
        <f>IF(D191="MT",VLOOKUP(B191,Master_Item!B:H,7,0),VLOOKUP(B191,Master_Item!B:H,6,0))</f>
        <v>54</v>
      </c>
      <c r="L191" s="52" t="str">
        <f>VLOOKUP(B191,Master_Item!B:M,12,0)</f>
        <v>โรงงานนวนคร</v>
      </c>
      <c r="M191" s="52" t="str">
        <f t="shared" si="25"/>
        <v>โรงงานนวนครRegion 6/14</v>
      </c>
      <c r="N191" s="11">
        <f t="shared" si="26"/>
        <v>0</v>
      </c>
      <c r="O191" s="11">
        <f t="shared" si="27"/>
        <v>0</v>
      </c>
      <c r="P191" s="11">
        <f t="shared" si="28"/>
        <v>0</v>
      </c>
      <c r="Q191" s="11">
        <f t="shared" si="29"/>
        <v>0</v>
      </c>
      <c r="R191" s="11">
        <f t="shared" si="30"/>
        <v>0</v>
      </c>
      <c r="S191" s="11"/>
      <c r="T191" s="1">
        <f>VLOOKUP(B191,Master_Item!B:I,8,0)</f>
        <v>12</v>
      </c>
      <c r="U191" s="11">
        <f t="shared" si="31"/>
        <v>0</v>
      </c>
      <c r="V191" s="11">
        <f t="shared" si="32"/>
        <v>0</v>
      </c>
      <c r="W191" s="11">
        <f t="shared" si="33"/>
        <v>0</v>
      </c>
      <c r="X191" s="11">
        <f t="shared" si="34"/>
        <v>0</v>
      </c>
      <c r="Y191" s="11">
        <f t="shared" si="35"/>
        <v>0</v>
      </c>
      <c r="Z191" s="1" t="str">
        <f>_xlfn.IFNA(VLOOKUP(B191,Master_Item!B:D,3,0),0)</f>
        <v>Oishi</v>
      </c>
    </row>
    <row r="192" spans="1:26">
      <c r="A192" s="13">
        <v>12</v>
      </c>
      <c r="B192" s="2">
        <v>310002016</v>
      </c>
      <c r="C192" s="1" t="s">
        <v>61</v>
      </c>
      <c r="D192" s="1" t="s">
        <v>121</v>
      </c>
      <c r="E192" s="12">
        <f>_xlfn.IFNA(VLOOKUP($B192,'FST OMT'!$C:$Y,$A192,0),0)</f>
        <v>0</v>
      </c>
      <c r="F192" s="12">
        <f>_xlfn.IFNA(VLOOKUP($B192,'FST CV'!$C:$Y,$A192,0),0)</f>
        <v>0</v>
      </c>
      <c r="G192" s="12">
        <f>_xlfn.IFNA(VLOOKUP($B192,'FST TT'!$C:$Y,$A192,0),0)</f>
        <v>0</v>
      </c>
      <c r="I192" s="4">
        <f t="shared" si="24"/>
        <v>0</v>
      </c>
      <c r="K192" s="52">
        <f>IF(D192="MT",VLOOKUP(B192,Master_Item!B:H,7,0),VLOOKUP(B192,Master_Item!B:H,6,0))</f>
        <v>54</v>
      </c>
      <c r="L192" s="52" t="str">
        <f>VLOOKUP(B192,Master_Item!B:M,12,0)</f>
        <v>โรงงานนวนคร</v>
      </c>
      <c r="M192" s="52" t="str">
        <f t="shared" si="25"/>
        <v>โรงงานนวนครRegion 7</v>
      </c>
      <c r="N192" s="11">
        <f t="shared" si="26"/>
        <v>0</v>
      </c>
      <c r="O192" s="11">
        <f t="shared" si="27"/>
        <v>0</v>
      </c>
      <c r="P192" s="11">
        <f t="shared" si="28"/>
        <v>0</v>
      </c>
      <c r="Q192" s="11">
        <f t="shared" si="29"/>
        <v>0</v>
      </c>
      <c r="R192" s="11">
        <f t="shared" si="30"/>
        <v>0</v>
      </c>
      <c r="S192" s="11"/>
      <c r="T192" s="1">
        <f>VLOOKUP(B192,Master_Item!B:I,8,0)</f>
        <v>12</v>
      </c>
      <c r="U192" s="11">
        <f t="shared" si="31"/>
        <v>0</v>
      </c>
      <c r="V192" s="11">
        <f t="shared" si="32"/>
        <v>0</v>
      </c>
      <c r="W192" s="11">
        <f t="shared" si="33"/>
        <v>0</v>
      </c>
      <c r="X192" s="11">
        <f t="shared" si="34"/>
        <v>0</v>
      </c>
      <c r="Y192" s="11">
        <f t="shared" si="35"/>
        <v>0</v>
      </c>
      <c r="Z192" s="1" t="str">
        <f>_xlfn.IFNA(VLOOKUP(B192,Master_Item!B:D,3,0),0)</f>
        <v>Oishi</v>
      </c>
    </row>
    <row r="193" spans="1:26">
      <c r="A193" s="13">
        <v>13</v>
      </c>
      <c r="B193" s="2">
        <v>310002016</v>
      </c>
      <c r="C193" s="1" t="s">
        <v>61</v>
      </c>
      <c r="D193" s="1" t="s">
        <v>122</v>
      </c>
      <c r="E193" s="12">
        <f>_xlfn.IFNA(VLOOKUP($B193,'FST OMT'!$C:$Y,$A193,0),0)</f>
        <v>0</v>
      </c>
      <c r="F193" s="12">
        <f>_xlfn.IFNA(VLOOKUP($B193,'FST CV'!$C:$Y,$A193,0),0)</f>
        <v>0</v>
      </c>
      <c r="G193" s="12">
        <f>_xlfn.IFNA(VLOOKUP($B193,'FST TT'!$C:$Y,$A193,0),0)</f>
        <v>0</v>
      </c>
      <c r="I193" s="4">
        <f t="shared" si="24"/>
        <v>0</v>
      </c>
      <c r="K193" s="52">
        <f>IF(D193="MT",VLOOKUP(B193,Master_Item!B:H,7,0),VLOOKUP(B193,Master_Item!B:H,6,0))</f>
        <v>54</v>
      </c>
      <c r="L193" s="52" t="str">
        <f>VLOOKUP(B193,Master_Item!B:M,12,0)</f>
        <v>โรงงานนวนคร</v>
      </c>
      <c r="M193" s="52" t="str">
        <f t="shared" si="25"/>
        <v>โรงงานนวนครRegion 8</v>
      </c>
      <c r="N193" s="11">
        <f t="shared" si="26"/>
        <v>0</v>
      </c>
      <c r="O193" s="11">
        <f t="shared" si="27"/>
        <v>0</v>
      </c>
      <c r="P193" s="11">
        <f t="shared" si="28"/>
        <v>0</v>
      </c>
      <c r="Q193" s="11">
        <f t="shared" si="29"/>
        <v>0</v>
      </c>
      <c r="R193" s="11">
        <f t="shared" si="30"/>
        <v>0</v>
      </c>
      <c r="S193" s="11"/>
      <c r="T193" s="1">
        <f>VLOOKUP(B193,Master_Item!B:I,8,0)</f>
        <v>12</v>
      </c>
      <c r="U193" s="11">
        <f t="shared" si="31"/>
        <v>0</v>
      </c>
      <c r="V193" s="11">
        <f t="shared" si="32"/>
        <v>0</v>
      </c>
      <c r="W193" s="11">
        <f t="shared" si="33"/>
        <v>0</v>
      </c>
      <c r="X193" s="11">
        <f t="shared" si="34"/>
        <v>0</v>
      </c>
      <c r="Y193" s="11">
        <f t="shared" si="35"/>
        <v>0</v>
      </c>
      <c r="Z193" s="1" t="str">
        <f>_xlfn.IFNA(VLOOKUP(B193,Master_Item!B:D,3,0),0)</f>
        <v>Oishi</v>
      </c>
    </row>
    <row r="194" spans="1:26">
      <c r="A194" s="13">
        <v>11</v>
      </c>
      <c r="B194" s="2">
        <v>310002016</v>
      </c>
      <c r="C194" s="1" t="s">
        <v>61</v>
      </c>
      <c r="D194" s="1" t="s">
        <v>123</v>
      </c>
      <c r="H194" s="4">
        <f>_xlfn.IFNA(VLOOKUP(B194,'FST MT'!A:FS,$A194,0),0)</f>
        <v>22170</v>
      </c>
      <c r="I194" s="4">
        <f t="shared" si="24"/>
        <v>22170</v>
      </c>
      <c r="K194" s="52">
        <f>IF(D194="MT",VLOOKUP(B194,Master_Item!B:H,7,0),VLOOKUP(B194,Master_Item!B:H,6,0))</f>
        <v>54</v>
      </c>
      <c r="L194" s="52" t="str">
        <f>VLOOKUP(B194,Master_Item!B:M,12,0)</f>
        <v>โรงงานนวนคร</v>
      </c>
      <c r="M194" s="52" t="str">
        <f t="shared" si="25"/>
        <v>โรงงานนวนครMT</v>
      </c>
      <c r="N194" s="11">
        <f t="shared" si="26"/>
        <v>0</v>
      </c>
      <c r="O194" s="11">
        <f t="shared" si="27"/>
        <v>0</v>
      </c>
      <c r="P194" s="11">
        <f t="shared" si="28"/>
        <v>0</v>
      </c>
      <c r="Q194" s="11">
        <f t="shared" si="29"/>
        <v>410.55555555555554</v>
      </c>
      <c r="R194" s="11">
        <f t="shared" si="30"/>
        <v>410.55555555555554</v>
      </c>
      <c r="S194" s="11"/>
      <c r="T194" s="1">
        <f>VLOOKUP(B194,Master_Item!B:I,8,0)</f>
        <v>12</v>
      </c>
      <c r="U194" s="11">
        <f t="shared" si="31"/>
        <v>0</v>
      </c>
      <c r="V194" s="11">
        <f t="shared" si="32"/>
        <v>0</v>
      </c>
      <c r="W194" s="11">
        <f t="shared" si="33"/>
        <v>0</v>
      </c>
      <c r="X194" s="11">
        <f t="shared" si="34"/>
        <v>266040</v>
      </c>
      <c r="Y194" s="11">
        <f t="shared" si="35"/>
        <v>266040</v>
      </c>
      <c r="Z194" s="1" t="str">
        <f>_xlfn.IFNA(VLOOKUP(B194,Master_Item!B:D,3,0),0)</f>
        <v>Oishi</v>
      </c>
    </row>
    <row r="195" spans="1:26">
      <c r="A195" s="13">
        <v>6</v>
      </c>
      <c r="B195" s="2">
        <v>310002099</v>
      </c>
      <c r="C195" s="1" t="s">
        <v>66</v>
      </c>
      <c r="D195" s="1" t="s">
        <v>115</v>
      </c>
      <c r="E195" s="12">
        <f>_xlfn.IFNA(VLOOKUP($B195,'FST OMT'!$C:$Y,$A195,0),0)</f>
        <v>0</v>
      </c>
      <c r="F195" s="12">
        <f>_xlfn.IFNA(VLOOKUP($B195,'FST CV'!$C:$Y,$A195,0),0)</f>
        <v>0</v>
      </c>
      <c r="G195" s="12">
        <f>_xlfn.IFNA(VLOOKUP($B195,'FST TT'!$C:$Y,$A195,0),0)</f>
        <v>3775</v>
      </c>
      <c r="I195" s="4">
        <f t="shared" ref="I195:I234" si="36">SUM(E195:H195)</f>
        <v>3775</v>
      </c>
      <c r="K195" s="52">
        <f>IF(D195="MT",VLOOKUP(B195,Master_Item!B:H,7,0),VLOOKUP(B195,Master_Item!B:H,6,0))</f>
        <v>54</v>
      </c>
      <c r="L195" s="52" t="str">
        <f>VLOOKUP(B195,Master_Item!B:M,12,0)</f>
        <v>โรงงานนวนคร</v>
      </c>
      <c r="M195" s="52" t="str">
        <f t="shared" ref="M195:M234" si="37">L195&amp;D195</f>
        <v>โรงงานนวนครRegion 1</v>
      </c>
      <c r="N195" s="11">
        <f t="shared" ref="N195:N234" si="38">E195/$K195</f>
        <v>0</v>
      </c>
      <c r="O195" s="11">
        <f t="shared" ref="O195:O234" si="39">F195/$K195</f>
        <v>0</v>
      </c>
      <c r="P195" s="11">
        <f t="shared" ref="P195:P234" si="40">G195/$K195</f>
        <v>69.907407407407405</v>
      </c>
      <c r="Q195" s="11">
        <f t="shared" ref="Q195:Q234" si="41">H195/$K195</f>
        <v>0</v>
      </c>
      <c r="R195" s="11">
        <f t="shared" ref="R195:R234" si="42">I195/$K195</f>
        <v>69.907407407407405</v>
      </c>
      <c r="S195" s="11"/>
      <c r="T195" s="1">
        <f>VLOOKUP(B195,Master_Item!B:I,8,0)</f>
        <v>12</v>
      </c>
      <c r="U195" s="11">
        <f t="shared" ref="U195:U234" si="43">$T195*E195</f>
        <v>0</v>
      </c>
      <c r="V195" s="11">
        <f t="shared" ref="V195:V234" si="44">$T195*F195</f>
        <v>0</v>
      </c>
      <c r="W195" s="11">
        <f t="shared" ref="W195:W234" si="45">$T195*G195</f>
        <v>45300</v>
      </c>
      <c r="X195" s="11">
        <f t="shared" ref="X195:X234" si="46">$T195*H195</f>
        <v>0</v>
      </c>
      <c r="Y195" s="11">
        <f t="shared" ref="Y195:Y234" si="47">$T195*I195</f>
        <v>45300</v>
      </c>
      <c r="Z195" s="1" t="str">
        <f>_xlfn.IFNA(VLOOKUP(B195,Master_Item!B:D,3,0),0)</f>
        <v>Oishi</v>
      </c>
    </row>
    <row r="196" spans="1:26">
      <c r="A196" s="13">
        <v>7</v>
      </c>
      <c r="B196" s="2">
        <v>310002099</v>
      </c>
      <c r="C196" s="1" t="s">
        <v>66</v>
      </c>
      <c r="D196" s="1" t="s">
        <v>116</v>
      </c>
      <c r="E196" s="12">
        <f>_xlfn.IFNA(VLOOKUP($B196,'FST OMT'!$C:$Y,$A196,0),0)</f>
        <v>640</v>
      </c>
      <c r="F196" s="12">
        <f>_xlfn.IFNA(VLOOKUP($B196,'FST CV'!$C:$Y,$A196,0),0)</f>
        <v>0</v>
      </c>
      <c r="G196" s="12">
        <f>_xlfn.IFNA(VLOOKUP($B196,'FST TT'!$C:$Y,$A196,0),0)</f>
        <v>2772</v>
      </c>
      <c r="I196" s="4">
        <f t="shared" si="36"/>
        <v>3412</v>
      </c>
      <c r="K196" s="52">
        <f>IF(D196="MT",VLOOKUP(B196,Master_Item!B:H,7,0),VLOOKUP(B196,Master_Item!B:H,6,0))</f>
        <v>54</v>
      </c>
      <c r="L196" s="52" t="str">
        <f>VLOOKUP(B196,Master_Item!B:M,12,0)</f>
        <v>โรงงานนวนคร</v>
      </c>
      <c r="M196" s="52" t="str">
        <f t="shared" si="37"/>
        <v>โรงงานนวนครRegion 2</v>
      </c>
      <c r="N196" s="11">
        <f t="shared" si="38"/>
        <v>11.851851851851851</v>
      </c>
      <c r="O196" s="11">
        <f t="shared" si="39"/>
        <v>0</v>
      </c>
      <c r="P196" s="11">
        <f t="shared" si="40"/>
        <v>51.333333333333336</v>
      </c>
      <c r="Q196" s="11">
        <f t="shared" si="41"/>
        <v>0</v>
      </c>
      <c r="R196" s="11">
        <f t="shared" si="42"/>
        <v>63.185185185185183</v>
      </c>
      <c r="S196" s="11"/>
      <c r="T196" s="1">
        <f>VLOOKUP(B196,Master_Item!B:I,8,0)</f>
        <v>12</v>
      </c>
      <c r="U196" s="11">
        <f t="shared" si="43"/>
        <v>7680</v>
      </c>
      <c r="V196" s="11">
        <f t="shared" si="44"/>
        <v>0</v>
      </c>
      <c r="W196" s="11">
        <f t="shared" si="45"/>
        <v>33264</v>
      </c>
      <c r="X196" s="11">
        <f t="shared" si="46"/>
        <v>0</v>
      </c>
      <c r="Y196" s="11">
        <f t="shared" si="47"/>
        <v>40944</v>
      </c>
      <c r="Z196" s="1" t="str">
        <f>_xlfn.IFNA(VLOOKUP(B196,Master_Item!B:D,3,0),0)</f>
        <v>Oishi</v>
      </c>
    </row>
    <row r="197" spans="1:26">
      <c r="A197" s="13">
        <v>8</v>
      </c>
      <c r="B197" s="2">
        <v>310002099</v>
      </c>
      <c r="C197" s="1" t="s">
        <v>66</v>
      </c>
      <c r="D197" s="1" t="s">
        <v>117</v>
      </c>
      <c r="E197" s="12">
        <f>_xlfn.IFNA(VLOOKUP($B197,'FST OMT'!$C:$Y,$A197,0),0)</f>
        <v>50</v>
      </c>
      <c r="F197" s="12">
        <f>_xlfn.IFNA(VLOOKUP($B197,'FST CV'!$C:$Y,$A197,0),0)</f>
        <v>0</v>
      </c>
      <c r="G197" s="12">
        <f>_xlfn.IFNA(VLOOKUP($B197,'FST TT'!$C:$Y,$A197,0),0)</f>
        <v>2140</v>
      </c>
      <c r="I197" s="4">
        <f t="shared" si="36"/>
        <v>2190</v>
      </c>
      <c r="K197" s="52">
        <f>IF(D197="MT",VLOOKUP(B197,Master_Item!B:H,7,0),VLOOKUP(B197,Master_Item!B:H,6,0))</f>
        <v>54</v>
      </c>
      <c r="L197" s="52" t="str">
        <f>VLOOKUP(B197,Master_Item!B:M,12,0)</f>
        <v>โรงงานนวนคร</v>
      </c>
      <c r="M197" s="52" t="str">
        <f t="shared" si="37"/>
        <v>โรงงานนวนครRegion 3</v>
      </c>
      <c r="N197" s="11">
        <f t="shared" si="38"/>
        <v>0.92592592592592593</v>
      </c>
      <c r="O197" s="11">
        <f t="shared" si="39"/>
        <v>0</v>
      </c>
      <c r="P197" s="11">
        <f t="shared" si="40"/>
        <v>39.629629629629626</v>
      </c>
      <c r="Q197" s="11">
        <f t="shared" si="41"/>
        <v>0</v>
      </c>
      <c r="R197" s="11">
        <f t="shared" si="42"/>
        <v>40.555555555555557</v>
      </c>
      <c r="S197" s="11"/>
      <c r="T197" s="1">
        <f>VLOOKUP(B197,Master_Item!B:I,8,0)</f>
        <v>12</v>
      </c>
      <c r="U197" s="11">
        <f t="shared" si="43"/>
        <v>600</v>
      </c>
      <c r="V197" s="11">
        <f t="shared" si="44"/>
        <v>0</v>
      </c>
      <c r="W197" s="11">
        <f t="shared" si="45"/>
        <v>25680</v>
      </c>
      <c r="X197" s="11">
        <f t="shared" si="46"/>
        <v>0</v>
      </c>
      <c r="Y197" s="11">
        <f t="shared" si="47"/>
        <v>26280</v>
      </c>
      <c r="Z197" s="1" t="str">
        <f>_xlfn.IFNA(VLOOKUP(B197,Master_Item!B:D,3,0),0)</f>
        <v>Oishi</v>
      </c>
    </row>
    <row r="198" spans="1:26">
      <c r="A198" s="13">
        <v>9</v>
      </c>
      <c r="B198" s="2">
        <v>310002099</v>
      </c>
      <c r="C198" s="1" t="s">
        <v>66</v>
      </c>
      <c r="D198" s="1" t="s">
        <v>118</v>
      </c>
      <c r="E198" s="12">
        <f>_xlfn.IFNA(VLOOKUP($B198,'FST OMT'!$C:$Y,$A198,0),0)</f>
        <v>100</v>
      </c>
      <c r="F198" s="12">
        <f>_xlfn.IFNA(VLOOKUP($B198,'FST CV'!$C:$Y,$A198,0),0)</f>
        <v>0</v>
      </c>
      <c r="G198" s="12">
        <f>_xlfn.IFNA(VLOOKUP($B198,'FST TT'!$C:$Y,$A198,0),0)</f>
        <v>908</v>
      </c>
      <c r="I198" s="4">
        <f t="shared" si="36"/>
        <v>1008</v>
      </c>
      <c r="K198" s="52">
        <f>IF(D198="MT",VLOOKUP(B198,Master_Item!B:H,7,0),VLOOKUP(B198,Master_Item!B:H,6,0))</f>
        <v>54</v>
      </c>
      <c r="L198" s="52" t="str">
        <f>VLOOKUP(B198,Master_Item!B:M,12,0)</f>
        <v>โรงงานนวนคร</v>
      </c>
      <c r="M198" s="52" t="str">
        <f t="shared" si="37"/>
        <v>โรงงานนวนครRegion 4</v>
      </c>
      <c r="N198" s="11">
        <f t="shared" si="38"/>
        <v>1.8518518518518519</v>
      </c>
      <c r="O198" s="11">
        <f t="shared" si="39"/>
        <v>0</v>
      </c>
      <c r="P198" s="11">
        <f t="shared" si="40"/>
        <v>16.814814814814813</v>
      </c>
      <c r="Q198" s="11">
        <f t="shared" si="41"/>
        <v>0</v>
      </c>
      <c r="R198" s="11">
        <f t="shared" si="42"/>
        <v>18.666666666666668</v>
      </c>
      <c r="S198" s="11"/>
      <c r="T198" s="1">
        <f>VLOOKUP(B198,Master_Item!B:I,8,0)</f>
        <v>12</v>
      </c>
      <c r="U198" s="11">
        <f t="shared" si="43"/>
        <v>1200</v>
      </c>
      <c r="V198" s="11">
        <f t="shared" si="44"/>
        <v>0</v>
      </c>
      <c r="W198" s="11">
        <f t="shared" si="45"/>
        <v>10896</v>
      </c>
      <c r="X198" s="11">
        <f t="shared" si="46"/>
        <v>0</v>
      </c>
      <c r="Y198" s="11">
        <f t="shared" si="47"/>
        <v>12096</v>
      </c>
      <c r="Z198" s="1" t="str">
        <f>_xlfn.IFNA(VLOOKUP(B198,Master_Item!B:D,3,0),0)</f>
        <v>Oishi</v>
      </c>
    </row>
    <row r="199" spans="1:26">
      <c r="A199" s="13">
        <v>10</v>
      </c>
      <c r="B199" s="2">
        <v>310002099</v>
      </c>
      <c r="C199" s="1" t="s">
        <v>66</v>
      </c>
      <c r="D199" s="1" t="s">
        <v>119</v>
      </c>
      <c r="E199" s="12">
        <f>_xlfn.IFNA(VLOOKUP($B199,'FST OMT'!$C:$Y,$A199,0),0)</f>
        <v>285</v>
      </c>
      <c r="F199" s="12">
        <f>_xlfn.IFNA(VLOOKUP($B199,'FST CV'!$C:$Y,$A199,0),0)</f>
        <v>0</v>
      </c>
      <c r="G199" s="12">
        <f>_xlfn.IFNA(VLOOKUP($B199,'FST TT'!$C:$Y,$A199,0),0)</f>
        <v>255</v>
      </c>
      <c r="I199" s="4">
        <f t="shared" si="36"/>
        <v>540</v>
      </c>
      <c r="K199" s="52">
        <f>IF(D199="MT",VLOOKUP(B199,Master_Item!B:H,7,0),VLOOKUP(B199,Master_Item!B:H,6,0))</f>
        <v>54</v>
      </c>
      <c r="L199" s="52" t="str">
        <f>VLOOKUP(B199,Master_Item!B:M,12,0)</f>
        <v>โรงงานนวนคร</v>
      </c>
      <c r="M199" s="52" t="str">
        <f t="shared" si="37"/>
        <v>โรงงานนวนครRegion 5</v>
      </c>
      <c r="N199" s="11">
        <f t="shared" si="38"/>
        <v>5.2777777777777777</v>
      </c>
      <c r="O199" s="11">
        <f t="shared" si="39"/>
        <v>0</v>
      </c>
      <c r="P199" s="11">
        <f t="shared" si="40"/>
        <v>4.7222222222222223</v>
      </c>
      <c r="Q199" s="11">
        <f t="shared" si="41"/>
        <v>0</v>
      </c>
      <c r="R199" s="11">
        <f t="shared" si="42"/>
        <v>10</v>
      </c>
      <c r="S199" s="11"/>
      <c r="T199" s="1">
        <f>VLOOKUP(B199,Master_Item!B:I,8,0)</f>
        <v>12</v>
      </c>
      <c r="U199" s="11">
        <f t="shared" si="43"/>
        <v>3420</v>
      </c>
      <c r="V199" s="11">
        <f t="shared" si="44"/>
        <v>0</v>
      </c>
      <c r="W199" s="11">
        <f t="shared" si="45"/>
        <v>3060</v>
      </c>
      <c r="X199" s="11">
        <f t="shared" si="46"/>
        <v>0</v>
      </c>
      <c r="Y199" s="11">
        <f t="shared" si="47"/>
        <v>6480</v>
      </c>
      <c r="Z199" s="1" t="str">
        <f>_xlfn.IFNA(VLOOKUP(B199,Master_Item!B:D,3,0),0)</f>
        <v>Oishi</v>
      </c>
    </row>
    <row r="200" spans="1:26">
      <c r="A200" s="13">
        <v>11</v>
      </c>
      <c r="B200" s="2">
        <v>310002099</v>
      </c>
      <c r="C200" s="1" t="s">
        <v>66</v>
      </c>
      <c r="D200" s="1" t="s">
        <v>127</v>
      </c>
      <c r="E200" s="12">
        <f>_xlfn.IFNA(VLOOKUP($B200,'FST OMT'!$C:$Y,$A200,0),0)*0.45</f>
        <v>13.5</v>
      </c>
      <c r="F200" s="12">
        <f>_xlfn.IFNA(VLOOKUP($B200,'FST CV'!$C:$Y,$A200,0),0)*0.45</f>
        <v>0</v>
      </c>
      <c r="G200" s="12">
        <f>_xlfn.IFNA(VLOOKUP($B200,'FST TT'!$C:$Y,$A200,0),0)*0.45</f>
        <v>638.1</v>
      </c>
      <c r="I200" s="4">
        <f t="shared" si="36"/>
        <v>651.6</v>
      </c>
      <c r="K200" s="52">
        <f>IF(D200="MT",VLOOKUP(B200,Master_Item!B:H,7,0),VLOOKUP(B200,Master_Item!B:H,6,0))</f>
        <v>54</v>
      </c>
      <c r="L200" s="52" t="str">
        <f>VLOOKUP(B200,Master_Item!B:M,12,0)</f>
        <v>โรงงานนวนคร</v>
      </c>
      <c r="M200" s="52" t="str">
        <f t="shared" si="37"/>
        <v>โรงงานนวนครRegion 6/9</v>
      </c>
      <c r="N200" s="11">
        <f t="shared" si="38"/>
        <v>0.25</v>
      </c>
      <c r="O200" s="11">
        <f t="shared" si="39"/>
        <v>0</v>
      </c>
      <c r="P200" s="11">
        <f t="shared" si="40"/>
        <v>11.816666666666666</v>
      </c>
      <c r="Q200" s="11">
        <f t="shared" si="41"/>
        <v>0</v>
      </c>
      <c r="R200" s="11">
        <f t="shared" si="42"/>
        <v>12.066666666666666</v>
      </c>
      <c r="S200" s="11"/>
      <c r="T200" s="1">
        <f>VLOOKUP(B200,Master_Item!B:I,8,0)</f>
        <v>12</v>
      </c>
      <c r="U200" s="11">
        <f t="shared" si="43"/>
        <v>162</v>
      </c>
      <c r="V200" s="11">
        <f t="shared" si="44"/>
        <v>0</v>
      </c>
      <c r="W200" s="11">
        <f t="shared" si="45"/>
        <v>7657.2000000000007</v>
      </c>
      <c r="X200" s="11">
        <f t="shared" si="46"/>
        <v>0</v>
      </c>
      <c r="Y200" s="11">
        <f t="shared" si="47"/>
        <v>7819.2000000000007</v>
      </c>
      <c r="Z200" s="1" t="str">
        <f>_xlfn.IFNA(VLOOKUP(B200,Master_Item!B:D,3,0),0)</f>
        <v>Oishi</v>
      </c>
    </row>
    <row r="201" spans="1:26">
      <c r="A201" s="13">
        <v>11</v>
      </c>
      <c r="B201" s="2">
        <v>310002099</v>
      </c>
      <c r="C201" s="1" t="s">
        <v>66</v>
      </c>
      <c r="D201" s="1" t="s">
        <v>128</v>
      </c>
      <c r="E201" s="12">
        <f>_xlfn.IFNA(VLOOKUP($B201,'FST OMT'!$C:$Y,$A201,0),0)*0.55</f>
        <v>16.5</v>
      </c>
      <c r="F201" s="12">
        <f>_xlfn.IFNA(VLOOKUP($B201,'FST CV'!$C:$Y,$A201,0),0)*0.55</f>
        <v>0</v>
      </c>
      <c r="G201" s="12">
        <f>_xlfn.IFNA(VLOOKUP($B201,'FST TT'!$C:$Y,$A201,0),0)*0.55</f>
        <v>779.90000000000009</v>
      </c>
      <c r="I201" s="4">
        <f t="shared" si="36"/>
        <v>796.40000000000009</v>
      </c>
      <c r="K201" s="52">
        <f>IF(D201="MT",VLOOKUP(B201,Master_Item!B:H,7,0),VLOOKUP(B201,Master_Item!B:H,6,0))</f>
        <v>54</v>
      </c>
      <c r="L201" s="52" t="str">
        <f>VLOOKUP(B201,Master_Item!B:M,12,0)</f>
        <v>โรงงานนวนคร</v>
      </c>
      <c r="M201" s="52" t="str">
        <f t="shared" si="37"/>
        <v>โรงงานนวนครRegion 6/14</v>
      </c>
      <c r="N201" s="11">
        <f t="shared" si="38"/>
        <v>0.30555555555555558</v>
      </c>
      <c r="O201" s="11">
        <f t="shared" si="39"/>
        <v>0</v>
      </c>
      <c r="P201" s="11">
        <f t="shared" si="40"/>
        <v>14.442592592592595</v>
      </c>
      <c r="Q201" s="11">
        <f t="shared" si="41"/>
        <v>0</v>
      </c>
      <c r="R201" s="11">
        <f t="shared" si="42"/>
        <v>14.74814814814815</v>
      </c>
      <c r="S201" s="11"/>
      <c r="T201" s="1">
        <f>VLOOKUP(B201,Master_Item!B:I,8,0)</f>
        <v>12</v>
      </c>
      <c r="U201" s="11">
        <f t="shared" si="43"/>
        <v>198</v>
      </c>
      <c r="V201" s="11">
        <f t="shared" si="44"/>
        <v>0</v>
      </c>
      <c r="W201" s="11">
        <f t="shared" si="45"/>
        <v>9358.8000000000011</v>
      </c>
      <c r="X201" s="11">
        <f t="shared" si="46"/>
        <v>0</v>
      </c>
      <c r="Y201" s="11">
        <f t="shared" si="47"/>
        <v>9556.8000000000011</v>
      </c>
      <c r="Z201" s="1" t="str">
        <f>_xlfn.IFNA(VLOOKUP(B201,Master_Item!B:D,3,0),0)</f>
        <v>Oishi</v>
      </c>
    </row>
    <row r="202" spans="1:26">
      <c r="A202" s="13">
        <v>12</v>
      </c>
      <c r="B202" s="2">
        <v>310002099</v>
      </c>
      <c r="C202" s="1" t="s">
        <v>66</v>
      </c>
      <c r="D202" s="1" t="s">
        <v>121</v>
      </c>
      <c r="E202" s="12">
        <f>_xlfn.IFNA(VLOOKUP($B202,'FST OMT'!$C:$Y,$A202,0),0)</f>
        <v>0</v>
      </c>
      <c r="F202" s="12">
        <f>_xlfn.IFNA(VLOOKUP($B202,'FST CV'!$C:$Y,$A202,0),0)</f>
        <v>0</v>
      </c>
      <c r="G202" s="12">
        <f>_xlfn.IFNA(VLOOKUP($B202,'FST TT'!$C:$Y,$A202,0),0)</f>
        <v>7120</v>
      </c>
      <c r="I202" s="4">
        <f t="shared" si="36"/>
        <v>7120</v>
      </c>
      <c r="K202" s="52">
        <f>IF(D202="MT",VLOOKUP(B202,Master_Item!B:H,7,0),VLOOKUP(B202,Master_Item!B:H,6,0))</f>
        <v>54</v>
      </c>
      <c r="L202" s="52" t="str">
        <f>VLOOKUP(B202,Master_Item!B:M,12,0)</f>
        <v>โรงงานนวนคร</v>
      </c>
      <c r="M202" s="52" t="str">
        <f t="shared" si="37"/>
        <v>โรงงานนวนครRegion 7</v>
      </c>
      <c r="N202" s="11">
        <f t="shared" si="38"/>
        <v>0</v>
      </c>
      <c r="O202" s="11">
        <f t="shared" si="39"/>
        <v>0</v>
      </c>
      <c r="P202" s="11">
        <f t="shared" si="40"/>
        <v>131.85185185185185</v>
      </c>
      <c r="Q202" s="11">
        <f t="shared" si="41"/>
        <v>0</v>
      </c>
      <c r="R202" s="11">
        <f t="shared" si="42"/>
        <v>131.85185185185185</v>
      </c>
      <c r="S202" s="11"/>
      <c r="T202" s="1">
        <f>VLOOKUP(B202,Master_Item!B:I,8,0)</f>
        <v>12</v>
      </c>
      <c r="U202" s="11">
        <f t="shared" si="43"/>
        <v>0</v>
      </c>
      <c r="V202" s="11">
        <f t="shared" si="44"/>
        <v>0</v>
      </c>
      <c r="W202" s="11">
        <f t="shared" si="45"/>
        <v>85440</v>
      </c>
      <c r="X202" s="11">
        <f t="shared" si="46"/>
        <v>0</v>
      </c>
      <c r="Y202" s="11">
        <f t="shared" si="47"/>
        <v>85440</v>
      </c>
      <c r="Z202" s="1" t="str">
        <f>_xlfn.IFNA(VLOOKUP(B202,Master_Item!B:D,3,0),0)</f>
        <v>Oishi</v>
      </c>
    </row>
    <row r="203" spans="1:26">
      <c r="A203" s="13">
        <v>13</v>
      </c>
      <c r="B203" s="2">
        <v>310002099</v>
      </c>
      <c r="C203" s="1" t="s">
        <v>66</v>
      </c>
      <c r="D203" s="1" t="s">
        <v>122</v>
      </c>
      <c r="E203" s="12">
        <f>_xlfn.IFNA(VLOOKUP($B203,'FST OMT'!$C:$Y,$A203,0),0)</f>
        <v>568</v>
      </c>
      <c r="F203" s="12">
        <f>_xlfn.IFNA(VLOOKUP($B203,'FST CV'!$C:$Y,$A203,0),0)</f>
        <v>0</v>
      </c>
      <c r="G203" s="12">
        <f>_xlfn.IFNA(VLOOKUP($B203,'FST TT'!$C:$Y,$A203,0),0)</f>
        <v>1419</v>
      </c>
      <c r="I203" s="4">
        <f t="shared" si="36"/>
        <v>1987</v>
      </c>
      <c r="K203" s="52">
        <f>IF(D203="MT",VLOOKUP(B203,Master_Item!B:H,7,0),VLOOKUP(B203,Master_Item!B:H,6,0))</f>
        <v>54</v>
      </c>
      <c r="L203" s="52" t="str">
        <f>VLOOKUP(B203,Master_Item!B:M,12,0)</f>
        <v>โรงงานนวนคร</v>
      </c>
      <c r="M203" s="52" t="str">
        <f t="shared" si="37"/>
        <v>โรงงานนวนครRegion 8</v>
      </c>
      <c r="N203" s="11">
        <f t="shared" si="38"/>
        <v>10.518518518518519</v>
      </c>
      <c r="O203" s="11">
        <f t="shared" si="39"/>
        <v>0</v>
      </c>
      <c r="P203" s="11">
        <f t="shared" si="40"/>
        <v>26.277777777777779</v>
      </c>
      <c r="Q203" s="11">
        <f t="shared" si="41"/>
        <v>0</v>
      </c>
      <c r="R203" s="11">
        <f t="shared" si="42"/>
        <v>36.796296296296298</v>
      </c>
      <c r="S203" s="11"/>
      <c r="T203" s="1">
        <f>VLOOKUP(B203,Master_Item!B:I,8,0)</f>
        <v>12</v>
      </c>
      <c r="U203" s="11">
        <f t="shared" si="43"/>
        <v>6816</v>
      </c>
      <c r="V203" s="11">
        <f t="shared" si="44"/>
        <v>0</v>
      </c>
      <c r="W203" s="11">
        <f t="shared" si="45"/>
        <v>17028</v>
      </c>
      <c r="X203" s="11">
        <f t="shared" si="46"/>
        <v>0</v>
      </c>
      <c r="Y203" s="11">
        <f t="shared" si="47"/>
        <v>23844</v>
      </c>
      <c r="Z203" s="1" t="str">
        <f>_xlfn.IFNA(VLOOKUP(B203,Master_Item!B:D,3,0),0)</f>
        <v>Oishi</v>
      </c>
    </row>
    <row r="204" spans="1:26">
      <c r="A204" s="13">
        <v>11</v>
      </c>
      <c r="B204" s="2">
        <v>310002099</v>
      </c>
      <c r="C204" s="1" t="s">
        <v>66</v>
      </c>
      <c r="D204" s="1" t="s">
        <v>123</v>
      </c>
      <c r="H204" s="4">
        <f>_xlfn.IFNA(VLOOKUP(B204,'FST MT'!A:FS,$A204,0),0)</f>
        <v>46644</v>
      </c>
      <c r="I204" s="4">
        <f t="shared" si="36"/>
        <v>46644</v>
      </c>
      <c r="K204" s="52">
        <f>IF(D204="MT",VLOOKUP(B204,Master_Item!B:H,7,0),VLOOKUP(B204,Master_Item!B:H,6,0))</f>
        <v>54</v>
      </c>
      <c r="L204" s="52" t="str">
        <f>VLOOKUP(B204,Master_Item!B:M,12,0)</f>
        <v>โรงงานนวนคร</v>
      </c>
      <c r="M204" s="52" t="str">
        <f t="shared" si="37"/>
        <v>โรงงานนวนครMT</v>
      </c>
      <c r="N204" s="11">
        <f t="shared" si="38"/>
        <v>0</v>
      </c>
      <c r="O204" s="11">
        <f t="shared" si="39"/>
        <v>0</v>
      </c>
      <c r="P204" s="11">
        <f t="shared" si="40"/>
        <v>0</v>
      </c>
      <c r="Q204" s="11">
        <f t="shared" si="41"/>
        <v>863.77777777777783</v>
      </c>
      <c r="R204" s="11">
        <f t="shared" si="42"/>
        <v>863.77777777777783</v>
      </c>
      <c r="S204" s="11"/>
      <c r="T204" s="1">
        <f>VLOOKUP(B204,Master_Item!B:I,8,0)</f>
        <v>12</v>
      </c>
      <c r="U204" s="11">
        <f t="shared" si="43"/>
        <v>0</v>
      </c>
      <c r="V204" s="11">
        <f t="shared" si="44"/>
        <v>0</v>
      </c>
      <c r="W204" s="11">
        <f t="shared" si="45"/>
        <v>0</v>
      </c>
      <c r="X204" s="11">
        <f t="shared" si="46"/>
        <v>559728</v>
      </c>
      <c r="Y204" s="11">
        <f t="shared" si="47"/>
        <v>559728</v>
      </c>
      <c r="Z204" s="1" t="str">
        <f>_xlfn.IFNA(VLOOKUP(B204,Master_Item!B:D,3,0),0)</f>
        <v>Oishi</v>
      </c>
    </row>
    <row r="205" spans="1:26">
      <c r="A205" s="13">
        <v>6</v>
      </c>
      <c r="B205" s="2">
        <v>310002142</v>
      </c>
      <c r="C205" s="1" t="s">
        <v>50</v>
      </c>
      <c r="D205" s="1" t="s">
        <v>115</v>
      </c>
      <c r="E205" s="12">
        <f>_xlfn.IFNA(VLOOKUP($B205,'FST OMT'!$C:$Y,$A205,0),0)</f>
        <v>0</v>
      </c>
      <c r="F205" s="12">
        <f>_xlfn.IFNA(VLOOKUP($B205,'FST CV'!$C:$Y,$A205,0),0)</f>
        <v>0</v>
      </c>
      <c r="G205" s="12">
        <f>_xlfn.IFNA(VLOOKUP($B205,'FST TT'!$C:$Y,$A205,0),0)</f>
        <v>0</v>
      </c>
      <c r="I205" s="4">
        <f t="shared" si="36"/>
        <v>0</v>
      </c>
      <c r="K205" s="52">
        <f>IF(D205="MT",VLOOKUP(B205,Master_Item!B:H,7,0),VLOOKUP(B205,Master_Item!B:H,6,0))</f>
        <v>72</v>
      </c>
      <c r="L205" s="52" t="str">
        <f>VLOOKUP(B205,Master_Item!B:M,12,0)</f>
        <v>โรงงานนวนคร</v>
      </c>
      <c r="M205" s="52" t="str">
        <f t="shared" si="37"/>
        <v>โรงงานนวนครRegion 1</v>
      </c>
      <c r="N205" s="11">
        <f t="shared" si="38"/>
        <v>0</v>
      </c>
      <c r="O205" s="11">
        <f t="shared" si="39"/>
        <v>0</v>
      </c>
      <c r="P205" s="11">
        <f t="shared" si="40"/>
        <v>0</v>
      </c>
      <c r="Q205" s="11">
        <f t="shared" si="41"/>
        <v>0</v>
      </c>
      <c r="R205" s="11">
        <f t="shared" si="42"/>
        <v>0</v>
      </c>
      <c r="S205" s="11"/>
      <c r="T205" s="1">
        <f>VLOOKUP(B205,Master_Item!B:I,8,0)</f>
        <v>9.1199999999999992</v>
      </c>
      <c r="U205" s="11">
        <f t="shared" si="43"/>
        <v>0</v>
      </c>
      <c r="V205" s="11">
        <f t="shared" si="44"/>
        <v>0</v>
      </c>
      <c r="W205" s="11">
        <f t="shared" si="45"/>
        <v>0</v>
      </c>
      <c r="X205" s="11">
        <f t="shared" si="46"/>
        <v>0</v>
      </c>
      <c r="Y205" s="11">
        <f t="shared" si="47"/>
        <v>0</v>
      </c>
      <c r="Z205" s="1" t="str">
        <f>_xlfn.IFNA(VLOOKUP(B205,Master_Item!B:D,3,0),0)</f>
        <v>Oishi</v>
      </c>
    </row>
    <row r="206" spans="1:26">
      <c r="A206" s="13">
        <v>7</v>
      </c>
      <c r="B206" s="2">
        <v>310002142</v>
      </c>
      <c r="C206" s="1" t="s">
        <v>50</v>
      </c>
      <c r="D206" s="1" t="s">
        <v>116</v>
      </c>
      <c r="E206" s="12">
        <f>_xlfn.IFNA(VLOOKUP($B206,'FST OMT'!$C:$Y,$A206,0),0)</f>
        <v>0</v>
      </c>
      <c r="F206" s="12">
        <f>_xlfn.IFNA(VLOOKUP($B206,'FST CV'!$C:$Y,$A206,0),0)</f>
        <v>0</v>
      </c>
      <c r="G206" s="12">
        <f>_xlfn.IFNA(VLOOKUP($B206,'FST TT'!$C:$Y,$A206,0),0)</f>
        <v>0</v>
      </c>
      <c r="I206" s="4">
        <f t="shared" si="36"/>
        <v>0</v>
      </c>
      <c r="K206" s="52">
        <f>IF(D206="MT",VLOOKUP(B206,Master_Item!B:H,7,0),VLOOKUP(B206,Master_Item!B:H,6,0))</f>
        <v>72</v>
      </c>
      <c r="L206" s="52" t="str">
        <f>VLOOKUP(B206,Master_Item!B:M,12,0)</f>
        <v>โรงงานนวนคร</v>
      </c>
      <c r="M206" s="52" t="str">
        <f t="shared" si="37"/>
        <v>โรงงานนวนครRegion 2</v>
      </c>
      <c r="N206" s="11">
        <f t="shared" si="38"/>
        <v>0</v>
      </c>
      <c r="O206" s="11">
        <f t="shared" si="39"/>
        <v>0</v>
      </c>
      <c r="P206" s="11">
        <f t="shared" si="40"/>
        <v>0</v>
      </c>
      <c r="Q206" s="11">
        <f t="shared" si="41"/>
        <v>0</v>
      </c>
      <c r="R206" s="11">
        <f t="shared" si="42"/>
        <v>0</v>
      </c>
      <c r="S206" s="11"/>
      <c r="T206" s="1">
        <f>VLOOKUP(B206,Master_Item!B:I,8,0)</f>
        <v>9.1199999999999992</v>
      </c>
      <c r="U206" s="11">
        <f t="shared" si="43"/>
        <v>0</v>
      </c>
      <c r="V206" s="11">
        <f t="shared" si="44"/>
        <v>0</v>
      </c>
      <c r="W206" s="11">
        <f t="shared" si="45"/>
        <v>0</v>
      </c>
      <c r="X206" s="11">
        <f t="shared" si="46"/>
        <v>0</v>
      </c>
      <c r="Y206" s="11">
        <f t="shared" si="47"/>
        <v>0</v>
      </c>
      <c r="Z206" s="1" t="str">
        <f>_xlfn.IFNA(VLOOKUP(B206,Master_Item!B:D,3,0),0)</f>
        <v>Oishi</v>
      </c>
    </row>
    <row r="207" spans="1:26">
      <c r="A207" s="13">
        <v>8</v>
      </c>
      <c r="B207" s="2">
        <v>310002142</v>
      </c>
      <c r="C207" s="1" t="s">
        <v>50</v>
      </c>
      <c r="D207" s="1" t="s">
        <v>117</v>
      </c>
      <c r="E207" s="12">
        <f>_xlfn.IFNA(VLOOKUP($B207,'FST OMT'!$C:$Y,$A207,0),0)</f>
        <v>0</v>
      </c>
      <c r="F207" s="12">
        <f>_xlfn.IFNA(VLOOKUP($B207,'FST CV'!$C:$Y,$A207,0),0)</f>
        <v>0</v>
      </c>
      <c r="G207" s="12">
        <f>_xlfn.IFNA(VLOOKUP($B207,'FST TT'!$C:$Y,$A207,0),0)</f>
        <v>0</v>
      </c>
      <c r="I207" s="4">
        <f t="shared" si="36"/>
        <v>0</v>
      </c>
      <c r="K207" s="52">
        <f>IF(D207="MT",VLOOKUP(B207,Master_Item!B:H,7,0),VLOOKUP(B207,Master_Item!B:H,6,0))</f>
        <v>72</v>
      </c>
      <c r="L207" s="52" t="str">
        <f>VLOOKUP(B207,Master_Item!B:M,12,0)</f>
        <v>โรงงานนวนคร</v>
      </c>
      <c r="M207" s="52" t="str">
        <f t="shared" si="37"/>
        <v>โรงงานนวนครRegion 3</v>
      </c>
      <c r="N207" s="11">
        <f t="shared" si="38"/>
        <v>0</v>
      </c>
      <c r="O207" s="11">
        <f t="shared" si="39"/>
        <v>0</v>
      </c>
      <c r="P207" s="11">
        <f t="shared" si="40"/>
        <v>0</v>
      </c>
      <c r="Q207" s="11">
        <f t="shared" si="41"/>
        <v>0</v>
      </c>
      <c r="R207" s="11">
        <f t="shared" si="42"/>
        <v>0</v>
      </c>
      <c r="S207" s="11"/>
      <c r="T207" s="1">
        <f>VLOOKUP(B207,Master_Item!B:I,8,0)</f>
        <v>9.1199999999999992</v>
      </c>
      <c r="U207" s="11">
        <f t="shared" si="43"/>
        <v>0</v>
      </c>
      <c r="V207" s="11">
        <f t="shared" si="44"/>
        <v>0</v>
      </c>
      <c r="W207" s="11">
        <f t="shared" si="45"/>
        <v>0</v>
      </c>
      <c r="X207" s="11">
        <f t="shared" si="46"/>
        <v>0</v>
      </c>
      <c r="Y207" s="11">
        <f t="shared" si="47"/>
        <v>0</v>
      </c>
      <c r="Z207" s="1" t="str">
        <f>_xlfn.IFNA(VLOOKUP(B207,Master_Item!B:D,3,0),0)</f>
        <v>Oishi</v>
      </c>
    </row>
    <row r="208" spans="1:26">
      <c r="A208" s="13">
        <v>9</v>
      </c>
      <c r="B208" s="2">
        <v>310002142</v>
      </c>
      <c r="C208" s="1" t="s">
        <v>50</v>
      </c>
      <c r="D208" s="1" t="s">
        <v>118</v>
      </c>
      <c r="E208" s="12">
        <f>_xlfn.IFNA(VLOOKUP($B208,'FST OMT'!$C:$Y,$A208,0),0)</f>
        <v>0</v>
      </c>
      <c r="F208" s="12">
        <f>_xlfn.IFNA(VLOOKUP($B208,'FST CV'!$C:$Y,$A208,0),0)</f>
        <v>0</v>
      </c>
      <c r="G208" s="12">
        <f>_xlfn.IFNA(VLOOKUP($B208,'FST TT'!$C:$Y,$A208,0),0)</f>
        <v>0</v>
      </c>
      <c r="I208" s="4">
        <f t="shared" si="36"/>
        <v>0</v>
      </c>
      <c r="K208" s="52">
        <f>IF(D208="MT",VLOOKUP(B208,Master_Item!B:H,7,0),VLOOKUP(B208,Master_Item!B:H,6,0))</f>
        <v>72</v>
      </c>
      <c r="L208" s="52" t="str">
        <f>VLOOKUP(B208,Master_Item!B:M,12,0)</f>
        <v>โรงงานนวนคร</v>
      </c>
      <c r="M208" s="52" t="str">
        <f t="shared" si="37"/>
        <v>โรงงานนวนครRegion 4</v>
      </c>
      <c r="N208" s="11">
        <f t="shared" si="38"/>
        <v>0</v>
      </c>
      <c r="O208" s="11">
        <f t="shared" si="39"/>
        <v>0</v>
      </c>
      <c r="P208" s="11">
        <f t="shared" si="40"/>
        <v>0</v>
      </c>
      <c r="Q208" s="11">
        <f t="shared" si="41"/>
        <v>0</v>
      </c>
      <c r="R208" s="11">
        <f t="shared" si="42"/>
        <v>0</v>
      </c>
      <c r="S208" s="11"/>
      <c r="T208" s="1">
        <f>VLOOKUP(B208,Master_Item!B:I,8,0)</f>
        <v>9.1199999999999992</v>
      </c>
      <c r="U208" s="11">
        <f t="shared" si="43"/>
        <v>0</v>
      </c>
      <c r="V208" s="11">
        <f t="shared" si="44"/>
        <v>0</v>
      </c>
      <c r="W208" s="11">
        <f t="shared" si="45"/>
        <v>0</v>
      </c>
      <c r="X208" s="11">
        <f t="shared" si="46"/>
        <v>0</v>
      </c>
      <c r="Y208" s="11">
        <f t="shared" si="47"/>
        <v>0</v>
      </c>
      <c r="Z208" s="1" t="str">
        <f>_xlfn.IFNA(VLOOKUP(B208,Master_Item!B:D,3,0),0)</f>
        <v>Oishi</v>
      </c>
    </row>
    <row r="209" spans="1:26">
      <c r="A209" s="13">
        <v>10</v>
      </c>
      <c r="B209" s="2">
        <v>310002142</v>
      </c>
      <c r="C209" s="1" t="s">
        <v>50</v>
      </c>
      <c r="D209" s="1" t="s">
        <v>119</v>
      </c>
      <c r="E209" s="12">
        <f>_xlfn.IFNA(VLOOKUP($B209,'FST OMT'!$C:$Y,$A209,0),0)</f>
        <v>0</v>
      </c>
      <c r="F209" s="12">
        <f>_xlfn.IFNA(VLOOKUP($B209,'FST CV'!$C:$Y,$A209,0),0)</f>
        <v>0</v>
      </c>
      <c r="G209" s="12">
        <f>_xlfn.IFNA(VLOOKUP($B209,'FST TT'!$C:$Y,$A209,0),0)</f>
        <v>0</v>
      </c>
      <c r="I209" s="4">
        <f t="shared" si="36"/>
        <v>0</v>
      </c>
      <c r="K209" s="52">
        <f>IF(D209="MT",VLOOKUP(B209,Master_Item!B:H,7,0),VLOOKUP(B209,Master_Item!B:H,6,0))</f>
        <v>72</v>
      </c>
      <c r="L209" s="52" t="str">
        <f>VLOOKUP(B209,Master_Item!B:M,12,0)</f>
        <v>โรงงานนวนคร</v>
      </c>
      <c r="M209" s="52" t="str">
        <f t="shared" si="37"/>
        <v>โรงงานนวนครRegion 5</v>
      </c>
      <c r="N209" s="11">
        <f t="shared" si="38"/>
        <v>0</v>
      </c>
      <c r="O209" s="11">
        <f t="shared" si="39"/>
        <v>0</v>
      </c>
      <c r="P209" s="11">
        <f t="shared" si="40"/>
        <v>0</v>
      </c>
      <c r="Q209" s="11">
        <f t="shared" si="41"/>
        <v>0</v>
      </c>
      <c r="R209" s="11">
        <f t="shared" si="42"/>
        <v>0</v>
      </c>
      <c r="S209" s="11"/>
      <c r="T209" s="1">
        <f>VLOOKUP(B209,Master_Item!B:I,8,0)</f>
        <v>9.1199999999999992</v>
      </c>
      <c r="U209" s="11">
        <f t="shared" si="43"/>
        <v>0</v>
      </c>
      <c r="V209" s="11">
        <f t="shared" si="44"/>
        <v>0</v>
      </c>
      <c r="W209" s="11">
        <f t="shared" si="45"/>
        <v>0</v>
      </c>
      <c r="X209" s="11">
        <f t="shared" si="46"/>
        <v>0</v>
      </c>
      <c r="Y209" s="11">
        <f t="shared" si="47"/>
        <v>0</v>
      </c>
      <c r="Z209" s="1" t="str">
        <f>_xlfn.IFNA(VLOOKUP(B209,Master_Item!B:D,3,0),0)</f>
        <v>Oishi</v>
      </c>
    </row>
    <row r="210" spans="1:26">
      <c r="A210" s="13">
        <v>11</v>
      </c>
      <c r="B210" s="2">
        <v>310002142</v>
      </c>
      <c r="C210" s="1" t="s">
        <v>50</v>
      </c>
      <c r="D210" s="1" t="s">
        <v>127</v>
      </c>
      <c r="E210" s="12">
        <f>_xlfn.IFNA(VLOOKUP($B210,'FST OMT'!$C:$Y,$A210,0),0)*0.45</f>
        <v>0</v>
      </c>
      <c r="F210" s="12">
        <f>_xlfn.IFNA(VLOOKUP($B210,'FST CV'!$C:$Y,$A210,0),0)*0.45</f>
        <v>0</v>
      </c>
      <c r="G210" s="12">
        <f>_xlfn.IFNA(VLOOKUP($B210,'FST TT'!$C:$Y,$A210,0),0)*0.45</f>
        <v>0</v>
      </c>
      <c r="I210" s="4">
        <f t="shared" si="36"/>
        <v>0</v>
      </c>
      <c r="K210" s="52">
        <f>IF(D210="MT",VLOOKUP(B210,Master_Item!B:H,7,0),VLOOKUP(B210,Master_Item!B:H,6,0))</f>
        <v>72</v>
      </c>
      <c r="L210" s="52" t="str">
        <f>VLOOKUP(B210,Master_Item!B:M,12,0)</f>
        <v>โรงงานนวนคร</v>
      </c>
      <c r="M210" s="52" t="str">
        <f t="shared" si="37"/>
        <v>โรงงานนวนครRegion 6/9</v>
      </c>
      <c r="N210" s="11">
        <f t="shared" si="38"/>
        <v>0</v>
      </c>
      <c r="O210" s="11">
        <f t="shared" si="39"/>
        <v>0</v>
      </c>
      <c r="P210" s="11">
        <f t="shared" si="40"/>
        <v>0</v>
      </c>
      <c r="Q210" s="11">
        <f t="shared" si="41"/>
        <v>0</v>
      </c>
      <c r="R210" s="11">
        <f t="shared" si="42"/>
        <v>0</v>
      </c>
      <c r="S210" s="11"/>
      <c r="T210" s="1">
        <f>VLOOKUP(B210,Master_Item!B:I,8,0)</f>
        <v>9.1199999999999992</v>
      </c>
      <c r="U210" s="11">
        <f t="shared" si="43"/>
        <v>0</v>
      </c>
      <c r="V210" s="11">
        <f t="shared" si="44"/>
        <v>0</v>
      </c>
      <c r="W210" s="11">
        <f t="shared" si="45"/>
        <v>0</v>
      </c>
      <c r="X210" s="11">
        <f t="shared" si="46"/>
        <v>0</v>
      </c>
      <c r="Y210" s="11">
        <f t="shared" si="47"/>
        <v>0</v>
      </c>
      <c r="Z210" s="1" t="str">
        <f>_xlfn.IFNA(VLOOKUP(B210,Master_Item!B:D,3,0),0)</f>
        <v>Oishi</v>
      </c>
    </row>
    <row r="211" spans="1:26">
      <c r="A211" s="13">
        <v>11</v>
      </c>
      <c r="B211" s="2">
        <v>310002142</v>
      </c>
      <c r="C211" s="1" t="s">
        <v>50</v>
      </c>
      <c r="D211" s="1" t="s">
        <v>128</v>
      </c>
      <c r="E211" s="12">
        <f>_xlfn.IFNA(VLOOKUP($B211,'FST OMT'!$C:$Y,$A211,0),0)*0.55</f>
        <v>0</v>
      </c>
      <c r="F211" s="12">
        <f>_xlfn.IFNA(VLOOKUP($B211,'FST CV'!$C:$Y,$A211,0),0)*0.55</f>
        <v>0</v>
      </c>
      <c r="G211" s="12">
        <f>_xlfn.IFNA(VLOOKUP($B211,'FST TT'!$C:$Y,$A211,0),0)*0.55</f>
        <v>0</v>
      </c>
      <c r="I211" s="4">
        <f t="shared" si="36"/>
        <v>0</v>
      </c>
      <c r="K211" s="52">
        <f>IF(D211="MT",VLOOKUP(B211,Master_Item!B:H,7,0),VLOOKUP(B211,Master_Item!B:H,6,0))</f>
        <v>72</v>
      </c>
      <c r="L211" s="52" t="str">
        <f>VLOOKUP(B211,Master_Item!B:M,12,0)</f>
        <v>โรงงานนวนคร</v>
      </c>
      <c r="M211" s="52" t="str">
        <f t="shared" si="37"/>
        <v>โรงงานนวนครRegion 6/14</v>
      </c>
      <c r="N211" s="11">
        <f t="shared" si="38"/>
        <v>0</v>
      </c>
      <c r="O211" s="11">
        <f t="shared" si="39"/>
        <v>0</v>
      </c>
      <c r="P211" s="11">
        <f t="shared" si="40"/>
        <v>0</v>
      </c>
      <c r="Q211" s="11">
        <f t="shared" si="41"/>
        <v>0</v>
      </c>
      <c r="R211" s="11">
        <f t="shared" si="42"/>
        <v>0</v>
      </c>
      <c r="S211" s="11"/>
      <c r="T211" s="1">
        <f>VLOOKUP(B211,Master_Item!B:I,8,0)</f>
        <v>9.1199999999999992</v>
      </c>
      <c r="U211" s="11">
        <f t="shared" si="43"/>
        <v>0</v>
      </c>
      <c r="V211" s="11">
        <f t="shared" si="44"/>
        <v>0</v>
      </c>
      <c r="W211" s="11">
        <f t="shared" si="45"/>
        <v>0</v>
      </c>
      <c r="X211" s="11">
        <f t="shared" si="46"/>
        <v>0</v>
      </c>
      <c r="Y211" s="11">
        <f t="shared" si="47"/>
        <v>0</v>
      </c>
      <c r="Z211" s="1" t="str">
        <f>_xlfn.IFNA(VLOOKUP(B211,Master_Item!B:D,3,0),0)</f>
        <v>Oishi</v>
      </c>
    </row>
    <row r="212" spans="1:26">
      <c r="A212" s="13">
        <v>12</v>
      </c>
      <c r="B212" s="2">
        <v>310002142</v>
      </c>
      <c r="C212" s="1" t="s">
        <v>50</v>
      </c>
      <c r="D212" s="1" t="s">
        <v>121</v>
      </c>
      <c r="E212" s="12">
        <f>_xlfn.IFNA(VLOOKUP($B212,'FST OMT'!$C:$Y,$A212,0),0)</f>
        <v>0</v>
      </c>
      <c r="F212" s="12">
        <f>_xlfn.IFNA(VLOOKUP($B212,'FST CV'!$C:$Y,$A212,0),0)</f>
        <v>0</v>
      </c>
      <c r="G212" s="12">
        <f>_xlfn.IFNA(VLOOKUP($B212,'FST TT'!$C:$Y,$A212,0),0)</f>
        <v>0</v>
      </c>
      <c r="I212" s="4">
        <f t="shared" si="36"/>
        <v>0</v>
      </c>
      <c r="K212" s="52">
        <f>IF(D212="MT",VLOOKUP(B212,Master_Item!B:H,7,0),VLOOKUP(B212,Master_Item!B:H,6,0))</f>
        <v>72</v>
      </c>
      <c r="L212" s="52" t="str">
        <f>VLOOKUP(B212,Master_Item!B:M,12,0)</f>
        <v>โรงงานนวนคร</v>
      </c>
      <c r="M212" s="52" t="str">
        <f t="shared" si="37"/>
        <v>โรงงานนวนครRegion 7</v>
      </c>
      <c r="N212" s="11">
        <f t="shared" si="38"/>
        <v>0</v>
      </c>
      <c r="O212" s="11">
        <f t="shared" si="39"/>
        <v>0</v>
      </c>
      <c r="P212" s="11">
        <f t="shared" si="40"/>
        <v>0</v>
      </c>
      <c r="Q212" s="11">
        <f t="shared" si="41"/>
        <v>0</v>
      </c>
      <c r="R212" s="11">
        <f t="shared" si="42"/>
        <v>0</v>
      </c>
      <c r="S212" s="11"/>
      <c r="T212" s="1">
        <f>VLOOKUP(B212,Master_Item!B:I,8,0)</f>
        <v>9.1199999999999992</v>
      </c>
      <c r="U212" s="11">
        <f t="shared" si="43"/>
        <v>0</v>
      </c>
      <c r="V212" s="11">
        <f t="shared" si="44"/>
        <v>0</v>
      </c>
      <c r="W212" s="11">
        <f t="shared" si="45"/>
        <v>0</v>
      </c>
      <c r="X212" s="11">
        <f t="shared" si="46"/>
        <v>0</v>
      </c>
      <c r="Y212" s="11">
        <f t="shared" si="47"/>
        <v>0</v>
      </c>
      <c r="Z212" s="1" t="str">
        <f>_xlfn.IFNA(VLOOKUP(B212,Master_Item!B:D,3,0),0)</f>
        <v>Oishi</v>
      </c>
    </row>
    <row r="213" spans="1:26">
      <c r="A213" s="13">
        <v>13</v>
      </c>
      <c r="B213" s="2">
        <v>310002142</v>
      </c>
      <c r="C213" s="1" t="s">
        <v>50</v>
      </c>
      <c r="D213" s="1" t="s">
        <v>122</v>
      </c>
      <c r="E213" s="12">
        <f>_xlfn.IFNA(VLOOKUP($B213,'FST OMT'!$C:$Y,$A213,0),0)</f>
        <v>0</v>
      </c>
      <c r="F213" s="12">
        <f>_xlfn.IFNA(VLOOKUP($B213,'FST CV'!$C:$Y,$A213,0),0)</f>
        <v>0</v>
      </c>
      <c r="G213" s="12">
        <f>_xlfn.IFNA(VLOOKUP($B213,'FST TT'!$C:$Y,$A213,0),0)</f>
        <v>0</v>
      </c>
      <c r="I213" s="4">
        <f t="shared" si="36"/>
        <v>0</v>
      </c>
      <c r="K213" s="52">
        <f>IF(D213="MT",VLOOKUP(B213,Master_Item!B:H,7,0),VLOOKUP(B213,Master_Item!B:H,6,0))</f>
        <v>72</v>
      </c>
      <c r="L213" s="52" t="str">
        <f>VLOOKUP(B213,Master_Item!B:M,12,0)</f>
        <v>โรงงานนวนคร</v>
      </c>
      <c r="M213" s="52" t="str">
        <f t="shared" si="37"/>
        <v>โรงงานนวนครRegion 8</v>
      </c>
      <c r="N213" s="11">
        <f t="shared" si="38"/>
        <v>0</v>
      </c>
      <c r="O213" s="11">
        <f t="shared" si="39"/>
        <v>0</v>
      </c>
      <c r="P213" s="11">
        <f t="shared" si="40"/>
        <v>0</v>
      </c>
      <c r="Q213" s="11">
        <f t="shared" si="41"/>
        <v>0</v>
      </c>
      <c r="R213" s="11">
        <f t="shared" si="42"/>
        <v>0</v>
      </c>
      <c r="S213" s="11"/>
      <c r="T213" s="1">
        <f>VLOOKUP(B213,Master_Item!B:I,8,0)</f>
        <v>9.1199999999999992</v>
      </c>
      <c r="U213" s="11">
        <f t="shared" si="43"/>
        <v>0</v>
      </c>
      <c r="V213" s="11">
        <f t="shared" si="44"/>
        <v>0</v>
      </c>
      <c r="W213" s="11">
        <f t="shared" si="45"/>
        <v>0</v>
      </c>
      <c r="X213" s="11">
        <f t="shared" si="46"/>
        <v>0</v>
      </c>
      <c r="Y213" s="11">
        <f t="shared" si="47"/>
        <v>0</v>
      </c>
      <c r="Z213" s="1" t="str">
        <f>_xlfn.IFNA(VLOOKUP(B213,Master_Item!B:D,3,0),0)</f>
        <v>Oishi</v>
      </c>
    </row>
    <row r="214" spans="1:26">
      <c r="A214" s="13">
        <v>11</v>
      </c>
      <c r="B214" s="2">
        <v>310002142</v>
      </c>
      <c r="C214" s="1" t="s">
        <v>50</v>
      </c>
      <c r="D214" s="1" t="s">
        <v>123</v>
      </c>
      <c r="H214" s="4">
        <f>_xlfn.IFNA(VLOOKUP(B214,'FST MT'!A:FS,$A214,0),0)</f>
        <v>47015</v>
      </c>
      <c r="I214" s="4">
        <f t="shared" si="36"/>
        <v>47015</v>
      </c>
      <c r="K214" s="52">
        <f>IF(D214="MT",VLOOKUP(B214,Master_Item!B:H,7,0),VLOOKUP(B214,Master_Item!B:H,6,0))</f>
        <v>72</v>
      </c>
      <c r="L214" s="52" t="str">
        <f>VLOOKUP(B214,Master_Item!B:M,12,0)</f>
        <v>โรงงานนวนคร</v>
      </c>
      <c r="M214" s="52" t="str">
        <f t="shared" si="37"/>
        <v>โรงงานนวนครMT</v>
      </c>
      <c r="N214" s="11">
        <f t="shared" si="38"/>
        <v>0</v>
      </c>
      <c r="O214" s="11">
        <f t="shared" si="39"/>
        <v>0</v>
      </c>
      <c r="P214" s="11">
        <f t="shared" si="40"/>
        <v>0</v>
      </c>
      <c r="Q214" s="11">
        <f t="shared" si="41"/>
        <v>652.98611111111109</v>
      </c>
      <c r="R214" s="11">
        <f t="shared" si="42"/>
        <v>652.98611111111109</v>
      </c>
      <c r="S214" s="11"/>
      <c r="T214" s="1">
        <f>VLOOKUP(B214,Master_Item!B:I,8,0)</f>
        <v>9.1199999999999992</v>
      </c>
      <c r="U214" s="11">
        <f t="shared" si="43"/>
        <v>0</v>
      </c>
      <c r="V214" s="11">
        <f t="shared" si="44"/>
        <v>0</v>
      </c>
      <c r="W214" s="11">
        <f t="shared" si="45"/>
        <v>0</v>
      </c>
      <c r="X214" s="11">
        <f t="shared" si="46"/>
        <v>428776.8</v>
      </c>
      <c r="Y214" s="11">
        <f t="shared" si="47"/>
        <v>428776.8</v>
      </c>
      <c r="Z214" s="1" t="str">
        <f>_xlfn.IFNA(VLOOKUP(B214,Master_Item!B:D,3,0),0)</f>
        <v>Oishi</v>
      </c>
    </row>
    <row r="215" spans="1:26">
      <c r="A215" s="13">
        <v>6</v>
      </c>
      <c r="B215" s="2">
        <v>310002143</v>
      </c>
      <c r="C215" s="1" t="s">
        <v>51</v>
      </c>
      <c r="D215" s="1" t="s">
        <v>115</v>
      </c>
      <c r="E215" s="12">
        <f>_xlfn.IFNA(VLOOKUP($B215,'FST OMT'!$C:$Y,$A215,0),0)</f>
        <v>0</v>
      </c>
      <c r="F215" s="12">
        <f>_xlfn.IFNA(VLOOKUP($B215,'FST CV'!$C:$Y,$A215,0),0)</f>
        <v>0</v>
      </c>
      <c r="G215" s="12">
        <f>_xlfn.IFNA(VLOOKUP($B215,'FST TT'!$C:$Y,$A215,0),0)</f>
        <v>0</v>
      </c>
      <c r="I215" s="4">
        <f t="shared" si="36"/>
        <v>0</v>
      </c>
      <c r="K215" s="52">
        <f>IF(D215="MT",VLOOKUP(B215,Master_Item!B:H,7,0),VLOOKUP(B215,Master_Item!B:H,6,0))</f>
        <v>72</v>
      </c>
      <c r="L215" s="52" t="str">
        <f>VLOOKUP(B215,Master_Item!B:M,12,0)</f>
        <v>โรงงานนวนคร</v>
      </c>
      <c r="M215" s="52" t="str">
        <f t="shared" si="37"/>
        <v>โรงงานนวนครRegion 1</v>
      </c>
      <c r="N215" s="11">
        <f t="shared" si="38"/>
        <v>0</v>
      </c>
      <c r="O215" s="11">
        <f t="shared" si="39"/>
        <v>0</v>
      </c>
      <c r="P215" s="11">
        <f t="shared" si="40"/>
        <v>0</v>
      </c>
      <c r="Q215" s="11">
        <f t="shared" si="41"/>
        <v>0</v>
      </c>
      <c r="R215" s="11">
        <f t="shared" si="42"/>
        <v>0</v>
      </c>
      <c r="S215" s="11"/>
      <c r="T215" s="1">
        <f>VLOOKUP(B215,Master_Item!B:I,8,0)</f>
        <v>9.1199999999999992</v>
      </c>
      <c r="U215" s="11">
        <f t="shared" si="43"/>
        <v>0</v>
      </c>
      <c r="V215" s="11">
        <f t="shared" si="44"/>
        <v>0</v>
      </c>
      <c r="W215" s="11">
        <f t="shared" si="45"/>
        <v>0</v>
      </c>
      <c r="X215" s="11">
        <f t="shared" si="46"/>
        <v>0</v>
      </c>
      <c r="Y215" s="11">
        <f t="shared" si="47"/>
        <v>0</v>
      </c>
      <c r="Z215" s="1" t="str">
        <f>_xlfn.IFNA(VLOOKUP(B215,Master_Item!B:D,3,0),0)</f>
        <v>Oishi</v>
      </c>
    </row>
    <row r="216" spans="1:26">
      <c r="A216" s="13">
        <v>7</v>
      </c>
      <c r="B216" s="2">
        <v>310002143</v>
      </c>
      <c r="C216" s="1" t="s">
        <v>51</v>
      </c>
      <c r="D216" s="1" t="s">
        <v>116</v>
      </c>
      <c r="E216" s="12">
        <f>_xlfn.IFNA(VLOOKUP($B216,'FST OMT'!$C:$Y,$A216,0),0)</f>
        <v>0</v>
      </c>
      <c r="F216" s="12">
        <f>_xlfn.IFNA(VLOOKUP($B216,'FST CV'!$C:$Y,$A216,0),0)</f>
        <v>0</v>
      </c>
      <c r="G216" s="12">
        <f>_xlfn.IFNA(VLOOKUP($B216,'FST TT'!$C:$Y,$A216,0),0)</f>
        <v>0</v>
      </c>
      <c r="I216" s="4">
        <f t="shared" si="36"/>
        <v>0</v>
      </c>
      <c r="K216" s="52">
        <f>IF(D216="MT",VLOOKUP(B216,Master_Item!B:H,7,0),VLOOKUP(B216,Master_Item!B:H,6,0))</f>
        <v>72</v>
      </c>
      <c r="L216" s="52" t="str">
        <f>VLOOKUP(B216,Master_Item!B:M,12,0)</f>
        <v>โรงงานนวนคร</v>
      </c>
      <c r="M216" s="52" t="str">
        <f t="shared" si="37"/>
        <v>โรงงานนวนครRegion 2</v>
      </c>
      <c r="N216" s="11">
        <f t="shared" si="38"/>
        <v>0</v>
      </c>
      <c r="O216" s="11">
        <f t="shared" si="39"/>
        <v>0</v>
      </c>
      <c r="P216" s="11">
        <f t="shared" si="40"/>
        <v>0</v>
      </c>
      <c r="Q216" s="11">
        <f t="shared" si="41"/>
        <v>0</v>
      </c>
      <c r="R216" s="11">
        <f t="shared" si="42"/>
        <v>0</v>
      </c>
      <c r="S216" s="11"/>
      <c r="T216" s="1">
        <f>VLOOKUP(B216,Master_Item!B:I,8,0)</f>
        <v>9.1199999999999992</v>
      </c>
      <c r="U216" s="11">
        <f t="shared" si="43"/>
        <v>0</v>
      </c>
      <c r="V216" s="11">
        <f t="shared" si="44"/>
        <v>0</v>
      </c>
      <c r="W216" s="11">
        <f t="shared" si="45"/>
        <v>0</v>
      </c>
      <c r="X216" s="11">
        <f t="shared" si="46"/>
        <v>0</v>
      </c>
      <c r="Y216" s="11">
        <f t="shared" si="47"/>
        <v>0</v>
      </c>
      <c r="Z216" s="1" t="str">
        <f>_xlfn.IFNA(VLOOKUP(B216,Master_Item!B:D,3,0),0)</f>
        <v>Oishi</v>
      </c>
    </row>
    <row r="217" spans="1:26">
      <c r="A217" s="13">
        <v>8</v>
      </c>
      <c r="B217" s="2">
        <v>310002143</v>
      </c>
      <c r="C217" s="1" t="s">
        <v>51</v>
      </c>
      <c r="D217" s="1" t="s">
        <v>117</v>
      </c>
      <c r="E217" s="12">
        <f>_xlfn.IFNA(VLOOKUP($B217,'FST OMT'!$C:$Y,$A217,0),0)</f>
        <v>0</v>
      </c>
      <c r="F217" s="12">
        <f>_xlfn.IFNA(VLOOKUP($B217,'FST CV'!$C:$Y,$A217,0),0)</f>
        <v>0</v>
      </c>
      <c r="G217" s="12">
        <f>_xlfn.IFNA(VLOOKUP($B217,'FST TT'!$C:$Y,$A217,0),0)</f>
        <v>0</v>
      </c>
      <c r="I217" s="4">
        <f t="shared" si="36"/>
        <v>0</v>
      </c>
      <c r="K217" s="52">
        <f>IF(D217="MT",VLOOKUP(B217,Master_Item!B:H,7,0),VLOOKUP(B217,Master_Item!B:H,6,0))</f>
        <v>72</v>
      </c>
      <c r="L217" s="52" t="str">
        <f>VLOOKUP(B217,Master_Item!B:M,12,0)</f>
        <v>โรงงานนวนคร</v>
      </c>
      <c r="M217" s="52" t="str">
        <f t="shared" si="37"/>
        <v>โรงงานนวนครRegion 3</v>
      </c>
      <c r="N217" s="11">
        <f t="shared" si="38"/>
        <v>0</v>
      </c>
      <c r="O217" s="11">
        <f t="shared" si="39"/>
        <v>0</v>
      </c>
      <c r="P217" s="11">
        <f t="shared" si="40"/>
        <v>0</v>
      </c>
      <c r="Q217" s="11">
        <f t="shared" si="41"/>
        <v>0</v>
      </c>
      <c r="R217" s="11">
        <f t="shared" si="42"/>
        <v>0</v>
      </c>
      <c r="S217" s="11"/>
      <c r="T217" s="1">
        <f>VLOOKUP(B217,Master_Item!B:I,8,0)</f>
        <v>9.1199999999999992</v>
      </c>
      <c r="U217" s="11">
        <f t="shared" si="43"/>
        <v>0</v>
      </c>
      <c r="V217" s="11">
        <f t="shared" si="44"/>
        <v>0</v>
      </c>
      <c r="W217" s="11">
        <f t="shared" si="45"/>
        <v>0</v>
      </c>
      <c r="X217" s="11">
        <f t="shared" si="46"/>
        <v>0</v>
      </c>
      <c r="Y217" s="11">
        <f t="shared" si="47"/>
        <v>0</v>
      </c>
      <c r="Z217" s="1" t="str">
        <f>_xlfn.IFNA(VLOOKUP(B217,Master_Item!B:D,3,0),0)</f>
        <v>Oishi</v>
      </c>
    </row>
    <row r="218" spans="1:26">
      <c r="A218" s="13">
        <v>9</v>
      </c>
      <c r="B218" s="2">
        <v>310002143</v>
      </c>
      <c r="C218" s="1" t="s">
        <v>51</v>
      </c>
      <c r="D218" s="1" t="s">
        <v>118</v>
      </c>
      <c r="E218" s="12">
        <f>_xlfn.IFNA(VLOOKUP($B218,'FST OMT'!$C:$Y,$A218,0),0)</f>
        <v>0</v>
      </c>
      <c r="F218" s="12">
        <f>_xlfn.IFNA(VLOOKUP($B218,'FST CV'!$C:$Y,$A218,0),0)</f>
        <v>0</v>
      </c>
      <c r="G218" s="12">
        <f>_xlfn.IFNA(VLOOKUP($B218,'FST TT'!$C:$Y,$A218,0),0)</f>
        <v>0</v>
      </c>
      <c r="I218" s="4">
        <f t="shared" si="36"/>
        <v>0</v>
      </c>
      <c r="K218" s="52">
        <f>IF(D218="MT",VLOOKUP(B218,Master_Item!B:H,7,0),VLOOKUP(B218,Master_Item!B:H,6,0))</f>
        <v>72</v>
      </c>
      <c r="L218" s="52" t="str">
        <f>VLOOKUP(B218,Master_Item!B:M,12,0)</f>
        <v>โรงงานนวนคร</v>
      </c>
      <c r="M218" s="52" t="str">
        <f t="shared" si="37"/>
        <v>โรงงานนวนครRegion 4</v>
      </c>
      <c r="N218" s="11">
        <f t="shared" si="38"/>
        <v>0</v>
      </c>
      <c r="O218" s="11">
        <f t="shared" si="39"/>
        <v>0</v>
      </c>
      <c r="P218" s="11">
        <f t="shared" si="40"/>
        <v>0</v>
      </c>
      <c r="Q218" s="11">
        <f t="shared" si="41"/>
        <v>0</v>
      </c>
      <c r="R218" s="11">
        <f t="shared" si="42"/>
        <v>0</v>
      </c>
      <c r="S218" s="11"/>
      <c r="T218" s="1">
        <f>VLOOKUP(B218,Master_Item!B:I,8,0)</f>
        <v>9.1199999999999992</v>
      </c>
      <c r="U218" s="11">
        <f t="shared" si="43"/>
        <v>0</v>
      </c>
      <c r="V218" s="11">
        <f t="shared" si="44"/>
        <v>0</v>
      </c>
      <c r="W218" s="11">
        <f t="shared" si="45"/>
        <v>0</v>
      </c>
      <c r="X218" s="11">
        <f t="shared" si="46"/>
        <v>0</v>
      </c>
      <c r="Y218" s="11">
        <f t="shared" si="47"/>
        <v>0</v>
      </c>
      <c r="Z218" s="1" t="str">
        <f>_xlfn.IFNA(VLOOKUP(B218,Master_Item!B:D,3,0),0)</f>
        <v>Oishi</v>
      </c>
    </row>
    <row r="219" spans="1:26">
      <c r="A219" s="13">
        <v>10</v>
      </c>
      <c r="B219" s="2">
        <v>310002143</v>
      </c>
      <c r="C219" s="1" t="s">
        <v>51</v>
      </c>
      <c r="D219" s="1" t="s">
        <v>119</v>
      </c>
      <c r="E219" s="12">
        <f>_xlfn.IFNA(VLOOKUP($B219,'FST OMT'!$C:$Y,$A219,0),0)</f>
        <v>0</v>
      </c>
      <c r="F219" s="12">
        <f>_xlfn.IFNA(VLOOKUP($B219,'FST CV'!$C:$Y,$A219,0),0)</f>
        <v>0</v>
      </c>
      <c r="G219" s="12">
        <f>_xlfn.IFNA(VLOOKUP($B219,'FST TT'!$C:$Y,$A219,0),0)</f>
        <v>0</v>
      </c>
      <c r="I219" s="4">
        <f t="shared" si="36"/>
        <v>0</v>
      </c>
      <c r="K219" s="52">
        <f>IF(D219="MT",VLOOKUP(B219,Master_Item!B:H,7,0),VLOOKUP(B219,Master_Item!B:H,6,0))</f>
        <v>72</v>
      </c>
      <c r="L219" s="52" t="str">
        <f>VLOOKUP(B219,Master_Item!B:M,12,0)</f>
        <v>โรงงานนวนคร</v>
      </c>
      <c r="M219" s="52" t="str">
        <f t="shared" si="37"/>
        <v>โรงงานนวนครRegion 5</v>
      </c>
      <c r="N219" s="11">
        <f t="shared" si="38"/>
        <v>0</v>
      </c>
      <c r="O219" s="11">
        <f t="shared" si="39"/>
        <v>0</v>
      </c>
      <c r="P219" s="11">
        <f t="shared" si="40"/>
        <v>0</v>
      </c>
      <c r="Q219" s="11">
        <f t="shared" si="41"/>
        <v>0</v>
      </c>
      <c r="R219" s="11">
        <f t="shared" si="42"/>
        <v>0</v>
      </c>
      <c r="S219" s="11"/>
      <c r="T219" s="1">
        <f>VLOOKUP(B219,Master_Item!B:I,8,0)</f>
        <v>9.1199999999999992</v>
      </c>
      <c r="U219" s="11">
        <f t="shared" si="43"/>
        <v>0</v>
      </c>
      <c r="V219" s="11">
        <f t="shared" si="44"/>
        <v>0</v>
      </c>
      <c r="W219" s="11">
        <f t="shared" si="45"/>
        <v>0</v>
      </c>
      <c r="X219" s="11">
        <f t="shared" si="46"/>
        <v>0</v>
      </c>
      <c r="Y219" s="11">
        <f t="shared" si="47"/>
        <v>0</v>
      </c>
      <c r="Z219" s="1" t="str">
        <f>_xlfn.IFNA(VLOOKUP(B219,Master_Item!B:D,3,0),0)</f>
        <v>Oishi</v>
      </c>
    </row>
    <row r="220" spans="1:26">
      <c r="A220" s="13">
        <v>11</v>
      </c>
      <c r="B220" s="2">
        <v>310002143</v>
      </c>
      <c r="C220" s="1" t="s">
        <v>51</v>
      </c>
      <c r="D220" s="1" t="s">
        <v>127</v>
      </c>
      <c r="E220" s="12">
        <f>_xlfn.IFNA(VLOOKUP($B220,'FST OMT'!$C:$Y,$A220,0),0)*0.45</f>
        <v>0</v>
      </c>
      <c r="F220" s="12">
        <f>_xlfn.IFNA(VLOOKUP($B220,'FST CV'!$C:$Y,$A220,0),0)*0.45</f>
        <v>0</v>
      </c>
      <c r="G220" s="12">
        <f>_xlfn.IFNA(VLOOKUP($B220,'FST TT'!$C:$Y,$A220,0),0)*0.45</f>
        <v>0</v>
      </c>
      <c r="I220" s="4">
        <f t="shared" si="36"/>
        <v>0</v>
      </c>
      <c r="K220" s="52">
        <f>IF(D220="MT",VLOOKUP(B220,Master_Item!B:H,7,0),VLOOKUP(B220,Master_Item!B:H,6,0))</f>
        <v>72</v>
      </c>
      <c r="L220" s="52" t="str">
        <f>VLOOKUP(B220,Master_Item!B:M,12,0)</f>
        <v>โรงงานนวนคร</v>
      </c>
      <c r="M220" s="52" t="str">
        <f t="shared" si="37"/>
        <v>โรงงานนวนครRegion 6/9</v>
      </c>
      <c r="N220" s="11">
        <f t="shared" si="38"/>
        <v>0</v>
      </c>
      <c r="O220" s="11">
        <f t="shared" si="39"/>
        <v>0</v>
      </c>
      <c r="P220" s="11">
        <f t="shared" si="40"/>
        <v>0</v>
      </c>
      <c r="Q220" s="11">
        <f t="shared" si="41"/>
        <v>0</v>
      </c>
      <c r="R220" s="11">
        <f t="shared" si="42"/>
        <v>0</v>
      </c>
      <c r="S220" s="11"/>
      <c r="T220" s="1">
        <f>VLOOKUP(B220,Master_Item!B:I,8,0)</f>
        <v>9.1199999999999992</v>
      </c>
      <c r="U220" s="11">
        <f t="shared" si="43"/>
        <v>0</v>
      </c>
      <c r="V220" s="11">
        <f t="shared" si="44"/>
        <v>0</v>
      </c>
      <c r="W220" s="11">
        <f t="shared" si="45"/>
        <v>0</v>
      </c>
      <c r="X220" s="11">
        <f t="shared" si="46"/>
        <v>0</v>
      </c>
      <c r="Y220" s="11">
        <f t="shared" si="47"/>
        <v>0</v>
      </c>
      <c r="Z220" s="1" t="str">
        <f>_xlfn.IFNA(VLOOKUP(B220,Master_Item!B:D,3,0),0)</f>
        <v>Oishi</v>
      </c>
    </row>
    <row r="221" spans="1:26">
      <c r="A221" s="13">
        <v>11</v>
      </c>
      <c r="B221" s="2">
        <v>310002143</v>
      </c>
      <c r="C221" s="1" t="s">
        <v>51</v>
      </c>
      <c r="D221" s="1" t="s">
        <v>128</v>
      </c>
      <c r="E221" s="12">
        <f>_xlfn.IFNA(VLOOKUP($B221,'FST OMT'!$C:$Y,$A221,0),0)*0.55</f>
        <v>0</v>
      </c>
      <c r="F221" s="12">
        <f>_xlfn.IFNA(VLOOKUP($B221,'FST CV'!$C:$Y,$A221,0),0)*0.55</f>
        <v>0</v>
      </c>
      <c r="G221" s="12">
        <f>_xlfn.IFNA(VLOOKUP($B221,'FST TT'!$C:$Y,$A221,0),0)*0.55</f>
        <v>0</v>
      </c>
      <c r="I221" s="4">
        <f t="shared" si="36"/>
        <v>0</v>
      </c>
      <c r="K221" s="52">
        <f>IF(D221="MT",VLOOKUP(B221,Master_Item!B:H,7,0),VLOOKUP(B221,Master_Item!B:H,6,0))</f>
        <v>72</v>
      </c>
      <c r="L221" s="52" t="str">
        <f>VLOOKUP(B221,Master_Item!B:M,12,0)</f>
        <v>โรงงานนวนคร</v>
      </c>
      <c r="M221" s="52" t="str">
        <f t="shared" si="37"/>
        <v>โรงงานนวนครRegion 6/14</v>
      </c>
      <c r="N221" s="11">
        <f t="shared" si="38"/>
        <v>0</v>
      </c>
      <c r="O221" s="11">
        <f t="shared" si="39"/>
        <v>0</v>
      </c>
      <c r="P221" s="11">
        <f t="shared" si="40"/>
        <v>0</v>
      </c>
      <c r="Q221" s="11">
        <f t="shared" si="41"/>
        <v>0</v>
      </c>
      <c r="R221" s="11">
        <f t="shared" si="42"/>
        <v>0</v>
      </c>
      <c r="S221" s="11"/>
      <c r="T221" s="1">
        <f>VLOOKUP(B221,Master_Item!B:I,8,0)</f>
        <v>9.1199999999999992</v>
      </c>
      <c r="U221" s="11">
        <f t="shared" si="43"/>
        <v>0</v>
      </c>
      <c r="V221" s="11">
        <f t="shared" si="44"/>
        <v>0</v>
      </c>
      <c r="W221" s="11">
        <f t="shared" si="45"/>
        <v>0</v>
      </c>
      <c r="X221" s="11">
        <f t="shared" si="46"/>
        <v>0</v>
      </c>
      <c r="Y221" s="11">
        <f t="shared" si="47"/>
        <v>0</v>
      </c>
      <c r="Z221" s="1" t="str">
        <f>_xlfn.IFNA(VLOOKUP(B221,Master_Item!B:D,3,0),0)</f>
        <v>Oishi</v>
      </c>
    </row>
    <row r="222" spans="1:26">
      <c r="A222" s="13">
        <v>12</v>
      </c>
      <c r="B222" s="2">
        <v>310002143</v>
      </c>
      <c r="C222" s="1" t="s">
        <v>51</v>
      </c>
      <c r="D222" s="1" t="s">
        <v>121</v>
      </c>
      <c r="E222" s="12">
        <f>_xlfn.IFNA(VLOOKUP($B222,'FST OMT'!$C:$Y,$A222,0),0)</f>
        <v>0</v>
      </c>
      <c r="F222" s="12">
        <f>_xlfn.IFNA(VLOOKUP($B222,'FST CV'!$C:$Y,$A222,0),0)</f>
        <v>0</v>
      </c>
      <c r="G222" s="12">
        <f>_xlfn.IFNA(VLOOKUP($B222,'FST TT'!$C:$Y,$A222,0),0)</f>
        <v>0</v>
      </c>
      <c r="I222" s="4">
        <f t="shared" si="36"/>
        <v>0</v>
      </c>
      <c r="K222" s="52">
        <f>IF(D222="MT",VLOOKUP(B222,Master_Item!B:H,7,0),VLOOKUP(B222,Master_Item!B:H,6,0))</f>
        <v>72</v>
      </c>
      <c r="L222" s="52" t="str">
        <f>VLOOKUP(B222,Master_Item!B:M,12,0)</f>
        <v>โรงงานนวนคร</v>
      </c>
      <c r="M222" s="52" t="str">
        <f t="shared" si="37"/>
        <v>โรงงานนวนครRegion 7</v>
      </c>
      <c r="N222" s="11">
        <f t="shared" si="38"/>
        <v>0</v>
      </c>
      <c r="O222" s="11">
        <f t="shared" si="39"/>
        <v>0</v>
      </c>
      <c r="P222" s="11">
        <f t="shared" si="40"/>
        <v>0</v>
      </c>
      <c r="Q222" s="11">
        <f t="shared" si="41"/>
        <v>0</v>
      </c>
      <c r="R222" s="11">
        <f t="shared" si="42"/>
        <v>0</v>
      </c>
      <c r="S222" s="11"/>
      <c r="T222" s="1">
        <f>VLOOKUP(B222,Master_Item!B:I,8,0)</f>
        <v>9.1199999999999992</v>
      </c>
      <c r="U222" s="11">
        <f t="shared" si="43"/>
        <v>0</v>
      </c>
      <c r="V222" s="11">
        <f t="shared" si="44"/>
        <v>0</v>
      </c>
      <c r="W222" s="11">
        <f t="shared" si="45"/>
        <v>0</v>
      </c>
      <c r="X222" s="11">
        <f t="shared" si="46"/>
        <v>0</v>
      </c>
      <c r="Y222" s="11">
        <f t="shared" si="47"/>
        <v>0</v>
      </c>
      <c r="Z222" s="1" t="str">
        <f>_xlfn.IFNA(VLOOKUP(B222,Master_Item!B:D,3,0),0)</f>
        <v>Oishi</v>
      </c>
    </row>
    <row r="223" spans="1:26">
      <c r="A223" s="13">
        <v>13</v>
      </c>
      <c r="B223" s="2">
        <v>310002143</v>
      </c>
      <c r="C223" s="1" t="s">
        <v>51</v>
      </c>
      <c r="D223" s="1" t="s">
        <v>122</v>
      </c>
      <c r="E223" s="12">
        <f>_xlfn.IFNA(VLOOKUP($B223,'FST OMT'!$C:$Y,$A223,0),0)</f>
        <v>0</v>
      </c>
      <c r="F223" s="12">
        <f>_xlfn.IFNA(VLOOKUP($B223,'FST CV'!$C:$Y,$A223,0),0)</f>
        <v>0</v>
      </c>
      <c r="G223" s="12">
        <f>_xlfn.IFNA(VLOOKUP($B223,'FST TT'!$C:$Y,$A223,0),0)</f>
        <v>0</v>
      </c>
      <c r="I223" s="4">
        <f t="shared" si="36"/>
        <v>0</v>
      </c>
      <c r="K223" s="52">
        <f>IF(D223="MT",VLOOKUP(B223,Master_Item!B:H,7,0),VLOOKUP(B223,Master_Item!B:H,6,0))</f>
        <v>72</v>
      </c>
      <c r="L223" s="52" t="str">
        <f>VLOOKUP(B223,Master_Item!B:M,12,0)</f>
        <v>โรงงานนวนคร</v>
      </c>
      <c r="M223" s="52" t="str">
        <f t="shared" si="37"/>
        <v>โรงงานนวนครRegion 8</v>
      </c>
      <c r="N223" s="11">
        <f t="shared" si="38"/>
        <v>0</v>
      </c>
      <c r="O223" s="11">
        <f t="shared" si="39"/>
        <v>0</v>
      </c>
      <c r="P223" s="11">
        <f t="shared" si="40"/>
        <v>0</v>
      </c>
      <c r="Q223" s="11">
        <f t="shared" si="41"/>
        <v>0</v>
      </c>
      <c r="R223" s="11">
        <f t="shared" si="42"/>
        <v>0</v>
      </c>
      <c r="S223" s="11"/>
      <c r="T223" s="1">
        <f>VLOOKUP(B223,Master_Item!B:I,8,0)</f>
        <v>9.1199999999999992</v>
      </c>
      <c r="U223" s="11">
        <f t="shared" si="43"/>
        <v>0</v>
      </c>
      <c r="V223" s="11">
        <f t="shared" si="44"/>
        <v>0</v>
      </c>
      <c r="W223" s="11">
        <f t="shared" si="45"/>
        <v>0</v>
      </c>
      <c r="X223" s="11">
        <f t="shared" si="46"/>
        <v>0</v>
      </c>
      <c r="Y223" s="11">
        <f t="shared" si="47"/>
        <v>0</v>
      </c>
      <c r="Z223" s="1" t="str">
        <f>_xlfn.IFNA(VLOOKUP(B223,Master_Item!B:D,3,0),0)</f>
        <v>Oishi</v>
      </c>
    </row>
    <row r="224" spans="1:26">
      <c r="A224" s="13">
        <v>11</v>
      </c>
      <c r="B224" s="2">
        <v>310002143</v>
      </c>
      <c r="C224" s="1" t="s">
        <v>51</v>
      </c>
      <c r="D224" s="1" t="s">
        <v>123</v>
      </c>
      <c r="H224" s="4">
        <f>_xlfn.IFNA(VLOOKUP(B224,'FST MT'!A:FS,$A224,0),0)</f>
        <v>0</v>
      </c>
      <c r="I224" s="4">
        <f t="shared" si="36"/>
        <v>0</v>
      </c>
      <c r="K224" s="52">
        <f>IF(D224="MT",VLOOKUP(B224,Master_Item!B:H,7,0),VLOOKUP(B224,Master_Item!B:H,6,0))</f>
        <v>72</v>
      </c>
      <c r="L224" s="52" t="str">
        <f>VLOOKUP(B224,Master_Item!B:M,12,0)</f>
        <v>โรงงานนวนคร</v>
      </c>
      <c r="M224" s="52" t="str">
        <f t="shared" si="37"/>
        <v>โรงงานนวนครMT</v>
      </c>
      <c r="N224" s="11">
        <f t="shared" si="38"/>
        <v>0</v>
      </c>
      <c r="O224" s="11">
        <f t="shared" si="39"/>
        <v>0</v>
      </c>
      <c r="P224" s="11">
        <f t="shared" si="40"/>
        <v>0</v>
      </c>
      <c r="Q224" s="11">
        <f t="shared" si="41"/>
        <v>0</v>
      </c>
      <c r="R224" s="11">
        <f t="shared" si="42"/>
        <v>0</v>
      </c>
      <c r="S224" s="11"/>
      <c r="T224" s="1">
        <f>VLOOKUP(B224,Master_Item!B:I,8,0)</f>
        <v>9.1199999999999992</v>
      </c>
      <c r="U224" s="11">
        <f t="shared" si="43"/>
        <v>0</v>
      </c>
      <c r="V224" s="11">
        <f t="shared" si="44"/>
        <v>0</v>
      </c>
      <c r="W224" s="11">
        <f t="shared" si="45"/>
        <v>0</v>
      </c>
      <c r="X224" s="11">
        <f t="shared" si="46"/>
        <v>0</v>
      </c>
      <c r="Y224" s="11">
        <f t="shared" si="47"/>
        <v>0</v>
      </c>
      <c r="Z224" s="1" t="str">
        <f>_xlfn.IFNA(VLOOKUP(B224,Master_Item!B:D,3,0),0)</f>
        <v>Oishi</v>
      </c>
    </row>
    <row r="225" spans="1:26">
      <c r="A225" s="13">
        <v>6</v>
      </c>
      <c r="B225" s="2">
        <v>310002329</v>
      </c>
      <c r="C225" s="1" t="s">
        <v>59</v>
      </c>
      <c r="D225" s="1" t="s">
        <v>115</v>
      </c>
      <c r="E225" s="12">
        <f>_xlfn.IFNA(VLOOKUP($B225,'FST OMT'!$C:$Y,$A225,0),0)</f>
        <v>0</v>
      </c>
      <c r="F225" s="12">
        <f>_xlfn.IFNA(VLOOKUP($B225,'FST CV'!$C:$Y,$A225,0),0)</f>
        <v>0</v>
      </c>
      <c r="G225" s="12">
        <f>_xlfn.IFNA(VLOOKUP($B225,'FST TT'!$C:$Y,$A225,0),0)</f>
        <v>0</v>
      </c>
      <c r="I225" s="4">
        <f t="shared" si="36"/>
        <v>0</v>
      </c>
      <c r="K225" s="52">
        <f>IF(D225="MT",VLOOKUP(B225,Master_Item!B:H,7,0),VLOOKUP(B225,Master_Item!B:H,6,0))</f>
        <v>54</v>
      </c>
      <c r="L225" s="52" t="str">
        <f>VLOOKUP(B225,Master_Item!B:M,12,0)</f>
        <v>โรงงานนวนคร</v>
      </c>
      <c r="M225" s="52" t="str">
        <f t="shared" si="37"/>
        <v>โรงงานนวนครRegion 1</v>
      </c>
      <c r="N225" s="11">
        <f t="shared" si="38"/>
        <v>0</v>
      </c>
      <c r="O225" s="11">
        <f t="shared" si="39"/>
        <v>0</v>
      </c>
      <c r="P225" s="11">
        <f t="shared" si="40"/>
        <v>0</v>
      </c>
      <c r="Q225" s="11">
        <f t="shared" si="41"/>
        <v>0</v>
      </c>
      <c r="R225" s="11">
        <f t="shared" si="42"/>
        <v>0</v>
      </c>
      <c r="S225" s="11"/>
      <c r="T225" s="1">
        <f>VLOOKUP(B225,Master_Item!B:I,8,0)</f>
        <v>12</v>
      </c>
      <c r="U225" s="11">
        <f t="shared" si="43"/>
        <v>0</v>
      </c>
      <c r="V225" s="11">
        <f t="shared" si="44"/>
        <v>0</v>
      </c>
      <c r="W225" s="11">
        <f t="shared" si="45"/>
        <v>0</v>
      </c>
      <c r="X225" s="11">
        <f t="shared" si="46"/>
        <v>0</v>
      </c>
      <c r="Y225" s="11">
        <f t="shared" si="47"/>
        <v>0</v>
      </c>
      <c r="Z225" s="1" t="str">
        <f>_xlfn.IFNA(VLOOKUP(B225,Master_Item!B:D,3,0),0)</f>
        <v>Oishi</v>
      </c>
    </row>
    <row r="226" spans="1:26">
      <c r="A226" s="13">
        <v>7</v>
      </c>
      <c r="B226" s="2">
        <v>310002329</v>
      </c>
      <c r="C226" s="1" t="s">
        <v>59</v>
      </c>
      <c r="D226" s="1" t="s">
        <v>116</v>
      </c>
      <c r="E226" s="12">
        <f>_xlfn.IFNA(VLOOKUP($B226,'FST OMT'!$C:$Y,$A226,0),0)</f>
        <v>0</v>
      </c>
      <c r="F226" s="12">
        <f>_xlfn.IFNA(VLOOKUP($B226,'FST CV'!$C:$Y,$A226,0),0)</f>
        <v>0</v>
      </c>
      <c r="G226" s="12">
        <f>_xlfn.IFNA(VLOOKUP($B226,'FST TT'!$C:$Y,$A226,0),0)</f>
        <v>0</v>
      </c>
      <c r="I226" s="4">
        <f t="shared" si="36"/>
        <v>0</v>
      </c>
      <c r="K226" s="52">
        <f>IF(D226="MT",VLOOKUP(B226,Master_Item!B:H,7,0),VLOOKUP(B226,Master_Item!B:H,6,0))</f>
        <v>54</v>
      </c>
      <c r="L226" s="52" t="str">
        <f>VLOOKUP(B226,Master_Item!B:M,12,0)</f>
        <v>โรงงานนวนคร</v>
      </c>
      <c r="M226" s="52" t="str">
        <f t="shared" si="37"/>
        <v>โรงงานนวนครRegion 2</v>
      </c>
      <c r="N226" s="11">
        <f t="shared" si="38"/>
        <v>0</v>
      </c>
      <c r="O226" s="11">
        <f t="shared" si="39"/>
        <v>0</v>
      </c>
      <c r="P226" s="11">
        <f t="shared" si="40"/>
        <v>0</v>
      </c>
      <c r="Q226" s="11">
        <f t="shared" si="41"/>
        <v>0</v>
      </c>
      <c r="R226" s="11">
        <f t="shared" si="42"/>
        <v>0</v>
      </c>
      <c r="S226" s="11"/>
      <c r="T226" s="1">
        <f>VLOOKUP(B226,Master_Item!B:I,8,0)</f>
        <v>12</v>
      </c>
      <c r="U226" s="11">
        <f t="shared" si="43"/>
        <v>0</v>
      </c>
      <c r="V226" s="11">
        <f t="shared" si="44"/>
        <v>0</v>
      </c>
      <c r="W226" s="11">
        <f t="shared" si="45"/>
        <v>0</v>
      </c>
      <c r="X226" s="11">
        <f t="shared" si="46"/>
        <v>0</v>
      </c>
      <c r="Y226" s="11">
        <f t="shared" si="47"/>
        <v>0</v>
      </c>
      <c r="Z226" s="1" t="str">
        <f>_xlfn.IFNA(VLOOKUP(B226,Master_Item!B:D,3,0),0)</f>
        <v>Oishi</v>
      </c>
    </row>
    <row r="227" spans="1:26">
      <c r="A227" s="13">
        <v>8</v>
      </c>
      <c r="B227" s="2">
        <v>310002329</v>
      </c>
      <c r="C227" s="1" t="s">
        <v>59</v>
      </c>
      <c r="D227" s="1" t="s">
        <v>117</v>
      </c>
      <c r="E227" s="12">
        <f>_xlfn.IFNA(VLOOKUP($B227,'FST OMT'!$C:$Y,$A227,0),0)</f>
        <v>0</v>
      </c>
      <c r="F227" s="12">
        <f>_xlfn.IFNA(VLOOKUP($B227,'FST CV'!$C:$Y,$A227,0),0)</f>
        <v>0</v>
      </c>
      <c r="G227" s="12">
        <f>_xlfn.IFNA(VLOOKUP($B227,'FST TT'!$C:$Y,$A227,0),0)</f>
        <v>0</v>
      </c>
      <c r="I227" s="4">
        <f t="shared" si="36"/>
        <v>0</v>
      </c>
      <c r="K227" s="52">
        <f>IF(D227="MT",VLOOKUP(B227,Master_Item!B:H,7,0),VLOOKUP(B227,Master_Item!B:H,6,0))</f>
        <v>54</v>
      </c>
      <c r="L227" s="52" t="str">
        <f>VLOOKUP(B227,Master_Item!B:M,12,0)</f>
        <v>โรงงานนวนคร</v>
      </c>
      <c r="M227" s="52" t="str">
        <f t="shared" si="37"/>
        <v>โรงงานนวนครRegion 3</v>
      </c>
      <c r="N227" s="11">
        <f t="shared" si="38"/>
        <v>0</v>
      </c>
      <c r="O227" s="11">
        <f t="shared" si="39"/>
        <v>0</v>
      </c>
      <c r="P227" s="11">
        <f t="shared" si="40"/>
        <v>0</v>
      </c>
      <c r="Q227" s="11">
        <f t="shared" si="41"/>
        <v>0</v>
      </c>
      <c r="R227" s="11">
        <f t="shared" si="42"/>
        <v>0</v>
      </c>
      <c r="S227" s="11"/>
      <c r="T227" s="1">
        <f>VLOOKUP(B227,Master_Item!B:I,8,0)</f>
        <v>12</v>
      </c>
      <c r="U227" s="11">
        <f t="shared" si="43"/>
        <v>0</v>
      </c>
      <c r="V227" s="11">
        <f t="shared" si="44"/>
        <v>0</v>
      </c>
      <c r="W227" s="11">
        <f t="shared" si="45"/>
        <v>0</v>
      </c>
      <c r="X227" s="11">
        <f t="shared" si="46"/>
        <v>0</v>
      </c>
      <c r="Y227" s="11">
        <f t="shared" si="47"/>
        <v>0</v>
      </c>
      <c r="Z227" s="1" t="str">
        <f>_xlfn.IFNA(VLOOKUP(B227,Master_Item!B:D,3,0),0)</f>
        <v>Oishi</v>
      </c>
    </row>
    <row r="228" spans="1:26">
      <c r="A228" s="13">
        <v>9</v>
      </c>
      <c r="B228" s="2">
        <v>310002329</v>
      </c>
      <c r="C228" s="1" t="s">
        <v>59</v>
      </c>
      <c r="D228" s="1" t="s">
        <v>118</v>
      </c>
      <c r="E228" s="12">
        <f>_xlfn.IFNA(VLOOKUP($B228,'FST OMT'!$C:$Y,$A228,0),0)</f>
        <v>0</v>
      </c>
      <c r="F228" s="12">
        <f>_xlfn.IFNA(VLOOKUP($B228,'FST CV'!$C:$Y,$A228,0),0)</f>
        <v>0</v>
      </c>
      <c r="G228" s="12">
        <f>_xlfn.IFNA(VLOOKUP($B228,'FST TT'!$C:$Y,$A228,0),0)</f>
        <v>0</v>
      </c>
      <c r="I228" s="4">
        <f t="shared" si="36"/>
        <v>0</v>
      </c>
      <c r="K228" s="52">
        <f>IF(D228="MT",VLOOKUP(B228,Master_Item!B:H,7,0),VLOOKUP(B228,Master_Item!B:H,6,0))</f>
        <v>54</v>
      </c>
      <c r="L228" s="52" t="str">
        <f>VLOOKUP(B228,Master_Item!B:M,12,0)</f>
        <v>โรงงานนวนคร</v>
      </c>
      <c r="M228" s="52" t="str">
        <f t="shared" si="37"/>
        <v>โรงงานนวนครRegion 4</v>
      </c>
      <c r="N228" s="11">
        <f t="shared" si="38"/>
        <v>0</v>
      </c>
      <c r="O228" s="11">
        <f t="shared" si="39"/>
        <v>0</v>
      </c>
      <c r="P228" s="11">
        <f t="shared" si="40"/>
        <v>0</v>
      </c>
      <c r="Q228" s="11">
        <f t="shared" si="41"/>
        <v>0</v>
      </c>
      <c r="R228" s="11">
        <f t="shared" si="42"/>
        <v>0</v>
      </c>
      <c r="S228" s="11"/>
      <c r="T228" s="1">
        <f>VLOOKUP(B228,Master_Item!B:I,8,0)</f>
        <v>12</v>
      </c>
      <c r="U228" s="11">
        <f t="shared" si="43"/>
        <v>0</v>
      </c>
      <c r="V228" s="11">
        <f t="shared" si="44"/>
        <v>0</v>
      </c>
      <c r="W228" s="11">
        <f t="shared" si="45"/>
        <v>0</v>
      </c>
      <c r="X228" s="11">
        <f t="shared" si="46"/>
        <v>0</v>
      </c>
      <c r="Y228" s="11">
        <f t="shared" si="47"/>
        <v>0</v>
      </c>
      <c r="Z228" s="1" t="str">
        <f>_xlfn.IFNA(VLOOKUP(B228,Master_Item!B:D,3,0),0)</f>
        <v>Oishi</v>
      </c>
    </row>
    <row r="229" spans="1:26">
      <c r="A229" s="13">
        <v>10</v>
      </c>
      <c r="B229" s="2">
        <v>310002329</v>
      </c>
      <c r="C229" s="1" t="s">
        <v>59</v>
      </c>
      <c r="D229" s="1" t="s">
        <v>119</v>
      </c>
      <c r="E229" s="12">
        <f>_xlfn.IFNA(VLOOKUP($B229,'FST OMT'!$C:$Y,$A229,0),0)</f>
        <v>0</v>
      </c>
      <c r="F229" s="12">
        <f>_xlfn.IFNA(VLOOKUP($B229,'FST CV'!$C:$Y,$A229,0),0)</f>
        <v>0</v>
      </c>
      <c r="G229" s="12">
        <f>_xlfn.IFNA(VLOOKUP($B229,'FST TT'!$C:$Y,$A229,0),0)</f>
        <v>0</v>
      </c>
      <c r="I229" s="4">
        <f t="shared" si="36"/>
        <v>0</v>
      </c>
      <c r="K229" s="52">
        <f>IF(D229="MT",VLOOKUP(B229,Master_Item!B:H,7,0),VLOOKUP(B229,Master_Item!B:H,6,0))</f>
        <v>54</v>
      </c>
      <c r="L229" s="52" t="str">
        <f>VLOOKUP(B229,Master_Item!B:M,12,0)</f>
        <v>โรงงานนวนคร</v>
      </c>
      <c r="M229" s="52" t="str">
        <f t="shared" si="37"/>
        <v>โรงงานนวนครRegion 5</v>
      </c>
      <c r="N229" s="11">
        <f t="shared" si="38"/>
        <v>0</v>
      </c>
      <c r="O229" s="11">
        <f t="shared" si="39"/>
        <v>0</v>
      </c>
      <c r="P229" s="11">
        <f t="shared" si="40"/>
        <v>0</v>
      </c>
      <c r="Q229" s="11">
        <f t="shared" si="41"/>
        <v>0</v>
      </c>
      <c r="R229" s="11">
        <f t="shared" si="42"/>
        <v>0</v>
      </c>
      <c r="S229" s="11"/>
      <c r="T229" s="1">
        <f>VLOOKUP(B229,Master_Item!B:I,8,0)</f>
        <v>12</v>
      </c>
      <c r="U229" s="11">
        <f t="shared" si="43"/>
        <v>0</v>
      </c>
      <c r="V229" s="11">
        <f t="shared" si="44"/>
        <v>0</v>
      </c>
      <c r="W229" s="11">
        <f t="shared" si="45"/>
        <v>0</v>
      </c>
      <c r="X229" s="11">
        <f t="shared" si="46"/>
        <v>0</v>
      </c>
      <c r="Y229" s="11">
        <f t="shared" si="47"/>
        <v>0</v>
      </c>
      <c r="Z229" s="1" t="str">
        <f>_xlfn.IFNA(VLOOKUP(B229,Master_Item!B:D,3,0),0)</f>
        <v>Oishi</v>
      </c>
    </row>
    <row r="230" spans="1:26">
      <c r="A230" s="13">
        <v>11</v>
      </c>
      <c r="B230" s="2">
        <v>310002329</v>
      </c>
      <c r="C230" s="1" t="s">
        <v>59</v>
      </c>
      <c r="D230" s="1" t="s">
        <v>127</v>
      </c>
      <c r="E230" s="12">
        <f>_xlfn.IFNA(VLOOKUP($B230,'FST OMT'!$C:$Y,$A230,0),0)*0.45</f>
        <v>0</v>
      </c>
      <c r="F230" s="12">
        <f>_xlfn.IFNA(VLOOKUP($B230,'FST CV'!$C:$Y,$A230,0),0)*0.45</f>
        <v>0</v>
      </c>
      <c r="G230" s="12">
        <f>_xlfn.IFNA(VLOOKUP($B230,'FST TT'!$C:$Y,$A230,0),0)*0.45</f>
        <v>0</v>
      </c>
      <c r="I230" s="4">
        <f t="shared" si="36"/>
        <v>0</v>
      </c>
      <c r="K230" s="52">
        <f>IF(D230="MT",VLOOKUP(B230,Master_Item!B:H,7,0),VLOOKUP(B230,Master_Item!B:H,6,0))</f>
        <v>54</v>
      </c>
      <c r="L230" s="52" t="str">
        <f>VLOOKUP(B230,Master_Item!B:M,12,0)</f>
        <v>โรงงานนวนคร</v>
      </c>
      <c r="M230" s="52" t="str">
        <f t="shared" si="37"/>
        <v>โรงงานนวนครRegion 6/9</v>
      </c>
      <c r="N230" s="11">
        <f t="shared" si="38"/>
        <v>0</v>
      </c>
      <c r="O230" s="11">
        <f t="shared" si="39"/>
        <v>0</v>
      </c>
      <c r="P230" s="11">
        <f t="shared" si="40"/>
        <v>0</v>
      </c>
      <c r="Q230" s="11">
        <f t="shared" si="41"/>
        <v>0</v>
      </c>
      <c r="R230" s="11">
        <f t="shared" si="42"/>
        <v>0</v>
      </c>
      <c r="S230" s="11"/>
      <c r="T230" s="1">
        <f>VLOOKUP(B230,Master_Item!B:I,8,0)</f>
        <v>12</v>
      </c>
      <c r="U230" s="11">
        <f t="shared" si="43"/>
        <v>0</v>
      </c>
      <c r="V230" s="11">
        <f t="shared" si="44"/>
        <v>0</v>
      </c>
      <c r="W230" s="11">
        <f t="shared" si="45"/>
        <v>0</v>
      </c>
      <c r="X230" s="11">
        <f t="shared" si="46"/>
        <v>0</v>
      </c>
      <c r="Y230" s="11">
        <f t="shared" si="47"/>
        <v>0</v>
      </c>
      <c r="Z230" s="1" t="str">
        <f>_xlfn.IFNA(VLOOKUP(B230,Master_Item!B:D,3,0),0)</f>
        <v>Oishi</v>
      </c>
    </row>
    <row r="231" spans="1:26">
      <c r="A231" s="13">
        <v>11</v>
      </c>
      <c r="B231" s="2">
        <v>310002329</v>
      </c>
      <c r="C231" s="1" t="s">
        <v>59</v>
      </c>
      <c r="D231" s="1" t="s">
        <v>128</v>
      </c>
      <c r="E231" s="12">
        <f>_xlfn.IFNA(VLOOKUP($B231,'FST OMT'!$C:$Y,$A231,0),0)*0.55</f>
        <v>0</v>
      </c>
      <c r="F231" s="12">
        <f>_xlfn.IFNA(VLOOKUP($B231,'FST CV'!$C:$Y,$A231,0),0)*0.55</f>
        <v>0</v>
      </c>
      <c r="G231" s="12">
        <f>_xlfn.IFNA(VLOOKUP($B231,'FST TT'!$C:$Y,$A231,0),0)*0.55</f>
        <v>0</v>
      </c>
      <c r="I231" s="4">
        <f t="shared" si="36"/>
        <v>0</v>
      </c>
      <c r="K231" s="52">
        <f>IF(D231="MT",VLOOKUP(B231,Master_Item!B:H,7,0),VLOOKUP(B231,Master_Item!B:H,6,0))</f>
        <v>54</v>
      </c>
      <c r="L231" s="52" t="str">
        <f>VLOOKUP(B231,Master_Item!B:M,12,0)</f>
        <v>โรงงานนวนคร</v>
      </c>
      <c r="M231" s="52" t="str">
        <f t="shared" si="37"/>
        <v>โรงงานนวนครRegion 6/14</v>
      </c>
      <c r="N231" s="11">
        <f t="shared" si="38"/>
        <v>0</v>
      </c>
      <c r="O231" s="11">
        <f t="shared" si="39"/>
        <v>0</v>
      </c>
      <c r="P231" s="11">
        <f t="shared" si="40"/>
        <v>0</v>
      </c>
      <c r="Q231" s="11">
        <f t="shared" si="41"/>
        <v>0</v>
      </c>
      <c r="R231" s="11">
        <f t="shared" si="42"/>
        <v>0</v>
      </c>
      <c r="S231" s="11"/>
      <c r="T231" s="1">
        <f>VLOOKUP(B231,Master_Item!B:I,8,0)</f>
        <v>12</v>
      </c>
      <c r="U231" s="11">
        <f t="shared" si="43"/>
        <v>0</v>
      </c>
      <c r="V231" s="11">
        <f t="shared" si="44"/>
        <v>0</v>
      </c>
      <c r="W231" s="11">
        <f t="shared" si="45"/>
        <v>0</v>
      </c>
      <c r="X231" s="11">
        <f t="shared" si="46"/>
        <v>0</v>
      </c>
      <c r="Y231" s="11">
        <f t="shared" si="47"/>
        <v>0</v>
      </c>
      <c r="Z231" s="1" t="str">
        <f>_xlfn.IFNA(VLOOKUP(B231,Master_Item!B:D,3,0),0)</f>
        <v>Oishi</v>
      </c>
    </row>
    <row r="232" spans="1:26">
      <c r="A232" s="13">
        <v>12</v>
      </c>
      <c r="B232" s="2">
        <v>310002329</v>
      </c>
      <c r="C232" s="1" t="s">
        <v>59</v>
      </c>
      <c r="D232" s="1" t="s">
        <v>121</v>
      </c>
      <c r="E232" s="12">
        <f>_xlfn.IFNA(VLOOKUP($B232,'FST OMT'!$C:$Y,$A232,0),0)</f>
        <v>0</v>
      </c>
      <c r="F232" s="12">
        <f>_xlfn.IFNA(VLOOKUP($B232,'FST CV'!$C:$Y,$A232,0),0)</f>
        <v>0</v>
      </c>
      <c r="G232" s="12">
        <f>_xlfn.IFNA(VLOOKUP($B232,'FST TT'!$C:$Y,$A232,0),0)</f>
        <v>0</v>
      </c>
      <c r="I232" s="4">
        <f t="shared" si="36"/>
        <v>0</v>
      </c>
      <c r="K232" s="52">
        <f>IF(D232="MT",VLOOKUP(B232,Master_Item!B:H,7,0),VLOOKUP(B232,Master_Item!B:H,6,0))</f>
        <v>54</v>
      </c>
      <c r="L232" s="52" t="str">
        <f>VLOOKUP(B232,Master_Item!B:M,12,0)</f>
        <v>โรงงานนวนคร</v>
      </c>
      <c r="M232" s="52" t="str">
        <f t="shared" si="37"/>
        <v>โรงงานนวนครRegion 7</v>
      </c>
      <c r="N232" s="11">
        <f t="shared" si="38"/>
        <v>0</v>
      </c>
      <c r="O232" s="11">
        <f t="shared" si="39"/>
        <v>0</v>
      </c>
      <c r="P232" s="11">
        <f t="shared" si="40"/>
        <v>0</v>
      </c>
      <c r="Q232" s="11">
        <f t="shared" si="41"/>
        <v>0</v>
      </c>
      <c r="R232" s="11">
        <f t="shared" si="42"/>
        <v>0</v>
      </c>
      <c r="S232" s="11"/>
      <c r="T232" s="1">
        <f>VLOOKUP(B232,Master_Item!B:I,8,0)</f>
        <v>12</v>
      </c>
      <c r="U232" s="11">
        <f t="shared" si="43"/>
        <v>0</v>
      </c>
      <c r="V232" s="11">
        <f t="shared" si="44"/>
        <v>0</v>
      </c>
      <c r="W232" s="11">
        <f t="shared" si="45"/>
        <v>0</v>
      </c>
      <c r="X232" s="11">
        <f t="shared" si="46"/>
        <v>0</v>
      </c>
      <c r="Y232" s="11">
        <f t="shared" si="47"/>
        <v>0</v>
      </c>
      <c r="Z232" s="1" t="str">
        <f>_xlfn.IFNA(VLOOKUP(B232,Master_Item!B:D,3,0),0)</f>
        <v>Oishi</v>
      </c>
    </row>
    <row r="233" spans="1:26">
      <c r="A233" s="13">
        <v>13</v>
      </c>
      <c r="B233" s="2">
        <v>310002329</v>
      </c>
      <c r="C233" s="1" t="s">
        <v>59</v>
      </c>
      <c r="D233" s="1" t="s">
        <v>122</v>
      </c>
      <c r="E233" s="12">
        <f>_xlfn.IFNA(VLOOKUP($B233,'FST OMT'!$C:$Y,$A233,0),0)</f>
        <v>0</v>
      </c>
      <c r="F233" s="12">
        <f>_xlfn.IFNA(VLOOKUP($B233,'FST CV'!$C:$Y,$A233,0),0)</f>
        <v>0</v>
      </c>
      <c r="G233" s="12">
        <f>_xlfn.IFNA(VLOOKUP($B233,'FST TT'!$C:$Y,$A233,0),0)</f>
        <v>0</v>
      </c>
      <c r="I233" s="4">
        <f t="shared" si="36"/>
        <v>0</v>
      </c>
      <c r="K233" s="52">
        <f>IF(D233="MT",VLOOKUP(B233,Master_Item!B:H,7,0),VLOOKUP(B233,Master_Item!B:H,6,0))</f>
        <v>54</v>
      </c>
      <c r="L233" s="52" t="str">
        <f>VLOOKUP(B233,Master_Item!B:M,12,0)</f>
        <v>โรงงานนวนคร</v>
      </c>
      <c r="M233" s="52" t="str">
        <f t="shared" si="37"/>
        <v>โรงงานนวนครRegion 8</v>
      </c>
      <c r="N233" s="11">
        <f t="shared" si="38"/>
        <v>0</v>
      </c>
      <c r="O233" s="11">
        <f t="shared" si="39"/>
        <v>0</v>
      </c>
      <c r="P233" s="11">
        <f t="shared" si="40"/>
        <v>0</v>
      </c>
      <c r="Q233" s="11">
        <f t="shared" si="41"/>
        <v>0</v>
      </c>
      <c r="R233" s="11">
        <f t="shared" si="42"/>
        <v>0</v>
      </c>
      <c r="S233" s="11"/>
      <c r="T233" s="1">
        <f>VLOOKUP(B233,Master_Item!B:I,8,0)</f>
        <v>12</v>
      </c>
      <c r="U233" s="11">
        <f t="shared" si="43"/>
        <v>0</v>
      </c>
      <c r="V233" s="11">
        <f t="shared" si="44"/>
        <v>0</v>
      </c>
      <c r="W233" s="11">
        <f t="shared" si="45"/>
        <v>0</v>
      </c>
      <c r="X233" s="11">
        <f t="shared" si="46"/>
        <v>0</v>
      </c>
      <c r="Y233" s="11">
        <f t="shared" si="47"/>
        <v>0</v>
      </c>
      <c r="Z233" s="1" t="str">
        <f>_xlfn.IFNA(VLOOKUP(B233,Master_Item!B:D,3,0),0)</f>
        <v>Oishi</v>
      </c>
    </row>
    <row r="234" spans="1:26">
      <c r="A234" s="13">
        <v>11</v>
      </c>
      <c r="B234" s="2">
        <v>310002329</v>
      </c>
      <c r="C234" s="1" t="s">
        <v>59</v>
      </c>
      <c r="D234" s="1" t="s">
        <v>123</v>
      </c>
      <c r="H234" s="4">
        <f>_xlfn.IFNA(VLOOKUP(B234,'FST MT'!A:FS,$A234,0),0)</f>
        <v>0</v>
      </c>
      <c r="I234" s="4">
        <f t="shared" si="36"/>
        <v>0</v>
      </c>
      <c r="K234" s="52">
        <f>IF(D234="MT",VLOOKUP(B234,Master_Item!B:H,7,0),VLOOKUP(B234,Master_Item!B:H,6,0))</f>
        <v>54</v>
      </c>
      <c r="L234" s="52" t="str">
        <f>VLOOKUP(B234,Master_Item!B:M,12,0)</f>
        <v>โรงงานนวนคร</v>
      </c>
      <c r="M234" s="52" t="str">
        <f t="shared" si="37"/>
        <v>โรงงานนวนครMT</v>
      </c>
      <c r="N234" s="11">
        <f t="shared" si="38"/>
        <v>0</v>
      </c>
      <c r="O234" s="11">
        <f t="shared" si="39"/>
        <v>0</v>
      </c>
      <c r="P234" s="11">
        <f t="shared" si="40"/>
        <v>0</v>
      </c>
      <c r="Q234" s="11">
        <f t="shared" si="41"/>
        <v>0</v>
      </c>
      <c r="R234" s="11">
        <f t="shared" si="42"/>
        <v>0</v>
      </c>
      <c r="S234" s="11"/>
      <c r="T234" s="1">
        <f>VLOOKUP(B234,Master_Item!B:I,8,0)</f>
        <v>12</v>
      </c>
      <c r="U234" s="11">
        <f t="shared" si="43"/>
        <v>0</v>
      </c>
      <c r="V234" s="11">
        <f t="shared" si="44"/>
        <v>0</v>
      </c>
      <c r="W234" s="11">
        <f t="shared" si="45"/>
        <v>0</v>
      </c>
      <c r="X234" s="11">
        <f t="shared" si="46"/>
        <v>0</v>
      </c>
      <c r="Y234" s="11">
        <f t="shared" si="47"/>
        <v>0</v>
      </c>
      <c r="Z234" s="1" t="str">
        <f>_xlfn.IFNA(VLOOKUP(B234,Master_Item!B:D,3,0),0)</f>
        <v>Oishi</v>
      </c>
    </row>
    <row r="235" spans="1:26">
      <c r="A235" s="13">
        <v>6</v>
      </c>
      <c r="B235" s="2">
        <v>310002531</v>
      </c>
      <c r="C235" s="1" t="s">
        <v>57</v>
      </c>
      <c r="D235" s="1" t="s">
        <v>115</v>
      </c>
      <c r="E235" s="12">
        <f>_xlfn.IFNA(VLOOKUP($B235,'FST OMT'!$C:$Y,$A235,0),0)</f>
        <v>0</v>
      </c>
      <c r="F235" s="12">
        <f>_xlfn.IFNA(VLOOKUP($B235,'FST CV'!$C:$Y,$A235,0),0)</f>
        <v>0</v>
      </c>
      <c r="G235" s="12">
        <f>_xlfn.IFNA(VLOOKUP($B235,'FST TT'!$C:$Y,$A235,0),0)</f>
        <v>0</v>
      </c>
      <c r="I235" s="4">
        <f t="shared" ref="I235:I285" si="48">SUM(E235:H235)</f>
        <v>0</v>
      </c>
      <c r="K235" s="52">
        <f>IF(D235="MT",VLOOKUP(B235,Master_Item!B:H,7,0),VLOOKUP(B235,Master_Item!B:H,6,0))</f>
        <v>72</v>
      </c>
      <c r="L235" s="52" t="str">
        <f>VLOOKUP(B235,Master_Item!B:M,12,0)</f>
        <v>โรงงานวังม่วง</v>
      </c>
      <c r="M235" s="52" t="str">
        <f t="shared" ref="M235:M285" si="49">L235&amp;D235</f>
        <v>โรงงานวังม่วงRegion 1</v>
      </c>
      <c r="N235" s="11">
        <f t="shared" ref="N235:N285" si="50">E235/$K235</f>
        <v>0</v>
      </c>
      <c r="O235" s="11">
        <f t="shared" ref="O235:O285" si="51">F235/$K235</f>
        <v>0</v>
      </c>
      <c r="P235" s="11">
        <f t="shared" ref="P235:P285" si="52">G235/$K235</f>
        <v>0</v>
      </c>
      <c r="Q235" s="11">
        <f t="shared" ref="Q235:Q285" si="53">H235/$K235</f>
        <v>0</v>
      </c>
      <c r="R235" s="11">
        <f t="shared" ref="R235:R285" si="54">I235/$K235</f>
        <v>0</v>
      </c>
      <c r="S235" s="11"/>
      <c r="T235" s="1">
        <f>VLOOKUP(B235,Master_Item!B:I,8,0)</f>
        <v>8.4</v>
      </c>
      <c r="U235" s="11">
        <f t="shared" ref="U235:U285" si="55">$T235*E235</f>
        <v>0</v>
      </c>
      <c r="V235" s="11">
        <f t="shared" ref="V235:V285" si="56">$T235*F235</f>
        <v>0</v>
      </c>
      <c r="W235" s="11">
        <f t="shared" ref="W235:W285" si="57">$T235*G235</f>
        <v>0</v>
      </c>
      <c r="X235" s="11">
        <f t="shared" ref="X235:X285" si="58">$T235*H235</f>
        <v>0</v>
      </c>
      <c r="Y235" s="11">
        <f t="shared" ref="Y235:Y285" si="59">$T235*I235</f>
        <v>0</v>
      </c>
      <c r="Z235" s="1" t="str">
        <f>_xlfn.IFNA(VLOOKUP(B235,Master_Item!B:D,3,0),0)</f>
        <v>Oishi</v>
      </c>
    </row>
    <row r="236" spans="1:26">
      <c r="A236" s="13">
        <v>7</v>
      </c>
      <c r="B236" s="2">
        <v>310002531</v>
      </c>
      <c r="C236" s="1" t="s">
        <v>57</v>
      </c>
      <c r="D236" s="1" t="s">
        <v>116</v>
      </c>
      <c r="E236" s="12">
        <f>_xlfn.IFNA(VLOOKUP($B236,'FST OMT'!$C:$Y,$A236,0),0)</f>
        <v>0</v>
      </c>
      <c r="F236" s="12">
        <f>_xlfn.IFNA(VLOOKUP($B236,'FST CV'!$C:$Y,$A236,0),0)</f>
        <v>0</v>
      </c>
      <c r="G236" s="12">
        <f>_xlfn.IFNA(VLOOKUP($B236,'FST TT'!$C:$Y,$A236,0),0)</f>
        <v>0</v>
      </c>
      <c r="I236" s="4">
        <f t="shared" si="48"/>
        <v>0</v>
      </c>
      <c r="K236" s="52">
        <f>IF(D236="MT",VLOOKUP(B236,Master_Item!B:H,7,0),VLOOKUP(B236,Master_Item!B:H,6,0))</f>
        <v>72</v>
      </c>
      <c r="L236" s="52" t="str">
        <f>VLOOKUP(B236,Master_Item!B:M,12,0)</f>
        <v>โรงงานวังม่วง</v>
      </c>
      <c r="M236" s="52" t="str">
        <f t="shared" si="49"/>
        <v>โรงงานวังม่วงRegion 2</v>
      </c>
      <c r="N236" s="11">
        <f t="shared" si="50"/>
        <v>0</v>
      </c>
      <c r="O236" s="11">
        <f t="shared" si="51"/>
        <v>0</v>
      </c>
      <c r="P236" s="11">
        <f t="shared" si="52"/>
        <v>0</v>
      </c>
      <c r="Q236" s="11">
        <f t="shared" si="53"/>
        <v>0</v>
      </c>
      <c r="R236" s="11">
        <f t="shared" si="54"/>
        <v>0</v>
      </c>
      <c r="S236" s="11"/>
      <c r="T236" s="1">
        <f>VLOOKUP(B236,Master_Item!B:I,8,0)</f>
        <v>8.4</v>
      </c>
      <c r="U236" s="11">
        <f t="shared" si="55"/>
        <v>0</v>
      </c>
      <c r="V236" s="11">
        <f t="shared" si="56"/>
        <v>0</v>
      </c>
      <c r="W236" s="11">
        <f t="shared" si="57"/>
        <v>0</v>
      </c>
      <c r="X236" s="11">
        <f t="shared" si="58"/>
        <v>0</v>
      </c>
      <c r="Y236" s="11">
        <f t="shared" si="59"/>
        <v>0</v>
      </c>
      <c r="Z236" s="1" t="str">
        <f>_xlfn.IFNA(VLOOKUP(B236,Master_Item!B:D,3,0),0)</f>
        <v>Oishi</v>
      </c>
    </row>
    <row r="237" spans="1:26">
      <c r="A237" s="13">
        <v>8</v>
      </c>
      <c r="B237" s="2">
        <v>310002531</v>
      </c>
      <c r="C237" s="1" t="s">
        <v>57</v>
      </c>
      <c r="D237" s="1" t="s">
        <v>117</v>
      </c>
      <c r="E237" s="12">
        <f>_xlfn.IFNA(VLOOKUP($B237,'FST OMT'!$C:$Y,$A237,0),0)</f>
        <v>0</v>
      </c>
      <c r="F237" s="12">
        <f>_xlfn.IFNA(VLOOKUP($B237,'FST CV'!$C:$Y,$A237,0),0)</f>
        <v>0</v>
      </c>
      <c r="G237" s="12">
        <f>_xlfn.IFNA(VLOOKUP($B237,'FST TT'!$C:$Y,$A237,0),0)</f>
        <v>0</v>
      </c>
      <c r="I237" s="4">
        <f t="shared" si="48"/>
        <v>0</v>
      </c>
      <c r="K237" s="52">
        <f>IF(D237="MT",VLOOKUP(B237,Master_Item!B:H,7,0),VLOOKUP(B237,Master_Item!B:H,6,0))</f>
        <v>72</v>
      </c>
      <c r="L237" s="52" t="str">
        <f>VLOOKUP(B237,Master_Item!B:M,12,0)</f>
        <v>โรงงานวังม่วง</v>
      </c>
      <c r="M237" s="52" t="str">
        <f t="shared" si="49"/>
        <v>โรงงานวังม่วงRegion 3</v>
      </c>
      <c r="N237" s="11">
        <f t="shared" si="50"/>
        <v>0</v>
      </c>
      <c r="O237" s="11">
        <f t="shared" si="51"/>
        <v>0</v>
      </c>
      <c r="P237" s="11">
        <f t="shared" si="52"/>
        <v>0</v>
      </c>
      <c r="Q237" s="11">
        <f t="shared" si="53"/>
        <v>0</v>
      </c>
      <c r="R237" s="11">
        <f t="shared" si="54"/>
        <v>0</v>
      </c>
      <c r="S237" s="11"/>
      <c r="T237" s="1">
        <f>VLOOKUP(B237,Master_Item!B:I,8,0)</f>
        <v>8.4</v>
      </c>
      <c r="U237" s="11">
        <f t="shared" si="55"/>
        <v>0</v>
      </c>
      <c r="V237" s="11">
        <f t="shared" si="56"/>
        <v>0</v>
      </c>
      <c r="W237" s="11">
        <f t="shared" si="57"/>
        <v>0</v>
      </c>
      <c r="X237" s="11">
        <f t="shared" si="58"/>
        <v>0</v>
      </c>
      <c r="Y237" s="11">
        <f t="shared" si="59"/>
        <v>0</v>
      </c>
      <c r="Z237" s="1" t="str">
        <f>_xlfn.IFNA(VLOOKUP(B237,Master_Item!B:D,3,0),0)</f>
        <v>Oishi</v>
      </c>
    </row>
    <row r="238" spans="1:26">
      <c r="A238" s="13">
        <v>9</v>
      </c>
      <c r="B238" s="2">
        <v>310002531</v>
      </c>
      <c r="C238" s="1" t="s">
        <v>57</v>
      </c>
      <c r="D238" s="1" t="s">
        <v>118</v>
      </c>
      <c r="E238" s="12">
        <f>_xlfn.IFNA(VLOOKUP($B238,'FST OMT'!$C:$Y,$A238,0),0)</f>
        <v>0</v>
      </c>
      <c r="F238" s="12">
        <f>_xlfn.IFNA(VLOOKUP($B238,'FST CV'!$C:$Y,$A238,0),0)</f>
        <v>0</v>
      </c>
      <c r="G238" s="12">
        <f>_xlfn.IFNA(VLOOKUP($B238,'FST TT'!$C:$Y,$A238,0),0)</f>
        <v>0</v>
      </c>
      <c r="I238" s="4">
        <f t="shared" si="48"/>
        <v>0</v>
      </c>
      <c r="K238" s="52">
        <f>IF(D238="MT",VLOOKUP(B238,Master_Item!B:H,7,0),VLOOKUP(B238,Master_Item!B:H,6,0))</f>
        <v>72</v>
      </c>
      <c r="L238" s="52" t="str">
        <f>VLOOKUP(B238,Master_Item!B:M,12,0)</f>
        <v>โรงงานวังม่วง</v>
      </c>
      <c r="M238" s="52" t="str">
        <f t="shared" si="49"/>
        <v>โรงงานวังม่วงRegion 4</v>
      </c>
      <c r="N238" s="11">
        <f t="shared" si="50"/>
        <v>0</v>
      </c>
      <c r="O238" s="11">
        <f t="shared" si="51"/>
        <v>0</v>
      </c>
      <c r="P238" s="11">
        <f t="shared" si="52"/>
        <v>0</v>
      </c>
      <c r="Q238" s="11">
        <f t="shared" si="53"/>
        <v>0</v>
      </c>
      <c r="R238" s="11">
        <f t="shared" si="54"/>
        <v>0</v>
      </c>
      <c r="S238" s="11"/>
      <c r="T238" s="1">
        <f>VLOOKUP(B238,Master_Item!B:I,8,0)</f>
        <v>8.4</v>
      </c>
      <c r="U238" s="11">
        <f t="shared" si="55"/>
        <v>0</v>
      </c>
      <c r="V238" s="11">
        <f t="shared" si="56"/>
        <v>0</v>
      </c>
      <c r="W238" s="11">
        <f t="shared" si="57"/>
        <v>0</v>
      </c>
      <c r="X238" s="11">
        <f t="shared" si="58"/>
        <v>0</v>
      </c>
      <c r="Y238" s="11">
        <f t="shared" si="59"/>
        <v>0</v>
      </c>
      <c r="Z238" s="1" t="str">
        <f>_xlfn.IFNA(VLOOKUP(B238,Master_Item!B:D,3,0),0)</f>
        <v>Oishi</v>
      </c>
    </row>
    <row r="239" spans="1:26">
      <c r="A239" s="13">
        <v>10</v>
      </c>
      <c r="B239" s="2">
        <v>310002531</v>
      </c>
      <c r="C239" s="1" t="s">
        <v>57</v>
      </c>
      <c r="D239" s="1" t="s">
        <v>119</v>
      </c>
      <c r="E239" s="12">
        <f>_xlfn.IFNA(VLOOKUP($B239,'FST OMT'!$C:$Y,$A239,0),0)</f>
        <v>0</v>
      </c>
      <c r="F239" s="12">
        <f>_xlfn.IFNA(VLOOKUP($B239,'FST CV'!$C:$Y,$A239,0),0)</f>
        <v>0</v>
      </c>
      <c r="G239" s="12">
        <f>_xlfn.IFNA(VLOOKUP($B239,'FST TT'!$C:$Y,$A239,0),0)</f>
        <v>0</v>
      </c>
      <c r="I239" s="4">
        <f t="shared" si="48"/>
        <v>0</v>
      </c>
      <c r="K239" s="52">
        <f>IF(D239="MT",VLOOKUP(B239,Master_Item!B:H,7,0),VLOOKUP(B239,Master_Item!B:H,6,0))</f>
        <v>72</v>
      </c>
      <c r="L239" s="52" t="str">
        <f>VLOOKUP(B239,Master_Item!B:M,12,0)</f>
        <v>โรงงานวังม่วง</v>
      </c>
      <c r="M239" s="52" t="str">
        <f t="shared" si="49"/>
        <v>โรงงานวังม่วงRegion 5</v>
      </c>
      <c r="N239" s="11">
        <f t="shared" si="50"/>
        <v>0</v>
      </c>
      <c r="O239" s="11">
        <f t="shared" si="51"/>
        <v>0</v>
      </c>
      <c r="P239" s="11">
        <f t="shared" si="52"/>
        <v>0</v>
      </c>
      <c r="Q239" s="11">
        <f t="shared" si="53"/>
        <v>0</v>
      </c>
      <c r="R239" s="11">
        <f t="shared" si="54"/>
        <v>0</v>
      </c>
      <c r="S239" s="11"/>
      <c r="T239" s="1">
        <f>VLOOKUP(B239,Master_Item!B:I,8,0)</f>
        <v>8.4</v>
      </c>
      <c r="U239" s="11">
        <f t="shared" si="55"/>
        <v>0</v>
      </c>
      <c r="V239" s="11">
        <f t="shared" si="56"/>
        <v>0</v>
      </c>
      <c r="W239" s="11">
        <f t="shared" si="57"/>
        <v>0</v>
      </c>
      <c r="X239" s="11">
        <f t="shared" si="58"/>
        <v>0</v>
      </c>
      <c r="Y239" s="11">
        <f t="shared" si="59"/>
        <v>0</v>
      </c>
      <c r="Z239" s="1" t="str">
        <f>_xlfn.IFNA(VLOOKUP(B239,Master_Item!B:D,3,0),0)</f>
        <v>Oishi</v>
      </c>
    </row>
    <row r="240" spans="1:26">
      <c r="A240" s="13">
        <v>11</v>
      </c>
      <c r="B240" s="2">
        <v>310002531</v>
      </c>
      <c r="C240" s="1" t="s">
        <v>57</v>
      </c>
      <c r="D240" s="1" t="s">
        <v>127</v>
      </c>
      <c r="E240" s="12">
        <f>_xlfn.IFNA(VLOOKUP($B240,'FST OMT'!$C:$Y,$A240,0),0)*0.45</f>
        <v>0</v>
      </c>
      <c r="F240" s="12">
        <f>_xlfn.IFNA(VLOOKUP($B240,'FST CV'!$C:$Y,$A240,0),0)*0.45</f>
        <v>0</v>
      </c>
      <c r="G240" s="12">
        <f>_xlfn.IFNA(VLOOKUP($B240,'FST TT'!$C:$Y,$A240,0),0)*0.45</f>
        <v>0</v>
      </c>
      <c r="I240" s="4">
        <f t="shared" si="48"/>
        <v>0</v>
      </c>
      <c r="K240" s="52">
        <f>IF(D240="MT",VLOOKUP(B240,Master_Item!B:H,7,0),VLOOKUP(B240,Master_Item!B:H,6,0))</f>
        <v>72</v>
      </c>
      <c r="L240" s="52" t="str">
        <f>VLOOKUP(B240,Master_Item!B:M,12,0)</f>
        <v>โรงงานวังม่วง</v>
      </c>
      <c r="M240" s="52" t="str">
        <f t="shared" si="49"/>
        <v>โรงงานวังม่วงRegion 6/9</v>
      </c>
      <c r="N240" s="11">
        <f t="shared" si="50"/>
        <v>0</v>
      </c>
      <c r="O240" s="11">
        <f t="shared" si="51"/>
        <v>0</v>
      </c>
      <c r="P240" s="11">
        <f t="shared" si="52"/>
        <v>0</v>
      </c>
      <c r="Q240" s="11">
        <f t="shared" si="53"/>
        <v>0</v>
      </c>
      <c r="R240" s="11">
        <f t="shared" si="54"/>
        <v>0</v>
      </c>
      <c r="S240" s="11"/>
      <c r="T240" s="1">
        <f>VLOOKUP(B240,Master_Item!B:I,8,0)</f>
        <v>8.4</v>
      </c>
      <c r="U240" s="11">
        <f t="shared" si="55"/>
        <v>0</v>
      </c>
      <c r="V240" s="11">
        <f t="shared" si="56"/>
        <v>0</v>
      </c>
      <c r="W240" s="11">
        <f t="shared" si="57"/>
        <v>0</v>
      </c>
      <c r="X240" s="11">
        <f t="shared" si="58"/>
        <v>0</v>
      </c>
      <c r="Y240" s="11">
        <f t="shared" si="59"/>
        <v>0</v>
      </c>
      <c r="Z240" s="1" t="str">
        <f>_xlfn.IFNA(VLOOKUP(B240,Master_Item!B:D,3,0),0)</f>
        <v>Oishi</v>
      </c>
    </row>
    <row r="241" spans="1:26">
      <c r="A241" s="13">
        <v>11</v>
      </c>
      <c r="B241" s="2">
        <v>310002531</v>
      </c>
      <c r="C241" s="1" t="s">
        <v>57</v>
      </c>
      <c r="D241" s="1" t="s">
        <v>128</v>
      </c>
      <c r="E241" s="12">
        <f>_xlfn.IFNA(VLOOKUP($B241,'FST OMT'!$C:$Y,$A241,0),0)*0.55</f>
        <v>0</v>
      </c>
      <c r="F241" s="12">
        <f>_xlfn.IFNA(VLOOKUP($B241,'FST CV'!$C:$Y,$A241,0),0)*0.55</f>
        <v>0</v>
      </c>
      <c r="G241" s="12">
        <f>_xlfn.IFNA(VLOOKUP($B241,'FST TT'!$C:$Y,$A241,0),0)*0.55</f>
        <v>0</v>
      </c>
      <c r="I241" s="4">
        <f t="shared" si="48"/>
        <v>0</v>
      </c>
      <c r="K241" s="52">
        <f>IF(D241="MT",VLOOKUP(B241,Master_Item!B:H,7,0),VLOOKUP(B241,Master_Item!B:H,6,0))</f>
        <v>72</v>
      </c>
      <c r="L241" s="52" t="str">
        <f>VLOOKUP(B241,Master_Item!B:M,12,0)</f>
        <v>โรงงานวังม่วง</v>
      </c>
      <c r="M241" s="52" t="str">
        <f t="shared" si="49"/>
        <v>โรงงานวังม่วงRegion 6/14</v>
      </c>
      <c r="N241" s="11">
        <f t="shared" si="50"/>
        <v>0</v>
      </c>
      <c r="O241" s="11">
        <f t="shared" si="51"/>
        <v>0</v>
      </c>
      <c r="P241" s="11">
        <f t="shared" si="52"/>
        <v>0</v>
      </c>
      <c r="Q241" s="11">
        <f t="shared" si="53"/>
        <v>0</v>
      </c>
      <c r="R241" s="11">
        <f t="shared" si="54"/>
        <v>0</v>
      </c>
      <c r="S241" s="11"/>
      <c r="T241" s="1">
        <f>VLOOKUP(B241,Master_Item!B:I,8,0)</f>
        <v>8.4</v>
      </c>
      <c r="U241" s="11">
        <f t="shared" si="55"/>
        <v>0</v>
      </c>
      <c r="V241" s="11">
        <f t="shared" si="56"/>
        <v>0</v>
      </c>
      <c r="W241" s="11">
        <f t="shared" si="57"/>
        <v>0</v>
      </c>
      <c r="X241" s="11">
        <f t="shared" si="58"/>
        <v>0</v>
      </c>
      <c r="Y241" s="11">
        <f t="shared" si="59"/>
        <v>0</v>
      </c>
      <c r="Z241" s="1" t="str">
        <f>_xlfn.IFNA(VLOOKUP(B241,Master_Item!B:D,3,0),0)</f>
        <v>Oishi</v>
      </c>
    </row>
    <row r="242" spans="1:26">
      <c r="A242" s="13">
        <v>12</v>
      </c>
      <c r="B242" s="2">
        <v>310002531</v>
      </c>
      <c r="C242" s="1" t="s">
        <v>57</v>
      </c>
      <c r="D242" s="1" t="s">
        <v>121</v>
      </c>
      <c r="E242" s="12">
        <f>_xlfn.IFNA(VLOOKUP($B242,'FST OMT'!$C:$Y,$A242,0),0)</f>
        <v>0</v>
      </c>
      <c r="F242" s="12">
        <f>_xlfn.IFNA(VLOOKUP($B242,'FST CV'!$C:$Y,$A242,0),0)</f>
        <v>0</v>
      </c>
      <c r="G242" s="12">
        <f>_xlfn.IFNA(VLOOKUP($B242,'FST TT'!$C:$Y,$A242,0),0)</f>
        <v>0</v>
      </c>
      <c r="I242" s="4">
        <f t="shared" si="48"/>
        <v>0</v>
      </c>
      <c r="K242" s="52">
        <f>IF(D242="MT",VLOOKUP(B242,Master_Item!B:H,7,0),VLOOKUP(B242,Master_Item!B:H,6,0))</f>
        <v>72</v>
      </c>
      <c r="L242" s="52" t="str">
        <f>VLOOKUP(B242,Master_Item!B:M,12,0)</f>
        <v>โรงงานวังม่วง</v>
      </c>
      <c r="M242" s="52" t="str">
        <f t="shared" si="49"/>
        <v>โรงงานวังม่วงRegion 7</v>
      </c>
      <c r="N242" s="11">
        <f t="shared" si="50"/>
        <v>0</v>
      </c>
      <c r="O242" s="11">
        <f t="shared" si="51"/>
        <v>0</v>
      </c>
      <c r="P242" s="11">
        <f t="shared" si="52"/>
        <v>0</v>
      </c>
      <c r="Q242" s="11">
        <f t="shared" si="53"/>
        <v>0</v>
      </c>
      <c r="R242" s="11">
        <f t="shared" si="54"/>
        <v>0</v>
      </c>
      <c r="S242" s="11"/>
      <c r="T242" s="1">
        <f>VLOOKUP(B242,Master_Item!B:I,8,0)</f>
        <v>8.4</v>
      </c>
      <c r="U242" s="11">
        <f t="shared" si="55"/>
        <v>0</v>
      </c>
      <c r="V242" s="11">
        <f t="shared" si="56"/>
        <v>0</v>
      </c>
      <c r="W242" s="11">
        <f t="shared" si="57"/>
        <v>0</v>
      </c>
      <c r="X242" s="11">
        <f t="shared" si="58"/>
        <v>0</v>
      </c>
      <c r="Y242" s="11">
        <f t="shared" si="59"/>
        <v>0</v>
      </c>
      <c r="Z242" s="1" t="str">
        <f>_xlfn.IFNA(VLOOKUP(B242,Master_Item!B:D,3,0),0)</f>
        <v>Oishi</v>
      </c>
    </row>
    <row r="243" spans="1:26">
      <c r="A243" s="13">
        <v>13</v>
      </c>
      <c r="B243" s="2">
        <v>310002531</v>
      </c>
      <c r="C243" s="1" t="s">
        <v>57</v>
      </c>
      <c r="D243" s="1" t="s">
        <v>122</v>
      </c>
      <c r="E243" s="12">
        <f>_xlfn.IFNA(VLOOKUP($B243,'FST OMT'!$C:$Y,$A243,0),0)</f>
        <v>0</v>
      </c>
      <c r="F243" s="12">
        <f>_xlfn.IFNA(VLOOKUP($B243,'FST CV'!$C:$Y,$A243,0),0)</f>
        <v>0</v>
      </c>
      <c r="G243" s="12">
        <f>_xlfn.IFNA(VLOOKUP($B243,'FST TT'!$C:$Y,$A243,0),0)</f>
        <v>0</v>
      </c>
      <c r="I243" s="4">
        <f t="shared" si="48"/>
        <v>0</v>
      </c>
      <c r="K243" s="52">
        <f>IF(D243="MT",VLOOKUP(B243,Master_Item!B:H,7,0),VLOOKUP(B243,Master_Item!B:H,6,0))</f>
        <v>72</v>
      </c>
      <c r="L243" s="52" t="str">
        <f>VLOOKUP(B243,Master_Item!B:M,12,0)</f>
        <v>โรงงานวังม่วง</v>
      </c>
      <c r="M243" s="52" t="str">
        <f t="shared" si="49"/>
        <v>โรงงานวังม่วงRegion 8</v>
      </c>
      <c r="N243" s="11">
        <f t="shared" si="50"/>
        <v>0</v>
      </c>
      <c r="O243" s="11">
        <f t="shared" si="51"/>
        <v>0</v>
      </c>
      <c r="P243" s="11">
        <f t="shared" si="52"/>
        <v>0</v>
      </c>
      <c r="Q243" s="11">
        <f t="shared" si="53"/>
        <v>0</v>
      </c>
      <c r="R243" s="11">
        <f t="shared" si="54"/>
        <v>0</v>
      </c>
      <c r="S243" s="11"/>
      <c r="T243" s="1">
        <f>VLOOKUP(B243,Master_Item!B:I,8,0)</f>
        <v>8.4</v>
      </c>
      <c r="U243" s="11">
        <f t="shared" si="55"/>
        <v>0</v>
      </c>
      <c r="V243" s="11">
        <f t="shared" si="56"/>
        <v>0</v>
      </c>
      <c r="W243" s="11">
        <f t="shared" si="57"/>
        <v>0</v>
      </c>
      <c r="X243" s="11">
        <f t="shared" si="58"/>
        <v>0</v>
      </c>
      <c r="Y243" s="11">
        <f t="shared" si="59"/>
        <v>0</v>
      </c>
      <c r="Z243" s="1" t="str">
        <f>_xlfn.IFNA(VLOOKUP(B243,Master_Item!B:D,3,0),0)</f>
        <v>Oishi</v>
      </c>
    </row>
    <row r="244" spans="1:26">
      <c r="A244" s="13">
        <v>11</v>
      </c>
      <c r="B244" s="2">
        <v>310002531</v>
      </c>
      <c r="C244" s="1" t="s">
        <v>57</v>
      </c>
      <c r="D244" s="1" t="s">
        <v>123</v>
      </c>
      <c r="H244" s="4">
        <f>_xlfn.IFNA(VLOOKUP(B244,'FST MT'!A:FS,$A244,0),0)</f>
        <v>0</v>
      </c>
      <c r="I244" s="4">
        <f t="shared" si="48"/>
        <v>0</v>
      </c>
      <c r="K244" s="52">
        <f>IF(D244="MT",VLOOKUP(B244,Master_Item!B:H,7,0),VLOOKUP(B244,Master_Item!B:H,6,0))</f>
        <v>72</v>
      </c>
      <c r="L244" s="52" t="str">
        <f>VLOOKUP(B244,Master_Item!B:M,12,0)</f>
        <v>โรงงานวังม่วง</v>
      </c>
      <c r="M244" s="52" t="str">
        <f t="shared" si="49"/>
        <v>โรงงานวังม่วงMT</v>
      </c>
      <c r="N244" s="11">
        <f t="shared" si="50"/>
        <v>0</v>
      </c>
      <c r="O244" s="11">
        <f t="shared" si="51"/>
        <v>0</v>
      </c>
      <c r="P244" s="11">
        <f t="shared" si="52"/>
        <v>0</v>
      </c>
      <c r="Q244" s="11">
        <f t="shared" si="53"/>
        <v>0</v>
      </c>
      <c r="R244" s="11">
        <f t="shared" si="54"/>
        <v>0</v>
      </c>
      <c r="S244" s="11"/>
      <c r="T244" s="1">
        <f>VLOOKUP(B244,Master_Item!B:I,8,0)</f>
        <v>8.4</v>
      </c>
      <c r="U244" s="11">
        <f t="shared" si="55"/>
        <v>0</v>
      </c>
      <c r="V244" s="11">
        <f t="shared" si="56"/>
        <v>0</v>
      </c>
      <c r="W244" s="11">
        <f t="shared" si="57"/>
        <v>0</v>
      </c>
      <c r="X244" s="11">
        <f t="shared" si="58"/>
        <v>0</v>
      </c>
      <c r="Y244" s="11">
        <f t="shared" si="59"/>
        <v>0</v>
      </c>
      <c r="Z244" s="1" t="str">
        <f>_xlfn.IFNA(VLOOKUP(B244,Master_Item!B:D,3,0),0)</f>
        <v>Oishi</v>
      </c>
    </row>
    <row r="245" spans="1:26">
      <c r="A245" s="13">
        <v>6</v>
      </c>
      <c r="B245" s="2">
        <v>310002532</v>
      </c>
      <c r="C245" s="1" t="s">
        <v>58</v>
      </c>
      <c r="D245" s="1" t="s">
        <v>115</v>
      </c>
      <c r="E245" s="12">
        <f>_xlfn.IFNA(VLOOKUP($B245,'FST OMT'!$C:$Y,$A245,0),0)</f>
        <v>0</v>
      </c>
      <c r="F245" s="12">
        <f>_xlfn.IFNA(VLOOKUP($B245,'FST CV'!$C:$Y,$A245,0),0)</f>
        <v>0</v>
      </c>
      <c r="G245" s="12">
        <f>_xlfn.IFNA(VLOOKUP($B245,'FST TT'!$C:$Y,$A245,0),0)</f>
        <v>0</v>
      </c>
      <c r="I245" s="4">
        <f t="shared" si="48"/>
        <v>0</v>
      </c>
      <c r="K245" s="52">
        <f>IF(D245="MT",VLOOKUP(B245,Master_Item!B:H,7,0),VLOOKUP(B245,Master_Item!B:H,6,0))</f>
        <v>72</v>
      </c>
      <c r="L245" s="52" t="str">
        <f>VLOOKUP(B245,Master_Item!B:M,12,0)</f>
        <v>โรงงานวังม่วง</v>
      </c>
      <c r="M245" s="52" t="str">
        <f t="shared" si="49"/>
        <v>โรงงานวังม่วงRegion 1</v>
      </c>
      <c r="N245" s="11">
        <f t="shared" si="50"/>
        <v>0</v>
      </c>
      <c r="O245" s="11">
        <f t="shared" si="51"/>
        <v>0</v>
      </c>
      <c r="P245" s="11">
        <f t="shared" si="52"/>
        <v>0</v>
      </c>
      <c r="Q245" s="11">
        <f t="shared" si="53"/>
        <v>0</v>
      </c>
      <c r="R245" s="11">
        <f t="shared" si="54"/>
        <v>0</v>
      </c>
      <c r="S245" s="11"/>
      <c r="T245" s="1">
        <f>VLOOKUP(B245,Master_Item!B:I,8,0)</f>
        <v>8.4</v>
      </c>
      <c r="U245" s="11">
        <f t="shared" si="55"/>
        <v>0</v>
      </c>
      <c r="V245" s="11">
        <f t="shared" si="56"/>
        <v>0</v>
      </c>
      <c r="W245" s="11">
        <f t="shared" si="57"/>
        <v>0</v>
      </c>
      <c r="X245" s="11">
        <f t="shared" si="58"/>
        <v>0</v>
      </c>
      <c r="Y245" s="11">
        <f t="shared" si="59"/>
        <v>0</v>
      </c>
      <c r="Z245" s="1" t="str">
        <f>_xlfn.IFNA(VLOOKUP(B245,Master_Item!B:D,3,0),0)</f>
        <v>Oishi</v>
      </c>
    </row>
    <row r="246" spans="1:26">
      <c r="A246" s="13">
        <v>7</v>
      </c>
      <c r="B246" s="2">
        <v>310002532</v>
      </c>
      <c r="C246" s="1" t="s">
        <v>58</v>
      </c>
      <c r="D246" s="1" t="s">
        <v>116</v>
      </c>
      <c r="E246" s="12">
        <f>_xlfn.IFNA(VLOOKUP($B246,'FST OMT'!$C:$Y,$A246,0),0)</f>
        <v>0</v>
      </c>
      <c r="F246" s="12">
        <f>_xlfn.IFNA(VLOOKUP($B246,'FST CV'!$C:$Y,$A246,0),0)</f>
        <v>0</v>
      </c>
      <c r="G246" s="12">
        <f>_xlfn.IFNA(VLOOKUP($B246,'FST TT'!$C:$Y,$A246,0),0)</f>
        <v>0</v>
      </c>
      <c r="I246" s="4">
        <f t="shared" si="48"/>
        <v>0</v>
      </c>
      <c r="K246" s="52">
        <f>IF(D246="MT",VLOOKUP(B246,Master_Item!B:H,7,0),VLOOKUP(B246,Master_Item!B:H,6,0))</f>
        <v>72</v>
      </c>
      <c r="L246" s="52" t="str">
        <f>VLOOKUP(B246,Master_Item!B:M,12,0)</f>
        <v>โรงงานวังม่วง</v>
      </c>
      <c r="M246" s="52" t="str">
        <f t="shared" si="49"/>
        <v>โรงงานวังม่วงRegion 2</v>
      </c>
      <c r="N246" s="11">
        <f t="shared" si="50"/>
        <v>0</v>
      </c>
      <c r="O246" s="11">
        <f t="shared" si="51"/>
        <v>0</v>
      </c>
      <c r="P246" s="11">
        <f t="shared" si="52"/>
        <v>0</v>
      </c>
      <c r="Q246" s="11">
        <f t="shared" si="53"/>
        <v>0</v>
      </c>
      <c r="R246" s="11">
        <f t="shared" si="54"/>
        <v>0</v>
      </c>
      <c r="S246" s="11"/>
      <c r="T246" s="1">
        <f>VLOOKUP(B246,Master_Item!B:I,8,0)</f>
        <v>8.4</v>
      </c>
      <c r="U246" s="11">
        <f t="shared" si="55"/>
        <v>0</v>
      </c>
      <c r="V246" s="11">
        <f t="shared" si="56"/>
        <v>0</v>
      </c>
      <c r="W246" s="11">
        <f t="shared" si="57"/>
        <v>0</v>
      </c>
      <c r="X246" s="11">
        <f t="shared" si="58"/>
        <v>0</v>
      </c>
      <c r="Y246" s="11">
        <f t="shared" si="59"/>
        <v>0</v>
      </c>
      <c r="Z246" s="1" t="str">
        <f>_xlfn.IFNA(VLOOKUP(B246,Master_Item!B:D,3,0),0)</f>
        <v>Oishi</v>
      </c>
    </row>
    <row r="247" spans="1:26">
      <c r="A247" s="13">
        <v>8</v>
      </c>
      <c r="B247" s="2">
        <v>310002532</v>
      </c>
      <c r="C247" s="1" t="s">
        <v>58</v>
      </c>
      <c r="D247" s="1" t="s">
        <v>117</v>
      </c>
      <c r="E247" s="12">
        <f>_xlfn.IFNA(VLOOKUP($B247,'FST OMT'!$C:$Y,$A247,0),0)</f>
        <v>0</v>
      </c>
      <c r="F247" s="12">
        <f>_xlfn.IFNA(VLOOKUP($B247,'FST CV'!$C:$Y,$A247,0),0)</f>
        <v>0</v>
      </c>
      <c r="G247" s="12">
        <f>_xlfn.IFNA(VLOOKUP($B247,'FST TT'!$C:$Y,$A247,0),0)</f>
        <v>0</v>
      </c>
      <c r="I247" s="4">
        <f t="shared" si="48"/>
        <v>0</v>
      </c>
      <c r="K247" s="52">
        <f>IF(D247="MT",VLOOKUP(B247,Master_Item!B:H,7,0),VLOOKUP(B247,Master_Item!B:H,6,0))</f>
        <v>72</v>
      </c>
      <c r="L247" s="52" t="str">
        <f>VLOOKUP(B247,Master_Item!B:M,12,0)</f>
        <v>โรงงานวังม่วง</v>
      </c>
      <c r="M247" s="52" t="str">
        <f t="shared" si="49"/>
        <v>โรงงานวังม่วงRegion 3</v>
      </c>
      <c r="N247" s="11">
        <f t="shared" si="50"/>
        <v>0</v>
      </c>
      <c r="O247" s="11">
        <f t="shared" si="51"/>
        <v>0</v>
      </c>
      <c r="P247" s="11">
        <f t="shared" si="52"/>
        <v>0</v>
      </c>
      <c r="Q247" s="11">
        <f t="shared" si="53"/>
        <v>0</v>
      </c>
      <c r="R247" s="11">
        <f t="shared" si="54"/>
        <v>0</v>
      </c>
      <c r="S247" s="11"/>
      <c r="T247" s="1">
        <f>VLOOKUP(B247,Master_Item!B:I,8,0)</f>
        <v>8.4</v>
      </c>
      <c r="U247" s="11">
        <f t="shared" si="55"/>
        <v>0</v>
      </c>
      <c r="V247" s="11">
        <f t="shared" si="56"/>
        <v>0</v>
      </c>
      <c r="W247" s="11">
        <f t="shared" si="57"/>
        <v>0</v>
      </c>
      <c r="X247" s="11">
        <f t="shared" si="58"/>
        <v>0</v>
      </c>
      <c r="Y247" s="11">
        <f t="shared" si="59"/>
        <v>0</v>
      </c>
      <c r="Z247" s="1" t="str">
        <f>_xlfn.IFNA(VLOOKUP(B247,Master_Item!B:D,3,0),0)</f>
        <v>Oishi</v>
      </c>
    </row>
    <row r="248" spans="1:26">
      <c r="A248" s="13">
        <v>9</v>
      </c>
      <c r="B248" s="2">
        <v>310002532</v>
      </c>
      <c r="C248" s="1" t="s">
        <v>58</v>
      </c>
      <c r="D248" s="1" t="s">
        <v>118</v>
      </c>
      <c r="E248" s="12">
        <f>_xlfn.IFNA(VLOOKUP($B248,'FST OMT'!$C:$Y,$A248,0),0)</f>
        <v>0</v>
      </c>
      <c r="F248" s="12">
        <f>_xlfn.IFNA(VLOOKUP($B248,'FST CV'!$C:$Y,$A248,0),0)</f>
        <v>0</v>
      </c>
      <c r="G248" s="12">
        <f>_xlfn.IFNA(VLOOKUP($B248,'FST TT'!$C:$Y,$A248,0),0)</f>
        <v>0</v>
      </c>
      <c r="I248" s="4">
        <f t="shared" si="48"/>
        <v>0</v>
      </c>
      <c r="K248" s="52">
        <f>IF(D248="MT",VLOOKUP(B248,Master_Item!B:H,7,0),VLOOKUP(B248,Master_Item!B:H,6,0))</f>
        <v>72</v>
      </c>
      <c r="L248" s="52" t="str">
        <f>VLOOKUP(B248,Master_Item!B:M,12,0)</f>
        <v>โรงงานวังม่วง</v>
      </c>
      <c r="M248" s="52" t="str">
        <f t="shared" si="49"/>
        <v>โรงงานวังม่วงRegion 4</v>
      </c>
      <c r="N248" s="11">
        <f t="shared" si="50"/>
        <v>0</v>
      </c>
      <c r="O248" s="11">
        <f t="shared" si="51"/>
        <v>0</v>
      </c>
      <c r="P248" s="11">
        <f t="shared" si="52"/>
        <v>0</v>
      </c>
      <c r="Q248" s="11">
        <f t="shared" si="53"/>
        <v>0</v>
      </c>
      <c r="R248" s="11">
        <f t="shared" si="54"/>
        <v>0</v>
      </c>
      <c r="S248" s="11"/>
      <c r="T248" s="1">
        <f>VLOOKUP(B248,Master_Item!B:I,8,0)</f>
        <v>8.4</v>
      </c>
      <c r="U248" s="11">
        <f t="shared" si="55"/>
        <v>0</v>
      </c>
      <c r="V248" s="11">
        <f t="shared" si="56"/>
        <v>0</v>
      </c>
      <c r="W248" s="11">
        <f t="shared" si="57"/>
        <v>0</v>
      </c>
      <c r="X248" s="11">
        <f t="shared" si="58"/>
        <v>0</v>
      </c>
      <c r="Y248" s="11">
        <f t="shared" si="59"/>
        <v>0</v>
      </c>
      <c r="Z248" s="1" t="str">
        <f>_xlfn.IFNA(VLOOKUP(B248,Master_Item!B:D,3,0),0)</f>
        <v>Oishi</v>
      </c>
    </row>
    <row r="249" spans="1:26">
      <c r="A249" s="13">
        <v>10</v>
      </c>
      <c r="B249" s="2">
        <v>310002532</v>
      </c>
      <c r="C249" s="1" t="s">
        <v>58</v>
      </c>
      <c r="D249" s="1" t="s">
        <v>119</v>
      </c>
      <c r="E249" s="12">
        <f>_xlfn.IFNA(VLOOKUP($B249,'FST OMT'!$C:$Y,$A249,0),0)</f>
        <v>0</v>
      </c>
      <c r="F249" s="12">
        <f>_xlfn.IFNA(VLOOKUP($B249,'FST CV'!$C:$Y,$A249,0),0)</f>
        <v>0</v>
      </c>
      <c r="G249" s="12">
        <f>_xlfn.IFNA(VLOOKUP($B249,'FST TT'!$C:$Y,$A249,0),0)</f>
        <v>0</v>
      </c>
      <c r="I249" s="4">
        <f t="shared" si="48"/>
        <v>0</v>
      </c>
      <c r="K249" s="52">
        <f>IF(D249="MT",VLOOKUP(B249,Master_Item!B:H,7,0),VLOOKUP(B249,Master_Item!B:H,6,0))</f>
        <v>72</v>
      </c>
      <c r="L249" s="52" t="str">
        <f>VLOOKUP(B249,Master_Item!B:M,12,0)</f>
        <v>โรงงานวังม่วง</v>
      </c>
      <c r="M249" s="52" t="str">
        <f t="shared" si="49"/>
        <v>โรงงานวังม่วงRegion 5</v>
      </c>
      <c r="N249" s="11">
        <f t="shared" si="50"/>
        <v>0</v>
      </c>
      <c r="O249" s="11">
        <f t="shared" si="51"/>
        <v>0</v>
      </c>
      <c r="P249" s="11">
        <f t="shared" si="52"/>
        <v>0</v>
      </c>
      <c r="Q249" s="11">
        <f t="shared" si="53"/>
        <v>0</v>
      </c>
      <c r="R249" s="11">
        <f t="shared" si="54"/>
        <v>0</v>
      </c>
      <c r="S249" s="11"/>
      <c r="T249" s="1">
        <f>VLOOKUP(B249,Master_Item!B:I,8,0)</f>
        <v>8.4</v>
      </c>
      <c r="U249" s="11">
        <f t="shared" si="55"/>
        <v>0</v>
      </c>
      <c r="V249" s="11">
        <f t="shared" si="56"/>
        <v>0</v>
      </c>
      <c r="W249" s="11">
        <f t="shared" si="57"/>
        <v>0</v>
      </c>
      <c r="X249" s="11">
        <f t="shared" si="58"/>
        <v>0</v>
      </c>
      <c r="Y249" s="11">
        <f t="shared" si="59"/>
        <v>0</v>
      </c>
      <c r="Z249" s="1" t="str">
        <f>_xlfn.IFNA(VLOOKUP(B249,Master_Item!B:D,3,0),0)</f>
        <v>Oishi</v>
      </c>
    </row>
    <row r="250" spans="1:26">
      <c r="A250" s="13">
        <v>11</v>
      </c>
      <c r="B250" s="2">
        <v>310002532</v>
      </c>
      <c r="C250" s="1" t="s">
        <v>58</v>
      </c>
      <c r="D250" s="1" t="s">
        <v>127</v>
      </c>
      <c r="E250" s="12">
        <f>_xlfn.IFNA(VLOOKUP($B250,'FST OMT'!$C:$Y,$A250,0),0)*0.45</f>
        <v>0</v>
      </c>
      <c r="F250" s="12">
        <f>_xlfn.IFNA(VLOOKUP($B250,'FST CV'!$C:$Y,$A250,0),0)*0.45</f>
        <v>0</v>
      </c>
      <c r="G250" s="12">
        <f>_xlfn.IFNA(VLOOKUP($B250,'FST TT'!$C:$Y,$A250,0),0)*0.45</f>
        <v>0</v>
      </c>
      <c r="I250" s="4">
        <f t="shared" si="48"/>
        <v>0</v>
      </c>
      <c r="K250" s="52">
        <f>IF(D250="MT",VLOOKUP(B250,Master_Item!B:H,7,0),VLOOKUP(B250,Master_Item!B:H,6,0))</f>
        <v>72</v>
      </c>
      <c r="L250" s="52" t="str">
        <f>VLOOKUP(B250,Master_Item!B:M,12,0)</f>
        <v>โรงงานวังม่วง</v>
      </c>
      <c r="M250" s="52" t="str">
        <f t="shared" si="49"/>
        <v>โรงงานวังม่วงRegion 6/9</v>
      </c>
      <c r="N250" s="11">
        <f t="shared" si="50"/>
        <v>0</v>
      </c>
      <c r="O250" s="11">
        <f t="shared" si="51"/>
        <v>0</v>
      </c>
      <c r="P250" s="11">
        <f t="shared" si="52"/>
        <v>0</v>
      </c>
      <c r="Q250" s="11">
        <f t="shared" si="53"/>
        <v>0</v>
      </c>
      <c r="R250" s="11">
        <f t="shared" si="54"/>
        <v>0</v>
      </c>
      <c r="S250" s="11"/>
      <c r="T250" s="1">
        <f>VLOOKUP(B250,Master_Item!B:I,8,0)</f>
        <v>8.4</v>
      </c>
      <c r="U250" s="11">
        <f t="shared" si="55"/>
        <v>0</v>
      </c>
      <c r="V250" s="11">
        <f t="shared" si="56"/>
        <v>0</v>
      </c>
      <c r="W250" s="11">
        <f t="shared" si="57"/>
        <v>0</v>
      </c>
      <c r="X250" s="11">
        <f t="shared" si="58"/>
        <v>0</v>
      </c>
      <c r="Y250" s="11">
        <f t="shared" si="59"/>
        <v>0</v>
      </c>
      <c r="Z250" s="1" t="str">
        <f>_xlfn.IFNA(VLOOKUP(B250,Master_Item!B:D,3,0),0)</f>
        <v>Oishi</v>
      </c>
    </row>
    <row r="251" spans="1:26">
      <c r="A251" s="13">
        <v>11</v>
      </c>
      <c r="B251" s="2">
        <v>310002532</v>
      </c>
      <c r="C251" s="1" t="s">
        <v>58</v>
      </c>
      <c r="D251" s="1" t="s">
        <v>128</v>
      </c>
      <c r="E251" s="12">
        <f>_xlfn.IFNA(VLOOKUP($B251,'FST OMT'!$C:$Y,$A251,0),0)*0.55</f>
        <v>0</v>
      </c>
      <c r="F251" s="12">
        <f>_xlfn.IFNA(VLOOKUP($B251,'FST CV'!$C:$Y,$A251,0),0)*0.55</f>
        <v>0</v>
      </c>
      <c r="G251" s="12">
        <f>_xlfn.IFNA(VLOOKUP($B251,'FST TT'!$C:$Y,$A251,0),0)*0.55</f>
        <v>0</v>
      </c>
      <c r="I251" s="4">
        <f t="shared" si="48"/>
        <v>0</v>
      </c>
      <c r="K251" s="52">
        <f>IF(D251="MT",VLOOKUP(B251,Master_Item!B:H,7,0),VLOOKUP(B251,Master_Item!B:H,6,0))</f>
        <v>72</v>
      </c>
      <c r="L251" s="52" t="str">
        <f>VLOOKUP(B251,Master_Item!B:M,12,0)</f>
        <v>โรงงานวังม่วง</v>
      </c>
      <c r="M251" s="52" t="str">
        <f t="shared" si="49"/>
        <v>โรงงานวังม่วงRegion 6/14</v>
      </c>
      <c r="N251" s="11">
        <f t="shared" si="50"/>
        <v>0</v>
      </c>
      <c r="O251" s="11">
        <f t="shared" si="51"/>
        <v>0</v>
      </c>
      <c r="P251" s="11">
        <f t="shared" si="52"/>
        <v>0</v>
      </c>
      <c r="Q251" s="11">
        <f t="shared" si="53"/>
        <v>0</v>
      </c>
      <c r="R251" s="11">
        <f t="shared" si="54"/>
        <v>0</v>
      </c>
      <c r="S251" s="11"/>
      <c r="T251" s="1">
        <f>VLOOKUP(B251,Master_Item!B:I,8,0)</f>
        <v>8.4</v>
      </c>
      <c r="U251" s="11">
        <f t="shared" si="55"/>
        <v>0</v>
      </c>
      <c r="V251" s="11">
        <f t="shared" si="56"/>
        <v>0</v>
      </c>
      <c r="W251" s="11">
        <f t="shared" si="57"/>
        <v>0</v>
      </c>
      <c r="X251" s="11">
        <f t="shared" si="58"/>
        <v>0</v>
      </c>
      <c r="Y251" s="11">
        <f t="shared" si="59"/>
        <v>0</v>
      </c>
      <c r="Z251" s="1" t="str">
        <f>_xlfn.IFNA(VLOOKUP(B251,Master_Item!B:D,3,0),0)</f>
        <v>Oishi</v>
      </c>
    </row>
    <row r="252" spans="1:26">
      <c r="A252" s="13">
        <v>12</v>
      </c>
      <c r="B252" s="2">
        <v>310002532</v>
      </c>
      <c r="C252" s="1" t="s">
        <v>58</v>
      </c>
      <c r="D252" s="1" t="s">
        <v>121</v>
      </c>
      <c r="E252" s="12">
        <f>_xlfn.IFNA(VLOOKUP($B252,'FST OMT'!$C:$Y,$A252,0),0)</f>
        <v>0</v>
      </c>
      <c r="F252" s="12">
        <f>_xlfn.IFNA(VLOOKUP($B252,'FST CV'!$C:$Y,$A252,0),0)</f>
        <v>0</v>
      </c>
      <c r="G252" s="12">
        <f>_xlfn.IFNA(VLOOKUP($B252,'FST TT'!$C:$Y,$A252,0),0)</f>
        <v>0</v>
      </c>
      <c r="I252" s="4">
        <f t="shared" si="48"/>
        <v>0</v>
      </c>
      <c r="K252" s="52">
        <f>IF(D252="MT",VLOOKUP(B252,Master_Item!B:H,7,0),VLOOKUP(B252,Master_Item!B:H,6,0))</f>
        <v>72</v>
      </c>
      <c r="L252" s="52" t="str">
        <f>VLOOKUP(B252,Master_Item!B:M,12,0)</f>
        <v>โรงงานวังม่วง</v>
      </c>
      <c r="M252" s="52" t="str">
        <f t="shared" si="49"/>
        <v>โรงงานวังม่วงRegion 7</v>
      </c>
      <c r="N252" s="11">
        <f t="shared" si="50"/>
        <v>0</v>
      </c>
      <c r="O252" s="11">
        <f t="shared" si="51"/>
        <v>0</v>
      </c>
      <c r="P252" s="11">
        <f t="shared" si="52"/>
        <v>0</v>
      </c>
      <c r="Q252" s="11">
        <f t="shared" si="53"/>
        <v>0</v>
      </c>
      <c r="R252" s="11">
        <f t="shared" si="54"/>
        <v>0</v>
      </c>
      <c r="S252" s="11"/>
      <c r="T252" s="1">
        <f>VLOOKUP(B252,Master_Item!B:I,8,0)</f>
        <v>8.4</v>
      </c>
      <c r="U252" s="11">
        <f t="shared" si="55"/>
        <v>0</v>
      </c>
      <c r="V252" s="11">
        <f t="shared" si="56"/>
        <v>0</v>
      </c>
      <c r="W252" s="11">
        <f t="shared" si="57"/>
        <v>0</v>
      </c>
      <c r="X252" s="11">
        <f t="shared" si="58"/>
        <v>0</v>
      </c>
      <c r="Y252" s="11">
        <f t="shared" si="59"/>
        <v>0</v>
      </c>
      <c r="Z252" s="1" t="str">
        <f>_xlfn.IFNA(VLOOKUP(B252,Master_Item!B:D,3,0),0)</f>
        <v>Oishi</v>
      </c>
    </row>
    <row r="253" spans="1:26">
      <c r="A253" s="13">
        <v>13</v>
      </c>
      <c r="B253" s="2">
        <v>310002532</v>
      </c>
      <c r="C253" s="1" t="s">
        <v>58</v>
      </c>
      <c r="D253" s="1" t="s">
        <v>122</v>
      </c>
      <c r="E253" s="12">
        <f>_xlfn.IFNA(VLOOKUP($B253,'FST OMT'!$C:$Y,$A253,0),0)</f>
        <v>0</v>
      </c>
      <c r="F253" s="12">
        <f>_xlfn.IFNA(VLOOKUP($B253,'FST CV'!$C:$Y,$A253,0),0)</f>
        <v>0</v>
      </c>
      <c r="G253" s="12">
        <f>_xlfn.IFNA(VLOOKUP($B253,'FST TT'!$C:$Y,$A253,0),0)</f>
        <v>0</v>
      </c>
      <c r="I253" s="4">
        <f t="shared" si="48"/>
        <v>0</v>
      </c>
      <c r="K253" s="52">
        <f>IF(D253="MT",VLOOKUP(B253,Master_Item!B:H,7,0),VLOOKUP(B253,Master_Item!B:H,6,0))</f>
        <v>72</v>
      </c>
      <c r="L253" s="52" t="str">
        <f>VLOOKUP(B253,Master_Item!B:M,12,0)</f>
        <v>โรงงานวังม่วง</v>
      </c>
      <c r="M253" s="52" t="str">
        <f t="shared" si="49"/>
        <v>โรงงานวังม่วงRegion 8</v>
      </c>
      <c r="N253" s="11">
        <f t="shared" si="50"/>
        <v>0</v>
      </c>
      <c r="O253" s="11">
        <f t="shared" si="51"/>
        <v>0</v>
      </c>
      <c r="P253" s="11">
        <f t="shared" si="52"/>
        <v>0</v>
      </c>
      <c r="Q253" s="11">
        <f t="shared" si="53"/>
        <v>0</v>
      </c>
      <c r="R253" s="11">
        <f t="shared" si="54"/>
        <v>0</v>
      </c>
      <c r="S253" s="11"/>
      <c r="T253" s="1">
        <f>VLOOKUP(B253,Master_Item!B:I,8,0)</f>
        <v>8.4</v>
      </c>
      <c r="U253" s="11">
        <f t="shared" si="55"/>
        <v>0</v>
      </c>
      <c r="V253" s="11">
        <f t="shared" si="56"/>
        <v>0</v>
      </c>
      <c r="W253" s="11">
        <f t="shared" si="57"/>
        <v>0</v>
      </c>
      <c r="X253" s="11">
        <f t="shared" si="58"/>
        <v>0</v>
      </c>
      <c r="Y253" s="11">
        <f t="shared" si="59"/>
        <v>0</v>
      </c>
      <c r="Z253" s="1" t="str">
        <f>_xlfn.IFNA(VLOOKUP(B253,Master_Item!B:D,3,0),0)</f>
        <v>Oishi</v>
      </c>
    </row>
    <row r="254" spans="1:26">
      <c r="A254" s="13">
        <v>11</v>
      </c>
      <c r="B254" s="2">
        <v>310002532</v>
      </c>
      <c r="C254" s="1" t="s">
        <v>58</v>
      </c>
      <c r="D254" s="1" t="s">
        <v>123</v>
      </c>
      <c r="H254" s="4">
        <f>_xlfn.IFNA(VLOOKUP(B254,'FST MT'!A:FS,$A254,0),0)</f>
        <v>0</v>
      </c>
      <c r="I254" s="4">
        <f t="shared" si="48"/>
        <v>0</v>
      </c>
      <c r="K254" s="52">
        <f>IF(D254="MT",VLOOKUP(B254,Master_Item!B:H,7,0),VLOOKUP(B254,Master_Item!B:H,6,0))</f>
        <v>72</v>
      </c>
      <c r="L254" s="52" t="str">
        <f>VLOOKUP(B254,Master_Item!B:M,12,0)</f>
        <v>โรงงานวังม่วง</v>
      </c>
      <c r="M254" s="52" t="str">
        <f t="shared" si="49"/>
        <v>โรงงานวังม่วงMT</v>
      </c>
      <c r="N254" s="11">
        <f t="shared" si="50"/>
        <v>0</v>
      </c>
      <c r="O254" s="11">
        <f t="shared" si="51"/>
        <v>0</v>
      </c>
      <c r="P254" s="11">
        <f t="shared" si="52"/>
        <v>0</v>
      </c>
      <c r="Q254" s="11">
        <f t="shared" si="53"/>
        <v>0</v>
      </c>
      <c r="R254" s="11">
        <f t="shared" si="54"/>
        <v>0</v>
      </c>
      <c r="S254" s="11"/>
      <c r="T254" s="1">
        <f>VLOOKUP(B254,Master_Item!B:I,8,0)</f>
        <v>8.4</v>
      </c>
      <c r="U254" s="11">
        <f t="shared" si="55"/>
        <v>0</v>
      </c>
      <c r="V254" s="11">
        <f t="shared" si="56"/>
        <v>0</v>
      </c>
      <c r="W254" s="11">
        <f t="shared" si="57"/>
        <v>0</v>
      </c>
      <c r="X254" s="11">
        <f t="shared" si="58"/>
        <v>0</v>
      </c>
      <c r="Y254" s="11">
        <f t="shared" si="59"/>
        <v>0</v>
      </c>
      <c r="Z254" s="1" t="str">
        <f>_xlfn.IFNA(VLOOKUP(B254,Master_Item!B:D,3,0),0)</f>
        <v>Oishi</v>
      </c>
    </row>
    <row r="255" spans="1:26">
      <c r="A255" s="13">
        <v>6</v>
      </c>
      <c r="B255" s="2">
        <v>310002641</v>
      </c>
      <c r="C255" s="1" t="s">
        <v>30</v>
      </c>
      <c r="D255" s="1" t="s">
        <v>115</v>
      </c>
      <c r="E255" s="12">
        <f>_xlfn.IFNA(VLOOKUP($B255,'FST OMT'!$C:$Y,$A255,0),0)</f>
        <v>0</v>
      </c>
      <c r="F255" s="12">
        <f>_xlfn.IFNA(VLOOKUP($B255,'FST CV'!$C:$Y,$A255,0),0)</f>
        <v>4965</v>
      </c>
      <c r="G255" s="12">
        <f>_xlfn.IFNA(VLOOKUP($B255,'FST TT'!$C:$Y,$A255,0),0)</f>
        <v>650</v>
      </c>
      <c r="I255" s="4">
        <f t="shared" si="48"/>
        <v>5615</v>
      </c>
      <c r="K255" s="52">
        <f>IF(D255="MT",VLOOKUP(B255,Master_Item!B:H,7,0),VLOOKUP(B255,Master_Item!B:H,6,0))</f>
        <v>72</v>
      </c>
      <c r="L255" s="52" t="str">
        <f>VLOOKUP(B255,Master_Item!B:M,12,0)</f>
        <v>โรงงานวังม่วง</v>
      </c>
      <c r="M255" s="52" t="str">
        <f t="shared" si="49"/>
        <v>โรงงานวังม่วงRegion 1</v>
      </c>
      <c r="N255" s="11">
        <f t="shared" si="50"/>
        <v>0</v>
      </c>
      <c r="O255" s="11">
        <f t="shared" si="51"/>
        <v>68.958333333333329</v>
      </c>
      <c r="P255" s="11">
        <f t="shared" si="52"/>
        <v>9.0277777777777786</v>
      </c>
      <c r="Q255" s="11">
        <f t="shared" si="53"/>
        <v>0</v>
      </c>
      <c r="R255" s="11">
        <f t="shared" si="54"/>
        <v>77.986111111111114</v>
      </c>
      <c r="S255" s="11"/>
      <c r="T255" s="1">
        <f>VLOOKUP(B255,Master_Item!B:I,8,0)</f>
        <v>8.4</v>
      </c>
      <c r="U255" s="11">
        <f t="shared" si="55"/>
        <v>0</v>
      </c>
      <c r="V255" s="11">
        <f t="shared" si="56"/>
        <v>41706</v>
      </c>
      <c r="W255" s="11">
        <f t="shared" si="57"/>
        <v>5460</v>
      </c>
      <c r="X255" s="11">
        <f t="shared" si="58"/>
        <v>0</v>
      </c>
      <c r="Y255" s="11">
        <f t="shared" si="59"/>
        <v>47166</v>
      </c>
      <c r="Z255" s="1" t="str">
        <f>_xlfn.IFNA(VLOOKUP(B255,Master_Item!B:D,3,0),0)</f>
        <v>Oishi</v>
      </c>
    </row>
    <row r="256" spans="1:26">
      <c r="A256" s="13">
        <v>7</v>
      </c>
      <c r="B256" s="2">
        <v>310002641</v>
      </c>
      <c r="C256" s="1" t="s">
        <v>30</v>
      </c>
      <c r="D256" s="1" t="s">
        <v>116</v>
      </c>
      <c r="E256" s="12">
        <f>_xlfn.IFNA(VLOOKUP($B256,'FST OMT'!$C:$Y,$A256,0),0)</f>
        <v>0</v>
      </c>
      <c r="F256" s="12">
        <f>_xlfn.IFNA(VLOOKUP($B256,'FST CV'!$C:$Y,$A256,0),0)</f>
        <v>12839</v>
      </c>
      <c r="G256" s="12">
        <f>_xlfn.IFNA(VLOOKUP($B256,'FST TT'!$C:$Y,$A256,0),0)</f>
        <v>0</v>
      </c>
      <c r="I256" s="4">
        <f t="shared" si="48"/>
        <v>12839</v>
      </c>
      <c r="K256" s="52">
        <f>IF(D256="MT",VLOOKUP(B256,Master_Item!B:H,7,0),VLOOKUP(B256,Master_Item!B:H,6,0))</f>
        <v>72</v>
      </c>
      <c r="L256" s="52" t="str">
        <f>VLOOKUP(B256,Master_Item!B:M,12,0)</f>
        <v>โรงงานวังม่วง</v>
      </c>
      <c r="M256" s="52" t="str">
        <f t="shared" si="49"/>
        <v>โรงงานวังม่วงRegion 2</v>
      </c>
      <c r="N256" s="11">
        <f t="shared" si="50"/>
        <v>0</v>
      </c>
      <c r="O256" s="11">
        <f t="shared" si="51"/>
        <v>178.31944444444446</v>
      </c>
      <c r="P256" s="11">
        <f t="shared" si="52"/>
        <v>0</v>
      </c>
      <c r="Q256" s="11">
        <f t="shared" si="53"/>
        <v>0</v>
      </c>
      <c r="R256" s="11">
        <f t="shared" si="54"/>
        <v>178.31944444444446</v>
      </c>
      <c r="S256" s="11"/>
      <c r="T256" s="1">
        <f>VLOOKUP(B256,Master_Item!B:I,8,0)</f>
        <v>8.4</v>
      </c>
      <c r="U256" s="11">
        <f t="shared" si="55"/>
        <v>0</v>
      </c>
      <c r="V256" s="11">
        <f t="shared" si="56"/>
        <v>107847.6</v>
      </c>
      <c r="W256" s="11">
        <f t="shared" si="57"/>
        <v>0</v>
      </c>
      <c r="X256" s="11">
        <f t="shared" si="58"/>
        <v>0</v>
      </c>
      <c r="Y256" s="11">
        <f t="shared" si="59"/>
        <v>107847.6</v>
      </c>
      <c r="Z256" s="1" t="str">
        <f>_xlfn.IFNA(VLOOKUP(B256,Master_Item!B:D,3,0),0)</f>
        <v>Oishi</v>
      </c>
    </row>
    <row r="257" spans="1:26">
      <c r="A257" s="13">
        <v>8</v>
      </c>
      <c r="B257" s="2">
        <v>310002641</v>
      </c>
      <c r="C257" s="1" t="s">
        <v>30</v>
      </c>
      <c r="D257" s="1" t="s">
        <v>117</v>
      </c>
      <c r="E257" s="12">
        <f>_xlfn.IFNA(VLOOKUP($B257,'FST OMT'!$C:$Y,$A257,0),0)</f>
        <v>0</v>
      </c>
      <c r="F257" s="12">
        <f>_xlfn.IFNA(VLOOKUP($B257,'FST CV'!$C:$Y,$A257,0),0)</f>
        <v>17910</v>
      </c>
      <c r="G257" s="12">
        <f>_xlfn.IFNA(VLOOKUP($B257,'FST TT'!$C:$Y,$A257,0),0)</f>
        <v>3050</v>
      </c>
      <c r="I257" s="4">
        <f t="shared" si="48"/>
        <v>20960</v>
      </c>
      <c r="K257" s="52">
        <f>IF(D257="MT",VLOOKUP(B257,Master_Item!B:H,7,0),VLOOKUP(B257,Master_Item!B:H,6,0))</f>
        <v>72</v>
      </c>
      <c r="L257" s="52" t="str">
        <f>VLOOKUP(B257,Master_Item!B:M,12,0)</f>
        <v>โรงงานวังม่วง</v>
      </c>
      <c r="M257" s="52" t="str">
        <f t="shared" si="49"/>
        <v>โรงงานวังม่วงRegion 3</v>
      </c>
      <c r="N257" s="11">
        <f t="shared" si="50"/>
        <v>0</v>
      </c>
      <c r="O257" s="11">
        <f t="shared" si="51"/>
        <v>248.75</v>
      </c>
      <c r="P257" s="11">
        <f t="shared" si="52"/>
        <v>42.361111111111114</v>
      </c>
      <c r="Q257" s="11">
        <f t="shared" si="53"/>
        <v>0</v>
      </c>
      <c r="R257" s="11">
        <f t="shared" si="54"/>
        <v>291.11111111111109</v>
      </c>
      <c r="S257" s="11"/>
      <c r="T257" s="1">
        <f>VLOOKUP(B257,Master_Item!B:I,8,0)</f>
        <v>8.4</v>
      </c>
      <c r="U257" s="11">
        <f t="shared" si="55"/>
        <v>0</v>
      </c>
      <c r="V257" s="11">
        <f t="shared" si="56"/>
        <v>150444</v>
      </c>
      <c r="W257" s="11">
        <f t="shared" si="57"/>
        <v>25620</v>
      </c>
      <c r="X257" s="11">
        <f t="shared" si="58"/>
        <v>0</v>
      </c>
      <c r="Y257" s="11">
        <f t="shared" si="59"/>
        <v>176064</v>
      </c>
      <c r="Z257" s="1" t="str">
        <f>_xlfn.IFNA(VLOOKUP(B257,Master_Item!B:D,3,0),0)</f>
        <v>Oishi</v>
      </c>
    </row>
    <row r="258" spans="1:26">
      <c r="A258" s="13">
        <v>9</v>
      </c>
      <c r="B258" s="2">
        <v>310002641</v>
      </c>
      <c r="C258" s="1" t="s">
        <v>30</v>
      </c>
      <c r="D258" s="1" t="s">
        <v>118</v>
      </c>
      <c r="E258" s="12">
        <f>_xlfn.IFNA(VLOOKUP($B258,'FST OMT'!$C:$Y,$A258,0),0)</f>
        <v>0</v>
      </c>
      <c r="F258" s="12">
        <f>_xlfn.IFNA(VLOOKUP($B258,'FST CV'!$C:$Y,$A258,0),0)</f>
        <v>19396</v>
      </c>
      <c r="G258" s="12">
        <f>_xlfn.IFNA(VLOOKUP($B258,'FST TT'!$C:$Y,$A258,0),0)</f>
        <v>2750</v>
      </c>
      <c r="I258" s="4">
        <f t="shared" si="48"/>
        <v>22146</v>
      </c>
      <c r="K258" s="52">
        <f>IF(D258="MT",VLOOKUP(B258,Master_Item!B:H,7,0),VLOOKUP(B258,Master_Item!B:H,6,0))</f>
        <v>72</v>
      </c>
      <c r="L258" s="52" t="str">
        <f>VLOOKUP(B258,Master_Item!B:M,12,0)</f>
        <v>โรงงานวังม่วง</v>
      </c>
      <c r="M258" s="52" t="str">
        <f t="shared" si="49"/>
        <v>โรงงานวังม่วงRegion 4</v>
      </c>
      <c r="N258" s="11">
        <f t="shared" si="50"/>
        <v>0</v>
      </c>
      <c r="O258" s="11">
        <f t="shared" si="51"/>
        <v>269.38888888888891</v>
      </c>
      <c r="P258" s="11">
        <f t="shared" si="52"/>
        <v>38.194444444444443</v>
      </c>
      <c r="Q258" s="11">
        <f t="shared" si="53"/>
        <v>0</v>
      </c>
      <c r="R258" s="11">
        <f t="shared" si="54"/>
        <v>307.58333333333331</v>
      </c>
      <c r="S258" s="11"/>
      <c r="T258" s="1">
        <f>VLOOKUP(B258,Master_Item!B:I,8,0)</f>
        <v>8.4</v>
      </c>
      <c r="U258" s="11">
        <f t="shared" si="55"/>
        <v>0</v>
      </c>
      <c r="V258" s="11">
        <f t="shared" si="56"/>
        <v>162926.39999999999</v>
      </c>
      <c r="W258" s="11">
        <f t="shared" si="57"/>
        <v>23100</v>
      </c>
      <c r="X258" s="11">
        <f t="shared" si="58"/>
        <v>0</v>
      </c>
      <c r="Y258" s="11">
        <f t="shared" si="59"/>
        <v>186026.4</v>
      </c>
      <c r="Z258" s="1" t="str">
        <f>_xlfn.IFNA(VLOOKUP(B258,Master_Item!B:D,3,0),0)</f>
        <v>Oishi</v>
      </c>
    </row>
    <row r="259" spans="1:26">
      <c r="A259" s="13">
        <v>10</v>
      </c>
      <c r="B259" s="2">
        <v>310002641</v>
      </c>
      <c r="C259" s="1" t="s">
        <v>30</v>
      </c>
      <c r="D259" s="1" t="s">
        <v>119</v>
      </c>
      <c r="E259" s="12">
        <f>_xlfn.IFNA(VLOOKUP($B259,'FST OMT'!$C:$Y,$A259,0),0)</f>
        <v>0</v>
      </c>
      <c r="F259" s="12">
        <f>_xlfn.IFNA(VLOOKUP($B259,'FST CV'!$C:$Y,$A259,0),0)</f>
        <v>11255</v>
      </c>
      <c r="G259" s="12">
        <f>_xlfn.IFNA(VLOOKUP($B259,'FST TT'!$C:$Y,$A259,0),0)</f>
        <v>870</v>
      </c>
      <c r="I259" s="4">
        <f t="shared" si="48"/>
        <v>12125</v>
      </c>
      <c r="K259" s="52">
        <f>IF(D259="MT",VLOOKUP(B259,Master_Item!B:H,7,0),VLOOKUP(B259,Master_Item!B:H,6,0))</f>
        <v>72</v>
      </c>
      <c r="L259" s="52" t="str">
        <f>VLOOKUP(B259,Master_Item!B:M,12,0)</f>
        <v>โรงงานวังม่วง</v>
      </c>
      <c r="M259" s="52" t="str">
        <f t="shared" si="49"/>
        <v>โรงงานวังม่วงRegion 5</v>
      </c>
      <c r="N259" s="11">
        <f t="shared" si="50"/>
        <v>0</v>
      </c>
      <c r="O259" s="11">
        <f t="shared" si="51"/>
        <v>156.31944444444446</v>
      </c>
      <c r="P259" s="11">
        <f t="shared" si="52"/>
        <v>12.083333333333334</v>
      </c>
      <c r="Q259" s="11">
        <f t="shared" si="53"/>
        <v>0</v>
      </c>
      <c r="R259" s="11">
        <f t="shared" si="54"/>
        <v>168.40277777777777</v>
      </c>
      <c r="S259" s="11"/>
      <c r="T259" s="1">
        <f>VLOOKUP(B259,Master_Item!B:I,8,0)</f>
        <v>8.4</v>
      </c>
      <c r="U259" s="11">
        <f t="shared" si="55"/>
        <v>0</v>
      </c>
      <c r="V259" s="11">
        <f t="shared" si="56"/>
        <v>94542</v>
      </c>
      <c r="W259" s="11">
        <f t="shared" si="57"/>
        <v>7308</v>
      </c>
      <c r="X259" s="11">
        <f t="shared" si="58"/>
        <v>0</v>
      </c>
      <c r="Y259" s="11">
        <f t="shared" si="59"/>
        <v>101850</v>
      </c>
      <c r="Z259" s="1" t="str">
        <f>_xlfn.IFNA(VLOOKUP(B259,Master_Item!B:D,3,0),0)</f>
        <v>Oishi</v>
      </c>
    </row>
    <row r="260" spans="1:26">
      <c r="A260" s="13">
        <v>11</v>
      </c>
      <c r="B260" s="2">
        <v>310002641</v>
      </c>
      <c r="C260" s="1" t="s">
        <v>30</v>
      </c>
      <c r="D260" s="1" t="s">
        <v>127</v>
      </c>
      <c r="E260" s="12">
        <f>_xlfn.IFNA(VLOOKUP($B260,'FST OMT'!$C:$Y,$A260,0),0)*0.45</f>
        <v>0</v>
      </c>
      <c r="F260" s="12">
        <f>_xlfn.IFNA(VLOOKUP($B260,'FST CV'!$C:$Y,$A260,0),0)*0.45</f>
        <v>4596.3</v>
      </c>
      <c r="G260" s="12">
        <f>_xlfn.IFNA(VLOOKUP($B260,'FST TT'!$C:$Y,$A260,0),0)*0.45</f>
        <v>1098</v>
      </c>
      <c r="I260" s="4">
        <f t="shared" si="48"/>
        <v>5694.3</v>
      </c>
      <c r="K260" s="52">
        <f>IF(D260="MT",VLOOKUP(B260,Master_Item!B:H,7,0),VLOOKUP(B260,Master_Item!B:H,6,0))</f>
        <v>72</v>
      </c>
      <c r="L260" s="52" t="str">
        <f>VLOOKUP(B260,Master_Item!B:M,12,0)</f>
        <v>โรงงานวังม่วง</v>
      </c>
      <c r="M260" s="52" t="str">
        <f t="shared" si="49"/>
        <v>โรงงานวังม่วงRegion 6/9</v>
      </c>
      <c r="N260" s="11">
        <f t="shared" si="50"/>
        <v>0</v>
      </c>
      <c r="O260" s="11">
        <f t="shared" si="51"/>
        <v>63.837500000000006</v>
      </c>
      <c r="P260" s="11">
        <f t="shared" si="52"/>
        <v>15.25</v>
      </c>
      <c r="Q260" s="11">
        <f t="shared" si="53"/>
        <v>0</v>
      </c>
      <c r="R260" s="11">
        <f t="shared" si="54"/>
        <v>79.087500000000006</v>
      </c>
      <c r="S260" s="11"/>
      <c r="T260" s="1">
        <f>VLOOKUP(B260,Master_Item!B:I,8,0)</f>
        <v>8.4</v>
      </c>
      <c r="U260" s="11">
        <f t="shared" si="55"/>
        <v>0</v>
      </c>
      <c r="V260" s="11">
        <f t="shared" si="56"/>
        <v>38608.920000000006</v>
      </c>
      <c r="W260" s="11">
        <f t="shared" si="57"/>
        <v>9223.2000000000007</v>
      </c>
      <c r="X260" s="11">
        <f t="shared" si="58"/>
        <v>0</v>
      </c>
      <c r="Y260" s="11">
        <f t="shared" si="59"/>
        <v>47832.12</v>
      </c>
      <c r="Z260" s="1" t="str">
        <f>_xlfn.IFNA(VLOOKUP(B260,Master_Item!B:D,3,0),0)</f>
        <v>Oishi</v>
      </c>
    </row>
    <row r="261" spans="1:26">
      <c r="A261" s="13">
        <v>11</v>
      </c>
      <c r="B261" s="2">
        <v>310002641</v>
      </c>
      <c r="C261" s="1" t="s">
        <v>30</v>
      </c>
      <c r="D261" s="1" t="s">
        <v>128</v>
      </c>
      <c r="E261" s="12">
        <f>_xlfn.IFNA(VLOOKUP($B261,'FST OMT'!$C:$Y,$A261,0),0)*0.55</f>
        <v>0</v>
      </c>
      <c r="F261" s="12">
        <f>_xlfn.IFNA(VLOOKUP($B261,'FST CV'!$C:$Y,$A261,0),0)*0.55</f>
        <v>5617.7000000000007</v>
      </c>
      <c r="G261" s="12">
        <f>_xlfn.IFNA(VLOOKUP($B261,'FST TT'!$C:$Y,$A261,0),0)*0.55</f>
        <v>1342</v>
      </c>
      <c r="I261" s="4">
        <f t="shared" si="48"/>
        <v>6959.7000000000007</v>
      </c>
      <c r="K261" s="52">
        <f>IF(D261="MT",VLOOKUP(B261,Master_Item!B:H,7,0),VLOOKUP(B261,Master_Item!B:H,6,0))</f>
        <v>72</v>
      </c>
      <c r="L261" s="52" t="str">
        <f>VLOOKUP(B261,Master_Item!B:M,12,0)</f>
        <v>โรงงานวังม่วง</v>
      </c>
      <c r="M261" s="52" t="str">
        <f t="shared" si="49"/>
        <v>โรงงานวังม่วงRegion 6/14</v>
      </c>
      <c r="N261" s="11">
        <f t="shared" si="50"/>
        <v>0</v>
      </c>
      <c r="O261" s="11">
        <f t="shared" si="51"/>
        <v>78.023611111111123</v>
      </c>
      <c r="P261" s="11">
        <f t="shared" si="52"/>
        <v>18.638888888888889</v>
      </c>
      <c r="Q261" s="11">
        <f t="shared" si="53"/>
        <v>0</v>
      </c>
      <c r="R261" s="11">
        <f t="shared" si="54"/>
        <v>96.662500000000009</v>
      </c>
      <c r="S261" s="11"/>
      <c r="T261" s="1">
        <f>VLOOKUP(B261,Master_Item!B:I,8,0)</f>
        <v>8.4</v>
      </c>
      <c r="U261" s="11">
        <f t="shared" si="55"/>
        <v>0</v>
      </c>
      <c r="V261" s="11">
        <f t="shared" si="56"/>
        <v>47188.680000000008</v>
      </c>
      <c r="W261" s="11">
        <f t="shared" si="57"/>
        <v>11272.800000000001</v>
      </c>
      <c r="X261" s="11">
        <f t="shared" si="58"/>
        <v>0</v>
      </c>
      <c r="Y261" s="11">
        <f t="shared" si="59"/>
        <v>58461.48000000001</v>
      </c>
      <c r="Z261" s="1" t="str">
        <f>_xlfn.IFNA(VLOOKUP(B261,Master_Item!B:D,3,0),0)</f>
        <v>Oishi</v>
      </c>
    </row>
    <row r="262" spans="1:26">
      <c r="A262" s="13">
        <v>12</v>
      </c>
      <c r="B262" s="2">
        <v>310002641</v>
      </c>
      <c r="C262" s="1" t="s">
        <v>30</v>
      </c>
      <c r="D262" s="1" t="s">
        <v>121</v>
      </c>
      <c r="E262" s="12">
        <f>_xlfn.IFNA(VLOOKUP($B262,'FST OMT'!$C:$Y,$A262,0),0)</f>
        <v>0</v>
      </c>
      <c r="F262" s="12">
        <f>_xlfn.IFNA(VLOOKUP($B262,'FST CV'!$C:$Y,$A262,0),0)</f>
        <v>7132</v>
      </c>
      <c r="G262" s="12">
        <f>_xlfn.IFNA(VLOOKUP($B262,'FST TT'!$C:$Y,$A262,0),0)</f>
        <v>4300</v>
      </c>
      <c r="I262" s="4">
        <f t="shared" si="48"/>
        <v>11432</v>
      </c>
      <c r="K262" s="52">
        <f>IF(D262="MT",VLOOKUP(B262,Master_Item!B:H,7,0),VLOOKUP(B262,Master_Item!B:H,6,0))</f>
        <v>72</v>
      </c>
      <c r="L262" s="52" t="str">
        <f>VLOOKUP(B262,Master_Item!B:M,12,0)</f>
        <v>โรงงานวังม่วง</v>
      </c>
      <c r="M262" s="52" t="str">
        <f t="shared" si="49"/>
        <v>โรงงานวังม่วงRegion 7</v>
      </c>
      <c r="N262" s="11">
        <f t="shared" si="50"/>
        <v>0</v>
      </c>
      <c r="O262" s="11">
        <f t="shared" si="51"/>
        <v>99.055555555555557</v>
      </c>
      <c r="P262" s="11">
        <f t="shared" si="52"/>
        <v>59.722222222222221</v>
      </c>
      <c r="Q262" s="11">
        <f t="shared" si="53"/>
        <v>0</v>
      </c>
      <c r="R262" s="11">
        <f t="shared" si="54"/>
        <v>158.77777777777777</v>
      </c>
      <c r="S262" s="11"/>
      <c r="T262" s="1">
        <f>VLOOKUP(B262,Master_Item!B:I,8,0)</f>
        <v>8.4</v>
      </c>
      <c r="U262" s="11">
        <f t="shared" si="55"/>
        <v>0</v>
      </c>
      <c r="V262" s="11">
        <f t="shared" si="56"/>
        <v>59908.800000000003</v>
      </c>
      <c r="W262" s="11">
        <f t="shared" si="57"/>
        <v>36120</v>
      </c>
      <c r="X262" s="11">
        <f t="shared" si="58"/>
        <v>0</v>
      </c>
      <c r="Y262" s="11">
        <f t="shared" si="59"/>
        <v>96028.800000000003</v>
      </c>
      <c r="Z262" s="1" t="str">
        <f>_xlfn.IFNA(VLOOKUP(B262,Master_Item!B:D,3,0),0)</f>
        <v>Oishi</v>
      </c>
    </row>
    <row r="263" spans="1:26">
      <c r="A263" s="13">
        <v>13</v>
      </c>
      <c r="B263" s="2">
        <v>310002641</v>
      </c>
      <c r="C263" s="1" t="s">
        <v>30</v>
      </c>
      <c r="D263" s="1" t="s">
        <v>122</v>
      </c>
      <c r="E263" s="12">
        <f>_xlfn.IFNA(VLOOKUP($B263,'FST OMT'!$C:$Y,$A263,0),0)</f>
        <v>0</v>
      </c>
      <c r="F263" s="12">
        <f>_xlfn.IFNA(VLOOKUP($B263,'FST CV'!$C:$Y,$A263,0),0)</f>
        <v>11755</v>
      </c>
      <c r="G263" s="12">
        <f>_xlfn.IFNA(VLOOKUP($B263,'FST TT'!$C:$Y,$A263,0),0)</f>
        <v>300</v>
      </c>
      <c r="I263" s="4">
        <f t="shared" si="48"/>
        <v>12055</v>
      </c>
      <c r="K263" s="52">
        <f>IF(D263="MT",VLOOKUP(B263,Master_Item!B:H,7,0),VLOOKUP(B263,Master_Item!B:H,6,0))</f>
        <v>72</v>
      </c>
      <c r="L263" s="52" t="str">
        <f>VLOOKUP(B263,Master_Item!B:M,12,0)</f>
        <v>โรงงานวังม่วง</v>
      </c>
      <c r="M263" s="52" t="str">
        <f t="shared" si="49"/>
        <v>โรงงานวังม่วงRegion 8</v>
      </c>
      <c r="N263" s="11">
        <f t="shared" si="50"/>
        <v>0</v>
      </c>
      <c r="O263" s="11">
        <f t="shared" si="51"/>
        <v>163.26388888888889</v>
      </c>
      <c r="P263" s="11">
        <f t="shared" si="52"/>
        <v>4.166666666666667</v>
      </c>
      <c r="Q263" s="11">
        <f t="shared" si="53"/>
        <v>0</v>
      </c>
      <c r="R263" s="11">
        <f t="shared" si="54"/>
        <v>167.43055555555554</v>
      </c>
      <c r="S263" s="11"/>
      <c r="T263" s="1">
        <f>VLOOKUP(B263,Master_Item!B:I,8,0)</f>
        <v>8.4</v>
      </c>
      <c r="U263" s="11">
        <f t="shared" si="55"/>
        <v>0</v>
      </c>
      <c r="V263" s="11">
        <f t="shared" si="56"/>
        <v>98742</v>
      </c>
      <c r="W263" s="11">
        <f t="shared" si="57"/>
        <v>2520</v>
      </c>
      <c r="X263" s="11">
        <f t="shared" si="58"/>
        <v>0</v>
      </c>
      <c r="Y263" s="11">
        <f t="shared" si="59"/>
        <v>101262</v>
      </c>
      <c r="Z263" s="1" t="str">
        <f>_xlfn.IFNA(VLOOKUP(B263,Master_Item!B:D,3,0),0)</f>
        <v>Oishi</v>
      </c>
    </row>
    <row r="264" spans="1:26">
      <c r="A264" s="13">
        <v>11</v>
      </c>
      <c r="B264" s="2">
        <v>310002641</v>
      </c>
      <c r="C264" s="1" t="s">
        <v>30</v>
      </c>
      <c r="D264" s="1" t="s">
        <v>123</v>
      </c>
      <c r="H264" s="4">
        <f>_xlfn.IFNA(VLOOKUP(B264,'FST MT'!A:FS,$A264,0),0)</f>
        <v>0</v>
      </c>
      <c r="I264" s="4">
        <f t="shared" si="48"/>
        <v>0</v>
      </c>
      <c r="K264" s="52">
        <f>IF(D264="MT",VLOOKUP(B264,Master_Item!B:H,7,0),VLOOKUP(B264,Master_Item!B:H,6,0))</f>
        <v>72</v>
      </c>
      <c r="L264" s="52" t="str">
        <f>VLOOKUP(B264,Master_Item!B:M,12,0)</f>
        <v>โรงงานวังม่วง</v>
      </c>
      <c r="M264" s="52" t="str">
        <f t="shared" si="49"/>
        <v>โรงงานวังม่วงMT</v>
      </c>
      <c r="N264" s="11">
        <f t="shared" si="50"/>
        <v>0</v>
      </c>
      <c r="O264" s="11">
        <f t="shared" si="51"/>
        <v>0</v>
      </c>
      <c r="P264" s="11">
        <f t="shared" si="52"/>
        <v>0</v>
      </c>
      <c r="Q264" s="11">
        <f t="shared" si="53"/>
        <v>0</v>
      </c>
      <c r="R264" s="11">
        <f t="shared" si="54"/>
        <v>0</v>
      </c>
      <c r="S264" s="11"/>
      <c r="T264" s="1">
        <f>VLOOKUP(B264,Master_Item!B:I,8,0)</f>
        <v>8.4</v>
      </c>
      <c r="U264" s="11">
        <f t="shared" si="55"/>
        <v>0</v>
      </c>
      <c r="V264" s="11">
        <f t="shared" si="56"/>
        <v>0</v>
      </c>
      <c r="W264" s="11">
        <f t="shared" si="57"/>
        <v>0</v>
      </c>
      <c r="X264" s="11">
        <f t="shared" si="58"/>
        <v>0</v>
      </c>
      <c r="Y264" s="11">
        <f t="shared" si="59"/>
        <v>0</v>
      </c>
      <c r="Z264" s="1" t="str">
        <f>_xlfn.IFNA(VLOOKUP(B264,Master_Item!B:D,3,0),0)</f>
        <v>Oishi</v>
      </c>
    </row>
    <row r="265" spans="1:26">
      <c r="A265" s="13">
        <v>6</v>
      </c>
      <c r="B265" s="2">
        <v>310002642</v>
      </c>
      <c r="C265" s="1" t="s">
        <v>31</v>
      </c>
      <c r="D265" s="1" t="s">
        <v>115</v>
      </c>
      <c r="E265" s="12">
        <f>_xlfn.IFNA(VLOOKUP($B265,'FST OMT'!$C:$Y,$A265,0),0)</f>
        <v>0</v>
      </c>
      <c r="F265" s="12">
        <f>_xlfn.IFNA(VLOOKUP($B265,'FST CV'!$C:$Y,$A265,0),0)</f>
        <v>0</v>
      </c>
      <c r="G265" s="12">
        <f>_xlfn.IFNA(VLOOKUP($B265,'FST TT'!$C:$Y,$A265,0),0)</f>
        <v>0</v>
      </c>
      <c r="I265" s="4">
        <f t="shared" si="48"/>
        <v>0</v>
      </c>
      <c r="K265" s="52">
        <f>IF(D265="MT",VLOOKUP(B265,Master_Item!B:H,7,0),VLOOKUP(B265,Master_Item!B:H,6,0))</f>
        <v>72</v>
      </c>
      <c r="L265" s="52" t="str">
        <f>VLOOKUP(B265,Master_Item!B:M,12,0)</f>
        <v>โรงงานวังม่วง</v>
      </c>
      <c r="M265" s="52" t="str">
        <f t="shared" si="49"/>
        <v>โรงงานวังม่วงRegion 1</v>
      </c>
      <c r="N265" s="11">
        <f t="shared" si="50"/>
        <v>0</v>
      </c>
      <c r="O265" s="11">
        <f t="shared" si="51"/>
        <v>0</v>
      </c>
      <c r="P265" s="11">
        <f t="shared" si="52"/>
        <v>0</v>
      </c>
      <c r="Q265" s="11">
        <f t="shared" si="53"/>
        <v>0</v>
      </c>
      <c r="R265" s="11">
        <f t="shared" si="54"/>
        <v>0</v>
      </c>
      <c r="S265" s="11"/>
      <c r="T265" s="1">
        <f>VLOOKUP(B265,Master_Item!B:I,8,0)</f>
        <v>8.4</v>
      </c>
      <c r="U265" s="11">
        <f t="shared" si="55"/>
        <v>0</v>
      </c>
      <c r="V265" s="11">
        <f t="shared" si="56"/>
        <v>0</v>
      </c>
      <c r="W265" s="11">
        <f t="shared" si="57"/>
        <v>0</v>
      </c>
      <c r="X265" s="11">
        <f t="shared" si="58"/>
        <v>0</v>
      </c>
      <c r="Y265" s="11">
        <f t="shared" si="59"/>
        <v>0</v>
      </c>
      <c r="Z265" s="1" t="str">
        <f>_xlfn.IFNA(VLOOKUP(B265,Master_Item!B:D,3,0),0)</f>
        <v>Oishi</v>
      </c>
    </row>
    <row r="266" spans="1:26">
      <c r="A266" s="13">
        <v>7</v>
      </c>
      <c r="B266" s="2">
        <v>310002642</v>
      </c>
      <c r="C266" s="1" t="s">
        <v>31</v>
      </c>
      <c r="D266" s="1" t="s">
        <v>116</v>
      </c>
      <c r="E266" s="12">
        <f>_xlfn.IFNA(VLOOKUP($B266,'FST OMT'!$C:$Y,$A266,0),0)</f>
        <v>5795</v>
      </c>
      <c r="F266" s="12">
        <f>_xlfn.IFNA(VLOOKUP($B266,'FST CV'!$C:$Y,$A266,0),0)</f>
        <v>0</v>
      </c>
      <c r="G266" s="12">
        <f>_xlfn.IFNA(VLOOKUP($B266,'FST TT'!$C:$Y,$A266,0),0)</f>
        <v>0</v>
      </c>
      <c r="I266" s="4">
        <f t="shared" si="48"/>
        <v>5795</v>
      </c>
      <c r="K266" s="52">
        <f>IF(D266="MT",VLOOKUP(B266,Master_Item!B:H,7,0),VLOOKUP(B266,Master_Item!B:H,6,0))</f>
        <v>72</v>
      </c>
      <c r="L266" s="52" t="str">
        <f>VLOOKUP(B266,Master_Item!B:M,12,0)</f>
        <v>โรงงานวังม่วง</v>
      </c>
      <c r="M266" s="52" t="str">
        <f t="shared" si="49"/>
        <v>โรงงานวังม่วงRegion 2</v>
      </c>
      <c r="N266" s="11">
        <f t="shared" si="50"/>
        <v>80.486111111111114</v>
      </c>
      <c r="O266" s="11">
        <f t="shared" si="51"/>
        <v>0</v>
      </c>
      <c r="P266" s="11">
        <f t="shared" si="52"/>
        <v>0</v>
      </c>
      <c r="Q266" s="11">
        <f t="shared" si="53"/>
        <v>0</v>
      </c>
      <c r="R266" s="11">
        <f t="shared" si="54"/>
        <v>80.486111111111114</v>
      </c>
      <c r="S266" s="11"/>
      <c r="T266" s="1">
        <f>VLOOKUP(B266,Master_Item!B:I,8,0)</f>
        <v>8.4</v>
      </c>
      <c r="U266" s="11">
        <f t="shared" si="55"/>
        <v>48678</v>
      </c>
      <c r="V266" s="11">
        <f t="shared" si="56"/>
        <v>0</v>
      </c>
      <c r="W266" s="11">
        <f t="shared" si="57"/>
        <v>0</v>
      </c>
      <c r="X266" s="11">
        <f t="shared" si="58"/>
        <v>0</v>
      </c>
      <c r="Y266" s="11">
        <f t="shared" si="59"/>
        <v>48678</v>
      </c>
      <c r="Z266" s="1" t="str">
        <f>_xlfn.IFNA(VLOOKUP(B266,Master_Item!B:D,3,0),0)</f>
        <v>Oishi</v>
      </c>
    </row>
    <row r="267" spans="1:26">
      <c r="A267" s="13">
        <v>8</v>
      </c>
      <c r="B267" s="2">
        <v>310002642</v>
      </c>
      <c r="C267" s="1" t="s">
        <v>31</v>
      </c>
      <c r="D267" s="1" t="s">
        <v>117</v>
      </c>
      <c r="E267" s="12">
        <f>_xlfn.IFNA(VLOOKUP($B267,'FST OMT'!$C:$Y,$A267,0),0)</f>
        <v>6396</v>
      </c>
      <c r="F267" s="12">
        <f>_xlfn.IFNA(VLOOKUP($B267,'FST CV'!$C:$Y,$A267,0),0)</f>
        <v>0</v>
      </c>
      <c r="G267" s="12">
        <f>_xlfn.IFNA(VLOOKUP($B267,'FST TT'!$C:$Y,$A267,0),0)</f>
        <v>0</v>
      </c>
      <c r="I267" s="4">
        <f t="shared" si="48"/>
        <v>6396</v>
      </c>
      <c r="K267" s="52">
        <f>IF(D267="MT",VLOOKUP(B267,Master_Item!B:H,7,0),VLOOKUP(B267,Master_Item!B:H,6,0))</f>
        <v>72</v>
      </c>
      <c r="L267" s="52" t="str">
        <f>VLOOKUP(B267,Master_Item!B:M,12,0)</f>
        <v>โรงงานวังม่วง</v>
      </c>
      <c r="M267" s="52" t="str">
        <f t="shared" si="49"/>
        <v>โรงงานวังม่วงRegion 3</v>
      </c>
      <c r="N267" s="11">
        <f t="shared" si="50"/>
        <v>88.833333333333329</v>
      </c>
      <c r="O267" s="11">
        <f t="shared" si="51"/>
        <v>0</v>
      </c>
      <c r="P267" s="11">
        <f t="shared" si="52"/>
        <v>0</v>
      </c>
      <c r="Q267" s="11">
        <f t="shared" si="53"/>
        <v>0</v>
      </c>
      <c r="R267" s="11">
        <f t="shared" si="54"/>
        <v>88.833333333333329</v>
      </c>
      <c r="S267" s="11"/>
      <c r="T267" s="1">
        <f>VLOOKUP(B267,Master_Item!B:I,8,0)</f>
        <v>8.4</v>
      </c>
      <c r="U267" s="11">
        <f t="shared" si="55"/>
        <v>53726.400000000001</v>
      </c>
      <c r="V267" s="11">
        <f t="shared" si="56"/>
        <v>0</v>
      </c>
      <c r="W267" s="11">
        <f t="shared" si="57"/>
        <v>0</v>
      </c>
      <c r="X267" s="11">
        <f t="shared" si="58"/>
        <v>0</v>
      </c>
      <c r="Y267" s="11">
        <f t="shared" si="59"/>
        <v>53726.400000000001</v>
      </c>
      <c r="Z267" s="1" t="str">
        <f>_xlfn.IFNA(VLOOKUP(B267,Master_Item!B:D,3,0),0)</f>
        <v>Oishi</v>
      </c>
    </row>
    <row r="268" spans="1:26">
      <c r="A268" s="13">
        <v>9</v>
      </c>
      <c r="B268" s="2">
        <v>310002642</v>
      </c>
      <c r="C268" s="1" t="s">
        <v>31</v>
      </c>
      <c r="D268" s="1" t="s">
        <v>118</v>
      </c>
      <c r="E268" s="12">
        <f>_xlfn.IFNA(VLOOKUP($B268,'FST OMT'!$C:$Y,$A268,0),0)</f>
        <v>9023</v>
      </c>
      <c r="F268" s="12">
        <f>_xlfn.IFNA(VLOOKUP($B268,'FST CV'!$C:$Y,$A268,0),0)</f>
        <v>0</v>
      </c>
      <c r="G268" s="12">
        <f>_xlfn.IFNA(VLOOKUP($B268,'FST TT'!$C:$Y,$A268,0),0)</f>
        <v>0</v>
      </c>
      <c r="I268" s="4">
        <f t="shared" si="48"/>
        <v>9023</v>
      </c>
      <c r="K268" s="52">
        <f>IF(D268="MT",VLOOKUP(B268,Master_Item!B:H,7,0),VLOOKUP(B268,Master_Item!B:H,6,0))</f>
        <v>72</v>
      </c>
      <c r="L268" s="52" t="str">
        <f>VLOOKUP(B268,Master_Item!B:M,12,0)</f>
        <v>โรงงานวังม่วง</v>
      </c>
      <c r="M268" s="52" t="str">
        <f t="shared" si="49"/>
        <v>โรงงานวังม่วงRegion 4</v>
      </c>
      <c r="N268" s="11">
        <f t="shared" si="50"/>
        <v>125.31944444444444</v>
      </c>
      <c r="O268" s="11">
        <f t="shared" si="51"/>
        <v>0</v>
      </c>
      <c r="P268" s="11">
        <f t="shared" si="52"/>
        <v>0</v>
      </c>
      <c r="Q268" s="11">
        <f t="shared" si="53"/>
        <v>0</v>
      </c>
      <c r="R268" s="11">
        <f t="shared" si="54"/>
        <v>125.31944444444444</v>
      </c>
      <c r="S268" s="11"/>
      <c r="T268" s="1">
        <f>VLOOKUP(B268,Master_Item!B:I,8,0)</f>
        <v>8.4</v>
      </c>
      <c r="U268" s="11">
        <f t="shared" si="55"/>
        <v>75793.2</v>
      </c>
      <c r="V268" s="11">
        <f t="shared" si="56"/>
        <v>0</v>
      </c>
      <c r="W268" s="11">
        <f t="shared" si="57"/>
        <v>0</v>
      </c>
      <c r="X268" s="11">
        <f t="shared" si="58"/>
        <v>0</v>
      </c>
      <c r="Y268" s="11">
        <f t="shared" si="59"/>
        <v>75793.2</v>
      </c>
      <c r="Z268" s="1" t="str">
        <f>_xlfn.IFNA(VLOOKUP(B268,Master_Item!B:D,3,0),0)</f>
        <v>Oishi</v>
      </c>
    </row>
    <row r="269" spans="1:26">
      <c r="A269" s="13">
        <v>10</v>
      </c>
      <c r="B269" s="2">
        <v>310002642</v>
      </c>
      <c r="C269" s="1" t="s">
        <v>31</v>
      </c>
      <c r="D269" s="1" t="s">
        <v>119</v>
      </c>
      <c r="E269" s="12">
        <f>_xlfn.IFNA(VLOOKUP($B269,'FST OMT'!$C:$Y,$A269,0),0)</f>
        <v>3037</v>
      </c>
      <c r="F269" s="12">
        <f>_xlfn.IFNA(VLOOKUP($B269,'FST CV'!$C:$Y,$A269,0),0)</f>
        <v>0</v>
      </c>
      <c r="G269" s="12">
        <f>_xlfn.IFNA(VLOOKUP($B269,'FST TT'!$C:$Y,$A269,0),0)</f>
        <v>0</v>
      </c>
      <c r="I269" s="4">
        <f t="shared" si="48"/>
        <v>3037</v>
      </c>
      <c r="K269" s="52">
        <f>IF(D269="MT",VLOOKUP(B269,Master_Item!B:H,7,0),VLOOKUP(B269,Master_Item!B:H,6,0))</f>
        <v>72</v>
      </c>
      <c r="L269" s="52" t="str">
        <f>VLOOKUP(B269,Master_Item!B:M,12,0)</f>
        <v>โรงงานวังม่วง</v>
      </c>
      <c r="M269" s="52" t="str">
        <f t="shared" si="49"/>
        <v>โรงงานวังม่วงRegion 5</v>
      </c>
      <c r="N269" s="11">
        <f t="shared" si="50"/>
        <v>42.180555555555557</v>
      </c>
      <c r="O269" s="11">
        <f t="shared" si="51"/>
        <v>0</v>
      </c>
      <c r="P269" s="11">
        <f t="shared" si="52"/>
        <v>0</v>
      </c>
      <c r="Q269" s="11">
        <f t="shared" si="53"/>
        <v>0</v>
      </c>
      <c r="R269" s="11">
        <f t="shared" si="54"/>
        <v>42.180555555555557</v>
      </c>
      <c r="S269" s="11"/>
      <c r="T269" s="1">
        <f>VLOOKUP(B269,Master_Item!B:I,8,0)</f>
        <v>8.4</v>
      </c>
      <c r="U269" s="11">
        <f t="shared" si="55"/>
        <v>25510.799999999999</v>
      </c>
      <c r="V269" s="11">
        <f t="shared" si="56"/>
        <v>0</v>
      </c>
      <c r="W269" s="11">
        <f t="shared" si="57"/>
        <v>0</v>
      </c>
      <c r="X269" s="11">
        <f t="shared" si="58"/>
        <v>0</v>
      </c>
      <c r="Y269" s="11">
        <f t="shared" si="59"/>
        <v>25510.799999999999</v>
      </c>
      <c r="Z269" s="1" t="str">
        <f>_xlfn.IFNA(VLOOKUP(B269,Master_Item!B:D,3,0),0)</f>
        <v>Oishi</v>
      </c>
    </row>
    <row r="270" spans="1:26">
      <c r="A270" s="13">
        <v>11</v>
      </c>
      <c r="B270" s="2">
        <v>310002642</v>
      </c>
      <c r="C270" s="1" t="s">
        <v>31</v>
      </c>
      <c r="D270" s="1" t="s">
        <v>127</v>
      </c>
      <c r="E270" s="12">
        <f>_xlfn.IFNA(VLOOKUP($B270,'FST OMT'!$C:$Y,$A270,0),0)*0.45</f>
        <v>1944.45</v>
      </c>
      <c r="F270" s="12">
        <f>_xlfn.IFNA(VLOOKUP($B270,'FST CV'!$C:$Y,$A270,0),0)*0.45</f>
        <v>0</v>
      </c>
      <c r="G270" s="12">
        <f>_xlfn.IFNA(VLOOKUP($B270,'FST TT'!$C:$Y,$A270,0),0)*0.45</f>
        <v>0</v>
      </c>
      <c r="I270" s="4">
        <f t="shared" si="48"/>
        <v>1944.45</v>
      </c>
      <c r="K270" s="52">
        <f>IF(D270="MT",VLOOKUP(B270,Master_Item!B:H,7,0),VLOOKUP(B270,Master_Item!B:H,6,0))</f>
        <v>72</v>
      </c>
      <c r="L270" s="52" t="str">
        <f>VLOOKUP(B270,Master_Item!B:M,12,0)</f>
        <v>โรงงานวังม่วง</v>
      </c>
      <c r="M270" s="52" t="str">
        <f t="shared" si="49"/>
        <v>โรงงานวังม่วงRegion 6/9</v>
      </c>
      <c r="N270" s="11">
        <f t="shared" si="50"/>
        <v>27.006250000000001</v>
      </c>
      <c r="O270" s="11">
        <f t="shared" si="51"/>
        <v>0</v>
      </c>
      <c r="P270" s="11">
        <f t="shared" si="52"/>
        <v>0</v>
      </c>
      <c r="Q270" s="11">
        <f t="shared" si="53"/>
        <v>0</v>
      </c>
      <c r="R270" s="11">
        <f t="shared" si="54"/>
        <v>27.006250000000001</v>
      </c>
      <c r="S270" s="11"/>
      <c r="T270" s="1">
        <f>VLOOKUP(B270,Master_Item!B:I,8,0)</f>
        <v>8.4</v>
      </c>
      <c r="U270" s="11">
        <f t="shared" si="55"/>
        <v>16333.380000000001</v>
      </c>
      <c r="V270" s="11">
        <f t="shared" si="56"/>
        <v>0</v>
      </c>
      <c r="W270" s="11">
        <f t="shared" si="57"/>
        <v>0</v>
      </c>
      <c r="X270" s="11">
        <f t="shared" si="58"/>
        <v>0</v>
      </c>
      <c r="Y270" s="11">
        <f t="shared" si="59"/>
        <v>16333.380000000001</v>
      </c>
      <c r="Z270" s="1" t="str">
        <f>_xlfn.IFNA(VLOOKUP(B270,Master_Item!B:D,3,0),0)</f>
        <v>Oishi</v>
      </c>
    </row>
    <row r="271" spans="1:26">
      <c r="A271" s="13">
        <v>11</v>
      </c>
      <c r="B271" s="2">
        <v>310002642</v>
      </c>
      <c r="C271" s="1" t="s">
        <v>31</v>
      </c>
      <c r="D271" s="1" t="s">
        <v>128</v>
      </c>
      <c r="E271" s="12">
        <f>_xlfn.IFNA(VLOOKUP($B271,'FST OMT'!$C:$Y,$A271,0),0)*0.55</f>
        <v>2376.5500000000002</v>
      </c>
      <c r="F271" s="12">
        <f>_xlfn.IFNA(VLOOKUP($B271,'FST CV'!$C:$Y,$A271,0),0)*0.55</f>
        <v>0</v>
      </c>
      <c r="G271" s="12">
        <f>_xlfn.IFNA(VLOOKUP($B271,'FST TT'!$C:$Y,$A271,0),0)*0.55</f>
        <v>0</v>
      </c>
      <c r="I271" s="4">
        <f t="shared" si="48"/>
        <v>2376.5500000000002</v>
      </c>
      <c r="K271" s="52">
        <f>IF(D271="MT",VLOOKUP(B271,Master_Item!B:H,7,0),VLOOKUP(B271,Master_Item!B:H,6,0))</f>
        <v>72</v>
      </c>
      <c r="L271" s="52" t="str">
        <f>VLOOKUP(B271,Master_Item!B:M,12,0)</f>
        <v>โรงงานวังม่วง</v>
      </c>
      <c r="M271" s="52" t="str">
        <f t="shared" si="49"/>
        <v>โรงงานวังม่วงRegion 6/14</v>
      </c>
      <c r="N271" s="11">
        <f t="shared" si="50"/>
        <v>33.007638888888891</v>
      </c>
      <c r="O271" s="11">
        <f t="shared" si="51"/>
        <v>0</v>
      </c>
      <c r="P271" s="11">
        <f t="shared" si="52"/>
        <v>0</v>
      </c>
      <c r="Q271" s="11">
        <f t="shared" si="53"/>
        <v>0</v>
      </c>
      <c r="R271" s="11">
        <f t="shared" si="54"/>
        <v>33.007638888888891</v>
      </c>
      <c r="S271" s="11"/>
      <c r="T271" s="1">
        <f>VLOOKUP(B271,Master_Item!B:I,8,0)</f>
        <v>8.4</v>
      </c>
      <c r="U271" s="11">
        <f t="shared" si="55"/>
        <v>19963.020000000004</v>
      </c>
      <c r="V271" s="11">
        <f t="shared" si="56"/>
        <v>0</v>
      </c>
      <c r="W271" s="11">
        <f t="shared" si="57"/>
        <v>0</v>
      </c>
      <c r="X271" s="11">
        <f t="shared" si="58"/>
        <v>0</v>
      </c>
      <c r="Y271" s="11">
        <f t="shared" si="59"/>
        <v>19963.020000000004</v>
      </c>
      <c r="Z271" s="1" t="str">
        <f>_xlfn.IFNA(VLOOKUP(B271,Master_Item!B:D,3,0),0)</f>
        <v>Oishi</v>
      </c>
    </row>
    <row r="272" spans="1:26">
      <c r="A272" s="13">
        <v>12</v>
      </c>
      <c r="B272" s="2">
        <v>310002642</v>
      </c>
      <c r="C272" s="1" t="s">
        <v>31</v>
      </c>
      <c r="D272" s="1" t="s">
        <v>121</v>
      </c>
      <c r="E272" s="12">
        <f>_xlfn.IFNA(VLOOKUP($B272,'FST OMT'!$C:$Y,$A272,0),0)</f>
        <v>2404</v>
      </c>
      <c r="F272" s="12">
        <f>_xlfn.IFNA(VLOOKUP($B272,'FST CV'!$C:$Y,$A272,0),0)</f>
        <v>0</v>
      </c>
      <c r="G272" s="12">
        <f>_xlfn.IFNA(VLOOKUP($B272,'FST TT'!$C:$Y,$A272,0),0)</f>
        <v>0</v>
      </c>
      <c r="I272" s="4">
        <f t="shared" si="48"/>
        <v>2404</v>
      </c>
      <c r="K272" s="52">
        <f>IF(D272="MT",VLOOKUP(B272,Master_Item!B:H,7,0),VLOOKUP(B272,Master_Item!B:H,6,0))</f>
        <v>72</v>
      </c>
      <c r="L272" s="52" t="str">
        <f>VLOOKUP(B272,Master_Item!B:M,12,0)</f>
        <v>โรงงานวังม่วง</v>
      </c>
      <c r="M272" s="52" t="str">
        <f t="shared" si="49"/>
        <v>โรงงานวังม่วงRegion 7</v>
      </c>
      <c r="N272" s="11">
        <f t="shared" si="50"/>
        <v>33.388888888888886</v>
      </c>
      <c r="O272" s="11">
        <f t="shared" si="51"/>
        <v>0</v>
      </c>
      <c r="P272" s="11">
        <f t="shared" si="52"/>
        <v>0</v>
      </c>
      <c r="Q272" s="11">
        <f t="shared" si="53"/>
        <v>0</v>
      </c>
      <c r="R272" s="11">
        <f t="shared" si="54"/>
        <v>33.388888888888886</v>
      </c>
      <c r="S272" s="11"/>
      <c r="T272" s="1">
        <f>VLOOKUP(B272,Master_Item!B:I,8,0)</f>
        <v>8.4</v>
      </c>
      <c r="U272" s="11">
        <f t="shared" si="55"/>
        <v>20193.600000000002</v>
      </c>
      <c r="V272" s="11">
        <f t="shared" si="56"/>
        <v>0</v>
      </c>
      <c r="W272" s="11">
        <f t="shared" si="57"/>
        <v>0</v>
      </c>
      <c r="X272" s="11">
        <f t="shared" si="58"/>
        <v>0</v>
      </c>
      <c r="Y272" s="11">
        <f t="shared" si="59"/>
        <v>20193.600000000002</v>
      </c>
      <c r="Z272" s="1" t="str">
        <f>_xlfn.IFNA(VLOOKUP(B272,Master_Item!B:D,3,0),0)</f>
        <v>Oishi</v>
      </c>
    </row>
    <row r="273" spans="1:26">
      <c r="A273" s="13">
        <v>13</v>
      </c>
      <c r="B273" s="2">
        <v>310002642</v>
      </c>
      <c r="C273" s="1" t="s">
        <v>31</v>
      </c>
      <c r="D273" s="1" t="s">
        <v>122</v>
      </c>
      <c r="E273" s="12">
        <f>_xlfn.IFNA(VLOOKUP($B273,'FST OMT'!$C:$Y,$A273,0),0)</f>
        <v>13303</v>
      </c>
      <c r="F273" s="12">
        <f>_xlfn.IFNA(VLOOKUP($B273,'FST CV'!$C:$Y,$A273,0),0)</f>
        <v>0</v>
      </c>
      <c r="G273" s="12">
        <f>_xlfn.IFNA(VLOOKUP($B273,'FST TT'!$C:$Y,$A273,0),0)</f>
        <v>0</v>
      </c>
      <c r="I273" s="4">
        <f t="shared" si="48"/>
        <v>13303</v>
      </c>
      <c r="K273" s="52">
        <f>IF(D273="MT",VLOOKUP(B273,Master_Item!B:H,7,0),VLOOKUP(B273,Master_Item!B:H,6,0))</f>
        <v>72</v>
      </c>
      <c r="L273" s="52" t="str">
        <f>VLOOKUP(B273,Master_Item!B:M,12,0)</f>
        <v>โรงงานวังม่วง</v>
      </c>
      <c r="M273" s="52" t="str">
        <f t="shared" si="49"/>
        <v>โรงงานวังม่วงRegion 8</v>
      </c>
      <c r="N273" s="11">
        <f t="shared" si="50"/>
        <v>184.76388888888889</v>
      </c>
      <c r="O273" s="11">
        <f t="shared" si="51"/>
        <v>0</v>
      </c>
      <c r="P273" s="11">
        <f t="shared" si="52"/>
        <v>0</v>
      </c>
      <c r="Q273" s="11">
        <f t="shared" si="53"/>
        <v>0</v>
      </c>
      <c r="R273" s="11">
        <f t="shared" si="54"/>
        <v>184.76388888888889</v>
      </c>
      <c r="S273" s="11"/>
      <c r="T273" s="1">
        <f>VLOOKUP(B273,Master_Item!B:I,8,0)</f>
        <v>8.4</v>
      </c>
      <c r="U273" s="11">
        <f t="shared" si="55"/>
        <v>111745.20000000001</v>
      </c>
      <c r="V273" s="11">
        <f t="shared" si="56"/>
        <v>0</v>
      </c>
      <c r="W273" s="11">
        <f t="shared" si="57"/>
        <v>0</v>
      </c>
      <c r="X273" s="11">
        <f t="shared" si="58"/>
        <v>0</v>
      </c>
      <c r="Y273" s="11">
        <f t="shared" si="59"/>
        <v>111745.20000000001</v>
      </c>
      <c r="Z273" s="1" t="str">
        <f>_xlfn.IFNA(VLOOKUP(B273,Master_Item!B:D,3,0),0)</f>
        <v>Oishi</v>
      </c>
    </row>
    <row r="274" spans="1:26">
      <c r="A274" s="13">
        <v>11</v>
      </c>
      <c r="B274" s="2">
        <v>310002642</v>
      </c>
      <c r="C274" s="1" t="s">
        <v>31</v>
      </c>
      <c r="D274" s="1" t="s">
        <v>123</v>
      </c>
      <c r="E274" s="4"/>
      <c r="F274" s="4"/>
      <c r="G274" s="4"/>
      <c r="H274" s="4">
        <f>_xlfn.IFNA(VLOOKUP(B274,'FST MT'!A:FS,$A274,0),0)</f>
        <v>58270</v>
      </c>
      <c r="I274" s="4">
        <f t="shared" si="48"/>
        <v>58270</v>
      </c>
      <c r="K274" s="52">
        <f>IF(D274="MT",VLOOKUP(B274,Master_Item!B:H,7,0),VLOOKUP(B274,Master_Item!B:H,6,0))</f>
        <v>72</v>
      </c>
      <c r="L274" s="52" t="str">
        <f>VLOOKUP(B274,Master_Item!B:M,12,0)</f>
        <v>โรงงานวังม่วง</v>
      </c>
      <c r="M274" s="52" t="str">
        <f t="shared" si="49"/>
        <v>โรงงานวังม่วงMT</v>
      </c>
      <c r="N274" s="11">
        <f t="shared" si="50"/>
        <v>0</v>
      </c>
      <c r="O274" s="11">
        <f t="shared" si="51"/>
        <v>0</v>
      </c>
      <c r="P274" s="11">
        <f t="shared" si="52"/>
        <v>0</v>
      </c>
      <c r="Q274" s="11">
        <f t="shared" si="53"/>
        <v>809.30555555555554</v>
      </c>
      <c r="R274" s="11">
        <f t="shared" si="54"/>
        <v>809.30555555555554</v>
      </c>
      <c r="S274" s="11"/>
      <c r="T274" s="1">
        <f>VLOOKUP(B274,Master_Item!B:I,8,0)</f>
        <v>8.4</v>
      </c>
      <c r="U274" s="11">
        <f t="shared" si="55"/>
        <v>0</v>
      </c>
      <c r="V274" s="11">
        <f t="shared" si="56"/>
        <v>0</v>
      </c>
      <c r="W274" s="11">
        <f t="shared" si="57"/>
        <v>0</v>
      </c>
      <c r="X274" s="11">
        <f t="shared" si="58"/>
        <v>489468</v>
      </c>
      <c r="Y274" s="11">
        <f t="shared" si="59"/>
        <v>489468</v>
      </c>
      <c r="Z274" s="1" t="str">
        <f>_xlfn.IFNA(VLOOKUP(B274,Master_Item!B:D,3,0),0)</f>
        <v>Oishi</v>
      </c>
    </row>
    <row r="275" spans="1:26">
      <c r="A275" s="13">
        <v>6</v>
      </c>
      <c r="B275" s="2">
        <v>310002643</v>
      </c>
      <c r="C275" s="1" t="s">
        <v>34</v>
      </c>
      <c r="D275" s="1" t="s">
        <v>115</v>
      </c>
      <c r="E275" s="12">
        <f>_xlfn.IFNA(VLOOKUP($B275,'FST OMT'!$C:$Y,$A275,0),0)</f>
        <v>0</v>
      </c>
      <c r="F275" s="12">
        <f>_xlfn.IFNA(VLOOKUP($B275,'FST CV'!$C:$Y,$A275,0),0)</f>
        <v>0</v>
      </c>
      <c r="G275" s="12">
        <f>_xlfn.IFNA(VLOOKUP($B275,'FST TT'!$C:$Y,$A275,0),0)</f>
        <v>0</v>
      </c>
      <c r="I275" s="4">
        <f t="shared" si="48"/>
        <v>0</v>
      </c>
      <c r="K275" s="52">
        <f>IF(D275="MT",VLOOKUP(B275,Master_Item!B:H,7,0),VLOOKUP(B275,Master_Item!B:H,6,0))</f>
        <v>72</v>
      </c>
      <c r="L275" s="52" t="str">
        <f>VLOOKUP(B275,Master_Item!B:M,12,0)</f>
        <v>โรงงานวังม่วง</v>
      </c>
      <c r="M275" s="52" t="str">
        <f t="shared" si="49"/>
        <v>โรงงานวังม่วงRegion 1</v>
      </c>
      <c r="N275" s="11">
        <f t="shared" si="50"/>
        <v>0</v>
      </c>
      <c r="O275" s="11">
        <f t="shared" si="51"/>
        <v>0</v>
      </c>
      <c r="P275" s="11">
        <f t="shared" si="52"/>
        <v>0</v>
      </c>
      <c r="Q275" s="11">
        <f t="shared" si="53"/>
        <v>0</v>
      </c>
      <c r="R275" s="11">
        <f t="shared" si="54"/>
        <v>0</v>
      </c>
      <c r="S275" s="11"/>
      <c r="T275" s="1">
        <f>VLOOKUP(B275,Master_Item!B:I,8,0)</f>
        <v>8.4</v>
      </c>
      <c r="U275" s="11">
        <f t="shared" si="55"/>
        <v>0</v>
      </c>
      <c r="V275" s="11">
        <f t="shared" si="56"/>
        <v>0</v>
      </c>
      <c r="W275" s="11">
        <f t="shared" si="57"/>
        <v>0</v>
      </c>
      <c r="X275" s="11">
        <f t="shared" si="58"/>
        <v>0</v>
      </c>
      <c r="Y275" s="11">
        <f t="shared" si="59"/>
        <v>0</v>
      </c>
      <c r="Z275" s="1" t="str">
        <f>_xlfn.IFNA(VLOOKUP(B275,Master_Item!B:D,3,0),0)</f>
        <v>Oishi</v>
      </c>
    </row>
    <row r="276" spans="1:26">
      <c r="A276" s="13">
        <v>7</v>
      </c>
      <c r="B276" s="2">
        <v>310002643</v>
      </c>
      <c r="C276" s="1" t="s">
        <v>34</v>
      </c>
      <c r="D276" s="1" t="s">
        <v>116</v>
      </c>
      <c r="E276" s="12">
        <f>_xlfn.IFNA(VLOOKUP($B276,'FST OMT'!$C:$Y,$A276,0),0)</f>
        <v>0</v>
      </c>
      <c r="F276" s="12">
        <f>_xlfn.IFNA(VLOOKUP($B276,'FST CV'!$C:$Y,$A276,0),0)</f>
        <v>0</v>
      </c>
      <c r="G276" s="12">
        <f>_xlfn.IFNA(VLOOKUP($B276,'FST TT'!$C:$Y,$A276,0),0)</f>
        <v>0</v>
      </c>
      <c r="I276" s="4">
        <f t="shared" si="48"/>
        <v>0</v>
      </c>
      <c r="K276" s="52">
        <f>IF(D276="MT",VLOOKUP(B276,Master_Item!B:H,7,0),VLOOKUP(B276,Master_Item!B:H,6,0))</f>
        <v>72</v>
      </c>
      <c r="L276" s="52" t="str">
        <f>VLOOKUP(B276,Master_Item!B:M,12,0)</f>
        <v>โรงงานวังม่วง</v>
      </c>
      <c r="M276" s="52" t="str">
        <f t="shared" si="49"/>
        <v>โรงงานวังม่วงRegion 2</v>
      </c>
      <c r="N276" s="11">
        <f t="shared" si="50"/>
        <v>0</v>
      </c>
      <c r="O276" s="11">
        <f t="shared" si="51"/>
        <v>0</v>
      </c>
      <c r="P276" s="11">
        <f t="shared" si="52"/>
        <v>0</v>
      </c>
      <c r="Q276" s="11">
        <f t="shared" si="53"/>
        <v>0</v>
      </c>
      <c r="R276" s="11">
        <f t="shared" si="54"/>
        <v>0</v>
      </c>
      <c r="S276" s="11"/>
      <c r="T276" s="1">
        <f>VLOOKUP(B276,Master_Item!B:I,8,0)</f>
        <v>8.4</v>
      </c>
      <c r="U276" s="11">
        <f t="shared" si="55"/>
        <v>0</v>
      </c>
      <c r="V276" s="11">
        <f t="shared" si="56"/>
        <v>0</v>
      </c>
      <c r="W276" s="11">
        <f t="shared" si="57"/>
        <v>0</v>
      </c>
      <c r="X276" s="11">
        <f t="shared" si="58"/>
        <v>0</v>
      </c>
      <c r="Y276" s="11">
        <f t="shared" si="59"/>
        <v>0</v>
      </c>
      <c r="Z276" s="1" t="str">
        <f>_xlfn.IFNA(VLOOKUP(B276,Master_Item!B:D,3,0),0)</f>
        <v>Oishi</v>
      </c>
    </row>
    <row r="277" spans="1:26">
      <c r="A277" s="13">
        <v>8</v>
      </c>
      <c r="B277" s="2">
        <v>310002643</v>
      </c>
      <c r="C277" s="1" t="s">
        <v>34</v>
      </c>
      <c r="D277" s="1" t="s">
        <v>117</v>
      </c>
      <c r="E277" s="12">
        <f>_xlfn.IFNA(VLOOKUP($B277,'FST OMT'!$C:$Y,$A277,0),0)</f>
        <v>0</v>
      </c>
      <c r="F277" s="12">
        <f>_xlfn.IFNA(VLOOKUP($B277,'FST CV'!$C:$Y,$A277,0),0)</f>
        <v>0</v>
      </c>
      <c r="G277" s="12">
        <f>_xlfn.IFNA(VLOOKUP($B277,'FST TT'!$C:$Y,$A277,0),0)</f>
        <v>0</v>
      </c>
      <c r="I277" s="4">
        <f t="shared" si="48"/>
        <v>0</v>
      </c>
      <c r="K277" s="52">
        <f>IF(D277="MT",VLOOKUP(B277,Master_Item!B:H,7,0),VLOOKUP(B277,Master_Item!B:H,6,0))</f>
        <v>72</v>
      </c>
      <c r="L277" s="52" t="str">
        <f>VLOOKUP(B277,Master_Item!B:M,12,0)</f>
        <v>โรงงานวังม่วง</v>
      </c>
      <c r="M277" s="52" t="str">
        <f t="shared" si="49"/>
        <v>โรงงานวังม่วงRegion 3</v>
      </c>
      <c r="N277" s="11">
        <f t="shared" si="50"/>
        <v>0</v>
      </c>
      <c r="O277" s="11">
        <f t="shared" si="51"/>
        <v>0</v>
      </c>
      <c r="P277" s="11">
        <f t="shared" si="52"/>
        <v>0</v>
      </c>
      <c r="Q277" s="11">
        <f t="shared" si="53"/>
        <v>0</v>
      </c>
      <c r="R277" s="11">
        <f t="shared" si="54"/>
        <v>0</v>
      </c>
      <c r="S277" s="11"/>
      <c r="T277" s="1">
        <f>VLOOKUP(B277,Master_Item!B:I,8,0)</f>
        <v>8.4</v>
      </c>
      <c r="U277" s="11">
        <f t="shared" si="55"/>
        <v>0</v>
      </c>
      <c r="V277" s="11">
        <f t="shared" si="56"/>
        <v>0</v>
      </c>
      <c r="W277" s="11">
        <f t="shared" si="57"/>
        <v>0</v>
      </c>
      <c r="X277" s="11">
        <f t="shared" si="58"/>
        <v>0</v>
      </c>
      <c r="Y277" s="11">
        <f t="shared" si="59"/>
        <v>0</v>
      </c>
      <c r="Z277" s="1" t="str">
        <f>_xlfn.IFNA(VLOOKUP(B277,Master_Item!B:D,3,0),0)</f>
        <v>Oishi</v>
      </c>
    </row>
    <row r="278" spans="1:26">
      <c r="A278" s="13">
        <v>9</v>
      </c>
      <c r="B278" s="2">
        <v>310002643</v>
      </c>
      <c r="C278" s="1" t="s">
        <v>34</v>
      </c>
      <c r="D278" s="1" t="s">
        <v>118</v>
      </c>
      <c r="E278" s="12">
        <f>_xlfn.IFNA(VLOOKUP($B278,'FST OMT'!$C:$Y,$A278,0),0)</f>
        <v>0</v>
      </c>
      <c r="F278" s="12">
        <f>_xlfn.IFNA(VLOOKUP($B278,'FST CV'!$C:$Y,$A278,0),0)</f>
        <v>0</v>
      </c>
      <c r="G278" s="12">
        <f>_xlfn.IFNA(VLOOKUP($B278,'FST TT'!$C:$Y,$A278,0),0)</f>
        <v>0</v>
      </c>
      <c r="I278" s="4">
        <f t="shared" si="48"/>
        <v>0</v>
      </c>
      <c r="K278" s="52">
        <f>IF(D278="MT",VLOOKUP(B278,Master_Item!B:H,7,0),VLOOKUP(B278,Master_Item!B:H,6,0))</f>
        <v>72</v>
      </c>
      <c r="L278" s="52" t="str">
        <f>VLOOKUP(B278,Master_Item!B:M,12,0)</f>
        <v>โรงงานวังม่วง</v>
      </c>
      <c r="M278" s="52" t="str">
        <f t="shared" si="49"/>
        <v>โรงงานวังม่วงRegion 4</v>
      </c>
      <c r="N278" s="11">
        <f t="shared" si="50"/>
        <v>0</v>
      </c>
      <c r="O278" s="11">
        <f t="shared" si="51"/>
        <v>0</v>
      </c>
      <c r="P278" s="11">
        <f t="shared" si="52"/>
        <v>0</v>
      </c>
      <c r="Q278" s="11">
        <f t="shared" si="53"/>
        <v>0</v>
      </c>
      <c r="R278" s="11">
        <f t="shared" si="54"/>
        <v>0</v>
      </c>
      <c r="S278" s="11"/>
      <c r="T278" s="1">
        <f>VLOOKUP(B278,Master_Item!B:I,8,0)</f>
        <v>8.4</v>
      </c>
      <c r="U278" s="11">
        <f t="shared" si="55"/>
        <v>0</v>
      </c>
      <c r="V278" s="11">
        <f t="shared" si="56"/>
        <v>0</v>
      </c>
      <c r="W278" s="11">
        <f t="shared" si="57"/>
        <v>0</v>
      </c>
      <c r="X278" s="11">
        <f t="shared" si="58"/>
        <v>0</v>
      </c>
      <c r="Y278" s="11">
        <f t="shared" si="59"/>
        <v>0</v>
      </c>
      <c r="Z278" s="1" t="str">
        <f>_xlfn.IFNA(VLOOKUP(B278,Master_Item!B:D,3,0),0)</f>
        <v>Oishi</v>
      </c>
    </row>
    <row r="279" spans="1:26">
      <c r="A279" s="13">
        <v>10</v>
      </c>
      <c r="B279" s="2">
        <v>310002643</v>
      </c>
      <c r="C279" s="1" t="s">
        <v>34</v>
      </c>
      <c r="D279" s="1" t="s">
        <v>119</v>
      </c>
      <c r="E279" s="12">
        <f>_xlfn.IFNA(VLOOKUP($B279,'FST OMT'!$C:$Y,$A279,0),0)</f>
        <v>0</v>
      </c>
      <c r="F279" s="12">
        <f>_xlfn.IFNA(VLOOKUP($B279,'FST CV'!$C:$Y,$A279,0),0)</f>
        <v>0</v>
      </c>
      <c r="G279" s="12">
        <f>_xlfn.IFNA(VLOOKUP($B279,'FST TT'!$C:$Y,$A279,0),0)</f>
        <v>0</v>
      </c>
      <c r="I279" s="4">
        <f t="shared" si="48"/>
        <v>0</v>
      </c>
      <c r="K279" s="52">
        <f>IF(D279="MT",VLOOKUP(B279,Master_Item!B:H,7,0),VLOOKUP(B279,Master_Item!B:H,6,0))</f>
        <v>72</v>
      </c>
      <c r="L279" s="52" t="str">
        <f>VLOOKUP(B279,Master_Item!B:M,12,0)</f>
        <v>โรงงานวังม่วง</v>
      </c>
      <c r="M279" s="52" t="str">
        <f t="shared" si="49"/>
        <v>โรงงานวังม่วงRegion 5</v>
      </c>
      <c r="N279" s="11">
        <f t="shared" si="50"/>
        <v>0</v>
      </c>
      <c r="O279" s="11">
        <f t="shared" si="51"/>
        <v>0</v>
      </c>
      <c r="P279" s="11">
        <f t="shared" si="52"/>
        <v>0</v>
      </c>
      <c r="Q279" s="11">
        <f t="shared" si="53"/>
        <v>0</v>
      </c>
      <c r="R279" s="11">
        <f t="shared" si="54"/>
        <v>0</v>
      </c>
      <c r="S279" s="11"/>
      <c r="T279" s="1">
        <f>VLOOKUP(B279,Master_Item!B:I,8,0)</f>
        <v>8.4</v>
      </c>
      <c r="U279" s="11">
        <f t="shared" si="55"/>
        <v>0</v>
      </c>
      <c r="V279" s="11">
        <f t="shared" si="56"/>
        <v>0</v>
      </c>
      <c r="W279" s="11">
        <f t="shared" si="57"/>
        <v>0</v>
      </c>
      <c r="X279" s="11">
        <f t="shared" si="58"/>
        <v>0</v>
      </c>
      <c r="Y279" s="11">
        <f t="shared" si="59"/>
        <v>0</v>
      </c>
      <c r="Z279" s="1" t="str">
        <f>_xlfn.IFNA(VLOOKUP(B279,Master_Item!B:D,3,0),0)</f>
        <v>Oishi</v>
      </c>
    </row>
    <row r="280" spans="1:26">
      <c r="A280" s="13">
        <v>11</v>
      </c>
      <c r="B280" s="2">
        <v>310002643</v>
      </c>
      <c r="C280" s="1" t="s">
        <v>34</v>
      </c>
      <c r="D280" s="1" t="s">
        <v>127</v>
      </c>
      <c r="E280" s="12">
        <f>_xlfn.IFNA(VLOOKUP($B280,'FST OMT'!$C:$Y,$A280,0),0)*0.45</f>
        <v>0</v>
      </c>
      <c r="F280" s="12">
        <f>_xlfn.IFNA(VLOOKUP($B280,'FST CV'!$C:$Y,$A280,0),0)*0.45</f>
        <v>0</v>
      </c>
      <c r="G280" s="12">
        <f>_xlfn.IFNA(VLOOKUP($B280,'FST TT'!$C:$Y,$A280,0),0)*0.45</f>
        <v>0</v>
      </c>
      <c r="I280" s="4">
        <f t="shared" si="48"/>
        <v>0</v>
      </c>
      <c r="K280" s="52">
        <f>IF(D280="MT",VLOOKUP(B280,Master_Item!B:H,7,0),VLOOKUP(B280,Master_Item!B:H,6,0))</f>
        <v>72</v>
      </c>
      <c r="L280" s="52" t="str">
        <f>VLOOKUP(B280,Master_Item!B:M,12,0)</f>
        <v>โรงงานวังม่วง</v>
      </c>
      <c r="M280" s="52" t="str">
        <f t="shared" si="49"/>
        <v>โรงงานวังม่วงRegion 6/9</v>
      </c>
      <c r="N280" s="11">
        <f t="shared" si="50"/>
        <v>0</v>
      </c>
      <c r="O280" s="11">
        <f t="shared" si="51"/>
        <v>0</v>
      </c>
      <c r="P280" s="11">
        <f t="shared" si="52"/>
        <v>0</v>
      </c>
      <c r="Q280" s="11">
        <f t="shared" si="53"/>
        <v>0</v>
      </c>
      <c r="R280" s="11">
        <f t="shared" si="54"/>
        <v>0</v>
      </c>
      <c r="S280" s="11"/>
      <c r="T280" s="1">
        <f>VLOOKUP(B280,Master_Item!B:I,8,0)</f>
        <v>8.4</v>
      </c>
      <c r="U280" s="11">
        <f t="shared" si="55"/>
        <v>0</v>
      </c>
      <c r="V280" s="11">
        <f t="shared" si="56"/>
        <v>0</v>
      </c>
      <c r="W280" s="11">
        <f t="shared" si="57"/>
        <v>0</v>
      </c>
      <c r="X280" s="11">
        <f t="shared" si="58"/>
        <v>0</v>
      </c>
      <c r="Y280" s="11">
        <f t="shared" si="59"/>
        <v>0</v>
      </c>
      <c r="Z280" s="1" t="str">
        <f>_xlfn.IFNA(VLOOKUP(B280,Master_Item!B:D,3,0),0)</f>
        <v>Oishi</v>
      </c>
    </row>
    <row r="281" spans="1:26">
      <c r="A281" s="13">
        <v>11</v>
      </c>
      <c r="B281" s="2">
        <v>310002643</v>
      </c>
      <c r="C281" s="1" t="s">
        <v>34</v>
      </c>
      <c r="D281" s="1" t="s">
        <v>128</v>
      </c>
      <c r="E281" s="12">
        <f>_xlfn.IFNA(VLOOKUP($B281,'FST OMT'!$C:$Y,$A281,0),0)*0.55</f>
        <v>0</v>
      </c>
      <c r="F281" s="12">
        <f>_xlfn.IFNA(VLOOKUP($B281,'FST CV'!$C:$Y,$A281,0),0)*0.55</f>
        <v>0</v>
      </c>
      <c r="G281" s="12">
        <f>_xlfn.IFNA(VLOOKUP($B281,'FST TT'!$C:$Y,$A281,0),0)*0.55</f>
        <v>0</v>
      </c>
      <c r="I281" s="4">
        <f t="shared" si="48"/>
        <v>0</v>
      </c>
      <c r="K281" s="52">
        <f>IF(D281="MT",VLOOKUP(B281,Master_Item!B:H,7,0),VLOOKUP(B281,Master_Item!B:H,6,0))</f>
        <v>72</v>
      </c>
      <c r="L281" s="52" t="str">
        <f>VLOOKUP(B281,Master_Item!B:M,12,0)</f>
        <v>โรงงานวังม่วง</v>
      </c>
      <c r="M281" s="52" t="str">
        <f t="shared" si="49"/>
        <v>โรงงานวังม่วงRegion 6/14</v>
      </c>
      <c r="N281" s="11">
        <f t="shared" si="50"/>
        <v>0</v>
      </c>
      <c r="O281" s="11">
        <f t="shared" si="51"/>
        <v>0</v>
      </c>
      <c r="P281" s="11">
        <f t="shared" si="52"/>
        <v>0</v>
      </c>
      <c r="Q281" s="11">
        <f t="shared" si="53"/>
        <v>0</v>
      </c>
      <c r="R281" s="11">
        <f t="shared" si="54"/>
        <v>0</v>
      </c>
      <c r="S281" s="11"/>
      <c r="T281" s="1">
        <f>VLOOKUP(B281,Master_Item!B:I,8,0)</f>
        <v>8.4</v>
      </c>
      <c r="U281" s="11">
        <f t="shared" si="55"/>
        <v>0</v>
      </c>
      <c r="V281" s="11">
        <f t="shared" si="56"/>
        <v>0</v>
      </c>
      <c r="W281" s="11">
        <f t="shared" si="57"/>
        <v>0</v>
      </c>
      <c r="X281" s="11">
        <f t="shared" si="58"/>
        <v>0</v>
      </c>
      <c r="Y281" s="11">
        <f t="shared" si="59"/>
        <v>0</v>
      </c>
      <c r="Z281" s="1" t="str">
        <f>_xlfn.IFNA(VLOOKUP(B281,Master_Item!B:D,3,0),0)</f>
        <v>Oishi</v>
      </c>
    </row>
    <row r="282" spans="1:26">
      <c r="A282" s="13">
        <v>12</v>
      </c>
      <c r="B282" s="2">
        <v>310002643</v>
      </c>
      <c r="C282" s="1" t="s">
        <v>34</v>
      </c>
      <c r="D282" s="1" t="s">
        <v>121</v>
      </c>
      <c r="E282" s="12">
        <f>_xlfn.IFNA(VLOOKUP($B282,'FST OMT'!$C:$Y,$A282,0),0)</f>
        <v>0</v>
      </c>
      <c r="F282" s="12">
        <f>_xlfn.IFNA(VLOOKUP($B282,'FST CV'!$C:$Y,$A282,0),0)</f>
        <v>0</v>
      </c>
      <c r="G282" s="12">
        <f>_xlfn.IFNA(VLOOKUP($B282,'FST TT'!$C:$Y,$A282,0),0)</f>
        <v>0</v>
      </c>
      <c r="I282" s="4">
        <f t="shared" si="48"/>
        <v>0</v>
      </c>
      <c r="K282" s="52">
        <f>IF(D282="MT",VLOOKUP(B282,Master_Item!B:H,7,0),VLOOKUP(B282,Master_Item!B:H,6,0))</f>
        <v>72</v>
      </c>
      <c r="L282" s="52" t="str">
        <f>VLOOKUP(B282,Master_Item!B:M,12,0)</f>
        <v>โรงงานวังม่วง</v>
      </c>
      <c r="M282" s="52" t="str">
        <f t="shared" si="49"/>
        <v>โรงงานวังม่วงRegion 7</v>
      </c>
      <c r="N282" s="11">
        <f t="shared" si="50"/>
        <v>0</v>
      </c>
      <c r="O282" s="11">
        <f t="shared" si="51"/>
        <v>0</v>
      </c>
      <c r="P282" s="11">
        <f t="shared" si="52"/>
        <v>0</v>
      </c>
      <c r="Q282" s="11">
        <f t="shared" si="53"/>
        <v>0</v>
      </c>
      <c r="R282" s="11">
        <f t="shared" si="54"/>
        <v>0</v>
      </c>
      <c r="S282" s="11"/>
      <c r="T282" s="1">
        <f>VLOOKUP(B282,Master_Item!B:I,8,0)</f>
        <v>8.4</v>
      </c>
      <c r="U282" s="11">
        <f t="shared" si="55"/>
        <v>0</v>
      </c>
      <c r="V282" s="11">
        <f t="shared" si="56"/>
        <v>0</v>
      </c>
      <c r="W282" s="11">
        <f t="shared" si="57"/>
        <v>0</v>
      </c>
      <c r="X282" s="11">
        <f t="shared" si="58"/>
        <v>0</v>
      </c>
      <c r="Y282" s="11">
        <f t="shared" si="59"/>
        <v>0</v>
      </c>
      <c r="Z282" s="1" t="str">
        <f>_xlfn.IFNA(VLOOKUP(B282,Master_Item!B:D,3,0),0)</f>
        <v>Oishi</v>
      </c>
    </row>
    <row r="283" spans="1:26">
      <c r="A283" s="13">
        <v>13</v>
      </c>
      <c r="B283" s="2">
        <v>310002643</v>
      </c>
      <c r="C283" s="1" t="s">
        <v>34</v>
      </c>
      <c r="D283" s="1" t="s">
        <v>122</v>
      </c>
      <c r="E283" s="12">
        <f>_xlfn.IFNA(VLOOKUP($B283,'FST OMT'!$C:$Y,$A283,0),0)</f>
        <v>0</v>
      </c>
      <c r="F283" s="12">
        <f>_xlfn.IFNA(VLOOKUP($B283,'FST CV'!$C:$Y,$A283,0),0)</f>
        <v>0</v>
      </c>
      <c r="G283" s="12">
        <f>_xlfn.IFNA(VLOOKUP($B283,'FST TT'!$C:$Y,$A283,0),0)</f>
        <v>0</v>
      </c>
      <c r="I283" s="4">
        <f t="shared" si="48"/>
        <v>0</v>
      </c>
      <c r="K283" s="52">
        <f>IF(D283="MT",VLOOKUP(B283,Master_Item!B:H,7,0),VLOOKUP(B283,Master_Item!B:H,6,0))</f>
        <v>72</v>
      </c>
      <c r="L283" s="52" t="str">
        <f>VLOOKUP(B283,Master_Item!B:M,12,0)</f>
        <v>โรงงานวังม่วง</v>
      </c>
      <c r="M283" s="52" t="str">
        <f t="shared" si="49"/>
        <v>โรงงานวังม่วงRegion 8</v>
      </c>
      <c r="N283" s="11">
        <f t="shared" si="50"/>
        <v>0</v>
      </c>
      <c r="O283" s="11">
        <f t="shared" si="51"/>
        <v>0</v>
      </c>
      <c r="P283" s="11">
        <f t="shared" si="52"/>
        <v>0</v>
      </c>
      <c r="Q283" s="11">
        <f t="shared" si="53"/>
        <v>0</v>
      </c>
      <c r="R283" s="11">
        <f t="shared" si="54"/>
        <v>0</v>
      </c>
      <c r="S283" s="11"/>
      <c r="T283" s="1">
        <f>VLOOKUP(B283,Master_Item!B:I,8,0)</f>
        <v>8.4</v>
      </c>
      <c r="U283" s="11">
        <f t="shared" si="55"/>
        <v>0</v>
      </c>
      <c r="V283" s="11">
        <f t="shared" si="56"/>
        <v>0</v>
      </c>
      <c r="W283" s="11">
        <f t="shared" si="57"/>
        <v>0</v>
      </c>
      <c r="X283" s="11">
        <f t="shared" si="58"/>
        <v>0</v>
      </c>
      <c r="Y283" s="11">
        <f t="shared" si="59"/>
        <v>0</v>
      </c>
      <c r="Z283" s="1" t="str">
        <f>_xlfn.IFNA(VLOOKUP(B283,Master_Item!B:D,3,0),0)</f>
        <v>Oishi</v>
      </c>
    </row>
    <row r="284" spans="1:26">
      <c r="A284" s="13">
        <v>11</v>
      </c>
      <c r="B284" s="2">
        <v>310002643</v>
      </c>
      <c r="C284" s="1" t="s">
        <v>34</v>
      </c>
      <c r="D284" s="1" t="s">
        <v>123</v>
      </c>
      <c r="H284" s="4">
        <f>_xlfn.IFNA(VLOOKUP(B284,'FST MT'!A:FS,$A284,0),0)</f>
        <v>0</v>
      </c>
      <c r="I284" s="4">
        <f t="shared" si="48"/>
        <v>0</v>
      </c>
      <c r="K284" s="52">
        <f>IF(D284="MT",VLOOKUP(B284,Master_Item!B:H,7,0),VLOOKUP(B284,Master_Item!B:H,6,0))</f>
        <v>72</v>
      </c>
      <c r="L284" s="52" t="str">
        <f>VLOOKUP(B284,Master_Item!B:M,12,0)</f>
        <v>โรงงานวังม่วง</v>
      </c>
      <c r="M284" s="52" t="str">
        <f t="shared" si="49"/>
        <v>โรงงานวังม่วงMT</v>
      </c>
      <c r="N284" s="11">
        <f t="shared" si="50"/>
        <v>0</v>
      </c>
      <c r="O284" s="11">
        <f t="shared" si="51"/>
        <v>0</v>
      </c>
      <c r="P284" s="11">
        <f t="shared" si="52"/>
        <v>0</v>
      </c>
      <c r="Q284" s="11">
        <f t="shared" si="53"/>
        <v>0</v>
      </c>
      <c r="R284" s="11">
        <f t="shared" si="54"/>
        <v>0</v>
      </c>
      <c r="S284" s="11"/>
      <c r="T284" s="1">
        <f>VLOOKUP(B284,Master_Item!B:I,8,0)</f>
        <v>8.4</v>
      </c>
      <c r="U284" s="11">
        <f t="shared" si="55"/>
        <v>0</v>
      </c>
      <c r="V284" s="11">
        <f t="shared" si="56"/>
        <v>0</v>
      </c>
      <c r="W284" s="11">
        <f t="shared" si="57"/>
        <v>0</v>
      </c>
      <c r="X284" s="11">
        <f t="shared" si="58"/>
        <v>0</v>
      </c>
      <c r="Y284" s="11">
        <f t="shared" si="59"/>
        <v>0</v>
      </c>
      <c r="Z284" s="1" t="str">
        <f>_xlfn.IFNA(VLOOKUP(B284,Master_Item!B:D,3,0),0)</f>
        <v>Oishi</v>
      </c>
    </row>
    <row r="285" spans="1:26">
      <c r="A285" s="13">
        <v>6</v>
      </c>
      <c r="B285" s="2">
        <v>310002644</v>
      </c>
      <c r="C285" s="1" t="s">
        <v>35</v>
      </c>
      <c r="D285" s="1" t="s">
        <v>115</v>
      </c>
      <c r="E285" s="12">
        <f>_xlfn.IFNA(VLOOKUP($B285,'FST OMT'!$C:$Y,$A285,0),0)</f>
        <v>0</v>
      </c>
      <c r="F285" s="12">
        <f>_xlfn.IFNA(VLOOKUP($B285,'FST CV'!$C:$Y,$A285,0),0)</f>
        <v>1322</v>
      </c>
      <c r="G285" s="12">
        <f>_xlfn.IFNA(VLOOKUP($B285,'FST TT'!$C:$Y,$A285,0),0)</f>
        <v>1800</v>
      </c>
      <c r="I285" s="4">
        <f t="shared" si="48"/>
        <v>3122</v>
      </c>
      <c r="K285" s="52">
        <f>IF(D285="MT",VLOOKUP(B285,Master_Item!B:H,7,0),VLOOKUP(B285,Master_Item!B:H,6,0))</f>
        <v>72</v>
      </c>
      <c r="L285" s="52" t="str">
        <f>VLOOKUP(B285,Master_Item!B:M,12,0)</f>
        <v>โรงงานวังม่วง</v>
      </c>
      <c r="M285" s="52" t="str">
        <f t="shared" si="49"/>
        <v>โรงงานวังม่วงRegion 1</v>
      </c>
      <c r="N285" s="11">
        <f t="shared" si="50"/>
        <v>0</v>
      </c>
      <c r="O285" s="11">
        <f t="shared" si="51"/>
        <v>18.361111111111111</v>
      </c>
      <c r="P285" s="11">
        <f t="shared" si="52"/>
        <v>25</v>
      </c>
      <c r="Q285" s="11">
        <f t="shared" si="53"/>
        <v>0</v>
      </c>
      <c r="R285" s="11">
        <f t="shared" si="54"/>
        <v>43.361111111111114</v>
      </c>
      <c r="S285" s="11"/>
      <c r="T285" s="1">
        <f>VLOOKUP(B285,Master_Item!B:I,8,0)</f>
        <v>8.4</v>
      </c>
      <c r="U285" s="11">
        <f t="shared" si="55"/>
        <v>0</v>
      </c>
      <c r="V285" s="11">
        <f t="shared" si="56"/>
        <v>11104.800000000001</v>
      </c>
      <c r="W285" s="11">
        <f t="shared" si="57"/>
        <v>15120</v>
      </c>
      <c r="X285" s="11">
        <f t="shared" si="58"/>
        <v>0</v>
      </c>
      <c r="Y285" s="11">
        <f t="shared" si="59"/>
        <v>26224.800000000003</v>
      </c>
      <c r="Z285" s="1" t="str">
        <f>_xlfn.IFNA(VLOOKUP(B285,Master_Item!B:D,3,0),0)</f>
        <v>Oishi</v>
      </c>
    </row>
    <row r="286" spans="1:26">
      <c r="A286" s="13">
        <v>7</v>
      </c>
      <c r="B286" s="2">
        <v>310002644</v>
      </c>
      <c r="C286" s="1" t="s">
        <v>35</v>
      </c>
      <c r="D286" s="1" t="s">
        <v>116</v>
      </c>
      <c r="E286" s="12">
        <f>_xlfn.IFNA(VLOOKUP($B286,'FST OMT'!$C:$Y,$A286,0),0)</f>
        <v>1460</v>
      </c>
      <c r="F286" s="12">
        <f>_xlfn.IFNA(VLOOKUP($B286,'FST CV'!$C:$Y,$A286,0),0)</f>
        <v>2053</v>
      </c>
      <c r="G286" s="12">
        <f>_xlfn.IFNA(VLOOKUP($B286,'FST TT'!$C:$Y,$A286,0),0)</f>
        <v>8000</v>
      </c>
      <c r="I286" s="4">
        <f t="shared" ref="I286:I329" si="60">SUM(E286:H286)</f>
        <v>11513</v>
      </c>
      <c r="K286" s="52">
        <f>IF(D286="MT",VLOOKUP(B286,Master_Item!B:H,7,0),VLOOKUP(B286,Master_Item!B:H,6,0))</f>
        <v>72</v>
      </c>
      <c r="L286" s="52" t="str">
        <f>VLOOKUP(B286,Master_Item!B:M,12,0)</f>
        <v>โรงงานวังม่วง</v>
      </c>
      <c r="M286" s="52" t="str">
        <f t="shared" ref="M286:M329" si="61">L286&amp;D286</f>
        <v>โรงงานวังม่วงRegion 2</v>
      </c>
      <c r="N286" s="11">
        <f t="shared" ref="N286:N329" si="62">E286/$K286</f>
        <v>20.277777777777779</v>
      </c>
      <c r="O286" s="11">
        <f t="shared" ref="O286:O329" si="63">F286/$K286</f>
        <v>28.513888888888889</v>
      </c>
      <c r="P286" s="11">
        <f t="shared" ref="P286:P329" si="64">G286/$K286</f>
        <v>111.11111111111111</v>
      </c>
      <c r="Q286" s="11">
        <f t="shared" ref="Q286:Q329" si="65">H286/$K286</f>
        <v>0</v>
      </c>
      <c r="R286" s="11">
        <f t="shared" ref="R286:R329" si="66">I286/$K286</f>
        <v>159.90277777777777</v>
      </c>
      <c r="S286" s="11"/>
      <c r="T286" s="1">
        <f>VLOOKUP(B286,Master_Item!B:I,8,0)</f>
        <v>8.4</v>
      </c>
      <c r="U286" s="11">
        <f t="shared" ref="U286:U329" si="67">$T286*E286</f>
        <v>12264</v>
      </c>
      <c r="V286" s="11">
        <f t="shared" ref="V286:V329" si="68">$T286*F286</f>
        <v>17245.2</v>
      </c>
      <c r="W286" s="11">
        <f t="shared" ref="W286:W329" si="69">$T286*G286</f>
        <v>67200</v>
      </c>
      <c r="X286" s="11">
        <f t="shared" ref="X286:X329" si="70">$T286*H286</f>
        <v>0</v>
      </c>
      <c r="Y286" s="11">
        <f t="shared" ref="Y286:Y329" si="71">$T286*I286</f>
        <v>96709.2</v>
      </c>
      <c r="Z286" s="1" t="str">
        <f>_xlfn.IFNA(VLOOKUP(B286,Master_Item!B:D,3,0),0)</f>
        <v>Oishi</v>
      </c>
    </row>
    <row r="287" spans="1:26">
      <c r="A287" s="13">
        <v>8</v>
      </c>
      <c r="B287" s="2">
        <v>310002644</v>
      </c>
      <c r="C287" s="1" t="s">
        <v>35</v>
      </c>
      <c r="D287" s="1" t="s">
        <v>117</v>
      </c>
      <c r="E287" s="12">
        <f>_xlfn.IFNA(VLOOKUP($B287,'FST OMT'!$C:$Y,$A287,0),0)</f>
        <v>1698</v>
      </c>
      <c r="F287" s="12">
        <f>_xlfn.IFNA(VLOOKUP($B287,'FST CV'!$C:$Y,$A287,0),0)</f>
        <v>2306</v>
      </c>
      <c r="G287" s="12">
        <f>_xlfn.IFNA(VLOOKUP($B287,'FST TT'!$C:$Y,$A287,0),0)</f>
        <v>12400</v>
      </c>
      <c r="I287" s="4">
        <f t="shared" si="60"/>
        <v>16404</v>
      </c>
      <c r="K287" s="52">
        <f>IF(D287="MT",VLOOKUP(B287,Master_Item!B:H,7,0),VLOOKUP(B287,Master_Item!B:H,6,0))</f>
        <v>72</v>
      </c>
      <c r="L287" s="52" t="str">
        <f>VLOOKUP(B287,Master_Item!B:M,12,0)</f>
        <v>โรงงานวังม่วง</v>
      </c>
      <c r="M287" s="52" t="str">
        <f t="shared" si="61"/>
        <v>โรงงานวังม่วงRegion 3</v>
      </c>
      <c r="N287" s="11">
        <f t="shared" si="62"/>
        <v>23.583333333333332</v>
      </c>
      <c r="O287" s="11">
        <f t="shared" si="63"/>
        <v>32.027777777777779</v>
      </c>
      <c r="P287" s="11">
        <f t="shared" si="64"/>
        <v>172.22222222222223</v>
      </c>
      <c r="Q287" s="11">
        <f t="shared" si="65"/>
        <v>0</v>
      </c>
      <c r="R287" s="11">
        <f t="shared" si="66"/>
        <v>227.83333333333334</v>
      </c>
      <c r="S287" s="11"/>
      <c r="T287" s="1">
        <f>VLOOKUP(B287,Master_Item!B:I,8,0)</f>
        <v>8.4</v>
      </c>
      <c r="U287" s="11">
        <f t="shared" si="67"/>
        <v>14263.2</v>
      </c>
      <c r="V287" s="11">
        <f t="shared" si="68"/>
        <v>19370.400000000001</v>
      </c>
      <c r="W287" s="11">
        <f t="shared" si="69"/>
        <v>104160</v>
      </c>
      <c r="X287" s="11">
        <f t="shared" si="70"/>
        <v>0</v>
      </c>
      <c r="Y287" s="11">
        <f t="shared" si="71"/>
        <v>137793.60000000001</v>
      </c>
      <c r="Z287" s="1" t="str">
        <f>_xlfn.IFNA(VLOOKUP(B287,Master_Item!B:D,3,0),0)</f>
        <v>Oishi</v>
      </c>
    </row>
    <row r="288" spans="1:26">
      <c r="A288" s="13">
        <v>9</v>
      </c>
      <c r="B288" s="2">
        <v>310002644</v>
      </c>
      <c r="C288" s="1" t="s">
        <v>35</v>
      </c>
      <c r="D288" s="1" t="s">
        <v>118</v>
      </c>
      <c r="E288" s="12">
        <f>_xlfn.IFNA(VLOOKUP($B288,'FST OMT'!$C:$Y,$A288,0),0)</f>
        <v>1146</v>
      </c>
      <c r="F288" s="12">
        <f>_xlfn.IFNA(VLOOKUP($B288,'FST CV'!$C:$Y,$A288,0),0)</f>
        <v>2316</v>
      </c>
      <c r="G288" s="12">
        <f>_xlfn.IFNA(VLOOKUP($B288,'FST TT'!$C:$Y,$A288,0),0)</f>
        <v>13500</v>
      </c>
      <c r="I288" s="4">
        <f t="shared" si="60"/>
        <v>16962</v>
      </c>
      <c r="K288" s="52">
        <f>IF(D288="MT",VLOOKUP(B288,Master_Item!B:H,7,0),VLOOKUP(B288,Master_Item!B:H,6,0))</f>
        <v>72</v>
      </c>
      <c r="L288" s="52" t="str">
        <f>VLOOKUP(B288,Master_Item!B:M,12,0)</f>
        <v>โรงงานวังม่วง</v>
      </c>
      <c r="M288" s="52" t="str">
        <f t="shared" si="61"/>
        <v>โรงงานวังม่วงRegion 4</v>
      </c>
      <c r="N288" s="11">
        <f t="shared" si="62"/>
        <v>15.916666666666666</v>
      </c>
      <c r="O288" s="11">
        <f t="shared" si="63"/>
        <v>32.166666666666664</v>
      </c>
      <c r="P288" s="11">
        <f t="shared" si="64"/>
        <v>187.5</v>
      </c>
      <c r="Q288" s="11">
        <f t="shared" si="65"/>
        <v>0</v>
      </c>
      <c r="R288" s="11">
        <f t="shared" si="66"/>
        <v>235.58333333333334</v>
      </c>
      <c r="S288" s="11"/>
      <c r="T288" s="1">
        <f>VLOOKUP(B288,Master_Item!B:I,8,0)</f>
        <v>8.4</v>
      </c>
      <c r="U288" s="11">
        <f t="shared" si="67"/>
        <v>9626.4</v>
      </c>
      <c r="V288" s="11">
        <f t="shared" si="68"/>
        <v>19454.400000000001</v>
      </c>
      <c r="W288" s="11">
        <f t="shared" si="69"/>
        <v>113400</v>
      </c>
      <c r="X288" s="11">
        <f t="shared" si="70"/>
        <v>0</v>
      </c>
      <c r="Y288" s="11">
        <f t="shared" si="71"/>
        <v>142480.80000000002</v>
      </c>
      <c r="Z288" s="1" t="str">
        <f>_xlfn.IFNA(VLOOKUP(B288,Master_Item!B:D,3,0),0)</f>
        <v>Oishi</v>
      </c>
    </row>
    <row r="289" spans="1:26">
      <c r="A289" s="13">
        <v>10</v>
      </c>
      <c r="B289" s="2">
        <v>310002644</v>
      </c>
      <c r="C289" s="1" t="s">
        <v>35</v>
      </c>
      <c r="D289" s="1" t="s">
        <v>119</v>
      </c>
      <c r="E289" s="12">
        <f>_xlfn.IFNA(VLOOKUP($B289,'FST OMT'!$C:$Y,$A289,0),0)</f>
        <v>421</v>
      </c>
      <c r="F289" s="12">
        <f>_xlfn.IFNA(VLOOKUP($B289,'FST CV'!$C:$Y,$A289,0),0)</f>
        <v>1512</v>
      </c>
      <c r="G289" s="12">
        <f>_xlfn.IFNA(VLOOKUP($B289,'FST TT'!$C:$Y,$A289,0),0)</f>
        <v>1800</v>
      </c>
      <c r="I289" s="4">
        <f t="shared" si="60"/>
        <v>3733</v>
      </c>
      <c r="K289" s="52">
        <f>IF(D289="MT",VLOOKUP(B289,Master_Item!B:H,7,0),VLOOKUP(B289,Master_Item!B:H,6,0))</f>
        <v>72</v>
      </c>
      <c r="L289" s="52" t="str">
        <f>VLOOKUP(B289,Master_Item!B:M,12,0)</f>
        <v>โรงงานวังม่วง</v>
      </c>
      <c r="M289" s="52" t="str">
        <f t="shared" si="61"/>
        <v>โรงงานวังม่วงRegion 5</v>
      </c>
      <c r="N289" s="11">
        <f t="shared" si="62"/>
        <v>5.8472222222222223</v>
      </c>
      <c r="O289" s="11">
        <f t="shared" si="63"/>
        <v>21</v>
      </c>
      <c r="P289" s="11">
        <f t="shared" si="64"/>
        <v>25</v>
      </c>
      <c r="Q289" s="11">
        <f t="shared" si="65"/>
        <v>0</v>
      </c>
      <c r="R289" s="11">
        <f t="shared" si="66"/>
        <v>51.847222222222221</v>
      </c>
      <c r="S289" s="11"/>
      <c r="T289" s="1">
        <f>VLOOKUP(B289,Master_Item!B:I,8,0)</f>
        <v>8.4</v>
      </c>
      <c r="U289" s="11">
        <f t="shared" si="67"/>
        <v>3536.4</v>
      </c>
      <c r="V289" s="11">
        <f t="shared" si="68"/>
        <v>12700.800000000001</v>
      </c>
      <c r="W289" s="11">
        <f t="shared" si="69"/>
        <v>15120</v>
      </c>
      <c r="X289" s="11">
        <f t="shared" si="70"/>
        <v>0</v>
      </c>
      <c r="Y289" s="11">
        <f t="shared" si="71"/>
        <v>31357.200000000001</v>
      </c>
      <c r="Z289" s="1" t="str">
        <f>_xlfn.IFNA(VLOOKUP(B289,Master_Item!B:D,3,0),0)</f>
        <v>Oishi</v>
      </c>
    </row>
    <row r="290" spans="1:26">
      <c r="A290" s="13">
        <v>11</v>
      </c>
      <c r="B290" s="2">
        <v>310002644</v>
      </c>
      <c r="C290" s="1" t="s">
        <v>35</v>
      </c>
      <c r="D290" s="1" t="s">
        <v>127</v>
      </c>
      <c r="E290" s="12">
        <f>_xlfn.IFNA(VLOOKUP($B290,'FST OMT'!$C:$Y,$A290,0),0)*0.45</f>
        <v>624.6</v>
      </c>
      <c r="F290" s="12">
        <f>_xlfn.IFNA(VLOOKUP($B290,'FST CV'!$C:$Y,$A290,0),0)*0.45</f>
        <v>1212.3</v>
      </c>
      <c r="G290" s="12">
        <f>_xlfn.IFNA(VLOOKUP($B290,'FST TT'!$C:$Y,$A290,0),0)*0.45</f>
        <v>3645</v>
      </c>
      <c r="I290" s="4">
        <f t="shared" si="60"/>
        <v>5481.9</v>
      </c>
      <c r="K290" s="52">
        <f>IF(D290="MT",VLOOKUP(B290,Master_Item!B:H,7,0),VLOOKUP(B290,Master_Item!B:H,6,0))</f>
        <v>72</v>
      </c>
      <c r="L290" s="52" t="str">
        <f>VLOOKUP(B290,Master_Item!B:M,12,0)</f>
        <v>โรงงานวังม่วง</v>
      </c>
      <c r="M290" s="52" t="str">
        <f t="shared" si="61"/>
        <v>โรงงานวังม่วงRegion 6/9</v>
      </c>
      <c r="N290" s="11">
        <f t="shared" si="62"/>
        <v>8.6750000000000007</v>
      </c>
      <c r="O290" s="11">
        <f t="shared" si="63"/>
        <v>16.837499999999999</v>
      </c>
      <c r="P290" s="11">
        <f t="shared" si="64"/>
        <v>50.625</v>
      </c>
      <c r="Q290" s="11">
        <f t="shared" si="65"/>
        <v>0</v>
      </c>
      <c r="R290" s="11">
        <f t="shared" si="66"/>
        <v>76.137499999999989</v>
      </c>
      <c r="S290" s="11"/>
      <c r="T290" s="1">
        <f>VLOOKUP(B290,Master_Item!B:I,8,0)</f>
        <v>8.4</v>
      </c>
      <c r="U290" s="11">
        <f t="shared" si="67"/>
        <v>5246.64</v>
      </c>
      <c r="V290" s="11">
        <f t="shared" si="68"/>
        <v>10183.32</v>
      </c>
      <c r="W290" s="11">
        <f t="shared" si="69"/>
        <v>30618</v>
      </c>
      <c r="X290" s="11">
        <f t="shared" si="70"/>
        <v>0</v>
      </c>
      <c r="Y290" s="11">
        <f t="shared" si="71"/>
        <v>46047.96</v>
      </c>
      <c r="Z290" s="1" t="str">
        <f>_xlfn.IFNA(VLOOKUP(B290,Master_Item!B:D,3,0),0)</f>
        <v>Oishi</v>
      </c>
    </row>
    <row r="291" spans="1:26">
      <c r="A291" s="13">
        <v>11</v>
      </c>
      <c r="B291" s="2">
        <v>310002644</v>
      </c>
      <c r="C291" s="1" t="s">
        <v>35</v>
      </c>
      <c r="D291" s="1" t="s">
        <v>128</v>
      </c>
      <c r="E291" s="12">
        <f>_xlfn.IFNA(VLOOKUP($B291,'FST OMT'!$C:$Y,$A291,0),0)*0.55</f>
        <v>763.40000000000009</v>
      </c>
      <c r="F291" s="12">
        <f>_xlfn.IFNA(VLOOKUP($B291,'FST CV'!$C:$Y,$A291,0),0)*0.55</f>
        <v>1481.7</v>
      </c>
      <c r="G291" s="12">
        <f>_xlfn.IFNA(VLOOKUP($B291,'FST TT'!$C:$Y,$A291,0),0)*0.55</f>
        <v>4455</v>
      </c>
      <c r="I291" s="4">
        <f t="shared" si="60"/>
        <v>6700.1</v>
      </c>
      <c r="K291" s="52">
        <f>IF(D291="MT",VLOOKUP(B291,Master_Item!B:H,7,0),VLOOKUP(B291,Master_Item!B:H,6,0))</f>
        <v>72</v>
      </c>
      <c r="L291" s="52" t="str">
        <f>VLOOKUP(B291,Master_Item!B:M,12,0)</f>
        <v>โรงงานวังม่วง</v>
      </c>
      <c r="M291" s="52" t="str">
        <f t="shared" si="61"/>
        <v>โรงงานวังม่วงRegion 6/14</v>
      </c>
      <c r="N291" s="11">
        <f t="shared" si="62"/>
        <v>10.60277777777778</v>
      </c>
      <c r="O291" s="11">
        <f t="shared" si="63"/>
        <v>20.579166666666666</v>
      </c>
      <c r="P291" s="11">
        <f t="shared" si="64"/>
        <v>61.875</v>
      </c>
      <c r="Q291" s="11">
        <f t="shared" si="65"/>
        <v>0</v>
      </c>
      <c r="R291" s="11">
        <f t="shared" si="66"/>
        <v>93.056944444444454</v>
      </c>
      <c r="S291" s="11"/>
      <c r="T291" s="1">
        <f>VLOOKUP(B291,Master_Item!B:I,8,0)</f>
        <v>8.4</v>
      </c>
      <c r="U291" s="11">
        <f t="shared" si="67"/>
        <v>6412.5600000000013</v>
      </c>
      <c r="V291" s="11">
        <f t="shared" si="68"/>
        <v>12446.28</v>
      </c>
      <c r="W291" s="11">
        <f t="shared" si="69"/>
        <v>37422</v>
      </c>
      <c r="X291" s="11">
        <f t="shared" si="70"/>
        <v>0</v>
      </c>
      <c r="Y291" s="11">
        <f t="shared" si="71"/>
        <v>56280.840000000004</v>
      </c>
      <c r="Z291" s="1" t="str">
        <f>_xlfn.IFNA(VLOOKUP(B291,Master_Item!B:D,3,0),0)</f>
        <v>Oishi</v>
      </c>
    </row>
    <row r="292" spans="1:26">
      <c r="A292" s="13">
        <v>12</v>
      </c>
      <c r="B292" s="2">
        <v>310002644</v>
      </c>
      <c r="C292" s="1" t="s">
        <v>35</v>
      </c>
      <c r="D292" s="1" t="s">
        <v>121</v>
      </c>
      <c r="E292" s="12">
        <f>_xlfn.IFNA(VLOOKUP($B292,'FST OMT'!$C:$Y,$A292,0),0)</f>
        <v>640</v>
      </c>
      <c r="F292" s="12">
        <f>_xlfn.IFNA(VLOOKUP($B292,'FST CV'!$C:$Y,$A292,0),0)</f>
        <v>1895</v>
      </c>
      <c r="G292" s="12">
        <f>_xlfn.IFNA(VLOOKUP($B292,'FST TT'!$C:$Y,$A292,0),0)</f>
        <v>11100</v>
      </c>
      <c r="I292" s="4">
        <f t="shared" si="60"/>
        <v>13635</v>
      </c>
      <c r="K292" s="52">
        <f>IF(D292="MT",VLOOKUP(B292,Master_Item!B:H,7,0),VLOOKUP(B292,Master_Item!B:H,6,0))</f>
        <v>72</v>
      </c>
      <c r="L292" s="52" t="str">
        <f>VLOOKUP(B292,Master_Item!B:M,12,0)</f>
        <v>โรงงานวังม่วง</v>
      </c>
      <c r="M292" s="52" t="str">
        <f t="shared" si="61"/>
        <v>โรงงานวังม่วงRegion 7</v>
      </c>
      <c r="N292" s="11">
        <f t="shared" si="62"/>
        <v>8.8888888888888893</v>
      </c>
      <c r="O292" s="11">
        <f t="shared" si="63"/>
        <v>26.319444444444443</v>
      </c>
      <c r="P292" s="11">
        <f t="shared" si="64"/>
        <v>154.16666666666666</v>
      </c>
      <c r="Q292" s="11">
        <f t="shared" si="65"/>
        <v>0</v>
      </c>
      <c r="R292" s="11">
        <f t="shared" si="66"/>
        <v>189.375</v>
      </c>
      <c r="S292" s="11"/>
      <c r="T292" s="1">
        <f>VLOOKUP(B292,Master_Item!B:I,8,0)</f>
        <v>8.4</v>
      </c>
      <c r="U292" s="11">
        <f t="shared" si="67"/>
        <v>5376</v>
      </c>
      <c r="V292" s="11">
        <f t="shared" si="68"/>
        <v>15918</v>
      </c>
      <c r="W292" s="11">
        <f t="shared" si="69"/>
        <v>93240</v>
      </c>
      <c r="X292" s="11">
        <f t="shared" si="70"/>
        <v>0</v>
      </c>
      <c r="Y292" s="11">
        <f t="shared" si="71"/>
        <v>114534</v>
      </c>
      <c r="Z292" s="1" t="str">
        <f>_xlfn.IFNA(VLOOKUP(B292,Master_Item!B:D,3,0),0)</f>
        <v>Oishi</v>
      </c>
    </row>
    <row r="293" spans="1:26">
      <c r="A293" s="13">
        <v>13</v>
      </c>
      <c r="B293" s="2">
        <v>310002644</v>
      </c>
      <c r="C293" s="1" t="s">
        <v>35</v>
      </c>
      <c r="D293" s="1" t="s">
        <v>122</v>
      </c>
      <c r="E293" s="12">
        <f>_xlfn.IFNA(VLOOKUP($B293,'FST OMT'!$C:$Y,$A293,0),0)</f>
        <v>2412</v>
      </c>
      <c r="F293" s="12">
        <f>_xlfn.IFNA(VLOOKUP($B293,'FST CV'!$C:$Y,$A293,0),0)</f>
        <v>1360</v>
      </c>
      <c r="G293" s="12">
        <f>_xlfn.IFNA(VLOOKUP($B293,'FST TT'!$C:$Y,$A293,0),0)</f>
        <v>5500</v>
      </c>
      <c r="I293" s="4">
        <f t="shared" si="60"/>
        <v>9272</v>
      </c>
      <c r="K293" s="52">
        <f>IF(D293="MT",VLOOKUP(B293,Master_Item!B:H,7,0),VLOOKUP(B293,Master_Item!B:H,6,0))</f>
        <v>72</v>
      </c>
      <c r="L293" s="52" t="str">
        <f>VLOOKUP(B293,Master_Item!B:M,12,0)</f>
        <v>โรงงานวังม่วง</v>
      </c>
      <c r="M293" s="52" t="str">
        <f t="shared" si="61"/>
        <v>โรงงานวังม่วงRegion 8</v>
      </c>
      <c r="N293" s="11">
        <f t="shared" si="62"/>
        <v>33.5</v>
      </c>
      <c r="O293" s="11">
        <f t="shared" si="63"/>
        <v>18.888888888888889</v>
      </c>
      <c r="P293" s="11">
        <f t="shared" si="64"/>
        <v>76.388888888888886</v>
      </c>
      <c r="Q293" s="11">
        <f t="shared" si="65"/>
        <v>0</v>
      </c>
      <c r="R293" s="11">
        <f t="shared" si="66"/>
        <v>128.77777777777777</v>
      </c>
      <c r="S293" s="11"/>
      <c r="T293" s="1">
        <f>VLOOKUP(B293,Master_Item!B:I,8,0)</f>
        <v>8.4</v>
      </c>
      <c r="U293" s="11">
        <f t="shared" si="67"/>
        <v>20260.8</v>
      </c>
      <c r="V293" s="11">
        <f t="shared" si="68"/>
        <v>11424</v>
      </c>
      <c r="W293" s="11">
        <f t="shared" si="69"/>
        <v>46200</v>
      </c>
      <c r="X293" s="11">
        <f t="shared" si="70"/>
        <v>0</v>
      </c>
      <c r="Y293" s="11">
        <f t="shared" si="71"/>
        <v>77884.800000000003</v>
      </c>
      <c r="Z293" s="1" t="str">
        <f>_xlfn.IFNA(VLOOKUP(B293,Master_Item!B:D,3,0),0)</f>
        <v>Oishi</v>
      </c>
    </row>
    <row r="294" spans="1:26">
      <c r="A294" s="13">
        <v>11</v>
      </c>
      <c r="B294" s="2">
        <v>310002644</v>
      </c>
      <c r="C294" s="1" t="s">
        <v>35</v>
      </c>
      <c r="D294" s="1" t="s">
        <v>123</v>
      </c>
      <c r="H294" s="4">
        <f>_xlfn.IFNA(VLOOKUP(B294,'FST MT'!A:FS,$A294,0),0)</f>
        <v>13020</v>
      </c>
      <c r="I294" s="4">
        <f t="shared" si="60"/>
        <v>13020</v>
      </c>
      <c r="K294" s="52">
        <f>IF(D294="MT",VLOOKUP(B294,Master_Item!B:H,7,0),VLOOKUP(B294,Master_Item!B:H,6,0))</f>
        <v>72</v>
      </c>
      <c r="L294" s="52" t="str">
        <f>VLOOKUP(B294,Master_Item!B:M,12,0)</f>
        <v>โรงงานวังม่วง</v>
      </c>
      <c r="M294" s="52" t="str">
        <f t="shared" si="61"/>
        <v>โรงงานวังม่วงMT</v>
      </c>
      <c r="N294" s="11">
        <f t="shared" si="62"/>
        <v>0</v>
      </c>
      <c r="O294" s="11">
        <f t="shared" si="63"/>
        <v>0</v>
      </c>
      <c r="P294" s="11">
        <f t="shared" si="64"/>
        <v>0</v>
      </c>
      <c r="Q294" s="11">
        <f t="shared" si="65"/>
        <v>180.83333333333334</v>
      </c>
      <c r="R294" s="11">
        <f t="shared" si="66"/>
        <v>180.83333333333334</v>
      </c>
      <c r="S294" s="11"/>
      <c r="T294" s="1">
        <f>VLOOKUP(B294,Master_Item!B:I,8,0)</f>
        <v>8.4</v>
      </c>
      <c r="U294" s="11">
        <f t="shared" si="67"/>
        <v>0</v>
      </c>
      <c r="V294" s="11">
        <f t="shared" si="68"/>
        <v>0</v>
      </c>
      <c r="W294" s="11">
        <f t="shared" si="69"/>
        <v>0</v>
      </c>
      <c r="X294" s="11">
        <f t="shared" si="70"/>
        <v>109368</v>
      </c>
      <c r="Y294" s="11">
        <f t="shared" si="71"/>
        <v>109368</v>
      </c>
      <c r="Z294" s="1" t="str">
        <f>_xlfn.IFNA(VLOOKUP(B294,Master_Item!B:D,3,0),0)</f>
        <v>Oishi</v>
      </c>
    </row>
    <row r="295" spans="1:26">
      <c r="A295" s="13">
        <v>6</v>
      </c>
      <c r="B295" s="2">
        <v>310002645</v>
      </c>
      <c r="C295" s="1" t="s">
        <v>32</v>
      </c>
      <c r="D295" s="1" t="s">
        <v>115</v>
      </c>
      <c r="E295" s="12">
        <f>_xlfn.IFNA(VLOOKUP($B295,'FST OMT'!$C:$Y,$A295,0),0)</f>
        <v>0</v>
      </c>
      <c r="F295" s="12">
        <f>_xlfn.IFNA(VLOOKUP($B295,'FST CV'!$C:$Y,$A295,0),0)</f>
        <v>0</v>
      </c>
      <c r="G295" s="12">
        <f>_xlfn.IFNA(VLOOKUP($B295,'FST TT'!$C:$Y,$A295,0),0)</f>
        <v>0</v>
      </c>
      <c r="I295" s="4">
        <f t="shared" si="60"/>
        <v>0</v>
      </c>
      <c r="K295" s="52">
        <f>IF(D295="MT",VLOOKUP(B295,Master_Item!B:H,7,0),VLOOKUP(B295,Master_Item!B:H,6,0))</f>
        <v>72</v>
      </c>
      <c r="L295" s="52" t="str">
        <f>VLOOKUP(B295,Master_Item!B:M,12,0)</f>
        <v>โรงงานวังม่วง</v>
      </c>
      <c r="M295" s="52" t="str">
        <f t="shared" si="61"/>
        <v>โรงงานวังม่วงRegion 1</v>
      </c>
      <c r="N295" s="11">
        <f t="shared" si="62"/>
        <v>0</v>
      </c>
      <c r="O295" s="11">
        <f t="shared" si="63"/>
        <v>0</v>
      </c>
      <c r="P295" s="11">
        <f t="shared" si="64"/>
        <v>0</v>
      </c>
      <c r="Q295" s="11">
        <f t="shared" si="65"/>
        <v>0</v>
      </c>
      <c r="R295" s="11">
        <f t="shared" si="66"/>
        <v>0</v>
      </c>
      <c r="S295" s="11"/>
      <c r="T295" s="1">
        <f>VLOOKUP(B295,Master_Item!B:I,8,0)</f>
        <v>8.4</v>
      </c>
      <c r="U295" s="11">
        <f t="shared" si="67"/>
        <v>0</v>
      </c>
      <c r="V295" s="11">
        <f t="shared" si="68"/>
        <v>0</v>
      </c>
      <c r="W295" s="11">
        <f t="shared" si="69"/>
        <v>0</v>
      </c>
      <c r="X295" s="11">
        <f t="shared" si="70"/>
        <v>0</v>
      </c>
      <c r="Y295" s="11">
        <f t="shared" si="71"/>
        <v>0</v>
      </c>
      <c r="Z295" s="1" t="str">
        <f>_xlfn.IFNA(VLOOKUP(B295,Master_Item!B:D,3,0),0)</f>
        <v>Oishi</v>
      </c>
    </row>
    <row r="296" spans="1:26">
      <c r="A296" s="13">
        <v>7</v>
      </c>
      <c r="B296" s="2">
        <v>310002645</v>
      </c>
      <c r="C296" s="1" t="s">
        <v>32</v>
      </c>
      <c r="D296" s="1" t="s">
        <v>116</v>
      </c>
      <c r="E296" s="12">
        <f>_xlfn.IFNA(VLOOKUP($B296,'FST OMT'!$C:$Y,$A296,0),0)</f>
        <v>0</v>
      </c>
      <c r="F296" s="12">
        <f>_xlfn.IFNA(VLOOKUP($B296,'FST CV'!$C:$Y,$A296,0),0)</f>
        <v>0</v>
      </c>
      <c r="G296" s="12">
        <f>_xlfn.IFNA(VLOOKUP($B296,'FST TT'!$C:$Y,$A296,0),0)</f>
        <v>0</v>
      </c>
      <c r="I296" s="4">
        <f t="shared" si="60"/>
        <v>0</v>
      </c>
      <c r="K296" s="52">
        <f>IF(D296="MT",VLOOKUP(B296,Master_Item!B:H,7,0),VLOOKUP(B296,Master_Item!B:H,6,0))</f>
        <v>72</v>
      </c>
      <c r="L296" s="52" t="str">
        <f>VLOOKUP(B296,Master_Item!B:M,12,0)</f>
        <v>โรงงานวังม่วง</v>
      </c>
      <c r="M296" s="52" t="str">
        <f t="shared" si="61"/>
        <v>โรงงานวังม่วงRegion 2</v>
      </c>
      <c r="N296" s="11">
        <f t="shared" si="62"/>
        <v>0</v>
      </c>
      <c r="O296" s="11">
        <f t="shared" si="63"/>
        <v>0</v>
      </c>
      <c r="P296" s="11">
        <f t="shared" si="64"/>
        <v>0</v>
      </c>
      <c r="Q296" s="11">
        <f t="shared" si="65"/>
        <v>0</v>
      </c>
      <c r="R296" s="11">
        <f t="shared" si="66"/>
        <v>0</v>
      </c>
      <c r="S296" s="11"/>
      <c r="T296" s="1">
        <f>VLOOKUP(B296,Master_Item!B:I,8,0)</f>
        <v>8.4</v>
      </c>
      <c r="U296" s="11">
        <f t="shared" si="67"/>
        <v>0</v>
      </c>
      <c r="V296" s="11">
        <f t="shared" si="68"/>
        <v>0</v>
      </c>
      <c r="W296" s="11">
        <f t="shared" si="69"/>
        <v>0</v>
      </c>
      <c r="X296" s="11">
        <f t="shared" si="70"/>
        <v>0</v>
      </c>
      <c r="Y296" s="11">
        <f t="shared" si="71"/>
        <v>0</v>
      </c>
      <c r="Z296" s="1" t="str">
        <f>_xlfn.IFNA(VLOOKUP(B296,Master_Item!B:D,3,0),0)</f>
        <v>Oishi</v>
      </c>
    </row>
    <row r="297" spans="1:26">
      <c r="A297" s="13">
        <v>8</v>
      </c>
      <c r="B297" s="2">
        <v>310002645</v>
      </c>
      <c r="C297" s="1" t="s">
        <v>32</v>
      </c>
      <c r="D297" s="1" t="s">
        <v>117</v>
      </c>
      <c r="E297" s="12">
        <f>_xlfn.IFNA(VLOOKUP($B297,'FST OMT'!$C:$Y,$A297,0),0)</f>
        <v>0</v>
      </c>
      <c r="F297" s="12">
        <f>_xlfn.IFNA(VLOOKUP($B297,'FST CV'!$C:$Y,$A297,0),0)</f>
        <v>0</v>
      </c>
      <c r="G297" s="12">
        <f>_xlfn.IFNA(VLOOKUP($B297,'FST TT'!$C:$Y,$A297,0),0)</f>
        <v>0</v>
      </c>
      <c r="I297" s="4">
        <f t="shared" si="60"/>
        <v>0</v>
      </c>
      <c r="K297" s="52">
        <f>IF(D297="MT",VLOOKUP(B297,Master_Item!B:H,7,0),VLOOKUP(B297,Master_Item!B:H,6,0))</f>
        <v>72</v>
      </c>
      <c r="L297" s="52" t="str">
        <f>VLOOKUP(B297,Master_Item!B:M,12,0)</f>
        <v>โรงงานวังม่วง</v>
      </c>
      <c r="M297" s="52" t="str">
        <f t="shared" si="61"/>
        <v>โรงงานวังม่วงRegion 3</v>
      </c>
      <c r="N297" s="11">
        <f t="shared" si="62"/>
        <v>0</v>
      </c>
      <c r="O297" s="11">
        <f t="shared" si="63"/>
        <v>0</v>
      </c>
      <c r="P297" s="11">
        <f t="shared" si="64"/>
        <v>0</v>
      </c>
      <c r="Q297" s="11">
        <f t="shared" si="65"/>
        <v>0</v>
      </c>
      <c r="R297" s="11">
        <f t="shared" si="66"/>
        <v>0</v>
      </c>
      <c r="S297" s="11"/>
      <c r="T297" s="1">
        <f>VLOOKUP(B297,Master_Item!B:I,8,0)</f>
        <v>8.4</v>
      </c>
      <c r="U297" s="11">
        <f t="shared" si="67"/>
        <v>0</v>
      </c>
      <c r="V297" s="11">
        <f t="shared" si="68"/>
        <v>0</v>
      </c>
      <c r="W297" s="11">
        <f t="shared" si="69"/>
        <v>0</v>
      </c>
      <c r="X297" s="11">
        <f t="shared" si="70"/>
        <v>0</v>
      </c>
      <c r="Y297" s="11">
        <f t="shared" si="71"/>
        <v>0</v>
      </c>
      <c r="Z297" s="1" t="str">
        <f>_xlfn.IFNA(VLOOKUP(B297,Master_Item!B:D,3,0),0)</f>
        <v>Oishi</v>
      </c>
    </row>
    <row r="298" spans="1:26">
      <c r="A298" s="13">
        <v>9</v>
      </c>
      <c r="B298" s="2">
        <v>310002645</v>
      </c>
      <c r="C298" s="1" t="s">
        <v>32</v>
      </c>
      <c r="D298" s="1" t="s">
        <v>118</v>
      </c>
      <c r="E298" s="12">
        <f>_xlfn.IFNA(VLOOKUP($B298,'FST OMT'!$C:$Y,$A298,0),0)</f>
        <v>0</v>
      </c>
      <c r="F298" s="12">
        <f>_xlfn.IFNA(VLOOKUP($B298,'FST CV'!$C:$Y,$A298,0),0)</f>
        <v>0</v>
      </c>
      <c r="G298" s="12">
        <f>_xlfn.IFNA(VLOOKUP($B298,'FST TT'!$C:$Y,$A298,0),0)</f>
        <v>0</v>
      </c>
      <c r="I298" s="4">
        <f t="shared" si="60"/>
        <v>0</v>
      </c>
      <c r="K298" s="52">
        <f>IF(D298="MT",VLOOKUP(B298,Master_Item!B:H,7,0),VLOOKUP(B298,Master_Item!B:H,6,0))</f>
        <v>72</v>
      </c>
      <c r="L298" s="52" t="str">
        <f>VLOOKUP(B298,Master_Item!B:M,12,0)</f>
        <v>โรงงานวังม่วง</v>
      </c>
      <c r="M298" s="52" t="str">
        <f t="shared" si="61"/>
        <v>โรงงานวังม่วงRegion 4</v>
      </c>
      <c r="N298" s="11">
        <f t="shared" si="62"/>
        <v>0</v>
      </c>
      <c r="O298" s="11">
        <f t="shared" si="63"/>
        <v>0</v>
      </c>
      <c r="P298" s="11">
        <f t="shared" si="64"/>
        <v>0</v>
      </c>
      <c r="Q298" s="11">
        <f t="shared" si="65"/>
        <v>0</v>
      </c>
      <c r="R298" s="11">
        <f t="shared" si="66"/>
        <v>0</v>
      </c>
      <c r="S298" s="11"/>
      <c r="T298" s="1">
        <f>VLOOKUP(B298,Master_Item!B:I,8,0)</f>
        <v>8.4</v>
      </c>
      <c r="U298" s="11">
        <f t="shared" si="67"/>
        <v>0</v>
      </c>
      <c r="V298" s="11">
        <f t="shared" si="68"/>
        <v>0</v>
      </c>
      <c r="W298" s="11">
        <f t="shared" si="69"/>
        <v>0</v>
      </c>
      <c r="X298" s="11">
        <f t="shared" si="70"/>
        <v>0</v>
      </c>
      <c r="Y298" s="11">
        <f t="shared" si="71"/>
        <v>0</v>
      </c>
      <c r="Z298" s="1" t="str">
        <f>_xlfn.IFNA(VLOOKUP(B298,Master_Item!B:D,3,0),0)</f>
        <v>Oishi</v>
      </c>
    </row>
    <row r="299" spans="1:26">
      <c r="A299" s="13">
        <v>10</v>
      </c>
      <c r="B299" s="2">
        <v>310002645</v>
      </c>
      <c r="C299" s="1" t="s">
        <v>32</v>
      </c>
      <c r="D299" s="1" t="s">
        <v>119</v>
      </c>
      <c r="E299" s="12">
        <f>_xlfn.IFNA(VLOOKUP($B299,'FST OMT'!$C:$Y,$A299,0),0)</f>
        <v>0</v>
      </c>
      <c r="F299" s="12">
        <f>_xlfn.IFNA(VLOOKUP($B299,'FST CV'!$C:$Y,$A299,0),0)</f>
        <v>0</v>
      </c>
      <c r="G299" s="12">
        <f>_xlfn.IFNA(VLOOKUP($B299,'FST TT'!$C:$Y,$A299,0),0)</f>
        <v>0</v>
      </c>
      <c r="I299" s="4">
        <f t="shared" si="60"/>
        <v>0</v>
      </c>
      <c r="K299" s="52">
        <f>IF(D299="MT",VLOOKUP(B299,Master_Item!B:H,7,0),VLOOKUP(B299,Master_Item!B:H,6,0))</f>
        <v>72</v>
      </c>
      <c r="L299" s="52" t="str">
        <f>VLOOKUP(B299,Master_Item!B:M,12,0)</f>
        <v>โรงงานวังม่วง</v>
      </c>
      <c r="M299" s="52" t="str">
        <f t="shared" si="61"/>
        <v>โรงงานวังม่วงRegion 5</v>
      </c>
      <c r="N299" s="11">
        <f t="shared" si="62"/>
        <v>0</v>
      </c>
      <c r="O299" s="11">
        <f t="shared" si="63"/>
        <v>0</v>
      </c>
      <c r="P299" s="11">
        <f t="shared" si="64"/>
        <v>0</v>
      </c>
      <c r="Q299" s="11">
        <f t="shared" si="65"/>
        <v>0</v>
      </c>
      <c r="R299" s="11">
        <f t="shared" si="66"/>
        <v>0</v>
      </c>
      <c r="S299" s="11"/>
      <c r="T299" s="1">
        <f>VLOOKUP(B299,Master_Item!B:I,8,0)</f>
        <v>8.4</v>
      </c>
      <c r="U299" s="11">
        <f t="shared" si="67"/>
        <v>0</v>
      </c>
      <c r="V299" s="11">
        <f t="shared" si="68"/>
        <v>0</v>
      </c>
      <c r="W299" s="11">
        <f t="shared" si="69"/>
        <v>0</v>
      </c>
      <c r="X299" s="11">
        <f t="shared" si="70"/>
        <v>0</v>
      </c>
      <c r="Y299" s="11">
        <f t="shared" si="71"/>
        <v>0</v>
      </c>
      <c r="Z299" s="1" t="str">
        <f>_xlfn.IFNA(VLOOKUP(B299,Master_Item!B:D,3,0),0)</f>
        <v>Oishi</v>
      </c>
    </row>
    <row r="300" spans="1:26">
      <c r="A300" s="13">
        <v>11</v>
      </c>
      <c r="B300" s="2">
        <v>310002645</v>
      </c>
      <c r="C300" s="1" t="s">
        <v>32</v>
      </c>
      <c r="D300" s="1" t="s">
        <v>127</v>
      </c>
      <c r="E300" s="12">
        <f>_xlfn.IFNA(VLOOKUP($B300,'FST OMT'!$C:$Y,$A300,0),0)*0.45</f>
        <v>0</v>
      </c>
      <c r="F300" s="12">
        <f>_xlfn.IFNA(VLOOKUP($B300,'FST CV'!$C:$Y,$A300,0),0)*0.45</f>
        <v>0</v>
      </c>
      <c r="G300" s="12">
        <f>_xlfn.IFNA(VLOOKUP($B300,'FST TT'!$C:$Y,$A300,0),0)*0.45</f>
        <v>0</v>
      </c>
      <c r="I300" s="4">
        <f t="shared" si="60"/>
        <v>0</v>
      </c>
      <c r="K300" s="52">
        <f>IF(D300="MT",VLOOKUP(B300,Master_Item!B:H,7,0),VLOOKUP(B300,Master_Item!B:H,6,0))</f>
        <v>72</v>
      </c>
      <c r="L300" s="52" t="str">
        <f>VLOOKUP(B300,Master_Item!B:M,12,0)</f>
        <v>โรงงานวังม่วง</v>
      </c>
      <c r="M300" s="52" t="str">
        <f t="shared" si="61"/>
        <v>โรงงานวังม่วงRegion 6/9</v>
      </c>
      <c r="N300" s="11">
        <f t="shared" si="62"/>
        <v>0</v>
      </c>
      <c r="O300" s="11">
        <f t="shared" si="63"/>
        <v>0</v>
      </c>
      <c r="P300" s="11">
        <f t="shared" si="64"/>
        <v>0</v>
      </c>
      <c r="Q300" s="11">
        <f t="shared" si="65"/>
        <v>0</v>
      </c>
      <c r="R300" s="11">
        <f t="shared" si="66"/>
        <v>0</v>
      </c>
      <c r="S300" s="11"/>
      <c r="T300" s="1">
        <f>VLOOKUP(B300,Master_Item!B:I,8,0)</f>
        <v>8.4</v>
      </c>
      <c r="U300" s="11">
        <f t="shared" si="67"/>
        <v>0</v>
      </c>
      <c r="V300" s="11">
        <f t="shared" si="68"/>
        <v>0</v>
      </c>
      <c r="W300" s="11">
        <f t="shared" si="69"/>
        <v>0</v>
      </c>
      <c r="X300" s="11">
        <f t="shared" si="70"/>
        <v>0</v>
      </c>
      <c r="Y300" s="11">
        <f t="shared" si="71"/>
        <v>0</v>
      </c>
      <c r="Z300" s="1" t="str">
        <f>_xlfn.IFNA(VLOOKUP(B300,Master_Item!B:D,3,0),0)</f>
        <v>Oishi</v>
      </c>
    </row>
    <row r="301" spans="1:26">
      <c r="A301" s="13">
        <v>11</v>
      </c>
      <c r="B301" s="2">
        <v>310002645</v>
      </c>
      <c r="C301" s="1" t="s">
        <v>32</v>
      </c>
      <c r="D301" s="1" t="s">
        <v>128</v>
      </c>
      <c r="E301" s="12">
        <f>_xlfn.IFNA(VLOOKUP($B301,'FST OMT'!$C:$Y,$A301,0),0)*0.55</f>
        <v>0</v>
      </c>
      <c r="F301" s="12">
        <f>_xlfn.IFNA(VLOOKUP($B301,'FST CV'!$C:$Y,$A301,0),0)*0.55</f>
        <v>0</v>
      </c>
      <c r="G301" s="12">
        <f>_xlfn.IFNA(VLOOKUP($B301,'FST TT'!$C:$Y,$A301,0),0)*0.55</f>
        <v>0</v>
      </c>
      <c r="I301" s="4">
        <f t="shared" si="60"/>
        <v>0</v>
      </c>
      <c r="K301" s="52">
        <f>IF(D301="MT",VLOOKUP(B301,Master_Item!B:H,7,0),VLOOKUP(B301,Master_Item!B:H,6,0))</f>
        <v>72</v>
      </c>
      <c r="L301" s="52" t="str">
        <f>VLOOKUP(B301,Master_Item!B:M,12,0)</f>
        <v>โรงงานวังม่วง</v>
      </c>
      <c r="M301" s="52" t="str">
        <f t="shared" si="61"/>
        <v>โรงงานวังม่วงRegion 6/14</v>
      </c>
      <c r="N301" s="11">
        <f t="shared" si="62"/>
        <v>0</v>
      </c>
      <c r="O301" s="11">
        <f t="shared" si="63"/>
        <v>0</v>
      </c>
      <c r="P301" s="11">
        <f t="shared" si="64"/>
        <v>0</v>
      </c>
      <c r="Q301" s="11">
        <f t="shared" si="65"/>
        <v>0</v>
      </c>
      <c r="R301" s="11">
        <f t="shared" si="66"/>
        <v>0</v>
      </c>
      <c r="S301" s="11"/>
      <c r="T301" s="1">
        <f>VLOOKUP(B301,Master_Item!B:I,8,0)</f>
        <v>8.4</v>
      </c>
      <c r="U301" s="11">
        <f t="shared" si="67"/>
        <v>0</v>
      </c>
      <c r="V301" s="11">
        <f t="shared" si="68"/>
        <v>0</v>
      </c>
      <c r="W301" s="11">
        <f t="shared" si="69"/>
        <v>0</v>
      </c>
      <c r="X301" s="11">
        <f t="shared" si="70"/>
        <v>0</v>
      </c>
      <c r="Y301" s="11">
        <f t="shared" si="71"/>
        <v>0</v>
      </c>
      <c r="Z301" s="1" t="str">
        <f>_xlfn.IFNA(VLOOKUP(B301,Master_Item!B:D,3,0),0)</f>
        <v>Oishi</v>
      </c>
    </row>
    <row r="302" spans="1:26">
      <c r="A302" s="13">
        <v>12</v>
      </c>
      <c r="B302" s="2">
        <v>310002645</v>
      </c>
      <c r="C302" s="1" t="s">
        <v>32</v>
      </c>
      <c r="D302" s="1" t="s">
        <v>121</v>
      </c>
      <c r="E302" s="12">
        <f>_xlfn.IFNA(VLOOKUP($B302,'FST OMT'!$C:$Y,$A302,0),0)</f>
        <v>0</v>
      </c>
      <c r="F302" s="12">
        <f>_xlfn.IFNA(VLOOKUP($B302,'FST CV'!$C:$Y,$A302,0),0)</f>
        <v>0</v>
      </c>
      <c r="G302" s="12">
        <f>_xlfn.IFNA(VLOOKUP($B302,'FST TT'!$C:$Y,$A302,0),0)</f>
        <v>0</v>
      </c>
      <c r="I302" s="4">
        <f t="shared" si="60"/>
        <v>0</v>
      </c>
      <c r="K302" s="52">
        <f>IF(D302="MT",VLOOKUP(B302,Master_Item!B:H,7,0),VLOOKUP(B302,Master_Item!B:H,6,0))</f>
        <v>72</v>
      </c>
      <c r="L302" s="52" t="str">
        <f>VLOOKUP(B302,Master_Item!B:M,12,0)</f>
        <v>โรงงานวังม่วง</v>
      </c>
      <c r="M302" s="52" t="str">
        <f t="shared" si="61"/>
        <v>โรงงานวังม่วงRegion 7</v>
      </c>
      <c r="N302" s="11">
        <f t="shared" si="62"/>
        <v>0</v>
      </c>
      <c r="O302" s="11">
        <f t="shared" si="63"/>
        <v>0</v>
      </c>
      <c r="P302" s="11">
        <f t="shared" si="64"/>
        <v>0</v>
      </c>
      <c r="Q302" s="11">
        <f t="shared" si="65"/>
        <v>0</v>
      </c>
      <c r="R302" s="11">
        <f t="shared" si="66"/>
        <v>0</v>
      </c>
      <c r="S302" s="11"/>
      <c r="T302" s="1">
        <f>VLOOKUP(B302,Master_Item!B:I,8,0)</f>
        <v>8.4</v>
      </c>
      <c r="U302" s="11">
        <f t="shared" si="67"/>
        <v>0</v>
      </c>
      <c r="V302" s="11">
        <f t="shared" si="68"/>
        <v>0</v>
      </c>
      <c r="W302" s="11">
        <f t="shared" si="69"/>
        <v>0</v>
      </c>
      <c r="X302" s="11">
        <f t="shared" si="70"/>
        <v>0</v>
      </c>
      <c r="Y302" s="11">
        <f t="shared" si="71"/>
        <v>0</v>
      </c>
      <c r="Z302" s="1" t="str">
        <f>_xlfn.IFNA(VLOOKUP(B302,Master_Item!B:D,3,0),0)</f>
        <v>Oishi</v>
      </c>
    </row>
    <row r="303" spans="1:26">
      <c r="A303" s="13">
        <v>13</v>
      </c>
      <c r="B303" s="2">
        <v>310002645</v>
      </c>
      <c r="C303" s="1" t="s">
        <v>32</v>
      </c>
      <c r="D303" s="1" t="s">
        <v>122</v>
      </c>
      <c r="E303" s="12">
        <f>_xlfn.IFNA(VLOOKUP($B303,'FST OMT'!$C:$Y,$A303,0),0)</f>
        <v>0</v>
      </c>
      <c r="F303" s="12">
        <f>_xlfn.IFNA(VLOOKUP($B303,'FST CV'!$C:$Y,$A303,0),0)</f>
        <v>0</v>
      </c>
      <c r="G303" s="12">
        <f>_xlfn.IFNA(VLOOKUP($B303,'FST TT'!$C:$Y,$A303,0),0)</f>
        <v>0</v>
      </c>
      <c r="I303" s="4">
        <f t="shared" si="60"/>
        <v>0</v>
      </c>
      <c r="K303" s="52">
        <f>IF(D303="MT",VLOOKUP(B303,Master_Item!B:H,7,0),VLOOKUP(B303,Master_Item!B:H,6,0))</f>
        <v>72</v>
      </c>
      <c r="L303" s="52" t="str">
        <f>VLOOKUP(B303,Master_Item!B:M,12,0)</f>
        <v>โรงงานวังม่วง</v>
      </c>
      <c r="M303" s="52" t="str">
        <f t="shared" si="61"/>
        <v>โรงงานวังม่วงRegion 8</v>
      </c>
      <c r="N303" s="11">
        <f t="shared" si="62"/>
        <v>0</v>
      </c>
      <c r="O303" s="11">
        <f t="shared" si="63"/>
        <v>0</v>
      </c>
      <c r="P303" s="11">
        <f t="shared" si="64"/>
        <v>0</v>
      </c>
      <c r="Q303" s="11">
        <f t="shared" si="65"/>
        <v>0</v>
      </c>
      <c r="R303" s="11">
        <f t="shared" si="66"/>
        <v>0</v>
      </c>
      <c r="S303" s="11"/>
      <c r="T303" s="1">
        <f>VLOOKUP(B303,Master_Item!B:I,8,0)</f>
        <v>8.4</v>
      </c>
      <c r="U303" s="11">
        <f t="shared" si="67"/>
        <v>0</v>
      </c>
      <c r="V303" s="11">
        <f t="shared" si="68"/>
        <v>0</v>
      </c>
      <c r="W303" s="11">
        <f t="shared" si="69"/>
        <v>0</v>
      </c>
      <c r="X303" s="11">
        <f t="shared" si="70"/>
        <v>0</v>
      </c>
      <c r="Y303" s="11">
        <f t="shared" si="71"/>
        <v>0</v>
      </c>
      <c r="Z303" s="1" t="str">
        <f>_xlfn.IFNA(VLOOKUP(B303,Master_Item!B:D,3,0),0)</f>
        <v>Oishi</v>
      </c>
    </row>
    <row r="304" spans="1:26">
      <c r="A304" s="13">
        <v>11</v>
      </c>
      <c r="B304" s="2">
        <v>310002645</v>
      </c>
      <c r="C304" s="1" t="s">
        <v>32</v>
      </c>
      <c r="D304" s="1" t="s">
        <v>123</v>
      </c>
      <c r="H304" s="4">
        <f>_xlfn.IFNA(VLOOKUP(B304,'FST MT'!A:FS,$A304,0),0)</f>
        <v>0</v>
      </c>
      <c r="I304" s="4">
        <f t="shared" si="60"/>
        <v>0</v>
      </c>
      <c r="K304" s="52">
        <f>IF(D304="MT",VLOOKUP(B304,Master_Item!B:H,7,0),VLOOKUP(B304,Master_Item!B:H,6,0))</f>
        <v>72</v>
      </c>
      <c r="L304" s="52" t="str">
        <f>VLOOKUP(B304,Master_Item!B:M,12,0)</f>
        <v>โรงงานวังม่วง</v>
      </c>
      <c r="M304" s="52" t="str">
        <f t="shared" si="61"/>
        <v>โรงงานวังม่วงMT</v>
      </c>
      <c r="N304" s="11">
        <f t="shared" si="62"/>
        <v>0</v>
      </c>
      <c r="O304" s="11">
        <f t="shared" si="63"/>
        <v>0</v>
      </c>
      <c r="P304" s="11">
        <f t="shared" si="64"/>
        <v>0</v>
      </c>
      <c r="Q304" s="11">
        <f t="shared" si="65"/>
        <v>0</v>
      </c>
      <c r="R304" s="11">
        <f t="shared" si="66"/>
        <v>0</v>
      </c>
      <c r="S304" s="11"/>
      <c r="T304" s="1">
        <f>VLOOKUP(B304,Master_Item!B:I,8,0)</f>
        <v>8.4</v>
      </c>
      <c r="U304" s="11">
        <f t="shared" si="67"/>
        <v>0</v>
      </c>
      <c r="V304" s="11">
        <f t="shared" si="68"/>
        <v>0</v>
      </c>
      <c r="W304" s="11">
        <f t="shared" si="69"/>
        <v>0</v>
      </c>
      <c r="X304" s="11">
        <f t="shared" si="70"/>
        <v>0</v>
      </c>
      <c r="Y304" s="11">
        <f t="shared" si="71"/>
        <v>0</v>
      </c>
      <c r="Z304" s="1" t="str">
        <f>_xlfn.IFNA(VLOOKUP(B304,Master_Item!B:D,3,0),0)</f>
        <v>Oishi</v>
      </c>
    </row>
    <row r="305" spans="1:26">
      <c r="A305" s="13">
        <v>6</v>
      </c>
      <c r="B305" s="2">
        <v>310002646</v>
      </c>
      <c r="C305" s="1" t="s">
        <v>33</v>
      </c>
      <c r="D305" s="1" t="s">
        <v>115</v>
      </c>
      <c r="E305" s="12">
        <f>_xlfn.IFNA(VLOOKUP($B305,'FST OMT'!$C:$Y,$A305,0),0)</f>
        <v>0</v>
      </c>
      <c r="F305" s="12">
        <f>_xlfn.IFNA(VLOOKUP($B305,'FST CV'!$C:$Y,$A305,0),0)</f>
        <v>2223</v>
      </c>
      <c r="G305" s="12">
        <f>_xlfn.IFNA(VLOOKUP($B305,'FST TT'!$C:$Y,$A305,0),0)</f>
        <v>0</v>
      </c>
      <c r="I305" s="4">
        <f t="shared" si="60"/>
        <v>2223</v>
      </c>
      <c r="K305" s="52">
        <f>IF(D305="MT",VLOOKUP(B305,Master_Item!B:H,7,0),VLOOKUP(B305,Master_Item!B:H,6,0))</f>
        <v>72</v>
      </c>
      <c r="L305" s="52" t="str">
        <f>VLOOKUP(B305,Master_Item!B:M,12,0)</f>
        <v>โรงงานวังม่วง</v>
      </c>
      <c r="M305" s="52" t="str">
        <f t="shared" si="61"/>
        <v>โรงงานวังม่วงRegion 1</v>
      </c>
      <c r="N305" s="11">
        <f t="shared" si="62"/>
        <v>0</v>
      </c>
      <c r="O305" s="11">
        <f t="shared" si="63"/>
        <v>30.875</v>
      </c>
      <c r="P305" s="11">
        <f t="shared" si="64"/>
        <v>0</v>
      </c>
      <c r="Q305" s="11">
        <f t="shared" si="65"/>
        <v>0</v>
      </c>
      <c r="R305" s="11">
        <f t="shared" si="66"/>
        <v>30.875</v>
      </c>
      <c r="S305" s="11"/>
      <c r="T305" s="1">
        <f>VLOOKUP(B305,Master_Item!B:I,8,0)</f>
        <v>8.4</v>
      </c>
      <c r="U305" s="11">
        <f t="shared" si="67"/>
        <v>0</v>
      </c>
      <c r="V305" s="11">
        <f t="shared" si="68"/>
        <v>18673.2</v>
      </c>
      <c r="W305" s="11">
        <f t="shared" si="69"/>
        <v>0</v>
      </c>
      <c r="X305" s="11">
        <f t="shared" si="70"/>
        <v>0</v>
      </c>
      <c r="Y305" s="11">
        <f t="shared" si="71"/>
        <v>18673.2</v>
      </c>
      <c r="Z305" s="1" t="str">
        <f>_xlfn.IFNA(VLOOKUP(B305,Master_Item!B:D,3,0),0)</f>
        <v>Oishi</v>
      </c>
    </row>
    <row r="306" spans="1:26">
      <c r="A306" s="13">
        <v>7</v>
      </c>
      <c r="B306" s="2">
        <v>310002646</v>
      </c>
      <c r="C306" s="1" t="s">
        <v>33</v>
      </c>
      <c r="D306" s="1" t="s">
        <v>116</v>
      </c>
      <c r="E306" s="12">
        <f>_xlfn.IFNA(VLOOKUP($B306,'FST OMT'!$C:$Y,$A306,0),0)</f>
        <v>2005</v>
      </c>
      <c r="F306" s="12">
        <f>_xlfn.IFNA(VLOOKUP($B306,'FST CV'!$C:$Y,$A306,0),0)</f>
        <v>3249</v>
      </c>
      <c r="G306" s="12">
        <f>_xlfn.IFNA(VLOOKUP($B306,'FST TT'!$C:$Y,$A306,0),0)</f>
        <v>0</v>
      </c>
      <c r="I306" s="4">
        <f t="shared" si="60"/>
        <v>5254</v>
      </c>
      <c r="K306" s="52">
        <f>IF(D306="MT",VLOOKUP(B306,Master_Item!B:H,7,0),VLOOKUP(B306,Master_Item!B:H,6,0))</f>
        <v>72</v>
      </c>
      <c r="L306" s="52" t="str">
        <f>VLOOKUP(B306,Master_Item!B:M,12,0)</f>
        <v>โรงงานวังม่วง</v>
      </c>
      <c r="M306" s="52" t="str">
        <f t="shared" si="61"/>
        <v>โรงงานวังม่วงRegion 2</v>
      </c>
      <c r="N306" s="11">
        <f t="shared" si="62"/>
        <v>27.847222222222221</v>
      </c>
      <c r="O306" s="11">
        <f t="shared" si="63"/>
        <v>45.125</v>
      </c>
      <c r="P306" s="11">
        <f t="shared" si="64"/>
        <v>0</v>
      </c>
      <c r="Q306" s="11">
        <f t="shared" si="65"/>
        <v>0</v>
      </c>
      <c r="R306" s="11">
        <f t="shared" si="66"/>
        <v>72.972222222222229</v>
      </c>
      <c r="S306" s="11"/>
      <c r="T306" s="1">
        <f>VLOOKUP(B306,Master_Item!B:I,8,0)</f>
        <v>8.4</v>
      </c>
      <c r="U306" s="11">
        <f t="shared" si="67"/>
        <v>16842</v>
      </c>
      <c r="V306" s="11">
        <f t="shared" si="68"/>
        <v>27291.600000000002</v>
      </c>
      <c r="W306" s="11">
        <f t="shared" si="69"/>
        <v>0</v>
      </c>
      <c r="X306" s="11">
        <f t="shared" si="70"/>
        <v>0</v>
      </c>
      <c r="Y306" s="11">
        <f t="shared" si="71"/>
        <v>44133.599999999999</v>
      </c>
      <c r="Z306" s="1" t="str">
        <f>_xlfn.IFNA(VLOOKUP(B306,Master_Item!B:D,3,0),0)</f>
        <v>Oishi</v>
      </c>
    </row>
    <row r="307" spans="1:26">
      <c r="A307" s="13">
        <v>8</v>
      </c>
      <c r="B307" s="2">
        <v>310002646</v>
      </c>
      <c r="C307" s="1" t="s">
        <v>33</v>
      </c>
      <c r="D307" s="1" t="s">
        <v>117</v>
      </c>
      <c r="E307" s="12">
        <f>_xlfn.IFNA(VLOOKUP($B307,'FST OMT'!$C:$Y,$A307,0),0)</f>
        <v>3509</v>
      </c>
      <c r="F307" s="12">
        <f>_xlfn.IFNA(VLOOKUP($B307,'FST CV'!$C:$Y,$A307,0),0)</f>
        <v>5294</v>
      </c>
      <c r="G307" s="12">
        <f>_xlfn.IFNA(VLOOKUP($B307,'FST TT'!$C:$Y,$A307,0),0)</f>
        <v>0</v>
      </c>
      <c r="I307" s="4">
        <f t="shared" si="60"/>
        <v>8803</v>
      </c>
      <c r="K307" s="52">
        <f>IF(D307="MT",VLOOKUP(B307,Master_Item!B:H,7,0),VLOOKUP(B307,Master_Item!B:H,6,0))</f>
        <v>72</v>
      </c>
      <c r="L307" s="52" t="str">
        <f>VLOOKUP(B307,Master_Item!B:M,12,0)</f>
        <v>โรงงานวังม่วง</v>
      </c>
      <c r="M307" s="52" t="str">
        <f t="shared" si="61"/>
        <v>โรงงานวังม่วงRegion 3</v>
      </c>
      <c r="N307" s="11">
        <f t="shared" si="62"/>
        <v>48.736111111111114</v>
      </c>
      <c r="O307" s="11">
        <f t="shared" si="63"/>
        <v>73.527777777777771</v>
      </c>
      <c r="P307" s="11">
        <f t="shared" si="64"/>
        <v>0</v>
      </c>
      <c r="Q307" s="11">
        <f t="shared" si="65"/>
        <v>0</v>
      </c>
      <c r="R307" s="11">
        <f t="shared" si="66"/>
        <v>122.26388888888889</v>
      </c>
      <c r="S307" s="11"/>
      <c r="T307" s="1">
        <f>VLOOKUP(B307,Master_Item!B:I,8,0)</f>
        <v>8.4</v>
      </c>
      <c r="U307" s="11">
        <f t="shared" si="67"/>
        <v>29475.600000000002</v>
      </c>
      <c r="V307" s="11">
        <f t="shared" si="68"/>
        <v>44469.599999999999</v>
      </c>
      <c r="W307" s="11">
        <f t="shared" si="69"/>
        <v>0</v>
      </c>
      <c r="X307" s="11">
        <f t="shared" si="70"/>
        <v>0</v>
      </c>
      <c r="Y307" s="11">
        <f t="shared" si="71"/>
        <v>73945.2</v>
      </c>
      <c r="Z307" s="1" t="str">
        <f>_xlfn.IFNA(VLOOKUP(B307,Master_Item!B:D,3,0),0)</f>
        <v>Oishi</v>
      </c>
    </row>
    <row r="308" spans="1:26">
      <c r="A308" s="13">
        <v>9</v>
      </c>
      <c r="B308" s="2">
        <v>310002646</v>
      </c>
      <c r="C308" s="1" t="s">
        <v>33</v>
      </c>
      <c r="D308" s="1" t="s">
        <v>118</v>
      </c>
      <c r="E308" s="12">
        <f>_xlfn.IFNA(VLOOKUP($B308,'FST OMT'!$C:$Y,$A308,0),0)</f>
        <v>1200</v>
      </c>
      <c r="F308" s="12">
        <f>_xlfn.IFNA(VLOOKUP($B308,'FST CV'!$C:$Y,$A308,0),0)</f>
        <v>3644</v>
      </c>
      <c r="G308" s="12">
        <f>_xlfn.IFNA(VLOOKUP($B308,'FST TT'!$C:$Y,$A308,0),0)</f>
        <v>0</v>
      </c>
      <c r="I308" s="4">
        <f t="shared" si="60"/>
        <v>4844</v>
      </c>
      <c r="K308" s="52">
        <f>IF(D308="MT",VLOOKUP(B308,Master_Item!B:H,7,0),VLOOKUP(B308,Master_Item!B:H,6,0))</f>
        <v>72</v>
      </c>
      <c r="L308" s="52" t="str">
        <f>VLOOKUP(B308,Master_Item!B:M,12,0)</f>
        <v>โรงงานวังม่วง</v>
      </c>
      <c r="M308" s="52" t="str">
        <f t="shared" si="61"/>
        <v>โรงงานวังม่วงRegion 4</v>
      </c>
      <c r="N308" s="11">
        <f t="shared" si="62"/>
        <v>16.666666666666668</v>
      </c>
      <c r="O308" s="11">
        <f t="shared" si="63"/>
        <v>50.611111111111114</v>
      </c>
      <c r="P308" s="11">
        <f t="shared" si="64"/>
        <v>0</v>
      </c>
      <c r="Q308" s="11">
        <f t="shared" si="65"/>
        <v>0</v>
      </c>
      <c r="R308" s="11">
        <f t="shared" si="66"/>
        <v>67.277777777777771</v>
      </c>
      <c r="S308" s="11"/>
      <c r="T308" s="1">
        <f>VLOOKUP(B308,Master_Item!B:I,8,0)</f>
        <v>8.4</v>
      </c>
      <c r="U308" s="11">
        <f t="shared" si="67"/>
        <v>10080</v>
      </c>
      <c r="V308" s="11">
        <f t="shared" si="68"/>
        <v>30609.600000000002</v>
      </c>
      <c r="W308" s="11">
        <f t="shared" si="69"/>
        <v>0</v>
      </c>
      <c r="X308" s="11">
        <f t="shared" si="70"/>
        <v>0</v>
      </c>
      <c r="Y308" s="11">
        <f t="shared" si="71"/>
        <v>40689.599999999999</v>
      </c>
      <c r="Z308" s="1" t="str">
        <f>_xlfn.IFNA(VLOOKUP(B308,Master_Item!B:D,3,0),0)</f>
        <v>Oishi</v>
      </c>
    </row>
    <row r="309" spans="1:26">
      <c r="A309" s="13">
        <v>10</v>
      </c>
      <c r="B309" s="2">
        <v>310002646</v>
      </c>
      <c r="C309" s="1" t="s">
        <v>33</v>
      </c>
      <c r="D309" s="1" t="s">
        <v>119</v>
      </c>
      <c r="E309" s="12">
        <f>_xlfn.IFNA(VLOOKUP($B309,'FST OMT'!$C:$Y,$A309,0),0)</f>
        <v>438</v>
      </c>
      <c r="F309" s="12">
        <f>_xlfn.IFNA(VLOOKUP($B309,'FST CV'!$C:$Y,$A309,0),0)</f>
        <v>1109</v>
      </c>
      <c r="G309" s="12">
        <f>_xlfn.IFNA(VLOOKUP($B309,'FST TT'!$C:$Y,$A309,0),0)</f>
        <v>0</v>
      </c>
      <c r="I309" s="4">
        <f t="shared" si="60"/>
        <v>1547</v>
      </c>
      <c r="K309" s="52">
        <f>IF(D309="MT",VLOOKUP(B309,Master_Item!B:H,7,0),VLOOKUP(B309,Master_Item!B:H,6,0))</f>
        <v>72</v>
      </c>
      <c r="L309" s="52" t="str">
        <f>VLOOKUP(B309,Master_Item!B:M,12,0)</f>
        <v>โรงงานวังม่วง</v>
      </c>
      <c r="M309" s="52" t="str">
        <f t="shared" si="61"/>
        <v>โรงงานวังม่วงRegion 5</v>
      </c>
      <c r="N309" s="11">
        <f t="shared" si="62"/>
        <v>6.083333333333333</v>
      </c>
      <c r="O309" s="11">
        <f t="shared" si="63"/>
        <v>15.402777777777779</v>
      </c>
      <c r="P309" s="11">
        <f t="shared" si="64"/>
        <v>0</v>
      </c>
      <c r="Q309" s="11">
        <f t="shared" si="65"/>
        <v>0</v>
      </c>
      <c r="R309" s="11">
        <f t="shared" si="66"/>
        <v>21.486111111111111</v>
      </c>
      <c r="S309" s="11"/>
      <c r="T309" s="1">
        <f>VLOOKUP(B309,Master_Item!B:I,8,0)</f>
        <v>8.4</v>
      </c>
      <c r="U309" s="11">
        <f t="shared" si="67"/>
        <v>3679.2000000000003</v>
      </c>
      <c r="V309" s="11">
        <f t="shared" si="68"/>
        <v>9315.6</v>
      </c>
      <c r="W309" s="11">
        <f t="shared" si="69"/>
        <v>0</v>
      </c>
      <c r="X309" s="11">
        <f t="shared" si="70"/>
        <v>0</v>
      </c>
      <c r="Y309" s="11">
        <f t="shared" si="71"/>
        <v>12994.800000000001</v>
      </c>
      <c r="Z309" s="1" t="str">
        <f>_xlfn.IFNA(VLOOKUP(B309,Master_Item!B:D,3,0),0)</f>
        <v>Oishi</v>
      </c>
    </row>
    <row r="310" spans="1:26">
      <c r="A310" s="13">
        <v>11</v>
      </c>
      <c r="B310" s="2">
        <v>310002646</v>
      </c>
      <c r="C310" s="1" t="s">
        <v>33</v>
      </c>
      <c r="D310" s="1" t="s">
        <v>127</v>
      </c>
      <c r="E310" s="12">
        <f>_xlfn.IFNA(VLOOKUP($B310,'FST OMT'!$C:$Y,$A310,0),0)*0.45</f>
        <v>773.1</v>
      </c>
      <c r="F310" s="12">
        <f>_xlfn.IFNA(VLOOKUP($B310,'FST CV'!$C:$Y,$A310,0),0)*0.45</f>
        <v>2025.45</v>
      </c>
      <c r="G310" s="12">
        <f>_xlfn.IFNA(VLOOKUP($B310,'FST TT'!$C:$Y,$A310,0),0)*0.45</f>
        <v>0</v>
      </c>
      <c r="I310" s="4">
        <f t="shared" si="60"/>
        <v>2798.55</v>
      </c>
      <c r="K310" s="52">
        <f>IF(D310="MT",VLOOKUP(B310,Master_Item!B:H,7,0),VLOOKUP(B310,Master_Item!B:H,6,0))</f>
        <v>72</v>
      </c>
      <c r="L310" s="52" t="str">
        <f>VLOOKUP(B310,Master_Item!B:M,12,0)</f>
        <v>โรงงานวังม่วง</v>
      </c>
      <c r="M310" s="52" t="str">
        <f t="shared" si="61"/>
        <v>โรงงานวังม่วงRegion 6/9</v>
      </c>
      <c r="N310" s="11">
        <f t="shared" si="62"/>
        <v>10.737500000000001</v>
      </c>
      <c r="O310" s="11">
        <f t="shared" si="63"/>
        <v>28.131250000000001</v>
      </c>
      <c r="P310" s="11">
        <f t="shared" si="64"/>
        <v>0</v>
      </c>
      <c r="Q310" s="11">
        <f t="shared" si="65"/>
        <v>0</v>
      </c>
      <c r="R310" s="11">
        <f t="shared" si="66"/>
        <v>38.868750000000006</v>
      </c>
      <c r="S310" s="11"/>
      <c r="T310" s="1">
        <f>VLOOKUP(B310,Master_Item!B:I,8,0)</f>
        <v>8.4</v>
      </c>
      <c r="U310" s="11">
        <f t="shared" si="67"/>
        <v>6494.0400000000009</v>
      </c>
      <c r="V310" s="11">
        <f t="shared" si="68"/>
        <v>17013.780000000002</v>
      </c>
      <c r="W310" s="11">
        <f t="shared" si="69"/>
        <v>0</v>
      </c>
      <c r="X310" s="11">
        <f t="shared" si="70"/>
        <v>0</v>
      </c>
      <c r="Y310" s="11">
        <f t="shared" si="71"/>
        <v>23507.820000000003</v>
      </c>
      <c r="Z310" s="1" t="str">
        <f>_xlfn.IFNA(VLOOKUP(B310,Master_Item!B:D,3,0),0)</f>
        <v>Oishi</v>
      </c>
    </row>
    <row r="311" spans="1:26">
      <c r="A311" s="13">
        <v>11</v>
      </c>
      <c r="B311" s="2">
        <v>310002646</v>
      </c>
      <c r="C311" s="1" t="s">
        <v>33</v>
      </c>
      <c r="D311" s="1" t="s">
        <v>128</v>
      </c>
      <c r="E311" s="12">
        <f>_xlfn.IFNA(VLOOKUP($B311,'FST OMT'!$C:$Y,$A311,0),0)*0.55</f>
        <v>944.90000000000009</v>
      </c>
      <c r="F311" s="12">
        <f>_xlfn.IFNA(VLOOKUP($B311,'FST CV'!$C:$Y,$A311,0),0)*0.55</f>
        <v>2475.5500000000002</v>
      </c>
      <c r="G311" s="12">
        <f>_xlfn.IFNA(VLOOKUP($B311,'FST TT'!$C:$Y,$A311,0),0)*0.55</f>
        <v>0</v>
      </c>
      <c r="I311" s="4">
        <f t="shared" si="60"/>
        <v>3420.4500000000003</v>
      </c>
      <c r="K311" s="52">
        <f>IF(D311="MT",VLOOKUP(B311,Master_Item!B:H,7,0),VLOOKUP(B311,Master_Item!B:H,6,0))</f>
        <v>72</v>
      </c>
      <c r="L311" s="52" t="str">
        <f>VLOOKUP(B311,Master_Item!B:M,12,0)</f>
        <v>โรงงานวังม่วง</v>
      </c>
      <c r="M311" s="52" t="str">
        <f t="shared" si="61"/>
        <v>โรงงานวังม่วงRegion 6/14</v>
      </c>
      <c r="N311" s="11">
        <f t="shared" si="62"/>
        <v>13.123611111111112</v>
      </c>
      <c r="O311" s="11">
        <f t="shared" si="63"/>
        <v>34.382638888888891</v>
      </c>
      <c r="P311" s="11">
        <f t="shared" si="64"/>
        <v>0</v>
      </c>
      <c r="Q311" s="11">
        <f t="shared" si="65"/>
        <v>0</v>
      </c>
      <c r="R311" s="11">
        <f t="shared" si="66"/>
        <v>47.506250000000001</v>
      </c>
      <c r="S311" s="11"/>
      <c r="T311" s="1">
        <f>VLOOKUP(B311,Master_Item!B:I,8,0)</f>
        <v>8.4</v>
      </c>
      <c r="U311" s="11">
        <f t="shared" si="67"/>
        <v>7937.1600000000008</v>
      </c>
      <c r="V311" s="11">
        <f t="shared" si="68"/>
        <v>20794.620000000003</v>
      </c>
      <c r="W311" s="11">
        <f t="shared" si="69"/>
        <v>0</v>
      </c>
      <c r="X311" s="11">
        <f t="shared" si="70"/>
        <v>0</v>
      </c>
      <c r="Y311" s="11">
        <f t="shared" si="71"/>
        <v>28731.780000000002</v>
      </c>
      <c r="Z311" s="1" t="str">
        <f>_xlfn.IFNA(VLOOKUP(B311,Master_Item!B:D,3,0),0)</f>
        <v>Oishi</v>
      </c>
    </row>
    <row r="312" spans="1:26">
      <c r="A312" s="13">
        <v>12</v>
      </c>
      <c r="B312" s="2">
        <v>310002646</v>
      </c>
      <c r="C312" s="1" t="s">
        <v>33</v>
      </c>
      <c r="D312" s="1" t="s">
        <v>121</v>
      </c>
      <c r="E312" s="12">
        <f>_xlfn.IFNA(VLOOKUP($B312,'FST OMT'!$C:$Y,$A312,0),0)</f>
        <v>1288</v>
      </c>
      <c r="F312" s="12">
        <f>_xlfn.IFNA(VLOOKUP($B312,'FST CV'!$C:$Y,$A312,0),0)</f>
        <v>3108</v>
      </c>
      <c r="G312" s="12">
        <f>_xlfn.IFNA(VLOOKUP($B312,'FST TT'!$C:$Y,$A312,0),0)</f>
        <v>0</v>
      </c>
      <c r="I312" s="4">
        <f t="shared" si="60"/>
        <v>4396</v>
      </c>
      <c r="K312" s="52">
        <f>IF(D312="MT",VLOOKUP(B312,Master_Item!B:H,7,0),VLOOKUP(B312,Master_Item!B:H,6,0))</f>
        <v>72</v>
      </c>
      <c r="L312" s="52" t="str">
        <f>VLOOKUP(B312,Master_Item!B:M,12,0)</f>
        <v>โรงงานวังม่วง</v>
      </c>
      <c r="M312" s="52" t="str">
        <f t="shared" si="61"/>
        <v>โรงงานวังม่วงRegion 7</v>
      </c>
      <c r="N312" s="11">
        <f t="shared" si="62"/>
        <v>17.888888888888889</v>
      </c>
      <c r="O312" s="11">
        <f t="shared" si="63"/>
        <v>43.166666666666664</v>
      </c>
      <c r="P312" s="11">
        <f t="shared" si="64"/>
        <v>0</v>
      </c>
      <c r="Q312" s="11">
        <f t="shared" si="65"/>
        <v>0</v>
      </c>
      <c r="R312" s="11">
        <f t="shared" si="66"/>
        <v>61.055555555555557</v>
      </c>
      <c r="S312" s="11"/>
      <c r="T312" s="1">
        <f>VLOOKUP(B312,Master_Item!B:I,8,0)</f>
        <v>8.4</v>
      </c>
      <c r="U312" s="11">
        <f t="shared" si="67"/>
        <v>10819.2</v>
      </c>
      <c r="V312" s="11">
        <f t="shared" si="68"/>
        <v>26107.200000000001</v>
      </c>
      <c r="W312" s="11">
        <f t="shared" si="69"/>
        <v>0</v>
      </c>
      <c r="X312" s="11">
        <f t="shared" si="70"/>
        <v>0</v>
      </c>
      <c r="Y312" s="11">
        <f t="shared" si="71"/>
        <v>36926.400000000001</v>
      </c>
      <c r="Z312" s="1" t="str">
        <f>_xlfn.IFNA(VLOOKUP(B312,Master_Item!B:D,3,0),0)</f>
        <v>Oishi</v>
      </c>
    </row>
    <row r="313" spans="1:26">
      <c r="A313" s="13">
        <v>13</v>
      </c>
      <c r="B313" s="2">
        <v>310002646</v>
      </c>
      <c r="C313" s="1" t="s">
        <v>33</v>
      </c>
      <c r="D313" s="1" t="s">
        <v>122</v>
      </c>
      <c r="E313" s="12">
        <f>_xlfn.IFNA(VLOOKUP($B313,'FST OMT'!$C:$Y,$A313,0),0)</f>
        <v>2332</v>
      </c>
      <c r="F313" s="12">
        <f>_xlfn.IFNA(VLOOKUP($B313,'FST CV'!$C:$Y,$A313,0),0)</f>
        <v>1100</v>
      </c>
      <c r="G313" s="12">
        <f>_xlfn.IFNA(VLOOKUP($B313,'FST TT'!$C:$Y,$A313,0),0)</f>
        <v>0</v>
      </c>
      <c r="I313" s="4">
        <f t="shared" si="60"/>
        <v>3432</v>
      </c>
      <c r="K313" s="52">
        <f>IF(D313="MT",VLOOKUP(B313,Master_Item!B:H,7,0),VLOOKUP(B313,Master_Item!B:H,6,0))</f>
        <v>72</v>
      </c>
      <c r="L313" s="52" t="str">
        <f>VLOOKUP(B313,Master_Item!B:M,12,0)</f>
        <v>โรงงานวังม่วง</v>
      </c>
      <c r="M313" s="52" t="str">
        <f t="shared" si="61"/>
        <v>โรงงานวังม่วงRegion 8</v>
      </c>
      <c r="N313" s="11">
        <f t="shared" si="62"/>
        <v>32.388888888888886</v>
      </c>
      <c r="O313" s="11">
        <f t="shared" si="63"/>
        <v>15.277777777777779</v>
      </c>
      <c r="P313" s="11">
        <f t="shared" si="64"/>
        <v>0</v>
      </c>
      <c r="Q313" s="11">
        <f t="shared" si="65"/>
        <v>0</v>
      </c>
      <c r="R313" s="11">
        <f t="shared" si="66"/>
        <v>47.666666666666664</v>
      </c>
      <c r="S313" s="11"/>
      <c r="T313" s="1">
        <f>VLOOKUP(B313,Master_Item!B:I,8,0)</f>
        <v>8.4</v>
      </c>
      <c r="U313" s="11">
        <f t="shared" si="67"/>
        <v>19588.8</v>
      </c>
      <c r="V313" s="11">
        <f t="shared" si="68"/>
        <v>9240</v>
      </c>
      <c r="W313" s="11">
        <f t="shared" si="69"/>
        <v>0</v>
      </c>
      <c r="X313" s="11">
        <f t="shared" si="70"/>
        <v>0</v>
      </c>
      <c r="Y313" s="11">
        <f t="shared" si="71"/>
        <v>28828.800000000003</v>
      </c>
      <c r="Z313" s="1" t="str">
        <f>_xlfn.IFNA(VLOOKUP(B313,Master_Item!B:D,3,0),0)</f>
        <v>Oishi</v>
      </c>
    </row>
    <row r="314" spans="1:26">
      <c r="A314" s="13">
        <v>11</v>
      </c>
      <c r="B314" s="2">
        <v>310002646</v>
      </c>
      <c r="C314" s="1" t="s">
        <v>33</v>
      </c>
      <c r="D314" s="1" t="s">
        <v>123</v>
      </c>
      <c r="H314" s="4">
        <f>_xlfn.IFNA(VLOOKUP(B314,'FST MT'!A:FS,$A314,0),0)</f>
        <v>17414</v>
      </c>
      <c r="I314" s="4">
        <f t="shared" si="60"/>
        <v>17414</v>
      </c>
      <c r="K314" s="52">
        <f>IF(D314="MT",VLOOKUP(B314,Master_Item!B:H,7,0),VLOOKUP(B314,Master_Item!B:H,6,0))</f>
        <v>72</v>
      </c>
      <c r="L314" s="52" t="str">
        <f>VLOOKUP(B314,Master_Item!B:M,12,0)</f>
        <v>โรงงานวังม่วง</v>
      </c>
      <c r="M314" s="52" t="str">
        <f t="shared" si="61"/>
        <v>โรงงานวังม่วงMT</v>
      </c>
      <c r="N314" s="11">
        <f t="shared" si="62"/>
        <v>0</v>
      </c>
      <c r="O314" s="11">
        <f t="shared" si="63"/>
        <v>0</v>
      </c>
      <c r="P314" s="11">
        <f t="shared" si="64"/>
        <v>0</v>
      </c>
      <c r="Q314" s="11">
        <f t="shared" si="65"/>
        <v>241.86111111111111</v>
      </c>
      <c r="R314" s="11">
        <f t="shared" si="66"/>
        <v>241.86111111111111</v>
      </c>
      <c r="S314" s="11"/>
      <c r="T314" s="1">
        <f>VLOOKUP(B314,Master_Item!B:I,8,0)</f>
        <v>8.4</v>
      </c>
      <c r="U314" s="11">
        <f t="shared" si="67"/>
        <v>0</v>
      </c>
      <c r="V314" s="11">
        <f t="shared" si="68"/>
        <v>0</v>
      </c>
      <c r="W314" s="11">
        <f t="shared" si="69"/>
        <v>0</v>
      </c>
      <c r="X314" s="11">
        <f t="shared" si="70"/>
        <v>146277.6</v>
      </c>
      <c r="Y314" s="11">
        <f t="shared" si="71"/>
        <v>146277.6</v>
      </c>
      <c r="Z314" s="1" t="str">
        <f>_xlfn.IFNA(VLOOKUP(B314,Master_Item!B:D,3,0),0)</f>
        <v>Oishi</v>
      </c>
    </row>
    <row r="315" spans="1:26">
      <c r="A315" s="13">
        <v>6</v>
      </c>
      <c r="B315" s="2">
        <v>310002879</v>
      </c>
      <c r="C315" s="1" t="s">
        <v>52</v>
      </c>
      <c r="D315" s="1" t="s">
        <v>115</v>
      </c>
      <c r="E315" s="12">
        <f>_xlfn.IFNA(VLOOKUP($B315,'FST OMT'!$C:$Y,$A315,0),0)</f>
        <v>0</v>
      </c>
      <c r="F315" s="12">
        <f>_xlfn.IFNA(VLOOKUP($B315,'FST CV'!$C:$Y,$A315,0),0)</f>
        <v>0</v>
      </c>
      <c r="G315" s="12">
        <f>_xlfn.IFNA(VLOOKUP($B315,'FST TT'!$C:$Y,$A315,0),0)</f>
        <v>0</v>
      </c>
      <c r="I315" s="4">
        <f t="shared" si="60"/>
        <v>0</v>
      </c>
      <c r="K315" s="52">
        <f>IF(D315="MT",VLOOKUP(B315,Master_Item!B:H,7,0),VLOOKUP(B315,Master_Item!B:H,6,0))</f>
        <v>72</v>
      </c>
      <c r="L315" s="52" t="str">
        <f>VLOOKUP(B315,Master_Item!B:M,12,0)</f>
        <v>โรงงานนวนคร</v>
      </c>
      <c r="M315" s="52" t="str">
        <f t="shared" si="61"/>
        <v>โรงงานนวนครRegion 1</v>
      </c>
      <c r="N315" s="11">
        <f t="shared" si="62"/>
        <v>0</v>
      </c>
      <c r="O315" s="11">
        <f t="shared" si="63"/>
        <v>0</v>
      </c>
      <c r="P315" s="11">
        <f t="shared" si="64"/>
        <v>0</v>
      </c>
      <c r="Q315" s="11">
        <f t="shared" si="65"/>
        <v>0</v>
      </c>
      <c r="R315" s="11">
        <f t="shared" si="66"/>
        <v>0</v>
      </c>
      <c r="S315" s="11"/>
      <c r="T315" s="1">
        <f>VLOOKUP(B315,Master_Item!B:I,8,0)</f>
        <v>9.1199999999999992</v>
      </c>
      <c r="U315" s="11">
        <f t="shared" si="67"/>
        <v>0</v>
      </c>
      <c r="V315" s="11">
        <f t="shared" si="68"/>
        <v>0</v>
      </c>
      <c r="W315" s="11">
        <f t="shared" si="69"/>
        <v>0</v>
      </c>
      <c r="X315" s="11">
        <f t="shared" si="70"/>
        <v>0</v>
      </c>
      <c r="Y315" s="11">
        <f t="shared" si="71"/>
        <v>0</v>
      </c>
      <c r="Z315" s="1" t="str">
        <f>_xlfn.IFNA(VLOOKUP(B315,Master_Item!B:D,3,0),0)</f>
        <v>Oishi</v>
      </c>
    </row>
    <row r="316" spans="1:26">
      <c r="A316" s="13">
        <v>7</v>
      </c>
      <c r="B316" s="2">
        <v>310002879</v>
      </c>
      <c r="C316" s="1" t="s">
        <v>52</v>
      </c>
      <c r="D316" s="1" t="s">
        <v>116</v>
      </c>
      <c r="E316" s="12">
        <f>_xlfn.IFNA(VLOOKUP($B316,'FST OMT'!$C:$Y,$A316,0),0)</f>
        <v>0</v>
      </c>
      <c r="F316" s="12">
        <f>_xlfn.IFNA(VLOOKUP($B316,'FST CV'!$C:$Y,$A316,0),0)</f>
        <v>0</v>
      </c>
      <c r="G316" s="12">
        <f>_xlfn.IFNA(VLOOKUP($B316,'FST TT'!$C:$Y,$A316,0),0)</f>
        <v>0</v>
      </c>
      <c r="I316" s="4">
        <f t="shared" si="60"/>
        <v>0</v>
      </c>
      <c r="K316" s="52">
        <f>IF(D316="MT",VLOOKUP(B316,Master_Item!B:H,7,0),VLOOKUP(B316,Master_Item!B:H,6,0))</f>
        <v>72</v>
      </c>
      <c r="L316" s="52" t="str">
        <f>VLOOKUP(B316,Master_Item!B:M,12,0)</f>
        <v>โรงงานนวนคร</v>
      </c>
      <c r="M316" s="52" t="str">
        <f t="shared" si="61"/>
        <v>โรงงานนวนครRegion 2</v>
      </c>
      <c r="N316" s="11">
        <f t="shared" si="62"/>
        <v>0</v>
      </c>
      <c r="O316" s="11">
        <f t="shared" si="63"/>
        <v>0</v>
      </c>
      <c r="P316" s="11">
        <f t="shared" si="64"/>
        <v>0</v>
      </c>
      <c r="Q316" s="11">
        <f t="shared" si="65"/>
        <v>0</v>
      </c>
      <c r="R316" s="11">
        <f t="shared" si="66"/>
        <v>0</v>
      </c>
      <c r="S316" s="11"/>
      <c r="T316" s="1">
        <f>VLOOKUP(B316,Master_Item!B:I,8,0)</f>
        <v>9.1199999999999992</v>
      </c>
      <c r="U316" s="11">
        <f t="shared" si="67"/>
        <v>0</v>
      </c>
      <c r="V316" s="11">
        <f t="shared" si="68"/>
        <v>0</v>
      </c>
      <c r="W316" s="11">
        <f t="shared" si="69"/>
        <v>0</v>
      </c>
      <c r="X316" s="11">
        <f t="shared" si="70"/>
        <v>0</v>
      </c>
      <c r="Y316" s="11">
        <f t="shared" si="71"/>
        <v>0</v>
      </c>
      <c r="Z316" s="1" t="str">
        <f>_xlfn.IFNA(VLOOKUP(B316,Master_Item!B:D,3,0),0)</f>
        <v>Oishi</v>
      </c>
    </row>
    <row r="317" spans="1:26">
      <c r="A317" s="13">
        <v>8</v>
      </c>
      <c r="B317" s="2">
        <v>310002879</v>
      </c>
      <c r="C317" s="1" t="s">
        <v>52</v>
      </c>
      <c r="D317" s="1" t="s">
        <v>117</v>
      </c>
      <c r="E317" s="12">
        <f>_xlfn.IFNA(VLOOKUP($B317,'FST OMT'!$C:$Y,$A317,0),0)</f>
        <v>0</v>
      </c>
      <c r="F317" s="12">
        <f>_xlfn.IFNA(VLOOKUP($B317,'FST CV'!$C:$Y,$A317,0),0)</f>
        <v>0</v>
      </c>
      <c r="G317" s="12">
        <f>_xlfn.IFNA(VLOOKUP($B317,'FST TT'!$C:$Y,$A317,0),0)</f>
        <v>0</v>
      </c>
      <c r="I317" s="4">
        <f t="shared" si="60"/>
        <v>0</v>
      </c>
      <c r="K317" s="52">
        <f>IF(D317="MT",VLOOKUP(B317,Master_Item!B:H,7,0),VLOOKUP(B317,Master_Item!B:H,6,0))</f>
        <v>72</v>
      </c>
      <c r="L317" s="52" t="str">
        <f>VLOOKUP(B317,Master_Item!B:M,12,0)</f>
        <v>โรงงานนวนคร</v>
      </c>
      <c r="M317" s="52" t="str">
        <f t="shared" si="61"/>
        <v>โรงงานนวนครRegion 3</v>
      </c>
      <c r="N317" s="11">
        <f t="shared" si="62"/>
        <v>0</v>
      </c>
      <c r="O317" s="11">
        <f t="shared" si="63"/>
        <v>0</v>
      </c>
      <c r="P317" s="11">
        <f t="shared" si="64"/>
        <v>0</v>
      </c>
      <c r="Q317" s="11">
        <f t="shared" si="65"/>
        <v>0</v>
      </c>
      <c r="R317" s="11">
        <f t="shared" si="66"/>
        <v>0</v>
      </c>
      <c r="S317" s="11"/>
      <c r="T317" s="1">
        <f>VLOOKUP(B317,Master_Item!B:I,8,0)</f>
        <v>9.1199999999999992</v>
      </c>
      <c r="U317" s="11">
        <f t="shared" si="67"/>
        <v>0</v>
      </c>
      <c r="V317" s="11">
        <f t="shared" si="68"/>
        <v>0</v>
      </c>
      <c r="W317" s="11">
        <f t="shared" si="69"/>
        <v>0</v>
      </c>
      <c r="X317" s="11">
        <f t="shared" si="70"/>
        <v>0</v>
      </c>
      <c r="Y317" s="11">
        <f t="shared" si="71"/>
        <v>0</v>
      </c>
      <c r="Z317" s="1" t="str">
        <f>_xlfn.IFNA(VLOOKUP(B317,Master_Item!B:D,3,0),0)</f>
        <v>Oishi</v>
      </c>
    </row>
    <row r="318" spans="1:26">
      <c r="A318" s="13">
        <v>9</v>
      </c>
      <c r="B318" s="2">
        <v>310002879</v>
      </c>
      <c r="C318" s="1" t="s">
        <v>52</v>
      </c>
      <c r="D318" s="1" t="s">
        <v>118</v>
      </c>
      <c r="E318" s="12">
        <f>_xlfn.IFNA(VLOOKUP($B318,'FST OMT'!$C:$Y,$A318,0),0)</f>
        <v>0</v>
      </c>
      <c r="F318" s="12">
        <f>_xlfn.IFNA(VLOOKUP($B318,'FST CV'!$C:$Y,$A318,0),0)</f>
        <v>0</v>
      </c>
      <c r="G318" s="12">
        <f>_xlfn.IFNA(VLOOKUP($B318,'FST TT'!$C:$Y,$A318,0),0)</f>
        <v>0</v>
      </c>
      <c r="I318" s="4">
        <f t="shared" si="60"/>
        <v>0</v>
      </c>
      <c r="K318" s="52">
        <f>IF(D318="MT",VLOOKUP(B318,Master_Item!B:H,7,0),VLOOKUP(B318,Master_Item!B:H,6,0))</f>
        <v>72</v>
      </c>
      <c r="L318" s="52" t="str">
        <f>VLOOKUP(B318,Master_Item!B:M,12,0)</f>
        <v>โรงงานนวนคร</v>
      </c>
      <c r="M318" s="52" t="str">
        <f t="shared" si="61"/>
        <v>โรงงานนวนครRegion 4</v>
      </c>
      <c r="N318" s="11">
        <f t="shared" si="62"/>
        <v>0</v>
      </c>
      <c r="O318" s="11">
        <f t="shared" si="63"/>
        <v>0</v>
      </c>
      <c r="P318" s="11">
        <f t="shared" si="64"/>
        <v>0</v>
      </c>
      <c r="Q318" s="11">
        <f t="shared" si="65"/>
        <v>0</v>
      </c>
      <c r="R318" s="11">
        <f t="shared" si="66"/>
        <v>0</v>
      </c>
      <c r="S318" s="11"/>
      <c r="T318" s="1">
        <f>VLOOKUP(B318,Master_Item!B:I,8,0)</f>
        <v>9.1199999999999992</v>
      </c>
      <c r="U318" s="11">
        <f t="shared" si="67"/>
        <v>0</v>
      </c>
      <c r="V318" s="11">
        <f t="shared" si="68"/>
        <v>0</v>
      </c>
      <c r="W318" s="11">
        <f t="shared" si="69"/>
        <v>0</v>
      </c>
      <c r="X318" s="11">
        <f t="shared" si="70"/>
        <v>0</v>
      </c>
      <c r="Y318" s="11">
        <f t="shared" si="71"/>
        <v>0</v>
      </c>
      <c r="Z318" s="1" t="str">
        <f>_xlfn.IFNA(VLOOKUP(B318,Master_Item!B:D,3,0),0)</f>
        <v>Oishi</v>
      </c>
    </row>
    <row r="319" spans="1:26">
      <c r="A319" s="13">
        <v>10</v>
      </c>
      <c r="B319" s="2">
        <v>310002879</v>
      </c>
      <c r="C319" s="1" t="s">
        <v>52</v>
      </c>
      <c r="D319" s="1" t="s">
        <v>119</v>
      </c>
      <c r="E319" s="12">
        <f>_xlfn.IFNA(VLOOKUP($B319,'FST OMT'!$C:$Y,$A319,0),0)</f>
        <v>0</v>
      </c>
      <c r="F319" s="12">
        <f>_xlfn.IFNA(VLOOKUP($B319,'FST CV'!$C:$Y,$A319,0),0)</f>
        <v>0</v>
      </c>
      <c r="G319" s="12">
        <f>_xlfn.IFNA(VLOOKUP($B319,'FST TT'!$C:$Y,$A319,0),0)</f>
        <v>0</v>
      </c>
      <c r="I319" s="4">
        <f t="shared" si="60"/>
        <v>0</v>
      </c>
      <c r="K319" s="52">
        <f>IF(D319="MT",VLOOKUP(B319,Master_Item!B:H,7,0),VLOOKUP(B319,Master_Item!B:H,6,0))</f>
        <v>72</v>
      </c>
      <c r="L319" s="52" t="str">
        <f>VLOOKUP(B319,Master_Item!B:M,12,0)</f>
        <v>โรงงานนวนคร</v>
      </c>
      <c r="M319" s="52" t="str">
        <f t="shared" si="61"/>
        <v>โรงงานนวนครRegion 5</v>
      </c>
      <c r="N319" s="11">
        <f t="shared" si="62"/>
        <v>0</v>
      </c>
      <c r="O319" s="11">
        <f t="shared" si="63"/>
        <v>0</v>
      </c>
      <c r="P319" s="11">
        <f t="shared" si="64"/>
        <v>0</v>
      </c>
      <c r="Q319" s="11">
        <f t="shared" si="65"/>
        <v>0</v>
      </c>
      <c r="R319" s="11">
        <f t="shared" si="66"/>
        <v>0</v>
      </c>
      <c r="S319" s="11"/>
      <c r="T319" s="1">
        <f>VLOOKUP(B319,Master_Item!B:I,8,0)</f>
        <v>9.1199999999999992</v>
      </c>
      <c r="U319" s="11">
        <f t="shared" si="67"/>
        <v>0</v>
      </c>
      <c r="V319" s="11">
        <f t="shared" si="68"/>
        <v>0</v>
      </c>
      <c r="W319" s="11">
        <f t="shared" si="69"/>
        <v>0</v>
      </c>
      <c r="X319" s="11">
        <f t="shared" si="70"/>
        <v>0</v>
      </c>
      <c r="Y319" s="11">
        <f t="shared" si="71"/>
        <v>0</v>
      </c>
      <c r="Z319" s="1" t="str">
        <f>_xlfn.IFNA(VLOOKUP(B319,Master_Item!B:D,3,0),0)</f>
        <v>Oishi</v>
      </c>
    </row>
    <row r="320" spans="1:26">
      <c r="A320" s="13">
        <v>11</v>
      </c>
      <c r="B320" s="2">
        <v>310002879</v>
      </c>
      <c r="C320" s="1" t="s">
        <v>52</v>
      </c>
      <c r="D320" s="1" t="s">
        <v>127</v>
      </c>
      <c r="E320" s="12">
        <f>_xlfn.IFNA(VLOOKUP($B320,'FST OMT'!$C:$Y,$A320,0),0)*0.45</f>
        <v>0</v>
      </c>
      <c r="F320" s="12">
        <f>_xlfn.IFNA(VLOOKUP($B320,'FST CV'!$C:$Y,$A320,0),0)*0.45</f>
        <v>0</v>
      </c>
      <c r="G320" s="12">
        <f>_xlfn.IFNA(VLOOKUP($B320,'FST TT'!$C:$Y,$A320,0),0)*0.45</f>
        <v>0</v>
      </c>
      <c r="I320" s="4">
        <f t="shared" si="60"/>
        <v>0</v>
      </c>
      <c r="K320" s="52">
        <f>IF(D320="MT",VLOOKUP(B320,Master_Item!B:H,7,0),VLOOKUP(B320,Master_Item!B:H,6,0))</f>
        <v>72</v>
      </c>
      <c r="L320" s="52" t="str">
        <f>VLOOKUP(B320,Master_Item!B:M,12,0)</f>
        <v>โรงงานนวนคร</v>
      </c>
      <c r="M320" s="52" t="str">
        <f t="shared" si="61"/>
        <v>โรงงานนวนครRegion 6/9</v>
      </c>
      <c r="N320" s="11">
        <f t="shared" si="62"/>
        <v>0</v>
      </c>
      <c r="O320" s="11">
        <f t="shared" si="63"/>
        <v>0</v>
      </c>
      <c r="P320" s="11">
        <f t="shared" si="64"/>
        <v>0</v>
      </c>
      <c r="Q320" s="11">
        <f t="shared" si="65"/>
        <v>0</v>
      </c>
      <c r="R320" s="11">
        <f t="shared" si="66"/>
        <v>0</v>
      </c>
      <c r="S320" s="11"/>
      <c r="T320" s="1">
        <f>VLOOKUP(B320,Master_Item!B:I,8,0)</f>
        <v>9.1199999999999992</v>
      </c>
      <c r="U320" s="11">
        <f t="shared" si="67"/>
        <v>0</v>
      </c>
      <c r="V320" s="11">
        <f t="shared" si="68"/>
        <v>0</v>
      </c>
      <c r="W320" s="11">
        <f t="shared" si="69"/>
        <v>0</v>
      </c>
      <c r="X320" s="11">
        <f t="shared" si="70"/>
        <v>0</v>
      </c>
      <c r="Y320" s="11">
        <f t="shared" si="71"/>
        <v>0</v>
      </c>
      <c r="Z320" s="1" t="str">
        <f>_xlfn.IFNA(VLOOKUP(B320,Master_Item!B:D,3,0),0)</f>
        <v>Oishi</v>
      </c>
    </row>
    <row r="321" spans="1:26">
      <c r="A321" s="13">
        <v>11</v>
      </c>
      <c r="B321" s="2">
        <v>310002879</v>
      </c>
      <c r="C321" s="1" t="s">
        <v>52</v>
      </c>
      <c r="D321" s="1" t="s">
        <v>128</v>
      </c>
      <c r="E321" s="12">
        <f>_xlfn.IFNA(VLOOKUP($B321,'FST OMT'!$C:$Y,$A321,0),0)*0.55</f>
        <v>0</v>
      </c>
      <c r="F321" s="12">
        <f>_xlfn.IFNA(VLOOKUP($B321,'FST CV'!$C:$Y,$A321,0),0)*0.55</f>
        <v>0</v>
      </c>
      <c r="G321" s="12">
        <f>_xlfn.IFNA(VLOOKUP($B321,'FST TT'!$C:$Y,$A321,0),0)*0.55</f>
        <v>0</v>
      </c>
      <c r="I321" s="4">
        <f t="shared" si="60"/>
        <v>0</v>
      </c>
      <c r="K321" s="52">
        <f>IF(D321="MT",VLOOKUP(B321,Master_Item!B:H,7,0),VLOOKUP(B321,Master_Item!B:H,6,0))</f>
        <v>72</v>
      </c>
      <c r="L321" s="52" t="str">
        <f>VLOOKUP(B321,Master_Item!B:M,12,0)</f>
        <v>โรงงานนวนคร</v>
      </c>
      <c r="M321" s="52" t="str">
        <f t="shared" si="61"/>
        <v>โรงงานนวนครRegion 6/14</v>
      </c>
      <c r="N321" s="11">
        <f t="shared" si="62"/>
        <v>0</v>
      </c>
      <c r="O321" s="11">
        <f t="shared" si="63"/>
        <v>0</v>
      </c>
      <c r="P321" s="11">
        <f t="shared" si="64"/>
        <v>0</v>
      </c>
      <c r="Q321" s="11">
        <f t="shared" si="65"/>
        <v>0</v>
      </c>
      <c r="R321" s="11">
        <f t="shared" si="66"/>
        <v>0</v>
      </c>
      <c r="S321" s="11"/>
      <c r="T321" s="1">
        <f>VLOOKUP(B321,Master_Item!B:I,8,0)</f>
        <v>9.1199999999999992</v>
      </c>
      <c r="U321" s="11">
        <f t="shared" si="67"/>
        <v>0</v>
      </c>
      <c r="V321" s="11">
        <f t="shared" si="68"/>
        <v>0</v>
      </c>
      <c r="W321" s="11">
        <f t="shared" si="69"/>
        <v>0</v>
      </c>
      <c r="X321" s="11">
        <f t="shared" si="70"/>
        <v>0</v>
      </c>
      <c r="Y321" s="11">
        <f t="shared" si="71"/>
        <v>0</v>
      </c>
      <c r="Z321" s="1" t="str">
        <f>_xlfn.IFNA(VLOOKUP(B321,Master_Item!B:D,3,0),0)</f>
        <v>Oishi</v>
      </c>
    </row>
    <row r="322" spans="1:26">
      <c r="A322" s="13">
        <v>12</v>
      </c>
      <c r="B322" s="2">
        <v>310002879</v>
      </c>
      <c r="C322" s="1" t="s">
        <v>52</v>
      </c>
      <c r="D322" s="1" t="s">
        <v>121</v>
      </c>
      <c r="E322" s="12">
        <f>_xlfn.IFNA(VLOOKUP($B322,'FST OMT'!$C:$Y,$A322,0),0)</f>
        <v>0</v>
      </c>
      <c r="F322" s="12">
        <f>_xlfn.IFNA(VLOOKUP($B322,'FST CV'!$C:$Y,$A322,0),0)</f>
        <v>0</v>
      </c>
      <c r="G322" s="12">
        <f>_xlfn.IFNA(VLOOKUP($B322,'FST TT'!$C:$Y,$A322,0),0)</f>
        <v>0</v>
      </c>
      <c r="I322" s="4">
        <f t="shared" si="60"/>
        <v>0</v>
      </c>
      <c r="K322" s="52">
        <f>IF(D322="MT",VLOOKUP(B322,Master_Item!B:H,7,0),VLOOKUP(B322,Master_Item!B:H,6,0))</f>
        <v>72</v>
      </c>
      <c r="L322" s="52" t="str">
        <f>VLOOKUP(B322,Master_Item!B:M,12,0)</f>
        <v>โรงงานนวนคร</v>
      </c>
      <c r="M322" s="52" t="str">
        <f t="shared" si="61"/>
        <v>โรงงานนวนครRegion 7</v>
      </c>
      <c r="N322" s="11">
        <f t="shared" si="62"/>
        <v>0</v>
      </c>
      <c r="O322" s="11">
        <f t="shared" si="63"/>
        <v>0</v>
      </c>
      <c r="P322" s="11">
        <f t="shared" si="64"/>
        <v>0</v>
      </c>
      <c r="Q322" s="11">
        <f t="shared" si="65"/>
        <v>0</v>
      </c>
      <c r="R322" s="11">
        <f t="shared" si="66"/>
        <v>0</v>
      </c>
      <c r="S322" s="11"/>
      <c r="T322" s="1">
        <f>VLOOKUP(B322,Master_Item!B:I,8,0)</f>
        <v>9.1199999999999992</v>
      </c>
      <c r="U322" s="11">
        <f t="shared" si="67"/>
        <v>0</v>
      </c>
      <c r="V322" s="11">
        <f t="shared" si="68"/>
        <v>0</v>
      </c>
      <c r="W322" s="11">
        <f t="shared" si="69"/>
        <v>0</v>
      </c>
      <c r="X322" s="11">
        <f t="shared" si="70"/>
        <v>0</v>
      </c>
      <c r="Y322" s="11">
        <f t="shared" si="71"/>
        <v>0</v>
      </c>
      <c r="Z322" s="1" t="str">
        <f>_xlfn.IFNA(VLOOKUP(B322,Master_Item!B:D,3,0),0)</f>
        <v>Oishi</v>
      </c>
    </row>
    <row r="323" spans="1:26">
      <c r="A323" s="13">
        <v>13</v>
      </c>
      <c r="B323" s="2">
        <v>310002879</v>
      </c>
      <c r="C323" s="1" t="s">
        <v>52</v>
      </c>
      <c r="D323" s="1" t="s">
        <v>122</v>
      </c>
      <c r="E323" s="12">
        <f>_xlfn.IFNA(VLOOKUP($B323,'FST OMT'!$C:$Y,$A323,0),0)</f>
        <v>0</v>
      </c>
      <c r="F323" s="12">
        <f>_xlfn.IFNA(VLOOKUP($B323,'FST CV'!$C:$Y,$A323,0),0)</f>
        <v>0</v>
      </c>
      <c r="G323" s="12">
        <f>_xlfn.IFNA(VLOOKUP($B323,'FST TT'!$C:$Y,$A323,0),0)</f>
        <v>0</v>
      </c>
      <c r="I323" s="4">
        <f t="shared" si="60"/>
        <v>0</v>
      </c>
      <c r="K323" s="52">
        <f>IF(D323="MT",VLOOKUP(B323,Master_Item!B:H,7,0),VLOOKUP(B323,Master_Item!B:H,6,0))</f>
        <v>72</v>
      </c>
      <c r="L323" s="52" t="str">
        <f>VLOOKUP(B323,Master_Item!B:M,12,0)</f>
        <v>โรงงานนวนคร</v>
      </c>
      <c r="M323" s="52" t="str">
        <f t="shared" si="61"/>
        <v>โรงงานนวนครRegion 8</v>
      </c>
      <c r="N323" s="11">
        <f t="shared" si="62"/>
        <v>0</v>
      </c>
      <c r="O323" s="11">
        <f t="shared" si="63"/>
        <v>0</v>
      </c>
      <c r="P323" s="11">
        <f t="shared" si="64"/>
        <v>0</v>
      </c>
      <c r="Q323" s="11">
        <f t="shared" si="65"/>
        <v>0</v>
      </c>
      <c r="R323" s="11">
        <f t="shared" si="66"/>
        <v>0</v>
      </c>
      <c r="S323" s="11"/>
      <c r="T323" s="1">
        <f>VLOOKUP(B323,Master_Item!B:I,8,0)</f>
        <v>9.1199999999999992</v>
      </c>
      <c r="U323" s="11">
        <f t="shared" si="67"/>
        <v>0</v>
      </c>
      <c r="V323" s="11">
        <f t="shared" si="68"/>
        <v>0</v>
      </c>
      <c r="W323" s="11">
        <f t="shared" si="69"/>
        <v>0</v>
      </c>
      <c r="X323" s="11">
        <f t="shared" si="70"/>
        <v>0</v>
      </c>
      <c r="Y323" s="11">
        <f t="shared" si="71"/>
        <v>0</v>
      </c>
      <c r="Z323" s="1" t="str">
        <f>_xlfn.IFNA(VLOOKUP(B323,Master_Item!B:D,3,0),0)</f>
        <v>Oishi</v>
      </c>
    </row>
    <row r="324" spans="1:26">
      <c r="A324" s="13">
        <v>11</v>
      </c>
      <c r="B324" s="2">
        <v>310002879</v>
      </c>
      <c r="C324" s="1" t="s">
        <v>52</v>
      </c>
      <c r="D324" s="1" t="s">
        <v>123</v>
      </c>
      <c r="H324" s="4">
        <f>_xlfn.IFNA(VLOOKUP(B324,'FST MT'!A:FS,$A324,0),0)</f>
        <v>0</v>
      </c>
      <c r="I324" s="4">
        <f t="shared" si="60"/>
        <v>0</v>
      </c>
      <c r="K324" s="52">
        <f>IF(D324="MT",VLOOKUP(B324,Master_Item!B:H,7,0),VLOOKUP(B324,Master_Item!B:H,6,0))</f>
        <v>72</v>
      </c>
      <c r="L324" s="52" t="str">
        <f>VLOOKUP(B324,Master_Item!B:M,12,0)</f>
        <v>โรงงานนวนคร</v>
      </c>
      <c r="M324" s="52" t="str">
        <f t="shared" si="61"/>
        <v>โรงงานนวนครMT</v>
      </c>
      <c r="N324" s="11">
        <f t="shared" si="62"/>
        <v>0</v>
      </c>
      <c r="O324" s="11">
        <f t="shared" si="63"/>
        <v>0</v>
      </c>
      <c r="P324" s="11">
        <f t="shared" si="64"/>
        <v>0</v>
      </c>
      <c r="Q324" s="11">
        <f t="shared" si="65"/>
        <v>0</v>
      </c>
      <c r="R324" s="11">
        <f t="shared" si="66"/>
        <v>0</v>
      </c>
      <c r="S324" s="11"/>
      <c r="T324" s="1">
        <f>VLOOKUP(B324,Master_Item!B:I,8,0)</f>
        <v>9.1199999999999992</v>
      </c>
      <c r="U324" s="11">
        <f t="shared" si="67"/>
        <v>0</v>
      </c>
      <c r="V324" s="11">
        <f t="shared" si="68"/>
        <v>0</v>
      </c>
      <c r="W324" s="11">
        <f t="shared" si="69"/>
        <v>0</v>
      </c>
      <c r="X324" s="11">
        <f t="shared" si="70"/>
        <v>0</v>
      </c>
      <c r="Y324" s="11">
        <f t="shared" si="71"/>
        <v>0</v>
      </c>
      <c r="Z324" s="1" t="str">
        <f>_xlfn.IFNA(VLOOKUP(B324,Master_Item!B:D,3,0),0)</f>
        <v>Oishi</v>
      </c>
    </row>
    <row r="325" spans="1:26">
      <c r="A325" s="13">
        <v>6</v>
      </c>
      <c r="B325" s="2">
        <v>310002904</v>
      </c>
      <c r="C325" s="1" t="s">
        <v>54</v>
      </c>
      <c r="D325" s="1" t="s">
        <v>115</v>
      </c>
      <c r="E325" s="12">
        <f>_xlfn.IFNA(VLOOKUP($B325,'FST OMT'!$C:$Y,$A325,0),0)</f>
        <v>0</v>
      </c>
      <c r="F325" s="12">
        <f>_xlfn.IFNA(VLOOKUP($B325,'FST CV'!$C:$Y,$A325,0),0)</f>
        <v>0</v>
      </c>
      <c r="G325" s="12">
        <f>_xlfn.IFNA(VLOOKUP($B325,'FST TT'!$C:$Y,$A325,0),0)</f>
        <v>0</v>
      </c>
      <c r="I325" s="4">
        <f t="shared" si="60"/>
        <v>0</v>
      </c>
      <c r="K325" s="52">
        <f>IF(D325="MT",VLOOKUP(B325,Master_Item!B:H,7,0),VLOOKUP(B325,Master_Item!B:H,6,0))</f>
        <v>60</v>
      </c>
      <c r="L325" s="52" t="str">
        <f>VLOOKUP(B325,Master_Item!B:M,12,0)</f>
        <v>โรงงานวังม่วง</v>
      </c>
      <c r="M325" s="52" t="str">
        <f t="shared" si="61"/>
        <v>โรงงานวังม่วงRegion 1</v>
      </c>
      <c r="N325" s="11">
        <f t="shared" si="62"/>
        <v>0</v>
      </c>
      <c r="O325" s="11">
        <f t="shared" si="63"/>
        <v>0</v>
      </c>
      <c r="P325" s="11">
        <f t="shared" si="64"/>
        <v>0</v>
      </c>
      <c r="Q325" s="11">
        <f t="shared" si="65"/>
        <v>0</v>
      </c>
      <c r="R325" s="11">
        <f t="shared" si="66"/>
        <v>0</v>
      </c>
      <c r="S325" s="11"/>
      <c r="T325" s="1">
        <f>VLOOKUP(B325,Master_Item!B:I,8,0)</f>
        <v>9.6</v>
      </c>
      <c r="U325" s="11">
        <f t="shared" si="67"/>
        <v>0</v>
      </c>
      <c r="V325" s="11">
        <f t="shared" si="68"/>
        <v>0</v>
      </c>
      <c r="W325" s="11">
        <f t="shared" si="69"/>
        <v>0</v>
      </c>
      <c r="X325" s="11">
        <f t="shared" si="70"/>
        <v>0</v>
      </c>
      <c r="Y325" s="11">
        <f t="shared" si="71"/>
        <v>0</v>
      </c>
      <c r="Z325" s="1" t="str">
        <f>_xlfn.IFNA(VLOOKUP(B325,Master_Item!B:D,3,0),0)</f>
        <v>Oishi</v>
      </c>
    </row>
    <row r="326" spans="1:26">
      <c r="A326" s="13">
        <v>7</v>
      </c>
      <c r="B326" s="2">
        <v>310002904</v>
      </c>
      <c r="C326" s="1" t="s">
        <v>54</v>
      </c>
      <c r="D326" s="1" t="s">
        <v>116</v>
      </c>
      <c r="E326" s="12">
        <f>_xlfn.IFNA(VLOOKUP($B326,'FST OMT'!$C:$Y,$A326,0),0)</f>
        <v>0</v>
      </c>
      <c r="F326" s="12">
        <f>_xlfn.IFNA(VLOOKUP($B326,'FST CV'!$C:$Y,$A326,0),0)</f>
        <v>0</v>
      </c>
      <c r="G326" s="12">
        <f>_xlfn.IFNA(VLOOKUP($B326,'FST TT'!$C:$Y,$A326,0),0)</f>
        <v>20</v>
      </c>
      <c r="I326" s="4">
        <f t="shared" si="60"/>
        <v>20</v>
      </c>
      <c r="K326" s="52">
        <f>IF(D326="MT",VLOOKUP(B326,Master_Item!B:H,7,0),VLOOKUP(B326,Master_Item!B:H,6,0))</f>
        <v>60</v>
      </c>
      <c r="L326" s="52" t="str">
        <f>VLOOKUP(B326,Master_Item!B:M,12,0)</f>
        <v>โรงงานวังม่วง</v>
      </c>
      <c r="M326" s="52" t="str">
        <f t="shared" si="61"/>
        <v>โรงงานวังม่วงRegion 2</v>
      </c>
      <c r="N326" s="11">
        <f t="shared" si="62"/>
        <v>0</v>
      </c>
      <c r="O326" s="11">
        <f t="shared" si="63"/>
        <v>0</v>
      </c>
      <c r="P326" s="11">
        <f t="shared" si="64"/>
        <v>0.33333333333333331</v>
      </c>
      <c r="Q326" s="11">
        <f t="shared" si="65"/>
        <v>0</v>
      </c>
      <c r="R326" s="11">
        <f t="shared" si="66"/>
        <v>0.33333333333333331</v>
      </c>
      <c r="S326" s="11"/>
      <c r="T326" s="1">
        <f>VLOOKUP(B326,Master_Item!B:I,8,0)</f>
        <v>9.6</v>
      </c>
      <c r="U326" s="11">
        <f t="shared" si="67"/>
        <v>0</v>
      </c>
      <c r="V326" s="11">
        <f t="shared" si="68"/>
        <v>0</v>
      </c>
      <c r="W326" s="11">
        <f t="shared" si="69"/>
        <v>192</v>
      </c>
      <c r="X326" s="11">
        <f t="shared" si="70"/>
        <v>0</v>
      </c>
      <c r="Y326" s="11">
        <f t="shared" si="71"/>
        <v>192</v>
      </c>
      <c r="Z326" s="1" t="str">
        <f>_xlfn.IFNA(VLOOKUP(B326,Master_Item!B:D,3,0),0)</f>
        <v>Oishi</v>
      </c>
    </row>
    <row r="327" spans="1:26">
      <c r="A327" s="13">
        <v>8</v>
      </c>
      <c r="B327" s="2">
        <v>310002904</v>
      </c>
      <c r="C327" s="1" t="s">
        <v>54</v>
      </c>
      <c r="D327" s="1" t="s">
        <v>117</v>
      </c>
      <c r="E327" s="12">
        <f>_xlfn.IFNA(VLOOKUP($B327,'FST OMT'!$C:$Y,$A327,0),0)</f>
        <v>0</v>
      </c>
      <c r="F327" s="12">
        <f>_xlfn.IFNA(VLOOKUP($B327,'FST CV'!$C:$Y,$A327,0),0)</f>
        <v>0</v>
      </c>
      <c r="G327" s="12">
        <f>_xlfn.IFNA(VLOOKUP($B327,'FST TT'!$C:$Y,$A327,0),0)</f>
        <v>0</v>
      </c>
      <c r="I327" s="4">
        <f t="shared" si="60"/>
        <v>0</v>
      </c>
      <c r="K327" s="52">
        <f>IF(D327="MT",VLOOKUP(B327,Master_Item!B:H,7,0),VLOOKUP(B327,Master_Item!B:H,6,0))</f>
        <v>60</v>
      </c>
      <c r="L327" s="52" t="str">
        <f>VLOOKUP(B327,Master_Item!B:M,12,0)</f>
        <v>โรงงานวังม่วง</v>
      </c>
      <c r="M327" s="52" t="str">
        <f t="shared" si="61"/>
        <v>โรงงานวังม่วงRegion 3</v>
      </c>
      <c r="N327" s="11">
        <f t="shared" si="62"/>
        <v>0</v>
      </c>
      <c r="O327" s="11">
        <f t="shared" si="63"/>
        <v>0</v>
      </c>
      <c r="P327" s="11">
        <f t="shared" si="64"/>
        <v>0</v>
      </c>
      <c r="Q327" s="11">
        <f t="shared" si="65"/>
        <v>0</v>
      </c>
      <c r="R327" s="11">
        <f t="shared" si="66"/>
        <v>0</v>
      </c>
      <c r="S327" s="11"/>
      <c r="T327" s="1">
        <f>VLOOKUP(B327,Master_Item!B:I,8,0)</f>
        <v>9.6</v>
      </c>
      <c r="U327" s="11">
        <f t="shared" si="67"/>
        <v>0</v>
      </c>
      <c r="V327" s="11">
        <f t="shared" si="68"/>
        <v>0</v>
      </c>
      <c r="W327" s="11">
        <f t="shared" si="69"/>
        <v>0</v>
      </c>
      <c r="X327" s="11">
        <f t="shared" si="70"/>
        <v>0</v>
      </c>
      <c r="Y327" s="11">
        <f t="shared" si="71"/>
        <v>0</v>
      </c>
      <c r="Z327" s="1" t="str">
        <f>_xlfn.IFNA(VLOOKUP(B327,Master_Item!B:D,3,0),0)</f>
        <v>Oishi</v>
      </c>
    </row>
    <row r="328" spans="1:26">
      <c r="A328" s="13">
        <v>9</v>
      </c>
      <c r="B328" s="2">
        <v>310002904</v>
      </c>
      <c r="C328" s="1" t="s">
        <v>54</v>
      </c>
      <c r="D328" s="1" t="s">
        <v>118</v>
      </c>
      <c r="E328" s="12">
        <f>_xlfn.IFNA(VLOOKUP($B328,'FST OMT'!$C:$Y,$A328,0),0)</f>
        <v>0</v>
      </c>
      <c r="F328" s="12">
        <f>_xlfn.IFNA(VLOOKUP($B328,'FST CV'!$C:$Y,$A328,0),0)</f>
        <v>0</v>
      </c>
      <c r="G328" s="12">
        <f>_xlfn.IFNA(VLOOKUP($B328,'FST TT'!$C:$Y,$A328,0),0)</f>
        <v>0</v>
      </c>
      <c r="I328" s="4">
        <f t="shared" si="60"/>
        <v>0</v>
      </c>
      <c r="K328" s="52">
        <f>IF(D328="MT",VLOOKUP(B328,Master_Item!B:H,7,0),VLOOKUP(B328,Master_Item!B:H,6,0))</f>
        <v>60</v>
      </c>
      <c r="L328" s="52" t="str">
        <f>VLOOKUP(B328,Master_Item!B:M,12,0)</f>
        <v>โรงงานวังม่วง</v>
      </c>
      <c r="M328" s="52" t="str">
        <f t="shared" si="61"/>
        <v>โรงงานวังม่วงRegion 4</v>
      </c>
      <c r="N328" s="11">
        <f t="shared" si="62"/>
        <v>0</v>
      </c>
      <c r="O328" s="11">
        <f t="shared" si="63"/>
        <v>0</v>
      </c>
      <c r="P328" s="11">
        <f t="shared" si="64"/>
        <v>0</v>
      </c>
      <c r="Q328" s="11">
        <f t="shared" si="65"/>
        <v>0</v>
      </c>
      <c r="R328" s="11">
        <f t="shared" si="66"/>
        <v>0</v>
      </c>
      <c r="S328" s="11"/>
      <c r="T328" s="1">
        <f>VLOOKUP(B328,Master_Item!B:I,8,0)</f>
        <v>9.6</v>
      </c>
      <c r="U328" s="11">
        <f t="shared" si="67"/>
        <v>0</v>
      </c>
      <c r="V328" s="11">
        <f t="shared" si="68"/>
        <v>0</v>
      </c>
      <c r="W328" s="11">
        <f t="shared" si="69"/>
        <v>0</v>
      </c>
      <c r="X328" s="11">
        <f t="shared" si="70"/>
        <v>0</v>
      </c>
      <c r="Y328" s="11">
        <f t="shared" si="71"/>
        <v>0</v>
      </c>
      <c r="Z328" s="1" t="str">
        <f>_xlfn.IFNA(VLOOKUP(B328,Master_Item!B:D,3,0),0)</f>
        <v>Oishi</v>
      </c>
    </row>
    <row r="329" spans="1:26">
      <c r="A329" s="13">
        <v>10</v>
      </c>
      <c r="B329" s="2">
        <v>310002904</v>
      </c>
      <c r="C329" s="1" t="s">
        <v>54</v>
      </c>
      <c r="D329" s="1" t="s">
        <v>119</v>
      </c>
      <c r="E329" s="12">
        <f>_xlfn.IFNA(VLOOKUP($B329,'FST OMT'!$C:$Y,$A329,0),0)</f>
        <v>0</v>
      </c>
      <c r="F329" s="12">
        <f>_xlfn.IFNA(VLOOKUP($B329,'FST CV'!$C:$Y,$A329,0),0)</f>
        <v>0</v>
      </c>
      <c r="G329" s="12">
        <f>_xlfn.IFNA(VLOOKUP($B329,'FST TT'!$C:$Y,$A329,0),0)</f>
        <v>0</v>
      </c>
      <c r="I329" s="4">
        <f t="shared" si="60"/>
        <v>0</v>
      </c>
      <c r="K329" s="52">
        <f>IF(D329="MT",VLOOKUP(B329,Master_Item!B:H,7,0),VLOOKUP(B329,Master_Item!B:H,6,0))</f>
        <v>60</v>
      </c>
      <c r="L329" s="52" t="str">
        <f>VLOOKUP(B329,Master_Item!B:M,12,0)</f>
        <v>โรงงานวังม่วง</v>
      </c>
      <c r="M329" s="52" t="str">
        <f t="shared" si="61"/>
        <v>โรงงานวังม่วงRegion 5</v>
      </c>
      <c r="N329" s="11">
        <f t="shared" si="62"/>
        <v>0</v>
      </c>
      <c r="O329" s="11">
        <f t="shared" si="63"/>
        <v>0</v>
      </c>
      <c r="P329" s="11">
        <f t="shared" si="64"/>
        <v>0</v>
      </c>
      <c r="Q329" s="11">
        <f t="shared" si="65"/>
        <v>0</v>
      </c>
      <c r="R329" s="11">
        <f t="shared" si="66"/>
        <v>0</v>
      </c>
      <c r="S329" s="11"/>
      <c r="T329" s="1">
        <f>VLOOKUP(B329,Master_Item!B:I,8,0)</f>
        <v>9.6</v>
      </c>
      <c r="U329" s="11">
        <f t="shared" si="67"/>
        <v>0</v>
      </c>
      <c r="V329" s="11">
        <f t="shared" si="68"/>
        <v>0</v>
      </c>
      <c r="W329" s="11">
        <f t="shared" si="69"/>
        <v>0</v>
      </c>
      <c r="X329" s="11">
        <f t="shared" si="70"/>
        <v>0</v>
      </c>
      <c r="Y329" s="11">
        <f t="shared" si="71"/>
        <v>0</v>
      </c>
      <c r="Z329" s="1" t="str">
        <f>_xlfn.IFNA(VLOOKUP(B329,Master_Item!B:D,3,0),0)</f>
        <v>Oishi</v>
      </c>
    </row>
    <row r="330" spans="1:26">
      <c r="A330" s="13">
        <v>11</v>
      </c>
      <c r="B330" s="2">
        <v>310002904</v>
      </c>
      <c r="C330" s="1" t="s">
        <v>54</v>
      </c>
      <c r="D330" s="1" t="s">
        <v>127</v>
      </c>
      <c r="E330" s="12">
        <f>_xlfn.IFNA(VLOOKUP($B330,'FST OMT'!$C:$Y,$A330,0),0)*0.45</f>
        <v>0</v>
      </c>
      <c r="F330" s="12">
        <f>_xlfn.IFNA(VLOOKUP($B330,'FST CV'!$C:$Y,$A330,0),0)*0.45</f>
        <v>0</v>
      </c>
      <c r="G330" s="12">
        <f>_xlfn.IFNA(VLOOKUP($B330,'FST TT'!$C:$Y,$A330,0),0)*0.45</f>
        <v>15.75</v>
      </c>
      <c r="I330" s="4">
        <f t="shared" ref="I330:I393" si="72">SUM(E330:H330)</f>
        <v>15.75</v>
      </c>
      <c r="K330" s="52">
        <f>IF(D330="MT",VLOOKUP(B330,Master_Item!B:H,7,0),VLOOKUP(B330,Master_Item!B:H,6,0))</f>
        <v>60</v>
      </c>
      <c r="L330" s="52" t="str">
        <f>VLOOKUP(B330,Master_Item!B:M,12,0)</f>
        <v>โรงงานวังม่วง</v>
      </c>
      <c r="M330" s="52" t="str">
        <f t="shared" ref="M330:M393" si="73">L330&amp;D330</f>
        <v>โรงงานวังม่วงRegion 6/9</v>
      </c>
      <c r="N330" s="11">
        <f t="shared" ref="N330:N393" si="74">E330/$K330</f>
        <v>0</v>
      </c>
      <c r="O330" s="11">
        <f t="shared" ref="O330:O393" si="75">F330/$K330</f>
        <v>0</v>
      </c>
      <c r="P330" s="11">
        <f t="shared" ref="P330:P393" si="76">G330/$K330</f>
        <v>0.26250000000000001</v>
      </c>
      <c r="Q330" s="11">
        <f t="shared" ref="Q330:Q393" si="77">H330/$K330</f>
        <v>0</v>
      </c>
      <c r="R330" s="11">
        <f t="shared" ref="R330:R393" si="78">I330/$K330</f>
        <v>0.26250000000000001</v>
      </c>
      <c r="S330" s="11"/>
      <c r="T330" s="1">
        <f>VLOOKUP(B330,Master_Item!B:I,8,0)</f>
        <v>9.6</v>
      </c>
      <c r="U330" s="11">
        <f t="shared" ref="U330:U393" si="79">$T330*E330</f>
        <v>0</v>
      </c>
      <c r="V330" s="11">
        <f t="shared" ref="V330:V393" si="80">$T330*F330</f>
        <v>0</v>
      </c>
      <c r="W330" s="11">
        <f t="shared" ref="W330:W393" si="81">$T330*G330</f>
        <v>151.19999999999999</v>
      </c>
      <c r="X330" s="11">
        <f t="shared" ref="X330:X393" si="82">$T330*H330</f>
        <v>0</v>
      </c>
      <c r="Y330" s="11">
        <f t="shared" ref="Y330:Y393" si="83">$T330*I330</f>
        <v>151.19999999999999</v>
      </c>
      <c r="Z330" s="1" t="str">
        <f>_xlfn.IFNA(VLOOKUP(B330,Master_Item!B:D,3,0),0)</f>
        <v>Oishi</v>
      </c>
    </row>
    <row r="331" spans="1:26">
      <c r="A331" s="13">
        <v>11</v>
      </c>
      <c r="B331" s="2">
        <v>310002904</v>
      </c>
      <c r="C331" s="1" t="s">
        <v>54</v>
      </c>
      <c r="D331" s="1" t="s">
        <v>128</v>
      </c>
      <c r="E331" s="12">
        <f>_xlfn.IFNA(VLOOKUP($B331,'FST OMT'!$C:$Y,$A331,0),0)*0.55</f>
        <v>0</v>
      </c>
      <c r="F331" s="12">
        <f>_xlfn.IFNA(VLOOKUP($B331,'FST CV'!$C:$Y,$A331,0),0)*0.55</f>
        <v>0</v>
      </c>
      <c r="G331" s="12">
        <f>_xlfn.IFNA(VLOOKUP($B331,'FST TT'!$C:$Y,$A331,0),0)*0.55</f>
        <v>19.25</v>
      </c>
      <c r="I331" s="4">
        <f t="shared" si="72"/>
        <v>19.25</v>
      </c>
      <c r="K331" s="52">
        <f>IF(D331="MT",VLOOKUP(B331,Master_Item!B:H,7,0),VLOOKUP(B331,Master_Item!B:H,6,0))</f>
        <v>60</v>
      </c>
      <c r="L331" s="52" t="str">
        <f>VLOOKUP(B331,Master_Item!B:M,12,0)</f>
        <v>โรงงานวังม่วง</v>
      </c>
      <c r="M331" s="52" t="str">
        <f t="shared" si="73"/>
        <v>โรงงานวังม่วงRegion 6/14</v>
      </c>
      <c r="N331" s="11">
        <f t="shared" si="74"/>
        <v>0</v>
      </c>
      <c r="O331" s="11">
        <f t="shared" si="75"/>
        <v>0</v>
      </c>
      <c r="P331" s="11">
        <f t="shared" si="76"/>
        <v>0.32083333333333336</v>
      </c>
      <c r="Q331" s="11">
        <f t="shared" si="77"/>
        <v>0</v>
      </c>
      <c r="R331" s="11">
        <f t="shared" si="78"/>
        <v>0.32083333333333336</v>
      </c>
      <c r="S331" s="11"/>
      <c r="T331" s="1">
        <f>VLOOKUP(B331,Master_Item!B:I,8,0)</f>
        <v>9.6</v>
      </c>
      <c r="U331" s="11">
        <f t="shared" si="79"/>
        <v>0</v>
      </c>
      <c r="V331" s="11">
        <f t="shared" si="80"/>
        <v>0</v>
      </c>
      <c r="W331" s="11">
        <f t="shared" si="81"/>
        <v>184.79999999999998</v>
      </c>
      <c r="X331" s="11">
        <f t="shared" si="82"/>
        <v>0</v>
      </c>
      <c r="Y331" s="11">
        <f t="shared" si="83"/>
        <v>184.79999999999998</v>
      </c>
      <c r="Z331" s="1" t="str">
        <f>_xlfn.IFNA(VLOOKUP(B331,Master_Item!B:D,3,0),0)</f>
        <v>Oishi</v>
      </c>
    </row>
    <row r="332" spans="1:26">
      <c r="A332" s="13">
        <v>12</v>
      </c>
      <c r="B332" s="2">
        <v>310002904</v>
      </c>
      <c r="C332" s="1" t="s">
        <v>54</v>
      </c>
      <c r="D332" s="1" t="s">
        <v>121</v>
      </c>
      <c r="E332" s="12">
        <f>_xlfn.IFNA(VLOOKUP($B332,'FST OMT'!$C:$Y,$A332,0),0)</f>
        <v>0</v>
      </c>
      <c r="F332" s="12">
        <f>_xlfn.IFNA(VLOOKUP($B332,'FST CV'!$C:$Y,$A332,0),0)</f>
        <v>0</v>
      </c>
      <c r="G332" s="12">
        <f>_xlfn.IFNA(VLOOKUP($B332,'FST TT'!$C:$Y,$A332,0),0)</f>
        <v>0</v>
      </c>
      <c r="I332" s="4">
        <f t="shared" si="72"/>
        <v>0</v>
      </c>
      <c r="K332" s="52">
        <f>IF(D332="MT",VLOOKUP(B332,Master_Item!B:H,7,0),VLOOKUP(B332,Master_Item!B:H,6,0))</f>
        <v>60</v>
      </c>
      <c r="L332" s="52" t="str">
        <f>VLOOKUP(B332,Master_Item!B:M,12,0)</f>
        <v>โรงงานวังม่วง</v>
      </c>
      <c r="M332" s="52" t="str">
        <f t="shared" si="73"/>
        <v>โรงงานวังม่วงRegion 7</v>
      </c>
      <c r="N332" s="11">
        <f t="shared" si="74"/>
        <v>0</v>
      </c>
      <c r="O332" s="11">
        <f t="shared" si="75"/>
        <v>0</v>
      </c>
      <c r="P332" s="11">
        <f t="shared" si="76"/>
        <v>0</v>
      </c>
      <c r="Q332" s="11">
        <f t="shared" si="77"/>
        <v>0</v>
      </c>
      <c r="R332" s="11">
        <f t="shared" si="78"/>
        <v>0</v>
      </c>
      <c r="S332" s="11"/>
      <c r="T332" s="1">
        <f>VLOOKUP(B332,Master_Item!B:I,8,0)</f>
        <v>9.6</v>
      </c>
      <c r="U332" s="11">
        <f t="shared" si="79"/>
        <v>0</v>
      </c>
      <c r="V332" s="11">
        <f t="shared" si="80"/>
        <v>0</v>
      </c>
      <c r="W332" s="11">
        <f t="shared" si="81"/>
        <v>0</v>
      </c>
      <c r="X332" s="11">
        <f t="shared" si="82"/>
        <v>0</v>
      </c>
      <c r="Y332" s="11">
        <f t="shared" si="83"/>
        <v>0</v>
      </c>
      <c r="Z332" s="1" t="str">
        <f>_xlfn.IFNA(VLOOKUP(B332,Master_Item!B:D,3,0),0)</f>
        <v>Oishi</v>
      </c>
    </row>
    <row r="333" spans="1:26">
      <c r="A333" s="13">
        <v>13</v>
      </c>
      <c r="B333" s="2">
        <v>310002904</v>
      </c>
      <c r="C333" s="1" t="s">
        <v>54</v>
      </c>
      <c r="D333" s="1" t="s">
        <v>122</v>
      </c>
      <c r="E333" s="12">
        <f>_xlfn.IFNA(VLOOKUP($B333,'FST OMT'!$C:$Y,$A333,0),0)</f>
        <v>0</v>
      </c>
      <c r="F333" s="12">
        <f>_xlfn.IFNA(VLOOKUP($B333,'FST CV'!$C:$Y,$A333,0),0)</f>
        <v>0</v>
      </c>
      <c r="G333" s="12">
        <f>_xlfn.IFNA(VLOOKUP($B333,'FST TT'!$C:$Y,$A333,0),0)</f>
        <v>0</v>
      </c>
      <c r="I333" s="4">
        <f t="shared" si="72"/>
        <v>0</v>
      </c>
      <c r="K333" s="52">
        <f>IF(D333="MT",VLOOKUP(B333,Master_Item!B:H,7,0),VLOOKUP(B333,Master_Item!B:H,6,0))</f>
        <v>60</v>
      </c>
      <c r="L333" s="52" t="str">
        <f>VLOOKUP(B333,Master_Item!B:M,12,0)</f>
        <v>โรงงานวังม่วง</v>
      </c>
      <c r="M333" s="52" t="str">
        <f t="shared" si="73"/>
        <v>โรงงานวังม่วงRegion 8</v>
      </c>
      <c r="N333" s="11">
        <f t="shared" si="74"/>
        <v>0</v>
      </c>
      <c r="O333" s="11">
        <f t="shared" si="75"/>
        <v>0</v>
      </c>
      <c r="P333" s="11">
        <f t="shared" si="76"/>
        <v>0</v>
      </c>
      <c r="Q333" s="11">
        <f t="shared" si="77"/>
        <v>0</v>
      </c>
      <c r="R333" s="11">
        <f t="shared" si="78"/>
        <v>0</v>
      </c>
      <c r="S333" s="11"/>
      <c r="T333" s="1">
        <f>VLOOKUP(B333,Master_Item!B:I,8,0)</f>
        <v>9.6</v>
      </c>
      <c r="U333" s="11">
        <f t="shared" si="79"/>
        <v>0</v>
      </c>
      <c r="V333" s="11">
        <f t="shared" si="80"/>
        <v>0</v>
      </c>
      <c r="W333" s="11">
        <f t="shared" si="81"/>
        <v>0</v>
      </c>
      <c r="X333" s="11">
        <f t="shared" si="82"/>
        <v>0</v>
      </c>
      <c r="Y333" s="11">
        <f t="shared" si="83"/>
        <v>0</v>
      </c>
      <c r="Z333" s="1" t="str">
        <f>_xlfn.IFNA(VLOOKUP(B333,Master_Item!B:D,3,0),0)</f>
        <v>Oishi</v>
      </c>
    </row>
    <row r="334" spans="1:26">
      <c r="A334" s="13">
        <v>11</v>
      </c>
      <c r="B334" s="2">
        <v>310002904</v>
      </c>
      <c r="C334" s="1" t="s">
        <v>54</v>
      </c>
      <c r="D334" s="1" t="s">
        <v>123</v>
      </c>
      <c r="H334" s="4">
        <f>_xlfn.IFNA(VLOOKUP(B334,'FST MT'!A:FS,$A334,0),0)</f>
        <v>0</v>
      </c>
      <c r="I334" s="4">
        <f t="shared" si="72"/>
        <v>0</v>
      </c>
      <c r="K334" s="52">
        <f>IF(D334="MT",VLOOKUP(B334,Master_Item!B:H,7,0),VLOOKUP(B334,Master_Item!B:H,6,0))</f>
        <v>60</v>
      </c>
      <c r="L334" s="52" t="str">
        <f>VLOOKUP(B334,Master_Item!B:M,12,0)</f>
        <v>โรงงานวังม่วง</v>
      </c>
      <c r="M334" s="52" t="str">
        <f t="shared" si="73"/>
        <v>โรงงานวังม่วงMT</v>
      </c>
      <c r="N334" s="11">
        <f t="shared" si="74"/>
        <v>0</v>
      </c>
      <c r="O334" s="11">
        <f t="shared" si="75"/>
        <v>0</v>
      </c>
      <c r="P334" s="11">
        <f t="shared" si="76"/>
        <v>0</v>
      </c>
      <c r="Q334" s="11">
        <f t="shared" si="77"/>
        <v>0</v>
      </c>
      <c r="R334" s="11">
        <f t="shared" si="78"/>
        <v>0</v>
      </c>
      <c r="S334" s="11"/>
      <c r="T334" s="1">
        <f>VLOOKUP(B334,Master_Item!B:I,8,0)</f>
        <v>9.6</v>
      </c>
      <c r="U334" s="11">
        <f t="shared" si="79"/>
        <v>0</v>
      </c>
      <c r="V334" s="11">
        <f t="shared" si="80"/>
        <v>0</v>
      </c>
      <c r="W334" s="11">
        <f t="shared" si="81"/>
        <v>0</v>
      </c>
      <c r="X334" s="11">
        <f t="shared" si="82"/>
        <v>0</v>
      </c>
      <c r="Y334" s="11">
        <f t="shared" si="83"/>
        <v>0</v>
      </c>
      <c r="Z334" s="1" t="str">
        <f>_xlfn.IFNA(VLOOKUP(B334,Master_Item!B:D,3,0),0)</f>
        <v>Oishi</v>
      </c>
    </row>
    <row r="335" spans="1:26">
      <c r="A335" s="13">
        <v>6</v>
      </c>
      <c r="B335" s="2">
        <v>310002905</v>
      </c>
      <c r="C335" s="1" t="s">
        <v>53</v>
      </c>
      <c r="D335" s="1" t="s">
        <v>115</v>
      </c>
      <c r="E335" s="12">
        <f>_xlfn.IFNA(VLOOKUP($B335,'FST OMT'!$C:$Y,$A335,0),0)</f>
        <v>0</v>
      </c>
      <c r="F335" s="12">
        <f>_xlfn.IFNA(VLOOKUP($B335,'FST CV'!$C:$Y,$A335,0),0)</f>
        <v>0</v>
      </c>
      <c r="G335" s="12">
        <f>_xlfn.IFNA(VLOOKUP($B335,'FST TT'!$C:$Y,$A335,0),0)</f>
        <v>12470</v>
      </c>
      <c r="I335" s="4">
        <f t="shared" si="72"/>
        <v>12470</v>
      </c>
      <c r="K335" s="52">
        <f>IF(D335="MT",VLOOKUP(B335,Master_Item!B:H,7,0),VLOOKUP(B335,Master_Item!B:H,6,0))</f>
        <v>60</v>
      </c>
      <c r="L335" s="52" t="str">
        <f>VLOOKUP(B335,Master_Item!B:M,12,0)</f>
        <v>โรงงานวังม่วง</v>
      </c>
      <c r="M335" s="52" t="str">
        <f t="shared" si="73"/>
        <v>โรงงานวังม่วงRegion 1</v>
      </c>
      <c r="N335" s="11">
        <f t="shared" si="74"/>
        <v>0</v>
      </c>
      <c r="O335" s="11">
        <f t="shared" si="75"/>
        <v>0</v>
      </c>
      <c r="P335" s="11">
        <f t="shared" si="76"/>
        <v>207.83333333333334</v>
      </c>
      <c r="Q335" s="11">
        <f t="shared" si="77"/>
        <v>0</v>
      </c>
      <c r="R335" s="11">
        <f t="shared" si="78"/>
        <v>207.83333333333334</v>
      </c>
      <c r="S335" s="11"/>
      <c r="T335" s="1">
        <f>VLOOKUP(B335,Master_Item!B:I,8,0)</f>
        <v>9.6</v>
      </c>
      <c r="U335" s="11">
        <f t="shared" si="79"/>
        <v>0</v>
      </c>
      <c r="V335" s="11">
        <f t="shared" si="80"/>
        <v>0</v>
      </c>
      <c r="W335" s="11">
        <f t="shared" si="81"/>
        <v>119712</v>
      </c>
      <c r="X335" s="11">
        <f t="shared" si="82"/>
        <v>0</v>
      </c>
      <c r="Y335" s="11">
        <f t="shared" si="83"/>
        <v>119712</v>
      </c>
      <c r="Z335" s="1" t="str">
        <f>_xlfn.IFNA(VLOOKUP(B335,Master_Item!B:D,3,0),0)</f>
        <v>Oishi</v>
      </c>
    </row>
    <row r="336" spans="1:26">
      <c r="A336" s="13">
        <v>7</v>
      </c>
      <c r="B336" s="2">
        <v>310002905</v>
      </c>
      <c r="C336" s="1" t="s">
        <v>53</v>
      </c>
      <c r="D336" s="1" t="s">
        <v>116</v>
      </c>
      <c r="E336" s="12">
        <f>_xlfn.IFNA(VLOOKUP($B336,'FST OMT'!$C:$Y,$A336,0),0)</f>
        <v>0</v>
      </c>
      <c r="F336" s="12">
        <f>_xlfn.IFNA(VLOOKUP($B336,'FST CV'!$C:$Y,$A336,0),0)</f>
        <v>0</v>
      </c>
      <c r="G336" s="12">
        <f>_xlfn.IFNA(VLOOKUP($B336,'FST TT'!$C:$Y,$A336,0),0)</f>
        <v>22297</v>
      </c>
      <c r="I336" s="4">
        <f t="shared" si="72"/>
        <v>22297</v>
      </c>
      <c r="K336" s="52">
        <f>IF(D336="MT",VLOOKUP(B336,Master_Item!B:H,7,0),VLOOKUP(B336,Master_Item!B:H,6,0))</f>
        <v>60</v>
      </c>
      <c r="L336" s="52" t="str">
        <f>VLOOKUP(B336,Master_Item!B:M,12,0)</f>
        <v>โรงงานวังม่วง</v>
      </c>
      <c r="M336" s="52" t="str">
        <f t="shared" si="73"/>
        <v>โรงงานวังม่วงRegion 2</v>
      </c>
      <c r="N336" s="11">
        <f t="shared" si="74"/>
        <v>0</v>
      </c>
      <c r="O336" s="11">
        <f t="shared" si="75"/>
        <v>0</v>
      </c>
      <c r="P336" s="11">
        <f t="shared" si="76"/>
        <v>371.61666666666667</v>
      </c>
      <c r="Q336" s="11">
        <f t="shared" si="77"/>
        <v>0</v>
      </c>
      <c r="R336" s="11">
        <f t="shared" si="78"/>
        <v>371.61666666666667</v>
      </c>
      <c r="S336" s="11"/>
      <c r="T336" s="1">
        <f>VLOOKUP(B336,Master_Item!B:I,8,0)</f>
        <v>9.6</v>
      </c>
      <c r="U336" s="11">
        <f t="shared" si="79"/>
        <v>0</v>
      </c>
      <c r="V336" s="11">
        <f t="shared" si="80"/>
        <v>0</v>
      </c>
      <c r="W336" s="11">
        <f t="shared" si="81"/>
        <v>214051.19999999998</v>
      </c>
      <c r="X336" s="11">
        <f t="shared" si="82"/>
        <v>0</v>
      </c>
      <c r="Y336" s="11">
        <f t="shared" si="83"/>
        <v>214051.19999999998</v>
      </c>
      <c r="Z336" s="1" t="str">
        <f>_xlfn.IFNA(VLOOKUP(B336,Master_Item!B:D,3,0),0)</f>
        <v>Oishi</v>
      </c>
    </row>
    <row r="337" spans="1:26">
      <c r="A337" s="13">
        <v>8</v>
      </c>
      <c r="B337" s="2">
        <v>310002905</v>
      </c>
      <c r="C337" s="1" t="s">
        <v>53</v>
      </c>
      <c r="D337" s="1" t="s">
        <v>117</v>
      </c>
      <c r="E337" s="12">
        <f>_xlfn.IFNA(VLOOKUP($B337,'FST OMT'!$C:$Y,$A337,0),0)</f>
        <v>0</v>
      </c>
      <c r="F337" s="12">
        <f>_xlfn.IFNA(VLOOKUP($B337,'FST CV'!$C:$Y,$A337,0),0)</f>
        <v>0</v>
      </c>
      <c r="G337" s="12">
        <f>_xlfn.IFNA(VLOOKUP($B337,'FST TT'!$C:$Y,$A337,0),0)</f>
        <v>22935</v>
      </c>
      <c r="I337" s="4">
        <f t="shared" si="72"/>
        <v>22935</v>
      </c>
      <c r="K337" s="52">
        <f>IF(D337="MT",VLOOKUP(B337,Master_Item!B:H,7,0),VLOOKUP(B337,Master_Item!B:H,6,0))</f>
        <v>60</v>
      </c>
      <c r="L337" s="52" t="str">
        <f>VLOOKUP(B337,Master_Item!B:M,12,0)</f>
        <v>โรงงานวังม่วง</v>
      </c>
      <c r="M337" s="52" t="str">
        <f t="shared" si="73"/>
        <v>โรงงานวังม่วงRegion 3</v>
      </c>
      <c r="N337" s="11">
        <f t="shared" si="74"/>
        <v>0</v>
      </c>
      <c r="O337" s="11">
        <f t="shared" si="75"/>
        <v>0</v>
      </c>
      <c r="P337" s="11">
        <f t="shared" si="76"/>
        <v>382.25</v>
      </c>
      <c r="Q337" s="11">
        <f t="shared" si="77"/>
        <v>0</v>
      </c>
      <c r="R337" s="11">
        <f t="shared" si="78"/>
        <v>382.25</v>
      </c>
      <c r="S337" s="11"/>
      <c r="T337" s="1">
        <f>VLOOKUP(B337,Master_Item!B:I,8,0)</f>
        <v>9.6</v>
      </c>
      <c r="U337" s="11">
        <f t="shared" si="79"/>
        <v>0</v>
      </c>
      <c r="V337" s="11">
        <f t="shared" si="80"/>
        <v>0</v>
      </c>
      <c r="W337" s="11">
        <f t="shared" si="81"/>
        <v>220176</v>
      </c>
      <c r="X337" s="11">
        <f t="shared" si="82"/>
        <v>0</v>
      </c>
      <c r="Y337" s="11">
        <f t="shared" si="83"/>
        <v>220176</v>
      </c>
      <c r="Z337" s="1" t="str">
        <f>_xlfn.IFNA(VLOOKUP(B337,Master_Item!B:D,3,0),0)</f>
        <v>Oishi</v>
      </c>
    </row>
    <row r="338" spans="1:26">
      <c r="A338" s="13">
        <v>9</v>
      </c>
      <c r="B338" s="2">
        <v>310002905</v>
      </c>
      <c r="C338" s="1" t="s">
        <v>53</v>
      </c>
      <c r="D338" s="1" t="s">
        <v>118</v>
      </c>
      <c r="E338" s="12">
        <f>_xlfn.IFNA(VLOOKUP($B338,'FST OMT'!$C:$Y,$A338,0),0)</f>
        <v>0</v>
      </c>
      <c r="F338" s="12">
        <f>_xlfn.IFNA(VLOOKUP($B338,'FST CV'!$C:$Y,$A338,0),0)</f>
        <v>0</v>
      </c>
      <c r="G338" s="12">
        <f>_xlfn.IFNA(VLOOKUP($B338,'FST TT'!$C:$Y,$A338,0),0)</f>
        <v>16488</v>
      </c>
      <c r="I338" s="4">
        <f t="shared" si="72"/>
        <v>16488</v>
      </c>
      <c r="K338" s="52">
        <f>IF(D338="MT",VLOOKUP(B338,Master_Item!B:H,7,0),VLOOKUP(B338,Master_Item!B:H,6,0))</f>
        <v>60</v>
      </c>
      <c r="L338" s="52" t="str">
        <f>VLOOKUP(B338,Master_Item!B:M,12,0)</f>
        <v>โรงงานวังม่วง</v>
      </c>
      <c r="M338" s="52" t="str">
        <f t="shared" si="73"/>
        <v>โรงงานวังม่วงRegion 4</v>
      </c>
      <c r="N338" s="11">
        <f t="shared" si="74"/>
        <v>0</v>
      </c>
      <c r="O338" s="11">
        <f t="shared" si="75"/>
        <v>0</v>
      </c>
      <c r="P338" s="11">
        <f t="shared" si="76"/>
        <v>274.8</v>
      </c>
      <c r="Q338" s="11">
        <f t="shared" si="77"/>
        <v>0</v>
      </c>
      <c r="R338" s="11">
        <f t="shared" si="78"/>
        <v>274.8</v>
      </c>
      <c r="S338" s="11"/>
      <c r="T338" s="1">
        <f>VLOOKUP(B338,Master_Item!B:I,8,0)</f>
        <v>9.6</v>
      </c>
      <c r="U338" s="11">
        <f t="shared" si="79"/>
        <v>0</v>
      </c>
      <c r="V338" s="11">
        <f t="shared" si="80"/>
        <v>0</v>
      </c>
      <c r="W338" s="11">
        <f t="shared" si="81"/>
        <v>158284.79999999999</v>
      </c>
      <c r="X338" s="11">
        <f t="shared" si="82"/>
        <v>0</v>
      </c>
      <c r="Y338" s="11">
        <f t="shared" si="83"/>
        <v>158284.79999999999</v>
      </c>
      <c r="Z338" s="1" t="str">
        <f>_xlfn.IFNA(VLOOKUP(B338,Master_Item!B:D,3,0),0)</f>
        <v>Oishi</v>
      </c>
    </row>
    <row r="339" spans="1:26">
      <c r="A339" s="13">
        <v>10</v>
      </c>
      <c r="B339" s="2">
        <v>310002905</v>
      </c>
      <c r="C339" s="1" t="s">
        <v>53</v>
      </c>
      <c r="D339" s="1" t="s">
        <v>119</v>
      </c>
      <c r="E339" s="12">
        <f>_xlfn.IFNA(VLOOKUP($B339,'FST OMT'!$C:$Y,$A339,0),0)</f>
        <v>0</v>
      </c>
      <c r="F339" s="12">
        <f>_xlfn.IFNA(VLOOKUP($B339,'FST CV'!$C:$Y,$A339,0),0)</f>
        <v>0</v>
      </c>
      <c r="G339" s="12">
        <f>_xlfn.IFNA(VLOOKUP($B339,'FST TT'!$C:$Y,$A339,0),0)</f>
        <v>2570</v>
      </c>
      <c r="I339" s="4">
        <f t="shared" si="72"/>
        <v>2570</v>
      </c>
      <c r="K339" s="52">
        <f>IF(D339="MT",VLOOKUP(B339,Master_Item!B:H,7,0),VLOOKUP(B339,Master_Item!B:H,6,0))</f>
        <v>60</v>
      </c>
      <c r="L339" s="52" t="str">
        <f>VLOOKUP(B339,Master_Item!B:M,12,0)</f>
        <v>โรงงานวังม่วง</v>
      </c>
      <c r="M339" s="52" t="str">
        <f t="shared" si="73"/>
        <v>โรงงานวังม่วงRegion 5</v>
      </c>
      <c r="N339" s="11">
        <f t="shared" si="74"/>
        <v>0</v>
      </c>
      <c r="O339" s="11">
        <f t="shared" si="75"/>
        <v>0</v>
      </c>
      <c r="P339" s="11">
        <f t="shared" si="76"/>
        <v>42.833333333333336</v>
      </c>
      <c r="Q339" s="11">
        <f t="shared" si="77"/>
        <v>0</v>
      </c>
      <c r="R339" s="11">
        <f t="shared" si="78"/>
        <v>42.833333333333336</v>
      </c>
      <c r="S339" s="11"/>
      <c r="T339" s="1">
        <f>VLOOKUP(B339,Master_Item!B:I,8,0)</f>
        <v>9.6</v>
      </c>
      <c r="U339" s="11">
        <f t="shared" si="79"/>
        <v>0</v>
      </c>
      <c r="V339" s="11">
        <f t="shared" si="80"/>
        <v>0</v>
      </c>
      <c r="W339" s="11">
        <f t="shared" si="81"/>
        <v>24672</v>
      </c>
      <c r="X339" s="11">
        <f t="shared" si="82"/>
        <v>0</v>
      </c>
      <c r="Y339" s="11">
        <f t="shared" si="83"/>
        <v>24672</v>
      </c>
      <c r="Z339" s="1" t="str">
        <f>_xlfn.IFNA(VLOOKUP(B339,Master_Item!B:D,3,0),0)</f>
        <v>Oishi</v>
      </c>
    </row>
    <row r="340" spans="1:26">
      <c r="A340" s="13">
        <v>11</v>
      </c>
      <c r="B340" s="2">
        <v>310002905</v>
      </c>
      <c r="C340" s="1" t="s">
        <v>53</v>
      </c>
      <c r="D340" s="1" t="s">
        <v>127</v>
      </c>
      <c r="E340" s="12">
        <f>_xlfn.IFNA(VLOOKUP($B340,'FST OMT'!$C:$Y,$A340,0),0)*0.45</f>
        <v>0</v>
      </c>
      <c r="F340" s="12">
        <f>_xlfn.IFNA(VLOOKUP($B340,'FST CV'!$C:$Y,$A340,0),0)*0.45</f>
        <v>0</v>
      </c>
      <c r="G340" s="12">
        <f>_xlfn.IFNA(VLOOKUP($B340,'FST TT'!$C:$Y,$A340,0),0)*0.45</f>
        <v>3642.3</v>
      </c>
      <c r="I340" s="4">
        <f t="shared" si="72"/>
        <v>3642.3</v>
      </c>
      <c r="K340" s="52">
        <f>IF(D340="MT",VLOOKUP(B340,Master_Item!B:H,7,0),VLOOKUP(B340,Master_Item!B:H,6,0))</f>
        <v>60</v>
      </c>
      <c r="L340" s="52" t="str">
        <f>VLOOKUP(B340,Master_Item!B:M,12,0)</f>
        <v>โรงงานวังม่วง</v>
      </c>
      <c r="M340" s="52" t="str">
        <f t="shared" si="73"/>
        <v>โรงงานวังม่วงRegion 6/9</v>
      </c>
      <c r="N340" s="11">
        <f t="shared" si="74"/>
        <v>0</v>
      </c>
      <c r="O340" s="11">
        <f t="shared" si="75"/>
        <v>0</v>
      </c>
      <c r="P340" s="11">
        <f t="shared" si="76"/>
        <v>60.705000000000005</v>
      </c>
      <c r="Q340" s="11">
        <f t="shared" si="77"/>
        <v>0</v>
      </c>
      <c r="R340" s="11">
        <f t="shared" si="78"/>
        <v>60.705000000000005</v>
      </c>
      <c r="S340" s="11"/>
      <c r="T340" s="1">
        <f>VLOOKUP(B340,Master_Item!B:I,8,0)</f>
        <v>9.6</v>
      </c>
      <c r="U340" s="11">
        <f t="shared" si="79"/>
        <v>0</v>
      </c>
      <c r="V340" s="11">
        <f t="shared" si="80"/>
        <v>0</v>
      </c>
      <c r="W340" s="11">
        <f t="shared" si="81"/>
        <v>34966.080000000002</v>
      </c>
      <c r="X340" s="11">
        <f t="shared" si="82"/>
        <v>0</v>
      </c>
      <c r="Y340" s="11">
        <f t="shared" si="83"/>
        <v>34966.080000000002</v>
      </c>
      <c r="Z340" s="1" t="str">
        <f>_xlfn.IFNA(VLOOKUP(B340,Master_Item!B:D,3,0),0)</f>
        <v>Oishi</v>
      </c>
    </row>
    <row r="341" spans="1:26">
      <c r="A341" s="13">
        <v>11</v>
      </c>
      <c r="B341" s="2">
        <v>310002905</v>
      </c>
      <c r="C341" s="1" t="s">
        <v>53</v>
      </c>
      <c r="D341" s="1" t="s">
        <v>128</v>
      </c>
      <c r="E341" s="12">
        <f>_xlfn.IFNA(VLOOKUP($B341,'FST OMT'!$C:$Y,$A341,0),0)*0.55</f>
        <v>0</v>
      </c>
      <c r="F341" s="12">
        <f>_xlfn.IFNA(VLOOKUP($B341,'FST CV'!$C:$Y,$A341,0),0)*0.55</f>
        <v>0</v>
      </c>
      <c r="G341" s="12">
        <f>_xlfn.IFNA(VLOOKUP($B341,'FST TT'!$C:$Y,$A341,0),0)*0.55</f>
        <v>4451.7000000000007</v>
      </c>
      <c r="I341" s="4">
        <f t="shared" si="72"/>
        <v>4451.7000000000007</v>
      </c>
      <c r="K341" s="52">
        <f>IF(D341="MT",VLOOKUP(B341,Master_Item!B:H,7,0),VLOOKUP(B341,Master_Item!B:H,6,0))</f>
        <v>60</v>
      </c>
      <c r="L341" s="52" t="str">
        <f>VLOOKUP(B341,Master_Item!B:M,12,0)</f>
        <v>โรงงานวังม่วง</v>
      </c>
      <c r="M341" s="52" t="str">
        <f t="shared" si="73"/>
        <v>โรงงานวังม่วงRegion 6/14</v>
      </c>
      <c r="N341" s="11">
        <f t="shared" si="74"/>
        <v>0</v>
      </c>
      <c r="O341" s="11">
        <f t="shared" si="75"/>
        <v>0</v>
      </c>
      <c r="P341" s="11">
        <f t="shared" si="76"/>
        <v>74.195000000000007</v>
      </c>
      <c r="Q341" s="11">
        <f t="shared" si="77"/>
        <v>0</v>
      </c>
      <c r="R341" s="11">
        <f t="shared" si="78"/>
        <v>74.195000000000007</v>
      </c>
      <c r="S341" s="11"/>
      <c r="T341" s="1">
        <f>VLOOKUP(B341,Master_Item!B:I,8,0)</f>
        <v>9.6</v>
      </c>
      <c r="U341" s="11">
        <f t="shared" si="79"/>
        <v>0</v>
      </c>
      <c r="V341" s="11">
        <f t="shared" si="80"/>
        <v>0</v>
      </c>
      <c r="W341" s="11">
        <f t="shared" si="81"/>
        <v>42736.320000000007</v>
      </c>
      <c r="X341" s="11">
        <f t="shared" si="82"/>
        <v>0</v>
      </c>
      <c r="Y341" s="11">
        <f t="shared" si="83"/>
        <v>42736.320000000007</v>
      </c>
      <c r="Z341" s="1" t="str">
        <f>_xlfn.IFNA(VLOOKUP(B341,Master_Item!B:D,3,0),0)</f>
        <v>Oishi</v>
      </c>
    </row>
    <row r="342" spans="1:26">
      <c r="A342" s="13">
        <v>12</v>
      </c>
      <c r="B342" s="2">
        <v>310002905</v>
      </c>
      <c r="C342" s="1" t="s">
        <v>53</v>
      </c>
      <c r="D342" s="1" t="s">
        <v>121</v>
      </c>
      <c r="E342" s="12">
        <f>_xlfn.IFNA(VLOOKUP($B342,'FST OMT'!$C:$Y,$A342,0),0)</f>
        <v>0</v>
      </c>
      <c r="F342" s="12">
        <f>_xlfn.IFNA(VLOOKUP($B342,'FST CV'!$C:$Y,$A342,0),0)</f>
        <v>0</v>
      </c>
      <c r="G342" s="12">
        <f>_xlfn.IFNA(VLOOKUP($B342,'FST TT'!$C:$Y,$A342,0),0)</f>
        <v>28300</v>
      </c>
      <c r="I342" s="4">
        <f t="shared" si="72"/>
        <v>28300</v>
      </c>
      <c r="K342" s="52">
        <f>IF(D342="MT",VLOOKUP(B342,Master_Item!B:H,7,0),VLOOKUP(B342,Master_Item!B:H,6,0))</f>
        <v>60</v>
      </c>
      <c r="L342" s="52" t="str">
        <f>VLOOKUP(B342,Master_Item!B:M,12,0)</f>
        <v>โรงงานวังม่วง</v>
      </c>
      <c r="M342" s="52" t="str">
        <f t="shared" si="73"/>
        <v>โรงงานวังม่วงRegion 7</v>
      </c>
      <c r="N342" s="11">
        <f t="shared" si="74"/>
        <v>0</v>
      </c>
      <c r="O342" s="11">
        <f t="shared" si="75"/>
        <v>0</v>
      </c>
      <c r="P342" s="11">
        <f t="shared" si="76"/>
        <v>471.66666666666669</v>
      </c>
      <c r="Q342" s="11">
        <f t="shared" si="77"/>
        <v>0</v>
      </c>
      <c r="R342" s="11">
        <f t="shared" si="78"/>
        <v>471.66666666666669</v>
      </c>
      <c r="S342" s="11"/>
      <c r="T342" s="1">
        <f>VLOOKUP(B342,Master_Item!B:I,8,0)</f>
        <v>9.6</v>
      </c>
      <c r="U342" s="11">
        <f t="shared" si="79"/>
        <v>0</v>
      </c>
      <c r="V342" s="11">
        <f t="shared" si="80"/>
        <v>0</v>
      </c>
      <c r="W342" s="11">
        <f t="shared" si="81"/>
        <v>271680</v>
      </c>
      <c r="X342" s="11">
        <f t="shared" si="82"/>
        <v>0</v>
      </c>
      <c r="Y342" s="11">
        <f t="shared" si="83"/>
        <v>271680</v>
      </c>
      <c r="Z342" s="1" t="str">
        <f>_xlfn.IFNA(VLOOKUP(B342,Master_Item!B:D,3,0),0)</f>
        <v>Oishi</v>
      </c>
    </row>
    <row r="343" spans="1:26">
      <c r="A343" s="13">
        <v>13</v>
      </c>
      <c r="B343" s="2">
        <v>310002905</v>
      </c>
      <c r="C343" s="1" t="s">
        <v>53</v>
      </c>
      <c r="D343" s="1" t="s">
        <v>122</v>
      </c>
      <c r="E343" s="12">
        <f>_xlfn.IFNA(VLOOKUP($B343,'FST OMT'!$C:$Y,$A343,0),0)</f>
        <v>0</v>
      </c>
      <c r="F343" s="12">
        <f>_xlfn.IFNA(VLOOKUP($B343,'FST CV'!$C:$Y,$A343,0),0)</f>
        <v>0</v>
      </c>
      <c r="G343" s="12">
        <f>_xlfn.IFNA(VLOOKUP($B343,'FST TT'!$C:$Y,$A343,0),0)</f>
        <v>23169</v>
      </c>
      <c r="I343" s="4">
        <f t="shared" si="72"/>
        <v>23169</v>
      </c>
      <c r="K343" s="52">
        <f>IF(D343="MT",VLOOKUP(B343,Master_Item!B:H,7,0),VLOOKUP(B343,Master_Item!B:H,6,0))</f>
        <v>60</v>
      </c>
      <c r="L343" s="52" t="str">
        <f>VLOOKUP(B343,Master_Item!B:M,12,0)</f>
        <v>โรงงานวังม่วง</v>
      </c>
      <c r="M343" s="52" t="str">
        <f t="shared" si="73"/>
        <v>โรงงานวังม่วงRegion 8</v>
      </c>
      <c r="N343" s="11">
        <f t="shared" si="74"/>
        <v>0</v>
      </c>
      <c r="O343" s="11">
        <f t="shared" si="75"/>
        <v>0</v>
      </c>
      <c r="P343" s="11">
        <f t="shared" si="76"/>
        <v>386.15</v>
      </c>
      <c r="Q343" s="11">
        <f t="shared" si="77"/>
        <v>0</v>
      </c>
      <c r="R343" s="11">
        <f t="shared" si="78"/>
        <v>386.15</v>
      </c>
      <c r="S343" s="11"/>
      <c r="T343" s="1">
        <f>VLOOKUP(B343,Master_Item!B:I,8,0)</f>
        <v>9.6</v>
      </c>
      <c r="U343" s="11">
        <f t="shared" si="79"/>
        <v>0</v>
      </c>
      <c r="V343" s="11">
        <f t="shared" si="80"/>
        <v>0</v>
      </c>
      <c r="W343" s="11">
        <f t="shared" si="81"/>
        <v>222422.39999999999</v>
      </c>
      <c r="X343" s="11">
        <f t="shared" si="82"/>
        <v>0</v>
      </c>
      <c r="Y343" s="11">
        <f t="shared" si="83"/>
        <v>222422.39999999999</v>
      </c>
      <c r="Z343" s="1" t="str">
        <f>_xlfn.IFNA(VLOOKUP(B343,Master_Item!B:D,3,0),0)</f>
        <v>Oishi</v>
      </c>
    </row>
    <row r="344" spans="1:26">
      <c r="A344" s="13">
        <v>11</v>
      </c>
      <c r="B344" s="2">
        <v>310002905</v>
      </c>
      <c r="C344" s="1" t="s">
        <v>53</v>
      </c>
      <c r="D344" s="1" t="s">
        <v>123</v>
      </c>
      <c r="H344" s="4">
        <f>_xlfn.IFNA(VLOOKUP(B344,'FST MT'!A:FS,$A344,0),0)</f>
        <v>0</v>
      </c>
      <c r="I344" s="4">
        <f t="shared" si="72"/>
        <v>0</v>
      </c>
      <c r="K344" s="52">
        <f>IF(D344="MT",VLOOKUP(B344,Master_Item!B:H,7,0),VLOOKUP(B344,Master_Item!B:H,6,0))</f>
        <v>60</v>
      </c>
      <c r="L344" s="52" t="str">
        <f>VLOOKUP(B344,Master_Item!B:M,12,0)</f>
        <v>โรงงานวังม่วง</v>
      </c>
      <c r="M344" s="52" t="str">
        <f t="shared" si="73"/>
        <v>โรงงานวังม่วงMT</v>
      </c>
      <c r="N344" s="11">
        <f t="shared" si="74"/>
        <v>0</v>
      </c>
      <c r="O344" s="11">
        <f t="shared" si="75"/>
        <v>0</v>
      </c>
      <c r="P344" s="11">
        <f t="shared" si="76"/>
        <v>0</v>
      </c>
      <c r="Q344" s="11">
        <f t="shared" si="77"/>
        <v>0</v>
      </c>
      <c r="R344" s="11">
        <f t="shared" si="78"/>
        <v>0</v>
      </c>
      <c r="S344" s="11"/>
      <c r="T344" s="1">
        <f>VLOOKUP(B344,Master_Item!B:I,8,0)</f>
        <v>9.6</v>
      </c>
      <c r="U344" s="11">
        <f t="shared" si="79"/>
        <v>0</v>
      </c>
      <c r="V344" s="11">
        <f t="shared" si="80"/>
        <v>0</v>
      </c>
      <c r="W344" s="11">
        <f t="shared" si="81"/>
        <v>0</v>
      </c>
      <c r="X344" s="11">
        <f t="shared" si="82"/>
        <v>0</v>
      </c>
      <c r="Y344" s="11">
        <f t="shared" si="83"/>
        <v>0</v>
      </c>
      <c r="Z344" s="1" t="str">
        <f>_xlfn.IFNA(VLOOKUP(B344,Master_Item!B:D,3,0),0)</f>
        <v>Oishi</v>
      </c>
    </row>
    <row r="345" spans="1:26">
      <c r="A345" s="13">
        <v>6</v>
      </c>
      <c r="B345" s="2">
        <v>310002906</v>
      </c>
      <c r="C345" s="1" t="s">
        <v>55</v>
      </c>
      <c r="D345" s="1" t="s">
        <v>115</v>
      </c>
      <c r="E345" s="12">
        <f>_xlfn.IFNA(VLOOKUP($B345,'FST OMT'!$C:$Y,$A345,0),0)</f>
        <v>0</v>
      </c>
      <c r="F345" s="12">
        <f>_xlfn.IFNA(VLOOKUP($B345,'FST CV'!$C:$Y,$A345,0),0)</f>
        <v>0</v>
      </c>
      <c r="G345" s="12">
        <f>_xlfn.IFNA(VLOOKUP($B345,'FST TT'!$C:$Y,$A345,0),0)</f>
        <v>0</v>
      </c>
      <c r="I345" s="4">
        <f t="shared" si="72"/>
        <v>0</v>
      </c>
      <c r="K345" s="52">
        <f>IF(D345="MT",VLOOKUP(B345,Master_Item!B:H,7,0),VLOOKUP(B345,Master_Item!B:H,6,0))</f>
        <v>60</v>
      </c>
      <c r="L345" s="52" t="str">
        <f>VLOOKUP(B345,Master_Item!B:M,12,0)</f>
        <v>โรงงานวังม่วง</v>
      </c>
      <c r="M345" s="52" t="str">
        <f t="shared" si="73"/>
        <v>โรงงานวังม่วงRegion 1</v>
      </c>
      <c r="N345" s="11">
        <f t="shared" si="74"/>
        <v>0</v>
      </c>
      <c r="O345" s="11">
        <f t="shared" si="75"/>
        <v>0</v>
      </c>
      <c r="P345" s="11">
        <f t="shared" si="76"/>
        <v>0</v>
      </c>
      <c r="Q345" s="11">
        <f t="shared" si="77"/>
        <v>0</v>
      </c>
      <c r="R345" s="11">
        <f t="shared" si="78"/>
        <v>0</v>
      </c>
      <c r="S345" s="11"/>
      <c r="T345" s="1">
        <f>VLOOKUP(B345,Master_Item!B:I,8,0)</f>
        <v>9.6</v>
      </c>
      <c r="U345" s="11">
        <f t="shared" si="79"/>
        <v>0</v>
      </c>
      <c r="V345" s="11">
        <f t="shared" si="80"/>
        <v>0</v>
      </c>
      <c r="W345" s="11">
        <f t="shared" si="81"/>
        <v>0</v>
      </c>
      <c r="X345" s="11">
        <f t="shared" si="82"/>
        <v>0</v>
      </c>
      <c r="Y345" s="11">
        <f t="shared" si="83"/>
        <v>0</v>
      </c>
      <c r="Z345" s="1" t="str">
        <f>_xlfn.IFNA(VLOOKUP(B345,Master_Item!B:D,3,0),0)</f>
        <v>Oishi</v>
      </c>
    </row>
    <row r="346" spans="1:26">
      <c r="A346" s="13">
        <v>7</v>
      </c>
      <c r="B346" s="2">
        <v>310002906</v>
      </c>
      <c r="C346" s="1" t="s">
        <v>55</v>
      </c>
      <c r="D346" s="1" t="s">
        <v>116</v>
      </c>
      <c r="E346" s="12">
        <f>_xlfn.IFNA(VLOOKUP($B346,'FST OMT'!$C:$Y,$A346,0),0)</f>
        <v>5</v>
      </c>
      <c r="F346" s="12">
        <f>_xlfn.IFNA(VLOOKUP($B346,'FST CV'!$C:$Y,$A346,0),0)</f>
        <v>0</v>
      </c>
      <c r="G346" s="12">
        <f>_xlfn.IFNA(VLOOKUP($B346,'FST TT'!$C:$Y,$A346,0),0)</f>
        <v>0</v>
      </c>
      <c r="I346" s="4">
        <f t="shared" si="72"/>
        <v>5</v>
      </c>
      <c r="K346" s="52">
        <f>IF(D346="MT",VLOOKUP(B346,Master_Item!B:H,7,0),VLOOKUP(B346,Master_Item!B:H,6,0))</f>
        <v>60</v>
      </c>
      <c r="L346" s="52" t="str">
        <f>VLOOKUP(B346,Master_Item!B:M,12,0)</f>
        <v>โรงงานวังม่วง</v>
      </c>
      <c r="M346" s="52" t="str">
        <f t="shared" si="73"/>
        <v>โรงงานวังม่วงRegion 2</v>
      </c>
      <c r="N346" s="11">
        <f t="shared" si="74"/>
        <v>8.3333333333333329E-2</v>
      </c>
      <c r="O346" s="11">
        <f t="shared" si="75"/>
        <v>0</v>
      </c>
      <c r="P346" s="11">
        <f t="shared" si="76"/>
        <v>0</v>
      </c>
      <c r="Q346" s="11">
        <f t="shared" si="77"/>
        <v>0</v>
      </c>
      <c r="R346" s="11">
        <f t="shared" si="78"/>
        <v>8.3333333333333329E-2</v>
      </c>
      <c r="S346" s="11"/>
      <c r="T346" s="1">
        <f>VLOOKUP(B346,Master_Item!B:I,8,0)</f>
        <v>9.6</v>
      </c>
      <c r="U346" s="11">
        <f t="shared" si="79"/>
        <v>48</v>
      </c>
      <c r="V346" s="11">
        <f t="shared" si="80"/>
        <v>0</v>
      </c>
      <c r="W346" s="11">
        <f t="shared" si="81"/>
        <v>0</v>
      </c>
      <c r="X346" s="11">
        <f t="shared" si="82"/>
        <v>0</v>
      </c>
      <c r="Y346" s="11">
        <f t="shared" si="83"/>
        <v>48</v>
      </c>
      <c r="Z346" s="1" t="str">
        <f>_xlfn.IFNA(VLOOKUP(B346,Master_Item!B:D,3,0),0)</f>
        <v>Oishi</v>
      </c>
    </row>
    <row r="347" spans="1:26">
      <c r="A347" s="13">
        <v>8</v>
      </c>
      <c r="B347" s="2">
        <v>310002906</v>
      </c>
      <c r="C347" s="1" t="s">
        <v>55</v>
      </c>
      <c r="D347" s="1" t="s">
        <v>117</v>
      </c>
      <c r="E347" s="12">
        <f>_xlfn.IFNA(VLOOKUP($B347,'FST OMT'!$C:$Y,$A347,0),0)</f>
        <v>0</v>
      </c>
      <c r="F347" s="12">
        <f>_xlfn.IFNA(VLOOKUP($B347,'FST CV'!$C:$Y,$A347,0),0)</f>
        <v>0</v>
      </c>
      <c r="G347" s="12">
        <f>_xlfn.IFNA(VLOOKUP($B347,'FST TT'!$C:$Y,$A347,0),0)</f>
        <v>0</v>
      </c>
      <c r="I347" s="4">
        <f t="shared" si="72"/>
        <v>0</v>
      </c>
      <c r="K347" s="52">
        <f>IF(D347="MT",VLOOKUP(B347,Master_Item!B:H,7,0),VLOOKUP(B347,Master_Item!B:H,6,0))</f>
        <v>60</v>
      </c>
      <c r="L347" s="52" t="str">
        <f>VLOOKUP(B347,Master_Item!B:M,12,0)</f>
        <v>โรงงานวังม่วง</v>
      </c>
      <c r="M347" s="52" t="str">
        <f t="shared" si="73"/>
        <v>โรงงานวังม่วงRegion 3</v>
      </c>
      <c r="N347" s="11">
        <f t="shared" si="74"/>
        <v>0</v>
      </c>
      <c r="O347" s="11">
        <f t="shared" si="75"/>
        <v>0</v>
      </c>
      <c r="P347" s="11">
        <f t="shared" si="76"/>
        <v>0</v>
      </c>
      <c r="Q347" s="11">
        <f t="shared" si="77"/>
        <v>0</v>
      </c>
      <c r="R347" s="11">
        <f t="shared" si="78"/>
        <v>0</v>
      </c>
      <c r="S347" s="11"/>
      <c r="T347" s="1">
        <f>VLOOKUP(B347,Master_Item!B:I,8,0)</f>
        <v>9.6</v>
      </c>
      <c r="U347" s="11">
        <f t="shared" si="79"/>
        <v>0</v>
      </c>
      <c r="V347" s="11">
        <f t="shared" si="80"/>
        <v>0</v>
      </c>
      <c r="W347" s="11">
        <f t="shared" si="81"/>
        <v>0</v>
      </c>
      <c r="X347" s="11">
        <f t="shared" si="82"/>
        <v>0</v>
      </c>
      <c r="Y347" s="11">
        <f t="shared" si="83"/>
        <v>0</v>
      </c>
      <c r="Z347" s="1" t="str">
        <f>_xlfn.IFNA(VLOOKUP(B347,Master_Item!B:D,3,0),0)</f>
        <v>Oishi</v>
      </c>
    </row>
    <row r="348" spans="1:26">
      <c r="A348" s="13">
        <v>9</v>
      </c>
      <c r="B348" s="2">
        <v>310002906</v>
      </c>
      <c r="C348" s="1" t="s">
        <v>55</v>
      </c>
      <c r="D348" s="1" t="s">
        <v>118</v>
      </c>
      <c r="E348" s="12">
        <f>_xlfn.IFNA(VLOOKUP($B348,'FST OMT'!$C:$Y,$A348,0),0)</f>
        <v>0</v>
      </c>
      <c r="F348" s="12">
        <f>_xlfn.IFNA(VLOOKUP($B348,'FST CV'!$C:$Y,$A348,0),0)</f>
        <v>0</v>
      </c>
      <c r="G348" s="12">
        <f>_xlfn.IFNA(VLOOKUP($B348,'FST TT'!$C:$Y,$A348,0),0)</f>
        <v>0</v>
      </c>
      <c r="I348" s="4">
        <f t="shared" si="72"/>
        <v>0</v>
      </c>
      <c r="K348" s="52">
        <f>IF(D348="MT",VLOOKUP(B348,Master_Item!B:H,7,0),VLOOKUP(B348,Master_Item!B:H,6,0))</f>
        <v>60</v>
      </c>
      <c r="L348" s="52" t="str">
        <f>VLOOKUP(B348,Master_Item!B:M,12,0)</f>
        <v>โรงงานวังม่วง</v>
      </c>
      <c r="M348" s="52" t="str">
        <f t="shared" si="73"/>
        <v>โรงงานวังม่วงRegion 4</v>
      </c>
      <c r="N348" s="11">
        <f t="shared" si="74"/>
        <v>0</v>
      </c>
      <c r="O348" s="11">
        <f t="shared" si="75"/>
        <v>0</v>
      </c>
      <c r="P348" s="11">
        <f t="shared" si="76"/>
        <v>0</v>
      </c>
      <c r="Q348" s="11">
        <f t="shared" si="77"/>
        <v>0</v>
      </c>
      <c r="R348" s="11">
        <f t="shared" si="78"/>
        <v>0</v>
      </c>
      <c r="S348" s="11"/>
      <c r="T348" s="1">
        <f>VLOOKUP(B348,Master_Item!B:I,8,0)</f>
        <v>9.6</v>
      </c>
      <c r="U348" s="11">
        <f t="shared" si="79"/>
        <v>0</v>
      </c>
      <c r="V348" s="11">
        <f t="shared" si="80"/>
        <v>0</v>
      </c>
      <c r="W348" s="11">
        <f t="shared" si="81"/>
        <v>0</v>
      </c>
      <c r="X348" s="11">
        <f t="shared" si="82"/>
        <v>0</v>
      </c>
      <c r="Y348" s="11">
        <f t="shared" si="83"/>
        <v>0</v>
      </c>
      <c r="Z348" s="1" t="str">
        <f>_xlfn.IFNA(VLOOKUP(B348,Master_Item!B:D,3,0),0)</f>
        <v>Oishi</v>
      </c>
    </row>
    <row r="349" spans="1:26">
      <c r="A349" s="13">
        <v>10</v>
      </c>
      <c r="B349" s="2">
        <v>310002906</v>
      </c>
      <c r="C349" s="1" t="s">
        <v>55</v>
      </c>
      <c r="D349" s="1" t="s">
        <v>119</v>
      </c>
      <c r="E349" s="12">
        <f>_xlfn.IFNA(VLOOKUP($B349,'FST OMT'!$C:$Y,$A349,0),0)</f>
        <v>0</v>
      </c>
      <c r="F349" s="12">
        <f>_xlfn.IFNA(VLOOKUP($B349,'FST CV'!$C:$Y,$A349,0),0)</f>
        <v>0</v>
      </c>
      <c r="G349" s="12">
        <f>_xlfn.IFNA(VLOOKUP($B349,'FST TT'!$C:$Y,$A349,0),0)</f>
        <v>0</v>
      </c>
      <c r="I349" s="4">
        <f t="shared" si="72"/>
        <v>0</v>
      </c>
      <c r="K349" s="52">
        <f>IF(D349="MT",VLOOKUP(B349,Master_Item!B:H,7,0),VLOOKUP(B349,Master_Item!B:H,6,0))</f>
        <v>60</v>
      </c>
      <c r="L349" s="52" t="str">
        <f>VLOOKUP(B349,Master_Item!B:M,12,0)</f>
        <v>โรงงานวังม่วง</v>
      </c>
      <c r="M349" s="52" t="str">
        <f t="shared" si="73"/>
        <v>โรงงานวังม่วงRegion 5</v>
      </c>
      <c r="N349" s="11">
        <f t="shared" si="74"/>
        <v>0</v>
      </c>
      <c r="O349" s="11">
        <f t="shared" si="75"/>
        <v>0</v>
      </c>
      <c r="P349" s="11">
        <f t="shared" si="76"/>
        <v>0</v>
      </c>
      <c r="Q349" s="11">
        <f t="shared" si="77"/>
        <v>0</v>
      </c>
      <c r="R349" s="11">
        <f t="shared" si="78"/>
        <v>0</v>
      </c>
      <c r="S349" s="11"/>
      <c r="T349" s="1">
        <f>VLOOKUP(B349,Master_Item!B:I,8,0)</f>
        <v>9.6</v>
      </c>
      <c r="U349" s="11">
        <f t="shared" si="79"/>
        <v>0</v>
      </c>
      <c r="V349" s="11">
        <f t="shared" si="80"/>
        <v>0</v>
      </c>
      <c r="W349" s="11">
        <f t="shared" si="81"/>
        <v>0</v>
      </c>
      <c r="X349" s="11">
        <f t="shared" si="82"/>
        <v>0</v>
      </c>
      <c r="Y349" s="11">
        <f t="shared" si="83"/>
        <v>0</v>
      </c>
      <c r="Z349" s="1" t="str">
        <f>_xlfn.IFNA(VLOOKUP(B349,Master_Item!B:D,3,0),0)</f>
        <v>Oishi</v>
      </c>
    </row>
    <row r="350" spans="1:26">
      <c r="A350" s="13">
        <v>11</v>
      </c>
      <c r="B350" s="2">
        <v>310002906</v>
      </c>
      <c r="C350" s="1" t="s">
        <v>55</v>
      </c>
      <c r="D350" s="1" t="s">
        <v>127</v>
      </c>
      <c r="E350" s="12">
        <f>_xlfn.IFNA(VLOOKUP($B350,'FST OMT'!$C:$Y,$A350,0),0)*0.45</f>
        <v>0</v>
      </c>
      <c r="F350" s="12">
        <f>_xlfn.IFNA(VLOOKUP($B350,'FST CV'!$C:$Y,$A350,0),0)*0.45</f>
        <v>0</v>
      </c>
      <c r="G350" s="12">
        <f>_xlfn.IFNA(VLOOKUP($B350,'FST TT'!$C:$Y,$A350,0),0)*0.45</f>
        <v>0</v>
      </c>
      <c r="I350" s="4">
        <f t="shared" si="72"/>
        <v>0</v>
      </c>
      <c r="K350" s="52">
        <f>IF(D350="MT",VLOOKUP(B350,Master_Item!B:H,7,0),VLOOKUP(B350,Master_Item!B:H,6,0))</f>
        <v>60</v>
      </c>
      <c r="L350" s="52" t="str">
        <f>VLOOKUP(B350,Master_Item!B:M,12,0)</f>
        <v>โรงงานวังม่วง</v>
      </c>
      <c r="M350" s="52" t="str">
        <f t="shared" si="73"/>
        <v>โรงงานวังม่วงRegion 6/9</v>
      </c>
      <c r="N350" s="11">
        <f t="shared" si="74"/>
        <v>0</v>
      </c>
      <c r="O350" s="11">
        <f t="shared" si="75"/>
        <v>0</v>
      </c>
      <c r="P350" s="11">
        <f t="shared" si="76"/>
        <v>0</v>
      </c>
      <c r="Q350" s="11">
        <f t="shared" si="77"/>
        <v>0</v>
      </c>
      <c r="R350" s="11">
        <f t="shared" si="78"/>
        <v>0</v>
      </c>
      <c r="S350" s="11"/>
      <c r="T350" s="1">
        <f>VLOOKUP(B350,Master_Item!B:I,8,0)</f>
        <v>9.6</v>
      </c>
      <c r="U350" s="11">
        <f t="shared" si="79"/>
        <v>0</v>
      </c>
      <c r="V350" s="11">
        <f t="shared" si="80"/>
        <v>0</v>
      </c>
      <c r="W350" s="11">
        <f t="shared" si="81"/>
        <v>0</v>
      </c>
      <c r="X350" s="11">
        <f t="shared" si="82"/>
        <v>0</v>
      </c>
      <c r="Y350" s="11">
        <f t="shared" si="83"/>
        <v>0</v>
      </c>
      <c r="Z350" s="1" t="str">
        <f>_xlfn.IFNA(VLOOKUP(B350,Master_Item!B:D,3,0),0)</f>
        <v>Oishi</v>
      </c>
    </row>
    <row r="351" spans="1:26">
      <c r="A351" s="13">
        <v>11</v>
      </c>
      <c r="B351" s="2">
        <v>310002906</v>
      </c>
      <c r="C351" s="1" t="s">
        <v>55</v>
      </c>
      <c r="D351" s="1" t="s">
        <v>128</v>
      </c>
      <c r="E351" s="12">
        <f>_xlfn.IFNA(VLOOKUP($B351,'FST OMT'!$C:$Y,$A351,0),0)*0.55</f>
        <v>0</v>
      </c>
      <c r="F351" s="12">
        <f>_xlfn.IFNA(VLOOKUP($B351,'FST CV'!$C:$Y,$A351,0),0)*0.55</f>
        <v>0</v>
      </c>
      <c r="G351" s="12">
        <f>_xlfn.IFNA(VLOOKUP($B351,'FST TT'!$C:$Y,$A351,0),0)*0.55</f>
        <v>0</v>
      </c>
      <c r="I351" s="4">
        <f t="shared" si="72"/>
        <v>0</v>
      </c>
      <c r="K351" s="52">
        <f>IF(D351="MT",VLOOKUP(B351,Master_Item!B:H,7,0),VLOOKUP(B351,Master_Item!B:H,6,0))</f>
        <v>60</v>
      </c>
      <c r="L351" s="52" t="str">
        <f>VLOOKUP(B351,Master_Item!B:M,12,0)</f>
        <v>โรงงานวังม่วง</v>
      </c>
      <c r="M351" s="52" t="str">
        <f t="shared" si="73"/>
        <v>โรงงานวังม่วงRegion 6/14</v>
      </c>
      <c r="N351" s="11">
        <f t="shared" si="74"/>
        <v>0</v>
      </c>
      <c r="O351" s="11">
        <f t="shared" si="75"/>
        <v>0</v>
      </c>
      <c r="P351" s="11">
        <f t="shared" si="76"/>
        <v>0</v>
      </c>
      <c r="Q351" s="11">
        <f t="shared" si="77"/>
        <v>0</v>
      </c>
      <c r="R351" s="11">
        <f t="shared" si="78"/>
        <v>0</v>
      </c>
      <c r="S351" s="11"/>
      <c r="T351" s="1">
        <f>VLOOKUP(B351,Master_Item!B:I,8,0)</f>
        <v>9.6</v>
      </c>
      <c r="U351" s="11">
        <f t="shared" si="79"/>
        <v>0</v>
      </c>
      <c r="V351" s="11">
        <f t="shared" si="80"/>
        <v>0</v>
      </c>
      <c r="W351" s="11">
        <f t="shared" si="81"/>
        <v>0</v>
      </c>
      <c r="X351" s="11">
        <f t="shared" si="82"/>
        <v>0</v>
      </c>
      <c r="Y351" s="11">
        <f t="shared" si="83"/>
        <v>0</v>
      </c>
      <c r="Z351" s="1" t="str">
        <f>_xlfn.IFNA(VLOOKUP(B351,Master_Item!B:D,3,0),0)</f>
        <v>Oishi</v>
      </c>
    </row>
    <row r="352" spans="1:26">
      <c r="A352" s="13">
        <v>12</v>
      </c>
      <c r="B352" s="2">
        <v>310002906</v>
      </c>
      <c r="C352" s="1" t="s">
        <v>55</v>
      </c>
      <c r="D352" s="1" t="s">
        <v>121</v>
      </c>
      <c r="E352" s="12">
        <f>_xlfn.IFNA(VLOOKUP($B352,'FST OMT'!$C:$Y,$A352,0),0)</f>
        <v>0</v>
      </c>
      <c r="F352" s="12">
        <f>_xlfn.IFNA(VLOOKUP($B352,'FST CV'!$C:$Y,$A352,0),0)</f>
        <v>0</v>
      </c>
      <c r="G352" s="12">
        <f>_xlfn.IFNA(VLOOKUP($B352,'FST TT'!$C:$Y,$A352,0),0)</f>
        <v>0</v>
      </c>
      <c r="I352" s="4">
        <f t="shared" si="72"/>
        <v>0</v>
      </c>
      <c r="K352" s="52">
        <f>IF(D352="MT",VLOOKUP(B352,Master_Item!B:H,7,0),VLOOKUP(B352,Master_Item!B:H,6,0))</f>
        <v>60</v>
      </c>
      <c r="L352" s="52" t="str">
        <f>VLOOKUP(B352,Master_Item!B:M,12,0)</f>
        <v>โรงงานวังม่วง</v>
      </c>
      <c r="M352" s="52" t="str">
        <f t="shared" si="73"/>
        <v>โรงงานวังม่วงRegion 7</v>
      </c>
      <c r="N352" s="11">
        <f t="shared" si="74"/>
        <v>0</v>
      </c>
      <c r="O352" s="11">
        <f t="shared" si="75"/>
        <v>0</v>
      </c>
      <c r="P352" s="11">
        <f t="shared" si="76"/>
        <v>0</v>
      </c>
      <c r="Q352" s="11">
        <f t="shared" si="77"/>
        <v>0</v>
      </c>
      <c r="R352" s="11">
        <f t="shared" si="78"/>
        <v>0</v>
      </c>
      <c r="S352" s="11"/>
      <c r="T352" s="1">
        <f>VLOOKUP(B352,Master_Item!B:I,8,0)</f>
        <v>9.6</v>
      </c>
      <c r="U352" s="11">
        <f t="shared" si="79"/>
        <v>0</v>
      </c>
      <c r="V352" s="11">
        <f t="shared" si="80"/>
        <v>0</v>
      </c>
      <c r="W352" s="11">
        <f t="shared" si="81"/>
        <v>0</v>
      </c>
      <c r="X352" s="11">
        <f t="shared" si="82"/>
        <v>0</v>
      </c>
      <c r="Y352" s="11">
        <f t="shared" si="83"/>
        <v>0</v>
      </c>
      <c r="Z352" s="1" t="str">
        <f>_xlfn.IFNA(VLOOKUP(B352,Master_Item!B:D,3,0),0)</f>
        <v>Oishi</v>
      </c>
    </row>
    <row r="353" spans="1:26">
      <c r="A353" s="13">
        <v>13</v>
      </c>
      <c r="B353" s="2">
        <v>310002906</v>
      </c>
      <c r="C353" s="1" t="s">
        <v>55</v>
      </c>
      <c r="D353" s="1" t="s">
        <v>122</v>
      </c>
      <c r="E353" s="12">
        <f>_xlfn.IFNA(VLOOKUP($B353,'FST OMT'!$C:$Y,$A353,0),0)</f>
        <v>0</v>
      </c>
      <c r="F353" s="12">
        <f>_xlfn.IFNA(VLOOKUP($B353,'FST CV'!$C:$Y,$A353,0),0)</f>
        <v>0</v>
      </c>
      <c r="G353" s="12">
        <f>_xlfn.IFNA(VLOOKUP($B353,'FST TT'!$C:$Y,$A353,0),0)</f>
        <v>0</v>
      </c>
      <c r="I353" s="4">
        <f t="shared" si="72"/>
        <v>0</v>
      </c>
      <c r="K353" s="52">
        <f>IF(D353="MT",VLOOKUP(B353,Master_Item!B:H,7,0),VLOOKUP(B353,Master_Item!B:H,6,0))</f>
        <v>60</v>
      </c>
      <c r="L353" s="52" t="str">
        <f>VLOOKUP(B353,Master_Item!B:M,12,0)</f>
        <v>โรงงานวังม่วง</v>
      </c>
      <c r="M353" s="52" t="str">
        <f t="shared" si="73"/>
        <v>โรงงานวังม่วงRegion 8</v>
      </c>
      <c r="N353" s="11">
        <f t="shared" si="74"/>
        <v>0</v>
      </c>
      <c r="O353" s="11">
        <f t="shared" si="75"/>
        <v>0</v>
      </c>
      <c r="P353" s="11">
        <f t="shared" si="76"/>
        <v>0</v>
      </c>
      <c r="Q353" s="11">
        <f t="shared" si="77"/>
        <v>0</v>
      </c>
      <c r="R353" s="11">
        <f t="shared" si="78"/>
        <v>0</v>
      </c>
      <c r="S353" s="11"/>
      <c r="T353" s="1">
        <f>VLOOKUP(B353,Master_Item!B:I,8,0)</f>
        <v>9.6</v>
      </c>
      <c r="U353" s="11">
        <f t="shared" si="79"/>
        <v>0</v>
      </c>
      <c r="V353" s="11">
        <f t="shared" si="80"/>
        <v>0</v>
      </c>
      <c r="W353" s="11">
        <f t="shared" si="81"/>
        <v>0</v>
      </c>
      <c r="X353" s="11">
        <f t="shared" si="82"/>
        <v>0</v>
      </c>
      <c r="Y353" s="11">
        <f t="shared" si="83"/>
        <v>0</v>
      </c>
      <c r="Z353" s="1" t="str">
        <f>_xlfn.IFNA(VLOOKUP(B353,Master_Item!B:D,3,0),0)</f>
        <v>Oishi</v>
      </c>
    </row>
    <row r="354" spans="1:26">
      <c r="A354" s="13">
        <v>11</v>
      </c>
      <c r="B354" s="2">
        <v>310002906</v>
      </c>
      <c r="C354" s="1" t="s">
        <v>55</v>
      </c>
      <c r="D354" s="1" t="s">
        <v>123</v>
      </c>
      <c r="H354" s="4">
        <f>_xlfn.IFNA(VLOOKUP(B354,'FST MT'!A:FS,$A354,0),0)</f>
        <v>405.38483345145289</v>
      </c>
      <c r="I354" s="4">
        <f t="shared" si="72"/>
        <v>405.38483345145289</v>
      </c>
      <c r="K354" s="52">
        <f>IF(D354="MT",VLOOKUP(B354,Master_Item!B:H,7,0),VLOOKUP(B354,Master_Item!B:H,6,0))</f>
        <v>60</v>
      </c>
      <c r="L354" s="52" t="str">
        <f>VLOOKUP(B354,Master_Item!B:M,12,0)</f>
        <v>โรงงานวังม่วง</v>
      </c>
      <c r="M354" s="52" t="str">
        <f t="shared" si="73"/>
        <v>โรงงานวังม่วงMT</v>
      </c>
      <c r="N354" s="11">
        <f t="shared" si="74"/>
        <v>0</v>
      </c>
      <c r="O354" s="11">
        <f t="shared" si="75"/>
        <v>0</v>
      </c>
      <c r="P354" s="11">
        <f t="shared" si="76"/>
        <v>0</v>
      </c>
      <c r="Q354" s="11">
        <f t="shared" si="77"/>
        <v>6.756413890857548</v>
      </c>
      <c r="R354" s="11">
        <f t="shared" si="78"/>
        <v>6.756413890857548</v>
      </c>
      <c r="S354" s="11"/>
      <c r="T354" s="1">
        <f>VLOOKUP(B354,Master_Item!B:I,8,0)</f>
        <v>9.6</v>
      </c>
      <c r="U354" s="11">
        <f t="shared" si="79"/>
        <v>0</v>
      </c>
      <c r="V354" s="11">
        <f t="shared" si="80"/>
        <v>0</v>
      </c>
      <c r="W354" s="11">
        <f t="shared" si="81"/>
        <v>0</v>
      </c>
      <c r="X354" s="11">
        <f t="shared" si="82"/>
        <v>3891.6944011339474</v>
      </c>
      <c r="Y354" s="11">
        <f t="shared" si="83"/>
        <v>3891.6944011339474</v>
      </c>
      <c r="Z354" s="1" t="str">
        <f>_xlfn.IFNA(VLOOKUP(B354,Master_Item!B:D,3,0),0)</f>
        <v>Oishi</v>
      </c>
    </row>
    <row r="355" spans="1:26">
      <c r="A355" s="13">
        <v>6</v>
      </c>
      <c r="B355" s="2">
        <v>310002949</v>
      </c>
      <c r="C355" s="1" t="s">
        <v>20</v>
      </c>
      <c r="D355" s="1" t="s">
        <v>115</v>
      </c>
      <c r="E355" s="12">
        <f>_xlfn.IFNA(VLOOKUP($B355,'FST OMT'!$C:$Y,$A355,0),0)</f>
        <v>0</v>
      </c>
      <c r="F355" s="12">
        <f>_xlfn.IFNA(VLOOKUP($B355,'FST CV'!$C:$Y,$A355,0),0)</f>
        <v>30</v>
      </c>
      <c r="G355" s="12">
        <f>_xlfn.IFNA(VLOOKUP($B355,'FST TT'!$C:$Y,$A355,0),0)</f>
        <v>188</v>
      </c>
      <c r="I355" s="4">
        <f t="shared" si="72"/>
        <v>218</v>
      </c>
      <c r="K355" s="52">
        <f>IF(D355="MT",VLOOKUP(B355,Master_Item!B:H,7,0),VLOOKUP(B355,Master_Item!B:H,6,0))</f>
        <v>88</v>
      </c>
      <c r="L355" s="52" t="str">
        <f>VLOOKUP(B355,Master_Item!B:M,12,0)</f>
        <v>โรงงานนวนคร</v>
      </c>
      <c r="M355" s="52" t="str">
        <f t="shared" si="73"/>
        <v>โรงงานนวนครRegion 1</v>
      </c>
      <c r="N355" s="11">
        <f t="shared" si="74"/>
        <v>0</v>
      </c>
      <c r="O355" s="11">
        <f t="shared" si="75"/>
        <v>0.34090909090909088</v>
      </c>
      <c r="P355" s="11">
        <f t="shared" si="76"/>
        <v>2.1363636363636362</v>
      </c>
      <c r="Q355" s="11">
        <f t="shared" si="77"/>
        <v>0</v>
      </c>
      <c r="R355" s="11">
        <f t="shared" si="78"/>
        <v>2.4772727272727271</v>
      </c>
      <c r="S355" s="11"/>
      <c r="T355" s="1">
        <f>VLOOKUP(B355,Master_Item!B:I,8,0)</f>
        <v>6.4799999999999995</v>
      </c>
      <c r="U355" s="11">
        <f t="shared" si="79"/>
        <v>0</v>
      </c>
      <c r="V355" s="11">
        <f t="shared" si="80"/>
        <v>194.39999999999998</v>
      </c>
      <c r="W355" s="11">
        <f t="shared" si="81"/>
        <v>1218.24</v>
      </c>
      <c r="X355" s="11">
        <f t="shared" si="82"/>
        <v>0</v>
      </c>
      <c r="Y355" s="11">
        <f t="shared" si="83"/>
        <v>1412.6399999999999</v>
      </c>
      <c r="Z355" s="1" t="str">
        <f>_xlfn.IFNA(VLOOKUP(B355,Master_Item!B:D,3,0),0)</f>
        <v>Oishi</v>
      </c>
    </row>
    <row r="356" spans="1:26">
      <c r="A356" s="13">
        <v>7</v>
      </c>
      <c r="B356" s="2">
        <v>310002949</v>
      </c>
      <c r="C356" s="1" t="s">
        <v>20</v>
      </c>
      <c r="D356" s="1" t="s">
        <v>116</v>
      </c>
      <c r="E356" s="12">
        <f>_xlfn.IFNA(VLOOKUP($B356,'FST OMT'!$C:$Y,$A356,0),0)</f>
        <v>438</v>
      </c>
      <c r="F356" s="12">
        <f>_xlfn.IFNA(VLOOKUP($B356,'FST CV'!$C:$Y,$A356,0),0)</f>
        <v>0</v>
      </c>
      <c r="G356" s="12">
        <f>_xlfn.IFNA(VLOOKUP($B356,'FST TT'!$C:$Y,$A356,0),0)</f>
        <v>320</v>
      </c>
      <c r="I356" s="4">
        <f t="shared" si="72"/>
        <v>758</v>
      </c>
      <c r="K356" s="52">
        <f>IF(D356="MT",VLOOKUP(B356,Master_Item!B:H,7,0),VLOOKUP(B356,Master_Item!B:H,6,0))</f>
        <v>88</v>
      </c>
      <c r="L356" s="52" t="str">
        <f>VLOOKUP(B356,Master_Item!B:M,12,0)</f>
        <v>โรงงานนวนคร</v>
      </c>
      <c r="M356" s="52" t="str">
        <f t="shared" si="73"/>
        <v>โรงงานนวนครRegion 2</v>
      </c>
      <c r="N356" s="11">
        <f t="shared" si="74"/>
        <v>4.9772727272727275</v>
      </c>
      <c r="O356" s="11">
        <f t="shared" si="75"/>
        <v>0</v>
      </c>
      <c r="P356" s="11">
        <f t="shared" si="76"/>
        <v>3.6363636363636362</v>
      </c>
      <c r="Q356" s="11">
        <f t="shared" si="77"/>
        <v>0</v>
      </c>
      <c r="R356" s="11">
        <f t="shared" si="78"/>
        <v>8.6136363636363633</v>
      </c>
      <c r="S356" s="11"/>
      <c r="T356" s="1">
        <f>VLOOKUP(B356,Master_Item!B:I,8,0)</f>
        <v>6.4799999999999995</v>
      </c>
      <c r="U356" s="11">
        <f t="shared" si="79"/>
        <v>2838.24</v>
      </c>
      <c r="V356" s="11">
        <f t="shared" si="80"/>
        <v>0</v>
      </c>
      <c r="W356" s="11">
        <f t="shared" si="81"/>
        <v>2073.6</v>
      </c>
      <c r="X356" s="11">
        <f t="shared" si="82"/>
        <v>0</v>
      </c>
      <c r="Y356" s="11">
        <f t="shared" si="83"/>
        <v>4911.8399999999992</v>
      </c>
      <c r="Z356" s="1" t="str">
        <f>_xlfn.IFNA(VLOOKUP(B356,Master_Item!B:D,3,0),0)</f>
        <v>Oishi</v>
      </c>
    </row>
    <row r="357" spans="1:26">
      <c r="A357" s="13">
        <v>8</v>
      </c>
      <c r="B357" s="2">
        <v>310002949</v>
      </c>
      <c r="C357" s="1" t="s">
        <v>20</v>
      </c>
      <c r="D357" s="1" t="s">
        <v>117</v>
      </c>
      <c r="E357" s="12">
        <f>_xlfn.IFNA(VLOOKUP($B357,'FST OMT'!$C:$Y,$A357,0),0)</f>
        <v>282</v>
      </c>
      <c r="F357" s="12">
        <f>_xlfn.IFNA(VLOOKUP($B357,'FST CV'!$C:$Y,$A357,0),0)</f>
        <v>0</v>
      </c>
      <c r="G357" s="12">
        <f>_xlfn.IFNA(VLOOKUP($B357,'FST TT'!$C:$Y,$A357,0),0)</f>
        <v>248</v>
      </c>
      <c r="I357" s="4">
        <f t="shared" si="72"/>
        <v>530</v>
      </c>
      <c r="K357" s="52">
        <f>IF(D357="MT",VLOOKUP(B357,Master_Item!B:H,7,0),VLOOKUP(B357,Master_Item!B:H,6,0))</f>
        <v>88</v>
      </c>
      <c r="L357" s="52" t="str">
        <f>VLOOKUP(B357,Master_Item!B:M,12,0)</f>
        <v>โรงงานนวนคร</v>
      </c>
      <c r="M357" s="52" t="str">
        <f t="shared" si="73"/>
        <v>โรงงานนวนครRegion 3</v>
      </c>
      <c r="N357" s="11">
        <f t="shared" si="74"/>
        <v>3.2045454545454546</v>
      </c>
      <c r="O357" s="11">
        <f t="shared" si="75"/>
        <v>0</v>
      </c>
      <c r="P357" s="11">
        <f t="shared" si="76"/>
        <v>2.8181818181818183</v>
      </c>
      <c r="Q357" s="11">
        <f t="shared" si="77"/>
        <v>0</v>
      </c>
      <c r="R357" s="11">
        <f t="shared" si="78"/>
        <v>6.0227272727272725</v>
      </c>
      <c r="S357" s="11"/>
      <c r="T357" s="1">
        <f>VLOOKUP(B357,Master_Item!B:I,8,0)</f>
        <v>6.4799999999999995</v>
      </c>
      <c r="U357" s="11">
        <f t="shared" si="79"/>
        <v>1827.36</v>
      </c>
      <c r="V357" s="11">
        <f t="shared" si="80"/>
        <v>0</v>
      </c>
      <c r="W357" s="11">
        <f t="shared" si="81"/>
        <v>1607.04</v>
      </c>
      <c r="X357" s="11">
        <f t="shared" si="82"/>
        <v>0</v>
      </c>
      <c r="Y357" s="11">
        <f t="shared" si="83"/>
        <v>3434.3999999999996</v>
      </c>
      <c r="Z357" s="1" t="str">
        <f>_xlfn.IFNA(VLOOKUP(B357,Master_Item!B:D,3,0),0)</f>
        <v>Oishi</v>
      </c>
    </row>
    <row r="358" spans="1:26">
      <c r="A358" s="13">
        <v>9</v>
      </c>
      <c r="B358" s="2">
        <v>310002949</v>
      </c>
      <c r="C358" s="1" t="s">
        <v>20</v>
      </c>
      <c r="D358" s="1" t="s">
        <v>118</v>
      </c>
      <c r="E358" s="12">
        <f>_xlfn.IFNA(VLOOKUP($B358,'FST OMT'!$C:$Y,$A358,0),0)</f>
        <v>223</v>
      </c>
      <c r="F358" s="12">
        <f>_xlfn.IFNA(VLOOKUP($B358,'FST CV'!$C:$Y,$A358,0),0)</f>
        <v>0</v>
      </c>
      <c r="G358" s="12">
        <f>_xlfn.IFNA(VLOOKUP($B358,'FST TT'!$C:$Y,$A358,0),0)</f>
        <v>125</v>
      </c>
      <c r="I358" s="4">
        <f t="shared" si="72"/>
        <v>348</v>
      </c>
      <c r="K358" s="52">
        <f>IF(D358="MT",VLOOKUP(B358,Master_Item!B:H,7,0),VLOOKUP(B358,Master_Item!B:H,6,0))</f>
        <v>88</v>
      </c>
      <c r="L358" s="52" t="str">
        <f>VLOOKUP(B358,Master_Item!B:M,12,0)</f>
        <v>โรงงานนวนคร</v>
      </c>
      <c r="M358" s="52" t="str">
        <f t="shared" si="73"/>
        <v>โรงงานนวนครRegion 4</v>
      </c>
      <c r="N358" s="11">
        <f t="shared" si="74"/>
        <v>2.5340909090909092</v>
      </c>
      <c r="O358" s="11">
        <f t="shared" si="75"/>
        <v>0</v>
      </c>
      <c r="P358" s="11">
        <f t="shared" si="76"/>
        <v>1.4204545454545454</v>
      </c>
      <c r="Q358" s="11">
        <f t="shared" si="77"/>
        <v>0</v>
      </c>
      <c r="R358" s="11">
        <f t="shared" si="78"/>
        <v>3.9545454545454546</v>
      </c>
      <c r="S358" s="11"/>
      <c r="T358" s="1">
        <f>VLOOKUP(B358,Master_Item!B:I,8,0)</f>
        <v>6.4799999999999995</v>
      </c>
      <c r="U358" s="11">
        <f t="shared" si="79"/>
        <v>1445.04</v>
      </c>
      <c r="V358" s="11">
        <f t="shared" si="80"/>
        <v>0</v>
      </c>
      <c r="W358" s="11">
        <f t="shared" si="81"/>
        <v>809.99999999999989</v>
      </c>
      <c r="X358" s="11">
        <f t="shared" si="82"/>
        <v>0</v>
      </c>
      <c r="Y358" s="11">
        <f t="shared" si="83"/>
        <v>2255.04</v>
      </c>
      <c r="Z358" s="1" t="str">
        <f>_xlfn.IFNA(VLOOKUP(B358,Master_Item!B:D,3,0),0)</f>
        <v>Oishi</v>
      </c>
    </row>
    <row r="359" spans="1:26">
      <c r="A359" s="13">
        <v>10</v>
      </c>
      <c r="B359" s="2">
        <v>310002949</v>
      </c>
      <c r="C359" s="1" t="s">
        <v>20</v>
      </c>
      <c r="D359" s="1" t="s">
        <v>119</v>
      </c>
      <c r="E359" s="12">
        <f>_xlfn.IFNA(VLOOKUP($B359,'FST OMT'!$C:$Y,$A359,0),0)</f>
        <v>60</v>
      </c>
      <c r="F359" s="12">
        <f>_xlfn.IFNA(VLOOKUP($B359,'FST CV'!$C:$Y,$A359,0),0)</f>
        <v>0</v>
      </c>
      <c r="G359" s="12">
        <f>_xlfn.IFNA(VLOOKUP($B359,'FST TT'!$C:$Y,$A359,0),0)</f>
        <v>68</v>
      </c>
      <c r="I359" s="4">
        <f t="shared" si="72"/>
        <v>128</v>
      </c>
      <c r="K359" s="52">
        <f>IF(D359="MT",VLOOKUP(B359,Master_Item!B:H,7,0),VLOOKUP(B359,Master_Item!B:H,6,0))</f>
        <v>88</v>
      </c>
      <c r="L359" s="52" t="str">
        <f>VLOOKUP(B359,Master_Item!B:M,12,0)</f>
        <v>โรงงานนวนคร</v>
      </c>
      <c r="M359" s="52" t="str">
        <f t="shared" si="73"/>
        <v>โรงงานนวนครRegion 5</v>
      </c>
      <c r="N359" s="11">
        <f t="shared" si="74"/>
        <v>0.68181818181818177</v>
      </c>
      <c r="O359" s="11">
        <f t="shared" si="75"/>
        <v>0</v>
      </c>
      <c r="P359" s="11">
        <f t="shared" si="76"/>
        <v>0.77272727272727271</v>
      </c>
      <c r="Q359" s="11">
        <f t="shared" si="77"/>
        <v>0</v>
      </c>
      <c r="R359" s="11">
        <f t="shared" si="78"/>
        <v>1.4545454545454546</v>
      </c>
      <c r="S359" s="11"/>
      <c r="T359" s="1">
        <f>VLOOKUP(B359,Master_Item!B:I,8,0)</f>
        <v>6.4799999999999995</v>
      </c>
      <c r="U359" s="11">
        <f t="shared" si="79"/>
        <v>388.79999999999995</v>
      </c>
      <c r="V359" s="11">
        <f t="shared" si="80"/>
        <v>0</v>
      </c>
      <c r="W359" s="11">
        <f t="shared" si="81"/>
        <v>440.64</v>
      </c>
      <c r="X359" s="11">
        <f t="shared" si="82"/>
        <v>0</v>
      </c>
      <c r="Y359" s="11">
        <f t="shared" si="83"/>
        <v>829.43999999999994</v>
      </c>
      <c r="Z359" s="1" t="str">
        <f>_xlfn.IFNA(VLOOKUP(B359,Master_Item!B:D,3,0),0)</f>
        <v>Oishi</v>
      </c>
    </row>
    <row r="360" spans="1:26">
      <c r="A360" s="13">
        <v>11</v>
      </c>
      <c r="B360" s="2">
        <v>310002949</v>
      </c>
      <c r="C360" s="1" t="s">
        <v>20</v>
      </c>
      <c r="D360" s="1" t="s">
        <v>127</v>
      </c>
      <c r="E360" s="12">
        <f>_xlfn.IFNA(VLOOKUP($B360,'FST OMT'!$C:$Y,$A360,0),0)*0.45</f>
        <v>170.55</v>
      </c>
      <c r="F360" s="12">
        <f>_xlfn.IFNA(VLOOKUP($B360,'FST CV'!$C:$Y,$A360,0),0)*0.45</f>
        <v>0</v>
      </c>
      <c r="G360" s="12">
        <f>_xlfn.IFNA(VLOOKUP($B360,'FST TT'!$C:$Y,$A360,0),0)*0.45</f>
        <v>40.050000000000004</v>
      </c>
      <c r="I360" s="4">
        <f t="shared" si="72"/>
        <v>210.60000000000002</v>
      </c>
      <c r="K360" s="52">
        <f>IF(D360="MT",VLOOKUP(B360,Master_Item!B:H,7,0),VLOOKUP(B360,Master_Item!B:H,6,0))</f>
        <v>88</v>
      </c>
      <c r="L360" s="52" t="str">
        <f>VLOOKUP(B360,Master_Item!B:M,12,0)</f>
        <v>โรงงานนวนคร</v>
      </c>
      <c r="M360" s="52" t="str">
        <f t="shared" si="73"/>
        <v>โรงงานนวนครRegion 6/9</v>
      </c>
      <c r="N360" s="11">
        <f t="shared" si="74"/>
        <v>1.938068181818182</v>
      </c>
      <c r="O360" s="11">
        <f t="shared" si="75"/>
        <v>0</v>
      </c>
      <c r="P360" s="11">
        <f t="shared" si="76"/>
        <v>0.45511363636363639</v>
      </c>
      <c r="Q360" s="11">
        <f t="shared" si="77"/>
        <v>0</v>
      </c>
      <c r="R360" s="11">
        <f t="shared" si="78"/>
        <v>2.3931818181818185</v>
      </c>
      <c r="S360" s="11"/>
      <c r="T360" s="1">
        <f>VLOOKUP(B360,Master_Item!B:I,8,0)</f>
        <v>6.4799999999999995</v>
      </c>
      <c r="U360" s="11">
        <f t="shared" si="79"/>
        <v>1105.164</v>
      </c>
      <c r="V360" s="11">
        <f t="shared" si="80"/>
        <v>0</v>
      </c>
      <c r="W360" s="11">
        <f t="shared" si="81"/>
        <v>259.524</v>
      </c>
      <c r="X360" s="11">
        <f t="shared" si="82"/>
        <v>0</v>
      </c>
      <c r="Y360" s="11">
        <f t="shared" si="83"/>
        <v>1364.6880000000001</v>
      </c>
      <c r="Z360" s="1" t="str">
        <f>_xlfn.IFNA(VLOOKUP(B360,Master_Item!B:D,3,0),0)</f>
        <v>Oishi</v>
      </c>
    </row>
    <row r="361" spans="1:26">
      <c r="A361" s="13">
        <v>11</v>
      </c>
      <c r="B361" s="2">
        <v>310002949</v>
      </c>
      <c r="C361" s="1" t="s">
        <v>20</v>
      </c>
      <c r="D361" s="1" t="s">
        <v>128</v>
      </c>
      <c r="E361" s="12">
        <f>_xlfn.IFNA(VLOOKUP($B361,'FST OMT'!$C:$Y,$A361,0),0)*0.55</f>
        <v>208.45000000000002</v>
      </c>
      <c r="F361" s="12">
        <f>_xlfn.IFNA(VLOOKUP($B361,'FST CV'!$C:$Y,$A361,0),0)*0.55</f>
        <v>0</v>
      </c>
      <c r="G361" s="12">
        <f>_xlfn.IFNA(VLOOKUP($B361,'FST TT'!$C:$Y,$A361,0),0)*0.55</f>
        <v>48.95</v>
      </c>
      <c r="I361" s="4">
        <f t="shared" si="72"/>
        <v>257.40000000000003</v>
      </c>
      <c r="K361" s="52">
        <f>IF(D361="MT",VLOOKUP(B361,Master_Item!B:H,7,0),VLOOKUP(B361,Master_Item!B:H,6,0))</f>
        <v>88</v>
      </c>
      <c r="L361" s="52" t="str">
        <f>VLOOKUP(B361,Master_Item!B:M,12,0)</f>
        <v>โรงงานนวนคร</v>
      </c>
      <c r="M361" s="52" t="str">
        <f t="shared" si="73"/>
        <v>โรงงานนวนครRegion 6/14</v>
      </c>
      <c r="N361" s="11">
        <f t="shared" si="74"/>
        <v>2.3687500000000004</v>
      </c>
      <c r="O361" s="11">
        <f t="shared" si="75"/>
        <v>0</v>
      </c>
      <c r="P361" s="11">
        <f t="shared" si="76"/>
        <v>0.55625000000000002</v>
      </c>
      <c r="Q361" s="11">
        <f t="shared" si="77"/>
        <v>0</v>
      </c>
      <c r="R361" s="11">
        <f t="shared" si="78"/>
        <v>2.9250000000000003</v>
      </c>
      <c r="S361" s="11"/>
      <c r="T361" s="1">
        <f>VLOOKUP(B361,Master_Item!B:I,8,0)</f>
        <v>6.4799999999999995</v>
      </c>
      <c r="U361" s="11">
        <f t="shared" si="79"/>
        <v>1350.7560000000001</v>
      </c>
      <c r="V361" s="11">
        <f t="shared" si="80"/>
        <v>0</v>
      </c>
      <c r="W361" s="11">
        <f t="shared" si="81"/>
        <v>317.19599999999997</v>
      </c>
      <c r="X361" s="11">
        <f t="shared" si="82"/>
        <v>0</v>
      </c>
      <c r="Y361" s="11">
        <f t="shared" si="83"/>
        <v>1667.952</v>
      </c>
      <c r="Z361" s="1" t="str">
        <f>_xlfn.IFNA(VLOOKUP(B361,Master_Item!B:D,3,0),0)</f>
        <v>Oishi</v>
      </c>
    </row>
    <row r="362" spans="1:26">
      <c r="A362" s="13">
        <v>12</v>
      </c>
      <c r="B362" s="2">
        <v>310002949</v>
      </c>
      <c r="C362" s="1" t="s">
        <v>20</v>
      </c>
      <c r="D362" s="1" t="s">
        <v>121</v>
      </c>
      <c r="E362" s="12">
        <f>_xlfn.IFNA(VLOOKUP($B362,'FST OMT'!$C:$Y,$A362,0),0)</f>
        <v>230</v>
      </c>
      <c r="F362" s="12">
        <f>_xlfn.IFNA(VLOOKUP($B362,'FST CV'!$C:$Y,$A362,0),0)</f>
        <v>15</v>
      </c>
      <c r="G362" s="12">
        <f>_xlfn.IFNA(VLOOKUP($B362,'FST TT'!$C:$Y,$A362,0),0)</f>
        <v>346</v>
      </c>
      <c r="I362" s="4">
        <f t="shared" si="72"/>
        <v>591</v>
      </c>
      <c r="K362" s="52">
        <f>IF(D362="MT",VLOOKUP(B362,Master_Item!B:H,7,0),VLOOKUP(B362,Master_Item!B:H,6,0))</f>
        <v>88</v>
      </c>
      <c r="L362" s="52" t="str">
        <f>VLOOKUP(B362,Master_Item!B:M,12,0)</f>
        <v>โรงงานนวนคร</v>
      </c>
      <c r="M362" s="52" t="str">
        <f t="shared" si="73"/>
        <v>โรงงานนวนครRegion 7</v>
      </c>
      <c r="N362" s="11">
        <f t="shared" si="74"/>
        <v>2.6136363636363638</v>
      </c>
      <c r="O362" s="11">
        <f t="shared" si="75"/>
        <v>0.17045454545454544</v>
      </c>
      <c r="P362" s="11">
        <f t="shared" si="76"/>
        <v>3.9318181818181817</v>
      </c>
      <c r="Q362" s="11">
        <f t="shared" si="77"/>
        <v>0</v>
      </c>
      <c r="R362" s="11">
        <f t="shared" si="78"/>
        <v>6.7159090909090908</v>
      </c>
      <c r="S362" s="11"/>
      <c r="T362" s="1">
        <f>VLOOKUP(B362,Master_Item!B:I,8,0)</f>
        <v>6.4799999999999995</v>
      </c>
      <c r="U362" s="11">
        <f t="shared" si="79"/>
        <v>1490.3999999999999</v>
      </c>
      <c r="V362" s="11">
        <f t="shared" si="80"/>
        <v>97.199999999999989</v>
      </c>
      <c r="W362" s="11">
        <f t="shared" si="81"/>
        <v>2242.08</v>
      </c>
      <c r="X362" s="11">
        <f t="shared" si="82"/>
        <v>0</v>
      </c>
      <c r="Y362" s="11">
        <f t="shared" si="83"/>
        <v>3829.68</v>
      </c>
      <c r="Z362" s="1" t="str">
        <f>_xlfn.IFNA(VLOOKUP(B362,Master_Item!B:D,3,0),0)</f>
        <v>Oishi</v>
      </c>
    </row>
    <row r="363" spans="1:26">
      <c r="A363" s="13">
        <v>13</v>
      </c>
      <c r="B363" s="2">
        <v>310002949</v>
      </c>
      <c r="C363" s="1" t="s">
        <v>20</v>
      </c>
      <c r="D363" s="1" t="s">
        <v>122</v>
      </c>
      <c r="E363" s="12">
        <f>_xlfn.IFNA(VLOOKUP($B363,'FST OMT'!$C:$Y,$A363,0),0)</f>
        <v>620</v>
      </c>
      <c r="F363" s="12">
        <f>_xlfn.IFNA(VLOOKUP($B363,'FST CV'!$C:$Y,$A363,0),0)</f>
        <v>3</v>
      </c>
      <c r="G363" s="12">
        <f>_xlfn.IFNA(VLOOKUP($B363,'FST TT'!$C:$Y,$A363,0),0)</f>
        <v>260</v>
      </c>
      <c r="I363" s="4">
        <f t="shared" si="72"/>
        <v>883</v>
      </c>
      <c r="K363" s="52">
        <f>IF(D363="MT",VLOOKUP(B363,Master_Item!B:H,7,0),VLOOKUP(B363,Master_Item!B:H,6,0))</f>
        <v>88</v>
      </c>
      <c r="L363" s="52" t="str">
        <f>VLOOKUP(B363,Master_Item!B:M,12,0)</f>
        <v>โรงงานนวนคร</v>
      </c>
      <c r="M363" s="52" t="str">
        <f t="shared" si="73"/>
        <v>โรงงานนวนครRegion 8</v>
      </c>
      <c r="N363" s="11">
        <f t="shared" si="74"/>
        <v>7.0454545454545459</v>
      </c>
      <c r="O363" s="11">
        <f t="shared" si="75"/>
        <v>3.4090909090909088E-2</v>
      </c>
      <c r="P363" s="11">
        <f t="shared" si="76"/>
        <v>2.9545454545454546</v>
      </c>
      <c r="Q363" s="11">
        <f t="shared" si="77"/>
        <v>0</v>
      </c>
      <c r="R363" s="11">
        <f t="shared" si="78"/>
        <v>10.034090909090908</v>
      </c>
      <c r="S363" s="11"/>
      <c r="T363" s="1">
        <f>VLOOKUP(B363,Master_Item!B:I,8,0)</f>
        <v>6.4799999999999995</v>
      </c>
      <c r="U363" s="11">
        <f t="shared" si="79"/>
        <v>4017.6</v>
      </c>
      <c r="V363" s="11">
        <f t="shared" si="80"/>
        <v>19.439999999999998</v>
      </c>
      <c r="W363" s="11">
        <f t="shared" si="81"/>
        <v>1684.8</v>
      </c>
      <c r="X363" s="11">
        <f t="shared" si="82"/>
        <v>0</v>
      </c>
      <c r="Y363" s="11">
        <f t="shared" si="83"/>
        <v>5721.8399999999992</v>
      </c>
      <c r="Z363" s="1" t="str">
        <f>_xlfn.IFNA(VLOOKUP(B363,Master_Item!B:D,3,0),0)</f>
        <v>Oishi</v>
      </c>
    </row>
    <row r="364" spans="1:26">
      <c r="A364" s="13">
        <v>11</v>
      </c>
      <c r="B364" s="2">
        <v>310002949</v>
      </c>
      <c r="C364" s="1" t="s">
        <v>20</v>
      </c>
      <c r="D364" s="1" t="s">
        <v>123</v>
      </c>
      <c r="H364" s="4">
        <f>_xlfn.IFNA(VLOOKUP(B364,'FST MT'!A:FS,$A364,0),0)</f>
        <v>1044</v>
      </c>
      <c r="I364" s="4">
        <f t="shared" si="72"/>
        <v>1044</v>
      </c>
      <c r="K364" s="52">
        <f>IF(D364="MT",VLOOKUP(B364,Master_Item!B:H,7,0),VLOOKUP(B364,Master_Item!B:H,6,0))</f>
        <v>88</v>
      </c>
      <c r="L364" s="52" t="str">
        <f>VLOOKUP(B364,Master_Item!B:M,12,0)</f>
        <v>โรงงานนวนคร</v>
      </c>
      <c r="M364" s="52" t="str">
        <f t="shared" si="73"/>
        <v>โรงงานนวนครMT</v>
      </c>
      <c r="N364" s="11">
        <f t="shared" si="74"/>
        <v>0</v>
      </c>
      <c r="O364" s="11">
        <f t="shared" si="75"/>
        <v>0</v>
      </c>
      <c r="P364" s="11">
        <f t="shared" si="76"/>
        <v>0</v>
      </c>
      <c r="Q364" s="11">
        <f t="shared" si="77"/>
        <v>11.863636363636363</v>
      </c>
      <c r="R364" s="11">
        <f t="shared" si="78"/>
        <v>11.863636363636363</v>
      </c>
      <c r="S364" s="11"/>
      <c r="T364" s="1">
        <f>VLOOKUP(B364,Master_Item!B:I,8,0)</f>
        <v>6.4799999999999995</v>
      </c>
      <c r="U364" s="11">
        <f t="shared" si="79"/>
        <v>0</v>
      </c>
      <c r="V364" s="11">
        <f t="shared" si="80"/>
        <v>0</v>
      </c>
      <c r="W364" s="11">
        <f t="shared" si="81"/>
        <v>0</v>
      </c>
      <c r="X364" s="11">
        <f t="shared" si="82"/>
        <v>6765.12</v>
      </c>
      <c r="Y364" s="11">
        <f t="shared" si="83"/>
        <v>6765.12</v>
      </c>
      <c r="Z364" s="1" t="str">
        <f>_xlfn.IFNA(VLOOKUP(B364,Master_Item!B:D,3,0),0)</f>
        <v>Oishi</v>
      </c>
    </row>
    <row r="365" spans="1:26">
      <c r="A365" s="13">
        <v>6</v>
      </c>
      <c r="B365" s="2">
        <v>310002950</v>
      </c>
      <c r="C365" s="1" t="s">
        <v>21</v>
      </c>
      <c r="D365" s="1" t="s">
        <v>115</v>
      </c>
      <c r="E365" s="12">
        <f>_xlfn.IFNA(VLOOKUP($B365,'FST OMT'!$C:$Y,$A365,0),0)</f>
        <v>0</v>
      </c>
      <c r="F365" s="12">
        <f>_xlfn.IFNA(VLOOKUP($B365,'FST CV'!$C:$Y,$A365,0),0)</f>
        <v>0</v>
      </c>
      <c r="G365" s="12">
        <f>_xlfn.IFNA(VLOOKUP($B365,'FST TT'!$C:$Y,$A365,0),0)</f>
        <v>0</v>
      </c>
      <c r="I365" s="4">
        <f t="shared" si="72"/>
        <v>0</v>
      </c>
      <c r="K365" s="52">
        <f>IF(D365="MT",VLOOKUP(B365,Master_Item!B:H,7,0),VLOOKUP(B365,Master_Item!B:H,6,0))</f>
        <v>88</v>
      </c>
      <c r="L365" s="52" t="str">
        <f>VLOOKUP(B365,Master_Item!B:M,12,0)</f>
        <v>โรงงานนวนคร</v>
      </c>
      <c r="M365" s="52" t="str">
        <f t="shared" si="73"/>
        <v>โรงงานนวนครRegion 1</v>
      </c>
      <c r="N365" s="11">
        <f t="shared" si="74"/>
        <v>0</v>
      </c>
      <c r="O365" s="11">
        <f t="shared" si="75"/>
        <v>0</v>
      </c>
      <c r="P365" s="11">
        <f t="shared" si="76"/>
        <v>0</v>
      </c>
      <c r="Q365" s="11">
        <f t="shared" si="77"/>
        <v>0</v>
      </c>
      <c r="R365" s="11">
        <f t="shared" si="78"/>
        <v>0</v>
      </c>
      <c r="S365" s="11"/>
      <c r="T365" s="1">
        <f>VLOOKUP(B365,Master_Item!B:I,8,0)</f>
        <v>6.4799999999999995</v>
      </c>
      <c r="U365" s="11">
        <f t="shared" si="79"/>
        <v>0</v>
      </c>
      <c r="V365" s="11">
        <f t="shared" si="80"/>
        <v>0</v>
      </c>
      <c r="W365" s="11">
        <f t="shared" si="81"/>
        <v>0</v>
      </c>
      <c r="X365" s="11">
        <f t="shared" si="82"/>
        <v>0</v>
      </c>
      <c r="Y365" s="11">
        <f t="shared" si="83"/>
        <v>0</v>
      </c>
      <c r="Z365" s="1" t="str">
        <f>_xlfn.IFNA(VLOOKUP(B365,Master_Item!B:D,3,0),0)</f>
        <v>Oishi</v>
      </c>
    </row>
    <row r="366" spans="1:26">
      <c r="A366" s="13">
        <v>7</v>
      </c>
      <c r="B366" s="2">
        <v>310002950</v>
      </c>
      <c r="C366" s="1" t="s">
        <v>21</v>
      </c>
      <c r="D366" s="1" t="s">
        <v>116</v>
      </c>
      <c r="E366" s="12">
        <f>_xlfn.IFNA(VLOOKUP($B366,'FST OMT'!$C:$Y,$A366,0),0)</f>
        <v>0</v>
      </c>
      <c r="F366" s="12">
        <f>_xlfn.IFNA(VLOOKUP($B366,'FST CV'!$C:$Y,$A366,0),0)</f>
        <v>0</v>
      </c>
      <c r="G366" s="12">
        <f>_xlfn.IFNA(VLOOKUP($B366,'FST TT'!$C:$Y,$A366,0),0)</f>
        <v>0</v>
      </c>
      <c r="I366" s="4">
        <f t="shared" si="72"/>
        <v>0</v>
      </c>
      <c r="K366" s="52">
        <f>IF(D366="MT",VLOOKUP(B366,Master_Item!B:H,7,0),VLOOKUP(B366,Master_Item!B:H,6,0))</f>
        <v>88</v>
      </c>
      <c r="L366" s="52" t="str">
        <f>VLOOKUP(B366,Master_Item!B:M,12,0)</f>
        <v>โรงงานนวนคร</v>
      </c>
      <c r="M366" s="52" t="str">
        <f t="shared" si="73"/>
        <v>โรงงานนวนครRegion 2</v>
      </c>
      <c r="N366" s="11">
        <f t="shared" si="74"/>
        <v>0</v>
      </c>
      <c r="O366" s="11">
        <f t="shared" si="75"/>
        <v>0</v>
      </c>
      <c r="P366" s="11">
        <f t="shared" si="76"/>
        <v>0</v>
      </c>
      <c r="Q366" s="11">
        <f t="shared" si="77"/>
        <v>0</v>
      </c>
      <c r="R366" s="11">
        <f t="shared" si="78"/>
        <v>0</v>
      </c>
      <c r="S366" s="11"/>
      <c r="T366" s="1">
        <f>VLOOKUP(B366,Master_Item!B:I,8,0)</f>
        <v>6.4799999999999995</v>
      </c>
      <c r="U366" s="11">
        <f t="shared" si="79"/>
        <v>0</v>
      </c>
      <c r="V366" s="11">
        <f t="shared" si="80"/>
        <v>0</v>
      </c>
      <c r="W366" s="11">
        <f t="shared" si="81"/>
        <v>0</v>
      </c>
      <c r="X366" s="11">
        <f t="shared" si="82"/>
        <v>0</v>
      </c>
      <c r="Y366" s="11">
        <f t="shared" si="83"/>
        <v>0</v>
      </c>
      <c r="Z366" s="1" t="str">
        <f>_xlfn.IFNA(VLOOKUP(B366,Master_Item!B:D,3,0),0)</f>
        <v>Oishi</v>
      </c>
    </row>
    <row r="367" spans="1:26">
      <c r="A367" s="13">
        <v>8</v>
      </c>
      <c r="B367" s="2">
        <v>310002950</v>
      </c>
      <c r="C367" s="1" t="s">
        <v>21</v>
      </c>
      <c r="D367" s="1" t="s">
        <v>117</v>
      </c>
      <c r="E367" s="12">
        <f>_xlfn.IFNA(VLOOKUP($B367,'FST OMT'!$C:$Y,$A367,0),0)</f>
        <v>0</v>
      </c>
      <c r="F367" s="12">
        <f>_xlfn.IFNA(VLOOKUP($B367,'FST CV'!$C:$Y,$A367,0),0)</f>
        <v>0</v>
      </c>
      <c r="G367" s="12">
        <f>_xlfn.IFNA(VLOOKUP($B367,'FST TT'!$C:$Y,$A367,0),0)</f>
        <v>0</v>
      </c>
      <c r="I367" s="4">
        <f t="shared" si="72"/>
        <v>0</v>
      </c>
      <c r="K367" s="52">
        <f>IF(D367="MT",VLOOKUP(B367,Master_Item!B:H,7,0),VLOOKUP(B367,Master_Item!B:H,6,0))</f>
        <v>88</v>
      </c>
      <c r="L367" s="52" t="str">
        <f>VLOOKUP(B367,Master_Item!B:M,12,0)</f>
        <v>โรงงานนวนคร</v>
      </c>
      <c r="M367" s="52" t="str">
        <f t="shared" si="73"/>
        <v>โรงงานนวนครRegion 3</v>
      </c>
      <c r="N367" s="11">
        <f t="shared" si="74"/>
        <v>0</v>
      </c>
      <c r="O367" s="11">
        <f t="shared" si="75"/>
        <v>0</v>
      </c>
      <c r="P367" s="11">
        <f t="shared" si="76"/>
        <v>0</v>
      </c>
      <c r="Q367" s="11">
        <f t="shared" si="77"/>
        <v>0</v>
      </c>
      <c r="R367" s="11">
        <f t="shared" si="78"/>
        <v>0</v>
      </c>
      <c r="S367" s="11"/>
      <c r="T367" s="1">
        <f>VLOOKUP(B367,Master_Item!B:I,8,0)</f>
        <v>6.4799999999999995</v>
      </c>
      <c r="U367" s="11">
        <f t="shared" si="79"/>
        <v>0</v>
      </c>
      <c r="V367" s="11">
        <f t="shared" si="80"/>
        <v>0</v>
      </c>
      <c r="W367" s="11">
        <f t="shared" si="81"/>
        <v>0</v>
      </c>
      <c r="X367" s="11">
        <f t="shared" si="82"/>
        <v>0</v>
      </c>
      <c r="Y367" s="11">
        <f t="shared" si="83"/>
        <v>0</v>
      </c>
      <c r="Z367" s="1" t="str">
        <f>_xlfn.IFNA(VLOOKUP(B367,Master_Item!B:D,3,0),0)</f>
        <v>Oishi</v>
      </c>
    </row>
    <row r="368" spans="1:26">
      <c r="A368" s="13">
        <v>9</v>
      </c>
      <c r="B368" s="2">
        <v>310002950</v>
      </c>
      <c r="C368" s="1" t="s">
        <v>21</v>
      </c>
      <c r="D368" s="1" t="s">
        <v>118</v>
      </c>
      <c r="E368" s="12">
        <f>_xlfn.IFNA(VLOOKUP($B368,'FST OMT'!$C:$Y,$A368,0),0)</f>
        <v>0</v>
      </c>
      <c r="F368" s="12">
        <f>_xlfn.IFNA(VLOOKUP($B368,'FST CV'!$C:$Y,$A368,0),0)</f>
        <v>0</v>
      </c>
      <c r="G368" s="12">
        <f>_xlfn.IFNA(VLOOKUP($B368,'FST TT'!$C:$Y,$A368,0),0)</f>
        <v>0</v>
      </c>
      <c r="I368" s="4">
        <f t="shared" si="72"/>
        <v>0</v>
      </c>
      <c r="K368" s="52">
        <f>IF(D368="MT",VLOOKUP(B368,Master_Item!B:H,7,0),VLOOKUP(B368,Master_Item!B:H,6,0))</f>
        <v>88</v>
      </c>
      <c r="L368" s="52" t="str">
        <f>VLOOKUP(B368,Master_Item!B:M,12,0)</f>
        <v>โรงงานนวนคร</v>
      </c>
      <c r="M368" s="52" t="str">
        <f t="shared" si="73"/>
        <v>โรงงานนวนครRegion 4</v>
      </c>
      <c r="N368" s="11">
        <f t="shared" si="74"/>
        <v>0</v>
      </c>
      <c r="O368" s="11">
        <f t="shared" si="75"/>
        <v>0</v>
      </c>
      <c r="P368" s="11">
        <f t="shared" si="76"/>
        <v>0</v>
      </c>
      <c r="Q368" s="11">
        <f t="shared" si="77"/>
        <v>0</v>
      </c>
      <c r="R368" s="11">
        <f t="shared" si="78"/>
        <v>0</v>
      </c>
      <c r="S368" s="11"/>
      <c r="T368" s="1">
        <f>VLOOKUP(B368,Master_Item!B:I,8,0)</f>
        <v>6.4799999999999995</v>
      </c>
      <c r="U368" s="11">
        <f t="shared" si="79"/>
        <v>0</v>
      </c>
      <c r="V368" s="11">
        <f t="shared" si="80"/>
        <v>0</v>
      </c>
      <c r="W368" s="11">
        <f t="shared" si="81"/>
        <v>0</v>
      </c>
      <c r="X368" s="11">
        <f t="shared" si="82"/>
        <v>0</v>
      </c>
      <c r="Y368" s="11">
        <f t="shared" si="83"/>
        <v>0</v>
      </c>
      <c r="Z368" s="1" t="str">
        <f>_xlfn.IFNA(VLOOKUP(B368,Master_Item!B:D,3,0),0)</f>
        <v>Oishi</v>
      </c>
    </row>
    <row r="369" spans="1:26">
      <c r="A369" s="13">
        <v>10</v>
      </c>
      <c r="B369" s="2">
        <v>310002950</v>
      </c>
      <c r="C369" s="1" t="s">
        <v>21</v>
      </c>
      <c r="D369" s="1" t="s">
        <v>119</v>
      </c>
      <c r="E369" s="12">
        <f>_xlfn.IFNA(VLOOKUP($B369,'FST OMT'!$C:$Y,$A369,0),0)</f>
        <v>0</v>
      </c>
      <c r="F369" s="12">
        <f>_xlfn.IFNA(VLOOKUP($B369,'FST CV'!$C:$Y,$A369,0),0)</f>
        <v>0</v>
      </c>
      <c r="G369" s="12">
        <f>_xlfn.IFNA(VLOOKUP($B369,'FST TT'!$C:$Y,$A369,0),0)</f>
        <v>0</v>
      </c>
      <c r="I369" s="4">
        <f t="shared" si="72"/>
        <v>0</v>
      </c>
      <c r="K369" s="52">
        <f>IF(D369="MT",VLOOKUP(B369,Master_Item!B:H,7,0),VLOOKUP(B369,Master_Item!B:H,6,0))</f>
        <v>88</v>
      </c>
      <c r="L369" s="52" t="str">
        <f>VLOOKUP(B369,Master_Item!B:M,12,0)</f>
        <v>โรงงานนวนคร</v>
      </c>
      <c r="M369" s="52" t="str">
        <f t="shared" si="73"/>
        <v>โรงงานนวนครRegion 5</v>
      </c>
      <c r="N369" s="11">
        <f t="shared" si="74"/>
        <v>0</v>
      </c>
      <c r="O369" s="11">
        <f t="shared" si="75"/>
        <v>0</v>
      </c>
      <c r="P369" s="11">
        <f t="shared" si="76"/>
        <v>0</v>
      </c>
      <c r="Q369" s="11">
        <f t="shared" si="77"/>
        <v>0</v>
      </c>
      <c r="R369" s="11">
        <f t="shared" si="78"/>
        <v>0</v>
      </c>
      <c r="S369" s="11"/>
      <c r="T369" s="1">
        <f>VLOOKUP(B369,Master_Item!B:I,8,0)</f>
        <v>6.4799999999999995</v>
      </c>
      <c r="U369" s="11">
        <f t="shared" si="79"/>
        <v>0</v>
      </c>
      <c r="V369" s="11">
        <f t="shared" si="80"/>
        <v>0</v>
      </c>
      <c r="W369" s="11">
        <f t="shared" si="81"/>
        <v>0</v>
      </c>
      <c r="X369" s="11">
        <f t="shared" si="82"/>
        <v>0</v>
      </c>
      <c r="Y369" s="11">
        <f t="shared" si="83"/>
        <v>0</v>
      </c>
      <c r="Z369" s="1" t="str">
        <f>_xlfn.IFNA(VLOOKUP(B369,Master_Item!B:D,3,0),0)</f>
        <v>Oishi</v>
      </c>
    </row>
    <row r="370" spans="1:26">
      <c r="A370" s="13">
        <v>11</v>
      </c>
      <c r="B370" s="2">
        <v>310002950</v>
      </c>
      <c r="C370" s="1" t="s">
        <v>21</v>
      </c>
      <c r="D370" s="1" t="s">
        <v>127</v>
      </c>
      <c r="E370" s="12">
        <f>_xlfn.IFNA(VLOOKUP($B370,'FST OMT'!$C:$Y,$A370,0),0)*0.45</f>
        <v>0</v>
      </c>
      <c r="F370" s="12">
        <f>_xlfn.IFNA(VLOOKUP($B370,'FST CV'!$C:$Y,$A370,0),0)*0.45</f>
        <v>0</v>
      </c>
      <c r="G370" s="12">
        <f>_xlfn.IFNA(VLOOKUP($B370,'FST TT'!$C:$Y,$A370,0),0)*0.45</f>
        <v>0</v>
      </c>
      <c r="I370" s="4">
        <f t="shared" si="72"/>
        <v>0</v>
      </c>
      <c r="K370" s="52">
        <f>IF(D370="MT",VLOOKUP(B370,Master_Item!B:H,7,0),VLOOKUP(B370,Master_Item!B:H,6,0))</f>
        <v>88</v>
      </c>
      <c r="L370" s="52" t="str">
        <f>VLOOKUP(B370,Master_Item!B:M,12,0)</f>
        <v>โรงงานนวนคร</v>
      </c>
      <c r="M370" s="52" t="str">
        <f t="shared" si="73"/>
        <v>โรงงานนวนครRegion 6/9</v>
      </c>
      <c r="N370" s="11">
        <f t="shared" si="74"/>
        <v>0</v>
      </c>
      <c r="O370" s="11">
        <f t="shared" si="75"/>
        <v>0</v>
      </c>
      <c r="P370" s="11">
        <f t="shared" si="76"/>
        <v>0</v>
      </c>
      <c r="Q370" s="11">
        <f t="shared" si="77"/>
        <v>0</v>
      </c>
      <c r="R370" s="11">
        <f t="shared" si="78"/>
        <v>0</v>
      </c>
      <c r="S370" s="11"/>
      <c r="T370" s="1">
        <f>VLOOKUP(B370,Master_Item!B:I,8,0)</f>
        <v>6.4799999999999995</v>
      </c>
      <c r="U370" s="11">
        <f t="shared" si="79"/>
        <v>0</v>
      </c>
      <c r="V370" s="11">
        <f t="shared" si="80"/>
        <v>0</v>
      </c>
      <c r="W370" s="11">
        <f t="shared" si="81"/>
        <v>0</v>
      </c>
      <c r="X370" s="11">
        <f t="shared" si="82"/>
        <v>0</v>
      </c>
      <c r="Y370" s="11">
        <f t="shared" si="83"/>
        <v>0</v>
      </c>
      <c r="Z370" s="1" t="str">
        <f>_xlfn.IFNA(VLOOKUP(B370,Master_Item!B:D,3,0),0)</f>
        <v>Oishi</v>
      </c>
    </row>
    <row r="371" spans="1:26">
      <c r="A371" s="13">
        <v>11</v>
      </c>
      <c r="B371" s="2">
        <v>310002950</v>
      </c>
      <c r="C371" s="1" t="s">
        <v>21</v>
      </c>
      <c r="D371" s="1" t="s">
        <v>128</v>
      </c>
      <c r="E371" s="12">
        <f>_xlfn.IFNA(VLOOKUP($B371,'FST OMT'!$C:$Y,$A371,0),0)*0.55</f>
        <v>0</v>
      </c>
      <c r="F371" s="12">
        <f>_xlfn.IFNA(VLOOKUP($B371,'FST CV'!$C:$Y,$A371,0),0)*0.55</f>
        <v>0</v>
      </c>
      <c r="G371" s="12">
        <f>_xlfn.IFNA(VLOOKUP($B371,'FST TT'!$C:$Y,$A371,0),0)*0.55</f>
        <v>0</v>
      </c>
      <c r="I371" s="4">
        <f t="shared" si="72"/>
        <v>0</v>
      </c>
      <c r="K371" s="52">
        <f>IF(D371="MT",VLOOKUP(B371,Master_Item!B:H,7,0),VLOOKUP(B371,Master_Item!B:H,6,0))</f>
        <v>88</v>
      </c>
      <c r="L371" s="52" t="str">
        <f>VLOOKUP(B371,Master_Item!B:M,12,0)</f>
        <v>โรงงานนวนคร</v>
      </c>
      <c r="M371" s="52" t="str">
        <f t="shared" si="73"/>
        <v>โรงงานนวนครRegion 6/14</v>
      </c>
      <c r="N371" s="11">
        <f t="shared" si="74"/>
        <v>0</v>
      </c>
      <c r="O371" s="11">
        <f t="shared" si="75"/>
        <v>0</v>
      </c>
      <c r="P371" s="11">
        <f t="shared" si="76"/>
        <v>0</v>
      </c>
      <c r="Q371" s="11">
        <f t="shared" si="77"/>
        <v>0</v>
      </c>
      <c r="R371" s="11">
        <f t="shared" si="78"/>
        <v>0</v>
      </c>
      <c r="S371" s="11"/>
      <c r="T371" s="1">
        <f>VLOOKUP(B371,Master_Item!B:I,8,0)</f>
        <v>6.4799999999999995</v>
      </c>
      <c r="U371" s="11">
        <f t="shared" si="79"/>
        <v>0</v>
      </c>
      <c r="V371" s="11">
        <f t="shared" si="80"/>
        <v>0</v>
      </c>
      <c r="W371" s="11">
        <f t="shared" si="81"/>
        <v>0</v>
      </c>
      <c r="X371" s="11">
        <f t="shared" si="82"/>
        <v>0</v>
      </c>
      <c r="Y371" s="11">
        <f t="shared" si="83"/>
        <v>0</v>
      </c>
      <c r="Z371" s="1" t="str">
        <f>_xlfn.IFNA(VLOOKUP(B371,Master_Item!B:D,3,0),0)</f>
        <v>Oishi</v>
      </c>
    </row>
    <row r="372" spans="1:26">
      <c r="A372" s="13">
        <v>12</v>
      </c>
      <c r="B372" s="2">
        <v>310002950</v>
      </c>
      <c r="C372" s="1" t="s">
        <v>21</v>
      </c>
      <c r="D372" s="1" t="s">
        <v>121</v>
      </c>
      <c r="E372" s="12">
        <f>_xlfn.IFNA(VLOOKUP($B372,'FST OMT'!$C:$Y,$A372,0),0)</f>
        <v>0</v>
      </c>
      <c r="F372" s="12">
        <f>_xlfn.IFNA(VLOOKUP($B372,'FST CV'!$C:$Y,$A372,0),0)</f>
        <v>0</v>
      </c>
      <c r="G372" s="12">
        <f>_xlfn.IFNA(VLOOKUP($B372,'FST TT'!$C:$Y,$A372,0),0)</f>
        <v>0</v>
      </c>
      <c r="I372" s="4">
        <f t="shared" si="72"/>
        <v>0</v>
      </c>
      <c r="K372" s="52">
        <f>IF(D372="MT",VLOOKUP(B372,Master_Item!B:H,7,0),VLOOKUP(B372,Master_Item!B:H,6,0))</f>
        <v>88</v>
      </c>
      <c r="L372" s="52" t="str">
        <f>VLOOKUP(B372,Master_Item!B:M,12,0)</f>
        <v>โรงงานนวนคร</v>
      </c>
      <c r="M372" s="52" t="str">
        <f t="shared" si="73"/>
        <v>โรงงานนวนครRegion 7</v>
      </c>
      <c r="N372" s="11">
        <f t="shared" si="74"/>
        <v>0</v>
      </c>
      <c r="O372" s="11">
        <f t="shared" si="75"/>
        <v>0</v>
      </c>
      <c r="P372" s="11">
        <f t="shared" si="76"/>
        <v>0</v>
      </c>
      <c r="Q372" s="11">
        <f t="shared" si="77"/>
        <v>0</v>
      </c>
      <c r="R372" s="11">
        <f t="shared" si="78"/>
        <v>0</v>
      </c>
      <c r="S372" s="11"/>
      <c r="T372" s="1">
        <f>VLOOKUP(B372,Master_Item!B:I,8,0)</f>
        <v>6.4799999999999995</v>
      </c>
      <c r="U372" s="11">
        <f t="shared" si="79"/>
        <v>0</v>
      </c>
      <c r="V372" s="11">
        <f t="shared" si="80"/>
        <v>0</v>
      </c>
      <c r="W372" s="11">
        <f t="shared" si="81"/>
        <v>0</v>
      </c>
      <c r="X372" s="11">
        <f t="shared" si="82"/>
        <v>0</v>
      </c>
      <c r="Y372" s="11">
        <f t="shared" si="83"/>
        <v>0</v>
      </c>
      <c r="Z372" s="1" t="str">
        <f>_xlfn.IFNA(VLOOKUP(B372,Master_Item!B:D,3,0),0)</f>
        <v>Oishi</v>
      </c>
    </row>
    <row r="373" spans="1:26">
      <c r="A373" s="13">
        <v>13</v>
      </c>
      <c r="B373" s="2">
        <v>310002950</v>
      </c>
      <c r="C373" s="1" t="s">
        <v>21</v>
      </c>
      <c r="D373" s="1" t="s">
        <v>122</v>
      </c>
      <c r="E373" s="12">
        <f>_xlfn.IFNA(VLOOKUP($B373,'FST OMT'!$C:$Y,$A373,0),0)</f>
        <v>0</v>
      </c>
      <c r="F373" s="12">
        <f>_xlfn.IFNA(VLOOKUP($B373,'FST CV'!$C:$Y,$A373,0),0)</f>
        <v>0</v>
      </c>
      <c r="G373" s="12">
        <f>_xlfn.IFNA(VLOOKUP($B373,'FST TT'!$C:$Y,$A373,0),0)</f>
        <v>0</v>
      </c>
      <c r="I373" s="4">
        <f t="shared" si="72"/>
        <v>0</v>
      </c>
      <c r="K373" s="52">
        <f>IF(D373="MT",VLOOKUP(B373,Master_Item!B:H,7,0),VLOOKUP(B373,Master_Item!B:H,6,0))</f>
        <v>88</v>
      </c>
      <c r="L373" s="52" t="str">
        <f>VLOOKUP(B373,Master_Item!B:M,12,0)</f>
        <v>โรงงานนวนคร</v>
      </c>
      <c r="M373" s="52" t="str">
        <f t="shared" si="73"/>
        <v>โรงงานนวนครRegion 8</v>
      </c>
      <c r="N373" s="11">
        <f t="shared" si="74"/>
        <v>0</v>
      </c>
      <c r="O373" s="11">
        <f t="shared" si="75"/>
        <v>0</v>
      </c>
      <c r="P373" s="11">
        <f t="shared" si="76"/>
        <v>0</v>
      </c>
      <c r="Q373" s="11">
        <f t="shared" si="77"/>
        <v>0</v>
      </c>
      <c r="R373" s="11">
        <f t="shared" si="78"/>
        <v>0</v>
      </c>
      <c r="S373" s="11"/>
      <c r="T373" s="1">
        <f>VLOOKUP(B373,Master_Item!B:I,8,0)</f>
        <v>6.4799999999999995</v>
      </c>
      <c r="U373" s="11">
        <f t="shared" si="79"/>
        <v>0</v>
      </c>
      <c r="V373" s="11">
        <f t="shared" si="80"/>
        <v>0</v>
      </c>
      <c r="W373" s="11">
        <f t="shared" si="81"/>
        <v>0</v>
      </c>
      <c r="X373" s="11">
        <f t="shared" si="82"/>
        <v>0</v>
      </c>
      <c r="Y373" s="11">
        <f t="shared" si="83"/>
        <v>0</v>
      </c>
      <c r="Z373" s="1" t="str">
        <f>_xlfn.IFNA(VLOOKUP(B373,Master_Item!B:D,3,0),0)</f>
        <v>Oishi</v>
      </c>
    </row>
    <row r="374" spans="1:26">
      <c r="A374" s="13">
        <v>11</v>
      </c>
      <c r="B374" s="2">
        <v>310002950</v>
      </c>
      <c r="C374" s="1" t="s">
        <v>21</v>
      </c>
      <c r="D374" s="1" t="s">
        <v>123</v>
      </c>
      <c r="H374" s="4">
        <f>_xlfn.IFNA(VLOOKUP(B374,'FST MT'!A:FS,$A374,0),0)</f>
        <v>6380</v>
      </c>
      <c r="I374" s="4">
        <f t="shared" si="72"/>
        <v>6380</v>
      </c>
      <c r="K374" s="52">
        <f>IF(D374="MT",VLOOKUP(B374,Master_Item!B:H,7,0),VLOOKUP(B374,Master_Item!B:H,6,0))</f>
        <v>88</v>
      </c>
      <c r="L374" s="52" t="str">
        <f>VLOOKUP(B374,Master_Item!B:M,12,0)</f>
        <v>โรงงานนวนคร</v>
      </c>
      <c r="M374" s="52" t="str">
        <f t="shared" si="73"/>
        <v>โรงงานนวนครMT</v>
      </c>
      <c r="N374" s="11">
        <f t="shared" si="74"/>
        <v>0</v>
      </c>
      <c r="O374" s="11">
        <f t="shared" si="75"/>
        <v>0</v>
      </c>
      <c r="P374" s="11">
        <f t="shared" si="76"/>
        <v>0</v>
      </c>
      <c r="Q374" s="11">
        <f t="shared" si="77"/>
        <v>72.5</v>
      </c>
      <c r="R374" s="11">
        <f t="shared" si="78"/>
        <v>72.5</v>
      </c>
      <c r="S374" s="11"/>
      <c r="T374" s="1">
        <f>VLOOKUP(B374,Master_Item!B:I,8,0)</f>
        <v>6.4799999999999995</v>
      </c>
      <c r="U374" s="11">
        <f t="shared" si="79"/>
        <v>0</v>
      </c>
      <c r="V374" s="11">
        <f t="shared" si="80"/>
        <v>0</v>
      </c>
      <c r="W374" s="11">
        <f t="shared" si="81"/>
        <v>0</v>
      </c>
      <c r="X374" s="11">
        <f t="shared" si="82"/>
        <v>41342.399999999994</v>
      </c>
      <c r="Y374" s="11">
        <f t="shared" si="83"/>
        <v>41342.399999999994</v>
      </c>
      <c r="Z374" s="1" t="str">
        <f>_xlfn.IFNA(VLOOKUP(B374,Master_Item!B:D,3,0),0)</f>
        <v>Oishi</v>
      </c>
    </row>
    <row r="375" spans="1:26">
      <c r="A375" s="13">
        <v>6</v>
      </c>
      <c r="B375" s="2">
        <v>310002951</v>
      </c>
      <c r="C375" s="1" t="s">
        <v>24</v>
      </c>
      <c r="D375" s="1" t="s">
        <v>115</v>
      </c>
      <c r="E375" s="12">
        <f>_xlfn.IFNA(VLOOKUP($B375,'FST OMT'!$C:$Y,$A375,0),0)</f>
        <v>0</v>
      </c>
      <c r="F375" s="12">
        <f>_xlfn.IFNA(VLOOKUP($B375,'FST CV'!$C:$Y,$A375,0),0)</f>
        <v>26</v>
      </c>
      <c r="G375" s="12">
        <f>_xlfn.IFNA(VLOOKUP($B375,'FST TT'!$C:$Y,$A375,0),0)</f>
        <v>166</v>
      </c>
      <c r="I375" s="4">
        <f t="shared" si="72"/>
        <v>192</v>
      </c>
      <c r="K375" s="52">
        <f>IF(D375="MT",VLOOKUP(B375,Master_Item!B:H,7,0),VLOOKUP(B375,Master_Item!B:H,6,0))</f>
        <v>88</v>
      </c>
      <c r="L375" s="52" t="str">
        <f>VLOOKUP(B375,Master_Item!B:M,12,0)</f>
        <v>โรงงานนวนคร</v>
      </c>
      <c r="M375" s="52" t="str">
        <f t="shared" si="73"/>
        <v>โรงงานนวนครRegion 1</v>
      </c>
      <c r="N375" s="11">
        <f t="shared" si="74"/>
        <v>0</v>
      </c>
      <c r="O375" s="11">
        <f t="shared" si="75"/>
        <v>0.29545454545454547</v>
      </c>
      <c r="P375" s="11">
        <f t="shared" si="76"/>
        <v>1.8863636363636365</v>
      </c>
      <c r="Q375" s="11">
        <f t="shared" si="77"/>
        <v>0</v>
      </c>
      <c r="R375" s="11">
        <f t="shared" si="78"/>
        <v>2.1818181818181817</v>
      </c>
      <c r="S375" s="11"/>
      <c r="T375" s="1">
        <f>VLOOKUP(B375,Master_Item!B:I,8,0)</f>
        <v>6.4799999999999995</v>
      </c>
      <c r="U375" s="11">
        <f t="shared" si="79"/>
        <v>0</v>
      </c>
      <c r="V375" s="11">
        <f t="shared" si="80"/>
        <v>168.48</v>
      </c>
      <c r="W375" s="11">
        <f t="shared" si="81"/>
        <v>1075.6799999999998</v>
      </c>
      <c r="X375" s="11">
        <f t="shared" si="82"/>
        <v>0</v>
      </c>
      <c r="Y375" s="11">
        <f t="shared" si="83"/>
        <v>1244.1599999999999</v>
      </c>
      <c r="Z375" s="1" t="str">
        <f>_xlfn.IFNA(VLOOKUP(B375,Master_Item!B:D,3,0),0)</f>
        <v>Oishi</v>
      </c>
    </row>
    <row r="376" spans="1:26">
      <c r="A376" s="13">
        <v>7</v>
      </c>
      <c r="B376" s="2">
        <v>310002951</v>
      </c>
      <c r="C376" s="1" t="s">
        <v>24</v>
      </c>
      <c r="D376" s="1" t="s">
        <v>116</v>
      </c>
      <c r="E376" s="12">
        <f>_xlfn.IFNA(VLOOKUP($B376,'FST OMT'!$C:$Y,$A376,0),0)</f>
        <v>410</v>
      </c>
      <c r="F376" s="12">
        <f>_xlfn.IFNA(VLOOKUP($B376,'FST CV'!$C:$Y,$A376,0),0)</f>
        <v>0</v>
      </c>
      <c r="G376" s="12">
        <f>_xlfn.IFNA(VLOOKUP($B376,'FST TT'!$C:$Y,$A376,0),0)</f>
        <v>340</v>
      </c>
      <c r="I376" s="4">
        <f t="shared" si="72"/>
        <v>750</v>
      </c>
      <c r="K376" s="52">
        <f>IF(D376="MT",VLOOKUP(B376,Master_Item!B:H,7,0),VLOOKUP(B376,Master_Item!B:H,6,0))</f>
        <v>88</v>
      </c>
      <c r="L376" s="52" t="str">
        <f>VLOOKUP(B376,Master_Item!B:M,12,0)</f>
        <v>โรงงานนวนคร</v>
      </c>
      <c r="M376" s="52" t="str">
        <f t="shared" si="73"/>
        <v>โรงงานนวนครRegion 2</v>
      </c>
      <c r="N376" s="11">
        <f t="shared" si="74"/>
        <v>4.6590909090909092</v>
      </c>
      <c r="O376" s="11">
        <f t="shared" si="75"/>
        <v>0</v>
      </c>
      <c r="P376" s="11">
        <f t="shared" si="76"/>
        <v>3.8636363636363638</v>
      </c>
      <c r="Q376" s="11">
        <f t="shared" si="77"/>
        <v>0</v>
      </c>
      <c r="R376" s="11">
        <f t="shared" si="78"/>
        <v>8.5227272727272734</v>
      </c>
      <c r="S376" s="11"/>
      <c r="T376" s="1">
        <f>VLOOKUP(B376,Master_Item!B:I,8,0)</f>
        <v>6.4799999999999995</v>
      </c>
      <c r="U376" s="11">
        <f t="shared" si="79"/>
        <v>2656.7999999999997</v>
      </c>
      <c r="V376" s="11">
        <f t="shared" si="80"/>
        <v>0</v>
      </c>
      <c r="W376" s="11">
        <f t="shared" si="81"/>
        <v>2203.1999999999998</v>
      </c>
      <c r="X376" s="11">
        <f t="shared" si="82"/>
        <v>0</v>
      </c>
      <c r="Y376" s="11">
        <f t="shared" si="83"/>
        <v>4860</v>
      </c>
      <c r="Z376" s="1" t="str">
        <f>_xlfn.IFNA(VLOOKUP(B376,Master_Item!B:D,3,0),0)</f>
        <v>Oishi</v>
      </c>
    </row>
    <row r="377" spans="1:26">
      <c r="A377" s="13">
        <v>8</v>
      </c>
      <c r="B377" s="2">
        <v>310002951</v>
      </c>
      <c r="C377" s="1" t="s">
        <v>24</v>
      </c>
      <c r="D377" s="1" t="s">
        <v>117</v>
      </c>
      <c r="E377" s="12">
        <f>_xlfn.IFNA(VLOOKUP($B377,'FST OMT'!$C:$Y,$A377,0),0)</f>
        <v>309</v>
      </c>
      <c r="F377" s="12">
        <f>_xlfn.IFNA(VLOOKUP($B377,'FST CV'!$C:$Y,$A377,0),0)</f>
        <v>0</v>
      </c>
      <c r="G377" s="12">
        <f>_xlfn.IFNA(VLOOKUP($B377,'FST TT'!$C:$Y,$A377,0),0)</f>
        <v>200</v>
      </c>
      <c r="I377" s="4">
        <f t="shared" si="72"/>
        <v>509</v>
      </c>
      <c r="K377" s="52">
        <f>IF(D377="MT",VLOOKUP(B377,Master_Item!B:H,7,0),VLOOKUP(B377,Master_Item!B:H,6,0))</f>
        <v>88</v>
      </c>
      <c r="L377" s="52" t="str">
        <f>VLOOKUP(B377,Master_Item!B:M,12,0)</f>
        <v>โรงงานนวนคร</v>
      </c>
      <c r="M377" s="52" t="str">
        <f t="shared" si="73"/>
        <v>โรงงานนวนครRegion 3</v>
      </c>
      <c r="N377" s="11">
        <f t="shared" si="74"/>
        <v>3.5113636363636362</v>
      </c>
      <c r="O377" s="11">
        <f t="shared" si="75"/>
        <v>0</v>
      </c>
      <c r="P377" s="11">
        <f t="shared" si="76"/>
        <v>2.2727272727272729</v>
      </c>
      <c r="Q377" s="11">
        <f t="shared" si="77"/>
        <v>0</v>
      </c>
      <c r="R377" s="11">
        <f t="shared" si="78"/>
        <v>5.7840909090909092</v>
      </c>
      <c r="S377" s="11"/>
      <c r="T377" s="1">
        <f>VLOOKUP(B377,Master_Item!B:I,8,0)</f>
        <v>6.4799999999999995</v>
      </c>
      <c r="U377" s="11">
        <f t="shared" si="79"/>
        <v>2002.32</v>
      </c>
      <c r="V377" s="11">
        <f t="shared" si="80"/>
        <v>0</v>
      </c>
      <c r="W377" s="11">
        <f t="shared" si="81"/>
        <v>1296</v>
      </c>
      <c r="X377" s="11">
        <f t="shared" si="82"/>
        <v>0</v>
      </c>
      <c r="Y377" s="11">
        <f t="shared" si="83"/>
        <v>3298.3199999999997</v>
      </c>
      <c r="Z377" s="1" t="str">
        <f>_xlfn.IFNA(VLOOKUP(B377,Master_Item!B:D,3,0),0)</f>
        <v>Oishi</v>
      </c>
    </row>
    <row r="378" spans="1:26">
      <c r="A378" s="13">
        <v>9</v>
      </c>
      <c r="B378" s="2">
        <v>310002951</v>
      </c>
      <c r="C378" s="1" t="s">
        <v>24</v>
      </c>
      <c r="D378" s="1" t="s">
        <v>118</v>
      </c>
      <c r="E378" s="12">
        <f>_xlfn.IFNA(VLOOKUP($B378,'FST OMT'!$C:$Y,$A378,0),0)</f>
        <v>245</v>
      </c>
      <c r="F378" s="12">
        <f>_xlfn.IFNA(VLOOKUP($B378,'FST CV'!$C:$Y,$A378,0),0)</f>
        <v>0</v>
      </c>
      <c r="G378" s="12">
        <f>_xlfn.IFNA(VLOOKUP($B378,'FST TT'!$C:$Y,$A378,0),0)</f>
        <v>185</v>
      </c>
      <c r="I378" s="4">
        <f t="shared" si="72"/>
        <v>430</v>
      </c>
      <c r="K378" s="52">
        <f>IF(D378="MT",VLOOKUP(B378,Master_Item!B:H,7,0),VLOOKUP(B378,Master_Item!B:H,6,0))</f>
        <v>88</v>
      </c>
      <c r="L378" s="52" t="str">
        <f>VLOOKUP(B378,Master_Item!B:M,12,0)</f>
        <v>โรงงานนวนคร</v>
      </c>
      <c r="M378" s="52" t="str">
        <f t="shared" si="73"/>
        <v>โรงงานนวนครRegion 4</v>
      </c>
      <c r="N378" s="11">
        <f t="shared" si="74"/>
        <v>2.7840909090909092</v>
      </c>
      <c r="O378" s="11">
        <f t="shared" si="75"/>
        <v>0</v>
      </c>
      <c r="P378" s="11">
        <f t="shared" si="76"/>
        <v>2.1022727272727271</v>
      </c>
      <c r="Q378" s="11">
        <f t="shared" si="77"/>
        <v>0</v>
      </c>
      <c r="R378" s="11">
        <f t="shared" si="78"/>
        <v>4.8863636363636367</v>
      </c>
      <c r="S378" s="11"/>
      <c r="T378" s="1">
        <f>VLOOKUP(B378,Master_Item!B:I,8,0)</f>
        <v>6.4799999999999995</v>
      </c>
      <c r="U378" s="11">
        <f t="shared" si="79"/>
        <v>1587.6</v>
      </c>
      <c r="V378" s="11">
        <f t="shared" si="80"/>
        <v>0</v>
      </c>
      <c r="W378" s="11">
        <f t="shared" si="81"/>
        <v>1198.8</v>
      </c>
      <c r="X378" s="11">
        <f t="shared" si="82"/>
        <v>0</v>
      </c>
      <c r="Y378" s="11">
        <f t="shared" si="83"/>
        <v>2786.3999999999996</v>
      </c>
      <c r="Z378" s="1" t="str">
        <f>_xlfn.IFNA(VLOOKUP(B378,Master_Item!B:D,3,0),0)</f>
        <v>Oishi</v>
      </c>
    </row>
    <row r="379" spans="1:26">
      <c r="A379" s="13">
        <v>10</v>
      </c>
      <c r="B379" s="2">
        <v>310002951</v>
      </c>
      <c r="C379" s="1" t="s">
        <v>24</v>
      </c>
      <c r="D379" s="1" t="s">
        <v>119</v>
      </c>
      <c r="E379" s="12">
        <f>_xlfn.IFNA(VLOOKUP($B379,'FST OMT'!$C:$Y,$A379,0),0)</f>
        <v>55</v>
      </c>
      <c r="F379" s="12">
        <f>_xlfn.IFNA(VLOOKUP($B379,'FST CV'!$C:$Y,$A379,0),0)</f>
        <v>0</v>
      </c>
      <c r="G379" s="12">
        <f>_xlfn.IFNA(VLOOKUP($B379,'FST TT'!$C:$Y,$A379,0),0)</f>
        <v>80</v>
      </c>
      <c r="I379" s="4">
        <f t="shared" si="72"/>
        <v>135</v>
      </c>
      <c r="K379" s="52">
        <f>IF(D379="MT",VLOOKUP(B379,Master_Item!B:H,7,0),VLOOKUP(B379,Master_Item!B:H,6,0))</f>
        <v>88</v>
      </c>
      <c r="L379" s="52" t="str">
        <f>VLOOKUP(B379,Master_Item!B:M,12,0)</f>
        <v>โรงงานนวนคร</v>
      </c>
      <c r="M379" s="52" t="str">
        <f t="shared" si="73"/>
        <v>โรงงานนวนครRegion 5</v>
      </c>
      <c r="N379" s="11">
        <f t="shared" si="74"/>
        <v>0.625</v>
      </c>
      <c r="O379" s="11">
        <f t="shared" si="75"/>
        <v>0</v>
      </c>
      <c r="P379" s="11">
        <f t="shared" si="76"/>
        <v>0.90909090909090906</v>
      </c>
      <c r="Q379" s="11">
        <f t="shared" si="77"/>
        <v>0</v>
      </c>
      <c r="R379" s="11">
        <f t="shared" si="78"/>
        <v>1.5340909090909092</v>
      </c>
      <c r="S379" s="11"/>
      <c r="T379" s="1">
        <f>VLOOKUP(B379,Master_Item!B:I,8,0)</f>
        <v>6.4799999999999995</v>
      </c>
      <c r="U379" s="11">
        <f t="shared" si="79"/>
        <v>356.4</v>
      </c>
      <c r="V379" s="11">
        <f t="shared" si="80"/>
        <v>0</v>
      </c>
      <c r="W379" s="11">
        <f t="shared" si="81"/>
        <v>518.4</v>
      </c>
      <c r="X379" s="11">
        <f t="shared" si="82"/>
        <v>0</v>
      </c>
      <c r="Y379" s="11">
        <f t="shared" si="83"/>
        <v>874.8</v>
      </c>
      <c r="Z379" s="1" t="str">
        <f>_xlfn.IFNA(VLOOKUP(B379,Master_Item!B:D,3,0),0)</f>
        <v>Oishi</v>
      </c>
    </row>
    <row r="380" spans="1:26">
      <c r="A380" s="13">
        <v>11</v>
      </c>
      <c r="B380" s="2">
        <v>310002951</v>
      </c>
      <c r="C380" s="1" t="s">
        <v>24</v>
      </c>
      <c r="D380" s="1" t="s">
        <v>127</v>
      </c>
      <c r="E380" s="12">
        <f>_xlfn.IFNA(VLOOKUP($B380,'FST OMT'!$C:$Y,$A380,0),0)*0.45</f>
        <v>176.4</v>
      </c>
      <c r="F380" s="12">
        <f>_xlfn.IFNA(VLOOKUP($B380,'FST CV'!$C:$Y,$A380,0),0)*0.45</f>
        <v>0</v>
      </c>
      <c r="G380" s="12">
        <f>_xlfn.IFNA(VLOOKUP($B380,'FST TT'!$C:$Y,$A380,0),0)*0.45</f>
        <v>27</v>
      </c>
      <c r="I380" s="4">
        <f t="shared" si="72"/>
        <v>203.4</v>
      </c>
      <c r="K380" s="52">
        <f>IF(D380="MT",VLOOKUP(B380,Master_Item!B:H,7,0),VLOOKUP(B380,Master_Item!B:H,6,0))</f>
        <v>88</v>
      </c>
      <c r="L380" s="52" t="str">
        <f>VLOOKUP(B380,Master_Item!B:M,12,0)</f>
        <v>โรงงานนวนคร</v>
      </c>
      <c r="M380" s="52" t="str">
        <f t="shared" si="73"/>
        <v>โรงงานนวนครRegion 6/9</v>
      </c>
      <c r="N380" s="11">
        <f t="shared" si="74"/>
        <v>2.0045454545454544</v>
      </c>
      <c r="O380" s="11">
        <f t="shared" si="75"/>
        <v>0</v>
      </c>
      <c r="P380" s="11">
        <f t="shared" si="76"/>
        <v>0.30681818181818182</v>
      </c>
      <c r="Q380" s="11">
        <f t="shared" si="77"/>
        <v>0</v>
      </c>
      <c r="R380" s="11">
        <f t="shared" si="78"/>
        <v>2.3113636363636365</v>
      </c>
      <c r="S380" s="11"/>
      <c r="T380" s="1">
        <f>VLOOKUP(B380,Master_Item!B:I,8,0)</f>
        <v>6.4799999999999995</v>
      </c>
      <c r="U380" s="11">
        <f t="shared" si="79"/>
        <v>1143.0719999999999</v>
      </c>
      <c r="V380" s="11">
        <f t="shared" si="80"/>
        <v>0</v>
      </c>
      <c r="W380" s="11">
        <f t="shared" si="81"/>
        <v>174.95999999999998</v>
      </c>
      <c r="X380" s="11">
        <f t="shared" si="82"/>
        <v>0</v>
      </c>
      <c r="Y380" s="11">
        <f t="shared" si="83"/>
        <v>1318.0319999999999</v>
      </c>
      <c r="Z380" s="1" t="str">
        <f>_xlfn.IFNA(VLOOKUP(B380,Master_Item!B:D,3,0),0)</f>
        <v>Oishi</v>
      </c>
    </row>
    <row r="381" spans="1:26">
      <c r="A381" s="13">
        <v>11</v>
      </c>
      <c r="B381" s="2">
        <v>310002951</v>
      </c>
      <c r="C381" s="1" t="s">
        <v>24</v>
      </c>
      <c r="D381" s="1" t="s">
        <v>128</v>
      </c>
      <c r="E381" s="12">
        <f>_xlfn.IFNA(VLOOKUP($B381,'FST OMT'!$C:$Y,$A381,0),0)*0.55</f>
        <v>215.60000000000002</v>
      </c>
      <c r="F381" s="12">
        <f>_xlfn.IFNA(VLOOKUP($B381,'FST CV'!$C:$Y,$A381,0),0)*0.55</f>
        <v>0</v>
      </c>
      <c r="G381" s="12">
        <f>_xlfn.IFNA(VLOOKUP($B381,'FST TT'!$C:$Y,$A381,0),0)*0.55</f>
        <v>33</v>
      </c>
      <c r="I381" s="4">
        <f t="shared" si="72"/>
        <v>248.60000000000002</v>
      </c>
      <c r="K381" s="52">
        <f>IF(D381="MT",VLOOKUP(B381,Master_Item!B:H,7,0),VLOOKUP(B381,Master_Item!B:H,6,0))</f>
        <v>88</v>
      </c>
      <c r="L381" s="52" t="str">
        <f>VLOOKUP(B381,Master_Item!B:M,12,0)</f>
        <v>โรงงานนวนคร</v>
      </c>
      <c r="M381" s="52" t="str">
        <f t="shared" si="73"/>
        <v>โรงงานนวนครRegion 6/14</v>
      </c>
      <c r="N381" s="11">
        <f t="shared" si="74"/>
        <v>2.4500000000000002</v>
      </c>
      <c r="O381" s="11">
        <f t="shared" si="75"/>
        <v>0</v>
      </c>
      <c r="P381" s="11">
        <f t="shared" si="76"/>
        <v>0.375</v>
      </c>
      <c r="Q381" s="11">
        <f t="shared" si="77"/>
        <v>0</v>
      </c>
      <c r="R381" s="11">
        <f t="shared" si="78"/>
        <v>2.8250000000000002</v>
      </c>
      <c r="S381" s="11"/>
      <c r="T381" s="1">
        <f>VLOOKUP(B381,Master_Item!B:I,8,0)</f>
        <v>6.4799999999999995</v>
      </c>
      <c r="U381" s="11">
        <f t="shared" si="79"/>
        <v>1397.088</v>
      </c>
      <c r="V381" s="11">
        <f t="shared" si="80"/>
        <v>0</v>
      </c>
      <c r="W381" s="11">
        <f t="shared" si="81"/>
        <v>213.83999999999997</v>
      </c>
      <c r="X381" s="11">
        <f t="shared" si="82"/>
        <v>0</v>
      </c>
      <c r="Y381" s="11">
        <f t="shared" si="83"/>
        <v>1610.9280000000001</v>
      </c>
      <c r="Z381" s="1" t="str">
        <f>_xlfn.IFNA(VLOOKUP(B381,Master_Item!B:D,3,0),0)</f>
        <v>Oishi</v>
      </c>
    </row>
    <row r="382" spans="1:26">
      <c r="A382" s="13">
        <v>12</v>
      </c>
      <c r="B382" s="2">
        <v>310002951</v>
      </c>
      <c r="C382" s="1" t="s">
        <v>24</v>
      </c>
      <c r="D382" s="1" t="s">
        <v>121</v>
      </c>
      <c r="E382" s="12">
        <f>_xlfn.IFNA(VLOOKUP($B382,'FST OMT'!$C:$Y,$A382,0),0)</f>
        <v>250</v>
      </c>
      <c r="F382" s="12">
        <f>_xlfn.IFNA(VLOOKUP($B382,'FST CV'!$C:$Y,$A382,0),0)</f>
        <v>15</v>
      </c>
      <c r="G382" s="12">
        <f>_xlfn.IFNA(VLOOKUP($B382,'FST TT'!$C:$Y,$A382,0),0)</f>
        <v>374</v>
      </c>
      <c r="I382" s="4">
        <f t="shared" si="72"/>
        <v>639</v>
      </c>
      <c r="K382" s="52">
        <f>IF(D382="MT",VLOOKUP(B382,Master_Item!B:H,7,0),VLOOKUP(B382,Master_Item!B:H,6,0))</f>
        <v>88</v>
      </c>
      <c r="L382" s="52" t="str">
        <f>VLOOKUP(B382,Master_Item!B:M,12,0)</f>
        <v>โรงงานนวนคร</v>
      </c>
      <c r="M382" s="52" t="str">
        <f t="shared" si="73"/>
        <v>โรงงานนวนครRegion 7</v>
      </c>
      <c r="N382" s="11">
        <f t="shared" si="74"/>
        <v>2.8409090909090908</v>
      </c>
      <c r="O382" s="11">
        <f t="shared" si="75"/>
        <v>0.17045454545454544</v>
      </c>
      <c r="P382" s="11">
        <f t="shared" si="76"/>
        <v>4.25</v>
      </c>
      <c r="Q382" s="11">
        <f t="shared" si="77"/>
        <v>0</v>
      </c>
      <c r="R382" s="11">
        <f t="shared" si="78"/>
        <v>7.2613636363636367</v>
      </c>
      <c r="S382" s="11"/>
      <c r="T382" s="1">
        <f>VLOOKUP(B382,Master_Item!B:I,8,0)</f>
        <v>6.4799999999999995</v>
      </c>
      <c r="U382" s="11">
        <f t="shared" si="79"/>
        <v>1619.9999999999998</v>
      </c>
      <c r="V382" s="11">
        <f t="shared" si="80"/>
        <v>97.199999999999989</v>
      </c>
      <c r="W382" s="11">
        <f t="shared" si="81"/>
        <v>2423.52</v>
      </c>
      <c r="X382" s="11">
        <f t="shared" si="82"/>
        <v>0</v>
      </c>
      <c r="Y382" s="11">
        <f t="shared" si="83"/>
        <v>4140.7199999999993</v>
      </c>
      <c r="Z382" s="1" t="str">
        <f>_xlfn.IFNA(VLOOKUP(B382,Master_Item!B:D,3,0),0)</f>
        <v>Oishi</v>
      </c>
    </row>
    <row r="383" spans="1:26">
      <c r="A383" s="13">
        <v>13</v>
      </c>
      <c r="B383" s="2">
        <v>310002951</v>
      </c>
      <c r="C383" s="1" t="s">
        <v>24</v>
      </c>
      <c r="D383" s="1" t="s">
        <v>122</v>
      </c>
      <c r="E383" s="12">
        <f>_xlfn.IFNA(VLOOKUP($B383,'FST OMT'!$C:$Y,$A383,0),0)</f>
        <v>555</v>
      </c>
      <c r="F383" s="12">
        <f>_xlfn.IFNA(VLOOKUP($B383,'FST CV'!$C:$Y,$A383,0),0)</f>
        <v>32</v>
      </c>
      <c r="G383" s="12">
        <f>_xlfn.IFNA(VLOOKUP($B383,'FST TT'!$C:$Y,$A383,0),0)</f>
        <v>268</v>
      </c>
      <c r="I383" s="4">
        <f t="shared" si="72"/>
        <v>855</v>
      </c>
      <c r="K383" s="52">
        <f>IF(D383="MT",VLOOKUP(B383,Master_Item!B:H,7,0),VLOOKUP(B383,Master_Item!B:H,6,0))</f>
        <v>88</v>
      </c>
      <c r="L383" s="52" t="str">
        <f>VLOOKUP(B383,Master_Item!B:M,12,0)</f>
        <v>โรงงานนวนคร</v>
      </c>
      <c r="M383" s="52" t="str">
        <f t="shared" si="73"/>
        <v>โรงงานนวนครRegion 8</v>
      </c>
      <c r="N383" s="11">
        <f t="shared" si="74"/>
        <v>6.3068181818181817</v>
      </c>
      <c r="O383" s="11">
        <f t="shared" si="75"/>
        <v>0.36363636363636365</v>
      </c>
      <c r="P383" s="11">
        <f t="shared" si="76"/>
        <v>3.0454545454545454</v>
      </c>
      <c r="Q383" s="11">
        <f t="shared" si="77"/>
        <v>0</v>
      </c>
      <c r="R383" s="11">
        <f t="shared" si="78"/>
        <v>9.7159090909090917</v>
      </c>
      <c r="S383" s="11"/>
      <c r="T383" s="1">
        <f>VLOOKUP(B383,Master_Item!B:I,8,0)</f>
        <v>6.4799999999999995</v>
      </c>
      <c r="U383" s="11">
        <f t="shared" si="79"/>
        <v>3596.3999999999996</v>
      </c>
      <c r="V383" s="11">
        <f t="shared" si="80"/>
        <v>207.35999999999999</v>
      </c>
      <c r="W383" s="11">
        <f t="shared" si="81"/>
        <v>1736.6399999999999</v>
      </c>
      <c r="X383" s="11">
        <f t="shared" si="82"/>
        <v>0</v>
      </c>
      <c r="Y383" s="11">
        <f t="shared" si="83"/>
        <v>5540.4</v>
      </c>
      <c r="Z383" s="1" t="str">
        <f>_xlfn.IFNA(VLOOKUP(B383,Master_Item!B:D,3,0),0)</f>
        <v>Oishi</v>
      </c>
    </row>
    <row r="384" spans="1:26">
      <c r="A384" s="13">
        <v>11</v>
      </c>
      <c r="B384" s="2">
        <v>310002951</v>
      </c>
      <c r="C384" s="1" t="s">
        <v>24</v>
      </c>
      <c r="D384" s="1" t="s">
        <v>123</v>
      </c>
      <c r="H384" s="4">
        <f>_xlfn.IFNA(VLOOKUP(B384,'FST MT'!A:FS,$A384,0),0)</f>
        <v>647</v>
      </c>
      <c r="I384" s="4">
        <f t="shared" si="72"/>
        <v>647</v>
      </c>
      <c r="K384" s="52">
        <f>IF(D384="MT",VLOOKUP(B384,Master_Item!B:H,7,0),VLOOKUP(B384,Master_Item!B:H,6,0))</f>
        <v>88</v>
      </c>
      <c r="L384" s="52" t="str">
        <f>VLOOKUP(B384,Master_Item!B:M,12,0)</f>
        <v>โรงงานนวนคร</v>
      </c>
      <c r="M384" s="52" t="str">
        <f t="shared" si="73"/>
        <v>โรงงานนวนครMT</v>
      </c>
      <c r="N384" s="11">
        <f t="shared" si="74"/>
        <v>0</v>
      </c>
      <c r="O384" s="11">
        <f t="shared" si="75"/>
        <v>0</v>
      </c>
      <c r="P384" s="11">
        <f t="shared" si="76"/>
        <v>0</v>
      </c>
      <c r="Q384" s="11">
        <f t="shared" si="77"/>
        <v>7.3522727272727275</v>
      </c>
      <c r="R384" s="11">
        <f t="shared" si="78"/>
        <v>7.3522727272727275</v>
      </c>
      <c r="S384" s="11"/>
      <c r="T384" s="1">
        <f>VLOOKUP(B384,Master_Item!B:I,8,0)</f>
        <v>6.4799999999999995</v>
      </c>
      <c r="U384" s="11">
        <f t="shared" si="79"/>
        <v>0</v>
      </c>
      <c r="V384" s="11">
        <f t="shared" si="80"/>
        <v>0</v>
      </c>
      <c r="W384" s="11">
        <f t="shared" si="81"/>
        <v>0</v>
      </c>
      <c r="X384" s="11">
        <f t="shared" si="82"/>
        <v>4192.5599999999995</v>
      </c>
      <c r="Y384" s="11">
        <f t="shared" si="83"/>
        <v>4192.5599999999995</v>
      </c>
      <c r="Z384" s="1" t="str">
        <f>_xlfn.IFNA(VLOOKUP(B384,Master_Item!B:D,3,0),0)</f>
        <v>Oishi</v>
      </c>
    </row>
    <row r="385" spans="1:26">
      <c r="A385" s="13">
        <v>6</v>
      </c>
      <c r="B385" s="2">
        <v>310002952</v>
      </c>
      <c r="C385" s="1" t="s">
        <v>25</v>
      </c>
      <c r="D385" s="1" t="s">
        <v>115</v>
      </c>
      <c r="E385" s="12">
        <f>_xlfn.IFNA(VLOOKUP($B385,'FST OMT'!$C:$Y,$A385,0),0)</f>
        <v>0</v>
      </c>
      <c r="F385" s="12">
        <f>_xlfn.IFNA(VLOOKUP($B385,'FST CV'!$C:$Y,$A385,0),0)</f>
        <v>0</v>
      </c>
      <c r="G385" s="12">
        <f>_xlfn.IFNA(VLOOKUP($B385,'FST TT'!$C:$Y,$A385,0),0)</f>
        <v>0</v>
      </c>
      <c r="I385" s="4">
        <f t="shared" si="72"/>
        <v>0</v>
      </c>
      <c r="K385" s="52">
        <f>IF(D385="MT",VLOOKUP(B385,Master_Item!B:H,7,0),VLOOKUP(B385,Master_Item!B:H,6,0))</f>
        <v>88</v>
      </c>
      <c r="L385" s="52" t="str">
        <f>VLOOKUP(B385,Master_Item!B:M,12,0)</f>
        <v>โรงงานนวนคร</v>
      </c>
      <c r="M385" s="52" t="str">
        <f t="shared" si="73"/>
        <v>โรงงานนวนครRegion 1</v>
      </c>
      <c r="N385" s="11">
        <f t="shared" si="74"/>
        <v>0</v>
      </c>
      <c r="O385" s="11">
        <f t="shared" si="75"/>
        <v>0</v>
      </c>
      <c r="P385" s="11">
        <f t="shared" si="76"/>
        <v>0</v>
      </c>
      <c r="Q385" s="11">
        <f t="shared" si="77"/>
        <v>0</v>
      </c>
      <c r="R385" s="11">
        <f t="shared" si="78"/>
        <v>0</v>
      </c>
      <c r="S385" s="11"/>
      <c r="T385" s="1">
        <f>VLOOKUP(B385,Master_Item!B:I,8,0)</f>
        <v>6.4799999999999995</v>
      </c>
      <c r="U385" s="11">
        <f t="shared" si="79"/>
        <v>0</v>
      </c>
      <c r="V385" s="11">
        <f t="shared" si="80"/>
        <v>0</v>
      </c>
      <c r="W385" s="11">
        <f t="shared" si="81"/>
        <v>0</v>
      </c>
      <c r="X385" s="11">
        <f t="shared" si="82"/>
        <v>0</v>
      </c>
      <c r="Y385" s="11">
        <f t="shared" si="83"/>
        <v>0</v>
      </c>
      <c r="Z385" s="1" t="str">
        <f>_xlfn.IFNA(VLOOKUP(B385,Master_Item!B:D,3,0),0)</f>
        <v>Oishi</v>
      </c>
    </row>
    <row r="386" spans="1:26">
      <c r="A386" s="13">
        <v>7</v>
      </c>
      <c r="B386" s="2">
        <v>310002952</v>
      </c>
      <c r="C386" s="1" t="s">
        <v>25</v>
      </c>
      <c r="D386" s="1" t="s">
        <v>116</v>
      </c>
      <c r="E386" s="12">
        <f>_xlfn.IFNA(VLOOKUP($B386,'FST OMT'!$C:$Y,$A386,0),0)</f>
        <v>0</v>
      </c>
      <c r="F386" s="12">
        <f>_xlfn.IFNA(VLOOKUP($B386,'FST CV'!$C:$Y,$A386,0),0)</f>
        <v>0</v>
      </c>
      <c r="G386" s="12">
        <f>_xlfn.IFNA(VLOOKUP($B386,'FST TT'!$C:$Y,$A386,0),0)</f>
        <v>0</v>
      </c>
      <c r="I386" s="4">
        <f t="shared" si="72"/>
        <v>0</v>
      </c>
      <c r="K386" s="52">
        <f>IF(D386="MT",VLOOKUP(B386,Master_Item!B:H,7,0),VLOOKUP(B386,Master_Item!B:H,6,0))</f>
        <v>88</v>
      </c>
      <c r="L386" s="52" t="str">
        <f>VLOOKUP(B386,Master_Item!B:M,12,0)</f>
        <v>โรงงานนวนคร</v>
      </c>
      <c r="M386" s="52" t="str">
        <f t="shared" si="73"/>
        <v>โรงงานนวนครRegion 2</v>
      </c>
      <c r="N386" s="11">
        <f t="shared" si="74"/>
        <v>0</v>
      </c>
      <c r="O386" s="11">
        <f t="shared" si="75"/>
        <v>0</v>
      </c>
      <c r="P386" s="11">
        <f t="shared" si="76"/>
        <v>0</v>
      </c>
      <c r="Q386" s="11">
        <f t="shared" si="77"/>
        <v>0</v>
      </c>
      <c r="R386" s="11">
        <f t="shared" si="78"/>
        <v>0</v>
      </c>
      <c r="S386" s="11"/>
      <c r="T386" s="1">
        <f>VLOOKUP(B386,Master_Item!B:I,8,0)</f>
        <v>6.4799999999999995</v>
      </c>
      <c r="U386" s="11">
        <f t="shared" si="79"/>
        <v>0</v>
      </c>
      <c r="V386" s="11">
        <f t="shared" si="80"/>
        <v>0</v>
      </c>
      <c r="W386" s="11">
        <f t="shared" si="81"/>
        <v>0</v>
      </c>
      <c r="X386" s="11">
        <f t="shared" si="82"/>
        <v>0</v>
      </c>
      <c r="Y386" s="11">
        <f t="shared" si="83"/>
        <v>0</v>
      </c>
      <c r="Z386" s="1" t="str">
        <f>_xlfn.IFNA(VLOOKUP(B386,Master_Item!B:D,3,0),0)</f>
        <v>Oishi</v>
      </c>
    </row>
    <row r="387" spans="1:26">
      <c r="A387" s="13">
        <v>8</v>
      </c>
      <c r="B387" s="2">
        <v>310002952</v>
      </c>
      <c r="C387" s="1" t="s">
        <v>25</v>
      </c>
      <c r="D387" s="1" t="s">
        <v>117</v>
      </c>
      <c r="E387" s="12">
        <f>_xlfn.IFNA(VLOOKUP($B387,'FST OMT'!$C:$Y,$A387,0),0)</f>
        <v>0</v>
      </c>
      <c r="F387" s="12">
        <f>_xlfn.IFNA(VLOOKUP($B387,'FST CV'!$C:$Y,$A387,0),0)</f>
        <v>0</v>
      </c>
      <c r="G387" s="12">
        <f>_xlfn.IFNA(VLOOKUP($B387,'FST TT'!$C:$Y,$A387,0),0)</f>
        <v>0</v>
      </c>
      <c r="I387" s="4">
        <f t="shared" si="72"/>
        <v>0</v>
      </c>
      <c r="K387" s="52">
        <f>IF(D387="MT",VLOOKUP(B387,Master_Item!B:H,7,0),VLOOKUP(B387,Master_Item!B:H,6,0))</f>
        <v>88</v>
      </c>
      <c r="L387" s="52" t="str">
        <f>VLOOKUP(B387,Master_Item!B:M,12,0)</f>
        <v>โรงงานนวนคร</v>
      </c>
      <c r="M387" s="52" t="str">
        <f t="shared" si="73"/>
        <v>โรงงานนวนครRegion 3</v>
      </c>
      <c r="N387" s="11">
        <f t="shared" si="74"/>
        <v>0</v>
      </c>
      <c r="O387" s="11">
        <f t="shared" si="75"/>
        <v>0</v>
      </c>
      <c r="P387" s="11">
        <f t="shared" si="76"/>
        <v>0</v>
      </c>
      <c r="Q387" s="11">
        <f t="shared" si="77"/>
        <v>0</v>
      </c>
      <c r="R387" s="11">
        <f t="shared" si="78"/>
        <v>0</v>
      </c>
      <c r="S387" s="11"/>
      <c r="T387" s="1">
        <f>VLOOKUP(B387,Master_Item!B:I,8,0)</f>
        <v>6.4799999999999995</v>
      </c>
      <c r="U387" s="11">
        <f t="shared" si="79"/>
        <v>0</v>
      </c>
      <c r="V387" s="11">
        <f t="shared" si="80"/>
        <v>0</v>
      </c>
      <c r="W387" s="11">
        <f t="shared" si="81"/>
        <v>0</v>
      </c>
      <c r="X387" s="11">
        <f t="shared" si="82"/>
        <v>0</v>
      </c>
      <c r="Y387" s="11">
        <f t="shared" si="83"/>
        <v>0</v>
      </c>
      <c r="Z387" s="1" t="str">
        <f>_xlfn.IFNA(VLOOKUP(B387,Master_Item!B:D,3,0),0)</f>
        <v>Oishi</v>
      </c>
    </row>
    <row r="388" spans="1:26">
      <c r="A388" s="13">
        <v>9</v>
      </c>
      <c r="B388" s="2">
        <v>310002952</v>
      </c>
      <c r="C388" s="1" t="s">
        <v>25</v>
      </c>
      <c r="D388" s="1" t="s">
        <v>118</v>
      </c>
      <c r="E388" s="12">
        <f>_xlfn.IFNA(VLOOKUP($B388,'FST OMT'!$C:$Y,$A388,0),0)</f>
        <v>0</v>
      </c>
      <c r="F388" s="12">
        <f>_xlfn.IFNA(VLOOKUP($B388,'FST CV'!$C:$Y,$A388,0),0)</f>
        <v>0</v>
      </c>
      <c r="G388" s="12">
        <f>_xlfn.IFNA(VLOOKUP($B388,'FST TT'!$C:$Y,$A388,0),0)</f>
        <v>0</v>
      </c>
      <c r="I388" s="4">
        <f t="shared" si="72"/>
        <v>0</v>
      </c>
      <c r="K388" s="52">
        <f>IF(D388="MT",VLOOKUP(B388,Master_Item!B:H,7,0),VLOOKUP(B388,Master_Item!B:H,6,0))</f>
        <v>88</v>
      </c>
      <c r="L388" s="52" t="str">
        <f>VLOOKUP(B388,Master_Item!B:M,12,0)</f>
        <v>โรงงานนวนคร</v>
      </c>
      <c r="M388" s="52" t="str">
        <f t="shared" si="73"/>
        <v>โรงงานนวนครRegion 4</v>
      </c>
      <c r="N388" s="11">
        <f t="shared" si="74"/>
        <v>0</v>
      </c>
      <c r="O388" s="11">
        <f t="shared" si="75"/>
        <v>0</v>
      </c>
      <c r="P388" s="11">
        <f t="shared" si="76"/>
        <v>0</v>
      </c>
      <c r="Q388" s="11">
        <f t="shared" si="77"/>
        <v>0</v>
      </c>
      <c r="R388" s="11">
        <f t="shared" si="78"/>
        <v>0</v>
      </c>
      <c r="S388" s="11"/>
      <c r="T388" s="1">
        <f>VLOOKUP(B388,Master_Item!B:I,8,0)</f>
        <v>6.4799999999999995</v>
      </c>
      <c r="U388" s="11">
        <f t="shared" si="79"/>
        <v>0</v>
      </c>
      <c r="V388" s="11">
        <f t="shared" si="80"/>
        <v>0</v>
      </c>
      <c r="W388" s="11">
        <f t="shared" si="81"/>
        <v>0</v>
      </c>
      <c r="X388" s="11">
        <f t="shared" si="82"/>
        <v>0</v>
      </c>
      <c r="Y388" s="11">
        <f t="shared" si="83"/>
        <v>0</v>
      </c>
      <c r="Z388" s="1" t="str">
        <f>_xlfn.IFNA(VLOOKUP(B388,Master_Item!B:D,3,0),0)</f>
        <v>Oishi</v>
      </c>
    </row>
    <row r="389" spans="1:26">
      <c r="A389" s="13">
        <v>10</v>
      </c>
      <c r="B389" s="2">
        <v>310002952</v>
      </c>
      <c r="C389" s="1" t="s">
        <v>25</v>
      </c>
      <c r="D389" s="1" t="s">
        <v>119</v>
      </c>
      <c r="E389" s="12">
        <f>_xlfn.IFNA(VLOOKUP($B389,'FST OMT'!$C:$Y,$A389,0),0)</f>
        <v>0</v>
      </c>
      <c r="F389" s="12">
        <f>_xlfn.IFNA(VLOOKUP($B389,'FST CV'!$C:$Y,$A389,0),0)</f>
        <v>0</v>
      </c>
      <c r="G389" s="12">
        <f>_xlfn.IFNA(VLOOKUP($B389,'FST TT'!$C:$Y,$A389,0),0)</f>
        <v>0</v>
      </c>
      <c r="I389" s="4">
        <f t="shared" si="72"/>
        <v>0</v>
      </c>
      <c r="K389" s="52">
        <f>IF(D389="MT",VLOOKUP(B389,Master_Item!B:H,7,0),VLOOKUP(B389,Master_Item!B:H,6,0))</f>
        <v>88</v>
      </c>
      <c r="L389" s="52" t="str">
        <f>VLOOKUP(B389,Master_Item!B:M,12,0)</f>
        <v>โรงงานนวนคร</v>
      </c>
      <c r="M389" s="52" t="str">
        <f t="shared" si="73"/>
        <v>โรงงานนวนครRegion 5</v>
      </c>
      <c r="N389" s="11">
        <f t="shared" si="74"/>
        <v>0</v>
      </c>
      <c r="O389" s="11">
        <f t="shared" si="75"/>
        <v>0</v>
      </c>
      <c r="P389" s="11">
        <f t="shared" si="76"/>
        <v>0</v>
      </c>
      <c r="Q389" s="11">
        <f t="shared" si="77"/>
        <v>0</v>
      </c>
      <c r="R389" s="11">
        <f t="shared" si="78"/>
        <v>0</v>
      </c>
      <c r="S389" s="11"/>
      <c r="T389" s="1">
        <f>VLOOKUP(B389,Master_Item!B:I,8,0)</f>
        <v>6.4799999999999995</v>
      </c>
      <c r="U389" s="11">
        <f t="shared" si="79"/>
        <v>0</v>
      </c>
      <c r="V389" s="11">
        <f t="shared" si="80"/>
        <v>0</v>
      </c>
      <c r="W389" s="11">
        <f t="shared" si="81"/>
        <v>0</v>
      </c>
      <c r="X389" s="11">
        <f t="shared" si="82"/>
        <v>0</v>
      </c>
      <c r="Y389" s="11">
        <f t="shared" si="83"/>
        <v>0</v>
      </c>
      <c r="Z389" s="1" t="str">
        <f>_xlfn.IFNA(VLOOKUP(B389,Master_Item!B:D,3,0),0)</f>
        <v>Oishi</v>
      </c>
    </row>
    <row r="390" spans="1:26">
      <c r="A390" s="13">
        <v>11</v>
      </c>
      <c r="B390" s="2">
        <v>310002952</v>
      </c>
      <c r="C390" s="1" t="s">
        <v>25</v>
      </c>
      <c r="D390" s="1" t="s">
        <v>127</v>
      </c>
      <c r="E390" s="12">
        <f>_xlfn.IFNA(VLOOKUP($B390,'FST OMT'!$C:$Y,$A390,0),0)*0.45</f>
        <v>0</v>
      </c>
      <c r="F390" s="12">
        <f>_xlfn.IFNA(VLOOKUP($B390,'FST CV'!$C:$Y,$A390,0),0)*0.45</f>
        <v>0</v>
      </c>
      <c r="G390" s="12">
        <f>_xlfn.IFNA(VLOOKUP($B390,'FST TT'!$C:$Y,$A390,0),0)*0.45</f>
        <v>0</v>
      </c>
      <c r="I390" s="4">
        <f t="shared" si="72"/>
        <v>0</v>
      </c>
      <c r="K390" s="52">
        <f>IF(D390="MT",VLOOKUP(B390,Master_Item!B:H,7,0),VLOOKUP(B390,Master_Item!B:H,6,0))</f>
        <v>88</v>
      </c>
      <c r="L390" s="52" t="str">
        <f>VLOOKUP(B390,Master_Item!B:M,12,0)</f>
        <v>โรงงานนวนคร</v>
      </c>
      <c r="M390" s="52" t="str">
        <f t="shared" si="73"/>
        <v>โรงงานนวนครRegion 6/9</v>
      </c>
      <c r="N390" s="11">
        <f t="shared" si="74"/>
        <v>0</v>
      </c>
      <c r="O390" s="11">
        <f t="shared" si="75"/>
        <v>0</v>
      </c>
      <c r="P390" s="11">
        <f t="shared" si="76"/>
        <v>0</v>
      </c>
      <c r="Q390" s="11">
        <f t="shared" si="77"/>
        <v>0</v>
      </c>
      <c r="R390" s="11">
        <f t="shared" si="78"/>
        <v>0</v>
      </c>
      <c r="S390" s="11"/>
      <c r="T390" s="1">
        <f>VLOOKUP(B390,Master_Item!B:I,8,0)</f>
        <v>6.4799999999999995</v>
      </c>
      <c r="U390" s="11">
        <f t="shared" si="79"/>
        <v>0</v>
      </c>
      <c r="V390" s="11">
        <f t="shared" si="80"/>
        <v>0</v>
      </c>
      <c r="W390" s="11">
        <f t="shared" si="81"/>
        <v>0</v>
      </c>
      <c r="X390" s="11">
        <f t="shared" si="82"/>
        <v>0</v>
      </c>
      <c r="Y390" s="11">
        <f t="shared" si="83"/>
        <v>0</v>
      </c>
      <c r="Z390" s="1" t="str">
        <f>_xlfn.IFNA(VLOOKUP(B390,Master_Item!B:D,3,0),0)</f>
        <v>Oishi</v>
      </c>
    </row>
    <row r="391" spans="1:26">
      <c r="A391" s="13">
        <v>11</v>
      </c>
      <c r="B391" s="2">
        <v>310002952</v>
      </c>
      <c r="C391" s="1" t="s">
        <v>25</v>
      </c>
      <c r="D391" s="1" t="s">
        <v>128</v>
      </c>
      <c r="E391" s="12">
        <f>_xlfn.IFNA(VLOOKUP($B391,'FST OMT'!$C:$Y,$A391,0),0)*0.55</f>
        <v>0</v>
      </c>
      <c r="F391" s="12">
        <f>_xlfn.IFNA(VLOOKUP($B391,'FST CV'!$C:$Y,$A391,0),0)*0.55</f>
        <v>0</v>
      </c>
      <c r="G391" s="12">
        <f>_xlfn.IFNA(VLOOKUP($B391,'FST TT'!$C:$Y,$A391,0),0)*0.55</f>
        <v>0</v>
      </c>
      <c r="I391" s="4">
        <f t="shared" si="72"/>
        <v>0</v>
      </c>
      <c r="K391" s="52">
        <f>IF(D391="MT",VLOOKUP(B391,Master_Item!B:H,7,0),VLOOKUP(B391,Master_Item!B:H,6,0))</f>
        <v>88</v>
      </c>
      <c r="L391" s="52" t="str">
        <f>VLOOKUP(B391,Master_Item!B:M,12,0)</f>
        <v>โรงงานนวนคร</v>
      </c>
      <c r="M391" s="52" t="str">
        <f t="shared" si="73"/>
        <v>โรงงานนวนครRegion 6/14</v>
      </c>
      <c r="N391" s="11">
        <f t="shared" si="74"/>
        <v>0</v>
      </c>
      <c r="O391" s="11">
        <f t="shared" si="75"/>
        <v>0</v>
      </c>
      <c r="P391" s="11">
        <f t="shared" si="76"/>
        <v>0</v>
      </c>
      <c r="Q391" s="11">
        <f t="shared" si="77"/>
        <v>0</v>
      </c>
      <c r="R391" s="11">
        <f t="shared" si="78"/>
        <v>0</v>
      </c>
      <c r="S391" s="11"/>
      <c r="T391" s="1">
        <f>VLOOKUP(B391,Master_Item!B:I,8,0)</f>
        <v>6.4799999999999995</v>
      </c>
      <c r="U391" s="11">
        <f t="shared" si="79"/>
        <v>0</v>
      </c>
      <c r="V391" s="11">
        <f t="shared" si="80"/>
        <v>0</v>
      </c>
      <c r="W391" s="11">
        <f t="shared" si="81"/>
        <v>0</v>
      </c>
      <c r="X391" s="11">
        <f t="shared" si="82"/>
        <v>0</v>
      </c>
      <c r="Y391" s="11">
        <f t="shared" si="83"/>
        <v>0</v>
      </c>
      <c r="Z391" s="1" t="str">
        <f>_xlfn.IFNA(VLOOKUP(B391,Master_Item!B:D,3,0),0)</f>
        <v>Oishi</v>
      </c>
    </row>
    <row r="392" spans="1:26">
      <c r="A392" s="13">
        <v>12</v>
      </c>
      <c r="B392" s="2">
        <v>310002952</v>
      </c>
      <c r="C392" s="1" t="s">
        <v>25</v>
      </c>
      <c r="D392" s="1" t="s">
        <v>121</v>
      </c>
      <c r="E392" s="12">
        <f>_xlfn.IFNA(VLOOKUP($B392,'FST OMT'!$C:$Y,$A392,0),0)</f>
        <v>0</v>
      </c>
      <c r="F392" s="12">
        <f>_xlfn.IFNA(VLOOKUP($B392,'FST CV'!$C:$Y,$A392,0),0)</f>
        <v>0</v>
      </c>
      <c r="G392" s="12">
        <f>_xlfn.IFNA(VLOOKUP($B392,'FST TT'!$C:$Y,$A392,0),0)</f>
        <v>0</v>
      </c>
      <c r="I392" s="4">
        <f t="shared" si="72"/>
        <v>0</v>
      </c>
      <c r="K392" s="52">
        <f>IF(D392="MT",VLOOKUP(B392,Master_Item!B:H,7,0),VLOOKUP(B392,Master_Item!B:H,6,0))</f>
        <v>88</v>
      </c>
      <c r="L392" s="52" t="str">
        <f>VLOOKUP(B392,Master_Item!B:M,12,0)</f>
        <v>โรงงานนวนคร</v>
      </c>
      <c r="M392" s="52" t="str">
        <f t="shared" si="73"/>
        <v>โรงงานนวนครRegion 7</v>
      </c>
      <c r="N392" s="11">
        <f t="shared" si="74"/>
        <v>0</v>
      </c>
      <c r="O392" s="11">
        <f t="shared" si="75"/>
        <v>0</v>
      </c>
      <c r="P392" s="11">
        <f t="shared" si="76"/>
        <v>0</v>
      </c>
      <c r="Q392" s="11">
        <f t="shared" si="77"/>
        <v>0</v>
      </c>
      <c r="R392" s="11">
        <f t="shared" si="78"/>
        <v>0</v>
      </c>
      <c r="S392" s="11"/>
      <c r="T392" s="1">
        <f>VLOOKUP(B392,Master_Item!B:I,8,0)</f>
        <v>6.4799999999999995</v>
      </c>
      <c r="U392" s="11">
        <f t="shared" si="79"/>
        <v>0</v>
      </c>
      <c r="V392" s="11">
        <f t="shared" si="80"/>
        <v>0</v>
      </c>
      <c r="W392" s="11">
        <f t="shared" si="81"/>
        <v>0</v>
      </c>
      <c r="X392" s="11">
        <f t="shared" si="82"/>
        <v>0</v>
      </c>
      <c r="Y392" s="11">
        <f t="shared" si="83"/>
        <v>0</v>
      </c>
      <c r="Z392" s="1" t="str">
        <f>_xlfn.IFNA(VLOOKUP(B392,Master_Item!B:D,3,0),0)</f>
        <v>Oishi</v>
      </c>
    </row>
    <row r="393" spans="1:26">
      <c r="A393" s="13">
        <v>13</v>
      </c>
      <c r="B393" s="2">
        <v>310002952</v>
      </c>
      <c r="C393" s="1" t="s">
        <v>25</v>
      </c>
      <c r="D393" s="1" t="s">
        <v>122</v>
      </c>
      <c r="E393" s="12">
        <f>_xlfn.IFNA(VLOOKUP($B393,'FST OMT'!$C:$Y,$A393,0),0)</f>
        <v>0</v>
      </c>
      <c r="F393" s="12">
        <f>_xlfn.IFNA(VLOOKUP($B393,'FST CV'!$C:$Y,$A393,0),0)</f>
        <v>0</v>
      </c>
      <c r="G393" s="12">
        <f>_xlfn.IFNA(VLOOKUP($B393,'FST TT'!$C:$Y,$A393,0),0)</f>
        <v>0</v>
      </c>
      <c r="I393" s="4">
        <f t="shared" si="72"/>
        <v>0</v>
      </c>
      <c r="K393" s="52">
        <f>IF(D393="MT",VLOOKUP(B393,Master_Item!B:H,7,0),VLOOKUP(B393,Master_Item!B:H,6,0))</f>
        <v>88</v>
      </c>
      <c r="L393" s="52" t="str">
        <f>VLOOKUP(B393,Master_Item!B:M,12,0)</f>
        <v>โรงงานนวนคร</v>
      </c>
      <c r="M393" s="52" t="str">
        <f t="shared" si="73"/>
        <v>โรงงานนวนครRegion 8</v>
      </c>
      <c r="N393" s="11">
        <f t="shared" si="74"/>
        <v>0</v>
      </c>
      <c r="O393" s="11">
        <f t="shared" si="75"/>
        <v>0</v>
      </c>
      <c r="P393" s="11">
        <f t="shared" si="76"/>
        <v>0</v>
      </c>
      <c r="Q393" s="11">
        <f t="shared" si="77"/>
        <v>0</v>
      </c>
      <c r="R393" s="11">
        <f t="shared" si="78"/>
        <v>0</v>
      </c>
      <c r="S393" s="11"/>
      <c r="T393" s="1">
        <f>VLOOKUP(B393,Master_Item!B:I,8,0)</f>
        <v>6.4799999999999995</v>
      </c>
      <c r="U393" s="11">
        <f t="shared" si="79"/>
        <v>0</v>
      </c>
      <c r="V393" s="11">
        <f t="shared" si="80"/>
        <v>0</v>
      </c>
      <c r="W393" s="11">
        <f t="shared" si="81"/>
        <v>0</v>
      </c>
      <c r="X393" s="11">
        <f t="shared" si="82"/>
        <v>0</v>
      </c>
      <c r="Y393" s="11">
        <f t="shared" si="83"/>
        <v>0</v>
      </c>
      <c r="Z393" s="1" t="str">
        <f>_xlfn.IFNA(VLOOKUP(B393,Master_Item!B:D,3,0),0)</f>
        <v>Oishi</v>
      </c>
    </row>
    <row r="394" spans="1:26">
      <c r="A394" s="13">
        <v>11</v>
      </c>
      <c r="B394" s="2">
        <v>310002952</v>
      </c>
      <c r="C394" s="1" t="s">
        <v>25</v>
      </c>
      <c r="D394" s="1" t="s">
        <v>123</v>
      </c>
      <c r="H394" s="4">
        <f>_xlfn.IFNA(VLOOKUP(B394,'FST MT'!A:FS,$A394,0),0)</f>
        <v>6500</v>
      </c>
      <c r="I394" s="4">
        <f t="shared" ref="I394:I437" si="84">SUM(E394:H394)</f>
        <v>6500</v>
      </c>
      <c r="K394" s="52">
        <f>IF(D394="MT",VLOOKUP(B394,Master_Item!B:H,7,0),VLOOKUP(B394,Master_Item!B:H,6,0))</f>
        <v>88</v>
      </c>
      <c r="L394" s="52" t="str">
        <f>VLOOKUP(B394,Master_Item!B:M,12,0)</f>
        <v>โรงงานนวนคร</v>
      </c>
      <c r="M394" s="52" t="str">
        <f t="shared" ref="M394:M437" si="85">L394&amp;D394</f>
        <v>โรงงานนวนครMT</v>
      </c>
      <c r="N394" s="11">
        <f t="shared" ref="N394:N437" si="86">E394/$K394</f>
        <v>0</v>
      </c>
      <c r="O394" s="11">
        <f t="shared" ref="O394:O437" si="87">F394/$K394</f>
        <v>0</v>
      </c>
      <c r="P394" s="11">
        <f t="shared" ref="P394:P437" si="88">G394/$K394</f>
        <v>0</v>
      </c>
      <c r="Q394" s="11">
        <f t="shared" ref="Q394:Q437" si="89">H394/$K394</f>
        <v>73.86363636363636</v>
      </c>
      <c r="R394" s="11">
        <f t="shared" ref="R394:R437" si="90">I394/$K394</f>
        <v>73.86363636363636</v>
      </c>
      <c r="S394" s="11"/>
      <c r="T394" s="1">
        <f>VLOOKUP(B394,Master_Item!B:I,8,0)</f>
        <v>6.4799999999999995</v>
      </c>
      <c r="U394" s="11">
        <f t="shared" ref="U394:U437" si="91">$T394*E394</f>
        <v>0</v>
      </c>
      <c r="V394" s="11">
        <f t="shared" ref="V394:V437" si="92">$T394*F394</f>
        <v>0</v>
      </c>
      <c r="W394" s="11">
        <f t="shared" ref="W394:W437" si="93">$T394*G394</f>
        <v>0</v>
      </c>
      <c r="X394" s="11">
        <f t="shared" ref="X394:X437" si="94">$T394*H394</f>
        <v>42120</v>
      </c>
      <c r="Y394" s="11">
        <f t="shared" ref="Y394:Y437" si="95">$T394*I394</f>
        <v>42120</v>
      </c>
      <c r="Z394" s="1" t="str">
        <f>_xlfn.IFNA(VLOOKUP(B394,Master_Item!B:D,3,0),0)</f>
        <v>Oishi</v>
      </c>
    </row>
    <row r="395" spans="1:26">
      <c r="A395" s="13">
        <v>6</v>
      </c>
      <c r="B395" s="2">
        <v>310002953</v>
      </c>
      <c r="C395" s="1" t="s">
        <v>22</v>
      </c>
      <c r="D395" s="1" t="s">
        <v>115</v>
      </c>
      <c r="E395" s="12">
        <f>_xlfn.IFNA(VLOOKUP($B395,'FST OMT'!$C:$Y,$A395,0),0)</f>
        <v>0</v>
      </c>
      <c r="F395" s="12">
        <f>_xlfn.IFNA(VLOOKUP($B395,'FST CV'!$C:$Y,$A395,0),0)</f>
        <v>427</v>
      </c>
      <c r="G395" s="12">
        <f>_xlfn.IFNA(VLOOKUP($B395,'FST TT'!$C:$Y,$A395,0),0)</f>
        <v>250</v>
      </c>
      <c r="I395" s="4">
        <f t="shared" si="84"/>
        <v>677</v>
      </c>
      <c r="K395" s="52">
        <f>IF(D395="MT",VLOOKUP(B395,Master_Item!B:H,7,0),VLOOKUP(B395,Master_Item!B:H,6,0))</f>
        <v>88</v>
      </c>
      <c r="L395" s="52" t="str">
        <f>VLOOKUP(B395,Master_Item!B:M,12,0)</f>
        <v>โรงงานนวนคร</v>
      </c>
      <c r="M395" s="52" t="str">
        <f t="shared" si="85"/>
        <v>โรงงานนวนครRegion 1</v>
      </c>
      <c r="N395" s="11">
        <f t="shared" si="86"/>
        <v>0</v>
      </c>
      <c r="O395" s="11">
        <f t="shared" si="87"/>
        <v>4.8522727272727275</v>
      </c>
      <c r="P395" s="11">
        <f t="shared" si="88"/>
        <v>2.8409090909090908</v>
      </c>
      <c r="Q395" s="11">
        <f t="shared" si="89"/>
        <v>0</v>
      </c>
      <c r="R395" s="11">
        <f t="shared" si="90"/>
        <v>7.6931818181818183</v>
      </c>
      <c r="S395" s="11"/>
      <c r="T395" s="1">
        <f>VLOOKUP(B395,Master_Item!B:I,8,0)</f>
        <v>6.4799999999999995</v>
      </c>
      <c r="U395" s="11">
        <f t="shared" si="91"/>
        <v>0</v>
      </c>
      <c r="V395" s="11">
        <f t="shared" si="92"/>
        <v>2766.9599999999996</v>
      </c>
      <c r="W395" s="11">
        <f t="shared" si="93"/>
        <v>1619.9999999999998</v>
      </c>
      <c r="X395" s="11">
        <f t="shared" si="94"/>
        <v>0</v>
      </c>
      <c r="Y395" s="11">
        <f t="shared" si="95"/>
        <v>4386.96</v>
      </c>
      <c r="Z395" s="1" t="str">
        <f>_xlfn.IFNA(VLOOKUP(B395,Master_Item!B:D,3,0),0)</f>
        <v>Oishi</v>
      </c>
    </row>
    <row r="396" spans="1:26">
      <c r="A396" s="13">
        <v>7</v>
      </c>
      <c r="B396" s="2">
        <v>310002953</v>
      </c>
      <c r="C396" s="1" t="s">
        <v>22</v>
      </c>
      <c r="D396" s="1" t="s">
        <v>116</v>
      </c>
      <c r="E396" s="12">
        <f>_xlfn.IFNA(VLOOKUP($B396,'FST OMT'!$C:$Y,$A396,0),0)</f>
        <v>1811</v>
      </c>
      <c r="F396" s="12">
        <f>_xlfn.IFNA(VLOOKUP($B396,'FST CV'!$C:$Y,$A396,0),0)</f>
        <v>661</v>
      </c>
      <c r="G396" s="12">
        <f>_xlfn.IFNA(VLOOKUP($B396,'FST TT'!$C:$Y,$A396,0),0)</f>
        <v>1788</v>
      </c>
      <c r="I396" s="4">
        <f t="shared" si="84"/>
        <v>4260</v>
      </c>
      <c r="K396" s="52">
        <f>IF(D396="MT",VLOOKUP(B396,Master_Item!B:H,7,0),VLOOKUP(B396,Master_Item!B:H,6,0))</f>
        <v>88</v>
      </c>
      <c r="L396" s="52" t="str">
        <f>VLOOKUP(B396,Master_Item!B:M,12,0)</f>
        <v>โรงงานนวนคร</v>
      </c>
      <c r="M396" s="52" t="str">
        <f t="shared" si="85"/>
        <v>โรงงานนวนครRegion 2</v>
      </c>
      <c r="N396" s="11">
        <f t="shared" si="86"/>
        <v>20.579545454545453</v>
      </c>
      <c r="O396" s="11">
        <f t="shared" si="87"/>
        <v>7.5113636363636367</v>
      </c>
      <c r="P396" s="11">
        <f t="shared" si="88"/>
        <v>20.318181818181817</v>
      </c>
      <c r="Q396" s="11">
        <f t="shared" si="89"/>
        <v>0</v>
      </c>
      <c r="R396" s="11">
        <f t="shared" si="90"/>
        <v>48.409090909090907</v>
      </c>
      <c r="S396" s="11"/>
      <c r="T396" s="1">
        <f>VLOOKUP(B396,Master_Item!B:I,8,0)</f>
        <v>6.4799999999999995</v>
      </c>
      <c r="U396" s="11">
        <f t="shared" si="91"/>
        <v>11735.279999999999</v>
      </c>
      <c r="V396" s="11">
        <f t="shared" si="92"/>
        <v>4283.28</v>
      </c>
      <c r="W396" s="11">
        <f t="shared" si="93"/>
        <v>11586.24</v>
      </c>
      <c r="X396" s="11">
        <f t="shared" si="94"/>
        <v>0</v>
      </c>
      <c r="Y396" s="11">
        <f t="shared" si="95"/>
        <v>27604.799999999999</v>
      </c>
      <c r="Z396" s="1" t="str">
        <f>_xlfn.IFNA(VLOOKUP(B396,Master_Item!B:D,3,0),0)</f>
        <v>Oishi</v>
      </c>
    </row>
    <row r="397" spans="1:26">
      <c r="A397" s="13">
        <v>8</v>
      </c>
      <c r="B397" s="2">
        <v>310002953</v>
      </c>
      <c r="C397" s="1" t="s">
        <v>22</v>
      </c>
      <c r="D397" s="1" t="s">
        <v>117</v>
      </c>
      <c r="E397" s="12">
        <f>_xlfn.IFNA(VLOOKUP($B397,'FST OMT'!$C:$Y,$A397,0),0)</f>
        <v>1824</v>
      </c>
      <c r="F397" s="12">
        <f>_xlfn.IFNA(VLOOKUP($B397,'FST CV'!$C:$Y,$A397,0),0)</f>
        <v>4760</v>
      </c>
      <c r="G397" s="12">
        <f>_xlfn.IFNA(VLOOKUP($B397,'FST TT'!$C:$Y,$A397,0),0)</f>
        <v>2744</v>
      </c>
      <c r="I397" s="4">
        <f t="shared" si="84"/>
        <v>9328</v>
      </c>
      <c r="K397" s="52">
        <f>IF(D397="MT",VLOOKUP(B397,Master_Item!B:H,7,0),VLOOKUP(B397,Master_Item!B:H,6,0))</f>
        <v>88</v>
      </c>
      <c r="L397" s="52" t="str">
        <f>VLOOKUP(B397,Master_Item!B:M,12,0)</f>
        <v>โรงงานนวนคร</v>
      </c>
      <c r="M397" s="52" t="str">
        <f t="shared" si="85"/>
        <v>โรงงานนวนครRegion 3</v>
      </c>
      <c r="N397" s="11">
        <f t="shared" si="86"/>
        <v>20.727272727272727</v>
      </c>
      <c r="O397" s="11">
        <f t="shared" si="87"/>
        <v>54.090909090909093</v>
      </c>
      <c r="P397" s="11">
        <f t="shared" si="88"/>
        <v>31.181818181818183</v>
      </c>
      <c r="Q397" s="11">
        <f t="shared" si="89"/>
        <v>0</v>
      </c>
      <c r="R397" s="11">
        <f t="shared" si="90"/>
        <v>106</v>
      </c>
      <c r="S397" s="11"/>
      <c r="T397" s="1">
        <f>VLOOKUP(B397,Master_Item!B:I,8,0)</f>
        <v>6.4799999999999995</v>
      </c>
      <c r="U397" s="11">
        <f t="shared" si="91"/>
        <v>11819.519999999999</v>
      </c>
      <c r="V397" s="11">
        <f t="shared" si="92"/>
        <v>30844.799999999999</v>
      </c>
      <c r="W397" s="11">
        <f t="shared" si="93"/>
        <v>17781.12</v>
      </c>
      <c r="X397" s="11">
        <f t="shared" si="94"/>
        <v>0</v>
      </c>
      <c r="Y397" s="11">
        <f t="shared" si="95"/>
        <v>60445.439999999995</v>
      </c>
      <c r="Z397" s="1" t="str">
        <f>_xlfn.IFNA(VLOOKUP(B397,Master_Item!B:D,3,0),0)</f>
        <v>Oishi</v>
      </c>
    </row>
    <row r="398" spans="1:26">
      <c r="A398" s="13">
        <v>9</v>
      </c>
      <c r="B398" s="2">
        <v>310002953</v>
      </c>
      <c r="C398" s="1" t="s">
        <v>22</v>
      </c>
      <c r="D398" s="1" t="s">
        <v>118</v>
      </c>
      <c r="E398" s="12">
        <f>_xlfn.IFNA(VLOOKUP($B398,'FST OMT'!$C:$Y,$A398,0),0)</f>
        <v>2171</v>
      </c>
      <c r="F398" s="12">
        <f>_xlfn.IFNA(VLOOKUP($B398,'FST CV'!$C:$Y,$A398,0),0)</f>
        <v>5872</v>
      </c>
      <c r="G398" s="12">
        <f>_xlfn.IFNA(VLOOKUP($B398,'FST TT'!$C:$Y,$A398,0),0)</f>
        <v>2791</v>
      </c>
      <c r="I398" s="4">
        <f t="shared" si="84"/>
        <v>10834</v>
      </c>
      <c r="K398" s="52">
        <f>IF(D398="MT",VLOOKUP(B398,Master_Item!B:H,7,0),VLOOKUP(B398,Master_Item!B:H,6,0))</f>
        <v>88</v>
      </c>
      <c r="L398" s="52" t="str">
        <f>VLOOKUP(B398,Master_Item!B:M,12,0)</f>
        <v>โรงงานนวนคร</v>
      </c>
      <c r="M398" s="52" t="str">
        <f t="shared" si="85"/>
        <v>โรงงานนวนครRegion 4</v>
      </c>
      <c r="N398" s="11">
        <f t="shared" si="86"/>
        <v>24.670454545454547</v>
      </c>
      <c r="O398" s="11">
        <f t="shared" si="87"/>
        <v>66.727272727272734</v>
      </c>
      <c r="P398" s="11">
        <f t="shared" si="88"/>
        <v>31.71590909090909</v>
      </c>
      <c r="Q398" s="11">
        <f t="shared" si="89"/>
        <v>0</v>
      </c>
      <c r="R398" s="11">
        <f t="shared" si="90"/>
        <v>123.11363636363636</v>
      </c>
      <c r="S398" s="11"/>
      <c r="T398" s="1">
        <f>VLOOKUP(B398,Master_Item!B:I,8,0)</f>
        <v>6.4799999999999995</v>
      </c>
      <c r="U398" s="11">
        <f t="shared" si="91"/>
        <v>14068.079999999998</v>
      </c>
      <c r="V398" s="11">
        <f t="shared" si="92"/>
        <v>38050.559999999998</v>
      </c>
      <c r="W398" s="11">
        <f t="shared" si="93"/>
        <v>18085.68</v>
      </c>
      <c r="X398" s="11">
        <f t="shared" si="94"/>
        <v>0</v>
      </c>
      <c r="Y398" s="11">
        <f t="shared" si="95"/>
        <v>70204.319999999992</v>
      </c>
      <c r="Z398" s="1" t="str">
        <f>_xlfn.IFNA(VLOOKUP(B398,Master_Item!B:D,3,0),0)</f>
        <v>Oishi</v>
      </c>
    </row>
    <row r="399" spans="1:26">
      <c r="A399" s="13">
        <v>10</v>
      </c>
      <c r="B399" s="2">
        <v>310002953</v>
      </c>
      <c r="C399" s="1" t="s">
        <v>22</v>
      </c>
      <c r="D399" s="1" t="s">
        <v>119</v>
      </c>
      <c r="E399" s="12">
        <f>_xlfn.IFNA(VLOOKUP($B399,'FST OMT'!$C:$Y,$A399,0),0)</f>
        <v>152</v>
      </c>
      <c r="F399" s="12">
        <f>_xlfn.IFNA(VLOOKUP($B399,'FST CV'!$C:$Y,$A399,0),0)</f>
        <v>733</v>
      </c>
      <c r="G399" s="12">
        <f>_xlfn.IFNA(VLOOKUP($B399,'FST TT'!$C:$Y,$A399,0),0)</f>
        <v>414</v>
      </c>
      <c r="I399" s="4">
        <f t="shared" si="84"/>
        <v>1299</v>
      </c>
      <c r="K399" s="52">
        <f>IF(D399="MT",VLOOKUP(B399,Master_Item!B:H,7,0),VLOOKUP(B399,Master_Item!B:H,6,0))</f>
        <v>88</v>
      </c>
      <c r="L399" s="52" t="str">
        <f>VLOOKUP(B399,Master_Item!B:M,12,0)</f>
        <v>โรงงานนวนคร</v>
      </c>
      <c r="M399" s="52" t="str">
        <f t="shared" si="85"/>
        <v>โรงงานนวนครRegion 5</v>
      </c>
      <c r="N399" s="11">
        <f t="shared" si="86"/>
        <v>1.7272727272727273</v>
      </c>
      <c r="O399" s="11">
        <f t="shared" si="87"/>
        <v>8.329545454545455</v>
      </c>
      <c r="P399" s="11">
        <f t="shared" si="88"/>
        <v>4.7045454545454541</v>
      </c>
      <c r="Q399" s="11">
        <f t="shared" si="89"/>
        <v>0</v>
      </c>
      <c r="R399" s="11">
        <f t="shared" si="90"/>
        <v>14.761363636363637</v>
      </c>
      <c r="S399" s="11"/>
      <c r="T399" s="1">
        <f>VLOOKUP(B399,Master_Item!B:I,8,0)</f>
        <v>6.4799999999999995</v>
      </c>
      <c r="U399" s="11">
        <f t="shared" si="91"/>
        <v>984.95999999999992</v>
      </c>
      <c r="V399" s="11">
        <f t="shared" si="92"/>
        <v>4749.8399999999992</v>
      </c>
      <c r="W399" s="11">
        <f t="shared" si="93"/>
        <v>2682.72</v>
      </c>
      <c r="X399" s="11">
        <f t="shared" si="94"/>
        <v>0</v>
      </c>
      <c r="Y399" s="11">
        <f t="shared" si="95"/>
        <v>8417.5199999999986</v>
      </c>
      <c r="Z399" s="1" t="str">
        <f>_xlfn.IFNA(VLOOKUP(B399,Master_Item!B:D,3,0),0)</f>
        <v>Oishi</v>
      </c>
    </row>
    <row r="400" spans="1:26">
      <c r="A400" s="13">
        <v>11</v>
      </c>
      <c r="B400" s="2">
        <v>310002953</v>
      </c>
      <c r="C400" s="1" t="s">
        <v>22</v>
      </c>
      <c r="D400" s="1" t="s">
        <v>127</v>
      </c>
      <c r="E400" s="12">
        <f>_xlfn.IFNA(VLOOKUP($B400,'FST OMT'!$C:$Y,$A400,0),0)*0.45</f>
        <v>600.75</v>
      </c>
      <c r="F400" s="12">
        <f>_xlfn.IFNA(VLOOKUP($B400,'FST CV'!$C:$Y,$A400,0),0)*0.45</f>
        <v>630</v>
      </c>
      <c r="G400" s="12">
        <f>_xlfn.IFNA(VLOOKUP($B400,'FST TT'!$C:$Y,$A400,0),0)*0.45</f>
        <v>266.40000000000003</v>
      </c>
      <c r="I400" s="4">
        <f t="shared" si="84"/>
        <v>1497.15</v>
      </c>
      <c r="K400" s="52">
        <f>IF(D400="MT",VLOOKUP(B400,Master_Item!B:H,7,0),VLOOKUP(B400,Master_Item!B:H,6,0))</f>
        <v>88</v>
      </c>
      <c r="L400" s="52" t="str">
        <f>VLOOKUP(B400,Master_Item!B:M,12,0)</f>
        <v>โรงงานนวนคร</v>
      </c>
      <c r="M400" s="52" t="str">
        <f t="shared" si="85"/>
        <v>โรงงานนวนครRegion 6/9</v>
      </c>
      <c r="N400" s="11">
        <f t="shared" si="86"/>
        <v>6.8267045454545459</v>
      </c>
      <c r="O400" s="11">
        <f t="shared" si="87"/>
        <v>7.1590909090909092</v>
      </c>
      <c r="P400" s="11">
        <f t="shared" si="88"/>
        <v>3.0272727272727278</v>
      </c>
      <c r="Q400" s="11">
        <f t="shared" si="89"/>
        <v>0</v>
      </c>
      <c r="R400" s="11">
        <f t="shared" si="90"/>
        <v>17.013068181818184</v>
      </c>
      <c r="S400" s="11"/>
      <c r="T400" s="1">
        <f>VLOOKUP(B400,Master_Item!B:I,8,0)</f>
        <v>6.4799999999999995</v>
      </c>
      <c r="U400" s="11">
        <f t="shared" si="91"/>
        <v>3892.8599999999997</v>
      </c>
      <c r="V400" s="11">
        <f t="shared" si="92"/>
        <v>4082.3999999999996</v>
      </c>
      <c r="W400" s="11">
        <f t="shared" si="93"/>
        <v>1726.2720000000002</v>
      </c>
      <c r="X400" s="11">
        <f t="shared" si="94"/>
        <v>0</v>
      </c>
      <c r="Y400" s="11">
        <f t="shared" si="95"/>
        <v>9701.5319999999992</v>
      </c>
      <c r="Z400" s="1" t="str">
        <f>_xlfn.IFNA(VLOOKUP(B400,Master_Item!B:D,3,0),0)</f>
        <v>Oishi</v>
      </c>
    </row>
    <row r="401" spans="1:26">
      <c r="A401" s="13">
        <v>11</v>
      </c>
      <c r="B401" s="2">
        <v>310002953</v>
      </c>
      <c r="C401" s="1" t="s">
        <v>22</v>
      </c>
      <c r="D401" s="1" t="s">
        <v>128</v>
      </c>
      <c r="E401" s="12">
        <f>_xlfn.IFNA(VLOOKUP($B401,'FST OMT'!$C:$Y,$A401,0),0)*0.55</f>
        <v>734.25000000000011</v>
      </c>
      <c r="F401" s="12">
        <f>_xlfn.IFNA(VLOOKUP($B401,'FST CV'!$C:$Y,$A401,0),0)*0.55</f>
        <v>770.00000000000011</v>
      </c>
      <c r="G401" s="12">
        <f>_xlfn.IFNA(VLOOKUP($B401,'FST TT'!$C:$Y,$A401,0),0)*0.55</f>
        <v>325.60000000000002</v>
      </c>
      <c r="I401" s="4">
        <f t="shared" si="84"/>
        <v>1829.8500000000004</v>
      </c>
      <c r="K401" s="52">
        <f>IF(D401="MT",VLOOKUP(B401,Master_Item!B:H,7,0),VLOOKUP(B401,Master_Item!B:H,6,0))</f>
        <v>88</v>
      </c>
      <c r="L401" s="52" t="str">
        <f>VLOOKUP(B401,Master_Item!B:M,12,0)</f>
        <v>โรงงานนวนคร</v>
      </c>
      <c r="M401" s="52" t="str">
        <f t="shared" si="85"/>
        <v>โรงงานนวนครRegion 6/14</v>
      </c>
      <c r="N401" s="11">
        <f t="shared" si="86"/>
        <v>8.3437500000000018</v>
      </c>
      <c r="O401" s="11">
        <f t="shared" si="87"/>
        <v>8.7500000000000018</v>
      </c>
      <c r="P401" s="11">
        <f t="shared" si="88"/>
        <v>3.7</v>
      </c>
      <c r="Q401" s="11">
        <f t="shared" si="89"/>
        <v>0</v>
      </c>
      <c r="R401" s="11">
        <f t="shared" si="90"/>
        <v>20.793750000000003</v>
      </c>
      <c r="S401" s="11"/>
      <c r="T401" s="1">
        <f>VLOOKUP(B401,Master_Item!B:I,8,0)</f>
        <v>6.4799999999999995</v>
      </c>
      <c r="U401" s="11">
        <f t="shared" si="91"/>
        <v>4757.9400000000005</v>
      </c>
      <c r="V401" s="11">
        <f t="shared" si="92"/>
        <v>4989.6000000000004</v>
      </c>
      <c r="W401" s="11">
        <f t="shared" si="93"/>
        <v>2109.8879999999999</v>
      </c>
      <c r="X401" s="11">
        <f t="shared" si="94"/>
        <v>0</v>
      </c>
      <c r="Y401" s="11">
        <f t="shared" si="95"/>
        <v>11857.428000000002</v>
      </c>
      <c r="Z401" s="1" t="str">
        <f>_xlfn.IFNA(VLOOKUP(B401,Master_Item!B:D,3,0),0)</f>
        <v>Oishi</v>
      </c>
    </row>
    <row r="402" spans="1:26">
      <c r="A402" s="13">
        <v>12</v>
      </c>
      <c r="B402" s="2">
        <v>310002953</v>
      </c>
      <c r="C402" s="1" t="s">
        <v>22</v>
      </c>
      <c r="D402" s="1" t="s">
        <v>121</v>
      </c>
      <c r="E402" s="12">
        <f>_xlfn.IFNA(VLOOKUP($B402,'FST OMT'!$C:$Y,$A402,0),0)</f>
        <v>607</v>
      </c>
      <c r="F402" s="12">
        <f>_xlfn.IFNA(VLOOKUP($B402,'FST CV'!$C:$Y,$A402,0),0)</f>
        <v>321</v>
      </c>
      <c r="G402" s="12">
        <f>_xlfn.IFNA(VLOOKUP($B402,'FST TT'!$C:$Y,$A402,0),0)</f>
        <v>1818</v>
      </c>
      <c r="I402" s="4">
        <f t="shared" si="84"/>
        <v>2746</v>
      </c>
      <c r="K402" s="52">
        <f>IF(D402="MT",VLOOKUP(B402,Master_Item!B:H,7,0),VLOOKUP(B402,Master_Item!B:H,6,0))</f>
        <v>88</v>
      </c>
      <c r="L402" s="52" t="str">
        <f>VLOOKUP(B402,Master_Item!B:M,12,0)</f>
        <v>โรงงานนวนคร</v>
      </c>
      <c r="M402" s="52" t="str">
        <f t="shared" si="85"/>
        <v>โรงงานนวนครRegion 7</v>
      </c>
      <c r="N402" s="11">
        <f t="shared" si="86"/>
        <v>6.8977272727272725</v>
      </c>
      <c r="O402" s="11">
        <f t="shared" si="87"/>
        <v>3.6477272727272729</v>
      </c>
      <c r="P402" s="11">
        <f t="shared" si="88"/>
        <v>20.65909090909091</v>
      </c>
      <c r="Q402" s="11">
        <f t="shared" si="89"/>
        <v>0</v>
      </c>
      <c r="R402" s="11">
        <f t="shared" si="90"/>
        <v>31.204545454545453</v>
      </c>
      <c r="S402" s="11"/>
      <c r="T402" s="1">
        <f>VLOOKUP(B402,Master_Item!B:I,8,0)</f>
        <v>6.4799999999999995</v>
      </c>
      <c r="U402" s="11">
        <f t="shared" si="91"/>
        <v>3933.3599999999997</v>
      </c>
      <c r="V402" s="11">
        <f t="shared" si="92"/>
        <v>2080.08</v>
      </c>
      <c r="W402" s="11">
        <f t="shared" si="93"/>
        <v>11780.64</v>
      </c>
      <c r="X402" s="11">
        <f t="shared" si="94"/>
        <v>0</v>
      </c>
      <c r="Y402" s="11">
        <f t="shared" si="95"/>
        <v>17794.079999999998</v>
      </c>
      <c r="Z402" s="1" t="str">
        <f>_xlfn.IFNA(VLOOKUP(B402,Master_Item!B:D,3,0),0)</f>
        <v>Oishi</v>
      </c>
    </row>
    <row r="403" spans="1:26">
      <c r="A403" s="13">
        <v>13</v>
      </c>
      <c r="B403" s="2">
        <v>310002953</v>
      </c>
      <c r="C403" s="1" t="s">
        <v>22</v>
      </c>
      <c r="D403" s="1" t="s">
        <v>122</v>
      </c>
      <c r="E403" s="12">
        <f>_xlfn.IFNA(VLOOKUP($B403,'FST OMT'!$C:$Y,$A403,0),0)</f>
        <v>2874</v>
      </c>
      <c r="F403" s="12">
        <f>_xlfn.IFNA(VLOOKUP($B403,'FST CV'!$C:$Y,$A403,0),0)</f>
        <v>1535</v>
      </c>
      <c r="G403" s="12">
        <f>_xlfn.IFNA(VLOOKUP($B403,'FST TT'!$C:$Y,$A403,0),0)</f>
        <v>2014</v>
      </c>
      <c r="I403" s="4">
        <f t="shared" si="84"/>
        <v>6423</v>
      </c>
      <c r="K403" s="52">
        <f>IF(D403="MT",VLOOKUP(B403,Master_Item!B:H,7,0),VLOOKUP(B403,Master_Item!B:H,6,0))</f>
        <v>88</v>
      </c>
      <c r="L403" s="52" t="str">
        <f>VLOOKUP(B403,Master_Item!B:M,12,0)</f>
        <v>โรงงานนวนคร</v>
      </c>
      <c r="M403" s="52" t="str">
        <f t="shared" si="85"/>
        <v>โรงงานนวนครRegion 8</v>
      </c>
      <c r="N403" s="11">
        <f t="shared" si="86"/>
        <v>32.659090909090907</v>
      </c>
      <c r="O403" s="11">
        <f t="shared" si="87"/>
        <v>17.443181818181817</v>
      </c>
      <c r="P403" s="11">
        <f t="shared" si="88"/>
        <v>22.886363636363637</v>
      </c>
      <c r="Q403" s="11">
        <f t="shared" si="89"/>
        <v>0</v>
      </c>
      <c r="R403" s="11">
        <f t="shared" si="90"/>
        <v>72.98863636363636</v>
      </c>
      <c r="S403" s="11"/>
      <c r="T403" s="1">
        <f>VLOOKUP(B403,Master_Item!B:I,8,0)</f>
        <v>6.4799999999999995</v>
      </c>
      <c r="U403" s="11">
        <f t="shared" si="91"/>
        <v>18623.52</v>
      </c>
      <c r="V403" s="11">
        <f t="shared" si="92"/>
        <v>9946.7999999999993</v>
      </c>
      <c r="W403" s="11">
        <f t="shared" si="93"/>
        <v>13050.72</v>
      </c>
      <c r="X403" s="11">
        <f t="shared" si="94"/>
        <v>0</v>
      </c>
      <c r="Y403" s="11">
        <f t="shared" si="95"/>
        <v>41621.039999999994</v>
      </c>
      <c r="Z403" s="1" t="str">
        <f>_xlfn.IFNA(VLOOKUP(B403,Master_Item!B:D,3,0),0)</f>
        <v>Oishi</v>
      </c>
    </row>
    <row r="404" spans="1:26">
      <c r="A404" s="13">
        <v>11</v>
      </c>
      <c r="B404" s="2">
        <v>310002953</v>
      </c>
      <c r="C404" s="1" t="s">
        <v>22</v>
      </c>
      <c r="D404" s="1" t="s">
        <v>123</v>
      </c>
      <c r="H404" s="4">
        <f>_xlfn.IFNA(VLOOKUP(B404,'FST MT'!A:FS,$A404,0),0)</f>
        <v>7666</v>
      </c>
      <c r="I404" s="4">
        <f t="shared" si="84"/>
        <v>7666</v>
      </c>
      <c r="K404" s="52">
        <f>IF(D404="MT",VLOOKUP(B404,Master_Item!B:H,7,0),VLOOKUP(B404,Master_Item!B:H,6,0))</f>
        <v>88</v>
      </c>
      <c r="L404" s="52" t="str">
        <f>VLOOKUP(B404,Master_Item!B:M,12,0)</f>
        <v>โรงงานนวนคร</v>
      </c>
      <c r="M404" s="52" t="str">
        <f t="shared" si="85"/>
        <v>โรงงานนวนครMT</v>
      </c>
      <c r="N404" s="11">
        <f t="shared" si="86"/>
        <v>0</v>
      </c>
      <c r="O404" s="11">
        <f t="shared" si="87"/>
        <v>0</v>
      </c>
      <c r="P404" s="11">
        <f t="shared" si="88"/>
        <v>0</v>
      </c>
      <c r="Q404" s="11">
        <f t="shared" si="89"/>
        <v>87.11363636363636</v>
      </c>
      <c r="R404" s="11">
        <f t="shared" si="90"/>
        <v>87.11363636363636</v>
      </c>
      <c r="S404" s="11"/>
      <c r="T404" s="1">
        <f>VLOOKUP(B404,Master_Item!B:I,8,0)</f>
        <v>6.4799999999999995</v>
      </c>
      <c r="U404" s="11">
        <f t="shared" si="91"/>
        <v>0</v>
      </c>
      <c r="V404" s="11">
        <f t="shared" si="92"/>
        <v>0</v>
      </c>
      <c r="W404" s="11">
        <f t="shared" si="93"/>
        <v>0</v>
      </c>
      <c r="X404" s="11">
        <f t="shared" si="94"/>
        <v>49675.679999999993</v>
      </c>
      <c r="Y404" s="11">
        <f t="shared" si="95"/>
        <v>49675.679999999993</v>
      </c>
      <c r="Z404" s="1" t="str">
        <f>_xlfn.IFNA(VLOOKUP(B404,Master_Item!B:D,3,0),0)</f>
        <v>Oishi</v>
      </c>
    </row>
    <row r="405" spans="1:26">
      <c r="A405" s="13">
        <v>6</v>
      </c>
      <c r="B405" s="2">
        <v>310002954</v>
      </c>
      <c r="C405" s="1" t="s">
        <v>23</v>
      </c>
      <c r="D405" s="1" t="s">
        <v>115</v>
      </c>
      <c r="E405" s="12">
        <f>_xlfn.IFNA(VLOOKUP($B405,'FST OMT'!$C:$Y,$A405,0),0)</f>
        <v>0</v>
      </c>
      <c r="F405" s="12">
        <f>_xlfn.IFNA(VLOOKUP($B405,'FST CV'!$C:$Y,$A405,0),0)</f>
        <v>0</v>
      </c>
      <c r="G405" s="12">
        <f>_xlfn.IFNA(VLOOKUP($B405,'FST TT'!$C:$Y,$A405,0),0)</f>
        <v>0</v>
      </c>
      <c r="I405" s="4">
        <f t="shared" si="84"/>
        <v>0</v>
      </c>
      <c r="K405" s="52">
        <f>IF(D405="MT",VLOOKUP(B405,Master_Item!B:H,7,0),VLOOKUP(B405,Master_Item!B:H,6,0))</f>
        <v>88</v>
      </c>
      <c r="L405" s="52" t="str">
        <f>VLOOKUP(B405,Master_Item!B:M,12,0)</f>
        <v>โรงงานนวนคร</v>
      </c>
      <c r="M405" s="52" t="str">
        <f t="shared" si="85"/>
        <v>โรงงานนวนครRegion 1</v>
      </c>
      <c r="N405" s="11">
        <f t="shared" si="86"/>
        <v>0</v>
      </c>
      <c r="O405" s="11">
        <f t="shared" si="87"/>
        <v>0</v>
      </c>
      <c r="P405" s="11">
        <f t="shared" si="88"/>
        <v>0</v>
      </c>
      <c r="Q405" s="11">
        <f t="shared" si="89"/>
        <v>0</v>
      </c>
      <c r="R405" s="11">
        <f t="shared" si="90"/>
        <v>0</v>
      </c>
      <c r="S405" s="11"/>
      <c r="T405" s="1">
        <f>VLOOKUP(B405,Master_Item!B:I,8,0)</f>
        <v>6.4799999999999995</v>
      </c>
      <c r="U405" s="11">
        <f t="shared" si="91"/>
        <v>0</v>
      </c>
      <c r="V405" s="11">
        <f t="shared" si="92"/>
        <v>0</v>
      </c>
      <c r="W405" s="11">
        <f t="shared" si="93"/>
        <v>0</v>
      </c>
      <c r="X405" s="11">
        <f t="shared" si="94"/>
        <v>0</v>
      </c>
      <c r="Y405" s="11">
        <f t="shared" si="95"/>
        <v>0</v>
      </c>
      <c r="Z405" s="1" t="str">
        <f>_xlfn.IFNA(VLOOKUP(B405,Master_Item!B:D,3,0),0)</f>
        <v>Oishi</v>
      </c>
    </row>
    <row r="406" spans="1:26">
      <c r="A406" s="13">
        <v>7</v>
      </c>
      <c r="B406" s="2">
        <v>310002954</v>
      </c>
      <c r="C406" s="1" t="s">
        <v>23</v>
      </c>
      <c r="D406" s="1" t="s">
        <v>116</v>
      </c>
      <c r="E406" s="12">
        <f>_xlfn.IFNA(VLOOKUP($B406,'FST OMT'!$C:$Y,$A406,0),0)</f>
        <v>0</v>
      </c>
      <c r="F406" s="12">
        <f>_xlfn.IFNA(VLOOKUP($B406,'FST CV'!$C:$Y,$A406,0),0)</f>
        <v>0</v>
      </c>
      <c r="G406" s="12">
        <f>_xlfn.IFNA(VLOOKUP($B406,'FST TT'!$C:$Y,$A406,0),0)</f>
        <v>0</v>
      </c>
      <c r="I406" s="4">
        <f t="shared" si="84"/>
        <v>0</v>
      </c>
      <c r="K406" s="52">
        <f>IF(D406="MT",VLOOKUP(B406,Master_Item!B:H,7,0),VLOOKUP(B406,Master_Item!B:H,6,0))</f>
        <v>88</v>
      </c>
      <c r="L406" s="52" t="str">
        <f>VLOOKUP(B406,Master_Item!B:M,12,0)</f>
        <v>โรงงานนวนคร</v>
      </c>
      <c r="M406" s="52" t="str">
        <f t="shared" si="85"/>
        <v>โรงงานนวนครRegion 2</v>
      </c>
      <c r="N406" s="11">
        <f t="shared" si="86"/>
        <v>0</v>
      </c>
      <c r="O406" s="11">
        <f t="shared" si="87"/>
        <v>0</v>
      </c>
      <c r="P406" s="11">
        <f t="shared" si="88"/>
        <v>0</v>
      </c>
      <c r="Q406" s="11">
        <f t="shared" si="89"/>
        <v>0</v>
      </c>
      <c r="R406" s="11">
        <f t="shared" si="90"/>
        <v>0</v>
      </c>
      <c r="S406" s="11"/>
      <c r="T406" s="1">
        <f>VLOOKUP(B406,Master_Item!B:I,8,0)</f>
        <v>6.4799999999999995</v>
      </c>
      <c r="U406" s="11">
        <f t="shared" si="91"/>
        <v>0</v>
      </c>
      <c r="V406" s="11">
        <f t="shared" si="92"/>
        <v>0</v>
      </c>
      <c r="W406" s="11">
        <f t="shared" si="93"/>
        <v>0</v>
      </c>
      <c r="X406" s="11">
        <f t="shared" si="94"/>
        <v>0</v>
      </c>
      <c r="Y406" s="11">
        <f t="shared" si="95"/>
        <v>0</v>
      </c>
      <c r="Z406" s="1" t="str">
        <f>_xlfn.IFNA(VLOOKUP(B406,Master_Item!B:D,3,0),0)</f>
        <v>Oishi</v>
      </c>
    </row>
    <row r="407" spans="1:26">
      <c r="A407" s="13">
        <v>8</v>
      </c>
      <c r="B407" s="2">
        <v>310002954</v>
      </c>
      <c r="C407" s="1" t="s">
        <v>23</v>
      </c>
      <c r="D407" s="1" t="s">
        <v>117</v>
      </c>
      <c r="E407" s="12">
        <f>_xlfn.IFNA(VLOOKUP($B407,'FST OMT'!$C:$Y,$A407,0),0)</f>
        <v>0</v>
      </c>
      <c r="F407" s="12">
        <f>_xlfn.IFNA(VLOOKUP($B407,'FST CV'!$C:$Y,$A407,0),0)</f>
        <v>0</v>
      </c>
      <c r="G407" s="12">
        <f>_xlfn.IFNA(VLOOKUP($B407,'FST TT'!$C:$Y,$A407,0),0)</f>
        <v>0</v>
      </c>
      <c r="I407" s="4">
        <f t="shared" si="84"/>
        <v>0</v>
      </c>
      <c r="K407" s="52">
        <f>IF(D407="MT",VLOOKUP(B407,Master_Item!B:H,7,0),VLOOKUP(B407,Master_Item!B:H,6,0))</f>
        <v>88</v>
      </c>
      <c r="L407" s="52" t="str">
        <f>VLOOKUP(B407,Master_Item!B:M,12,0)</f>
        <v>โรงงานนวนคร</v>
      </c>
      <c r="M407" s="52" t="str">
        <f t="shared" si="85"/>
        <v>โรงงานนวนครRegion 3</v>
      </c>
      <c r="N407" s="11">
        <f t="shared" si="86"/>
        <v>0</v>
      </c>
      <c r="O407" s="11">
        <f t="shared" si="87"/>
        <v>0</v>
      </c>
      <c r="P407" s="11">
        <f t="shared" si="88"/>
        <v>0</v>
      </c>
      <c r="Q407" s="11">
        <f t="shared" si="89"/>
        <v>0</v>
      </c>
      <c r="R407" s="11">
        <f t="shared" si="90"/>
        <v>0</v>
      </c>
      <c r="S407" s="11"/>
      <c r="T407" s="1">
        <f>VLOOKUP(B407,Master_Item!B:I,8,0)</f>
        <v>6.4799999999999995</v>
      </c>
      <c r="U407" s="11">
        <f t="shared" si="91"/>
        <v>0</v>
      </c>
      <c r="V407" s="11">
        <f t="shared" si="92"/>
        <v>0</v>
      </c>
      <c r="W407" s="11">
        <f t="shared" si="93"/>
        <v>0</v>
      </c>
      <c r="X407" s="11">
        <f t="shared" si="94"/>
        <v>0</v>
      </c>
      <c r="Y407" s="11">
        <f t="shared" si="95"/>
        <v>0</v>
      </c>
      <c r="Z407" s="1" t="str">
        <f>_xlfn.IFNA(VLOOKUP(B407,Master_Item!B:D,3,0),0)</f>
        <v>Oishi</v>
      </c>
    </row>
    <row r="408" spans="1:26">
      <c r="A408" s="13">
        <v>9</v>
      </c>
      <c r="B408" s="2">
        <v>310002954</v>
      </c>
      <c r="C408" s="1" t="s">
        <v>23</v>
      </c>
      <c r="D408" s="1" t="s">
        <v>118</v>
      </c>
      <c r="E408" s="12">
        <f>_xlfn.IFNA(VLOOKUP($B408,'FST OMT'!$C:$Y,$A408,0),0)</f>
        <v>0</v>
      </c>
      <c r="F408" s="12">
        <f>_xlfn.IFNA(VLOOKUP($B408,'FST CV'!$C:$Y,$A408,0),0)</f>
        <v>0</v>
      </c>
      <c r="G408" s="12">
        <f>_xlfn.IFNA(VLOOKUP($B408,'FST TT'!$C:$Y,$A408,0),0)</f>
        <v>0</v>
      </c>
      <c r="I408" s="4">
        <f t="shared" si="84"/>
        <v>0</v>
      </c>
      <c r="K408" s="52">
        <f>IF(D408="MT",VLOOKUP(B408,Master_Item!B:H,7,0),VLOOKUP(B408,Master_Item!B:H,6,0))</f>
        <v>88</v>
      </c>
      <c r="L408" s="52" t="str">
        <f>VLOOKUP(B408,Master_Item!B:M,12,0)</f>
        <v>โรงงานนวนคร</v>
      </c>
      <c r="M408" s="52" t="str">
        <f t="shared" si="85"/>
        <v>โรงงานนวนครRegion 4</v>
      </c>
      <c r="N408" s="11">
        <f t="shared" si="86"/>
        <v>0</v>
      </c>
      <c r="O408" s="11">
        <f t="shared" si="87"/>
        <v>0</v>
      </c>
      <c r="P408" s="11">
        <f t="shared" si="88"/>
        <v>0</v>
      </c>
      <c r="Q408" s="11">
        <f t="shared" si="89"/>
        <v>0</v>
      </c>
      <c r="R408" s="11">
        <f t="shared" si="90"/>
        <v>0</v>
      </c>
      <c r="S408" s="11"/>
      <c r="T408" s="1">
        <f>VLOOKUP(B408,Master_Item!B:I,8,0)</f>
        <v>6.4799999999999995</v>
      </c>
      <c r="U408" s="11">
        <f t="shared" si="91"/>
        <v>0</v>
      </c>
      <c r="V408" s="11">
        <f t="shared" si="92"/>
        <v>0</v>
      </c>
      <c r="W408" s="11">
        <f t="shared" si="93"/>
        <v>0</v>
      </c>
      <c r="X408" s="11">
        <f t="shared" si="94"/>
        <v>0</v>
      </c>
      <c r="Y408" s="11">
        <f t="shared" si="95"/>
        <v>0</v>
      </c>
      <c r="Z408" s="1" t="str">
        <f>_xlfn.IFNA(VLOOKUP(B408,Master_Item!B:D,3,0),0)</f>
        <v>Oishi</v>
      </c>
    </row>
    <row r="409" spans="1:26">
      <c r="A409" s="13">
        <v>10</v>
      </c>
      <c r="B409" s="2">
        <v>310002954</v>
      </c>
      <c r="C409" s="1" t="s">
        <v>23</v>
      </c>
      <c r="D409" s="1" t="s">
        <v>119</v>
      </c>
      <c r="E409" s="12">
        <f>_xlfn.IFNA(VLOOKUP($B409,'FST OMT'!$C:$Y,$A409,0),0)</f>
        <v>0</v>
      </c>
      <c r="F409" s="12">
        <f>_xlfn.IFNA(VLOOKUP($B409,'FST CV'!$C:$Y,$A409,0),0)</f>
        <v>0</v>
      </c>
      <c r="G409" s="12">
        <f>_xlfn.IFNA(VLOOKUP($B409,'FST TT'!$C:$Y,$A409,0),0)</f>
        <v>0</v>
      </c>
      <c r="I409" s="4">
        <f t="shared" si="84"/>
        <v>0</v>
      </c>
      <c r="K409" s="52">
        <f>IF(D409="MT",VLOOKUP(B409,Master_Item!B:H,7,0),VLOOKUP(B409,Master_Item!B:H,6,0))</f>
        <v>88</v>
      </c>
      <c r="L409" s="52" t="str">
        <f>VLOOKUP(B409,Master_Item!B:M,12,0)</f>
        <v>โรงงานนวนคร</v>
      </c>
      <c r="M409" s="52" t="str">
        <f t="shared" si="85"/>
        <v>โรงงานนวนครRegion 5</v>
      </c>
      <c r="N409" s="11">
        <f t="shared" si="86"/>
        <v>0</v>
      </c>
      <c r="O409" s="11">
        <f t="shared" si="87"/>
        <v>0</v>
      </c>
      <c r="P409" s="11">
        <f t="shared" si="88"/>
        <v>0</v>
      </c>
      <c r="Q409" s="11">
        <f t="shared" si="89"/>
        <v>0</v>
      </c>
      <c r="R409" s="11">
        <f t="shared" si="90"/>
        <v>0</v>
      </c>
      <c r="S409" s="11"/>
      <c r="T409" s="1">
        <f>VLOOKUP(B409,Master_Item!B:I,8,0)</f>
        <v>6.4799999999999995</v>
      </c>
      <c r="U409" s="11">
        <f t="shared" si="91"/>
        <v>0</v>
      </c>
      <c r="V409" s="11">
        <f t="shared" si="92"/>
        <v>0</v>
      </c>
      <c r="W409" s="11">
        <f t="shared" si="93"/>
        <v>0</v>
      </c>
      <c r="X409" s="11">
        <f t="shared" si="94"/>
        <v>0</v>
      </c>
      <c r="Y409" s="11">
        <f t="shared" si="95"/>
        <v>0</v>
      </c>
      <c r="Z409" s="1" t="str">
        <f>_xlfn.IFNA(VLOOKUP(B409,Master_Item!B:D,3,0),0)</f>
        <v>Oishi</v>
      </c>
    </row>
    <row r="410" spans="1:26">
      <c r="A410" s="13">
        <v>11</v>
      </c>
      <c r="B410" s="2">
        <v>310002954</v>
      </c>
      <c r="C410" s="1" t="s">
        <v>23</v>
      </c>
      <c r="D410" s="1" t="s">
        <v>127</v>
      </c>
      <c r="E410" s="12">
        <f>_xlfn.IFNA(VLOOKUP($B410,'FST OMT'!$C:$Y,$A410,0),0)*0.45</f>
        <v>0</v>
      </c>
      <c r="F410" s="12">
        <f>_xlfn.IFNA(VLOOKUP($B410,'FST CV'!$C:$Y,$A410,0),0)*0.45</f>
        <v>0</v>
      </c>
      <c r="G410" s="12">
        <f>_xlfn.IFNA(VLOOKUP($B410,'FST TT'!$C:$Y,$A410,0),0)*0.45</f>
        <v>0</v>
      </c>
      <c r="I410" s="4">
        <f t="shared" si="84"/>
        <v>0</v>
      </c>
      <c r="K410" s="52">
        <f>IF(D410="MT",VLOOKUP(B410,Master_Item!B:H,7,0),VLOOKUP(B410,Master_Item!B:H,6,0))</f>
        <v>88</v>
      </c>
      <c r="L410" s="52" t="str">
        <f>VLOOKUP(B410,Master_Item!B:M,12,0)</f>
        <v>โรงงานนวนคร</v>
      </c>
      <c r="M410" s="52" t="str">
        <f t="shared" si="85"/>
        <v>โรงงานนวนครRegion 6/9</v>
      </c>
      <c r="N410" s="11">
        <f t="shared" si="86"/>
        <v>0</v>
      </c>
      <c r="O410" s="11">
        <f t="shared" si="87"/>
        <v>0</v>
      </c>
      <c r="P410" s="11">
        <f t="shared" si="88"/>
        <v>0</v>
      </c>
      <c r="Q410" s="11">
        <f t="shared" si="89"/>
        <v>0</v>
      </c>
      <c r="R410" s="11">
        <f t="shared" si="90"/>
        <v>0</v>
      </c>
      <c r="S410" s="11"/>
      <c r="T410" s="1">
        <f>VLOOKUP(B410,Master_Item!B:I,8,0)</f>
        <v>6.4799999999999995</v>
      </c>
      <c r="U410" s="11">
        <f t="shared" si="91"/>
        <v>0</v>
      </c>
      <c r="V410" s="11">
        <f t="shared" si="92"/>
        <v>0</v>
      </c>
      <c r="W410" s="11">
        <f t="shared" si="93"/>
        <v>0</v>
      </c>
      <c r="X410" s="11">
        <f t="shared" si="94"/>
        <v>0</v>
      </c>
      <c r="Y410" s="11">
        <f t="shared" si="95"/>
        <v>0</v>
      </c>
      <c r="Z410" s="1" t="str">
        <f>_xlfn.IFNA(VLOOKUP(B410,Master_Item!B:D,3,0),0)</f>
        <v>Oishi</v>
      </c>
    </row>
    <row r="411" spans="1:26">
      <c r="A411" s="13">
        <v>11</v>
      </c>
      <c r="B411" s="2">
        <v>310002954</v>
      </c>
      <c r="C411" s="1" t="s">
        <v>23</v>
      </c>
      <c r="D411" s="1" t="s">
        <v>128</v>
      </c>
      <c r="E411" s="12">
        <f>_xlfn.IFNA(VLOOKUP($B411,'FST OMT'!$C:$Y,$A411,0),0)*0.55</f>
        <v>0</v>
      </c>
      <c r="F411" s="12">
        <f>_xlfn.IFNA(VLOOKUP($B411,'FST CV'!$C:$Y,$A411,0),0)*0.55</f>
        <v>0</v>
      </c>
      <c r="G411" s="12">
        <f>_xlfn.IFNA(VLOOKUP($B411,'FST TT'!$C:$Y,$A411,0),0)*0.55</f>
        <v>0</v>
      </c>
      <c r="I411" s="4">
        <f t="shared" si="84"/>
        <v>0</v>
      </c>
      <c r="K411" s="52">
        <f>IF(D411="MT",VLOOKUP(B411,Master_Item!B:H,7,0),VLOOKUP(B411,Master_Item!B:H,6,0))</f>
        <v>88</v>
      </c>
      <c r="L411" s="52" t="str">
        <f>VLOOKUP(B411,Master_Item!B:M,12,0)</f>
        <v>โรงงานนวนคร</v>
      </c>
      <c r="M411" s="52" t="str">
        <f t="shared" si="85"/>
        <v>โรงงานนวนครRegion 6/14</v>
      </c>
      <c r="N411" s="11">
        <f t="shared" si="86"/>
        <v>0</v>
      </c>
      <c r="O411" s="11">
        <f t="shared" si="87"/>
        <v>0</v>
      </c>
      <c r="P411" s="11">
        <f t="shared" si="88"/>
        <v>0</v>
      </c>
      <c r="Q411" s="11">
        <f t="shared" si="89"/>
        <v>0</v>
      </c>
      <c r="R411" s="11">
        <f t="shared" si="90"/>
        <v>0</v>
      </c>
      <c r="S411" s="11"/>
      <c r="T411" s="1">
        <f>VLOOKUP(B411,Master_Item!B:I,8,0)</f>
        <v>6.4799999999999995</v>
      </c>
      <c r="U411" s="11">
        <f t="shared" si="91"/>
        <v>0</v>
      </c>
      <c r="V411" s="11">
        <f t="shared" si="92"/>
        <v>0</v>
      </c>
      <c r="W411" s="11">
        <f t="shared" si="93"/>
        <v>0</v>
      </c>
      <c r="X411" s="11">
        <f t="shared" si="94"/>
        <v>0</v>
      </c>
      <c r="Y411" s="11">
        <f t="shared" si="95"/>
        <v>0</v>
      </c>
      <c r="Z411" s="1" t="str">
        <f>_xlfn.IFNA(VLOOKUP(B411,Master_Item!B:D,3,0),0)</f>
        <v>Oishi</v>
      </c>
    </row>
    <row r="412" spans="1:26">
      <c r="A412" s="13">
        <v>12</v>
      </c>
      <c r="B412" s="2">
        <v>310002954</v>
      </c>
      <c r="C412" s="1" t="s">
        <v>23</v>
      </c>
      <c r="D412" s="1" t="s">
        <v>121</v>
      </c>
      <c r="E412" s="12">
        <f>_xlfn.IFNA(VLOOKUP($B412,'FST OMT'!$C:$Y,$A412,0),0)</f>
        <v>0</v>
      </c>
      <c r="F412" s="12">
        <f>_xlfn.IFNA(VLOOKUP($B412,'FST CV'!$C:$Y,$A412,0),0)</f>
        <v>0</v>
      </c>
      <c r="G412" s="12">
        <f>_xlfn.IFNA(VLOOKUP($B412,'FST TT'!$C:$Y,$A412,0),0)</f>
        <v>0</v>
      </c>
      <c r="I412" s="4">
        <f t="shared" si="84"/>
        <v>0</v>
      </c>
      <c r="K412" s="52">
        <f>IF(D412="MT",VLOOKUP(B412,Master_Item!B:H,7,0),VLOOKUP(B412,Master_Item!B:H,6,0))</f>
        <v>88</v>
      </c>
      <c r="L412" s="52" t="str">
        <f>VLOOKUP(B412,Master_Item!B:M,12,0)</f>
        <v>โรงงานนวนคร</v>
      </c>
      <c r="M412" s="52" t="str">
        <f t="shared" si="85"/>
        <v>โรงงานนวนครRegion 7</v>
      </c>
      <c r="N412" s="11">
        <f t="shared" si="86"/>
        <v>0</v>
      </c>
      <c r="O412" s="11">
        <f t="shared" si="87"/>
        <v>0</v>
      </c>
      <c r="P412" s="11">
        <f t="shared" si="88"/>
        <v>0</v>
      </c>
      <c r="Q412" s="11">
        <f t="shared" si="89"/>
        <v>0</v>
      </c>
      <c r="R412" s="11">
        <f t="shared" si="90"/>
        <v>0</v>
      </c>
      <c r="S412" s="11"/>
      <c r="T412" s="1">
        <f>VLOOKUP(B412,Master_Item!B:I,8,0)</f>
        <v>6.4799999999999995</v>
      </c>
      <c r="U412" s="11">
        <f t="shared" si="91"/>
        <v>0</v>
      </c>
      <c r="V412" s="11">
        <f t="shared" si="92"/>
        <v>0</v>
      </c>
      <c r="W412" s="11">
        <f t="shared" si="93"/>
        <v>0</v>
      </c>
      <c r="X412" s="11">
        <f t="shared" si="94"/>
        <v>0</v>
      </c>
      <c r="Y412" s="11">
        <f t="shared" si="95"/>
        <v>0</v>
      </c>
      <c r="Z412" s="1" t="str">
        <f>_xlfn.IFNA(VLOOKUP(B412,Master_Item!B:D,3,0),0)</f>
        <v>Oishi</v>
      </c>
    </row>
    <row r="413" spans="1:26">
      <c r="A413" s="13">
        <v>13</v>
      </c>
      <c r="B413" s="2">
        <v>310002954</v>
      </c>
      <c r="C413" s="1" t="s">
        <v>23</v>
      </c>
      <c r="D413" s="1" t="s">
        <v>122</v>
      </c>
      <c r="E413" s="12">
        <f>_xlfn.IFNA(VLOOKUP($B413,'FST OMT'!$C:$Y,$A413,0),0)</f>
        <v>0</v>
      </c>
      <c r="F413" s="12">
        <f>_xlfn.IFNA(VLOOKUP($B413,'FST CV'!$C:$Y,$A413,0),0)</f>
        <v>0</v>
      </c>
      <c r="G413" s="12">
        <f>_xlfn.IFNA(VLOOKUP($B413,'FST TT'!$C:$Y,$A413,0),0)</f>
        <v>0</v>
      </c>
      <c r="I413" s="4">
        <f t="shared" si="84"/>
        <v>0</v>
      </c>
      <c r="K413" s="52">
        <f>IF(D413="MT",VLOOKUP(B413,Master_Item!B:H,7,0),VLOOKUP(B413,Master_Item!B:H,6,0))</f>
        <v>88</v>
      </c>
      <c r="L413" s="52" t="str">
        <f>VLOOKUP(B413,Master_Item!B:M,12,0)</f>
        <v>โรงงานนวนคร</v>
      </c>
      <c r="M413" s="52" t="str">
        <f t="shared" si="85"/>
        <v>โรงงานนวนครRegion 8</v>
      </c>
      <c r="N413" s="11">
        <f t="shared" si="86"/>
        <v>0</v>
      </c>
      <c r="O413" s="11">
        <f t="shared" si="87"/>
        <v>0</v>
      </c>
      <c r="P413" s="11">
        <f t="shared" si="88"/>
        <v>0</v>
      </c>
      <c r="Q413" s="11">
        <f t="shared" si="89"/>
        <v>0</v>
      </c>
      <c r="R413" s="11">
        <f t="shared" si="90"/>
        <v>0</v>
      </c>
      <c r="S413" s="11"/>
      <c r="T413" s="1">
        <f>VLOOKUP(B413,Master_Item!B:I,8,0)</f>
        <v>6.4799999999999995</v>
      </c>
      <c r="U413" s="11">
        <f t="shared" si="91"/>
        <v>0</v>
      </c>
      <c r="V413" s="11">
        <f t="shared" si="92"/>
        <v>0</v>
      </c>
      <c r="W413" s="11">
        <f t="shared" si="93"/>
        <v>0</v>
      </c>
      <c r="X413" s="11">
        <f t="shared" si="94"/>
        <v>0</v>
      </c>
      <c r="Y413" s="11">
        <f t="shared" si="95"/>
        <v>0</v>
      </c>
      <c r="Z413" s="1" t="str">
        <f>_xlfn.IFNA(VLOOKUP(B413,Master_Item!B:D,3,0),0)</f>
        <v>Oishi</v>
      </c>
    </row>
    <row r="414" spans="1:26">
      <c r="A414" s="13">
        <v>11</v>
      </c>
      <c r="B414" s="2">
        <v>310002954</v>
      </c>
      <c r="C414" s="1" t="s">
        <v>23</v>
      </c>
      <c r="D414" s="1" t="s">
        <v>123</v>
      </c>
      <c r="H414" s="4">
        <f>_xlfn.IFNA(VLOOKUP(B414,'FST MT'!A:FS,$A414,0),0)</f>
        <v>21950</v>
      </c>
      <c r="I414" s="4">
        <f t="shared" si="84"/>
        <v>21950</v>
      </c>
      <c r="K414" s="52">
        <f>IF(D414="MT",VLOOKUP(B414,Master_Item!B:H,7,0),VLOOKUP(B414,Master_Item!B:H,6,0))</f>
        <v>88</v>
      </c>
      <c r="L414" s="52" t="str">
        <f>VLOOKUP(B414,Master_Item!B:M,12,0)</f>
        <v>โรงงานนวนคร</v>
      </c>
      <c r="M414" s="52" t="str">
        <f t="shared" si="85"/>
        <v>โรงงานนวนครMT</v>
      </c>
      <c r="N414" s="11">
        <f t="shared" si="86"/>
        <v>0</v>
      </c>
      <c r="O414" s="11">
        <f t="shared" si="87"/>
        <v>0</v>
      </c>
      <c r="P414" s="11">
        <f t="shared" si="88"/>
        <v>0</v>
      </c>
      <c r="Q414" s="11">
        <f t="shared" si="89"/>
        <v>249.43181818181819</v>
      </c>
      <c r="R414" s="11">
        <f t="shared" si="90"/>
        <v>249.43181818181819</v>
      </c>
      <c r="S414" s="11"/>
      <c r="T414" s="1">
        <f>VLOOKUP(B414,Master_Item!B:I,8,0)</f>
        <v>6.4799999999999995</v>
      </c>
      <c r="U414" s="11">
        <f t="shared" si="91"/>
        <v>0</v>
      </c>
      <c r="V414" s="11">
        <f t="shared" si="92"/>
        <v>0</v>
      </c>
      <c r="W414" s="11">
        <f t="shared" si="93"/>
        <v>0</v>
      </c>
      <c r="X414" s="11">
        <f t="shared" si="94"/>
        <v>142236</v>
      </c>
      <c r="Y414" s="11">
        <f t="shared" si="95"/>
        <v>142236</v>
      </c>
      <c r="Z414" s="1" t="str">
        <f>_xlfn.IFNA(VLOOKUP(B414,Master_Item!B:D,3,0),0)</f>
        <v>Oishi</v>
      </c>
    </row>
    <row r="415" spans="1:26">
      <c r="A415" s="13">
        <v>6</v>
      </c>
      <c r="B415" s="2">
        <v>310003078</v>
      </c>
      <c r="C415" s="1" t="s">
        <v>56</v>
      </c>
      <c r="D415" s="1" t="s">
        <v>115</v>
      </c>
      <c r="E415" s="12">
        <f>_xlfn.IFNA(VLOOKUP($B415,'FST OMT'!$C:$Y,$A415,0),0)</f>
        <v>0</v>
      </c>
      <c r="F415" s="12">
        <f>_xlfn.IFNA(VLOOKUP($B415,'FST CV'!$C:$Y,$A415,0),0)</f>
        <v>0</v>
      </c>
      <c r="G415" s="12">
        <f>_xlfn.IFNA(VLOOKUP($B415,'FST TT'!$C:$Y,$A415,0),0)</f>
        <v>0</v>
      </c>
      <c r="I415" s="4">
        <f t="shared" si="84"/>
        <v>0</v>
      </c>
      <c r="K415" s="52">
        <f>IF(D415="MT",VLOOKUP(B415,Master_Item!B:H,7,0),VLOOKUP(B415,Master_Item!B:H,6,0))</f>
        <v>60</v>
      </c>
      <c r="L415" s="52" t="str">
        <f>VLOOKUP(B415,Master_Item!B:M,12,0)</f>
        <v>โรงงานวังม่วง</v>
      </c>
      <c r="M415" s="52" t="str">
        <f t="shared" si="85"/>
        <v>โรงงานวังม่วงRegion 1</v>
      </c>
      <c r="N415" s="11">
        <f t="shared" si="86"/>
        <v>0</v>
      </c>
      <c r="O415" s="11">
        <f t="shared" si="87"/>
        <v>0</v>
      </c>
      <c r="P415" s="11">
        <f t="shared" si="88"/>
        <v>0</v>
      </c>
      <c r="Q415" s="11">
        <f t="shared" si="89"/>
        <v>0</v>
      </c>
      <c r="R415" s="11">
        <f t="shared" si="90"/>
        <v>0</v>
      </c>
      <c r="S415" s="11"/>
      <c r="T415" s="1">
        <f>VLOOKUP(B415,Master_Item!B:I,8,0)</f>
        <v>9.6000000000000014</v>
      </c>
      <c r="U415" s="11">
        <f t="shared" si="91"/>
        <v>0</v>
      </c>
      <c r="V415" s="11">
        <f t="shared" si="92"/>
        <v>0</v>
      </c>
      <c r="W415" s="11">
        <f t="shared" si="93"/>
        <v>0</v>
      </c>
      <c r="X415" s="11">
        <f t="shared" si="94"/>
        <v>0</v>
      </c>
      <c r="Y415" s="11">
        <f t="shared" si="95"/>
        <v>0</v>
      </c>
      <c r="Z415" s="1" t="str">
        <f>_xlfn.IFNA(VLOOKUP(B415,Master_Item!B:D,3,0),0)</f>
        <v>Oishi</v>
      </c>
    </row>
    <row r="416" spans="1:26">
      <c r="A416" s="13">
        <v>7</v>
      </c>
      <c r="B416" s="2">
        <v>310003078</v>
      </c>
      <c r="C416" s="1" t="s">
        <v>56</v>
      </c>
      <c r="D416" s="1" t="s">
        <v>116</v>
      </c>
      <c r="E416" s="12">
        <f>_xlfn.IFNA(VLOOKUP($B416,'FST OMT'!$C:$Y,$A416,0),0)</f>
        <v>0</v>
      </c>
      <c r="F416" s="12">
        <f>_xlfn.IFNA(VLOOKUP($B416,'FST CV'!$C:$Y,$A416,0),0)</f>
        <v>0</v>
      </c>
      <c r="G416" s="12">
        <f>_xlfn.IFNA(VLOOKUP($B416,'FST TT'!$C:$Y,$A416,0),0)</f>
        <v>0</v>
      </c>
      <c r="I416" s="4">
        <f t="shared" si="84"/>
        <v>0</v>
      </c>
      <c r="K416" s="52">
        <f>IF(D416="MT",VLOOKUP(B416,Master_Item!B:H,7,0),VLOOKUP(B416,Master_Item!B:H,6,0))</f>
        <v>60</v>
      </c>
      <c r="L416" s="52" t="str">
        <f>VLOOKUP(B416,Master_Item!B:M,12,0)</f>
        <v>โรงงานวังม่วง</v>
      </c>
      <c r="M416" s="52" t="str">
        <f t="shared" si="85"/>
        <v>โรงงานวังม่วงRegion 2</v>
      </c>
      <c r="N416" s="11">
        <f t="shared" si="86"/>
        <v>0</v>
      </c>
      <c r="O416" s="11">
        <f t="shared" si="87"/>
        <v>0</v>
      </c>
      <c r="P416" s="11">
        <f t="shared" si="88"/>
        <v>0</v>
      </c>
      <c r="Q416" s="11">
        <f t="shared" si="89"/>
        <v>0</v>
      </c>
      <c r="R416" s="11">
        <f t="shared" si="90"/>
        <v>0</v>
      </c>
      <c r="S416" s="11"/>
      <c r="T416" s="1">
        <f>VLOOKUP(B416,Master_Item!B:I,8,0)</f>
        <v>9.6000000000000014</v>
      </c>
      <c r="U416" s="11">
        <f t="shared" si="91"/>
        <v>0</v>
      </c>
      <c r="V416" s="11">
        <f t="shared" si="92"/>
        <v>0</v>
      </c>
      <c r="W416" s="11">
        <f t="shared" si="93"/>
        <v>0</v>
      </c>
      <c r="X416" s="11">
        <f t="shared" si="94"/>
        <v>0</v>
      </c>
      <c r="Y416" s="11">
        <f t="shared" si="95"/>
        <v>0</v>
      </c>
      <c r="Z416" s="1" t="str">
        <f>_xlfn.IFNA(VLOOKUP(B416,Master_Item!B:D,3,0),0)</f>
        <v>Oishi</v>
      </c>
    </row>
    <row r="417" spans="1:26">
      <c r="A417" s="13">
        <v>8</v>
      </c>
      <c r="B417" s="2">
        <v>310003078</v>
      </c>
      <c r="C417" s="1" t="s">
        <v>56</v>
      </c>
      <c r="D417" s="1" t="s">
        <v>117</v>
      </c>
      <c r="E417" s="12">
        <f>_xlfn.IFNA(VLOOKUP($B417,'FST OMT'!$C:$Y,$A417,0),0)</f>
        <v>0</v>
      </c>
      <c r="F417" s="12">
        <f>_xlfn.IFNA(VLOOKUP($B417,'FST CV'!$C:$Y,$A417,0),0)</f>
        <v>0</v>
      </c>
      <c r="G417" s="12">
        <f>_xlfn.IFNA(VLOOKUP($B417,'FST TT'!$C:$Y,$A417,0),0)</f>
        <v>0</v>
      </c>
      <c r="I417" s="4">
        <f t="shared" si="84"/>
        <v>0</v>
      </c>
      <c r="K417" s="52">
        <f>IF(D417="MT",VLOOKUP(B417,Master_Item!B:H,7,0),VLOOKUP(B417,Master_Item!B:H,6,0))</f>
        <v>60</v>
      </c>
      <c r="L417" s="52" t="str">
        <f>VLOOKUP(B417,Master_Item!B:M,12,0)</f>
        <v>โรงงานวังม่วง</v>
      </c>
      <c r="M417" s="52" t="str">
        <f t="shared" si="85"/>
        <v>โรงงานวังม่วงRegion 3</v>
      </c>
      <c r="N417" s="11">
        <f t="shared" si="86"/>
        <v>0</v>
      </c>
      <c r="O417" s="11">
        <f t="shared" si="87"/>
        <v>0</v>
      </c>
      <c r="P417" s="11">
        <f t="shared" si="88"/>
        <v>0</v>
      </c>
      <c r="Q417" s="11">
        <f t="shared" si="89"/>
        <v>0</v>
      </c>
      <c r="R417" s="11">
        <f t="shared" si="90"/>
        <v>0</v>
      </c>
      <c r="S417" s="11"/>
      <c r="T417" s="1">
        <f>VLOOKUP(B417,Master_Item!B:I,8,0)</f>
        <v>9.6000000000000014</v>
      </c>
      <c r="U417" s="11">
        <f t="shared" si="91"/>
        <v>0</v>
      </c>
      <c r="V417" s="11">
        <f t="shared" si="92"/>
        <v>0</v>
      </c>
      <c r="W417" s="11">
        <f t="shared" si="93"/>
        <v>0</v>
      </c>
      <c r="X417" s="11">
        <f t="shared" si="94"/>
        <v>0</v>
      </c>
      <c r="Y417" s="11">
        <f t="shared" si="95"/>
        <v>0</v>
      </c>
      <c r="Z417" s="1" t="str">
        <f>_xlfn.IFNA(VLOOKUP(B417,Master_Item!B:D,3,0),0)</f>
        <v>Oishi</v>
      </c>
    </row>
    <row r="418" spans="1:26">
      <c r="A418" s="13">
        <v>9</v>
      </c>
      <c r="B418" s="2">
        <v>310003078</v>
      </c>
      <c r="C418" s="1" t="s">
        <v>56</v>
      </c>
      <c r="D418" s="1" t="s">
        <v>118</v>
      </c>
      <c r="E418" s="12">
        <f>_xlfn.IFNA(VLOOKUP($B418,'FST OMT'!$C:$Y,$A418,0),0)</f>
        <v>0</v>
      </c>
      <c r="F418" s="12">
        <f>_xlfn.IFNA(VLOOKUP($B418,'FST CV'!$C:$Y,$A418,0),0)</f>
        <v>0</v>
      </c>
      <c r="G418" s="12">
        <f>_xlfn.IFNA(VLOOKUP($B418,'FST TT'!$C:$Y,$A418,0),0)</f>
        <v>0</v>
      </c>
      <c r="I418" s="4">
        <f t="shared" si="84"/>
        <v>0</v>
      </c>
      <c r="K418" s="52">
        <f>IF(D418="MT",VLOOKUP(B418,Master_Item!B:H,7,0),VLOOKUP(B418,Master_Item!B:H,6,0))</f>
        <v>60</v>
      </c>
      <c r="L418" s="52" t="str">
        <f>VLOOKUP(B418,Master_Item!B:M,12,0)</f>
        <v>โรงงานวังม่วง</v>
      </c>
      <c r="M418" s="52" t="str">
        <f t="shared" si="85"/>
        <v>โรงงานวังม่วงRegion 4</v>
      </c>
      <c r="N418" s="11">
        <f t="shared" si="86"/>
        <v>0</v>
      </c>
      <c r="O418" s="11">
        <f t="shared" si="87"/>
        <v>0</v>
      </c>
      <c r="P418" s="11">
        <f t="shared" si="88"/>
        <v>0</v>
      </c>
      <c r="Q418" s="11">
        <f t="shared" si="89"/>
        <v>0</v>
      </c>
      <c r="R418" s="11">
        <f t="shared" si="90"/>
        <v>0</v>
      </c>
      <c r="S418" s="11"/>
      <c r="T418" s="1">
        <f>VLOOKUP(B418,Master_Item!B:I,8,0)</f>
        <v>9.6000000000000014</v>
      </c>
      <c r="U418" s="11">
        <f t="shared" si="91"/>
        <v>0</v>
      </c>
      <c r="V418" s="11">
        <f t="shared" si="92"/>
        <v>0</v>
      </c>
      <c r="W418" s="11">
        <f t="shared" si="93"/>
        <v>0</v>
      </c>
      <c r="X418" s="11">
        <f t="shared" si="94"/>
        <v>0</v>
      </c>
      <c r="Y418" s="11">
        <f t="shared" si="95"/>
        <v>0</v>
      </c>
      <c r="Z418" s="1" t="str">
        <f>_xlfn.IFNA(VLOOKUP(B418,Master_Item!B:D,3,0),0)</f>
        <v>Oishi</v>
      </c>
    </row>
    <row r="419" spans="1:26">
      <c r="A419" s="13">
        <v>10</v>
      </c>
      <c r="B419" s="2">
        <v>310003078</v>
      </c>
      <c r="C419" s="1" t="s">
        <v>56</v>
      </c>
      <c r="D419" s="1" t="s">
        <v>119</v>
      </c>
      <c r="E419" s="12">
        <f>_xlfn.IFNA(VLOOKUP($B419,'FST OMT'!$C:$Y,$A419,0),0)</f>
        <v>0</v>
      </c>
      <c r="F419" s="12">
        <f>_xlfn.IFNA(VLOOKUP($B419,'FST CV'!$C:$Y,$A419,0),0)</f>
        <v>0</v>
      </c>
      <c r="G419" s="12">
        <f>_xlfn.IFNA(VLOOKUP($B419,'FST TT'!$C:$Y,$A419,0),0)</f>
        <v>0</v>
      </c>
      <c r="I419" s="4">
        <f t="shared" si="84"/>
        <v>0</v>
      </c>
      <c r="K419" s="52">
        <f>IF(D419="MT",VLOOKUP(B419,Master_Item!B:H,7,0),VLOOKUP(B419,Master_Item!B:H,6,0))</f>
        <v>60</v>
      </c>
      <c r="L419" s="52" t="str">
        <f>VLOOKUP(B419,Master_Item!B:M,12,0)</f>
        <v>โรงงานวังม่วง</v>
      </c>
      <c r="M419" s="52" t="str">
        <f t="shared" si="85"/>
        <v>โรงงานวังม่วงRegion 5</v>
      </c>
      <c r="N419" s="11">
        <f t="shared" si="86"/>
        <v>0</v>
      </c>
      <c r="O419" s="11">
        <f t="shared" si="87"/>
        <v>0</v>
      </c>
      <c r="P419" s="11">
        <f t="shared" si="88"/>
        <v>0</v>
      </c>
      <c r="Q419" s="11">
        <f t="shared" si="89"/>
        <v>0</v>
      </c>
      <c r="R419" s="11">
        <f t="shared" si="90"/>
        <v>0</v>
      </c>
      <c r="S419" s="11"/>
      <c r="T419" s="1">
        <f>VLOOKUP(B419,Master_Item!B:I,8,0)</f>
        <v>9.6000000000000014</v>
      </c>
      <c r="U419" s="11">
        <f t="shared" si="91"/>
        <v>0</v>
      </c>
      <c r="V419" s="11">
        <f t="shared" si="92"/>
        <v>0</v>
      </c>
      <c r="W419" s="11">
        <f t="shared" si="93"/>
        <v>0</v>
      </c>
      <c r="X419" s="11">
        <f t="shared" si="94"/>
        <v>0</v>
      </c>
      <c r="Y419" s="11">
        <f t="shared" si="95"/>
        <v>0</v>
      </c>
      <c r="Z419" s="1" t="str">
        <f>_xlfn.IFNA(VLOOKUP(B419,Master_Item!B:D,3,0),0)</f>
        <v>Oishi</v>
      </c>
    </row>
    <row r="420" spans="1:26">
      <c r="A420" s="13">
        <v>11</v>
      </c>
      <c r="B420" s="2">
        <v>310003078</v>
      </c>
      <c r="C420" s="1" t="s">
        <v>56</v>
      </c>
      <c r="D420" s="1" t="s">
        <v>127</v>
      </c>
      <c r="E420" s="12">
        <f>_xlfn.IFNA(VLOOKUP($B420,'FST OMT'!$C:$Y,$A420,0),0)*0.45</f>
        <v>0</v>
      </c>
      <c r="F420" s="12">
        <f>_xlfn.IFNA(VLOOKUP($B420,'FST CV'!$C:$Y,$A420,0),0)*0.45</f>
        <v>0</v>
      </c>
      <c r="G420" s="12">
        <f>_xlfn.IFNA(VLOOKUP($B420,'FST TT'!$C:$Y,$A420,0),0)*0.45</f>
        <v>0</v>
      </c>
      <c r="I420" s="4">
        <f t="shared" si="84"/>
        <v>0</v>
      </c>
      <c r="K420" s="52">
        <f>IF(D420="MT",VLOOKUP(B420,Master_Item!B:H,7,0),VLOOKUP(B420,Master_Item!B:H,6,0))</f>
        <v>60</v>
      </c>
      <c r="L420" s="52" t="str">
        <f>VLOOKUP(B420,Master_Item!B:M,12,0)</f>
        <v>โรงงานวังม่วง</v>
      </c>
      <c r="M420" s="52" t="str">
        <f t="shared" si="85"/>
        <v>โรงงานวังม่วงRegion 6/9</v>
      </c>
      <c r="N420" s="11">
        <f t="shared" si="86"/>
        <v>0</v>
      </c>
      <c r="O420" s="11">
        <f t="shared" si="87"/>
        <v>0</v>
      </c>
      <c r="P420" s="11">
        <f t="shared" si="88"/>
        <v>0</v>
      </c>
      <c r="Q420" s="11">
        <f t="shared" si="89"/>
        <v>0</v>
      </c>
      <c r="R420" s="11">
        <f t="shared" si="90"/>
        <v>0</v>
      </c>
      <c r="S420" s="11"/>
      <c r="T420" s="1">
        <f>VLOOKUP(B420,Master_Item!B:I,8,0)</f>
        <v>9.6000000000000014</v>
      </c>
      <c r="U420" s="11">
        <f t="shared" si="91"/>
        <v>0</v>
      </c>
      <c r="V420" s="11">
        <f t="shared" si="92"/>
        <v>0</v>
      </c>
      <c r="W420" s="11">
        <f t="shared" si="93"/>
        <v>0</v>
      </c>
      <c r="X420" s="11">
        <f t="shared" si="94"/>
        <v>0</v>
      </c>
      <c r="Y420" s="11">
        <f t="shared" si="95"/>
        <v>0</v>
      </c>
      <c r="Z420" s="1" t="str">
        <f>_xlfn.IFNA(VLOOKUP(B420,Master_Item!B:D,3,0),0)</f>
        <v>Oishi</v>
      </c>
    </row>
    <row r="421" spans="1:26">
      <c r="A421" s="13">
        <v>11</v>
      </c>
      <c r="B421" s="2">
        <v>310003078</v>
      </c>
      <c r="C421" s="1" t="s">
        <v>56</v>
      </c>
      <c r="D421" s="1" t="s">
        <v>128</v>
      </c>
      <c r="E421" s="12">
        <f>_xlfn.IFNA(VLOOKUP($B421,'FST OMT'!$C:$Y,$A421,0),0)*0.55</f>
        <v>0</v>
      </c>
      <c r="F421" s="12">
        <f>_xlfn.IFNA(VLOOKUP($B421,'FST CV'!$C:$Y,$A421,0),0)*0.55</f>
        <v>0</v>
      </c>
      <c r="G421" s="12">
        <f>_xlfn.IFNA(VLOOKUP($B421,'FST TT'!$C:$Y,$A421,0),0)*0.55</f>
        <v>0</v>
      </c>
      <c r="I421" s="4">
        <f t="shared" si="84"/>
        <v>0</v>
      </c>
      <c r="K421" s="52">
        <f>IF(D421="MT",VLOOKUP(B421,Master_Item!B:H,7,0),VLOOKUP(B421,Master_Item!B:H,6,0))</f>
        <v>60</v>
      </c>
      <c r="L421" s="52" t="str">
        <f>VLOOKUP(B421,Master_Item!B:M,12,0)</f>
        <v>โรงงานวังม่วง</v>
      </c>
      <c r="M421" s="52" t="str">
        <f t="shared" si="85"/>
        <v>โรงงานวังม่วงRegion 6/14</v>
      </c>
      <c r="N421" s="11">
        <f t="shared" si="86"/>
        <v>0</v>
      </c>
      <c r="O421" s="11">
        <f t="shared" si="87"/>
        <v>0</v>
      </c>
      <c r="P421" s="11">
        <f t="shared" si="88"/>
        <v>0</v>
      </c>
      <c r="Q421" s="11">
        <f t="shared" si="89"/>
        <v>0</v>
      </c>
      <c r="R421" s="11">
        <f t="shared" si="90"/>
        <v>0</v>
      </c>
      <c r="S421" s="11"/>
      <c r="T421" s="1">
        <f>VLOOKUP(B421,Master_Item!B:I,8,0)</f>
        <v>9.6000000000000014</v>
      </c>
      <c r="U421" s="11">
        <f t="shared" si="91"/>
        <v>0</v>
      </c>
      <c r="V421" s="11">
        <f t="shared" si="92"/>
        <v>0</v>
      </c>
      <c r="W421" s="11">
        <f t="shared" si="93"/>
        <v>0</v>
      </c>
      <c r="X421" s="11">
        <f t="shared" si="94"/>
        <v>0</v>
      </c>
      <c r="Y421" s="11">
        <f t="shared" si="95"/>
        <v>0</v>
      </c>
      <c r="Z421" s="1" t="str">
        <f>_xlfn.IFNA(VLOOKUP(B421,Master_Item!B:D,3,0),0)</f>
        <v>Oishi</v>
      </c>
    </row>
    <row r="422" spans="1:26">
      <c r="A422" s="13">
        <v>12</v>
      </c>
      <c r="B422" s="2">
        <v>310003078</v>
      </c>
      <c r="C422" s="1" t="s">
        <v>56</v>
      </c>
      <c r="D422" s="1" t="s">
        <v>121</v>
      </c>
      <c r="E422" s="12">
        <f>_xlfn.IFNA(VLOOKUP($B422,'FST OMT'!$C:$Y,$A422,0),0)</f>
        <v>0</v>
      </c>
      <c r="F422" s="12">
        <f>_xlfn.IFNA(VLOOKUP($B422,'FST CV'!$C:$Y,$A422,0),0)</f>
        <v>0</v>
      </c>
      <c r="G422" s="12">
        <f>_xlfn.IFNA(VLOOKUP($B422,'FST TT'!$C:$Y,$A422,0),0)</f>
        <v>0</v>
      </c>
      <c r="I422" s="4">
        <f t="shared" si="84"/>
        <v>0</v>
      </c>
      <c r="K422" s="52">
        <f>IF(D422="MT",VLOOKUP(B422,Master_Item!B:H,7,0),VLOOKUP(B422,Master_Item!B:H,6,0))</f>
        <v>60</v>
      </c>
      <c r="L422" s="52" t="str">
        <f>VLOOKUP(B422,Master_Item!B:M,12,0)</f>
        <v>โรงงานวังม่วง</v>
      </c>
      <c r="M422" s="52" t="str">
        <f t="shared" si="85"/>
        <v>โรงงานวังม่วงRegion 7</v>
      </c>
      <c r="N422" s="11">
        <f t="shared" si="86"/>
        <v>0</v>
      </c>
      <c r="O422" s="11">
        <f t="shared" si="87"/>
        <v>0</v>
      </c>
      <c r="P422" s="11">
        <f t="shared" si="88"/>
        <v>0</v>
      </c>
      <c r="Q422" s="11">
        <f t="shared" si="89"/>
        <v>0</v>
      </c>
      <c r="R422" s="11">
        <f t="shared" si="90"/>
        <v>0</v>
      </c>
      <c r="S422" s="11"/>
      <c r="T422" s="1">
        <f>VLOOKUP(B422,Master_Item!B:I,8,0)</f>
        <v>9.6000000000000014</v>
      </c>
      <c r="U422" s="11">
        <f t="shared" si="91"/>
        <v>0</v>
      </c>
      <c r="V422" s="11">
        <f t="shared" si="92"/>
        <v>0</v>
      </c>
      <c r="W422" s="11">
        <f t="shared" si="93"/>
        <v>0</v>
      </c>
      <c r="X422" s="11">
        <f t="shared" si="94"/>
        <v>0</v>
      </c>
      <c r="Y422" s="11">
        <f t="shared" si="95"/>
        <v>0</v>
      </c>
      <c r="Z422" s="1" t="str">
        <f>_xlfn.IFNA(VLOOKUP(B422,Master_Item!B:D,3,0),0)</f>
        <v>Oishi</v>
      </c>
    </row>
    <row r="423" spans="1:26">
      <c r="A423" s="13">
        <v>13</v>
      </c>
      <c r="B423" s="2">
        <v>310003078</v>
      </c>
      <c r="C423" s="1" t="s">
        <v>56</v>
      </c>
      <c r="D423" s="1" t="s">
        <v>122</v>
      </c>
      <c r="E423" s="12">
        <f>_xlfn.IFNA(VLOOKUP($B423,'FST OMT'!$C:$Y,$A423,0),0)</f>
        <v>0</v>
      </c>
      <c r="F423" s="12">
        <f>_xlfn.IFNA(VLOOKUP($B423,'FST CV'!$C:$Y,$A423,0),0)</f>
        <v>0</v>
      </c>
      <c r="G423" s="12">
        <f>_xlfn.IFNA(VLOOKUP($B423,'FST TT'!$C:$Y,$A423,0),0)</f>
        <v>0</v>
      </c>
      <c r="I423" s="4">
        <f t="shared" si="84"/>
        <v>0</v>
      </c>
      <c r="K423" s="52">
        <f>IF(D423="MT",VLOOKUP(B423,Master_Item!B:H,7,0),VLOOKUP(B423,Master_Item!B:H,6,0))</f>
        <v>60</v>
      </c>
      <c r="L423" s="52" t="str">
        <f>VLOOKUP(B423,Master_Item!B:M,12,0)</f>
        <v>โรงงานวังม่วง</v>
      </c>
      <c r="M423" s="52" t="str">
        <f t="shared" si="85"/>
        <v>โรงงานวังม่วงRegion 8</v>
      </c>
      <c r="N423" s="11">
        <f t="shared" si="86"/>
        <v>0</v>
      </c>
      <c r="O423" s="11">
        <f t="shared" si="87"/>
        <v>0</v>
      </c>
      <c r="P423" s="11">
        <f t="shared" si="88"/>
        <v>0</v>
      </c>
      <c r="Q423" s="11">
        <f t="shared" si="89"/>
        <v>0</v>
      </c>
      <c r="R423" s="11">
        <f t="shared" si="90"/>
        <v>0</v>
      </c>
      <c r="S423" s="11"/>
      <c r="T423" s="1">
        <f>VLOOKUP(B423,Master_Item!B:I,8,0)</f>
        <v>9.6000000000000014</v>
      </c>
      <c r="U423" s="11">
        <f t="shared" si="91"/>
        <v>0</v>
      </c>
      <c r="V423" s="11">
        <f t="shared" si="92"/>
        <v>0</v>
      </c>
      <c r="W423" s="11">
        <f t="shared" si="93"/>
        <v>0</v>
      </c>
      <c r="X423" s="11">
        <f t="shared" si="94"/>
        <v>0</v>
      </c>
      <c r="Y423" s="11">
        <f t="shared" si="95"/>
        <v>0</v>
      </c>
      <c r="Z423" s="1" t="str">
        <f>_xlfn.IFNA(VLOOKUP(B423,Master_Item!B:D,3,0),0)</f>
        <v>Oishi</v>
      </c>
    </row>
    <row r="424" spans="1:26">
      <c r="A424" s="13">
        <v>11</v>
      </c>
      <c r="B424" s="2">
        <v>310003078</v>
      </c>
      <c r="C424" s="1" t="s">
        <v>56</v>
      </c>
      <c r="D424" s="1" t="s">
        <v>123</v>
      </c>
      <c r="H424" s="4">
        <f>_xlfn.IFNA(VLOOKUP(B424,'FST MT'!A:FS,$A424,0),0)</f>
        <v>0</v>
      </c>
      <c r="I424" s="4">
        <f t="shared" si="84"/>
        <v>0</v>
      </c>
      <c r="K424" s="52">
        <f>IF(D424="MT",VLOOKUP(B424,Master_Item!B:H,7,0),VLOOKUP(B424,Master_Item!B:H,6,0))</f>
        <v>60</v>
      </c>
      <c r="L424" s="52" t="str">
        <f>VLOOKUP(B424,Master_Item!B:M,12,0)</f>
        <v>โรงงานวังม่วง</v>
      </c>
      <c r="M424" s="52" t="str">
        <f t="shared" si="85"/>
        <v>โรงงานวังม่วงMT</v>
      </c>
      <c r="N424" s="11">
        <f t="shared" si="86"/>
        <v>0</v>
      </c>
      <c r="O424" s="11">
        <f t="shared" si="87"/>
        <v>0</v>
      </c>
      <c r="P424" s="11">
        <f t="shared" si="88"/>
        <v>0</v>
      </c>
      <c r="Q424" s="11">
        <f t="shared" si="89"/>
        <v>0</v>
      </c>
      <c r="R424" s="11">
        <f t="shared" si="90"/>
        <v>0</v>
      </c>
      <c r="S424" s="11"/>
      <c r="T424" s="1">
        <f>VLOOKUP(B424,Master_Item!B:I,8,0)</f>
        <v>9.6000000000000014</v>
      </c>
      <c r="U424" s="11">
        <f t="shared" si="91"/>
        <v>0</v>
      </c>
      <c r="V424" s="11">
        <f t="shared" si="92"/>
        <v>0</v>
      </c>
      <c r="W424" s="11">
        <f t="shared" si="93"/>
        <v>0</v>
      </c>
      <c r="X424" s="11">
        <f t="shared" si="94"/>
        <v>0</v>
      </c>
      <c r="Y424" s="11">
        <f t="shared" si="95"/>
        <v>0</v>
      </c>
      <c r="Z424" s="1" t="str">
        <f>_xlfn.IFNA(VLOOKUP(B424,Master_Item!B:D,3,0),0)</f>
        <v>Oishi</v>
      </c>
    </row>
    <row r="425" spans="1:26">
      <c r="A425" s="13">
        <v>6</v>
      </c>
      <c r="B425" s="2">
        <v>310003079</v>
      </c>
      <c r="C425" s="1" t="s">
        <v>26</v>
      </c>
      <c r="D425" s="1" t="s">
        <v>115</v>
      </c>
      <c r="E425" s="12">
        <f>_xlfn.IFNA(VLOOKUP($B425,'FST OMT'!$C:$Y,$A425,0),0)</f>
        <v>0</v>
      </c>
      <c r="F425" s="12">
        <f>_xlfn.IFNA(VLOOKUP($B425,'FST CV'!$C:$Y,$A425,0),0)</f>
        <v>106</v>
      </c>
      <c r="G425" s="12">
        <f>_xlfn.IFNA(VLOOKUP($B425,'FST TT'!$C:$Y,$A425,0),0)</f>
        <v>110</v>
      </c>
      <c r="I425" s="4">
        <f t="shared" si="84"/>
        <v>216</v>
      </c>
      <c r="K425" s="52">
        <f>IF(D425="MT",VLOOKUP(B425,Master_Item!B:H,7,0),VLOOKUP(B425,Master_Item!B:H,6,0))</f>
        <v>88</v>
      </c>
      <c r="L425" s="52" t="str">
        <f>VLOOKUP(B425,Master_Item!B:M,12,0)</f>
        <v>โรงงานนวนคร</v>
      </c>
      <c r="M425" s="52" t="str">
        <f t="shared" si="85"/>
        <v>โรงงานนวนครRegion 1</v>
      </c>
      <c r="N425" s="11">
        <f t="shared" si="86"/>
        <v>0</v>
      </c>
      <c r="O425" s="11">
        <f t="shared" si="87"/>
        <v>1.2045454545454546</v>
      </c>
      <c r="P425" s="11">
        <f t="shared" si="88"/>
        <v>1.25</v>
      </c>
      <c r="Q425" s="11">
        <f t="shared" si="89"/>
        <v>0</v>
      </c>
      <c r="R425" s="11">
        <f t="shared" si="90"/>
        <v>2.4545454545454546</v>
      </c>
      <c r="S425" s="11"/>
      <c r="T425" s="1">
        <f>VLOOKUP(B425,Master_Item!B:I,8,0)</f>
        <v>6.4799999999999995</v>
      </c>
      <c r="U425" s="11">
        <f t="shared" si="91"/>
        <v>0</v>
      </c>
      <c r="V425" s="11">
        <f t="shared" si="92"/>
        <v>686.88</v>
      </c>
      <c r="W425" s="11">
        <f t="shared" si="93"/>
        <v>712.8</v>
      </c>
      <c r="X425" s="11">
        <f t="shared" si="94"/>
        <v>0</v>
      </c>
      <c r="Y425" s="11">
        <f t="shared" si="95"/>
        <v>1399.6799999999998</v>
      </c>
      <c r="Z425" s="1" t="str">
        <f>_xlfn.IFNA(VLOOKUP(B425,Master_Item!B:D,3,0),0)</f>
        <v>Oishi</v>
      </c>
    </row>
    <row r="426" spans="1:26">
      <c r="A426" s="13">
        <v>7</v>
      </c>
      <c r="B426" s="2">
        <v>310003079</v>
      </c>
      <c r="C426" s="1" t="s">
        <v>26</v>
      </c>
      <c r="D426" s="1" t="s">
        <v>116</v>
      </c>
      <c r="E426" s="12">
        <f>_xlfn.IFNA(VLOOKUP($B426,'FST OMT'!$C:$Y,$A426,0),0)</f>
        <v>556</v>
      </c>
      <c r="F426" s="12">
        <f>_xlfn.IFNA(VLOOKUP($B426,'FST CV'!$C:$Y,$A426,0),0)</f>
        <v>276</v>
      </c>
      <c r="G426" s="12">
        <f>_xlfn.IFNA(VLOOKUP($B426,'FST TT'!$C:$Y,$A426,0),0)</f>
        <v>328</v>
      </c>
      <c r="I426" s="4">
        <f t="shared" si="84"/>
        <v>1160</v>
      </c>
      <c r="K426" s="52">
        <f>IF(D426="MT",VLOOKUP(B426,Master_Item!B:H,7,0),VLOOKUP(B426,Master_Item!B:H,6,0))</f>
        <v>88</v>
      </c>
      <c r="L426" s="52" t="str">
        <f>VLOOKUP(B426,Master_Item!B:M,12,0)</f>
        <v>โรงงานนวนคร</v>
      </c>
      <c r="M426" s="52" t="str">
        <f t="shared" si="85"/>
        <v>โรงงานนวนครRegion 2</v>
      </c>
      <c r="N426" s="11">
        <f t="shared" si="86"/>
        <v>6.3181818181818183</v>
      </c>
      <c r="O426" s="11">
        <f t="shared" si="87"/>
        <v>3.1363636363636362</v>
      </c>
      <c r="P426" s="11">
        <f t="shared" si="88"/>
        <v>3.7272727272727271</v>
      </c>
      <c r="Q426" s="11">
        <f t="shared" si="89"/>
        <v>0</v>
      </c>
      <c r="R426" s="11">
        <f t="shared" si="90"/>
        <v>13.181818181818182</v>
      </c>
      <c r="S426" s="11"/>
      <c r="T426" s="1">
        <f>VLOOKUP(B426,Master_Item!B:I,8,0)</f>
        <v>6.4799999999999995</v>
      </c>
      <c r="U426" s="11">
        <f t="shared" si="91"/>
        <v>3602.8799999999997</v>
      </c>
      <c r="V426" s="11">
        <f t="shared" si="92"/>
        <v>1788.4799999999998</v>
      </c>
      <c r="W426" s="11">
        <f t="shared" si="93"/>
        <v>2125.44</v>
      </c>
      <c r="X426" s="11">
        <f t="shared" si="94"/>
        <v>0</v>
      </c>
      <c r="Y426" s="11">
        <f t="shared" si="95"/>
        <v>7516.7999999999993</v>
      </c>
      <c r="Z426" s="1" t="str">
        <f>_xlfn.IFNA(VLOOKUP(B426,Master_Item!B:D,3,0),0)</f>
        <v>Oishi</v>
      </c>
    </row>
    <row r="427" spans="1:26">
      <c r="A427" s="13">
        <v>8</v>
      </c>
      <c r="B427" s="2">
        <v>310003079</v>
      </c>
      <c r="C427" s="1" t="s">
        <v>26</v>
      </c>
      <c r="D427" s="1" t="s">
        <v>117</v>
      </c>
      <c r="E427" s="12">
        <f>_xlfn.IFNA(VLOOKUP($B427,'FST OMT'!$C:$Y,$A427,0),0)</f>
        <v>517</v>
      </c>
      <c r="F427" s="12">
        <f>_xlfn.IFNA(VLOOKUP($B427,'FST CV'!$C:$Y,$A427,0),0)</f>
        <v>920</v>
      </c>
      <c r="G427" s="12">
        <f>_xlfn.IFNA(VLOOKUP($B427,'FST TT'!$C:$Y,$A427,0),0)</f>
        <v>140</v>
      </c>
      <c r="I427" s="4">
        <f t="shared" si="84"/>
        <v>1577</v>
      </c>
      <c r="K427" s="52">
        <f>IF(D427="MT",VLOOKUP(B427,Master_Item!B:H,7,0),VLOOKUP(B427,Master_Item!B:H,6,0))</f>
        <v>88</v>
      </c>
      <c r="L427" s="52" t="str">
        <f>VLOOKUP(B427,Master_Item!B:M,12,0)</f>
        <v>โรงงานนวนคร</v>
      </c>
      <c r="M427" s="52" t="str">
        <f t="shared" si="85"/>
        <v>โรงงานนวนครRegion 3</v>
      </c>
      <c r="N427" s="11">
        <f t="shared" si="86"/>
        <v>5.875</v>
      </c>
      <c r="O427" s="11">
        <f t="shared" si="87"/>
        <v>10.454545454545455</v>
      </c>
      <c r="P427" s="11">
        <f t="shared" si="88"/>
        <v>1.5909090909090908</v>
      </c>
      <c r="Q427" s="11">
        <f t="shared" si="89"/>
        <v>0</v>
      </c>
      <c r="R427" s="11">
        <f t="shared" si="90"/>
        <v>17.920454545454547</v>
      </c>
      <c r="S427" s="11"/>
      <c r="T427" s="1">
        <f>VLOOKUP(B427,Master_Item!B:I,8,0)</f>
        <v>6.4799999999999995</v>
      </c>
      <c r="U427" s="11">
        <f t="shared" si="91"/>
        <v>3350.16</v>
      </c>
      <c r="V427" s="11">
        <f t="shared" si="92"/>
        <v>5961.5999999999995</v>
      </c>
      <c r="W427" s="11">
        <f t="shared" si="93"/>
        <v>907.19999999999993</v>
      </c>
      <c r="X427" s="11">
        <f t="shared" si="94"/>
        <v>0</v>
      </c>
      <c r="Y427" s="11">
        <f t="shared" si="95"/>
        <v>10218.959999999999</v>
      </c>
      <c r="Z427" s="1" t="str">
        <f>_xlfn.IFNA(VLOOKUP(B427,Master_Item!B:D,3,0),0)</f>
        <v>Oishi</v>
      </c>
    </row>
    <row r="428" spans="1:26">
      <c r="A428" s="13">
        <v>9</v>
      </c>
      <c r="B428" s="2">
        <v>310003079</v>
      </c>
      <c r="C428" s="1" t="s">
        <v>26</v>
      </c>
      <c r="D428" s="1" t="s">
        <v>118</v>
      </c>
      <c r="E428" s="12">
        <f>_xlfn.IFNA(VLOOKUP($B428,'FST OMT'!$C:$Y,$A428,0),0)</f>
        <v>434</v>
      </c>
      <c r="F428" s="12">
        <f>_xlfn.IFNA(VLOOKUP($B428,'FST CV'!$C:$Y,$A428,0),0)</f>
        <v>1825</v>
      </c>
      <c r="G428" s="12">
        <f>_xlfn.IFNA(VLOOKUP($B428,'FST TT'!$C:$Y,$A428,0),0)</f>
        <v>641</v>
      </c>
      <c r="I428" s="4">
        <f t="shared" si="84"/>
        <v>2900</v>
      </c>
      <c r="K428" s="52">
        <f>IF(D428="MT",VLOOKUP(B428,Master_Item!B:H,7,0),VLOOKUP(B428,Master_Item!B:H,6,0))</f>
        <v>88</v>
      </c>
      <c r="L428" s="52" t="str">
        <f>VLOOKUP(B428,Master_Item!B:M,12,0)</f>
        <v>โรงงานนวนคร</v>
      </c>
      <c r="M428" s="52" t="str">
        <f t="shared" si="85"/>
        <v>โรงงานนวนครRegion 4</v>
      </c>
      <c r="N428" s="11">
        <f t="shared" si="86"/>
        <v>4.9318181818181817</v>
      </c>
      <c r="O428" s="11">
        <f t="shared" si="87"/>
        <v>20.738636363636363</v>
      </c>
      <c r="P428" s="11">
        <f t="shared" si="88"/>
        <v>7.2840909090909092</v>
      </c>
      <c r="Q428" s="11">
        <f t="shared" si="89"/>
        <v>0</v>
      </c>
      <c r="R428" s="11">
        <f t="shared" si="90"/>
        <v>32.954545454545453</v>
      </c>
      <c r="S428" s="11"/>
      <c r="T428" s="1">
        <f>VLOOKUP(B428,Master_Item!B:I,8,0)</f>
        <v>6.4799999999999995</v>
      </c>
      <c r="U428" s="11">
        <f t="shared" si="91"/>
        <v>2812.3199999999997</v>
      </c>
      <c r="V428" s="11">
        <f t="shared" si="92"/>
        <v>11826</v>
      </c>
      <c r="W428" s="11">
        <f t="shared" si="93"/>
        <v>4153.6799999999994</v>
      </c>
      <c r="X428" s="11">
        <f t="shared" si="94"/>
        <v>0</v>
      </c>
      <c r="Y428" s="11">
        <f t="shared" si="95"/>
        <v>18792</v>
      </c>
      <c r="Z428" s="1" t="str">
        <f>_xlfn.IFNA(VLOOKUP(B428,Master_Item!B:D,3,0),0)</f>
        <v>Oishi</v>
      </c>
    </row>
    <row r="429" spans="1:26">
      <c r="A429" s="13">
        <v>10</v>
      </c>
      <c r="B429" s="2">
        <v>310003079</v>
      </c>
      <c r="C429" s="1" t="s">
        <v>26</v>
      </c>
      <c r="D429" s="1" t="s">
        <v>119</v>
      </c>
      <c r="E429" s="12">
        <f>_xlfn.IFNA(VLOOKUP($B429,'FST OMT'!$C:$Y,$A429,0),0)</f>
        <v>25</v>
      </c>
      <c r="F429" s="12">
        <f>_xlfn.IFNA(VLOOKUP($B429,'FST CV'!$C:$Y,$A429,0),0)</f>
        <v>281</v>
      </c>
      <c r="G429" s="12">
        <f>_xlfn.IFNA(VLOOKUP($B429,'FST TT'!$C:$Y,$A429,0),0)</f>
        <v>148</v>
      </c>
      <c r="I429" s="4">
        <f t="shared" si="84"/>
        <v>454</v>
      </c>
      <c r="K429" s="52">
        <f>IF(D429="MT",VLOOKUP(B429,Master_Item!B:H,7,0),VLOOKUP(B429,Master_Item!B:H,6,0))</f>
        <v>88</v>
      </c>
      <c r="L429" s="52" t="str">
        <f>VLOOKUP(B429,Master_Item!B:M,12,0)</f>
        <v>โรงงานนวนคร</v>
      </c>
      <c r="M429" s="52" t="str">
        <f t="shared" si="85"/>
        <v>โรงงานนวนครRegion 5</v>
      </c>
      <c r="N429" s="11">
        <f t="shared" si="86"/>
        <v>0.28409090909090912</v>
      </c>
      <c r="O429" s="11">
        <f t="shared" si="87"/>
        <v>3.1931818181818183</v>
      </c>
      <c r="P429" s="11">
        <f t="shared" si="88"/>
        <v>1.6818181818181819</v>
      </c>
      <c r="Q429" s="11">
        <f t="shared" si="89"/>
        <v>0</v>
      </c>
      <c r="R429" s="11">
        <f t="shared" si="90"/>
        <v>5.1590909090909092</v>
      </c>
      <c r="S429" s="11"/>
      <c r="T429" s="1">
        <f>VLOOKUP(B429,Master_Item!B:I,8,0)</f>
        <v>6.4799999999999995</v>
      </c>
      <c r="U429" s="11">
        <f t="shared" si="91"/>
        <v>162</v>
      </c>
      <c r="V429" s="11">
        <f t="shared" si="92"/>
        <v>1820.8799999999999</v>
      </c>
      <c r="W429" s="11">
        <f t="shared" si="93"/>
        <v>959.04</v>
      </c>
      <c r="X429" s="11">
        <f t="shared" si="94"/>
        <v>0</v>
      </c>
      <c r="Y429" s="11">
        <f t="shared" si="95"/>
        <v>2941.9199999999996</v>
      </c>
      <c r="Z429" s="1" t="str">
        <f>_xlfn.IFNA(VLOOKUP(B429,Master_Item!B:D,3,0),0)</f>
        <v>Oishi</v>
      </c>
    </row>
    <row r="430" spans="1:26">
      <c r="A430" s="13">
        <v>11</v>
      </c>
      <c r="B430" s="2">
        <v>310003079</v>
      </c>
      <c r="C430" s="1" t="s">
        <v>26</v>
      </c>
      <c r="D430" s="1" t="s">
        <v>127</v>
      </c>
      <c r="E430" s="12">
        <f>_xlfn.IFNA(VLOOKUP($B430,'FST OMT'!$C:$Y,$A430,0),0)*0.45</f>
        <v>337.5</v>
      </c>
      <c r="F430" s="12">
        <f>_xlfn.IFNA(VLOOKUP($B430,'FST CV'!$C:$Y,$A430,0),0)*0.45</f>
        <v>243.45000000000002</v>
      </c>
      <c r="G430" s="12">
        <f>_xlfn.IFNA(VLOOKUP($B430,'FST TT'!$C:$Y,$A430,0),0)*0.45</f>
        <v>93.15</v>
      </c>
      <c r="I430" s="4">
        <f t="shared" si="84"/>
        <v>674.1</v>
      </c>
      <c r="K430" s="52">
        <f>IF(D430="MT",VLOOKUP(B430,Master_Item!B:H,7,0),VLOOKUP(B430,Master_Item!B:H,6,0))</f>
        <v>88</v>
      </c>
      <c r="L430" s="52" t="str">
        <f>VLOOKUP(B430,Master_Item!B:M,12,0)</f>
        <v>โรงงานนวนคร</v>
      </c>
      <c r="M430" s="52" t="str">
        <f t="shared" si="85"/>
        <v>โรงงานนวนครRegion 6/9</v>
      </c>
      <c r="N430" s="11">
        <f t="shared" si="86"/>
        <v>3.8352272727272729</v>
      </c>
      <c r="O430" s="11">
        <f t="shared" si="87"/>
        <v>2.7664772727272728</v>
      </c>
      <c r="P430" s="11">
        <f t="shared" si="88"/>
        <v>1.0585227272727273</v>
      </c>
      <c r="Q430" s="11">
        <f t="shared" si="89"/>
        <v>0</v>
      </c>
      <c r="R430" s="11">
        <f t="shared" si="90"/>
        <v>7.6602272727272727</v>
      </c>
      <c r="S430" s="11"/>
      <c r="T430" s="1">
        <f>VLOOKUP(B430,Master_Item!B:I,8,0)</f>
        <v>6.4799999999999995</v>
      </c>
      <c r="U430" s="11">
        <f t="shared" si="91"/>
        <v>2187</v>
      </c>
      <c r="V430" s="11">
        <f t="shared" si="92"/>
        <v>1577.556</v>
      </c>
      <c r="W430" s="11">
        <f t="shared" si="93"/>
        <v>603.61199999999997</v>
      </c>
      <c r="X430" s="11">
        <f t="shared" si="94"/>
        <v>0</v>
      </c>
      <c r="Y430" s="11">
        <f t="shared" si="95"/>
        <v>4368.1679999999997</v>
      </c>
      <c r="Z430" s="1" t="str">
        <f>_xlfn.IFNA(VLOOKUP(B430,Master_Item!B:D,3,0),0)</f>
        <v>Oishi</v>
      </c>
    </row>
    <row r="431" spans="1:26">
      <c r="A431" s="13">
        <v>11</v>
      </c>
      <c r="B431" s="2">
        <v>310003079</v>
      </c>
      <c r="C431" s="1" t="s">
        <v>26</v>
      </c>
      <c r="D431" s="1" t="s">
        <v>128</v>
      </c>
      <c r="E431" s="12">
        <f>_xlfn.IFNA(VLOOKUP($B431,'FST OMT'!$C:$Y,$A431,0),0)*0.55</f>
        <v>412.50000000000006</v>
      </c>
      <c r="F431" s="12">
        <f>_xlfn.IFNA(VLOOKUP($B431,'FST CV'!$C:$Y,$A431,0),0)*0.55</f>
        <v>297.55</v>
      </c>
      <c r="G431" s="12">
        <f>_xlfn.IFNA(VLOOKUP($B431,'FST TT'!$C:$Y,$A431,0),0)*0.55</f>
        <v>113.85000000000001</v>
      </c>
      <c r="I431" s="4">
        <f t="shared" si="84"/>
        <v>823.90000000000009</v>
      </c>
      <c r="K431" s="52">
        <f>IF(D431="MT",VLOOKUP(B431,Master_Item!B:H,7,0),VLOOKUP(B431,Master_Item!B:H,6,0))</f>
        <v>88</v>
      </c>
      <c r="L431" s="52" t="str">
        <f>VLOOKUP(B431,Master_Item!B:M,12,0)</f>
        <v>โรงงานนวนคร</v>
      </c>
      <c r="M431" s="52" t="str">
        <f t="shared" si="85"/>
        <v>โรงงานนวนครRegion 6/14</v>
      </c>
      <c r="N431" s="11">
        <f t="shared" si="86"/>
        <v>4.6875000000000009</v>
      </c>
      <c r="O431" s="11">
        <f t="shared" si="87"/>
        <v>3.3812500000000001</v>
      </c>
      <c r="P431" s="11">
        <f t="shared" si="88"/>
        <v>1.2937500000000002</v>
      </c>
      <c r="Q431" s="11">
        <f t="shared" si="89"/>
        <v>0</v>
      </c>
      <c r="R431" s="11">
        <f t="shared" si="90"/>
        <v>9.3625000000000007</v>
      </c>
      <c r="S431" s="11"/>
      <c r="T431" s="1">
        <f>VLOOKUP(B431,Master_Item!B:I,8,0)</f>
        <v>6.4799999999999995</v>
      </c>
      <c r="U431" s="11">
        <f t="shared" si="91"/>
        <v>2673</v>
      </c>
      <c r="V431" s="11">
        <f t="shared" si="92"/>
        <v>1928.124</v>
      </c>
      <c r="W431" s="11">
        <f t="shared" si="93"/>
        <v>737.74800000000005</v>
      </c>
      <c r="X431" s="11">
        <f t="shared" si="94"/>
        <v>0</v>
      </c>
      <c r="Y431" s="11">
        <f t="shared" si="95"/>
        <v>5338.8720000000003</v>
      </c>
      <c r="Z431" s="1" t="str">
        <f>_xlfn.IFNA(VLOOKUP(B431,Master_Item!B:D,3,0),0)</f>
        <v>Oishi</v>
      </c>
    </row>
    <row r="432" spans="1:26">
      <c r="A432" s="13">
        <v>12</v>
      </c>
      <c r="B432" s="2">
        <v>310003079</v>
      </c>
      <c r="C432" s="1" t="s">
        <v>26</v>
      </c>
      <c r="D432" s="1" t="s">
        <v>121</v>
      </c>
      <c r="E432" s="12">
        <f>_xlfn.IFNA(VLOOKUP($B432,'FST OMT'!$C:$Y,$A432,0),0)</f>
        <v>210</v>
      </c>
      <c r="F432" s="12">
        <f>_xlfn.IFNA(VLOOKUP($B432,'FST CV'!$C:$Y,$A432,0),0)</f>
        <v>130</v>
      </c>
      <c r="G432" s="12">
        <f>_xlfn.IFNA(VLOOKUP($B432,'FST TT'!$C:$Y,$A432,0),0)</f>
        <v>530</v>
      </c>
      <c r="I432" s="4">
        <f t="shared" si="84"/>
        <v>870</v>
      </c>
      <c r="K432" s="52">
        <f>IF(D432="MT",VLOOKUP(B432,Master_Item!B:H,7,0),VLOOKUP(B432,Master_Item!B:H,6,0))</f>
        <v>88</v>
      </c>
      <c r="L432" s="52" t="str">
        <f>VLOOKUP(B432,Master_Item!B:M,12,0)</f>
        <v>โรงงานนวนคร</v>
      </c>
      <c r="M432" s="52" t="str">
        <f t="shared" si="85"/>
        <v>โรงงานนวนครRegion 7</v>
      </c>
      <c r="N432" s="11">
        <f t="shared" si="86"/>
        <v>2.3863636363636362</v>
      </c>
      <c r="O432" s="11">
        <f t="shared" si="87"/>
        <v>1.4772727272727273</v>
      </c>
      <c r="P432" s="11">
        <f t="shared" si="88"/>
        <v>6.0227272727272725</v>
      </c>
      <c r="Q432" s="11">
        <f t="shared" si="89"/>
        <v>0</v>
      </c>
      <c r="R432" s="11">
        <f t="shared" si="90"/>
        <v>9.8863636363636367</v>
      </c>
      <c r="S432" s="11"/>
      <c r="T432" s="1">
        <f>VLOOKUP(B432,Master_Item!B:I,8,0)</f>
        <v>6.4799999999999995</v>
      </c>
      <c r="U432" s="11">
        <f t="shared" si="91"/>
        <v>1360.8</v>
      </c>
      <c r="V432" s="11">
        <f t="shared" si="92"/>
        <v>842.4</v>
      </c>
      <c r="W432" s="11">
        <f t="shared" si="93"/>
        <v>3434.3999999999996</v>
      </c>
      <c r="X432" s="11">
        <f t="shared" si="94"/>
        <v>0</v>
      </c>
      <c r="Y432" s="11">
        <f t="shared" si="95"/>
        <v>5637.5999999999995</v>
      </c>
      <c r="Z432" s="1" t="str">
        <f>_xlfn.IFNA(VLOOKUP(B432,Master_Item!B:D,3,0),0)</f>
        <v>Oishi</v>
      </c>
    </row>
    <row r="433" spans="1:26">
      <c r="A433" s="13">
        <v>13</v>
      </c>
      <c r="B433" s="2">
        <v>310003079</v>
      </c>
      <c r="C433" s="1" t="s">
        <v>26</v>
      </c>
      <c r="D433" s="1" t="s">
        <v>122</v>
      </c>
      <c r="E433" s="12">
        <f>_xlfn.IFNA(VLOOKUP($B433,'FST OMT'!$C:$Y,$A433,0),0)</f>
        <v>973</v>
      </c>
      <c r="F433" s="12">
        <f>_xlfn.IFNA(VLOOKUP($B433,'FST CV'!$C:$Y,$A433,0),0)</f>
        <v>430</v>
      </c>
      <c r="G433" s="12">
        <f>_xlfn.IFNA(VLOOKUP($B433,'FST TT'!$C:$Y,$A433,0),0)</f>
        <v>622</v>
      </c>
      <c r="I433" s="4">
        <f t="shared" si="84"/>
        <v>2025</v>
      </c>
      <c r="K433" s="52">
        <f>IF(D433="MT",VLOOKUP(B433,Master_Item!B:H,7,0),VLOOKUP(B433,Master_Item!B:H,6,0))</f>
        <v>88</v>
      </c>
      <c r="L433" s="52" t="str">
        <f>VLOOKUP(B433,Master_Item!B:M,12,0)</f>
        <v>โรงงานนวนคร</v>
      </c>
      <c r="M433" s="52" t="str">
        <f t="shared" si="85"/>
        <v>โรงงานนวนครRegion 8</v>
      </c>
      <c r="N433" s="11">
        <f t="shared" si="86"/>
        <v>11.056818181818182</v>
      </c>
      <c r="O433" s="11">
        <f t="shared" si="87"/>
        <v>4.8863636363636367</v>
      </c>
      <c r="P433" s="11">
        <f t="shared" si="88"/>
        <v>7.0681818181818183</v>
      </c>
      <c r="Q433" s="11">
        <f t="shared" si="89"/>
        <v>0</v>
      </c>
      <c r="R433" s="11">
        <f t="shared" si="90"/>
        <v>23.011363636363637</v>
      </c>
      <c r="S433" s="11"/>
      <c r="T433" s="1">
        <f>VLOOKUP(B433,Master_Item!B:I,8,0)</f>
        <v>6.4799999999999995</v>
      </c>
      <c r="U433" s="11">
        <f t="shared" si="91"/>
        <v>6305.04</v>
      </c>
      <c r="V433" s="11">
        <f t="shared" si="92"/>
        <v>2786.3999999999996</v>
      </c>
      <c r="W433" s="11">
        <f t="shared" si="93"/>
        <v>4030.5599999999995</v>
      </c>
      <c r="X433" s="11">
        <f t="shared" si="94"/>
        <v>0</v>
      </c>
      <c r="Y433" s="11">
        <f t="shared" si="95"/>
        <v>13121.999999999998</v>
      </c>
      <c r="Z433" s="1" t="str">
        <f>_xlfn.IFNA(VLOOKUP(B433,Master_Item!B:D,3,0),0)</f>
        <v>Oishi</v>
      </c>
    </row>
    <row r="434" spans="1:26">
      <c r="A434" s="13">
        <v>11</v>
      </c>
      <c r="B434" s="2">
        <v>310003079</v>
      </c>
      <c r="C434" s="1" t="s">
        <v>26</v>
      </c>
      <c r="D434" s="1" t="s">
        <v>123</v>
      </c>
      <c r="H434" s="4">
        <f>_xlfn.IFNA(VLOOKUP(B434,'FST MT'!A:FS,$A434,0),0)</f>
        <v>1992</v>
      </c>
      <c r="I434" s="4">
        <f t="shared" si="84"/>
        <v>1992</v>
      </c>
      <c r="K434" s="52">
        <f>IF(D434="MT",VLOOKUP(B434,Master_Item!B:H,7,0),VLOOKUP(B434,Master_Item!B:H,6,0))</f>
        <v>88</v>
      </c>
      <c r="L434" s="52" t="str">
        <f>VLOOKUP(B434,Master_Item!B:M,12,0)</f>
        <v>โรงงานนวนคร</v>
      </c>
      <c r="M434" s="52" t="str">
        <f t="shared" si="85"/>
        <v>โรงงานนวนครMT</v>
      </c>
      <c r="N434" s="11">
        <f t="shared" si="86"/>
        <v>0</v>
      </c>
      <c r="O434" s="11">
        <f t="shared" si="87"/>
        <v>0</v>
      </c>
      <c r="P434" s="11">
        <f t="shared" si="88"/>
        <v>0</v>
      </c>
      <c r="Q434" s="11">
        <f t="shared" si="89"/>
        <v>22.636363636363637</v>
      </c>
      <c r="R434" s="11">
        <f t="shared" si="90"/>
        <v>22.636363636363637</v>
      </c>
      <c r="S434" s="11"/>
      <c r="T434" s="1">
        <f>VLOOKUP(B434,Master_Item!B:I,8,0)</f>
        <v>6.4799999999999995</v>
      </c>
      <c r="U434" s="11">
        <f t="shared" si="91"/>
        <v>0</v>
      </c>
      <c r="V434" s="11">
        <f t="shared" si="92"/>
        <v>0</v>
      </c>
      <c r="W434" s="11">
        <f t="shared" si="93"/>
        <v>0</v>
      </c>
      <c r="X434" s="11">
        <f t="shared" si="94"/>
        <v>12908.16</v>
      </c>
      <c r="Y434" s="11">
        <f t="shared" si="95"/>
        <v>12908.16</v>
      </c>
      <c r="Z434" s="1" t="str">
        <f>_xlfn.IFNA(VLOOKUP(B434,Master_Item!B:D,3,0),0)</f>
        <v>Oishi</v>
      </c>
    </row>
    <row r="435" spans="1:26">
      <c r="A435" s="13">
        <v>6</v>
      </c>
      <c r="B435" s="2">
        <v>310003080</v>
      </c>
      <c r="C435" s="1" t="s">
        <v>27</v>
      </c>
      <c r="D435" s="1" t="s">
        <v>115</v>
      </c>
      <c r="E435" s="12">
        <f>_xlfn.IFNA(VLOOKUP($B435,'FST OMT'!$C:$Y,$A435,0),0)</f>
        <v>0</v>
      </c>
      <c r="F435" s="12">
        <f>_xlfn.IFNA(VLOOKUP($B435,'FST CV'!$C:$Y,$A435,0),0)</f>
        <v>0</v>
      </c>
      <c r="G435" s="12">
        <f>_xlfn.IFNA(VLOOKUP($B435,'FST TT'!$C:$Y,$A435,0),0)</f>
        <v>0</v>
      </c>
      <c r="I435" s="4">
        <f t="shared" si="84"/>
        <v>0</v>
      </c>
      <c r="K435" s="52">
        <f>IF(D435="MT",VLOOKUP(B435,Master_Item!B:H,7,0),VLOOKUP(B435,Master_Item!B:H,6,0))</f>
        <v>88</v>
      </c>
      <c r="L435" s="52" t="str">
        <f>VLOOKUP(B435,Master_Item!B:M,12,0)</f>
        <v>โรงงานนวนคร</v>
      </c>
      <c r="M435" s="52" t="str">
        <f t="shared" si="85"/>
        <v>โรงงานนวนครRegion 1</v>
      </c>
      <c r="N435" s="11">
        <f t="shared" si="86"/>
        <v>0</v>
      </c>
      <c r="O435" s="11">
        <f t="shared" si="87"/>
        <v>0</v>
      </c>
      <c r="P435" s="11">
        <f t="shared" si="88"/>
        <v>0</v>
      </c>
      <c r="Q435" s="11">
        <f t="shared" si="89"/>
        <v>0</v>
      </c>
      <c r="R435" s="11">
        <f t="shared" si="90"/>
        <v>0</v>
      </c>
      <c r="S435" s="11"/>
      <c r="T435" s="1">
        <f>VLOOKUP(B435,Master_Item!B:I,8,0)</f>
        <v>6.4799999999999995</v>
      </c>
      <c r="U435" s="11">
        <f t="shared" si="91"/>
        <v>0</v>
      </c>
      <c r="V435" s="11">
        <f t="shared" si="92"/>
        <v>0</v>
      </c>
      <c r="W435" s="11">
        <f t="shared" si="93"/>
        <v>0</v>
      </c>
      <c r="X435" s="11">
        <f t="shared" si="94"/>
        <v>0</v>
      </c>
      <c r="Y435" s="11">
        <f t="shared" si="95"/>
        <v>0</v>
      </c>
      <c r="Z435" s="1" t="str">
        <f>_xlfn.IFNA(VLOOKUP(B435,Master_Item!B:D,3,0),0)</f>
        <v>Oishi</v>
      </c>
    </row>
    <row r="436" spans="1:26">
      <c r="A436" s="13">
        <v>7</v>
      </c>
      <c r="B436" s="2">
        <v>310003080</v>
      </c>
      <c r="C436" s="1" t="s">
        <v>27</v>
      </c>
      <c r="D436" s="1" t="s">
        <v>116</v>
      </c>
      <c r="E436" s="12">
        <f>_xlfn.IFNA(VLOOKUP($B436,'FST OMT'!$C:$Y,$A436,0),0)</f>
        <v>0</v>
      </c>
      <c r="F436" s="12">
        <f>_xlfn.IFNA(VLOOKUP($B436,'FST CV'!$C:$Y,$A436,0),0)</f>
        <v>0</v>
      </c>
      <c r="G436" s="12">
        <f>_xlfn.IFNA(VLOOKUP($B436,'FST TT'!$C:$Y,$A436,0),0)</f>
        <v>0</v>
      </c>
      <c r="I436" s="4">
        <f t="shared" si="84"/>
        <v>0</v>
      </c>
      <c r="K436" s="52">
        <f>IF(D436="MT",VLOOKUP(B436,Master_Item!B:H,7,0),VLOOKUP(B436,Master_Item!B:H,6,0))</f>
        <v>88</v>
      </c>
      <c r="L436" s="52" t="str">
        <f>VLOOKUP(B436,Master_Item!B:M,12,0)</f>
        <v>โรงงานนวนคร</v>
      </c>
      <c r="M436" s="52" t="str">
        <f t="shared" si="85"/>
        <v>โรงงานนวนครRegion 2</v>
      </c>
      <c r="N436" s="11">
        <f t="shared" si="86"/>
        <v>0</v>
      </c>
      <c r="O436" s="11">
        <f t="shared" si="87"/>
        <v>0</v>
      </c>
      <c r="P436" s="11">
        <f t="shared" si="88"/>
        <v>0</v>
      </c>
      <c r="Q436" s="11">
        <f t="shared" si="89"/>
        <v>0</v>
      </c>
      <c r="R436" s="11">
        <f t="shared" si="90"/>
        <v>0</v>
      </c>
      <c r="S436" s="11"/>
      <c r="T436" s="1">
        <f>VLOOKUP(B436,Master_Item!B:I,8,0)</f>
        <v>6.4799999999999995</v>
      </c>
      <c r="U436" s="11">
        <f t="shared" si="91"/>
        <v>0</v>
      </c>
      <c r="V436" s="11">
        <f t="shared" si="92"/>
        <v>0</v>
      </c>
      <c r="W436" s="11">
        <f t="shared" si="93"/>
        <v>0</v>
      </c>
      <c r="X436" s="11">
        <f t="shared" si="94"/>
        <v>0</v>
      </c>
      <c r="Y436" s="11">
        <f t="shared" si="95"/>
        <v>0</v>
      </c>
      <c r="Z436" s="1" t="str">
        <f>_xlfn.IFNA(VLOOKUP(B436,Master_Item!B:D,3,0),0)</f>
        <v>Oishi</v>
      </c>
    </row>
    <row r="437" spans="1:26">
      <c r="A437" s="13">
        <v>8</v>
      </c>
      <c r="B437" s="2">
        <v>310003080</v>
      </c>
      <c r="C437" s="1" t="s">
        <v>27</v>
      </c>
      <c r="D437" s="1" t="s">
        <v>117</v>
      </c>
      <c r="E437" s="12">
        <f>_xlfn.IFNA(VLOOKUP($B437,'FST OMT'!$C:$Y,$A437,0),0)</f>
        <v>0</v>
      </c>
      <c r="F437" s="12">
        <f>_xlfn.IFNA(VLOOKUP($B437,'FST CV'!$C:$Y,$A437,0),0)</f>
        <v>0</v>
      </c>
      <c r="G437" s="12">
        <f>_xlfn.IFNA(VLOOKUP($B437,'FST TT'!$C:$Y,$A437,0),0)</f>
        <v>0</v>
      </c>
      <c r="I437" s="4">
        <f t="shared" si="84"/>
        <v>0</v>
      </c>
      <c r="K437" s="52">
        <f>IF(D437="MT",VLOOKUP(B437,Master_Item!B:H,7,0),VLOOKUP(B437,Master_Item!B:H,6,0))</f>
        <v>88</v>
      </c>
      <c r="L437" s="52" t="str">
        <f>VLOOKUP(B437,Master_Item!B:M,12,0)</f>
        <v>โรงงานนวนคร</v>
      </c>
      <c r="M437" s="52" t="str">
        <f t="shared" si="85"/>
        <v>โรงงานนวนครRegion 3</v>
      </c>
      <c r="N437" s="11">
        <f t="shared" si="86"/>
        <v>0</v>
      </c>
      <c r="O437" s="11">
        <f t="shared" si="87"/>
        <v>0</v>
      </c>
      <c r="P437" s="11">
        <f t="shared" si="88"/>
        <v>0</v>
      </c>
      <c r="Q437" s="11">
        <f t="shared" si="89"/>
        <v>0</v>
      </c>
      <c r="R437" s="11">
        <f t="shared" si="90"/>
        <v>0</v>
      </c>
      <c r="S437" s="11"/>
      <c r="T437" s="1">
        <f>VLOOKUP(B437,Master_Item!B:I,8,0)</f>
        <v>6.4799999999999995</v>
      </c>
      <c r="U437" s="11">
        <f t="shared" si="91"/>
        <v>0</v>
      </c>
      <c r="V437" s="11">
        <f t="shared" si="92"/>
        <v>0</v>
      </c>
      <c r="W437" s="11">
        <f t="shared" si="93"/>
        <v>0</v>
      </c>
      <c r="X437" s="11">
        <f t="shared" si="94"/>
        <v>0</v>
      </c>
      <c r="Y437" s="11">
        <f t="shared" si="95"/>
        <v>0</v>
      </c>
      <c r="Z437" s="1" t="str">
        <f>_xlfn.IFNA(VLOOKUP(B437,Master_Item!B:D,3,0),0)</f>
        <v>Oishi</v>
      </c>
    </row>
    <row r="438" spans="1:26">
      <c r="A438" s="13">
        <v>9</v>
      </c>
      <c r="B438" s="2">
        <v>310003080</v>
      </c>
      <c r="C438" s="1" t="s">
        <v>27</v>
      </c>
      <c r="D438" s="1" t="s">
        <v>118</v>
      </c>
      <c r="E438" s="12">
        <f>_xlfn.IFNA(VLOOKUP($B438,'FST OMT'!$C:$Y,$A438,0),0)</f>
        <v>0</v>
      </c>
      <c r="F438" s="12">
        <f>_xlfn.IFNA(VLOOKUP($B438,'FST CV'!$C:$Y,$A438,0),0)</f>
        <v>0</v>
      </c>
      <c r="G438" s="12">
        <f>_xlfn.IFNA(VLOOKUP($B438,'FST TT'!$C:$Y,$A438,0),0)</f>
        <v>0</v>
      </c>
      <c r="I438" s="4">
        <f t="shared" ref="I438:I501" si="96">SUM(E438:H438)</f>
        <v>0</v>
      </c>
      <c r="K438" s="52">
        <f>IF(D438="MT",VLOOKUP(B438,Master_Item!B:H,7,0),VLOOKUP(B438,Master_Item!B:H,6,0))</f>
        <v>88</v>
      </c>
      <c r="L438" s="52" t="str">
        <f>VLOOKUP(B438,Master_Item!B:M,12,0)</f>
        <v>โรงงานนวนคร</v>
      </c>
      <c r="M438" s="52" t="str">
        <f t="shared" ref="M438:M501" si="97">L438&amp;D438</f>
        <v>โรงงานนวนครRegion 4</v>
      </c>
      <c r="N438" s="11">
        <f t="shared" ref="N438:N501" si="98">E438/$K438</f>
        <v>0</v>
      </c>
      <c r="O438" s="11">
        <f t="shared" ref="O438:O501" si="99">F438/$K438</f>
        <v>0</v>
      </c>
      <c r="P438" s="11">
        <f t="shared" ref="P438:P501" si="100">G438/$K438</f>
        <v>0</v>
      </c>
      <c r="Q438" s="11">
        <f t="shared" ref="Q438:Q501" si="101">H438/$K438</f>
        <v>0</v>
      </c>
      <c r="R438" s="11">
        <f t="shared" ref="R438:R501" si="102">I438/$K438</f>
        <v>0</v>
      </c>
      <c r="S438" s="11"/>
      <c r="T438" s="1">
        <f>VLOOKUP(B438,Master_Item!B:I,8,0)</f>
        <v>6.4799999999999995</v>
      </c>
      <c r="U438" s="11">
        <f t="shared" ref="U438:U501" si="103">$T438*E438</f>
        <v>0</v>
      </c>
      <c r="V438" s="11">
        <f t="shared" ref="V438:V501" si="104">$T438*F438</f>
        <v>0</v>
      </c>
      <c r="W438" s="11">
        <f t="shared" ref="W438:W501" si="105">$T438*G438</f>
        <v>0</v>
      </c>
      <c r="X438" s="11">
        <f t="shared" ref="X438:X501" si="106">$T438*H438</f>
        <v>0</v>
      </c>
      <c r="Y438" s="11">
        <f t="shared" ref="Y438:Y501" si="107">$T438*I438</f>
        <v>0</v>
      </c>
      <c r="Z438" s="1" t="str">
        <f>_xlfn.IFNA(VLOOKUP(B438,Master_Item!B:D,3,0),0)</f>
        <v>Oishi</v>
      </c>
    </row>
    <row r="439" spans="1:26">
      <c r="A439" s="13">
        <v>10</v>
      </c>
      <c r="B439" s="2">
        <v>310003080</v>
      </c>
      <c r="C439" s="1" t="s">
        <v>27</v>
      </c>
      <c r="D439" s="1" t="s">
        <v>119</v>
      </c>
      <c r="E439" s="12">
        <f>_xlfn.IFNA(VLOOKUP($B439,'FST OMT'!$C:$Y,$A439,0),0)</f>
        <v>0</v>
      </c>
      <c r="F439" s="12">
        <f>_xlfn.IFNA(VLOOKUP($B439,'FST CV'!$C:$Y,$A439,0),0)</f>
        <v>0</v>
      </c>
      <c r="G439" s="12">
        <f>_xlfn.IFNA(VLOOKUP($B439,'FST TT'!$C:$Y,$A439,0),0)</f>
        <v>0</v>
      </c>
      <c r="I439" s="4">
        <f t="shared" si="96"/>
        <v>0</v>
      </c>
      <c r="K439" s="52">
        <f>IF(D439="MT",VLOOKUP(B439,Master_Item!B:H,7,0),VLOOKUP(B439,Master_Item!B:H,6,0))</f>
        <v>88</v>
      </c>
      <c r="L439" s="52" t="str">
        <f>VLOOKUP(B439,Master_Item!B:M,12,0)</f>
        <v>โรงงานนวนคร</v>
      </c>
      <c r="M439" s="52" t="str">
        <f t="shared" si="97"/>
        <v>โรงงานนวนครRegion 5</v>
      </c>
      <c r="N439" s="11">
        <f t="shared" si="98"/>
        <v>0</v>
      </c>
      <c r="O439" s="11">
        <f t="shared" si="99"/>
        <v>0</v>
      </c>
      <c r="P439" s="11">
        <f t="shared" si="100"/>
        <v>0</v>
      </c>
      <c r="Q439" s="11">
        <f t="shared" si="101"/>
        <v>0</v>
      </c>
      <c r="R439" s="11">
        <f t="shared" si="102"/>
        <v>0</v>
      </c>
      <c r="S439" s="11"/>
      <c r="T439" s="1">
        <f>VLOOKUP(B439,Master_Item!B:I,8,0)</f>
        <v>6.4799999999999995</v>
      </c>
      <c r="U439" s="11">
        <f t="shared" si="103"/>
        <v>0</v>
      </c>
      <c r="V439" s="11">
        <f t="shared" si="104"/>
        <v>0</v>
      </c>
      <c r="W439" s="11">
        <f t="shared" si="105"/>
        <v>0</v>
      </c>
      <c r="X439" s="11">
        <f t="shared" si="106"/>
        <v>0</v>
      </c>
      <c r="Y439" s="11">
        <f t="shared" si="107"/>
        <v>0</v>
      </c>
      <c r="Z439" s="1" t="str">
        <f>_xlfn.IFNA(VLOOKUP(B439,Master_Item!B:D,3,0),0)</f>
        <v>Oishi</v>
      </c>
    </row>
    <row r="440" spans="1:26">
      <c r="A440" s="13">
        <v>11</v>
      </c>
      <c r="B440" s="2">
        <v>310003080</v>
      </c>
      <c r="C440" s="1" t="s">
        <v>27</v>
      </c>
      <c r="D440" s="1" t="s">
        <v>127</v>
      </c>
      <c r="E440" s="12">
        <f>_xlfn.IFNA(VLOOKUP($B440,'FST OMT'!$C:$Y,$A440,0),0)*0.45</f>
        <v>0</v>
      </c>
      <c r="F440" s="12">
        <f>_xlfn.IFNA(VLOOKUP($B440,'FST CV'!$C:$Y,$A440,0),0)*0.45</f>
        <v>0</v>
      </c>
      <c r="G440" s="12">
        <f>_xlfn.IFNA(VLOOKUP($B440,'FST TT'!$C:$Y,$A440,0),0)*0.45</f>
        <v>0</v>
      </c>
      <c r="I440" s="4">
        <f t="shared" si="96"/>
        <v>0</v>
      </c>
      <c r="K440" s="52">
        <f>IF(D440="MT",VLOOKUP(B440,Master_Item!B:H,7,0),VLOOKUP(B440,Master_Item!B:H,6,0))</f>
        <v>88</v>
      </c>
      <c r="L440" s="52" t="str">
        <f>VLOOKUP(B440,Master_Item!B:M,12,0)</f>
        <v>โรงงานนวนคร</v>
      </c>
      <c r="M440" s="52" t="str">
        <f t="shared" si="97"/>
        <v>โรงงานนวนครRegion 6/9</v>
      </c>
      <c r="N440" s="11">
        <f t="shared" si="98"/>
        <v>0</v>
      </c>
      <c r="O440" s="11">
        <f t="shared" si="99"/>
        <v>0</v>
      </c>
      <c r="P440" s="11">
        <f t="shared" si="100"/>
        <v>0</v>
      </c>
      <c r="Q440" s="11">
        <f t="shared" si="101"/>
        <v>0</v>
      </c>
      <c r="R440" s="11">
        <f t="shared" si="102"/>
        <v>0</v>
      </c>
      <c r="S440" s="11"/>
      <c r="T440" s="1">
        <f>VLOOKUP(B440,Master_Item!B:I,8,0)</f>
        <v>6.4799999999999995</v>
      </c>
      <c r="U440" s="11">
        <f t="shared" si="103"/>
        <v>0</v>
      </c>
      <c r="V440" s="11">
        <f t="shared" si="104"/>
        <v>0</v>
      </c>
      <c r="W440" s="11">
        <f t="shared" si="105"/>
        <v>0</v>
      </c>
      <c r="X440" s="11">
        <f t="shared" si="106"/>
        <v>0</v>
      </c>
      <c r="Y440" s="11">
        <f t="shared" si="107"/>
        <v>0</v>
      </c>
      <c r="Z440" s="1" t="str">
        <f>_xlfn.IFNA(VLOOKUP(B440,Master_Item!B:D,3,0),0)</f>
        <v>Oishi</v>
      </c>
    </row>
    <row r="441" spans="1:26">
      <c r="A441" s="13">
        <v>11</v>
      </c>
      <c r="B441" s="2">
        <v>310003080</v>
      </c>
      <c r="C441" s="1" t="s">
        <v>27</v>
      </c>
      <c r="D441" s="1" t="s">
        <v>128</v>
      </c>
      <c r="E441" s="12">
        <f>_xlfn.IFNA(VLOOKUP($B441,'FST OMT'!$C:$Y,$A441,0),0)*0.55</f>
        <v>0</v>
      </c>
      <c r="F441" s="12">
        <f>_xlfn.IFNA(VLOOKUP($B441,'FST CV'!$C:$Y,$A441,0),0)*0.55</f>
        <v>0</v>
      </c>
      <c r="G441" s="12">
        <f>_xlfn.IFNA(VLOOKUP($B441,'FST TT'!$C:$Y,$A441,0),0)*0.55</f>
        <v>0</v>
      </c>
      <c r="I441" s="4">
        <f t="shared" si="96"/>
        <v>0</v>
      </c>
      <c r="K441" s="52">
        <f>IF(D441="MT",VLOOKUP(B441,Master_Item!B:H,7,0),VLOOKUP(B441,Master_Item!B:H,6,0))</f>
        <v>88</v>
      </c>
      <c r="L441" s="52" t="str">
        <f>VLOOKUP(B441,Master_Item!B:M,12,0)</f>
        <v>โรงงานนวนคร</v>
      </c>
      <c r="M441" s="52" t="str">
        <f t="shared" si="97"/>
        <v>โรงงานนวนครRegion 6/14</v>
      </c>
      <c r="N441" s="11">
        <f t="shared" si="98"/>
        <v>0</v>
      </c>
      <c r="O441" s="11">
        <f t="shared" si="99"/>
        <v>0</v>
      </c>
      <c r="P441" s="11">
        <f t="shared" si="100"/>
        <v>0</v>
      </c>
      <c r="Q441" s="11">
        <f t="shared" si="101"/>
        <v>0</v>
      </c>
      <c r="R441" s="11">
        <f t="shared" si="102"/>
        <v>0</v>
      </c>
      <c r="S441" s="11"/>
      <c r="T441" s="1">
        <f>VLOOKUP(B441,Master_Item!B:I,8,0)</f>
        <v>6.4799999999999995</v>
      </c>
      <c r="U441" s="11">
        <f t="shared" si="103"/>
        <v>0</v>
      </c>
      <c r="V441" s="11">
        <f t="shared" si="104"/>
        <v>0</v>
      </c>
      <c r="W441" s="11">
        <f t="shared" si="105"/>
        <v>0</v>
      </c>
      <c r="X441" s="11">
        <f t="shared" si="106"/>
        <v>0</v>
      </c>
      <c r="Y441" s="11">
        <f t="shared" si="107"/>
        <v>0</v>
      </c>
      <c r="Z441" s="1" t="str">
        <f>_xlfn.IFNA(VLOOKUP(B441,Master_Item!B:D,3,0),0)</f>
        <v>Oishi</v>
      </c>
    </row>
    <row r="442" spans="1:26">
      <c r="A442" s="13">
        <v>12</v>
      </c>
      <c r="B442" s="2">
        <v>310003080</v>
      </c>
      <c r="C442" s="1" t="s">
        <v>27</v>
      </c>
      <c r="D442" s="1" t="s">
        <v>121</v>
      </c>
      <c r="E442" s="12">
        <f>_xlfn.IFNA(VLOOKUP($B442,'FST OMT'!$C:$Y,$A442,0),0)</f>
        <v>0</v>
      </c>
      <c r="F442" s="12">
        <f>_xlfn.IFNA(VLOOKUP($B442,'FST CV'!$C:$Y,$A442,0),0)</f>
        <v>0</v>
      </c>
      <c r="G442" s="12">
        <f>_xlfn.IFNA(VLOOKUP($B442,'FST TT'!$C:$Y,$A442,0),0)</f>
        <v>0</v>
      </c>
      <c r="I442" s="4">
        <f t="shared" si="96"/>
        <v>0</v>
      </c>
      <c r="K442" s="52">
        <f>IF(D442="MT",VLOOKUP(B442,Master_Item!B:H,7,0),VLOOKUP(B442,Master_Item!B:H,6,0))</f>
        <v>88</v>
      </c>
      <c r="L442" s="52" t="str">
        <f>VLOOKUP(B442,Master_Item!B:M,12,0)</f>
        <v>โรงงานนวนคร</v>
      </c>
      <c r="M442" s="52" t="str">
        <f t="shared" si="97"/>
        <v>โรงงานนวนครRegion 7</v>
      </c>
      <c r="N442" s="11">
        <f t="shared" si="98"/>
        <v>0</v>
      </c>
      <c r="O442" s="11">
        <f t="shared" si="99"/>
        <v>0</v>
      </c>
      <c r="P442" s="11">
        <f t="shared" si="100"/>
        <v>0</v>
      </c>
      <c r="Q442" s="11">
        <f t="shared" si="101"/>
        <v>0</v>
      </c>
      <c r="R442" s="11">
        <f t="shared" si="102"/>
        <v>0</v>
      </c>
      <c r="S442" s="11"/>
      <c r="T442" s="1">
        <f>VLOOKUP(B442,Master_Item!B:I,8,0)</f>
        <v>6.4799999999999995</v>
      </c>
      <c r="U442" s="11">
        <f t="shared" si="103"/>
        <v>0</v>
      </c>
      <c r="V442" s="11">
        <f t="shared" si="104"/>
        <v>0</v>
      </c>
      <c r="W442" s="11">
        <f t="shared" si="105"/>
        <v>0</v>
      </c>
      <c r="X442" s="11">
        <f t="shared" si="106"/>
        <v>0</v>
      </c>
      <c r="Y442" s="11">
        <f t="shared" si="107"/>
        <v>0</v>
      </c>
      <c r="Z442" s="1" t="str">
        <f>_xlfn.IFNA(VLOOKUP(B442,Master_Item!B:D,3,0),0)</f>
        <v>Oishi</v>
      </c>
    </row>
    <row r="443" spans="1:26">
      <c r="A443" s="13">
        <v>13</v>
      </c>
      <c r="B443" s="2">
        <v>310003080</v>
      </c>
      <c r="C443" s="1" t="s">
        <v>27</v>
      </c>
      <c r="D443" s="1" t="s">
        <v>122</v>
      </c>
      <c r="E443" s="12">
        <f>_xlfn.IFNA(VLOOKUP($B443,'FST OMT'!$C:$Y,$A443,0),0)</f>
        <v>0</v>
      </c>
      <c r="F443" s="12">
        <f>_xlfn.IFNA(VLOOKUP($B443,'FST CV'!$C:$Y,$A443,0),0)</f>
        <v>0</v>
      </c>
      <c r="G443" s="12">
        <f>_xlfn.IFNA(VLOOKUP($B443,'FST TT'!$C:$Y,$A443,0),0)</f>
        <v>0</v>
      </c>
      <c r="I443" s="4">
        <f t="shared" si="96"/>
        <v>0</v>
      </c>
      <c r="K443" s="52">
        <f>IF(D443="MT",VLOOKUP(B443,Master_Item!B:H,7,0),VLOOKUP(B443,Master_Item!B:H,6,0))</f>
        <v>88</v>
      </c>
      <c r="L443" s="52" t="str">
        <f>VLOOKUP(B443,Master_Item!B:M,12,0)</f>
        <v>โรงงานนวนคร</v>
      </c>
      <c r="M443" s="52" t="str">
        <f t="shared" si="97"/>
        <v>โรงงานนวนครRegion 8</v>
      </c>
      <c r="N443" s="11">
        <f t="shared" si="98"/>
        <v>0</v>
      </c>
      <c r="O443" s="11">
        <f t="shared" si="99"/>
        <v>0</v>
      </c>
      <c r="P443" s="11">
        <f t="shared" si="100"/>
        <v>0</v>
      </c>
      <c r="Q443" s="11">
        <f t="shared" si="101"/>
        <v>0</v>
      </c>
      <c r="R443" s="11">
        <f t="shared" si="102"/>
        <v>0</v>
      </c>
      <c r="S443" s="11"/>
      <c r="T443" s="1">
        <f>VLOOKUP(B443,Master_Item!B:I,8,0)</f>
        <v>6.4799999999999995</v>
      </c>
      <c r="U443" s="11">
        <f t="shared" si="103"/>
        <v>0</v>
      </c>
      <c r="V443" s="11">
        <f t="shared" si="104"/>
        <v>0</v>
      </c>
      <c r="W443" s="11">
        <f t="shared" si="105"/>
        <v>0</v>
      </c>
      <c r="X443" s="11">
        <f t="shared" si="106"/>
        <v>0</v>
      </c>
      <c r="Y443" s="11">
        <f t="shared" si="107"/>
        <v>0</v>
      </c>
      <c r="Z443" s="1" t="str">
        <f>_xlfn.IFNA(VLOOKUP(B443,Master_Item!B:D,3,0),0)</f>
        <v>Oishi</v>
      </c>
    </row>
    <row r="444" spans="1:26">
      <c r="A444" s="13">
        <v>11</v>
      </c>
      <c r="B444" s="2">
        <v>310003080</v>
      </c>
      <c r="C444" s="1" t="s">
        <v>27</v>
      </c>
      <c r="D444" s="1" t="s">
        <v>123</v>
      </c>
      <c r="H444" s="4">
        <f>_xlfn.IFNA(VLOOKUP(B444,'FST MT'!A:FS,$A444,0),0)</f>
        <v>8330</v>
      </c>
      <c r="I444" s="4">
        <f t="shared" si="96"/>
        <v>8330</v>
      </c>
      <c r="K444" s="52">
        <f>IF(D444="MT",VLOOKUP(B444,Master_Item!B:H,7,0),VLOOKUP(B444,Master_Item!B:H,6,0))</f>
        <v>88</v>
      </c>
      <c r="L444" s="52" t="str">
        <f>VLOOKUP(B444,Master_Item!B:M,12,0)</f>
        <v>โรงงานนวนคร</v>
      </c>
      <c r="M444" s="52" t="str">
        <f t="shared" si="97"/>
        <v>โรงงานนวนครMT</v>
      </c>
      <c r="N444" s="11">
        <f t="shared" si="98"/>
        <v>0</v>
      </c>
      <c r="O444" s="11">
        <f t="shared" si="99"/>
        <v>0</v>
      </c>
      <c r="P444" s="11">
        <f t="shared" si="100"/>
        <v>0</v>
      </c>
      <c r="Q444" s="11">
        <f t="shared" si="101"/>
        <v>94.659090909090907</v>
      </c>
      <c r="R444" s="11">
        <f t="shared" si="102"/>
        <v>94.659090909090907</v>
      </c>
      <c r="S444" s="11"/>
      <c r="T444" s="1">
        <f>VLOOKUP(B444,Master_Item!B:I,8,0)</f>
        <v>6.4799999999999995</v>
      </c>
      <c r="U444" s="11">
        <f t="shared" si="103"/>
        <v>0</v>
      </c>
      <c r="V444" s="11">
        <f t="shared" si="104"/>
        <v>0</v>
      </c>
      <c r="W444" s="11">
        <f t="shared" si="105"/>
        <v>0</v>
      </c>
      <c r="X444" s="11">
        <f t="shared" si="106"/>
        <v>53978.399999999994</v>
      </c>
      <c r="Y444" s="11">
        <f t="shared" si="107"/>
        <v>53978.399999999994</v>
      </c>
      <c r="Z444" s="1" t="str">
        <f>_xlfn.IFNA(VLOOKUP(B444,Master_Item!B:D,3,0),0)</f>
        <v>Oishi</v>
      </c>
    </row>
    <row r="445" spans="1:26" hidden="1">
      <c r="A445" s="13">
        <v>6</v>
      </c>
      <c r="B445" s="2">
        <v>310000887</v>
      </c>
      <c r="C445" s="1" t="s">
        <v>243</v>
      </c>
      <c r="D445" s="1" t="s">
        <v>115</v>
      </c>
      <c r="E445" s="12">
        <f>_xlfn.IFNA(VLOOKUP($B445,'FST OMT'!$C:$Y,$A445,0),0)</f>
        <v>0</v>
      </c>
      <c r="F445" s="12">
        <f>_xlfn.IFNA(VLOOKUP($B445,'FST CV'!$C:$Y,$A445,0),0)</f>
        <v>0</v>
      </c>
      <c r="G445" s="12">
        <f>_xlfn.IFNA(VLOOKUP($B445,'FST TT'!$C:$Y,$A445,0),0)</f>
        <v>0</v>
      </c>
      <c r="I445" s="4">
        <f t="shared" si="96"/>
        <v>0</v>
      </c>
      <c r="K445" s="52">
        <f>IF(D445="MT",VLOOKUP(B445,Master_Item!B:H,7,0),VLOOKUP(B445,Master_Item!B:H,6,0))</f>
        <v>200</v>
      </c>
      <c r="L445" s="52">
        <f>VLOOKUP(B445,Master_Item!B:M,12,0)</f>
        <v>0</v>
      </c>
      <c r="M445" s="52" t="str">
        <f t="shared" si="97"/>
        <v>0Region 1</v>
      </c>
      <c r="N445" s="11">
        <f t="shared" si="98"/>
        <v>0</v>
      </c>
      <c r="O445" s="11">
        <f t="shared" si="99"/>
        <v>0</v>
      </c>
      <c r="P445" s="11">
        <f t="shared" si="100"/>
        <v>0</v>
      </c>
      <c r="Q445" s="11">
        <f t="shared" si="101"/>
        <v>0</v>
      </c>
      <c r="R445" s="11">
        <f t="shared" si="102"/>
        <v>0</v>
      </c>
      <c r="S445" s="11"/>
      <c r="T445" s="1">
        <f>VLOOKUP(B445,Master_Item!B:I,8,0)</f>
        <v>4.2</v>
      </c>
      <c r="U445" s="11">
        <f t="shared" si="103"/>
        <v>0</v>
      </c>
      <c r="V445" s="11">
        <f t="shared" si="104"/>
        <v>0</v>
      </c>
      <c r="W445" s="11">
        <f t="shared" si="105"/>
        <v>0</v>
      </c>
      <c r="X445" s="11">
        <f t="shared" si="106"/>
        <v>0</v>
      </c>
      <c r="Y445" s="11">
        <f t="shared" si="107"/>
        <v>0</v>
      </c>
      <c r="Z445" s="1" t="str">
        <f>_xlfn.IFNA(VLOOKUP(B445,Master_Item!B:D,3,0),0)</f>
        <v>Water</v>
      </c>
    </row>
    <row r="446" spans="1:26" hidden="1">
      <c r="A446" s="13">
        <v>7</v>
      </c>
      <c r="B446" s="2">
        <v>310000887</v>
      </c>
      <c r="C446" s="1" t="s">
        <v>243</v>
      </c>
      <c r="D446" s="1" t="s">
        <v>116</v>
      </c>
      <c r="E446" s="12">
        <f>_xlfn.IFNA(VLOOKUP($B446,'FST OMT'!$C:$Y,$A446,0),0)</f>
        <v>100</v>
      </c>
      <c r="F446" s="12">
        <f>_xlfn.IFNA(VLOOKUP($B446,'FST CV'!$C:$Y,$A446,0),0)</f>
        <v>0</v>
      </c>
      <c r="G446" s="12">
        <f>_xlfn.IFNA(VLOOKUP($B446,'FST TT'!$C:$Y,$A446,0),0)</f>
        <v>0</v>
      </c>
      <c r="I446" s="4">
        <f t="shared" si="96"/>
        <v>100</v>
      </c>
      <c r="K446" s="52">
        <f>IF(D446="MT",VLOOKUP(B446,Master_Item!B:H,7,0),VLOOKUP(B446,Master_Item!B:H,6,0))</f>
        <v>200</v>
      </c>
      <c r="L446" s="52">
        <f>VLOOKUP(B446,Master_Item!B:M,12,0)</f>
        <v>0</v>
      </c>
      <c r="M446" s="52" t="str">
        <f t="shared" si="97"/>
        <v>0Region 2</v>
      </c>
      <c r="N446" s="11">
        <f t="shared" si="98"/>
        <v>0.5</v>
      </c>
      <c r="O446" s="11">
        <f t="shared" si="99"/>
        <v>0</v>
      </c>
      <c r="P446" s="11">
        <f t="shared" si="100"/>
        <v>0</v>
      </c>
      <c r="Q446" s="11">
        <f t="shared" si="101"/>
        <v>0</v>
      </c>
      <c r="R446" s="11">
        <f t="shared" si="102"/>
        <v>0.5</v>
      </c>
      <c r="S446" s="11"/>
      <c r="T446" s="1">
        <f>VLOOKUP(B446,Master_Item!B:I,8,0)</f>
        <v>4.2</v>
      </c>
      <c r="U446" s="11">
        <f t="shared" si="103"/>
        <v>420</v>
      </c>
      <c r="V446" s="11">
        <f t="shared" si="104"/>
        <v>0</v>
      </c>
      <c r="W446" s="11">
        <f t="shared" si="105"/>
        <v>0</v>
      </c>
      <c r="X446" s="11">
        <f t="shared" si="106"/>
        <v>0</v>
      </c>
      <c r="Y446" s="11">
        <f t="shared" si="107"/>
        <v>420</v>
      </c>
      <c r="Z446" s="1" t="str">
        <f>_xlfn.IFNA(VLOOKUP(B446,Master_Item!B:D,3,0),0)</f>
        <v>Water</v>
      </c>
    </row>
    <row r="447" spans="1:26" hidden="1">
      <c r="A447" s="13">
        <v>8</v>
      </c>
      <c r="B447" s="2">
        <v>310000887</v>
      </c>
      <c r="C447" s="1" t="s">
        <v>243</v>
      </c>
      <c r="D447" s="1" t="s">
        <v>117</v>
      </c>
      <c r="E447" s="12">
        <f>_xlfn.IFNA(VLOOKUP($B447,'FST OMT'!$C:$Y,$A447,0),0)</f>
        <v>0</v>
      </c>
      <c r="F447" s="12">
        <f>_xlfn.IFNA(VLOOKUP($B447,'FST CV'!$C:$Y,$A447,0),0)</f>
        <v>0</v>
      </c>
      <c r="G447" s="12">
        <f>_xlfn.IFNA(VLOOKUP($B447,'FST TT'!$C:$Y,$A447,0),0)</f>
        <v>0</v>
      </c>
      <c r="I447" s="4">
        <f t="shared" si="96"/>
        <v>0</v>
      </c>
      <c r="K447" s="52">
        <f>IF(D447="MT",VLOOKUP(B447,Master_Item!B:H,7,0),VLOOKUP(B447,Master_Item!B:H,6,0))</f>
        <v>200</v>
      </c>
      <c r="L447" s="52">
        <f>VLOOKUP(B447,Master_Item!B:M,12,0)</f>
        <v>0</v>
      </c>
      <c r="M447" s="52" t="str">
        <f t="shared" si="97"/>
        <v>0Region 3</v>
      </c>
      <c r="N447" s="11">
        <f t="shared" si="98"/>
        <v>0</v>
      </c>
      <c r="O447" s="11">
        <f t="shared" si="99"/>
        <v>0</v>
      </c>
      <c r="P447" s="11">
        <f t="shared" si="100"/>
        <v>0</v>
      </c>
      <c r="Q447" s="11">
        <f t="shared" si="101"/>
        <v>0</v>
      </c>
      <c r="R447" s="11">
        <f t="shared" si="102"/>
        <v>0</v>
      </c>
      <c r="S447" s="11"/>
      <c r="T447" s="1">
        <f>VLOOKUP(B447,Master_Item!B:I,8,0)</f>
        <v>4.2</v>
      </c>
      <c r="U447" s="11">
        <f t="shared" si="103"/>
        <v>0</v>
      </c>
      <c r="V447" s="11">
        <f t="shared" si="104"/>
        <v>0</v>
      </c>
      <c r="W447" s="11">
        <f t="shared" si="105"/>
        <v>0</v>
      </c>
      <c r="X447" s="11">
        <f t="shared" si="106"/>
        <v>0</v>
      </c>
      <c r="Y447" s="11">
        <f t="shared" si="107"/>
        <v>0</v>
      </c>
      <c r="Z447" s="1" t="str">
        <f>_xlfn.IFNA(VLOOKUP(B447,Master_Item!B:D,3,0),0)</f>
        <v>Water</v>
      </c>
    </row>
    <row r="448" spans="1:26" hidden="1">
      <c r="A448" s="13">
        <v>9</v>
      </c>
      <c r="B448" s="2">
        <v>310000887</v>
      </c>
      <c r="C448" s="1" t="s">
        <v>243</v>
      </c>
      <c r="D448" s="1" t="s">
        <v>118</v>
      </c>
      <c r="E448" s="12">
        <f>_xlfn.IFNA(VLOOKUP($B448,'FST OMT'!$C:$Y,$A448,0),0)</f>
        <v>0</v>
      </c>
      <c r="F448" s="12">
        <f>_xlfn.IFNA(VLOOKUP($B448,'FST CV'!$C:$Y,$A448,0),0)</f>
        <v>350</v>
      </c>
      <c r="G448" s="12">
        <f>_xlfn.IFNA(VLOOKUP($B448,'FST TT'!$C:$Y,$A448,0),0)</f>
        <v>0</v>
      </c>
      <c r="I448" s="4">
        <f t="shared" si="96"/>
        <v>350</v>
      </c>
      <c r="K448" s="52">
        <f>IF(D448="MT",VLOOKUP(B448,Master_Item!B:H,7,0),VLOOKUP(B448,Master_Item!B:H,6,0))</f>
        <v>200</v>
      </c>
      <c r="L448" s="52">
        <f>VLOOKUP(B448,Master_Item!B:M,12,0)</f>
        <v>0</v>
      </c>
      <c r="M448" s="52" t="str">
        <f t="shared" si="97"/>
        <v>0Region 4</v>
      </c>
      <c r="N448" s="11">
        <f t="shared" si="98"/>
        <v>0</v>
      </c>
      <c r="O448" s="11">
        <f t="shared" si="99"/>
        <v>1.75</v>
      </c>
      <c r="P448" s="11">
        <f t="shared" si="100"/>
        <v>0</v>
      </c>
      <c r="Q448" s="11">
        <f t="shared" si="101"/>
        <v>0</v>
      </c>
      <c r="R448" s="11">
        <f t="shared" si="102"/>
        <v>1.75</v>
      </c>
      <c r="S448" s="11"/>
      <c r="T448" s="1">
        <f>VLOOKUP(B448,Master_Item!B:I,8,0)</f>
        <v>4.2</v>
      </c>
      <c r="U448" s="11">
        <f t="shared" si="103"/>
        <v>0</v>
      </c>
      <c r="V448" s="11">
        <f t="shared" si="104"/>
        <v>1470</v>
      </c>
      <c r="W448" s="11">
        <f t="shared" si="105"/>
        <v>0</v>
      </c>
      <c r="X448" s="11">
        <f t="shared" si="106"/>
        <v>0</v>
      </c>
      <c r="Y448" s="11">
        <f t="shared" si="107"/>
        <v>1470</v>
      </c>
      <c r="Z448" s="1" t="str">
        <f>_xlfn.IFNA(VLOOKUP(B448,Master_Item!B:D,3,0),0)</f>
        <v>Water</v>
      </c>
    </row>
    <row r="449" spans="1:26" hidden="1">
      <c r="A449" s="13">
        <v>10</v>
      </c>
      <c r="B449" s="2">
        <v>310000887</v>
      </c>
      <c r="C449" s="1" t="s">
        <v>243</v>
      </c>
      <c r="D449" s="1" t="s">
        <v>119</v>
      </c>
      <c r="E449" s="12">
        <f>_xlfn.IFNA(VLOOKUP($B449,'FST OMT'!$C:$Y,$A449,0),0)</f>
        <v>50</v>
      </c>
      <c r="F449" s="12">
        <f>_xlfn.IFNA(VLOOKUP($B449,'FST CV'!$C:$Y,$A449,0),0)</f>
        <v>0</v>
      </c>
      <c r="G449" s="12">
        <f>_xlfn.IFNA(VLOOKUP($B449,'FST TT'!$C:$Y,$A449,0),0)</f>
        <v>0</v>
      </c>
      <c r="I449" s="4">
        <f t="shared" si="96"/>
        <v>50</v>
      </c>
      <c r="K449" s="52">
        <f>IF(D449="MT",VLOOKUP(B449,Master_Item!B:H,7,0),VLOOKUP(B449,Master_Item!B:H,6,0))</f>
        <v>200</v>
      </c>
      <c r="L449" s="52">
        <f>VLOOKUP(B449,Master_Item!B:M,12,0)</f>
        <v>0</v>
      </c>
      <c r="M449" s="52" t="str">
        <f t="shared" si="97"/>
        <v>0Region 5</v>
      </c>
      <c r="N449" s="11">
        <f t="shared" si="98"/>
        <v>0.25</v>
      </c>
      <c r="O449" s="11">
        <f t="shared" si="99"/>
        <v>0</v>
      </c>
      <c r="P449" s="11">
        <f t="shared" si="100"/>
        <v>0</v>
      </c>
      <c r="Q449" s="11">
        <f t="shared" si="101"/>
        <v>0</v>
      </c>
      <c r="R449" s="11">
        <f t="shared" si="102"/>
        <v>0.25</v>
      </c>
      <c r="S449" s="11"/>
      <c r="T449" s="1">
        <f>VLOOKUP(B449,Master_Item!B:I,8,0)</f>
        <v>4.2</v>
      </c>
      <c r="U449" s="11">
        <f t="shared" si="103"/>
        <v>210</v>
      </c>
      <c r="V449" s="11">
        <f t="shared" si="104"/>
        <v>0</v>
      </c>
      <c r="W449" s="11">
        <f t="shared" si="105"/>
        <v>0</v>
      </c>
      <c r="X449" s="11">
        <f t="shared" si="106"/>
        <v>0</v>
      </c>
      <c r="Y449" s="11">
        <f t="shared" si="107"/>
        <v>210</v>
      </c>
      <c r="Z449" s="1" t="str">
        <f>_xlfn.IFNA(VLOOKUP(B449,Master_Item!B:D,3,0),0)</f>
        <v>Water</v>
      </c>
    </row>
    <row r="450" spans="1:26" hidden="1">
      <c r="A450" s="13">
        <v>11</v>
      </c>
      <c r="B450" s="2">
        <v>310000887</v>
      </c>
      <c r="C450" s="1" t="s">
        <v>243</v>
      </c>
      <c r="D450" s="1" t="s">
        <v>127</v>
      </c>
      <c r="E450" s="12">
        <f>_xlfn.IFNA(VLOOKUP($B450,'FST OMT'!$C:$Y,$A450,0),0)*0.45</f>
        <v>0</v>
      </c>
      <c r="F450" s="12">
        <f>_xlfn.IFNA(VLOOKUP($B450,'FST CV'!$C:$Y,$A450,0),0)*0.45</f>
        <v>0</v>
      </c>
      <c r="G450" s="12">
        <f>_xlfn.IFNA(VLOOKUP($B450,'FST TT'!$C:$Y,$A450,0),0)*0.45</f>
        <v>0</v>
      </c>
      <c r="I450" s="4">
        <f t="shared" si="96"/>
        <v>0</v>
      </c>
      <c r="K450" s="52">
        <f>IF(D450="MT",VLOOKUP(B450,Master_Item!B:H,7,0),VLOOKUP(B450,Master_Item!B:H,6,0))</f>
        <v>200</v>
      </c>
      <c r="L450" s="52">
        <f>VLOOKUP(B450,Master_Item!B:M,12,0)</f>
        <v>0</v>
      </c>
      <c r="M450" s="52" t="str">
        <f t="shared" si="97"/>
        <v>0Region 6/9</v>
      </c>
      <c r="N450" s="11">
        <f t="shared" si="98"/>
        <v>0</v>
      </c>
      <c r="O450" s="11">
        <f t="shared" si="99"/>
        <v>0</v>
      </c>
      <c r="P450" s="11">
        <f t="shared" si="100"/>
        <v>0</v>
      </c>
      <c r="Q450" s="11">
        <f t="shared" si="101"/>
        <v>0</v>
      </c>
      <c r="R450" s="11">
        <f t="shared" si="102"/>
        <v>0</v>
      </c>
      <c r="S450" s="11"/>
      <c r="T450" s="1">
        <f>VLOOKUP(B450,Master_Item!B:I,8,0)</f>
        <v>4.2</v>
      </c>
      <c r="U450" s="11">
        <f t="shared" si="103"/>
        <v>0</v>
      </c>
      <c r="V450" s="11">
        <f t="shared" si="104"/>
        <v>0</v>
      </c>
      <c r="W450" s="11">
        <f t="shared" si="105"/>
        <v>0</v>
      </c>
      <c r="X450" s="11">
        <f t="shared" si="106"/>
        <v>0</v>
      </c>
      <c r="Y450" s="11">
        <f t="shared" si="107"/>
        <v>0</v>
      </c>
      <c r="Z450" s="1" t="str">
        <f>_xlfn.IFNA(VLOOKUP(B450,Master_Item!B:D,3,0),0)</f>
        <v>Water</v>
      </c>
    </row>
    <row r="451" spans="1:26" hidden="1">
      <c r="A451" s="13">
        <v>11</v>
      </c>
      <c r="B451" s="2">
        <v>310000887</v>
      </c>
      <c r="C451" s="1" t="s">
        <v>243</v>
      </c>
      <c r="D451" s="1" t="s">
        <v>128</v>
      </c>
      <c r="E451" s="12">
        <f>_xlfn.IFNA(VLOOKUP($B451,'FST OMT'!$C:$Y,$A451,0),0)*0.55</f>
        <v>0</v>
      </c>
      <c r="F451" s="12">
        <f>_xlfn.IFNA(VLOOKUP($B451,'FST CV'!$C:$Y,$A451,0),0)*0.55</f>
        <v>0</v>
      </c>
      <c r="G451" s="12">
        <f>_xlfn.IFNA(VLOOKUP($B451,'FST TT'!$C:$Y,$A451,0),0)*0.55</f>
        <v>0</v>
      </c>
      <c r="I451" s="4">
        <f t="shared" si="96"/>
        <v>0</v>
      </c>
      <c r="K451" s="52">
        <f>IF(D451="MT",VLOOKUP(B451,Master_Item!B:H,7,0),VLOOKUP(B451,Master_Item!B:H,6,0))</f>
        <v>200</v>
      </c>
      <c r="L451" s="52">
        <f>VLOOKUP(B451,Master_Item!B:M,12,0)</f>
        <v>0</v>
      </c>
      <c r="M451" s="52" t="str">
        <f t="shared" si="97"/>
        <v>0Region 6/14</v>
      </c>
      <c r="N451" s="11">
        <f t="shared" si="98"/>
        <v>0</v>
      </c>
      <c r="O451" s="11">
        <f t="shared" si="99"/>
        <v>0</v>
      </c>
      <c r="P451" s="11">
        <f t="shared" si="100"/>
        <v>0</v>
      </c>
      <c r="Q451" s="11">
        <f t="shared" si="101"/>
        <v>0</v>
      </c>
      <c r="R451" s="11">
        <f t="shared" si="102"/>
        <v>0</v>
      </c>
      <c r="S451" s="11"/>
      <c r="T451" s="1">
        <f>VLOOKUP(B451,Master_Item!B:I,8,0)</f>
        <v>4.2</v>
      </c>
      <c r="U451" s="11">
        <f t="shared" si="103"/>
        <v>0</v>
      </c>
      <c r="V451" s="11">
        <f t="shared" si="104"/>
        <v>0</v>
      </c>
      <c r="W451" s="11">
        <f t="shared" si="105"/>
        <v>0</v>
      </c>
      <c r="X451" s="11">
        <f t="shared" si="106"/>
        <v>0</v>
      </c>
      <c r="Y451" s="11">
        <f t="shared" si="107"/>
        <v>0</v>
      </c>
      <c r="Z451" s="1" t="str">
        <f>_xlfn.IFNA(VLOOKUP(B451,Master_Item!B:D,3,0),0)</f>
        <v>Water</v>
      </c>
    </row>
    <row r="452" spans="1:26" hidden="1">
      <c r="A452" s="13">
        <v>12</v>
      </c>
      <c r="B452" s="2">
        <v>310000887</v>
      </c>
      <c r="C452" s="1" t="s">
        <v>243</v>
      </c>
      <c r="D452" s="1" t="s">
        <v>121</v>
      </c>
      <c r="E452" s="12">
        <f>_xlfn.IFNA(VLOOKUP($B452,'FST OMT'!$C:$Y,$A452,0),0)</f>
        <v>0</v>
      </c>
      <c r="F452" s="12">
        <f>_xlfn.IFNA(VLOOKUP($B452,'FST CV'!$C:$Y,$A452,0),0)</f>
        <v>150</v>
      </c>
      <c r="G452" s="12">
        <f>_xlfn.IFNA(VLOOKUP($B452,'FST TT'!$C:$Y,$A452,0),0)</f>
        <v>0</v>
      </c>
      <c r="I452" s="4">
        <f t="shared" si="96"/>
        <v>150</v>
      </c>
      <c r="K452" s="52">
        <f>IF(D452="MT",VLOOKUP(B452,Master_Item!B:H,7,0),VLOOKUP(B452,Master_Item!B:H,6,0))</f>
        <v>200</v>
      </c>
      <c r="L452" s="52">
        <f>VLOOKUP(B452,Master_Item!B:M,12,0)</f>
        <v>0</v>
      </c>
      <c r="M452" s="52" t="str">
        <f t="shared" si="97"/>
        <v>0Region 7</v>
      </c>
      <c r="N452" s="11">
        <f t="shared" si="98"/>
        <v>0</v>
      </c>
      <c r="O452" s="11">
        <f t="shared" si="99"/>
        <v>0.75</v>
      </c>
      <c r="P452" s="11">
        <f t="shared" si="100"/>
        <v>0</v>
      </c>
      <c r="Q452" s="11">
        <f t="shared" si="101"/>
        <v>0</v>
      </c>
      <c r="R452" s="11">
        <f t="shared" si="102"/>
        <v>0.75</v>
      </c>
      <c r="S452" s="11"/>
      <c r="T452" s="1">
        <f>VLOOKUP(B452,Master_Item!B:I,8,0)</f>
        <v>4.2</v>
      </c>
      <c r="U452" s="11">
        <f t="shared" si="103"/>
        <v>0</v>
      </c>
      <c r="V452" s="11">
        <f t="shared" si="104"/>
        <v>630</v>
      </c>
      <c r="W452" s="11">
        <f t="shared" si="105"/>
        <v>0</v>
      </c>
      <c r="X452" s="11">
        <f t="shared" si="106"/>
        <v>0</v>
      </c>
      <c r="Y452" s="11">
        <f t="shared" si="107"/>
        <v>630</v>
      </c>
      <c r="Z452" s="1" t="str">
        <f>_xlfn.IFNA(VLOOKUP(B452,Master_Item!B:D,3,0),0)</f>
        <v>Water</v>
      </c>
    </row>
    <row r="453" spans="1:26" hidden="1">
      <c r="A453" s="13">
        <v>13</v>
      </c>
      <c r="B453" s="2">
        <v>310000887</v>
      </c>
      <c r="C453" s="1" t="s">
        <v>243</v>
      </c>
      <c r="D453" s="1" t="s">
        <v>122</v>
      </c>
      <c r="E453" s="12">
        <f>_xlfn.IFNA(VLOOKUP($B453,'FST OMT'!$C:$Y,$A453,0),0)</f>
        <v>0</v>
      </c>
      <c r="F453" s="12">
        <f>_xlfn.IFNA(VLOOKUP($B453,'FST CV'!$C:$Y,$A453,0),0)</f>
        <v>0</v>
      </c>
      <c r="G453" s="12">
        <f>_xlfn.IFNA(VLOOKUP($B453,'FST TT'!$C:$Y,$A453,0),0)</f>
        <v>0</v>
      </c>
      <c r="I453" s="4">
        <f t="shared" si="96"/>
        <v>0</v>
      </c>
      <c r="K453" s="52">
        <f>IF(D453="MT",VLOOKUP(B453,Master_Item!B:H,7,0),VLOOKUP(B453,Master_Item!B:H,6,0))</f>
        <v>200</v>
      </c>
      <c r="L453" s="52">
        <f>VLOOKUP(B453,Master_Item!B:M,12,0)</f>
        <v>0</v>
      </c>
      <c r="M453" s="52" t="str">
        <f t="shared" si="97"/>
        <v>0Region 8</v>
      </c>
      <c r="N453" s="11">
        <f t="shared" si="98"/>
        <v>0</v>
      </c>
      <c r="O453" s="11">
        <f t="shared" si="99"/>
        <v>0</v>
      </c>
      <c r="P453" s="11">
        <f t="shared" si="100"/>
        <v>0</v>
      </c>
      <c r="Q453" s="11">
        <f t="shared" si="101"/>
        <v>0</v>
      </c>
      <c r="R453" s="11">
        <f t="shared" si="102"/>
        <v>0</v>
      </c>
      <c r="S453" s="11"/>
      <c r="T453" s="1">
        <f>VLOOKUP(B453,Master_Item!B:I,8,0)</f>
        <v>4.2</v>
      </c>
      <c r="U453" s="11">
        <f t="shared" si="103"/>
        <v>0</v>
      </c>
      <c r="V453" s="11">
        <f t="shared" si="104"/>
        <v>0</v>
      </c>
      <c r="W453" s="11">
        <f t="shared" si="105"/>
        <v>0</v>
      </c>
      <c r="X453" s="11">
        <f t="shared" si="106"/>
        <v>0</v>
      </c>
      <c r="Y453" s="11">
        <f t="shared" si="107"/>
        <v>0</v>
      </c>
      <c r="Z453" s="1" t="str">
        <f>_xlfn.IFNA(VLOOKUP(B453,Master_Item!B:D,3,0),0)</f>
        <v>Water</v>
      </c>
    </row>
    <row r="454" spans="1:26" hidden="1">
      <c r="A454" s="13">
        <v>11</v>
      </c>
      <c r="B454" s="2">
        <v>310000887</v>
      </c>
      <c r="C454" s="1" t="s">
        <v>243</v>
      </c>
      <c r="D454" s="1" t="s">
        <v>123</v>
      </c>
      <c r="H454" s="4">
        <f>_xlfn.IFNA(VLOOKUP(B454,'FST MT'!A:FS,$A454,0),0)</f>
        <v>2356.1904761904761</v>
      </c>
      <c r="I454" s="4">
        <f t="shared" si="96"/>
        <v>2356.1904761904761</v>
      </c>
      <c r="K454" s="52">
        <f>IF(D454="MT",VLOOKUP(B454,Master_Item!B:H,7,0),VLOOKUP(B454,Master_Item!B:H,6,0))</f>
        <v>200</v>
      </c>
      <c r="L454" s="52">
        <f>VLOOKUP(B454,Master_Item!B:M,12,0)</f>
        <v>0</v>
      </c>
      <c r="M454" s="52" t="str">
        <f t="shared" si="97"/>
        <v>0MT</v>
      </c>
      <c r="N454" s="11">
        <f t="shared" si="98"/>
        <v>0</v>
      </c>
      <c r="O454" s="11">
        <f t="shared" si="99"/>
        <v>0</v>
      </c>
      <c r="P454" s="11">
        <f t="shared" si="100"/>
        <v>0</v>
      </c>
      <c r="Q454" s="11">
        <f t="shared" si="101"/>
        <v>11.78095238095238</v>
      </c>
      <c r="R454" s="11">
        <f t="shared" si="102"/>
        <v>11.78095238095238</v>
      </c>
      <c r="S454" s="11"/>
      <c r="T454" s="1">
        <f>VLOOKUP(B454,Master_Item!B:I,8,0)</f>
        <v>4.2</v>
      </c>
      <c r="U454" s="11">
        <f t="shared" si="103"/>
        <v>0</v>
      </c>
      <c r="V454" s="11">
        <f t="shared" si="104"/>
        <v>0</v>
      </c>
      <c r="W454" s="11">
        <f t="shared" si="105"/>
        <v>0</v>
      </c>
      <c r="X454" s="11">
        <f t="shared" si="106"/>
        <v>9896</v>
      </c>
      <c r="Y454" s="11">
        <f t="shared" si="107"/>
        <v>9896</v>
      </c>
      <c r="Z454" s="1" t="str">
        <f>_xlfn.IFNA(VLOOKUP(B454,Master_Item!B:D,3,0),0)</f>
        <v>Water</v>
      </c>
    </row>
    <row r="455" spans="1:26" hidden="1">
      <c r="A455" s="13">
        <v>6</v>
      </c>
      <c r="B455" s="2">
        <v>310000686</v>
      </c>
      <c r="C455" s="1" t="s">
        <v>244</v>
      </c>
      <c r="D455" s="1" t="s">
        <v>115</v>
      </c>
      <c r="E455" s="12">
        <f>_xlfn.IFNA(VLOOKUP($B455,'FST OMT'!$C:$Y,$A455,0),0)</f>
        <v>0</v>
      </c>
      <c r="F455" s="12">
        <f>_xlfn.IFNA(VLOOKUP($B455,'FST CV'!$C:$Y,$A455,0),0)</f>
        <v>881</v>
      </c>
      <c r="G455" s="12">
        <f>_xlfn.IFNA(VLOOKUP($B455,'FST TT'!$C:$Y,$A455,0),0)</f>
        <v>0</v>
      </c>
      <c r="I455" s="4">
        <f t="shared" si="96"/>
        <v>881</v>
      </c>
      <c r="K455" s="52">
        <f>IF(D455="MT",VLOOKUP(B455,Master_Item!B:H,7,0),VLOOKUP(B455,Master_Item!B:H,6,0))</f>
        <v>150</v>
      </c>
      <c r="L455" s="52">
        <f>VLOOKUP(B455,Master_Item!B:M,12,0)</f>
        <v>0</v>
      </c>
      <c r="M455" s="52" t="str">
        <f t="shared" si="97"/>
        <v>0Region 1</v>
      </c>
      <c r="N455" s="11">
        <f t="shared" si="98"/>
        <v>0</v>
      </c>
      <c r="O455" s="11">
        <f t="shared" si="99"/>
        <v>5.8733333333333331</v>
      </c>
      <c r="P455" s="11">
        <f t="shared" si="100"/>
        <v>0</v>
      </c>
      <c r="Q455" s="11">
        <f t="shared" si="101"/>
        <v>0</v>
      </c>
      <c r="R455" s="11">
        <f t="shared" si="102"/>
        <v>5.8733333333333331</v>
      </c>
      <c r="S455" s="11"/>
      <c r="T455" s="1">
        <f>VLOOKUP(B455,Master_Item!B:I,8,0)</f>
        <v>7.2</v>
      </c>
      <c r="U455" s="11">
        <f t="shared" si="103"/>
        <v>0</v>
      </c>
      <c r="V455" s="11">
        <f t="shared" si="104"/>
        <v>6343.2</v>
      </c>
      <c r="W455" s="11">
        <f t="shared" si="105"/>
        <v>0</v>
      </c>
      <c r="X455" s="11">
        <f t="shared" si="106"/>
        <v>0</v>
      </c>
      <c r="Y455" s="11">
        <f t="shared" si="107"/>
        <v>6343.2</v>
      </c>
      <c r="Z455" s="1" t="str">
        <f>_xlfn.IFNA(VLOOKUP(B455,Master_Item!B:D,3,0),0)</f>
        <v>Water</v>
      </c>
    </row>
    <row r="456" spans="1:26" hidden="1">
      <c r="A456" s="13">
        <v>7</v>
      </c>
      <c r="B456" s="2">
        <v>310000686</v>
      </c>
      <c r="C456" s="1" t="s">
        <v>244</v>
      </c>
      <c r="D456" s="1" t="s">
        <v>116</v>
      </c>
      <c r="E456" s="12">
        <f>_xlfn.IFNA(VLOOKUP($B456,'FST OMT'!$C:$Y,$A456,0),0)</f>
        <v>0</v>
      </c>
      <c r="F456" s="12">
        <f>_xlfn.IFNA(VLOOKUP($B456,'FST CV'!$C:$Y,$A456,0),0)</f>
        <v>0</v>
      </c>
      <c r="G456" s="12">
        <f>_xlfn.IFNA(VLOOKUP($B456,'FST TT'!$C:$Y,$A456,0),0)</f>
        <v>0</v>
      </c>
      <c r="I456" s="4">
        <f t="shared" si="96"/>
        <v>0</v>
      </c>
      <c r="K456" s="52">
        <f>IF(D456="MT",VLOOKUP(B456,Master_Item!B:H,7,0),VLOOKUP(B456,Master_Item!B:H,6,0))</f>
        <v>150</v>
      </c>
      <c r="L456" s="52">
        <f>VLOOKUP(B456,Master_Item!B:M,12,0)</f>
        <v>0</v>
      </c>
      <c r="M456" s="52" t="str">
        <f t="shared" si="97"/>
        <v>0Region 2</v>
      </c>
      <c r="N456" s="11">
        <f t="shared" si="98"/>
        <v>0</v>
      </c>
      <c r="O456" s="11">
        <f t="shared" si="99"/>
        <v>0</v>
      </c>
      <c r="P456" s="11">
        <f t="shared" si="100"/>
        <v>0</v>
      </c>
      <c r="Q456" s="11">
        <f t="shared" si="101"/>
        <v>0</v>
      </c>
      <c r="R456" s="11">
        <f t="shared" si="102"/>
        <v>0</v>
      </c>
      <c r="S456" s="11"/>
      <c r="T456" s="1">
        <f>VLOOKUP(B456,Master_Item!B:I,8,0)</f>
        <v>7.2</v>
      </c>
      <c r="U456" s="11">
        <f t="shared" si="103"/>
        <v>0</v>
      </c>
      <c r="V456" s="11">
        <f t="shared" si="104"/>
        <v>0</v>
      </c>
      <c r="W456" s="11">
        <f t="shared" si="105"/>
        <v>0</v>
      </c>
      <c r="X456" s="11">
        <f t="shared" si="106"/>
        <v>0</v>
      </c>
      <c r="Y456" s="11">
        <f t="shared" si="107"/>
        <v>0</v>
      </c>
      <c r="Z456" s="1" t="str">
        <f>_xlfn.IFNA(VLOOKUP(B456,Master_Item!B:D,3,0),0)</f>
        <v>Water</v>
      </c>
    </row>
    <row r="457" spans="1:26" hidden="1">
      <c r="A457" s="13">
        <v>8</v>
      </c>
      <c r="B457" s="2">
        <v>310000686</v>
      </c>
      <c r="C457" s="1" t="s">
        <v>244</v>
      </c>
      <c r="D457" s="1" t="s">
        <v>117</v>
      </c>
      <c r="E457" s="12">
        <f>_xlfn.IFNA(VLOOKUP($B457,'FST OMT'!$C:$Y,$A457,0),0)</f>
        <v>0</v>
      </c>
      <c r="F457" s="12">
        <f>_xlfn.IFNA(VLOOKUP($B457,'FST CV'!$C:$Y,$A457,0),0)</f>
        <v>0</v>
      </c>
      <c r="G457" s="12">
        <f>_xlfn.IFNA(VLOOKUP($B457,'FST TT'!$C:$Y,$A457,0),0)</f>
        <v>0</v>
      </c>
      <c r="I457" s="4">
        <f t="shared" si="96"/>
        <v>0</v>
      </c>
      <c r="K457" s="52">
        <f>IF(D457="MT",VLOOKUP(B457,Master_Item!B:H,7,0),VLOOKUP(B457,Master_Item!B:H,6,0))</f>
        <v>150</v>
      </c>
      <c r="L457" s="52">
        <f>VLOOKUP(B457,Master_Item!B:M,12,0)</f>
        <v>0</v>
      </c>
      <c r="M457" s="52" t="str">
        <f t="shared" si="97"/>
        <v>0Region 3</v>
      </c>
      <c r="N457" s="11">
        <f t="shared" si="98"/>
        <v>0</v>
      </c>
      <c r="O457" s="11">
        <f t="shared" si="99"/>
        <v>0</v>
      </c>
      <c r="P457" s="11">
        <f t="shared" si="100"/>
        <v>0</v>
      </c>
      <c r="Q457" s="11">
        <f t="shared" si="101"/>
        <v>0</v>
      </c>
      <c r="R457" s="11">
        <f t="shared" si="102"/>
        <v>0</v>
      </c>
      <c r="S457" s="11"/>
      <c r="T457" s="1">
        <f>VLOOKUP(B457,Master_Item!B:I,8,0)</f>
        <v>7.2</v>
      </c>
      <c r="U457" s="11">
        <f t="shared" si="103"/>
        <v>0</v>
      </c>
      <c r="V457" s="11">
        <f t="shared" si="104"/>
        <v>0</v>
      </c>
      <c r="W457" s="11">
        <f t="shared" si="105"/>
        <v>0</v>
      </c>
      <c r="X457" s="11">
        <f t="shared" si="106"/>
        <v>0</v>
      </c>
      <c r="Y457" s="11">
        <f t="shared" si="107"/>
        <v>0</v>
      </c>
      <c r="Z457" s="1" t="str">
        <f>_xlfn.IFNA(VLOOKUP(B457,Master_Item!B:D,3,0),0)</f>
        <v>Water</v>
      </c>
    </row>
    <row r="458" spans="1:26" hidden="1">
      <c r="A458" s="13">
        <v>9</v>
      </c>
      <c r="B458" s="2">
        <v>310000686</v>
      </c>
      <c r="C458" s="1" t="s">
        <v>244</v>
      </c>
      <c r="D458" s="1" t="s">
        <v>118</v>
      </c>
      <c r="E458" s="12">
        <f>_xlfn.IFNA(VLOOKUP($B458,'FST OMT'!$C:$Y,$A458,0),0)</f>
        <v>600</v>
      </c>
      <c r="F458" s="12">
        <f>_xlfn.IFNA(VLOOKUP($B458,'FST CV'!$C:$Y,$A458,0),0)</f>
        <v>0</v>
      </c>
      <c r="G458" s="12">
        <f>_xlfn.IFNA(VLOOKUP($B458,'FST TT'!$C:$Y,$A458,0),0)</f>
        <v>0</v>
      </c>
      <c r="I458" s="4">
        <f t="shared" si="96"/>
        <v>600</v>
      </c>
      <c r="K458" s="52">
        <f>IF(D458="MT",VLOOKUP(B458,Master_Item!B:H,7,0),VLOOKUP(B458,Master_Item!B:H,6,0))</f>
        <v>150</v>
      </c>
      <c r="L458" s="52">
        <f>VLOOKUP(B458,Master_Item!B:M,12,0)</f>
        <v>0</v>
      </c>
      <c r="M458" s="52" t="str">
        <f t="shared" si="97"/>
        <v>0Region 4</v>
      </c>
      <c r="N458" s="11">
        <f t="shared" si="98"/>
        <v>4</v>
      </c>
      <c r="O458" s="11">
        <f t="shared" si="99"/>
        <v>0</v>
      </c>
      <c r="P458" s="11">
        <f t="shared" si="100"/>
        <v>0</v>
      </c>
      <c r="Q458" s="11">
        <f t="shared" si="101"/>
        <v>0</v>
      </c>
      <c r="R458" s="11">
        <f t="shared" si="102"/>
        <v>4</v>
      </c>
      <c r="S458" s="11"/>
      <c r="T458" s="1">
        <f>VLOOKUP(B458,Master_Item!B:I,8,0)</f>
        <v>7.2</v>
      </c>
      <c r="U458" s="11">
        <f t="shared" si="103"/>
        <v>4320</v>
      </c>
      <c r="V458" s="11">
        <f t="shared" si="104"/>
        <v>0</v>
      </c>
      <c r="W458" s="11">
        <f t="shared" si="105"/>
        <v>0</v>
      </c>
      <c r="X458" s="11">
        <f t="shared" si="106"/>
        <v>0</v>
      </c>
      <c r="Y458" s="11">
        <f t="shared" si="107"/>
        <v>4320</v>
      </c>
      <c r="Z458" s="1" t="str">
        <f>_xlfn.IFNA(VLOOKUP(B458,Master_Item!B:D,3,0),0)</f>
        <v>Water</v>
      </c>
    </row>
    <row r="459" spans="1:26" hidden="1">
      <c r="A459" s="13">
        <v>10</v>
      </c>
      <c r="B459" s="2">
        <v>310000686</v>
      </c>
      <c r="C459" s="1" t="s">
        <v>244</v>
      </c>
      <c r="D459" s="1" t="s">
        <v>119</v>
      </c>
      <c r="E459" s="12">
        <f>_xlfn.IFNA(VLOOKUP($B459,'FST OMT'!$C:$Y,$A459,0),0)</f>
        <v>1400</v>
      </c>
      <c r="F459" s="12">
        <f>_xlfn.IFNA(VLOOKUP($B459,'FST CV'!$C:$Y,$A459,0),0)</f>
        <v>0</v>
      </c>
      <c r="G459" s="12">
        <f>_xlfn.IFNA(VLOOKUP($B459,'FST TT'!$C:$Y,$A459,0),0)</f>
        <v>0</v>
      </c>
      <c r="I459" s="4">
        <f t="shared" si="96"/>
        <v>1400</v>
      </c>
      <c r="K459" s="52">
        <f>IF(D459="MT",VLOOKUP(B459,Master_Item!B:H,7,0),VLOOKUP(B459,Master_Item!B:H,6,0))</f>
        <v>150</v>
      </c>
      <c r="L459" s="52">
        <f>VLOOKUP(B459,Master_Item!B:M,12,0)</f>
        <v>0</v>
      </c>
      <c r="M459" s="52" t="str">
        <f t="shared" si="97"/>
        <v>0Region 5</v>
      </c>
      <c r="N459" s="11">
        <f t="shared" si="98"/>
        <v>9.3333333333333339</v>
      </c>
      <c r="O459" s="11">
        <f t="shared" si="99"/>
        <v>0</v>
      </c>
      <c r="P459" s="11">
        <f t="shared" si="100"/>
        <v>0</v>
      </c>
      <c r="Q459" s="11">
        <f t="shared" si="101"/>
        <v>0</v>
      </c>
      <c r="R459" s="11">
        <f t="shared" si="102"/>
        <v>9.3333333333333339</v>
      </c>
      <c r="S459" s="11"/>
      <c r="T459" s="1">
        <f>VLOOKUP(B459,Master_Item!B:I,8,0)</f>
        <v>7.2</v>
      </c>
      <c r="U459" s="11">
        <f t="shared" si="103"/>
        <v>10080</v>
      </c>
      <c r="V459" s="11">
        <f t="shared" si="104"/>
        <v>0</v>
      </c>
      <c r="W459" s="11">
        <f t="shared" si="105"/>
        <v>0</v>
      </c>
      <c r="X459" s="11">
        <f t="shared" si="106"/>
        <v>0</v>
      </c>
      <c r="Y459" s="11">
        <f t="shared" si="107"/>
        <v>10080</v>
      </c>
      <c r="Z459" s="1" t="str">
        <f>_xlfn.IFNA(VLOOKUP(B459,Master_Item!B:D,3,0),0)</f>
        <v>Water</v>
      </c>
    </row>
    <row r="460" spans="1:26" hidden="1">
      <c r="A460" s="13">
        <v>11</v>
      </c>
      <c r="B460" s="2">
        <v>310000686</v>
      </c>
      <c r="C460" s="1" t="s">
        <v>244</v>
      </c>
      <c r="D460" s="1" t="s">
        <v>127</v>
      </c>
      <c r="E460" s="12">
        <f>_xlfn.IFNA(VLOOKUP($B460,'FST OMT'!$C:$Y,$A460,0),0)*0.45</f>
        <v>1042.2</v>
      </c>
      <c r="F460" s="12">
        <f>_xlfn.IFNA(VLOOKUP($B460,'FST CV'!$C:$Y,$A460,0),0)*0.45</f>
        <v>9</v>
      </c>
      <c r="G460" s="12">
        <f>_xlfn.IFNA(VLOOKUP($B460,'FST TT'!$C:$Y,$A460,0),0)*0.45</f>
        <v>0</v>
      </c>
      <c r="I460" s="4">
        <f t="shared" si="96"/>
        <v>1051.2</v>
      </c>
      <c r="K460" s="52">
        <f>IF(D460="MT",VLOOKUP(B460,Master_Item!B:H,7,0),VLOOKUP(B460,Master_Item!B:H,6,0))</f>
        <v>150</v>
      </c>
      <c r="L460" s="52">
        <f>VLOOKUP(B460,Master_Item!B:M,12,0)</f>
        <v>0</v>
      </c>
      <c r="M460" s="52" t="str">
        <f t="shared" si="97"/>
        <v>0Region 6/9</v>
      </c>
      <c r="N460" s="11">
        <f t="shared" si="98"/>
        <v>6.9480000000000004</v>
      </c>
      <c r="O460" s="11">
        <f t="shared" si="99"/>
        <v>0.06</v>
      </c>
      <c r="P460" s="11">
        <f t="shared" si="100"/>
        <v>0</v>
      </c>
      <c r="Q460" s="11">
        <f t="shared" si="101"/>
        <v>0</v>
      </c>
      <c r="R460" s="11">
        <f t="shared" si="102"/>
        <v>7.008</v>
      </c>
      <c r="S460" s="11"/>
      <c r="T460" s="1">
        <f>VLOOKUP(B460,Master_Item!B:I,8,0)</f>
        <v>7.2</v>
      </c>
      <c r="U460" s="11">
        <f t="shared" si="103"/>
        <v>7503.84</v>
      </c>
      <c r="V460" s="11">
        <f t="shared" si="104"/>
        <v>64.8</v>
      </c>
      <c r="W460" s="11">
        <f t="shared" si="105"/>
        <v>0</v>
      </c>
      <c r="X460" s="11">
        <f t="shared" si="106"/>
        <v>0</v>
      </c>
      <c r="Y460" s="11">
        <f t="shared" si="107"/>
        <v>7568.64</v>
      </c>
      <c r="Z460" s="1" t="str">
        <f>_xlfn.IFNA(VLOOKUP(B460,Master_Item!B:D,3,0),0)</f>
        <v>Water</v>
      </c>
    </row>
    <row r="461" spans="1:26" hidden="1">
      <c r="A461" s="13">
        <v>11</v>
      </c>
      <c r="B461" s="2">
        <v>310000686</v>
      </c>
      <c r="C461" s="1" t="s">
        <v>244</v>
      </c>
      <c r="D461" s="1" t="s">
        <v>128</v>
      </c>
      <c r="E461" s="12">
        <f>_xlfn.IFNA(VLOOKUP($B461,'FST OMT'!$C:$Y,$A461,0),0)*0.55</f>
        <v>1273.8000000000002</v>
      </c>
      <c r="F461" s="12">
        <f>_xlfn.IFNA(VLOOKUP($B461,'FST CV'!$C:$Y,$A461,0),0)*0.55</f>
        <v>11</v>
      </c>
      <c r="G461" s="12">
        <f>_xlfn.IFNA(VLOOKUP($B461,'FST TT'!$C:$Y,$A461,0),0)*0.55</f>
        <v>0</v>
      </c>
      <c r="I461" s="4">
        <f t="shared" si="96"/>
        <v>1284.8000000000002</v>
      </c>
      <c r="K461" s="52">
        <f>IF(D461="MT",VLOOKUP(B461,Master_Item!B:H,7,0),VLOOKUP(B461,Master_Item!B:H,6,0))</f>
        <v>150</v>
      </c>
      <c r="L461" s="52">
        <f>VLOOKUP(B461,Master_Item!B:M,12,0)</f>
        <v>0</v>
      </c>
      <c r="M461" s="52" t="str">
        <f t="shared" si="97"/>
        <v>0Region 6/14</v>
      </c>
      <c r="N461" s="11">
        <f t="shared" si="98"/>
        <v>8.4920000000000009</v>
      </c>
      <c r="O461" s="11">
        <f t="shared" si="99"/>
        <v>7.3333333333333334E-2</v>
      </c>
      <c r="P461" s="11">
        <f t="shared" si="100"/>
        <v>0</v>
      </c>
      <c r="Q461" s="11">
        <f t="shared" si="101"/>
        <v>0</v>
      </c>
      <c r="R461" s="11">
        <f t="shared" si="102"/>
        <v>8.565333333333335</v>
      </c>
      <c r="S461" s="11"/>
      <c r="T461" s="1">
        <f>VLOOKUP(B461,Master_Item!B:I,8,0)</f>
        <v>7.2</v>
      </c>
      <c r="U461" s="11">
        <f t="shared" si="103"/>
        <v>9171.3600000000024</v>
      </c>
      <c r="V461" s="11">
        <f t="shared" si="104"/>
        <v>79.2</v>
      </c>
      <c r="W461" s="11">
        <f t="shared" si="105"/>
        <v>0</v>
      </c>
      <c r="X461" s="11">
        <f t="shared" si="106"/>
        <v>0</v>
      </c>
      <c r="Y461" s="11">
        <f t="shared" si="107"/>
        <v>9250.5600000000013</v>
      </c>
      <c r="Z461" s="1" t="str">
        <f>_xlfn.IFNA(VLOOKUP(B461,Master_Item!B:D,3,0),0)</f>
        <v>Water</v>
      </c>
    </row>
    <row r="462" spans="1:26" hidden="1">
      <c r="A462" s="13">
        <v>12</v>
      </c>
      <c r="B462" s="2">
        <v>310000686</v>
      </c>
      <c r="C462" s="1" t="s">
        <v>244</v>
      </c>
      <c r="D462" s="1" t="s">
        <v>121</v>
      </c>
      <c r="E462" s="12">
        <f>_xlfn.IFNA(VLOOKUP($B462,'FST OMT'!$C:$Y,$A462,0),0)</f>
        <v>0</v>
      </c>
      <c r="F462" s="12">
        <f>_xlfn.IFNA(VLOOKUP($B462,'FST CV'!$C:$Y,$A462,0),0)</f>
        <v>210</v>
      </c>
      <c r="G462" s="12">
        <f>_xlfn.IFNA(VLOOKUP($B462,'FST TT'!$C:$Y,$A462,0),0)</f>
        <v>0</v>
      </c>
      <c r="I462" s="4">
        <f t="shared" si="96"/>
        <v>210</v>
      </c>
      <c r="K462" s="52">
        <f>IF(D462="MT",VLOOKUP(B462,Master_Item!B:H,7,0),VLOOKUP(B462,Master_Item!B:H,6,0))</f>
        <v>150</v>
      </c>
      <c r="L462" s="52">
        <f>VLOOKUP(B462,Master_Item!B:M,12,0)</f>
        <v>0</v>
      </c>
      <c r="M462" s="52" t="str">
        <f t="shared" si="97"/>
        <v>0Region 7</v>
      </c>
      <c r="N462" s="11">
        <f t="shared" si="98"/>
        <v>0</v>
      </c>
      <c r="O462" s="11">
        <f t="shared" si="99"/>
        <v>1.4</v>
      </c>
      <c r="P462" s="11">
        <f t="shared" si="100"/>
        <v>0</v>
      </c>
      <c r="Q462" s="11">
        <f t="shared" si="101"/>
        <v>0</v>
      </c>
      <c r="R462" s="11">
        <f t="shared" si="102"/>
        <v>1.4</v>
      </c>
      <c r="S462" s="11"/>
      <c r="T462" s="1">
        <f>VLOOKUP(B462,Master_Item!B:I,8,0)</f>
        <v>7.2</v>
      </c>
      <c r="U462" s="11">
        <f t="shared" si="103"/>
        <v>0</v>
      </c>
      <c r="V462" s="11">
        <f t="shared" si="104"/>
        <v>1512</v>
      </c>
      <c r="W462" s="11">
        <f t="shared" si="105"/>
        <v>0</v>
      </c>
      <c r="X462" s="11">
        <f t="shared" si="106"/>
        <v>0</v>
      </c>
      <c r="Y462" s="11">
        <f t="shared" si="107"/>
        <v>1512</v>
      </c>
      <c r="Z462" s="1" t="str">
        <f>_xlfn.IFNA(VLOOKUP(B462,Master_Item!B:D,3,0),0)</f>
        <v>Water</v>
      </c>
    </row>
    <row r="463" spans="1:26" hidden="1">
      <c r="A463" s="13">
        <v>13</v>
      </c>
      <c r="B463" s="2">
        <v>310000686</v>
      </c>
      <c r="C463" s="1" t="s">
        <v>244</v>
      </c>
      <c r="D463" s="1" t="s">
        <v>122</v>
      </c>
      <c r="E463" s="12">
        <f>_xlfn.IFNA(VLOOKUP($B463,'FST OMT'!$C:$Y,$A463,0),0)</f>
        <v>2500</v>
      </c>
      <c r="F463" s="12">
        <f>_xlfn.IFNA(VLOOKUP($B463,'FST CV'!$C:$Y,$A463,0),0)</f>
        <v>0</v>
      </c>
      <c r="G463" s="12">
        <f>_xlfn.IFNA(VLOOKUP($B463,'FST TT'!$C:$Y,$A463,0),0)</f>
        <v>0</v>
      </c>
      <c r="I463" s="4">
        <f t="shared" si="96"/>
        <v>2500</v>
      </c>
      <c r="K463" s="52">
        <f>IF(D463="MT",VLOOKUP(B463,Master_Item!B:H,7,0),VLOOKUP(B463,Master_Item!B:H,6,0))</f>
        <v>150</v>
      </c>
      <c r="L463" s="52">
        <f>VLOOKUP(B463,Master_Item!B:M,12,0)</f>
        <v>0</v>
      </c>
      <c r="M463" s="52" t="str">
        <f t="shared" si="97"/>
        <v>0Region 8</v>
      </c>
      <c r="N463" s="11">
        <f t="shared" si="98"/>
        <v>16.666666666666668</v>
      </c>
      <c r="O463" s="11">
        <f t="shared" si="99"/>
        <v>0</v>
      </c>
      <c r="P463" s="11">
        <f t="shared" si="100"/>
        <v>0</v>
      </c>
      <c r="Q463" s="11">
        <f t="shared" si="101"/>
        <v>0</v>
      </c>
      <c r="R463" s="11">
        <f t="shared" si="102"/>
        <v>16.666666666666668</v>
      </c>
      <c r="S463" s="11"/>
      <c r="T463" s="1">
        <f>VLOOKUP(B463,Master_Item!B:I,8,0)</f>
        <v>7.2</v>
      </c>
      <c r="U463" s="11">
        <f t="shared" si="103"/>
        <v>18000</v>
      </c>
      <c r="V463" s="11">
        <f t="shared" si="104"/>
        <v>0</v>
      </c>
      <c r="W463" s="11">
        <f t="shared" si="105"/>
        <v>0</v>
      </c>
      <c r="X463" s="11">
        <f t="shared" si="106"/>
        <v>0</v>
      </c>
      <c r="Y463" s="11">
        <f t="shared" si="107"/>
        <v>18000</v>
      </c>
      <c r="Z463" s="1" t="str">
        <f>_xlfn.IFNA(VLOOKUP(B463,Master_Item!B:D,3,0),0)</f>
        <v>Water</v>
      </c>
    </row>
    <row r="464" spans="1:26" hidden="1">
      <c r="A464" s="13">
        <v>11</v>
      </c>
      <c r="B464" s="2">
        <v>310000686</v>
      </c>
      <c r="C464" s="1" t="s">
        <v>244</v>
      </c>
      <c r="D464" s="1" t="s">
        <v>123</v>
      </c>
      <c r="H464" s="4">
        <f>_xlfn.IFNA(VLOOKUP(B464,'FST MT'!A:FS,$A464,0),0)</f>
        <v>443863.09523809527</v>
      </c>
      <c r="I464" s="4">
        <f t="shared" si="96"/>
        <v>443863.09523809527</v>
      </c>
      <c r="K464" s="52">
        <f>IF(D464="MT",VLOOKUP(B464,Master_Item!B:H,7,0),VLOOKUP(B464,Master_Item!B:H,6,0))</f>
        <v>125</v>
      </c>
      <c r="L464" s="52">
        <f>VLOOKUP(B464,Master_Item!B:M,12,0)</f>
        <v>0</v>
      </c>
      <c r="M464" s="52" t="str">
        <f t="shared" si="97"/>
        <v>0MT</v>
      </c>
      <c r="N464" s="11">
        <f t="shared" si="98"/>
        <v>0</v>
      </c>
      <c r="O464" s="11">
        <f t="shared" si="99"/>
        <v>0</v>
      </c>
      <c r="P464" s="11">
        <f t="shared" si="100"/>
        <v>0</v>
      </c>
      <c r="Q464" s="11">
        <f t="shared" si="101"/>
        <v>3550.9047619047619</v>
      </c>
      <c r="R464" s="11">
        <f t="shared" si="102"/>
        <v>3550.9047619047619</v>
      </c>
      <c r="S464" s="11"/>
      <c r="T464" s="1">
        <f>VLOOKUP(B464,Master_Item!B:I,8,0)</f>
        <v>7.2</v>
      </c>
      <c r="U464" s="11">
        <f t="shared" si="103"/>
        <v>0</v>
      </c>
      <c r="V464" s="11">
        <f t="shared" si="104"/>
        <v>0</v>
      </c>
      <c r="W464" s="11">
        <f t="shared" si="105"/>
        <v>0</v>
      </c>
      <c r="X464" s="11">
        <f t="shared" si="106"/>
        <v>3195814.2857142859</v>
      </c>
      <c r="Y464" s="6">
        <f t="shared" si="107"/>
        <v>3195814.2857142859</v>
      </c>
      <c r="Z464" s="1" t="str">
        <f>_xlfn.IFNA(VLOOKUP(B464,Master_Item!B:D,3,0),0)</f>
        <v>Water</v>
      </c>
    </row>
    <row r="465" spans="1:26" hidden="1">
      <c r="A465" s="13">
        <v>6</v>
      </c>
      <c r="B465" s="2">
        <v>310000688</v>
      </c>
      <c r="C465" s="1" t="s">
        <v>245</v>
      </c>
      <c r="D465" s="1" t="s">
        <v>115</v>
      </c>
      <c r="E465" s="12">
        <f>_xlfn.IFNA(VLOOKUP($B465,'FST OMT'!$C:$Y,$A465,0),0)</f>
        <v>0</v>
      </c>
      <c r="F465" s="12">
        <f>_xlfn.IFNA(VLOOKUP($B465,'FST CV'!$C:$Y,$A465,0),0)</f>
        <v>275</v>
      </c>
      <c r="G465" s="12">
        <f>_xlfn.IFNA(VLOOKUP($B465,'FST TT'!$C:$Y,$A465,0),0)</f>
        <v>0</v>
      </c>
      <c r="I465" s="4">
        <f t="shared" si="96"/>
        <v>275</v>
      </c>
      <c r="K465" s="52">
        <f>IF(D465="MT",VLOOKUP(B465,Master_Item!B:H,7,0),VLOOKUP(B465,Master_Item!B:H,6,0))</f>
        <v>100</v>
      </c>
      <c r="L465" s="52">
        <f>VLOOKUP(B465,Master_Item!B:M,12,0)</f>
        <v>0</v>
      </c>
      <c r="M465" s="52" t="str">
        <f t="shared" si="97"/>
        <v>0Region 1</v>
      </c>
      <c r="N465" s="11">
        <f t="shared" si="98"/>
        <v>0</v>
      </c>
      <c r="O465" s="11">
        <f t="shared" si="99"/>
        <v>2.75</v>
      </c>
      <c r="P465" s="11">
        <f t="shared" si="100"/>
        <v>0</v>
      </c>
      <c r="Q465" s="11">
        <f t="shared" si="101"/>
        <v>0</v>
      </c>
      <c r="R465" s="11">
        <f t="shared" si="102"/>
        <v>2.75</v>
      </c>
      <c r="S465" s="11"/>
      <c r="T465" s="1">
        <f>VLOOKUP(B465,Master_Item!B:I,8,0)</f>
        <v>9</v>
      </c>
      <c r="U465" s="11">
        <f t="shared" si="103"/>
        <v>0</v>
      </c>
      <c r="V465" s="11">
        <f t="shared" si="104"/>
        <v>2475</v>
      </c>
      <c r="W465" s="11">
        <f t="shared" si="105"/>
        <v>0</v>
      </c>
      <c r="X465" s="11">
        <f t="shared" si="106"/>
        <v>0</v>
      </c>
      <c r="Y465" s="11">
        <f t="shared" si="107"/>
        <v>2475</v>
      </c>
      <c r="Z465" s="1" t="str">
        <f>_xlfn.IFNA(VLOOKUP(B465,Master_Item!B:D,3,0),0)</f>
        <v>Water</v>
      </c>
    </row>
    <row r="466" spans="1:26" hidden="1">
      <c r="A466" s="13">
        <v>7</v>
      </c>
      <c r="B466" s="2">
        <v>310000688</v>
      </c>
      <c r="C466" s="1" t="s">
        <v>245</v>
      </c>
      <c r="D466" s="1" t="s">
        <v>116</v>
      </c>
      <c r="E466" s="12">
        <f>_xlfn.IFNA(VLOOKUP($B466,'FST OMT'!$C:$Y,$A466,0),0)</f>
        <v>0</v>
      </c>
      <c r="F466" s="12">
        <f>_xlfn.IFNA(VLOOKUP($B466,'FST CV'!$C:$Y,$A466,0),0)</f>
        <v>0</v>
      </c>
      <c r="G466" s="12">
        <f>_xlfn.IFNA(VLOOKUP($B466,'FST TT'!$C:$Y,$A466,0),0)</f>
        <v>0</v>
      </c>
      <c r="I466" s="4">
        <f t="shared" si="96"/>
        <v>0</v>
      </c>
      <c r="K466" s="52">
        <f>IF(D466="MT",VLOOKUP(B466,Master_Item!B:H,7,0),VLOOKUP(B466,Master_Item!B:H,6,0))</f>
        <v>100</v>
      </c>
      <c r="L466" s="52">
        <f>VLOOKUP(B466,Master_Item!B:M,12,0)</f>
        <v>0</v>
      </c>
      <c r="M466" s="52" t="str">
        <f t="shared" si="97"/>
        <v>0Region 2</v>
      </c>
      <c r="N466" s="11">
        <f t="shared" si="98"/>
        <v>0</v>
      </c>
      <c r="O466" s="11">
        <f t="shared" si="99"/>
        <v>0</v>
      </c>
      <c r="P466" s="11">
        <f t="shared" si="100"/>
        <v>0</v>
      </c>
      <c r="Q466" s="11">
        <f t="shared" si="101"/>
        <v>0</v>
      </c>
      <c r="R466" s="11">
        <f t="shared" si="102"/>
        <v>0</v>
      </c>
      <c r="S466" s="11"/>
      <c r="T466" s="1">
        <f>VLOOKUP(B466,Master_Item!B:I,8,0)</f>
        <v>9</v>
      </c>
      <c r="U466" s="11">
        <f t="shared" si="103"/>
        <v>0</v>
      </c>
      <c r="V466" s="11">
        <f t="shared" si="104"/>
        <v>0</v>
      </c>
      <c r="W466" s="11">
        <f t="shared" si="105"/>
        <v>0</v>
      </c>
      <c r="X466" s="11">
        <f t="shared" si="106"/>
        <v>0</v>
      </c>
      <c r="Y466" s="11">
        <f t="shared" si="107"/>
        <v>0</v>
      </c>
      <c r="Z466" s="1" t="str">
        <f>_xlfn.IFNA(VLOOKUP(B466,Master_Item!B:D,3,0),0)</f>
        <v>Water</v>
      </c>
    </row>
    <row r="467" spans="1:26" hidden="1">
      <c r="A467" s="13">
        <v>8</v>
      </c>
      <c r="B467" s="2">
        <v>310000688</v>
      </c>
      <c r="C467" s="1" t="s">
        <v>245</v>
      </c>
      <c r="D467" s="1" t="s">
        <v>117</v>
      </c>
      <c r="E467" s="12">
        <f>_xlfn.IFNA(VLOOKUP($B467,'FST OMT'!$C:$Y,$A467,0),0)</f>
        <v>0</v>
      </c>
      <c r="F467" s="12">
        <f>_xlfn.IFNA(VLOOKUP($B467,'FST CV'!$C:$Y,$A467,0),0)</f>
        <v>0</v>
      </c>
      <c r="G467" s="12">
        <f>_xlfn.IFNA(VLOOKUP($B467,'FST TT'!$C:$Y,$A467,0),0)</f>
        <v>0</v>
      </c>
      <c r="I467" s="4">
        <f t="shared" si="96"/>
        <v>0</v>
      </c>
      <c r="K467" s="52">
        <f>IF(D467="MT",VLOOKUP(B467,Master_Item!B:H,7,0),VLOOKUP(B467,Master_Item!B:H,6,0))</f>
        <v>100</v>
      </c>
      <c r="L467" s="52">
        <f>VLOOKUP(B467,Master_Item!B:M,12,0)</f>
        <v>0</v>
      </c>
      <c r="M467" s="52" t="str">
        <f t="shared" si="97"/>
        <v>0Region 3</v>
      </c>
      <c r="N467" s="11">
        <f t="shared" si="98"/>
        <v>0</v>
      </c>
      <c r="O467" s="11">
        <f t="shared" si="99"/>
        <v>0</v>
      </c>
      <c r="P467" s="11">
        <f t="shared" si="100"/>
        <v>0</v>
      </c>
      <c r="Q467" s="11">
        <f t="shared" si="101"/>
        <v>0</v>
      </c>
      <c r="R467" s="11">
        <f t="shared" si="102"/>
        <v>0</v>
      </c>
      <c r="S467" s="11"/>
      <c r="T467" s="1">
        <f>VLOOKUP(B467,Master_Item!B:I,8,0)</f>
        <v>9</v>
      </c>
      <c r="U467" s="11">
        <f t="shared" si="103"/>
        <v>0</v>
      </c>
      <c r="V467" s="11">
        <f t="shared" si="104"/>
        <v>0</v>
      </c>
      <c r="W467" s="11">
        <f t="shared" si="105"/>
        <v>0</v>
      </c>
      <c r="X467" s="11">
        <f t="shared" si="106"/>
        <v>0</v>
      </c>
      <c r="Y467" s="11">
        <f t="shared" si="107"/>
        <v>0</v>
      </c>
      <c r="Z467" s="1" t="str">
        <f>_xlfn.IFNA(VLOOKUP(B467,Master_Item!B:D,3,0),0)</f>
        <v>Water</v>
      </c>
    </row>
    <row r="468" spans="1:26" hidden="1">
      <c r="A468" s="13">
        <v>9</v>
      </c>
      <c r="B468" s="2">
        <v>310000688</v>
      </c>
      <c r="C468" s="1" t="s">
        <v>245</v>
      </c>
      <c r="D468" s="1" t="s">
        <v>118</v>
      </c>
      <c r="E468" s="12">
        <f>_xlfn.IFNA(VLOOKUP($B468,'FST OMT'!$C:$Y,$A468,0),0)</f>
        <v>0</v>
      </c>
      <c r="F468" s="12">
        <f>_xlfn.IFNA(VLOOKUP($B468,'FST CV'!$C:$Y,$A468,0),0)</f>
        <v>0</v>
      </c>
      <c r="G468" s="12">
        <f>_xlfn.IFNA(VLOOKUP($B468,'FST TT'!$C:$Y,$A468,0),0)</f>
        <v>0</v>
      </c>
      <c r="I468" s="4">
        <f t="shared" si="96"/>
        <v>0</v>
      </c>
      <c r="K468" s="52">
        <f>IF(D468="MT",VLOOKUP(B468,Master_Item!B:H,7,0),VLOOKUP(B468,Master_Item!B:H,6,0))</f>
        <v>100</v>
      </c>
      <c r="L468" s="52">
        <f>VLOOKUP(B468,Master_Item!B:M,12,0)</f>
        <v>0</v>
      </c>
      <c r="M468" s="52" t="str">
        <f t="shared" si="97"/>
        <v>0Region 4</v>
      </c>
      <c r="N468" s="11">
        <f t="shared" si="98"/>
        <v>0</v>
      </c>
      <c r="O468" s="11">
        <f t="shared" si="99"/>
        <v>0</v>
      </c>
      <c r="P468" s="11">
        <f t="shared" si="100"/>
        <v>0</v>
      </c>
      <c r="Q468" s="11">
        <f t="shared" si="101"/>
        <v>0</v>
      </c>
      <c r="R468" s="11">
        <f t="shared" si="102"/>
        <v>0</v>
      </c>
      <c r="S468" s="11"/>
      <c r="T468" s="1">
        <f>VLOOKUP(B468,Master_Item!B:I,8,0)</f>
        <v>9</v>
      </c>
      <c r="U468" s="11">
        <f t="shared" si="103"/>
        <v>0</v>
      </c>
      <c r="V468" s="11">
        <f t="shared" si="104"/>
        <v>0</v>
      </c>
      <c r="W468" s="11">
        <f t="shared" si="105"/>
        <v>0</v>
      </c>
      <c r="X468" s="11">
        <f t="shared" si="106"/>
        <v>0</v>
      </c>
      <c r="Y468" s="11">
        <f t="shared" si="107"/>
        <v>0</v>
      </c>
      <c r="Z468" s="1" t="str">
        <f>_xlfn.IFNA(VLOOKUP(B468,Master_Item!B:D,3,0),0)</f>
        <v>Water</v>
      </c>
    </row>
    <row r="469" spans="1:26" hidden="1">
      <c r="A469" s="13">
        <v>10</v>
      </c>
      <c r="B469" s="2">
        <v>310000688</v>
      </c>
      <c r="C469" s="1" t="s">
        <v>245</v>
      </c>
      <c r="D469" s="1" t="s">
        <v>119</v>
      </c>
      <c r="E469" s="12">
        <f>_xlfn.IFNA(VLOOKUP($B469,'FST OMT'!$C:$Y,$A469,0),0)</f>
        <v>1000</v>
      </c>
      <c r="F469" s="12">
        <f>_xlfn.IFNA(VLOOKUP($B469,'FST CV'!$C:$Y,$A469,0),0)</f>
        <v>0</v>
      </c>
      <c r="G469" s="12">
        <f>_xlfn.IFNA(VLOOKUP($B469,'FST TT'!$C:$Y,$A469,0),0)</f>
        <v>0</v>
      </c>
      <c r="I469" s="4">
        <f t="shared" si="96"/>
        <v>1000</v>
      </c>
      <c r="K469" s="52">
        <f>IF(D469="MT",VLOOKUP(B469,Master_Item!B:H,7,0),VLOOKUP(B469,Master_Item!B:H,6,0))</f>
        <v>100</v>
      </c>
      <c r="L469" s="52">
        <f>VLOOKUP(B469,Master_Item!B:M,12,0)</f>
        <v>0</v>
      </c>
      <c r="M469" s="52" t="str">
        <f t="shared" si="97"/>
        <v>0Region 5</v>
      </c>
      <c r="N469" s="11">
        <f t="shared" si="98"/>
        <v>10</v>
      </c>
      <c r="O469" s="11">
        <f t="shared" si="99"/>
        <v>0</v>
      </c>
      <c r="P469" s="11">
        <f t="shared" si="100"/>
        <v>0</v>
      </c>
      <c r="Q469" s="11">
        <f t="shared" si="101"/>
        <v>0</v>
      </c>
      <c r="R469" s="11">
        <f t="shared" si="102"/>
        <v>10</v>
      </c>
      <c r="S469" s="11"/>
      <c r="T469" s="1">
        <f>VLOOKUP(B469,Master_Item!B:I,8,0)</f>
        <v>9</v>
      </c>
      <c r="U469" s="11">
        <f t="shared" si="103"/>
        <v>9000</v>
      </c>
      <c r="V469" s="11">
        <f t="shared" si="104"/>
        <v>0</v>
      </c>
      <c r="W469" s="11">
        <f t="shared" si="105"/>
        <v>0</v>
      </c>
      <c r="X469" s="11">
        <f t="shared" si="106"/>
        <v>0</v>
      </c>
      <c r="Y469" s="11">
        <f t="shared" si="107"/>
        <v>9000</v>
      </c>
      <c r="Z469" s="1" t="str">
        <f>_xlfn.IFNA(VLOOKUP(B469,Master_Item!B:D,3,0),0)</f>
        <v>Water</v>
      </c>
    </row>
    <row r="470" spans="1:26" hidden="1">
      <c r="A470" s="13">
        <v>11</v>
      </c>
      <c r="B470" s="2">
        <v>310000688</v>
      </c>
      <c r="C470" s="1" t="s">
        <v>245</v>
      </c>
      <c r="D470" s="1" t="s">
        <v>127</v>
      </c>
      <c r="E470" s="12">
        <f>_xlfn.IFNA(VLOOKUP($B470,'FST OMT'!$C:$Y,$A470,0),0)*0.45</f>
        <v>712.80000000000007</v>
      </c>
      <c r="F470" s="12">
        <f>_xlfn.IFNA(VLOOKUP($B470,'FST CV'!$C:$Y,$A470,0),0)*0.45</f>
        <v>0</v>
      </c>
      <c r="G470" s="12">
        <f>_xlfn.IFNA(VLOOKUP($B470,'FST TT'!$C:$Y,$A470,0),0)*0.45</f>
        <v>0</v>
      </c>
      <c r="I470" s="4">
        <f t="shared" si="96"/>
        <v>712.80000000000007</v>
      </c>
      <c r="K470" s="52">
        <f>IF(D470="MT",VLOOKUP(B470,Master_Item!B:H,7,0),VLOOKUP(B470,Master_Item!B:H,6,0))</f>
        <v>100</v>
      </c>
      <c r="L470" s="52">
        <f>VLOOKUP(B470,Master_Item!B:M,12,0)</f>
        <v>0</v>
      </c>
      <c r="M470" s="52" t="str">
        <f t="shared" si="97"/>
        <v>0Region 6/9</v>
      </c>
      <c r="N470" s="11">
        <f t="shared" si="98"/>
        <v>7.128000000000001</v>
      </c>
      <c r="O470" s="11">
        <f t="shared" si="99"/>
        <v>0</v>
      </c>
      <c r="P470" s="11">
        <f t="shared" si="100"/>
        <v>0</v>
      </c>
      <c r="Q470" s="11">
        <f t="shared" si="101"/>
        <v>0</v>
      </c>
      <c r="R470" s="11">
        <f t="shared" si="102"/>
        <v>7.128000000000001</v>
      </c>
      <c r="S470" s="11"/>
      <c r="T470" s="1">
        <f>VLOOKUP(B470,Master_Item!B:I,8,0)</f>
        <v>9</v>
      </c>
      <c r="U470" s="11">
        <f t="shared" si="103"/>
        <v>6415.2000000000007</v>
      </c>
      <c r="V470" s="11">
        <f t="shared" si="104"/>
        <v>0</v>
      </c>
      <c r="W470" s="11">
        <f t="shared" si="105"/>
        <v>0</v>
      </c>
      <c r="X470" s="11">
        <f t="shared" si="106"/>
        <v>0</v>
      </c>
      <c r="Y470" s="11">
        <f t="shared" si="107"/>
        <v>6415.2000000000007</v>
      </c>
      <c r="Z470" s="1" t="str">
        <f>_xlfn.IFNA(VLOOKUP(B470,Master_Item!B:D,3,0),0)</f>
        <v>Water</v>
      </c>
    </row>
    <row r="471" spans="1:26" hidden="1">
      <c r="A471" s="13">
        <v>11</v>
      </c>
      <c r="B471" s="2">
        <v>310000688</v>
      </c>
      <c r="C471" s="1" t="s">
        <v>245</v>
      </c>
      <c r="D471" s="1" t="s">
        <v>128</v>
      </c>
      <c r="E471" s="12">
        <f>_xlfn.IFNA(VLOOKUP($B471,'FST OMT'!$C:$Y,$A471,0),0)*0.55</f>
        <v>871.2</v>
      </c>
      <c r="F471" s="12">
        <f>_xlfn.IFNA(VLOOKUP($B471,'FST CV'!$C:$Y,$A471,0),0)*0.55</f>
        <v>0</v>
      </c>
      <c r="G471" s="12">
        <f>_xlfn.IFNA(VLOOKUP($B471,'FST TT'!$C:$Y,$A471,0),0)*0.55</f>
        <v>0</v>
      </c>
      <c r="I471" s="4">
        <f t="shared" si="96"/>
        <v>871.2</v>
      </c>
      <c r="K471" s="52">
        <f>IF(D471="MT",VLOOKUP(B471,Master_Item!B:H,7,0),VLOOKUP(B471,Master_Item!B:H,6,0))</f>
        <v>100</v>
      </c>
      <c r="L471" s="52">
        <f>VLOOKUP(B471,Master_Item!B:M,12,0)</f>
        <v>0</v>
      </c>
      <c r="M471" s="52" t="str">
        <f t="shared" si="97"/>
        <v>0Region 6/14</v>
      </c>
      <c r="N471" s="11">
        <f t="shared" si="98"/>
        <v>8.7119999999999997</v>
      </c>
      <c r="O471" s="11">
        <f t="shared" si="99"/>
        <v>0</v>
      </c>
      <c r="P471" s="11">
        <f t="shared" si="100"/>
        <v>0</v>
      </c>
      <c r="Q471" s="11">
        <f t="shared" si="101"/>
        <v>0</v>
      </c>
      <c r="R471" s="11">
        <f t="shared" si="102"/>
        <v>8.7119999999999997</v>
      </c>
      <c r="S471" s="11"/>
      <c r="T471" s="1">
        <f>VLOOKUP(B471,Master_Item!B:I,8,0)</f>
        <v>9</v>
      </c>
      <c r="U471" s="11">
        <f t="shared" si="103"/>
        <v>7840.8</v>
      </c>
      <c r="V471" s="11">
        <f t="shared" si="104"/>
        <v>0</v>
      </c>
      <c r="W471" s="11">
        <f t="shared" si="105"/>
        <v>0</v>
      </c>
      <c r="X471" s="11">
        <f t="shared" si="106"/>
        <v>0</v>
      </c>
      <c r="Y471" s="11">
        <f t="shared" si="107"/>
        <v>7840.8</v>
      </c>
      <c r="Z471" s="1" t="str">
        <f>_xlfn.IFNA(VLOOKUP(B471,Master_Item!B:D,3,0),0)</f>
        <v>Water</v>
      </c>
    </row>
    <row r="472" spans="1:26" hidden="1">
      <c r="A472" s="13">
        <v>12</v>
      </c>
      <c r="B472" s="2">
        <v>310000688</v>
      </c>
      <c r="C472" s="1" t="s">
        <v>245</v>
      </c>
      <c r="D472" s="1" t="s">
        <v>121</v>
      </c>
      <c r="E472" s="12">
        <f>_xlfn.IFNA(VLOOKUP($B472,'FST OMT'!$C:$Y,$A472,0),0)</f>
        <v>0</v>
      </c>
      <c r="F472" s="12">
        <f>_xlfn.IFNA(VLOOKUP($B472,'FST CV'!$C:$Y,$A472,0),0)</f>
        <v>40</v>
      </c>
      <c r="G472" s="12">
        <f>_xlfn.IFNA(VLOOKUP($B472,'FST TT'!$C:$Y,$A472,0),0)</f>
        <v>0</v>
      </c>
      <c r="I472" s="4">
        <f t="shared" si="96"/>
        <v>40</v>
      </c>
      <c r="K472" s="52">
        <f>IF(D472="MT",VLOOKUP(B472,Master_Item!B:H,7,0),VLOOKUP(B472,Master_Item!B:H,6,0))</f>
        <v>100</v>
      </c>
      <c r="L472" s="52">
        <f>VLOOKUP(B472,Master_Item!B:M,12,0)</f>
        <v>0</v>
      </c>
      <c r="M472" s="52" t="str">
        <f t="shared" si="97"/>
        <v>0Region 7</v>
      </c>
      <c r="N472" s="11">
        <f t="shared" si="98"/>
        <v>0</v>
      </c>
      <c r="O472" s="11">
        <f t="shared" si="99"/>
        <v>0.4</v>
      </c>
      <c r="P472" s="11">
        <f t="shared" si="100"/>
        <v>0</v>
      </c>
      <c r="Q472" s="11">
        <f t="shared" si="101"/>
        <v>0</v>
      </c>
      <c r="R472" s="11">
        <f t="shared" si="102"/>
        <v>0.4</v>
      </c>
      <c r="S472" s="11"/>
      <c r="T472" s="1">
        <f>VLOOKUP(B472,Master_Item!B:I,8,0)</f>
        <v>9</v>
      </c>
      <c r="U472" s="11">
        <f t="shared" si="103"/>
        <v>0</v>
      </c>
      <c r="V472" s="11">
        <f t="shared" si="104"/>
        <v>360</v>
      </c>
      <c r="W472" s="11">
        <f t="shared" si="105"/>
        <v>0</v>
      </c>
      <c r="X472" s="11">
        <f t="shared" si="106"/>
        <v>0</v>
      </c>
      <c r="Y472" s="11">
        <f t="shared" si="107"/>
        <v>360</v>
      </c>
      <c r="Z472" s="1" t="str">
        <f>_xlfn.IFNA(VLOOKUP(B472,Master_Item!B:D,3,0),0)</f>
        <v>Water</v>
      </c>
    </row>
    <row r="473" spans="1:26" hidden="1">
      <c r="A473" s="13">
        <v>13</v>
      </c>
      <c r="B473" s="2">
        <v>310000688</v>
      </c>
      <c r="C473" s="1" t="s">
        <v>245</v>
      </c>
      <c r="D473" s="1" t="s">
        <v>122</v>
      </c>
      <c r="E473" s="12">
        <f>_xlfn.IFNA(VLOOKUP($B473,'FST OMT'!$C:$Y,$A473,0),0)</f>
        <v>2000</v>
      </c>
      <c r="F473" s="12">
        <f>_xlfn.IFNA(VLOOKUP($B473,'FST CV'!$C:$Y,$A473,0),0)</f>
        <v>0</v>
      </c>
      <c r="G473" s="12">
        <f>_xlfn.IFNA(VLOOKUP($B473,'FST TT'!$C:$Y,$A473,0),0)</f>
        <v>0</v>
      </c>
      <c r="I473" s="4">
        <f t="shared" si="96"/>
        <v>2000</v>
      </c>
      <c r="K473" s="52">
        <f>IF(D473="MT",VLOOKUP(B473,Master_Item!B:H,7,0),VLOOKUP(B473,Master_Item!B:H,6,0))</f>
        <v>100</v>
      </c>
      <c r="L473" s="52">
        <f>VLOOKUP(B473,Master_Item!B:M,12,0)</f>
        <v>0</v>
      </c>
      <c r="M473" s="52" t="str">
        <f t="shared" si="97"/>
        <v>0Region 8</v>
      </c>
      <c r="N473" s="11">
        <f t="shared" si="98"/>
        <v>20</v>
      </c>
      <c r="O473" s="11">
        <f t="shared" si="99"/>
        <v>0</v>
      </c>
      <c r="P473" s="11">
        <f t="shared" si="100"/>
        <v>0</v>
      </c>
      <c r="Q473" s="11">
        <f t="shared" si="101"/>
        <v>0</v>
      </c>
      <c r="R473" s="11">
        <f t="shared" si="102"/>
        <v>20</v>
      </c>
      <c r="S473" s="11"/>
      <c r="T473" s="1">
        <f>VLOOKUP(B473,Master_Item!B:I,8,0)</f>
        <v>9</v>
      </c>
      <c r="U473" s="11">
        <f t="shared" si="103"/>
        <v>18000</v>
      </c>
      <c r="V473" s="11">
        <f t="shared" si="104"/>
        <v>0</v>
      </c>
      <c r="W473" s="11">
        <f t="shared" si="105"/>
        <v>0</v>
      </c>
      <c r="X473" s="11">
        <f t="shared" si="106"/>
        <v>0</v>
      </c>
      <c r="Y473" s="11">
        <f t="shared" si="107"/>
        <v>18000</v>
      </c>
      <c r="Z473" s="1" t="str">
        <f>_xlfn.IFNA(VLOOKUP(B473,Master_Item!B:D,3,0),0)</f>
        <v>Water</v>
      </c>
    </row>
    <row r="474" spans="1:26" hidden="1">
      <c r="A474" s="13">
        <v>11</v>
      </c>
      <c r="B474" s="2">
        <v>310000688</v>
      </c>
      <c r="C474" s="1" t="s">
        <v>245</v>
      </c>
      <c r="D474" s="1" t="s">
        <v>123</v>
      </c>
      <c r="H474" s="4">
        <f>_xlfn.IFNA(VLOOKUP(B474,'FST MT'!A:FS,$A474,0),0)</f>
        <v>8736.7142857142844</v>
      </c>
      <c r="I474" s="4">
        <f t="shared" si="96"/>
        <v>8736.7142857142844</v>
      </c>
      <c r="K474" s="52">
        <f>IF(D474="MT",VLOOKUP(B474,Master_Item!B:H,7,0),VLOOKUP(B474,Master_Item!B:H,6,0))</f>
        <v>100</v>
      </c>
      <c r="L474" s="52">
        <f>VLOOKUP(B474,Master_Item!B:M,12,0)</f>
        <v>0</v>
      </c>
      <c r="M474" s="52" t="str">
        <f t="shared" si="97"/>
        <v>0MT</v>
      </c>
      <c r="N474" s="11">
        <f t="shared" si="98"/>
        <v>0</v>
      </c>
      <c r="O474" s="11">
        <f t="shared" si="99"/>
        <v>0</v>
      </c>
      <c r="P474" s="11">
        <f t="shared" si="100"/>
        <v>0</v>
      </c>
      <c r="Q474" s="11">
        <f t="shared" si="101"/>
        <v>87.367142857142838</v>
      </c>
      <c r="R474" s="11">
        <f t="shared" si="102"/>
        <v>87.367142857142838</v>
      </c>
      <c r="S474" s="11"/>
      <c r="T474" s="1">
        <f>VLOOKUP(B474,Master_Item!B:I,8,0)</f>
        <v>9</v>
      </c>
      <c r="U474" s="11">
        <f t="shared" si="103"/>
        <v>0</v>
      </c>
      <c r="V474" s="11">
        <f t="shared" si="104"/>
        <v>0</v>
      </c>
      <c r="W474" s="11">
        <f t="shared" si="105"/>
        <v>0</v>
      </c>
      <c r="X474" s="11">
        <f t="shared" si="106"/>
        <v>78630.428571428565</v>
      </c>
      <c r="Y474" s="11">
        <f t="shared" si="107"/>
        <v>78630.428571428565</v>
      </c>
      <c r="Z474" s="1" t="str">
        <f>_xlfn.IFNA(VLOOKUP(B474,Master_Item!B:D,3,0),0)</f>
        <v>Water</v>
      </c>
    </row>
    <row r="475" spans="1:26" hidden="1">
      <c r="A475" s="13">
        <v>6</v>
      </c>
      <c r="B475" s="2">
        <v>310002393</v>
      </c>
      <c r="C475" s="1" t="s">
        <v>246</v>
      </c>
      <c r="D475" s="1" t="s">
        <v>115</v>
      </c>
      <c r="E475" s="12">
        <f>_xlfn.IFNA(VLOOKUP($B475,'FST OMT'!$C:$Y,$A475,0),0)</f>
        <v>0</v>
      </c>
      <c r="F475" s="12">
        <f>_xlfn.IFNA(VLOOKUP($B475,'FST CV'!$C:$Y,$A475,0),0)</f>
        <v>1277</v>
      </c>
      <c r="G475" s="12">
        <f>_xlfn.IFNA(VLOOKUP($B475,'FST TT'!$C:$Y,$A475,0),0)</f>
        <v>0</v>
      </c>
      <c r="I475" s="4">
        <f t="shared" si="96"/>
        <v>1277</v>
      </c>
      <c r="K475" s="52">
        <f>IF(D475="MT",VLOOKUP(B475,Master_Item!B:H,7,0),VLOOKUP(B475,Master_Item!B:H,6,0))</f>
        <v>150</v>
      </c>
      <c r="L475" s="52">
        <f>VLOOKUP(B475,Master_Item!B:M,12,0)</f>
        <v>0</v>
      </c>
      <c r="M475" s="52" t="str">
        <f t="shared" si="97"/>
        <v>0Region 1</v>
      </c>
      <c r="N475" s="11">
        <f t="shared" si="98"/>
        <v>0</v>
      </c>
      <c r="O475" s="11">
        <f t="shared" si="99"/>
        <v>8.5133333333333336</v>
      </c>
      <c r="P475" s="11">
        <f t="shared" si="100"/>
        <v>0</v>
      </c>
      <c r="Q475" s="11">
        <f t="shared" si="101"/>
        <v>0</v>
      </c>
      <c r="R475" s="11">
        <f t="shared" si="102"/>
        <v>8.5133333333333336</v>
      </c>
      <c r="S475" s="11"/>
      <c r="T475" s="1">
        <f>VLOOKUP(B475,Master_Item!B:I,8,0)</f>
        <v>5.52</v>
      </c>
      <c r="U475" s="11">
        <f t="shared" si="103"/>
        <v>0</v>
      </c>
      <c r="V475" s="11">
        <f t="shared" si="104"/>
        <v>7049.0399999999991</v>
      </c>
      <c r="W475" s="11">
        <f t="shared" si="105"/>
        <v>0</v>
      </c>
      <c r="X475" s="11">
        <f t="shared" si="106"/>
        <v>0</v>
      </c>
      <c r="Y475" s="11">
        <f t="shared" si="107"/>
        <v>7049.0399999999991</v>
      </c>
      <c r="Z475" s="1" t="str">
        <f>_xlfn.IFNA(VLOOKUP(B475,Master_Item!B:D,3,0),0)</f>
        <v>Water</v>
      </c>
    </row>
    <row r="476" spans="1:26" hidden="1">
      <c r="A476" s="13">
        <v>7</v>
      </c>
      <c r="B476" s="2">
        <v>310002393</v>
      </c>
      <c r="C476" s="1" t="s">
        <v>246</v>
      </c>
      <c r="D476" s="1" t="s">
        <v>116</v>
      </c>
      <c r="E476" s="12">
        <f>_xlfn.IFNA(VLOOKUP($B476,'FST OMT'!$C:$Y,$A476,0),0)</f>
        <v>0</v>
      </c>
      <c r="F476" s="12">
        <f>_xlfn.IFNA(VLOOKUP($B476,'FST CV'!$C:$Y,$A476,0),0)</f>
        <v>319</v>
      </c>
      <c r="G476" s="12">
        <f>_xlfn.IFNA(VLOOKUP($B476,'FST TT'!$C:$Y,$A476,0),0)</f>
        <v>0</v>
      </c>
      <c r="I476" s="4">
        <f t="shared" si="96"/>
        <v>319</v>
      </c>
      <c r="K476" s="52">
        <f>IF(D476="MT",VLOOKUP(B476,Master_Item!B:H,7,0),VLOOKUP(B476,Master_Item!B:H,6,0))</f>
        <v>150</v>
      </c>
      <c r="L476" s="52">
        <f>VLOOKUP(B476,Master_Item!B:M,12,0)</f>
        <v>0</v>
      </c>
      <c r="M476" s="52" t="str">
        <f t="shared" si="97"/>
        <v>0Region 2</v>
      </c>
      <c r="N476" s="11">
        <f t="shared" si="98"/>
        <v>0</v>
      </c>
      <c r="O476" s="11">
        <f t="shared" si="99"/>
        <v>2.1266666666666665</v>
      </c>
      <c r="P476" s="11">
        <f t="shared" si="100"/>
        <v>0</v>
      </c>
      <c r="Q476" s="11">
        <f t="shared" si="101"/>
        <v>0</v>
      </c>
      <c r="R476" s="11">
        <f t="shared" si="102"/>
        <v>2.1266666666666665</v>
      </c>
      <c r="S476" s="11"/>
      <c r="T476" s="1">
        <f>VLOOKUP(B476,Master_Item!B:I,8,0)</f>
        <v>5.52</v>
      </c>
      <c r="U476" s="11">
        <f t="shared" si="103"/>
        <v>0</v>
      </c>
      <c r="V476" s="11">
        <f t="shared" si="104"/>
        <v>1760.8799999999999</v>
      </c>
      <c r="W476" s="11">
        <f t="shared" si="105"/>
        <v>0</v>
      </c>
      <c r="X476" s="11">
        <f t="shared" si="106"/>
        <v>0</v>
      </c>
      <c r="Y476" s="11">
        <f t="shared" si="107"/>
        <v>1760.8799999999999</v>
      </c>
      <c r="Z476" s="1" t="str">
        <f>_xlfn.IFNA(VLOOKUP(B476,Master_Item!B:D,3,0),0)</f>
        <v>Water</v>
      </c>
    </row>
    <row r="477" spans="1:26" hidden="1">
      <c r="A477" s="13">
        <v>8</v>
      </c>
      <c r="B477" s="2">
        <v>310002393</v>
      </c>
      <c r="C477" s="1" t="s">
        <v>246</v>
      </c>
      <c r="D477" s="1" t="s">
        <v>117</v>
      </c>
      <c r="E477" s="12">
        <f>_xlfn.IFNA(VLOOKUP($B477,'FST OMT'!$C:$Y,$A477,0),0)</f>
        <v>0</v>
      </c>
      <c r="F477" s="12">
        <f>_xlfn.IFNA(VLOOKUP($B477,'FST CV'!$C:$Y,$A477,0),0)</f>
        <v>502</v>
      </c>
      <c r="G477" s="12">
        <f>_xlfn.IFNA(VLOOKUP($B477,'FST TT'!$C:$Y,$A477,0),0)</f>
        <v>0</v>
      </c>
      <c r="I477" s="4">
        <f t="shared" si="96"/>
        <v>502</v>
      </c>
      <c r="K477" s="52">
        <f>IF(D477="MT",VLOOKUP(B477,Master_Item!B:H,7,0),VLOOKUP(B477,Master_Item!B:H,6,0))</f>
        <v>150</v>
      </c>
      <c r="L477" s="52">
        <f>VLOOKUP(B477,Master_Item!B:M,12,0)</f>
        <v>0</v>
      </c>
      <c r="M477" s="52" t="str">
        <f t="shared" si="97"/>
        <v>0Region 3</v>
      </c>
      <c r="N477" s="11">
        <f t="shared" si="98"/>
        <v>0</v>
      </c>
      <c r="O477" s="11">
        <f t="shared" si="99"/>
        <v>3.3466666666666667</v>
      </c>
      <c r="P477" s="11">
        <f t="shared" si="100"/>
        <v>0</v>
      </c>
      <c r="Q477" s="11">
        <f t="shared" si="101"/>
        <v>0</v>
      </c>
      <c r="R477" s="11">
        <f t="shared" si="102"/>
        <v>3.3466666666666667</v>
      </c>
      <c r="S477" s="11"/>
      <c r="T477" s="1">
        <f>VLOOKUP(B477,Master_Item!B:I,8,0)</f>
        <v>5.52</v>
      </c>
      <c r="U477" s="11">
        <f t="shared" si="103"/>
        <v>0</v>
      </c>
      <c r="V477" s="11">
        <f t="shared" si="104"/>
        <v>2771.04</v>
      </c>
      <c r="W477" s="11">
        <f t="shared" si="105"/>
        <v>0</v>
      </c>
      <c r="X477" s="11">
        <f t="shared" si="106"/>
        <v>0</v>
      </c>
      <c r="Y477" s="11">
        <f t="shared" si="107"/>
        <v>2771.04</v>
      </c>
      <c r="Z477" s="1" t="str">
        <f>_xlfn.IFNA(VLOOKUP(B477,Master_Item!B:D,3,0),0)</f>
        <v>Water</v>
      </c>
    </row>
    <row r="478" spans="1:26" hidden="1">
      <c r="A478" s="13">
        <v>9</v>
      </c>
      <c r="B478" s="2">
        <v>310002393</v>
      </c>
      <c r="C478" s="1" t="s">
        <v>246</v>
      </c>
      <c r="D478" s="1" t="s">
        <v>118</v>
      </c>
      <c r="E478" s="12">
        <f>_xlfn.IFNA(VLOOKUP($B478,'FST OMT'!$C:$Y,$A478,0),0)</f>
        <v>0</v>
      </c>
      <c r="F478" s="12">
        <f>_xlfn.IFNA(VLOOKUP($B478,'FST CV'!$C:$Y,$A478,0),0)</f>
        <v>1133</v>
      </c>
      <c r="G478" s="12">
        <f>_xlfn.IFNA(VLOOKUP($B478,'FST TT'!$C:$Y,$A478,0),0)</f>
        <v>0</v>
      </c>
      <c r="I478" s="4">
        <f t="shared" si="96"/>
        <v>1133</v>
      </c>
      <c r="K478" s="52">
        <f>IF(D478="MT",VLOOKUP(B478,Master_Item!B:H,7,0),VLOOKUP(B478,Master_Item!B:H,6,0))</f>
        <v>150</v>
      </c>
      <c r="L478" s="52">
        <f>VLOOKUP(B478,Master_Item!B:M,12,0)</f>
        <v>0</v>
      </c>
      <c r="M478" s="52" t="str">
        <f t="shared" si="97"/>
        <v>0Region 4</v>
      </c>
      <c r="N478" s="11">
        <f t="shared" si="98"/>
        <v>0</v>
      </c>
      <c r="O478" s="11">
        <f t="shared" si="99"/>
        <v>7.5533333333333337</v>
      </c>
      <c r="P478" s="11">
        <f t="shared" si="100"/>
        <v>0</v>
      </c>
      <c r="Q478" s="11">
        <f t="shared" si="101"/>
        <v>0</v>
      </c>
      <c r="R478" s="11">
        <f t="shared" si="102"/>
        <v>7.5533333333333337</v>
      </c>
      <c r="S478" s="11"/>
      <c r="T478" s="1">
        <f>VLOOKUP(B478,Master_Item!B:I,8,0)</f>
        <v>5.52</v>
      </c>
      <c r="U478" s="11">
        <f t="shared" si="103"/>
        <v>0</v>
      </c>
      <c r="V478" s="11">
        <f t="shared" si="104"/>
        <v>6254.16</v>
      </c>
      <c r="W478" s="11">
        <f t="shared" si="105"/>
        <v>0</v>
      </c>
      <c r="X478" s="11">
        <f t="shared" si="106"/>
        <v>0</v>
      </c>
      <c r="Y478" s="11">
        <f t="shared" si="107"/>
        <v>6254.16</v>
      </c>
      <c r="Z478" s="1" t="str">
        <f>_xlfn.IFNA(VLOOKUP(B478,Master_Item!B:D,3,0),0)</f>
        <v>Water</v>
      </c>
    </row>
    <row r="479" spans="1:26" hidden="1">
      <c r="A479" s="13">
        <v>10</v>
      </c>
      <c r="B479" s="2">
        <v>310002393</v>
      </c>
      <c r="C479" s="1" t="s">
        <v>246</v>
      </c>
      <c r="D479" s="1" t="s">
        <v>119</v>
      </c>
      <c r="E479" s="12">
        <f>_xlfn.IFNA(VLOOKUP($B479,'FST OMT'!$C:$Y,$A479,0),0)</f>
        <v>50</v>
      </c>
      <c r="F479" s="12">
        <f>_xlfn.IFNA(VLOOKUP($B479,'FST CV'!$C:$Y,$A479,0),0)</f>
        <v>517</v>
      </c>
      <c r="G479" s="12">
        <f>_xlfn.IFNA(VLOOKUP($B479,'FST TT'!$C:$Y,$A479,0),0)</f>
        <v>0</v>
      </c>
      <c r="I479" s="4">
        <f t="shared" si="96"/>
        <v>567</v>
      </c>
      <c r="K479" s="52">
        <f>IF(D479="MT",VLOOKUP(B479,Master_Item!B:H,7,0),VLOOKUP(B479,Master_Item!B:H,6,0))</f>
        <v>150</v>
      </c>
      <c r="L479" s="52">
        <f>VLOOKUP(B479,Master_Item!B:M,12,0)</f>
        <v>0</v>
      </c>
      <c r="M479" s="52" t="str">
        <f t="shared" si="97"/>
        <v>0Region 5</v>
      </c>
      <c r="N479" s="11">
        <f t="shared" si="98"/>
        <v>0.33333333333333331</v>
      </c>
      <c r="O479" s="11">
        <f t="shared" si="99"/>
        <v>3.4466666666666668</v>
      </c>
      <c r="P479" s="11">
        <f t="shared" si="100"/>
        <v>0</v>
      </c>
      <c r="Q479" s="11">
        <f t="shared" si="101"/>
        <v>0</v>
      </c>
      <c r="R479" s="11">
        <f t="shared" si="102"/>
        <v>3.78</v>
      </c>
      <c r="S479" s="11"/>
      <c r="T479" s="1">
        <f>VLOOKUP(B479,Master_Item!B:I,8,0)</f>
        <v>5.52</v>
      </c>
      <c r="U479" s="11">
        <f t="shared" si="103"/>
        <v>276</v>
      </c>
      <c r="V479" s="11">
        <f t="shared" si="104"/>
        <v>2853.8399999999997</v>
      </c>
      <c r="W479" s="11">
        <f t="shared" si="105"/>
        <v>0</v>
      </c>
      <c r="X479" s="11">
        <f t="shared" si="106"/>
        <v>0</v>
      </c>
      <c r="Y479" s="11">
        <f t="shared" si="107"/>
        <v>3129.8399999999997</v>
      </c>
      <c r="Z479" s="1" t="str">
        <f>_xlfn.IFNA(VLOOKUP(B479,Master_Item!B:D,3,0),0)</f>
        <v>Water</v>
      </c>
    </row>
    <row r="480" spans="1:26" hidden="1">
      <c r="A480" s="13">
        <v>11</v>
      </c>
      <c r="B480" s="2">
        <v>310002393</v>
      </c>
      <c r="C480" s="1" t="s">
        <v>246</v>
      </c>
      <c r="D480" s="1" t="s">
        <v>127</v>
      </c>
      <c r="E480" s="12">
        <f>_xlfn.IFNA(VLOOKUP($B480,'FST OMT'!$C:$Y,$A480,0),0)*0.45</f>
        <v>0</v>
      </c>
      <c r="F480" s="12">
        <f>_xlfn.IFNA(VLOOKUP($B480,'FST CV'!$C:$Y,$A480,0),0)*0.45</f>
        <v>178.65</v>
      </c>
      <c r="G480" s="12">
        <f>_xlfn.IFNA(VLOOKUP($B480,'FST TT'!$C:$Y,$A480,0),0)*0.45</f>
        <v>0</v>
      </c>
      <c r="I480" s="4">
        <f t="shared" si="96"/>
        <v>178.65</v>
      </c>
      <c r="K480" s="52">
        <f>IF(D480="MT",VLOOKUP(B480,Master_Item!B:H,7,0),VLOOKUP(B480,Master_Item!B:H,6,0))</f>
        <v>150</v>
      </c>
      <c r="L480" s="52">
        <f>VLOOKUP(B480,Master_Item!B:M,12,0)</f>
        <v>0</v>
      </c>
      <c r="M480" s="52" t="str">
        <f t="shared" si="97"/>
        <v>0Region 6/9</v>
      </c>
      <c r="N480" s="11">
        <f t="shared" si="98"/>
        <v>0</v>
      </c>
      <c r="O480" s="11">
        <f t="shared" si="99"/>
        <v>1.1910000000000001</v>
      </c>
      <c r="P480" s="11">
        <f t="shared" si="100"/>
        <v>0</v>
      </c>
      <c r="Q480" s="11">
        <f t="shared" si="101"/>
        <v>0</v>
      </c>
      <c r="R480" s="11">
        <f t="shared" si="102"/>
        <v>1.1910000000000001</v>
      </c>
      <c r="S480" s="11"/>
      <c r="T480" s="1">
        <f>VLOOKUP(B480,Master_Item!B:I,8,0)</f>
        <v>5.52</v>
      </c>
      <c r="U480" s="11">
        <f t="shared" si="103"/>
        <v>0</v>
      </c>
      <c r="V480" s="11">
        <f t="shared" si="104"/>
        <v>986.14799999999991</v>
      </c>
      <c r="W480" s="11">
        <f t="shared" si="105"/>
        <v>0</v>
      </c>
      <c r="X480" s="11">
        <f t="shared" si="106"/>
        <v>0</v>
      </c>
      <c r="Y480" s="11">
        <f t="shared" si="107"/>
        <v>986.14799999999991</v>
      </c>
      <c r="Z480" s="1" t="str">
        <f>_xlfn.IFNA(VLOOKUP(B480,Master_Item!B:D,3,0),0)</f>
        <v>Water</v>
      </c>
    </row>
    <row r="481" spans="1:26" hidden="1">
      <c r="A481" s="13">
        <v>11</v>
      </c>
      <c r="B481" s="2">
        <v>310002393</v>
      </c>
      <c r="C481" s="1" t="s">
        <v>246</v>
      </c>
      <c r="D481" s="1" t="s">
        <v>128</v>
      </c>
      <c r="E481" s="12">
        <f>_xlfn.IFNA(VLOOKUP($B481,'FST OMT'!$C:$Y,$A481,0),0)*0.55</f>
        <v>0</v>
      </c>
      <c r="F481" s="12">
        <f>_xlfn.IFNA(VLOOKUP($B481,'FST CV'!$C:$Y,$A481,0),0)*0.55</f>
        <v>218.35000000000002</v>
      </c>
      <c r="G481" s="12">
        <f>_xlfn.IFNA(VLOOKUP($B481,'FST TT'!$C:$Y,$A481,0),0)*0.55</f>
        <v>0</v>
      </c>
      <c r="I481" s="4">
        <f t="shared" si="96"/>
        <v>218.35000000000002</v>
      </c>
      <c r="K481" s="52">
        <f>IF(D481="MT",VLOOKUP(B481,Master_Item!B:H,7,0),VLOOKUP(B481,Master_Item!B:H,6,0))</f>
        <v>150</v>
      </c>
      <c r="L481" s="52">
        <f>VLOOKUP(B481,Master_Item!B:M,12,0)</f>
        <v>0</v>
      </c>
      <c r="M481" s="52" t="str">
        <f t="shared" si="97"/>
        <v>0Region 6/14</v>
      </c>
      <c r="N481" s="11">
        <f t="shared" si="98"/>
        <v>0</v>
      </c>
      <c r="O481" s="11">
        <f t="shared" si="99"/>
        <v>1.4556666666666669</v>
      </c>
      <c r="P481" s="11">
        <f t="shared" si="100"/>
        <v>0</v>
      </c>
      <c r="Q481" s="11">
        <f t="shared" si="101"/>
        <v>0</v>
      </c>
      <c r="R481" s="11">
        <f t="shared" si="102"/>
        <v>1.4556666666666669</v>
      </c>
      <c r="S481" s="11"/>
      <c r="T481" s="1">
        <f>VLOOKUP(B481,Master_Item!B:I,8,0)</f>
        <v>5.52</v>
      </c>
      <c r="U481" s="11">
        <f t="shared" si="103"/>
        <v>0</v>
      </c>
      <c r="V481" s="11">
        <f t="shared" si="104"/>
        <v>1205.2920000000001</v>
      </c>
      <c r="W481" s="11">
        <f t="shared" si="105"/>
        <v>0</v>
      </c>
      <c r="X481" s="11">
        <f t="shared" si="106"/>
        <v>0</v>
      </c>
      <c r="Y481" s="11">
        <f t="shared" si="107"/>
        <v>1205.2920000000001</v>
      </c>
      <c r="Z481" s="1" t="str">
        <f>_xlfn.IFNA(VLOOKUP(B481,Master_Item!B:D,3,0),0)</f>
        <v>Water</v>
      </c>
    </row>
    <row r="482" spans="1:26" hidden="1">
      <c r="A482" s="13">
        <v>12</v>
      </c>
      <c r="B482" s="2">
        <v>310002393</v>
      </c>
      <c r="C482" s="1" t="s">
        <v>246</v>
      </c>
      <c r="D482" s="1" t="s">
        <v>121</v>
      </c>
      <c r="E482" s="12">
        <f>_xlfn.IFNA(VLOOKUP($B482,'FST OMT'!$C:$Y,$A482,0),0)</f>
        <v>20</v>
      </c>
      <c r="F482" s="12">
        <f>_xlfn.IFNA(VLOOKUP($B482,'FST CV'!$C:$Y,$A482,0),0)</f>
        <v>795</v>
      </c>
      <c r="G482" s="12">
        <f>_xlfn.IFNA(VLOOKUP($B482,'FST TT'!$C:$Y,$A482,0),0)</f>
        <v>0</v>
      </c>
      <c r="I482" s="4">
        <f t="shared" si="96"/>
        <v>815</v>
      </c>
      <c r="K482" s="52">
        <f>IF(D482="MT",VLOOKUP(B482,Master_Item!B:H,7,0),VLOOKUP(B482,Master_Item!B:H,6,0))</f>
        <v>150</v>
      </c>
      <c r="L482" s="52">
        <f>VLOOKUP(B482,Master_Item!B:M,12,0)</f>
        <v>0</v>
      </c>
      <c r="M482" s="52" t="str">
        <f t="shared" si="97"/>
        <v>0Region 7</v>
      </c>
      <c r="N482" s="11">
        <f t="shared" si="98"/>
        <v>0.13333333333333333</v>
      </c>
      <c r="O482" s="11">
        <f t="shared" si="99"/>
        <v>5.3</v>
      </c>
      <c r="P482" s="11">
        <f t="shared" si="100"/>
        <v>0</v>
      </c>
      <c r="Q482" s="11">
        <f t="shared" si="101"/>
        <v>0</v>
      </c>
      <c r="R482" s="11">
        <f t="shared" si="102"/>
        <v>5.4333333333333336</v>
      </c>
      <c r="S482" s="11"/>
      <c r="T482" s="1">
        <f>VLOOKUP(B482,Master_Item!B:I,8,0)</f>
        <v>5.52</v>
      </c>
      <c r="U482" s="11">
        <f t="shared" si="103"/>
        <v>110.39999999999999</v>
      </c>
      <c r="V482" s="11">
        <f t="shared" si="104"/>
        <v>4388.3999999999996</v>
      </c>
      <c r="W482" s="11">
        <f t="shared" si="105"/>
        <v>0</v>
      </c>
      <c r="X482" s="11">
        <f t="shared" si="106"/>
        <v>0</v>
      </c>
      <c r="Y482" s="11">
        <f t="shared" si="107"/>
        <v>4498.7999999999993</v>
      </c>
      <c r="Z482" s="1" t="str">
        <f>_xlfn.IFNA(VLOOKUP(B482,Master_Item!B:D,3,0),0)</f>
        <v>Water</v>
      </c>
    </row>
    <row r="483" spans="1:26" hidden="1">
      <c r="A483" s="13">
        <v>13</v>
      </c>
      <c r="B483" s="2">
        <v>310002393</v>
      </c>
      <c r="C483" s="1" t="s">
        <v>246</v>
      </c>
      <c r="D483" s="1" t="s">
        <v>122</v>
      </c>
      <c r="E483" s="12">
        <f>_xlfn.IFNA(VLOOKUP($B483,'FST OMT'!$C:$Y,$A483,0),0)</f>
        <v>75</v>
      </c>
      <c r="F483" s="12">
        <f>_xlfn.IFNA(VLOOKUP($B483,'FST CV'!$C:$Y,$A483,0),0)</f>
        <v>487</v>
      </c>
      <c r="G483" s="12">
        <f>_xlfn.IFNA(VLOOKUP($B483,'FST TT'!$C:$Y,$A483,0),0)</f>
        <v>0</v>
      </c>
      <c r="I483" s="4">
        <f t="shared" si="96"/>
        <v>562</v>
      </c>
      <c r="K483" s="52">
        <f>IF(D483="MT",VLOOKUP(B483,Master_Item!B:H,7,0),VLOOKUP(B483,Master_Item!B:H,6,0))</f>
        <v>150</v>
      </c>
      <c r="L483" s="52">
        <f>VLOOKUP(B483,Master_Item!B:M,12,0)</f>
        <v>0</v>
      </c>
      <c r="M483" s="52" t="str">
        <f t="shared" si="97"/>
        <v>0Region 8</v>
      </c>
      <c r="N483" s="11">
        <f t="shared" si="98"/>
        <v>0.5</v>
      </c>
      <c r="O483" s="11">
        <f t="shared" si="99"/>
        <v>3.2466666666666666</v>
      </c>
      <c r="P483" s="11">
        <f t="shared" si="100"/>
        <v>0</v>
      </c>
      <c r="Q483" s="11">
        <f t="shared" si="101"/>
        <v>0</v>
      </c>
      <c r="R483" s="11">
        <f t="shared" si="102"/>
        <v>3.7466666666666666</v>
      </c>
      <c r="S483" s="11"/>
      <c r="T483" s="1">
        <f>VLOOKUP(B483,Master_Item!B:I,8,0)</f>
        <v>5.52</v>
      </c>
      <c r="U483" s="11">
        <f t="shared" si="103"/>
        <v>413.99999999999994</v>
      </c>
      <c r="V483" s="11">
        <f t="shared" si="104"/>
        <v>2688.24</v>
      </c>
      <c r="W483" s="11">
        <f t="shared" si="105"/>
        <v>0</v>
      </c>
      <c r="X483" s="11">
        <f t="shared" si="106"/>
        <v>0</v>
      </c>
      <c r="Y483" s="11">
        <f t="shared" si="107"/>
        <v>3102.24</v>
      </c>
      <c r="Z483" s="1" t="str">
        <f>_xlfn.IFNA(VLOOKUP(B483,Master_Item!B:D,3,0),0)</f>
        <v>Water</v>
      </c>
    </row>
    <row r="484" spans="1:26" hidden="1">
      <c r="A484" s="13">
        <v>11</v>
      </c>
      <c r="B484" s="2">
        <v>310002393</v>
      </c>
      <c r="C484" s="1" t="s">
        <v>246</v>
      </c>
      <c r="D484" s="1" t="s">
        <v>123</v>
      </c>
      <c r="H484" s="4">
        <f>_xlfn.IFNA(VLOOKUP(B484,'FST MT'!A:FS,$A484,0),0)</f>
        <v>5251.8095238095239</v>
      </c>
      <c r="I484" s="4">
        <f t="shared" si="96"/>
        <v>5251.8095238095239</v>
      </c>
      <c r="K484" s="52">
        <f>IF(D484="MT",VLOOKUP(B484,Master_Item!B:H,7,0),VLOOKUP(B484,Master_Item!B:H,6,0))</f>
        <v>150</v>
      </c>
      <c r="L484" s="52">
        <f>VLOOKUP(B484,Master_Item!B:M,12,0)</f>
        <v>0</v>
      </c>
      <c r="M484" s="52" t="str">
        <f t="shared" si="97"/>
        <v>0MT</v>
      </c>
      <c r="N484" s="11">
        <f t="shared" si="98"/>
        <v>0</v>
      </c>
      <c r="O484" s="11">
        <f t="shared" si="99"/>
        <v>0</v>
      </c>
      <c r="P484" s="11">
        <f t="shared" si="100"/>
        <v>0</v>
      </c>
      <c r="Q484" s="11">
        <f t="shared" si="101"/>
        <v>35.01206349206349</v>
      </c>
      <c r="R484" s="11">
        <f t="shared" si="102"/>
        <v>35.01206349206349</v>
      </c>
      <c r="S484" s="11"/>
      <c r="T484" s="1">
        <f>VLOOKUP(B484,Master_Item!B:I,8,0)</f>
        <v>5.52</v>
      </c>
      <c r="U484" s="11">
        <f t="shared" si="103"/>
        <v>0</v>
      </c>
      <c r="V484" s="11">
        <f t="shared" si="104"/>
        <v>0</v>
      </c>
      <c r="W484" s="11">
        <f t="shared" si="105"/>
        <v>0</v>
      </c>
      <c r="X484" s="11">
        <f t="shared" si="106"/>
        <v>28989.98857142857</v>
      </c>
      <c r="Y484" s="11">
        <f t="shared" si="107"/>
        <v>28989.98857142857</v>
      </c>
      <c r="Z484" s="1" t="str">
        <f>_xlfn.IFNA(VLOOKUP(B484,Master_Item!B:D,3,0),0)</f>
        <v>Water</v>
      </c>
    </row>
    <row r="485" spans="1:26" hidden="1">
      <c r="A485" s="13">
        <v>6</v>
      </c>
      <c r="B485" s="2" t="s">
        <v>247</v>
      </c>
      <c r="C485" s="1" t="s">
        <v>248</v>
      </c>
      <c r="D485" s="1" t="s">
        <v>115</v>
      </c>
      <c r="E485" s="12">
        <f>_xlfn.IFNA(VLOOKUP($B485,'FST OMT'!$C:$Y,$A485,0),0)</f>
        <v>0</v>
      </c>
      <c r="F485" s="12">
        <f>_xlfn.IFNA(VLOOKUP($B485,'FST CV'!$C:$Y,$A485,0),0)</f>
        <v>0</v>
      </c>
      <c r="G485" s="12">
        <f>_xlfn.IFNA(VLOOKUP($B485,'FST TT'!$C:$Y,$A485,0),0)</f>
        <v>0</v>
      </c>
      <c r="I485" s="4">
        <f t="shared" si="96"/>
        <v>0</v>
      </c>
      <c r="K485" s="52">
        <f>IF(D485="MT",VLOOKUP(B485,Master_Item!B:H,7,0),VLOOKUP(B485,Master_Item!B:H,6,0))</f>
        <v>144</v>
      </c>
      <c r="L485" s="52" t="str">
        <f>VLOOKUP(B485,Master_Item!B:M,12,0)</f>
        <v>โรงงานเสริมสุขชลบุรี</v>
      </c>
      <c r="M485" s="52" t="str">
        <f t="shared" si="97"/>
        <v>โรงงานเสริมสุขชลบุรีRegion 1</v>
      </c>
      <c r="N485" s="11">
        <f t="shared" si="98"/>
        <v>0</v>
      </c>
      <c r="O485" s="11">
        <f t="shared" si="99"/>
        <v>0</v>
      </c>
      <c r="P485" s="11">
        <f t="shared" si="100"/>
        <v>0</v>
      </c>
      <c r="Q485" s="11">
        <f t="shared" si="101"/>
        <v>0</v>
      </c>
      <c r="R485" s="11">
        <f t="shared" si="102"/>
        <v>0</v>
      </c>
      <c r="S485" s="11"/>
      <c r="T485" s="1">
        <f>VLOOKUP(B485,Master_Item!B:I,8,0)</f>
        <v>4.4400000000000004</v>
      </c>
      <c r="U485" s="11">
        <f t="shared" si="103"/>
        <v>0</v>
      </c>
      <c r="V485" s="11">
        <f t="shared" si="104"/>
        <v>0</v>
      </c>
      <c r="W485" s="11">
        <f t="shared" si="105"/>
        <v>0</v>
      </c>
      <c r="X485" s="11">
        <f t="shared" si="106"/>
        <v>0</v>
      </c>
      <c r="Y485" s="11">
        <f t="shared" si="107"/>
        <v>0</v>
      </c>
      <c r="Z485" s="1" t="str">
        <f>_xlfn.IFNA(VLOOKUP(B485,Master_Item!B:D,3,0),0)</f>
        <v>100พลัส</v>
      </c>
    </row>
    <row r="486" spans="1:26" hidden="1">
      <c r="A486" s="13">
        <v>7</v>
      </c>
      <c r="B486" s="2" t="s">
        <v>247</v>
      </c>
      <c r="C486" s="1" t="s">
        <v>248</v>
      </c>
      <c r="D486" s="1" t="s">
        <v>116</v>
      </c>
      <c r="E486" s="12">
        <f>_xlfn.IFNA(VLOOKUP($B486,'FST OMT'!$C:$Y,$A486,0),0)</f>
        <v>44</v>
      </c>
      <c r="F486" s="12">
        <f>_xlfn.IFNA(VLOOKUP($B486,'FST CV'!$C:$Y,$A486,0),0)</f>
        <v>0</v>
      </c>
      <c r="G486" s="12">
        <f>_xlfn.IFNA(VLOOKUP($B486,'FST TT'!$C:$Y,$A486,0),0)</f>
        <v>0</v>
      </c>
      <c r="I486" s="4">
        <f t="shared" si="96"/>
        <v>44</v>
      </c>
      <c r="K486" s="52">
        <f>IF(D486="MT",VLOOKUP(B486,Master_Item!B:H,7,0),VLOOKUP(B486,Master_Item!B:H,6,0))</f>
        <v>144</v>
      </c>
      <c r="L486" s="52" t="str">
        <f>VLOOKUP(B486,Master_Item!B:M,12,0)</f>
        <v>โรงงานเสริมสุขชลบุรี</v>
      </c>
      <c r="M486" s="52" t="str">
        <f t="shared" si="97"/>
        <v>โรงงานเสริมสุขชลบุรีRegion 2</v>
      </c>
      <c r="N486" s="11">
        <f t="shared" si="98"/>
        <v>0.30555555555555558</v>
      </c>
      <c r="O486" s="11">
        <f t="shared" si="99"/>
        <v>0</v>
      </c>
      <c r="P486" s="11">
        <f t="shared" si="100"/>
        <v>0</v>
      </c>
      <c r="Q486" s="11">
        <f t="shared" si="101"/>
        <v>0</v>
      </c>
      <c r="R486" s="11">
        <f t="shared" si="102"/>
        <v>0.30555555555555558</v>
      </c>
      <c r="S486" s="11"/>
      <c r="T486" s="1">
        <f>VLOOKUP(B486,Master_Item!B:I,8,0)</f>
        <v>4.4400000000000004</v>
      </c>
      <c r="U486" s="11">
        <f t="shared" si="103"/>
        <v>195.36</v>
      </c>
      <c r="V486" s="11">
        <f t="shared" si="104"/>
        <v>0</v>
      </c>
      <c r="W486" s="11">
        <f t="shared" si="105"/>
        <v>0</v>
      </c>
      <c r="X486" s="11">
        <f t="shared" si="106"/>
        <v>0</v>
      </c>
      <c r="Y486" s="11">
        <f t="shared" si="107"/>
        <v>195.36</v>
      </c>
      <c r="Z486" s="1" t="str">
        <f>_xlfn.IFNA(VLOOKUP(B486,Master_Item!B:D,3,0),0)</f>
        <v>100พลัส</v>
      </c>
    </row>
    <row r="487" spans="1:26" hidden="1">
      <c r="A487" s="13">
        <v>8</v>
      </c>
      <c r="B487" s="2" t="s">
        <v>247</v>
      </c>
      <c r="C487" s="1" t="s">
        <v>248</v>
      </c>
      <c r="D487" s="1" t="s">
        <v>117</v>
      </c>
      <c r="E487" s="12">
        <f>_xlfn.IFNA(VLOOKUP($B487,'FST OMT'!$C:$Y,$A487,0),0)</f>
        <v>20</v>
      </c>
      <c r="F487" s="12">
        <f>_xlfn.IFNA(VLOOKUP($B487,'FST CV'!$C:$Y,$A487,0),0)</f>
        <v>0</v>
      </c>
      <c r="G487" s="12">
        <f>_xlfn.IFNA(VLOOKUP($B487,'FST TT'!$C:$Y,$A487,0),0)</f>
        <v>0</v>
      </c>
      <c r="I487" s="4">
        <f t="shared" si="96"/>
        <v>20</v>
      </c>
      <c r="K487" s="52">
        <f>IF(D487="MT",VLOOKUP(B487,Master_Item!B:H,7,0),VLOOKUP(B487,Master_Item!B:H,6,0))</f>
        <v>144</v>
      </c>
      <c r="L487" s="52" t="str">
        <f>VLOOKUP(B487,Master_Item!B:M,12,0)</f>
        <v>โรงงานเสริมสุขชลบุรี</v>
      </c>
      <c r="M487" s="52" t="str">
        <f t="shared" si="97"/>
        <v>โรงงานเสริมสุขชลบุรีRegion 3</v>
      </c>
      <c r="N487" s="11">
        <f t="shared" si="98"/>
        <v>0.1388888888888889</v>
      </c>
      <c r="O487" s="11">
        <f t="shared" si="99"/>
        <v>0</v>
      </c>
      <c r="P487" s="11">
        <f t="shared" si="100"/>
        <v>0</v>
      </c>
      <c r="Q487" s="11">
        <f t="shared" si="101"/>
        <v>0</v>
      </c>
      <c r="R487" s="11">
        <f t="shared" si="102"/>
        <v>0.1388888888888889</v>
      </c>
      <c r="S487" s="11"/>
      <c r="T487" s="1">
        <f>VLOOKUP(B487,Master_Item!B:I,8,0)</f>
        <v>4.4400000000000004</v>
      </c>
      <c r="U487" s="11">
        <f t="shared" si="103"/>
        <v>88.800000000000011</v>
      </c>
      <c r="V487" s="11">
        <f t="shared" si="104"/>
        <v>0</v>
      </c>
      <c r="W487" s="11">
        <f t="shared" si="105"/>
        <v>0</v>
      </c>
      <c r="X487" s="11">
        <f t="shared" si="106"/>
        <v>0</v>
      </c>
      <c r="Y487" s="11">
        <f t="shared" si="107"/>
        <v>88.800000000000011</v>
      </c>
      <c r="Z487" s="1" t="str">
        <f>_xlfn.IFNA(VLOOKUP(B487,Master_Item!B:D,3,0),0)</f>
        <v>100พลัส</v>
      </c>
    </row>
    <row r="488" spans="1:26" hidden="1">
      <c r="A488" s="13">
        <v>9</v>
      </c>
      <c r="B488" s="2" t="s">
        <v>247</v>
      </c>
      <c r="C488" s="1" t="s">
        <v>248</v>
      </c>
      <c r="D488" s="1" t="s">
        <v>118</v>
      </c>
      <c r="E488" s="12">
        <f>_xlfn.IFNA(VLOOKUP($B488,'FST OMT'!$C:$Y,$A488,0),0)</f>
        <v>8</v>
      </c>
      <c r="F488" s="12">
        <f>_xlfn.IFNA(VLOOKUP($B488,'FST CV'!$C:$Y,$A488,0),0)</f>
        <v>0</v>
      </c>
      <c r="G488" s="12">
        <f>_xlfn.IFNA(VLOOKUP($B488,'FST TT'!$C:$Y,$A488,0),0)</f>
        <v>0</v>
      </c>
      <c r="I488" s="4">
        <f t="shared" si="96"/>
        <v>8</v>
      </c>
      <c r="K488" s="52">
        <f>IF(D488="MT",VLOOKUP(B488,Master_Item!B:H,7,0),VLOOKUP(B488,Master_Item!B:H,6,0))</f>
        <v>144</v>
      </c>
      <c r="L488" s="52" t="str">
        <f>VLOOKUP(B488,Master_Item!B:M,12,0)</f>
        <v>โรงงานเสริมสุขชลบุรี</v>
      </c>
      <c r="M488" s="52" t="str">
        <f t="shared" si="97"/>
        <v>โรงงานเสริมสุขชลบุรีRegion 4</v>
      </c>
      <c r="N488" s="11">
        <f t="shared" si="98"/>
        <v>5.5555555555555552E-2</v>
      </c>
      <c r="O488" s="11">
        <f t="shared" si="99"/>
        <v>0</v>
      </c>
      <c r="P488" s="11">
        <f t="shared" si="100"/>
        <v>0</v>
      </c>
      <c r="Q488" s="11">
        <f t="shared" si="101"/>
        <v>0</v>
      </c>
      <c r="R488" s="11">
        <f t="shared" si="102"/>
        <v>5.5555555555555552E-2</v>
      </c>
      <c r="S488" s="11"/>
      <c r="T488" s="1">
        <f>VLOOKUP(B488,Master_Item!B:I,8,0)</f>
        <v>4.4400000000000004</v>
      </c>
      <c r="U488" s="11">
        <f t="shared" si="103"/>
        <v>35.520000000000003</v>
      </c>
      <c r="V488" s="11">
        <f t="shared" si="104"/>
        <v>0</v>
      </c>
      <c r="W488" s="11">
        <f t="shared" si="105"/>
        <v>0</v>
      </c>
      <c r="X488" s="11">
        <f t="shared" si="106"/>
        <v>0</v>
      </c>
      <c r="Y488" s="11">
        <f t="shared" si="107"/>
        <v>35.520000000000003</v>
      </c>
      <c r="Z488" s="1" t="str">
        <f>_xlfn.IFNA(VLOOKUP(B488,Master_Item!B:D,3,0),0)</f>
        <v>100พลัส</v>
      </c>
    </row>
    <row r="489" spans="1:26" hidden="1">
      <c r="A489" s="13">
        <v>10</v>
      </c>
      <c r="B489" s="2" t="s">
        <v>247</v>
      </c>
      <c r="C489" s="1" t="s">
        <v>248</v>
      </c>
      <c r="D489" s="1" t="s">
        <v>119</v>
      </c>
      <c r="E489" s="12">
        <f>_xlfn.IFNA(VLOOKUP($B489,'FST OMT'!$C:$Y,$A489,0),0)</f>
        <v>28</v>
      </c>
      <c r="F489" s="12">
        <f>_xlfn.IFNA(VLOOKUP($B489,'FST CV'!$C:$Y,$A489,0),0)</f>
        <v>0</v>
      </c>
      <c r="G489" s="12">
        <f>_xlfn.IFNA(VLOOKUP($B489,'FST TT'!$C:$Y,$A489,0),0)</f>
        <v>0</v>
      </c>
      <c r="I489" s="4">
        <f t="shared" si="96"/>
        <v>28</v>
      </c>
      <c r="K489" s="52">
        <f>IF(D489="MT",VLOOKUP(B489,Master_Item!B:H,7,0),VLOOKUP(B489,Master_Item!B:H,6,0))</f>
        <v>144</v>
      </c>
      <c r="L489" s="52" t="str">
        <f>VLOOKUP(B489,Master_Item!B:M,12,0)</f>
        <v>โรงงานเสริมสุขชลบุรี</v>
      </c>
      <c r="M489" s="52" t="str">
        <f t="shared" si="97"/>
        <v>โรงงานเสริมสุขชลบุรีRegion 5</v>
      </c>
      <c r="N489" s="11">
        <f t="shared" si="98"/>
        <v>0.19444444444444445</v>
      </c>
      <c r="O489" s="11">
        <f t="shared" si="99"/>
        <v>0</v>
      </c>
      <c r="P489" s="11">
        <f t="shared" si="100"/>
        <v>0</v>
      </c>
      <c r="Q489" s="11">
        <f t="shared" si="101"/>
        <v>0</v>
      </c>
      <c r="R489" s="11">
        <f t="shared" si="102"/>
        <v>0.19444444444444445</v>
      </c>
      <c r="S489" s="11"/>
      <c r="T489" s="1">
        <f>VLOOKUP(B489,Master_Item!B:I,8,0)</f>
        <v>4.4400000000000004</v>
      </c>
      <c r="U489" s="11">
        <f t="shared" si="103"/>
        <v>124.32000000000001</v>
      </c>
      <c r="V489" s="11">
        <f t="shared" si="104"/>
        <v>0</v>
      </c>
      <c r="W489" s="11">
        <f t="shared" si="105"/>
        <v>0</v>
      </c>
      <c r="X489" s="11">
        <f t="shared" si="106"/>
        <v>0</v>
      </c>
      <c r="Y489" s="11">
        <f t="shared" si="107"/>
        <v>124.32000000000001</v>
      </c>
      <c r="Z489" s="1" t="str">
        <f>_xlfn.IFNA(VLOOKUP(B489,Master_Item!B:D,3,0),0)</f>
        <v>100พลัส</v>
      </c>
    </row>
    <row r="490" spans="1:26" hidden="1">
      <c r="A490" s="13">
        <v>11</v>
      </c>
      <c r="B490" s="2" t="s">
        <v>247</v>
      </c>
      <c r="C490" s="1" t="s">
        <v>248</v>
      </c>
      <c r="D490" s="1" t="s">
        <v>127</v>
      </c>
      <c r="E490" s="12">
        <f>_xlfn.IFNA(VLOOKUP($B490,'FST OMT'!$C:$Y,$A490,0),0)*0.45</f>
        <v>0</v>
      </c>
      <c r="F490" s="12">
        <f>_xlfn.IFNA(VLOOKUP($B490,'FST CV'!$C:$Y,$A490,0),0)*0.45</f>
        <v>0</v>
      </c>
      <c r="G490" s="12">
        <f>_xlfn.IFNA(VLOOKUP($B490,'FST TT'!$C:$Y,$A490,0),0)*0.45</f>
        <v>0</v>
      </c>
      <c r="I490" s="4">
        <f t="shared" si="96"/>
        <v>0</v>
      </c>
      <c r="K490" s="52">
        <f>IF(D490="MT",VLOOKUP(B490,Master_Item!B:H,7,0),VLOOKUP(B490,Master_Item!B:H,6,0))</f>
        <v>144</v>
      </c>
      <c r="L490" s="52" t="str">
        <f>VLOOKUP(B490,Master_Item!B:M,12,0)</f>
        <v>โรงงานเสริมสุขชลบุรี</v>
      </c>
      <c r="M490" s="52" t="str">
        <f t="shared" si="97"/>
        <v>โรงงานเสริมสุขชลบุรีRegion 6/9</v>
      </c>
      <c r="N490" s="11">
        <f t="shared" si="98"/>
        <v>0</v>
      </c>
      <c r="O490" s="11">
        <f t="shared" si="99"/>
        <v>0</v>
      </c>
      <c r="P490" s="11">
        <f t="shared" si="100"/>
        <v>0</v>
      </c>
      <c r="Q490" s="11">
        <f t="shared" si="101"/>
        <v>0</v>
      </c>
      <c r="R490" s="11">
        <f t="shared" si="102"/>
        <v>0</v>
      </c>
      <c r="S490" s="11"/>
      <c r="T490" s="1">
        <f>VLOOKUP(B490,Master_Item!B:I,8,0)</f>
        <v>4.4400000000000004</v>
      </c>
      <c r="U490" s="11">
        <f t="shared" si="103"/>
        <v>0</v>
      </c>
      <c r="V490" s="11">
        <f t="shared" si="104"/>
        <v>0</v>
      </c>
      <c r="W490" s="11">
        <f t="shared" si="105"/>
        <v>0</v>
      </c>
      <c r="X490" s="11">
        <f t="shared" si="106"/>
        <v>0</v>
      </c>
      <c r="Y490" s="11">
        <f t="shared" si="107"/>
        <v>0</v>
      </c>
      <c r="Z490" s="1" t="str">
        <f>_xlfn.IFNA(VLOOKUP(B490,Master_Item!B:D,3,0),0)</f>
        <v>100พลัส</v>
      </c>
    </row>
    <row r="491" spans="1:26" hidden="1">
      <c r="A491" s="13">
        <v>11</v>
      </c>
      <c r="B491" s="2" t="s">
        <v>247</v>
      </c>
      <c r="C491" s="1" t="s">
        <v>248</v>
      </c>
      <c r="D491" s="1" t="s">
        <v>128</v>
      </c>
      <c r="E491" s="12">
        <f>_xlfn.IFNA(VLOOKUP($B491,'FST OMT'!$C:$Y,$A491,0),0)*0.55</f>
        <v>0</v>
      </c>
      <c r="F491" s="12">
        <f>_xlfn.IFNA(VLOOKUP($B491,'FST CV'!$C:$Y,$A491,0),0)*0.55</f>
        <v>0</v>
      </c>
      <c r="G491" s="12">
        <f>_xlfn.IFNA(VLOOKUP($B491,'FST TT'!$C:$Y,$A491,0),0)*0.55</f>
        <v>0</v>
      </c>
      <c r="I491" s="4">
        <f t="shared" si="96"/>
        <v>0</v>
      </c>
      <c r="K491" s="52">
        <f>IF(D491="MT",VLOOKUP(B491,Master_Item!B:H,7,0),VLOOKUP(B491,Master_Item!B:H,6,0))</f>
        <v>144</v>
      </c>
      <c r="L491" s="52" t="str">
        <f>VLOOKUP(B491,Master_Item!B:M,12,0)</f>
        <v>โรงงานเสริมสุขชลบุรี</v>
      </c>
      <c r="M491" s="52" t="str">
        <f t="shared" si="97"/>
        <v>โรงงานเสริมสุขชลบุรีRegion 6/14</v>
      </c>
      <c r="N491" s="11">
        <f t="shared" si="98"/>
        <v>0</v>
      </c>
      <c r="O491" s="11">
        <f t="shared" si="99"/>
        <v>0</v>
      </c>
      <c r="P491" s="11">
        <f t="shared" si="100"/>
        <v>0</v>
      </c>
      <c r="Q491" s="11">
        <f t="shared" si="101"/>
        <v>0</v>
      </c>
      <c r="R491" s="11">
        <f t="shared" si="102"/>
        <v>0</v>
      </c>
      <c r="S491" s="11"/>
      <c r="T491" s="1">
        <f>VLOOKUP(B491,Master_Item!B:I,8,0)</f>
        <v>4.4400000000000004</v>
      </c>
      <c r="U491" s="11">
        <f t="shared" si="103"/>
        <v>0</v>
      </c>
      <c r="V491" s="11">
        <f t="shared" si="104"/>
        <v>0</v>
      </c>
      <c r="W491" s="11">
        <f t="shared" si="105"/>
        <v>0</v>
      </c>
      <c r="X491" s="11">
        <f t="shared" si="106"/>
        <v>0</v>
      </c>
      <c r="Y491" s="11">
        <f t="shared" si="107"/>
        <v>0</v>
      </c>
      <c r="Z491" s="1" t="str">
        <f>_xlfn.IFNA(VLOOKUP(B491,Master_Item!B:D,3,0),0)</f>
        <v>100พลัส</v>
      </c>
    </row>
    <row r="492" spans="1:26" hidden="1">
      <c r="A492" s="13">
        <v>12</v>
      </c>
      <c r="B492" s="2" t="s">
        <v>247</v>
      </c>
      <c r="C492" s="1" t="s">
        <v>248</v>
      </c>
      <c r="D492" s="1" t="s">
        <v>121</v>
      </c>
      <c r="E492" s="12">
        <f>_xlfn.IFNA(VLOOKUP($B492,'FST OMT'!$C:$Y,$A492,0),0)</f>
        <v>0</v>
      </c>
      <c r="F492" s="12">
        <f>_xlfn.IFNA(VLOOKUP($B492,'FST CV'!$C:$Y,$A492,0),0)</f>
        <v>0</v>
      </c>
      <c r="G492" s="12">
        <f>_xlfn.IFNA(VLOOKUP($B492,'FST TT'!$C:$Y,$A492,0),0)</f>
        <v>0</v>
      </c>
      <c r="I492" s="4">
        <f t="shared" si="96"/>
        <v>0</v>
      </c>
      <c r="K492" s="52">
        <f>IF(D492="MT",VLOOKUP(B492,Master_Item!B:H,7,0),VLOOKUP(B492,Master_Item!B:H,6,0))</f>
        <v>144</v>
      </c>
      <c r="L492" s="52" t="str">
        <f>VLOOKUP(B492,Master_Item!B:M,12,0)</f>
        <v>โรงงานเสริมสุขชลบุรี</v>
      </c>
      <c r="M492" s="52" t="str">
        <f t="shared" si="97"/>
        <v>โรงงานเสริมสุขชลบุรีRegion 7</v>
      </c>
      <c r="N492" s="11">
        <f t="shared" si="98"/>
        <v>0</v>
      </c>
      <c r="O492" s="11">
        <f t="shared" si="99"/>
        <v>0</v>
      </c>
      <c r="P492" s="11">
        <f t="shared" si="100"/>
        <v>0</v>
      </c>
      <c r="Q492" s="11">
        <f t="shared" si="101"/>
        <v>0</v>
      </c>
      <c r="R492" s="11">
        <f t="shared" si="102"/>
        <v>0</v>
      </c>
      <c r="S492" s="11"/>
      <c r="T492" s="1">
        <f>VLOOKUP(B492,Master_Item!B:I,8,0)</f>
        <v>4.4400000000000004</v>
      </c>
      <c r="U492" s="11">
        <f t="shared" si="103"/>
        <v>0</v>
      </c>
      <c r="V492" s="11">
        <f t="shared" si="104"/>
        <v>0</v>
      </c>
      <c r="W492" s="11">
        <f t="shared" si="105"/>
        <v>0</v>
      </c>
      <c r="X492" s="11">
        <f t="shared" si="106"/>
        <v>0</v>
      </c>
      <c r="Y492" s="11">
        <f t="shared" si="107"/>
        <v>0</v>
      </c>
      <c r="Z492" s="1" t="str">
        <f>_xlfn.IFNA(VLOOKUP(B492,Master_Item!B:D,3,0),0)</f>
        <v>100พลัส</v>
      </c>
    </row>
    <row r="493" spans="1:26" hidden="1">
      <c r="A493" s="13">
        <v>13</v>
      </c>
      <c r="B493" s="2" t="s">
        <v>247</v>
      </c>
      <c r="C493" s="1" t="s">
        <v>248</v>
      </c>
      <c r="D493" s="1" t="s">
        <v>122</v>
      </c>
      <c r="E493" s="12">
        <f>_xlfn.IFNA(VLOOKUP($B493,'FST OMT'!$C:$Y,$A493,0),0)</f>
        <v>874</v>
      </c>
      <c r="F493" s="12">
        <f>_xlfn.IFNA(VLOOKUP($B493,'FST CV'!$C:$Y,$A493,0),0)</f>
        <v>1330</v>
      </c>
      <c r="G493" s="12">
        <f>_xlfn.IFNA(VLOOKUP($B493,'FST TT'!$C:$Y,$A493,0),0)</f>
        <v>0</v>
      </c>
      <c r="I493" s="4">
        <f t="shared" si="96"/>
        <v>2204</v>
      </c>
      <c r="K493" s="52">
        <f>IF(D493="MT",VLOOKUP(B493,Master_Item!B:H,7,0),VLOOKUP(B493,Master_Item!B:H,6,0))</f>
        <v>144</v>
      </c>
      <c r="L493" s="52" t="str">
        <f>VLOOKUP(B493,Master_Item!B:M,12,0)</f>
        <v>โรงงานเสริมสุขชลบุรี</v>
      </c>
      <c r="M493" s="52" t="str">
        <f t="shared" si="97"/>
        <v>โรงงานเสริมสุขชลบุรีRegion 8</v>
      </c>
      <c r="N493" s="11">
        <f t="shared" si="98"/>
        <v>6.0694444444444446</v>
      </c>
      <c r="O493" s="11">
        <f t="shared" si="99"/>
        <v>9.2361111111111107</v>
      </c>
      <c r="P493" s="11">
        <f t="shared" si="100"/>
        <v>0</v>
      </c>
      <c r="Q493" s="11">
        <f t="shared" si="101"/>
        <v>0</v>
      </c>
      <c r="R493" s="11">
        <f t="shared" si="102"/>
        <v>15.305555555555555</v>
      </c>
      <c r="S493" s="11"/>
      <c r="T493" s="1">
        <f>VLOOKUP(B493,Master_Item!B:I,8,0)</f>
        <v>4.4400000000000004</v>
      </c>
      <c r="U493" s="11">
        <f t="shared" si="103"/>
        <v>3880.5600000000004</v>
      </c>
      <c r="V493" s="11">
        <f t="shared" si="104"/>
        <v>5905.2000000000007</v>
      </c>
      <c r="W493" s="11">
        <f t="shared" si="105"/>
        <v>0</v>
      </c>
      <c r="X493" s="11">
        <f t="shared" si="106"/>
        <v>0</v>
      </c>
      <c r="Y493" s="11">
        <f t="shared" si="107"/>
        <v>9785.76</v>
      </c>
      <c r="Z493" s="1" t="str">
        <f>_xlfn.IFNA(VLOOKUP(B493,Master_Item!B:D,3,0),0)</f>
        <v>100พลัส</v>
      </c>
    </row>
    <row r="494" spans="1:26" hidden="1">
      <c r="A494" s="13">
        <v>11</v>
      </c>
      <c r="B494" s="2" t="s">
        <v>247</v>
      </c>
      <c r="C494" s="1" t="s">
        <v>248</v>
      </c>
      <c r="D494" s="1" t="s">
        <v>123</v>
      </c>
      <c r="H494" s="4">
        <f>_xlfn.IFNA(VLOOKUP(B494,'FST MT'!A:FS,$A494,0),0)</f>
        <v>10</v>
      </c>
      <c r="I494" s="4">
        <f t="shared" si="96"/>
        <v>10</v>
      </c>
      <c r="K494" s="52">
        <f>IF(D494="MT",VLOOKUP(B494,Master_Item!B:H,7,0),VLOOKUP(B494,Master_Item!B:H,6,0))</f>
        <v>144</v>
      </c>
      <c r="L494" s="52" t="str">
        <f>VLOOKUP(B494,Master_Item!B:M,12,0)</f>
        <v>โรงงานเสริมสุขชลบุรี</v>
      </c>
      <c r="M494" s="52" t="str">
        <f t="shared" si="97"/>
        <v>โรงงานเสริมสุขชลบุรีMT</v>
      </c>
      <c r="N494" s="11">
        <f t="shared" si="98"/>
        <v>0</v>
      </c>
      <c r="O494" s="11">
        <f t="shared" si="99"/>
        <v>0</v>
      </c>
      <c r="P494" s="11">
        <f t="shared" si="100"/>
        <v>0</v>
      </c>
      <c r="Q494" s="11">
        <f t="shared" si="101"/>
        <v>6.9444444444444448E-2</v>
      </c>
      <c r="R494" s="11">
        <f t="shared" si="102"/>
        <v>6.9444444444444448E-2</v>
      </c>
      <c r="S494" s="11"/>
      <c r="T494" s="1">
        <f>VLOOKUP(B494,Master_Item!B:I,8,0)</f>
        <v>4.4400000000000004</v>
      </c>
      <c r="U494" s="11">
        <f t="shared" si="103"/>
        <v>0</v>
      </c>
      <c r="V494" s="11">
        <f t="shared" si="104"/>
        <v>0</v>
      </c>
      <c r="W494" s="11">
        <f t="shared" si="105"/>
        <v>0</v>
      </c>
      <c r="X494" s="11">
        <f t="shared" si="106"/>
        <v>44.400000000000006</v>
      </c>
      <c r="Y494" s="11">
        <f t="shared" si="107"/>
        <v>44.400000000000006</v>
      </c>
      <c r="Z494" s="1" t="str">
        <f>_xlfn.IFNA(VLOOKUP(B494,Master_Item!B:D,3,0),0)</f>
        <v>100พลัส</v>
      </c>
    </row>
    <row r="495" spans="1:26" hidden="1">
      <c r="A495" s="13">
        <v>6</v>
      </c>
      <c r="B495" s="2" t="s">
        <v>249</v>
      </c>
      <c r="C495" s="1" t="s">
        <v>250</v>
      </c>
      <c r="D495" s="1" t="s">
        <v>115</v>
      </c>
      <c r="E495" s="12">
        <f>_xlfn.IFNA(VLOOKUP($B495,'FST OMT'!$C:$Y,$A495,0),0)</f>
        <v>0</v>
      </c>
      <c r="F495" s="12">
        <f>_xlfn.IFNA(VLOOKUP($B495,'FST CV'!$C:$Y,$A495,0),0)</f>
        <v>725</v>
      </c>
      <c r="G495" s="12">
        <f>_xlfn.IFNA(VLOOKUP($B495,'FST TT'!$C:$Y,$A495,0),0)</f>
        <v>0</v>
      </c>
      <c r="I495" s="4">
        <f t="shared" si="96"/>
        <v>725</v>
      </c>
      <c r="K495" s="52">
        <f>IF(D495="MT",VLOOKUP(B495,Master_Item!B:H,7,0),VLOOKUP(B495,Master_Item!B:H,6,0))</f>
        <v>144</v>
      </c>
      <c r="L495" s="52" t="str">
        <f>VLOOKUP(B495,Master_Item!B:M,12,0)</f>
        <v>โรงงานเสริมสุขชลบุรี</v>
      </c>
      <c r="M495" s="52" t="str">
        <f t="shared" si="97"/>
        <v>โรงงานเสริมสุขชลบุรีRegion 1</v>
      </c>
      <c r="N495" s="11">
        <f t="shared" si="98"/>
        <v>0</v>
      </c>
      <c r="O495" s="11">
        <f t="shared" si="99"/>
        <v>5.0347222222222223</v>
      </c>
      <c r="P495" s="11">
        <f t="shared" si="100"/>
        <v>0</v>
      </c>
      <c r="Q495" s="11">
        <f t="shared" si="101"/>
        <v>0</v>
      </c>
      <c r="R495" s="11">
        <f t="shared" si="102"/>
        <v>5.0347222222222223</v>
      </c>
      <c r="S495" s="11"/>
      <c r="T495" s="1">
        <f>VLOOKUP(B495,Master_Item!B:I,8,0)</f>
        <v>4.4400000000000004</v>
      </c>
      <c r="U495" s="11">
        <f t="shared" si="103"/>
        <v>0</v>
      </c>
      <c r="V495" s="11">
        <f t="shared" si="104"/>
        <v>3219.0000000000005</v>
      </c>
      <c r="W495" s="11">
        <f t="shared" si="105"/>
        <v>0</v>
      </c>
      <c r="X495" s="11">
        <f t="shared" si="106"/>
        <v>0</v>
      </c>
      <c r="Y495" s="11">
        <f t="shared" si="107"/>
        <v>3219.0000000000005</v>
      </c>
      <c r="Z495" s="1" t="str">
        <f>_xlfn.IFNA(VLOOKUP(B495,Master_Item!B:D,3,0),0)</f>
        <v>100พลัส</v>
      </c>
    </row>
    <row r="496" spans="1:26" hidden="1">
      <c r="A496" s="13">
        <v>7</v>
      </c>
      <c r="B496" s="2" t="s">
        <v>249</v>
      </c>
      <c r="C496" s="1" t="s">
        <v>250</v>
      </c>
      <c r="D496" s="1" t="s">
        <v>116</v>
      </c>
      <c r="E496" s="12">
        <f>_xlfn.IFNA(VLOOKUP($B496,'FST OMT'!$C:$Y,$A496,0),0)</f>
        <v>96</v>
      </c>
      <c r="F496" s="12">
        <f>_xlfn.IFNA(VLOOKUP($B496,'FST CV'!$C:$Y,$A496,0),0)</f>
        <v>540</v>
      </c>
      <c r="G496" s="12">
        <f>_xlfn.IFNA(VLOOKUP($B496,'FST TT'!$C:$Y,$A496,0),0)</f>
        <v>0</v>
      </c>
      <c r="I496" s="4">
        <f t="shared" si="96"/>
        <v>636</v>
      </c>
      <c r="K496" s="52">
        <f>IF(D496="MT",VLOOKUP(B496,Master_Item!B:H,7,0),VLOOKUP(B496,Master_Item!B:H,6,0))</f>
        <v>144</v>
      </c>
      <c r="L496" s="52" t="str">
        <f>VLOOKUP(B496,Master_Item!B:M,12,0)</f>
        <v>โรงงานเสริมสุขชลบุรี</v>
      </c>
      <c r="M496" s="52" t="str">
        <f t="shared" si="97"/>
        <v>โรงงานเสริมสุขชลบุรีRegion 2</v>
      </c>
      <c r="N496" s="11">
        <f t="shared" si="98"/>
        <v>0.66666666666666663</v>
      </c>
      <c r="O496" s="11">
        <f t="shared" si="99"/>
        <v>3.75</v>
      </c>
      <c r="P496" s="11">
        <f t="shared" si="100"/>
        <v>0</v>
      </c>
      <c r="Q496" s="11">
        <f t="shared" si="101"/>
        <v>0</v>
      </c>
      <c r="R496" s="11">
        <f t="shared" si="102"/>
        <v>4.416666666666667</v>
      </c>
      <c r="S496" s="11"/>
      <c r="T496" s="1">
        <f>VLOOKUP(B496,Master_Item!B:I,8,0)</f>
        <v>4.4400000000000004</v>
      </c>
      <c r="U496" s="11">
        <f t="shared" si="103"/>
        <v>426.24</v>
      </c>
      <c r="V496" s="11">
        <f t="shared" si="104"/>
        <v>2397.6000000000004</v>
      </c>
      <c r="W496" s="11">
        <f t="shared" si="105"/>
        <v>0</v>
      </c>
      <c r="X496" s="11">
        <f t="shared" si="106"/>
        <v>0</v>
      </c>
      <c r="Y496" s="11">
        <f t="shared" si="107"/>
        <v>2823.84</v>
      </c>
      <c r="Z496" s="1" t="str">
        <f>_xlfn.IFNA(VLOOKUP(B496,Master_Item!B:D,3,0),0)</f>
        <v>100พลัส</v>
      </c>
    </row>
    <row r="497" spans="1:26" hidden="1">
      <c r="A497" s="13">
        <v>8</v>
      </c>
      <c r="B497" s="2" t="s">
        <v>249</v>
      </c>
      <c r="C497" s="1" t="s">
        <v>250</v>
      </c>
      <c r="D497" s="1" t="s">
        <v>117</v>
      </c>
      <c r="E497" s="12">
        <f>_xlfn.IFNA(VLOOKUP($B497,'FST OMT'!$C:$Y,$A497,0),0)</f>
        <v>75</v>
      </c>
      <c r="F497" s="12">
        <f>_xlfn.IFNA(VLOOKUP($B497,'FST CV'!$C:$Y,$A497,0),0)</f>
        <v>936</v>
      </c>
      <c r="G497" s="12">
        <f>_xlfn.IFNA(VLOOKUP($B497,'FST TT'!$C:$Y,$A497,0),0)</f>
        <v>0</v>
      </c>
      <c r="I497" s="4">
        <f t="shared" si="96"/>
        <v>1011</v>
      </c>
      <c r="K497" s="52">
        <f>IF(D497="MT",VLOOKUP(B497,Master_Item!B:H,7,0),VLOOKUP(B497,Master_Item!B:H,6,0))</f>
        <v>144</v>
      </c>
      <c r="L497" s="52" t="str">
        <f>VLOOKUP(B497,Master_Item!B:M,12,0)</f>
        <v>โรงงานเสริมสุขชลบุรี</v>
      </c>
      <c r="M497" s="52" t="str">
        <f t="shared" si="97"/>
        <v>โรงงานเสริมสุขชลบุรีRegion 3</v>
      </c>
      <c r="N497" s="11">
        <f t="shared" si="98"/>
        <v>0.52083333333333337</v>
      </c>
      <c r="O497" s="11">
        <f t="shared" si="99"/>
        <v>6.5</v>
      </c>
      <c r="P497" s="11">
        <f t="shared" si="100"/>
        <v>0</v>
      </c>
      <c r="Q497" s="11">
        <f t="shared" si="101"/>
        <v>0</v>
      </c>
      <c r="R497" s="11">
        <f t="shared" si="102"/>
        <v>7.020833333333333</v>
      </c>
      <c r="S497" s="11"/>
      <c r="T497" s="1">
        <f>VLOOKUP(B497,Master_Item!B:I,8,0)</f>
        <v>4.4400000000000004</v>
      </c>
      <c r="U497" s="11">
        <f t="shared" si="103"/>
        <v>333.00000000000006</v>
      </c>
      <c r="V497" s="11">
        <f t="shared" si="104"/>
        <v>4155.84</v>
      </c>
      <c r="W497" s="11">
        <f t="shared" si="105"/>
        <v>0</v>
      </c>
      <c r="X497" s="11">
        <f t="shared" si="106"/>
        <v>0</v>
      </c>
      <c r="Y497" s="11">
        <f t="shared" si="107"/>
        <v>4488.84</v>
      </c>
      <c r="Z497" s="1" t="str">
        <f>_xlfn.IFNA(VLOOKUP(B497,Master_Item!B:D,3,0),0)</f>
        <v>100พลัส</v>
      </c>
    </row>
    <row r="498" spans="1:26" hidden="1">
      <c r="A498" s="13">
        <v>9</v>
      </c>
      <c r="B498" s="2" t="s">
        <v>249</v>
      </c>
      <c r="C498" s="1" t="s">
        <v>250</v>
      </c>
      <c r="D498" s="1" t="s">
        <v>118</v>
      </c>
      <c r="E498" s="12">
        <f>_xlfn.IFNA(VLOOKUP($B498,'FST OMT'!$C:$Y,$A498,0),0)</f>
        <v>16</v>
      </c>
      <c r="F498" s="12">
        <f>_xlfn.IFNA(VLOOKUP($B498,'FST CV'!$C:$Y,$A498,0),0)</f>
        <v>979</v>
      </c>
      <c r="G498" s="12">
        <f>_xlfn.IFNA(VLOOKUP($B498,'FST TT'!$C:$Y,$A498,0),0)</f>
        <v>0</v>
      </c>
      <c r="I498" s="4">
        <f t="shared" si="96"/>
        <v>995</v>
      </c>
      <c r="K498" s="52">
        <f>IF(D498="MT",VLOOKUP(B498,Master_Item!B:H,7,0),VLOOKUP(B498,Master_Item!B:H,6,0))</f>
        <v>144</v>
      </c>
      <c r="L498" s="52" t="str">
        <f>VLOOKUP(B498,Master_Item!B:M,12,0)</f>
        <v>โรงงานเสริมสุขชลบุรี</v>
      </c>
      <c r="M498" s="52" t="str">
        <f t="shared" si="97"/>
        <v>โรงงานเสริมสุขชลบุรีRegion 4</v>
      </c>
      <c r="N498" s="11">
        <f t="shared" si="98"/>
        <v>0.1111111111111111</v>
      </c>
      <c r="O498" s="11">
        <f t="shared" si="99"/>
        <v>6.7986111111111107</v>
      </c>
      <c r="P498" s="11">
        <f t="shared" si="100"/>
        <v>0</v>
      </c>
      <c r="Q498" s="11">
        <f t="shared" si="101"/>
        <v>0</v>
      </c>
      <c r="R498" s="11">
        <f t="shared" si="102"/>
        <v>6.9097222222222223</v>
      </c>
      <c r="S498" s="11"/>
      <c r="T498" s="1">
        <f>VLOOKUP(B498,Master_Item!B:I,8,0)</f>
        <v>4.4400000000000004</v>
      </c>
      <c r="U498" s="11">
        <f t="shared" si="103"/>
        <v>71.040000000000006</v>
      </c>
      <c r="V498" s="11">
        <f t="shared" si="104"/>
        <v>4346.76</v>
      </c>
      <c r="W498" s="11">
        <f t="shared" si="105"/>
        <v>0</v>
      </c>
      <c r="X498" s="11">
        <f t="shared" si="106"/>
        <v>0</v>
      </c>
      <c r="Y498" s="11">
        <f t="shared" si="107"/>
        <v>4417.8</v>
      </c>
      <c r="Z498" s="1" t="str">
        <f>_xlfn.IFNA(VLOOKUP(B498,Master_Item!B:D,3,0),0)</f>
        <v>100พลัส</v>
      </c>
    </row>
    <row r="499" spans="1:26" hidden="1">
      <c r="A499" s="13">
        <v>10</v>
      </c>
      <c r="B499" s="2" t="s">
        <v>249</v>
      </c>
      <c r="C499" s="1" t="s">
        <v>250</v>
      </c>
      <c r="D499" s="1" t="s">
        <v>119</v>
      </c>
      <c r="E499" s="12">
        <f>_xlfn.IFNA(VLOOKUP($B499,'FST OMT'!$C:$Y,$A499,0),0)</f>
        <v>59</v>
      </c>
      <c r="F499" s="12">
        <f>_xlfn.IFNA(VLOOKUP($B499,'FST CV'!$C:$Y,$A499,0),0)</f>
        <v>744</v>
      </c>
      <c r="G499" s="12">
        <f>_xlfn.IFNA(VLOOKUP($B499,'FST TT'!$C:$Y,$A499,0),0)</f>
        <v>0</v>
      </c>
      <c r="I499" s="4">
        <f t="shared" si="96"/>
        <v>803</v>
      </c>
      <c r="K499" s="52">
        <f>IF(D499="MT",VLOOKUP(B499,Master_Item!B:H,7,0),VLOOKUP(B499,Master_Item!B:H,6,0))</f>
        <v>144</v>
      </c>
      <c r="L499" s="52" t="str">
        <f>VLOOKUP(B499,Master_Item!B:M,12,0)</f>
        <v>โรงงานเสริมสุขชลบุรี</v>
      </c>
      <c r="M499" s="52" t="str">
        <f t="shared" si="97"/>
        <v>โรงงานเสริมสุขชลบุรีRegion 5</v>
      </c>
      <c r="N499" s="11">
        <f t="shared" si="98"/>
        <v>0.40972222222222221</v>
      </c>
      <c r="O499" s="11">
        <f t="shared" si="99"/>
        <v>5.166666666666667</v>
      </c>
      <c r="P499" s="11">
        <f t="shared" si="100"/>
        <v>0</v>
      </c>
      <c r="Q499" s="11">
        <f t="shared" si="101"/>
        <v>0</v>
      </c>
      <c r="R499" s="11">
        <f t="shared" si="102"/>
        <v>5.5763888888888893</v>
      </c>
      <c r="S499" s="11"/>
      <c r="T499" s="1">
        <f>VLOOKUP(B499,Master_Item!B:I,8,0)</f>
        <v>4.4400000000000004</v>
      </c>
      <c r="U499" s="11">
        <f t="shared" si="103"/>
        <v>261.96000000000004</v>
      </c>
      <c r="V499" s="11">
        <f t="shared" si="104"/>
        <v>3303.36</v>
      </c>
      <c r="W499" s="11">
        <f t="shared" si="105"/>
        <v>0</v>
      </c>
      <c r="X499" s="11">
        <f t="shared" si="106"/>
        <v>0</v>
      </c>
      <c r="Y499" s="11">
        <f t="shared" si="107"/>
        <v>3565.32</v>
      </c>
      <c r="Z499" s="1" t="str">
        <f>_xlfn.IFNA(VLOOKUP(B499,Master_Item!B:D,3,0),0)</f>
        <v>100พลัส</v>
      </c>
    </row>
    <row r="500" spans="1:26" hidden="1">
      <c r="A500" s="13">
        <v>11</v>
      </c>
      <c r="B500" s="2" t="s">
        <v>249</v>
      </c>
      <c r="C500" s="1" t="s">
        <v>250</v>
      </c>
      <c r="D500" s="1" t="s">
        <v>127</v>
      </c>
      <c r="E500" s="12">
        <f>_xlfn.IFNA(VLOOKUP($B500,'FST OMT'!$C:$Y,$A500,0),0)*0.45</f>
        <v>0</v>
      </c>
      <c r="F500" s="12">
        <f>_xlfn.IFNA(VLOOKUP($B500,'FST CV'!$C:$Y,$A500,0),0)*0.45</f>
        <v>304.2</v>
      </c>
      <c r="G500" s="12">
        <f>_xlfn.IFNA(VLOOKUP($B500,'FST TT'!$C:$Y,$A500,0),0)*0.45</f>
        <v>0</v>
      </c>
      <c r="I500" s="4">
        <f t="shared" si="96"/>
        <v>304.2</v>
      </c>
      <c r="K500" s="52">
        <f>IF(D500="MT",VLOOKUP(B500,Master_Item!B:H,7,0),VLOOKUP(B500,Master_Item!B:H,6,0))</f>
        <v>144</v>
      </c>
      <c r="L500" s="52" t="str">
        <f>VLOOKUP(B500,Master_Item!B:M,12,0)</f>
        <v>โรงงานเสริมสุขชลบุรี</v>
      </c>
      <c r="M500" s="52" t="str">
        <f t="shared" si="97"/>
        <v>โรงงานเสริมสุขชลบุรีRegion 6/9</v>
      </c>
      <c r="N500" s="11">
        <f t="shared" si="98"/>
        <v>0</v>
      </c>
      <c r="O500" s="11">
        <f t="shared" si="99"/>
        <v>2.1124999999999998</v>
      </c>
      <c r="P500" s="11">
        <f t="shared" si="100"/>
        <v>0</v>
      </c>
      <c r="Q500" s="11">
        <f t="shared" si="101"/>
        <v>0</v>
      </c>
      <c r="R500" s="11">
        <f t="shared" si="102"/>
        <v>2.1124999999999998</v>
      </c>
      <c r="S500" s="11"/>
      <c r="T500" s="1">
        <f>VLOOKUP(B500,Master_Item!B:I,8,0)</f>
        <v>4.4400000000000004</v>
      </c>
      <c r="U500" s="11">
        <f t="shared" si="103"/>
        <v>0</v>
      </c>
      <c r="V500" s="11">
        <f t="shared" si="104"/>
        <v>1350.6480000000001</v>
      </c>
      <c r="W500" s="11">
        <f t="shared" si="105"/>
        <v>0</v>
      </c>
      <c r="X500" s="11">
        <f t="shared" si="106"/>
        <v>0</v>
      </c>
      <c r="Y500" s="11">
        <f t="shared" si="107"/>
        <v>1350.6480000000001</v>
      </c>
      <c r="Z500" s="1" t="str">
        <f>_xlfn.IFNA(VLOOKUP(B500,Master_Item!B:D,3,0),0)</f>
        <v>100พลัส</v>
      </c>
    </row>
    <row r="501" spans="1:26" hidden="1">
      <c r="A501" s="13">
        <v>11</v>
      </c>
      <c r="B501" s="2" t="s">
        <v>249</v>
      </c>
      <c r="C501" s="1" t="s">
        <v>250</v>
      </c>
      <c r="D501" s="1" t="s">
        <v>128</v>
      </c>
      <c r="E501" s="12">
        <f>_xlfn.IFNA(VLOOKUP($B501,'FST OMT'!$C:$Y,$A501,0),0)*0.55</f>
        <v>0</v>
      </c>
      <c r="F501" s="12">
        <f>_xlfn.IFNA(VLOOKUP($B501,'FST CV'!$C:$Y,$A501,0),0)*0.55</f>
        <v>371.8</v>
      </c>
      <c r="G501" s="12">
        <f>_xlfn.IFNA(VLOOKUP($B501,'FST TT'!$C:$Y,$A501,0),0)*0.55</f>
        <v>0</v>
      </c>
      <c r="I501" s="4">
        <f t="shared" si="96"/>
        <v>371.8</v>
      </c>
      <c r="K501" s="52">
        <f>IF(D501="MT",VLOOKUP(B501,Master_Item!B:H,7,0),VLOOKUP(B501,Master_Item!B:H,6,0))</f>
        <v>144</v>
      </c>
      <c r="L501" s="52" t="str">
        <f>VLOOKUP(B501,Master_Item!B:M,12,0)</f>
        <v>โรงงานเสริมสุขชลบุรี</v>
      </c>
      <c r="M501" s="52" t="str">
        <f t="shared" si="97"/>
        <v>โรงงานเสริมสุขชลบุรีRegion 6/14</v>
      </c>
      <c r="N501" s="11">
        <f t="shared" si="98"/>
        <v>0</v>
      </c>
      <c r="O501" s="11">
        <f t="shared" si="99"/>
        <v>2.5819444444444444</v>
      </c>
      <c r="P501" s="11">
        <f t="shared" si="100"/>
        <v>0</v>
      </c>
      <c r="Q501" s="11">
        <f t="shared" si="101"/>
        <v>0</v>
      </c>
      <c r="R501" s="11">
        <f t="shared" si="102"/>
        <v>2.5819444444444444</v>
      </c>
      <c r="S501" s="11"/>
      <c r="T501" s="1">
        <f>VLOOKUP(B501,Master_Item!B:I,8,0)</f>
        <v>4.4400000000000004</v>
      </c>
      <c r="U501" s="11">
        <f t="shared" si="103"/>
        <v>0</v>
      </c>
      <c r="V501" s="11">
        <f t="shared" si="104"/>
        <v>1650.7920000000001</v>
      </c>
      <c r="W501" s="11">
        <f t="shared" si="105"/>
        <v>0</v>
      </c>
      <c r="X501" s="11">
        <f t="shared" si="106"/>
        <v>0</v>
      </c>
      <c r="Y501" s="11">
        <f t="shared" si="107"/>
        <v>1650.7920000000001</v>
      </c>
      <c r="Z501" s="1" t="str">
        <f>_xlfn.IFNA(VLOOKUP(B501,Master_Item!B:D,3,0),0)</f>
        <v>100พลัส</v>
      </c>
    </row>
    <row r="502" spans="1:26" hidden="1">
      <c r="A502" s="13">
        <v>12</v>
      </c>
      <c r="B502" s="2" t="s">
        <v>249</v>
      </c>
      <c r="C502" s="1" t="s">
        <v>250</v>
      </c>
      <c r="D502" s="1" t="s">
        <v>121</v>
      </c>
      <c r="E502" s="12">
        <f>_xlfn.IFNA(VLOOKUP($B502,'FST OMT'!$C:$Y,$A502,0),0)</f>
        <v>380</v>
      </c>
      <c r="F502" s="12">
        <f>_xlfn.IFNA(VLOOKUP($B502,'FST CV'!$C:$Y,$A502,0),0)</f>
        <v>1519</v>
      </c>
      <c r="G502" s="12">
        <f>_xlfn.IFNA(VLOOKUP($B502,'FST TT'!$C:$Y,$A502,0),0)</f>
        <v>0</v>
      </c>
      <c r="I502" s="4">
        <f t="shared" ref="I502:I535" si="108">SUM(E502:H502)</f>
        <v>1899</v>
      </c>
      <c r="K502" s="52">
        <f>IF(D502="MT",VLOOKUP(B502,Master_Item!B:H,7,0),VLOOKUP(B502,Master_Item!B:H,6,0))</f>
        <v>144</v>
      </c>
      <c r="L502" s="52" t="str">
        <f>VLOOKUP(B502,Master_Item!B:M,12,0)</f>
        <v>โรงงานเสริมสุขชลบุรี</v>
      </c>
      <c r="M502" s="52" t="str">
        <f t="shared" ref="M502:M535" si="109">L502&amp;D502</f>
        <v>โรงงานเสริมสุขชลบุรีRegion 7</v>
      </c>
      <c r="N502" s="11">
        <f t="shared" ref="N502:N535" si="110">E502/$K502</f>
        <v>2.6388888888888888</v>
      </c>
      <c r="O502" s="11">
        <f t="shared" ref="O502:O535" si="111">F502/$K502</f>
        <v>10.548611111111111</v>
      </c>
      <c r="P502" s="11">
        <f t="shared" ref="P502:P535" si="112">G502/$K502</f>
        <v>0</v>
      </c>
      <c r="Q502" s="11">
        <f t="shared" ref="Q502:Q535" si="113">H502/$K502</f>
        <v>0</v>
      </c>
      <c r="R502" s="11">
        <f t="shared" ref="R502:R535" si="114">I502/$K502</f>
        <v>13.1875</v>
      </c>
      <c r="S502" s="11"/>
      <c r="T502" s="1">
        <f>VLOOKUP(B502,Master_Item!B:I,8,0)</f>
        <v>4.4400000000000004</v>
      </c>
      <c r="U502" s="11">
        <f t="shared" ref="U502:U535" si="115">$T502*E502</f>
        <v>1687.2</v>
      </c>
      <c r="V502" s="11">
        <f t="shared" ref="V502:V535" si="116">$T502*F502</f>
        <v>6744.3600000000006</v>
      </c>
      <c r="W502" s="11">
        <f t="shared" ref="W502:W535" si="117">$T502*G502</f>
        <v>0</v>
      </c>
      <c r="X502" s="11">
        <f t="shared" ref="X502:X535" si="118">$T502*H502</f>
        <v>0</v>
      </c>
      <c r="Y502" s="11">
        <f t="shared" ref="Y502:Y535" si="119">$T502*I502</f>
        <v>8431.5600000000013</v>
      </c>
      <c r="Z502" s="1" t="str">
        <f>_xlfn.IFNA(VLOOKUP(B502,Master_Item!B:D,3,0),0)</f>
        <v>100พลัส</v>
      </c>
    </row>
    <row r="503" spans="1:26" hidden="1">
      <c r="A503" s="13">
        <v>13</v>
      </c>
      <c r="B503" s="2" t="s">
        <v>249</v>
      </c>
      <c r="C503" s="1" t="s">
        <v>250</v>
      </c>
      <c r="D503" s="1" t="s">
        <v>122</v>
      </c>
      <c r="E503" s="12">
        <f>_xlfn.IFNA(VLOOKUP($B503,'FST OMT'!$C:$Y,$A503,0),0)</f>
        <v>779</v>
      </c>
      <c r="F503" s="12">
        <f>_xlfn.IFNA(VLOOKUP($B503,'FST CV'!$C:$Y,$A503,0),0)</f>
        <v>870</v>
      </c>
      <c r="G503" s="12">
        <f>_xlfn.IFNA(VLOOKUP($B503,'FST TT'!$C:$Y,$A503,0),0)</f>
        <v>0</v>
      </c>
      <c r="I503" s="4">
        <f t="shared" si="108"/>
        <v>1649</v>
      </c>
      <c r="K503" s="52">
        <f>IF(D503="MT",VLOOKUP(B503,Master_Item!B:H,7,0),VLOOKUP(B503,Master_Item!B:H,6,0))</f>
        <v>144</v>
      </c>
      <c r="L503" s="52" t="str">
        <f>VLOOKUP(B503,Master_Item!B:M,12,0)</f>
        <v>โรงงานเสริมสุขชลบุรี</v>
      </c>
      <c r="M503" s="52" t="str">
        <f t="shared" si="109"/>
        <v>โรงงานเสริมสุขชลบุรีRegion 8</v>
      </c>
      <c r="N503" s="11">
        <f t="shared" si="110"/>
        <v>5.4097222222222223</v>
      </c>
      <c r="O503" s="11">
        <f t="shared" si="111"/>
        <v>6.041666666666667</v>
      </c>
      <c r="P503" s="11">
        <f t="shared" si="112"/>
        <v>0</v>
      </c>
      <c r="Q503" s="11">
        <f t="shared" si="113"/>
        <v>0</v>
      </c>
      <c r="R503" s="11">
        <f t="shared" si="114"/>
        <v>11.451388888888889</v>
      </c>
      <c r="S503" s="11"/>
      <c r="T503" s="1">
        <f>VLOOKUP(B503,Master_Item!B:I,8,0)</f>
        <v>4.4400000000000004</v>
      </c>
      <c r="U503" s="11">
        <f t="shared" si="115"/>
        <v>3458.76</v>
      </c>
      <c r="V503" s="11">
        <f t="shared" si="116"/>
        <v>3862.8</v>
      </c>
      <c r="W503" s="11">
        <f t="shared" si="117"/>
        <v>0</v>
      </c>
      <c r="X503" s="11">
        <f t="shared" si="118"/>
        <v>0</v>
      </c>
      <c r="Y503" s="11">
        <f t="shared" si="119"/>
        <v>7321.56</v>
      </c>
      <c r="Z503" s="1" t="str">
        <f>_xlfn.IFNA(VLOOKUP(B503,Master_Item!B:D,3,0),0)</f>
        <v>100พลัส</v>
      </c>
    </row>
    <row r="504" spans="1:26" hidden="1">
      <c r="A504" s="13">
        <v>11</v>
      </c>
      <c r="B504" s="2" t="s">
        <v>249</v>
      </c>
      <c r="C504" s="1" t="s">
        <v>250</v>
      </c>
      <c r="D504" s="1" t="s">
        <v>123</v>
      </c>
      <c r="H504" s="4">
        <f>_xlfn.IFNA(VLOOKUP(B504,'FST MT'!A:FS,$A504,0),0)</f>
        <v>6302</v>
      </c>
      <c r="I504" s="4">
        <f t="shared" si="108"/>
        <v>6302</v>
      </c>
      <c r="K504" s="52">
        <f>IF(D504="MT",VLOOKUP(B504,Master_Item!B:H,7,0),VLOOKUP(B504,Master_Item!B:H,6,0))</f>
        <v>144</v>
      </c>
      <c r="L504" s="52" t="str">
        <f>VLOOKUP(B504,Master_Item!B:M,12,0)</f>
        <v>โรงงานเสริมสุขชลบุรี</v>
      </c>
      <c r="M504" s="52" t="str">
        <f t="shared" si="109"/>
        <v>โรงงานเสริมสุขชลบุรีMT</v>
      </c>
      <c r="N504" s="11">
        <f t="shared" si="110"/>
        <v>0</v>
      </c>
      <c r="O504" s="11">
        <f t="shared" si="111"/>
        <v>0</v>
      </c>
      <c r="P504" s="11">
        <f t="shared" si="112"/>
        <v>0</v>
      </c>
      <c r="Q504" s="11">
        <f t="shared" si="113"/>
        <v>43.763888888888886</v>
      </c>
      <c r="R504" s="11">
        <f t="shared" si="114"/>
        <v>43.763888888888886</v>
      </c>
      <c r="S504" s="11"/>
      <c r="T504" s="1">
        <f>VLOOKUP(B504,Master_Item!B:I,8,0)</f>
        <v>4.4400000000000004</v>
      </c>
      <c r="U504" s="11">
        <f t="shared" si="115"/>
        <v>0</v>
      </c>
      <c r="V504" s="11">
        <f t="shared" si="116"/>
        <v>0</v>
      </c>
      <c r="W504" s="11">
        <f t="shared" si="117"/>
        <v>0</v>
      </c>
      <c r="X504" s="11">
        <f t="shared" si="118"/>
        <v>27980.880000000001</v>
      </c>
      <c r="Y504" s="11">
        <f t="shared" si="119"/>
        <v>27980.880000000001</v>
      </c>
      <c r="Z504" s="1" t="str">
        <f>_xlfn.IFNA(VLOOKUP(B504,Master_Item!B:D,3,0),0)</f>
        <v>100พลัส</v>
      </c>
    </row>
    <row r="505" spans="1:26" hidden="1">
      <c r="A505" s="13">
        <v>6</v>
      </c>
      <c r="B505" s="2" t="s">
        <v>251</v>
      </c>
      <c r="C505" s="1" t="s">
        <v>252</v>
      </c>
      <c r="D505" s="1" t="s">
        <v>115</v>
      </c>
      <c r="E505" s="12">
        <f>_xlfn.IFNA(VLOOKUP($B505,'FST OMT'!$C:$Y,$A505,0),0)</f>
        <v>0</v>
      </c>
      <c r="F505" s="12">
        <f>_xlfn.IFNA(VLOOKUP($B505,'FST CV'!$C:$Y,$A505,0),0)</f>
        <v>65</v>
      </c>
      <c r="G505" s="12">
        <f>_xlfn.IFNA(VLOOKUP($B505,'FST TT'!$C:$Y,$A505,0),0)</f>
        <v>0</v>
      </c>
      <c r="I505" s="4">
        <f t="shared" si="108"/>
        <v>65</v>
      </c>
      <c r="K505" s="52">
        <f>IF(D505="MT",VLOOKUP(B505,Master_Item!B:H,7,0),VLOOKUP(B505,Master_Item!B:H,6,0))</f>
        <v>144</v>
      </c>
      <c r="L505" s="52" t="str">
        <f>VLOOKUP(B505,Master_Item!B:M,12,0)</f>
        <v>โรงงานเสริมสุขชลบุรี</v>
      </c>
      <c r="M505" s="52" t="str">
        <f t="shared" si="109"/>
        <v>โรงงานเสริมสุขชลบุรีRegion 1</v>
      </c>
      <c r="N505" s="11">
        <f t="shared" si="110"/>
        <v>0</v>
      </c>
      <c r="O505" s="11">
        <f t="shared" si="111"/>
        <v>0.4513888888888889</v>
      </c>
      <c r="P505" s="11">
        <f t="shared" si="112"/>
        <v>0</v>
      </c>
      <c r="Q505" s="11">
        <f t="shared" si="113"/>
        <v>0</v>
      </c>
      <c r="R505" s="11">
        <f t="shared" si="114"/>
        <v>0.4513888888888889</v>
      </c>
      <c r="S505" s="11"/>
      <c r="T505" s="1">
        <f>VLOOKUP(B505,Master_Item!B:I,8,0)</f>
        <v>4.4400000000000004</v>
      </c>
      <c r="U505" s="11">
        <f t="shared" si="115"/>
        <v>0</v>
      </c>
      <c r="V505" s="11">
        <f t="shared" si="116"/>
        <v>288.60000000000002</v>
      </c>
      <c r="W505" s="11">
        <f t="shared" si="117"/>
        <v>0</v>
      </c>
      <c r="X505" s="11">
        <f t="shared" si="118"/>
        <v>0</v>
      </c>
      <c r="Y505" s="11">
        <f t="shared" si="119"/>
        <v>288.60000000000002</v>
      </c>
      <c r="Z505" s="1" t="str">
        <f>_xlfn.IFNA(VLOOKUP(B505,Master_Item!B:D,3,0),0)</f>
        <v>100พลัส</v>
      </c>
    </row>
    <row r="506" spans="1:26" hidden="1">
      <c r="A506" s="13">
        <v>7</v>
      </c>
      <c r="B506" s="2" t="s">
        <v>251</v>
      </c>
      <c r="C506" s="1" t="s">
        <v>252</v>
      </c>
      <c r="D506" s="1" t="s">
        <v>116</v>
      </c>
      <c r="E506" s="12">
        <f>_xlfn.IFNA(VLOOKUP($B506,'FST OMT'!$C:$Y,$A506,0),0)</f>
        <v>71</v>
      </c>
      <c r="F506" s="12">
        <f>_xlfn.IFNA(VLOOKUP($B506,'FST CV'!$C:$Y,$A506,0),0)</f>
        <v>0</v>
      </c>
      <c r="G506" s="12">
        <f>_xlfn.IFNA(VLOOKUP($B506,'FST TT'!$C:$Y,$A506,0),0)</f>
        <v>0</v>
      </c>
      <c r="I506" s="4">
        <f t="shared" si="108"/>
        <v>71</v>
      </c>
      <c r="K506" s="52">
        <f>IF(D506="MT",VLOOKUP(B506,Master_Item!B:H,7,0),VLOOKUP(B506,Master_Item!B:H,6,0))</f>
        <v>144</v>
      </c>
      <c r="L506" s="52" t="str">
        <f>VLOOKUP(B506,Master_Item!B:M,12,0)</f>
        <v>โรงงานเสริมสุขชลบุรี</v>
      </c>
      <c r="M506" s="52" t="str">
        <f t="shared" si="109"/>
        <v>โรงงานเสริมสุขชลบุรีRegion 2</v>
      </c>
      <c r="N506" s="11">
        <f t="shared" si="110"/>
        <v>0.49305555555555558</v>
      </c>
      <c r="O506" s="11">
        <f t="shared" si="111"/>
        <v>0</v>
      </c>
      <c r="P506" s="11">
        <f t="shared" si="112"/>
        <v>0</v>
      </c>
      <c r="Q506" s="11">
        <f t="shared" si="113"/>
        <v>0</v>
      </c>
      <c r="R506" s="11">
        <f t="shared" si="114"/>
        <v>0.49305555555555558</v>
      </c>
      <c r="S506" s="11"/>
      <c r="T506" s="1">
        <f>VLOOKUP(B506,Master_Item!B:I,8,0)</f>
        <v>4.4400000000000004</v>
      </c>
      <c r="U506" s="11">
        <f t="shared" si="115"/>
        <v>315.24</v>
      </c>
      <c r="V506" s="11">
        <f t="shared" si="116"/>
        <v>0</v>
      </c>
      <c r="W506" s="11">
        <f t="shared" si="117"/>
        <v>0</v>
      </c>
      <c r="X506" s="11">
        <f t="shared" si="118"/>
        <v>0</v>
      </c>
      <c r="Y506" s="11">
        <f t="shared" si="119"/>
        <v>315.24</v>
      </c>
      <c r="Z506" s="1" t="str">
        <f>_xlfn.IFNA(VLOOKUP(B506,Master_Item!B:D,3,0),0)</f>
        <v>100พลัส</v>
      </c>
    </row>
    <row r="507" spans="1:26" hidden="1">
      <c r="A507" s="13">
        <v>8</v>
      </c>
      <c r="B507" s="2" t="s">
        <v>251</v>
      </c>
      <c r="C507" s="1" t="s">
        <v>252</v>
      </c>
      <c r="D507" s="1" t="s">
        <v>117</v>
      </c>
      <c r="E507" s="12">
        <f>_xlfn.IFNA(VLOOKUP($B507,'FST OMT'!$C:$Y,$A507,0),0)</f>
        <v>10</v>
      </c>
      <c r="F507" s="12">
        <f>_xlfn.IFNA(VLOOKUP($B507,'FST CV'!$C:$Y,$A507,0),0)</f>
        <v>105</v>
      </c>
      <c r="G507" s="12">
        <f>_xlfn.IFNA(VLOOKUP($B507,'FST TT'!$C:$Y,$A507,0),0)</f>
        <v>0</v>
      </c>
      <c r="I507" s="4">
        <f t="shared" si="108"/>
        <v>115</v>
      </c>
      <c r="K507" s="52">
        <f>IF(D507="MT",VLOOKUP(B507,Master_Item!B:H,7,0),VLOOKUP(B507,Master_Item!B:H,6,0))</f>
        <v>144</v>
      </c>
      <c r="L507" s="52" t="str">
        <f>VLOOKUP(B507,Master_Item!B:M,12,0)</f>
        <v>โรงงานเสริมสุขชลบุรี</v>
      </c>
      <c r="M507" s="52" t="str">
        <f t="shared" si="109"/>
        <v>โรงงานเสริมสุขชลบุรีRegion 3</v>
      </c>
      <c r="N507" s="11">
        <f t="shared" si="110"/>
        <v>6.9444444444444448E-2</v>
      </c>
      <c r="O507" s="11">
        <f t="shared" si="111"/>
        <v>0.72916666666666663</v>
      </c>
      <c r="P507" s="11">
        <f t="shared" si="112"/>
        <v>0</v>
      </c>
      <c r="Q507" s="11">
        <f t="shared" si="113"/>
        <v>0</v>
      </c>
      <c r="R507" s="11">
        <f t="shared" si="114"/>
        <v>0.79861111111111116</v>
      </c>
      <c r="S507" s="11"/>
      <c r="T507" s="1">
        <f>VLOOKUP(B507,Master_Item!B:I,8,0)</f>
        <v>4.4400000000000004</v>
      </c>
      <c r="U507" s="11">
        <f t="shared" si="115"/>
        <v>44.400000000000006</v>
      </c>
      <c r="V507" s="11">
        <f t="shared" si="116"/>
        <v>466.20000000000005</v>
      </c>
      <c r="W507" s="11">
        <f t="shared" si="117"/>
        <v>0</v>
      </c>
      <c r="X507" s="11">
        <f t="shared" si="118"/>
        <v>0</v>
      </c>
      <c r="Y507" s="11">
        <f t="shared" si="119"/>
        <v>510.6</v>
      </c>
      <c r="Z507" s="1" t="str">
        <f>_xlfn.IFNA(VLOOKUP(B507,Master_Item!B:D,3,0),0)</f>
        <v>100พลัส</v>
      </c>
    </row>
    <row r="508" spans="1:26" hidden="1">
      <c r="A508" s="13">
        <v>9</v>
      </c>
      <c r="B508" s="2" t="s">
        <v>251</v>
      </c>
      <c r="C508" s="1" t="s">
        <v>252</v>
      </c>
      <c r="D508" s="1" t="s">
        <v>118</v>
      </c>
      <c r="E508" s="12">
        <f>_xlfn.IFNA(VLOOKUP($B508,'FST OMT'!$C:$Y,$A508,0),0)</f>
        <v>15</v>
      </c>
      <c r="F508" s="12">
        <f>_xlfn.IFNA(VLOOKUP($B508,'FST CV'!$C:$Y,$A508,0),0)</f>
        <v>69</v>
      </c>
      <c r="G508" s="12">
        <f>_xlfn.IFNA(VLOOKUP($B508,'FST TT'!$C:$Y,$A508,0),0)</f>
        <v>0</v>
      </c>
      <c r="I508" s="4">
        <f t="shared" si="108"/>
        <v>84</v>
      </c>
      <c r="K508" s="52">
        <f>IF(D508="MT",VLOOKUP(B508,Master_Item!B:H,7,0),VLOOKUP(B508,Master_Item!B:H,6,0))</f>
        <v>144</v>
      </c>
      <c r="L508" s="52" t="str">
        <f>VLOOKUP(B508,Master_Item!B:M,12,0)</f>
        <v>โรงงานเสริมสุขชลบุรี</v>
      </c>
      <c r="M508" s="52" t="str">
        <f t="shared" si="109"/>
        <v>โรงงานเสริมสุขชลบุรีRegion 4</v>
      </c>
      <c r="N508" s="11">
        <f t="shared" si="110"/>
        <v>0.10416666666666667</v>
      </c>
      <c r="O508" s="11">
        <f t="shared" si="111"/>
        <v>0.47916666666666669</v>
      </c>
      <c r="P508" s="11">
        <f t="shared" si="112"/>
        <v>0</v>
      </c>
      <c r="Q508" s="11">
        <f t="shared" si="113"/>
        <v>0</v>
      </c>
      <c r="R508" s="11">
        <f t="shared" si="114"/>
        <v>0.58333333333333337</v>
      </c>
      <c r="S508" s="11"/>
      <c r="T508" s="1">
        <f>VLOOKUP(B508,Master_Item!B:I,8,0)</f>
        <v>4.4400000000000004</v>
      </c>
      <c r="U508" s="11">
        <f t="shared" si="115"/>
        <v>66.600000000000009</v>
      </c>
      <c r="V508" s="11">
        <f t="shared" si="116"/>
        <v>306.36</v>
      </c>
      <c r="W508" s="11">
        <f t="shared" si="117"/>
        <v>0</v>
      </c>
      <c r="X508" s="11">
        <f t="shared" si="118"/>
        <v>0</v>
      </c>
      <c r="Y508" s="11">
        <f t="shared" si="119"/>
        <v>372.96000000000004</v>
      </c>
      <c r="Z508" s="1" t="str">
        <f>_xlfn.IFNA(VLOOKUP(B508,Master_Item!B:D,3,0),0)</f>
        <v>100พลัส</v>
      </c>
    </row>
    <row r="509" spans="1:26" hidden="1">
      <c r="A509" s="13">
        <v>10</v>
      </c>
      <c r="B509" s="2" t="s">
        <v>251</v>
      </c>
      <c r="C509" s="1" t="s">
        <v>252</v>
      </c>
      <c r="D509" s="1" t="s">
        <v>119</v>
      </c>
      <c r="E509" s="12">
        <f>_xlfn.IFNA(VLOOKUP($B509,'FST OMT'!$C:$Y,$A509,0),0)</f>
        <v>82</v>
      </c>
      <c r="F509" s="12">
        <f>_xlfn.IFNA(VLOOKUP($B509,'FST CV'!$C:$Y,$A509,0),0)</f>
        <v>59</v>
      </c>
      <c r="G509" s="12">
        <f>_xlfn.IFNA(VLOOKUP($B509,'FST TT'!$C:$Y,$A509,0),0)</f>
        <v>0</v>
      </c>
      <c r="I509" s="4">
        <f t="shared" si="108"/>
        <v>141</v>
      </c>
      <c r="K509" s="52">
        <f>IF(D509="MT",VLOOKUP(B509,Master_Item!B:H,7,0),VLOOKUP(B509,Master_Item!B:H,6,0))</f>
        <v>144</v>
      </c>
      <c r="L509" s="52" t="str">
        <f>VLOOKUP(B509,Master_Item!B:M,12,0)</f>
        <v>โรงงานเสริมสุขชลบุรี</v>
      </c>
      <c r="M509" s="52" t="str">
        <f t="shared" si="109"/>
        <v>โรงงานเสริมสุขชลบุรีRegion 5</v>
      </c>
      <c r="N509" s="11">
        <f t="shared" si="110"/>
        <v>0.56944444444444442</v>
      </c>
      <c r="O509" s="11">
        <f t="shared" si="111"/>
        <v>0.40972222222222221</v>
      </c>
      <c r="P509" s="11">
        <f t="shared" si="112"/>
        <v>0</v>
      </c>
      <c r="Q509" s="11">
        <f t="shared" si="113"/>
        <v>0</v>
      </c>
      <c r="R509" s="11">
        <f t="shared" si="114"/>
        <v>0.97916666666666663</v>
      </c>
      <c r="S509" s="11"/>
      <c r="T509" s="1">
        <f>VLOOKUP(B509,Master_Item!B:I,8,0)</f>
        <v>4.4400000000000004</v>
      </c>
      <c r="U509" s="11">
        <f t="shared" si="115"/>
        <v>364.08000000000004</v>
      </c>
      <c r="V509" s="11">
        <f t="shared" si="116"/>
        <v>261.96000000000004</v>
      </c>
      <c r="W509" s="11">
        <f t="shared" si="117"/>
        <v>0</v>
      </c>
      <c r="X509" s="11">
        <f t="shared" si="118"/>
        <v>0</v>
      </c>
      <c r="Y509" s="11">
        <f t="shared" si="119"/>
        <v>626.04000000000008</v>
      </c>
      <c r="Z509" s="1" t="str">
        <f>_xlfn.IFNA(VLOOKUP(B509,Master_Item!B:D,3,0),0)</f>
        <v>100พลัส</v>
      </c>
    </row>
    <row r="510" spans="1:26" hidden="1">
      <c r="A510" s="13">
        <v>11</v>
      </c>
      <c r="B510" s="2" t="s">
        <v>251</v>
      </c>
      <c r="C510" s="1" t="s">
        <v>252</v>
      </c>
      <c r="D510" s="1" t="s">
        <v>127</v>
      </c>
      <c r="E510" s="12">
        <f>_xlfn.IFNA(VLOOKUP($B510,'FST OMT'!$C:$Y,$A510,0),0)*0.45</f>
        <v>0</v>
      </c>
      <c r="F510" s="12">
        <f>_xlfn.IFNA(VLOOKUP($B510,'FST CV'!$C:$Y,$A510,0),0)*0.45</f>
        <v>0</v>
      </c>
      <c r="G510" s="12">
        <f>_xlfn.IFNA(VLOOKUP($B510,'FST TT'!$C:$Y,$A510,0),0)*0.45</f>
        <v>0</v>
      </c>
      <c r="I510" s="4">
        <f t="shared" si="108"/>
        <v>0</v>
      </c>
      <c r="K510" s="52">
        <f>IF(D510="MT",VLOOKUP(B510,Master_Item!B:H,7,0),VLOOKUP(B510,Master_Item!B:H,6,0))</f>
        <v>144</v>
      </c>
      <c r="L510" s="52" t="str">
        <f>VLOOKUP(B510,Master_Item!B:M,12,0)</f>
        <v>โรงงานเสริมสุขชลบุรี</v>
      </c>
      <c r="M510" s="52" t="str">
        <f t="shared" si="109"/>
        <v>โรงงานเสริมสุขชลบุรีRegion 6/9</v>
      </c>
      <c r="N510" s="11">
        <f t="shared" si="110"/>
        <v>0</v>
      </c>
      <c r="O510" s="11">
        <f t="shared" si="111"/>
        <v>0</v>
      </c>
      <c r="P510" s="11">
        <f t="shared" si="112"/>
        <v>0</v>
      </c>
      <c r="Q510" s="11">
        <f t="shared" si="113"/>
        <v>0</v>
      </c>
      <c r="R510" s="11">
        <f t="shared" si="114"/>
        <v>0</v>
      </c>
      <c r="S510" s="11"/>
      <c r="T510" s="1">
        <f>VLOOKUP(B510,Master_Item!B:I,8,0)</f>
        <v>4.4400000000000004</v>
      </c>
      <c r="U510" s="11">
        <f t="shared" si="115"/>
        <v>0</v>
      </c>
      <c r="V510" s="11">
        <f t="shared" si="116"/>
        <v>0</v>
      </c>
      <c r="W510" s="11">
        <f t="shared" si="117"/>
        <v>0</v>
      </c>
      <c r="X510" s="11">
        <f t="shared" si="118"/>
        <v>0</v>
      </c>
      <c r="Y510" s="11">
        <f t="shared" si="119"/>
        <v>0</v>
      </c>
      <c r="Z510" s="1" t="str">
        <f>_xlfn.IFNA(VLOOKUP(B510,Master_Item!B:D,3,0),0)</f>
        <v>100พลัส</v>
      </c>
    </row>
    <row r="511" spans="1:26" hidden="1">
      <c r="A511" s="13">
        <v>11</v>
      </c>
      <c r="B511" s="2" t="s">
        <v>251</v>
      </c>
      <c r="C511" s="1" t="s">
        <v>252</v>
      </c>
      <c r="D511" s="1" t="s">
        <v>128</v>
      </c>
      <c r="E511" s="12">
        <f>_xlfn.IFNA(VLOOKUP($B511,'FST OMT'!$C:$Y,$A511,0),0)*0.55</f>
        <v>0</v>
      </c>
      <c r="F511" s="12">
        <f>_xlfn.IFNA(VLOOKUP($B511,'FST CV'!$C:$Y,$A511,0),0)*0.55</f>
        <v>0</v>
      </c>
      <c r="G511" s="12">
        <f>_xlfn.IFNA(VLOOKUP($B511,'FST TT'!$C:$Y,$A511,0),0)*0.55</f>
        <v>0</v>
      </c>
      <c r="I511" s="4">
        <f t="shared" si="108"/>
        <v>0</v>
      </c>
      <c r="K511" s="52">
        <f>IF(D511="MT",VLOOKUP(B511,Master_Item!B:H,7,0),VLOOKUP(B511,Master_Item!B:H,6,0))</f>
        <v>144</v>
      </c>
      <c r="L511" s="52" t="str">
        <f>VLOOKUP(B511,Master_Item!B:M,12,0)</f>
        <v>โรงงานเสริมสุขชลบุรี</v>
      </c>
      <c r="M511" s="52" t="str">
        <f t="shared" si="109"/>
        <v>โรงงานเสริมสุขชลบุรีRegion 6/14</v>
      </c>
      <c r="N511" s="11">
        <f t="shared" si="110"/>
        <v>0</v>
      </c>
      <c r="O511" s="11">
        <f t="shared" si="111"/>
        <v>0</v>
      </c>
      <c r="P511" s="11">
        <f t="shared" si="112"/>
        <v>0</v>
      </c>
      <c r="Q511" s="11">
        <f t="shared" si="113"/>
        <v>0</v>
      </c>
      <c r="R511" s="11">
        <f t="shared" si="114"/>
        <v>0</v>
      </c>
      <c r="S511" s="11"/>
      <c r="T511" s="1">
        <f>VLOOKUP(B511,Master_Item!B:I,8,0)</f>
        <v>4.4400000000000004</v>
      </c>
      <c r="U511" s="11">
        <f t="shared" si="115"/>
        <v>0</v>
      </c>
      <c r="V511" s="11">
        <f t="shared" si="116"/>
        <v>0</v>
      </c>
      <c r="W511" s="11">
        <f t="shared" si="117"/>
        <v>0</v>
      </c>
      <c r="X511" s="11">
        <f t="shared" si="118"/>
        <v>0</v>
      </c>
      <c r="Y511" s="11">
        <f t="shared" si="119"/>
        <v>0</v>
      </c>
      <c r="Z511" s="1" t="str">
        <f>_xlfn.IFNA(VLOOKUP(B511,Master_Item!B:D,3,0),0)</f>
        <v>100พลัส</v>
      </c>
    </row>
    <row r="512" spans="1:26" hidden="1">
      <c r="A512" s="13">
        <v>12</v>
      </c>
      <c r="B512" s="2" t="s">
        <v>251</v>
      </c>
      <c r="C512" s="1" t="s">
        <v>252</v>
      </c>
      <c r="D512" s="1" t="s">
        <v>121</v>
      </c>
      <c r="E512" s="12">
        <f>_xlfn.IFNA(VLOOKUP($B512,'FST OMT'!$C:$Y,$A512,0),0)</f>
        <v>200</v>
      </c>
      <c r="F512" s="12">
        <f>_xlfn.IFNA(VLOOKUP($B512,'FST CV'!$C:$Y,$A512,0),0)</f>
        <v>0</v>
      </c>
      <c r="G512" s="12">
        <f>_xlfn.IFNA(VLOOKUP($B512,'FST TT'!$C:$Y,$A512,0),0)</f>
        <v>0</v>
      </c>
      <c r="I512" s="4">
        <f t="shared" si="108"/>
        <v>200</v>
      </c>
      <c r="K512" s="52">
        <f>IF(D512="MT",VLOOKUP(B512,Master_Item!B:H,7,0),VLOOKUP(B512,Master_Item!B:H,6,0))</f>
        <v>144</v>
      </c>
      <c r="L512" s="52" t="str">
        <f>VLOOKUP(B512,Master_Item!B:M,12,0)</f>
        <v>โรงงานเสริมสุขชลบุรี</v>
      </c>
      <c r="M512" s="52" t="str">
        <f t="shared" si="109"/>
        <v>โรงงานเสริมสุขชลบุรีRegion 7</v>
      </c>
      <c r="N512" s="11">
        <f t="shared" si="110"/>
        <v>1.3888888888888888</v>
      </c>
      <c r="O512" s="11">
        <f t="shared" si="111"/>
        <v>0</v>
      </c>
      <c r="P512" s="11">
        <f t="shared" si="112"/>
        <v>0</v>
      </c>
      <c r="Q512" s="11">
        <f t="shared" si="113"/>
        <v>0</v>
      </c>
      <c r="R512" s="11">
        <f t="shared" si="114"/>
        <v>1.3888888888888888</v>
      </c>
      <c r="S512" s="11"/>
      <c r="T512" s="1">
        <f>VLOOKUP(B512,Master_Item!B:I,8,0)</f>
        <v>4.4400000000000004</v>
      </c>
      <c r="U512" s="11">
        <f t="shared" si="115"/>
        <v>888.00000000000011</v>
      </c>
      <c r="V512" s="11">
        <f t="shared" si="116"/>
        <v>0</v>
      </c>
      <c r="W512" s="11">
        <f t="shared" si="117"/>
        <v>0</v>
      </c>
      <c r="X512" s="11">
        <f t="shared" si="118"/>
        <v>0</v>
      </c>
      <c r="Y512" s="11">
        <f t="shared" si="119"/>
        <v>888.00000000000011</v>
      </c>
      <c r="Z512" s="1" t="str">
        <f>_xlfn.IFNA(VLOOKUP(B512,Master_Item!B:D,3,0),0)</f>
        <v>100พลัส</v>
      </c>
    </row>
    <row r="513" spans="1:26" hidden="1">
      <c r="A513" s="13">
        <v>13</v>
      </c>
      <c r="B513" s="2" t="s">
        <v>251</v>
      </c>
      <c r="C513" s="1" t="s">
        <v>252</v>
      </c>
      <c r="D513" s="1" t="s">
        <v>122</v>
      </c>
      <c r="E513" s="12">
        <f>_xlfn.IFNA(VLOOKUP($B513,'FST OMT'!$C:$Y,$A513,0),0)</f>
        <v>645</v>
      </c>
      <c r="F513" s="12">
        <f>_xlfn.IFNA(VLOOKUP($B513,'FST CV'!$C:$Y,$A513,0),0)</f>
        <v>540</v>
      </c>
      <c r="G513" s="12">
        <f>_xlfn.IFNA(VLOOKUP($B513,'FST TT'!$C:$Y,$A513,0),0)</f>
        <v>0</v>
      </c>
      <c r="I513" s="4">
        <f t="shared" si="108"/>
        <v>1185</v>
      </c>
      <c r="K513" s="52">
        <f>IF(D513="MT",VLOOKUP(B513,Master_Item!B:H,7,0),VLOOKUP(B513,Master_Item!B:H,6,0))</f>
        <v>144</v>
      </c>
      <c r="L513" s="52" t="str">
        <f>VLOOKUP(B513,Master_Item!B:M,12,0)</f>
        <v>โรงงานเสริมสุขชลบุรี</v>
      </c>
      <c r="M513" s="52" t="str">
        <f t="shared" si="109"/>
        <v>โรงงานเสริมสุขชลบุรีRegion 8</v>
      </c>
      <c r="N513" s="11">
        <f t="shared" si="110"/>
        <v>4.479166666666667</v>
      </c>
      <c r="O513" s="11">
        <f t="shared" si="111"/>
        <v>3.75</v>
      </c>
      <c r="P513" s="11">
        <f t="shared" si="112"/>
        <v>0</v>
      </c>
      <c r="Q513" s="11">
        <f t="shared" si="113"/>
        <v>0</v>
      </c>
      <c r="R513" s="11">
        <f t="shared" si="114"/>
        <v>8.2291666666666661</v>
      </c>
      <c r="S513" s="11"/>
      <c r="T513" s="1">
        <f>VLOOKUP(B513,Master_Item!B:I,8,0)</f>
        <v>4.4400000000000004</v>
      </c>
      <c r="U513" s="11">
        <f t="shared" si="115"/>
        <v>2863.8</v>
      </c>
      <c r="V513" s="11">
        <f t="shared" si="116"/>
        <v>2397.6000000000004</v>
      </c>
      <c r="W513" s="11">
        <f t="shared" si="117"/>
        <v>0</v>
      </c>
      <c r="X513" s="11">
        <f t="shared" si="118"/>
        <v>0</v>
      </c>
      <c r="Y513" s="11">
        <f t="shared" si="119"/>
        <v>5261.4000000000005</v>
      </c>
      <c r="Z513" s="1" t="str">
        <f>_xlfn.IFNA(VLOOKUP(B513,Master_Item!B:D,3,0),0)</f>
        <v>100พลัส</v>
      </c>
    </row>
    <row r="514" spans="1:26" hidden="1">
      <c r="A514" s="13">
        <v>11</v>
      </c>
      <c r="B514" s="2" t="s">
        <v>251</v>
      </c>
      <c r="C514" s="1" t="s">
        <v>252</v>
      </c>
      <c r="D514" s="1" t="s">
        <v>123</v>
      </c>
      <c r="H514" s="4">
        <f>_xlfn.IFNA(VLOOKUP(B514,'FST MT'!A:FS,$A514,0),0)</f>
        <v>2162</v>
      </c>
      <c r="I514" s="4">
        <f t="shared" si="108"/>
        <v>2162</v>
      </c>
      <c r="K514" s="52">
        <f>IF(D514="MT",VLOOKUP(B514,Master_Item!B:H,7,0),VLOOKUP(B514,Master_Item!B:H,6,0))</f>
        <v>144</v>
      </c>
      <c r="L514" s="52" t="str">
        <f>VLOOKUP(B514,Master_Item!B:M,12,0)</f>
        <v>โรงงานเสริมสุขชลบุรี</v>
      </c>
      <c r="M514" s="52" t="str">
        <f t="shared" si="109"/>
        <v>โรงงานเสริมสุขชลบุรีMT</v>
      </c>
      <c r="N514" s="11">
        <f t="shared" si="110"/>
        <v>0</v>
      </c>
      <c r="O514" s="11">
        <f t="shared" si="111"/>
        <v>0</v>
      </c>
      <c r="P514" s="11">
        <f t="shared" si="112"/>
        <v>0</v>
      </c>
      <c r="Q514" s="11">
        <f t="shared" si="113"/>
        <v>15.013888888888889</v>
      </c>
      <c r="R514" s="11">
        <f t="shared" si="114"/>
        <v>15.013888888888889</v>
      </c>
      <c r="S514" s="11"/>
      <c r="T514" s="1">
        <f>VLOOKUP(B514,Master_Item!B:I,8,0)</f>
        <v>4.4400000000000004</v>
      </c>
      <c r="U514" s="11">
        <f t="shared" si="115"/>
        <v>0</v>
      </c>
      <c r="V514" s="11">
        <f t="shared" si="116"/>
        <v>0</v>
      </c>
      <c r="W514" s="11">
        <f t="shared" si="117"/>
        <v>0</v>
      </c>
      <c r="X514" s="11">
        <f t="shared" si="118"/>
        <v>9599.2800000000007</v>
      </c>
      <c r="Y514" s="11">
        <f t="shared" si="119"/>
        <v>9599.2800000000007</v>
      </c>
      <c r="Z514" s="1" t="str">
        <f>_xlfn.IFNA(VLOOKUP(B514,Master_Item!B:D,3,0),0)</f>
        <v>100พลัส</v>
      </c>
    </row>
    <row r="515" spans="1:26" hidden="1">
      <c r="A515" s="13">
        <v>6</v>
      </c>
      <c r="B515" s="2" t="s">
        <v>253</v>
      </c>
      <c r="C515" s="1" t="s">
        <v>254</v>
      </c>
      <c r="D515" s="1" t="s">
        <v>115</v>
      </c>
      <c r="E515" s="12">
        <f>_xlfn.IFNA(VLOOKUP($B515,'FST OMT'!$C:$Y,$A515,0),0)</f>
        <v>0</v>
      </c>
      <c r="F515" s="12">
        <f>_xlfn.IFNA(VLOOKUP($B515,'FST CV'!$C:$Y,$A515,0),0)</f>
        <v>56</v>
      </c>
      <c r="G515" s="12">
        <f>_xlfn.IFNA(VLOOKUP($B515,'FST TT'!$C:$Y,$A515,0),0)</f>
        <v>0</v>
      </c>
      <c r="I515" s="4">
        <f t="shared" si="108"/>
        <v>56</v>
      </c>
      <c r="K515" s="52">
        <f>IF(D515="MT",VLOOKUP(B515,Master_Item!B:H,7,0),VLOOKUP(B515,Master_Item!B:H,6,0))</f>
        <v>144</v>
      </c>
      <c r="L515" s="52" t="str">
        <f>VLOOKUP(B515,Master_Item!B:M,12,0)</f>
        <v>โรงงานเสริมสุขชลบุรี</v>
      </c>
      <c r="M515" s="52" t="str">
        <f t="shared" si="109"/>
        <v>โรงงานเสริมสุขชลบุรีRegion 1</v>
      </c>
      <c r="N515" s="11">
        <f t="shared" si="110"/>
        <v>0</v>
      </c>
      <c r="O515" s="11">
        <f t="shared" si="111"/>
        <v>0.3888888888888889</v>
      </c>
      <c r="P515" s="11">
        <f t="shared" si="112"/>
        <v>0</v>
      </c>
      <c r="Q515" s="11">
        <f t="shared" si="113"/>
        <v>0</v>
      </c>
      <c r="R515" s="11">
        <f t="shared" si="114"/>
        <v>0.3888888888888889</v>
      </c>
      <c r="S515" s="11"/>
      <c r="T515" s="1">
        <f>VLOOKUP(B515,Master_Item!B:I,8,0)</f>
        <v>4.4400000000000004</v>
      </c>
      <c r="U515" s="11">
        <f t="shared" si="115"/>
        <v>0</v>
      </c>
      <c r="V515" s="11">
        <f t="shared" si="116"/>
        <v>248.64000000000001</v>
      </c>
      <c r="W515" s="11">
        <f t="shared" si="117"/>
        <v>0</v>
      </c>
      <c r="X515" s="11">
        <f t="shared" si="118"/>
        <v>0</v>
      </c>
      <c r="Y515" s="11">
        <f t="shared" si="119"/>
        <v>248.64000000000001</v>
      </c>
      <c r="Z515" s="1" t="str">
        <f>_xlfn.IFNA(VLOOKUP(B515,Master_Item!B:D,3,0),0)</f>
        <v>100พลัส</v>
      </c>
    </row>
    <row r="516" spans="1:26" hidden="1">
      <c r="A516" s="13">
        <v>7</v>
      </c>
      <c r="B516" s="2" t="s">
        <v>253</v>
      </c>
      <c r="C516" s="1" t="s">
        <v>254</v>
      </c>
      <c r="D516" s="1" t="s">
        <v>116</v>
      </c>
      <c r="E516" s="12">
        <f>_xlfn.IFNA(VLOOKUP($B516,'FST OMT'!$C:$Y,$A516,0),0)</f>
        <v>36</v>
      </c>
      <c r="F516" s="12">
        <f>_xlfn.IFNA(VLOOKUP($B516,'FST CV'!$C:$Y,$A516,0),0)</f>
        <v>0</v>
      </c>
      <c r="G516" s="12">
        <f>_xlfn.IFNA(VLOOKUP($B516,'FST TT'!$C:$Y,$A516,0),0)</f>
        <v>0</v>
      </c>
      <c r="I516" s="4">
        <f t="shared" si="108"/>
        <v>36</v>
      </c>
      <c r="K516" s="52">
        <f>IF(D516="MT",VLOOKUP(B516,Master_Item!B:H,7,0),VLOOKUP(B516,Master_Item!B:H,6,0))</f>
        <v>144</v>
      </c>
      <c r="L516" s="52" t="str">
        <f>VLOOKUP(B516,Master_Item!B:M,12,0)</f>
        <v>โรงงานเสริมสุขชลบุรี</v>
      </c>
      <c r="M516" s="52" t="str">
        <f t="shared" si="109"/>
        <v>โรงงานเสริมสุขชลบุรีRegion 2</v>
      </c>
      <c r="N516" s="11">
        <f t="shared" si="110"/>
        <v>0.25</v>
      </c>
      <c r="O516" s="11">
        <f t="shared" si="111"/>
        <v>0</v>
      </c>
      <c r="P516" s="11">
        <f t="shared" si="112"/>
        <v>0</v>
      </c>
      <c r="Q516" s="11">
        <f t="shared" si="113"/>
        <v>0</v>
      </c>
      <c r="R516" s="11">
        <f t="shared" si="114"/>
        <v>0.25</v>
      </c>
      <c r="S516" s="11"/>
      <c r="T516" s="1">
        <f>VLOOKUP(B516,Master_Item!B:I,8,0)</f>
        <v>4.4400000000000004</v>
      </c>
      <c r="U516" s="11">
        <f t="shared" si="115"/>
        <v>159.84</v>
      </c>
      <c r="V516" s="11">
        <f t="shared" si="116"/>
        <v>0</v>
      </c>
      <c r="W516" s="11">
        <f t="shared" si="117"/>
        <v>0</v>
      </c>
      <c r="X516" s="11">
        <f t="shared" si="118"/>
        <v>0</v>
      </c>
      <c r="Y516" s="11">
        <f t="shared" si="119"/>
        <v>159.84</v>
      </c>
      <c r="Z516" s="1" t="str">
        <f>_xlfn.IFNA(VLOOKUP(B516,Master_Item!B:D,3,0),0)</f>
        <v>100พลัส</v>
      </c>
    </row>
    <row r="517" spans="1:26" hidden="1">
      <c r="A517" s="13">
        <v>8</v>
      </c>
      <c r="B517" s="2" t="s">
        <v>253</v>
      </c>
      <c r="C517" s="1" t="s">
        <v>254</v>
      </c>
      <c r="D517" s="1" t="s">
        <v>117</v>
      </c>
      <c r="E517" s="12">
        <f>_xlfn.IFNA(VLOOKUP($B517,'FST OMT'!$C:$Y,$A517,0),0)</f>
        <v>30</v>
      </c>
      <c r="F517" s="12">
        <f>_xlfn.IFNA(VLOOKUP($B517,'FST CV'!$C:$Y,$A517,0),0)</f>
        <v>30</v>
      </c>
      <c r="G517" s="12">
        <f>_xlfn.IFNA(VLOOKUP($B517,'FST TT'!$C:$Y,$A517,0),0)</f>
        <v>0</v>
      </c>
      <c r="I517" s="4">
        <f t="shared" si="108"/>
        <v>60</v>
      </c>
      <c r="K517" s="52">
        <f>IF(D517="MT",VLOOKUP(B517,Master_Item!B:H,7,0),VLOOKUP(B517,Master_Item!B:H,6,0))</f>
        <v>144</v>
      </c>
      <c r="L517" s="52" t="str">
        <f>VLOOKUP(B517,Master_Item!B:M,12,0)</f>
        <v>โรงงานเสริมสุขชลบุรี</v>
      </c>
      <c r="M517" s="52" t="str">
        <f t="shared" si="109"/>
        <v>โรงงานเสริมสุขชลบุรีRegion 3</v>
      </c>
      <c r="N517" s="11">
        <f t="shared" si="110"/>
        <v>0.20833333333333334</v>
      </c>
      <c r="O517" s="11">
        <f t="shared" si="111"/>
        <v>0.20833333333333334</v>
      </c>
      <c r="P517" s="11">
        <f t="shared" si="112"/>
        <v>0</v>
      </c>
      <c r="Q517" s="11">
        <f t="shared" si="113"/>
        <v>0</v>
      </c>
      <c r="R517" s="11">
        <f t="shared" si="114"/>
        <v>0.41666666666666669</v>
      </c>
      <c r="S517" s="11"/>
      <c r="T517" s="1">
        <f>VLOOKUP(B517,Master_Item!B:I,8,0)</f>
        <v>4.4400000000000004</v>
      </c>
      <c r="U517" s="11">
        <f t="shared" si="115"/>
        <v>133.20000000000002</v>
      </c>
      <c r="V517" s="11">
        <f t="shared" si="116"/>
        <v>133.20000000000002</v>
      </c>
      <c r="W517" s="11">
        <f t="shared" si="117"/>
        <v>0</v>
      </c>
      <c r="X517" s="11">
        <f t="shared" si="118"/>
        <v>0</v>
      </c>
      <c r="Y517" s="11">
        <f t="shared" si="119"/>
        <v>266.40000000000003</v>
      </c>
      <c r="Z517" s="1" t="str">
        <f>_xlfn.IFNA(VLOOKUP(B517,Master_Item!B:D,3,0),0)</f>
        <v>100พลัส</v>
      </c>
    </row>
    <row r="518" spans="1:26" hidden="1">
      <c r="A518" s="13">
        <v>9</v>
      </c>
      <c r="B518" s="2" t="s">
        <v>253</v>
      </c>
      <c r="C518" s="1" t="s">
        <v>254</v>
      </c>
      <c r="D518" s="1" t="s">
        <v>118</v>
      </c>
      <c r="E518" s="12">
        <f>_xlfn.IFNA(VLOOKUP($B518,'FST OMT'!$C:$Y,$A518,0),0)</f>
        <v>15</v>
      </c>
      <c r="F518" s="12">
        <f>_xlfn.IFNA(VLOOKUP($B518,'FST CV'!$C:$Y,$A518,0),0)</f>
        <v>118</v>
      </c>
      <c r="G518" s="12">
        <f>_xlfn.IFNA(VLOOKUP($B518,'FST TT'!$C:$Y,$A518,0),0)</f>
        <v>0</v>
      </c>
      <c r="I518" s="4">
        <f t="shared" si="108"/>
        <v>133</v>
      </c>
      <c r="K518" s="52">
        <f>IF(D518="MT",VLOOKUP(B518,Master_Item!B:H,7,0),VLOOKUP(B518,Master_Item!B:H,6,0))</f>
        <v>144</v>
      </c>
      <c r="L518" s="52" t="str">
        <f>VLOOKUP(B518,Master_Item!B:M,12,0)</f>
        <v>โรงงานเสริมสุขชลบุรี</v>
      </c>
      <c r="M518" s="52" t="str">
        <f t="shared" si="109"/>
        <v>โรงงานเสริมสุขชลบุรีRegion 4</v>
      </c>
      <c r="N518" s="11">
        <f t="shared" si="110"/>
        <v>0.10416666666666667</v>
      </c>
      <c r="O518" s="11">
        <f t="shared" si="111"/>
        <v>0.81944444444444442</v>
      </c>
      <c r="P518" s="11">
        <f t="shared" si="112"/>
        <v>0</v>
      </c>
      <c r="Q518" s="11">
        <f t="shared" si="113"/>
        <v>0</v>
      </c>
      <c r="R518" s="11">
        <f t="shared" si="114"/>
        <v>0.92361111111111116</v>
      </c>
      <c r="S518" s="11"/>
      <c r="T518" s="1">
        <f>VLOOKUP(B518,Master_Item!B:I,8,0)</f>
        <v>4.4400000000000004</v>
      </c>
      <c r="U518" s="11">
        <f t="shared" si="115"/>
        <v>66.600000000000009</v>
      </c>
      <c r="V518" s="11">
        <f t="shared" si="116"/>
        <v>523.92000000000007</v>
      </c>
      <c r="W518" s="11">
        <f t="shared" si="117"/>
        <v>0</v>
      </c>
      <c r="X518" s="11">
        <f t="shared" si="118"/>
        <v>0</v>
      </c>
      <c r="Y518" s="11">
        <f t="shared" si="119"/>
        <v>590.5200000000001</v>
      </c>
      <c r="Z518" s="1" t="str">
        <f>_xlfn.IFNA(VLOOKUP(B518,Master_Item!B:D,3,0),0)</f>
        <v>100พลัส</v>
      </c>
    </row>
    <row r="519" spans="1:26" hidden="1">
      <c r="A519" s="13">
        <v>10</v>
      </c>
      <c r="B519" s="2" t="s">
        <v>253</v>
      </c>
      <c r="C519" s="1" t="s">
        <v>254</v>
      </c>
      <c r="D519" s="1" t="s">
        <v>119</v>
      </c>
      <c r="E519" s="12">
        <f>_xlfn.IFNA(VLOOKUP($B519,'FST OMT'!$C:$Y,$A519,0),0)</f>
        <v>32</v>
      </c>
      <c r="F519" s="12">
        <f>_xlfn.IFNA(VLOOKUP($B519,'FST CV'!$C:$Y,$A519,0),0)</f>
        <v>79</v>
      </c>
      <c r="G519" s="12">
        <f>_xlfn.IFNA(VLOOKUP($B519,'FST TT'!$C:$Y,$A519,0),0)</f>
        <v>0</v>
      </c>
      <c r="I519" s="4">
        <f t="shared" si="108"/>
        <v>111</v>
      </c>
      <c r="K519" s="52">
        <f>IF(D519="MT",VLOOKUP(B519,Master_Item!B:H,7,0),VLOOKUP(B519,Master_Item!B:H,6,0))</f>
        <v>144</v>
      </c>
      <c r="L519" s="52" t="str">
        <f>VLOOKUP(B519,Master_Item!B:M,12,0)</f>
        <v>โรงงานเสริมสุขชลบุรี</v>
      </c>
      <c r="M519" s="52" t="str">
        <f t="shared" si="109"/>
        <v>โรงงานเสริมสุขชลบุรีRegion 5</v>
      </c>
      <c r="N519" s="11">
        <f t="shared" si="110"/>
        <v>0.22222222222222221</v>
      </c>
      <c r="O519" s="11">
        <f t="shared" si="111"/>
        <v>0.54861111111111116</v>
      </c>
      <c r="P519" s="11">
        <f t="shared" si="112"/>
        <v>0</v>
      </c>
      <c r="Q519" s="11">
        <f t="shared" si="113"/>
        <v>0</v>
      </c>
      <c r="R519" s="11">
        <f t="shared" si="114"/>
        <v>0.77083333333333337</v>
      </c>
      <c r="S519" s="11"/>
      <c r="T519" s="1">
        <f>VLOOKUP(B519,Master_Item!B:I,8,0)</f>
        <v>4.4400000000000004</v>
      </c>
      <c r="U519" s="11">
        <f t="shared" si="115"/>
        <v>142.08000000000001</v>
      </c>
      <c r="V519" s="11">
        <f t="shared" si="116"/>
        <v>350.76000000000005</v>
      </c>
      <c r="W519" s="11">
        <f t="shared" si="117"/>
        <v>0</v>
      </c>
      <c r="X519" s="11">
        <f t="shared" si="118"/>
        <v>0</v>
      </c>
      <c r="Y519" s="11">
        <f t="shared" si="119"/>
        <v>492.84000000000003</v>
      </c>
      <c r="Z519" s="1" t="str">
        <f>_xlfn.IFNA(VLOOKUP(B519,Master_Item!B:D,3,0),0)</f>
        <v>100พลัส</v>
      </c>
    </row>
    <row r="520" spans="1:26" hidden="1">
      <c r="A520" s="13">
        <v>11</v>
      </c>
      <c r="B520" s="2" t="s">
        <v>253</v>
      </c>
      <c r="C520" s="1" t="s">
        <v>254</v>
      </c>
      <c r="D520" s="1" t="s">
        <v>127</v>
      </c>
      <c r="E520" s="12">
        <f>_xlfn.IFNA(VLOOKUP($B520,'FST OMT'!$C:$Y,$A520,0),0)*0.45</f>
        <v>0</v>
      </c>
      <c r="F520" s="12">
        <f>_xlfn.IFNA(VLOOKUP($B520,'FST CV'!$C:$Y,$A520,0),0)*0.45</f>
        <v>0</v>
      </c>
      <c r="G520" s="12">
        <f>_xlfn.IFNA(VLOOKUP($B520,'FST TT'!$C:$Y,$A520,0),0)*0.45</f>
        <v>0</v>
      </c>
      <c r="I520" s="4">
        <f t="shared" si="108"/>
        <v>0</v>
      </c>
      <c r="K520" s="52">
        <f>IF(D520="MT",VLOOKUP(B520,Master_Item!B:H,7,0),VLOOKUP(B520,Master_Item!B:H,6,0))</f>
        <v>144</v>
      </c>
      <c r="L520" s="52" t="str">
        <f>VLOOKUP(B520,Master_Item!B:M,12,0)</f>
        <v>โรงงานเสริมสุขชลบุรี</v>
      </c>
      <c r="M520" s="52" t="str">
        <f t="shared" si="109"/>
        <v>โรงงานเสริมสุขชลบุรีRegion 6/9</v>
      </c>
      <c r="N520" s="11">
        <f t="shared" si="110"/>
        <v>0</v>
      </c>
      <c r="O520" s="11">
        <f t="shared" si="111"/>
        <v>0</v>
      </c>
      <c r="P520" s="11">
        <f t="shared" si="112"/>
        <v>0</v>
      </c>
      <c r="Q520" s="11">
        <f t="shared" si="113"/>
        <v>0</v>
      </c>
      <c r="R520" s="11">
        <f t="shared" si="114"/>
        <v>0</v>
      </c>
      <c r="S520" s="11"/>
      <c r="T520" s="1">
        <f>VLOOKUP(B520,Master_Item!B:I,8,0)</f>
        <v>4.4400000000000004</v>
      </c>
      <c r="U520" s="11">
        <f t="shared" si="115"/>
        <v>0</v>
      </c>
      <c r="V520" s="11">
        <f t="shared" si="116"/>
        <v>0</v>
      </c>
      <c r="W520" s="11">
        <f t="shared" si="117"/>
        <v>0</v>
      </c>
      <c r="X520" s="11">
        <f t="shared" si="118"/>
        <v>0</v>
      </c>
      <c r="Y520" s="11">
        <f t="shared" si="119"/>
        <v>0</v>
      </c>
      <c r="Z520" s="1" t="str">
        <f>_xlfn.IFNA(VLOOKUP(B520,Master_Item!B:D,3,0),0)</f>
        <v>100พลัส</v>
      </c>
    </row>
    <row r="521" spans="1:26" hidden="1">
      <c r="A521" s="13">
        <v>11</v>
      </c>
      <c r="B521" s="2" t="s">
        <v>253</v>
      </c>
      <c r="C521" s="1" t="s">
        <v>254</v>
      </c>
      <c r="D521" s="1" t="s">
        <v>128</v>
      </c>
      <c r="E521" s="12">
        <f>_xlfn.IFNA(VLOOKUP($B521,'FST OMT'!$C:$Y,$A521,0),0)*0.55</f>
        <v>0</v>
      </c>
      <c r="F521" s="12">
        <f>_xlfn.IFNA(VLOOKUP($B521,'FST CV'!$C:$Y,$A521,0),0)*0.55</f>
        <v>0</v>
      </c>
      <c r="G521" s="12">
        <f>_xlfn.IFNA(VLOOKUP($B521,'FST TT'!$C:$Y,$A521,0),0)*0.55</f>
        <v>0</v>
      </c>
      <c r="I521" s="4">
        <f t="shared" si="108"/>
        <v>0</v>
      </c>
      <c r="K521" s="52">
        <f>IF(D521="MT",VLOOKUP(B521,Master_Item!B:H,7,0),VLOOKUP(B521,Master_Item!B:H,6,0))</f>
        <v>144</v>
      </c>
      <c r="L521" s="52" t="str">
        <f>VLOOKUP(B521,Master_Item!B:M,12,0)</f>
        <v>โรงงานเสริมสุขชลบุรี</v>
      </c>
      <c r="M521" s="52" t="str">
        <f t="shared" si="109"/>
        <v>โรงงานเสริมสุขชลบุรีRegion 6/14</v>
      </c>
      <c r="N521" s="11">
        <f t="shared" si="110"/>
        <v>0</v>
      </c>
      <c r="O521" s="11">
        <f t="shared" si="111"/>
        <v>0</v>
      </c>
      <c r="P521" s="11">
        <f t="shared" si="112"/>
        <v>0</v>
      </c>
      <c r="Q521" s="11">
        <f t="shared" si="113"/>
        <v>0</v>
      </c>
      <c r="R521" s="11">
        <f t="shared" si="114"/>
        <v>0</v>
      </c>
      <c r="S521" s="11"/>
      <c r="T521" s="1">
        <f>VLOOKUP(B521,Master_Item!B:I,8,0)</f>
        <v>4.4400000000000004</v>
      </c>
      <c r="U521" s="11">
        <f t="shared" si="115"/>
        <v>0</v>
      </c>
      <c r="V521" s="11">
        <f t="shared" si="116"/>
        <v>0</v>
      </c>
      <c r="W521" s="11">
        <f t="shared" si="117"/>
        <v>0</v>
      </c>
      <c r="X521" s="11">
        <f t="shared" si="118"/>
        <v>0</v>
      </c>
      <c r="Y521" s="11">
        <f t="shared" si="119"/>
        <v>0</v>
      </c>
      <c r="Z521" s="1" t="str">
        <f>_xlfn.IFNA(VLOOKUP(B521,Master_Item!B:D,3,0),0)</f>
        <v>100พลัส</v>
      </c>
    </row>
    <row r="522" spans="1:26" hidden="1">
      <c r="A522" s="13">
        <v>12</v>
      </c>
      <c r="B522" s="2" t="s">
        <v>253</v>
      </c>
      <c r="C522" s="1" t="s">
        <v>254</v>
      </c>
      <c r="D522" s="1" t="s">
        <v>121</v>
      </c>
      <c r="E522" s="12">
        <f>_xlfn.IFNA(VLOOKUP($B522,'FST OMT'!$C:$Y,$A522,0),0)</f>
        <v>150</v>
      </c>
      <c r="F522" s="12">
        <f>_xlfn.IFNA(VLOOKUP($B522,'FST CV'!$C:$Y,$A522,0),0)</f>
        <v>20</v>
      </c>
      <c r="G522" s="12">
        <f>_xlfn.IFNA(VLOOKUP($B522,'FST TT'!$C:$Y,$A522,0),0)</f>
        <v>0</v>
      </c>
      <c r="I522" s="4">
        <f t="shared" si="108"/>
        <v>170</v>
      </c>
      <c r="K522" s="52">
        <f>IF(D522="MT",VLOOKUP(B522,Master_Item!B:H,7,0),VLOOKUP(B522,Master_Item!B:H,6,0))</f>
        <v>144</v>
      </c>
      <c r="L522" s="52" t="str">
        <f>VLOOKUP(B522,Master_Item!B:M,12,0)</f>
        <v>โรงงานเสริมสุขชลบุรี</v>
      </c>
      <c r="M522" s="52" t="str">
        <f t="shared" si="109"/>
        <v>โรงงานเสริมสุขชลบุรีRegion 7</v>
      </c>
      <c r="N522" s="11">
        <f t="shared" si="110"/>
        <v>1.0416666666666667</v>
      </c>
      <c r="O522" s="11">
        <f t="shared" si="111"/>
        <v>0.1388888888888889</v>
      </c>
      <c r="P522" s="11">
        <f t="shared" si="112"/>
        <v>0</v>
      </c>
      <c r="Q522" s="11">
        <f t="shared" si="113"/>
        <v>0</v>
      </c>
      <c r="R522" s="11">
        <f t="shared" si="114"/>
        <v>1.1805555555555556</v>
      </c>
      <c r="S522" s="11"/>
      <c r="T522" s="1">
        <f>VLOOKUP(B522,Master_Item!B:I,8,0)</f>
        <v>4.4400000000000004</v>
      </c>
      <c r="U522" s="11">
        <f t="shared" si="115"/>
        <v>666.00000000000011</v>
      </c>
      <c r="V522" s="11">
        <f t="shared" si="116"/>
        <v>88.800000000000011</v>
      </c>
      <c r="W522" s="11">
        <f t="shared" si="117"/>
        <v>0</v>
      </c>
      <c r="X522" s="11">
        <f t="shared" si="118"/>
        <v>0</v>
      </c>
      <c r="Y522" s="11">
        <f t="shared" si="119"/>
        <v>754.80000000000007</v>
      </c>
      <c r="Z522" s="1" t="str">
        <f>_xlfn.IFNA(VLOOKUP(B522,Master_Item!B:D,3,0),0)</f>
        <v>100พลัส</v>
      </c>
    </row>
    <row r="523" spans="1:26" hidden="1">
      <c r="A523" s="13">
        <v>13</v>
      </c>
      <c r="B523" s="2" t="s">
        <v>253</v>
      </c>
      <c r="C523" s="1" t="s">
        <v>254</v>
      </c>
      <c r="D523" s="1" t="s">
        <v>122</v>
      </c>
      <c r="E523" s="12">
        <f>_xlfn.IFNA(VLOOKUP($B523,'FST OMT'!$C:$Y,$A523,0),0)</f>
        <v>450</v>
      </c>
      <c r="F523" s="12">
        <f>_xlfn.IFNA(VLOOKUP($B523,'FST CV'!$C:$Y,$A523,0),0)</f>
        <v>532</v>
      </c>
      <c r="G523" s="12">
        <f>_xlfn.IFNA(VLOOKUP($B523,'FST TT'!$C:$Y,$A523,0),0)</f>
        <v>0</v>
      </c>
      <c r="I523" s="4">
        <f t="shared" si="108"/>
        <v>982</v>
      </c>
      <c r="K523" s="52">
        <f>IF(D523="MT",VLOOKUP(B523,Master_Item!B:H,7,0),VLOOKUP(B523,Master_Item!B:H,6,0))</f>
        <v>144</v>
      </c>
      <c r="L523" s="52" t="str">
        <f>VLOOKUP(B523,Master_Item!B:M,12,0)</f>
        <v>โรงงานเสริมสุขชลบุรี</v>
      </c>
      <c r="M523" s="52" t="str">
        <f t="shared" si="109"/>
        <v>โรงงานเสริมสุขชลบุรีRegion 8</v>
      </c>
      <c r="N523" s="11">
        <f t="shared" si="110"/>
        <v>3.125</v>
      </c>
      <c r="O523" s="11">
        <f t="shared" si="111"/>
        <v>3.6944444444444446</v>
      </c>
      <c r="P523" s="11">
        <f t="shared" si="112"/>
        <v>0</v>
      </c>
      <c r="Q523" s="11">
        <f t="shared" si="113"/>
        <v>0</v>
      </c>
      <c r="R523" s="11">
        <f t="shared" si="114"/>
        <v>6.8194444444444446</v>
      </c>
      <c r="S523" s="11"/>
      <c r="T523" s="1">
        <f>VLOOKUP(B523,Master_Item!B:I,8,0)</f>
        <v>4.4400000000000004</v>
      </c>
      <c r="U523" s="11">
        <f t="shared" si="115"/>
        <v>1998.0000000000002</v>
      </c>
      <c r="V523" s="11">
        <f t="shared" si="116"/>
        <v>2362.0800000000004</v>
      </c>
      <c r="W523" s="11">
        <f t="shared" si="117"/>
        <v>0</v>
      </c>
      <c r="X523" s="11">
        <f t="shared" si="118"/>
        <v>0</v>
      </c>
      <c r="Y523" s="11">
        <f t="shared" si="119"/>
        <v>4360.0800000000008</v>
      </c>
      <c r="Z523" s="1" t="str">
        <f>_xlfn.IFNA(VLOOKUP(B523,Master_Item!B:D,3,0),0)</f>
        <v>100พลัส</v>
      </c>
    </row>
    <row r="524" spans="1:26" hidden="1">
      <c r="A524" s="13">
        <v>11</v>
      </c>
      <c r="B524" s="2" t="s">
        <v>253</v>
      </c>
      <c r="C524" s="1" t="s">
        <v>254</v>
      </c>
      <c r="D524" s="1" t="s">
        <v>123</v>
      </c>
      <c r="H524" s="4">
        <f>_xlfn.IFNA(VLOOKUP(B524,'FST MT'!A:FS,$A524,0),0)</f>
        <v>2296</v>
      </c>
      <c r="I524" s="4">
        <f t="shared" si="108"/>
        <v>2296</v>
      </c>
      <c r="K524" s="52">
        <f>IF(D524="MT",VLOOKUP(B524,Master_Item!B:H,7,0),VLOOKUP(B524,Master_Item!B:H,6,0))</f>
        <v>144</v>
      </c>
      <c r="L524" s="52" t="str">
        <f>VLOOKUP(B524,Master_Item!B:M,12,0)</f>
        <v>โรงงานเสริมสุขชลบุรี</v>
      </c>
      <c r="M524" s="52" t="str">
        <f t="shared" si="109"/>
        <v>โรงงานเสริมสุขชลบุรีMT</v>
      </c>
      <c r="N524" s="11">
        <f t="shared" si="110"/>
        <v>0</v>
      </c>
      <c r="O524" s="11">
        <f t="shared" si="111"/>
        <v>0</v>
      </c>
      <c r="P524" s="11">
        <f t="shared" si="112"/>
        <v>0</v>
      </c>
      <c r="Q524" s="11">
        <f t="shared" si="113"/>
        <v>15.944444444444445</v>
      </c>
      <c r="R524" s="11">
        <f t="shared" si="114"/>
        <v>15.944444444444445</v>
      </c>
      <c r="S524" s="11"/>
      <c r="T524" s="1">
        <f>VLOOKUP(B524,Master_Item!B:I,8,0)</f>
        <v>4.4400000000000004</v>
      </c>
      <c r="U524" s="11">
        <f t="shared" si="115"/>
        <v>0</v>
      </c>
      <c r="V524" s="11">
        <f t="shared" si="116"/>
        <v>0</v>
      </c>
      <c r="W524" s="11">
        <f t="shared" si="117"/>
        <v>0</v>
      </c>
      <c r="X524" s="11">
        <f t="shared" si="118"/>
        <v>10194.240000000002</v>
      </c>
      <c r="Y524" s="11">
        <f t="shared" si="119"/>
        <v>10194.240000000002</v>
      </c>
      <c r="Z524" s="1" t="str">
        <f>_xlfn.IFNA(VLOOKUP(B524,Master_Item!B:D,3,0),0)</f>
        <v>100พลัส</v>
      </c>
    </row>
    <row r="525" spans="1:26" hidden="1">
      <c r="A525" s="13">
        <v>6</v>
      </c>
      <c r="B525" s="1" t="s">
        <v>255</v>
      </c>
      <c r="C525" s="1" t="s">
        <v>256</v>
      </c>
      <c r="D525" s="1" t="s">
        <v>115</v>
      </c>
      <c r="E525" s="12">
        <f>_xlfn.IFNA(VLOOKUP($B525,'FST OMT'!$C:$Y,$A525,0),0)</f>
        <v>0</v>
      </c>
      <c r="F525" s="12">
        <f>_xlfn.IFNA(VLOOKUP($B525,'FST CV'!$C:$Y,$A525,0),0)</f>
        <v>0</v>
      </c>
      <c r="G525" s="12">
        <f>_xlfn.IFNA(VLOOKUP($B525,'FST TT'!$C:$Y,$A525,0),0)</f>
        <v>0</v>
      </c>
      <c r="I525" s="4">
        <f t="shared" si="108"/>
        <v>0</v>
      </c>
      <c r="K525" s="52">
        <f>IF(D525="MT",VLOOKUP(B525,Master_Item!B:H,7,0),VLOOKUP(B525,Master_Item!B:H,6,0))</f>
        <v>110</v>
      </c>
      <c r="L525" s="52" t="str">
        <f>VLOOKUP(B525,Master_Item!B:M,12,0)</f>
        <v>โรงงานเสริมสุขชลบุรี</v>
      </c>
      <c r="M525" s="52" t="str">
        <f t="shared" si="109"/>
        <v>โรงงานเสริมสุขชลบุรีRegion 1</v>
      </c>
      <c r="N525" s="11">
        <f t="shared" si="110"/>
        <v>0</v>
      </c>
      <c r="O525" s="11">
        <f t="shared" si="111"/>
        <v>0</v>
      </c>
      <c r="P525" s="11">
        <f t="shared" si="112"/>
        <v>0</v>
      </c>
      <c r="Q525" s="11">
        <f t="shared" si="113"/>
        <v>0</v>
      </c>
      <c r="R525" s="11">
        <f t="shared" si="114"/>
        <v>0</v>
      </c>
      <c r="S525" s="11"/>
      <c r="T525" s="1">
        <f>VLOOKUP(B525,Master_Item!B:I,8,0)</f>
        <v>6.024</v>
      </c>
      <c r="U525" s="11">
        <f t="shared" si="115"/>
        <v>0</v>
      </c>
      <c r="V525" s="11">
        <f t="shared" si="116"/>
        <v>0</v>
      </c>
      <c r="W525" s="11">
        <f t="shared" si="117"/>
        <v>0</v>
      </c>
      <c r="X525" s="11">
        <f t="shared" si="118"/>
        <v>0</v>
      </c>
      <c r="Y525" s="11">
        <f t="shared" si="119"/>
        <v>0</v>
      </c>
      <c r="Z525" s="1" t="str">
        <f>_xlfn.IFNA(VLOOKUP(B525,Master_Item!B:D,3,0),0)</f>
        <v>100พลัส</v>
      </c>
    </row>
    <row r="526" spans="1:26" hidden="1">
      <c r="A526" s="13">
        <v>7</v>
      </c>
      <c r="B526" s="1" t="s">
        <v>255</v>
      </c>
      <c r="C526" s="1" t="s">
        <v>256</v>
      </c>
      <c r="D526" s="1" t="s">
        <v>116</v>
      </c>
      <c r="E526" s="12">
        <f>_xlfn.IFNA(VLOOKUP($B526,'FST OMT'!$C:$Y,$A526,0),0)</f>
        <v>0</v>
      </c>
      <c r="F526" s="12">
        <f>_xlfn.IFNA(VLOOKUP($B526,'FST CV'!$C:$Y,$A526,0),0)</f>
        <v>0</v>
      </c>
      <c r="G526" s="12">
        <f>_xlfn.IFNA(VLOOKUP($B526,'FST TT'!$C:$Y,$A526,0),0)</f>
        <v>0</v>
      </c>
      <c r="I526" s="4">
        <f t="shared" si="108"/>
        <v>0</v>
      </c>
      <c r="K526" s="52">
        <f>IF(D526="MT",VLOOKUP(B526,Master_Item!B:H,7,0),VLOOKUP(B526,Master_Item!B:H,6,0))</f>
        <v>110</v>
      </c>
      <c r="L526" s="52" t="str">
        <f>VLOOKUP(B526,Master_Item!B:M,12,0)</f>
        <v>โรงงานเสริมสุขชลบุรี</v>
      </c>
      <c r="M526" s="52" t="str">
        <f t="shared" si="109"/>
        <v>โรงงานเสริมสุขชลบุรีRegion 2</v>
      </c>
      <c r="N526" s="11">
        <f t="shared" si="110"/>
        <v>0</v>
      </c>
      <c r="O526" s="11">
        <f t="shared" si="111"/>
        <v>0</v>
      </c>
      <c r="P526" s="11">
        <f t="shared" si="112"/>
        <v>0</v>
      </c>
      <c r="Q526" s="11">
        <f t="shared" si="113"/>
        <v>0</v>
      </c>
      <c r="R526" s="11">
        <f t="shared" si="114"/>
        <v>0</v>
      </c>
      <c r="S526" s="11"/>
      <c r="T526" s="1">
        <f>VLOOKUP(B526,Master_Item!B:I,8,0)</f>
        <v>6.024</v>
      </c>
      <c r="U526" s="11">
        <f t="shared" si="115"/>
        <v>0</v>
      </c>
      <c r="V526" s="11">
        <f t="shared" si="116"/>
        <v>0</v>
      </c>
      <c r="W526" s="11">
        <f t="shared" si="117"/>
        <v>0</v>
      </c>
      <c r="X526" s="11">
        <f t="shared" si="118"/>
        <v>0</v>
      </c>
      <c r="Y526" s="11">
        <f t="shared" si="119"/>
        <v>0</v>
      </c>
      <c r="Z526" s="1" t="str">
        <f>_xlfn.IFNA(VLOOKUP(B526,Master_Item!B:D,3,0),0)</f>
        <v>100พลัส</v>
      </c>
    </row>
    <row r="527" spans="1:26" hidden="1">
      <c r="A527" s="13">
        <v>8</v>
      </c>
      <c r="B527" s="1" t="s">
        <v>255</v>
      </c>
      <c r="C527" s="1" t="s">
        <v>256</v>
      </c>
      <c r="D527" s="1" t="s">
        <v>117</v>
      </c>
      <c r="E527" s="12">
        <f>_xlfn.IFNA(VLOOKUP($B527,'FST OMT'!$C:$Y,$A527,0),0)</f>
        <v>0</v>
      </c>
      <c r="F527" s="12">
        <f>_xlfn.IFNA(VLOOKUP($B527,'FST CV'!$C:$Y,$A527,0),0)</f>
        <v>0</v>
      </c>
      <c r="G527" s="12">
        <f>_xlfn.IFNA(VLOOKUP($B527,'FST TT'!$C:$Y,$A527,0),0)</f>
        <v>0</v>
      </c>
      <c r="I527" s="4">
        <f t="shared" si="108"/>
        <v>0</v>
      </c>
      <c r="K527" s="52">
        <f>IF(D527="MT",VLOOKUP(B527,Master_Item!B:H,7,0),VLOOKUP(B527,Master_Item!B:H,6,0))</f>
        <v>110</v>
      </c>
      <c r="L527" s="52" t="str">
        <f>VLOOKUP(B527,Master_Item!B:M,12,0)</f>
        <v>โรงงานเสริมสุขชลบุรี</v>
      </c>
      <c r="M527" s="52" t="str">
        <f t="shared" si="109"/>
        <v>โรงงานเสริมสุขชลบุรีRegion 3</v>
      </c>
      <c r="N527" s="11">
        <f t="shared" si="110"/>
        <v>0</v>
      </c>
      <c r="O527" s="11">
        <f t="shared" si="111"/>
        <v>0</v>
      </c>
      <c r="P527" s="11">
        <f t="shared" si="112"/>
        <v>0</v>
      </c>
      <c r="Q527" s="11">
        <f t="shared" si="113"/>
        <v>0</v>
      </c>
      <c r="R527" s="11">
        <f t="shared" si="114"/>
        <v>0</v>
      </c>
      <c r="S527" s="11"/>
      <c r="T527" s="1">
        <f>VLOOKUP(B527,Master_Item!B:I,8,0)</f>
        <v>6.024</v>
      </c>
      <c r="U527" s="11">
        <f t="shared" si="115"/>
        <v>0</v>
      </c>
      <c r="V527" s="11">
        <f t="shared" si="116"/>
        <v>0</v>
      </c>
      <c r="W527" s="11">
        <f t="shared" si="117"/>
        <v>0</v>
      </c>
      <c r="X527" s="11">
        <f t="shared" si="118"/>
        <v>0</v>
      </c>
      <c r="Y527" s="11">
        <f t="shared" si="119"/>
        <v>0</v>
      </c>
      <c r="Z527" s="1" t="str">
        <f>_xlfn.IFNA(VLOOKUP(B527,Master_Item!B:D,3,0),0)</f>
        <v>100พลัส</v>
      </c>
    </row>
    <row r="528" spans="1:26" hidden="1">
      <c r="A528" s="13">
        <v>9</v>
      </c>
      <c r="B528" s="1" t="s">
        <v>255</v>
      </c>
      <c r="C528" s="1" t="s">
        <v>256</v>
      </c>
      <c r="D528" s="1" t="s">
        <v>118</v>
      </c>
      <c r="E528" s="12">
        <f>_xlfn.IFNA(VLOOKUP($B528,'FST OMT'!$C:$Y,$A528,0),0)</f>
        <v>0</v>
      </c>
      <c r="F528" s="12">
        <f>_xlfn.IFNA(VLOOKUP($B528,'FST CV'!$C:$Y,$A528,0),0)</f>
        <v>0</v>
      </c>
      <c r="G528" s="12">
        <f>_xlfn.IFNA(VLOOKUP($B528,'FST TT'!$C:$Y,$A528,0),0)</f>
        <v>0</v>
      </c>
      <c r="I528" s="4">
        <f t="shared" si="108"/>
        <v>0</v>
      </c>
      <c r="K528" s="52">
        <f>IF(D528="MT",VLOOKUP(B528,Master_Item!B:H,7,0),VLOOKUP(B528,Master_Item!B:H,6,0))</f>
        <v>110</v>
      </c>
      <c r="L528" s="52" t="str">
        <f>VLOOKUP(B528,Master_Item!B:M,12,0)</f>
        <v>โรงงานเสริมสุขชลบุรี</v>
      </c>
      <c r="M528" s="52" t="str">
        <f t="shared" si="109"/>
        <v>โรงงานเสริมสุขชลบุรีRegion 4</v>
      </c>
      <c r="N528" s="11">
        <f t="shared" si="110"/>
        <v>0</v>
      </c>
      <c r="O528" s="11">
        <f t="shared" si="111"/>
        <v>0</v>
      </c>
      <c r="P528" s="11">
        <f t="shared" si="112"/>
        <v>0</v>
      </c>
      <c r="Q528" s="11">
        <f t="shared" si="113"/>
        <v>0</v>
      </c>
      <c r="R528" s="11">
        <f t="shared" si="114"/>
        <v>0</v>
      </c>
      <c r="S528" s="11"/>
      <c r="T528" s="1">
        <f>VLOOKUP(B528,Master_Item!B:I,8,0)</f>
        <v>6.024</v>
      </c>
      <c r="U528" s="11">
        <f t="shared" si="115"/>
        <v>0</v>
      </c>
      <c r="V528" s="11">
        <f t="shared" si="116"/>
        <v>0</v>
      </c>
      <c r="W528" s="11">
        <f t="shared" si="117"/>
        <v>0</v>
      </c>
      <c r="X528" s="11">
        <f t="shared" si="118"/>
        <v>0</v>
      </c>
      <c r="Y528" s="11">
        <f t="shared" si="119"/>
        <v>0</v>
      </c>
      <c r="Z528" s="1" t="str">
        <f>_xlfn.IFNA(VLOOKUP(B528,Master_Item!B:D,3,0),0)</f>
        <v>100พลัส</v>
      </c>
    </row>
    <row r="529" spans="1:26" hidden="1">
      <c r="A529" s="13">
        <v>10</v>
      </c>
      <c r="B529" s="1" t="s">
        <v>255</v>
      </c>
      <c r="C529" s="1" t="s">
        <v>256</v>
      </c>
      <c r="D529" s="1" t="s">
        <v>119</v>
      </c>
      <c r="E529" s="12">
        <f>_xlfn.IFNA(VLOOKUP($B529,'FST OMT'!$C:$Y,$A529,0),0)</f>
        <v>0</v>
      </c>
      <c r="F529" s="12">
        <f>_xlfn.IFNA(VLOOKUP($B529,'FST CV'!$C:$Y,$A529,0),0)</f>
        <v>0</v>
      </c>
      <c r="G529" s="12">
        <f>_xlfn.IFNA(VLOOKUP($B529,'FST TT'!$C:$Y,$A529,0),0)</f>
        <v>0</v>
      </c>
      <c r="I529" s="4">
        <f t="shared" si="108"/>
        <v>0</v>
      </c>
      <c r="K529" s="52">
        <f>IF(D529="MT",VLOOKUP(B529,Master_Item!B:H,7,0),VLOOKUP(B529,Master_Item!B:H,6,0))</f>
        <v>110</v>
      </c>
      <c r="L529" s="52" t="str">
        <f>VLOOKUP(B529,Master_Item!B:M,12,0)</f>
        <v>โรงงานเสริมสุขชลบุรี</v>
      </c>
      <c r="M529" s="52" t="str">
        <f t="shared" si="109"/>
        <v>โรงงานเสริมสุขชลบุรีRegion 5</v>
      </c>
      <c r="N529" s="11">
        <f t="shared" si="110"/>
        <v>0</v>
      </c>
      <c r="O529" s="11">
        <f t="shared" si="111"/>
        <v>0</v>
      </c>
      <c r="P529" s="11">
        <f t="shared" si="112"/>
        <v>0</v>
      </c>
      <c r="Q529" s="11">
        <f t="shared" si="113"/>
        <v>0</v>
      </c>
      <c r="R529" s="11">
        <f t="shared" si="114"/>
        <v>0</v>
      </c>
      <c r="S529" s="11"/>
      <c r="T529" s="1">
        <f>VLOOKUP(B529,Master_Item!B:I,8,0)</f>
        <v>6.024</v>
      </c>
      <c r="U529" s="11">
        <f t="shared" si="115"/>
        <v>0</v>
      </c>
      <c r="V529" s="11">
        <f t="shared" si="116"/>
        <v>0</v>
      </c>
      <c r="W529" s="11">
        <f t="shared" si="117"/>
        <v>0</v>
      </c>
      <c r="X529" s="11">
        <f t="shared" si="118"/>
        <v>0</v>
      </c>
      <c r="Y529" s="11">
        <f t="shared" si="119"/>
        <v>0</v>
      </c>
      <c r="Z529" s="1" t="str">
        <f>_xlfn.IFNA(VLOOKUP(B529,Master_Item!B:D,3,0),0)</f>
        <v>100พลัส</v>
      </c>
    </row>
    <row r="530" spans="1:26" hidden="1">
      <c r="A530" s="13">
        <v>11</v>
      </c>
      <c r="B530" s="1" t="s">
        <v>255</v>
      </c>
      <c r="C530" s="1" t="s">
        <v>256</v>
      </c>
      <c r="D530" s="1" t="s">
        <v>127</v>
      </c>
      <c r="E530" s="12">
        <f>_xlfn.IFNA(VLOOKUP($B530,'FST OMT'!$C:$Y,$A530,0),0)*0.45</f>
        <v>0</v>
      </c>
      <c r="F530" s="12">
        <f>_xlfn.IFNA(VLOOKUP($B530,'FST CV'!$C:$Y,$A530,0),0)*0.45</f>
        <v>0</v>
      </c>
      <c r="G530" s="12">
        <f>_xlfn.IFNA(VLOOKUP($B530,'FST TT'!$C:$Y,$A530,0),0)*0.45</f>
        <v>0</v>
      </c>
      <c r="I530" s="4">
        <f t="shared" si="108"/>
        <v>0</v>
      </c>
      <c r="K530" s="52">
        <f>IF(D530="MT",VLOOKUP(B530,Master_Item!B:H,7,0),VLOOKUP(B530,Master_Item!B:H,6,0))</f>
        <v>110</v>
      </c>
      <c r="L530" s="52" t="str">
        <f>VLOOKUP(B530,Master_Item!B:M,12,0)</f>
        <v>โรงงานเสริมสุขชลบุรี</v>
      </c>
      <c r="M530" s="52" t="str">
        <f t="shared" si="109"/>
        <v>โรงงานเสริมสุขชลบุรีRegion 6/9</v>
      </c>
      <c r="N530" s="11">
        <f t="shared" si="110"/>
        <v>0</v>
      </c>
      <c r="O530" s="11">
        <f t="shared" si="111"/>
        <v>0</v>
      </c>
      <c r="P530" s="11">
        <f t="shared" si="112"/>
        <v>0</v>
      </c>
      <c r="Q530" s="11">
        <f t="shared" si="113"/>
        <v>0</v>
      </c>
      <c r="R530" s="11">
        <f t="shared" si="114"/>
        <v>0</v>
      </c>
      <c r="S530" s="11"/>
      <c r="T530" s="1">
        <f>VLOOKUP(B530,Master_Item!B:I,8,0)</f>
        <v>6.024</v>
      </c>
      <c r="U530" s="11">
        <f t="shared" si="115"/>
        <v>0</v>
      </c>
      <c r="V530" s="11">
        <f t="shared" si="116"/>
        <v>0</v>
      </c>
      <c r="W530" s="11">
        <f t="shared" si="117"/>
        <v>0</v>
      </c>
      <c r="X530" s="11">
        <f t="shared" si="118"/>
        <v>0</v>
      </c>
      <c r="Y530" s="11">
        <f t="shared" si="119"/>
        <v>0</v>
      </c>
      <c r="Z530" s="1" t="str">
        <f>_xlfn.IFNA(VLOOKUP(B530,Master_Item!B:D,3,0),0)</f>
        <v>100พลัส</v>
      </c>
    </row>
    <row r="531" spans="1:26" hidden="1">
      <c r="A531" s="13">
        <v>11</v>
      </c>
      <c r="B531" s="1" t="s">
        <v>255</v>
      </c>
      <c r="C531" s="1" t="s">
        <v>256</v>
      </c>
      <c r="D531" s="1" t="s">
        <v>128</v>
      </c>
      <c r="E531" s="12">
        <f>_xlfn.IFNA(VLOOKUP($B531,'FST OMT'!$C:$Y,$A531,0),0)*0.55</f>
        <v>0</v>
      </c>
      <c r="F531" s="12">
        <f>_xlfn.IFNA(VLOOKUP($B531,'FST CV'!$C:$Y,$A531,0),0)*0.55</f>
        <v>0</v>
      </c>
      <c r="G531" s="12">
        <f>_xlfn.IFNA(VLOOKUP($B531,'FST TT'!$C:$Y,$A531,0),0)*0.55</f>
        <v>0</v>
      </c>
      <c r="I531" s="4">
        <f t="shared" si="108"/>
        <v>0</v>
      </c>
      <c r="K531" s="52">
        <f>IF(D531="MT",VLOOKUP(B531,Master_Item!B:H,7,0),VLOOKUP(B531,Master_Item!B:H,6,0))</f>
        <v>110</v>
      </c>
      <c r="L531" s="52" t="str">
        <f>VLOOKUP(B531,Master_Item!B:M,12,0)</f>
        <v>โรงงานเสริมสุขชลบุรี</v>
      </c>
      <c r="M531" s="52" t="str">
        <f t="shared" si="109"/>
        <v>โรงงานเสริมสุขชลบุรีRegion 6/14</v>
      </c>
      <c r="N531" s="11">
        <f t="shared" si="110"/>
        <v>0</v>
      </c>
      <c r="O531" s="11">
        <f t="shared" si="111"/>
        <v>0</v>
      </c>
      <c r="P531" s="11">
        <f t="shared" si="112"/>
        <v>0</v>
      </c>
      <c r="Q531" s="11">
        <f t="shared" si="113"/>
        <v>0</v>
      </c>
      <c r="R531" s="11">
        <f t="shared" si="114"/>
        <v>0</v>
      </c>
      <c r="S531" s="11"/>
      <c r="T531" s="1">
        <f>VLOOKUP(B531,Master_Item!B:I,8,0)</f>
        <v>6.024</v>
      </c>
      <c r="U531" s="11">
        <f t="shared" si="115"/>
        <v>0</v>
      </c>
      <c r="V531" s="11">
        <f t="shared" si="116"/>
        <v>0</v>
      </c>
      <c r="W531" s="11">
        <f t="shared" si="117"/>
        <v>0</v>
      </c>
      <c r="X531" s="11">
        <f t="shared" si="118"/>
        <v>0</v>
      </c>
      <c r="Y531" s="11">
        <f t="shared" si="119"/>
        <v>0</v>
      </c>
      <c r="Z531" s="1" t="str">
        <f>_xlfn.IFNA(VLOOKUP(B531,Master_Item!B:D,3,0),0)</f>
        <v>100พลัส</v>
      </c>
    </row>
    <row r="532" spans="1:26" hidden="1">
      <c r="A532" s="13">
        <v>12</v>
      </c>
      <c r="B532" s="1" t="s">
        <v>255</v>
      </c>
      <c r="C532" s="1" t="s">
        <v>256</v>
      </c>
      <c r="D532" s="1" t="s">
        <v>121</v>
      </c>
      <c r="E532" s="12">
        <f>_xlfn.IFNA(VLOOKUP($B532,'FST OMT'!$C:$Y,$A532,0),0)</f>
        <v>0</v>
      </c>
      <c r="F532" s="12">
        <f>_xlfn.IFNA(VLOOKUP($B532,'FST CV'!$C:$Y,$A532,0),0)</f>
        <v>0</v>
      </c>
      <c r="G532" s="12">
        <f>_xlfn.IFNA(VLOOKUP($B532,'FST TT'!$C:$Y,$A532,0),0)</f>
        <v>0</v>
      </c>
      <c r="I532" s="4">
        <f t="shared" si="108"/>
        <v>0</v>
      </c>
      <c r="K532" s="52">
        <f>IF(D532="MT",VLOOKUP(B532,Master_Item!B:H,7,0),VLOOKUP(B532,Master_Item!B:H,6,0))</f>
        <v>110</v>
      </c>
      <c r="L532" s="52" t="str">
        <f>VLOOKUP(B532,Master_Item!B:M,12,0)</f>
        <v>โรงงานเสริมสุขชลบุรี</v>
      </c>
      <c r="M532" s="52" t="str">
        <f t="shared" si="109"/>
        <v>โรงงานเสริมสุขชลบุรีRegion 7</v>
      </c>
      <c r="N532" s="11">
        <f t="shared" si="110"/>
        <v>0</v>
      </c>
      <c r="O532" s="11">
        <f t="shared" si="111"/>
        <v>0</v>
      </c>
      <c r="P532" s="11">
        <f t="shared" si="112"/>
        <v>0</v>
      </c>
      <c r="Q532" s="11">
        <f t="shared" si="113"/>
        <v>0</v>
      </c>
      <c r="R532" s="11">
        <f t="shared" si="114"/>
        <v>0</v>
      </c>
      <c r="S532" s="11"/>
      <c r="T532" s="1">
        <f>VLOOKUP(B532,Master_Item!B:I,8,0)</f>
        <v>6.024</v>
      </c>
      <c r="U532" s="11">
        <f t="shared" si="115"/>
        <v>0</v>
      </c>
      <c r="V532" s="11">
        <f t="shared" si="116"/>
        <v>0</v>
      </c>
      <c r="W532" s="11">
        <f t="shared" si="117"/>
        <v>0</v>
      </c>
      <c r="X532" s="11">
        <f t="shared" si="118"/>
        <v>0</v>
      </c>
      <c r="Y532" s="11">
        <f t="shared" si="119"/>
        <v>0</v>
      </c>
      <c r="Z532" s="1" t="str">
        <f>_xlfn.IFNA(VLOOKUP(B532,Master_Item!B:D,3,0),0)</f>
        <v>100พลัส</v>
      </c>
    </row>
    <row r="533" spans="1:26" hidden="1">
      <c r="A533" s="13">
        <v>13</v>
      </c>
      <c r="B533" s="1" t="s">
        <v>255</v>
      </c>
      <c r="C533" s="1" t="s">
        <v>256</v>
      </c>
      <c r="D533" s="1" t="s">
        <v>122</v>
      </c>
      <c r="E533" s="12">
        <f>_xlfn.IFNA(VLOOKUP($B533,'FST OMT'!$C:$Y,$A533,0),0)</f>
        <v>0</v>
      </c>
      <c r="F533" s="12">
        <f>_xlfn.IFNA(VLOOKUP($B533,'FST CV'!$C:$Y,$A533,0),0)</f>
        <v>0</v>
      </c>
      <c r="G533" s="12">
        <f>_xlfn.IFNA(VLOOKUP($B533,'FST TT'!$C:$Y,$A533,0),0)</f>
        <v>0</v>
      </c>
      <c r="I533" s="4">
        <f t="shared" si="108"/>
        <v>0</v>
      </c>
      <c r="K533" s="52">
        <f>IF(D533="MT",VLOOKUP(B533,Master_Item!B:H,7,0),VLOOKUP(B533,Master_Item!B:H,6,0))</f>
        <v>110</v>
      </c>
      <c r="L533" s="52" t="str">
        <f>VLOOKUP(B533,Master_Item!B:M,12,0)</f>
        <v>โรงงานเสริมสุขชลบุรี</v>
      </c>
      <c r="M533" s="52" t="str">
        <f t="shared" si="109"/>
        <v>โรงงานเสริมสุขชลบุรีRegion 8</v>
      </c>
      <c r="N533" s="11">
        <f t="shared" si="110"/>
        <v>0</v>
      </c>
      <c r="O533" s="11">
        <f t="shared" si="111"/>
        <v>0</v>
      </c>
      <c r="P533" s="11">
        <f t="shared" si="112"/>
        <v>0</v>
      </c>
      <c r="Q533" s="11">
        <f t="shared" si="113"/>
        <v>0</v>
      </c>
      <c r="R533" s="11">
        <f t="shared" si="114"/>
        <v>0</v>
      </c>
      <c r="S533" s="11"/>
      <c r="T533" s="1">
        <f>VLOOKUP(B533,Master_Item!B:I,8,0)</f>
        <v>6.024</v>
      </c>
      <c r="U533" s="11">
        <f t="shared" si="115"/>
        <v>0</v>
      </c>
      <c r="V533" s="11">
        <f t="shared" si="116"/>
        <v>0</v>
      </c>
      <c r="W533" s="11">
        <f t="shared" si="117"/>
        <v>0</v>
      </c>
      <c r="X533" s="11">
        <f t="shared" si="118"/>
        <v>0</v>
      </c>
      <c r="Y533" s="11">
        <f t="shared" si="119"/>
        <v>0</v>
      </c>
      <c r="Z533" s="1" t="str">
        <f>_xlfn.IFNA(VLOOKUP(B533,Master_Item!B:D,3,0),0)</f>
        <v>100พลัส</v>
      </c>
    </row>
    <row r="534" spans="1:26" hidden="1">
      <c r="A534" s="13">
        <v>11</v>
      </c>
      <c r="B534" s="1" t="s">
        <v>255</v>
      </c>
      <c r="C534" s="1" t="s">
        <v>256</v>
      </c>
      <c r="D534" s="1" t="s">
        <v>123</v>
      </c>
      <c r="H534" s="4">
        <f>_xlfn.IFNA(VLOOKUP(B534,'FST MT'!A:FS,$A534,0),0)</f>
        <v>5530.2857142857138</v>
      </c>
      <c r="I534" s="4">
        <f t="shared" si="108"/>
        <v>5530.2857142857138</v>
      </c>
      <c r="K534" s="52">
        <f>IF(D534="MT",VLOOKUP(B534,Master_Item!B:H,7,0),VLOOKUP(B534,Master_Item!B:H,6,0))</f>
        <v>110</v>
      </c>
      <c r="L534" s="52" t="str">
        <f>VLOOKUP(B534,Master_Item!B:M,12,0)</f>
        <v>โรงงานเสริมสุขชลบุรี</v>
      </c>
      <c r="M534" s="52" t="str">
        <f t="shared" si="109"/>
        <v>โรงงานเสริมสุขชลบุรีMT</v>
      </c>
      <c r="N534" s="11">
        <f t="shared" si="110"/>
        <v>0</v>
      </c>
      <c r="O534" s="11">
        <f t="shared" si="111"/>
        <v>0</v>
      </c>
      <c r="P534" s="11">
        <f t="shared" si="112"/>
        <v>0</v>
      </c>
      <c r="Q534" s="11">
        <f t="shared" si="113"/>
        <v>50.275324675324669</v>
      </c>
      <c r="R534" s="11">
        <f t="shared" si="114"/>
        <v>50.275324675324669</v>
      </c>
      <c r="S534" s="11"/>
      <c r="T534" s="1">
        <f>VLOOKUP(B534,Master_Item!B:I,8,0)</f>
        <v>6.024</v>
      </c>
      <c r="U534" s="11">
        <f t="shared" si="115"/>
        <v>0</v>
      </c>
      <c r="V534" s="11">
        <f t="shared" si="116"/>
        <v>0</v>
      </c>
      <c r="W534" s="11">
        <f t="shared" si="117"/>
        <v>0</v>
      </c>
      <c r="X534" s="11">
        <f t="shared" si="118"/>
        <v>33314.44114285714</v>
      </c>
      <c r="Y534" s="11">
        <f t="shared" si="119"/>
        <v>33314.44114285714</v>
      </c>
      <c r="Z534" s="1" t="str">
        <f>_xlfn.IFNA(VLOOKUP(B534,Master_Item!B:D,3,0),0)</f>
        <v>100พลัส</v>
      </c>
    </row>
    <row r="535" spans="1:26">
      <c r="A535" s="13">
        <v>6</v>
      </c>
      <c r="B535" s="2">
        <v>310003155</v>
      </c>
      <c r="C535" s="1" t="s">
        <v>73</v>
      </c>
      <c r="D535" s="1" t="s">
        <v>115</v>
      </c>
      <c r="E535" s="12">
        <f>_xlfn.IFNA(VLOOKUP($B535,'FST OMT'!$C:$Y,$A535,0),0)</f>
        <v>0</v>
      </c>
      <c r="F535" s="12">
        <f>_xlfn.IFNA(VLOOKUP($B535,'FST CV'!$C:$Y,$A535,0),0)</f>
        <v>747</v>
      </c>
      <c r="G535" s="12">
        <f>_xlfn.IFNA(VLOOKUP($B535,'FST TT'!$C:$Y,$A535,0),0)</f>
        <v>3410</v>
      </c>
      <c r="I535" s="4">
        <f t="shared" si="108"/>
        <v>4157</v>
      </c>
      <c r="K535" s="52">
        <f>IF(D535="MT",VLOOKUP(B535,Master_Item!B:H,7,0),VLOOKUP(B535,Master_Item!B:H,6,0))</f>
        <v>72</v>
      </c>
      <c r="L535" s="52" t="str">
        <f>VLOOKUP(B535,Master_Item!B:M,12,0)</f>
        <v>โรงงานนวนคร</v>
      </c>
      <c r="M535" s="52" t="str">
        <f t="shared" si="109"/>
        <v>โรงงานนวนครRegion 1</v>
      </c>
      <c r="N535" s="11">
        <f t="shared" si="110"/>
        <v>0</v>
      </c>
      <c r="O535" s="11">
        <f t="shared" si="111"/>
        <v>10.375</v>
      </c>
      <c r="P535" s="11">
        <f t="shared" si="112"/>
        <v>47.361111111111114</v>
      </c>
      <c r="Q535" s="11">
        <f t="shared" si="113"/>
        <v>0</v>
      </c>
      <c r="R535" s="11">
        <f t="shared" si="114"/>
        <v>57.736111111111114</v>
      </c>
      <c r="S535" s="11"/>
      <c r="T535" s="1">
        <f>VLOOKUP(B535,Master_Item!B:I,8,0)</f>
        <v>8.3999999999999986</v>
      </c>
      <c r="U535" s="11">
        <f t="shared" si="115"/>
        <v>0</v>
      </c>
      <c r="V535" s="11">
        <f t="shared" si="116"/>
        <v>6274.7999999999993</v>
      </c>
      <c r="W535" s="11">
        <f t="shared" si="117"/>
        <v>28643.999999999996</v>
      </c>
      <c r="X535" s="11">
        <f t="shared" si="118"/>
        <v>0</v>
      </c>
      <c r="Y535" s="11">
        <f t="shared" si="119"/>
        <v>34918.799999999996</v>
      </c>
      <c r="Z535" s="1" t="str">
        <f>_xlfn.IFNA(VLOOKUP(B535,Master_Item!B:D,3,0),0)</f>
        <v>Oishi</v>
      </c>
    </row>
    <row r="536" spans="1:26">
      <c r="A536" s="13">
        <v>7</v>
      </c>
      <c r="B536" s="2">
        <v>310003155</v>
      </c>
      <c r="C536" s="1" t="s">
        <v>73</v>
      </c>
      <c r="D536" s="1" t="s">
        <v>116</v>
      </c>
      <c r="E536" s="12">
        <f>_xlfn.IFNA(VLOOKUP($B536,'FST OMT'!$C:$Y,$A536,0),0)</f>
        <v>1400</v>
      </c>
      <c r="F536" s="12">
        <f>_xlfn.IFNA(VLOOKUP($B536,'FST CV'!$C:$Y,$A536,0),0)</f>
        <v>2573</v>
      </c>
      <c r="G536" s="12">
        <f>_xlfn.IFNA(VLOOKUP($B536,'FST TT'!$C:$Y,$A536,0),0)</f>
        <v>7383</v>
      </c>
      <c r="I536" s="4">
        <f t="shared" ref="I536:I574" si="120">SUM(E536:H536)</f>
        <v>11356</v>
      </c>
      <c r="K536" s="52">
        <f>IF(D536="MT",VLOOKUP(B536,Master_Item!B:H,7,0),VLOOKUP(B536,Master_Item!B:H,6,0))</f>
        <v>72</v>
      </c>
      <c r="L536" s="52" t="str">
        <f>VLOOKUP(B536,Master_Item!B:M,12,0)</f>
        <v>โรงงานนวนคร</v>
      </c>
      <c r="M536" s="52" t="str">
        <f t="shared" ref="M536:M574" si="121">L536&amp;D536</f>
        <v>โรงงานนวนครRegion 2</v>
      </c>
      <c r="N536" s="11">
        <f t="shared" ref="N536:N574" si="122">E536/$K536</f>
        <v>19.444444444444443</v>
      </c>
      <c r="O536" s="11">
        <f t="shared" ref="O536:O574" si="123">F536/$K536</f>
        <v>35.736111111111114</v>
      </c>
      <c r="P536" s="11">
        <f t="shared" ref="P536:P574" si="124">G536/$K536</f>
        <v>102.54166666666667</v>
      </c>
      <c r="Q536" s="11">
        <f t="shared" ref="Q536:Q574" si="125">H536/$K536</f>
        <v>0</v>
      </c>
      <c r="R536" s="11">
        <f t="shared" ref="R536:R574" si="126">I536/$K536</f>
        <v>157.72222222222223</v>
      </c>
      <c r="S536" s="11"/>
      <c r="T536" s="1">
        <f>VLOOKUP(B536,Master_Item!B:I,8,0)</f>
        <v>8.3999999999999986</v>
      </c>
      <c r="U536" s="11">
        <f t="shared" ref="U536:U574" si="127">$T536*E536</f>
        <v>11759.999999999998</v>
      </c>
      <c r="V536" s="11">
        <f t="shared" ref="V536:V574" si="128">$T536*F536</f>
        <v>21613.199999999997</v>
      </c>
      <c r="W536" s="11">
        <f t="shared" ref="W536:W574" si="129">$T536*G536</f>
        <v>62017.19999999999</v>
      </c>
      <c r="X536" s="11">
        <f t="shared" ref="X536:X574" si="130">$T536*H536</f>
        <v>0</v>
      </c>
      <c r="Y536" s="11">
        <f t="shared" ref="Y536:Y574" si="131">$T536*I536</f>
        <v>95390.39999999998</v>
      </c>
      <c r="Z536" s="1" t="str">
        <f>_xlfn.IFNA(VLOOKUP(B536,Master_Item!B:D,3,0),0)</f>
        <v>Oishi</v>
      </c>
    </row>
    <row r="537" spans="1:26">
      <c r="A537" s="13">
        <v>8</v>
      </c>
      <c r="B537" s="2">
        <v>310003155</v>
      </c>
      <c r="C537" s="1" t="s">
        <v>73</v>
      </c>
      <c r="D537" s="1" t="s">
        <v>117</v>
      </c>
      <c r="E537" s="12">
        <f>_xlfn.IFNA(VLOOKUP($B537,'FST OMT'!$C:$Y,$A537,0),0)</f>
        <v>2229</v>
      </c>
      <c r="F537" s="12">
        <f>_xlfn.IFNA(VLOOKUP($B537,'FST CV'!$C:$Y,$A537,0),0)</f>
        <v>8710</v>
      </c>
      <c r="G537" s="12">
        <f>_xlfn.IFNA(VLOOKUP($B537,'FST TT'!$C:$Y,$A537,0),0)</f>
        <v>3715</v>
      </c>
      <c r="I537" s="4">
        <f t="shared" si="120"/>
        <v>14654</v>
      </c>
      <c r="K537" s="52">
        <f>IF(D537="MT",VLOOKUP(B537,Master_Item!B:H,7,0),VLOOKUP(B537,Master_Item!B:H,6,0))</f>
        <v>72</v>
      </c>
      <c r="L537" s="52" t="str">
        <f>VLOOKUP(B537,Master_Item!B:M,12,0)</f>
        <v>โรงงานนวนคร</v>
      </c>
      <c r="M537" s="52" t="str">
        <f t="shared" si="121"/>
        <v>โรงงานนวนครRegion 3</v>
      </c>
      <c r="N537" s="11">
        <f t="shared" si="122"/>
        <v>30.958333333333332</v>
      </c>
      <c r="O537" s="11">
        <f t="shared" si="123"/>
        <v>120.97222222222223</v>
      </c>
      <c r="P537" s="11">
        <f t="shared" si="124"/>
        <v>51.597222222222221</v>
      </c>
      <c r="Q537" s="11">
        <f t="shared" si="125"/>
        <v>0</v>
      </c>
      <c r="R537" s="11">
        <f t="shared" si="126"/>
        <v>203.52777777777777</v>
      </c>
      <c r="S537" s="11"/>
      <c r="T537" s="1">
        <f>VLOOKUP(B537,Master_Item!B:I,8,0)</f>
        <v>8.3999999999999986</v>
      </c>
      <c r="U537" s="11">
        <f t="shared" si="127"/>
        <v>18723.599999999999</v>
      </c>
      <c r="V537" s="11">
        <f t="shared" si="128"/>
        <v>73163.999999999985</v>
      </c>
      <c r="W537" s="11">
        <f t="shared" si="129"/>
        <v>31205.999999999996</v>
      </c>
      <c r="X537" s="11">
        <f t="shared" si="130"/>
        <v>0</v>
      </c>
      <c r="Y537" s="11">
        <f t="shared" si="131"/>
        <v>123093.59999999998</v>
      </c>
      <c r="Z537" s="1" t="str">
        <f>_xlfn.IFNA(VLOOKUP(B537,Master_Item!B:D,3,0),0)</f>
        <v>Oishi</v>
      </c>
    </row>
    <row r="538" spans="1:26">
      <c r="A538" s="13">
        <v>9</v>
      </c>
      <c r="B538" s="2">
        <v>310003155</v>
      </c>
      <c r="C538" s="1" t="s">
        <v>73</v>
      </c>
      <c r="D538" s="1" t="s">
        <v>118</v>
      </c>
      <c r="E538" s="12">
        <f>_xlfn.IFNA(VLOOKUP($B538,'FST OMT'!$C:$Y,$A538,0),0)</f>
        <v>1320</v>
      </c>
      <c r="F538" s="12">
        <f>_xlfn.IFNA(VLOOKUP($B538,'FST CV'!$C:$Y,$A538,0),0)</f>
        <v>6576</v>
      </c>
      <c r="G538" s="12">
        <f>_xlfn.IFNA(VLOOKUP($B538,'FST TT'!$C:$Y,$A538,0),0)</f>
        <v>7095</v>
      </c>
      <c r="I538" s="4">
        <f t="shared" si="120"/>
        <v>14991</v>
      </c>
      <c r="K538" s="52">
        <f>IF(D538="MT",VLOOKUP(B538,Master_Item!B:H,7,0),VLOOKUP(B538,Master_Item!B:H,6,0))</f>
        <v>72</v>
      </c>
      <c r="L538" s="52" t="str">
        <f>VLOOKUP(B538,Master_Item!B:M,12,0)</f>
        <v>โรงงานนวนคร</v>
      </c>
      <c r="M538" s="52" t="str">
        <f t="shared" si="121"/>
        <v>โรงงานนวนครRegion 4</v>
      </c>
      <c r="N538" s="11">
        <f t="shared" si="122"/>
        <v>18.333333333333332</v>
      </c>
      <c r="O538" s="11">
        <f t="shared" si="123"/>
        <v>91.333333333333329</v>
      </c>
      <c r="P538" s="11">
        <f t="shared" si="124"/>
        <v>98.541666666666671</v>
      </c>
      <c r="Q538" s="11">
        <f t="shared" si="125"/>
        <v>0</v>
      </c>
      <c r="R538" s="11">
        <f t="shared" si="126"/>
        <v>208.20833333333334</v>
      </c>
      <c r="S538" s="11"/>
      <c r="T538" s="1">
        <f>VLOOKUP(B538,Master_Item!B:I,8,0)</f>
        <v>8.3999999999999986</v>
      </c>
      <c r="U538" s="11">
        <f t="shared" si="127"/>
        <v>11087.999999999998</v>
      </c>
      <c r="V538" s="11">
        <f t="shared" si="128"/>
        <v>55238.399999999994</v>
      </c>
      <c r="W538" s="11">
        <f t="shared" si="129"/>
        <v>59597.999999999993</v>
      </c>
      <c r="X538" s="11">
        <f t="shared" si="130"/>
        <v>0</v>
      </c>
      <c r="Y538" s="11">
        <f t="shared" si="131"/>
        <v>125924.39999999998</v>
      </c>
      <c r="Z538" s="1" t="str">
        <f>_xlfn.IFNA(VLOOKUP(B538,Master_Item!B:D,3,0),0)</f>
        <v>Oishi</v>
      </c>
    </row>
    <row r="539" spans="1:26">
      <c r="A539" s="13">
        <v>10</v>
      </c>
      <c r="B539" s="2">
        <v>310003155</v>
      </c>
      <c r="C539" s="1" t="s">
        <v>73</v>
      </c>
      <c r="D539" s="1" t="s">
        <v>119</v>
      </c>
      <c r="E539" s="12">
        <f>_xlfn.IFNA(VLOOKUP($B539,'FST OMT'!$C:$Y,$A539,0),0)</f>
        <v>476</v>
      </c>
      <c r="F539" s="12">
        <f>_xlfn.IFNA(VLOOKUP($B539,'FST CV'!$C:$Y,$A539,0),0)</f>
        <v>2567</v>
      </c>
      <c r="G539" s="12">
        <f>_xlfn.IFNA(VLOOKUP($B539,'FST TT'!$C:$Y,$A539,0),0)</f>
        <v>0</v>
      </c>
      <c r="I539" s="4">
        <f t="shared" si="120"/>
        <v>3043</v>
      </c>
      <c r="K539" s="52">
        <f>IF(D539="MT",VLOOKUP(B539,Master_Item!B:H,7,0),VLOOKUP(B539,Master_Item!B:H,6,0))</f>
        <v>72</v>
      </c>
      <c r="L539" s="52" t="str">
        <f>VLOOKUP(B539,Master_Item!B:M,12,0)</f>
        <v>โรงงานนวนคร</v>
      </c>
      <c r="M539" s="52" t="str">
        <f t="shared" si="121"/>
        <v>โรงงานนวนครRegion 5</v>
      </c>
      <c r="N539" s="11">
        <f t="shared" si="122"/>
        <v>6.6111111111111107</v>
      </c>
      <c r="O539" s="11">
        <f t="shared" si="123"/>
        <v>35.652777777777779</v>
      </c>
      <c r="P539" s="11">
        <f t="shared" si="124"/>
        <v>0</v>
      </c>
      <c r="Q539" s="11">
        <f t="shared" si="125"/>
        <v>0</v>
      </c>
      <c r="R539" s="11">
        <f t="shared" si="126"/>
        <v>42.263888888888886</v>
      </c>
      <c r="S539" s="11"/>
      <c r="T539" s="1">
        <f>VLOOKUP(B539,Master_Item!B:I,8,0)</f>
        <v>8.3999999999999986</v>
      </c>
      <c r="U539" s="11">
        <f t="shared" si="127"/>
        <v>3998.3999999999992</v>
      </c>
      <c r="V539" s="11">
        <f t="shared" si="128"/>
        <v>21562.799999999996</v>
      </c>
      <c r="W539" s="11">
        <f t="shared" si="129"/>
        <v>0</v>
      </c>
      <c r="X539" s="11">
        <f t="shared" si="130"/>
        <v>0</v>
      </c>
      <c r="Y539" s="11">
        <f t="shared" si="131"/>
        <v>25561.199999999997</v>
      </c>
      <c r="Z539" s="1" t="str">
        <f>_xlfn.IFNA(VLOOKUP(B539,Master_Item!B:D,3,0),0)</f>
        <v>Oishi</v>
      </c>
    </row>
    <row r="540" spans="1:26">
      <c r="A540" s="13">
        <v>11</v>
      </c>
      <c r="B540" s="2">
        <v>310003155</v>
      </c>
      <c r="C540" s="1" t="s">
        <v>73</v>
      </c>
      <c r="D540" s="1" t="s">
        <v>127</v>
      </c>
      <c r="E540" s="12">
        <f>_xlfn.IFNA(VLOOKUP($B540,'FST OMT'!$C:$Y,$A540,0),0)*0.45</f>
        <v>704.25</v>
      </c>
      <c r="F540" s="12">
        <f>_xlfn.IFNA(VLOOKUP($B540,'FST CV'!$C:$Y,$A540,0),0)*0.45</f>
        <v>1918.3500000000001</v>
      </c>
      <c r="G540" s="12">
        <f>_xlfn.IFNA(VLOOKUP($B540,'FST TT'!$C:$Y,$A540,0),0)*0.45</f>
        <v>1813.5</v>
      </c>
      <c r="I540" s="4">
        <f t="shared" si="120"/>
        <v>4436.1000000000004</v>
      </c>
      <c r="K540" s="52">
        <f>IF(D540="MT",VLOOKUP(B540,Master_Item!B:H,7,0),VLOOKUP(B540,Master_Item!B:H,6,0))</f>
        <v>72</v>
      </c>
      <c r="L540" s="52" t="str">
        <f>VLOOKUP(B540,Master_Item!B:M,12,0)</f>
        <v>โรงงานนวนคร</v>
      </c>
      <c r="M540" s="52" t="str">
        <f t="shared" si="121"/>
        <v>โรงงานนวนครRegion 6/9</v>
      </c>
      <c r="N540" s="11">
        <f t="shared" si="122"/>
        <v>9.78125</v>
      </c>
      <c r="O540" s="11">
        <f t="shared" si="123"/>
        <v>26.643750000000001</v>
      </c>
      <c r="P540" s="11">
        <f t="shared" si="124"/>
        <v>25.1875</v>
      </c>
      <c r="Q540" s="11">
        <f t="shared" si="125"/>
        <v>0</v>
      </c>
      <c r="R540" s="11">
        <f t="shared" si="126"/>
        <v>61.612500000000004</v>
      </c>
      <c r="S540" s="11"/>
      <c r="T540" s="1">
        <f>VLOOKUP(B540,Master_Item!B:I,8,0)</f>
        <v>8.3999999999999986</v>
      </c>
      <c r="U540" s="11">
        <f t="shared" si="127"/>
        <v>5915.6999999999989</v>
      </c>
      <c r="V540" s="11">
        <f t="shared" si="128"/>
        <v>16114.139999999998</v>
      </c>
      <c r="W540" s="11">
        <f t="shared" si="129"/>
        <v>15233.399999999998</v>
      </c>
      <c r="X540" s="11">
        <f t="shared" si="130"/>
        <v>0</v>
      </c>
      <c r="Y540" s="11">
        <f t="shared" si="131"/>
        <v>37263.24</v>
      </c>
      <c r="Z540" s="1" t="str">
        <f>_xlfn.IFNA(VLOOKUP(B540,Master_Item!B:D,3,0),0)</f>
        <v>Oishi</v>
      </c>
    </row>
    <row r="541" spans="1:26">
      <c r="A541" s="13">
        <v>11</v>
      </c>
      <c r="B541" s="2">
        <v>310003155</v>
      </c>
      <c r="C541" s="1" t="s">
        <v>73</v>
      </c>
      <c r="D541" s="1" t="s">
        <v>128</v>
      </c>
      <c r="E541" s="12">
        <f>_xlfn.IFNA(VLOOKUP($B541,'FST OMT'!$C:$Y,$A541,0),0)*0.55</f>
        <v>860.75000000000011</v>
      </c>
      <c r="F541" s="12">
        <f>_xlfn.IFNA(VLOOKUP($B541,'FST CV'!$C:$Y,$A541,0),0)*0.55</f>
        <v>2344.65</v>
      </c>
      <c r="G541" s="12">
        <f>_xlfn.IFNA(VLOOKUP($B541,'FST TT'!$C:$Y,$A541,0),0)*0.55</f>
        <v>2216.5</v>
      </c>
      <c r="I541" s="4">
        <f t="shared" si="120"/>
        <v>5421.9</v>
      </c>
      <c r="K541" s="52">
        <f>IF(D541="MT",VLOOKUP(B541,Master_Item!B:H,7,0),VLOOKUP(B541,Master_Item!B:H,6,0))</f>
        <v>72</v>
      </c>
      <c r="L541" s="52" t="str">
        <f>VLOOKUP(B541,Master_Item!B:M,12,0)</f>
        <v>โรงงานนวนคร</v>
      </c>
      <c r="M541" s="52" t="str">
        <f t="shared" si="121"/>
        <v>โรงงานนวนครRegion 6/14</v>
      </c>
      <c r="N541" s="11">
        <f t="shared" si="122"/>
        <v>11.954861111111112</v>
      </c>
      <c r="O541" s="11">
        <f t="shared" si="123"/>
        <v>32.564583333333331</v>
      </c>
      <c r="P541" s="11">
        <f t="shared" si="124"/>
        <v>30.784722222222221</v>
      </c>
      <c r="Q541" s="11">
        <f t="shared" si="125"/>
        <v>0</v>
      </c>
      <c r="R541" s="11">
        <f t="shared" si="126"/>
        <v>75.30416666666666</v>
      </c>
      <c r="S541" s="11"/>
      <c r="T541" s="1">
        <f>VLOOKUP(B541,Master_Item!B:I,8,0)</f>
        <v>8.3999999999999986</v>
      </c>
      <c r="U541" s="11">
        <f t="shared" si="127"/>
        <v>7230.3</v>
      </c>
      <c r="V541" s="11">
        <f t="shared" si="128"/>
        <v>19695.059999999998</v>
      </c>
      <c r="W541" s="11">
        <f t="shared" si="129"/>
        <v>18618.599999999999</v>
      </c>
      <c r="X541" s="11">
        <f t="shared" si="130"/>
        <v>0</v>
      </c>
      <c r="Y541" s="11">
        <f t="shared" si="131"/>
        <v>45543.959999999992</v>
      </c>
      <c r="Z541" s="1" t="str">
        <f>_xlfn.IFNA(VLOOKUP(B541,Master_Item!B:D,3,0),0)</f>
        <v>Oishi</v>
      </c>
    </row>
    <row r="542" spans="1:26">
      <c r="A542" s="13">
        <v>12</v>
      </c>
      <c r="B542" s="2">
        <v>310003155</v>
      </c>
      <c r="C542" s="1" t="s">
        <v>73</v>
      </c>
      <c r="D542" s="1" t="s">
        <v>121</v>
      </c>
      <c r="E542" s="12">
        <f>_xlfn.IFNA(VLOOKUP($B542,'FST OMT'!$C:$Y,$A542,0),0)</f>
        <v>405</v>
      </c>
      <c r="F542" s="12">
        <f>_xlfn.IFNA(VLOOKUP($B542,'FST CV'!$C:$Y,$A542,0),0)</f>
        <v>2574</v>
      </c>
      <c r="G542" s="12">
        <f>_xlfn.IFNA(VLOOKUP($B542,'FST TT'!$C:$Y,$A542,0),0)</f>
        <v>12400</v>
      </c>
      <c r="I542" s="4">
        <f t="shared" si="120"/>
        <v>15379</v>
      </c>
      <c r="K542" s="52">
        <f>IF(D542="MT",VLOOKUP(B542,Master_Item!B:H,7,0),VLOOKUP(B542,Master_Item!B:H,6,0))</f>
        <v>72</v>
      </c>
      <c r="L542" s="52" t="str">
        <f>VLOOKUP(B542,Master_Item!B:M,12,0)</f>
        <v>โรงงานนวนคร</v>
      </c>
      <c r="M542" s="52" t="str">
        <f t="shared" si="121"/>
        <v>โรงงานนวนครRegion 7</v>
      </c>
      <c r="N542" s="11">
        <f t="shared" si="122"/>
        <v>5.625</v>
      </c>
      <c r="O542" s="11">
        <f t="shared" si="123"/>
        <v>35.75</v>
      </c>
      <c r="P542" s="11">
        <f t="shared" si="124"/>
        <v>172.22222222222223</v>
      </c>
      <c r="Q542" s="11">
        <f t="shared" si="125"/>
        <v>0</v>
      </c>
      <c r="R542" s="11">
        <f t="shared" si="126"/>
        <v>213.59722222222223</v>
      </c>
      <c r="S542" s="11"/>
      <c r="T542" s="1">
        <f>VLOOKUP(B542,Master_Item!B:I,8,0)</f>
        <v>8.3999999999999986</v>
      </c>
      <c r="U542" s="11">
        <f t="shared" si="127"/>
        <v>3401.9999999999995</v>
      </c>
      <c r="V542" s="11">
        <f t="shared" si="128"/>
        <v>21621.599999999995</v>
      </c>
      <c r="W542" s="11">
        <f t="shared" si="129"/>
        <v>104159.99999999999</v>
      </c>
      <c r="X542" s="11">
        <f t="shared" si="130"/>
        <v>0</v>
      </c>
      <c r="Y542" s="11">
        <f t="shared" si="131"/>
        <v>129183.59999999998</v>
      </c>
      <c r="Z542" s="1" t="str">
        <f>_xlfn.IFNA(VLOOKUP(B542,Master_Item!B:D,3,0),0)</f>
        <v>Oishi</v>
      </c>
    </row>
    <row r="543" spans="1:26">
      <c r="A543" s="13">
        <v>13</v>
      </c>
      <c r="B543" s="2">
        <v>310003155</v>
      </c>
      <c r="C543" s="1" t="s">
        <v>73</v>
      </c>
      <c r="D543" s="1" t="s">
        <v>122</v>
      </c>
      <c r="E543" s="12">
        <f>_xlfn.IFNA(VLOOKUP($B543,'FST OMT'!$C:$Y,$A543,0),0)</f>
        <v>1435</v>
      </c>
      <c r="F543" s="12">
        <f>_xlfn.IFNA(VLOOKUP($B543,'FST CV'!$C:$Y,$A543,0),0)</f>
        <v>1265</v>
      </c>
      <c r="G543" s="12">
        <f>_xlfn.IFNA(VLOOKUP($B543,'FST TT'!$C:$Y,$A543,0),0)</f>
        <v>8735</v>
      </c>
      <c r="I543" s="4">
        <f t="shared" si="120"/>
        <v>11435</v>
      </c>
      <c r="K543" s="52">
        <f>IF(D543="MT",VLOOKUP(B543,Master_Item!B:H,7,0),VLOOKUP(B543,Master_Item!B:H,6,0))</f>
        <v>72</v>
      </c>
      <c r="L543" s="52" t="str">
        <f>VLOOKUP(B543,Master_Item!B:M,12,0)</f>
        <v>โรงงานนวนคร</v>
      </c>
      <c r="M543" s="52" t="str">
        <f t="shared" si="121"/>
        <v>โรงงานนวนครRegion 8</v>
      </c>
      <c r="N543" s="11">
        <f t="shared" si="122"/>
        <v>19.930555555555557</v>
      </c>
      <c r="O543" s="11">
        <f t="shared" si="123"/>
        <v>17.569444444444443</v>
      </c>
      <c r="P543" s="11">
        <f t="shared" si="124"/>
        <v>121.31944444444444</v>
      </c>
      <c r="Q543" s="11">
        <f t="shared" si="125"/>
        <v>0</v>
      </c>
      <c r="R543" s="11">
        <f t="shared" si="126"/>
        <v>158.81944444444446</v>
      </c>
      <c r="S543" s="11"/>
      <c r="T543" s="1">
        <f>VLOOKUP(B543,Master_Item!B:I,8,0)</f>
        <v>8.3999999999999986</v>
      </c>
      <c r="U543" s="11">
        <f t="shared" si="127"/>
        <v>12053.999999999998</v>
      </c>
      <c r="V543" s="11">
        <f t="shared" si="128"/>
        <v>10625.999999999998</v>
      </c>
      <c r="W543" s="11">
        <f t="shared" si="129"/>
        <v>73373.999999999985</v>
      </c>
      <c r="X543" s="11">
        <f t="shared" si="130"/>
        <v>0</v>
      </c>
      <c r="Y543" s="11">
        <f t="shared" si="131"/>
        <v>96053.999999999985</v>
      </c>
      <c r="Z543" s="1" t="str">
        <f>_xlfn.IFNA(VLOOKUP(B543,Master_Item!B:D,3,0),0)</f>
        <v>Oishi</v>
      </c>
    </row>
    <row r="544" spans="1:26">
      <c r="A544" s="13">
        <v>11</v>
      </c>
      <c r="B544" s="2">
        <v>310003155</v>
      </c>
      <c r="C544" s="1" t="s">
        <v>73</v>
      </c>
      <c r="D544" s="1" t="s">
        <v>123</v>
      </c>
      <c r="H544" s="4">
        <f>_xlfn.IFNA(VLOOKUP(B544,'FST MT'!A:FS,$A544,0),0)</f>
        <v>16090</v>
      </c>
      <c r="I544" s="4">
        <f t="shared" si="120"/>
        <v>16090</v>
      </c>
      <c r="K544" s="52">
        <f>IF(D544="MT",VLOOKUP(B544,Master_Item!B:H,7,0),VLOOKUP(B544,Master_Item!B:H,6,0))</f>
        <v>72</v>
      </c>
      <c r="L544" s="52" t="str">
        <f>VLOOKUP(B544,Master_Item!B:M,12,0)</f>
        <v>โรงงานนวนคร</v>
      </c>
      <c r="M544" s="52" t="str">
        <f t="shared" si="121"/>
        <v>โรงงานนวนครMT</v>
      </c>
      <c r="N544" s="11">
        <f t="shared" si="122"/>
        <v>0</v>
      </c>
      <c r="O544" s="11">
        <f t="shared" si="123"/>
        <v>0</v>
      </c>
      <c r="P544" s="11">
        <f t="shared" si="124"/>
        <v>0</v>
      </c>
      <c r="Q544" s="11">
        <f t="shared" si="125"/>
        <v>223.47222222222223</v>
      </c>
      <c r="R544" s="11">
        <f t="shared" si="126"/>
        <v>223.47222222222223</v>
      </c>
      <c r="S544" s="11"/>
      <c r="T544" s="1">
        <f>VLOOKUP(B544,Master_Item!B:I,8,0)</f>
        <v>8.3999999999999986</v>
      </c>
      <c r="U544" s="11">
        <f t="shared" si="127"/>
        <v>0</v>
      </c>
      <c r="V544" s="11">
        <f t="shared" si="128"/>
        <v>0</v>
      </c>
      <c r="W544" s="11">
        <f t="shared" si="129"/>
        <v>0</v>
      </c>
      <c r="X544" s="11">
        <f t="shared" si="130"/>
        <v>135155.99999999997</v>
      </c>
      <c r="Y544" s="11">
        <f t="shared" si="131"/>
        <v>135155.99999999997</v>
      </c>
      <c r="Z544" s="1" t="str">
        <f>_xlfn.IFNA(VLOOKUP(B544,Master_Item!B:D,3,0),0)</f>
        <v>Oishi</v>
      </c>
    </row>
    <row r="545" spans="1:26">
      <c r="A545" s="13">
        <v>6</v>
      </c>
      <c r="B545" s="2">
        <v>310003263</v>
      </c>
      <c r="C545" s="1" t="s">
        <v>78</v>
      </c>
      <c r="D545" s="1" t="s">
        <v>115</v>
      </c>
      <c r="E545" s="12">
        <f>_xlfn.IFNA(VLOOKUP($B545,'FST OMT'!$C:$Y,$A545,0),0)</f>
        <v>0</v>
      </c>
      <c r="F545" s="12">
        <f>_xlfn.IFNA(VLOOKUP($B545,'FST CV'!$C:$Y,$A545,0),0)</f>
        <v>0</v>
      </c>
      <c r="G545" s="12">
        <f>_xlfn.IFNA(VLOOKUP($B545,'FST TT'!$C:$Y,$A545,0),0)</f>
        <v>0</v>
      </c>
      <c r="I545" s="4">
        <f t="shared" si="120"/>
        <v>0</v>
      </c>
      <c r="K545" s="52">
        <f>IF(D545="MT",VLOOKUP(B545,Master_Item!B:H,7,0),VLOOKUP(B545,Master_Item!B:H,6,0))</f>
        <v>72</v>
      </c>
      <c r="L545" s="52" t="str">
        <f>VLOOKUP(B545,Master_Item!B:M,12,0)</f>
        <v>โรงงานนวนคร</v>
      </c>
      <c r="M545" s="52" t="str">
        <f t="shared" si="121"/>
        <v>โรงงานนวนครRegion 1</v>
      </c>
      <c r="N545" s="11">
        <f t="shared" si="122"/>
        <v>0</v>
      </c>
      <c r="O545" s="11">
        <f t="shared" si="123"/>
        <v>0</v>
      </c>
      <c r="P545" s="11">
        <f t="shared" si="124"/>
        <v>0</v>
      </c>
      <c r="Q545" s="11">
        <f t="shared" si="125"/>
        <v>0</v>
      </c>
      <c r="R545" s="11">
        <f t="shared" si="126"/>
        <v>0</v>
      </c>
      <c r="S545" s="11"/>
      <c r="T545" s="1">
        <f>VLOOKUP(B545,Master_Item!B:I,8,0)</f>
        <v>8.3999999999999986</v>
      </c>
      <c r="U545" s="11">
        <f t="shared" si="127"/>
        <v>0</v>
      </c>
      <c r="V545" s="11">
        <f t="shared" si="128"/>
        <v>0</v>
      </c>
      <c r="W545" s="11">
        <f t="shared" si="129"/>
        <v>0</v>
      </c>
      <c r="X545" s="11">
        <f t="shared" si="130"/>
        <v>0</v>
      </c>
      <c r="Y545" s="11">
        <f t="shared" si="131"/>
        <v>0</v>
      </c>
      <c r="Z545" s="1" t="str">
        <f>_xlfn.IFNA(VLOOKUP(B545,Master_Item!B:D,3,0),0)</f>
        <v>Oishi</v>
      </c>
    </row>
    <row r="546" spans="1:26">
      <c r="A546" s="13">
        <v>7</v>
      </c>
      <c r="B546" s="2">
        <v>310003263</v>
      </c>
      <c r="C546" s="1" t="s">
        <v>78</v>
      </c>
      <c r="D546" s="1" t="s">
        <v>116</v>
      </c>
      <c r="E546" s="12">
        <f>_xlfn.IFNA(VLOOKUP($B546,'FST OMT'!$C:$Y,$A546,0),0)</f>
        <v>0</v>
      </c>
      <c r="F546" s="12">
        <f>_xlfn.IFNA(VLOOKUP($B546,'FST CV'!$C:$Y,$A546,0),0)</f>
        <v>0</v>
      </c>
      <c r="G546" s="12">
        <f>_xlfn.IFNA(VLOOKUP($B546,'FST TT'!$C:$Y,$A546,0),0)</f>
        <v>0</v>
      </c>
      <c r="I546" s="4">
        <f t="shared" si="120"/>
        <v>0</v>
      </c>
      <c r="K546" s="52">
        <f>IF(D546="MT",VLOOKUP(B546,Master_Item!B:H,7,0),VLOOKUP(B546,Master_Item!B:H,6,0))</f>
        <v>72</v>
      </c>
      <c r="L546" s="52" t="str">
        <f>VLOOKUP(B546,Master_Item!B:M,12,0)</f>
        <v>โรงงานนวนคร</v>
      </c>
      <c r="M546" s="52" t="str">
        <f t="shared" si="121"/>
        <v>โรงงานนวนครRegion 2</v>
      </c>
      <c r="N546" s="11">
        <f t="shared" si="122"/>
        <v>0</v>
      </c>
      <c r="O546" s="11">
        <f t="shared" si="123"/>
        <v>0</v>
      </c>
      <c r="P546" s="11">
        <f t="shared" si="124"/>
        <v>0</v>
      </c>
      <c r="Q546" s="11">
        <f t="shared" si="125"/>
        <v>0</v>
      </c>
      <c r="R546" s="11">
        <f t="shared" si="126"/>
        <v>0</v>
      </c>
      <c r="S546" s="11"/>
      <c r="T546" s="1">
        <f>VLOOKUP(B546,Master_Item!B:I,8,0)</f>
        <v>8.3999999999999986</v>
      </c>
      <c r="U546" s="11">
        <f t="shared" si="127"/>
        <v>0</v>
      </c>
      <c r="V546" s="11">
        <f t="shared" si="128"/>
        <v>0</v>
      </c>
      <c r="W546" s="11">
        <f t="shared" si="129"/>
        <v>0</v>
      </c>
      <c r="X546" s="11">
        <f t="shared" si="130"/>
        <v>0</v>
      </c>
      <c r="Y546" s="11">
        <f t="shared" si="131"/>
        <v>0</v>
      </c>
      <c r="Z546" s="1" t="str">
        <f>_xlfn.IFNA(VLOOKUP(B546,Master_Item!B:D,3,0),0)</f>
        <v>Oishi</v>
      </c>
    </row>
    <row r="547" spans="1:26">
      <c r="A547" s="13">
        <v>8</v>
      </c>
      <c r="B547" s="2">
        <v>310003263</v>
      </c>
      <c r="C547" s="1" t="s">
        <v>78</v>
      </c>
      <c r="D547" s="1" t="s">
        <v>117</v>
      </c>
      <c r="E547" s="12">
        <f>_xlfn.IFNA(VLOOKUP($B547,'FST OMT'!$C:$Y,$A547,0),0)</f>
        <v>0</v>
      </c>
      <c r="F547" s="12">
        <f>_xlfn.IFNA(VLOOKUP($B547,'FST CV'!$C:$Y,$A547,0),0)</f>
        <v>0</v>
      </c>
      <c r="G547" s="12">
        <f>_xlfn.IFNA(VLOOKUP($B547,'FST TT'!$C:$Y,$A547,0),0)</f>
        <v>0</v>
      </c>
      <c r="I547" s="4">
        <f t="shared" si="120"/>
        <v>0</v>
      </c>
      <c r="K547" s="52">
        <f>IF(D547="MT",VLOOKUP(B547,Master_Item!B:H,7,0),VLOOKUP(B547,Master_Item!B:H,6,0))</f>
        <v>72</v>
      </c>
      <c r="L547" s="52" t="str">
        <f>VLOOKUP(B547,Master_Item!B:M,12,0)</f>
        <v>โรงงานนวนคร</v>
      </c>
      <c r="M547" s="52" t="str">
        <f t="shared" si="121"/>
        <v>โรงงานนวนครRegion 3</v>
      </c>
      <c r="N547" s="11">
        <f t="shared" si="122"/>
        <v>0</v>
      </c>
      <c r="O547" s="11">
        <f t="shared" si="123"/>
        <v>0</v>
      </c>
      <c r="P547" s="11">
        <f t="shared" si="124"/>
        <v>0</v>
      </c>
      <c r="Q547" s="11">
        <f t="shared" si="125"/>
        <v>0</v>
      </c>
      <c r="R547" s="11">
        <f t="shared" si="126"/>
        <v>0</v>
      </c>
      <c r="S547" s="11"/>
      <c r="T547" s="1">
        <f>VLOOKUP(B547,Master_Item!B:I,8,0)</f>
        <v>8.3999999999999986</v>
      </c>
      <c r="U547" s="11">
        <f t="shared" si="127"/>
        <v>0</v>
      </c>
      <c r="V547" s="11">
        <f t="shared" si="128"/>
        <v>0</v>
      </c>
      <c r="W547" s="11">
        <f t="shared" si="129"/>
        <v>0</v>
      </c>
      <c r="X547" s="11">
        <f t="shared" si="130"/>
        <v>0</v>
      </c>
      <c r="Y547" s="11">
        <f t="shared" si="131"/>
        <v>0</v>
      </c>
      <c r="Z547" s="1" t="str">
        <f>_xlfn.IFNA(VLOOKUP(B547,Master_Item!B:D,3,0),0)</f>
        <v>Oishi</v>
      </c>
    </row>
    <row r="548" spans="1:26">
      <c r="A548" s="13">
        <v>9</v>
      </c>
      <c r="B548" s="2">
        <v>310003263</v>
      </c>
      <c r="C548" s="1" t="s">
        <v>78</v>
      </c>
      <c r="D548" s="1" t="s">
        <v>118</v>
      </c>
      <c r="E548" s="12">
        <f>_xlfn.IFNA(VLOOKUP($B548,'FST OMT'!$C:$Y,$A548,0),0)</f>
        <v>0</v>
      </c>
      <c r="F548" s="12">
        <f>_xlfn.IFNA(VLOOKUP($B548,'FST CV'!$C:$Y,$A548,0),0)</f>
        <v>0</v>
      </c>
      <c r="G548" s="12">
        <f>_xlfn.IFNA(VLOOKUP($B548,'FST TT'!$C:$Y,$A548,0),0)</f>
        <v>0</v>
      </c>
      <c r="I548" s="4">
        <f t="shared" si="120"/>
        <v>0</v>
      </c>
      <c r="K548" s="52">
        <f>IF(D548="MT",VLOOKUP(B548,Master_Item!B:H,7,0),VLOOKUP(B548,Master_Item!B:H,6,0))</f>
        <v>72</v>
      </c>
      <c r="L548" s="52" t="str">
        <f>VLOOKUP(B548,Master_Item!B:M,12,0)</f>
        <v>โรงงานนวนคร</v>
      </c>
      <c r="M548" s="52" t="str">
        <f t="shared" si="121"/>
        <v>โรงงานนวนครRegion 4</v>
      </c>
      <c r="N548" s="11">
        <f t="shared" si="122"/>
        <v>0</v>
      </c>
      <c r="O548" s="11">
        <f t="shared" si="123"/>
        <v>0</v>
      </c>
      <c r="P548" s="11">
        <f t="shared" si="124"/>
        <v>0</v>
      </c>
      <c r="Q548" s="11">
        <f t="shared" si="125"/>
        <v>0</v>
      </c>
      <c r="R548" s="11">
        <f t="shared" si="126"/>
        <v>0</v>
      </c>
      <c r="S548" s="11"/>
      <c r="T548" s="1">
        <f>VLOOKUP(B548,Master_Item!B:I,8,0)</f>
        <v>8.3999999999999986</v>
      </c>
      <c r="U548" s="11">
        <f t="shared" si="127"/>
        <v>0</v>
      </c>
      <c r="V548" s="11">
        <f t="shared" si="128"/>
        <v>0</v>
      </c>
      <c r="W548" s="11">
        <f t="shared" si="129"/>
        <v>0</v>
      </c>
      <c r="X548" s="11">
        <f t="shared" si="130"/>
        <v>0</v>
      </c>
      <c r="Y548" s="11">
        <f t="shared" si="131"/>
        <v>0</v>
      </c>
      <c r="Z548" s="1" t="str">
        <f>_xlfn.IFNA(VLOOKUP(B548,Master_Item!B:D,3,0),0)</f>
        <v>Oishi</v>
      </c>
    </row>
    <row r="549" spans="1:26">
      <c r="A549" s="13">
        <v>10</v>
      </c>
      <c r="B549" s="2">
        <v>310003263</v>
      </c>
      <c r="C549" s="1" t="s">
        <v>78</v>
      </c>
      <c r="D549" s="1" t="s">
        <v>119</v>
      </c>
      <c r="E549" s="12">
        <f>_xlfn.IFNA(VLOOKUP($B549,'FST OMT'!$C:$Y,$A549,0),0)</f>
        <v>0</v>
      </c>
      <c r="F549" s="12">
        <f>_xlfn.IFNA(VLOOKUP($B549,'FST CV'!$C:$Y,$A549,0),0)</f>
        <v>0</v>
      </c>
      <c r="G549" s="12">
        <f>_xlfn.IFNA(VLOOKUP($B549,'FST TT'!$C:$Y,$A549,0),0)</f>
        <v>0</v>
      </c>
      <c r="I549" s="4">
        <f t="shared" si="120"/>
        <v>0</v>
      </c>
      <c r="K549" s="52">
        <f>IF(D549="MT",VLOOKUP(B549,Master_Item!B:H,7,0),VLOOKUP(B549,Master_Item!B:H,6,0))</f>
        <v>72</v>
      </c>
      <c r="L549" s="52" t="str">
        <f>VLOOKUP(B549,Master_Item!B:M,12,0)</f>
        <v>โรงงานนวนคร</v>
      </c>
      <c r="M549" s="52" t="str">
        <f t="shared" si="121"/>
        <v>โรงงานนวนครRegion 5</v>
      </c>
      <c r="N549" s="11">
        <f t="shared" si="122"/>
        <v>0</v>
      </c>
      <c r="O549" s="11">
        <f t="shared" si="123"/>
        <v>0</v>
      </c>
      <c r="P549" s="11">
        <f t="shared" si="124"/>
        <v>0</v>
      </c>
      <c r="Q549" s="11">
        <f t="shared" si="125"/>
        <v>0</v>
      </c>
      <c r="R549" s="11">
        <f t="shared" si="126"/>
        <v>0</v>
      </c>
      <c r="S549" s="11"/>
      <c r="T549" s="1">
        <f>VLOOKUP(B549,Master_Item!B:I,8,0)</f>
        <v>8.3999999999999986</v>
      </c>
      <c r="U549" s="11">
        <f t="shared" si="127"/>
        <v>0</v>
      </c>
      <c r="V549" s="11">
        <f t="shared" si="128"/>
        <v>0</v>
      </c>
      <c r="W549" s="11">
        <f t="shared" si="129"/>
        <v>0</v>
      </c>
      <c r="X549" s="11">
        <f t="shared" si="130"/>
        <v>0</v>
      </c>
      <c r="Y549" s="11">
        <f t="shared" si="131"/>
        <v>0</v>
      </c>
      <c r="Z549" s="1" t="str">
        <f>_xlfn.IFNA(VLOOKUP(B549,Master_Item!B:D,3,0),0)</f>
        <v>Oishi</v>
      </c>
    </row>
    <row r="550" spans="1:26">
      <c r="A550" s="13">
        <v>11</v>
      </c>
      <c r="B550" s="2">
        <v>310003263</v>
      </c>
      <c r="C550" s="1" t="s">
        <v>78</v>
      </c>
      <c r="D550" s="1" t="s">
        <v>127</v>
      </c>
      <c r="E550" s="12">
        <f>_xlfn.IFNA(VLOOKUP($B550,'FST OMT'!$C:$Y,$A550,0),0)*0.45</f>
        <v>0</v>
      </c>
      <c r="F550" s="12">
        <f>_xlfn.IFNA(VLOOKUP($B550,'FST CV'!$C:$Y,$A550,0),0)*0.45</f>
        <v>0</v>
      </c>
      <c r="G550" s="12">
        <f>_xlfn.IFNA(VLOOKUP($B550,'FST TT'!$C:$Y,$A550,0),0)*0.45</f>
        <v>0</v>
      </c>
      <c r="I550" s="4">
        <f t="shared" si="120"/>
        <v>0</v>
      </c>
      <c r="K550" s="52">
        <f>IF(D550="MT",VLOOKUP(B550,Master_Item!B:H,7,0),VLOOKUP(B550,Master_Item!B:H,6,0))</f>
        <v>72</v>
      </c>
      <c r="L550" s="52" t="str">
        <f>VLOOKUP(B550,Master_Item!B:M,12,0)</f>
        <v>โรงงานนวนคร</v>
      </c>
      <c r="M550" s="52" t="str">
        <f t="shared" si="121"/>
        <v>โรงงานนวนครRegion 6/9</v>
      </c>
      <c r="N550" s="11">
        <f t="shared" si="122"/>
        <v>0</v>
      </c>
      <c r="O550" s="11">
        <f t="shared" si="123"/>
        <v>0</v>
      </c>
      <c r="P550" s="11">
        <f t="shared" si="124"/>
        <v>0</v>
      </c>
      <c r="Q550" s="11">
        <f t="shared" si="125"/>
        <v>0</v>
      </c>
      <c r="R550" s="11">
        <f t="shared" si="126"/>
        <v>0</v>
      </c>
      <c r="S550" s="11"/>
      <c r="T550" s="1">
        <f>VLOOKUP(B550,Master_Item!B:I,8,0)</f>
        <v>8.3999999999999986</v>
      </c>
      <c r="U550" s="11">
        <f t="shared" si="127"/>
        <v>0</v>
      </c>
      <c r="V550" s="11">
        <f t="shared" si="128"/>
        <v>0</v>
      </c>
      <c r="W550" s="11">
        <f t="shared" si="129"/>
        <v>0</v>
      </c>
      <c r="X550" s="11">
        <f t="shared" si="130"/>
        <v>0</v>
      </c>
      <c r="Y550" s="11">
        <f t="shared" si="131"/>
        <v>0</v>
      </c>
      <c r="Z550" s="1" t="str">
        <f>_xlfn.IFNA(VLOOKUP(B550,Master_Item!B:D,3,0),0)</f>
        <v>Oishi</v>
      </c>
    </row>
    <row r="551" spans="1:26">
      <c r="A551" s="13">
        <v>11</v>
      </c>
      <c r="B551" s="2">
        <v>310003263</v>
      </c>
      <c r="C551" s="1" t="s">
        <v>78</v>
      </c>
      <c r="D551" s="1" t="s">
        <v>128</v>
      </c>
      <c r="E551" s="12">
        <f>_xlfn.IFNA(VLOOKUP($B551,'FST OMT'!$C:$Y,$A551,0),0)*0.55</f>
        <v>0</v>
      </c>
      <c r="F551" s="12">
        <f>_xlfn.IFNA(VLOOKUP($B551,'FST CV'!$C:$Y,$A551,0),0)*0.55</f>
        <v>0</v>
      </c>
      <c r="G551" s="12">
        <f>_xlfn.IFNA(VLOOKUP($B551,'FST TT'!$C:$Y,$A551,0),0)*0.55</f>
        <v>0</v>
      </c>
      <c r="I551" s="4">
        <f t="shared" si="120"/>
        <v>0</v>
      </c>
      <c r="K551" s="52">
        <f>IF(D551="MT",VLOOKUP(B551,Master_Item!B:H,7,0),VLOOKUP(B551,Master_Item!B:H,6,0))</f>
        <v>72</v>
      </c>
      <c r="L551" s="52" t="str">
        <f>VLOOKUP(B551,Master_Item!B:M,12,0)</f>
        <v>โรงงานนวนคร</v>
      </c>
      <c r="M551" s="52" t="str">
        <f t="shared" si="121"/>
        <v>โรงงานนวนครRegion 6/14</v>
      </c>
      <c r="N551" s="11">
        <f t="shared" si="122"/>
        <v>0</v>
      </c>
      <c r="O551" s="11">
        <f t="shared" si="123"/>
        <v>0</v>
      </c>
      <c r="P551" s="11">
        <f t="shared" si="124"/>
        <v>0</v>
      </c>
      <c r="Q551" s="11">
        <f t="shared" si="125"/>
        <v>0</v>
      </c>
      <c r="R551" s="11">
        <f t="shared" si="126"/>
        <v>0</v>
      </c>
      <c r="S551" s="11"/>
      <c r="T551" s="1">
        <f>VLOOKUP(B551,Master_Item!B:I,8,0)</f>
        <v>8.3999999999999986</v>
      </c>
      <c r="U551" s="11">
        <f t="shared" si="127"/>
        <v>0</v>
      </c>
      <c r="V551" s="11">
        <f t="shared" si="128"/>
        <v>0</v>
      </c>
      <c r="W551" s="11">
        <f t="shared" si="129"/>
        <v>0</v>
      </c>
      <c r="X551" s="11">
        <f t="shared" si="130"/>
        <v>0</v>
      </c>
      <c r="Y551" s="11">
        <f t="shared" si="131"/>
        <v>0</v>
      </c>
      <c r="Z551" s="1" t="str">
        <f>_xlfn.IFNA(VLOOKUP(B551,Master_Item!B:D,3,0),0)</f>
        <v>Oishi</v>
      </c>
    </row>
    <row r="552" spans="1:26">
      <c r="A552" s="13">
        <v>12</v>
      </c>
      <c r="B552" s="2">
        <v>310003263</v>
      </c>
      <c r="C552" s="1" t="s">
        <v>78</v>
      </c>
      <c r="D552" s="1" t="s">
        <v>121</v>
      </c>
      <c r="E552" s="12">
        <f>_xlfn.IFNA(VLOOKUP($B552,'FST OMT'!$C:$Y,$A552,0),0)</f>
        <v>0</v>
      </c>
      <c r="F552" s="12">
        <f>_xlfn.IFNA(VLOOKUP($B552,'FST CV'!$C:$Y,$A552,0),0)</f>
        <v>0</v>
      </c>
      <c r="G552" s="12">
        <f>_xlfn.IFNA(VLOOKUP($B552,'FST TT'!$C:$Y,$A552,0),0)</f>
        <v>0</v>
      </c>
      <c r="I552" s="4">
        <f t="shared" si="120"/>
        <v>0</v>
      </c>
      <c r="K552" s="52">
        <f>IF(D552="MT",VLOOKUP(B552,Master_Item!B:H,7,0),VLOOKUP(B552,Master_Item!B:H,6,0))</f>
        <v>72</v>
      </c>
      <c r="L552" s="52" t="str">
        <f>VLOOKUP(B552,Master_Item!B:M,12,0)</f>
        <v>โรงงานนวนคร</v>
      </c>
      <c r="M552" s="52" t="str">
        <f t="shared" si="121"/>
        <v>โรงงานนวนครRegion 7</v>
      </c>
      <c r="N552" s="11">
        <f t="shared" si="122"/>
        <v>0</v>
      </c>
      <c r="O552" s="11">
        <f t="shared" si="123"/>
        <v>0</v>
      </c>
      <c r="P552" s="11">
        <f t="shared" si="124"/>
        <v>0</v>
      </c>
      <c r="Q552" s="11">
        <f t="shared" si="125"/>
        <v>0</v>
      </c>
      <c r="R552" s="11">
        <f t="shared" si="126"/>
        <v>0</v>
      </c>
      <c r="S552" s="11"/>
      <c r="T552" s="1">
        <f>VLOOKUP(B552,Master_Item!B:I,8,0)</f>
        <v>8.3999999999999986</v>
      </c>
      <c r="U552" s="11">
        <f t="shared" si="127"/>
        <v>0</v>
      </c>
      <c r="V552" s="11">
        <f t="shared" si="128"/>
        <v>0</v>
      </c>
      <c r="W552" s="11">
        <f t="shared" si="129"/>
        <v>0</v>
      </c>
      <c r="X552" s="11">
        <f t="shared" si="130"/>
        <v>0</v>
      </c>
      <c r="Y552" s="11">
        <f t="shared" si="131"/>
        <v>0</v>
      </c>
      <c r="Z552" s="1" t="str">
        <f>_xlfn.IFNA(VLOOKUP(B552,Master_Item!B:D,3,0),0)</f>
        <v>Oishi</v>
      </c>
    </row>
    <row r="553" spans="1:26">
      <c r="A553" s="13">
        <v>13</v>
      </c>
      <c r="B553" s="2">
        <v>310003263</v>
      </c>
      <c r="C553" s="1" t="s">
        <v>78</v>
      </c>
      <c r="D553" s="1" t="s">
        <v>122</v>
      </c>
      <c r="E553" s="12">
        <f>_xlfn.IFNA(VLOOKUP($B553,'FST OMT'!$C:$Y,$A553,0),0)</f>
        <v>0</v>
      </c>
      <c r="F553" s="12">
        <f>_xlfn.IFNA(VLOOKUP($B553,'FST CV'!$C:$Y,$A553,0),0)</f>
        <v>0</v>
      </c>
      <c r="G553" s="12">
        <f>_xlfn.IFNA(VLOOKUP($B553,'FST TT'!$C:$Y,$A553,0),0)</f>
        <v>0</v>
      </c>
      <c r="I553" s="4">
        <f t="shared" si="120"/>
        <v>0</v>
      </c>
      <c r="K553" s="52">
        <f>IF(D553="MT",VLOOKUP(B553,Master_Item!B:H,7,0),VLOOKUP(B553,Master_Item!B:H,6,0))</f>
        <v>72</v>
      </c>
      <c r="L553" s="52" t="str">
        <f>VLOOKUP(B553,Master_Item!B:M,12,0)</f>
        <v>โรงงานนวนคร</v>
      </c>
      <c r="M553" s="52" t="str">
        <f t="shared" si="121"/>
        <v>โรงงานนวนครRegion 8</v>
      </c>
      <c r="N553" s="11">
        <f t="shared" si="122"/>
        <v>0</v>
      </c>
      <c r="O553" s="11">
        <f t="shared" si="123"/>
        <v>0</v>
      </c>
      <c r="P553" s="11">
        <f t="shared" si="124"/>
        <v>0</v>
      </c>
      <c r="Q553" s="11">
        <f t="shared" si="125"/>
        <v>0</v>
      </c>
      <c r="R553" s="11">
        <f t="shared" si="126"/>
        <v>0</v>
      </c>
      <c r="S553" s="11"/>
      <c r="T553" s="1">
        <f>VLOOKUP(B553,Master_Item!B:I,8,0)</f>
        <v>8.3999999999999986</v>
      </c>
      <c r="U553" s="11">
        <f t="shared" si="127"/>
        <v>0</v>
      </c>
      <c r="V553" s="11">
        <f t="shared" si="128"/>
        <v>0</v>
      </c>
      <c r="W553" s="11">
        <f t="shared" si="129"/>
        <v>0</v>
      </c>
      <c r="X553" s="11">
        <f t="shared" si="130"/>
        <v>0</v>
      </c>
      <c r="Y553" s="11">
        <f t="shared" si="131"/>
        <v>0</v>
      </c>
      <c r="Z553" s="1" t="str">
        <f>_xlfn.IFNA(VLOOKUP(B553,Master_Item!B:D,3,0),0)</f>
        <v>Oishi</v>
      </c>
    </row>
    <row r="554" spans="1:26">
      <c r="A554" s="13">
        <v>11</v>
      </c>
      <c r="B554" s="2">
        <v>310003263</v>
      </c>
      <c r="C554" s="1" t="s">
        <v>78</v>
      </c>
      <c r="D554" s="1" t="s">
        <v>123</v>
      </c>
      <c r="H554" s="4">
        <f>_xlfn.IFNA(VLOOKUP(B554,'FST MT'!A:FS,$A554,0),0)</f>
        <v>0</v>
      </c>
      <c r="I554" s="4">
        <f t="shared" si="120"/>
        <v>0</v>
      </c>
      <c r="K554" s="52">
        <f>IF(D554="MT",VLOOKUP(B554,Master_Item!B:H,7,0),VLOOKUP(B554,Master_Item!B:H,6,0))</f>
        <v>72</v>
      </c>
      <c r="L554" s="52" t="str">
        <f>VLOOKUP(B554,Master_Item!B:M,12,0)</f>
        <v>โรงงานนวนคร</v>
      </c>
      <c r="M554" s="52" t="str">
        <f t="shared" si="121"/>
        <v>โรงงานนวนครMT</v>
      </c>
      <c r="N554" s="11">
        <f t="shared" si="122"/>
        <v>0</v>
      </c>
      <c r="O554" s="11">
        <f t="shared" si="123"/>
        <v>0</v>
      </c>
      <c r="P554" s="11">
        <f t="shared" si="124"/>
        <v>0</v>
      </c>
      <c r="Q554" s="11">
        <f t="shared" si="125"/>
        <v>0</v>
      </c>
      <c r="R554" s="11">
        <f t="shared" si="126"/>
        <v>0</v>
      </c>
      <c r="S554" s="11"/>
      <c r="T554" s="1">
        <f>VLOOKUP(B554,Master_Item!B:I,8,0)</f>
        <v>8.3999999999999986</v>
      </c>
      <c r="U554" s="11">
        <f t="shared" si="127"/>
        <v>0</v>
      </c>
      <c r="V554" s="11">
        <f t="shared" si="128"/>
        <v>0</v>
      </c>
      <c r="W554" s="11">
        <f t="shared" si="129"/>
        <v>0</v>
      </c>
      <c r="X554" s="11">
        <f t="shared" si="130"/>
        <v>0</v>
      </c>
      <c r="Y554" s="11">
        <f t="shared" si="131"/>
        <v>0</v>
      </c>
      <c r="Z554" s="1" t="str">
        <f>_xlfn.IFNA(VLOOKUP(B554,Master_Item!B:D,3,0),0)</f>
        <v>Oishi</v>
      </c>
    </row>
    <row r="555" spans="1:26">
      <c r="A555" s="13">
        <v>6</v>
      </c>
      <c r="B555" s="2">
        <v>310003164</v>
      </c>
      <c r="C555" s="1" t="s">
        <v>80</v>
      </c>
      <c r="D555" s="1" t="s">
        <v>115</v>
      </c>
      <c r="E555" s="12">
        <f>_xlfn.IFNA(VLOOKUP($B555,'FST OMT'!$C:$Y,$A555,0),0)</f>
        <v>0</v>
      </c>
      <c r="F555" s="12">
        <f>_xlfn.IFNA(VLOOKUP($B555,'FST CV'!$C:$Y,$A555,0),0)</f>
        <v>0</v>
      </c>
      <c r="G555" s="12">
        <f>_xlfn.IFNA(VLOOKUP($B555,'FST TT'!$C:$Y,$A555,0),0)</f>
        <v>0</v>
      </c>
      <c r="I555" s="4">
        <f t="shared" si="120"/>
        <v>0</v>
      </c>
      <c r="K555" s="52">
        <f>IF(D555="MT",VLOOKUP(B555,Master_Item!B:H,7,0),VLOOKUP(B555,Master_Item!B:H,6,0))</f>
        <v>60</v>
      </c>
      <c r="L555" s="52" t="str">
        <f>VLOOKUP(B555,Master_Item!B:M,12,0)</f>
        <v>โรงงานวังม่วง</v>
      </c>
      <c r="M555" s="52" t="str">
        <f t="shared" si="121"/>
        <v>โรงงานวังม่วงRegion 1</v>
      </c>
      <c r="N555" s="11">
        <f t="shared" si="122"/>
        <v>0</v>
      </c>
      <c r="O555" s="11">
        <f t="shared" si="123"/>
        <v>0</v>
      </c>
      <c r="P555" s="11">
        <f t="shared" si="124"/>
        <v>0</v>
      </c>
      <c r="Q555" s="11">
        <f t="shared" si="125"/>
        <v>0</v>
      </c>
      <c r="R555" s="11">
        <f t="shared" si="126"/>
        <v>0</v>
      </c>
      <c r="S555" s="11"/>
      <c r="T555" s="1">
        <f>VLOOKUP(B555,Master_Item!B:I,8,0)</f>
        <v>9.6000000000000014</v>
      </c>
      <c r="U555" s="11">
        <f t="shared" si="127"/>
        <v>0</v>
      </c>
      <c r="V555" s="11">
        <f t="shared" si="128"/>
        <v>0</v>
      </c>
      <c r="W555" s="11">
        <f t="shared" si="129"/>
        <v>0</v>
      </c>
      <c r="X555" s="11">
        <f t="shared" si="130"/>
        <v>0</v>
      </c>
      <c r="Y555" s="11">
        <f t="shared" si="131"/>
        <v>0</v>
      </c>
      <c r="Z555" s="1" t="str">
        <f>_xlfn.IFNA(VLOOKUP(B555,Master_Item!B:D,3,0),0)</f>
        <v>Oishi</v>
      </c>
    </row>
    <row r="556" spans="1:26">
      <c r="A556" s="13">
        <v>7</v>
      </c>
      <c r="B556" s="2">
        <v>310003164</v>
      </c>
      <c r="C556" s="1" t="s">
        <v>80</v>
      </c>
      <c r="D556" s="1" t="s">
        <v>116</v>
      </c>
      <c r="E556" s="12">
        <f>_xlfn.IFNA(VLOOKUP($B556,'FST OMT'!$C:$Y,$A556,0),0)</f>
        <v>0</v>
      </c>
      <c r="F556" s="12">
        <f>_xlfn.IFNA(VLOOKUP($B556,'FST CV'!$C:$Y,$A556,0),0)</f>
        <v>0</v>
      </c>
      <c r="G556" s="12">
        <f>_xlfn.IFNA(VLOOKUP($B556,'FST TT'!$C:$Y,$A556,0),0)</f>
        <v>0</v>
      </c>
      <c r="I556" s="4">
        <f t="shared" si="120"/>
        <v>0</v>
      </c>
      <c r="K556" s="52">
        <f>IF(D556="MT",VLOOKUP(B556,Master_Item!B:H,7,0),VLOOKUP(B556,Master_Item!B:H,6,0))</f>
        <v>60</v>
      </c>
      <c r="L556" s="52" t="str">
        <f>VLOOKUP(B556,Master_Item!B:M,12,0)</f>
        <v>โรงงานวังม่วง</v>
      </c>
      <c r="M556" s="52" t="str">
        <f t="shared" si="121"/>
        <v>โรงงานวังม่วงRegion 2</v>
      </c>
      <c r="N556" s="11">
        <f t="shared" si="122"/>
        <v>0</v>
      </c>
      <c r="O556" s="11">
        <f t="shared" si="123"/>
        <v>0</v>
      </c>
      <c r="P556" s="11">
        <f t="shared" si="124"/>
        <v>0</v>
      </c>
      <c r="Q556" s="11">
        <f t="shared" si="125"/>
        <v>0</v>
      </c>
      <c r="R556" s="11">
        <f t="shared" si="126"/>
        <v>0</v>
      </c>
      <c r="S556" s="11"/>
      <c r="T556" s="1">
        <f>VLOOKUP(B556,Master_Item!B:I,8,0)</f>
        <v>9.6000000000000014</v>
      </c>
      <c r="U556" s="11">
        <f t="shared" si="127"/>
        <v>0</v>
      </c>
      <c r="V556" s="11">
        <f t="shared" si="128"/>
        <v>0</v>
      </c>
      <c r="W556" s="11">
        <f t="shared" si="129"/>
        <v>0</v>
      </c>
      <c r="X556" s="11">
        <f t="shared" si="130"/>
        <v>0</v>
      </c>
      <c r="Y556" s="11">
        <f t="shared" si="131"/>
        <v>0</v>
      </c>
      <c r="Z556" s="1" t="str">
        <f>_xlfn.IFNA(VLOOKUP(B556,Master_Item!B:D,3,0),0)</f>
        <v>Oishi</v>
      </c>
    </row>
    <row r="557" spans="1:26">
      <c r="A557" s="13">
        <v>8</v>
      </c>
      <c r="B557" s="2">
        <v>310003164</v>
      </c>
      <c r="C557" s="1" t="s">
        <v>80</v>
      </c>
      <c r="D557" s="1" t="s">
        <v>117</v>
      </c>
      <c r="E557" s="12">
        <f>_xlfn.IFNA(VLOOKUP($B557,'FST OMT'!$C:$Y,$A557,0),0)</f>
        <v>0</v>
      </c>
      <c r="F557" s="12">
        <f>_xlfn.IFNA(VLOOKUP($B557,'FST CV'!$C:$Y,$A557,0),0)</f>
        <v>0</v>
      </c>
      <c r="G557" s="12">
        <f>_xlfn.IFNA(VLOOKUP($B557,'FST TT'!$C:$Y,$A557,0),0)</f>
        <v>0</v>
      </c>
      <c r="I557" s="4">
        <f t="shared" si="120"/>
        <v>0</v>
      </c>
      <c r="K557" s="52">
        <f>IF(D557="MT",VLOOKUP(B557,Master_Item!B:H,7,0),VLOOKUP(B557,Master_Item!B:H,6,0))</f>
        <v>60</v>
      </c>
      <c r="L557" s="52" t="str">
        <f>VLOOKUP(B557,Master_Item!B:M,12,0)</f>
        <v>โรงงานวังม่วง</v>
      </c>
      <c r="M557" s="52" t="str">
        <f t="shared" si="121"/>
        <v>โรงงานวังม่วงRegion 3</v>
      </c>
      <c r="N557" s="11">
        <f t="shared" si="122"/>
        <v>0</v>
      </c>
      <c r="O557" s="11">
        <f t="shared" si="123"/>
        <v>0</v>
      </c>
      <c r="P557" s="11">
        <f t="shared" si="124"/>
        <v>0</v>
      </c>
      <c r="Q557" s="11">
        <f t="shared" si="125"/>
        <v>0</v>
      </c>
      <c r="R557" s="11">
        <f t="shared" si="126"/>
        <v>0</v>
      </c>
      <c r="S557" s="11"/>
      <c r="T557" s="1">
        <f>VLOOKUP(B557,Master_Item!B:I,8,0)</f>
        <v>9.6000000000000014</v>
      </c>
      <c r="U557" s="11">
        <f t="shared" si="127"/>
        <v>0</v>
      </c>
      <c r="V557" s="11">
        <f t="shared" si="128"/>
        <v>0</v>
      </c>
      <c r="W557" s="11">
        <f t="shared" si="129"/>
        <v>0</v>
      </c>
      <c r="X557" s="11">
        <f t="shared" si="130"/>
        <v>0</v>
      </c>
      <c r="Y557" s="11">
        <f t="shared" si="131"/>
        <v>0</v>
      </c>
      <c r="Z557" s="1" t="str">
        <f>_xlfn.IFNA(VLOOKUP(B557,Master_Item!B:D,3,0),0)</f>
        <v>Oishi</v>
      </c>
    </row>
    <row r="558" spans="1:26">
      <c r="A558" s="13">
        <v>9</v>
      </c>
      <c r="B558" s="2">
        <v>310003164</v>
      </c>
      <c r="C558" s="1" t="s">
        <v>80</v>
      </c>
      <c r="D558" s="1" t="s">
        <v>118</v>
      </c>
      <c r="E558" s="12">
        <f>_xlfn.IFNA(VLOOKUP($B558,'FST OMT'!$C:$Y,$A558,0),0)</f>
        <v>0</v>
      </c>
      <c r="F558" s="12">
        <f>_xlfn.IFNA(VLOOKUP($B558,'FST CV'!$C:$Y,$A558,0),0)</f>
        <v>0</v>
      </c>
      <c r="G558" s="12">
        <f>_xlfn.IFNA(VLOOKUP($B558,'FST TT'!$C:$Y,$A558,0),0)</f>
        <v>0</v>
      </c>
      <c r="I558" s="4">
        <f t="shared" si="120"/>
        <v>0</v>
      </c>
      <c r="K558" s="52">
        <f>IF(D558="MT",VLOOKUP(B558,Master_Item!B:H,7,0),VLOOKUP(B558,Master_Item!B:H,6,0))</f>
        <v>60</v>
      </c>
      <c r="L558" s="52" t="str">
        <f>VLOOKUP(B558,Master_Item!B:M,12,0)</f>
        <v>โรงงานวังม่วง</v>
      </c>
      <c r="M558" s="52" t="str">
        <f t="shared" si="121"/>
        <v>โรงงานวังม่วงRegion 4</v>
      </c>
      <c r="N558" s="11">
        <f t="shared" si="122"/>
        <v>0</v>
      </c>
      <c r="O558" s="11">
        <f t="shared" si="123"/>
        <v>0</v>
      </c>
      <c r="P558" s="11">
        <f t="shared" si="124"/>
        <v>0</v>
      </c>
      <c r="Q558" s="11">
        <f t="shared" si="125"/>
        <v>0</v>
      </c>
      <c r="R558" s="11">
        <f t="shared" si="126"/>
        <v>0</v>
      </c>
      <c r="S558" s="11"/>
      <c r="T558" s="1">
        <f>VLOOKUP(B558,Master_Item!B:I,8,0)</f>
        <v>9.6000000000000014</v>
      </c>
      <c r="U558" s="11">
        <f t="shared" si="127"/>
        <v>0</v>
      </c>
      <c r="V558" s="11">
        <f t="shared" si="128"/>
        <v>0</v>
      </c>
      <c r="W558" s="11">
        <f t="shared" si="129"/>
        <v>0</v>
      </c>
      <c r="X558" s="11">
        <f t="shared" si="130"/>
        <v>0</v>
      </c>
      <c r="Y558" s="11">
        <f t="shared" si="131"/>
        <v>0</v>
      </c>
      <c r="Z558" s="1" t="str">
        <f>_xlfn.IFNA(VLOOKUP(B558,Master_Item!B:D,3,0),0)</f>
        <v>Oishi</v>
      </c>
    </row>
    <row r="559" spans="1:26">
      <c r="A559" s="13">
        <v>10</v>
      </c>
      <c r="B559" s="2">
        <v>310003164</v>
      </c>
      <c r="C559" s="1" t="s">
        <v>80</v>
      </c>
      <c r="D559" s="1" t="s">
        <v>119</v>
      </c>
      <c r="E559" s="12">
        <f>_xlfn.IFNA(VLOOKUP($B559,'FST OMT'!$C:$Y,$A559,0),0)</f>
        <v>0</v>
      </c>
      <c r="F559" s="12">
        <f>_xlfn.IFNA(VLOOKUP($B559,'FST CV'!$C:$Y,$A559,0),0)</f>
        <v>0</v>
      </c>
      <c r="G559" s="12">
        <f>_xlfn.IFNA(VLOOKUP($B559,'FST TT'!$C:$Y,$A559,0),0)</f>
        <v>0</v>
      </c>
      <c r="I559" s="4">
        <f t="shared" si="120"/>
        <v>0</v>
      </c>
      <c r="K559" s="52">
        <f>IF(D559="MT",VLOOKUP(B559,Master_Item!B:H,7,0),VLOOKUP(B559,Master_Item!B:H,6,0))</f>
        <v>60</v>
      </c>
      <c r="L559" s="52" t="str">
        <f>VLOOKUP(B559,Master_Item!B:M,12,0)</f>
        <v>โรงงานวังม่วง</v>
      </c>
      <c r="M559" s="52" t="str">
        <f t="shared" si="121"/>
        <v>โรงงานวังม่วงRegion 5</v>
      </c>
      <c r="N559" s="11">
        <f t="shared" si="122"/>
        <v>0</v>
      </c>
      <c r="O559" s="11">
        <f t="shared" si="123"/>
        <v>0</v>
      </c>
      <c r="P559" s="11">
        <f t="shared" si="124"/>
        <v>0</v>
      </c>
      <c r="Q559" s="11">
        <f t="shared" si="125"/>
        <v>0</v>
      </c>
      <c r="R559" s="11">
        <f t="shared" si="126"/>
        <v>0</v>
      </c>
      <c r="S559" s="11"/>
      <c r="T559" s="1">
        <f>VLOOKUP(B559,Master_Item!B:I,8,0)</f>
        <v>9.6000000000000014</v>
      </c>
      <c r="U559" s="11">
        <f t="shared" si="127"/>
        <v>0</v>
      </c>
      <c r="V559" s="11">
        <f t="shared" si="128"/>
        <v>0</v>
      </c>
      <c r="W559" s="11">
        <f t="shared" si="129"/>
        <v>0</v>
      </c>
      <c r="X559" s="11">
        <f t="shared" si="130"/>
        <v>0</v>
      </c>
      <c r="Y559" s="11">
        <f t="shared" si="131"/>
        <v>0</v>
      </c>
      <c r="Z559" s="1" t="str">
        <f>_xlfn.IFNA(VLOOKUP(B559,Master_Item!B:D,3,0),0)</f>
        <v>Oishi</v>
      </c>
    </row>
    <row r="560" spans="1:26">
      <c r="A560" s="13">
        <v>11</v>
      </c>
      <c r="B560" s="2">
        <v>310003164</v>
      </c>
      <c r="C560" s="1" t="s">
        <v>80</v>
      </c>
      <c r="D560" s="1" t="s">
        <v>127</v>
      </c>
      <c r="E560" s="12">
        <f>_xlfn.IFNA(VLOOKUP($B560,'FST OMT'!$C:$Y,$A560,0),0)*0.45</f>
        <v>0</v>
      </c>
      <c r="F560" s="12">
        <f>_xlfn.IFNA(VLOOKUP($B560,'FST CV'!$C:$Y,$A560,0),0)*0.45</f>
        <v>0</v>
      </c>
      <c r="G560" s="12">
        <f>_xlfn.IFNA(VLOOKUP($B560,'FST TT'!$C:$Y,$A560,0),0)*0.45</f>
        <v>0</v>
      </c>
      <c r="I560" s="4">
        <f t="shared" si="120"/>
        <v>0</v>
      </c>
      <c r="K560" s="52">
        <f>IF(D560="MT",VLOOKUP(B560,Master_Item!B:H,7,0),VLOOKUP(B560,Master_Item!B:H,6,0))</f>
        <v>60</v>
      </c>
      <c r="L560" s="52" t="str">
        <f>VLOOKUP(B560,Master_Item!B:M,12,0)</f>
        <v>โรงงานวังม่วง</v>
      </c>
      <c r="M560" s="52" t="str">
        <f t="shared" si="121"/>
        <v>โรงงานวังม่วงRegion 6/9</v>
      </c>
      <c r="N560" s="11">
        <f t="shared" si="122"/>
        <v>0</v>
      </c>
      <c r="O560" s="11">
        <f t="shared" si="123"/>
        <v>0</v>
      </c>
      <c r="P560" s="11">
        <f t="shared" si="124"/>
        <v>0</v>
      </c>
      <c r="Q560" s="11">
        <f t="shared" si="125"/>
        <v>0</v>
      </c>
      <c r="R560" s="11">
        <f t="shared" si="126"/>
        <v>0</v>
      </c>
      <c r="S560" s="11"/>
      <c r="T560" s="1">
        <f>VLOOKUP(B560,Master_Item!B:I,8,0)</f>
        <v>9.6000000000000014</v>
      </c>
      <c r="U560" s="11">
        <f t="shared" si="127"/>
        <v>0</v>
      </c>
      <c r="V560" s="11">
        <f t="shared" si="128"/>
        <v>0</v>
      </c>
      <c r="W560" s="11">
        <f t="shared" si="129"/>
        <v>0</v>
      </c>
      <c r="X560" s="11">
        <f t="shared" si="130"/>
        <v>0</v>
      </c>
      <c r="Y560" s="11">
        <f t="shared" si="131"/>
        <v>0</v>
      </c>
      <c r="Z560" s="1" t="str">
        <f>_xlfn.IFNA(VLOOKUP(B560,Master_Item!B:D,3,0),0)</f>
        <v>Oishi</v>
      </c>
    </row>
    <row r="561" spans="1:26">
      <c r="A561" s="13">
        <v>11</v>
      </c>
      <c r="B561" s="2">
        <v>310003164</v>
      </c>
      <c r="C561" s="1" t="s">
        <v>80</v>
      </c>
      <c r="D561" s="1" t="s">
        <v>128</v>
      </c>
      <c r="E561" s="12">
        <f>_xlfn.IFNA(VLOOKUP($B561,'FST OMT'!$C:$Y,$A561,0),0)*0.55</f>
        <v>0</v>
      </c>
      <c r="F561" s="12">
        <f>_xlfn.IFNA(VLOOKUP($B561,'FST CV'!$C:$Y,$A561,0),0)*0.55</f>
        <v>0</v>
      </c>
      <c r="G561" s="12">
        <f>_xlfn.IFNA(VLOOKUP($B561,'FST TT'!$C:$Y,$A561,0),0)*0.55</f>
        <v>0</v>
      </c>
      <c r="I561" s="4">
        <f t="shared" si="120"/>
        <v>0</v>
      </c>
      <c r="K561" s="52">
        <f>IF(D561="MT",VLOOKUP(B561,Master_Item!B:H,7,0),VLOOKUP(B561,Master_Item!B:H,6,0))</f>
        <v>60</v>
      </c>
      <c r="L561" s="52" t="str">
        <f>VLOOKUP(B561,Master_Item!B:M,12,0)</f>
        <v>โรงงานวังม่วง</v>
      </c>
      <c r="M561" s="52" t="str">
        <f t="shared" si="121"/>
        <v>โรงงานวังม่วงRegion 6/14</v>
      </c>
      <c r="N561" s="11">
        <f t="shared" si="122"/>
        <v>0</v>
      </c>
      <c r="O561" s="11">
        <f t="shared" si="123"/>
        <v>0</v>
      </c>
      <c r="P561" s="11">
        <f t="shared" si="124"/>
        <v>0</v>
      </c>
      <c r="Q561" s="11">
        <f t="shared" si="125"/>
        <v>0</v>
      </c>
      <c r="R561" s="11">
        <f t="shared" si="126"/>
        <v>0</v>
      </c>
      <c r="S561" s="11"/>
      <c r="T561" s="1">
        <f>VLOOKUP(B561,Master_Item!B:I,8,0)</f>
        <v>9.6000000000000014</v>
      </c>
      <c r="U561" s="11">
        <f t="shared" si="127"/>
        <v>0</v>
      </c>
      <c r="V561" s="11">
        <f t="shared" si="128"/>
        <v>0</v>
      </c>
      <c r="W561" s="11">
        <f t="shared" si="129"/>
        <v>0</v>
      </c>
      <c r="X561" s="11">
        <f t="shared" si="130"/>
        <v>0</v>
      </c>
      <c r="Y561" s="11">
        <f t="shared" si="131"/>
        <v>0</v>
      </c>
      <c r="Z561" s="1" t="str">
        <f>_xlfn.IFNA(VLOOKUP(B561,Master_Item!B:D,3,0),0)</f>
        <v>Oishi</v>
      </c>
    </row>
    <row r="562" spans="1:26">
      <c r="A562" s="13">
        <v>12</v>
      </c>
      <c r="B562" s="2">
        <v>310003164</v>
      </c>
      <c r="C562" s="1" t="s">
        <v>80</v>
      </c>
      <c r="D562" s="1" t="s">
        <v>121</v>
      </c>
      <c r="E562" s="12">
        <f>_xlfn.IFNA(VLOOKUP($B562,'FST OMT'!$C:$Y,$A562,0),0)</f>
        <v>0</v>
      </c>
      <c r="F562" s="12">
        <f>_xlfn.IFNA(VLOOKUP($B562,'FST CV'!$C:$Y,$A562,0),0)</f>
        <v>0</v>
      </c>
      <c r="G562" s="12">
        <f>_xlfn.IFNA(VLOOKUP($B562,'FST TT'!$C:$Y,$A562,0),0)</f>
        <v>0</v>
      </c>
      <c r="I562" s="4">
        <f t="shared" si="120"/>
        <v>0</v>
      </c>
      <c r="K562" s="52">
        <f>IF(D562="MT",VLOOKUP(B562,Master_Item!B:H,7,0),VLOOKUP(B562,Master_Item!B:H,6,0))</f>
        <v>60</v>
      </c>
      <c r="L562" s="52" t="str">
        <f>VLOOKUP(B562,Master_Item!B:M,12,0)</f>
        <v>โรงงานวังม่วง</v>
      </c>
      <c r="M562" s="52" t="str">
        <f t="shared" si="121"/>
        <v>โรงงานวังม่วงRegion 7</v>
      </c>
      <c r="N562" s="11">
        <f t="shared" si="122"/>
        <v>0</v>
      </c>
      <c r="O562" s="11">
        <f t="shared" si="123"/>
        <v>0</v>
      </c>
      <c r="P562" s="11">
        <f t="shared" si="124"/>
        <v>0</v>
      </c>
      <c r="Q562" s="11">
        <f t="shared" si="125"/>
        <v>0</v>
      </c>
      <c r="R562" s="11">
        <f t="shared" si="126"/>
        <v>0</v>
      </c>
      <c r="S562" s="11"/>
      <c r="T562" s="1">
        <f>VLOOKUP(B562,Master_Item!B:I,8,0)</f>
        <v>9.6000000000000014</v>
      </c>
      <c r="U562" s="11">
        <f t="shared" si="127"/>
        <v>0</v>
      </c>
      <c r="V562" s="11">
        <f t="shared" si="128"/>
        <v>0</v>
      </c>
      <c r="W562" s="11">
        <f t="shared" si="129"/>
        <v>0</v>
      </c>
      <c r="X562" s="11">
        <f t="shared" si="130"/>
        <v>0</v>
      </c>
      <c r="Y562" s="11">
        <f t="shared" si="131"/>
        <v>0</v>
      </c>
      <c r="Z562" s="1" t="str">
        <f>_xlfn.IFNA(VLOOKUP(B562,Master_Item!B:D,3,0),0)</f>
        <v>Oishi</v>
      </c>
    </row>
    <row r="563" spans="1:26">
      <c r="A563" s="13">
        <v>13</v>
      </c>
      <c r="B563" s="2">
        <v>310003164</v>
      </c>
      <c r="C563" s="1" t="s">
        <v>80</v>
      </c>
      <c r="D563" s="1" t="s">
        <v>122</v>
      </c>
      <c r="E563" s="12">
        <f>_xlfn.IFNA(VLOOKUP($B563,'FST OMT'!$C:$Y,$A563,0),0)</f>
        <v>0</v>
      </c>
      <c r="F563" s="12">
        <f>_xlfn.IFNA(VLOOKUP($B563,'FST CV'!$C:$Y,$A563,0),0)</f>
        <v>0</v>
      </c>
      <c r="G563" s="12">
        <f>_xlfn.IFNA(VLOOKUP($B563,'FST TT'!$C:$Y,$A563,0),0)</f>
        <v>0</v>
      </c>
      <c r="I563" s="4">
        <f t="shared" si="120"/>
        <v>0</v>
      </c>
      <c r="K563" s="52">
        <f>IF(D563="MT",VLOOKUP(B563,Master_Item!B:H,7,0),VLOOKUP(B563,Master_Item!B:H,6,0))</f>
        <v>60</v>
      </c>
      <c r="L563" s="52" t="str">
        <f>VLOOKUP(B563,Master_Item!B:M,12,0)</f>
        <v>โรงงานวังม่วง</v>
      </c>
      <c r="M563" s="52" t="str">
        <f t="shared" si="121"/>
        <v>โรงงานวังม่วงRegion 8</v>
      </c>
      <c r="N563" s="11">
        <f t="shared" si="122"/>
        <v>0</v>
      </c>
      <c r="O563" s="11">
        <f t="shared" si="123"/>
        <v>0</v>
      </c>
      <c r="P563" s="11">
        <f t="shared" si="124"/>
        <v>0</v>
      </c>
      <c r="Q563" s="11">
        <f t="shared" si="125"/>
        <v>0</v>
      </c>
      <c r="R563" s="11">
        <f t="shared" si="126"/>
        <v>0</v>
      </c>
      <c r="S563" s="11"/>
      <c r="T563" s="1">
        <f>VLOOKUP(B563,Master_Item!B:I,8,0)</f>
        <v>9.6000000000000014</v>
      </c>
      <c r="U563" s="11">
        <f t="shared" si="127"/>
        <v>0</v>
      </c>
      <c r="V563" s="11">
        <f t="shared" si="128"/>
        <v>0</v>
      </c>
      <c r="W563" s="11">
        <f t="shared" si="129"/>
        <v>0</v>
      </c>
      <c r="X563" s="11">
        <f t="shared" si="130"/>
        <v>0</v>
      </c>
      <c r="Y563" s="11">
        <f t="shared" si="131"/>
        <v>0</v>
      </c>
      <c r="Z563" s="1" t="str">
        <f>_xlfn.IFNA(VLOOKUP(B563,Master_Item!B:D,3,0),0)</f>
        <v>Oishi</v>
      </c>
    </row>
    <row r="564" spans="1:26">
      <c r="A564" s="13">
        <v>11</v>
      </c>
      <c r="B564" s="2">
        <v>310003164</v>
      </c>
      <c r="C564" s="1" t="s">
        <v>80</v>
      </c>
      <c r="D564" s="1" t="s">
        <v>123</v>
      </c>
      <c r="H564" s="4">
        <f>_xlfn.IFNA(VLOOKUP(B564,'FST MT'!A:FS,$A564,0),0)</f>
        <v>0</v>
      </c>
      <c r="I564" s="4">
        <f t="shared" si="120"/>
        <v>0</v>
      </c>
      <c r="K564" s="52">
        <f>IF(D564="MT",VLOOKUP(B564,Master_Item!B:H,7,0),VLOOKUP(B564,Master_Item!B:H,6,0))</f>
        <v>60</v>
      </c>
      <c r="L564" s="52" t="str">
        <f>VLOOKUP(B564,Master_Item!B:M,12,0)</f>
        <v>โรงงานวังม่วง</v>
      </c>
      <c r="M564" s="52" t="str">
        <f t="shared" si="121"/>
        <v>โรงงานวังม่วงMT</v>
      </c>
      <c r="N564" s="11">
        <f t="shared" si="122"/>
        <v>0</v>
      </c>
      <c r="O564" s="11">
        <f t="shared" si="123"/>
        <v>0</v>
      </c>
      <c r="P564" s="11">
        <f t="shared" si="124"/>
        <v>0</v>
      </c>
      <c r="Q564" s="11">
        <f t="shared" si="125"/>
        <v>0</v>
      </c>
      <c r="R564" s="11">
        <f t="shared" si="126"/>
        <v>0</v>
      </c>
      <c r="S564" s="11"/>
      <c r="T564" s="1">
        <f>VLOOKUP(B564,Master_Item!B:I,8,0)</f>
        <v>9.6000000000000014</v>
      </c>
      <c r="U564" s="11">
        <f t="shared" si="127"/>
        <v>0</v>
      </c>
      <c r="V564" s="11">
        <f t="shared" si="128"/>
        <v>0</v>
      </c>
      <c r="W564" s="11">
        <f t="shared" si="129"/>
        <v>0</v>
      </c>
      <c r="X564" s="11">
        <f t="shared" si="130"/>
        <v>0</v>
      </c>
      <c r="Y564" s="11">
        <f t="shared" si="131"/>
        <v>0</v>
      </c>
      <c r="Z564" s="1" t="str">
        <f>_xlfn.IFNA(VLOOKUP(B564,Master_Item!B:D,3,0),0)</f>
        <v>Oishi</v>
      </c>
    </row>
    <row r="565" spans="1:26">
      <c r="A565" s="13">
        <v>6</v>
      </c>
      <c r="B565" s="2">
        <v>310003165</v>
      </c>
      <c r="C565" s="1" t="s">
        <v>82</v>
      </c>
      <c r="D565" s="1" t="s">
        <v>115</v>
      </c>
      <c r="E565" s="12">
        <f>_xlfn.IFNA(VLOOKUP($B565,'FST OMT'!$C:$Y,$A565,0),0)</f>
        <v>0</v>
      </c>
      <c r="F565" s="12">
        <f>_xlfn.IFNA(VLOOKUP($B565,'FST CV'!$C:$Y,$A565,0),0)</f>
        <v>0</v>
      </c>
      <c r="G565" s="12">
        <f>_xlfn.IFNA(VLOOKUP($B565,'FST TT'!$C:$Y,$A565,0),0)</f>
        <v>0</v>
      </c>
      <c r="I565" s="4">
        <f t="shared" si="120"/>
        <v>0</v>
      </c>
      <c r="K565" s="52">
        <f>IF(D565="MT",VLOOKUP(B565,Master_Item!B:H,7,0),VLOOKUP(B565,Master_Item!B:H,6,0))</f>
        <v>60</v>
      </c>
      <c r="L565" s="52" t="str">
        <f>VLOOKUP(B565,Master_Item!B:M,12,0)</f>
        <v>โรงงานวังม่วง</v>
      </c>
      <c r="M565" s="52" t="str">
        <f t="shared" si="121"/>
        <v>โรงงานวังม่วงRegion 1</v>
      </c>
      <c r="N565" s="11">
        <f t="shared" si="122"/>
        <v>0</v>
      </c>
      <c r="O565" s="11">
        <f t="shared" si="123"/>
        <v>0</v>
      </c>
      <c r="P565" s="11">
        <f t="shared" si="124"/>
        <v>0</v>
      </c>
      <c r="Q565" s="11">
        <f t="shared" si="125"/>
        <v>0</v>
      </c>
      <c r="R565" s="11">
        <f t="shared" si="126"/>
        <v>0</v>
      </c>
      <c r="S565" s="11"/>
      <c r="T565" s="1">
        <f>VLOOKUP(B565,Master_Item!B:I,8,0)</f>
        <v>9.6000000000000014</v>
      </c>
      <c r="U565" s="11">
        <f t="shared" si="127"/>
        <v>0</v>
      </c>
      <c r="V565" s="11">
        <f t="shared" si="128"/>
        <v>0</v>
      </c>
      <c r="W565" s="11">
        <f t="shared" si="129"/>
        <v>0</v>
      </c>
      <c r="X565" s="11">
        <f t="shared" si="130"/>
        <v>0</v>
      </c>
      <c r="Y565" s="11">
        <f t="shared" si="131"/>
        <v>0</v>
      </c>
      <c r="Z565" s="1" t="str">
        <f>_xlfn.IFNA(VLOOKUP(B565,Master_Item!B:D,3,0),0)</f>
        <v>Oishi</v>
      </c>
    </row>
    <row r="566" spans="1:26">
      <c r="A566" s="13">
        <v>7</v>
      </c>
      <c r="B566" s="2">
        <v>310003165</v>
      </c>
      <c r="C566" s="1" t="s">
        <v>82</v>
      </c>
      <c r="D566" s="1" t="s">
        <v>116</v>
      </c>
      <c r="E566" s="12">
        <f>_xlfn.IFNA(VLOOKUP($B566,'FST OMT'!$C:$Y,$A566,0),0)</f>
        <v>0</v>
      </c>
      <c r="F566" s="12">
        <f>_xlfn.IFNA(VLOOKUP($B566,'FST CV'!$C:$Y,$A566,0),0)</f>
        <v>0</v>
      </c>
      <c r="G566" s="12">
        <f>_xlfn.IFNA(VLOOKUP($B566,'FST TT'!$C:$Y,$A566,0),0)</f>
        <v>0</v>
      </c>
      <c r="I566" s="4">
        <f t="shared" si="120"/>
        <v>0</v>
      </c>
      <c r="K566" s="52">
        <f>IF(D566="MT",VLOOKUP(B566,Master_Item!B:H,7,0),VLOOKUP(B566,Master_Item!B:H,6,0))</f>
        <v>60</v>
      </c>
      <c r="L566" s="52" t="str">
        <f>VLOOKUP(B566,Master_Item!B:M,12,0)</f>
        <v>โรงงานวังม่วง</v>
      </c>
      <c r="M566" s="52" t="str">
        <f t="shared" si="121"/>
        <v>โรงงานวังม่วงRegion 2</v>
      </c>
      <c r="N566" s="11">
        <f t="shared" si="122"/>
        <v>0</v>
      </c>
      <c r="O566" s="11">
        <f t="shared" si="123"/>
        <v>0</v>
      </c>
      <c r="P566" s="11">
        <f t="shared" si="124"/>
        <v>0</v>
      </c>
      <c r="Q566" s="11">
        <f t="shared" si="125"/>
        <v>0</v>
      </c>
      <c r="R566" s="11">
        <f t="shared" si="126"/>
        <v>0</v>
      </c>
      <c r="S566" s="11"/>
      <c r="T566" s="1">
        <f>VLOOKUP(B566,Master_Item!B:I,8,0)</f>
        <v>9.6000000000000014</v>
      </c>
      <c r="U566" s="11">
        <f t="shared" si="127"/>
        <v>0</v>
      </c>
      <c r="V566" s="11">
        <f t="shared" si="128"/>
        <v>0</v>
      </c>
      <c r="W566" s="11">
        <f t="shared" si="129"/>
        <v>0</v>
      </c>
      <c r="X566" s="11">
        <f t="shared" si="130"/>
        <v>0</v>
      </c>
      <c r="Y566" s="11">
        <f t="shared" si="131"/>
        <v>0</v>
      </c>
      <c r="Z566" s="1" t="str">
        <f>_xlfn.IFNA(VLOOKUP(B566,Master_Item!B:D,3,0),0)</f>
        <v>Oishi</v>
      </c>
    </row>
    <row r="567" spans="1:26">
      <c r="A567" s="13">
        <v>8</v>
      </c>
      <c r="B567" s="2">
        <v>310003165</v>
      </c>
      <c r="C567" s="1" t="s">
        <v>82</v>
      </c>
      <c r="D567" s="1" t="s">
        <v>117</v>
      </c>
      <c r="E567" s="12">
        <f>_xlfn.IFNA(VLOOKUP($B567,'FST OMT'!$C:$Y,$A567,0),0)</f>
        <v>0</v>
      </c>
      <c r="F567" s="12">
        <f>_xlfn.IFNA(VLOOKUP($B567,'FST CV'!$C:$Y,$A567,0),0)</f>
        <v>0</v>
      </c>
      <c r="G567" s="12">
        <f>_xlfn.IFNA(VLOOKUP($B567,'FST TT'!$C:$Y,$A567,0),0)</f>
        <v>0</v>
      </c>
      <c r="I567" s="4">
        <f t="shared" si="120"/>
        <v>0</v>
      </c>
      <c r="K567" s="52">
        <f>IF(D567="MT",VLOOKUP(B567,Master_Item!B:H,7,0),VLOOKUP(B567,Master_Item!B:H,6,0))</f>
        <v>60</v>
      </c>
      <c r="L567" s="52" t="str">
        <f>VLOOKUP(B567,Master_Item!B:M,12,0)</f>
        <v>โรงงานวังม่วง</v>
      </c>
      <c r="M567" s="52" t="str">
        <f t="shared" si="121"/>
        <v>โรงงานวังม่วงRegion 3</v>
      </c>
      <c r="N567" s="11">
        <f t="shared" si="122"/>
        <v>0</v>
      </c>
      <c r="O567" s="11">
        <f t="shared" si="123"/>
        <v>0</v>
      </c>
      <c r="P567" s="11">
        <f t="shared" si="124"/>
        <v>0</v>
      </c>
      <c r="Q567" s="11">
        <f t="shared" si="125"/>
        <v>0</v>
      </c>
      <c r="R567" s="11">
        <f t="shared" si="126"/>
        <v>0</v>
      </c>
      <c r="S567" s="11"/>
      <c r="T567" s="1">
        <f>VLOOKUP(B567,Master_Item!B:I,8,0)</f>
        <v>9.6000000000000014</v>
      </c>
      <c r="U567" s="11">
        <f t="shared" si="127"/>
        <v>0</v>
      </c>
      <c r="V567" s="11">
        <f t="shared" si="128"/>
        <v>0</v>
      </c>
      <c r="W567" s="11">
        <f t="shared" si="129"/>
        <v>0</v>
      </c>
      <c r="X567" s="11">
        <f t="shared" si="130"/>
        <v>0</v>
      </c>
      <c r="Y567" s="11">
        <f t="shared" si="131"/>
        <v>0</v>
      </c>
      <c r="Z567" s="1" t="str">
        <f>_xlfn.IFNA(VLOOKUP(B567,Master_Item!B:D,3,0),0)</f>
        <v>Oishi</v>
      </c>
    </row>
    <row r="568" spans="1:26">
      <c r="A568" s="13">
        <v>9</v>
      </c>
      <c r="B568" s="2">
        <v>310003165</v>
      </c>
      <c r="C568" s="1" t="s">
        <v>82</v>
      </c>
      <c r="D568" s="1" t="s">
        <v>118</v>
      </c>
      <c r="E568" s="12">
        <f>_xlfn.IFNA(VLOOKUP($B568,'FST OMT'!$C:$Y,$A568,0),0)</f>
        <v>0</v>
      </c>
      <c r="F568" s="12">
        <f>_xlfn.IFNA(VLOOKUP($B568,'FST CV'!$C:$Y,$A568,0),0)</f>
        <v>0</v>
      </c>
      <c r="G568" s="12">
        <f>_xlfn.IFNA(VLOOKUP($B568,'FST TT'!$C:$Y,$A568,0),0)</f>
        <v>0</v>
      </c>
      <c r="I568" s="4">
        <f t="shared" si="120"/>
        <v>0</v>
      </c>
      <c r="K568" s="52">
        <f>IF(D568="MT",VLOOKUP(B568,Master_Item!B:H,7,0),VLOOKUP(B568,Master_Item!B:H,6,0))</f>
        <v>60</v>
      </c>
      <c r="L568" s="52" t="str">
        <f>VLOOKUP(B568,Master_Item!B:M,12,0)</f>
        <v>โรงงานวังม่วง</v>
      </c>
      <c r="M568" s="52" t="str">
        <f t="shared" si="121"/>
        <v>โรงงานวังม่วงRegion 4</v>
      </c>
      <c r="N568" s="11">
        <f t="shared" si="122"/>
        <v>0</v>
      </c>
      <c r="O568" s="11">
        <f t="shared" si="123"/>
        <v>0</v>
      </c>
      <c r="P568" s="11">
        <f t="shared" si="124"/>
        <v>0</v>
      </c>
      <c r="Q568" s="11">
        <f t="shared" si="125"/>
        <v>0</v>
      </c>
      <c r="R568" s="11">
        <f t="shared" si="126"/>
        <v>0</v>
      </c>
      <c r="S568" s="11"/>
      <c r="T568" s="1">
        <f>VLOOKUP(B568,Master_Item!B:I,8,0)</f>
        <v>9.6000000000000014</v>
      </c>
      <c r="U568" s="11">
        <f t="shared" si="127"/>
        <v>0</v>
      </c>
      <c r="V568" s="11">
        <f t="shared" si="128"/>
        <v>0</v>
      </c>
      <c r="W568" s="11">
        <f t="shared" si="129"/>
        <v>0</v>
      </c>
      <c r="X568" s="11">
        <f t="shared" si="130"/>
        <v>0</v>
      </c>
      <c r="Y568" s="11">
        <f t="shared" si="131"/>
        <v>0</v>
      </c>
      <c r="Z568" s="1" t="str">
        <f>_xlfn.IFNA(VLOOKUP(B568,Master_Item!B:D,3,0),0)</f>
        <v>Oishi</v>
      </c>
    </row>
    <row r="569" spans="1:26">
      <c r="A569" s="13">
        <v>10</v>
      </c>
      <c r="B569" s="2">
        <v>310003165</v>
      </c>
      <c r="C569" s="1" t="s">
        <v>82</v>
      </c>
      <c r="D569" s="1" t="s">
        <v>119</v>
      </c>
      <c r="E569" s="12">
        <f>_xlfn.IFNA(VLOOKUP($B569,'FST OMT'!$C:$Y,$A569,0),0)</f>
        <v>0</v>
      </c>
      <c r="F569" s="12">
        <f>_xlfn.IFNA(VLOOKUP($B569,'FST CV'!$C:$Y,$A569,0),0)</f>
        <v>0</v>
      </c>
      <c r="G569" s="12">
        <f>_xlfn.IFNA(VLOOKUP($B569,'FST TT'!$C:$Y,$A569,0),0)</f>
        <v>0</v>
      </c>
      <c r="I569" s="4">
        <f t="shared" si="120"/>
        <v>0</v>
      </c>
      <c r="K569" s="52">
        <f>IF(D569="MT",VLOOKUP(B569,Master_Item!B:H,7,0),VLOOKUP(B569,Master_Item!B:H,6,0))</f>
        <v>60</v>
      </c>
      <c r="L569" s="52" t="str">
        <f>VLOOKUP(B569,Master_Item!B:M,12,0)</f>
        <v>โรงงานวังม่วง</v>
      </c>
      <c r="M569" s="52" t="str">
        <f t="shared" si="121"/>
        <v>โรงงานวังม่วงRegion 5</v>
      </c>
      <c r="N569" s="11">
        <f t="shared" si="122"/>
        <v>0</v>
      </c>
      <c r="O569" s="11">
        <f t="shared" si="123"/>
        <v>0</v>
      </c>
      <c r="P569" s="11">
        <f t="shared" si="124"/>
        <v>0</v>
      </c>
      <c r="Q569" s="11">
        <f t="shared" si="125"/>
        <v>0</v>
      </c>
      <c r="R569" s="11">
        <f t="shared" si="126"/>
        <v>0</v>
      </c>
      <c r="S569" s="11"/>
      <c r="T569" s="1">
        <f>VLOOKUP(B569,Master_Item!B:I,8,0)</f>
        <v>9.6000000000000014</v>
      </c>
      <c r="U569" s="11">
        <f t="shared" si="127"/>
        <v>0</v>
      </c>
      <c r="V569" s="11">
        <f t="shared" si="128"/>
        <v>0</v>
      </c>
      <c r="W569" s="11">
        <f t="shared" si="129"/>
        <v>0</v>
      </c>
      <c r="X569" s="11">
        <f t="shared" si="130"/>
        <v>0</v>
      </c>
      <c r="Y569" s="11">
        <f t="shared" si="131"/>
        <v>0</v>
      </c>
      <c r="Z569" s="1" t="str">
        <f>_xlfn.IFNA(VLOOKUP(B569,Master_Item!B:D,3,0),0)</f>
        <v>Oishi</v>
      </c>
    </row>
    <row r="570" spans="1:26">
      <c r="A570" s="13">
        <v>11</v>
      </c>
      <c r="B570" s="2">
        <v>310003165</v>
      </c>
      <c r="C570" s="1" t="s">
        <v>82</v>
      </c>
      <c r="D570" s="1" t="s">
        <v>127</v>
      </c>
      <c r="E570" s="12">
        <f>_xlfn.IFNA(VLOOKUP($B570,'FST OMT'!$C:$Y,$A570,0),0)*0.45</f>
        <v>0</v>
      </c>
      <c r="F570" s="12">
        <f>_xlfn.IFNA(VLOOKUP($B570,'FST CV'!$C:$Y,$A570,0),0)*0.45</f>
        <v>0</v>
      </c>
      <c r="G570" s="12">
        <f>_xlfn.IFNA(VLOOKUP($B570,'FST TT'!$C:$Y,$A570,0),0)*0.45</f>
        <v>0</v>
      </c>
      <c r="I570" s="4">
        <f t="shared" si="120"/>
        <v>0</v>
      </c>
      <c r="K570" s="52">
        <f>IF(D570="MT",VLOOKUP(B570,Master_Item!B:H,7,0),VLOOKUP(B570,Master_Item!B:H,6,0))</f>
        <v>60</v>
      </c>
      <c r="L570" s="52" t="str">
        <f>VLOOKUP(B570,Master_Item!B:M,12,0)</f>
        <v>โรงงานวังม่วง</v>
      </c>
      <c r="M570" s="52" t="str">
        <f t="shared" si="121"/>
        <v>โรงงานวังม่วงRegion 6/9</v>
      </c>
      <c r="N570" s="11">
        <f t="shared" si="122"/>
        <v>0</v>
      </c>
      <c r="O570" s="11">
        <f t="shared" si="123"/>
        <v>0</v>
      </c>
      <c r="P570" s="11">
        <f t="shared" si="124"/>
        <v>0</v>
      </c>
      <c r="Q570" s="11">
        <f t="shared" si="125"/>
        <v>0</v>
      </c>
      <c r="R570" s="11">
        <f t="shared" si="126"/>
        <v>0</v>
      </c>
      <c r="S570" s="11"/>
      <c r="T570" s="1">
        <f>VLOOKUP(B570,Master_Item!B:I,8,0)</f>
        <v>9.6000000000000014</v>
      </c>
      <c r="U570" s="11">
        <f t="shared" si="127"/>
        <v>0</v>
      </c>
      <c r="V570" s="11">
        <f t="shared" si="128"/>
        <v>0</v>
      </c>
      <c r="W570" s="11">
        <f t="shared" si="129"/>
        <v>0</v>
      </c>
      <c r="X570" s="11">
        <f t="shared" si="130"/>
        <v>0</v>
      </c>
      <c r="Y570" s="11">
        <f t="shared" si="131"/>
        <v>0</v>
      </c>
      <c r="Z570" s="1" t="str">
        <f>_xlfn.IFNA(VLOOKUP(B570,Master_Item!B:D,3,0),0)</f>
        <v>Oishi</v>
      </c>
    </row>
    <row r="571" spans="1:26">
      <c r="A571" s="13">
        <v>11</v>
      </c>
      <c r="B571" s="2">
        <v>310003165</v>
      </c>
      <c r="C571" s="1" t="s">
        <v>82</v>
      </c>
      <c r="D571" s="1" t="s">
        <v>128</v>
      </c>
      <c r="E571" s="12">
        <f>_xlfn.IFNA(VLOOKUP($B571,'FST OMT'!$C:$Y,$A571,0),0)*0.55</f>
        <v>0</v>
      </c>
      <c r="F571" s="12">
        <f>_xlfn.IFNA(VLOOKUP($B571,'FST CV'!$C:$Y,$A571,0),0)*0.55</f>
        <v>0</v>
      </c>
      <c r="G571" s="12">
        <f>_xlfn.IFNA(VLOOKUP($B571,'FST TT'!$C:$Y,$A571,0),0)*0.55</f>
        <v>0</v>
      </c>
      <c r="I571" s="4">
        <f t="shared" si="120"/>
        <v>0</v>
      </c>
      <c r="K571" s="52">
        <f>IF(D571="MT",VLOOKUP(B571,Master_Item!B:H,7,0),VLOOKUP(B571,Master_Item!B:H,6,0))</f>
        <v>60</v>
      </c>
      <c r="L571" s="52" t="str">
        <f>VLOOKUP(B571,Master_Item!B:M,12,0)</f>
        <v>โรงงานวังม่วง</v>
      </c>
      <c r="M571" s="52" t="str">
        <f t="shared" si="121"/>
        <v>โรงงานวังม่วงRegion 6/14</v>
      </c>
      <c r="N571" s="11">
        <f t="shared" si="122"/>
        <v>0</v>
      </c>
      <c r="O571" s="11">
        <f t="shared" si="123"/>
        <v>0</v>
      </c>
      <c r="P571" s="11">
        <f t="shared" si="124"/>
        <v>0</v>
      </c>
      <c r="Q571" s="11">
        <f t="shared" si="125"/>
        <v>0</v>
      </c>
      <c r="R571" s="11">
        <f t="shared" si="126"/>
        <v>0</v>
      </c>
      <c r="S571" s="11"/>
      <c r="T571" s="1">
        <f>VLOOKUP(B571,Master_Item!B:I,8,0)</f>
        <v>9.6000000000000014</v>
      </c>
      <c r="U571" s="11">
        <f t="shared" si="127"/>
        <v>0</v>
      </c>
      <c r="V571" s="11">
        <f t="shared" si="128"/>
        <v>0</v>
      </c>
      <c r="W571" s="11">
        <f t="shared" si="129"/>
        <v>0</v>
      </c>
      <c r="X571" s="11">
        <f t="shared" si="130"/>
        <v>0</v>
      </c>
      <c r="Y571" s="11">
        <f t="shared" si="131"/>
        <v>0</v>
      </c>
      <c r="Z571" s="1" t="str">
        <f>_xlfn.IFNA(VLOOKUP(B571,Master_Item!B:D,3,0),0)</f>
        <v>Oishi</v>
      </c>
    </row>
    <row r="572" spans="1:26">
      <c r="A572" s="13">
        <v>12</v>
      </c>
      <c r="B572" s="2">
        <v>310003165</v>
      </c>
      <c r="C572" s="1" t="s">
        <v>82</v>
      </c>
      <c r="D572" s="1" t="s">
        <v>121</v>
      </c>
      <c r="E572" s="12">
        <f>_xlfn.IFNA(VLOOKUP($B572,'FST OMT'!$C:$Y,$A572,0),0)</f>
        <v>0</v>
      </c>
      <c r="F572" s="12">
        <f>_xlfn.IFNA(VLOOKUP($B572,'FST CV'!$C:$Y,$A572,0),0)</f>
        <v>0</v>
      </c>
      <c r="G572" s="12">
        <f>_xlfn.IFNA(VLOOKUP($B572,'FST TT'!$C:$Y,$A572,0),0)</f>
        <v>0</v>
      </c>
      <c r="I572" s="4">
        <f t="shared" si="120"/>
        <v>0</v>
      </c>
      <c r="K572" s="52">
        <f>IF(D572="MT",VLOOKUP(B572,Master_Item!B:H,7,0),VLOOKUP(B572,Master_Item!B:H,6,0))</f>
        <v>60</v>
      </c>
      <c r="L572" s="52" t="str">
        <f>VLOOKUP(B572,Master_Item!B:M,12,0)</f>
        <v>โรงงานวังม่วง</v>
      </c>
      <c r="M572" s="52" t="str">
        <f t="shared" si="121"/>
        <v>โรงงานวังม่วงRegion 7</v>
      </c>
      <c r="N572" s="11">
        <f t="shared" si="122"/>
        <v>0</v>
      </c>
      <c r="O572" s="11">
        <f t="shared" si="123"/>
        <v>0</v>
      </c>
      <c r="P572" s="11">
        <f t="shared" si="124"/>
        <v>0</v>
      </c>
      <c r="Q572" s="11">
        <f t="shared" si="125"/>
        <v>0</v>
      </c>
      <c r="R572" s="11">
        <f t="shared" si="126"/>
        <v>0</v>
      </c>
      <c r="S572" s="11"/>
      <c r="T572" s="1">
        <f>VLOOKUP(B572,Master_Item!B:I,8,0)</f>
        <v>9.6000000000000014</v>
      </c>
      <c r="U572" s="11">
        <f t="shared" si="127"/>
        <v>0</v>
      </c>
      <c r="V572" s="11">
        <f t="shared" si="128"/>
        <v>0</v>
      </c>
      <c r="W572" s="11">
        <f t="shared" si="129"/>
        <v>0</v>
      </c>
      <c r="X572" s="11">
        <f t="shared" si="130"/>
        <v>0</v>
      </c>
      <c r="Y572" s="11">
        <f t="shared" si="131"/>
        <v>0</v>
      </c>
      <c r="Z572" s="1" t="str">
        <f>_xlfn.IFNA(VLOOKUP(B572,Master_Item!B:D,3,0),0)</f>
        <v>Oishi</v>
      </c>
    </row>
    <row r="573" spans="1:26">
      <c r="A573" s="13">
        <v>13</v>
      </c>
      <c r="B573" s="2">
        <v>310003165</v>
      </c>
      <c r="C573" s="1" t="s">
        <v>82</v>
      </c>
      <c r="D573" s="1" t="s">
        <v>122</v>
      </c>
      <c r="E573" s="12">
        <f>_xlfn.IFNA(VLOOKUP($B573,'FST OMT'!$C:$Y,$A573,0),0)</f>
        <v>0</v>
      </c>
      <c r="F573" s="12">
        <f>_xlfn.IFNA(VLOOKUP($B573,'FST CV'!$C:$Y,$A573,0),0)</f>
        <v>0</v>
      </c>
      <c r="G573" s="12">
        <f>_xlfn.IFNA(VLOOKUP($B573,'FST TT'!$C:$Y,$A573,0),0)</f>
        <v>0</v>
      </c>
      <c r="I573" s="4">
        <f t="shared" si="120"/>
        <v>0</v>
      </c>
      <c r="K573" s="52">
        <f>IF(D573="MT",VLOOKUP(B573,Master_Item!B:H,7,0),VLOOKUP(B573,Master_Item!B:H,6,0))</f>
        <v>60</v>
      </c>
      <c r="L573" s="52" t="str">
        <f>VLOOKUP(B573,Master_Item!B:M,12,0)</f>
        <v>โรงงานวังม่วง</v>
      </c>
      <c r="M573" s="52" t="str">
        <f t="shared" si="121"/>
        <v>โรงงานวังม่วงRegion 8</v>
      </c>
      <c r="N573" s="11">
        <f t="shared" si="122"/>
        <v>0</v>
      </c>
      <c r="O573" s="11">
        <f t="shared" si="123"/>
        <v>0</v>
      </c>
      <c r="P573" s="11">
        <f t="shared" si="124"/>
        <v>0</v>
      </c>
      <c r="Q573" s="11">
        <f t="shared" si="125"/>
        <v>0</v>
      </c>
      <c r="R573" s="11">
        <f t="shared" si="126"/>
        <v>0</v>
      </c>
      <c r="S573" s="11"/>
      <c r="T573" s="1">
        <f>VLOOKUP(B573,Master_Item!B:I,8,0)</f>
        <v>9.6000000000000014</v>
      </c>
      <c r="U573" s="11">
        <f t="shared" si="127"/>
        <v>0</v>
      </c>
      <c r="V573" s="11">
        <f t="shared" si="128"/>
        <v>0</v>
      </c>
      <c r="W573" s="11">
        <f t="shared" si="129"/>
        <v>0</v>
      </c>
      <c r="X573" s="11">
        <f t="shared" si="130"/>
        <v>0</v>
      </c>
      <c r="Y573" s="11">
        <f t="shared" si="131"/>
        <v>0</v>
      </c>
      <c r="Z573" s="1" t="str">
        <f>_xlfn.IFNA(VLOOKUP(B573,Master_Item!B:D,3,0),0)</f>
        <v>Oishi</v>
      </c>
    </row>
    <row r="574" spans="1:26">
      <c r="A574" s="13">
        <v>11</v>
      </c>
      <c r="B574" s="2">
        <v>310003165</v>
      </c>
      <c r="C574" s="1" t="s">
        <v>82</v>
      </c>
      <c r="D574" s="1" t="s">
        <v>123</v>
      </c>
      <c r="H574" s="4">
        <f>_xlfn.IFNA(VLOOKUP(B574,'FST MT'!A:FS,$A574,0),0)</f>
        <v>0</v>
      </c>
      <c r="I574" s="4">
        <f t="shared" si="120"/>
        <v>0</v>
      </c>
      <c r="K574" s="52">
        <f>IF(D574="MT",VLOOKUP(B574,Master_Item!B:H,7,0),VLOOKUP(B574,Master_Item!B:H,6,0))</f>
        <v>60</v>
      </c>
      <c r="L574" s="52" t="str">
        <f>VLOOKUP(B574,Master_Item!B:M,12,0)</f>
        <v>โรงงานวังม่วง</v>
      </c>
      <c r="M574" s="52" t="str">
        <f t="shared" si="121"/>
        <v>โรงงานวังม่วงMT</v>
      </c>
      <c r="N574" s="11">
        <f t="shared" si="122"/>
        <v>0</v>
      </c>
      <c r="O574" s="11">
        <f t="shared" si="123"/>
        <v>0</v>
      </c>
      <c r="P574" s="11">
        <f t="shared" si="124"/>
        <v>0</v>
      </c>
      <c r="Q574" s="11">
        <f t="shared" si="125"/>
        <v>0</v>
      </c>
      <c r="R574" s="11">
        <f t="shared" si="126"/>
        <v>0</v>
      </c>
      <c r="S574" s="11"/>
      <c r="T574" s="1">
        <f>VLOOKUP(B574,Master_Item!B:I,8,0)</f>
        <v>9.6000000000000014</v>
      </c>
      <c r="U574" s="11">
        <f t="shared" si="127"/>
        <v>0</v>
      </c>
      <c r="V574" s="11">
        <f t="shared" si="128"/>
        <v>0</v>
      </c>
      <c r="W574" s="11">
        <f t="shared" si="129"/>
        <v>0</v>
      </c>
      <c r="X574" s="11">
        <f t="shared" si="130"/>
        <v>0</v>
      </c>
      <c r="Y574" s="11">
        <f t="shared" si="131"/>
        <v>0</v>
      </c>
      <c r="Z574" s="1" t="str">
        <f>_xlfn.IFNA(VLOOKUP(B574,Master_Item!B:D,3,0),0)</f>
        <v>Oishi</v>
      </c>
    </row>
    <row r="575" spans="1:26">
      <c r="A575" s="13">
        <v>6</v>
      </c>
      <c r="B575" s="2">
        <v>310003341</v>
      </c>
      <c r="C575" s="1" t="s">
        <v>84</v>
      </c>
      <c r="D575" s="1" t="s">
        <v>115</v>
      </c>
      <c r="E575" s="12">
        <f>_xlfn.IFNA(VLOOKUP($B575,'FST OMT'!$C:$Y,$A575,0),0)</f>
        <v>0</v>
      </c>
      <c r="F575" s="12">
        <f>_xlfn.IFNA(VLOOKUP($B575,'FST CV'!$C:$Y,$A575,0),0)</f>
        <v>0</v>
      </c>
      <c r="G575" s="12">
        <f>_xlfn.IFNA(VLOOKUP($B575,'FST TT'!$C:$Y,$A575,0),0)</f>
        <v>0</v>
      </c>
      <c r="I575" s="4">
        <f t="shared" ref="I575:I584" si="132">SUM(E575:H575)</f>
        <v>0</v>
      </c>
      <c r="K575" s="52">
        <f>IF(D575="MT",VLOOKUP(B575,Master_Item!B:H,7,0),VLOOKUP(B575,Master_Item!B:H,6,0))</f>
        <v>60</v>
      </c>
      <c r="L575" s="52" t="str">
        <f>VLOOKUP(B575,Master_Item!B:M,12,0)</f>
        <v>โรงงานวังม่วง</v>
      </c>
      <c r="M575" s="52" t="str">
        <f t="shared" ref="M575:M584" si="133">L575&amp;D575</f>
        <v>โรงงานวังม่วงRegion 1</v>
      </c>
      <c r="N575" s="11">
        <f t="shared" ref="N575:N584" si="134">E575/$K575</f>
        <v>0</v>
      </c>
      <c r="O575" s="11">
        <f t="shared" ref="O575:O584" si="135">F575/$K575</f>
        <v>0</v>
      </c>
      <c r="P575" s="11">
        <f t="shared" ref="P575:P584" si="136">G575/$K575</f>
        <v>0</v>
      </c>
      <c r="Q575" s="11">
        <f t="shared" ref="Q575:Q584" si="137">H575/$K575</f>
        <v>0</v>
      </c>
      <c r="R575" s="11">
        <f t="shared" ref="R575:R584" si="138">I575/$K575</f>
        <v>0</v>
      </c>
      <c r="S575" s="11"/>
      <c r="T575" s="1">
        <f>VLOOKUP(B575,Master_Item!B:I,8,0)</f>
        <v>9.6000000000000014</v>
      </c>
      <c r="U575" s="11">
        <f t="shared" ref="U575:U584" si="139">$T575*E575</f>
        <v>0</v>
      </c>
      <c r="V575" s="11">
        <f t="shared" ref="V575:V584" si="140">$T575*F575</f>
        <v>0</v>
      </c>
      <c r="W575" s="11">
        <f t="shared" ref="W575:W584" si="141">$T575*G575</f>
        <v>0</v>
      </c>
      <c r="X575" s="11">
        <f t="shared" ref="X575:X584" si="142">$T575*H575</f>
        <v>0</v>
      </c>
      <c r="Y575" s="11">
        <f t="shared" ref="Y575:Y584" si="143">$T575*I575</f>
        <v>0</v>
      </c>
      <c r="Z575" s="1" t="str">
        <f>_xlfn.IFNA(VLOOKUP(B575,Master_Item!B:D,3,0),0)</f>
        <v>Oishi</v>
      </c>
    </row>
    <row r="576" spans="1:26">
      <c r="A576" s="13">
        <v>7</v>
      </c>
      <c r="B576" s="2">
        <v>310003341</v>
      </c>
      <c r="C576" s="1" t="s">
        <v>84</v>
      </c>
      <c r="D576" s="1" t="s">
        <v>116</v>
      </c>
      <c r="E576" s="12">
        <f>_xlfn.IFNA(VLOOKUP($B576,'FST OMT'!$C:$Y,$A576,0),0)</f>
        <v>7</v>
      </c>
      <c r="F576" s="12">
        <f>_xlfn.IFNA(VLOOKUP($B576,'FST CV'!$C:$Y,$A576,0),0)</f>
        <v>0</v>
      </c>
      <c r="G576" s="12">
        <f>_xlfn.IFNA(VLOOKUP($B576,'FST TT'!$C:$Y,$A576,0),0)</f>
        <v>0</v>
      </c>
      <c r="I576" s="4">
        <f t="shared" si="132"/>
        <v>7</v>
      </c>
      <c r="K576" s="52">
        <f>IF(D576="MT",VLOOKUP(B576,Master_Item!B:H,7,0),VLOOKUP(B576,Master_Item!B:H,6,0))</f>
        <v>60</v>
      </c>
      <c r="L576" s="52" t="str">
        <f>VLOOKUP(B576,Master_Item!B:M,12,0)</f>
        <v>โรงงานวังม่วง</v>
      </c>
      <c r="M576" s="52" t="str">
        <f t="shared" si="133"/>
        <v>โรงงานวังม่วงRegion 2</v>
      </c>
      <c r="N576" s="11">
        <f t="shared" si="134"/>
        <v>0.11666666666666667</v>
      </c>
      <c r="O576" s="11">
        <f t="shared" si="135"/>
        <v>0</v>
      </c>
      <c r="P576" s="11">
        <f t="shared" si="136"/>
        <v>0</v>
      </c>
      <c r="Q576" s="11">
        <f t="shared" si="137"/>
        <v>0</v>
      </c>
      <c r="R576" s="11">
        <f t="shared" si="138"/>
        <v>0.11666666666666667</v>
      </c>
      <c r="S576" s="11"/>
      <c r="T576" s="1">
        <f>VLOOKUP(B576,Master_Item!B:I,8,0)</f>
        <v>9.6000000000000014</v>
      </c>
      <c r="U576" s="11">
        <f t="shared" si="139"/>
        <v>67.200000000000017</v>
      </c>
      <c r="V576" s="11">
        <f t="shared" si="140"/>
        <v>0</v>
      </c>
      <c r="W576" s="11">
        <f t="shared" si="141"/>
        <v>0</v>
      </c>
      <c r="X576" s="11">
        <f t="shared" si="142"/>
        <v>0</v>
      </c>
      <c r="Y576" s="11">
        <f t="shared" si="143"/>
        <v>67.200000000000017</v>
      </c>
      <c r="Z576" s="1" t="str">
        <f>_xlfn.IFNA(VLOOKUP(B576,Master_Item!B:D,3,0),0)</f>
        <v>Oishi</v>
      </c>
    </row>
    <row r="577" spans="1:26">
      <c r="A577" s="13">
        <v>8</v>
      </c>
      <c r="B577" s="2">
        <v>310003341</v>
      </c>
      <c r="C577" s="1" t="s">
        <v>84</v>
      </c>
      <c r="D577" s="1" t="s">
        <v>117</v>
      </c>
      <c r="E577" s="12">
        <f>_xlfn.IFNA(VLOOKUP($B577,'FST OMT'!$C:$Y,$A577,0),0)</f>
        <v>0</v>
      </c>
      <c r="F577" s="12">
        <f>_xlfn.IFNA(VLOOKUP($B577,'FST CV'!$C:$Y,$A577,0),0)</f>
        <v>0</v>
      </c>
      <c r="G577" s="12">
        <f>_xlfn.IFNA(VLOOKUP($B577,'FST TT'!$C:$Y,$A577,0),0)</f>
        <v>0</v>
      </c>
      <c r="I577" s="4">
        <f t="shared" si="132"/>
        <v>0</v>
      </c>
      <c r="K577" s="52">
        <f>IF(D577="MT",VLOOKUP(B577,Master_Item!B:H,7,0),VLOOKUP(B577,Master_Item!B:H,6,0))</f>
        <v>60</v>
      </c>
      <c r="L577" s="52" t="str">
        <f>VLOOKUP(B577,Master_Item!B:M,12,0)</f>
        <v>โรงงานวังม่วง</v>
      </c>
      <c r="M577" s="52" t="str">
        <f t="shared" si="133"/>
        <v>โรงงานวังม่วงRegion 3</v>
      </c>
      <c r="N577" s="11">
        <f t="shared" si="134"/>
        <v>0</v>
      </c>
      <c r="O577" s="11">
        <f t="shared" si="135"/>
        <v>0</v>
      </c>
      <c r="P577" s="11">
        <f t="shared" si="136"/>
        <v>0</v>
      </c>
      <c r="Q577" s="11">
        <f t="shared" si="137"/>
        <v>0</v>
      </c>
      <c r="R577" s="11">
        <f t="shared" si="138"/>
        <v>0</v>
      </c>
      <c r="S577" s="11"/>
      <c r="T577" s="1">
        <f>VLOOKUP(B577,Master_Item!B:I,8,0)</f>
        <v>9.6000000000000014</v>
      </c>
      <c r="U577" s="11">
        <f t="shared" si="139"/>
        <v>0</v>
      </c>
      <c r="V577" s="11">
        <f t="shared" si="140"/>
        <v>0</v>
      </c>
      <c r="W577" s="11">
        <f t="shared" si="141"/>
        <v>0</v>
      </c>
      <c r="X577" s="11">
        <f t="shared" si="142"/>
        <v>0</v>
      </c>
      <c r="Y577" s="11">
        <f t="shared" si="143"/>
        <v>0</v>
      </c>
      <c r="Z577" s="1" t="str">
        <f>_xlfn.IFNA(VLOOKUP(B577,Master_Item!B:D,3,0),0)</f>
        <v>Oishi</v>
      </c>
    </row>
    <row r="578" spans="1:26">
      <c r="A578" s="13">
        <v>9</v>
      </c>
      <c r="B578" s="2">
        <v>310003341</v>
      </c>
      <c r="C578" s="1" t="s">
        <v>84</v>
      </c>
      <c r="D578" s="1" t="s">
        <v>118</v>
      </c>
      <c r="E578" s="12">
        <f>_xlfn.IFNA(VLOOKUP($B578,'FST OMT'!$C:$Y,$A578,0),0)</f>
        <v>0</v>
      </c>
      <c r="F578" s="12">
        <f>_xlfn.IFNA(VLOOKUP($B578,'FST CV'!$C:$Y,$A578,0),0)</f>
        <v>0</v>
      </c>
      <c r="G578" s="12">
        <f>_xlfn.IFNA(VLOOKUP($B578,'FST TT'!$C:$Y,$A578,0),0)</f>
        <v>0</v>
      </c>
      <c r="I578" s="4">
        <f t="shared" si="132"/>
        <v>0</v>
      </c>
      <c r="K578" s="52">
        <f>IF(D578="MT",VLOOKUP(B578,Master_Item!B:H,7,0),VLOOKUP(B578,Master_Item!B:H,6,0))</f>
        <v>60</v>
      </c>
      <c r="L578" s="52" t="str">
        <f>VLOOKUP(B578,Master_Item!B:M,12,0)</f>
        <v>โรงงานวังม่วง</v>
      </c>
      <c r="M578" s="52" t="str">
        <f t="shared" si="133"/>
        <v>โรงงานวังม่วงRegion 4</v>
      </c>
      <c r="N578" s="11">
        <f t="shared" si="134"/>
        <v>0</v>
      </c>
      <c r="O578" s="11">
        <f t="shared" si="135"/>
        <v>0</v>
      </c>
      <c r="P578" s="11">
        <f t="shared" si="136"/>
        <v>0</v>
      </c>
      <c r="Q578" s="11">
        <f t="shared" si="137"/>
        <v>0</v>
      </c>
      <c r="R578" s="11">
        <f t="shared" si="138"/>
        <v>0</v>
      </c>
      <c r="S578" s="11"/>
      <c r="T578" s="1">
        <f>VLOOKUP(B578,Master_Item!B:I,8,0)</f>
        <v>9.6000000000000014</v>
      </c>
      <c r="U578" s="11">
        <f t="shared" si="139"/>
        <v>0</v>
      </c>
      <c r="V578" s="11">
        <f t="shared" si="140"/>
        <v>0</v>
      </c>
      <c r="W578" s="11">
        <f t="shared" si="141"/>
        <v>0</v>
      </c>
      <c r="X578" s="11">
        <f t="shared" si="142"/>
        <v>0</v>
      </c>
      <c r="Y578" s="11">
        <f t="shared" si="143"/>
        <v>0</v>
      </c>
      <c r="Z578" s="1" t="str">
        <f>_xlfn.IFNA(VLOOKUP(B578,Master_Item!B:D,3,0),0)</f>
        <v>Oishi</v>
      </c>
    </row>
    <row r="579" spans="1:26">
      <c r="A579" s="13">
        <v>10</v>
      </c>
      <c r="B579" s="2">
        <v>310003341</v>
      </c>
      <c r="C579" s="1" t="s">
        <v>84</v>
      </c>
      <c r="D579" s="1" t="s">
        <v>119</v>
      </c>
      <c r="E579" s="12">
        <f>_xlfn.IFNA(VLOOKUP($B579,'FST OMT'!$C:$Y,$A579,0),0)</f>
        <v>0</v>
      </c>
      <c r="F579" s="12">
        <f>_xlfn.IFNA(VLOOKUP($B579,'FST CV'!$C:$Y,$A579,0),0)</f>
        <v>0</v>
      </c>
      <c r="G579" s="12">
        <f>_xlfn.IFNA(VLOOKUP($B579,'FST TT'!$C:$Y,$A579,0),0)</f>
        <v>0</v>
      </c>
      <c r="I579" s="4">
        <f t="shared" si="132"/>
        <v>0</v>
      </c>
      <c r="K579" s="52">
        <f>IF(D579="MT",VLOOKUP(B579,Master_Item!B:H,7,0),VLOOKUP(B579,Master_Item!B:H,6,0))</f>
        <v>60</v>
      </c>
      <c r="L579" s="52" t="str">
        <f>VLOOKUP(B579,Master_Item!B:M,12,0)</f>
        <v>โรงงานวังม่วง</v>
      </c>
      <c r="M579" s="52" t="str">
        <f t="shared" si="133"/>
        <v>โรงงานวังม่วงRegion 5</v>
      </c>
      <c r="N579" s="11">
        <f t="shared" si="134"/>
        <v>0</v>
      </c>
      <c r="O579" s="11">
        <f t="shared" si="135"/>
        <v>0</v>
      </c>
      <c r="P579" s="11">
        <f t="shared" si="136"/>
        <v>0</v>
      </c>
      <c r="Q579" s="11">
        <f t="shared" si="137"/>
        <v>0</v>
      </c>
      <c r="R579" s="11">
        <f t="shared" si="138"/>
        <v>0</v>
      </c>
      <c r="S579" s="11"/>
      <c r="T579" s="1">
        <f>VLOOKUP(B579,Master_Item!B:I,8,0)</f>
        <v>9.6000000000000014</v>
      </c>
      <c r="U579" s="11">
        <f t="shared" si="139"/>
        <v>0</v>
      </c>
      <c r="V579" s="11">
        <f t="shared" si="140"/>
        <v>0</v>
      </c>
      <c r="W579" s="11">
        <f t="shared" si="141"/>
        <v>0</v>
      </c>
      <c r="X579" s="11">
        <f t="shared" si="142"/>
        <v>0</v>
      </c>
      <c r="Y579" s="11">
        <f t="shared" si="143"/>
        <v>0</v>
      </c>
      <c r="Z579" s="1" t="str">
        <f>_xlfn.IFNA(VLOOKUP(B579,Master_Item!B:D,3,0),0)</f>
        <v>Oishi</v>
      </c>
    </row>
    <row r="580" spans="1:26">
      <c r="A580" s="13">
        <v>11</v>
      </c>
      <c r="B580" s="2">
        <v>310003341</v>
      </c>
      <c r="C580" s="1" t="s">
        <v>84</v>
      </c>
      <c r="D580" s="1" t="s">
        <v>127</v>
      </c>
      <c r="E580" s="12">
        <f>_xlfn.IFNA(VLOOKUP($B580,'FST OMT'!$C:$Y,$A580,0),0)*0.45</f>
        <v>0</v>
      </c>
      <c r="F580" s="12">
        <f>_xlfn.IFNA(VLOOKUP($B580,'FST CV'!$C:$Y,$A580,0),0)*0.45</f>
        <v>0</v>
      </c>
      <c r="G580" s="12">
        <f>_xlfn.IFNA(VLOOKUP($B580,'FST TT'!$C:$Y,$A580,0),0)*0.45</f>
        <v>0</v>
      </c>
      <c r="I580" s="4">
        <f t="shared" si="132"/>
        <v>0</v>
      </c>
      <c r="K580" s="52">
        <f>IF(D580="MT",VLOOKUP(B580,Master_Item!B:H,7,0),VLOOKUP(B580,Master_Item!B:H,6,0))</f>
        <v>60</v>
      </c>
      <c r="L580" s="52" t="str">
        <f>VLOOKUP(B580,Master_Item!B:M,12,0)</f>
        <v>โรงงานวังม่วง</v>
      </c>
      <c r="M580" s="52" t="str">
        <f t="shared" si="133"/>
        <v>โรงงานวังม่วงRegion 6/9</v>
      </c>
      <c r="N580" s="11">
        <f t="shared" si="134"/>
        <v>0</v>
      </c>
      <c r="O580" s="11">
        <f t="shared" si="135"/>
        <v>0</v>
      </c>
      <c r="P580" s="11">
        <f t="shared" si="136"/>
        <v>0</v>
      </c>
      <c r="Q580" s="11">
        <f t="shared" si="137"/>
        <v>0</v>
      </c>
      <c r="R580" s="11">
        <f t="shared" si="138"/>
        <v>0</v>
      </c>
      <c r="S580" s="11"/>
      <c r="T580" s="1">
        <f>VLOOKUP(B580,Master_Item!B:I,8,0)</f>
        <v>9.6000000000000014</v>
      </c>
      <c r="U580" s="11">
        <f t="shared" si="139"/>
        <v>0</v>
      </c>
      <c r="V580" s="11">
        <f t="shared" si="140"/>
        <v>0</v>
      </c>
      <c r="W580" s="11">
        <f t="shared" si="141"/>
        <v>0</v>
      </c>
      <c r="X580" s="11">
        <f t="shared" si="142"/>
        <v>0</v>
      </c>
      <c r="Y580" s="11">
        <f t="shared" si="143"/>
        <v>0</v>
      </c>
      <c r="Z580" s="1" t="str">
        <f>_xlfn.IFNA(VLOOKUP(B580,Master_Item!B:D,3,0),0)</f>
        <v>Oishi</v>
      </c>
    </row>
    <row r="581" spans="1:26">
      <c r="A581" s="13">
        <v>11</v>
      </c>
      <c r="B581" s="2">
        <v>310003341</v>
      </c>
      <c r="C581" s="1" t="s">
        <v>84</v>
      </c>
      <c r="D581" s="1" t="s">
        <v>128</v>
      </c>
      <c r="E581" s="12">
        <f>_xlfn.IFNA(VLOOKUP($B581,'FST OMT'!$C:$Y,$A581,0),0)*0.55</f>
        <v>0</v>
      </c>
      <c r="F581" s="12">
        <f>_xlfn.IFNA(VLOOKUP($B581,'FST CV'!$C:$Y,$A581,0),0)*0.55</f>
        <v>0</v>
      </c>
      <c r="G581" s="12">
        <f>_xlfn.IFNA(VLOOKUP($B581,'FST TT'!$C:$Y,$A581,0),0)*0.55</f>
        <v>0</v>
      </c>
      <c r="I581" s="4">
        <f t="shared" si="132"/>
        <v>0</v>
      </c>
      <c r="K581" s="52">
        <f>IF(D581="MT",VLOOKUP(B581,Master_Item!B:H,7,0),VLOOKUP(B581,Master_Item!B:H,6,0))</f>
        <v>60</v>
      </c>
      <c r="L581" s="52" t="str">
        <f>VLOOKUP(B581,Master_Item!B:M,12,0)</f>
        <v>โรงงานวังม่วง</v>
      </c>
      <c r="M581" s="52" t="str">
        <f t="shared" si="133"/>
        <v>โรงงานวังม่วงRegion 6/14</v>
      </c>
      <c r="N581" s="11">
        <f t="shared" si="134"/>
        <v>0</v>
      </c>
      <c r="O581" s="11">
        <f t="shared" si="135"/>
        <v>0</v>
      </c>
      <c r="P581" s="11">
        <f t="shared" si="136"/>
        <v>0</v>
      </c>
      <c r="Q581" s="11">
        <f t="shared" si="137"/>
        <v>0</v>
      </c>
      <c r="R581" s="11">
        <f t="shared" si="138"/>
        <v>0</v>
      </c>
      <c r="S581" s="11"/>
      <c r="T581" s="1">
        <f>VLOOKUP(B581,Master_Item!B:I,8,0)</f>
        <v>9.6000000000000014</v>
      </c>
      <c r="U581" s="11">
        <f t="shared" si="139"/>
        <v>0</v>
      </c>
      <c r="V581" s="11">
        <f t="shared" si="140"/>
        <v>0</v>
      </c>
      <c r="W581" s="11">
        <f t="shared" si="141"/>
        <v>0</v>
      </c>
      <c r="X581" s="11">
        <f t="shared" si="142"/>
        <v>0</v>
      </c>
      <c r="Y581" s="11">
        <f t="shared" si="143"/>
        <v>0</v>
      </c>
      <c r="Z581" s="1" t="str">
        <f>_xlfn.IFNA(VLOOKUP(B581,Master_Item!B:D,3,0),0)</f>
        <v>Oishi</v>
      </c>
    </row>
    <row r="582" spans="1:26">
      <c r="A582" s="13">
        <v>12</v>
      </c>
      <c r="B582" s="2">
        <v>310003341</v>
      </c>
      <c r="C582" s="1" t="s">
        <v>84</v>
      </c>
      <c r="D582" s="1" t="s">
        <v>121</v>
      </c>
      <c r="E582" s="12">
        <f>_xlfn.IFNA(VLOOKUP($B582,'FST OMT'!$C:$Y,$A582,0),0)</f>
        <v>0</v>
      </c>
      <c r="F582" s="12">
        <f>_xlfn.IFNA(VLOOKUP($B582,'FST CV'!$C:$Y,$A582,0),0)</f>
        <v>0</v>
      </c>
      <c r="G582" s="12">
        <f>_xlfn.IFNA(VLOOKUP($B582,'FST TT'!$C:$Y,$A582,0),0)</f>
        <v>0</v>
      </c>
      <c r="I582" s="4">
        <f t="shared" si="132"/>
        <v>0</v>
      </c>
      <c r="K582" s="52">
        <f>IF(D582="MT",VLOOKUP(B582,Master_Item!B:H,7,0),VLOOKUP(B582,Master_Item!B:H,6,0))</f>
        <v>60</v>
      </c>
      <c r="L582" s="52" t="str">
        <f>VLOOKUP(B582,Master_Item!B:M,12,0)</f>
        <v>โรงงานวังม่วง</v>
      </c>
      <c r="M582" s="52" t="str">
        <f t="shared" si="133"/>
        <v>โรงงานวังม่วงRegion 7</v>
      </c>
      <c r="N582" s="11">
        <f t="shared" si="134"/>
        <v>0</v>
      </c>
      <c r="O582" s="11">
        <f t="shared" si="135"/>
        <v>0</v>
      </c>
      <c r="P582" s="11">
        <f t="shared" si="136"/>
        <v>0</v>
      </c>
      <c r="Q582" s="11">
        <f t="shared" si="137"/>
        <v>0</v>
      </c>
      <c r="R582" s="11">
        <f t="shared" si="138"/>
        <v>0</v>
      </c>
      <c r="S582" s="11"/>
      <c r="T582" s="1">
        <f>VLOOKUP(B582,Master_Item!B:I,8,0)</f>
        <v>9.6000000000000014</v>
      </c>
      <c r="U582" s="11">
        <f t="shared" si="139"/>
        <v>0</v>
      </c>
      <c r="V582" s="11">
        <f t="shared" si="140"/>
        <v>0</v>
      </c>
      <c r="W582" s="11">
        <f t="shared" si="141"/>
        <v>0</v>
      </c>
      <c r="X582" s="11">
        <f t="shared" si="142"/>
        <v>0</v>
      </c>
      <c r="Y582" s="11">
        <f t="shared" si="143"/>
        <v>0</v>
      </c>
      <c r="Z582" s="1" t="str">
        <f>_xlfn.IFNA(VLOOKUP(B582,Master_Item!B:D,3,0),0)</f>
        <v>Oishi</v>
      </c>
    </row>
    <row r="583" spans="1:26">
      <c r="A583" s="13">
        <v>13</v>
      </c>
      <c r="B583" s="2">
        <v>310003341</v>
      </c>
      <c r="C583" s="1" t="s">
        <v>84</v>
      </c>
      <c r="D583" s="1" t="s">
        <v>122</v>
      </c>
      <c r="E583" s="12">
        <f>_xlfn.IFNA(VLOOKUP($B583,'FST OMT'!$C:$Y,$A583,0),0)</f>
        <v>0</v>
      </c>
      <c r="F583" s="12">
        <f>_xlfn.IFNA(VLOOKUP($B583,'FST CV'!$C:$Y,$A583,0),0)</f>
        <v>0</v>
      </c>
      <c r="G583" s="12">
        <f>_xlfn.IFNA(VLOOKUP($B583,'FST TT'!$C:$Y,$A583,0),0)</f>
        <v>0</v>
      </c>
      <c r="I583" s="4">
        <f t="shared" si="132"/>
        <v>0</v>
      </c>
      <c r="K583" s="52">
        <f>IF(D583="MT",VLOOKUP(B583,Master_Item!B:H,7,0),VLOOKUP(B583,Master_Item!B:H,6,0))</f>
        <v>60</v>
      </c>
      <c r="L583" s="52" t="str">
        <f>VLOOKUP(B583,Master_Item!B:M,12,0)</f>
        <v>โรงงานวังม่วง</v>
      </c>
      <c r="M583" s="52" t="str">
        <f t="shared" si="133"/>
        <v>โรงงานวังม่วงRegion 8</v>
      </c>
      <c r="N583" s="11">
        <f t="shared" si="134"/>
        <v>0</v>
      </c>
      <c r="O583" s="11">
        <f t="shared" si="135"/>
        <v>0</v>
      </c>
      <c r="P583" s="11">
        <f t="shared" si="136"/>
        <v>0</v>
      </c>
      <c r="Q583" s="11">
        <f t="shared" si="137"/>
        <v>0</v>
      </c>
      <c r="R583" s="11">
        <f t="shared" si="138"/>
        <v>0</v>
      </c>
      <c r="S583" s="11"/>
      <c r="T583" s="1">
        <f>VLOOKUP(B583,Master_Item!B:I,8,0)</f>
        <v>9.6000000000000014</v>
      </c>
      <c r="U583" s="11">
        <f t="shared" si="139"/>
        <v>0</v>
      </c>
      <c r="V583" s="11">
        <f t="shared" si="140"/>
        <v>0</v>
      </c>
      <c r="W583" s="11">
        <f t="shared" si="141"/>
        <v>0</v>
      </c>
      <c r="X583" s="11">
        <f t="shared" si="142"/>
        <v>0</v>
      </c>
      <c r="Y583" s="11">
        <f t="shared" si="143"/>
        <v>0</v>
      </c>
      <c r="Z583" s="1" t="str">
        <f>_xlfn.IFNA(VLOOKUP(B583,Master_Item!B:D,3,0),0)</f>
        <v>Oishi</v>
      </c>
    </row>
    <row r="584" spans="1:26">
      <c r="A584" s="13">
        <v>11</v>
      </c>
      <c r="B584" s="2">
        <v>310003341</v>
      </c>
      <c r="C584" s="1" t="s">
        <v>84</v>
      </c>
      <c r="D584" s="1" t="s">
        <v>123</v>
      </c>
      <c r="H584" s="4">
        <f>_xlfn.IFNA(VLOOKUP(B584,'FST MT'!A:FS,$A584,0),0)</f>
        <v>358.52303330970943</v>
      </c>
      <c r="I584" s="4">
        <f t="shared" si="132"/>
        <v>358.52303330970943</v>
      </c>
      <c r="K584" s="52">
        <f>IF(D584="MT",VLOOKUP(B584,Master_Item!B:H,7,0),VLOOKUP(B584,Master_Item!B:H,6,0))</f>
        <v>60</v>
      </c>
      <c r="L584" s="52" t="str">
        <f>VLOOKUP(B584,Master_Item!B:M,12,0)</f>
        <v>โรงงานวังม่วง</v>
      </c>
      <c r="M584" s="52" t="str">
        <f t="shared" si="133"/>
        <v>โรงงานวังม่วงMT</v>
      </c>
      <c r="N584" s="11">
        <f t="shared" si="134"/>
        <v>0</v>
      </c>
      <c r="O584" s="11">
        <f t="shared" si="135"/>
        <v>0</v>
      </c>
      <c r="P584" s="11">
        <f t="shared" si="136"/>
        <v>0</v>
      </c>
      <c r="Q584" s="11">
        <f t="shared" si="137"/>
        <v>5.9753838884951573</v>
      </c>
      <c r="R584" s="11">
        <f t="shared" si="138"/>
        <v>5.9753838884951573</v>
      </c>
      <c r="S584" s="11"/>
      <c r="T584" s="1">
        <f>VLOOKUP(B584,Master_Item!B:I,8,0)</f>
        <v>9.6000000000000014</v>
      </c>
      <c r="U584" s="11">
        <f t="shared" si="139"/>
        <v>0</v>
      </c>
      <c r="V584" s="11">
        <f t="shared" si="140"/>
        <v>0</v>
      </c>
      <c r="W584" s="11">
        <f t="shared" si="141"/>
        <v>0</v>
      </c>
      <c r="X584" s="11">
        <f t="shared" si="142"/>
        <v>3441.8211197732112</v>
      </c>
      <c r="Y584" s="11">
        <f t="shared" si="143"/>
        <v>3441.8211197732112</v>
      </c>
      <c r="Z584" s="1" t="str">
        <f>_xlfn.IFNA(VLOOKUP(B584,Master_Item!B:D,3,0),0)</f>
        <v>Oishi</v>
      </c>
    </row>
    <row r="585" spans="1:26">
      <c r="A585" s="13">
        <v>6</v>
      </c>
      <c r="B585" s="2">
        <v>310003340</v>
      </c>
      <c r="C585" s="1" t="s">
        <v>86</v>
      </c>
      <c r="D585" s="1" t="s">
        <v>115</v>
      </c>
      <c r="E585" s="12">
        <f>_xlfn.IFNA(VLOOKUP($B585,'FST OMT'!$C:$Y,$A585,0),0)</f>
        <v>0</v>
      </c>
      <c r="F585" s="12">
        <f>_xlfn.IFNA(VLOOKUP($B585,'FST CV'!$C:$Y,$A585,0),0)</f>
        <v>0</v>
      </c>
      <c r="G585" s="12">
        <f>_xlfn.IFNA(VLOOKUP($B585,'FST TT'!$C:$Y,$A585,0),0)</f>
        <v>0</v>
      </c>
      <c r="I585" s="4">
        <f t="shared" ref="I585:I594" si="144">SUM(E585:H585)</f>
        <v>0</v>
      </c>
      <c r="K585" s="52">
        <f>IF(D585="MT",VLOOKUP(B585,Master_Item!B:H,7,0),VLOOKUP(B585,Master_Item!B:H,6,0))</f>
        <v>60</v>
      </c>
      <c r="L585" s="52" t="str">
        <f>VLOOKUP(B585,Master_Item!B:M,12,0)</f>
        <v>โรงงานวังม่วง</v>
      </c>
      <c r="M585" s="52" t="str">
        <f t="shared" ref="M585:M594" si="145">L585&amp;D585</f>
        <v>โรงงานวังม่วงRegion 1</v>
      </c>
      <c r="N585" s="11">
        <f t="shared" ref="N585:N594" si="146">E585/$K585</f>
        <v>0</v>
      </c>
      <c r="O585" s="11">
        <f t="shared" ref="O585:O594" si="147">F585/$K585</f>
        <v>0</v>
      </c>
      <c r="P585" s="11">
        <f t="shared" ref="P585:P594" si="148">G585/$K585</f>
        <v>0</v>
      </c>
      <c r="Q585" s="11">
        <f t="shared" ref="Q585:Q594" si="149">H585/$K585</f>
        <v>0</v>
      </c>
      <c r="R585" s="11">
        <f t="shared" ref="R585:R594" si="150">I585/$K585</f>
        <v>0</v>
      </c>
      <c r="S585" s="11"/>
      <c r="T585" s="1">
        <f>VLOOKUP(B585,Master_Item!B:I,8,0)</f>
        <v>9.6000000000000014</v>
      </c>
      <c r="U585" s="11">
        <f t="shared" ref="U585:U594" si="151">$T585*E585</f>
        <v>0</v>
      </c>
      <c r="V585" s="11">
        <f t="shared" ref="V585:V594" si="152">$T585*F585</f>
        <v>0</v>
      </c>
      <c r="W585" s="11">
        <f t="shared" ref="W585:W594" si="153">$T585*G585</f>
        <v>0</v>
      </c>
      <c r="X585" s="11">
        <f t="shared" ref="X585:X594" si="154">$T585*H585</f>
        <v>0</v>
      </c>
      <c r="Y585" s="11">
        <f t="shared" ref="Y585:Y594" si="155">$T585*I585</f>
        <v>0</v>
      </c>
      <c r="Z585" s="1" t="str">
        <f>_xlfn.IFNA(VLOOKUP(B585,Master_Item!B:D,3,0),0)</f>
        <v>Oishi</v>
      </c>
    </row>
    <row r="586" spans="1:26">
      <c r="A586" s="13">
        <v>7</v>
      </c>
      <c r="B586" s="2">
        <v>310003340</v>
      </c>
      <c r="C586" s="1" t="s">
        <v>86</v>
      </c>
      <c r="D586" s="1" t="s">
        <v>116</v>
      </c>
      <c r="E586" s="12">
        <f>_xlfn.IFNA(VLOOKUP($B586,'FST OMT'!$C:$Y,$A586,0),0)</f>
        <v>0</v>
      </c>
      <c r="F586" s="12">
        <f>_xlfn.IFNA(VLOOKUP($B586,'FST CV'!$C:$Y,$A586,0),0)</f>
        <v>0</v>
      </c>
      <c r="G586" s="12">
        <f>_xlfn.IFNA(VLOOKUP($B586,'FST TT'!$C:$Y,$A586,0),0)</f>
        <v>0</v>
      </c>
      <c r="I586" s="4">
        <f t="shared" si="144"/>
        <v>0</v>
      </c>
      <c r="K586" s="52">
        <f>IF(D586="MT",VLOOKUP(B586,Master_Item!B:H,7,0),VLOOKUP(B586,Master_Item!B:H,6,0))</f>
        <v>60</v>
      </c>
      <c r="L586" s="52" t="str">
        <f>VLOOKUP(B586,Master_Item!B:M,12,0)</f>
        <v>โรงงานวังม่วง</v>
      </c>
      <c r="M586" s="52" t="str">
        <f t="shared" si="145"/>
        <v>โรงงานวังม่วงRegion 2</v>
      </c>
      <c r="N586" s="11">
        <f t="shared" si="146"/>
        <v>0</v>
      </c>
      <c r="O586" s="11">
        <f t="shared" si="147"/>
        <v>0</v>
      </c>
      <c r="P586" s="11">
        <f t="shared" si="148"/>
        <v>0</v>
      </c>
      <c r="Q586" s="11">
        <f t="shared" si="149"/>
        <v>0</v>
      </c>
      <c r="R586" s="11">
        <f t="shared" si="150"/>
        <v>0</v>
      </c>
      <c r="S586" s="11"/>
      <c r="T586" s="1">
        <f>VLOOKUP(B586,Master_Item!B:I,8,0)</f>
        <v>9.6000000000000014</v>
      </c>
      <c r="U586" s="11">
        <f t="shared" si="151"/>
        <v>0</v>
      </c>
      <c r="V586" s="11">
        <f t="shared" si="152"/>
        <v>0</v>
      </c>
      <c r="W586" s="11">
        <f t="shared" si="153"/>
        <v>0</v>
      </c>
      <c r="X586" s="11">
        <f t="shared" si="154"/>
        <v>0</v>
      </c>
      <c r="Y586" s="11">
        <f t="shared" si="155"/>
        <v>0</v>
      </c>
      <c r="Z586" s="1" t="str">
        <f>_xlfn.IFNA(VLOOKUP(B586,Master_Item!B:D,3,0),0)</f>
        <v>Oishi</v>
      </c>
    </row>
    <row r="587" spans="1:26">
      <c r="A587" s="13">
        <v>8</v>
      </c>
      <c r="B587" s="2">
        <v>310003340</v>
      </c>
      <c r="C587" s="1" t="s">
        <v>86</v>
      </c>
      <c r="D587" s="1" t="s">
        <v>117</v>
      </c>
      <c r="E587" s="12">
        <f>_xlfn.IFNA(VLOOKUP($B587,'FST OMT'!$C:$Y,$A587,0),0)</f>
        <v>0</v>
      </c>
      <c r="F587" s="12">
        <f>_xlfn.IFNA(VLOOKUP($B587,'FST CV'!$C:$Y,$A587,0),0)</f>
        <v>0</v>
      </c>
      <c r="G587" s="12">
        <f>_xlfn.IFNA(VLOOKUP($B587,'FST TT'!$C:$Y,$A587,0),0)</f>
        <v>0</v>
      </c>
      <c r="I587" s="4">
        <f t="shared" si="144"/>
        <v>0</v>
      </c>
      <c r="K587" s="52">
        <f>IF(D587="MT",VLOOKUP(B587,Master_Item!B:H,7,0),VLOOKUP(B587,Master_Item!B:H,6,0))</f>
        <v>60</v>
      </c>
      <c r="L587" s="52" t="str">
        <f>VLOOKUP(B587,Master_Item!B:M,12,0)</f>
        <v>โรงงานวังม่วง</v>
      </c>
      <c r="M587" s="52" t="str">
        <f t="shared" si="145"/>
        <v>โรงงานวังม่วงRegion 3</v>
      </c>
      <c r="N587" s="11">
        <f t="shared" si="146"/>
        <v>0</v>
      </c>
      <c r="O587" s="11">
        <f t="shared" si="147"/>
        <v>0</v>
      </c>
      <c r="P587" s="11">
        <f t="shared" si="148"/>
        <v>0</v>
      </c>
      <c r="Q587" s="11">
        <f t="shared" si="149"/>
        <v>0</v>
      </c>
      <c r="R587" s="11">
        <f t="shared" si="150"/>
        <v>0</v>
      </c>
      <c r="S587" s="11"/>
      <c r="T587" s="1">
        <f>VLOOKUP(B587,Master_Item!B:I,8,0)</f>
        <v>9.6000000000000014</v>
      </c>
      <c r="U587" s="11">
        <f t="shared" si="151"/>
        <v>0</v>
      </c>
      <c r="V587" s="11">
        <f t="shared" si="152"/>
        <v>0</v>
      </c>
      <c r="W587" s="11">
        <f t="shared" si="153"/>
        <v>0</v>
      </c>
      <c r="X587" s="11">
        <f t="shared" si="154"/>
        <v>0</v>
      </c>
      <c r="Y587" s="11">
        <f t="shared" si="155"/>
        <v>0</v>
      </c>
      <c r="Z587" s="1" t="str">
        <f>_xlfn.IFNA(VLOOKUP(B587,Master_Item!B:D,3,0),0)</f>
        <v>Oishi</v>
      </c>
    </row>
    <row r="588" spans="1:26">
      <c r="A588" s="13">
        <v>9</v>
      </c>
      <c r="B588" s="2">
        <v>310003340</v>
      </c>
      <c r="C588" s="1" t="s">
        <v>86</v>
      </c>
      <c r="D588" s="1" t="s">
        <v>118</v>
      </c>
      <c r="E588" s="12">
        <f>_xlfn.IFNA(VLOOKUP($B588,'FST OMT'!$C:$Y,$A588,0),0)</f>
        <v>0</v>
      </c>
      <c r="F588" s="12">
        <f>_xlfn.IFNA(VLOOKUP($B588,'FST CV'!$C:$Y,$A588,0),0)</f>
        <v>0</v>
      </c>
      <c r="G588" s="12">
        <f>_xlfn.IFNA(VLOOKUP($B588,'FST TT'!$C:$Y,$A588,0),0)</f>
        <v>0</v>
      </c>
      <c r="I588" s="4">
        <f t="shared" si="144"/>
        <v>0</v>
      </c>
      <c r="K588" s="52">
        <f>IF(D588="MT",VLOOKUP(B588,Master_Item!B:H,7,0),VLOOKUP(B588,Master_Item!B:H,6,0))</f>
        <v>60</v>
      </c>
      <c r="L588" s="52" t="str">
        <f>VLOOKUP(B588,Master_Item!B:M,12,0)</f>
        <v>โรงงานวังม่วง</v>
      </c>
      <c r="M588" s="52" t="str">
        <f t="shared" si="145"/>
        <v>โรงงานวังม่วงRegion 4</v>
      </c>
      <c r="N588" s="11">
        <f t="shared" si="146"/>
        <v>0</v>
      </c>
      <c r="O588" s="11">
        <f t="shared" si="147"/>
        <v>0</v>
      </c>
      <c r="P588" s="11">
        <f t="shared" si="148"/>
        <v>0</v>
      </c>
      <c r="Q588" s="11">
        <f t="shared" si="149"/>
        <v>0</v>
      </c>
      <c r="R588" s="11">
        <f t="shared" si="150"/>
        <v>0</v>
      </c>
      <c r="S588" s="11"/>
      <c r="T588" s="1">
        <f>VLOOKUP(B588,Master_Item!B:I,8,0)</f>
        <v>9.6000000000000014</v>
      </c>
      <c r="U588" s="11">
        <f t="shared" si="151"/>
        <v>0</v>
      </c>
      <c r="V588" s="11">
        <f t="shared" si="152"/>
        <v>0</v>
      </c>
      <c r="W588" s="11">
        <f t="shared" si="153"/>
        <v>0</v>
      </c>
      <c r="X588" s="11">
        <f t="shared" si="154"/>
        <v>0</v>
      </c>
      <c r="Y588" s="11">
        <f t="shared" si="155"/>
        <v>0</v>
      </c>
      <c r="Z588" s="1" t="str">
        <f>_xlfn.IFNA(VLOOKUP(B588,Master_Item!B:D,3,0),0)</f>
        <v>Oishi</v>
      </c>
    </row>
    <row r="589" spans="1:26">
      <c r="A589" s="13">
        <v>10</v>
      </c>
      <c r="B589" s="2">
        <v>310003340</v>
      </c>
      <c r="C589" s="1" t="s">
        <v>86</v>
      </c>
      <c r="D589" s="1" t="s">
        <v>119</v>
      </c>
      <c r="E589" s="12">
        <f>_xlfn.IFNA(VLOOKUP($B589,'FST OMT'!$C:$Y,$A589,0),0)</f>
        <v>0</v>
      </c>
      <c r="F589" s="12">
        <f>_xlfn.IFNA(VLOOKUP($B589,'FST CV'!$C:$Y,$A589,0),0)</f>
        <v>0</v>
      </c>
      <c r="G589" s="12">
        <f>_xlfn.IFNA(VLOOKUP($B589,'FST TT'!$C:$Y,$A589,0),0)</f>
        <v>0</v>
      </c>
      <c r="I589" s="4">
        <f t="shared" si="144"/>
        <v>0</v>
      </c>
      <c r="K589" s="52">
        <f>IF(D589="MT",VLOOKUP(B589,Master_Item!B:H,7,0),VLOOKUP(B589,Master_Item!B:H,6,0))</f>
        <v>60</v>
      </c>
      <c r="L589" s="52" t="str">
        <f>VLOOKUP(B589,Master_Item!B:M,12,0)</f>
        <v>โรงงานวังม่วง</v>
      </c>
      <c r="M589" s="52" t="str">
        <f t="shared" si="145"/>
        <v>โรงงานวังม่วงRegion 5</v>
      </c>
      <c r="N589" s="11">
        <f t="shared" si="146"/>
        <v>0</v>
      </c>
      <c r="O589" s="11">
        <f t="shared" si="147"/>
        <v>0</v>
      </c>
      <c r="P589" s="11">
        <f t="shared" si="148"/>
        <v>0</v>
      </c>
      <c r="Q589" s="11">
        <f t="shared" si="149"/>
        <v>0</v>
      </c>
      <c r="R589" s="11">
        <f t="shared" si="150"/>
        <v>0</v>
      </c>
      <c r="S589" s="11"/>
      <c r="T589" s="1">
        <f>VLOOKUP(B589,Master_Item!B:I,8,0)</f>
        <v>9.6000000000000014</v>
      </c>
      <c r="U589" s="11">
        <f t="shared" si="151"/>
        <v>0</v>
      </c>
      <c r="V589" s="11">
        <f t="shared" si="152"/>
        <v>0</v>
      </c>
      <c r="W589" s="11">
        <f t="shared" si="153"/>
        <v>0</v>
      </c>
      <c r="X589" s="11">
        <f t="shared" si="154"/>
        <v>0</v>
      </c>
      <c r="Y589" s="11">
        <f t="shared" si="155"/>
        <v>0</v>
      </c>
      <c r="Z589" s="1" t="str">
        <f>_xlfn.IFNA(VLOOKUP(B589,Master_Item!B:D,3,0),0)</f>
        <v>Oishi</v>
      </c>
    </row>
    <row r="590" spans="1:26">
      <c r="A590" s="13">
        <v>11</v>
      </c>
      <c r="B590" s="2">
        <v>310003340</v>
      </c>
      <c r="C590" s="1" t="s">
        <v>86</v>
      </c>
      <c r="D590" s="1" t="s">
        <v>127</v>
      </c>
      <c r="E590" s="12">
        <f>_xlfn.IFNA(VLOOKUP($B590,'FST OMT'!$C:$Y,$A590,0),0)*0.45</f>
        <v>0</v>
      </c>
      <c r="F590" s="12">
        <f>_xlfn.IFNA(VLOOKUP($B590,'FST CV'!$C:$Y,$A590,0),0)*0.45</f>
        <v>0</v>
      </c>
      <c r="G590" s="12">
        <f>_xlfn.IFNA(VLOOKUP($B590,'FST TT'!$C:$Y,$A590,0),0)*0.45</f>
        <v>0</v>
      </c>
      <c r="I590" s="4">
        <f t="shared" si="144"/>
        <v>0</v>
      </c>
      <c r="K590" s="52">
        <f>IF(D590="MT",VLOOKUP(B590,Master_Item!B:H,7,0),VLOOKUP(B590,Master_Item!B:H,6,0))</f>
        <v>60</v>
      </c>
      <c r="L590" s="52" t="str">
        <f>VLOOKUP(B590,Master_Item!B:M,12,0)</f>
        <v>โรงงานวังม่วง</v>
      </c>
      <c r="M590" s="52" t="str">
        <f t="shared" si="145"/>
        <v>โรงงานวังม่วงRegion 6/9</v>
      </c>
      <c r="N590" s="11">
        <f t="shared" si="146"/>
        <v>0</v>
      </c>
      <c r="O590" s="11">
        <f t="shared" si="147"/>
        <v>0</v>
      </c>
      <c r="P590" s="11">
        <f t="shared" si="148"/>
        <v>0</v>
      </c>
      <c r="Q590" s="11">
        <f t="shared" si="149"/>
        <v>0</v>
      </c>
      <c r="R590" s="11">
        <f t="shared" si="150"/>
        <v>0</v>
      </c>
      <c r="S590" s="11"/>
      <c r="T590" s="1">
        <f>VLOOKUP(B590,Master_Item!B:I,8,0)</f>
        <v>9.6000000000000014</v>
      </c>
      <c r="U590" s="11">
        <f t="shared" si="151"/>
        <v>0</v>
      </c>
      <c r="V590" s="11">
        <f t="shared" si="152"/>
        <v>0</v>
      </c>
      <c r="W590" s="11">
        <f t="shared" si="153"/>
        <v>0</v>
      </c>
      <c r="X590" s="11">
        <f t="shared" si="154"/>
        <v>0</v>
      </c>
      <c r="Y590" s="11">
        <f t="shared" si="155"/>
        <v>0</v>
      </c>
      <c r="Z590" s="1" t="str">
        <f>_xlfn.IFNA(VLOOKUP(B590,Master_Item!B:D,3,0),0)</f>
        <v>Oishi</v>
      </c>
    </row>
    <row r="591" spans="1:26">
      <c r="A591" s="13">
        <v>11</v>
      </c>
      <c r="B591" s="2">
        <v>310003340</v>
      </c>
      <c r="C591" s="1" t="s">
        <v>86</v>
      </c>
      <c r="D591" s="1" t="s">
        <v>128</v>
      </c>
      <c r="E591" s="12">
        <f>_xlfn.IFNA(VLOOKUP($B591,'FST OMT'!$C:$Y,$A591,0),0)*0.55</f>
        <v>0</v>
      </c>
      <c r="F591" s="12">
        <f>_xlfn.IFNA(VLOOKUP($B591,'FST CV'!$C:$Y,$A591,0),0)*0.55</f>
        <v>0</v>
      </c>
      <c r="G591" s="12">
        <f>_xlfn.IFNA(VLOOKUP($B591,'FST TT'!$C:$Y,$A591,0),0)*0.55</f>
        <v>0</v>
      </c>
      <c r="I591" s="4">
        <f t="shared" si="144"/>
        <v>0</v>
      </c>
      <c r="K591" s="52">
        <f>IF(D591="MT",VLOOKUP(B591,Master_Item!B:H,7,0),VLOOKUP(B591,Master_Item!B:H,6,0))</f>
        <v>60</v>
      </c>
      <c r="L591" s="52" t="str">
        <f>VLOOKUP(B591,Master_Item!B:M,12,0)</f>
        <v>โรงงานวังม่วง</v>
      </c>
      <c r="M591" s="52" t="str">
        <f t="shared" si="145"/>
        <v>โรงงานวังม่วงRegion 6/14</v>
      </c>
      <c r="N591" s="11">
        <f t="shared" si="146"/>
        <v>0</v>
      </c>
      <c r="O591" s="11">
        <f t="shared" si="147"/>
        <v>0</v>
      </c>
      <c r="P591" s="11">
        <f t="shared" si="148"/>
        <v>0</v>
      </c>
      <c r="Q591" s="11">
        <f t="shared" si="149"/>
        <v>0</v>
      </c>
      <c r="R591" s="11">
        <f t="shared" si="150"/>
        <v>0</v>
      </c>
      <c r="S591" s="11"/>
      <c r="T591" s="1">
        <f>VLOOKUP(B591,Master_Item!B:I,8,0)</f>
        <v>9.6000000000000014</v>
      </c>
      <c r="U591" s="11">
        <f t="shared" si="151"/>
        <v>0</v>
      </c>
      <c r="V591" s="11">
        <f t="shared" si="152"/>
        <v>0</v>
      </c>
      <c r="W591" s="11">
        <f t="shared" si="153"/>
        <v>0</v>
      </c>
      <c r="X591" s="11">
        <f t="shared" si="154"/>
        <v>0</v>
      </c>
      <c r="Y591" s="11">
        <f t="shared" si="155"/>
        <v>0</v>
      </c>
      <c r="Z591" s="1" t="str">
        <f>_xlfn.IFNA(VLOOKUP(B591,Master_Item!B:D,3,0),0)</f>
        <v>Oishi</v>
      </c>
    </row>
    <row r="592" spans="1:26">
      <c r="A592" s="13">
        <v>12</v>
      </c>
      <c r="B592" s="2">
        <v>310003340</v>
      </c>
      <c r="C592" s="1" t="s">
        <v>86</v>
      </c>
      <c r="D592" s="1" t="s">
        <v>121</v>
      </c>
      <c r="E592" s="12">
        <f>_xlfn.IFNA(VLOOKUP($B592,'FST OMT'!$C:$Y,$A592,0),0)</f>
        <v>0</v>
      </c>
      <c r="F592" s="12">
        <f>_xlfn.IFNA(VLOOKUP($B592,'FST CV'!$C:$Y,$A592,0),0)</f>
        <v>0</v>
      </c>
      <c r="G592" s="12">
        <f>_xlfn.IFNA(VLOOKUP($B592,'FST TT'!$C:$Y,$A592,0),0)</f>
        <v>0</v>
      </c>
      <c r="I592" s="4">
        <f t="shared" si="144"/>
        <v>0</v>
      </c>
      <c r="K592" s="52">
        <f>IF(D592="MT",VLOOKUP(B592,Master_Item!B:H,7,0),VLOOKUP(B592,Master_Item!B:H,6,0))</f>
        <v>60</v>
      </c>
      <c r="L592" s="52" t="str">
        <f>VLOOKUP(B592,Master_Item!B:M,12,0)</f>
        <v>โรงงานวังม่วง</v>
      </c>
      <c r="M592" s="52" t="str">
        <f t="shared" si="145"/>
        <v>โรงงานวังม่วงRegion 7</v>
      </c>
      <c r="N592" s="11">
        <f t="shared" si="146"/>
        <v>0</v>
      </c>
      <c r="O592" s="11">
        <f t="shared" si="147"/>
        <v>0</v>
      </c>
      <c r="P592" s="11">
        <f t="shared" si="148"/>
        <v>0</v>
      </c>
      <c r="Q592" s="11">
        <f t="shared" si="149"/>
        <v>0</v>
      </c>
      <c r="R592" s="11">
        <f t="shared" si="150"/>
        <v>0</v>
      </c>
      <c r="S592" s="11"/>
      <c r="T592" s="1">
        <f>VLOOKUP(B592,Master_Item!B:I,8,0)</f>
        <v>9.6000000000000014</v>
      </c>
      <c r="U592" s="11">
        <f t="shared" si="151"/>
        <v>0</v>
      </c>
      <c r="V592" s="11">
        <f t="shared" si="152"/>
        <v>0</v>
      </c>
      <c r="W592" s="11">
        <f t="shared" si="153"/>
        <v>0</v>
      </c>
      <c r="X592" s="11">
        <f t="shared" si="154"/>
        <v>0</v>
      </c>
      <c r="Y592" s="11">
        <f t="shared" si="155"/>
        <v>0</v>
      </c>
      <c r="Z592" s="1" t="str">
        <f>_xlfn.IFNA(VLOOKUP(B592,Master_Item!B:D,3,0),0)</f>
        <v>Oishi</v>
      </c>
    </row>
    <row r="593" spans="1:26">
      <c r="A593" s="13">
        <v>13</v>
      </c>
      <c r="B593" s="2">
        <v>310003340</v>
      </c>
      <c r="C593" s="1" t="s">
        <v>86</v>
      </c>
      <c r="D593" s="1" t="s">
        <v>122</v>
      </c>
      <c r="E593" s="12">
        <f>_xlfn.IFNA(VLOOKUP($B593,'FST OMT'!$C:$Y,$A593,0),0)</f>
        <v>0</v>
      </c>
      <c r="F593" s="12">
        <f>_xlfn.IFNA(VLOOKUP($B593,'FST CV'!$C:$Y,$A593,0),0)</f>
        <v>0</v>
      </c>
      <c r="G593" s="12">
        <f>_xlfn.IFNA(VLOOKUP($B593,'FST TT'!$C:$Y,$A593,0),0)</f>
        <v>0</v>
      </c>
      <c r="I593" s="4">
        <f t="shared" si="144"/>
        <v>0</v>
      </c>
      <c r="K593" s="52">
        <f>IF(D593="MT",VLOOKUP(B593,Master_Item!B:H,7,0),VLOOKUP(B593,Master_Item!B:H,6,0))</f>
        <v>60</v>
      </c>
      <c r="L593" s="52" t="str">
        <f>VLOOKUP(B593,Master_Item!B:M,12,0)</f>
        <v>โรงงานวังม่วง</v>
      </c>
      <c r="M593" s="52" t="str">
        <f t="shared" si="145"/>
        <v>โรงงานวังม่วงRegion 8</v>
      </c>
      <c r="N593" s="11">
        <f t="shared" si="146"/>
        <v>0</v>
      </c>
      <c r="O593" s="11">
        <f t="shared" si="147"/>
        <v>0</v>
      </c>
      <c r="P593" s="11">
        <f t="shared" si="148"/>
        <v>0</v>
      </c>
      <c r="Q593" s="11">
        <f t="shared" si="149"/>
        <v>0</v>
      </c>
      <c r="R593" s="11">
        <f t="shared" si="150"/>
        <v>0</v>
      </c>
      <c r="S593" s="11"/>
      <c r="T593" s="1">
        <f>VLOOKUP(B593,Master_Item!B:I,8,0)</f>
        <v>9.6000000000000014</v>
      </c>
      <c r="U593" s="11">
        <f t="shared" si="151"/>
        <v>0</v>
      </c>
      <c r="V593" s="11">
        <f t="shared" si="152"/>
        <v>0</v>
      </c>
      <c r="W593" s="11">
        <f t="shared" si="153"/>
        <v>0</v>
      </c>
      <c r="X593" s="11">
        <f t="shared" si="154"/>
        <v>0</v>
      </c>
      <c r="Y593" s="11">
        <f t="shared" si="155"/>
        <v>0</v>
      </c>
      <c r="Z593" s="1" t="str">
        <f>_xlfn.IFNA(VLOOKUP(B593,Master_Item!B:D,3,0),0)</f>
        <v>Oishi</v>
      </c>
    </row>
    <row r="594" spans="1:26">
      <c r="A594" s="13">
        <v>11</v>
      </c>
      <c r="B594" s="2">
        <v>310003340</v>
      </c>
      <c r="C594" s="1" t="s">
        <v>86</v>
      </c>
      <c r="D594" s="1" t="s">
        <v>123</v>
      </c>
      <c r="H594" s="4">
        <f>_xlfn.IFNA(VLOOKUP(B594,'FST MT'!A:FS,$A594,0),0)</f>
        <v>0</v>
      </c>
      <c r="I594" s="4">
        <f t="shared" si="144"/>
        <v>0</v>
      </c>
      <c r="K594" s="52">
        <f>IF(D594="MT",VLOOKUP(B594,Master_Item!B:H,7,0),VLOOKUP(B594,Master_Item!B:H,6,0))</f>
        <v>60</v>
      </c>
      <c r="L594" s="52" t="str">
        <f>VLOOKUP(B594,Master_Item!B:M,12,0)</f>
        <v>โรงงานวังม่วง</v>
      </c>
      <c r="M594" s="52" t="str">
        <f t="shared" si="145"/>
        <v>โรงงานวังม่วงMT</v>
      </c>
      <c r="N594" s="11">
        <f t="shared" si="146"/>
        <v>0</v>
      </c>
      <c r="O594" s="11">
        <f t="shared" si="147"/>
        <v>0</v>
      </c>
      <c r="P594" s="11">
        <f t="shared" si="148"/>
        <v>0</v>
      </c>
      <c r="Q594" s="11">
        <f t="shared" si="149"/>
        <v>0</v>
      </c>
      <c r="R594" s="11">
        <f t="shared" si="150"/>
        <v>0</v>
      </c>
      <c r="S594" s="11"/>
      <c r="T594" s="1">
        <f>VLOOKUP(B594,Master_Item!B:I,8,0)</f>
        <v>9.6000000000000014</v>
      </c>
      <c r="U594" s="11">
        <f t="shared" si="151"/>
        <v>0</v>
      </c>
      <c r="V594" s="11">
        <f t="shared" si="152"/>
        <v>0</v>
      </c>
      <c r="W594" s="11">
        <f t="shared" si="153"/>
        <v>0</v>
      </c>
      <c r="X594" s="11">
        <f t="shared" si="154"/>
        <v>0</v>
      </c>
      <c r="Y594" s="11">
        <f t="shared" si="155"/>
        <v>0</v>
      </c>
      <c r="Z594" s="1" t="str">
        <f>_xlfn.IFNA(VLOOKUP(B594,Master_Item!B:D,3,0),0)</f>
        <v>Oishi</v>
      </c>
    </row>
    <row r="595" spans="1:26">
      <c r="A595" s="13">
        <v>6</v>
      </c>
      <c r="B595" s="2">
        <v>310003416</v>
      </c>
      <c r="C595" s="1" t="s">
        <v>234</v>
      </c>
      <c r="D595" s="1" t="s">
        <v>115</v>
      </c>
      <c r="E595" s="12">
        <f>_xlfn.IFNA(VLOOKUP($B595,'FST OMT'!$C:$Y,$A595,0),0)</f>
        <v>0</v>
      </c>
      <c r="F595" s="12">
        <f>_xlfn.IFNA(VLOOKUP($B595,'FST CV'!$C:$Y,$A595,0),0)</f>
        <v>0</v>
      </c>
      <c r="G595" s="12">
        <f>_xlfn.IFNA(VLOOKUP($B595,'FST TT'!$C:$Y,$A595,0),0)</f>
        <v>0</v>
      </c>
      <c r="I595" s="4">
        <f t="shared" ref="I595:I604" si="156">SUM(E595:H595)</f>
        <v>0</v>
      </c>
      <c r="K595" s="52">
        <f>IF(D595="MT",VLOOKUP(B595,Master_Item!B:H,7,0),VLOOKUP(B595,Master_Item!B:H,6,0))</f>
        <v>72</v>
      </c>
      <c r="L595" s="52" t="str">
        <f>VLOOKUP(B595,Master_Item!B:M,12,0)</f>
        <v>โรงงานวังม่วง</v>
      </c>
      <c r="M595" s="52" t="str">
        <f t="shared" ref="M595:M604" si="157">L595&amp;D595</f>
        <v>โรงงานวังม่วงRegion 1</v>
      </c>
      <c r="N595" s="11">
        <f t="shared" ref="N595:N604" si="158">E595/$K595</f>
        <v>0</v>
      </c>
      <c r="O595" s="11">
        <f t="shared" ref="O595:O604" si="159">F595/$K595</f>
        <v>0</v>
      </c>
      <c r="P595" s="11">
        <f t="shared" ref="P595:P604" si="160">G595/$K595</f>
        <v>0</v>
      </c>
      <c r="Q595" s="11">
        <f t="shared" ref="Q595:Q604" si="161">H595/$K595</f>
        <v>0</v>
      </c>
      <c r="R595" s="11">
        <f t="shared" ref="R595:R604" si="162">I595/$K595</f>
        <v>0</v>
      </c>
      <c r="S595" s="11"/>
      <c r="T595" s="1">
        <f>VLOOKUP(B595,Master_Item!B:I,8,0)</f>
        <v>9.120000000000001</v>
      </c>
      <c r="U595" s="11">
        <f t="shared" ref="U595:U604" si="163">$T595*E595</f>
        <v>0</v>
      </c>
      <c r="V595" s="11">
        <f t="shared" ref="V595:V604" si="164">$T595*F595</f>
        <v>0</v>
      </c>
      <c r="W595" s="11">
        <f t="shared" ref="W595:W604" si="165">$T595*G595</f>
        <v>0</v>
      </c>
      <c r="X595" s="11">
        <f t="shared" ref="X595:X604" si="166">$T595*H595</f>
        <v>0</v>
      </c>
      <c r="Y595" s="11">
        <f t="shared" ref="Y595:Y604" si="167">$T595*I595</f>
        <v>0</v>
      </c>
      <c r="Z595" s="1" t="str">
        <f>_xlfn.IFNA(VLOOKUP(B595,Master_Item!B:D,3,0),0)</f>
        <v>Oishi</v>
      </c>
    </row>
    <row r="596" spans="1:26">
      <c r="A596" s="13">
        <v>7</v>
      </c>
      <c r="B596" s="2">
        <v>310003416</v>
      </c>
      <c r="C596" s="1" t="s">
        <v>234</v>
      </c>
      <c r="D596" s="1" t="s">
        <v>116</v>
      </c>
      <c r="E596" s="12">
        <f>_xlfn.IFNA(VLOOKUP($B596,'FST OMT'!$C:$Y,$A596,0),0)</f>
        <v>0</v>
      </c>
      <c r="F596" s="12">
        <f>_xlfn.IFNA(VLOOKUP($B596,'FST CV'!$C:$Y,$A596,0),0)</f>
        <v>0</v>
      </c>
      <c r="G596" s="12">
        <f>_xlfn.IFNA(VLOOKUP($B596,'FST TT'!$C:$Y,$A596,0),0)</f>
        <v>0</v>
      </c>
      <c r="I596" s="4">
        <f t="shared" si="156"/>
        <v>0</v>
      </c>
      <c r="K596" s="52">
        <f>IF(D596="MT",VLOOKUP(B596,Master_Item!B:H,7,0),VLOOKUP(B596,Master_Item!B:H,6,0))</f>
        <v>72</v>
      </c>
      <c r="L596" s="52" t="str">
        <f>VLOOKUP(B596,Master_Item!B:M,12,0)</f>
        <v>โรงงานวังม่วง</v>
      </c>
      <c r="M596" s="52" t="str">
        <f t="shared" si="157"/>
        <v>โรงงานวังม่วงRegion 2</v>
      </c>
      <c r="N596" s="11">
        <f t="shared" si="158"/>
        <v>0</v>
      </c>
      <c r="O596" s="11">
        <f t="shared" si="159"/>
        <v>0</v>
      </c>
      <c r="P596" s="11">
        <f t="shared" si="160"/>
        <v>0</v>
      </c>
      <c r="Q596" s="11">
        <f t="shared" si="161"/>
        <v>0</v>
      </c>
      <c r="R596" s="11">
        <f t="shared" si="162"/>
        <v>0</v>
      </c>
      <c r="S596" s="11"/>
      <c r="T596" s="1">
        <f>VLOOKUP(B596,Master_Item!B:I,8,0)</f>
        <v>9.120000000000001</v>
      </c>
      <c r="U596" s="11">
        <f t="shared" si="163"/>
        <v>0</v>
      </c>
      <c r="V596" s="11">
        <f t="shared" si="164"/>
        <v>0</v>
      </c>
      <c r="W596" s="11">
        <f t="shared" si="165"/>
        <v>0</v>
      </c>
      <c r="X596" s="11">
        <f t="shared" si="166"/>
        <v>0</v>
      </c>
      <c r="Y596" s="11">
        <f t="shared" si="167"/>
        <v>0</v>
      </c>
      <c r="Z596" s="1" t="str">
        <f>_xlfn.IFNA(VLOOKUP(B596,Master_Item!B:D,3,0),0)</f>
        <v>Oishi</v>
      </c>
    </row>
    <row r="597" spans="1:26">
      <c r="A597" s="13">
        <v>8</v>
      </c>
      <c r="B597" s="2">
        <v>310003416</v>
      </c>
      <c r="C597" s="1" t="s">
        <v>234</v>
      </c>
      <c r="D597" s="1" t="s">
        <v>117</v>
      </c>
      <c r="E597" s="12">
        <f>_xlfn.IFNA(VLOOKUP($B597,'FST OMT'!$C:$Y,$A597,0),0)</f>
        <v>0</v>
      </c>
      <c r="F597" s="12">
        <f>_xlfn.IFNA(VLOOKUP($B597,'FST CV'!$C:$Y,$A597,0),0)</f>
        <v>0</v>
      </c>
      <c r="G597" s="12">
        <f>_xlfn.IFNA(VLOOKUP($B597,'FST TT'!$C:$Y,$A597,0),0)</f>
        <v>0</v>
      </c>
      <c r="I597" s="4">
        <f t="shared" si="156"/>
        <v>0</v>
      </c>
      <c r="K597" s="52">
        <f>IF(D597="MT",VLOOKUP(B597,Master_Item!B:H,7,0),VLOOKUP(B597,Master_Item!B:H,6,0))</f>
        <v>72</v>
      </c>
      <c r="L597" s="52" t="str">
        <f>VLOOKUP(B597,Master_Item!B:M,12,0)</f>
        <v>โรงงานวังม่วง</v>
      </c>
      <c r="M597" s="52" t="str">
        <f t="shared" si="157"/>
        <v>โรงงานวังม่วงRegion 3</v>
      </c>
      <c r="N597" s="11">
        <f t="shared" si="158"/>
        <v>0</v>
      </c>
      <c r="O597" s="11">
        <f t="shared" si="159"/>
        <v>0</v>
      </c>
      <c r="P597" s="11">
        <f t="shared" si="160"/>
        <v>0</v>
      </c>
      <c r="Q597" s="11">
        <f t="shared" si="161"/>
        <v>0</v>
      </c>
      <c r="R597" s="11">
        <f t="shared" si="162"/>
        <v>0</v>
      </c>
      <c r="S597" s="11"/>
      <c r="T597" s="1">
        <f>VLOOKUP(B597,Master_Item!B:I,8,0)</f>
        <v>9.120000000000001</v>
      </c>
      <c r="U597" s="11">
        <f t="shared" si="163"/>
        <v>0</v>
      </c>
      <c r="V597" s="11">
        <f t="shared" si="164"/>
        <v>0</v>
      </c>
      <c r="W597" s="11">
        <f t="shared" si="165"/>
        <v>0</v>
      </c>
      <c r="X597" s="11">
        <f t="shared" si="166"/>
        <v>0</v>
      </c>
      <c r="Y597" s="11">
        <f t="shared" si="167"/>
        <v>0</v>
      </c>
      <c r="Z597" s="1" t="str">
        <f>_xlfn.IFNA(VLOOKUP(B597,Master_Item!B:D,3,0),0)</f>
        <v>Oishi</v>
      </c>
    </row>
    <row r="598" spans="1:26">
      <c r="A598" s="13">
        <v>9</v>
      </c>
      <c r="B598" s="2">
        <v>310003416</v>
      </c>
      <c r="C598" s="1" t="s">
        <v>234</v>
      </c>
      <c r="D598" s="1" t="s">
        <v>118</v>
      </c>
      <c r="E598" s="12">
        <f>_xlfn.IFNA(VLOOKUP($B598,'FST OMT'!$C:$Y,$A598,0),0)</f>
        <v>0</v>
      </c>
      <c r="F598" s="12">
        <f>_xlfn.IFNA(VLOOKUP($B598,'FST CV'!$C:$Y,$A598,0),0)</f>
        <v>0</v>
      </c>
      <c r="G598" s="12">
        <f>_xlfn.IFNA(VLOOKUP($B598,'FST TT'!$C:$Y,$A598,0),0)</f>
        <v>0</v>
      </c>
      <c r="I598" s="4">
        <f t="shared" si="156"/>
        <v>0</v>
      </c>
      <c r="K598" s="52">
        <f>IF(D598="MT",VLOOKUP(B598,Master_Item!B:H,7,0),VLOOKUP(B598,Master_Item!B:H,6,0))</f>
        <v>72</v>
      </c>
      <c r="L598" s="52" t="str">
        <f>VLOOKUP(B598,Master_Item!B:M,12,0)</f>
        <v>โรงงานวังม่วง</v>
      </c>
      <c r="M598" s="52" t="str">
        <f t="shared" si="157"/>
        <v>โรงงานวังม่วงRegion 4</v>
      </c>
      <c r="N598" s="11">
        <f t="shared" si="158"/>
        <v>0</v>
      </c>
      <c r="O598" s="11">
        <f t="shared" si="159"/>
        <v>0</v>
      </c>
      <c r="P598" s="11">
        <f t="shared" si="160"/>
        <v>0</v>
      </c>
      <c r="Q598" s="11">
        <f t="shared" si="161"/>
        <v>0</v>
      </c>
      <c r="R598" s="11">
        <f t="shared" si="162"/>
        <v>0</v>
      </c>
      <c r="S598" s="11"/>
      <c r="T598" s="1">
        <f>VLOOKUP(B598,Master_Item!B:I,8,0)</f>
        <v>9.120000000000001</v>
      </c>
      <c r="U598" s="11">
        <f t="shared" si="163"/>
        <v>0</v>
      </c>
      <c r="V598" s="11">
        <f t="shared" si="164"/>
        <v>0</v>
      </c>
      <c r="W598" s="11">
        <f t="shared" si="165"/>
        <v>0</v>
      </c>
      <c r="X598" s="11">
        <f t="shared" si="166"/>
        <v>0</v>
      </c>
      <c r="Y598" s="11">
        <f t="shared" si="167"/>
        <v>0</v>
      </c>
      <c r="Z598" s="1" t="str">
        <f>_xlfn.IFNA(VLOOKUP(B598,Master_Item!B:D,3,0),0)</f>
        <v>Oishi</v>
      </c>
    </row>
    <row r="599" spans="1:26">
      <c r="A599" s="13">
        <v>10</v>
      </c>
      <c r="B599" s="2">
        <v>310003416</v>
      </c>
      <c r="C599" s="1" t="s">
        <v>234</v>
      </c>
      <c r="D599" s="1" t="s">
        <v>119</v>
      </c>
      <c r="E599" s="12">
        <f>_xlfn.IFNA(VLOOKUP($B599,'FST OMT'!$C:$Y,$A599,0),0)</f>
        <v>0</v>
      </c>
      <c r="F599" s="12">
        <f>_xlfn.IFNA(VLOOKUP($B599,'FST CV'!$C:$Y,$A599,0),0)</f>
        <v>0</v>
      </c>
      <c r="G599" s="12">
        <f>_xlfn.IFNA(VLOOKUP($B599,'FST TT'!$C:$Y,$A599,0),0)</f>
        <v>0</v>
      </c>
      <c r="I599" s="4">
        <f t="shared" si="156"/>
        <v>0</v>
      </c>
      <c r="K599" s="52">
        <f>IF(D599="MT",VLOOKUP(B599,Master_Item!B:H,7,0),VLOOKUP(B599,Master_Item!B:H,6,0))</f>
        <v>72</v>
      </c>
      <c r="L599" s="52" t="str">
        <f>VLOOKUP(B599,Master_Item!B:M,12,0)</f>
        <v>โรงงานวังม่วง</v>
      </c>
      <c r="M599" s="52" t="str">
        <f t="shared" si="157"/>
        <v>โรงงานวังม่วงRegion 5</v>
      </c>
      <c r="N599" s="11">
        <f t="shared" si="158"/>
        <v>0</v>
      </c>
      <c r="O599" s="11">
        <f t="shared" si="159"/>
        <v>0</v>
      </c>
      <c r="P599" s="11">
        <f t="shared" si="160"/>
        <v>0</v>
      </c>
      <c r="Q599" s="11">
        <f t="shared" si="161"/>
        <v>0</v>
      </c>
      <c r="R599" s="11">
        <f t="shared" si="162"/>
        <v>0</v>
      </c>
      <c r="S599" s="11"/>
      <c r="T599" s="1">
        <f>VLOOKUP(B599,Master_Item!B:I,8,0)</f>
        <v>9.120000000000001</v>
      </c>
      <c r="U599" s="11">
        <f t="shared" si="163"/>
        <v>0</v>
      </c>
      <c r="V599" s="11">
        <f t="shared" si="164"/>
        <v>0</v>
      </c>
      <c r="W599" s="11">
        <f t="shared" si="165"/>
        <v>0</v>
      </c>
      <c r="X599" s="11">
        <f t="shared" si="166"/>
        <v>0</v>
      </c>
      <c r="Y599" s="11">
        <f t="shared" si="167"/>
        <v>0</v>
      </c>
      <c r="Z599" s="1" t="str">
        <f>_xlfn.IFNA(VLOOKUP(B599,Master_Item!B:D,3,0),0)</f>
        <v>Oishi</v>
      </c>
    </row>
    <row r="600" spans="1:26">
      <c r="A600" s="13">
        <v>11</v>
      </c>
      <c r="B600" s="2">
        <v>310003416</v>
      </c>
      <c r="C600" s="1" t="s">
        <v>234</v>
      </c>
      <c r="D600" s="1" t="s">
        <v>127</v>
      </c>
      <c r="E600" s="12">
        <f>_xlfn.IFNA(VLOOKUP($B600,'FST OMT'!$C:$Y,$A600,0),0)*0.45</f>
        <v>0</v>
      </c>
      <c r="F600" s="12">
        <f>_xlfn.IFNA(VLOOKUP($B600,'FST CV'!$C:$Y,$A600,0),0)*0.45</f>
        <v>0</v>
      </c>
      <c r="G600" s="12">
        <f>_xlfn.IFNA(VLOOKUP($B600,'FST TT'!$C:$Y,$A600,0),0)*0.45</f>
        <v>0</v>
      </c>
      <c r="I600" s="4">
        <f t="shared" si="156"/>
        <v>0</v>
      </c>
      <c r="K600" s="52">
        <f>IF(D600="MT",VLOOKUP(B600,Master_Item!B:H,7,0),VLOOKUP(B600,Master_Item!B:H,6,0))</f>
        <v>72</v>
      </c>
      <c r="L600" s="52" t="str">
        <f>VLOOKUP(B600,Master_Item!B:M,12,0)</f>
        <v>โรงงานวังม่วง</v>
      </c>
      <c r="M600" s="52" t="str">
        <f t="shared" si="157"/>
        <v>โรงงานวังม่วงRegion 6/9</v>
      </c>
      <c r="N600" s="11">
        <f t="shared" si="158"/>
        <v>0</v>
      </c>
      <c r="O600" s="11">
        <f t="shared" si="159"/>
        <v>0</v>
      </c>
      <c r="P600" s="11">
        <f t="shared" si="160"/>
        <v>0</v>
      </c>
      <c r="Q600" s="11">
        <f t="shared" si="161"/>
        <v>0</v>
      </c>
      <c r="R600" s="11">
        <f t="shared" si="162"/>
        <v>0</v>
      </c>
      <c r="S600" s="11"/>
      <c r="T600" s="1">
        <f>VLOOKUP(B600,Master_Item!B:I,8,0)</f>
        <v>9.120000000000001</v>
      </c>
      <c r="U600" s="11">
        <f t="shared" si="163"/>
        <v>0</v>
      </c>
      <c r="V600" s="11">
        <f t="shared" si="164"/>
        <v>0</v>
      </c>
      <c r="W600" s="11">
        <f t="shared" si="165"/>
        <v>0</v>
      </c>
      <c r="X600" s="11">
        <f t="shared" si="166"/>
        <v>0</v>
      </c>
      <c r="Y600" s="11">
        <f t="shared" si="167"/>
        <v>0</v>
      </c>
      <c r="Z600" s="1" t="str">
        <f>_xlfn.IFNA(VLOOKUP(B600,Master_Item!B:D,3,0),0)</f>
        <v>Oishi</v>
      </c>
    </row>
    <row r="601" spans="1:26">
      <c r="A601" s="13">
        <v>11</v>
      </c>
      <c r="B601" s="2">
        <v>310003416</v>
      </c>
      <c r="C601" s="1" t="s">
        <v>234</v>
      </c>
      <c r="D601" s="1" t="s">
        <v>128</v>
      </c>
      <c r="E601" s="12">
        <f>_xlfn.IFNA(VLOOKUP($B601,'FST OMT'!$C:$Y,$A601,0),0)*0.55</f>
        <v>0</v>
      </c>
      <c r="F601" s="12">
        <f>_xlfn.IFNA(VLOOKUP($B601,'FST CV'!$C:$Y,$A601,0),0)*0.55</f>
        <v>0</v>
      </c>
      <c r="G601" s="12">
        <f>_xlfn.IFNA(VLOOKUP($B601,'FST TT'!$C:$Y,$A601,0),0)*0.55</f>
        <v>0</v>
      </c>
      <c r="I601" s="4">
        <f t="shared" si="156"/>
        <v>0</v>
      </c>
      <c r="K601" s="52">
        <f>IF(D601="MT",VLOOKUP(B601,Master_Item!B:H,7,0),VLOOKUP(B601,Master_Item!B:H,6,0))</f>
        <v>72</v>
      </c>
      <c r="L601" s="52" t="str">
        <f>VLOOKUP(B601,Master_Item!B:M,12,0)</f>
        <v>โรงงานวังม่วง</v>
      </c>
      <c r="M601" s="52" t="str">
        <f t="shared" si="157"/>
        <v>โรงงานวังม่วงRegion 6/14</v>
      </c>
      <c r="N601" s="11">
        <f t="shared" si="158"/>
        <v>0</v>
      </c>
      <c r="O601" s="11">
        <f t="shared" si="159"/>
        <v>0</v>
      </c>
      <c r="P601" s="11">
        <f t="shared" si="160"/>
        <v>0</v>
      </c>
      <c r="Q601" s="11">
        <f t="shared" si="161"/>
        <v>0</v>
      </c>
      <c r="R601" s="11">
        <f t="shared" si="162"/>
        <v>0</v>
      </c>
      <c r="S601" s="11"/>
      <c r="T601" s="1">
        <f>VLOOKUP(B601,Master_Item!B:I,8,0)</f>
        <v>9.120000000000001</v>
      </c>
      <c r="U601" s="11">
        <f t="shared" si="163"/>
        <v>0</v>
      </c>
      <c r="V601" s="11">
        <f t="shared" si="164"/>
        <v>0</v>
      </c>
      <c r="W601" s="11">
        <f t="shared" si="165"/>
        <v>0</v>
      </c>
      <c r="X601" s="11">
        <f t="shared" si="166"/>
        <v>0</v>
      </c>
      <c r="Y601" s="11">
        <f t="shared" si="167"/>
        <v>0</v>
      </c>
      <c r="Z601" s="1" t="str">
        <f>_xlfn.IFNA(VLOOKUP(B601,Master_Item!B:D,3,0),0)</f>
        <v>Oishi</v>
      </c>
    </row>
    <row r="602" spans="1:26">
      <c r="A602" s="13">
        <v>12</v>
      </c>
      <c r="B602" s="2">
        <v>310003416</v>
      </c>
      <c r="C602" s="1" t="s">
        <v>234</v>
      </c>
      <c r="D602" s="1" t="s">
        <v>121</v>
      </c>
      <c r="E602" s="12">
        <f>_xlfn.IFNA(VLOOKUP($B602,'FST OMT'!$C:$Y,$A602,0),0)</f>
        <v>0</v>
      </c>
      <c r="F602" s="12">
        <f>_xlfn.IFNA(VLOOKUP($B602,'FST CV'!$C:$Y,$A602,0),0)</f>
        <v>0</v>
      </c>
      <c r="G602" s="12">
        <f>_xlfn.IFNA(VLOOKUP($B602,'FST TT'!$C:$Y,$A602,0),0)</f>
        <v>0</v>
      </c>
      <c r="I602" s="4">
        <f t="shared" si="156"/>
        <v>0</v>
      </c>
      <c r="K602" s="52">
        <f>IF(D602="MT",VLOOKUP(B602,Master_Item!B:H,7,0),VLOOKUP(B602,Master_Item!B:H,6,0))</f>
        <v>72</v>
      </c>
      <c r="L602" s="52" t="str">
        <f>VLOOKUP(B602,Master_Item!B:M,12,0)</f>
        <v>โรงงานวังม่วง</v>
      </c>
      <c r="M602" s="52" t="str">
        <f t="shared" si="157"/>
        <v>โรงงานวังม่วงRegion 7</v>
      </c>
      <c r="N602" s="11">
        <f t="shared" si="158"/>
        <v>0</v>
      </c>
      <c r="O602" s="11">
        <f t="shared" si="159"/>
        <v>0</v>
      </c>
      <c r="P602" s="11">
        <f t="shared" si="160"/>
        <v>0</v>
      </c>
      <c r="Q602" s="11">
        <f t="shared" si="161"/>
        <v>0</v>
      </c>
      <c r="R602" s="11">
        <f t="shared" si="162"/>
        <v>0</v>
      </c>
      <c r="S602" s="11"/>
      <c r="T602" s="1">
        <f>VLOOKUP(B602,Master_Item!B:I,8,0)</f>
        <v>9.120000000000001</v>
      </c>
      <c r="U602" s="11">
        <f t="shared" si="163"/>
        <v>0</v>
      </c>
      <c r="V602" s="11">
        <f t="shared" si="164"/>
        <v>0</v>
      </c>
      <c r="W602" s="11">
        <f t="shared" si="165"/>
        <v>0</v>
      </c>
      <c r="X602" s="11">
        <f t="shared" si="166"/>
        <v>0</v>
      </c>
      <c r="Y602" s="11">
        <f t="shared" si="167"/>
        <v>0</v>
      </c>
      <c r="Z602" s="1" t="str">
        <f>_xlfn.IFNA(VLOOKUP(B602,Master_Item!B:D,3,0),0)</f>
        <v>Oishi</v>
      </c>
    </row>
    <row r="603" spans="1:26">
      <c r="A603" s="13">
        <v>13</v>
      </c>
      <c r="B603" s="2">
        <v>310003416</v>
      </c>
      <c r="C603" s="1" t="s">
        <v>234</v>
      </c>
      <c r="D603" s="1" t="s">
        <v>122</v>
      </c>
      <c r="E603" s="12">
        <f>_xlfn.IFNA(VLOOKUP($B603,'FST OMT'!$C:$Y,$A603,0),0)</f>
        <v>0</v>
      </c>
      <c r="F603" s="12">
        <f>_xlfn.IFNA(VLOOKUP($B603,'FST CV'!$C:$Y,$A603,0),0)</f>
        <v>0</v>
      </c>
      <c r="G603" s="12">
        <f>_xlfn.IFNA(VLOOKUP($B603,'FST TT'!$C:$Y,$A603,0),0)</f>
        <v>0</v>
      </c>
      <c r="I603" s="4">
        <f t="shared" si="156"/>
        <v>0</v>
      </c>
      <c r="K603" s="52">
        <f>IF(D603="MT",VLOOKUP(B603,Master_Item!B:H,7,0),VLOOKUP(B603,Master_Item!B:H,6,0))</f>
        <v>72</v>
      </c>
      <c r="L603" s="52" t="str">
        <f>VLOOKUP(B603,Master_Item!B:M,12,0)</f>
        <v>โรงงานวังม่วง</v>
      </c>
      <c r="M603" s="52" t="str">
        <f t="shared" si="157"/>
        <v>โรงงานวังม่วงRegion 8</v>
      </c>
      <c r="N603" s="11">
        <f t="shared" si="158"/>
        <v>0</v>
      </c>
      <c r="O603" s="11">
        <f t="shared" si="159"/>
        <v>0</v>
      </c>
      <c r="P603" s="11">
        <f t="shared" si="160"/>
        <v>0</v>
      </c>
      <c r="Q603" s="11">
        <f t="shared" si="161"/>
        <v>0</v>
      </c>
      <c r="R603" s="11">
        <f t="shared" si="162"/>
        <v>0</v>
      </c>
      <c r="S603" s="11"/>
      <c r="T603" s="1">
        <f>VLOOKUP(B603,Master_Item!B:I,8,0)</f>
        <v>9.120000000000001</v>
      </c>
      <c r="U603" s="11">
        <f t="shared" si="163"/>
        <v>0</v>
      </c>
      <c r="V603" s="11">
        <f t="shared" si="164"/>
        <v>0</v>
      </c>
      <c r="W603" s="11">
        <f t="shared" si="165"/>
        <v>0</v>
      </c>
      <c r="X603" s="11">
        <f t="shared" si="166"/>
        <v>0</v>
      </c>
      <c r="Y603" s="11">
        <f t="shared" si="167"/>
        <v>0</v>
      </c>
      <c r="Z603" s="1" t="str">
        <f>_xlfn.IFNA(VLOOKUP(B603,Master_Item!B:D,3,0),0)</f>
        <v>Oishi</v>
      </c>
    </row>
    <row r="604" spans="1:26">
      <c r="A604" s="13">
        <v>11</v>
      </c>
      <c r="B604" s="2">
        <v>310003416</v>
      </c>
      <c r="C604" s="1" t="s">
        <v>234</v>
      </c>
      <c r="D604" s="1" t="s">
        <v>123</v>
      </c>
      <c r="H604" s="4">
        <f>_xlfn.IFNA(VLOOKUP(B604,'FST MT'!A:FS,$A604,0),0)</f>
        <v>0</v>
      </c>
      <c r="I604" s="4">
        <f t="shared" si="156"/>
        <v>0</v>
      </c>
      <c r="K604" s="52">
        <f>IF(D604="MT",VLOOKUP(B604,Master_Item!B:H,7,0),VLOOKUP(B604,Master_Item!B:H,6,0))</f>
        <v>72</v>
      </c>
      <c r="L604" s="52" t="str">
        <f>VLOOKUP(B604,Master_Item!B:M,12,0)</f>
        <v>โรงงานวังม่วง</v>
      </c>
      <c r="M604" s="52" t="str">
        <f t="shared" si="157"/>
        <v>โรงงานวังม่วงMT</v>
      </c>
      <c r="N604" s="11">
        <f t="shared" si="158"/>
        <v>0</v>
      </c>
      <c r="O604" s="11">
        <f t="shared" si="159"/>
        <v>0</v>
      </c>
      <c r="P604" s="11">
        <f t="shared" si="160"/>
        <v>0</v>
      </c>
      <c r="Q604" s="11">
        <f t="shared" si="161"/>
        <v>0</v>
      </c>
      <c r="R604" s="11">
        <f t="shared" si="162"/>
        <v>0</v>
      </c>
      <c r="S604" s="11"/>
      <c r="T604" s="1">
        <f>VLOOKUP(B604,Master_Item!B:I,8,0)</f>
        <v>9.120000000000001</v>
      </c>
      <c r="U604" s="11">
        <f t="shared" si="163"/>
        <v>0</v>
      </c>
      <c r="V604" s="11">
        <f t="shared" si="164"/>
        <v>0</v>
      </c>
      <c r="W604" s="11">
        <f t="shared" si="165"/>
        <v>0</v>
      </c>
      <c r="X604" s="11">
        <f t="shared" si="166"/>
        <v>0</v>
      </c>
      <c r="Y604" s="11">
        <f t="shared" si="167"/>
        <v>0</v>
      </c>
      <c r="Z604" s="1" t="str">
        <f>_xlfn.IFNA(VLOOKUP(B604,Master_Item!B:D,3,0),0)</f>
        <v>Oishi</v>
      </c>
    </row>
    <row r="605" spans="1:26">
      <c r="A605" s="13">
        <v>6</v>
      </c>
      <c r="B605" s="2">
        <v>310003417</v>
      </c>
      <c r="C605" s="1" t="s">
        <v>235</v>
      </c>
      <c r="D605" s="1" t="s">
        <v>115</v>
      </c>
      <c r="E605" s="12">
        <f>_xlfn.IFNA(VLOOKUP($B605,'FST OMT'!$C:$Y,$A605,0),0)</f>
        <v>0</v>
      </c>
      <c r="F605" s="12">
        <f>_xlfn.IFNA(VLOOKUP($B605,'FST CV'!$C:$Y,$A605,0),0)</f>
        <v>0</v>
      </c>
      <c r="G605" s="12">
        <f>_xlfn.IFNA(VLOOKUP($B605,'FST TT'!$C:$Y,$A605,0),0)</f>
        <v>0</v>
      </c>
      <c r="I605" s="4">
        <f t="shared" ref="I605:I614" si="168">SUM(E605:H605)</f>
        <v>0</v>
      </c>
      <c r="K605" s="52">
        <f>IF(D605="MT",VLOOKUP(B605,Master_Item!B:H,7,0),VLOOKUP(B605,Master_Item!B:H,6,0))</f>
        <v>72</v>
      </c>
      <c r="L605" s="52" t="str">
        <f>VLOOKUP(B605,Master_Item!B:M,12,0)</f>
        <v>โรงงานวังม่วง</v>
      </c>
      <c r="M605" s="52" t="str">
        <f t="shared" ref="M605:M614" si="169">L605&amp;D605</f>
        <v>โรงงานวังม่วงRegion 1</v>
      </c>
      <c r="N605" s="11">
        <f t="shared" ref="N605:N614" si="170">E605/$K605</f>
        <v>0</v>
      </c>
      <c r="O605" s="11">
        <f t="shared" ref="O605:O614" si="171">F605/$K605</f>
        <v>0</v>
      </c>
      <c r="P605" s="11">
        <f t="shared" ref="P605:P614" si="172">G605/$K605</f>
        <v>0</v>
      </c>
      <c r="Q605" s="11">
        <f t="shared" ref="Q605:Q614" si="173">H605/$K605</f>
        <v>0</v>
      </c>
      <c r="R605" s="11">
        <f t="shared" ref="R605:R614" si="174">I605/$K605</f>
        <v>0</v>
      </c>
      <c r="S605" s="11"/>
      <c r="T605" s="1">
        <f>VLOOKUP(B605,Master_Item!B:I,8,0)</f>
        <v>9.120000000000001</v>
      </c>
      <c r="U605" s="11">
        <f t="shared" ref="U605:U614" si="175">$T605*E605</f>
        <v>0</v>
      </c>
      <c r="V605" s="11">
        <f t="shared" ref="V605:V614" si="176">$T605*F605</f>
        <v>0</v>
      </c>
      <c r="W605" s="11">
        <f t="shared" ref="W605:W614" si="177">$T605*G605</f>
        <v>0</v>
      </c>
      <c r="X605" s="11">
        <f t="shared" ref="X605:X614" si="178">$T605*H605</f>
        <v>0</v>
      </c>
      <c r="Y605" s="11">
        <f t="shared" ref="Y605:Y614" si="179">$T605*I605</f>
        <v>0</v>
      </c>
      <c r="Z605" s="1" t="str">
        <f>_xlfn.IFNA(VLOOKUP(B605,Master_Item!B:D,3,0),0)</f>
        <v>Oishi</v>
      </c>
    </row>
    <row r="606" spans="1:26">
      <c r="A606" s="13">
        <v>7</v>
      </c>
      <c r="B606" s="2">
        <v>310003417</v>
      </c>
      <c r="C606" s="1" t="s">
        <v>235</v>
      </c>
      <c r="D606" s="1" t="s">
        <v>116</v>
      </c>
      <c r="E606" s="12">
        <f>_xlfn.IFNA(VLOOKUP($B606,'FST OMT'!$C:$Y,$A606,0),0)</f>
        <v>0</v>
      </c>
      <c r="F606" s="12">
        <f>_xlfn.IFNA(VLOOKUP($B606,'FST CV'!$C:$Y,$A606,0),0)</f>
        <v>0</v>
      </c>
      <c r="G606" s="12">
        <f>_xlfn.IFNA(VLOOKUP($B606,'FST TT'!$C:$Y,$A606,0),0)</f>
        <v>0</v>
      </c>
      <c r="I606" s="4">
        <f t="shared" si="168"/>
        <v>0</v>
      </c>
      <c r="K606" s="52">
        <f>IF(D606="MT",VLOOKUP(B606,Master_Item!B:H,7,0),VLOOKUP(B606,Master_Item!B:H,6,0))</f>
        <v>72</v>
      </c>
      <c r="L606" s="52" t="str">
        <f>VLOOKUP(B606,Master_Item!B:M,12,0)</f>
        <v>โรงงานวังม่วง</v>
      </c>
      <c r="M606" s="52" t="str">
        <f t="shared" si="169"/>
        <v>โรงงานวังม่วงRegion 2</v>
      </c>
      <c r="N606" s="11">
        <f t="shared" si="170"/>
        <v>0</v>
      </c>
      <c r="O606" s="11">
        <f t="shared" si="171"/>
        <v>0</v>
      </c>
      <c r="P606" s="11">
        <f t="shared" si="172"/>
        <v>0</v>
      </c>
      <c r="Q606" s="11">
        <f t="shared" si="173"/>
        <v>0</v>
      </c>
      <c r="R606" s="11">
        <f t="shared" si="174"/>
        <v>0</v>
      </c>
      <c r="S606" s="11"/>
      <c r="T606" s="1">
        <f>VLOOKUP(B606,Master_Item!B:I,8,0)</f>
        <v>9.120000000000001</v>
      </c>
      <c r="U606" s="11">
        <f t="shared" si="175"/>
        <v>0</v>
      </c>
      <c r="V606" s="11">
        <f t="shared" si="176"/>
        <v>0</v>
      </c>
      <c r="W606" s="11">
        <f t="shared" si="177"/>
        <v>0</v>
      </c>
      <c r="X606" s="11">
        <f t="shared" si="178"/>
        <v>0</v>
      </c>
      <c r="Y606" s="11">
        <f t="shared" si="179"/>
        <v>0</v>
      </c>
      <c r="Z606" s="1" t="str">
        <f>_xlfn.IFNA(VLOOKUP(B606,Master_Item!B:D,3,0),0)</f>
        <v>Oishi</v>
      </c>
    </row>
    <row r="607" spans="1:26">
      <c r="A607" s="13">
        <v>8</v>
      </c>
      <c r="B607" s="2">
        <v>310003417</v>
      </c>
      <c r="C607" s="1" t="s">
        <v>235</v>
      </c>
      <c r="D607" s="1" t="s">
        <v>117</v>
      </c>
      <c r="E607" s="12">
        <f>_xlfn.IFNA(VLOOKUP($B607,'FST OMT'!$C:$Y,$A607,0),0)</f>
        <v>0</v>
      </c>
      <c r="F607" s="12">
        <f>_xlfn.IFNA(VLOOKUP($B607,'FST CV'!$C:$Y,$A607,0),0)</f>
        <v>0</v>
      </c>
      <c r="G607" s="12">
        <f>_xlfn.IFNA(VLOOKUP($B607,'FST TT'!$C:$Y,$A607,0),0)</f>
        <v>0</v>
      </c>
      <c r="I607" s="4">
        <f t="shared" si="168"/>
        <v>0</v>
      </c>
      <c r="K607" s="52">
        <f>IF(D607="MT",VLOOKUP(B607,Master_Item!B:H,7,0),VLOOKUP(B607,Master_Item!B:H,6,0))</f>
        <v>72</v>
      </c>
      <c r="L607" s="52" t="str">
        <f>VLOOKUP(B607,Master_Item!B:M,12,0)</f>
        <v>โรงงานวังม่วง</v>
      </c>
      <c r="M607" s="52" t="str">
        <f t="shared" si="169"/>
        <v>โรงงานวังม่วงRegion 3</v>
      </c>
      <c r="N607" s="11">
        <f t="shared" si="170"/>
        <v>0</v>
      </c>
      <c r="O607" s="11">
        <f t="shared" si="171"/>
        <v>0</v>
      </c>
      <c r="P607" s="11">
        <f t="shared" si="172"/>
        <v>0</v>
      </c>
      <c r="Q607" s="11">
        <f t="shared" si="173"/>
        <v>0</v>
      </c>
      <c r="R607" s="11">
        <f t="shared" si="174"/>
        <v>0</v>
      </c>
      <c r="S607" s="11"/>
      <c r="T607" s="1">
        <f>VLOOKUP(B607,Master_Item!B:I,8,0)</f>
        <v>9.120000000000001</v>
      </c>
      <c r="U607" s="11">
        <f t="shared" si="175"/>
        <v>0</v>
      </c>
      <c r="V607" s="11">
        <f t="shared" si="176"/>
        <v>0</v>
      </c>
      <c r="W607" s="11">
        <f t="shared" si="177"/>
        <v>0</v>
      </c>
      <c r="X607" s="11">
        <f t="shared" si="178"/>
        <v>0</v>
      </c>
      <c r="Y607" s="11">
        <f t="shared" si="179"/>
        <v>0</v>
      </c>
      <c r="Z607" s="1" t="str">
        <f>_xlfn.IFNA(VLOOKUP(B607,Master_Item!B:D,3,0),0)</f>
        <v>Oishi</v>
      </c>
    </row>
    <row r="608" spans="1:26">
      <c r="A608" s="13">
        <v>9</v>
      </c>
      <c r="B608" s="2">
        <v>310003417</v>
      </c>
      <c r="C608" s="1" t="s">
        <v>235</v>
      </c>
      <c r="D608" s="1" t="s">
        <v>118</v>
      </c>
      <c r="E608" s="12">
        <f>_xlfn.IFNA(VLOOKUP($B608,'FST OMT'!$C:$Y,$A608,0),0)</f>
        <v>0</v>
      </c>
      <c r="F608" s="12">
        <f>_xlfn.IFNA(VLOOKUP($B608,'FST CV'!$C:$Y,$A608,0),0)</f>
        <v>0</v>
      </c>
      <c r="G608" s="12">
        <f>_xlfn.IFNA(VLOOKUP($B608,'FST TT'!$C:$Y,$A608,0),0)</f>
        <v>0</v>
      </c>
      <c r="I608" s="4">
        <f t="shared" si="168"/>
        <v>0</v>
      </c>
      <c r="K608" s="52">
        <f>IF(D608="MT",VLOOKUP(B608,Master_Item!B:H,7,0),VLOOKUP(B608,Master_Item!B:H,6,0))</f>
        <v>72</v>
      </c>
      <c r="L608" s="52" t="str">
        <f>VLOOKUP(B608,Master_Item!B:M,12,0)</f>
        <v>โรงงานวังม่วง</v>
      </c>
      <c r="M608" s="52" t="str">
        <f t="shared" si="169"/>
        <v>โรงงานวังม่วงRegion 4</v>
      </c>
      <c r="N608" s="11">
        <f t="shared" si="170"/>
        <v>0</v>
      </c>
      <c r="O608" s="11">
        <f t="shared" si="171"/>
        <v>0</v>
      </c>
      <c r="P608" s="11">
        <f t="shared" si="172"/>
        <v>0</v>
      </c>
      <c r="Q608" s="11">
        <f t="shared" si="173"/>
        <v>0</v>
      </c>
      <c r="R608" s="11">
        <f t="shared" si="174"/>
        <v>0</v>
      </c>
      <c r="S608" s="11"/>
      <c r="T608" s="1">
        <f>VLOOKUP(B608,Master_Item!B:I,8,0)</f>
        <v>9.120000000000001</v>
      </c>
      <c r="U608" s="11">
        <f t="shared" si="175"/>
        <v>0</v>
      </c>
      <c r="V608" s="11">
        <f t="shared" si="176"/>
        <v>0</v>
      </c>
      <c r="W608" s="11">
        <f t="shared" si="177"/>
        <v>0</v>
      </c>
      <c r="X608" s="11">
        <f t="shared" si="178"/>
        <v>0</v>
      </c>
      <c r="Y608" s="11">
        <f t="shared" si="179"/>
        <v>0</v>
      </c>
      <c r="Z608" s="1" t="str">
        <f>_xlfn.IFNA(VLOOKUP(B608,Master_Item!B:D,3,0),0)</f>
        <v>Oishi</v>
      </c>
    </row>
    <row r="609" spans="1:26">
      <c r="A609" s="13">
        <v>10</v>
      </c>
      <c r="B609" s="2">
        <v>310003417</v>
      </c>
      <c r="C609" s="1" t="s">
        <v>235</v>
      </c>
      <c r="D609" s="1" t="s">
        <v>119</v>
      </c>
      <c r="E609" s="12">
        <f>_xlfn.IFNA(VLOOKUP($B609,'FST OMT'!$C:$Y,$A609,0),0)</f>
        <v>0</v>
      </c>
      <c r="F609" s="12">
        <f>_xlfn.IFNA(VLOOKUP($B609,'FST CV'!$C:$Y,$A609,0),0)</f>
        <v>0</v>
      </c>
      <c r="G609" s="12">
        <f>_xlfn.IFNA(VLOOKUP($B609,'FST TT'!$C:$Y,$A609,0),0)</f>
        <v>0</v>
      </c>
      <c r="I609" s="4">
        <f t="shared" si="168"/>
        <v>0</v>
      </c>
      <c r="K609" s="52">
        <f>IF(D609="MT",VLOOKUP(B609,Master_Item!B:H,7,0),VLOOKUP(B609,Master_Item!B:H,6,0))</f>
        <v>72</v>
      </c>
      <c r="L609" s="52" t="str">
        <f>VLOOKUP(B609,Master_Item!B:M,12,0)</f>
        <v>โรงงานวังม่วง</v>
      </c>
      <c r="M609" s="52" t="str">
        <f t="shared" si="169"/>
        <v>โรงงานวังม่วงRegion 5</v>
      </c>
      <c r="N609" s="11">
        <f t="shared" si="170"/>
        <v>0</v>
      </c>
      <c r="O609" s="11">
        <f t="shared" si="171"/>
        <v>0</v>
      </c>
      <c r="P609" s="11">
        <f t="shared" si="172"/>
        <v>0</v>
      </c>
      <c r="Q609" s="11">
        <f t="shared" si="173"/>
        <v>0</v>
      </c>
      <c r="R609" s="11">
        <f t="shared" si="174"/>
        <v>0</v>
      </c>
      <c r="S609" s="11"/>
      <c r="T609" s="1">
        <f>VLOOKUP(B609,Master_Item!B:I,8,0)</f>
        <v>9.120000000000001</v>
      </c>
      <c r="U609" s="11">
        <f t="shared" si="175"/>
        <v>0</v>
      </c>
      <c r="V609" s="11">
        <f t="shared" si="176"/>
        <v>0</v>
      </c>
      <c r="W609" s="11">
        <f t="shared" si="177"/>
        <v>0</v>
      </c>
      <c r="X609" s="11">
        <f t="shared" si="178"/>
        <v>0</v>
      </c>
      <c r="Y609" s="11">
        <f t="shared" si="179"/>
        <v>0</v>
      </c>
      <c r="Z609" s="1" t="str">
        <f>_xlfn.IFNA(VLOOKUP(B609,Master_Item!B:D,3,0),0)</f>
        <v>Oishi</v>
      </c>
    </row>
    <row r="610" spans="1:26">
      <c r="A610" s="13">
        <v>11</v>
      </c>
      <c r="B610" s="2">
        <v>310003417</v>
      </c>
      <c r="C610" s="1" t="s">
        <v>235</v>
      </c>
      <c r="D610" s="1" t="s">
        <v>127</v>
      </c>
      <c r="E610" s="12">
        <f>_xlfn.IFNA(VLOOKUP($B610,'FST OMT'!$C:$Y,$A610,0),0)*0.45</f>
        <v>0</v>
      </c>
      <c r="F610" s="12">
        <f>_xlfn.IFNA(VLOOKUP($B610,'FST CV'!$C:$Y,$A610,0),0)*0.45</f>
        <v>0</v>
      </c>
      <c r="G610" s="12">
        <f>_xlfn.IFNA(VLOOKUP($B610,'FST TT'!$C:$Y,$A610,0),0)*0.45</f>
        <v>0</v>
      </c>
      <c r="I610" s="4">
        <f t="shared" si="168"/>
        <v>0</v>
      </c>
      <c r="K610" s="52">
        <f>IF(D610="MT",VLOOKUP(B610,Master_Item!B:H,7,0),VLOOKUP(B610,Master_Item!B:H,6,0))</f>
        <v>72</v>
      </c>
      <c r="L610" s="52" t="str">
        <f>VLOOKUP(B610,Master_Item!B:M,12,0)</f>
        <v>โรงงานวังม่วง</v>
      </c>
      <c r="M610" s="52" t="str">
        <f t="shared" si="169"/>
        <v>โรงงานวังม่วงRegion 6/9</v>
      </c>
      <c r="N610" s="11">
        <f t="shared" si="170"/>
        <v>0</v>
      </c>
      <c r="O610" s="11">
        <f t="shared" si="171"/>
        <v>0</v>
      </c>
      <c r="P610" s="11">
        <f t="shared" si="172"/>
        <v>0</v>
      </c>
      <c r="Q610" s="11">
        <f t="shared" si="173"/>
        <v>0</v>
      </c>
      <c r="R610" s="11">
        <f t="shared" si="174"/>
        <v>0</v>
      </c>
      <c r="S610" s="11"/>
      <c r="T610" s="1">
        <f>VLOOKUP(B610,Master_Item!B:I,8,0)</f>
        <v>9.120000000000001</v>
      </c>
      <c r="U610" s="11">
        <f t="shared" si="175"/>
        <v>0</v>
      </c>
      <c r="V610" s="11">
        <f t="shared" si="176"/>
        <v>0</v>
      </c>
      <c r="W610" s="11">
        <f t="shared" si="177"/>
        <v>0</v>
      </c>
      <c r="X610" s="11">
        <f t="shared" si="178"/>
        <v>0</v>
      </c>
      <c r="Y610" s="11">
        <f t="shared" si="179"/>
        <v>0</v>
      </c>
      <c r="Z610" s="1" t="str">
        <f>_xlfn.IFNA(VLOOKUP(B610,Master_Item!B:D,3,0),0)</f>
        <v>Oishi</v>
      </c>
    </row>
    <row r="611" spans="1:26">
      <c r="A611" s="13">
        <v>11</v>
      </c>
      <c r="B611" s="2">
        <v>310003417</v>
      </c>
      <c r="C611" s="1" t="s">
        <v>235</v>
      </c>
      <c r="D611" s="1" t="s">
        <v>128</v>
      </c>
      <c r="E611" s="12">
        <f>_xlfn.IFNA(VLOOKUP($B611,'FST OMT'!$C:$Y,$A611,0),0)*0.55</f>
        <v>0</v>
      </c>
      <c r="F611" s="12">
        <f>_xlfn.IFNA(VLOOKUP($B611,'FST CV'!$C:$Y,$A611,0),0)*0.55</f>
        <v>0</v>
      </c>
      <c r="G611" s="12">
        <f>_xlfn.IFNA(VLOOKUP($B611,'FST TT'!$C:$Y,$A611,0),0)*0.55</f>
        <v>0</v>
      </c>
      <c r="I611" s="4">
        <f t="shared" si="168"/>
        <v>0</v>
      </c>
      <c r="K611" s="52">
        <f>IF(D611="MT",VLOOKUP(B611,Master_Item!B:H,7,0),VLOOKUP(B611,Master_Item!B:H,6,0))</f>
        <v>72</v>
      </c>
      <c r="L611" s="52" t="str">
        <f>VLOOKUP(B611,Master_Item!B:M,12,0)</f>
        <v>โรงงานวังม่วง</v>
      </c>
      <c r="M611" s="52" t="str">
        <f t="shared" si="169"/>
        <v>โรงงานวังม่วงRegion 6/14</v>
      </c>
      <c r="N611" s="11">
        <f t="shared" si="170"/>
        <v>0</v>
      </c>
      <c r="O611" s="11">
        <f t="shared" si="171"/>
        <v>0</v>
      </c>
      <c r="P611" s="11">
        <f t="shared" si="172"/>
        <v>0</v>
      </c>
      <c r="Q611" s="11">
        <f t="shared" si="173"/>
        <v>0</v>
      </c>
      <c r="R611" s="11">
        <f t="shared" si="174"/>
        <v>0</v>
      </c>
      <c r="S611" s="11"/>
      <c r="T611" s="1">
        <f>VLOOKUP(B611,Master_Item!B:I,8,0)</f>
        <v>9.120000000000001</v>
      </c>
      <c r="U611" s="11">
        <f t="shared" si="175"/>
        <v>0</v>
      </c>
      <c r="V611" s="11">
        <f t="shared" si="176"/>
        <v>0</v>
      </c>
      <c r="W611" s="11">
        <f t="shared" si="177"/>
        <v>0</v>
      </c>
      <c r="X611" s="11">
        <f t="shared" si="178"/>
        <v>0</v>
      </c>
      <c r="Y611" s="11">
        <f t="shared" si="179"/>
        <v>0</v>
      </c>
      <c r="Z611" s="1" t="str">
        <f>_xlfn.IFNA(VLOOKUP(B611,Master_Item!B:D,3,0),0)</f>
        <v>Oishi</v>
      </c>
    </row>
    <row r="612" spans="1:26">
      <c r="A612" s="13">
        <v>12</v>
      </c>
      <c r="B612" s="2">
        <v>310003417</v>
      </c>
      <c r="C612" s="1" t="s">
        <v>235</v>
      </c>
      <c r="D612" s="1" t="s">
        <v>121</v>
      </c>
      <c r="E612" s="12">
        <f>_xlfn.IFNA(VLOOKUP($B612,'FST OMT'!$C:$Y,$A612,0),0)</f>
        <v>0</v>
      </c>
      <c r="F612" s="12">
        <f>_xlfn.IFNA(VLOOKUP($B612,'FST CV'!$C:$Y,$A612,0),0)</f>
        <v>0</v>
      </c>
      <c r="G612" s="12">
        <f>_xlfn.IFNA(VLOOKUP($B612,'FST TT'!$C:$Y,$A612,0),0)</f>
        <v>0</v>
      </c>
      <c r="I612" s="4">
        <f t="shared" si="168"/>
        <v>0</v>
      </c>
      <c r="K612" s="52">
        <f>IF(D612="MT",VLOOKUP(B612,Master_Item!B:H,7,0),VLOOKUP(B612,Master_Item!B:H,6,0))</f>
        <v>72</v>
      </c>
      <c r="L612" s="52" t="str">
        <f>VLOOKUP(B612,Master_Item!B:M,12,0)</f>
        <v>โรงงานวังม่วง</v>
      </c>
      <c r="M612" s="52" t="str">
        <f t="shared" si="169"/>
        <v>โรงงานวังม่วงRegion 7</v>
      </c>
      <c r="N612" s="11">
        <f t="shared" si="170"/>
        <v>0</v>
      </c>
      <c r="O612" s="11">
        <f t="shared" si="171"/>
        <v>0</v>
      </c>
      <c r="P612" s="11">
        <f t="shared" si="172"/>
        <v>0</v>
      </c>
      <c r="Q612" s="11">
        <f t="shared" si="173"/>
        <v>0</v>
      </c>
      <c r="R612" s="11">
        <f t="shared" si="174"/>
        <v>0</v>
      </c>
      <c r="S612" s="11"/>
      <c r="T612" s="1">
        <f>VLOOKUP(B612,Master_Item!B:I,8,0)</f>
        <v>9.120000000000001</v>
      </c>
      <c r="U612" s="11">
        <f t="shared" si="175"/>
        <v>0</v>
      </c>
      <c r="V612" s="11">
        <f t="shared" si="176"/>
        <v>0</v>
      </c>
      <c r="W612" s="11">
        <f t="shared" si="177"/>
        <v>0</v>
      </c>
      <c r="X612" s="11">
        <f t="shared" si="178"/>
        <v>0</v>
      </c>
      <c r="Y612" s="11">
        <f t="shared" si="179"/>
        <v>0</v>
      </c>
      <c r="Z612" s="1" t="str">
        <f>_xlfn.IFNA(VLOOKUP(B612,Master_Item!B:D,3,0),0)</f>
        <v>Oishi</v>
      </c>
    </row>
    <row r="613" spans="1:26">
      <c r="A613" s="13">
        <v>13</v>
      </c>
      <c r="B613" s="2">
        <v>310003417</v>
      </c>
      <c r="C613" s="1" t="s">
        <v>235</v>
      </c>
      <c r="D613" s="1" t="s">
        <v>122</v>
      </c>
      <c r="E613" s="12">
        <f>_xlfn.IFNA(VLOOKUP($B613,'FST OMT'!$C:$Y,$A613,0),0)</f>
        <v>0</v>
      </c>
      <c r="F613" s="12">
        <f>_xlfn.IFNA(VLOOKUP($B613,'FST CV'!$C:$Y,$A613,0),0)</f>
        <v>0</v>
      </c>
      <c r="G613" s="12">
        <f>_xlfn.IFNA(VLOOKUP($B613,'FST TT'!$C:$Y,$A613,0),0)</f>
        <v>0</v>
      </c>
      <c r="I613" s="4">
        <f t="shared" si="168"/>
        <v>0</v>
      </c>
      <c r="K613" s="52">
        <f>IF(D613="MT",VLOOKUP(B613,Master_Item!B:H,7,0),VLOOKUP(B613,Master_Item!B:H,6,0))</f>
        <v>72</v>
      </c>
      <c r="L613" s="52" t="str">
        <f>VLOOKUP(B613,Master_Item!B:M,12,0)</f>
        <v>โรงงานวังม่วง</v>
      </c>
      <c r="M613" s="52" t="str">
        <f t="shared" si="169"/>
        <v>โรงงานวังม่วงRegion 8</v>
      </c>
      <c r="N613" s="11">
        <f t="shared" si="170"/>
        <v>0</v>
      </c>
      <c r="O613" s="11">
        <f t="shared" si="171"/>
        <v>0</v>
      </c>
      <c r="P613" s="11">
        <f t="shared" si="172"/>
        <v>0</v>
      </c>
      <c r="Q613" s="11">
        <f t="shared" si="173"/>
        <v>0</v>
      </c>
      <c r="R613" s="11">
        <f t="shared" si="174"/>
        <v>0</v>
      </c>
      <c r="S613" s="11"/>
      <c r="T613" s="1">
        <f>VLOOKUP(B613,Master_Item!B:I,8,0)</f>
        <v>9.120000000000001</v>
      </c>
      <c r="U613" s="11">
        <f t="shared" si="175"/>
        <v>0</v>
      </c>
      <c r="V613" s="11">
        <f t="shared" si="176"/>
        <v>0</v>
      </c>
      <c r="W613" s="11">
        <f t="shared" si="177"/>
        <v>0</v>
      </c>
      <c r="X613" s="11">
        <f t="shared" si="178"/>
        <v>0</v>
      </c>
      <c r="Y613" s="11">
        <f t="shared" si="179"/>
        <v>0</v>
      </c>
      <c r="Z613" s="1" t="str">
        <f>_xlfn.IFNA(VLOOKUP(B613,Master_Item!B:D,3,0),0)</f>
        <v>Oishi</v>
      </c>
    </row>
    <row r="614" spans="1:26">
      <c r="A614" s="13">
        <v>11</v>
      </c>
      <c r="B614" s="2">
        <v>310003417</v>
      </c>
      <c r="C614" s="1" t="s">
        <v>235</v>
      </c>
      <c r="D614" s="1" t="s">
        <v>123</v>
      </c>
      <c r="H614" s="4">
        <f>_xlfn.IFNA(VLOOKUP(B614,'FST MT'!A:FS,$A614,0),0)</f>
        <v>0</v>
      </c>
      <c r="I614" s="4">
        <f t="shared" si="168"/>
        <v>0</v>
      </c>
      <c r="K614" s="52">
        <f>IF(D614="MT",VLOOKUP(B614,Master_Item!B:H,7,0),VLOOKUP(B614,Master_Item!B:H,6,0))</f>
        <v>72</v>
      </c>
      <c r="L614" s="52" t="str">
        <f>VLOOKUP(B614,Master_Item!B:M,12,0)</f>
        <v>โรงงานวังม่วง</v>
      </c>
      <c r="M614" s="52" t="str">
        <f t="shared" si="169"/>
        <v>โรงงานวังม่วงMT</v>
      </c>
      <c r="N614" s="11">
        <f t="shared" si="170"/>
        <v>0</v>
      </c>
      <c r="O614" s="11">
        <f t="shared" si="171"/>
        <v>0</v>
      </c>
      <c r="P614" s="11">
        <f t="shared" si="172"/>
        <v>0</v>
      </c>
      <c r="Q614" s="11">
        <f t="shared" si="173"/>
        <v>0</v>
      </c>
      <c r="R614" s="11">
        <f t="shared" si="174"/>
        <v>0</v>
      </c>
      <c r="S614" s="11"/>
      <c r="T614" s="1">
        <f>VLOOKUP(B614,Master_Item!B:I,8,0)</f>
        <v>9.120000000000001</v>
      </c>
      <c r="U614" s="11">
        <f t="shared" si="175"/>
        <v>0</v>
      </c>
      <c r="V614" s="11">
        <f t="shared" si="176"/>
        <v>0</v>
      </c>
      <c r="W614" s="11">
        <f t="shared" si="177"/>
        <v>0</v>
      </c>
      <c r="X614" s="11">
        <f t="shared" si="178"/>
        <v>0</v>
      </c>
      <c r="Y614" s="11">
        <f t="shared" si="179"/>
        <v>0</v>
      </c>
      <c r="Z614" s="1" t="str">
        <f>_xlfn.IFNA(VLOOKUP(B614,Master_Item!B:D,3,0),0)</f>
        <v>Oishi</v>
      </c>
    </row>
    <row r="615" spans="1:26" hidden="1">
      <c r="A615" s="13">
        <v>6</v>
      </c>
      <c r="B615" s="2">
        <v>310000006</v>
      </c>
      <c r="C615" s="1" t="s">
        <v>257</v>
      </c>
      <c r="D615" s="1" t="s">
        <v>115</v>
      </c>
      <c r="E615" s="12">
        <f>_xlfn.IFNA(VLOOKUP($B615,'FST OMT'!$C:$Y,$A615,0),0)</f>
        <v>0</v>
      </c>
      <c r="F615" s="12">
        <f>_xlfn.IFNA(VLOOKUP($B615,'FST CV'!$C:$Y,$A615,0),0)</f>
        <v>0</v>
      </c>
      <c r="G615" s="12">
        <f>_xlfn.IFNA(VLOOKUP($B615,'FST TT'!$C:$Y,$A615,0),0)</f>
        <v>0</v>
      </c>
      <c r="I615" s="4">
        <f t="shared" ref="I615:I644" si="180">SUM(E615:H615)</f>
        <v>0</v>
      </c>
      <c r="K615" s="52">
        <f>IF(D615="MT",VLOOKUP(B615,Master_Item!B:H,7,0),VLOOKUP(B615,Master_Item!B:H,6,0))</f>
        <v>40</v>
      </c>
      <c r="L615" s="52">
        <f>VLOOKUP(B615,Master_Item!B:M,12,0)</f>
        <v>0</v>
      </c>
      <c r="M615" s="52" t="str">
        <f t="shared" ref="M615:M644" si="181">L615&amp;D615</f>
        <v>0Region 1</v>
      </c>
      <c r="N615" s="11">
        <f t="shared" ref="N615:N644" si="182">E615/$K615</f>
        <v>0</v>
      </c>
      <c r="O615" s="11">
        <f t="shared" ref="O615:O644" si="183">F615/$K615</f>
        <v>0</v>
      </c>
      <c r="P615" s="11">
        <f t="shared" ref="P615:P644" si="184">G615/$K615</f>
        <v>0</v>
      </c>
      <c r="Q615" s="11">
        <f t="shared" ref="Q615:Q644" si="185">H615/$K615</f>
        <v>0</v>
      </c>
      <c r="R615" s="11">
        <f t="shared" ref="R615:R644" si="186">I615/$K615</f>
        <v>0</v>
      </c>
      <c r="S615" s="11"/>
      <c r="T615" s="1">
        <f>VLOOKUP(B615,Master_Item!B:I,8,0)</f>
        <v>12</v>
      </c>
      <c r="U615" s="11">
        <f t="shared" ref="U615:U644" si="187">$T615*E615</f>
        <v>0</v>
      </c>
      <c r="V615" s="11">
        <f t="shared" ref="V615:V644" si="188">$T615*F615</f>
        <v>0</v>
      </c>
      <c r="W615" s="11">
        <f t="shared" ref="W615:W644" si="189">$T615*G615</f>
        <v>0</v>
      </c>
      <c r="X615" s="11">
        <f t="shared" ref="X615:X644" si="190">$T615*H615</f>
        <v>0</v>
      </c>
      <c r="Y615" s="11">
        <f t="shared" ref="Y615:Y644" si="191">$T615*I615</f>
        <v>0</v>
      </c>
      <c r="Z615" s="1" t="str">
        <f>_xlfn.IFNA(VLOOKUP(B615,Master_Item!B:D,3,0),0)</f>
        <v>Water</v>
      </c>
    </row>
    <row r="616" spans="1:26" hidden="1">
      <c r="A616" s="13">
        <v>7</v>
      </c>
      <c r="B616" s="2">
        <v>310000006</v>
      </c>
      <c r="C616" s="1" t="s">
        <v>257</v>
      </c>
      <c r="D616" s="1" t="s">
        <v>116</v>
      </c>
      <c r="E616" s="12">
        <f>_xlfn.IFNA(VLOOKUP($B616,'FST OMT'!$C:$Y,$A616,0),0)</f>
        <v>0</v>
      </c>
      <c r="F616" s="12">
        <f>_xlfn.IFNA(VLOOKUP($B616,'FST CV'!$C:$Y,$A616,0),0)</f>
        <v>0</v>
      </c>
      <c r="G616" s="12">
        <f>_xlfn.IFNA(VLOOKUP($B616,'FST TT'!$C:$Y,$A616,0),0)</f>
        <v>0</v>
      </c>
      <c r="I616" s="4">
        <f t="shared" si="180"/>
        <v>0</v>
      </c>
      <c r="K616" s="52">
        <f>IF(D616="MT",VLOOKUP(B616,Master_Item!B:H,7,0),VLOOKUP(B616,Master_Item!B:H,6,0))</f>
        <v>40</v>
      </c>
      <c r="L616" s="52">
        <f>VLOOKUP(B616,Master_Item!B:M,12,0)</f>
        <v>0</v>
      </c>
      <c r="M616" s="52" t="str">
        <f t="shared" si="181"/>
        <v>0Region 2</v>
      </c>
      <c r="N616" s="11">
        <f t="shared" si="182"/>
        <v>0</v>
      </c>
      <c r="O616" s="11">
        <f t="shared" si="183"/>
        <v>0</v>
      </c>
      <c r="P616" s="11">
        <f t="shared" si="184"/>
        <v>0</v>
      </c>
      <c r="Q616" s="11">
        <f t="shared" si="185"/>
        <v>0</v>
      </c>
      <c r="R616" s="11">
        <f t="shared" si="186"/>
        <v>0</v>
      </c>
      <c r="S616" s="11"/>
      <c r="T616" s="1">
        <f>VLOOKUP(B616,Master_Item!B:I,8,0)</f>
        <v>12</v>
      </c>
      <c r="U616" s="11">
        <f t="shared" si="187"/>
        <v>0</v>
      </c>
      <c r="V616" s="11">
        <f t="shared" si="188"/>
        <v>0</v>
      </c>
      <c r="W616" s="11">
        <f t="shared" si="189"/>
        <v>0</v>
      </c>
      <c r="X616" s="11">
        <f t="shared" si="190"/>
        <v>0</v>
      </c>
      <c r="Y616" s="11">
        <f t="shared" si="191"/>
        <v>0</v>
      </c>
      <c r="Z616" s="1" t="str">
        <f>_xlfn.IFNA(VLOOKUP(B616,Master_Item!B:D,3,0),0)</f>
        <v>Water</v>
      </c>
    </row>
    <row r="617" spans="1:26" hidden="1">
      <c r="A617" s="13">
        <v>8</v>
      </c>
      <c r="B617" s="2">
        <v>310000006</v>
      </c>
      <c r="C617" s="1" t="s">
        <v>257</v>
      </c>
      <c r="D617" s="1" t="s">
        <v>117</v>
      </c>
      <c r="E617" s="12">
        <f>_xlfn.IFNA(VLOOKUP($B617,'FST OMT'!$C:$Y,$A617,0),0)</f>
        <v>0</v>
      </c>
      <c r="F617" s="12">
        <f>_xlfn.IFNA(VLOOKUP($B617,'FST CV'!$C:$Y,$A617,0),0)</f>
        <v>0</v>
      </c>
      <c r="G617" s="12">
        <f>_xlfn.IFNA(VLOOKUP($B617,'FST TT'!$C:$Y,$A617,0),0)</f>
        <v>0</v>
      </c>
      <c r="I617" s="4">
        <f t="shared" si="180"/>
        <v>0</v>
      </c>
      <c r="K617" s="52">
        <f>IF(D617="MT",VLOOKUP(B617,Master_Item!B:H,7,0),VLOOKUP(B617,Master_Item!B:H,6,0))</f>
        <v>40</v>
      </c>
      <c r="L617" s="52">
        <f>VLOOKUP(B617,Master_Item!B:M,12,0)</f>
        <v>0</v>
      </c>
      <c r="M617" s="52" t="str">
        <f t="shared" si="181"/>
        <v>0Region 3</v>
      </c>
      <c r="N617" s="11">
        <f t="shared" si="182"/>
        <v>0</v>
      </c>
      <c r="O617" s="11">
        <f t="shared" si="183"/>
        <v>0</v>
      </c>
      <c r="P617" s="11">
        <f t="shared" si="184"/>
        <v>0</v>
      </c>
      <c r="Q617" s="11">
        <f t="shared" si="185"/>
        <v>0</v>
      </c>
      <c r="R617" s="11">
        <f t="shared" si="186"/>
        <v>0</v>
      </c>
      <c r="S617" s="11"/>
      <c r="T617" s="1">
        <f>VLOOKUP(B617,Master_Item!B:I,8,0)</f>
        <v>12</v>
      </c>
      <c r="U617" s="11">
        <f t="shared" si="187"/>
        <v>0</v>
      </c>
      <c r="V617" s="11">
        <f t="shared" si="188"/>
        <v>0</v>
      </c>
      <c r="W617" s="11">
        <f t="shared" si="189"/>
        <v>0</v>
      </c>
      <c r="X617" s="11">
        <f t="shared" si="190"/>
        <v>0</v>
      </c>
      <c r="Y617" s="11">
        <f t="shared" si="191"/>
        <v>0</v>
      </c>
      <c r="Z617" s="1" t="str">
        <f>_xlfn.IFNA(VLOOKUP(B617,Master_Item!B:D,3,0),0)</f>
        <v>Water</v>
      </c>
    </row>
    <row r="618" spans="1:26" hidden="1">
      <c r="A618" s="13">
        <v>9</v>
      </c>
      <c r="B618" s="2">
        <v>310000006</v>
      </c>
      <c r="C618" s="1" t="s">
        <v>257</v>
      </c>
      <c r="D618" s="1" t="s">
        <v>118</v>
      </c>
      <c r="E618" s="12">
        <f>_xlfn.IFNA(VLOOKUP($B618,'FST OMT'!$C:$Y,$A618,0),0)</f>
        <v>0</v>
      </c>
      <c r="F618" s="12">
        <f>_xlfn.IFNA(VLOOKUP($B618,'FST CV'!$C:$Y,$A618,0),0)</f>
        <v>0</v>
      </c>
      <c r="G618" s="12">
        <f>_xlfn.IFNA(VLOOKUP($B618,'FST TT'!$C:$Y,$A618,0),0)</f>
        <v>0</v>
      </c>
      <c r="I618" s="4">
        <f t="shared" si="180"/>
        <v>0</v>
      </c>
      <c r="K618" s="52">
        <f>IF(D618="MT",VLOOKUP(B618,Master_Item!B:H,7,0),VLOOKUP(B618,Master_Item!B:H,6,0))</f>
        <v>40</v>
      </c>
      <c r="L618" s="52">
        <f>VLOOKUP(B618,Master_Item!B:M,12,0)</f>
        <v>0</v>
      </c>
      <c r="M618" s="52" t="str">
        <f t="shared" si="181"/>
        <v>0Region 4</v>
      </c>
      <c r="N618" s="11">
        <f t="shared" si="182"/>
        <v>0</v>
      </c>
      <c r="O618" s="11">
        <f t="shared" si="183"/>
        <v>0</v>
      </c>
      <c r="P618" s="11">
        <f t="shared" si="184"/>
        <v>0</v>
      </c>
      <c r="Q618" s="11">
        <f t="shared" si="185"/>
        <v>0</v>
      </c>
      <c r="R618" s="11">
        <f t="shared" si="186"/>
        <v>0</v>
      </c>
      <c r="S618" s="11"/>
      <c r="T618" s="1">
        <f>VLOOKUP(B618,Master_Item!B:I,8,0)</f>
        <v>12</v>
      </c>
      <c r="U618" s="11">
        <f t="shared" si="187"/>
        <v>0</v>
      </c>
      <c r="V618" s="11">
        <f t="shared" si="188"/>
        <v>0</v>
      </c>
      <c r="W618" s="11">
        <f t="shared" si="189"/>
        <v>0</v>
      </c>
      <c r="X618" s="11">
        <f t="shared" si="190"/>
        <v>0</v>
      </c>
      <c r="Y618" s="11">
        <f t="shared" si="191"/>
        <v>0</v>
      </c>
      <c r="Z618" s="1" t="str">
        <f>_xlfn.IFNA(VLOOKUP(B618,Master_Item!B:D,3,0),0)</f>
        <v>Water</v>
      </c>
    </row>
    <row r="619" spans="1:26" hidden="1">
      <c r="A619" s="13">
        <v>10</v>
      </c>
      <c r="B619" s="2">
        <v>310000006</v>
      </c>
      <c r="C619" s="1" t="s">
        <v>257</v>
      </c>
      <c r="D619" s="1" t="s">
        <v>119</v>
      </c>
      <c r="E619" s="12">
        <f>_xlfn.IFNA(VLOOKUP($B619,'FST OMT'!$C:$Y,$A619,0),0)</f>
        <v>0</v>
      </c>
      <c r="F619" s="12">
        <f>_xlfn.IFNA(VLOOKUP($B619,'FST CV'!$C:$Y,$A619,0),0)</f>
        <v>0</v>
      </c>
      <c r="G619" s="12">
        <f>_xlfn.IFNA(VLOOKUP($B619,'FST TT'!$C:$Y,$A619,0),0)</f>
        <v>0</v>
      </c>
      <c r="I619" s="4">
        <f t="shared" si="180"/>
        <v>0</v>
      </c>
      <c r="K619" s="52">
        <f>IF(D619="MT",VLOOKUP(B619,Master_Item!B:H,7,0),VLOOKUP(B619,Master_Item!B:H,6,0))</f>
        <v>40</v>
      </c>
      <c r="L619" s="52">
        <f>VLOOKUP(B619,Master_Item!B:M,12,0)</f>
        <v>0</v>
      </c>
      <c r="M619" s="52" t="str">
        <f t="shared" si="181"/>
        <v>0Region 5</v>
      </c>
      <c r="N619" s="11">
        <f t="shared" si="182"/>
        <v>0</v>
      </c>
      <c r="O619" s="11">
        <f t="shared" si="183"/>
        <v>0</v>
      </c>
      <c r="P619" s="11">
        <f t="shared" si="184"/>
        <v>0</v>
      </c>
      <c r="Q619" s="11">
        <f t="shared" si="185"/>
        <v>0</v>
      </c>
      <c r="R619" s="11">
        <f t="shared" si="186"/>
        <v>0</v>
      </c>
      <c r="S619" s="11"/>
      <c r="T619" s="1">
        <f>VLOOKUP(B619,Master_Item!B:I,8,0)</f>
        <v>12</v>
      </c>
      <c r="U619" s="11">
        <f t="shared" si="187"/>
        <v>0</v>
      </c>
      <c r="V619" s="11">
        <f t="shared" si="188"/>
        <v>0</v>
      </c>
      <c r="W619" s="11">
        <f t="shared" si="189"/>
        <v>0</v>
      </c>
      <c r="X619" s="11">
        <f t="shared" si="190"/>
        <v>0</v>
      </c>
      <c r="Y619" s="11">
        <f t="shared" si="191"/>
        <v>0</v>
      </c>
      <c r="Z619" s="1" t="str">
        <f>_xlfn.IFNA(VLOOKUP(B619,Master_Item!B:D,3,0),0)</f>
        <v>Water</v>
      </c>
    </row>
    <row r="620" spans="1:26" hidden="1">
      <c r="A620" s="13">
        <v>11</v>
      </c>
      <c r="B620" s="2">
        <v>310000006</v>
      </c>
      <c r="C620" s="1" t="s">
        <v>257</v>
      </c>
      <c r="D620" s="1" t="s">
        <v>127</v>
      </c>
      <c r="E620" s="12">
        <f>_xlfn.IFNA(VLOOKUP($B620,'FST OMT'!$C:$Y,$A620,0),0)*0.45</f>
        <v>0</v>
      </c>
      <c r="F620" s="12">
        <f>_xlfn.IFNA(VLOOKUP($B620,'FST CV'!$C:$Y,$A620,0),0)*0.45</f>
        <v>0</v>
      </c>
      <c r="G620" s="12">
        <f>_xlfn.IFNA(VLOOKUP($B620,'FST TT'!$C:$Y,$A620,0),0)*0.45</f>
        <v>0</v>
      </c>
      <c r="I620" s="4">
        <f t="shared" si="180"/>
        <v>0</v>
      </c>
      <c r="K620" s="52">
        <f>IF(D620="MT",VLOOKUP(B620,Master_Item!B:H,7,0),VLOOKUP(B620,Master_Item!B:H,6,0))</f>
        <v>40</v>
      </c>
      <c r="L620" s="52">
        <f>VLOOKUP(B620,Master_Item!B:M,12,0)</f>
        <v>0</v>
      </c>
      <c r="M620" s="52" t="str">
        <f t="shared" si="181"/>
        <v>0Region 6/9</v>
      </c>
      <c r="N620" s="11">
        <f t="shared" si="182"/>
        <v>0</v>
      </c>
      <c r="O620" s="11">
        <f t="shared" si="183"/>
        <v>0</v>
      </c>
      <c r="P620" s="11">
        <f t="shared" si="184"/>
        <v>0</v>
      </c>
      <c r="Q620" s="11">
        <f t="shared" si="185"/>
        <v>0</v>
      </c>
      <c r="R620" s="11">
        <f t="shared" si="186"/>
        <v>0</v>
      </c>
      <c r="S620" s="11"/>
      <c r="T620" s="1">
        <f>VLOOKUP(B620,Master_Item!B:I,8,0)</f>
        <v>12</v>
      </c>
      <c r="U620" s="11">
        <f t="shared" si="187"/>
        <v>0</v>
      </c>
      <c r="V620" s="11">
        <f t="shared" si="188"/>
        <v>0</v>
      </c>
      <c r="W620" s="11">
        <f t="shared" si="189"/>
        <v>0</v>
      </c>
      <c r="X620" s="11">
        <f t="shared" si="190"/>
        <v>0</v>
      </c>
      <c r="Y620" s="11">
        <f t="shared" si="191"/>
        <v>0</v>
      </c>
      <c r="Z620" s="1" t="str">
        <f>_xlfn.IFNA(VLOOKUP(B620,Master_Item!B:D,3,0),0)</f>
        <v>Water</v>
      </c>
    </row>
    <row r="621" spans="1:26" hidden="1">
      <c r="A621" s="13">
        <v>11</v>
      </c>
      <c r="B621" s="2">
        <v>310000006</v>
      </c>
      <c r="C621" s="1" t="s">
        <v>257</v>
      </c>
      <c r="D621" s="1" t="s">
        <v>128</v>
      </c>
      <c r="E621" s="12">
        <f>_xlfn.IFNA(VLOOKUP($B621,'FST OMT'!$C:$Y,$A621,0),0)*0.55</f>
        <v>0</v>
      </c>
      <c r="F621" s="12">
        <f>_xlfn.IFNA(VLOOKUP($B621,'FST CV'!$C:$Y,$A621,0),0)*0.55</f>
        <v>0</v>
      </c>
      <c r="G621" s="12">
        <f>_xlfn.IFNA(VLOOKUP($B621,'FST TT'!$C:$Y,$A621,0),0)*0.55</f>
        <v>0</v>
      </c>
      <c r="I621" s="4">
        <f t="shared" si="180"/>
        <v>0</v>
      </c>
      <c r="K621" s="52">
        <f>IF(D621="MT",VLOOKUP(B621,Master_Item!B:H,7,0),VLOOKUP(B621,Master_Item!B:H,6,0))</f>
        <v>40</v>
      </c>
      <c r="L621" s="52">
        <f>VLOOKUP(B621,Master_Item!B:M,12,0)</f>
        <v>0</v>
      </c>
      <c r="M621" s="52" t="str">
        <f t="shared" si="181"/>
        <v>0Region 6/14</v>
      </c>
      <c r="N621" s="11">
        <f t="shared" si="182"/>
        <v>0</v>
      </c>
      <c r="O621" s="11">
        <f t="shared" si="183"/>
        <v>0</v>
      </c>
      <c r="P621" s="11">
        <f t="shared" si="184"/>
        <v>0</v>
      </c>
      <c r="Q621" s="11">
        <f t="shared" si="185"/>
        <v>0</v>
      </c>
      <c r="R621" s="11">
        <f t="shared" si="186"/>
        <v>0</v>
      </c>
      <c r="S621" s="11"/>
      <c r="T621" s="1">
        <f>VLOOKUP(B621,Master_Item!B:I,8,0)</f>
        <v>12</v>
      </c>
      <c r="U621" s="11">
        <f t="shared" si="187"/>
        <v>0</v>
      </c>
      <c r="V621" s="11">
        <f t="shared" si="188"/>
        <v>0</v>
      </c>
      <c r="W621" s="11">
        <f t="shared" si="189"/>
        <v>0</v>
      </c>
      <c r="X621" s="11">
        <f t="shared" si="190"/>
        <v>0</v>
      </c>
      <c r="Y621" s="11">
        <f t="shared" si="191"/>
        <v>0</v>
      </c>
      <c r="Z621" s="1" t="str">
        <f>_xlfn.IFNA(VLOOKUP(B621,Master_Item!B:D,3,0),0)</f>
        <v>Water</v>
      </c>
    </row>
    <row r="622" spans="1:26" hidden="1">
      <c r="A622" s="13">
        <v>12</v>
      </c>
      <c r="B622" s="2">
        <v>310000006</v>
      </c>
      <c r="C622" s="1" t="s">
        <v>257</v>
      </c>
      <c r="D622" s="1" t="s">
        <v>121</v>
      </c>
      <c r="E622" s="12">
        <f>_xlfn.IFNA(VLOOKUP($B622,'FST OMT'!$C:$Y,$A622,0),0)</f>
        <v>0</v>
      </c>
      <c r="F622" s="12">
        <f>_xlfn.IFNA(VLOOKUP($B622,'FST CV'!$C:$Y,$A622,0),0)</f>
        <v>0</v>
      </c>
      <c r="G622" s="12">
        <f>_xlfn.IFNA(VLOOKUP($B622,'FST TT'!$C:$Y,$A622,0),0)</f>
        <v>0</v>
      </c>
      <c r="I622" s="4">
        <f t="shared" si="180"/>
        <v>0</v>
      </c>
      <c r="K622" s="52">
        <f>IF(D622="MT",VLOOKUP(B622,Master_Item!B:H,7,0),VLOOKUP(B622,Master_Item!B:H,6,0))</f>
        <v>40</v>
      </c>
      <c r="L622" s="52">
        <f>VLOOKUP(B622,Master_Item!B:M,12,0)</f>
        <v>0</v>
      </c>
      <c r="M622" s="52" t="str">
        <f t="shared" si="181"/>
        <v>0Region 7</v>
      </c>
      <c r="N622" s="11">
        <f t="shared" si="182"/>
        <v>0</v>
      </c>
      <c r="O622" s="11">
        <f t="shared" si="183"/>
        <v>0</v>
      </c>
      <c r="P622" s="11">
        <f t="shared" si="184"/>
        <v>0</v>
      </c>
      <c r="Q622" s="11">
        <f t="shared" si="185"/>
        <v>0</v>
      </c>
      <c r="R622" s="11">
        <f t="shared" si="186"/>
        <v>0</v>
      </c>
      <c r="S622" s="11"/>
      <c r="T622" s="1">
        <f>VLOOKUP(B622,Master_Item!B:I,8,0)</f>
        <v>12</v>
      </c>
      <c r="U622" s="11">
        <f t="shared" si="187"/>
        <v>0</v>
      </c>
      <c r="V622" s="11">
        <f t="shared" si="188"/>
        <v>0</v>
      </c>
      <c r="W622" s="11">
        <f t="shared" si="189"/>
        <v>0</v>
      </c>
      <c r="X622" s="11">
        <f t="shared" si="190"/>
        <v>0</v>
      </c>
      <c r="Y622" s="11">
        <f t="shared" si="191"/>
        <v>0</v>
      </c>
      <c r="Z622" s="1" t="str">
        <f>_xlfn.IFNA(VLOOKUP(B622,Master_Item!B:D,3,0),0)</f>
        <v>Water</v>
      </c>
    </row>
    <row r="623" spans="1:26" hidden="1">
      <c r="A623" s="13">
        <v>13</v>
      </c>
      <c r="B623" s="2">
        <v>310000006</v>
      </c>
      <c r="C623" s="1" t="s">
        <v>257</v>
      </c>
      <c r="D623" s="1" t="s">
        <v>122</v>
      </c>
      <c r="E623" s="12">
        <f>_xlfn.IFNA(VLOOKUP($B623,'FST OMT'!$C:$Y,$A623,0),0)</f>
        <v>0</v>
      </c>
      <c r="F623" s="12">
        <f>_xlfn.IFNA(VLOOKUP($B623,'FST CV'!$C:$Y,$A623,0),0)</f>
        <v>0</v>
      </c>
      <c r="G623" s="12">
        <f>_xlfn.IFNA(VLOOKUP($B623,'FST TT'!$C:$Y,$A623,0),0)</f>
        <v>0</v>
      </c>
      <c r="I623" s="4">
        <f t="shared" si="180"/>
        <v>0</v>
      </c>
      <c r="K623" s="52">
        <f>IF(D623="MT",VLOOKUP(B623,Master_Item!B:H,7,0),VLOOKUP(B623,Master_Item!B:H,6,0))</f>
        <v>40</v>
      </c>
      <c r="L623" s="52">
        <f>VLOOKUP(B623,Master_Item!B:M,12,0)</f>
        <v>0</v>
      </c>
      <c r="M623" s="52" t="str">
        <f t="shared" si="181"/>
        <v>0Region 8</v>
      </c>
      <c r="N623" s="11">
        <f t="shared" si="182"/>
        <v>0</v>
      </c>
      <c r="O623" s="11">
        <f t="shared" si="183"/>
        <v>0</v>
      </c>
      <c r="P623" s="11">
        <f t="shared" si="184"/>
        <v>0</v>
      </c>
      <c r="Q623" s="11">
        <f t="shared" si="185"/>
        <v>0</v>
      </c>
      <c r="R623" s="11">
        <f t="shared" si="186"/>
        <v>0</v>
      </c>
      <c r="S623" s="11"/>
      <c r="T623" s="1">
        <f>VLOOKUP(B623,Master_Item!B:I,8,0)</f>
        <v>12</v>
      </c>
      <c r="U623" s="11">
        <f t="shared" si="187"/>
        <v>0</v>
      </c>
      <c r="V623" s="11">
        <f t="shared" si="188"/>
        <v>0</v>
      </c>
      <c r="W623" s="11">
        <f t="shared" si="189"/>
        <v>0</v>
      </c>
      <c r="X623" s="11">
        <f t="shared" si="190"/>
        <v>0</v>
      </c>
      <c r="Y623" s="11">
        <f t="shared" si="191"/>
        <v>0</v>
      </c>
      <c r="Z623" s="1" t="str">
        <f>_xlfn.IFNA(VLOOKUP(B623,Master_Item!B:D,3,0),0)</f>
        <v>Water</v>
      </c>
    </row>
    <row r="624" spans="1:26" hidden="1">
      <c r="A624" s="13">
        <v>11</v>
      </c>
      <c r="B624" s="2">
        <v>310000006</v>
      </c>
      <c r="C624" s="1" t="s">
        <v>257</v>
      </c>
      <c r="D624" s="1" t="s">
        <v>123</v>
      </c>
      <c r="H624" s="4">
        <f>_xlfn.IFNA(VLOOKUP(B624,'FST MT'!A:FS,$A624,0),0)</f>
        <v>0</v>
      </c>
      <c r="I624" s="4">
        <f t="shared" si="180"/>
        <v>0</v>
      </c>
      <c r="K624" s="52">
        <f>IF(D624="MT",VLOOKUP(B624,Master_Item!B:H,7,0),VLOOKUP(B624,Master_Item!B:H,6,0))</f>
        <v>40</v>
      </c>
      <c r="L624" s="52">
        <f>VLOOKUP(B624,Master_Item!B:M,12,0)</f>
        <v>0</v>
      </c>
      <c r="M624" s="52" t="str">
        <f t="shared" si="181"/>
        <v>0MT</v>
      </c>
      <c r="N624" s="11">
        <f t="shared" si="182"/>
        <v>0</v>
      </c>
      <c r="O624" s="11">
        <f t="shared" si="183"/>
        <v>0</v>
      </c>
      <c r="P624" s="11">
        <f t="shared" si="184"/>
        <v>0</v>
      </c>
      <c r="Q624" s="11">
        <f t="shared" si="185"/>
        <v>0</v>
      </c>
      <c r="R624" s="11">
        <f t="shared" si="186"/>
        <v>0</v>
      </c>
      <c r="S624" s="11"/>
      <c r="T624" s="1">
        <f>VLOOKUP(B624,Master_Item!B:I,8,0)</f>
        <v>12</v>
      </c>
      <c r="U624" s="11">
        <f t="shared" si="187"/>
        <v>0</v>
      </c>
      <c r="V624" s="11">
        <f t="shared" si="188"/>
        <v>0</v>
      </c>
      <c r="W624" s="11">
        <f t="shared" si="189"/>
        <v>0</v>
      </c>
      <c r="X624" s="11">
        <f t="shared" si="190"/>
        <v>0</v>
      </c>
      <c r="Y624" s="11">
        <f t="shared" si="191"/>
        <v>0</v>
      </c>
      <c r="Z624" s="1" t="str">
        <f>_xlfn.IFNA(VLOOKUP(B624,Master_Item!B:D,3,0),0)</f>
        <v>Water</v>
      </c>
    </row>
    <row r="625" spans="1:26">
      <c r="A625" s="13">
        <v>6</v>
      </c>
      <c r="B625" s="2">
        <v>310003602</v>
      </c>
      <c r="C625" s="1" t="s">
        <v>207</v>
      </c>
      <c r="D625" s="1" t="s">
        <v>115</v>
      </c>
      <c r="E625" s="12">
        <f>_xlfn.IFNA(VLOOKUP($B625,'FST OMT'!$C:$Y,$A625,0),0)</f>
        <v>0</v>
      </c>
      <c r="F625" s="12">
        <f>_xlfn.IFNA(VLOOKUP($B625,'FST CV'!$C:$Y,$A625,0),0)</f>
        <v>0</v>
      </c>
      <c r="G625" s="12">
        <f>_xlfn.IFNA(VLOOKUP($B625,'FST TT'!$C:$Y,$A625,0),0)</f>
        <v>0</v>
      </c>
      <c r="I625" s="4">
        <f t="shared" si="180"/>
        <v>0</v>
      </c>
      <c r="K625" s="52">
        <f>IF(D625="MT",VLOOKUP(B625,Master_Item!B:H,7,0),VLOOKUP(B625,Master_Item!B:H,6,0))</f>
        <v>60</v>
      </c>
      <c r="L625" s="52" t="str">
        <f>VLOOKUP(B625,Master_Item!B:M,12,0)</f>
        <v>โรงงานวังม่วง</v>
      </c>
      <c r="M625" s="52" t="str">
        <f t="shared" si="181"/>
        <v>โรงงานวังม่วงRegion 1</v>
      </c>
      <c r="N625" s="11">
        <f t="shared" si="182"/>
        <v>0</v>
      </c>
      <c r="O625" s="11">
        <f t="shared" si="183"/>
        <v>0</v>
      </c>
      <c r="P625" s="11">
        <f t="shared" si="184"/>
        <v>0</v>
      </c>
      <c r="Q625" s="11">
        <f t="shared" si="185"/>
        <v>0</v>
      </c>
      <c r="R625" s="11">
        <f t="shared" si="186"/>
        <v>0</v>
      </c>
      <c r="S625" s="11"/>
      <c r="T625" s="1">
        <f>VLOOKUP(B625,Master_Item!B:I,8,0)</f>
        <v>9.6000000000000014</v>
      </c>
      <c r="U625" s="11">
        <f t="shared" si="187"/>
        <v>0</v>
      </c>
      <c r="V625" s="11">
        <f t="shared" si="188"/>
        <v>0</v>
      </c>
      <c r="W625" s="11">
        <f t="shared" si="189"/>
        <v>0</v>
      </c>
      <c r="X625" s="11">
        <f t="shared" si="190"/>
        <v>0</v>
      </c>
      <c r="Y625" s="11">
        <f t="shared" si="191"/>
        <v>0</v>
      </c>
      <c r="Z625" s="1" t="str">
        <f>_xlfn.IFNA(VLOOKUP(B625,Master_Item!B:D,3,0),0)</f>
        <v>Oishi</v>
      </c>
    </row>
    <row r="626" spans="1:26">
      <c r="A626" s="13">
        <v>7</v>
      </c>
      <c r="B626" s="2">
        <v>310003602</v>
      </c>
      <c r="C626" s="1" t="s">
        <v>207</v>
      </c>
      <c r="D626" s="1" t="s">
        <v>116</v>
      </c>
      <c r="E626" s="12">
        <f>_xlfn.IFNA(VLOOKUP($B626,'FST OMT'!$C:$Y,$A626,0),0)</f>
        <v>0</v>
      </c>
      <c r="F626" s="12">
        <f>_xlfn.IFNA(VLOOKUP($B626,'FST CV'!$C:$Y,$A626,0),0)</f>
        <v>0</v>
      </c>
      <c r="G626" s="12">
        <f>_xlfn.IFNA(VLOOKUP($B626,'FST TT'!$C:$Y,$A626,0),0)</f>
        <v>0</v>
      </c>
      <c r="I626" s="4">
        <f t="shared" si="180"/>
        <v>0</v>
      </c>
      <c r="K626" s="52">
        <f>IF(D626="MT",VLOOKUP(B626,Master_Item!B:H,7,0),VLOOKUP(B626,Master_Item!B:H,6,0))</f>
        <v>60</v>
      </c>
      <c r="L626" s="52" t="str">
        <f>VLOOKUP(B626,Master_Item!B:M,12,0)</f>
        <v>โรงงานวังม่วง</v>
      </c>
      <c r="M626" s="52" t="str">
        <f t="shared" si="181"/>
        <v>โรงงานวังม่วงRegion 2</v>
      </c>
      <c r="N626" s="11">
        <f t="shared" si="182"/>
        <v>0</v>
      </c>
      <c r="O626" s="11">
        <f t="shared" si="183"/>
        <v>0</v>
      </c>
      <c r="P626" s="11">
        <f t="shared" si="184"/>
        <v>0</v>
      </c>
      <c r="Q626" s="11">
        <f t="shared" si="185"/>
        <v>0</v>
      </c>
      <c r="R626" s="11">
        <f t="shared" si="186"/>
        <v>0</v>
      </c>
      <c r="S626" s="11"/>
      <c r="T626" s="1">
        <f>VLOOKUP(B626,Master_Item!B:I,8,0)</f>
        <v>9.6000000000000014</v>
      </c>
      <c r="U626" s="11">
        <f t="shared" si="187"/>
        <v>0</v>
      </c>
      <c r="V626" s="11">
        <f t="shared" si="188"/>
        <v>0</v>
      </c>
      <c r="W626" s="11">
        <f t="shared" si="189"/>
        <v>0</v>
      </c>
      <c r="X626" s="11">
        <f t="shared" si="190"/>
        <v>0</v>
      </c>
      <c r="Y626" s="11">
        <f t="shared" si="191"/>
        <v>0</v>
      </c>
      <c r="Z626" s="1" t="str">
        <f>_xlfn.IFNA(VLOOKUP(B626,Master_Item!B:D,3,0),0)</f>
        <v>Oishi</v>
      </c>
    </row>
    <row r="627" spans="1:26">
      <c r="A627" s="13">
        <v>8</v>
      </c>
      <c r="B627" s="2">
        <v>310003602</v>
      </c>
      <c r="C627" s="1" t="s">
        <v>207</v>
      </c>
      <c r="D627" s="1" t="s">
        <v>117</v>
      </c>
      <c r="E627" s="12">
        <f>_xlfn.IFNA(VLOOKUP($B627,'FST OMT'!$C:$Y,$A627,0),0)</f>
        <v>0</v>
      </c>
      <c r="F627" s="12">
        <f>_xlfn.IFNA(VLOOKUP($B627,'FST CV'!$C:$Y,$A627,0),0)</f>
        <v>0</v>
      </c>
      <c r="G627" s="12">
        <f>_xlfn.IFNA(VLOOKUP($B627,'FST TT'!$C:$Y,$A627,0),0)</f>
        <v>0</v>
      </c>
      <c r="I627" s="4">
        <f t="shared" si="180"/>
        <v>0</v>
      </c>
      <c r="K627" s="52">
        <f>IF(D627="MT",VLOOKUP(B627,Master_Item!B:H,7,0),VLOOKUP(B627,Master_Item!B:H,6,0))</f>
        <v>60</v>
      </c>
      <c r="L627" s="52" t="str">
        <f>VLOOKUP(B627,Master_Item!B:M,12,0)</f>
        <v>โรงงานวังม่วง</v>
      </c>
      <c r="M627" s="52" t="str">
        <f t="shared" si="181"/>
        <v>โรงงานวังม่วงRegion 3</v>
      </c>
      <c r="N627" s="11">
        <f t="shared" si="182"/>
        <v>0</v>
      </c>
      <c r="O627" s="11">
        <f t="shared" si="183"/>
        <v>0</v>
      </c>
      <c r="P627" s="11">
        <f t="shared" si="184"/>
        <v>0</v>
      </c>
      <c r="Q627" s="11">
        <f t="shared" si="185"/>
        <v>0</v>
      </c>
      <c r="R627" s="11">
        <f t="shared" si="186"/>
        <v>0</v>
      </c>
      <c r="S627" s="11"/>
      <c r="T627" s="1">
        <f>VLOOKUP(B627,Master_Item!B:I,8,0)</f>
        <v>9.6000000000000014</v>
      </c>
      <c r="U627" s="11">
        <f t="shared" si="187"/>
        <v>0</v>
      </c>
      <c r="V627" s="11">
        <f t="shared" si="188"/>
        <v>0</v>
      </c>
      <c r="W627" s="11">
        <f t="shared" si="189"/>
        <v>0</v>
      </c>
      <c r="X627" s="11">
        <f t="shared" si="190"/>
        <v>0</v>
      </c>
      <c r="Y627" s="11">
        <f t="shared" si="191"/>
        <v>0</v>
      </c>
      <c r="Z627" s="1" t="str">
        <f>_xlfn.IFNA(VLOOKUP(B627,Master_Item!B:D,3,0),0)</f>
        <v>Oishi</v>
      </c>
    </row>
    <row r="628" spans="1:26">
      <c r="A628" s="13">
        <v>9</v>
      </c>
      <c r="B628" s="2">
        <v>310003602</v>
      </c>
      <c r="C628" s="1" t="s">
        <v>207</v>
      </c>
      <c r="D628" s="1" t="s">
        <v>118</v>
      </c>
      <c r="E628" s="12">
        <f>_xlfn.IFNA(VLOOKUP($B628,'FST OMT'!$C:$Y,$A628,0),0)</f>
        <v>0</v>
      </c>
      <c r="F628" s="12">
        <f>_xlfn.IFNA(VLOOKUP($B628,'FST CV'!$C:$Y,$A628,0),0)</f>
        <v>0</v>
      </c>
      <c r="G628" s="12">
        <f>_xlfn.IFNA(VLOOKUP($B628,'FST TT'!$C:$Y,$A628,0),0)</f>
        <v>0</v>
      </c>
      <c r="I628" s="4">
        <f t="shared" si="180"/>
        <v>0</v>
      </c>
      <c r="K628" s="52">
        <f>IF(D628="MT",VLOOKUP(B628,Master_Item!B:H,7,0),VLOOKUP(B628,Master_Item!B:H,6,0))</f>
        <v>60</v>
      </c>
      <c r="L628" s="52" t="str">
        <f>VLOOKUP(B628,Master_Item!B:M,12,0)</f>
        <v>โรงงานวังม่วง</v>
      </c>
      <c r="M628" s="52" t="str">
        <f t="shared" si="181"/>
        <v>โรงงานวังม่วงRegion 4</v>
      </c>
      <c r="N628" s="11">
        <f t="shared" si="182"/>
        <v>0</v>
      </c>
      <c r="O628" s="11">
        <f t="shared" si="183"/>
        <v>0</v>
      </c>
      <c r="P628" s="11">
        <f t="shared" si="184"/>
        <v>0</v>
      </c>
      <c r="Q628" s="11">
        <f t="shared" si="185"/>
        <v>0</v>
      </c>
      <c r="R628" s="11">
        <f t="shared" si="186"/>
        <v>0</v>
      </c>
      <c r="S628" s="11"/>
      <c r="T628" s="1">
        <f>VLOOKUP(B628,Master_Item!B:I,8,0)</f>
        <v>9.6000000000000014</v>
      </c>
      <c r="U628" s="11">
        <f t="shared" si="187"/>
        <v>0</v>
      </c>
      <c r="V628" s="11">
        <f t="shared" si="188"/>
        <v>0</v>
      </c>
      <c r="W628" s="11">
        <f t="shared" si="189"/>
        <v>0</v>
      </c>
      <c r="X628" s="11">
        <f t="shared" si="190"/>
        <v>0</v>
      </c>
      <c r="Y628" s="11">
        <f t="shared" si="191"/>
        <v>0</v>
      </c>
      <c r="Z628" s="1" t="str">
        <f>_xlfn.IFNA(VLOOKUP(B628,Master_Item!B:D,3,0),0)</f>
        <v>Oishi</v>
      </c>
    </row>
    <row r="629" spans="1:26">
      <c r="A629" s="13">
        <v>10</v>
      </c>
      <c r="B629" s="2">
        <v>310003602</v>
      </c>
      <c r="C629" s="1" t="s">
        <v>207</v>
      </c>
      <c r="D629" s="1" t="s">
        <v>119</v>
      </c>
      <c r="E629" s="12">
        <f>_xlfn.IFNA(VLOOKUP($B629,'FST OMT'!$C:$Y,$A629,0),0)</f>
        <v>0</v>
      </c>
      <c r="F629" s="12">
        <f>_xlfn.IFNA(VLOOKUP($B629,'FST CV'!$C:$Y,$A629,0),0)</f>
        <v>0</v>
      </c>
      <c r="G629" s="12">
        <f>_xlfn.IFNA(VLOOKUP($B629,'FST TT'!$C:$Y,$A629,0),0)</f>
        <v>0</v>
      </c>
      <c r="I629" s="4">
        <f t="shared" si="180"/>
        <v>0</v>
      </c>
      <c r="K629" s="52">
        <f>IF(D629="MT",VLOOKUP(B629,Master_Item!B:H,7,0),VLOOKUP(B629,Master_Item!B:H,6,0))</f>
        <v>60</v>
      </c>
      <c r="L629" s="52" t="str">
        <f>VLOOKUP(B629,Master_Item!B:M,12,0)</f>
        <v>โรงงานวังม่วง</v>
      </c>
      <c r="M629" s="52" t="str">
        <f t="shared" si="181"/>
        <v>โรงงานวังม่วงRegion 5</v>
      </c>
      <c r="N629" s="11">
        <f t="shared" si="182"/>
        <v>0</v>
      </c>
      <c r="O629" s="11">
        <f t="shared" si="183"/>
        <v>0</v>
      </c>
      <c r="P629" s="11">
        <f t="shared" si="184"/>
        <v>0</v>
      </c>
      <c r="Q629" s="11">
        <f t="shared" si="185"/>
        <v>0</v>
      </c>
      <c r="R629" s="11">
        <f t="shared" si="186"/>
        <v>0</v>
      </c>
      <c r="S629" s="11"/>
      <c r="T629" s="1">
        <f>VLOOKUP(B629,Master_Item!B:I,8,0)</f>
        <v>9.6000000000000014</v>
      </c>
      <c r="U629" s="11">
        <f t="shared" si="187"/>
        <v>0</v>
      </c>
      <c r="V629" s="11">
        <f t="shared" si="188"/>
        <v>0</v>
      </c>
      <c r="W629" s="11">
        <f t="shared" si="189"/>
        <v>0</v>
      </c>
      <c r="X629" s="11">
        <f t="shared" si="190"/>
        <v>0</v>
      </c>
      <c r="Y629" s="11">
        <f t="shared" si="191"/>
        <v>0</v>
      </c>
      <c r="Z629" s="1" t="str">
        <f>_xlfn.IFNA(VLOOKUP(B629,Master_Item!B:D,3,0),0)</f>
        <v>Oishi</v>
      </c>
    </row>
    <row r="630" spans="1:26">
      <c r="A630" s="13">
        <v>11</v>
      </c>
      <c r="B630" s="2">
        <v>310003602</v>
      </c>
      <c r="C630" s="1" t="s">
        <v>207</v>
      </c>
      <c r="D630" s="1" t="s">
        <v>127</v>
      </c>
      <c r="E630" s="12">
        <f>_xlfn.IFNA(VLOOKUP($B630,'FST OMT'!$C:$Y,$A630,0),0)*0.45</f>
        <v>0</v>
      </c>
      <c r="F630" s="12">
        <f>_xlfn.IFNA(VLOOKUP($B630,'FST CV'!$C:$Y,$A630,0),0)*0.45</f>
        <v>0</v>
      </c>
      <c r="G630" s="12">
        <f>_xlfn.IFNA(VLOOKUP($B630,'FST TT'!$C:$Y,$A630,0),0)*0.45</f>
        <v>0</v>
      </c>
      <c r="I630" s="4">
        <f t="shared" si="180"/>
        <v>0</v>
      </c>
      <c r="K630" s="52">
        <f>IF(D630="MT",VLOOKUP(B630,Master_Item!B:H,7,0),VLOOKUP(B630,Master_Item!B:H,6,0))</f>
        <v>60</v>
      </c>
      <c r="L630" s="52" t="str">
        <f>VLOOKUP(B630,Master_Item!B:M,12,0)</f>
        <v>โรงงานวังม่วง</v>
      </c>
      <c r="M630" s="52" t="str">
        <f t="shared" si="181"/>
        <v>โรงงานวังม่วงRegion 6/9</v>
      </c>
      <c r="N630" s="11">
        <f t="shared" si="182"/>
        <v>0</v>
      </c>
      <c r="O630" s="11">
        <f t="shared" si="183"/>
        <v>0</v>
      </c>
      <c r="P630" s="11">
        <f t="shared" si="184"/>
        <v>0</v>
      </c>
      <c r="Q630" s="11">
        <f t="shared" si="185"/>
        <v>0</v>
      </c>
      <c r="R630" s="11">
        <f t="shared" si="186"/>
        <v>0</v>
      </c>
      <c r="S630" s="11"/>
      <c r="T630" s="1">
        <f>VLOOKUP(B630,Master_Item!B:I,8,0)</f>
        <v>9.6000000000000014</v>
      </c>
      <c r="U630" s="11">
        <f t="shared" si="187"/>
        <v>0</v>
      </c>
      <c r="V630" s="11">
        <f t="shared" si="188"/>
        <v>0</v>
      </c>
      <c r="W630" s="11">
        <f t="shared" si="189"/>
        <v>0</v>
      </c>
      <c r="X630" s="11">
        <f t="shared" si="190"/>
        <v>0</v>
      </c>
      <c r="Y630" s="11">
        <f t="shared" si="191"/>
        <v>0</v>
      </c>
      <c r="Z630" s="1" t="str">
        <f>_xlfn.IFNA(VLOOKUP(B630,Master_Item!B:D,3,0),0)</f>
        <v>Oishi</v>
      </c>
    </row>
    <row r="631" spans="1:26">
      <c r="A631" s="13">
        <v>11</v>
      </c>
      <c r="B631" s="2">
        <v>310003602</v>
      </c>
      <c r="C631" s="1" t="s">
        <v>207</v>
      </c>
      <c r="D631" s="1" t="s">
        <v>128</v>
      </c>
      <c r="E631" s="12">
        <f>_xlfn.IFNA(VLOOKUP($B631,'FST OMT'!$C:$Y,$A631,0),0)*0.55</f>
        <v>0</v>
      </c>
      <c r="F631" s="12">
        <f>_xlfn.IFNA(VLOOKUP($B631,'FST CV'!$C:$Y,$A631,0),0)*0.55</f>
        <v>0</v>
      </c>
      <c r="G631" s="12">
        <f>_xlfn.IFNA(VLOOKUP($B631,'FST TT'!$C:$Y,$A631,0),0)*0.55</f>
        <v>0</v>
      </c>
      <c r="I631" s="4">
        <f t="shared" si="180"/>
        <v>0</v>
      </c>
      <c r="K631" s="52">
        <f>IF(D631="MT",VLOOKUP(B631,Master_Item!B:H,7,0),VLOOKUP(B631,Master_Item!B:H,6,0))</f>
        <v>60</v>
      </c>
      <c r="L631" s="52" t="str">
        <f>VLOOKUP(B631,Master_Item!B:M,12,0)</f>
        <v>โรงงานวังม่วง</v>
      </c>
      <c r="M631" s="52" t="str">
        <f t="shared" si="181"/>
        <v>โรงงานวังม่วงRegion 6/14</v>
      </c>
      <c r="N631" s="11">
        <f t="shared" si="182"/>
        <v>0</v>
      </c>
      <c r="O631" s="11">
        <f t="shared" si="183"/>
        <v>0</v>
      </c>
      <c r="P631" s="11">
        <f t="shared" si="184"/>
        <v>0</v>
      </c>
      <c r="Q631" s="11">
        <f t="shared" si="185"/>
        <v>0</v>
      </c>
      <c r="R631" s="11">
        <f t="shared" si="186"/>
        <v>0</v>
      </c>
      <c r="S631" s="11"/>
      <c r="T631" s="1">
        <f>VLOOKUP(B631,Master_Item!B:I,8,0)</f>
        <v>9.6000000000000014</v>
      </c>
      <c r="U631" s="11">
        <f t="shared" si="187"/>
        <v>0</v>
      </c>
      <c r="V631" s="11">
        <f t="shared" si="188"/>
        <v>0</v>
      </c>
      <c r="W631" s="11">
        <f t="shared" si="189"/>
        <v>0</v>
      </c>
      <c r="X631" s="11">
        <f t="shared" si="190"/>
        <v>0</v>
      </c>
      <c r="Y631" s="11">
        <f t="shared" si="191"/>
        <v>0</v>
      </c>
      <c r="Z631" s="1" t="str">
        <f>_xlfn.IFNA(VLOOKUP(B631,Master_Item!B:D,3,0),0)</f>
        <v>Oishi</v>
      </c>
    </row>
    <row r="632" spans="1:26">
      <c r="A632" s="13">
        <v>12</v>
      </c>
      <c r="B632" s="2">
        <v>310003602</v>
      </c>
      <c r="C632" s="1" t="s">
        <v>207</v>
      </c>
      <c r="D632" s="1" t="s">
        <v>121</v>
      </c>
      <c r="E632" s="12">
        <f>_xlfn.IFNA(VLOOKUP($B632,'FST OMT'!$C:$Y,$A632,0),0)</f>
        <v>0</v>
      </c>
      <c r="F632" s="12">
        <f>_xlfn.IFNA(VLOOKUP($B632,'FST CV'!$C:$Y,$A632,0),0)</f>
        <v>0</v>
      </c>
      <c r="G632" s="12">
        <f>_xlfn.IFNA(VLOOKUP($B632,'FST TT'!$C:$Y,$A632,0),0)</f>
        <v>0</v>
      </c>
      <c r="I632" s="4">
        <f t="shared" si="180"/>
        <v>0</v>
      </c>
      <c r="K632" s="52">
        <f>IF(D632="MT",VLOOKUP(B632,Master_Item!B:H,7,0),VLOOKUP(B632,Master_Item!B:H,6,0))</f>
        <v>60</v>
      </c>
      <c r="L632" s="52" t="str">
        <f>VLOOKUP(B632,Master_Item!B:M,12,0)</f>
        <v>โรงงานวังม่วง</v>
      </c>
      <c r="M632" s="52" t="str">
        <f t="shared" si="181"/>
        <v>โรงงานวังม่วงRegion 7</v>
      </c>
      <c r="N632" s="11">
        <f t="shared" si="182"/>
        <v>0</v>
      </c>
      <c r="O632" s="11">
        <f t="shared" si="183"/>
        <v>0</v>
      </c>
      <c r="P632" s="11">
        <f t="shared" si="184"/>
        <v>0</v>
      </c>
      <c r="Q632" s="11">
        <f t="shared" si="185"/>
        <v>0</v>
      </c>
      <c r="R632" s="11">
        <f t="shared" si="186"/>
        <v>0</v>
      </c>
      <c r="S632" s="11"/>
      <c r="T632" s="1">
        <f>VLOOKUP(B632,Master_Item!B:I,8,0)</f>
        <v>9.6000000000000014</v>
      </c>
      <c r="U632" s="11">
        <f t="shared" si="187"/>
        <v>0</v>
      </c>
      <c r="V632" s="11">
        <f t="shared" si="188"/>
        <v>0</v>
      </c>
      <c r="W632" s="11">
        <f t="shared" si="189"/>
        <v>0</v>
      </c>
      <c r="X632" s="11">
        <f t="shared" si="190"/>
        <v>0</v>
      </c>
      <c r="Y632" s="11">
        <f t="shared" si="191"/>
        <v>0</v>
      </c>
      <c r="Z632" s="1" t="str">
        <f>_xlfn.IFNA(VLOOKUP(B632,Master_Item!B:D,3,0),0)</f>
        <v>Oishi</v>
      </c>
    </row>
    <row r="633" spans="1:26">
      <c r="A633" s="13">
        <v>13</v>
      </c>
      <c r="B633" s="2">
        <v>310003602</v>
      </c>
      <c r="C633" s="1" t="s">
        <v>207</v>
      </c>
      <c r="D633" s="1" t="s">
        <v>122</v>
      </c>
      <c r="E633" s="12">
        <f>_xlfn.IFNA(VLOOKUP($B633,'FST OMT'!$C:$Y,$A633,0),0)</f>
        <v>0</v>
      </c>
      <c r="F633" s="12">
        <f>_xlfn.IFNA(VLOOKUP($B633,'FST CV'!$C:$Y,$A633,0),0)</f>
        <v>0</v>
      </c>
      <c r="G633" s="12">
        <f>_xlfn.IFNA(VLOOKUP($B633,'FST TT'!$C:$Y,$A633,0),0)</f>
        <v>0</v>
      </c>
      <c r="I633" s="4">
        <f t="shared" si="180"/>
        <v>0</v>
      </c>
      <c r="K633" s="52">
        <f>IF(D633="MT",VLOOKUP(B633,Master_Item!B:H,7,0),VLOOKUP(B633,Master_Item!B:H,6,0))</f>
        <v>60</v>
      </c>
      <c r="L633" s="52" t="str">
        <f>VLOOKUP(B633,Master_Item!B:M,12,0)</f>
        <v>โรงงานวังม่วง</v>
      </c>
      <c r="M633" s="52" t="str">
        <f t="shared" si="181"/>
        <v>โรงงานวังม่วงRegion 8</v>
      </c>
      <c r="N633" s="11">
        <f t="shared" si="182"/>
        <v>0</v>
      </c>
      <c r="O633" s="11">
        <f t="shared" si="183"/>
        <v>0</v>
      </c>
      <c r="P633" s="11">
        <f t="shared" si="184"/>
        <v>0</v>
      </c>
      <c r="Q633" s="11">
        <f t="shared" si="185"/>
        <v>0</v>
      </c>
      <c r="R633" s="11">
        <f t="shared" si="186"/>
        <v>0</v>
      </c>
      <c r="S633" s="11"/>
      <c r="T633" s="1">
        <f>VLOOKUP(B633,Master_Item!B:I,8,0)</f>
        <v>9.6000000000000014</v>
      </c>
      <c r="U633" s="11">
        <f t="shared" si="187"/>
        <v>0</v>
      </c>
      <c r="V633" s="11">
        <f t="shared" si="188"/>
        <v>0</v>
      </c>
      <c r="W633" s="11">
        <f t="shared" si="189"/>
        <v>0</v>
      </c>
      <c r="X633" s="11">
        <f t="shared" si="190"/>
        <v>0</v>
      </c>
      <c r="Y633" s="11">
        <f t="shared" si="191"/>
        <v>0</v>
      </c>
      <c r="Z633" s="1" t="str">
        <f>_xlfn.IFNA(VLOOKUP(B633,Master_Item!B:D,3,0),0)</f>
        <v>Oishi</v>
      </c>
    </row>
    <row r="634" spans="1:26">
      <c r="A634" s="13">
        <v>11</v>
      </c>
      <c r="B634" s="2">
        <v>310003602</v>
      </c>
      <c r="C634" s="1" t="s">
        <v>207</v>
      </c>
      <c r="D634" s="1" t="s">
        <v>123</v>
      </c>
      <c r="H634" s="4">
        <f>_xlfn.IFNA(VLOOKUP(B634,'FST MT'!A:FS,$A634,0),0)</f>
        <v>0</v>
      </c>
      <c r="I634" s="4">
        <f t="shared" si="180"/>
        <v>0</v>
      </c>
      <c r="K634" s="52">
        <f>IF(D634="MT",VLOOKUP(B634,Master_Item!B:H,7,0),VLOOKUP(B634,Master_Item!B:H,6,0))</f>
        <v>60</v>
      </c>
      <c r="L634" s="52" t="str">
        <f>VLOOKUP(B634,Master_Item!B:M,12,0)</f>
        <v>โรงงานวังม่วง</v>
      </c>
      <c r="M634" s="52" t="str">
        <f t="shared" si="181"/>
        <v>โรงงานวังม่วงMT</v>
      </c>
      <c r="N634" s="11">
        <f t="shared" si="182"/>
        <v>0</v>
      </c>
      <c r="O634" s="11">
        <f t="shared" si="183"/>
        <v>0</v>
      </c>
      <c r="P634" s="11">
        <f t="shared" si="184"/>
        <v>0</v>
      </c>
      <c r="Q634" s="11">
        <f t="shared" si="185"/>
        <v>0</v>
      </c>
      <c r="R634" s="11">
        <f t="shared" si="186"/>
        <v>0</v>
      </c>
      <c r="S634" s="11"/>
      <c r="T634" s="1">
        <f>VLOOKUP(B634,Master_Item!B:I,8,0)</f>
        <v>9.6000000000000014</v>
      </c>
      <c r="U634" s="11">
        <f t="shared" si="187"/>
        <v>0</v>
      </c>
      <c r="V634" s="11">
        <f t="shared" si="188"/>
        <v>0</v>
      </c>
      <c r="W634" s="11">
        <f t="shared" si="189"/>
        <v>0</v>
      </c>
      <c r="X634" s="11">
        <f t="shared" si="190"/>
        <v>0</v>
      </c>
      <c r="Y634" s="11">
        <f t="shared" si="191"/>
        <v>0</v>
      </c>
      <c r="Z634" s="1" t="str">
        <f>_xlfn.IFNA(VLOOKUP(B634,Master_Item!B:D,3,0),0)</f>
        <v>Oishi</v>
      </c>
    </row>
    <row r="635" spans="1:26">
      <c r="A635" s="13">
        <v>6</v>
      </c>
      <c r="B635" s="2">
        <v>310003603</v>
      </c>
      <c r="C635" s="1" t="s">
        <v>208</v>
      </c>
      <c r="D635" s="1" t="s">
        <v>115</v>
      </c>
      <c r="E635" s="12">
        <f>_xlfn.IFNA(VLOOKUP($B635,'FST OMT'!$C:$Y,$A635,0),0)</f>
        <v>0</v>
      </c>
      <c r="F635" s="12">
        <f>_xlfn.IFNA(VLOOKUP($B635,'FST CV'!$C:$Y,$A635,0),0)</f>
        <v>0</v>
      </c>
      <c r="G635" s="12">
        <f>_xlfn.IFNA(VLOOKUP($B635,'FST TT'!$C:$Y,$A635,0),0)</f>
        <v>0</v>
      </c>
      <c r="I635" s="4">
        <f t="shared" si="180"/>
        <v>0</v>
      </c>
      <c r="K635" s="52">
        <f>IF(D635="MT",VLOOKUP(B635,Master_Item!B:H,7,0),VLOOKUP(B635,Master_Item!B:H,6,0))</f>
        <v>60</v>
      </c>
      <c r="L635" s="52" t="str">
        <f>VLOOKUP(B635,Master_Item!B:M,12,0)</f>
        <v>โรงงานวังม่วง</v>
      </c>
      <c r="M635" s="52" t="str">
        <f t="shared" si="181"/>
        <v>โรงงานวังม่วงRegion 1</v>
      </c>
      <c r="N635" s="11">
        <f t="shared" si="182"/>
        <v>0</v>
      </c>
      <c r="O635" s="11">
        <f t="shared" si="183"/>
        <v>0</v>
      </c>
      <c r="P635" s="11">
        <f t="shared" si="184"/>
        <v>0</v>
      </c>
      <c r="Q635" s="11">
        <f t="shared" si="185"/>
        <v>0</v>
      </c>
      <c r="R635" s="11">
        <f t="shared" si="186"/>
        <v>0</v>
      </c>
      <c r="S635" s="11"/>
      <c r="T635" s="1">
        <f>VLOOKUP(B635,Master_Item!B:I,8,0)</f>
        <v>9.6000000000000014</v>
      </c>
      <c r="U635" s="11">
        <f t="shared" si="187"/>
        <v>0</v>
      </c>
      <c r="V635" s="11">
        <f t="shared" si="188"/>
        <v>0</v>
      </c>
      <c r="W635" s="11">
        <f t="shared" si="189"/>
        <v>0</v>
      </c>
      <c r="X635" s="11">
        <f t="shared" si="190"/>
        <v>0</v>
      </c>
      <c r="Y635" s="11">
        <f t="shared" si="191"/>
        <v>0</v>
      </c>
      <c r="Z635" s="1" t="str">
        <f>_xlfn.IFNA(VLOOKUP(B635,Master_Item!B:D,3,0),0)</f>
        <v>Oishi</v>
      </c>
    </row>
    <row r="636" spans="1:26">
      <c r="A636" s="13">
        <v>7</v>
      </c>
      <c r="B636" s="2">
        <v>310003603</v>
      </c>
      <c r="C636" s="1" t="s">
        <v>208</v>
      </c>
      <c r="D636" s="1" t="s">
        <v>116</v>
      </c>
      <c r="E636" s="12">
        <f>_xlfn.IFNA(VLOOKUP($B636,'FST OMT'!$C:$Y,$A636,0),0)</f>
        <v>0</v>
      </c>
      <c r="F636" s="12">
        <f>_xlfn.IFNA(VLOOKUP($B636,'FST CV'!$C:$Y,$A636,0),0)</f>
        <v>0</v>
      </c>
      <c r="G636" s="12">
        <f>_xlfn.IFNA(VLOOKUP($B636,'FST TT'!$C:$Y,$A636,0),0)</f>
        <v>0</v>
      </c>
      <c r="I636" s="4">
        <f t="shared" si="180"/>
        <v>0</v>
      </c>
      <c r="K636" s="52">
        <f>IF(D636="MT",VLOOKUP(B636,Master_Item!B:H,7,0),VLOOKUP(B636,Master_Item!B:H,6,0))</f>
        <v>60</v>
      </c>
      <c r="L636" s="52" t="str">
        <f>VLOOKUP(B636,Master_Item!B:M,12,0)</f>
        <v>โรงงานวังม่วง</v>
      </c>
      <c r="M636" s="52" t="str">
        <f t="shared" si="181"/>
        <v>โรงงานวังม่วงRegion 2</v>
      </c>
      <c r="N636" s="11">
        <f t="shared" si="182"/>
        <v>0</v>
      </c>
      <c r="O636" s="11">
        <f t="shared" si="183"/>
        <v>0</v>
      </c>
      <c r="P636" s="11">
        <f t="shared" si="184"/>
        <v>0</v>
      </c>
      <c r="Q636" s="11">
        <f t="shared" si="185"/>
        <v>0</v>
      </c>
      <c r="R636" s="11">
        <f t="shared" si="186"/>
        <v>0</v>
      </c>
      <c r="S636" s="11"/>
      <c r="T636" s="1">
        <f>VLOOKUP(B636,Master_Item!B:I,8,0)</f>
        <v>9.6000000000000014</v>
      </c>
      <c r="U636" s="11">
        <f t="shared" si="187"/>
        <v>0</v>
      </c>
      <c r="V636" s="11">
        <f t="shared" si="188"/>
        <v>0</v>
      </c>
      <c r="W636" s="11">
        <f t="shared" si="189"/>
        <v>0</v>
      </c>
      <c r="X636" s="11">
        <f t="shared" si="190"/>
        <v>0</v>
      </c>
      <c r="Y636" s="11">
        <f t="shared" si="191"/>
        <v>0</v>
      </c>
      <c r="Z636" s="1" t="str">
        <f>_xlfn.IFNA(VLOOKUP(B636,Master_Item!B:D,3,0),0)</f>
        <v>Oishi</v>
      </c>
    </row>
    <row r="637" spans="1:26">
      <c r="A637" s="13">
        <v>8</v>
      </c>
      <c r="B637" s="2">
        <v>310003603</v>
      </c>
      <c r="C637" s="1" t="s">
        <v>208</v>
      </c>
      <c r="D637" s="1" t="s">
        <v>117</v>
      </c>
      <c r="E637" s="12">
        <f>_xlfn.IFNA(VLOOKUP($B637,'FST OMT'!$C:$Y,$A637,0),0)</f>
        <v>0</v>
      </c>
      <c r="F637" s="12">
        <f>_xlfn.IFNA(VLOOKUP($B637,'FST CV'!$C:$Y,$A637,0),0)</f>
        <v>0</v>
      </c>
      <c r="G637" s="12">
        <f>_xlfn.IFNA(VLOOKUP($B637,'FST TT'!$C:$Y,$A637,0),0)</f>
        <v>0</v>
      </c>
      <c r="I637" s="4">
        <f t="shared" si="180"/>
        <v>0</v>
      </c>
      <c r="K637" s="52">
        <f>IF(D637="MT",VLOOKUP(B637,Master_Item!B:H,7,0),VLOOKUP(B637,Master_Item!B:H,6,0))</f>
        <v>60</v>
      </c>
      <c r="L637" s="52" t="str">
        <f>VLOOKUP(B637,Master_Item!B:M,12,0)</f>
        <v>โรงงานวังม่วง</v>
      </c>
      <c r="M637" s="52" t="str">
        <f t="shared" si="181"/>
        <v>โรงงานวังม่วงRegion 3</v>
      </c>
      <c r="N637" s="11">
        <f t="shared" si="182"/>
        <v>0</v>
      </c>
      <c r="O637" s="11">
        <f t="shared" si="183"/>
        <v>0</v>
      </c>
      <c r="P637" s="11">
        <f t="shared" si="184"/>
        <v>0</v>
      </c>
      <c r="Q637" s="11">
        <f t="shared" si="185"/>
        <v>0</v>
      </c>
      <c r="R637" s="11">
        <f t="shared" si="186"/>
        <v>0</v>
      </c>
      <c r="S637" s="11"/>
      <c r="T637" s="1">
        <f>VLOOKUP(B637,Master_Item!B:I,8,0)</f>
        <v>9.6000000000000014</v>
      </c>
      <c r="U637" s="11">
        <f t="shared" si="187"/>
        <v>0</v>
      </c>
      <c r="V637" s="11">
        <f t="shared" si="188"/>
        <v>0</v>
      </c>
      <c r="W637" s="11">
        <f t="shared" si="189"/>
        <v>0</v>
      </c>
      <c r="X637" s="11">
        <f t="shared" si="190"/>
        <v>0</v>
      </c>
      <c r="Y637" s="11">
        <f t="shared" si="191"/>
        <v>0</v>
      </c>
      <c r="Z637" s="1" t="str">
        <f>_xlfn.IFNA(VLOOKUP(B637,Master_Item!B:D,3,0),0)</f>
        <v>Oishi</v>
      </c>
    </row>
    <row r="638" spans="1:26">
      <c r="A638" s="13">
        <v>9</v>
      </c>
      <c r="B638" s="2">
        <v>310003603</v>
      </c>
      <c r="C638" s="1" t="s">
        <v>208</v>
      </c>
      <c r="D638" s="1" t="s">
        <v>118</v>
      </c>
      <c r="E638" s="12">
        <f>_xlfn.IFNA(VLOOKUP($B638,'FST OMT'!$C:$Y,$A638,0),0)</f>
        <v>0</v>
      </c>
      <c r="F638" s="12">
        <f>_xlfn.IFNA(VLOOKUP($B638,'FST CV'!$C:$Y,$A638,0),0)</f>
        <v>0</v>
      </c>
      <c r="G638" s="12">
        <f>_xlfn.IFNA(VLOOKUP($B638,'FST TT'!$C:$Y,$A638,0),0)</f>
        <v>0</v>
      </c>
      <c r="I638" s="4">
        <f t="shared" si="180"/>
        <v>0</v>
      </c>
      <c r="K638" s="52">
        <f>IF(D638="MT",VLOOKUP(B638,Master_Item!B:H,7,0),VLOOKUP(B638,Master_Item!B:H,6,0))</f>
        <v>60</v>
      </c>
      <c r="L638" s="52" t="str">
        <f>VLOOKUP(B638,Master_Item!B:M,12,0)</f>
        <v>โรงงานวังม่วง</v>
      </c>
      <c r="M638" s="52" t="str">
        <f t="shared" si="181"/>
        <v>โรงงานวังม่วงRegion 4</v>
      </c>
      <c r="N638" s="11">
        <f t="shared" si="182"/>
        <v>0</v>
      </c>
      <c r="O638" s="11">
        <f t="shared" si="183"/>
        <v>0</v>
      </c>
      <c r="P638" s="11">
        <f t="shared" si="184"/>
        <v>0</v>
      </c>
      <c r="Q638" s="11">
        <f t="shared" si="185"/>
        <v>0</v>
      </c>
      <c r="R638" s="11">
        <f t="shared" si="186"/>
        <v>0</v>
      </c>
      <c r="S638" s="11"/>
      <c r="T638" s="1">
        <f>VLOOKUP(B638,Master_Item!B:I,8,0)</f>
        <v>9.6000000000000014</v>
      </c>
      <c r="U638" s="11">
        <f t="shared" si="187"/>
        <v>0</v>
      </c>
      <c r="V638" s="11">
        <f t="shared" si="188"/>
        <v>0</v>
      </c>
      <c r="W638" s="11">
        <f t="shared" si="189"/>
        <v>0</v>
      </c>
      <c r="X638" s="11">
        <f t="shared" si="190"/>
        <v>0</v>
      </c>
      <c r="Y638" s="11">
        <f t="shared" si="191"/>
        <v>0</v>
      </c>
      <c r="Z638" s="1" t="str">
        <f>_xlfn.IFNA(VLOOKUP(B638,Master_Item!B:D,3,0),0)</f>
        <v>Oishi</v>
      </c>
    </row>
    <row r="639" spans="1:26">
      <c r="A639" s="13">
        <v>10</v>
      </c>
      <c r="B639" s="2">
        <v>310003603</v>
      </c>
      <c r="C639" s="1" t="s">
        <v>208</v>
      </c>
      <c r="D639" s="1" t="s">
        <v>119</v>
      </c>
      <c r="E639" s="12">
        <f>_xlfn.IFNA(VLOOKUP($B639,'FST OMT'!$C:$Y,$A639,0),0)</f>
        <v>0</v>
      </c>
      <c r="F639" s="12">
        <f>_xlfn.IFNA(VLOOKUP($B639,'FST CV'!$C:$Y,$A639,0),0)</f>
        <v>0</v>
      </c>
      <c r="G639" s="12">
        <f>_xlfn.IFNA(VLOOKUP($B639,'FST TT'!$C:$Y,$A639,0),0)</f>
        <v>0</v>
      </c>
      <c r="I639" s="4">
        <f t="shared" si="180"/>
        <v>0</v>
      </c>
      <c r="K639" s="52">
        <f>IF(D639="MT",VLOOKUP(B639,Master_Item!B:H,7,0),VLOOKUP(B639,Master_Item!B:H,6,0))</f>
        <v>60</v>
      </c>
      <c r="L639" s="52" t="str">
        <f>VLOOKUP(B639,Master_Item!B:M,12,0)</f>
        <v>โรงงานวังม่วง</v>
      </c>
      <c r="M639" s="52" t="str">
        <f t="shared" si="181"/>
        <v>โรงงานวังม่วงRegion 5</v>
      </c>
      <c r="N639" s="11">
        <f t="shared" si="182"/>
        <v>0</v>
      </c>
      <c r="O639" s="11">
        <f t="shared" si="183"/>
        <v>0</v>
      </c>
      <c r="P639" s="11">
        <f t="shared" si="184"/>
        <v>0</v>
      </c>
      <c r="Q639" s="11">
        <f t="shared" si="185"/>
        <v>0</v>
      </c>
      <c r="R639" s="11">
        <f t="shared" si="186"/>
        <v>0</v>
      </c>
      <c r="S639" s="11"/>
      <c r="T639" s="1">
        <f>VLOOKUP(B639,Master_Item!B:I,8,0)</f>
        <v>9.6000000000000014</v>
      </c>
      <c r="U639" s="11">
        <f t="shared" si="187"/>
        <v>0</v>
      </c>
      <c r="V639" s="11">
        <f t="shared" si="188"/>
        <v>0</v>
      </c>
      <c r="W639" s="11">
        <f t="shared" si="189"/>
        <v>0</v>
      </c>
      <c r="X639" s="11">
        <f t="shared" si="190"/>
        <v>0</v>
      </c>
      <c r="Y639" s="11">
        <f t="shared" si="191"/>
        <v>0</v>
      </c>
      <c r="Z639" s="1" t="str">
        <f>_xlfn.IFNA(VLOOKUP(B639,Master_Item!B:D,3,0),0)</f>
        <v>Oishi</v>
      </c>
    </row>
    <row r="640" spans="1:26">
      <c r="A640" s="13">
        <v>11</v>
      </c>
      <c r="B640" s="2">
        <v>310003603</v>
      </c>
      <c r="C640" s="1" t="s">
        <v>208</v>
      </c>
      <c r="D640" s="1" t="s">
        <v>127</v>
      </c>
      <c r="E640" s="12">
        <f>_xlfn.IFNA(VLOOKUP($B640,'FST OMT'!$C:$Y,$A640,0),0)*0.45</f>
        <v>0</v>
      </c>
      <c r="F640" s="12">
        <f>_xlfn.IFNA(VLOOKUP($B640,'FST CV'!$C:$Y,$A640,0),0)*0.45</f>
        <v>0</v>
      </c>
      <c r="G640" s="12">
        <f>_xlfn.IFNA(VLOOKUP($B640,'FST TT'!$C:$Y,$A640,0),0)*0.45</f>
        <v>0</v>
      </c>
      <c r="I640" s="4">
        <f t="shared" si="180"/>
        <v>0</v>
      </c>
      <c r="K640" s="52">
        <f>IF(D640="MT",VLOOKUP(B640,Master_Item!B:H,7,0),VLOOKUP(B640,Master_Item!B:H,6,0))</f>
        <v>60</v>
      </c>
      <c r="L640" s="52" t="str">
        <f>VLOOKUP(B640,Master_Item!B:M,12,0)</f>
        <v>โรงงานวังม่วง</v>
      </c>
      <c r="M640" s="52" t="str">
        <f t="shared" si="181"/>
        <v>โรงงานวังม่วงRegion 6/9</v>
      </c>
      <c r="N640" s="11">
        <f t="shared" si="182"/>
        <v>0</v>
      </c>
      <c r="O640" s="11">
        <f t="shared" si="183"/>
        <v>0</v>
      </c>
      <c r="P640" s="11">
        <f t="shared" si="184"/>
        <v>0</v>
      </c>
      <c r="Q640" s="11">
        <f t="shared" si="185"/>
        <v>0</v>
      </c>
      <c r="R640" s="11">
        <f t="shared" si="186"/>
        <v>0</v>
      </c>
      <c r="S640" s="11"/>
      <c r="T640" s="1">
        <f>VLOOKUP(B640,Master_Item!B:I,8,0)</f>
        <v>9.6000000000000014</v>
      </c>
      <c r="U640" s="11">
        <f t="shared" si="187"/>
        <v>0</v>
      </c>
      <c r="V640" s="11">
        <f t="shared" si="188"/>
        <v>0</v>
      </c>
      <c r="W640" s="11">
        <f t="shared" si="189"/>
        <v>0</v>
      </c>
      <c r="X640" s="11">
        <f t="shared" si="190"/>
        <v>0</v>
      </c>
      <c r="Y640" s="11">
        <f t="shared" si="191"/>
        <v>0</v>
      </c>
      <c r="Z640" s="1" t="str">
        <f>_xlfn.IFNA(VLOOKUP(B640,Master_Item!B:D,3,0),0)</f>
        <v>Oishi</v>
      </c>
    </row>
    <row r="641" spans="1:26">
      <c r="A641" s="13">
        <v>11</v>
      </c>
      <c r="B641" s="2">
        <v>310003603</v>
      </c>
      <c r="C641" s="1" t="s">
        <v>208</v>
      </c>
      <c r="D641" s="1" t="s">
        <v>128</v>
      </c>
      <c r="E641" s="12">
        <f>_xlfn.IFNA(VLOOKUP($B641,'FST OMT'!$C:$Y,$A641,0),0)*0.55</f>
        <v>0</v>
      </c>
      <c r="F641" s="12">
        <f>_xlfn.IFNA(VLOOKUP($B641,'FST CV'!$C:$Y,$A641,0),0)*0.55</f>
        <v>0</v>
      </c>
      <c r="G641" s="12">
        <f>_xlfn.IFNA(VLOOKUP($B641,'FST TT'!$C:$Y,$A641,0),0)*0.55</f>
        <v>0</v>
      </c>
      <c r="I641" s="4">
        <f t="shared" si="180"/>
        <v>0</v>
      </c>
      <c r="K641" s="52">
        <f>IF(D641="MT",VLOOKUP(B641,Master_Item!B:H,7,0),VLOOKUP(B641,Master_Item!B:H,6,0))</f>
        <v>60</v>
      </c>
      <c r="L641" s="52" t="str">
        <f>VLOOKUP(B641,Master_Item!B:M,12,0)</f>
        <v>โรงงานวังม่วง</v>
      </c>
      <c r="M641" s="52" t="str">
        <f t="shared" si="181"/>
        <v>โรงงานวังม่วงRegion 6/14</v>
      </c>
      <c r="N641" s="11">
        <f t="shared" si="182"/>
        <v>0</v>
      </c>
      <c r="O641" s="11">
        <f t="shared" si="183"/>
        <v>0</v>
      </c>
      <c r="P641" s="11">
        <f t="shared" si="184"/>
        <v>0</v>
      </c>
      <c r="Q641" s="11">
        <f t="shared" si="185"/>
        <v>0</v>
      </c>
      <c r="R641" s="11">
        <f t="shared" si="186"/>
        <v>0</v>
      </c>
      <c r="S641" s="11"/>
      <c r="T641" s="1">
        <f>VLOOKUP(B641,Master_Item!B:I,8,0)</f>
        <v>9.6000000000000014</v>
      </c>
      <c r="U641" s="11">
        <f t="shared" si="187"/>
        <v>0</v>
      </c>
      <c r="V641" s="11">
        <f t="shared" si="188"/>
        <v>0</v>
      </c>
      <c r="W641" s="11">
        <f t="shared" si="189"/>
        <v>0</v>
      </c>
      <c r="X641" s="11">
        <f t="shared" si="190"/>
        <v>0</v>
      </c>
      <c r="Y641" s="11">
        <f t="shared" si="191"/>
        <v>0</v>
      </c>
      <c r="Z641" s="1" t="str">
        <f>_xlfn.IFNA(VLOOKUP(B641,Master_Item!B:D,3,0),0)</f>
        <v>Oishi</v>
      </c>
    </row>
    <row r="642" spans="1:26">
      <c r="A642" s="13">
        <v>12</v>
      </c>
      <c r="B642" s="2">
        <v>310003603</v>
      </c>
      <c r="C642" s="1" t="s">
        <v>208</v>
      </c>
      <c r="D642" s="1" t="s">
        <v>121</v>
      </c>
      <c r="E642" s="12">
        <f>_xlfn.IFNA(VLOOKUP($B642,'FST OMT'!$C:$Y,$A642,0),0)</f>
        <v>0</v>
      </c>
      <c r="F642" s="12">
        <f>_xlfn.IFNA(VLOOKUP($B642,'FST CV'!$C:$Y,$A642,0),0)</f>
        <v>0</v>
      </c>
      <c r="G642" s="12">
        <f>_xlfn.IFNA(VLOOKUP($B642,'FST TT'!$C:$Y,$A642,0),0)</f>
        <v>0</v>
      </c>
      <c r="I642" s="4">
        <f t="shared" si="180"/>
        <v>0</v>
      </c>
      <c r="K642" s="52">
        <f>IF(D642="MT",VLOOKUP(B642,Master_Item!B:H,7,0),VLOOKUP(B642,Master_Item!B:H,6,0))</f>
        <v>60</v>
      </c>
      <c r="L642" s="52" t="str">
        <f>VLOOKUP(B642,Master_Item!B:M,12,0)</f>
        <v>โรงงานวังม่วง</v>
      </c>
      <c r="M642" s="52" t="str">
        <f t="shared" si="181"/>
        <v>โรงงานวังม่วงRegion 7</v>
      </c>
      <c r="N642" s="11">
        <f t="shared" si="182"/>
        <v>0</v>
      </c>
      <c r="O642" s="11">
        <f t="shared" si="183"/>
        <v>0</v>
      </c>
      <c r="P642" s="11">
        <f t="shared" si="184"/>
        <v>0</v>
      </c>
      <c r="Q642" s="11">
        <f t="shared" si="185"/>
        <v>0</v>
      </c>
      <c r="R642" s="11">
        <f t="shared" si="186"/>
        <v>0</v>
      </c>
      <c r="S642" s="11"/>
      <c r="T642" s="1">
        <f>VLOOKUP(B642,Master_Item!B:I,8,0)</f>
        <v>9.6000000000000014</v>
      </c>
      <c r="U642" s="11">
        <f t="shared" si="187"/>
        <v>0</v>
      </c>
      <c r="V642" s="11">
        <f t="shared" si="188"/>
        <v>0</v>
      </c>
      <c r="W642" s="11">
        <f t="shared" si="189"/>
        <v>0</v>
      </c>
      <c r="X642" s="11">
        <f t="shared" si="190"/>
        <v>0</v>
      </c>
      <c r="Y642" s="11">
        <f t="shared" si="191"/>
        <v>0</v>
      </c>
      <c r="Z642" s="1" t="str">
        <f>_xlfn.IFNA(VLOOKUP(B642,Master_Item!B:D,3,0),0)</f>
        <v>Oishi</v>
      </c>
    </row>
    <row r="643" spans="1:26">
      <c r="A643" s="13">
        <v>13</v>
      </c>
      <c r="B643" s="2">
        <v>310003603</v>
      </c>
      <c r="C643" s="1" t="s">
        <v>208</v>
      </c>
      <c r="D643" s="1" t="s">
        <v>122</v>
      </c>
      <c r="E643" s="12">
        <f>_xlfn.IFNA(VLOOKUP($B643,'FST OMT'!$C:$Y,$A643,0),0)</f>
        <v>0</v>
      </c>
      <c r="F643" s="12">
        <f>_xlfn.IFNA(VLOOKUP($B643,'FST CV'!$C:$Y,$A643,0),0)</f>
        <v>0</v>
      </c>
      <c r="G643" s="12">
        <f>_xlfn.IFNA(VLOOKUP($B643,'FST TT'!$C:$Y,$A643,0),0)</f>
        <v>0</v>
      </c>
      <c r="I643" s="4">
        <f t="shared" si="180"/>
        <v>0</v>
      </c>
      <c r="K643" s="52">
        <f>IF(D643="MT",VLOOKUP(B643,Master_Item!B:H,7,0),VLOOKUP(B643,Master_Item!B:H,6,0))</f>
        <v>60</v>
      </c>
      <c r="L643" s="52" t="str">
        <f>VLOOKUP(B643,Master_Item!B:M,12,0)</f>
        <v>โรงงานวังม่วง</v>
      </c>
      <c r="M643" s="52" t="str">
        <f t="shared" si="181"/>
        <v>โรงงานวังม่วงRegion 8</v>
      </c>
      <c r="N643" s="11">
        <f t="shared" si="182"/>
        <v>0</v>
      </c>
      <c r="O643" s="11">
        <f t="shared" si="183"/>
        <v>0</v>
      </c>
      <c r="P643" s="11">
        <f t="shared" si="184"/>
        <v>0</v>
      </c>
      <c r="Q643" s="11">
        <f t="shared" si="185"/>
        <v>0</v>
      </c>
      <c r="R643" s="11">
        <f t="shared" si="186"/>
        <v>0</v>
      </c>
      <c r="S643" s="11"/>
      <c r="T643" s="1">
        <f>VLOOKUP(B643,Master_Item!B:I,8,0)</f>
        <v>9.6000000000000014</v>
      </c>
      <c r="U643" s="11">
        <f t="shared" si="187"/>
        <v>0</v>
      </c>
      <c r="V643" s="11">
        <f t="shared" si="188"/>
        <v>0</v>
      </c>
      <c r="W643" s="11">
        <f t="shared" si="189"/>
        <v>0</v>
      </c>
      <c r="X643" s="11">
        <f t="shared" si="190"/>
        <v>0</v>
      </c>
      <c r="Y643" s="11">
        <f t="shared" si="191"/>
        <v>0</v>
      </c>
      <c r="Z643" s="1" t="str">
        <f>_xlfn.IFNA(VLOOKUP(B643,Master_Item!B:D,3,0),0)</f>
        <v>Oishi</v>
      </c>
    </row>
    <row r="644" spans="1:26">
      <c r="A644" s="13">
        <v>11</v>
      </c>
      <c r="B644" s="2">
        <v>310003603</v>
      </c>
      <c r="C644" s="1" t="s">
        <v>208</v>
      </c>
      <c r="D644" s="1" t="s">
        <v>123</v>
      </c>
      <c r="H644" s="4">
        <f>_xlfn.IFNA(VLOOKUP(B644,'FST MT'!A:FS,$A644,0),0)</f>
        <v>0</v>
      </c>
      <c r="I644" s="4">
        <f t="shared" si="180"/>
        <v>0</v>
      </c>
      <c r="K644" s="52">
        <f>IF(D644="MT",VLOOKUP(B644,Master_Item!B:H,7,0),VLOOKUP(B644,Master_Item!B:H,6,0))</f>
        <v>60</v>
      </c>
      <c r="L644" s="52" t="str">
        <f>VLOOKUP(B644,Master_Item!B:M,12,0)</f>
        <v>โรงงานวังม่วง</v>
      </c>
      <c r="M644" s="52" t="str">
        <f t="shared" si="181"/>
        <v>โรงงานวังม่วงMT</v>
      </c>
      <c r="N644" s="11">
        <f t="shared" si="182"/>
        <v>0</v>
      </c>
      <c r="O644" s="11">
        <f t="shared" si="183"/>
        <v>0</v>
      </c>
      <c r="P644" s="11">
        <f t="shared" si="184"/>
        <v>0</v>
      </c>
      <c r="Q644" s="11">
        <f t="shared" si="185"/>
        <v>0</v>
      </c>
      <c r="R644" s="11">
        <f t="shared" si="186"/>
        <v>0</v>
      </c>
      <c r="S644" s="11"/>
      <c r="T644" s="1">
        <f>VLOOKUP(B644,Master_Item!B:I,8,0)</f>
        <v>9.6000000000000014</v>
      </c>
      <c r="U644" s="11">
        <f t="shared" si="187"/>
        <v>0</v>
      </c>
      <c r="V644" s="11">
        <f t="shared" si="188"/>
        <v>0</v>
      </c>
      <c r="W644" s="11">
        <f t="shared" si="189"/>
        <v>0</v>
      </c>
      <c r="X644" s="11">
        <f t="shared" si="190"/>
        <v>0</v>
      </c>
      <c r="Y644" s="11">
        <f t="shared" si="191"/>
        <v>0</v>
      </c>
      <c r="Z644" s="1" t="str">
        <f>_xlfn.IFNA(VLOOKUP(B644,Master_Item!B:D,3,0),0)</f>
        <v>Oishi</v>
      </c>
    </row>
    <row r="645" spans="1:26">
      <c r="A645" s="13">
        <v>6</v>
      </c>
      <c r="B645" s="2">
        <v>310003571</v>
      </c>
      <c r="C645" s="1" t="s">
        <v>209</v>
      </c>
      <c r="D645" s="1" t="s">
        <v>115</v>
      </c>
      <c r="E645" s="12">
        <f>_xlfn.IFNA(VLOOKUP($B645,'FST OMT'!$C:$Y,$A645,0),0)</f>
        <v>0</v>
      </c>
      <c r="F645" s="12">
        <f>_xlfn.IFNA(VLOOKUP($B645,'FST CV'!$C:$Y,$A645,0),0)</f>
        <v>0</v>
      </c>
      <c r="G645" s="12">
        <f>_xlfn.IFNA(VLOOKUP($B645,'FST TT'!$C:$Y,$A645,0),0)</f>
        <v>0</v>
      </c>
      <c r="I645" s="4">
        <f t="shared" ref="I645:I654" si="192">SUM(E645:H645)</f>
        <v>0</v>
      </c>
      <c r="K645" s="52">
        <f>IF(D645="MT",VLOOKUP(B645,Master_Item!B:H,7,0),VLOOKUP(B645,Master_Item!B:H,6,0))</f>
        <v>72</v>
      </c>
      <c r="L645" s="52" t="str">
        <f>VLOOKUP(B645,Master_Item!B:M,12,0)</f>
        <v>โรงงานวังม่วง</v>
      </c>
      <c r="M645" s="52" t="str">
        <f t="shared" ref="M645:M654" si="193">L645&amp;D645</f>
        <v>โรงงานวังม่วงRegion 1</v>
      </c>
      <c r="N645" s="11">
        <f t="shared" ref="N645:N654" si="194">E645/$K645</f>
        <v>0</v>
      </c>
      <c r="O645" s="11">
        <f t="shared" ref="O645:O654" si="195">F645/$K645</f>
        <v>0</v>
      </c>
      <c r="P645" s="11">
        <f t="shared" ref="P645:P654" si="196">G645/$K645</f>
        <v>0</v>
      </c>
      <c r="Q645" s="11">
        <f t="shared" ref="Q645:Q654" si="197">H645/$K645</f>
        <v>0</v>
      </c>
      <c r="R645" s="11">
        <f t="shared" ref="R645:R654" si="198">I645/$K645</f>
        <v>0</v>
      </c>
      <c r="S645" s="11"/>
      <c r="T645" s="1">
        <f>VLOOKUP(B645,Master_Item!B:I,8,0)</f>
        <v>9.1199999999999992</v>
      </c>
      <c r="U645" s="11">
        <f t="shared" ref="U645:U654" si="199">$T645*E645</f>
        <v>0</v>
      </c>
      <c r="V645" s="11">
        <f t="shared" ref="V645:V654" si="200">$T645*F645</f>
        <v>0</v>
      </c>
      <c r="W645" s="11">
        <f t="shared" ref="W645:W654" si="201">$T645*G645</f>
        <v>0</v>
      </c>
      <c r="X645" s="11">
        <f t="shared" ref="X645:X654" si="202">$T645*H645</f>
        <v>0</v>
      </c>
      <c r="Y645" s="11">
        <f t="shared" ref="Y645:Y654" si="203">$T645*I645</f>
        <v>0</v>
      </c>
      <c r="Z645" s="1" t="str">
        <f>_xlfn.IFNA(VLOOKUP(B645,Master_Item!B:D,3,0),0)</f>
        <v>Oishi</v>
      </c>
    </row>
    <row r="646" spans="1:26">
      <c r="A646" s="13">
        <v>7</v>
      </c>
      <c r="B646" s="2">
        <v>310003571</v>
      </c>
      <c r="C646" s="1" t="s">
        <v>209</v>
      </c>
      <c r="D646" s="1" t="s">
        <v>116</v>
      </c>
      <c r="E646" s="12">
        <f>_xlfn.IFNA(VLOOKUP($B646,'FST OMT'!$C:$Y,$A646,0),0)</f>
        <v>0</v>
      </c>
      <c r="F646" s="12">
        <f>_xlfn.IFNA(VLOOKUP($B646,'FST CV'!$C:$Y,$A646,0),0)</f>
        <v>0</v>
      </c>
      <c r="G646" s="12">
        <f>_xlfn.IFNA(VLOOKUP($B646,'FST TT'!$C:$Y,$A646,0),0)</f>
        <v>0</v>
      </c>
      <c r="I646" s="4">
        <f t="shared" si="192"/>
        <v>0</v>
      </c>
      <c r="K646" s="52">
        <f>IF(D646="MT",VLOOKUP(B646,Master_Item!B:H,7,0),VLOOKUP(B646,Master_Item!B:H,6,0))</f>
        <v>72</v>
      </c>
      <c r="L646" s="52" t="str">
        <f>VLOOKUP(B646,Master_Item!B:M,12,0)</f>
        <v>โรงงานวังม่วง</v>
      </c>
      <c r="M646" s="52" t="str">
        <f t="shared" si="193"/>
        <v>โรงงานวังม่วงRegion 2</v>
      </c>
      <c r="N646" s="11">
        <f t="shared" si="194"/>
        <v>0</v>
      </c>
      <c r="O646" s="11">
        <f t="shared" si="195"/>
        <v>0</v>
      </c>
      <c r="P646" s="11">
        <f t="shared" si="196"/>
        <v>0</v>
      </c>
      <c r="Q646" s="11">
        <f t="shared" si="197"/>
        <v>0</v>
      </c>
      <c r="R646" s="11">
        <f t="shared" si="198"/>
        <v>0</v>
      </c>
      <c r="S646" s="11"/>
      <c r="T646" s="1">
        <f>VLOOKUP(B646,Master_Item!B:I,8,0)</f>
        <v>9.1199999999999992</v>
      </c>
      <c r="U646" s="11">
        <f t="shared" si="199"/>
        <v>0</v>
      </c>
      <c r="V646" s="11">
        <f t="shared" si="200"/>
        <v>0</v>
      </c>
      <c r="W646" s="11">
        <f t="shared" si="201"/>
        <v>0</v>
      </c>
      <c r="X646" s="11">
        <f t="shared" si="202"/>
        <v>0</v>
      </c>
      <c r="Y646" s="11">
        <f t="shared" si="203"/>
        <v>0</v>
      </c>
      <c r="Z646" s="1" t="str">
        <f>_xlfn.IFNA(VLOOKUP(B646,Master_Item!B:D,3,0),0)</f>
        <v>Oishi</v>
      </c>
    </row>
    <row r="647" spans="1:26">
      <c r="A647" s="13">
        <v>8</v>
      </c>
      <c r="B647" s="2">
        <v>310003571</v>
      </c>
      <c r="C647" s="1" t="s">
        <v>209</v>
      </c>
      <c r="D647" s="1" t="s">
        <v>117</v>
      </c>
      <c r="E647" s="12">
        <f>_xlfn.IFNA(VLOOKUP($B647,'FST OMT'!$C:$Y,$A647,0),0)</f>
        <v>0</v>
      </c>
      <c r="F647" s="12">
        <f>_xlfn.IFNA(VLOOKUP($B647,'FST CV'!$C:$Y,$A647,0),0)</f>
        <v>0</v>
      </c>
      <c r="G647" s="12">
        <f>_xlfn.IFNA(VLOOKUP($B647,'FST TT'!$C:$Y,$A647,0),0)</f>
        <v>0</v>
      </c>
      <c r="I647" s="4">
        <f t="shared" si="192"/>
        <v>0</v>
      </c>
      <c r="K647" s="52">
        <f>IF(D647="MT",VLOOKUP(B647,Master_Item!B:H,7,0),VLOOKUP(B647,Master_Item!B:H,6,0))</f>
        <v>72</v>
      </c>
      <c r="L647" s="52" t="str">
        <f>VLOOKUP(B647,Master_Item!B:M,12,0)</f>
        <v>โรงงานวังม่วง</v>
      </c>
      <c r="M647" s="52" t="str">
        <f t="shared" si="193"/>
        <v>โรงงานวังม่วงRegion 3</v>
      </c>
      <c r="N647" s="11">
        <f t="shared" si="194"/>
        <v>0</v>
      </c>
      <c r="O647" s="11">
        <f t="shared" si="195"/>
        <v>0</v>
      </c>
      <c r="P647" s="11">
        <f t="shared" si="196"/>
        <v>0</v>
      </c>
      <c r="Q647" s="11">
        <f t="shared" si="197"/>
        <v>0</v>
      </c>
      <c r="R647" s="11">
        <f t="shared" si="198"/>
        <v>0</v>
      </c>
      <c r="S647" s="11"/>
      <c r="T647" s="1">
        <f>VLOOKUP(B647,Master_Item!B:I,8,0)</f>
        <v>9.1199999999999992</v>
      </c>
      <c r="U647" s="11">
        <f t="shared" si="199"/>
        <v>0</v>
      </c>
      <c r="V647" s="11">
        <f t="shared" si="200"/>
        <v>0</v>
      </c>
      <c r="W647" s="11">
        <f t="shared" si="201"/>
        <v>0</v>
      </c>
      <c r="X647" s="11">
        <f t="shared" si="202"/>
        <v>0</v>
      </c>
      <c r="Y647" s="11">
        <f t="shared" si="203"/>
        <v>0</v>
      </c>
      <c r="Z647" s="1" t="str">
        <f>_xlfn.IFNA(VLOOKUP(B647,Master_Item!B:D,3,0),0)</f>
        <v>Oishi</v>
      </c>
    </row>
    <row r="648" spans="1:26">
      <c r="A648" s="13">
        <v>9</v>
      </c>
      <c r="B648" s="2">
        <v>310003571</v>
      </c>
      <c r="C648" s="1" t="s">
        <v>209</v>
      </c>
      <c r="D648" s="1" t="s">
        <v>118</v>
      </c>
      <c r="E648" s="12">
        <f>_xlfn.IFNA(VLOOKUP($B648,'FST OMT'!$C:$Y,$A648,0),0)</f>
        <v>0</v>
      </c>
      <c r="F648" s="12">
        <f>_xlfn.IFNA(VLOOKUP($B648,'FST CV'!$C:$Y,$A648,0),0)</f>
        <v>0</v>
      </c>
      <c r="G648" s="12">
        <f>_xlfn.IFNA(VLOOKUP($B648,'FST TT'!$C:$Y,$A648,0),0)</f>
        <v>0</v>
      </c>
      <c r="I648" s="4">
        <f t="shared" si="192"/>
        <v>0</v>
      </c>
      <c r="K648" s="52">
        <f>IF(D648="MT",VLOOKUP(B648,Master_Item!B:H,7,0),VLOOKUP(B648,Master_Item!B:H,6,0))</f>
        <v>72</v>
      </c>
      <c r="L648" s="52" t="str">
        <f>VLOOKUP(B648,Master_Item!B:M,12,0)</f>
        <v>โรงงานวังม่วง</v>
      </c>
      <c r="M648" s="52" t="str">
        <f t="shared" si="193"/>
        <v>โรงงานวังม่วงRegion 4</v>
      </c>
      <c r="N648" s="11">
        <f t="shared" si="194"/>
        <v>0</v>
      </c>
      <c r="O648" s="11">
        <f t="shared" si="195"/>
        <v>0</v>
      </c>
      <c r="P648" s="11">
        <f t="shared" si="196"/>
        <v>0</v>
      </c>
      <c r="Q648" s="11">
        <f t="shared" si="197"/>
        <v>0</v>
      </c>
      <c r="R648" s="11">
        <f t="shared" si="198"/>
        <v>0</v>
      </c>
      <c r="S648" s="11"/>
      <c r="T648" s="1">
        <f>VLOOKUP(B648,Master_Item!B:I,8,0)</f>
        <v>9.1199999999999992</v>
      </c>
      <c r="U648" s="11">
        <f t="shared" si="199"/>
        <v>0</v>
      </c>
      <c r="V648" s="11">
        <f t="shared" si="200"/>
        <v>0</v>
      </c>
      <c r="W648" s="11">
        <f t="shared" si="201"/>
        <v>0</v>
      </c>
      <c r="X648" s="11">
        <f t="shared" si="202"/>
        <v>0</v>
      </c>
      <c r="Y648" s="11">
        <f t="shared" si="203"/>
        <v>0</v>
      </c>
      <c r="Z648" s="1" t="str">
        <f>_xlfn.IFNA(VLOOKUP(B648,Master_Item!B:D,3,0),0)</f>
        <v>Oishi</v>
      </c>
    </row>
    <row r="649" spans="1:26">
      <c r="A649" s="13">
        <v>10</v>
      </c>
      <c r="B649" s="2">
        <v>310003571</v>
      </c>
      <c r="C649" s="1" t="s">
        <v>209</v>
      </c>
      <c r="D649" s="1" t="s">
        <v>119</v>
      </c>
      <c r="E649" s="12">
        <f>_xlfn.IFNA(VLOOKUP($B649,'FST OMT'!$C:$Y,$A649,0),0)</f>
        <v>0</v>
      </c>
      <c r="F649" s="12">
        <f>_xlfn.IFNA(VLOOKUP($B649,'FST CV'!$C:$Y,$A649,0),0)</f>
        <v>0</v>
      </c>
      <c r="G649" s="12">
        <f>_xlfn.IFNA(VLOOKUP($B649,'FST TT'!$C:$Y,$A649,0),0)</f>
        <v>0</v>
      </c>
      <c r="I649" s="4">
        <f t="shared" si="192"/>
        <v>0</v>
      </c>
      <c r="K649" s="52">
        <f>IF(D649="MT",VLOOKUP(B649,Master_Item!B:H,7,0),VLOOKUP(B649,Master_Item!B:H,6,0))</f>
        <v>72</v>
      </c>
      <c r="L649" s="52" t="str">
        <f>VLOOKUP(B649,Master_Item!B:M,12,0)</f>
        <v>โรงงานวังม่วง</v>
      </c>
      <c r="M649" s="52" t="str">
        <f t="shared" si="193"/>
        <v>โรงงานวังม่วงRegion 5</v>
      </c>
      <c r="N649" s="11">
        <f t="shared" si="194"/>
        <v>0</v>
      </c>
      <c r="O649" s="11">
        <f t="shared" si="195"/>
        <v>0</v>
      </c>
      <c r="P649" s="11">
        <f t="shared" si="196"/>
        <v>0</v>
      </c>
      <c r="Q649" s="11">
        <f t="shared" si="197"/>
        <v>0</v>
      </c>
      <c r="R649" s="11">
        <f t="shared" si="198"/>
        <v>0</v>
      </c>
      <c r="S649" s="11"/>
      <c r="T649" s="1">
        <f>VLOOKUP(B649,Master_Item!B:I,8,0)</f>
        <v>9.1199999999999992</v>
      </c>
      <c r="U649" s="11">
        <f t="shared" si="199"/>
        <v>0</v>
      </c>
      <c r="V649" s="11">
        <f t="shared" si="200"/>
        <v>0</v>
      </c>
      <c r="W649" s="11">
        <f t="shared" si="201"/>
        <v>0</v>
      </c>
      <c r="X649" s="11">
        <f t="shared" si="202"/>
        <v>0</v>
      </c>
      <c r="Y649" s="11">
        <f t="shared" si="203"/>
        <v>0</v>
      </c>
      <c r="Z649" s="1" t="str">
        <f>_xlfn.IFNA(VLOOKUP(B649,Master_Item!B:D,3,0),0)</f>
        <v>Oishi</v>
      </c>
    </row>
    <row r="650" spans="1:26">
      <c r="A650" s="13">
        <v>11</v>
      </c>
      <c r="B650" s="2">
        <v>310003571</v>
      </c>
      <c r="C650" s="1" t="s">
        <v>209</v>
      </c>
      <c r="D650" s="1" t="s">
        <v>127</v>
      </c>
      <c r="E650" s="12">
        <f>_xlfn.IFNA(VLOOKUP($B650,'FST OMT'!$C:$Y,$A650,0),0)*0.45</f>
        <v>0</v>
      </c>
      <c r="F650" s="12">
        <f>_xlfn.IFNA(VLOOKUP($B650,'FST CV'!$C:$Y,$A650,0),0)*0.45</f>
        <v>0</v>
      </c>
      <c r="G650" s="12">
        <f>_xlfn.IFNA(VLOOKUP($B650,'FST TT'!$C:$Y,$A650,0),0)*0.45</f>
        <v>0</v>
      </c>
      <c r="I650" s="4">
        <f t="shared" si="192"/>
        <v>0</v>
      </c>
      <c r="K650" s="52">
        <f>IF(D650="MT",VLOOKUP(B650,Master_Item!B:H,7,0),VLOOKUP(B650,Master_Item!B:H,6,0))</f>
        <v>72</v>
      </c>
      <c r="L650" s="52" t="str">
        <f>VLOOKUP(B650,Master_Item!B:M,12,0)</f>
        <v>โรงงานวังม่วง</v>
      </c>
      <c r="M650" s="52" t="str">
        <f t="shared" si="193"/>
        <v>โรงงานวังม่วงRegion 6/9</v>
      </c>
      <c r="N650" s="11">
        <f t="shared" si="194"/>
        <v>0</v>
      </c>
      <c r="O650" s="11">
        <f t="shared" si="195"/>
        <v>0</v>
      </c>
      <c r="P650" s="11">
        <f t="shared" si="196"/>
        <v>0</v>
      </c>
      <c r="Q650" s="11">
        <f t="shared" si="197"/>
        <v>0</v>
      </c>
      <c r="R650" s="11">
        <f t="shared" si="198"/>
        <v>0</v>
      </c>
      <c r="S650" s="11"/>
      <c r="T650" s="1">
        <f>VLOOKUP(B650,Master_Item!B:I,8,0)</f>
        <v>9.1199999999999992</v>
      </c>
      <c r="U650" s="11">
        <f t="shared" si="199"/>
        <v>0</v>
      </c>
      <c r="V650" s="11">
        <f t="shared" si="200"/>
        <v>0</v>
      </c>
      <c r="W650" s="11">
        <f t="shared" si="201"/>
        <v>0</v>
      </c>
      <c r="X650" s="11">
        <f t="shared" si="202"/>
        <v>0</v>
      </c>
      <c r="Y650" s="11">
        <f t="shared" si="203"/>
        <v>0</v>
      </c>
      <c r="Z650" s="1" t="str">
        <f>_xlfn.IFNA(VLOOKUP(B650,Master_Item!B:D,3,0),0)</f>
        <v>Oishi</v>
      </c>
    </row>
    <row r="651" spans="1:26">
      <c r="A651" s="13">
        <v>11</v>
      </c>
      <c r="B651" s="2">
        <v>310003571</v>
      </c>
      <c r="C651" s="1" t="s">
        <v>209</v>
      </c>
      <c r="D651" s="1" t="s">
        <v>128</v>
      </c>
      <c r="E651" s="12">
        <f>_xlfn.IFNA(VLOOKUP($B651,'FST OMT'!$C:$Y,$A651,0),0)*0.55</f>
        <v>0</v>
      </c>
      <c r="F651" s="12">
        <f>_xlfn.IFNA(VLOOKUP($B651,'FST CV'!$C:$Y,$A651,0),0)*0.55</f>
        <v>0</v>
      </c>
      <c r="G651" s="12">
        <f>_xlfn.IFNA(VLOOKUP($B651,'FST TT'!$C:$Y,$A651,0),0)*0.55</f>
        <v>0</v>
      </c>
      <c r="I651" s="4">
        <f t="shared" si="192"/>
        <v>0</v>
      </c>
      <c r="K651" s="52">
        <f>IF(D651="MT",VLOOKUP(B651,Master_Item!B:H,7,0),VLOOKUP(B651,Master_Item!B:H,6,0))</f>
        <v>72</v>
      </c>
      <c r="L651" s="52" t="str">
        <f>VLOOKUP(B651,Master_Item!B:M,12,0)</f>
        <v>โรงงานวังม่วง</v>
      </c>
      <c r="M651" s="52" t="str">
        <f t="shared" si="193"/>
        <v>โรงงานวังม่วงRegion 6/14</v>
      </c>
      <c r="N651" s="11">
        <f t="shared" si="194"/>
        <v>0</v>
      </c>
      <c r="O651" s="11">
        <f t="shared" si="195"/>
        <v>0</v>
      </c>
      <c r="P651" s="11">
        <f t="shared" si="196"/>
        <v>0</v>
      </c>
      <c r="Q651" s="11">
        <f t="shared" si="197"/>
        <v>0</v>
      </c>
      <c r="R651" s="11">
        <f t="shared" si="198"/>
        <v>0</v>
      </c>
      <c r="S651" s="11"/>
      <c r="T651" s="1">
        <f>VLOOKUP(B651,Master_Item!B:I,8,0)</f>
        <v>9.1199999999999992</v>
      </c>
      <c r="U651" s="11">
        <f t="shared" si="199"/>
        <v>0</v>
      </c>
      <c r="V651" s="11">
        <f t="shared" si="200"/>
        <v>0</v>
      </c>
      <c r="W651" s="11">
        <f t="shared" si="201"/>
        <v>0</v>
      </c>
      <c r="X651" s="11">
        <f t="shared" si="202"/>
        <v>0</v>
      </c>
      <c r="Y651" s="11">
        <f t="shared" si="203"/>
        <v>0</v>
      </c>
      <c r="Z651" s="1" t="str">
        <f>_xlfn.IFNA(VLOOKUP(B651,Master_Item!B:D,3,0),0)</f>
        <v>Oishi</v>
      </c>
    </row>
    <row r="652" spans="1:26">
      <c r="A652" s="13">
        <v>12</v>
      </c>
      <c r="B652" s="2">
        <v>310003571</v>
      </c>
      <c r="C652" s="1" t="s">
        <v>209</v>
      </c>
      <c r="D652" s="1" t="s">
        <v>121</v>
      </c>
      <c r="E652" s="12">
        <f>_xlfn.IFNA(VLOOKUP($B652,'FST OMT'!$C:$Y,$A652,0),0)</f>
        <v>0</v>
      </c>
      <c r="F652" s="12">
        <f>_xlfn.IFNA(VLOOKUP($B652,'FST CV'!$C:$Y,$A652,0),0)</f>
        <v>0</v>
      </c>
      <c r="G652" s="12">
        <f>_xlfn.IFNA(VLOOKUP($B652,'FST TT'!$C:$Y,$A652,0),0)</f>
        <v>0</v>
      </c>
      <c r="I652" s="4">
        <f t="shared" si="192"/>
        <v>0</v>
      </c>
      <c r="K652" s="52">
        <f>IF(D652="MT",VLOOKUP(B652,Master_Item!B:H,7,0),VLOOKUP(B652,Master_Item!B:H,6,0))</f>
        <v>72</v>
      </c>
      <c r="L652" s="52" t="str">
        <f>VLOOKUP(B652,Master_Item!B:M,12,0)</f>
        <v>โรงงานวังม่วง</v>
      </c>
      <c r="M652" s="52" t="str">
        <f t="shared" si="193"/>
        <v>โรงงานวังม่วงRegion 7</v>
      </c>
      <c r="N652" s="11">
        <f t="shared" si="194"/>
        <v>0</v>
      </c>
      <c r="O652" s="11">
        <f t="shared" si="195"/>
        <v>0</v>
      </c>
      <c r="P652" s="11">
        <f t="shared" si="196"/>
        <v>0</v>
      </c>
      <c r="Q652" s="11">
        <f t="shared" si="197"/>
        <v>0</v>
      </c>
      <c r="R652" s="11">
        <f t="shared" si="198"/>
        <v>0</v>
      </c>
      <c r="S652" s="11"/>
      <c r="T652" s="1">
        <f>VLOOKUP(B652,Master_Item!B:I,8,0)</f>
        <v>9.1199999999999992</v>
      </c>
      <c r="U652" s="11">
        <f t="shared" si="199"/>
        <v>0</v>
      </c>
      <c r="V652" s="11">
        <f t="shared" si="200"/>
        <v>0</v>
      </c>
      <c r="W652" s="11">
        <f t="shared" si="201"/>
        <v>0</v>
      </c>
      <c r="X652" s="11">
        <f t="shared" si="202"/>
        <v>0</v>
      </c>
      <c r="Y652" s="11">
        <f t="shared" si="203"/>
        <v>0</v>
      </c>
      <c r="Z652" s="1" t="str">
        <f>_xlfn.IFNA(VLOOKUP(B652,Master_Item!B:D,3,0),0)</f>
        <v>Oishi</v>
      </c>
    </row>
    <row r="653" spans="1:26">
      <c r="A653" s="13">
        <v>13</v>
      </c>
      <c r="B653" s="2">
        <v>310003571</v>
      </c>
      <c r="C653" s="1" t="s">
        <v>209</v>
      </c>
      <c r="D653" s="1" t="s">
        <v>122</v>
      </c>
      <c r="E653" s="12">
        <f>_xlfn.IFNA(VLOOKUP($B653,'FST OMT'!$C:$Y,$A653,0),0)</f>
        <v>0</v>
      </c>
      <c r="F653" s="12">
        <f>_xlfn.IFNA(VLOOKUP($B653,'FST CV'!$C:$Y,$A653,0),0)</f>
        <v>0</v>
      </c>
      <c r="G653" s="12">
        <f>_xlfn.IFNA(VLOOKUP($B653,'FST TT'!$C:$Y,$A653,0),0)</f>
        <v>0</v>
      </c>
      <c r="I653" s="4">
        <f t="shared" si="192"/>
        <v>0</v>
      </c>
      <c r="K653" s="52">
        <f>IF(D653="MT",VLOOKUP(B653,Master_Item!B:H,7,0),VLOOKUP(B653,Master_Item!B:H,6,0))</f>
        <v>72</v>
      </c>
      <c r="L653" s="52" t="str">
        <f>VLOOKUP(B653,Master_Item!B:M,12,0)</f>
        <v>โรงงานวังม่วง</v>
      </c>
      <c r="M653" s="52" t="str">
        <f t="shared" si="193"/>
        <v>โรงงานวังม่วงRegion 8</v>
      </c>
      <c r="N653" s="11">
        <f t="shared" si="194"/>
        <v>0</v>
      </c>
      <c r="O653" s="11">
        <f t="shared" si="195"/>
        <v>0</v>
      </c>
      <c r="P653" s="11">
        <f t="shared" si="196"/>
        <v>0</v>
      </c>
      <c r="Q653" s="11">
        <f t="shared" si="197"/>
        <v>0</v>
      </c>
      <c r="R653" s="11">
        <f t="shared" si="198"/>
        <v>0</v>
      </c>
      <c r="S653" s="11"/>
      <c r="T653" s="1">
        <f>VLOOKUP(B653,Master_Item!B:I,8,0)</f>
        <v>9.1199999999999992</v>
      </c>
      <c r="U653" s="11">
        <f t="shared" si="199"/>
        <v>0</v>
      </c>
      <c r="V653" s="11">
        <f t="shared" si="200"/>
        <v>0</v>
      </c>
      <c r="W653" s="11">
        <f t="shared" si="201"/>
        <v>0</v>
      </c>
      <c r="X653" s="11">
        <f t="shared" si="202"/>
        <v>0</v>
      </c>
      <c r="Y653" s="11">
        <f t="shared" si="203"/>
        <v>0</v>
      </c>
      <c r="Z653" s="1" t="str">
        <f>_xlfn.IFNA(VLOOKUP(B653,Master_Item!B:D,3,0),0)</f>
        <v>Oishi</v>
      </c>
    </row>
    <row r="654" spans="1:26">
      <c r="A654" s="13">
        <v>11</v>
      </c>
      <c r="B654" s="2">
        <v>310003571</v>
      </c>
      <c r="C654" s="1" t="s">
        <v>209</v>
      </c>
      <c r="D654" s="1" t="s">
        <v>123</v>
      </c>
      <c r="H654" s="4">
        <f>_xlfn.IFNA(VLOOKUP(B654,'FST MT'!A:FS,$A654,0),0)</f>
        <v>125940</v>
      </c>
      <c r="I654" s="4">
        <f t="shared" si="192"/>
        <v>125940</v>
      </c>
      <c r="K654" s="52">
        <f>IF(D654="MT",VLOOKUP(B654,Master_Item!B:H,7,0),VLOOKUP(B654,Master_Item!B:H,6,0))</f>
        <v>72</v>
      </c>
      <c r="L654" s="52" t="str">
        <f>VLOOKUP(B654,Master_Item!B:M,12,0)</f>
        <v>โรงงานวังม่วง</v>
      </c>
      <c r="M654" s="52" t="str">
        <f t="shared" si="193"/>
        <v>โรงงานวังม่วงMT</v>
      </c>
      <c r="N654" s="11">
        <f t="shared" si="194"/>
        <v>0</v>
      </c>
      <c r="O654" s="11">
        <f t="shared" si="195"/>
        <v>0</v>
      </c>
      <c r="P654" s="11">
        <f t="shared" si="196"/>
        <v>0</v>
      </c>
      <c r="Q654" s="11">
        <f t="shared" si="197"/>
        <v>1749.1666666666667</v>
      </c>
      <c r="R654" s="11">
        <f t="shared" si="198"/>
        <v>1749.1666666666667</v>
      </c>
      <c r="S654" s="11"/>
      <c r="T654" s="1">
        <f>VLOOKUP(B654,Master_Item!B:I,8,0)</f>
        <v>9.1199999999999992</v>
      </c>
      <c r="U654" s="11">
        <f t="shared" si="199"/>
        <v>0</v>
      </c>
      <c r="V654" s="11">
        <f t="shared" si="200"/>
        <v>0</v>
      </c>
      <c r="W654" s="11">
        <f t="shared" si="201"/>
        <v>0</v>
      </c>
      <c r="X654" s="11">
        <f t="shared" si="202"/>
        <v>1148572.7999999998</v>
      </c>
      <c r="Y654" s="11">
        <f t="shared" si="203"/>
        <v>1148572.7999999998</v>
      </c>
      <c r="Z654" s="1" t="str">
        <f>_xlfn.IFNA(VLOOKUP(B654,Master_Item!B:D,3,0),0)</f>
        <v>Oishi</v>
      </c>
    </row>
    <row r="655" spans="1:26">
      <c r="A655" s="13">
        <v>6</v>
      </c>
      <c r="B655" s="2">
        <v>310003572</v>
      </c>
      <c r="C655" s="1" t="s">
        <v>210</v>
      </c>
      <c r="D655" s="1" t="s">
        <v>115</v>
      </c>
      <c r="E655" s="12">
        <f>_xlfn.IFNA(VLOOKUP($B655,'FST OMT'!$C:$Y,$A655,0),0)</f>
        <v>0</v>
      </c>
      <c r="F655" s="12">
        <f>_xlfn.IFNA(VLOOKUP($B655,'FST CV'!$C:$Y,$A655,0),0)</f>
        <v>3209</v>
      </c>
      <c r="G655" s="12">
        <f>_xlfn.IFNA(VLOOKUP($B655,'FST TT'!$C:$Y,$A655,0),0)</f>
        <v>500</v>
      </c>
      <c r="I655" s="4">
        <f t="shared" ref="I655:I664" si="204">SUM(E655:H655)</f>
        <v>3709</v>
      </c>
      <c r="K655" s="52">
        <f>IF(D655="MT",VLOOKUP(B655,Master_Item!B:H,7,0),VLOOKUP(B655,Master_Item!B:H,6,0))</f>
        <v>72</v>
      </c>
      <c r="L655" s="52" t="str">
        <f>VLOOKUP(B655,Master_Item!B:M,12,0)</f>
        <v>โรงงานนวนคร</v>
      </c>
      <c r="M655" s="52" t="str">
        <f t="shared" ref="M655:M664" si="205">L655&amp;D655</f>
        <v>โรงงานนวนครRegion 1</v>
      </c>
      <c r="N655" s="11">
        <f t="shared" ref="N655:N664" si="206">E655/$K655</f>
        <v>0</v>
      </c>
      <c r="O655" s="11">
        <f t="shared" ref="O655:O664" si="207">F655/$K655</f>
        <v>44.569444444444443</v>
      </c>
      <c r="P655" s="11">
        <f t="shared" ref="P655:P664" si="208">G655/$K655</f>
        <v>6.9444444444444446</v>
      </c>
      <c r="Q655" s="11">
        <f t="shared" ref="Q655:Q664" si="209">H655/$K655</f>
        <v>0</v>
      </c>
      <c r="R655" s="11">
        <f t="shared" ref="R655:R664" si="210">I655/$K655</f>
        <v>51.513888888888886</v>
      </c>
      <c r="S655" s="11"/>
      <c r="T655" s="1">
        <f>VLOOKUP(B655,Master_Item!B:I,8,0)</f>
        <v>8.3999999999999986</v>
      </c>
      <c r="U655" s="11">
        <f t="shared" ref="U655:U664" si="211">$T655*E655</f>
        <v>0</v>
      </c>
      <c r="V655" s="11">
        <f t="shared" ref="V655:V664" si="212">$T655*F655</f>
        <v>26955.599999999995</v>
      </c>
      <c r="W655" s="11">
        <f t="shared" ref="W655:W664" si="213">$T655*G655</f>
        <v>4199.9999999999991</v>
      </c>
      <c r="X655" s="11">
        <f t="shared" ref="X655:X664" si="214">$T655*H655</f>
        <v>0</v>
      </c>
      <c r="Y655" s="11">
        <f t="shared" ref="Y655:Y664" si="215">$T655*I655</f>
        <v>31155.599999999995</v>
      </c>
      <c r="Z655" s="1" t="str">
        <f>_xlfn.IFNA(VLOOKUP(B655,Master_Item!B:D,3,0),0)</f>
        <v>Oishi</v>
      </c>
    </row>
    <row r="656" spans="1:26">
      <c r="A656" s="13">
        <v>7</v>
      </c>
      <c r="B656" s="2">
        <v>310003572</v>
      </c>
      <c r="C656" s="1" t="s">
        <v>210</v>
      </c>
      <c r="D656" s="1" t="s">
        <v>116</v>
      </c>
      <c r="E656" s="12">
        <f>_xlfn.IFNA(VLOOKUP($B656,'FST OMT'!$C:$Y,$A656,0),0)</f>
        <v>0</v>
      </c>
      <c r="F656" s="12">
        <f>_xlfn.IFNA(VLOOKUP($B656,'FST CV'!$C:$Y,$A656,0),0)</f>
        <v>6131</v>
      </c>
      <c r="G656" s="12">
        <f>_xlfn.IFNA(VLOOKUP($B656,'FST TT'!$C:$Y,$A656,0),0)</f>
        <v>0</v>
      </c>
      <c r="I656" s="4">
        <f t="shared" si="204"/>
        <v>6131</v>
      </c>
      <c r="K656" s="52">
        <f>IF(D656="MT",VLOOKUP(B656,Master_Item!B:H,7,0),VLOOKUP(B656,Master_Item!B:H,6,0))</f>
        <v>72</v>
      </c>
      <c r="L656" s="52" t="str">
        <f>VLOOKUP(B656,Master_Item!B:M,12,0)</f>
        <v>โรงงานนวนคร</v>
      </c>
      <c r="M656" s="52" t="str">
        <f t="shared" si="205"/>
        <v>โรงงานนวนครRegion 2</v>
      </c>
      <c r="N656" s="11">
        <f t="shared" si="206"/>
        <v>0</v>
      </c>
      <c r="O656" s="11">
        <f t="shared" si="207"/>
        <v>85.152777777777771</v>
      </c>
      <c r="P656" s="11">
        <f t="shared" si="208"/>
        <v>0</v>
      </c>
      <c r="Q656" s="11">
        <f t="shared" si="209"/>
        <v>0</v>
      </c>
      <c r="R656" s="11">
        <f t="shared" si="210"/>
        <v>85.152777777777771</v>
      </c>
      <c r="S656" s="11"/>
      <c r="T656" s="1">
        <f>VLOOKUP(B656,Master_Item!B:I,8,0)</f>
        <v>8.3999999999999986</v>
      </c>
      <c r="U656" s="11">
        <f t="shared" si="211"/>
        <v>0</v>
      </c>
      <c r="V656" s="11">
        <f t="shared" si="212"/>
        <v>51500.399999999994</v>
      </c>
      <c r="W656" s="11">
        <f t="shared" si="213"/>
        <v>0</v>
      </c>
      <c r="X656" s="11">
        <f t="shared" si="214"/>
        <v>0</v>
      </c>
      <c r="Y656" s="11">
        <f t="shared" si="215"/>
        <v>51500.399999999994</v>
      </c>
      <c r="Z656" s="1" t="str">
        <f>_xlfn.IFNA(VLOOKUP(B656,Master_Item!B:D,3,0),0)</f>
        <v>Oishi</v>
      </c>
    </row>
    <row r="657" spans="1:26">
      <c r="A657" s="13">
        <v>8</v>
      </c>
      <c r="B657" s="2">
        <v>310003572</v>
      </c>
      <c r="C657" s="1" t="s">
        <v>210</v>
      </c>
      <c r="D657" s="1" t="s">
        <v>117</v>
      </c>
      <c r="E657" s="12">
        <f>_xlfn.IFNA(VLOOKUP($B657,'FST OMT'!$C:$Y,$A657,0),0)</f>
        <v>0</v>
      </c>
      <c r="F657" s="12">
        <f>_xlfn.IFNA(VLOOKUP($B657,'FST CV'!$C:$Y,$A657,0),0)</f>
        <v>11870</v>
      </c>
      <c r="G657" s="12">
        <f>_xlfn.IFNA(VLOOKUP($B657,'FST TT'!$C:$Y,$A657,0),0)</f>
        <v>6950</v>
      </c>
      <c r="I657" s="4">
        <f t="shared" si="204"/>
        <v>18820</v>
      </c>
      <c r="K657" s="52">
        <f>IF(D657="MT",VLOOKUP(B657,Master_Item!B:H,7,0),VLOOKUP(B657,Master_Item!B:H,6,0))</f>
        <v>72</v>
      </c>
      <c r="L657" s="52" t="str">
        <f>VLOOKUP(B657,Master_Item!B:M,12,0)</f>
        <v>โรงงานนวนคร</v>
      </c>
      <c r="M657" s="52" t="str">
        <f t="shared" si="205"/>
        <v>โรงงานนวนครRegion 3</v>
      </c>
      <c r="N657" s="11">
        <f t="shared" si="206"/>
        <v>0</v>
      </c>
      <c r="O657" s="11">
        <f t="shared" si="207"/>
        <v>164.86111111111111</v>
      </c>
      <c r="P657" s="11">
        <f t="shared" si="208"/>
        <v>96.527777777777771</v>
      </c>
      <c r="Q657" s="11">
        <f t="shared" si="209"/>
        <v>0</v>
      </c>
      <c r="R657" s="11">
        <f t="shared" si="210"/>
        <v>261.38888888888891</v>
      </c>
      <c r="S657" s="11"/>
      <c r="T657" s="1">
        <f>VLOOKUP(B657,Master_Item!B:I,8,0)</f>
        <v>8.3999999999999986</v>
      </c>
      <c r="U657" s="11">
        <f t="shared" si="211"/>
        <v>0</v>
      </c>
      <c r="V657" s="11">
        <f t="shared" si="212"/>
        <v>99707.999999999985</v>
      </c>
      <c r="W657" s="11">
        <f t="shared" si="213"/>
        <v>58379.999999999993</v>
      </c>
      <c r="X657" s="11">
        <f t="shared" si="214"/>
        <v>0</v>
      </c>
      <c r="Y657" s="11">
        <f t="shared" si="215"/>
        <v>158087.99999999997</v>
      </c>
      <c r="Z657" s="1" t="str">
        <f>_xlfn.IFNA(VLOOKUP(B657,Master_Item!B:D,3,0),0)</f>
        <v>Oishi</v>
      </c>
    </row>
    <row r="658" spans="1:26">
      <c r="A658" s="13">
        <v>9</v>
      </c>
      <c r="B658" s="2">
        <v>310003572</v>
      </c>
      <c r="C658" s="1" t="s">
        <v>210</v>
      </c>
      <c r="D658" s="1" t="s">
        <v>118</v>
      </c>
      <c r="E658" s="12">
        <f>_xlfn.IFNA(VLOOKUP($B658,'FST OMT'!$C:$Y,$A658,0),0)</f>
        <v>0</v>
      </c>
      <c r="F658" s="12">
        <f>_xlfn.IFNA(VLOOKUP($B658,'FST CV'!$C:$Y,$A658,0),0)</f>
        <v>11178</v>
      </c>
      <c r="G658" s="12">
        <f>_xlfn.IFNA(VLOOKUP($B658,'FST TT'!$C:$Y,$A658,0),0)</f>
        <v>295</v>
      </c>
      <c r="I658" s="4">
        <f t="shared" si="204"/>
        <v>11473</v>
      </c>
      <c r="K658" s="52">
        <f>IF(D658="MT",VLOOKUP(B658,Master_Item!B:H,7,0),VLOOKUP(B658,Master_Item!B:H,6,0))</f>
        <v>72</v>
      </c>
      <c r="L658" s="52" t="str">
        <f>VLOOKUP(B658,Master_Item!B:M,12,0)</f>
        <v>โรงงานนวนคร</v>
      </c>
      <c r="M658" s="52" t="str">
        <f t="shared" si="205"/>
        <v>โรงงานนวนครRegion 4</v>
      </c>
      <c r="N658" s="11">
        <f t="shared" si="206"/>
        <v>0</v>
      </c>
      <c r="O658" s="11">
        <f t="shared" si="207"/>
        <v>155.25</v>
      </c>
      <c r="P658" s="11">
        <f t="shared" si="208"/>
        <v>4.0972222222222223</v>
      </c>
      <c r="Q658" s="11">
        <f t="shared" si="209"/>
        <v>0</v>
      </c>
      <c r="R658" s="11">
        <f t="shared" si="210"/>
        <v>159.34722222222223</v>
      </c>
      <c r="S658" s="11"/>
      <c r="T658" s="1">
        <f>VLOOKUP(B658,Master_Item!B:I,8,0)</f>
        <v>8.3999999999999986</v>
      </c>
      <c r="U658" s="11">
        <f t="shared" si="211"/>
        <v>0</v>
      </c>
      <c r="V658" s="11">
        <f t="shared" si="212"/>
        <v>93895.199999999983</v>
      </c>
      <c r="W658" s="11">
        <f t="shared" si="213"/>
        <v>2477.9999999999995</v>
      </c>
      <c r="X658" s="11">
        <f t="shared" si="214"/>
        <v>0</v>
      </c>
      <c r="Y658" s="11">
        <f t="shared" si="215"/>
        <v>96373.199999999983</v>
      </c>
      <c r="Z658" s="1" t="str">
        <f>_xlfn.IFNA(VLOOKUP(B658,Master_Item!B:D,3,0),0)</f>
        <v>Oishi</v>
      </c>
    </row>
    <row r="659" spans="1:26">
      <c r="A659" s="13">
        <v>10</v>
      </c>
      <c r="B659" s="2">
        <v>310003572</v>
      </c>
      <c r="C659" s="1" t="s">
        <v>210</v>
      </c>
      <c r="D659" s="1" t="s">
        <v>119</v>
      </c>
      <c r="E659" s="12">
        <f>_xlfn.IFNA(VLOOKUP($B659,'FST OMT'!$C:$Y,$A659,0),0)</f>
        <v>0</v>
      </c>
      <c r="F659" s="12">
        <f>_xlfn.IFNA(VLOOKUP($B659,'FST CV'!$C:$Y,$A659,0),0)</f>
        <v>12054</v>
      </c>
      <c r="G659" s="12">
        <f>_xlfn.IFNA(VLOOKUP($B659,'FST TT'!$C:$Y,$A659,0),0)</f>
        <v>2055</v>
      </c>
      <c r="I659" s="4">
        <f t="shared" si="204"/>
        <v>14109</v>
      </c>
      <c r="K659" s="52">
        <f>IF(D659="MT",VLOOKUP(B659,Master_Item!B:H,7,0),VLOOKUP(B659,Master_Item!B:H,6,0))</f>
        <v>72</v>
      </c>
      <c r="L659" s="52" t="str">
        <f>VLOOKUP(B659,Master_Item!B:M,12,0)</f>
        <v>โรงงานนวนคร</v>
      </c>
      <c r="M659" s="52" t="str">
        <f t="shared" si="205"/>
        <v>โรงงานนวนครRegion 5</v>
      </c>
      <c r="N659" s="11">
        <f t="shared" si="206"/>
        <v>0</v>
      </c>
      <c r="O659" s="11">
        <f t="shared" si="207"/>
        <v>167.41666666666666</v>
      </c>
      <c r="P659" s="11">
        <f t="shared" si="208"/>
        <v>28.541666666666668</v>
      </c>
      <c r="Q659" s="11">
        <f t="shared" si="209"/>
        <v>0</v>
      </c>
      <c r="R659" s="11">
        <f t="shared" si="210"/>
        <v>195.95833333333334</v>
      </c>
      <c r="S659" s="11"/>
      <c r="T659" s="1">
        <f>VLOOKUP(B659,Master_Item!B:I,8,0)</f>
        <v>8.3999999999999986</v>
      </c>
      <c r="U659" s="11">
        <f t="shared" si="211"/>
        <v>0</v>
      </c>
      <c r="V659" s="11">
        <f t="shared" si="212"/>
        <v>101253.59999999998</v>
      </c>
      <c r="W659" s="11">
        <f t="shared" si="213"/>
        <v>17261.999999999996</v>
      </c>
      <c r="X659" s="11">
        <f t="shared" si="214"/>
        <v>0</v>
      </c>
      <c r="Y659" s="11">
        <f t="shared" si="215"/>
        <v>118515.59999999998</v>
      </c>
      <c r="Z659" s="1" t="str">
        <f>_xlfn.IFNA(VLOOKUP(B659,Master_Item!B:D,3,0),0)</f>
        <v>Oishi</v>
      </c>
    </row>
    <row r="660" spans="1:26">
      <c r="A660" s="13">
        <v>11</v>
      </c>
      <c r="B660" s="2">
        <v>310003572</v>
      </c>
      <c r="C660" s="1" t="s">
        <v>210</v>
      </c>
      <c r="D660" s="1" t="s">
        <v>127</v>
      </c>
      <c r="E660" s="12">
        <f>_xlfn.IFNA(VLOOKUP($B660,'FST OMT'!$C:$Y,$A660,0),0)*0.45</f>
        <v>0</v>
      </c>
      <c r="F660" s="12">
        <f>_xlfn.IFNA(VLOOKUP($B660,'FST CV'!$C:$Y,$A660,0),0)*0.45</f>
        <v>3781.8</v>
      </c>
      <c r="G660" s="12">
        <f>_xlfn.IFNA(VLOOKUP($B660,'FST TT'!$C:$Y,$A660,0),0)*0.45</f>
        <v>0</v>
      </c>
      <c r="I660" s="4">
        <f t="shared" si="204"/>
        <v>3781.8</v>
      </c>
      <c r="K660" s="52">
        <f>IF(D660="MT",VLOOKUP(B660,Master_Item!B:H,7,0),VLOOKUP(B660,Master_Item!B:H,6,0))</f>
        <v>72</v>
      </c>
      <c r="L660" s="52" t="str">
        <f>VLOOKUP(B660,Master_Item!B:M,12,0)</f>
        <v>โรงงานนวนคร</v>
      </c>
      <c r="M660" s="52" t="str">
        <f t="shared" si="205"/>
        <v>โรงงานนวนครRegion 6/9</v>
      </c>
      <c r="N660" s="11">
        <f t="shared" si="206"/>
        <v>0</v>
      </c>
      <c r="O660" s="11">
        <f t="shared" si="207"/>
        <v>52.525000000000006</v>
      </c>
      <c r="P660" s="11">
        <f t="shared" si="208"/>
        <v>0</v>
      </c>
      <c r="Q660" s="11">
        <f t="shared" si="209"/>
        <v>0</v>
      </c>
      <c r="R660" s="11">
        <f t="shared" si="210"/>
        <v>52.525000000000006</v>
      </c>
      <c r="S660" s="11"/>
      <c r="T660" s="1">
        <f>VLOOKUP(B660,Master_Item!B:I,8,0)</f>
        <v>8.3999999999999986</v>
      </c>
      <c r="U660" s="11">
        <f t="shared" si="211"/>
        <v>0</v>
      </c>
      <c r="V660" s="11">
        <f t="shared" si="212"/>
        <v>31767.119999999995</v>
      </c>
      <c r="W660" s="11">
        <f t="shared" si="213"/>
        <v>0</v>
      </c>
      <c r="X660" s="11">
        <f t="shared" si="214"/>
        <v>0</v>
      </c>
      <c r="Y660" s="11">
        <f t="shared" si="215"/>
        <v>31767.119999999995</v>
      </c>
      <c r="Z660" s="1" t="str">
        <f>_xlfn.IFNA(VLOOKUP(B660,Master_Item!B:D,3,0),0)</f>
        <v>Oishi</v>
      </c>
    </row>
    <row r="661" spans="1:26">
      <c r="A661" s="13">
        <v>11</v>
      </c>
      <c r="B661" s="2">
        <v>310003572</v>
      </c>
      <c r="C661" s="1" t="s">
        <v>210</v>
      </c>
      <c r="D661" s="1" t="s">
        <v>128</v>
      </c>
      <c r="E661" s="12">
        <f>_xlfn.IFNA(VLOOKUP($B661,'FST OMT'!$C:$Y,$A661,0),0)*0.55</f>
        <v>0</v>
      </c>
      <c r="F661" s="12">
        <f>_xlfn.IFNA(VLOOKUP($B661,'FST CV'!$C:$Y,$A661,0),0)*0.55</f>
        <v>4622.2000000000007</v>
      </c>
      <c r="G661" s="12">
        <f>_xlfn.IFNA(VLOOKUP($B661,'FST TT'!$C:$Y,$A661,0),0)*0.55</f>
        <v>0</v>
      </c>
      <c r="I661" s="4">
        <f t="shared" si="204"/>
        <v>4622.2000000000007</v>
      </c>
      <c r="K661" s="52">
        <f>IF(D661="MT",VLOOKUP(B661,Master_Item!B:H,7,0),VLOOKUP(B661,Master_Item!B:H,6,0))</f>
        <v>72</v>
      </c>
      <c r="L661" s="52" t="str">
        <f>VLOOKUP(B661,Master_Item!B:M,12,0)</f>
        <v>โรงงานนวนคร</v>
      </c>
      <c r="M661" s="52" t="str">
        <f t="shared" si="205"/>
        <v>โรงงานนวนครRegion 6/14</v>
      </c>
      <c r="N661" s="11">
        <f t="shared" si="206"/>
        <v>0</v>
      </c>
      <c r="O661" s="11">
        <f t="shared" si="207"/>
        <v>64.197222222222237</v>
      </c>
      <c r="P661" s="11">
        <f t="shared" si="208"/>
        <v>0</v>
      </c>
      <c r="Q661" s="11">
        <f t="shared" si="209"/>
        <v>0</v>
      </c>
      <c r="R661" s="11">
        <f t="shared" si="210"/>
        <v>64.197222222222237</v>
      </c>
      <c r="S661" s="11"/>
      <c r="T661" s="1">
        <f>VLOOKUP(B661,Master_Item!B:I,8,0)</f>
        <v>8.3999999999999986</v>
      </c>
      <c r="U661" s="11">
        <f t="shared" si="211"/>
        <v>0</v>
      </c>
      <c r="V661" s="11">
        <f t="shared" si="212"/>
        <v>38826.479999999996</v>
      </c>
      <c r="W661" s="11">
        <f t="shared" si="213"/>
        <v>0</v>
      </c>
      <c r="X661" s="11">
        <f t="shared" si="214"/>
        <v>0</v>
      </c>
      <c r="Y661" s="11">
        <f t="shared" si="215"/>
        <v>38826.479999999996</v>
      </c>
      <c r="Z661" s="1" t="str">
        <f>_xlfn.IFNA(VLOOKUP(B661,Master_Item!B:D,3,0),0)</f>
        <v>Oishi</v>
      </c>
    </row>
    <row r="662" spans="1:26">
      <c r="A662" s="13">
        <v>12</v>
      </c>
      <c r="B662" s="2">
        <v>310003572</v>
      </c>
      <c r="C662" s="1" t="s">
        <v>210</v>
      </c>
      <c r="D662" s="1" t="s">
        <v>121</v>
      </c>
      <c r="E662" s="12">
        <f>_xlfn.IFNA(VLOOKUP($B662,'FST OMT'!$C:$Y,$A662,0),0)</f>
        <v>0</v>
      </c>
      <c r="F662" s="12">
        <f>_xlfn.IFNA(VLOOKUP($B662,'FST CV'!$C:$Y,$A662,0),0)</f>
        <v>5678</v>
      </c>
      <c r="G662" s="12">
        <f>_xlfn.IFNA(VLOOKUP($B662,'FST TT'!$C:$Y,$A662,0),0)</f>
        <v>1395</v>
      </c>
      <c r="I662" s="4">
        <f t="shared" si="204"/>
        <v>7073</v>
      </c>
      <c r="K662" s="52">
        <f>IF(D662="MT",VLOOKUP(B662,Master_Item!B:H,7,0),VLOOKUP(B662,Master_Item!B:H,6,0))</f>
        <v>72</v>
      </c>
      <c r="L662" s="52" t="str">
        <f>VLOOKUP(B662,Master_Item!B:M,12,0)</f>
        <v>โรงงานนวนคร</v>
      </c>
      <c r="M662" s="52" t="str">
        <f t="shared" si="205"/>
        <v>โรงงานนวนครRegion 7</v>
      </c>
      <c r="N662" s="11">
        <f t="shared" si="206"/>
        <v>0</v>
      </c>
      <c r="O662" s="11">
        <f t="shared" si="207"/>
        <v>78.861111111111114</v>
      </c>
      <c r="P662" s="11">
        <f t="shared" si="208"/>
        <v>19.375</v>
      </c>
      <c r="Q662" s="11">
        <f t="shared" si="209"/>
        <v>0</v>
      </c>
      <c r="R662" s="11">
        <f t="shared" si="210"/>
        <v>98.236111111111114</v>
      </c>
      <c r="S662" s="11"/>
      <c r="T662" s="1">
        <f>VLOOKUP(B662,Master_Item!B:I,8,0)</f>
        <v>8.3999999999999986</v>
      </c>
      <c r="U662" s="11">
        <f t="shared" si="211"/>
        <v>0</v>
      </c>
      <c r="V662" s="11">
        <f t="shared" si="212"/>
        <v>47695.19999999999</v>
      </c>
      <c r="W662" s="11">
        <f t="shared" si="213"/>
        <v>11717.999999999998</v>
      </c>
      <c r="X662" s="11">
        <f t="shared" si="214"/>
        <v>0</v>
      </c>
      <c r="Y662" s="11">
        <f t="shared" si="215"/>
        <v>59413.19999999999</v>
      </c>
      <c r="Z662" s="1" t="str">
        <f>_xlfn.IFNA(VLOOKUP(B662,Master_Item!B:D,3,0),0)</f>
        <v>Oishi</v>
      </c>
    </row>
    <row r="663" spans="1:26" ht="9.6" customHeight="1">
      <c r="A663" s="13">
        <v>13</v>
      </c>
      <c r="B663" s="2">
        <v>310003572</v>
      </c>
      <c r="C663" s="1" t="s">
        <v>210</v>
      </c>
      <c r="D663" s="1" t="s">
        <v>122</v>
      </c>
      <c r="E663" s="12">
        <f>_xlfn.IFNA(VLOOKUP($B663,'FST OMT'!$C:$Y,$A663,0),0)</f>
        <v>0</v>
      </c>
      <c r="F663" s="12">
        <f>_xlfn.IFNA(VLOOKUP($B663,'FST CV'!$C:$Y,$A663,0),0)</f>
        <v>9475</v>
      </c>
      <c r="G663" s="12">
        <f>_xlfn.IFNA(VLOOKUP($B663,'FST TT'!$C:$Y,$A663,0),0)</f>
        <v>3700</v>
      </c>
      <c r="I663" s="4">
        <f t="shared" si="204"/>
        <v>13175</v>
      </c>
      <c r="K663" s="52">
        <f>IF(D663="MT",VLOOKUP(B663,Master_Item!B:H,7,0),VLOOKUP(B663,Master_Item!B:H,6,0))</f>
        <v>72</v>
      </c>
      <c r="L663" s="52" t="str">
        <f>VLOOKUP(B663,Master_Item!B:M,12,0)</f>
        <v>โรงงานนวนคร</v>
      </c>
      <c r="M663" s="52" t="str">
        <f t="shared" si="205"/>
        <v>โรงงานนวนครRegion 8</v>
      </c>
      <c r="N663" s="11">
        <f t="shared" si="206"/>
        <v>0</v>
      </c>
      <c r="O663" s="11">
        <f t="shared" si="207"/>
        <v>131.59722222222223</v>
      </c>
      <c r="P663" s="11">
        <f t="shared" si="208"/>
        <v>51.388888888888886</v>
      </c>
      <c r="Q663" s="11">
        <f t="shared" si="209"/>
        <v>0</v>
      </c>
      <c r="R663" s="11">
        <f t="shared" si="210"/>
        <v>182.98611111111111</v>
      </c>
      <c r="S663" s="11"/>
      <c r="T663" s="1">
        <f>VLOOKUP(B663,Master_Item!B:I,8,0)</f>
        <v>8.3999999999999986</v>
      </c>
      <c r="U663" s="11">
        <f t="shared" si="211"/>
        <v>0</v>
      </c>
      <c r="V663" s="11">
        <f t="shared" si="212"/>
        <v>79589.999999999985</v>
      </c>
      <c r="W663" s="11">
        <f t="shared" si="213"/>
        <v>31079.999999999996</v>
      </c>
      <c r="X663" s="11">
        <f t="shared" si="214"/>
        <v>0</v>
      </c>
      <c r="Y663" s="11">
        <f t="shared" si="215"/>
        <v>110669.99999999999</v>
      </c>
      <c r="Z663" s="1" t="str">
        <f>_xlfn.IFNA(VLOOKUP(B663,Master_Item!B:D,3,0),0)</f>
        <v>Oishi</v>
      </c>
    </row>
    <row r="664" spans="1:26">
      <c r="A664" s="13">
        <v>11</v>
      </c>
      <c r="B664" s="2">
        <v>310003572</v>
      </c>
      <c r="C664" s="1" t="s">
        <v>210</v>
      </c>
      <c r="D664" s="1" t="s">
        <v>123</v>
      </c>
      <c r="H664" s="4">
        <f>_xlfn.IFNA(VLOOKUP(B664,'FST MT'!A:FS,$A664,0),0)</f>
        <v>0</v>
      </c>
      <c r="I664" s="4">
        <f t="shared" si="204"/>
        <v>0</v>
      </c>
      <c r="K664" s="52">
        <f>IF(D664="MT",VLOOKUP(B664,Master_Item!B:H,7,0),VLOOKUP(B664,Master_Item!B:H,6,0))</f>
        <v>72</v>
      </c>
      <c r="L664" s="52" t="str">
        <f>VLOOKUP(B664,Master_Item!B:M,12,0)</f>
        <v>โรงงานนวนคร</v>
      </c>
      <c r="M664" s="52" t="str">
        <f t="shared" si="205"/>
        <v>โรงงานนวนครMT</v>
      </c>
      <c r="N664" s="11">
        <f t="shared" si="206"/>
        <v>0</v>
      </c>
      <c r="O664" s="11">
        <f t="shared" si="207"/>
        <v>0</v>
      </c>
      <c r="P664" s="11">
        <f t="shared" si="208"/>
        <v>0</v>
      </c>
      <c r="Q664" s="11">
        <f t="shared" si="209"/>
        <v>0</v>
      </c>
      <c r="R664" s="11">
        <f t="shared" si="210"/>
        <v>0</v>
      </c>
      <c r="S664" s="11"/>
      <c r="T664" s="1">
        <f>VLOOKUP(B664,Master_Item!B:I,8,0)</f>
        <v>8.3999999999999986</v>
      </c>
      <c r="U664" s="11">
        <f t="shared" si="211"/>
        <v>0</v>
      </c>
      <c r="V664" s="11">
        <f t="shared" si="212"/>
        <v>0</v>
      </c>
      <c r="W664" s="11">
        <f t="shared" si="213"/>
        <v>0</v>
      </c>
      <c r="X664" s="11">
        <f t="shared" si="214"/>
        <v>0</v>
      </c>
      <c r="Y664" s="11">
        <f t="shared" si="215"/>
        <v>0</v>
      </c>
      <c r="Z664" s="1" t="str">
        <f>_xlfn.IFNA(VLOOKUP(B664,Master_Item!B:D,3,0),0)</f>
        <v>Oishi</v>
      </c>
    </row>
    <row r="665" spans="1:26">
      <c r="A665" s="13">
        <v>6</v>
      </c>
      <c r="B665" s="2">
        <v>310003573</v>
      </c>
      <c r="C665" s="1" t="s">
        <v>211</v>
      </c>
      <c r="D665" s="1" t="s">
        <v>115</v>
      </c>
      <c r="E665" s="12">
        <f>_xlfn.IFNA(VLOOKUP($B665,'FST OMT'!$C:$Y,$A665,0),0)</f>
        <v>0</v>
      </c>
      <c r="F665" s="12">
        <f>_xlfn.IFNA(VLOOKUP($B665,'FST CV'!$C:$Y,$A665,0),0)</f>
        <v>0</v>
      </c>
      <c r="G665" s="12">
        <f>_xlfn.IFNA(VLOOKUP($B665,'FST TT'!$C:$Y,$A665,0),0)</f>
        <v>0</v>
      </c>
      <c r="I665" s="4">
        <f t="shared" ref="I665:I674" si="216">SUM(E665:H665)</f>
        <v>0</v>
      </c>
      <c r="K665" s="52">
        <f>IF(D665="MT",VLOOKUP(B665,Master_Item!B:H,7,0),VLOOKUP(B665,Master_Item!B:H,6,0))</f>
        <v>72</v>
      </c>
      <c r="L665" s="52" t="str">
        <f>VLOOKUP(B665,Master_Item!B:M,12,0)</f>
        <v>โรงงานนวนคร</v>
      </c>
      <c r="M665" s="52" t="str">
        <f t="shared" ref="M665:M674" si="217">L665&amp;D665</f>
        <v>โรงงานนวนครRegion 1</v>
      </c>
      <c r="N665" s="11">
        <f t="shared" ref="N665:N674" si="218">E665/$K665</f>
        <v>0</v>
      </c>
      <c r="O665" s="11">
        <f t="shared" ref="O665:O674" si="219">F665/$K665</f>
        <v>0</v>
      </c>
      <c r="P665" s="11">
        <f t="shared" ref="P665:P674" si="220">G665/$K665</f>
        <v>0</v>
      </c>
      <c r="Q665" s="11">
        <f t="shared" ref="Q665:Q674" si="221">H665/$K665</f>
        <v>0</v>
      </c>
      <c r="R665" s="11">
        <f t="shared" ref="R665:R674" si="222">I665/$K665</f>
        <v>0</v>
      </c>
      <c r="S665" s="11"/>
      <c r="T665" s="1">
        <f>VLOOKUP(B665,Master_Item!B:I,8,0)</f>
        <v>8.3999999999999986</v>
      </c>
      <c r="U665" s="11">
        <f t="shared" ref="U665:U674" si="223">$T665*E665</f>
        <v>0</v>
      </c>
      <c r="V665" s="11">
        <f t="shared" ref="V665:V674" si="224">$T665*F665</f>
        <v>0</v>
      </c>
      <c r="W665" s="11">
        <f t="shared" ref="W665:W674" si="225">$T665*G665</f>
        <v>0</v>
      </c>
      <c r="X665" s="11">
        <f t="shared" ref="X665:X674" si="226">$T665*H665</f>
        <v>0</v>
      </c>
      <c r="Y665" s="11">
        <f t="shared" ref="Y665:Y674" si="227">$T665*I665</f>
        <v>0</v>
      </c>
      <c r="Z665" s="1" t="str">
        <f>_xlfn.IFNA(VLOOKUP(B665,Master_Item!B:D,3,0),0)</f>
        <v>Oishi</v>
      </c>
    </row>
    <row r="666" spans="1:26">
      <c r="A666" s="13">
        <v>7</v>
      </c>
      <c r="B666" s="2">
        <v>310003573</v>
      </c>
      <c r="C666" s="1" t="s">
        <v>211</v>
      </c>
      <c r="D666" s="1" t="s">
        <v>116</v>
      </c>
      <c r="E666" s="12">
        <f>_xlfn.IFNA(VLOOKUP($B666,'FST OMT'!$C:$Y,$A666,0),0)</f>
        <v>3614</v>
      </c>
      <c r="F666" s="12">
        <f>_xlfn.IFNA(VLOOKUP($B666,'FST CV'!$C:$Y,$A666,0),0)</f>
        <v>0</v>
      </c>
      <c r="G666" s="12">
        <f>_xlfn.IFNA(VLOOKUP($B666,'FST TT'!$C:$Y,$A666,0),0)</f>
        <v>0</v>
      </c>
      <c r="I666" s="4">
        <f t="shared" si="216"/>
        <v>3614</v>
      </c>
      <c r="K666" s="52">
        <f>IF(D666="MT",VLOOKUP(B666,Master_Item!B:H,7,0),VLOOKUP(B666,Master_Item!B:H,6,0))</f>
        <v>72</v>
      </c>
      <c r="L666" s="52" t="str">
        <f>VLOOKUP(B666,Master_Item!B:M,12,0)</f>
        <v>โรงงานนวนคร</v>
      </c>
      <c r="M666" s="52" t="str">
        <f t="shared" si="217"/>
        <v>โรงงานนวนครRegion 2</v>
      </c>
      <c r="N666" s="11">
        <f t="shared" si="218"/>
        <v>50.194444444444443</v>
      </c>
      <c r="O666" s="11">
        <f t="shared" si="219"/>
        <v>0</v>
      </c>
      <c r="P666" s="11">
        <f t="shared" si="220"/>
        <v>0</v>
      </c>
      <c r="Q666" s="11">
        <f t="shared" si="221"/>
        <v>0</v>
      </c>
      <c r="R666" s="11">
        <f t="shared" si="222"/>
        <v>50.194444444444443</v>
      </c>
      <c r="S666" s="11"/>
      <c r="T666" s="1">
        <f>VLOOKUP(B666,Master_Item!B:I,8,0)</f>
        <v>8.3999999999999986</v>
      </c>
      <c r="U666" s="11">
        <f t="shared" si="223"/>
        <v>30357.599999999995</v>
      </c>
      <c r="V666" s="11">
        <f t="shared" si="224"/>
        <v>0</v>
      </c>
      <c r="W666" s="11">
        <f t="shared" si="225"/>
        <v>0</v>
      </c>
      <c r="X666" s="11">
        <f t="shared" si="226"/>
        <v>0</v>
      </c>
      <c r="Y666" s="11">
        <f t="shared" si="227"/>
        <v>30357.599999999995</v>
      </c>
      <c r="Z666" s="1" t="str">
        <f>_xlfn.IFNA(VLOOKUP(B666,Master_Item!B:D,3,0),0)</f>
        <v>Oishi</v>
      </c>
    </row>
    <row r="667" spans="1:26">
      <c r="A667" s="13">
        <v>8</v>
      </c>
      <c r="B667" s="2">
        <v>310003573</v>
      </c>
      <c r="C667" s="1" t="s">
        <v>211</v>
      </c>
      <c r="D667" s="1" t="s">
        <v>117</v>
      </c>
      <c r="E667" s="12">
        <f>_xlfn.IFNA(VLOOKUP($B667,'FST OMT'!$C:$Y,$A667,0),0)</f>
        <v>5400</v>
      </c>
      <c r="F667" s="12">
        <f>_xlfn.IFNA(VLOOKUP($B667,'FST CV'!$C:$Y,$A667,0),0)</f>
        <v>0</v>
      </c>
      <c r="G667" s="12">
        <f>_xlfn.IFNA(VLOOKUP($B667,'FST TT'!$C:$Y,$A667,0),0)</f>
        <v>0</v>
      </c>
      <c r="I667" s="4">
        <f t="shared" si="216"/>
        <v>5400</v>
      </c>
      <c r="K667" s="52">
        <f>IF(D667="MT",VLOOKUP(B667,Master_Item!B:H,7,0),VLOOKUP(B667,Master_Item!B:H,6,0))</f>
        <v>72</v>
      </c>
      <c r="L667" s="52" t="str">
        <f>VLOOKUP(B667,Master_Item!B:M,12,0)</f>
        <v>โรงงานนวนคร</v>
      </c>
      <c r="M667" s="52" t="str">
        <f t="shared" si="217"/>
        <v>โรงงานนวนครRegion 3</v>
      </c>
      <c r="N667" s="11">
        <f t="shared" si="218"/>
        <v>75</v>
      </c>
      <c r="O667" s="11">
        <f t="shared" si="219"/>
        <v>0</v>
      </c>
      <c r="P667" s="11">
        <f t="shared" si="220"/>
        <v>0</v>
      </c>
      <c r="Q667" s="11">
        <f t="shared" si="221"/>
        <v>0</v>
      </c>
      <c r="R667" s="11">
        <f t="shared" si="222"/>
        <v>75</v>
      </c>
      <c r="S667" s="11"/>
      <c r="T667" s="1">
        <f>VLOOKUP(B667,Master_Item!B:I,8,0)</f>
        <v>8.3999999999999986</v>
      </c>
      <c r="U667" s="11">
        <f t="shared" si="223"/>
        <v>45359.999999999993</v>
      </c>
      <c r="V667" s="11">
        <f t="shared" si="224"/>
        <v>0</v>
      </c>
      <c r="W667" s="11">
        <f t="shared" si="225"/>
        <v>0</v>
      </c>
      <c r="X667" s="11">
        <f t="shared" si="226"/>
        <v>0</v>
      </c>
      <c r="Y667" s="11">
        <f t="shared" si="227"/>
        <v>45359.999999999993</v>
      </c>
      <c r="Z667" s="1" t="str">
        <f>_xlfn.IFNA(VLOOKUP(B667,Master_Item!B:D,3,0),0)</f>
        <v>Oishi</v>
      </c>
    </row>
    <row r="668" spans="1:26">
      <c r="A668" s="13">
        <v>9</v>
      </c>
      <c r="B668" s="2">
        <v>310003573</v>
      </c>
      <c r="C668" s="1" t="s">
        <v>211</v>
      </c>
      <c r="D668" s="1" t="s">
        <v>118</v>
      </c>
      <c r="E668" s="12">
        <f>_xlfn.IFNA(VLOOKUP($B668,'FST OMT'!$C:$Y,$A668,0),0)</f>
        <v>6183</v>
      </c>
      <c r="F668" s="12">
        <f>_xlfn.IFNA(VLOOKUP($B668,'FST CV'!$C:$Y,$A668,0),0)</f>
        <v>0</v>
      </c>
      <c r="G668" s="12">
        <f>_xlfn.IFNA(VLOOKUP($B668,'FST TT'!$C:$Y,$A668,0),0)</f>
        <v>0</v>
      </c>
      <c r="I668" s="4">
        <f t="shared" si="216"/>
        <v>6183</v>
      </c>
      <c r="K668" s="52">
        <f>IF(D668="MT",VLOOKUP(B668,Master_Item!B:H,7,0),VLOOKUP(B668,Master_Item!B:H,6,0))</f>
        <v>72</v>
      </c>
      <c r="L668" s="52" t="str">
        <f>VLOOKUP(B668,Master_Item!B:M,12,0)</f>
        <v>โรงงานนวนคร</v>
      </c>
      <c r="M668" s="52" t="str">
        <f t="shared" si="217"/>
        <v>โรงงานนวนครRegion 4</v>
      </c>
      <c r="N668" s="11">
        <f t="shared" si="218"/>
        <v>85.875</v>
      </c>
      <c r="O668" s="11">
        <f t="shared" si="219"/>
        <v>0</v>
      </c>
      <c r="P668" s="11">
        <f t="shared" si="220"/>
        <v>0</v>
      </c>
      <c r="Q668" s="11">
        <f t="shared" si="221"/>
        <v>0</v>
      </c>
      <c r="R668" s="11">
        <f t="shared" si="222"/>
        <v>85.875</v>
      </c>
      <c r="S668" s="11"/>
      <c r="T668" s="1">
        <f>VLOOKUP(B668,Master_Item!B:I,8,0)</f>
        <v>8.3999999999999986</v>
      </c>
      <c r="U668" s="11">
        <f t="shared" si="223"/>
        <v>51937.19999999999</v>
      </c>
      <c r="V668" s="11">
        <f t="shared" si="224"/>
        <v>0</v>
      </c>
      <c r="W668" s="11">
        <f t="shared" si="225"/>
        <v>0</v>
      </c>
      <c r="X668" s="11">
        <f t="shared" si="226"/>
        <v>0</v>
      </c>
      <c r="Y668" s="11">
        <f t="shared" si="227"/>
        <v>51937.19999999999</v>
      </c>
      <c r="Z668" s="1" t="str">
        <f>_xlfn.IFNA(VLOOKUP(B668,Master_Item!B:D,3,0),0)</f>
        <v>Oishi</v>
      </c>
    </row>
    <row r="669" spans="1:26">
      <c r="A669" s="13">
        <v>10</v>
      </c>
      <c r="B669" s="2">
        <v>310003573</v>
      </c>
      <c r="C669" s="1" t="s">
        <v>211</v>
      </c>
      <c r="D669" s="1" t="s">
        <v>119</v>
      </c>
      <c r="E669" s="12">
        <f>_xlfn.IFNA(VLOOKUP($B669,'FST OMT'!$C:$Y,$A669,0),0)</f>
        <v>3037</v>
      </c>
      <c r="F669" s="12">
        <f>_xlfn.IFNA(VLOOKUP($B669,'FST CV'!$C:$Y,$A669,0),0)</f>
        <v>0</v>
      </c>
      <c r="G669" s="12">
        <f>_xlfn.IFNA(VLOOKUP($B669,'FST TT'!$C:$Y,$A669,0),0)</f>
        <v>0</v>
      </c>
      <c r="I669" s="4">
        <f t="shared" si="216"/>
        <v>3037</v>
      </c>
      <c r="K669" s="52">
        <f>IF(D669="MT",VLOOKUP(B669,Master_Item!B:H,7,0),VLOOKUP(B669,Master_Item!B:H,6,0))</f>
        <v>72</v>
      </c>
      <c r="L669" s="52" t="str">
        <f>VLOOKUP(B669,Master_Item!B:M,12,0)</f>
        <v>โรงงานนวนคร</v>
      </c>
      <c r="M669" s="52" t="str">
        <f t="shared" si="217"/>
        <v>โรงงานนวนครRegion 5</v>
      </c>
      <c r="N669" s="11">
        <f t="shared" si="218"/>
        <v>42.180555555555557</v>
      </c>
      <c r="O669" s="11">
        <f t="shared" si="219"/>
        <v>0</v>
      </c>
      <c r="P669" s="11">
        <f t="shared" si="220"/>
        <v>0</v>
      </c>
      <c r="Q669" s="11">
        <f t="shared" si="221"/>
        <v>0</v>
      </c>
      <c r="R669" s="11">
        <f t="shared" si="222"/>
        <v>42.180555555555557</v>
      </c>
      <c r="S669" s="11"/>
      <c r="T669" s="1">
        <f>VLOOKUP(B669,Master_Item!B:I,8,0)</f>
        <v>8.3999999999999986</v>
      </c>
      <c r="U669" s="11">
        <f t="shared" si="223"/>
        <v>25510.799999999996</v>
      </c>
      <c r="V669" s="11">
        <f t="shared" si="224"/>
        <v>0</v>
      </c>
      <c r="W669" s="11">
        <f t="shared" si="225"/>
        <v>0</v>
      </c>
      <c r="X669" s="11">
        <f t="shared" si="226"/>
        <v>0</v>
      </c>
      <c r="Y669" s="11">
        <f t="shared" si="227"/>
        <v>25510.799999999996</v>
      </c>
      <c r="Z669" s="1" t="str">
        <f>_xlfn.IFNA(VLOOKUP(B669,Master_Item!B:D,3,0),0)</f>
        <v>Oishi</v>
      </c>
    </row>
    <row r="670" spans="1:26">
      <c r="A670" s="13">
        <v>11</v>
      </c>
      <c r="B670" s="2">
        <v>310003573</v>
      </c>
      <c r="C670" s="1" t="s">
        <v>211</v>
      </c>
      <c r="D670" s="1" t="s">
        <v>127</v>
      </c>
      <c r="E670" s="12">
        <f>_xlfn.IFNA(VLOOKUP($B670,'FST OMT'!$C:$Y,$A670,0),0)*0.45</f>
        <v>1664.1000000000001</v>
      </c>
      <c r="F670" s="12">
        <f>_xlfn.IFNA(VLOOKUP($B670,'FST CV'!$C:$Y,$A670,0),0)*0.45</f>
        <v>0</v>
      </c>
      <c r="G670" s="12">
        <f>_xlfn.IFNA(VLOOKUP($B670,'FST TT'!$C:$Y,$A670,0),0)*0.45</f>
        <v>0</v>
      </c>
      <c r="I670" s="4">
        <f t="shared" si="216"/>
        <v>1664.1000000000001</v>
      </c>
      <c r="K670" s="52">
        <f>IF(D670="MT",VLOOKUP(B670,Master_Item!B:H,7,0),VLOOKUP(B670,Master_Item!B:H,6,0))</f>
        <v>72</v>
      </c>
      <c r="L670" s="52" t="str">
        <f>VLOOKUP(B670,Master_Item!B:M,12,0)</f>
        <v>โรงงานนวนคร</v>
      </c>
      <c r="M670" s="52" t="str">
        <f t="shared" si="217"/>
        <v>โรงงานนวนครRegion 6/9</v>
      </c>
      <c r="N670" s="11">
        <f t="shared" si="218"/>
        <v>23.112500000000001</v>
      </c>
      <c r="O670" s="11">
        <f t="shared" si="219"/>
        <v>0</v>
      </c>
      <c r="P670" s="11">
        <f t="shared" si="220"/>
        <v>0</v>
      </c>
      <c r="Q670" s="11">
        <f t="shared" si="221"/>
        <v>0</v>
      </c>
      <c r="R670" s="11">
        <f t="shared" si="222"/>
        <v>23.112500000000001</v>
      </c>
      <c r="S670" s="11"/>
      <c r="T670" s="1">
        <f>VLOOKUP(B670,Master_Item!B:I,8,0)</f>
        <v>8.3999999999999986</v>
      </c>
      <c r="U670" s="11">
        <f t="shared" si="223"/>
        <v>13978.439999999999</v>
      </c>
      <c r="V670" s="11">
        <f t="shared" si="224"/>
        <v>0</v>
      </c>
      <c r="W670" s="11">
        <f t="shared" si="225"/>
        <v>0</v>
      </c>
      <c r="X670" s="11">
        <f t="shared" si="226"/>
        <v>0</v>
      </c>
      <c r="Y670" s="11">
        <f t="shared" si="227"/>
        <v>13978.439999999999</v>
      </c>
      <c r="Z670" s="1" t="str">
        <f>_xlfn.IFNA(VLOOKUP(B670,Master_Item!B:D,3,0),0)</f>
        <v>Oishi</v>
      </c>
    </row>
    <row r="671" spans="1:26">
      <c r="A671" s="13">
        <v>11</v>
      </c>
      <c r="B671" s="2">
        <v>310003573</v>
      </c>
      <c r="C671" s="1" t="s">
        <v>211</v>
      </c>
      <c r="D671" s="1" t="s">
        <v>128</v>
      </c>
      <c r="E671" s="12">
        <f>_xlfn.IFNA(VLOOKUP($B671,'FST OMT'!$C:$Y,$A671,0),0)*0.55</f>
        <v>2033.9</v>
      </c>
      <c r="F671" s="12">
        <f>_xlfn.IFNA(VLOOKUP($B671,'FST CV'!$C:$Y,$A671,0),0)*0.55</f>
        <v>0</v>
      </c>
      <c r="G671" s="12">
        <f>_xlfn.IFNA(VLOOKUP($B671,'FST TT'!$C:$Y,$A671,0),0)*0.55</f>
        <v>0</v>
      </c>
      <c r="I671" s="4">
        <f t="shared" si="216"/>
        <v>2033.9</v>
      </c>
      <c r="K671" s="52">
        <f>IF(D671="MT",VLOOKUP(B671,Master_Item!B:H,7,0),VLOOKUP(B671,Master_Item!B:H,6,0))</f>
        <v>72</v>
      </c>
      <c r="L671" s="52" t="str">
        <f>VLOOKUP(B671,Master_Item!B:M,12,0)</f>
        <v>โรงงานนวนคร</v>
      </c>
      <c r="M671" s="52" t="str">
        <f t="shared" si="217"/>
        <v>โรงงานนวนครRegion 6/14</v>
      </c>
      <c r="N671" s="11">
        <f t="shared" si="218"/>
        <v>28.248611111111114</v>
      </c>
      <c r="O671" s="11">
        <f t="shared" si="219"/>
        <v>0</v>
      </c>
      <c r="P671" s="11">
        <f t="shared" si="220"/>
        <v>0</v>
      </c>
      <c r="Q671" s="11">
        <f t="shared" si="221"/>
        <v>0</v>
      </c>
      <c r="R671" s="11">
        <f t="shared" si="222"/>
        <v>28.248611111111114</v>
      </c>
      <c r="S671" s="11"/>
      <c r="T671" s="1">
        <f>VLOOKUP(B671,Master_Item!B:I,8,0)</f>
        <v>8.3999999999999986</v>
      </c>
      <c r="U671" s="11">
        <f t="shared" si="223"/>
        <v>17084.759999999998</v>
      </c>
      <c r="V671" s="11">
        <f t="shared" si="224"/>
        <v>0</v>
      </c>
      <c r="W671" s="11">
        <f t="shared" si="225"/>
        <v>0</v>
      </c>
      <c r="X671" s="11">
        <f t="shared" si="226"/>
        <v>0</v>
      </c>
      <c r="Y671" s="11">
        <f t="shared" si="227"/>
        <v>17084.759999999998</v>
      </c>
      <c r="Z671" s="1" t="str">
        <f>_xlfn.IFNA(VLOOKUP(B671,Master_Item!B:D,3,0),0)</f>
        <v>Oishi</v>
      </c>
    </row>
    <row r="672" spans="1:26">
      <c r="A672" s="13">
        <v>12</v>
      </c>
      <c r="B672" s="2">
        <v>310003573</v>
      </c>
      <c r="C672" s="1" t="s">
        <v>211</v>
      </c>
      <c r="D672" s="1" t="s">
        <v>121</v>
      </c>
      <c r="E672" s="12">
        <f>_xlfn.IFNA(VLOOKUP($B672,'FST OMT'!$C:$Y,$A672,0),0)</f>
        <v>1362</v>
      </c>
      <c r="F672" s="12">
        <f>_xlfn.IFNA(VLOOKUP($B672,'FST CV'!$C:$Y,$A672,0),0)</f>
        <v>0</v>
      </c>
      <c r="G672" s="12">
        <f>_xlfn.IFNA(VLOOKUP($B672,'FST TT'!$C:$Y,$A672,0),0)</f>
        <v>0</v>
      </c>
      <c r="I672" s="4">
        <f t="shared" si="216"/>
        <v>1362</v>
      </c>
      <c r="K672" s="52">
        <f>IF(D672="MT",VLOOKUP(B672,Master_Item!B:H,7,0),VLOOKUP(B672,Master_Item!B:H,6,0))</f>
        <v>72</v>
      </c>
      <c r="L672" s="52" t="str">
        <f>VLOOKUP(B672,Master_Item!B:M,12,0)</f>
        <v>โรงงานนวนคร</v>
      </c>
      <c r="M672" s="52" t="str">
        <f t="shared" si="217"/>
        <v>โรงงานนวนครRegion 7</v>
      </c>
      <c r="N672" s="11">
        <f t="shared" si="218"/>
        <v>18.916666666666668</v>
      </c>
      <c r="O672" s="11">
        <f t="shared" si="219"/>
        <v>0</v>
      </c>
      <c r="P672" s="11">
        <f t="shared" si="220"/>
        <v>0</v>
      </c>
      <c r="Q672" s="11">
        <f t="shared" si="221"/>
        <v>0</v>
      </c>
      <c r="R672" s="11">
        <f t="shared" si="222"/>
        <v>18.916666666666668</v>
      </c>
      <c r="S672" s="11"/>
      <c r="T672" s="1">
        <f>VLOOKUP(B672,Master_Item!B:I,8,0)</f>
        <v>8.3999999999999986</v>
      </c>
      <c r="U672" s="11">
        <f t="shared" si="223"/>
        <v>11440.799999999997</v>
      </c>
      <c r="V672" s="11">
        <f t="shared" si="224"/>
        <v>0</v>
      </c>
      <c r="W672" s="11">
        <f t="shared" si="225"/>
        <v>0</v>
      </c>
      <c r="X672" s="11">
        <f t="shared" si="226"/>
        <v>0</v>
      </c>
      <c r="Y672" s="11">
        <f t="shared" si="227"/>
        <v>11440.799999999997</v>
      </c>
      <c r="Z672" s="1" t="str">
        <f>_xlfn.IFNA(VLOOKUP(B672,Master_Item!B:D,3,0),0)</f>
        <v>Oishi</v>
      </c>
    </row>
    <row r="673" spans="1:26" ht="9.6" customHeight="1">
      <c r="A673" s="13">
        <v>13</v>
      </c>
      <c r="B673" s="2">
        <v>310003573</v>
      </c>
      <c r="C673" s="1" t="s">
        <v>211</v>
      </c>
      <c r="D673" s="1" t="s">
        <v>122</v>
      </c>
      <c r="E673" s="12">
        <f>_xlfn.IFNA(VLOOKUP($B673,'FST OMT'!$C:$Y,$A673,0),0)</f>
        <v>12944</v>
      </c>
      <c r="F673" s="12">
        <f>_xlfn.IFNA(VLOOKUP($B673,'FST CV'!$C:$Y,$A673,0),0)</f>
        <v>0</v>
      </c>
      <c r="G673" s="12">
        <f>_xlfn.IFNA(VLOOKUP($B673,'FST TT'!$C:$Y,$A673,0),0)</f>
        <v>0</v>
      </c>
      <c r="I673" s="4">
        <f t="shared" si="216"/>
        <v>12944</v>
      </c>
      <c r="K673" s="52">
        <f>IF(D673="MT",VLOOKUP(B673,Master_Item!B:H,7,0),VLOOKUP(B673,Master_Item!B:H,6,0))</f>
        <v>72</v>
      </c>
      <c r="L673" s="52" t="str">
        <f>VLOOKUP(B673,Master_Item!B:M,12,0)</f>
        <v>โรงงานนวนคร</v>
      </c>
      <c r="M673" s="52" t="str">
        <f t="shared" si="217"/>
        <v>โรงงานนวนครRegion 8</v>
      </c>
      <c r="N673" s="11">
        <f t="shared" si="218"/>
        <v>179.77777777777777</v>
      </c>
      <c r="O673" s="11">
        <f t="shared" si="219"/>
        <v>0</v>
      </c>
      <c r="P673" s="11">
        <f t="shared" si="220"/>
        <v>0</v>
      </c>
      <c r="Q673" s="11">
        <f t="shared" si="221"/>
        <v>0</v>
      </c>
      <c r="R673" s="11">
        <f t="shared" si="222"/>
        <v>179.77777777777777</v>
      </c>
      <c r="S673" s="11"/>
      <c r="T673" s="1">
        <f>VLOOKUP(B673,Master_Item!B:I,8,0)</f>
        <v>8.3999999999999986</v>
      </c>
      <c r="U673" s="11">
        <f t="shared" si="223"/>
        <v>108729.59999999998</v>
      </c>
      <c r="V673" s="11">
        <f t="shared" si="224"/>
        <v>0</v>
      </c>
      <c r="W673" s="11">
        <f t="shared" si="225"/>
        <v>0</v>
      </c>
      <c r="X673" s="11">
        <f t="shared" si="226"/>
        <v>0</v>
      </c>
      <c r="Y673" s="11">
        <f t="shared" si="227"/>
        <v>108729.59999999998</v>
      </c>
      <c r="Z673" s="1" t="str">
        <f>_xlfn.IFNA(VLOOKUP(B673,Master_Item!B:D,3,0),0)</f>
        <v>Oishi</v>
      </c>
    </row>
    <row r="674" spans="1:26">
      <c r="A674" s="13">
        <v>11</v>
      </c>
      <c r="B674" s="2">
        <v>310003573</v>
      </c>
      <c r="C674" s="1" t="s">
        <v>211</v>
      </c>
      <c r="D674" s="1" t="s">
        <v>123</v>
      </c>
      <c r="H674" s="4">
        <f>_xlfn.IFNA(VLOOKUP(B674,'FST MT'!A:FS,$A674,0),0)</f>
        <v>43050</v>
      </c>
      <c r="I674" s="4">
        <f t="shared" si="216"/>
        <v>43050</v>
      </c>
      <c r="K674" s="52">
        <f>IF(D674="MT",VLOOKUP(B674,Master_Item!B:H,7,0),VLOOKUP(B674,Master_Item!B:H,6,0))</f>
        <v>72</v>
      </c>
      <c r="L674" s="52" t="str">
        <f>VLOOKUP(B674,Master_Item!B:M,12,0)</f>
        <v>โรงงานนวนคร</v>
      </c>
      <c r="M674" s="52" t="str">
        <f t="shared" si="217"/>
        <v>โรงงานนวนครMT</v>
      </c>
      <c r="N674" s="11">
        <f t="shared" si="218"/>
        <v>0</v>
      </c>
      <c r="O674" s="11">
        <f t="shared" si="219"/>
        <v>0</v>
      </c>
      <c r="P674" s="11">
        <f t="shared" si="220"/>
        <v>0</v>
      </c>
      <c r="Q674" s="11">
        <f t="shared" si="221"/>
        <v>597.91666666666663</v>
      </c>
      <c r="R674" s="11">
        <f t="shared" si="222"/>
        <v>597.91666666666663</v>
      </c>
      <c r="S674" s="11"/>
      <c r="T674" s="1">
        <f>VLOOKUP(B674,Master_Item!B:I,8,0)</f>
        <v>8.3999999999999986</v>
      </c>
      <c r="U674" s="11">
        <f t="shared" si="223"/>
        <v>0</v>
      </c>
      <c r="V674" s="11">
        <f t="shared" si="224"/>
        <v>0</v>
      </c>
      <c r="W674" s="11">
        <f t="shared" si="225"/>
        <v>0</v>
      </c>
      <c r="X674" s="11">
        <f t="shared" si="226"/>
        <v>361619.99999999994</v>
      </c>
      <c r="Y674" s="11">
        <f t="shared" si="227"/>
        <v>361619.99999999994</v>
      </c>
      <c r="Z674" s="1" t="str">
        <f>_xlfn.IFNA(VLOOKUP(B674,Master_Item!B:D,3,0),0)</f>
        <v>Oishi</v>
      </c>
    </row>
    <row r="675" spans="1:26">
      <c r="A675" s="13">
        <v>6</v>
      </c>
      <c r="B675" s="2">
        <v>310003574</v>
      </c>
      <c r="C675" s="1" t="s">
        <v>212</v>
      </c>
      <c r="D675" s="1" t="s">
        <v>115</v>
      </c>
      <c r="E675" s="12">
        <f>_xlfn.IFNA(VLOOKUP($B675,'FST OMT'!$C:$Y,$A675,0),0)</f>
        <v>0</v>
      </c>
      <c r="F675" s="12">
        <f>_xlfn.IFNA(VLOOKUP($B675,'FST CV'!$C:$Y,$A675,0),0)</f>
        <v>0</v>
      </c>
      <c r="G675" s="12">
        <f>_xlfn.IFNA(VLOOKUP($B675,'FST TT'!$C:$Y,$A675,0),0)</f>
        <v>0</v>
      </c>
      <c r="I675" s="4">
        <f t="shared" ref="I675:I694" si="228">SUM(E675:H675)</f>
        <v>0</v>
      </c>
      <c r="K675" s="52">
        <f>IF(D675="MT",VLOOKUP(B675,Master_Item!B:H,7,0),VLOOKUP(B675,Master_Item!B:H,6,0))</f>
        <v>72</v>
      </c>
      <c r="L675" s="52" t="str">
        <f>VLOOKUP(B675,Master_Item!B:M,12,0)</f>
        <v>โรงงานวังม่วง</v>
      </c>
      <c r="M675" s="52" t="str">
        <f t="shared" ref="M675:M694" si="229">L675&amp;D675</f>
        <v>โรงงานวังม่วงRegion 1</v>
      </c>
      <c r="N675" s="11">
        <f t="shared" ref="N675:N694" si="230">E675/$K675</f>
        <v>0</v>
      </c>
      <c r="O675" s="11">
        <f t="shared" ref="O675:O694" si="231">F675/$K675</f>
        <v>0</v>
      </c>
      <c r="P675" s="11">
        <f t="shared" ref="P675:P694" si="232">G675/$K675</f>
        <v>0</v>
      </c>
      <c r="Q675" s="11">
        <f t="shared" ref="Q675:Q694" si="233">H675/$K675</f>
        <v>0</v>
      </c>
      <c r="R675" s="11">
        <f t="shared" ref="R675:R694" si="234">I675/$K675</f>
        <v>0</v>
      </c>
      <c r="S675" s="11"/>
      <c r="T675" s="1">
        <f>VLOOKUP(B675,Master_Item!B:I,8,0)</f>
        <v>9.1199999999999992</v>
      </c>
      <c r="U675" s="11">
        <f t="shared" ref="U675:U694" si="235">$T675*E675</f>
        <v>0</v>
      </c>
      <c r="V675" s="11">
        <f t="shared" ref="V675:V694" si="236">$T675*F675</f>
        <v>0</v>
      </c>
      <c r="W675" s="11">
        <f t="shared" ref="W675:W694" si="237">$T675*G675</f>
        <v>0</v>
      </c>
      <c r="X675" s="11">
        <f t="shared" ref="X675:X694" si="238">$T675*H675</f>
        <v>0</v>
      </c>
      <c r="Y675" s="11">
        <f t="shared" ref="Y675:Y694" si="239">$T675*I675</f>
        <v>0</v>
      </c>
      <c r="Z675" s="1" t="str">
        <f>_xlfn.IFNA(VLOOKUP(B675,Master_Item!B:D,3,0),0)</f>
        <v>Oishi</v>
      </c>
    </row>
    <row r="676" spans="1:26">
      <c r="A676" s="13">
        <v>7</v>
      </c>
      <c r="B676" s="2">
        <v>310003574</v>
      </c>
      <c r="C676" s="1" t="s">
        <v>212</v>
      </c>
      <c r="D676" s="1" t="s">
        <v>116</v>
      </c>
      <c r="E676" s="12">
        <f>_xlfn.IFNA(VLOOKUP($B676,'FST OMT'!$C:$Y,$A676,0),0)</f>
        <v>0</v>
      </c>
      <c r="F676" s="12">
        <f>_xlfn.IFNA(VLOOKUP($B676,'FST CV'!$C:$Y,$A676,0),0)</f>
        <v>0</v>
      </c>
      <c r="G676" s="12">
        <f>_xlfn.IFNA(VLOOKUP($B676,'FST TT'!$C:$Y,$A676,0),0)</f>
        <v>0</v>
      </c>
      <c r="I676" s="4">
        <f t="shared" si="228"/>
        <v>0</v>
      </c>
      <c r="K676" s="52">
        <f>IF(D676="MT",VLOOKUP(B676,Master_Item!B:H,7,0),VLOOKUP(B676,Master_Item!B:H,6,0))</f>
        <v>72</v>
      </c>
      <c r="L676" s="52" t="str">
        <f>VLOOKUP(B676,Master_Item!B:M,12,0)</f>
        <v>โรงงานวังม่วง</v>
      </c>
      <c r="M676" s="52" t="str">
        <f t="shared" si="229"/>
        <v>โรงงานวังม่วงRegion 2</v>
      </c>
      <c r="N676" s="11">
        <f t="shared" si="230"/>
        <v>0</v>
      </c>
      <c r="O676" s="11">
        <f t="shared" si="231"/>
        <v>0</v>
      </c>
      <c r="P676" s="11">
        <f t="shared" si="232"/>
        <v>0</v>
      </c>
      <c r="Q676" s="11">
        <f t="shared" si="233"/>
        <v>0</v>
      </c>
      <c r="R676" s="11">
        <f t="shared" si="234"/>
        <v>0</v>
      </c>
      <c r="S676" s="11"/>
      <c r="T676" s="1">
        <f>VLOOKUP(B676,Master_Item!B:I,8,0)</f>
        <v>9.1199999999999992</v>
      </c>
      <c r="U676" s="11">
        <f t="shared" si="235"/>
        <v>0</v>
      </c>
      <c r="V676" s="11">
        <f t="shared" si="236"/>
        <v>0</v>
      </c>
      <c r="W676" s="11">
        <f t="shared" si="237"/>
        <v>0</v>
      </c>
      <c r="X676" s="11">
        <f t="shared" si="238"/>
        <v>0</v>
      </c>
      <c r="Y676" s="11">
        <f t="shared" si="239"/>
        <v>0</v>
      </c>
      <c r="Z676" s="1" t="str">
        <f>_xlfn.IFNA(VLOOKUP(B676,Master_Item!B:D,3,0),0)</f>
        <v>Oishi</v>
      </c>
    </row>
    <row r="677" spans="1:26">
      <c r="A677" s="13">
        <v>8</v>
      </c>
      <c r="B677" s="2">
        <v>310003574</v>
      </c>
      <c r="C677" s="1" t="s">
        <v>212</v>
      </c>
      <c r="D677" s="1" t="s">
        <v>117</v>
      </c>
      <c r="E677" s="12">
        <f>_xlfn.IFNA(VLOOKUP($B677,'FST OMT'!$C:$Y,$A677,0),0)</f>
        <v>0</v>
      </c>
      <c r="F677" s="12">
        <f>_xlfn.IFNA(VLOOKUP($B677,'FST CV'!$C:$Y,$A677,0),0)</f>
        <v>0</v>
      </c>
      <c r="G677" s="12">
        <f>_xlfn.IFNA(VLOOKUP($B677,'FST TT'!$C:$Y,$A677,0),0)</f>
        <v>0</v>
      </c>
      <c r="I677" s="4">
        <f t="shared" si="228"/>
        <v>0</v>
      </c>
      <c r="K677" s="52">
        <f>IF(D677="MT",VLOOKUP(B677,Master_Item!B:H,7,0),VLOOKUP(B677,Master_Item!B:H,6,0))</f>
        <v>72</v>
      </c>
      <c r="L677" s="52" t="str">
        <f>VLOOKUP(B677,Master_Item!B:M,12,0)</f>
        <v>โรงงานวังม่วง</v>
      </c>
      <c r="M677" s="52" t="str">
        <f t="shared" si="229"/>
        <v>โรงงานวังม่วงRegion 3</v>
      </c>
      <c r="N677" s="11">
        <f t="shared" si="230"/>
        <v>0</v>
      </c>
      <c r="O677" s="11">
        <f t="shared" si="231"/>
        <v>0</v>
      </c>
      <c r="P677" s="11">
        <f t="shared" si="232"/>
        <v>0</v>
      </c>
      <c r="Q677" s="11">
        <f t="shared" si="233"/>
        <v>0</v>
      </c>
      <c r="R677" s="11">
        <f t="shared" si="234"/>
        <v>0</v>
      </c>
      <c r="S677" s="11"/>
      <c r="T677" s="1">
        <f>VLOOKUP(B677,Master_Item!B:I,8,0)</f>
        <v>9.1199999999999992</v>
      </c>
      <c r="U677" s="11">
        <f t="shared" si="235"/>
        <v>0</v>
      </c>
      <c r="V677" s="11">
        <f t="shared" si="236"/>
        <v>0</v>
      </c>
      <c r="W677" s="11">
        <f t="shared" si="237"/>
        <v>0</v>
      </c>
      <c r="X677" s="11">
        <f t="shared" si="238"/>
        <v>0</v>
      </c>
      <c r="Y677" s="11">
        <f t="shared" si="239"/>
        <v>0</v>
      </c>
      <c r="Z677" s="1" t="str">
        <f>_xlfn.IFNA(VLOOKUP(B677,Master_Item!B:D,3,0),0)</f>
        <v>Oishi</v>
      </c>
    </row>
    <row r="678" spans="1:26">
      <c r="A678" s="13">
        <v>9</v>
      </c>
      <c r="B678" s="2">
        <v>310003574</v>
      </c>
      <c r="C678" s="1" t="s">
        <v>212</v>
      </c>
      <c r="D678" s="1" t="s">
        <v>118</v>
      </c>
      <c r="E678" s="12">
        <f>_xlfn.IFNA(VLOOKUP($B678,'FST OMT'!$C:$Y,$A678,0),0)</f>
        <v>0</v>
      </c>
      <c r="F678" s="12">
        <f>_xlfn.IFNA(VLOOKUP($B678,'FST CV'!$C:$Y,$A678,0),0)</f>
        <v>0</v>
      </c>
      <c r="G678" s="12">
        <f>_xlfn.IFNA(VLOOKUP($B678,'FST TT'!$C:$Y,$A678,0),0)</f>
        <v>0</v>
      </c>
      <c r="I678" s="4">
        <f t="shared" si="228"/>
        <v>0</v>
      </c>
      <c r="K678" s="52">
        <f>IF(D678="MT",VLOOKUP(B678,Master_Item!B:H,7,0),VLOOKUP(B678,Master_Item!B:H,6,0))</f>
        <v>72</v>
      </c>
      <c r="L678" s="52" t="str">
        <f>VLOOKUP(B678,Master_Item!B:M,12,0)</f>
        <v>โรงงานวังม่วง</v>
      </c>
      <c r="M678" s="52" t="str">
        <f t="shared" si="229"/>
        <v>โรงงานวังม่วงRegion 4</v>
      </c>
      <c r="N678" s="11">
        <f t="shared" si="230"/>
        <v>0</v>
      </c>
      <c r="O678" s="11">
        <f t="shared" si="231"/>
        <v>0</v>
      </c>
      <c r="P678" s="11">
        <f t="shared" si="232"/>
        <v>0</v>
      </c>
      <c r="Q678" s="11">
        <f t="shared" si="233"/>
        <v>0</v>
      </c>
      <c r="R678" s="11">
        <f t="shared" si="234"/>
        <v>0</v>
      </c>
      <c r="S678" s="11"/>
      <c r="T678" s="1">
        <f>VLOOKUP(B678,Master_Item!B:I,8,0)</f>
        <v>9.1199999999999992</v>
      </c>
      <c r="U678" s="11">
        <f t="shared" si="235"/>
        <v>0</v>
      </c>
      <c r="V678" s="11">
        <f t="shared" si="236"/>
        <v>0</v>
      </c>
      <c r="W678" s="11">
        <f t="shared" si="237"/>
        <v>0</v>
      </c>
      <c r="X678" s="11">
        <f t="shared" si="238"/>
        <v>0</v>
      </c>
      <c r="Y678" s="11">
        <f t="shared" si="239"/>
        <v>0</v>
      </c>
      <c r="Z678" s="1" t="str">
        <f>_xlfn.IFNA(VLOOKUP(B678,Master_Item!B:D,3,0),0)</f>
        <v>Oishi</v>
      </c>
    </row>
    <row r="679" spans="1:26">
      <c r="A679" s="13">
        <v>10</v>
      </c>
      <c r="B679" s="2">
        <v>310003574</v>
      </c>
      <c r="C679" s="1" t="s">
        <v>212</v>
      </c>
      <c r="D679" s="1" t="s">
        <v>119</v>
      </c>
      <c r="E679" s="12">
        <f>_xlfn.IFNA(VLOOKUP($B679,'FST OMT'!$C:$Y,$A679,0),0)</f>
        <v>0</v>
      </c>
      <c r="F679" s="12">
        <f>_xlfn.IFNA(VLOOKUP($B679,'FST CV'!$C:$Y,$A679,0),0)</f>
        <v>0</v>
      </c>
      <c r="G679" s="12">
        <f>_xlfn.IFNA(VLOOKUP($B679,'FST TT'!$C:$Y,$A679,0),0)</f>
        <v>0</v>
      </c>
      <c r="I679" s="4">
        <f t="shared" si="228"/>
        <v>0</v>
      </c>
      <c r="K679" s="52">
        <f>IF(D679="MT",VLOOKUP(B679,Master_Item!B:H,7,0),VLOOKUP(B679,Master_Item!B:H,6,0))</f>
        <v>72</v>
      </c>
      <c r="L679" s="52" t="str">
        <f>VLOOKUP(B679,Master_Item!B:M,12,0)</f>
        <v>โรงงานวังม่วง</v>
      </c>
      <c r="M679" s="52" t="str">
        <f t="shared" si="229"/>
        <v>โรงงานวังม่วงRegion 5</v>
      </c>
      <c r="N679" s="11">
        <f t="shared" si="230"/>
        <v>0</v>
      </c>
      <c r="O679" s="11">
        <f t="shared" si="231"/>
        <v>0</v>
      </c>
      <c r="P679" s="11">
        <f t="shared" si="232"/>
        <v>0</v>
      </c>
      <c r="Q679" s="11">
        <f t="shared" si="233"/>
        <v>0</v>
      </c>
      <c r="R679" s="11">
        <f t="shared" si="234"/>
        <v>0</v>
      </c>
      <c r="S679" s="11"/>
      <c r="T679" s="1">
        <f>VLOOKUP(B679,Master_Item!B:I,8,0)</f>
        <v>9.1199999999999992</v>
      </c>
      <c r="U679" s="11">
        <f t="shared" si="235"/>
        <v>0</v>
      </c>
      <c r="V679" s="11">
        <f t="shared" si="236"/>
        <v>0</v>
      </c>
      <c r="W679" s="11">
        <f t="shared" si="237"/>
        <v>0</v>
      </c>
      <c r="X679" s="11">
        <f t="shared" si="238"/>
        <v>0</v>
      </c>
      <c r="Y679" s="11">
        <f t="shared" si="239"/>
        <v>0</v>
      </c>
      <c r="Z679" s="1" t="str">
        <f>_xlfn.IFNA(VLOOKUP(B679,Master_Item!B:D,3,0),0)</f>
        <v>Oishi</v>
      </c>
    </row>
    <row r="680" spans="1:26">
      <c r="A680" s="13">
        <v>11</v>
      </c>
      <c r="B680" s="2">
        <v>310003574</v>
      </c>
      <c r="C680" s="1" t="s">
        <v>212</v>
      </c>
      <c r="D680" s="1" t="s">
        <v>127</v>
      </c>
      <c r="E680" s="12">
        <f>_xlfn.IFNA(VLOOKUP($B680,'FST OMT'!$C:$Y,$A680,0),0)*0.45</f>
        <v>0</v>
      </c>
      <c r="F680" s="12">
        <f>_xlfn.IFNA(VLOOKUP($B680,'FST CV'!$C:$Y,$A680,0),0)*0.45</f>
        <v>0</v>
      </c>
      <c r="G680" s="12">
        <f>_xlfn.IFNA(VLOOKUP($B680,'FST TT'!$C:$Y,$A680,0),0)*0.45</f>
        <v>0</v>
      </c>
      <c r="I680" s="4">
        <f t="shared" si="228"/>
        <v>0</v>
      </c>
      <c r="K680" s="52">
        <f>IF(D680="MT",VLOOKUP(B680,Master_Item!B:H,7,0),VLOOKUP(B680,Master_Item!B:H,6,0))</f>
        <v>72</v>
      </c>
      <c r="L680" s="52" t="str">
        <f>VLOOKUP(B680,Master_Item!B:M,12,0)</f>
        <v>โรงงานวังม่วง</v>
      </c>
      <c r="M680" s="52" t="str">
        <f t="shared" si="229"/>
        <v>โรงงานวังม่วงRegion 6/9</v>
      </c>
      <c r="N680" s="11">
        <f t="shared" si="230"/>
        <v>0</v>
      </c>
      <c r="O680" s="11">
        <f t="shared" si="231"/>
        <v>0</v>
      </c>
      <c r="P680" s="11">
        <f t="shared" si="232"/>
        <v>0</v>
      </c>
      <c r="Q680" s="11">
        <f t="shared" si="233"/>
        <v>0</v>
      </c>
      <c r="R680" s="11">
        <f t="shared" si="234"/>
        <v>0</v>
      </c>
      <c r="S680" s="11"/>
      <c r="T680" s="1">
        <f>VLOOKUP(B680,Master_Item!B:I,8,0)</f>
        <v>9.1199999999999992</v>
      </c>
      <c r="U680" s="11">
        <f t="shared" si="235"/>
        <v>0</v>
      </c>
      <c r="V680" s="11">
        <f t="shared" si="236"/>
        <v>0</v>
      </c>
      <c r="W680" s="11">
        <f t="shared" si="237"/>
        <v>0</v>
      </c>
      <c r="X680" s="11">
        <f t="shared" si="238"/>
        <v>0</v>
      </c>
      <c r="Y680" s="11">
        <f t="shared" si="239"/>
        <v>0</v>
      </c>
      <c r="Z680" s="1" t="str">
        <f>_xlfn.IFNA(VLOOKUP(B680,Master_Item!B:D,3,0),0)</f>
        <v>Oishi</v>
      </c>
    </row>
    <row r="681" spans="1:26">
      <c r="A681" s="13">
        <v>11</v>
      </c>
      <c r="B681" s="2">
        <v>310003574</v>
      </c>
      <c r="C681" s="1" t="s">
        <v>212</v>
      </c>
      <c r="D681" s="1" t="s">
        <v>128</v>
      </c>
      <c r="E681" s="12">
        <f>_xlfn.IFNA(VLOOKUP($B681,'FST OMT'!$C:$Y,$A681,0),0)*0.55</f>
        <v>0</v>
      </c>
      <c r="F681" s="12">
        <f>_xlfn.IFNA(VLOOKUP($B681,'FST CV'!$C:$Y,$A681,0),0)*0.55</f>
        <v>0</v>
      </c>
      <c r="G681" s="12">
        <f>_xlfn.IFNA(VLOOKUP($B681,'FST TT'!$C:$Y,$A681,0),0)*0.55</f>
        <v>0</v>
      </c>
      <c r="I681" s="4">
        <f t="shared" si="228"/>
        <v>0</v>
      </c>
      <c r="K681" s="52">
        <f>IF(D681="MT",VLOOKUP(B681,Master_Item!B:H,7,0),VLOOKUP(B681,Master_Item!B:H,6,0))</f>
        <v>72</v>
      </c>
      <c r="L681" s="52" t="str">
        <f>VLOOKUP(B681,Master_Item!B:M,12,0)</f>
        <v>โรงงานวังม่วง</v>
      </c>
      <c r="M681" s="52" t="str">
        <f t="shared" si="229"/>
        <v>โรงงานวังม่วงRegion 6/14</v>
      </c>
      <c r="N681" s="11">
        <f t="shared" si="230"/>
        <v>0</v>
      </c>
      <c r="O681" s="11">
        <f t="shared" si="231"/>
        <v>0</v>
      </c>
      <c r="P681" s="11">
        <f t="shared" si="232"/>
        <v>0</v>
      </c>
      <c r="Q681" s="11">
        <f t="shared" si="233"/>
        <v>0</v>
      </c>
      <c r="R681" s="11">
        <f t="shared" si="234"/>
        <v>0</v>
      </c>
      <c r="S681" s="11"/>
      <c r="T681" s="1">
        <f>VLOOKUP(B681,Master_Item!B:I,8,0)</f>
        <v>9.1199999999999992</v>
      </c>
      <c r="U681" s="11">
        <f t="shared" si="235"/>
        <v>0</v>
      </c>
      <c r="V681" s="11">
        <f t="shared" si="236"/>
        <v>0</v>
      </c>
      <c r="W681" s="11">
        <f t="shared" si="237"/>
        <v>0</v>
      </c>
      <c r="X681" s="11">
        <f t="shared" si="238"/>
        <v>0</v>
      </c>
      <c r="Y681" s="11">
        <f t="shared" si="239"/>
        <v>0</v>
      </c>
      <c r="Z681" s="1" t="str">
        <f>_xlfn.IFNA(VLOOKUP(B681,Master_Item!B:D,3,0),0)</f>
        <v>Oishi</v>
      </c>
    </row>
    <row r="682" spans="1:26">
      <c r="A682" s="13">
        <v>12</v>
      </c>
      <c r="B682" s="2">
        <v>310003574</v>
      </c>
      <c r="C682" s="1" t="s">
        <v>212</v>
      </c>
      <c r="D682" s="1" t="s">
        <v>121</v>
      </c>
      <c r="E682" s="12">
        <f>_xlfn.IFNA(VLOOKUP($B682,'FST OMT'!$C:$Y,$A682,0),0)</f>
        <v>0</v>
      </c>
      <c r="F682" s="12">
        <f>_xlfn.IFNA(VLOOKUP($B682,'FST CV'!$C:$Y,$A682,0),0)</f>
        <v>0</v>
      </c>
      <c r="G682" s="12">
        <f>_xlfn.IFNA(VLOOKUP($B682,'FST TT'!$C:$Y,$A682,0),0)</f>
        <v>0</v>
      </c>
      <c r="I682" s="4">
        <f t="shared" si="228"/>
        <v>0</v>
      </c>
      <c r="K682" s="52">
        <f>IF(D682="MT",VLOOKUP(B682,Master_Item!B:H,7,0),VLOOKUP(B682,Master_Item!B:H,6,0))</f>
        <v>72</v>
      </c>
      <c r="L682" s="52" t="str">
        <f>VLOOKUP(B682,Master_Item!B:M,12,0)</f>
        <v>โรงงานวังม่วง</v>
      </c>
      <c r="M682" s="52" t="str">
        <f t="shared" si="229"/>
        <v>โรงงานวังม่วงRegion 7</v>
      </c>
      <c r="N682" s="11">
        <f t="shared" si="230"/>
        <v>0</v>
      </c>
      <c r="O682" s="11">
        <f t="shared" si="231"/>
        <v>0</v>
      </c>
      <c r="P682" s="11">
        <f t="shared" si="232"/>
        <v>0</v>
      </c>
      <c r="Q682" s="11">
        <f t="shared" si="233"/>
        <v>0</v>
      </c>
      <c r="R682" s="11">
        <f t="shared" si="234"/>
        <v>0</v>
      </c>
      <c r="S682" s="11"/>
      <c r="T682" s="1">
        <f>VLOOKUP(B682,Master_Item!B:I,8,0)</f>
        <v>9.1199999999999992</v>
      </c>
      <c r="U682" s="11">
        <f t="shared" si="235"/>
        <v>0</v>
      </c>
      <c r="V682" s="11">
        <f t="shared" si="236"/>
        <v>0</v>
      </c>
      <c r="W682" s="11">
        <f t="shared" si="237"/>
        <v>0</v>
      </c>
      <c r="X682" s="11">
        <f t="shared" si="238"/>
        <v>0</v>
      </c>
      <c r="Y682" s="11">
        <f t="shared" si="239"/>
        <v>0</v>
      </c>
      <c r="Z682" s="1" t="str">
        <f>_xlfn.IFNA(VLOOKUP(B682,Master_Item!B:D,3,0),0)</f>
        <v>Oishi</v>
      </c>
    </row>
    <row r="683" spans="1:26" ht="9.6" customHeight="1">
      <c r="A683" s="13">
        <v>13</v>
      </c>
      <c r="B683" s="2">
        <v>310003574</v>
      </c>
      <c r="C683" s="1" t="s">
        <v>212</v>
      </c>
      <c r="D683" s="1" t="s">
        <v>122</v>
      </c>
      <c r="E683" s="12">
        <f>_xlfn.IFNA(VLOOKUP($B683,'FST OMT'!$C:$Y,$A683,0),0)</f>
        <v>0</v>
      </c>
      <c r="F683" s="12">
        <f>_xlfn.IFNA(VLOOKUP($B683,'FST CV'!$C:$Y,$A683,0),0)</f>
        <v>0</v>
      </c>
      <c r="G683" s="12">
        <f>_xlfn.IFNA(VLOOKUP($B683,'FST TT'!$C:$Y,$A683,0),0)</f>
        <v>0</v>
      </c>
      <c r="I683" s="4">
        <f t="shared" si="228"/>
        <v>0</v>
      </c>
      <c r="K683" s="52">
        <f>IF(D683="MT",VLOOKUP(B683,Master_Item!B:H,7,0),VLOOKUP(B683,Master_Item!B:H,6,0))</f>
        <v>72</v>
      </c>
      <c r="L683" s="52" t="str">
        <f>VLOOKUP(B683,Master_Item!B:M,12,0)</f>
        <v>โรงงานวังม่วง</v>
      </c>
      <c r="M683" s="52" t="str">
        <f t="shared" si="229"/>
        <v>โรงงานวังม่วงRegion 8</v>
      </c>
      <c r="N683" s="11">
        <f t="shared" si="230"/>
        <v>0</v>
      </c>
      <c r="O683" s="11">
        <f t="shared" si="231"/>
        <v>0</v>
      </c>
      <c r="P683" s="11">
        <f t="shared" si="232"/>
        <v>0</v>
      </c>
      <c r="Q683" s="11">
        <f t="shared" si="233"/>
        <v>0</v>
      </c>
      <c r="R683" s="11">
        <f t="shared" si="234"/>
        <v>0</v>
      </c>
      <c r="S683" s="11"/>
      <c r="T683" s="1">
        <f>VLOOKUP(B683,Master_Item!B:I,8,0)</f>
        <v>9.1199999999999992</v>
      </c>
      <c r="U683" s="11">
        <f t="shared" si="235"/>
        <v>0</v>
      </c>
      <c r="V683" s="11">
        <f t="shared" si="236"/>
        <v>0</v>
      </c>
      <c r="W683" s="11">
        <f t="shared" si="237"/>
        <v>0</v>
      </c>
      <c r="X683" s="11">
        <f t="shared" si="238"/>
        <v>0</v>
      </c>
      <c r="Y683" s="11">
        <f t="shared" si="239"/>
        <v>0</v>
      </c>
      <c r="Z683" s="1" t="str">
        <f>_xlfn.IFNA(VLOOKUP(B683,Master_Item!B:D,3,0),0)</f>
        <v>Oishi</v>
      </c>
    </row>
    <row r="684" spans="1:26">
      <c r="A684" s="13">
        <v>11</v>
      </c>
      <c r="B684" s="2">
        <v>310003574</v>
      </c>
      <c r="C684" s="1" t="s">
        <v>212</v>
      </c>
      <c r="D684" s="1" t="s">
        <v>123</v>
      </c>
      <c r="H684" s="4">
        <f>_xlfn.IFNA(VLOOKUP(B684,'FST MT'!A:FS,$A684,0),0)</f>
        <v>0</v>
      </c>
      <c r="I684" s="4">
        <f t="shared" si="228"/>
        <v>0</v>
      </c>
      <c r="K684" s="52">
        <f>IF(D684="MT",VLOOKUP(B684,Master_Item!B:H,7,0),VLOOKUP(B684,Master_Item!B:H,6,0))</f>
        <v>72</v>
      </c>
      <c r="L684" s="52" t="str">
        <f>VLOOKUP(B684,Master_Item!B:M,12,0)</f>
        <v>โรงงานวังม่วง</v>
      </c>
      <c r="M684" s="52" t="str">
        <f t="shared" si="229"/>
        <v>โรงงานวังม่วงMT</v>
      </c>
      <c r="N684" s="11">
        <f t="shared" si="230"/>
        <v>0</v>
      </c>
      <c r="O684" s="11">
        <f t="shared" si="231"/>
        <v>0</v>
      </c>
      <c r="P684" s="11">
        <f t="shared" si="232"/>
        <v>0</v>
      </c>
      <c r="Q684" s="11">
        <f t="shared" si="233"/>
        <v>0</v>
      </c>
      <c r="R684" s="11">
        <f t="shared" si="234"/>
        <v>0</v>
      </c>
      <c r="S684" s="11"/>
      <c r="T684" s="1">
        <f>VLOOKUP(B684,Master_Item!B:I,8,0)</f>
        <v>9.1199999999999992</v>
      </c>
      <c r="U684" s="11">
        <f t="shared" si="235"/>
        <v>0</v>
      </c>
      <c r="V684" s="11">
        <f t="shared" si="236"/>
        <v>0</v>
      </c>
      <c r="W684" s="11">
        <f t="shared" si="237"/>
        <v>0</v>
      </c>
      <c r="X684" s="11">
        <f t="shared" si="238"/>
        <v>0</v>
      </c>
      <c r="Y684" s="11">
        <f t="shared" si="239"/>
        <v>0</v>
      </c>
      <c r="Z684" s="1" t="str">
        <f>_xlfn.IFNA(VLOOKUP(B684,Master_Item!B:D,3,0),0)</f>
        <v>Oishi</v>
      </c>
    </row>
    <row r="685" spans="1:26" ht="10.9" customHeight="1">
      <c r="A685" s="13">
        <v>6</v>
      </c>
      <c r="B685" s="2">
        <v>310003576</v>
      </c>
      <c r="C685" s="1" t="s">
        <v>213</v>
      </c>
      <c r="D685" s="1" t="s">
        <v>115</v>
      </c>
      <c r="E685" s="12">
        <f>_xlfn.IFNA(VLOOKUP($B685,'FST OMT'!$C:$Y,$A685,0),0)</f>
        <v>0</v>
      </c>
      <c r="F685" s="12">
        <f>_xlfn.IFNA(VLOOKUP($B685,'FST CV'!$C:$Y,$A685,0),0)</f>
        <v>0</v>
      </c>
      <c r="G685" s="12">
        <f>_xlfn.IFNA(VLOOKUP($B685,'FST TT'!$C:$Y,$A685,0),0)</f>
        <v>0</v>
      </c>
      <c r="I685" s="4">
        <f t="shared" si="228"/>
        <v>0</v>
      </c>
      <c r="K685" s="52">
        <f>IF(D685="MT",VLOOKUP(B685,Master_Item!B:H,7,0),VLOOKUP(B685,Master_Item!B:H,6,0))</f>
        <v>72</v>
      </c>
      <c r="L685" s="52" t="str">
        <f>VLOOKUP(B685,Master_Item!B:M,12,0)</f>
        <v>โรงงานนวนคร</v>
      </c>
      <c r="M685" s="52" t="str">
        <f t="shared" si="229"/>
        <v>โรงงานนวนครRegion 1</v>
      </c>
      <c r="N685" s="11">
        <f t="shared" si="230"/>
        <v>0</v>
      </c>
      <c r="O685" s="11">
        <f t="shared" si="231"/>
        <v>0</v>
      </c>
      <c r="P685" s="11">
        <f t="shared" si="232"/>
        <v>0</v>
      </c>
      <c r="Q685" s="11">
        <f t="shared" si="233"/>
        <v>0</v>
      </c>
      <c r="R685" s="11">
        <f t="shared" si="234"/>
        <v>0</v>
      </c>
      <c r="S685" s="11"/>
      <c r="T685" s="1">
        <f>VLOOKUP(B685,Master_Item!B:I,8,0)</f>
        <v>8.3999999999999986</v>
      </c>
      <c r="U685" s="11">
        <f t="shared" si="235"/>
        <v>0</v>
      </c>
      <c r="V685" s="11">
        <f t="shared" si="236"/>
        <v>0</v>
      </c>
      <c r="W685" s="11">
        <f t="shared" si="237"/>
        <v>0</v>
      </c>
      <c r="X685" s="11">
        <f t="shared" si="238"/>
        <v>0</v>
      </c>
      <c r="Y685" s="11">
        <f t="shared" si="239"/>
        <v>0</v>
      </c>
      <c r="Z685" s="1" t="str">
        <f>_xlfn.IFNA(VLOOKUP(B685,Master_Item!B:D,3,0),0)</f>
        <v>Oishi</v>
      </c>
    </row>
    <row r="686" spans="1:26" ht="10.9" customHeight="1">
      <c r="A686" s="13">
        <v>7</v>
      </c>
      <c r="B686" s="2">
        <v>310003576</v>
      </c>
      <c r="C686" s="1" t="s">
        <v>213</v>
      </c>
      <c r="D686" s="1" t="s">
        <v>116</v>
      </c>
      <c r="E686" s="12">
        <f>_xlfn.IFNA(VLOOKUP($B686,'FST OMT'!$C:$Y,$A686,0),0)</f>
        <v>0</v>
      </c>
      <c r="F686" s="12">
        <f>_xlfn.IFNA(VLOOKUP($B686,'FST CV'!$C:$Y,$A686,0),0)</f>
        <v>0</v>
      </c>
      <c r="G686" s="12">
        <f>_xlfn.IFNA(VLOOKUP($B686,'FST TT'!$C:$Y,$A686,0),0)</f>
        <v>0</v>
      </c>
      <c r="I686" s="4">
        <f t="shared" si="228"/>
        <v>0</v>
      </c>
      <c r="K686" s="52">
        <f>IF(D686="MT",VLOOKUP(B686,Master_Item!B:H,7,0),VLOOKUP(B686,Master_Item!B:H,6,0))</f>
        <v>72</v>
      </c>
      <c r="L686" s="52" t="str">
        <f>VLOOKUP(B686,Master_Item!B:M,12,0)</f>
        <v>โรงงานนวนคร</v>
      </c>
      <c r="M686" s="52" t="str">
        <f t="shared" si="229"/>
        <v>โรงงานนวนครRegion 2</v>
      </c>
      <c r="N686" s="11">
        <f t="shared" si="230"/>
        <v>0</v>
      </c>
      <c r="O686" s="11">
        <f t="shared" si="231"/>
        <v>0</v>
      </c>
      <c r="P686" s="11">
        <f t="shared" si="232"/>
        <v>0</v>
      </c>
      <c r="Q686" s="11">
        <f t="shared" si="233"/>
        <v>0</v>
      </c>
      <c r="R686" s="11">
        <f t="shared" si="234"/>
        <v>0</v>
      </c>
      <c r="S686" s="11"/>
      <c r="T686" s="1">
        <f>VLOOKUP(B686,Master_Item!B:I,8,0)</f>
        <v>8.3999999999999986</v>
      </c>
      <c r="U686" s="11">
        <f t="shared" si="235"/>
        <v>0</v>
      </c>
      <c r="V686" s="11">
        <f t="shared" si="236"/>
        <v>0</v>
      </c>
      <c r="W686" s="11">
        <f t="shared" si="237"/>
        <v>0</v>
      </c>
      <c r="X686" s="11">
        <f t="shared" si="238"/>
        <v>0</v>
      </c>
      <c r="Y686" s="11">
        <f t="shared" si="239"/>
        <v>0</v>
      </c>
      <c r="Z686" s="1" t="str">
        <f>_xlfn.IFNA(VLOOKUP(B686,Master_Item!B:D,3,0),0)</f>
        <v>Oishi</v>
      </c>
    </row>
    <row r="687" spans="1:26" ht="10.9" customHeight="1">
      <c r="A687" s="13">
        <v>8</v>
      </c>
      <c r="B687" s="2">
        <v>310003576</v>
      </c>
      <c r="C687" s="1" t="s">
        <v>213</v>
      </c>
      <c r="D687" s="1" t="s">
        <v>117</v>
      </c>
      <c r="E687" s="12">
        <f>_xlfn.IFNA(VLOOKUP($B687,'FST OMT'!$C:$Y,$A687,0),0)</f>
        <v>0</v>
      </c>
      <c r="F687" s="12">
        <f>_xlfn.IFNA(VLOOKUP($B687,'FST CV'!$C:$Y,$A687,0),0)</f>
        <v>0</v>
      </c>
      <c r="G687" s="12">
        <f>_xlfn.IFNA(VLOOKUP($B687,'FST TT'!$C:$Y,$A687,0),0)</f>
        <v>0</v>
      </c>
      <c r="I687" s="4">
        <f t="shared" si="228"/>
        <v>0</v>
      </c>
      <c r="K687" s="52">
        <f>IF(D687="MT",VLOOKUP(B687,Master_Item!B:H,7,0),VLOOKUP(B687,Master_Item!B:H,6,0))</f>
        <v>72</v>
      </c>
      <c r="L687" s="52" t="str">
        <f>VLOOKUP(B687,Master_Item!B:M,12,0)</f>
        <v>โรงงานนวนคร</v>
      </c>
      <c r="M687" s="52" t="str">
        <f t="shared" si="229"/>
        <v>โรงงานนวนครRegion 3</v>
      </c>
      <c r="N687" s="11">
        <f t="shared" si="230"/>
        <v>0</v>
      </c>
      <c r="O687" s="11">
        <f t="shared" si="231"/>
        <v>0</v>
      </c>
      <c r="P687" s="11">
        <f t="shared" si="232"/>
        <v>0</v>
      </c>
      <c r="Q687" s="11">
        <f t="shared" si="233"/>
        <v>0</v>
      </c>
      <c r="R687" s="11">
        <f t="shared" si="234"/>
        <v>0</v>
      </c>
      <c r="S687" s="11"/>
      <c r="T687" s="1">
        <f>VLOOKUP(B687,Master_Item!B:I,8,0)</f>
        <v>8.3999999999999986</v>
      </c>
      <c r="U687" s="11">
        <f t="shared" si="235"/>
        <v>0</v>
      </c>
      <c r="V687" s="11">
        <f t="shared" si="236"/>
        <v>0</v>
      </c>
      <c r="W687" s="11">
        <f t="shared" si="237"/>
        <v>0</v>
      </c>
      <c r="X687" s="11">
        <f t="shared" si="238"/>
        <v>0</v>
      </c>
      <c r="Y687" s="11">
        <f t="shared" si="239"/>
        <v>0</v>
      </c>
      <c r="Z687" s="1" t="str">
        <f>_xlfn.IFNA(VLOOKUP(B687,Master_Item!B:D,3,0),0)</f>
        <v>Oishi</v>
      </c>
    </row>
    <row r="688" spans="1:26" ht="10.9" customHeight="1">
      <c r="A688" s="13">
        <v>9</v>
      </c>
      <c r="B688" s="2">
        <v>310003576</v>
      </c>
      <c r="C688" s="1" t="s">
        <v>213</v>
      </c>
      <c r="D688" s="1" t="s">
        <v>118</v>
      </c>
      <c r="E688" s="12">
        <f>_xlfn.IFNA(VLOOKUP($B688,'FST OMT'!$C:$Y,$A688,0),0)</f>
        <v>0</v>
      </c>
      <c r="F688" s="12">
        <f>_xlfn.IFNA(VLOOKUP($B688,'FST CV'!$C:$Y,$A688,0),0)</f>
        <v>0</v>
      </c>
      <c r="G688" s="12">
        <f>_xlfn.IFNA(VLOOKUP($B688,'FST TT'!$C:$Y,$A688,0),0)</f>
        <v>0</v>
      </c>
      <c r="I688" s="4">
        <f t="shared" si="228"/>
        <v>0</v>
      </c>
      <c r="K688" s="52">
        <f>IF(D688="MT",VLOOKUP(B688,Master_Item!B:H,7,0),VLOOKUP(B688,Master_Item!B:H,6,0))</f>
        <v>72</v>
      </c>
      <c r="L688" s="52" t="str">
        <f>VLOOKUP(B688,Master_Item!B:M,12,0)</f>
        <v>โรงงานนวนคร</v>
      </c>
      <c r="M688" s="52" t="str">
        <f t="shared" si="229"/>
        <v>โรงงานนวนครRegion 4</v>
      </c>
      <c r="N688" s="11">
        <f t="shared" si="230"/>
        <v>0</v>
      </c>
      <c r="O688" s="11">
        <f t="shared" si="231"/>
        <v>0</v>
      </c>
      <c r="P688" s="11">
        <f t="shared" si="232"/>
        <v>0</v>
      </c>
      <c r="Q688" s="11">
        <f t="shared" si="233"/>
        <v>0</v>
      </c>
      <c r="R688" s="11">
        <f t="shared" si="234"/>
        <v>0</v>
      </c>
      <c r="S688" s="11"/>
      <c r="T688" s="1">
        <f>VLOOKUP(B688,Master_Item!B:I,8,0)</f>
        <v>8.3999999999999986</v>
      </c>
      <c r="U688" s="11">
        <f t="shared" si="235"/>
        <v>0</v>
      </c>
      <c r="V688" s="11">
        <f t="shared" si="236"/>
        <v>0</v>
      </c>
      <c r="W688" s="11">
        <f t="shared" si="237"/>
        <v>0</v>
      </c>
      <c r="X688" s="11">
        <f t="shared" si="238"/>
        <v>0</v>
      </c>
      <c r="Y688" s="11">
        <f t="shared" si="239"/>
        <v>0</v>
      </c>
      <c r="Z688" s="1" t="str">
        <f>_xlfn.IFNA(VLOOKUP(B688,Master_Item!B:D,3,0),0)</f>
        <v>Oishi</v>
      </c>
    </row>
    <row r="689" spans="1:26" ht="10.9" customHeight="1">
      <c r="A689" s="13">
        <v>10</v>
      </c>
      <c r="B689" s="2">
        <v>310003576</v>
      </c>
      <c r="C689" s="1" t="s">
        <v>213</v>
      </c>
      <c r="D689" s="1" t="s">
        <v>119</v>
      </c>
      <c r="E689" s="12">
        <f>_xlfn.IFNA(VLOOKUP($B689,'FST OMT'!$C:$Y,$A689,0),0)</f>
        <v>0</v>
      </c>
      <c r="F689" s="12">
        <f>_xlfn.IFNA(VLOOKUP($B689,'FST CV'!$C:$Y,$A689,0),0)</f>
        <v>0</v>
      </c>
      <c r="G689" s="12">
        <f>_xlfn.IFNA(VLOOKUP($B689,'FST TT'!$C:$Y,$A689,0),0)</f>
        <v>0</v>
      </c>
      <c r="I689" s="4">
        <f t="shared" si="228"/>
        <v>0</v>
      </c>
      <c r="K689" s="52">
        <f>IF(D689="MT",VLOOKUP(B689,Master_Item!B:H,7,0),VLOOKUP(B689,Master_Item!B:H,6,0))</f>
        <v>72</v>
      </c>
      <c r="L689" s="52" t="str">
        <f>VLOOKUP(B689,Master_Item!B:M,12,0)</f>
        <v>โรงงานนวนคร</v>
      </c>
      <c r="M689" s="52" t="str">
        <f t="shared" si="229"/>
        <v>โรงงานนวนครRegion 5</v>
      </c>
      <c r="N689" s="11">
        <f t="shared" si="230"/>
        <v>0</v>
      </c>
      <c r="O689" s="11">
        <f t="shared" si="231"/>
        <v>0</v>
      </c>
      <c r="P689" s="11">
        <f t="shared" si="232"/>
        <v>0</v>
      </c>
      <c r="Q689" s="11">
        <f t="shared" si="233"/>
        <v>0</v>
      </c>
      <c r="R689" s="11">
        <f t="shared" si="234"/>
        <v>0</v>
      </c>
      <c r="S689" s="11"/>
      <c r="T689" s="1">
        <f>VLOOKUP(B689,Master_Item!B:I,8,0)</f>
        <v>8.3999999999999986</v>
      </c>
      <c r="U689" s="11">
        <f t="shared" si="235"/>
        <v>0</v>
      </c>
      <c r="V689" s="11">
        <f t="shared" si="236"/>
        <v>0</v>
      </c>
      <c r="W689" s="11">
        <f t="shared" si="237"/>
        <v>0</v>
      </c>
      <c r="X689" s="11">
        <f t="shared" si="238"/>
        <v>0</v>
      </c>
      <c r="Y689" s="11">
        <f t="shared" si="239"/>
        <v>0</v>
      </c>
      <c r="Z689" s="1" t="str">
        <f>_xlfn.IFNA(VLOOKUP(B689,Master_Item!B:D,3,0),0)</f>
        <v>Oishi</v>
      </c>
    </row>
    <row r="690" spans="1:26" ht="10.9" customHeight="1">
      <c r="A690" s="13">
        <v>11</v>
      </c>
      <c r="B690" s="2">
        <v>310003576</v>
      </c>
      <c r="C690" s="1" t="s">
        <v>213</v>
      </c>
      <c r="D690" s="1" t="s">
        <v>127</v>
      </c>
      <c r="E690" s="12">
        <f>_xlfn.IFNA(VLOOKUP($B690,'FST OMT'!$C:$Y,$A690,0),0)*0.45</f>
        <v>0</v>
      </c>
      <c r="F690" s="12">
        <f>_xlfn.IFNA(VLOOKUP($B690,'FST CV'!$C:$Y,$A690,0),0)*0.45</f>
        <v>0</v>
      </c>
      <c r="G690" s="12">
        <f>_xlfn.IFNA(VLOOKUP($B690,'FST TT'!$C:$Y,$A690,0),0)*0.45</f>
        <v>0</v>
      </c>
      <c r="I690" s="4">
        <f t="shared" si="228"/>
        <v>0</v>
      </c>
      <c r="K690" s="52">
        <f>IF(D690="MT",VLOOKUP(B690,Master_Item!B:H,7,0),VLOOKUP(B690,Master_Item!B:H,6,0))</f>
        <v>72</v>
      </c>
      <c r="L690" s="52" t="str">
        <f>VLOOKUP(B690,Master_Item!B:M,12,0)</f>
        <v>โรงงานนวนคร</v>
      </c>
      <c r="M690" s="52" t="str">
        <f t="shared" si="229"/>
        <v>โรงงานนวนครRegion 6/9</v>
      </c>
      <c r="N690" s="11">
        <f t="shared" si="230"/>
        <v>0</v>
      </c>
      <c r="O690" s="11">
        <f t="shared" si="231"/>
        <v>0</v>
      </c>
      <c r="P690" s="11">
        <f t="shared" si="232"/>
        <v>0</v>
      </c>
      <c r="Q690" s="11">
        <f t="shared" si="233"/>
        <v>0</v>
      </c>
      <c r="R690" s="11">
        <f t="shared" si="234"/>
        <v>0</v>
      </c>
      <c r="S690" s="11"/>
      <c r="T690" s="1">
        <f>VLOOKUP(B690,Master_Item!B:I,8,0)</f>
        <v>8.3999999999999986</v>
      </c>
      <c r="U690" s="11">
        <f t="shared" si="235"/>
        <v>0</v>
      </c>
      <c r="V690" s="11">
        <f t="shared" si="236"/>
        <v>0</v>
      </c>
      <c r="W690" s="11">
        <f t="shared" si="237"/>
        <v>0</v>
      </c>
      <c r="X690" s="11">
        <f t="shared" si="238"/>
        <v>0</v>
      </c>
      <c r="Y690" s="11">
        <f t="shared" si="239"/>
        <v>0</v>
      </c>
      <c r="Z690" s="1" t="str">
        <f>_xlfn.IFNA(VLOOKUP(B690,Master_Item!B:D,3,0),0)</f>
        <v>Oishi</v>
      </c>
    </row>
    <row r="691" spans="1:26" ht="10.9" customHeight="1">
      <c r="A691" s="13">
        <v>11</v>
      </c>
      <c r="B691" s="2">
        <v>310003576</v>
      </c>
      <c r="C691" s="1" t="s">
        <v>213</v>
      </c>
      <c r="D691" s="1" t="s">
        <v>128</v>
      </c>
      <c r="E691" s="12">
        <f>_xlfn.IFNA(VLOOKUP($B691,'FST OMT'!$C:$Y,$A691,0),0)*0.55</f>
        <v>0</v>
      </c>
      <c r="F691" s="12">
        <f>_xlfn.IFNA(VLOOKUP($B691,'FST CV'!$C:$Y,$A691,0),0)*0.55</f>
        <v>0</v>
      </c>
      <c r="G691" s="12">
        <f>_xlfn.IFNA(VLOOKUP($B691,'FST TT'!$C:$Y,$A691,0),0)*0.55</f>
        <v>0</v>
      </c>
      <c r="I691" s="4">
        <f t="shared" si="228"/>
        <v>0</v>
      </c>
      <c r="K691" s="52">
        <f>IF(D691="MT",VLOOKUP(B691,Master_Item!B:H,7,0),VLOOKUP(B691,Master_Item!B:H,6,0))</f>
        <v>72</v>
      </c>
      <c r="L691" s="52" t="str">
        <f>VLOOKUP(B691,Master_Item!B:M,12,0)</f>
        <v>โรงงานนวนคร</v>
      </c>
      <c r="M691" s="52" t="str">
        <f t="shared" si="229"/>
        <v>โรงงานนวนครRegion 6/14</v>
      </c>
      <c r="N691" s="11">
        <f t="shared" si="230"/>
        <v>0</v>
      </c>
      <c r="O691" s="11">
        <f t="shared" si="231"/>
        <v>0</v>
      </c>
      <c r="P691" s="11">
        <f t="shared" si="232"/>
        <v>0</v>
      </c>
      <c r="Q691" s="11">
        <f t="shared" si="233"/>
        <v>0</v>
      </c>
      <c r="R691" s="11">
        <f t="shared" si="234"/>
        <v>0</v>
      </c>
      <c r="S691" s="11"/>
      <c r="T691" s="1">
        <f>VLOOKUP(B691,Master_Item!B:I,8,0)</f>
        <v>8.3999999999999986</v>
      </c>
      <c r="U691" s="11">
        <f t="shared" si="235"/>
        <v>0</v>
      </c>
      <c r="V691" s="11">
        <f t="shared" si="236"/>
        <v>0</v>
      </c>
      <c r="W691" s="11">
        <f t="shared" si="237"/>
        <v>0</v>
      </c>
      <c r="X691" s="11">
        <f t="shared" si="238"/>
        <v>0</v>
      </c>
      <c r="Y691" s="11">
        <f t="shared" si="239"/>
        <v>0</v>
      </c>
      <c r="Z691" s="1" t="str">
        <f>_xlfn.IFNA(VLOOKUP(B691,Master_Item!B:D,3,0),0)</f>
        <v>Oishi</v>
      </c>
    </row>
    <row r="692" spans="1:26" ht="10.9" customHeight="1">
      <c r="A692" s="13">
        <v>12</v>
      </c>
      <c r="B692" s="2">
        <v>310003576</v>
      </c>
      <c r="C692" s="1" t="s">
        <v>213</v>
      </c>
      <c r="D692" s="1" t="s">
        <v>121</v>
      </c>
      <c r="E692" s="12">
        <f>_xlfn.IFNA(VLOOKUP($B692,'FST OMT'!$C:$Y,$A692,0),0)</f>
        <v>0</v>
      </c>
      <c r="F692" s="12">
        <f>_xlfn.IFNA(VLOOKUP($B692,'FST CV'!$C:$Y,$A692,0),0)</f>
        <v>0</v>
      </c>
      <c r="G692" s="12">
        <f>_xlfn.IFNA(VLOOKUP($B692,'FST TT'!$C:$Y,$A692,0),0)</f>
        <v>0</v>
      </c>
      <c r="I692" s="4">
        <f t="shared" si="228"/>
        <v>0</v>
      </c>
      <c r="K692" s="52">
        <f>IF(D692="MT",VLOOKUP(B692,Master_Item!B:H,7,0),VLOOKUP(B692,Master_Item!B:H,6,0))</f>
        <v>72</v>
      </c>
      <c r="L692" s="52" t="str">
        <f>VLOOKUP(B692,Master_Item!B:M,12,0)</f>
        <v>โรงงานนวนคร</v>
      </c>
      <c r="M692" s="52" t="str">
        <f t="shared" si="229"/>
        <v>โรงงานนวนครRegion 7</v>
      </c>
      <c r="N692" s="11">
        <f t="shared" si="230"/>
        <v>0</v>
      </c>
      <c r="O692" s="11">
        <f t="shared" si="231"/>
        <v>0</v>
      </c>
      <c r="P692" s="11">
        <f t="shared" si="232"/>
        <v>0</v>
      </c>
      <c r="Q692" s="11">
        <f t="shared" si="233"/>
        <v>0</v>
      </c>
      <c r="R692" s="11">
        <f t="shared" si="234"/>
        <v>0</v>
      </c>
      <c r="S692" s="11"/>
      <c r="T692" s="1">
        <f>VLOOKUP(B692,Master_Item!B:I,8,0)</f>
        <v>8.3999999999999986</v>
      </c>
      <c r="U692" s="11">
        <f t="shared" si="235"/>
        <v>0</v>
      </c>
      <c r="V692" s="11">
        <f t="shared" si="236"/>
        <v>0</v>
      </c>
      <c r="W692" s="11">
        <f t="shared" si="237"/>
        <v>0</v>
      </c>
      <c r="X692" s="11">
        <f t="shared" si="238"/>
        <v>0</v>
      </c>
      <c r="Y692" s="11">
        <f t="shared" si="239"/>
        <v>0</v>
      </c>
      <c r="Z692" s="1" t="str">
        <f>_xlfn.IFNA(VLOOKUP(B692,Master_Item!B:D,3,0),0)</f>
        <v>Oishi</v>
      </c>
    </row>
    <row r="693" spans="1:26" ht="10.9" customHeight="1">
      <c r="A693" s="13">
        <v>13</v>
      </c>
      <c r="B693" s="2">
        <v>310003576</v>
      </c>
      <c r="C693" s="1" t="s">
        <v>213</v>
      </c>
      <c r="D693" s="1" t="s">
        <v>122</v>
      </c>
      <c r="E693" s="12">
        <f>_xlfn.IFNA(VLOOKUP($B693,'FST OMT'!$C:$Y,$A693,0),0)</f>
        <v>0</v>
      </c>
      <c r="F693" s="12">
        <f>_xlfn.IFNA(VLOOKUP($B693,'FST CV'!$C:$Y,$A693,0),0)</f>
        <v>0</v>
      </c>
      <c r="G693" s="12">
        <f>_xlfn.IFNA(VLOOKUP($B693,'FST TT'!$C:$Y,$A693,0),0)</f>
        <v>0</v>
      </c>
      <c r="I693" s="4">
        <f t="shared" si="228"/>
        <v>0</v>
      </c>
      <c r="K693" s="52">
        <f>IF(D693="MT",VLOOKUP(B693,Master_Item!B:H,7,0),VLOOKUP(B693,Master_Item!B:H,6,0))</f>
        <v>72</v>
      </c>
      <c r="L693" s="52" t="str">
        <f>VLOOKUP(B693,Master_Item!B:M,12,0)</f>
        <v>โรงงานนวนคร</v>
      </c>
      <c r="M693" s="52" t="str">
        <f t="shared" si="229"/>
        <v>โรงงานนวนครRegion 8</v>
      </c>
      <c r="N693" s="11">
        <f t="shared" si="230"/>
        <v>0</v>
      </c>
      <c r="O693" s="11">
        <f t="shared" si="231"/>
        <v>0</v>
      </c>
      <c r="P693" s="11">
        <f t="shared" si="232"/>
        <v>0</v>
      </c>
      <c r="Q693" s="11">
        <f t="shared" si="233"/>
        <v>0</v>
      </c>
      <c r="R693" s="11">
        <f t="shared" si="234"/>
        <v>0</v>
      </c>
      <c r="S693" s="11"/>
      <c r="T693" s="1">
        <f>VLOOKUP(B693,Master_Item!B:I,8,0)</f>
        <v>8.3999999999999986</v>
      </c>
      <c r="U693" s="11">
        <f t="shared" si="235"/>
        <v>0</v>
      </c>
      <c r="V693" s="11">
        <f t="shared" si="236"/>
        <v>0</v>
      </c>
      <c r="W693" s="11">
        <f t="shared" si="237"/>
        <v>0</v>
      </c>
      <c r="X693" s="11">
        <f t="shared" si="238"/>
        <v>0</v>
      </c>
      <c r="Y693" s="11">
        <f t="shared" si="239"/>
        <v>0</v>
      </c>
      <c r="Z693" s="1" t="str">
        <f>_xlfn.IFNA(VLOOKUP(B693,Master_Item!B:D,3,0),0)</f>
        <v>Oishi</v>
      </c>
    </row>
    <row r="694" spans="1:26" ht="10.9" customHeight="1">
      <c r="A694" s="13">
        <v>11</v>
      </c>
      <c r="B694" s="2">
        <v>310003576</v>
      </c>
      <c r="C694" s="1" t="s">
        <v>213</v>
      </c>
      <c r="D694" s="1" t="s">
        <v>123</v>
      </c>
      <c r="H694" s="4">
        <f>_xlfn.IFNA(VLOOKUP(B694,'FST MT'!A:FS,$A694,0),0)</f>
        <v>0</v>
      </c>
      <c r="I694" s="4">
        <f t="shared" si="228"/>
        <v>0</v>
      </c>
      <c r="K694" s="52">
        <f>IF(D694="MT",VLOOKUP(B694,Master_Item!B:H,7,0),VLOOKUP(B694,Master_Item!B:H,6,0))</f>
        <v>72</v>
      </c>
      <c r="L694" s="52" t="str">
        <f>VLOOKUP(B694,Master_Item!B:M,12,0)</f>
        <v>โรงงานนวนคร</v>
      </c>
      <c r="M694" s="52" t="str">
        <f t="shared" si="229"/>
        <v>โรงงานนวนครMT</v>
      </c>
      <c r="N694" s="11">
        <f t="shared" si="230"/>
        <v>0</v>
      </c>
      <c r="O694" s="11">
        <f t="shared" si="231"/>
        <v>0</v>
      </c>
      <c r="P694" s="11">
        <f t="shared" si="232"/>
        <v>0</v>
      </c>
      <c r="Q694" s="11">
        <f t="shared" si="233"/>
        <v>0</v>
      </c>
      <c r="R694" s="11">
        <f t="shared" si="234"/>
        <v>0</v>
      </c>
      <c r="S694" s="11"/>
      <c r="T694" s="1">
        <f>VLOOKUP(B694,Master_Item!B:I,8,0)</f>
        <v>8.3999999999999986</v>
      </c>
      <c r="U694" s="11">
        <f t="shared" si="235"/>
        <v>0</v>
      </c>
      <c r="V694" s="11">
        <f t="shared" si="236"/>
        <v>0</v>
      </c>
      <c r="W694" s="11">
        <f t="shared" si="237"/>
        <v>0</v>
      </c>
      <c r="X694" s="11">
        <f t="shared" si="238"/>
        <v>0</v>
      </c>
      <c r="Y694" s="11">
        <f t="shared" si="239"/>
        <v>0</v>
      </c>
      <c r="Z694" s="1" t="str">
        <f>_xlfn.IFNA(VLOOKUP(B694,Master_Item!B:D,3,0),0)</f>
        <v>Oishi</v>
      </c>
    </row>
    <row r="695" spans="1:26" ht="10.9" hidden="1" customHeight="1">
      <c r="A695" s="13">
        <v>6</v>
      </c>
      <c r="B695" s="2">
        <v>310002857</v>
      </c>
      <c r="C695" s="1" t="s">
        <v>258</v>
      </c>
      <c r="D695" s="1" t="s">
        <v>115</v>
      </c>
      <c r="E695" s="12">
        <f>_xlfn.IFNA(VLOOKUP($B695,'FST OMT'!$C:$Y,$A695,0),0)</f>
        <v>0</v>
      </c>
      <c r="F695" s="12">
        <f>_xlfn.IFNA(VLOOKUP($B695,'FST CV'!$C:$Y,$A695,0),0)</f>
        <v>73</v>
      </c>
      <c r="G695" s="12">
        <f>_xlfn.IFNA(VLOOKUP($B695,'FST TT'!$C:$Y,$A695,0),0)</f>
        <v>0</v>
      </c>
      <c r="I695" s="4">
        <f t="shared" ref="I695:I704" si="240">SUM(E695:H695)</f>
        <v>73</v>
      </c>
      <c r="K695" s="52">
        <f>IF(D695="MT",VLOOKUP(B695,Master_Item!B:H,7,0),VLOOKUP(B695,Master_Item!B:H,6,0))</f>
        <v>112</v>
      </c>
      <c r="L695" s="52">
        <f>VLOOKUP(B695,Master_Item!B:M,12,0)</f>
        <v>0</v>
      </c>
      <c r="M695" s="52" t="str">
        <f t="shared" ref="M695:M704" si="241">L695&amp;D695</f>
        <v>0Region 1</v>
      </c>
      <c r="N695" s="11">
        <f t="shared" ref="N695:N704" si="242">E695/$K695</f>
        <v>0</v>
      </c>
      <c r="O695" s="11">
        <f t="shared" ref="O695:O704" si="243">F695/$K695</f>
        <v>0.6517857142857143</v>
      </c>
      <c r="P695" s="11">
        <f t="shared" ref="P695:P704" si="244">G695/$K695</f>
        <v>0</v>
      </c>
      <c r="Q695" s="11">
        <f t="shared" ref="Q695:Q704" si="245">H695/$K695</f>
        <v>0</v>
      </c>
      <c r="R695" s="11">
        <f t="shared" ref="R695:R704" si="246">I695/$K695</f>
        <v>0.6517857142857143</v>
      </c>
      <c r="S695" s="11"/>
      <c r="T695" s="1">
        <f>VLOOKUP(B695,Master_Item!B:I,8,0)</f>
        <v>6</v>
      </c>
      <c r="U695" s="11">
        <f t="shared" ref="U695:U704" si="247">$T695*E695</f>
        <v>0</v>
      </c>
      <c r="V695" s="11">
        <f t="shared" ref="V695:V704" si="248">$T695*F695</f>
        <v>438</v>
      </c>
      <c r="W695" s="11">
        <f t="shared" ref="W695:W704" si="249">$T695*G695</f>
        <v>0</v>
      </c>
      <c r="X695" s="11">
        <f t="shared" ref="X695:X704" si="250">$T695*H695</f>
        <v>0</v>
      </c>
      <c r="Y695" s="11">
        <f t="shared" ref="Y695:Y704" si="251">$T695*I695</f>
        <v>438</v>
      </c>
      <c r="Z695" s="1" t="str">
        <f>_xlfn.IFNA(VLOOKUP(B695,Master_Item!B:D,3,0),0)</f>
        <v>Water</v>
      </c>
    </row>
    <row r="696" spans="1:26" ht="10.9" hidden="1" customHeight="1">
      <c r="A696" s="13">
        <v>7</v>
      </c>
      <c r="B696" s="2">
        <v>310002857</v>
      </c>
      <c r="C696" s="1" t="s">
        <v>258</v>
      </c>
      <c r="D696" s="1" t="s">
        <v>116</v>
      </c>
      <c r="E696" s="12">
        <f>_xlfn.IFNA(VLOOKUP($B696,'FST OMT'!$C:$Y,$A696,0),0)</f>
        <v>0</v>
      </c>
      <c r="F696" s="12">
        <f>_xlfn.IFNA(VLOOKUP($B696,'FST CV'!$C:$Y,$A696,0),0)</f>
        <v>0</v>
      </c>
      <c r="G696" s="12">
        <f>_xlfn.IFNA(VLOOKUP($B696,'FST TT'!$C:$Y,$A696,0),0)</f>
        <v>0</v>
      </c>
      <c r="I696" s="4">
        <f t="shared" si="240"/>
        <v>0</v>
      </c>
      <c r="K696" s="52">
        <f>IF(D696="MT",VLOOKUP(B696,Master_Item!B:H,7,0),VLOOKUP(B696,Master_Item!B:H,6,0))</f>
        <v>112</v>
      </c>
      <c r="L696" s="52">
        <f>VLOOKUP(B696,Master_Item!B:M,12,0)</f>
        <v>0</v>
      </c>
      <c r="M696" s="52" t="str">
        <f t="shared" si="241"/>
        <v>0Region 2</v>
      </c>
      <c r="N696" s="11">
        <f t="shared" si="242"/>
        <v>0</v>
      </c>
      <c r="O696" s="11">
        <f t="shared" si="243"/>
        <v>0</v>
      </c>
      <c r="P696" s="11">
        <f t="shared" si="244"/>
        <v>0</v>
      </c>
      <c r="Q696" s="11">
        <f t="shared" si="245"/>
        <v>0</v>
      </c>
      <c r="R696" s="11">
        <f t="shared" si="246"/>
        <v>0</v>
      </c>
      <c r="S696" s="11"/>
      <c r="T696" s="1">
        <f>VLOOKUP(B696,Master_Item!B:I,8,0)</f>
        <v>6</v>
      </c>
      <c r="U696" s="11">
        <f t="shared" si="247"/>
        <v>0</v>
      </c>
      <c r="V696" s="11">
        <f t="shared" si="248"/>
        <v>0</v>
      </c>
      <c r="W696" s="11">
        <f t="shared" si="249"/>
        <v>0</v>
      </c>
      <c r="X696" s="11">
        <f t="shared" si="250"/>
        <v>0</v>
      </c>
      <c r="Y696" s="11">
        <f t="shared" si="251"/>
        <v>0</v>
      </c>
      <c r="Z696" s="1" t="str">
        <f>_xlfn.IFNA(VLOOKUP(B696,Master_Item!B:D,3,0),0)</f>
        <v>Water</v>
      </c>
    </row>
    <row r="697" spans="1:26" ht="10.9" hidden="1" customHeight="1">
      <c r="A697" s="13">
        <v>8</v>
      </c>
      <c r="B697" s="2">
        <v>310002857</v>
      </c>
      <c r="C697" s="1" t="s">
        <v>258</v>
      </c>
      <c r="D697" s="1" t="s">
        <v>117</v>
      </c>
      <c r="E697" s="12">
        <f>_xlfn.IFNA(VLOOKUP($B697,'FST OMT'!$C:$Y,$A697,0),0)</f>
        <v>0</v>
      </c>
      <c r="F697" s="12">
        <f>_xlfn.IFNA(VLOOKUP($B697,'FST CV'!$C:$Y,$A697,0),0)</f>
        <v>0</v>
      </c>
      <c r="G697" s="12">
        <f>_xlfn.IFNA(VLOOKUP($B697,'FST TT'!$C:$Y,$A697,0),0)</f>
        <v>0</v>
      </c>
      <c r="I697" s="4">
        <f t="shared" si="240"/>
        <v>0</v>
      </c>
      <c r="K697" s="52">
        <f>IF(D697="MT",VLOOKUP(B697,Master_Item!B:H,7,0),VLOOKUP(B697,Master_Item!B:H,6,0))</f>
        <v>112</v>
      </c>
      <c r="L697" s="52">
        <f>VLOOKUP(B697,Master_Item!B:M,12,0)</f>
        <v>0</v>
      </c>
      <c r="M697" s="52" t="str">
        <f t="shared" si="241"/>
        <v>0Region 3</v>
      </c>
      <c r="N697" s="11">
        <f t="shared" si="242"/>
        <v>0</v>
      </c>
      <c r="O697" s="11">
        <f t="shared" si="243"/>
        <v>0</v>
      </c>
      <c r="P697" s="11">
        <f t="shared" si="244"/>
        <v>0</v>
      </c>
      <c r="Q697" s="11">
        <f t="shared" si="245"/>
        <v>0</v>
      </c>
      <c r="R697" s="11">
        <f t="shared" si="246"/>
        <v>0</v>
      </c>
      <c r="S697" s="11"/>
      <c r="T697" s="1">
        <f>VLOOKUP(B697,Master_Item!B:I,8,0)</f>
        <v>6</v>
      </c>
      <c r="U697" s="11">
        <f t="shared" si="247"/>
        <v>0</v>
      </c>
      <c r="V697" s="11">
        <f t="shared" si="248"/>
        <v>0</v>
      </c>
      <c r="W697" s="11">
        <f t="shared" si="249"/>
        <v>0</v>
      </c>
      <c r="X697" s="11">
        <f t="shared" si="250"/>
        <v>0</v>
      </c>
      <c r="Y697" s="11">
        <f t="shared" si="251"/>
        <v>0</v>
      </c>
      <c r="Z697" s="1" t="str">
        <f>_xlfn.IFNA(VLOOKUP(B697,Master_Item!B:D,3,0),0)</f>
        <v>Water</v>
      </c>
    </row>
    <row r="698" spans="1:26" ht="10.9" hidden="1" customHeight="1">
      <c r="A698" s="13">
        <v>9</v>
      </c>
      <c r="B698" s="2">
        <v>310002857</v>
      </c>
      <c r="C698" s="1" t="s">
        <v>258</v>
      </c>
      <c r="D698" s="1" t="s">
        <v>118</v>
      </c>
      <c r="E698" s="12">
        <f>_xlfn.IFNA(VLOOKUP($B698,'FST OMT'!$C:$Y,$A698,0),0)</f>
        <v>0</v>
      </c>
      <c r="F698" s="12">
        <f>_xlfn.IFNA(VLOOKUP($B698,'FST CV'!$C:$Y,$A698,0),0)</f>
        <v>0</v>
      </c>
      <c r="G698" s="12">
        <f>_xlfn.IFNA(VLOOKUP($B698,'FST TT'!$C:$Y,$A698,0),0)</f>
        <v>0</v>
      </c>
      <c r="I698" s="4">
        <f t="shared" si="240"/>
        <v>0</v>
      </c>
      <c r="K698" s="52">
        <f>IF(D698="MT",VLOOKUP(B698,Master_Item!B:H,7,0),VLOOKUP(B698,Master_Item!B:H,6,0))</f>
        <v>112</v>
      </c>
      <c r="L698" s="52">
        <f>VLOOKUP(B698,Master_Item!B:M,12,0)</f>
        <v>0</v>
      </c>
      <c r="M698" s="52" t="str">
        <f t="shared" si="241"/>
        <v>0Region 4</v>
      </c>
      <c r="N698" s="11">
        <f t="shared" si="242"/>
        <v>0</v>
      </c>
      <c r="O698" s="11">
        <f t="shared" si="243"/>
        <v>0</v>
      </c>
      <c r="P698" s="11">
        <f t="shared" si="244"/>
        <v>0</v>
      </c>
      <c r="Q698" s="11">
        <f t="shared" si="245"/>
        <v>0</v>
      </c>
      <c r="R698" s="11">
        <f t="shared" si="246"/>
        <v>0</v>
      </c>
      <c r="S698" s="11"/>
      <c r="T698" s="1">
        <f>VLOOKUP(B698,Master_Item!B:I,8,0)</f>
        <v>6</v>
      </c>
      <c r="U698" s="11">
        <f t="shared" si="247"/>
        <v>0</v>
      </c>
      <c r="V698" s="11">
        <f t="shared" si="248"/>
        <v>0</v>
      </c>
      <c r="W698" s="11">
        <f t="shared" si="249"/>
        <v>0</v>
      </c>
      <c r="X698" s="11">
        <f t="shared" si="250"/>
        <v>0</v>
      </c>
      <c r="Y698" s="11">
        <f t="shared" si="251"/>
        <v>0</v>
      </c>
      <c r="Z698" s="1" t="str">
        <f>_xlfn.IFNA(VLOOKUP(B698,Master_Item!B:D,3,0),0)</f>
        <v>Water</v>
      </c>
    </row>
    <row r="699" spans="1:26" ht="10.9" hidden="1" customHeight="1">
      <c r="A699" s="13">
        <v>10</v>
      </c>
      <c r="B699" s="2">
        <v>310002857</v>
      </c>
      <c r="C699" s="1" t="s">
        <v>258</v>
      </c>
      <c r="D699" s="1" t="s">
        <v>119</v>
      </c>
      <c r="E699" s="12">
        <f>_xlfn.IFNA(VLOOKUP($B699,'FST OMT'!$C:$Y,$A699,0),0)</f>
        <v>0</v>
      </c>
      <c r="F699" s="12">
        <f>_xlfn.IFNA(VLOOKUP($B699,'FST CV'!$C:$Y,$A699,0),0)</f>
        <v>3</v>
      </c>
      <c r="G699" s="12">
        <f>_xlfn.IFNA(VLOOKUP($B699,'FST TT'!$C:$Y,$A699,0),0)</f>
        <v>0</v>
      </c>
      <c r="I699" s="4">
        <f t="shared" si="240"/>
        <v>3</v>
      </c>
      <c r="K699" s="52">
        <f>IF(D699="MT",VLOOKUP(B699,Master_Item!B:H,7,0),VLOOKUP(B699,Master_Item!B:H,6,0))</f>
        <v>112</v>
      </c>
      <c r="L699" s="52">
        <f>VLOOKUP(B699,Master_Item!B:M,12,0)</f>
        <v>0</v>
      </c>
      <c r="M699" s="52" t="str">
        <f t="shared" si="241"/>
        <v>0Region 5</v>
      </c>
      <c r="N699" s="11">
        <f t="shared" si="242"/>
        <v>0</v>
      </c>
      <c r="O699" s="11">
        <f t="shared" si="243"/>
        <v>2.6785714285714284E-2</v>
      </c>
      <c r="P699" s="11">
        <f t="shared" si="244"/>
        <v>0</v>
      </c>
      <c r="Q699" s="11">
        <f t="shared" si="245"/>
        <v>0</v>
      </c>
      <c r="R699" s="11">
        <f t="shared" si="246"/>
        <v>2.6785714285714284E-2</v>
      </c>
      <c r="S699" s="11"/>
      <c r="T699" s="1">
        <f>VLOOKUP(B699,Master_Item!B:I,8,0)</f>
        <v>6</v>
      </c>
      <c r="U699" s="11">
        <f t="shared" si="247"/>
        <v>0</v>
      </c>
      <c r="V699" s="11">
        <f t="shared" si="248"/>
        <v>18</v>
      </c>
      <c r="W699" s="11">
        <f t="shared" si="249"/>
        <v>0</v>
      </c>
      <c r="X699" s="11">
        <f t="shared" si="250"/>
        <v>0</v>
      </c>
      <c r="Y699" s="11">
        <f t="shared" si="251"/>
        <v>18</v>
      </c>
      <c r="Z699" s="1" t="str">
        <f>_xlfn.IFNA(VLOOKUP(B699,Master_Item!B:D,3,0),0)</f>
        <v>Water</v>
      </c>
    </row>
    <row r="700" spans="1:26" ht="10.9" hidden="1" customHeight="1">
      <c r="A700" s="13">
        <v>11</v>
      </c>
      <c r="B700" s="2">
        <v>310002857</v>
      </c>
      <c r="C700" s="1" t="s">
        <v>258</v>
      </c>
      <c r="D700" s="1" t="s">
        <v>127</v>
      </c>
      <c r="E700" s="12">
        <f>_xlfn.IFNA(VLOOKUP($B700,'FST OMT'!$C:$Y,$A700,0),0)*0.45</f>
        <v>0</v>
      </c>
      <c r="F700" s="12">
        <f>_xlfn.IFNA(VLOOKUP($B700,'FST CV'!$C:$Y,$A700,0),0)*0.45</f>
        <v>2.25</v>
      </c>
      <c r="G700" s="12">
        <f>_xlfn.IFNA(VLOOKUP($B700,'FST TT'!$C:$Y,$A700,0),0)*0.45</f>
        <v>0</v>
      </c>
      <c r="I700" s="4">
        <f t="shared" si="240"/>
        <v>2.25</v>
      </c>
      <c r="K700" s="52">
        <f>IF(D700="MT",VLOOKUP(B700,Master_Item!B:H,7,0),VLOOKUP(B700,Master_Item!B:H,6,0))</f>
        <v>112</v>
      </c>
      <c r="L700" s="52">
        <f>VLOOKUP(B700,Master_Item!B:M,12,0)</f>
        <v>0</v>
      </c>
      <c r="M700" s="52" t="str">
        <f t="shared" si="241"/>
        <v>0Region 6/9</v>
      </c>
      <c r="N700" s="11">
        <f t="shared" si="242"/>
        <v>0</v>
      </c>
      <c r="O700" s="11">
        <f t="shared" si="243"/>
        <v>2.0089285714285716E-2</v>
      </c>
      <c r="P700" s="11">
        <f t="shared" si="244"/>
        <v>0</v>
      </c>
      <c r="Q700" s="11">
        <f t="shared" si="245"/>
        <v>0</v>
      </c>
      <c r="R700" s="11">
        <f t="shared" si="246"/>
        <v>2.0089285714285716E-2</v>
      </c>
      <c r="S700" s="11"/>
      <c r="T700" s="1">
        <f>VLOOKUP(B700,Master_Item!B:I,8,0)</f>
        <v>6</v>
      </c>
      <c r="U700" s="11">
        <f t="shared" si="247"/>
        <v>0</v>
      </c>
      <c r="V700" s="11">
        <f t="shared" si="248"/>
        <v>13.5</v>
      </c>
      <c r="W700" s="11">
        <f t="shared" si="249"/>
        <v>0</v>
      </c>
      <c r="X700" s="11">
        <f t="shared" si="250"/>
        <v>0</v>
      </c>
      <c r="Y700" s="11">
        <f t="shared" si="251"/>
        <v>13.5</v>
      </c>
      <c r="Z700" s="1" t="str">
        <f>_xlfn.IFNA(VLOOKUP(B700,Master_Item!B:D,3,0),0)</f>
        <v>Water</v>
      </c>
    </row>
    <row r="701" spans="1:26" ht="10.9" hidden="1" customHeight="1">
      <c r="A701" s="13">
        <v>11</v>
      </c>
      <c r="B701" s="2">
        <v>310002857</v>
      </c>
      <c r="C701" s="1" t="s">
        <v>258</v>
      </c>
      <c r="D701" s="1" t="s">
        <v>128</v>
      </c>
      <c r="E701" s="12">
        <f>_xlfn.IFNA(VLOOKUP($B701,'FST OMT'!$C:$Y,$A701,0),0)*0.55</f>
        <v>0</v>
      </c>
      <c r="F701" s="12">
        <f>_xlfn.IFNA(VLOOKUP($B701,'FST CV'!$C:$Y,$A701,0),0)*0.55</f>
        <v>2.75</v>
      </c>
      <c r="G701" s="12">
        <f>_xlfn.IFNA(VLOOKUP($B701,'FST TT'!$C:$Y,$A701,0),0)*0.55</f>
        <v>0</v>
      </c>
      <c r="I701" s="4">
        <f t="shared" si="240"/>
        <v>2.75</v>
      </c>
      <c r="K701" s="52">
        <f>IF(D701="MT",VLOOKUP(B701,Master_Item!B:H,7,0),VLOOKUP(B701,Master_Item!B:H,6,0))</f>
        <v>112</v>
      </c>
      <c r="L701" s="52">
        <f>VLOOKUP(B701,Master_Item!B:M,12,0)</f>
        <v>0</v>
      </c>
      <c r="M701" s="52" t="str">
        <f t="shared" si="241"/>
        <v>0Region 6/14</v>
      </c>
      <c r="N701" s="11">
        <f t="shared" si="242"/>
        <v>0</v>
      </c>
      <c r="O701" s="11">
        <f t="shared" si="243"/>
        <v>2.4553571428571428E-2</v>
      </c>
      <c r="P701" s="11">
        <f t="shared" si="244"/>
        <v>0</v>
      </c>
      <c r="Q701" s="11">
        <f t="shared" si="245"/>
        <v>0</v>
      </c>
      <c r="R701" s="11">
        <f t="shared" si="246"/>
        <v>2.4553571428571428E-2</v>
      </c>
      <c r="S701" s="11"/>
      <c r="T701" s="1">
        <f>VLOOKUP(B701,Master_Item!B:I,8,0)</f>
        <v>6</v>
      </c>
      <c r="U701" s="11">
        <f t="shared" si="247"/>
        <v>0</v>
      </c>
      <c r="V701" s="11">
        <f t="shared" si="248"/>
        <v>16.5</v>
      </c>
      <c r="W701" s="11">
        <f t="shared" si="249"/>
        <v>0</v>
      </c>
      <c r="X701" s="11">
        <f t="shared" si="250"/>
        <v>0</v>
      </c>
      <c r="Y701" s="11">
        <f t="shared" si="251"/>
        <v>16.5</v>
      </c>
      <c r="Z701" s="1" t="str">
        <f>_xlfn.IFNA(VLOOKUP(B701,Master_Item!B:D,3,0),0)</f>
        <v>Water</v>
      </c>
    </row>
    <row r="702" spans="1:26" ht="10.9" hidden="1" customHeight="1">
      <c r="A702" s="13">
        <v>12</v>
      </c>
      <c r="B702" s="2">
        <v>310002857</v>
      </c>
      <c r="C702" s="1" t="s">
        <v>258</v>
      </c>
      <c r="D702" s="1" t="s">
        <v>121</v>
      </c>
      <c r="E702" s="12">
        <f>_xlfn.IFNA(VLOOKUP($B702,'FST OMT'!$C:$Y,$A702,0),0)</f>
        <v>0</v>
      </c>
      <c r="F702" s="12">
        <f>_xlfn.IFNA(VLOOKUP($B702,'FST CV'!$C:$Y,$A702,0),0)</f>
        <v>27</v>
      </c>
      <c r="G702" s="12">
        <f>_xlfn.IFNA(VLOOKUP($B702,'FST TT'!$C:$Y,$A702,0),0)</f>
        <v>0</v>
      </c>
      <c r="I702" s="4">
        <f t="shared" si="240"/>
        <v>27</v>
      </c>
      <c r="K702" s="52">
        <f>IF(D702="MT",VLOOKUP(B702,Master_Item!B:H,7,0),VLOOKUP(B702,Master_Item!B:H,6,0))</f>
        <v>112</v>
      </c>
      <c r="L702" s="52">
        <f>VLOOKUP(B702,Master_Item!B:M,12,0)</f>
        <v>0</v>
      </c>
      <c r="M702" s="52" t="str">
        <f t="shared" si="241"/>
        <v>0Region 7</v>
      </c>
      <c r="N702" s="11">
        <f t="shared" si="242"/>
        <v>0</v>
      </c>
      <c r="O702" s="11">
        <f t="shared" si="243"/>
        <v>0.24107142857142858</v>
      </c>
      <c r="P702" s="11">
        <f t="shared" si="244"/>
        <v>0</v>
      </c>
      <c r="Q702" s="11">
        <f t="shared" si="245"/>
        <v>0</v>
      </c>
      <c r="R702" s="11">
        <f t="shared" si="246"/>
        <v>0.24107142857142858</v>
      </c>
      <c r="S702" s="11"/>
      <c r="T702" s="1">
        <f>VLOOKUP(B702,Master_Item!B:I,8,0)</f>
        <v>6</v>
      </c>
      <c r="U702" s="11">
        <f t="shared" si="247"/>
        <v>0</v>
      </c>
      <c r="V702" s="11">
        <f t="shared" si="248"/>
        <v>162</v>
      </c>
      <c r="W702" s="11">
        <f t="shared" si="249"/>
        <v>0</v>
      </c>
      <c r="X702" s="11">
        <f t="shared" si="250"/>
        <v>0</v>
      </c>
      <c r="Y702" s="11">
        <f t="shared" si="251"/>
        <v>162</v>
      </c>
      <c r="Z702" s="1" t="str">
        <f>_xlfn.IFNA(VLOOKUP(B702,Master_Item!B:D,3,0),0)</f>
        <v>Water</v>
      </c>
    </row>
    <row r="703" spans="1:26" ht="10.9" hidden="1" customHeight="1">
      <c r="A703" s="13">
        <v>13</v>
      </c>
      <c r="B703" s="2">
        <v>310002857</v>
      </c>
      <c r="C703" s="1" t="s">
        <v>258</v>
      </c>
      <c r="D703" s="1" t="s">
        <v>122</v>
      </c>
      <c r="E703" s="12">
        <f>_xlfn.IFNA(VLOOKUP($B703,'FST OMT'!$C:$Y,$A703,0),0)</f>
        <v>0</v>
      </c>
      <c r="F703" s="12">
        <f>_xlfn.IFNA(VLOOKUP($B703,'FST CV'!$C:$Y,$A703,0),0)</f>
        <v>0</v>
      </c>
      <c r="G703" s="12">
        <f>_xlfn.IFNA(VLOOKUP($B703,'FST TT'!$C:$Y,$A703,0),0)</f>
        <v>0</v>
      </c>
      <c r="I703" s="4">
        <f t="shared" si="240"/>
        <v>0</v>
      </c>
      <c r="K703" s="52">
        <f>IF(D703="MT",VLOOKUP(B703,Master_Item!B:H,7,0),VLOOKUP(B703,Master_Item!B:H,6,0))</f>
        <v>112</v>
      </c>
      <c r="L703" s="52">
        <f>VLOOKUP(B703,Master_Item!B:M,12,0)</f>
        <v>0</v>
      </c>
      <c r="M703" s="52" t="str">
        <f t="shared" si="241"/>
        <v>0Region 8</v>
      </c>
      <c r="N703" s="11">
        <f t="shared" si="242"/>
        <v>0</v>
      </c>
      <c r="O703" s="11">
        <f t="shared" si="243"/>
        <v>0</v>
      </c>
      <c r="P703" s="11">
        <f t="shared" si="244"/>
        <v>0</v>
      </c>
      <c r="Q703" s="11">
        <f t="shared" si="245"/>
        <v>0</v>
      </c>
      <c r="R703" s="11">
        <f t="shared" si="246"/>
        <v>0</v>
      </c>
      <c r="S703" s="11"/>
      <c r="T703" s="1">
        <f>VLOOKUP(B703,Master_Item!B:I,8,0)</f>
        <v>6</v>
      </c>
      <c r="U703" s="11">
        <f t="shared" si="247"/>
        <v>0</v>
      </c>
      <c r="V703" s="11">
        <f t="shared" si="248"/>
        <v>0</v>
      </c>
      <c r="W703" s="11">
        <f t="shared" si="249"/>
        <v>0</v>
      </c>
      <c r="X703" s="11">
        <f t="shared" si="250"/>
        <v>0</v>
      </c>
      <c r="Y703" s="11">
        <f t="shared" si="251"/>
        <v>0</v>
      </c>
      <c r="Z703" s="1" t="str">
        <f>_xlfn.IFNA(VLOOKUP(B703,Master_Item!B:D,3,0),0)</f>
        <v>Water</v>
      </c>
    </row>
    <row r="704" spans="1:26" ht="10.9" hidden="1" customHeight="1">
      <c r="A704" s="13">
        <v>11</v>
      </c>
      <c r="B704" s="2">
        <v>310002857</v>
      </c>
      <c r="C704" s="1" t="s">
        <v>258</v>
      </c>
      <c r="D704" s="1" t="s">
        <v>123</v>
      </c>
      <c r="H704" s="4">
        <f>_xlfn.IFNA(VLOOKUP(B704,'FST MT'!A:FS,$A704,0),0)</f>
        <v>336</v>
      </c>
      <c r="I704" s="4">
        <f t="shared" si="240"/>
        <v>336</v>
      </c>
      <c r="K704" s="52">
        <f>IF(D704="MT",VLOOKUP(B704,Master_Item!B:H,7,0),VLOOKUP(B704,Master_Item!B:H,6,0))</f>
        <v>112</v>
      </c>
      <c r="L704" s="52">
        <f>VLOOKUP(B704,Master_Item!B:M,12,0)</f>
        <v>0</v>
      </c>
      <c r="M704" s="52" t="str">
        <f t="shared" si="241"/>
        <v>0MT</v>
      </c>
      <c r="N704" s="11">
        <f t="shared" si="242"/>
        <v>0</v>
      </c>
      <c r="O704" s="11">
        <f t="shared" si="243"/>
        <v>0</v>
      </c>
      <c r="P704" s="11">
        <f t="shared" si="244"/>
        <v>0</v>
      </c>
      <c r="Q704" s="11">
        <f t="shared" si="245"/>
        <v>3</v>
      </c>
      <c r="R704" s="11">
        <f t="shared" si="246"/>
        <v>3</v>
      </c>
      <c r="S704" s="11"/>
      <c r="T704" s="1">
        <f>VLOOKUP(B704,Master_Item!B:I,8,0)</f>
        <v>6</v>
      </c>
      <c r="U704" s="11">
        <f t="shared" si="247"/>
        <v>0</v>
      </c>
      <c r="V704" s="11">
        <f t="shared" si="248"/>
        <v>0</v>
      </c>
      <c r="W704" s="11">
        <f t="shared" si="249"/>
        <v>0</v>
      </c>
      <c r="X704" s="11">
        <f t="shared" si="250"/>
        <v>2016</v>
      </c>
      <c r="Y704" s="11">
        <f t="shared" si="251"/>
        <v>2016</v>
      </c>
      <c r="Z704" s="1" t="str">
        <f>_xlfn.IFNA(VLOOKUP(B704,Master_Item!B:D,3,0),0)</f>
        <v>Water</v>
      </c>
    </row>
    <row r="705" spans="1:26" ht="10.9" customHeight="1">
      <c r="A705" s="13">
        <v>6</v>
      </c>
      <c r="B705" s="2">
        <v>310003727</v>
      </c>
      <c r="C705" s="1" t="s">
        <v>214</v>
      </c>
      <c r="D705" s="1" t="s">
        <v>115</v>
      </c>
      <c r="E705" s="12">
        <f>_xlfn.IFNA(VLOOKUP($B705,'FST OMT'!$C:$Y,$A705,0),0)</f>
        <v>0</v>
      </c>
      <c r="F705" s="12">
        <f>_xlfn.IFNA(VLOOKUP($B705,'FST CV'!$C:$Y,$A705,0),0)</f>
        <v>1532</v>
      </c>
      <c r="G705" s="12">
        <f>_xlfn.IFNA(VLOOKUP($B705,'FST TT'!$C:$Y,$A705,0),0)</f>
        <v>1150</v>
      </c>
      <c r="I705" s="4">
        <f t="shared" ref="I705:I714" si="252">SUM(E705:H705)</f>
        <v>2682</v>
      </c>
      <c r="K705" s="52">
        <f>IF(D705="MT",VLOOKUP(B705,Master_Item!B:H,7,0),VLOOKUP(B705,Master_Item!B:H,6,0))</f>
        <v>104</v>
      </c>
      <c r="L705" s="52" t="str">
        <f>VLOOKUP(B705,Master_Item!B:M,12,0)</f>
        <v>โรงงานบางบาล</v>
      </c>
      <c r="M705" s="52" t="str">
        <f t="shared" ref="M705:M714" si="253">L705&amp;D705</f>
        <v>โรงงานบางบาลRegion 1</v>
      </c>
      <c r="N705" s="11">
        <f t="shared" ref="N705:N714" si="254">E705/$K705</f>
        <v>0</v>
      </c>
      <c r="O705" s="11">
        <f t="shared" ref="O705:O714" si="255">F705/$K705</f>
        <v>14.73076923076923</v>
      </c>
      <c r="P705" s="11">
        <f t="shared" ref="P705:P714" si="256">G705/$K705</f>
        <v>11.057692307692308</v>
      </c>
      <c r="Q705" s="11">
        <f t="shared" ref="Q705:Q714" si="257">H705/$K705</f>
        <v>0</v>
      </c>
      <c r="R705" s="11">
        <f t="shared" ref="R705:R714" si="258">I705/$K705</f>
        <v>25.78846153846154</v>
      </c>
      <c r="S705" s="11"/>
      <c r="T705" s="1">
        <f>VLOOKUP(B705,Master_Item!B:I,8,0)</f>
        <v>7.68</v>
      </c>
      <c r="U705" s="11">
        <f t="shared" ref="U705:U714" si="259">$T705*E705</f>
        <v>0</v>
      </c>
      <c r="V705" s="11">
        <f t="shared" ref="V705:V714" si="260">$T705*F705</f>
        <v>11765.76</v>
      </c>
      <c r="W705" s="11">
        <f t="shared" ref="W705:W714" si="261">$T705*G705</f>
        <v>8832</v>
      </c>
      <c r="X705" s="11">
        <f t="shared" ref="X705:X714" si="262">$T705*H705</f>
        <v>0</v>
      </c>
      <c r="Y705" s="11">
        <f t="shared" ref="Y705:Y714" si="263">$T705*I705</f>
        <v>20597.759999999998</v>
      </c>
      <c r="Z705" s="1" t="str">
        <f>_xlfn.IFNA(VLOOKUP(B705,Master_Item!B:D,3,0),0)</f>
        <v>Oishi</v>
      </c>
    </row>
    <row r="706" spans="1:26" ht="10.9" customHeight="1">
      <c r="A706" s="13">
        <v>7</v>
      </c>
      <c r="B706" s="2">
        <v>310003727</v>
      </c>
      <c r="C706" s="1" t="s">
        <v>214</v>
      </c>
      <c r="D706" s="1" t="s">
        <v>116</v>
      </c>
      <c r="E706" s="12">
        <f>_xlfn.IFNA(VLOOKUP($B706,'FST OMT'!$C:$Y,$A706,0),0)</f>
        <v>0</v>
      </c>
      <c r="F706" s="12">
        <f>_xlfn.IFNA(VLOOKUP($B706,'FST CV'!$C:$Y,$A706,0),0)</f>
        <v>2962</v>
      </c>
      <c r="G706" s="12">
        <f>_xlfn.IFNA(VLOOKUP($B706,'FST TT'!$C:$Y,$A706,0),0)</f>
        <v>0</v>
      </c>
      <c r="I706" s="4">
        <f t="shared" si="252"/>
        <v>2962</v>
      </c>
      <c r="K706" s="52">
        <f>IF(D706="MT",VLOOKUP(B706,Master_Item!B:H,7,0),VLOOKUP(B706,Master_Item!B:H,6,0))</f>
        <v>104</v>
      </c>
      <c r="L706" s="52" t="str">
        <f>VLOOKUP(B706,Master_Item!B:M,12,0)</f>
        <v>โรงงานบางบาล</v>
      </c>
      <c r="M706" s="52" t="str">
        <f t="shared" si="253"/>
        <v>โรงงานบางบาลRegion 2</v>
      </c>
      <c r="N706" s="11">
        <f t="shared" si="254"/>
        <v>0</v>
      </c>
      <c r="O706" s="11">
        <f t="shared" si="255"/>
        <v>28.48076923076923</v>
      </c>
      <c r="P706" s="11">
        <f t="shared" si="256"/>
        <v>0</v>
      </c>
      <c r="Q706" s="11">
        <f t="shared" si="257"/>
        <v>0</v>
      </c>
      <c r="R706" s="11">
        <f t="shared" si="258"/>
        <v>28.48076923076923</v>
      </c>
      <c r="S706" s="11"/>
      <c r="T706" s="1">
        <f>VLOOKUP(B706,Master_Item!B:I,8,0)</f>
        <v>7.68</v>
      </c>
      <c r="U706" s="11">
        <f t="shared" si="259"/>
        <v>0</v>
      </c>
      <c r="V706" s="11">
        <f t="shared" si="260"/>
        <v>22748.16</v>
      </c>
      <c r="W706" s="11">
        <f t="shared" si="261"/>
        <v>0</v>
      </c>
      <c r="X706" s="11">
        <f t="shared" si="262"/>
        <v>0</v>
      </c>
      <c r="Y706" s="11">
        <f t="shared" si="263"/>
        <v>22748.16</v>
      </c>
      <c r="Z706" s="1" t="str">
        <f>_xlfn.IFNA(VLOOKUP(B706,Master_Item!B:D,3,0),0)</f>
        <v>Oishi</v>
      </c>
    </row>
    <row r="707" spans="1:26" ht="10.9" customHeight="1">
      <c r="A707" s="13">
        <v>8</v>
      </c>
      <c r="B707" s="2">
        <v>310003727</v>
      </c>
      <c r="C707" s="1" t="s">
        <v>214</v>
      </c>
      <c r="D707" s="1" t="s">
        <v>117</v>
      </c>
      <c r="E707" s="12">
        <f>_xlfn.IFNA(VLOOKUP($B707,'FST OMT'!$C:$Y,$A707,0),0)</f>
        <v>0</v>
      </c>
      <c r="F707" s="12">
        <f>_xlfn.IFNA(VLOOKUP($B707,'FST CV'!$C:$Y,$A707,0),0)</f>
        <v>6250</v>
      </c>
      <c r="G707" s="12">
        <f>_xlfn.IFNA(VLOOKUP($B707,'FST TT'!$C:$Y,$A707,0),0)</f>
        <v>4000</v>
      </c>
      <c r="I707" s="4">
        <f t="shared" si="252"/>
        <v>10250</v>
      </c>
      <c r="K707" s="52">
        <f>IF(D707="MT",VLOOKUP(B707,Master_Item!B:H,7,0),VLOOKUP(B707,Master_Item!B:H,6,0))</f>
        <v>104</v>
      </c>
      <c r="L707" s="52" t="str">
        <f>VLOOKUP(B707,Master_Item!B:M,12,0)</f>
        <v>โรงงานบางบาล</v>
      </c>
      <c r="M707" s="52" t="str">
        <f t="shared" si="253"/>
        <v>โรงงานบางบาลRegion 3</v>
      </c>
      <c r="N707" s="11">
        <f t="shared" si="254"/>
        <v>0</v>
      </c>
      <c r="O707" s="11">
        <f t="shared" si="255"/>
        <v>60.096153846153847</v>
      </c>
      <c r="P707" s="11">
        <f t="shared" si="256"/>
        <v>38.46153846153846</v>
      </c>
      <c r="Q707" s="11">
        <f t="shared" si="257"/>
        <v>0</v>
      </c>
      <c r="R707" s="11">
        <f t="shared" si="258"/>
        <v>98.557692307692307</v>
      </c>
      <c r="S707" s="11"/>
      <c r="T707" s="1">
        <f>VLOOKUP(B707,Master_Item!B:I,8,0)</f>
        <v>7.68</v>
      </c>
      <c r="U707" s="11">
        <f t="shared" si="259"/>
        <v>0</v>
      </c>
      <c r="V707" s="11">
        <f t="shared" si="260"/>
        <v>48000</v>
      </c>
      <c r="W707" s="11">
        <f t="shared" si="261"/>
        <v>30720</v>
      </c>
      <c r="X707" s="11">
        <f t="shared" si="262"/>
        <v>0</v>
      </c>
      <c r="Y707" s="11">
        <f t="shared" si="263"/>
        <v>78720</v>
      </c>
      <c r="Z707" s="1" t="str">
        <f>_xlfn.IFNA(VLOOKUP(B707,Master_Item!B:D,3,0),0)</f>
        <v>Oishi</v>
      </c>
    </row>
    <row r="708" spans="1:26" ht="10.9" customHeight="1">
      <c r="A708" s="13">
        <v>9</v>
      </c>
      <c r="B708" s="2">
        <v>310003727</v>
      </c>
      <c r="C708" s="1" t="s">
        <v>214</v>
      </c>
      <c r="D708" s="1" t="s">
        <v>118</v>
      </c>
      <c r="E708" s="12">
        <f>_xlfn.IFNA(VLOOKUP($B708,'FST OMT'!$C:$Y,$A708,0),0)</f>
        <v>0</v>
      </c>
      <c r="F708" s="12">
        <f>_xlfn.IFNA(VLOOKUP($B708,'FST CV'!$C:$Y,$A708,0),0)</f>
        <v>6395</v>
      </c>
      <c r="G708" s="12">
        <f>_xlfn.IFNA(VLOOKUP($B708,'FST TT'!$C:$Y,$A708,0),0)</f>
        <v>4350</v>
      </c>
      <c r="I708" s="4">
        <f t="shared" si="252"/>
        <v>10745</v>
      </c>
      <c r="K708" s="52">
        <f>IF(D708="MT",VLOOKUP(B708,Master_Item!B:H,7,0),VLOOKUP(B708,Master_Item!B:H,6,0))</f>
        <v>104</v>
      </c>
      <c r="L708" s="52" t="str">
        <f>VLOOKUP(B708,Master_Item!B:M,12,0)</f>
        <v>โรงงานบางบาล</v>
      </c>
      <c r="M708" s="52" t="str">
        <f t="shared" si="253"/>
        <v>โรงงานบางบาลRegion 4</v>
      </c>
      <c r="N708" s="11">
        <f t="shared" si="254"/>
        <v>0</v>
      </c>
      <c r="O708" s="11">
        <f t="shared" si="255"/>
        <v>61.490384615384613</v>
      </c>
      <c r="P708" s="11">
        <f t="shared" si="256"/>
        <v>41.82692307692308</v>
      </c>
      <c r="Q708" s="11">
        <f t="shared" si="257"/>
        <v>0</v>
      </c>
      <c r="R708" s="11">
        <f t="shared" si="258"/>
        <v>103.31730769230769</v>
      </c>
      <c r="S708" s="11"/>
      <c r="T708" s="1">
        <f>VLOOKUP(B708,Master_Item!B:I,8,0)</f>
        <v>7.68</v>
      </c>
      <c r="U708" s="11">
        <f t="shared" si="259"/>
        <v>0</v>
      </c>
      <c r="V708" s="11">
        <f t="shared" si="260"/>
        <v>49113.599999999999</v>
      </c>
      <c r="W708" s="11">
        <f t="shared" si="261"/>
        <v>33408</v>
      </c>
      <c r="X708" s="11">
        <f t="shared" si="262"/>
        <v>0</v>
      </c>
      <c r="Y708" s="11">
        <f t="shared" si="263"/>
        <v>82521.599999999991</v>
      </c>
      <c r="Z708" s="1" t="str">
        <f>_xlfn.IFNA(VLOOKUP(B708,Master_Item!B:D,3,0),0)</f>
        <v>Oishi</v>
      </c>
    </row>
    <row r="709" spans="1:26" ht="10.9" customHeight="1">
      <c r="A709" s="13">
        <v>10</v>
      </c>
      <c r="B709" s="2">
        <v>310003727</v>
      </c>
      <c r="C709" s="1" t="s">
        <v>214</v>
      </c>
      <c r="D709" s="1" t="s">
        <v>119</v>
      </c>
      <c r="E709" s="12">
        <f>_xlfn.IFNA(VLOOKUP($B709,'FST OMT'!$C:$Y,$A709,0),0)</f>
        <v>0</v>
      </c>
      <c r="F709" s="12">
        <f>_xlfn.IFNA(VLOOKUP($B709,'FST CV'!$C:$Y,$A709,0),0)</f>
        <v>4064</v>
      </c>
      <c r="G709" s="12">
        <f>_xlfn.IFNA(VLOOKUP($B709,'FST TT'!$C:$Y,$A709,0),0)</f>
        <v>930</v>
      </c>
      <c r="I709" s="4">
        <f t="shared" si="252"/>
        <v>4994</v>
      </c>
      <c r="K709" s="52">
        <f>IF(D709="MT",VLOOKUP(B709,Master_Item!B:H,7,0),VLOOKUP(B709,Master_Item!B:H,6,0))</f>
        <v>104</v>
      </c>
      <c r="L709" s="52" t="str">
        <f>VLOOKUP(B709,Master_Item!B:M,12,0)</f>
        <v>โรงงานบางบาล</v>
      </c>
      <c r="M709" s="52" t="str">
        <f t="shared" si="253"/>
        <v>โรงงานบางบาลRegion 5</v>
      </c>
      <c r="N709" s="11">
        <f t="shared" si="254"/>
        <v>0</v>
      </c>
      <c r="O709" s="11">
        <f t="shared" si="255"/>
        <v>39.07692307692308</v>
      </c>
      <c r="P709" s="11">
        <f t="shared" si="256"/>
        <v>8.9423076923076916</v>
      </c>
      <c r="Q709" s="11">
        <f t="shared" si="257"/>
        <v>0</v>
      </c>
      <c r="R709" s="11">
        <f t="shared" si="258"/>
        <v>48.019230769230766</v>
      </c>
      <c r="S709" s="11"/>
      <c r="T709" s="1">
        <f>VLOOKUP(B709,Master_Item!B:I,8,0)</f>
        <v>7.68</v>
      </c>
      <c r="U709" s="11">
        <f t="shared" si="259"/>
        <v>0</v>
      </c>
      <c r="V709" s="11">
        <f t="shared" si="260"/>
        <v>31211.52</v>
      </c>
      <c r="W709" s="11">
        <f t="shared" si="261"/>
        <v>7142.4</v>
      </c>
      <c r="X709" s="11">
        <f t="shared" si="262"/>
        <v>0</v>
      </c>
      <c r="Y709" s="11">
        <f t="shared" si="263"/>
        <v>38353.919999999998</v>
      </c>
      <c r="Z709" s="1" t="str">
        <f>_xlfn.IFNA(VLOOKUP(B709,Master_Item!B:D,3,0),0)</f>
        <v>Oishi</v>
      </c>
    </row>
    <row r="710" spans="1:26" ht="10.9" customHeight="1">
      <c r="A710" s="13">
        <v>11</v>
      </c>
      <c r="B710" s="2">
        <v>310003727</v>
      </c>
      <c r="C710" s="1" t="s">
        <v>214</v>
      </c>
      <c r="D710" s="1" t="s">
        <v>127</v>
      </c>
      <c r="E710" s="12">
        <f>_xlfn.IFNA(VLOOKUP($B710,'FST OMT'!$C:$Y,$A710,0),0)*0.45</f>
        <v>0</v>
      </c>
      <c r="F710" s="12">
        <f>_xlfn.IFNA(VLOOKUP($B710,'FST CV'!$C:$Y,$A710,0),0)*0.45</f>
        <v>2450.7000000000003</v>
      </c>
      <c r="G710" s="12">
        <f>_xlfn.IFNA(VLOOKUP($B710,'FST TT'!$C:$Y,$A710,0),0)*0.45</f>
        <v>2547</v>
      </c>
      <c r="I710" s="4">
        <f t="shared" si="252"/>
        <v>4997.7000000000007</v>
      </c>
      <c r="K710" s="52">
        <f>IF(D710="MT",VLOOKUP(B710,Master_Item!B:H,7,0),VLOOKUP(B710,Master_Item!B:H,6,0))</f>
        <v>104</v>
      </c>
      <c r="L710" s="52" t="str">
        <f>VLOOKUP(B710,Master_Item!B:M,12,0)</f>
        <v>โรงงานบางบาล</v>
      </c>
      <c r="M710" s="52" t="str">
        <f t="shared" si="253"/>
        <v>โรงงานบางบาลRegion 6/9</v>
      </c>
      <c r="N710" s="11">
        <f t="shared" si="254"/>
        <v>0</v>
      </c>
      <c r="O710" s="11">
        <f t="shared" si="255"/>
        <v>23.564423076923081</v>
      </c>
      <c r="P710" s="11">
        <f t="shared" si="256"/>
        <v>24.490384615384617</v>
      </c>
      <c r="Q710" s="11">
        <f t="shared" si="257"/>
        <v>0</v>
      </c>
      <c r="R710" s="11">
        <f t="shared" si="258"/>
        <v>48.054807692307698</v>
      </c>
      <c r="S710" s="11"/>
      <c r="T710" s="1">
        <f>VLOOKUP(B710,Master_Item!B:I,8,0)</f>
        <v>7.68</v>
      </c>
      <c r="U710" s="11">
        <f t="shared" si="259"/>
        <v>0</v>
      </c>
      <c r="V710" s="11">
        <f t="shared" si="260"/>
        <v>18821.376</v>
      </c>
      <c r="W710" s="11">
        <f t="shared" si="261"/>
        <v>19560.96</v>
      </c>
      <c r="X710" s="11">
        <f t="shared" si="262"/>
        <v>0</v>
      </c>
      <c r="Y710" s="11">
        <f t="shared" si="263"/>
        <v>38382.336000000003</v>
      </c>
      <c r="Z710" s="1" t="str">
        <f>_xlfn.IFNA(VLOOKUP(B710,Master_Item!B:D,3,0),0)</f>
        <v>Oishi</v>
      </c>
    </row>
    <row r="711" spans="1:26" ht="10.9" customHeight="1">
      <c r="A711" s="13">
        <v>11</v>
      </c>
      <c r="B711" s="2">
        <v>310003727</v>
      </c>
      <c r="C711" s="1" t="s">
        <v>214</v>
      </c>
      <c r="D711" s="1" t="s">
        <v>128</v>
      </c>
      <c r="E711" s="12">
        <f>_xlfn.IFNA(VLOOKUP($B711,'FST OMT'!$C:$Y,$A711,0),0)*0.55</f>
        <v>0</v>
      </c>
      <c r="F711" s="12">
        <f>_xlfn.IFNA(VLOOKUP($B711,'FST CV'!$C:$Y,$A711,0),0)*0.55</f>
        <v>2995.3</v>
      </c>
      <c r="G711" s="12">
        <f>_xlfn.IFNA(VLOOKUP($B711,'FST TT'!$C:$Y,$A711,0),0)*0.55</f>
        <v>3113.0000000000005</v>
      </c>
      <c r="I711" s="4">
        <f t="shared" si="252"/>
        <v>6108.3000000000011</v>
      </c>
      <c r="K711" s="52">
        <f>IF(D711="MT",VLOOKUP(B711,Master_Item!B:H,7,0),VLOOKUP(B711,Master_Item!B:H,6,0))</f>
        <v>104</v>
      </c>
      <c r="L711" s="52" t="str">
        <f>VLOOKUP(B711,Master_Item!B:M,12,0)</f>
        <v>โรงงานบางบาล</v>
      </c>
      <c r="M711" s="52" t="str">
        <f t="shared" si="253"/>
        <v>โรงงานบางบาลRegion 6/14</v>
      </c>
      <c r="N711" s="11">
        <f t="shared" si="254"/>
        <v>0</v>
      </c>
      <c r="O711" s="11">
        <f t="shared" si="255"/>
        <v>28.800961538461539</v>
      </c>
      <c r="P711" s="11">
        <f t="shared" si="256"/>
        <v>29.932692307692314</v>
      </c>
      <c r="Q711" s="11">
        <f t="shared" si="257"/>
        <v>0</v>
      </c>
      <c r="R711" s="11">
        <f t="shared" si="258"/>
        <v>58.733653846153857</v>
      </c>
      <c r="S711" s="11"/>
      <c r="T711" s="1">
        <f>VLOOKUP(B711,Master_Item!B:I,8,0)</f>
        <v>7.68</v>
      </c>
      <c r="U711" s="11">
        <f t="shared" si="259"/>
        <v>0</v>
      </c>
      <c r="V711" s="11">
        <f t="shared" si="260"/>
        <v>23003.904000000002</v>
      </c>
      <c r="W711" s="11">
        <f t="shared" si="261"/>
        <v>23907.840000000004</v>
      </c>
      <c r="X711" s="11">
        <f t="shared" si="262"/>
        <v>0</v>
      </c>
      <c r="Y711" s="11">
        <f t="shared" si="263"/>
        <v>46911.744000000006</v>
      </c>
      <c r="Z711" s="1" t="str">
        <f>_xlfn.IFNA(VLOOKUP(B711,Master_Item!B:D,3,0),0)</f>
        <v>Oishi</v>
      </c>
    </row>
    <row r="712" spans="1:26" ht="10.9" customHeight="1">
      <c r="A712" s="13">
        <v>12</v>
      </c>
      <c r="B712" s="2">
        <v>310003727</v>
      </c>
      <c r="C712" s="1" t="s">
        <v>214</v>
      </c>
      <c r="D712" s="1" t="s">
        <v>121</v>
      </c>
      <c r="E712" s="12">
        <f>_xlfn.IFNA(VLOOKUP($B712,'FST OMT'!$C:$Y,$A712,0),0)</f>
        <v>0</v>
      </c>
      <c r="F712" s="12">
        <f>_xlfn.IFNA(VLOOKUP($B712,'FST CV'!$C:$Y,$A712,0),0)</f>
        <v>3086</v>
      </c>
      <c r="G712" s="12">
        <f>_xlfn.IFNA(VLOOKUP($B712,'FST TT'!$C:$Y,$A712,0),0)</f>
        <v>6800</v>
      </c>
      <c r="I712" s="4">
        <f t="shared" si="252"/>
        <v>9886</v>
      </c>
      <c r="K712" s="52">
        <f>IF(D712="MT",VLOOKUP(B712,Master_Item!B:H,7,0),VLOOKUP(B712,Master_Item!B:H,6,0))</f>
        <v>104</v>
      </c>
      <c r="L712" s="52" t="str">
        <f>VLOOKUP(B712,Master_Item!B:M,12,0)</f>
        <v>โรงงานบางบาล</v>
      </c>
      <c r="M712" s="52" t="str">
        <f t="shared" si="253"/>
        <v>โรงงานบางบาลRegion 7</v>
      </c>
      <c r="N712" s="11">
        <f t="shared" si="254"/>
        <v>0</v>
      </c>
      <c r="O712" s="11">
        <f t="shared" si="255"/>
        <v>29.673076923076923</v>
      </c>
      <c r="P712" s="11">
        <f t="shared" si="256"/>
        <v>65.384615384615387</v>
      </c>
      <c r="Q712" s="11">
        <f t="shared" si="257"/>
        <v>0</v>
      </c>
      <c r="R712" s="11">
        <f t="shared" si="258"/>
        <v>95.057692307692307</v>
      </c>
      <c r="S712" s="11"/>
      <c r="T712" s="1">
        <f>VLOOKUP(B712,Master_Item!B:I,8,0)</f>
        <v>7.68</v>
      </c>
      <c r="U712" s="11">
        <f t="shared" si="259"/>
        <v>0</v>
      </c>
      <c r="V712" s="11">
        <f t="shared" si="260"/>
        <v>23700.48</v>
      </c>
      <c r="W712" s="11">
        <f t="shared" si="261"/>
        <v>52224</v>
      </c>
      <c r="X712" s="11">
        <f t="shared" si="262"/>
        <v>0</v>
      </c>
      <c r="Y712" s="11">
        <f t="shared" si="263"/>
        <v>75924.479999999996</v>
      </c>
      <c r="Z712" s="1" t="str">
        <f>_xlfn.IFNA(VLOOKUP(B712,Master_Item!B:D,3,0),0)</f>
        <v>Oishi</v>
      </c>
    </row>
    <row r="713" spans="1:26" ht="10.9" customHeight="1">
      <c r="A713" s="13">
        <v>13</v>
      </c>
      <c r="B713" s="2">
        <v>310003727</v>
      </c>
      <c r="C713" s="1" t="s">
        <v>214</v>
      </c>
      <c r="D713" s="1" t="s">
        <v>122</v>
      </c>
      <c r="E713" s="12">
        <f>_xlfn.IFNA(VLOOKUP($B713,'FST OMT'!$C:$Y,$A713,0),0)</f>
        <v>0</v>
      </c>
      <c r="F713" s="12">
        <f>_xlfn.IFNA(VLOOKUP($B713,'FST CV'!$C:$Y,$A713,0),0)</f>
        <v>2790</v>
      </c>
      <c r="G713" s="12">
        <f>_xlfn.IFNA(VLOOKUP($B713,'FST TT'!$C:$Y,$A713,0),0)</f>
        <v>600</v>
      </c>
      <c r="I713" s="4">
        <f t="shared" si="252"/>
        <v>3390</v>
      </c>
      <c r="K713" s="52">
        <f>IF(D713="MT",VLOOKUP(B713,Master_Item!B:H,7,0),VLOOKUP(B713,Master_Item!B:H,6,0))</f>
        <v>104</v>
      </c>
      <c r="L713" s="52" t="str">
        <f>VLOOKUP(B713,Master_Item!B:M,12,0)</f>
        <v>โรงงานบางบาล</v>
      </c>
      <c r="M713" s="52" t="str">
        <f t="shared" si="253"/>
        <v>โรงงานบางบาลRegion 8</v>
      </c>
      <c r="N713" s="11">
        <f t="shared" si="254"/>
        <v>0</v>
      </c>
      <c r="O713" s="11">
        <f t="shared" si="255"/>
        <v>26.826923076923077</v>
      </c>
      <c r="P713" s="11">
        <f t="shared" si="256"/>
        <v>5.7692307692307692</v>
      </c>
      <c r="Q713" s="11">
        <f t="shared" si="257"/>
        <v>0</v>
      </c>
      <c r="R713" s="11">
        <f t="shared" si="258"/>
        <v>32.596153846153847</v>
      </c>
      <c r="S713" s="11"/>
      <c r="T713" s="1">
        <f>VLOOKUP(B713,Master_Item!B:I,8,0)</f>
        <v>7.68</v>
      </c>
      <c r="U713" s="11">
        <f t="shared" si="259"/>
        <v>0</v>
      </c>
      <c r="V713" s="11">
        <f t="shared" si="260"/>
        <v>21427.200000000001</v>
      </c>
      <c r="W713" s="11">
        <f t="shared" si="261"/>
        <v>4608</v>
      </c>
      <c r="X713" s="11">
        <f t="shared" si="262"/>
        <v>0</v>
      </c>
      <c r="Y713" s="11">
        <f t="shared" si="263"/>
        <v>26035.200000000001</v>
      </c>
      <c r="Z713" s="1" t="str">
        <f>_xlfn.IFNA(VLOOKUP(B713,Master_Item!B:D,3,0),0)</f>
        <v>Oishi</v>
      </c>
    </row>
    <row r="714" spans="1:26" ht="10.9" customHeight="1">
      <c r="A714" s="13">
        <v>11</v>
      </c>
      <c r="B714" s="2">
        <v>310003727</v>
      </c>
      <c r="C714" s="1" t="s">
        <v>214</v>
      </c>
      <c r="D714" s="1" t="s">
        <v>123</v>
      </c>
      <c r="H714" s="4">
        <f>_xlfn.IFNA(VLOOKUP(B714,'FST MT'!A:FS,$A714,0),0)</f>
        <v>62361</v>
      </c>
      <c r="I714" s="4">
        <f t="shared" si="252"/>
        <v>62361</v>
      </c>
      <c r="K714" s="52">
        <f>IF(D714="MT",VLOOKUP(B714,Master_Item!B:H,7,0),VLOOKUP(B714,Master_Item!B:H,6,0))</f>
        <v>104</v>
      </c>
      <c r="L714" s="52" t="str">
        <f>VLOOKUP(B714,Master_Item!B:M,12,0)</f>
        <v>โรงงานบางบาล</v>
      </c>
      <c r="M714" s="52" t="str">
        <f t="shared" si="253"/>
        <v>โรงงานบางบาลMT</v>
      </c>
      <c r="N714" s="11">
        <f t="shared" si="254"/>
        <v>0</v>
      </c>
      <c r="O714" s="11">
        <f t="shared" si="255"/>
        <v>0</v>
      </c>
      <c r="P714" s="11">
        <f t="shared" si="256"/>
        <v>0</v>
      </c>
      <c r="Q714" s="11">
        <f t="shared" si="257"/>
        <v>599.625</v>
      </c>
      <c r="R714" s="11">
        <f t="shared" si="258"/>
        <v>599.625</v>
      </c>
      <c r="S714" s="11"/>
      <c r="T714" s="1">
        <f>VLOOKUP(B714,Master_Item!B:I,8,0)</f>
        <v>7.68</v>
      </c>
      <c r="U714" s="11">
        <f t="shared" si="259"/>
        <v>0</v>
      </c>
      <c r="V714" s="11">
        <f t="shared" si="260"/>
        <v>0</v>
      </c>
      <c r="W714" s="11">
        <f t="shared" si="261"/>
        <v>0</v>
      </c>
      <c r="X714" s="11">
        <f t="shared" si="262"/>
        <v>478932.47999999998</v>
      </c>
      <c r="Y714" s="11">
        <f t="shared" si="263"/>
        <v>478932.47999999998</v>
      </c>
      <c r="Z714" s="1" t="str">
        <f>_xlfn.IFNA(VLOOKUP(B714,Master_Item!B:D,3,0),0)</f>
        <v>Oishi</v>
      </c>
    </row>
    <row r="715" spans="1:26" ht="10.9" customHeight="1">
      <c r="A715" s="13">
        <v>6</v>
      </c>
      <c r="B715" s="2">
        <v>310003728</v>
      </c>
      <c r="C715" s="1" t="s">
        <v>215</v>
      </c>
      <c r="D715" s="1" t="s">
        <v>115</v>
      </c>
      <c r="E715" s="12">
        <f>_xlfn.IFNA(VLOOKUP($B715,'FST OMT'!$C:$Y,$A715,0),0)</f>
        <v>0</v>
      </c>
      <c r="F715" s="12">
        <f>_xlfn.IFNA(VLOOKUP($B715,'FST CV'!$C:$Y,$A715,0),0)</f>
        <v>0</v>
      </c>
      <c r="G715" s="12">
        <f>_xlfn.IFNA(VLOOKUP($B715,'FST TT'!$C:$Y,$A715,0),0)</f>
        <v>0</v>
      </c>
      <c r="I715" s="4">
        <f t="shared" ref="I715:I724" si="264">SUM(E715:H715)</f>
        <v>0</v>
      </c>
      <c r="K715" s="52">
        <f>IF(D715="MT",VLOOKUP(B715,Master_Item!B:H,7,0),VLOOKUP(B715,Master_Item!B:H,6,0))</f>
        <v>104</v>
      </c>
      <c r="L715" s="52" t="str">
        <f>VLOOKUP(B715,Master_Item!B:M,12,0)</f>
        <v>โรงงานบางบาล</v>
      </c>
      <c r="M715" s="52" t="str">
        <f t="shared" ref="M715:M724" si="265">L715&amp;D715</f>
        <v>โรงงานบางบาลRegion 1</v>
      </c>
      <c r="N715" s="11">
        <f t="shared" ref="N715:N724" si="266">E715/$K715</f>
        <v>0</v>
      </c>
      <c r="O715" s="11">
        <f t="shared" ref="O715:O724" si="267">F715/$K715</f>
        <v>0</v>
      </c>
      <c r="P715" s="11">
        <f t="shared" ref="P715:P724" si="268">G715/$K715</f>
        <v>0</v>
      </c>
      <c r="Q715" s="11">
        <f t="shared" ref="Q715:Q724" si="269">H715/$K715</f>
        <v>0</v>
      </c>
      <c r="R715" s="11">
        <f t="shared" ref="R715:R724" si="270">I715/$K715</f>
        <v>0</v>
      </c>
      <c r="S715" s="11"/>
      <c r="T715" s="1">
        <f>VLOOKUP(B715,Master_Item!B:I,8,0)</f>
        <v>7.68</v>
      </c>
      <c r="U715" s="11">
        <f t="shared" ref="U715:U724" si="271">$T715*E715</f>
        <v>0</v>
      </c>
      <c r="V715" s="11">
        <f t="shared" ref="V715:V724" si="272">$T715*F715</f>
        <v>0</v>
      </c>
      <c r="W715" s="11">
        <f t="shared" ref="W715:W724" si="273">$T715*G715</f>
        <v>0</v>
      </c>
      <c r="X715" s="11">
        <f t="shared" ref="X715:X724" si="274">$T715*H715</f>
        <v>0</v>
      </c>
      <c r="Y715" s="11">
        <f t="shared" ref="Y715:Y724" si="275">$T715*I715</f>
        <v>0</v>
      </c>
      <c r="Z715" s="1" t="str">
        <f>_xlfn.IFNA(VLOOKUP(B715,Master_Item!B:D,3,0),0)</f>
        <v>Oishi</v>
      </c>
    </row>
    <row r="716" spans="1:26" ht="10.9" customHeight="1">
      <c r="A716" s="13">
        <v>7</v>
      </c>
      <c r="B716" s="2">
        <v>310003728</v>
      </c>
      <c r="C716" s="1" t="s">
        <v>215</v>
      </c>
      <c r="D716" s="1" t="s">
        <v>116</v>
      </c>
      <c r="E716" s="12">
        <f>_xlfn.IFNA(VLOOKUP($B716,'FST OMT'!$C:$Y,$A716,0),0)</f>
        <v>0</v>
      </c>
      <c r="F716" s="12">
        <f>_xlfn.IFNA(VLOOKUP($B716,'FST CV'!$C:$Y,$A716,0),0)</f>
        <v>0</v>
      </c>
      <c r="G716" s="12">
        <f>_xlfn.IFNA(VLOOKUP($B716,'FST TT'!$C:$Y,$A716,0),0)</f>
        <v>0</v>
      </c>
      <c r="I716" s="4">
        <f t="shared" si="264"/>
        <v>0</v>
      </c>
      <c r="K716" s="52">
        <f>IF(D716="MT",VLOOKUP(B716,Master_Item!B:H,7,0),VLOOKUP(B716,Master_Item!B:H,6,0))</f>
        <v>104</v>
      </c>
      <c r="L716" s="52" t="str">
        <f>VLOOKUP(B716,Master_Item!B:M,12,0)</f>
        <v>โรงงานบางบาล</v>
      </c>
      <c r="M716" s="52" t="str">
        <f t="shared" si="265"/>
        <v>โรงงานบางบาลRegion 2</v>
      </c>
      <c r="N716" s="11">
        <f t="shared" si="266"/>
        <v>0</v>
      </c>
      <c r="O716" s="11">
        <f t="shared" si="267"/>
        <v>0</v>
      </c>
      <c r="P716" s="11">
        <f t="shared" si="268"/>
        <v>0</v>
      </c>
      <c r="Q716" s="11">
        <f t="shared" si="269"/>
        <v>0</v>
      </c>
      <c r="R716" s="11">
        <f t="shared" si="270"/>
        <v>0</v>
      </c>
      <c r="S716" s="11"/>
      <c r="T716" s="1">
        <f>VLOOKUP(B716,Master_Item!B:I,8,0)</f>
        <v>7.68</v>
      </c>
      <c r="U716" s="11">
        <f t="shared" si="271"/>
        <v>0</v>
      </c>
      <c r="V716" s="11">
        <f t="shared" si="272"/>
        <v>0</v>
      </c>
      <c r="W716" s="11">
        <f t="shared" si="273"/>
        <v>0</v>
      </c>
      <c r="X716" s="11">
        <f t="shared" si="274"/>
        <v>0</v>
      </c>
      <c r="Y716" s="11">
        <f t="shared" si="275"/>
        <v>0</v>
      </c>
      <c r="Z716" s="1" t="str">
        <f>_xlfn.IFNA(VLOOKUP(B716,Master_Item!B:D,3,0),0)</f>
        <v>Oishi</v>
      </c>
    </row>
    <row r="717" spans="1:26" ht="10.9" customHeight="1">
      <c r="A717" s="13">
        <v>8</v>
      </c>
      <c r="B717" s="2">
        <v>310003728</v>
      </c>
      <c r="C717" s="1" t="s">
        <v>215</v>
      </c>
      <c r="D717" s="1" t="s">
        <v>117</v>
      </c>
      <c r="E717" s="12">
        <f>_xlfn.IFNA(VLOOKUP($B717,'FST OMT'!$C:$Y,$A717,0),0)</f>
        <v>0</v>
      </c>
      <c r="F717" s="12">
        <f>_xlfn.IFNA(VLOOKUP($B717,'FST CV'!$C:$Y,$A717,0),0)</f>
        <v>0</v>
      </c>
      <c r="G717" s="12">
        <f>_xlfn.IFNA(VLOOKUP($B717,'FST TT'!$C:$Y,$A717,0),0)</f>
        <v>0</v>
      </c>
      <c r="I717" s="4">
        <f t="shared" si="264"/>
        <v>0</v>
      </c>
      <c r="K717" s="52">
        <f>IF(D717="MT",VLOOKUP(B717,Master_Item!B:H,7,0),VLOOKUP(B717,Master_Item!B:H,6,0))</f>
        <v>104</v>
      </c>
      <c r="L717" s="52" t="str">
        <f>VLOOKUP(B717,Master_Item!B:M,12,0)</f>
        <v>โรงงานบางบาล</v>
      </c>
      <c r="M717" s="52" t="str">
        <f t="shared" si="265"/>
        <v>โรงงานบางบาลRegion 3</v>
      </c>
      <c r="N717" s="11">
        <f t="shared" si="266"/>
        <v>0</v>
      </c>
      <c r="O717" s="11">
        <f t="shared" si="267"/>
        <v>0</v>
      </c>
      <c r="P717" s="11">
        <f t="shared" si="268"/>
        <v>0</v>
      </c>
      <c r="Q717" s="11">
        <f t="shared" si="269"/>
        <v>0</v>
      </c>
      <c r="R717" s="11">
        <f t="shared" si="270"/>
        <v>0</v>
      </c>
      <c r="S717" s="11"/>
      <c r="T717" s="1">
        <f>VLOOKUP(B717,Master_Item!B:I,8,0)</f>
        <v>7.68</v>
      </c>
      <c r="U717" s="11">
        <f t="shared" si="271"/>
        <v>0</v>
      </c>
      <c r="V717" s="11">
        <f t="shared" si="272"/>
        <v>0</v>
      </c>
      <c r="W717" s="11">
        <f t="shared" si="273"/>
        <v>0</v>
      </c>
      <c r="X717" s="11">
        <f t="shared" si="274"/>
        <v>0</v>
      </c>
      <c r="Y717" s="11">
        <f t="shared" si="275"/>
        <v>0</v>
      </c>
      <c r="Z717" s="1" t="str">
        <f>_xlfn.IFNA(VLOOKUP(B717,Master_Item!B:D,3,0),0)</f>
        <v>Oishi</v>
      </c>
    </row>
    <row r="718" spans="1:26" ht="10.9" customHeight="1">
      <c r="A718" s="13">
        <v>9</v>
      </c>
      <c r="B718" s="2">
        <v>310003728</v>
      </c>
      <c r="C718" s="1" t="s">
        <v>215</v>
      </c>
      <c r="D718" s="1" t="s">
        <v>118</v>
      </c>
      <c r="E718" s="12">
        <f>_xlfn.IFNA(VLOOKUP($B718,'FST OMT'!$C:$Y,$A718,0),0)</f>
        <v>0</v>
      </c>
      <c r="F718" s="12">
        <f>_xlfn.IFNA(VLOOKUP($B718,'FST CV'!$C:$Y,$A718,0),0)</f>
        <v>0</v>
      </c>
      <c r="G718" s="12">
        <f>_xlfn.IFNA(VLOOKUP($B718,'FST TT'!$C:$Y,$A718,0),0)</f>
        <v>0</v>
      </c>
      <c r="I718" s="4">
        <f t="shared" si="264"/>
        <v>0</v>
      </c>
      <c r="K718" s="52">
        <f>IF(D718="MT",VLOOKUP(B718,Master_Item!B:H,7,0),VLOOKUP(B718,Master_Item!B:H,6,0))</f>
        <v>104</v>
      </c>
      <c r="L718" s="52" t="str">
        <f>VLOOKUP(B718,Master_Item!B:M,12,0)</f>
        <v>โรงงานบางบาล</v>
      </c>
      <c r="M718" s="52" t="str">
        <f t="shared" si="265"/>
        <v>โรงงานบางบาลRegion 4</v>
      </c>
      <c r="N718" s="11">
        <f t="shared" si="266"/>
        <v>0</v>
      </c>
      <c r="O718" s="11">
        <f t="shared" si="267"/>
        <v>0</v>
      </c>
      <c r="P718" s="11">
        <f t="shared" si="268"/>
        <v>0</v>
      </c>
      <c r="Q718" s="11">
        <f t="shared" si="269"/>
        <v>0</v>
      </c>
      <c r="R718" s="11">
        <f t="shared" si="270"/>
        <v>0</v>
      </c>
      <c r="S718" s="11"/>
      <c r="T718" s="1">
        <f>VLOOKUP(B718,Master_Item!B:I,8,0)</f>
        <v>7.68</v>
      </c>
      <c r="U718" s="11">
        <f t="shared" si="271"/>
        <v>0</v>
      </c>
      <c r="V718" s="11">
        <f t="shared" si="272"/>
        <v>0</v>
      </c>
      <c r="W718" s="11">
        <f t="shared" si="273"/>
        <v>0</v>
      </c>
      <c r="X718" s="11">
        <f t="shared" si="274"/>
        <v>0</v>
      </c>
      <c r="Y718" s="11">
        <f t="shared" si="275"/>
        <v>0</v>
      </c>
      <c r="Z718" s="1" t="str">
        <f>_xlfn.IFNA(VLOOKUP(B718,Master_Item!B:D,3,0),0)</f>
        <v>Oishi</v>
      </c>
    </row>
    <row r="719" spans="1:26" ht="10.9" customHeight="1">
      <c r="A719" s="13">
        <v>10</v>
      </c>
      <c r="B719" s="2">
        <v>310003728</v>
      </c>
      <c r="C719" s="1" t="s">
        <v>215</v>
      </c>
      <c r="D719" s="1" t="s">
        <v>119</v>
      </c>
      <c r="E719" s="12">
        <f>_xlfn.IFNA(VLOOKUP($B719,'FST OMT'!$C:$Y,$A719,0),0)</f>
        <v>0</v>
      </c>
      <c r="F719" s="12">
        <f>_xlfn.IFNA(VLOOKUP($B719,'FST CV'!$C:$Y,$A719,0),0)</f>
        <v>0</v>
      </c>
      <c r="G719" s="12">
        <f>_xlfn.IFNA(VLOOKUP($B719,'FST TT'!$C:$Y,$A719,0),0)</f>
        <v>0</v>
      </c>
      <c r="I719" s="4">
        <f t="shared" si="264"/>
        <v>0</v>
      </c>
      <c r="K719" s="52">
        <f>IF(D719="MT",VLOOKUP(B719,Master_Item!B:H,7,0),VLOOKUP(B719,Master_Item!B:H,6,0))</f>
        <v>104</v>
      </c>
      <c r="L719" s="52" t="str">
        <f>VLOOKUP(B719,Master_Item!B:M,12,0)</f>
        <v>โรงงานบางบาล</v>
      </c>
      <c r="M719" s="52" t="str">
        <f t="shared" si="265"/>
        <v>โรงงานบางบาลRegion 5</v>
      </c>
      <c r="N719" s="11">
        <f t="shared" si="266"/>
        <v>0</v>
      </c>
      <c r="O719" s="11">
        <f t="shared" si="267"/>
        <v>0</v>
      </c>
      <c r="P719" s="11">
        <f t="shared" si="268"/>
        <v>0</v>
      </c>
      <c r="Q719" s="11">
        <f t="shared" si="269"/>
        <v>0</v>
      </c>
      <c r="R719" s="11">
        <f t="shared" si="270"/>
        <v>0</v>
      </c>
      <c r="S719" s="11"/>
      <c r="T719" s="1">
        <f>VLOOKUP(B719,Master_Item!B:I,8,0)</f>
        <v>7.68</v>
      </c>
      <c r="U719" s="11">
        <f t="shared" si="271"/>
        <v>0</v>
      </c>
      <c r="V719" s="11">
        <f t="shared" si="272"/>
        <v>0</v>
      </c>
      <c r="W719" s="11">
        <f t="shared" si="273"/>
        <v>0</v>
      </c>
      <c r="X719" s="11">
        <f t="shared" si="274"/>
        <v>0</v>
      </c>
      <c r="Y719" s="11">
        <f t="shared" si="275"/>
        <v>0</v>
      </c>
      <c r="Z719" s="1" t="str">
        <f>_xlfn.IFNA(VLOOKUP(B719,Master_Item!B:D,3,0),0)</f>
        <v>Oishi</v>
      </c>
    </row>
    <row r="720" spans="1:26" ht="10.9" customHeight="1">
      <c r="A720" s="13">
        <v>11</v>
      </c>
      <c r="B720" s="2">
        <v>310003728</v>
      </c>
      <c r="C720" s="1" t="s">
        <v>215</v>
      </c>
      <c r="D720" s="1" t="s">
        <v>127</v>
      </c>
      <c r="E720" s="12">
        <f>_xlfn.IFNA(VLOOKUP($B720,'FST OMT'!$C:$Y,$A720,0),0)*0.45</f>
        <v>0</v>
      </c>
      <c r="F720" s="12">
        <f>_xlfn.IFNA(VLOOKUP($B720,'FST CV'!$C:$Y,$A720,0),0)*0.45</f>
        <v>0</v>
      </c>
      <c r="G720" s="12">
        <f>_xlfn.IFNA(VLOOKUP($B720,'FST TT'!$C:$Y,$A720,0),0)*0.45</f>
        <v>0</v>
      </c>
      <c r="I720" s="4">
        <f t="shared" si="264"/>
        <v>0</v>
      </c>
      <c r="K720" s="52">
        <f>IF(D720="MT",VLOOKUP(B720,Master_Item!B:H,7,0),VLOOKUP(B720,Master_Item!B:H,6,0))</f>
        <v>104</v>
      </c>
      <c r="L720" s="52" t="str">
        <f>VLOOKUP(B720,Master_Item!B:M,12,0)</f>
        <v>โรงงานบางบาล</v>
      </c>
      <c r="M720" s="52" t="str">
        <f t="shared" si="265"/>
        <v>โรงงานบางบาลRegion 6/9</v>
      </c>
      <c r="N720" s="11">
        <f t="shared" si="266"/>
        <v>0</v>
      </c>
      <c r="O720" s="11">
        <f t="shared" si="267"/>
        <v>0</v>
      </c>
      <c r="P720" s="11">
        <f t="shared" si="268"/>
        <v>0</v>
      </c>
      <c r="Q720" s="11">
        <f t="shared" si="269"/>
        <v>0</v>
      </c>
      <c r="R720" s="11">
        <f t="shared" si="270"/>
        <v>0</v>
      </c>
      <c r="S720" s="11"/>
      <c r="T720" s="1">
        <f>VLOOKUP(B720,Master_Item!B:I,8,0)</f>
        <v>7.68</v>
      </c>
      <c r="U720" s="11">
        <f t="shared" si="271"/>
        <v>0</v>
      </c>
      <c r="V720" s="11">
        <f t="shared" si="272"/>
        <v>0</v>
      </c>
      <c r="W720" s="11">
        <f t="shared" si="273"/>
        <v>0</v>
      </c>
      <c r="X720" s="11">
        <f t="shared" si="274"/>
        <v>0</v>
      </c>
      <c r="Y720" s="11">
        <f t="shared" si="275"/>
        <v>0</v>
      </c>
      <c r="Z720" s="1" t="str">
        <f>_xlfn.IFNA(VLOOKUP(B720,Master_Item!B:D,3,0),0)</f>
        <v>Oishi</v>
      </c>
    </row>
    <row r="721" spans="1:26" ht="10.9" customHeight="1">
      <c r="A721" s="13">
        <v>11</v>
      </c>
      <c r="B721" s="2">
        <v>310003728</v>
      </c>
      <c r="C721" s="1" t="s">
        <v>215</v>
      </c>
      <c r="D721" s="1" t="s">
        <v>128</v>
      </c>
      <c r="E721" s="12">
        <f>_xlfn.IFNA(VLOOKUP($B721,'FST OMT'!$C:$Y,$A721,0),0)*0.55</f>
        <v>0</v>
      </c>
      <c r="F721" s="12">
        <f>_xlfn.IFNA(VLOOKUP($B721,'FST CV'!$C:$Y,$A721,0),0)*0.55</f>
        <v>0</v>
      </c>
      <c r="G721" s="12">
        <f>_xlfn.IFNA(VLOOKUP($B721,'FST TT'!$C:$Y,$A721,0),0)*0.55</f>
        <v>0</v>
      </c>
      <c r="I721" s="4">
        <f t="shared" si="264"/>
        <v>0</v>
      </c>
      <c r="K721" s="52">
        <f>IF(D721="MT",VLOOKUP(B721,Master_Item!B:H,7,0),VLOOKUP(B721,Master_Item!B:H,6,0))</f>
        <v>104</v>
      </c>
      <c r="L721" s="52" t="str">
        <f>VLOOKUP(B721,Master_Item!B:M,12,0)</f>
        <v>โรงงานบางบาล</v>
      </c>
      <c r="M721" s="52" t="str">
        <f t="shared" si="265"/>
        <v>โรงงานบางบาลRegion 6/14</v>
      </c>
      <c r="N721" s="11">
        <f t="shared" si="266"/>
        <v>0</v>
      </c>
      <c r="O721" s="11">
        <f t="shared" si="267"/>
        <v>0</v>
      </c>
      <c r="P721" s="11">
        <f t="shared" si="268"/>
        <v>0</v>
      </c>
      <c r="Q721" s="11">
        <f t="shared" si="269"/>
        <v>0</v>
      </c>
      <c r="R721" s="11">
        <f t="shared" si="270"/>
        <v>0</v>
      </c>
      <c r="S721" s="11"/>
      <c r="T721" s="1">
        <f>VLOOKUP(B721,Master_Item!B:I,8,0)</f>
        <v>7.68</v>
      </c>
      <c r="U721" s="11">
        <f t="shared" si="271"/>
        <v>0</v>
      </c>
      <c r="V721" s="11">
        <f t="shared" si="272"/>
        <v>0</v>
      </c>
      <c r="W721" s="11">
        <f t="shared" si="273"/>
        <v>0</v>
      </c>
      <c r="X721" s="11">
        <f t="shared" si="274"/>
        <v>0</v>
      </c>
      <c r="Y721" s="11">
        <f t="shared" si="275"/>
        <v>0</v>
      </c>
      <c r="Z721" s="1" t="str">
        <f>_xlfn.IFNA(VLOOKUP(B721,Master_Item!B:D,3,0),0)</f>
        <v>Oishi</v>
      </c>
    </row>
    <row r="722" spans="1:26" ht="10.9" customHeight="1">
      <c r="A722" s="13">
        <v>12</v>
      </c>
      <c r="B722" s="2">
        <v>310003728</v>
      </c>
      <c r="C722" s="1" t="s">
        <v>215</v>
      </c>
      <c r="D722" s="1" t="s">
        <v>121</v>
      </c>
      <c r="E722" s="12">
        <f>_xlfn.IFNA(VLOOKUP($B722,'FST OMT'!$C:$Y,$A722,0),0)</f>
        <v>0</v>
      </c>
      <c r="F722" s="12">
        <f>_xlfn.IFNA(VLOOKUP($B722,'FST CV'!$C:$Y,$A722,0),0)</f>
        <v>0</v>
      </c>
      <c r="G722" s="12">
        <f>_xlfn.IFNA(VLOOKUP($B722,'FST TT'!$C:$Y,$A722,0),0)</f>
        <v>0</v>
      </c>
      <c r="I722" s="4">
        <f t="shared" si="264"/>
        <v>0</v>
      </c>
      <c r="K722" s="52">
        <f>IF(D722="MT",VLOOKUP(B722,Master_Item!B:H,7,0),VLOOKUP(B722,Master_Item!B:H,6,0))</f>
        <v>104</v>
      </c>
      <c r="L722" s="52" t="str">
        <f>VLOOKUP(B722,Master_Item!B:M,12,0)</f>
        <v>โรงงานบางบาล</v>
      </c>
      <c r="M722" s="52" t="str">
        <f t="shared" si="265"/>
        <v>โรงงานบางบาลRegion 7</v>
      </c>
      <c r="N722" s="11">
        <f t="shared" si="266"/>
        <v>0</v>
      </c>
      <c r="O722" s="11">
        <f t="shared" si="267"/>
        <v>0</v>
      </c>
      <c r="P722" s="11">
        <f t="shared" si="268"/>
        <v>0</v>
      </c>
      <c r="Q722" s="11">
        <f t="shared" si="269"/>
        <v>0</v>
      </c>
      <c r="R722" s="11">
        <f t="shared" si="270"/>
        <v>0</v>
      </c>
      <c r="S722" s="11"/>
      <c r="T722" s="1">
        <f>VLOOKUP(B722,Master_Item!B:I,8,0)</f>
        <v>7.68</v>
      </c>
      <c r="U722" s="11">
        <f t="shared" si="271"/>
        <v>0</v>
      </c>
      <c r="V722" s="11">
        <f t="shared" si="272"/>
        <v>0</v>
      </c>
      <c r="W722" s="11">
        <f t="shared" si="273"/>
        <v>0</v>
      </c>
      <c r="X722" s="11">
        <f t="shared" si="274"/>
        <v>0</v>
      </c>
      <c r="Y722" s="11">
        <f t="shared" si="275"/>
        <v>0</v>
      </c>
      <c r="Z722" s="1" t="str">
        <f>_xlfn.IFNA(VLOOKUP(B722,Master_Item!B:D,3,0),0)</f>
        <v>Oishi</v>
      </c>
    </row>
    <row r="723" spans="1:26" ht="10.9" customHeight="1">
      <c r="A723" s="13">
        <v>13</v>
      </c>
      <c r="B723" s="2">
        <v>310003728</v>
      </c>
      <c r="C723" s="1" t="s">
        <v>215</v>
      </c>
      <c r="D723" s="1" t="s">
        <v>122</v>
      </c>
      <c r="E723" s="12">
        <f>_xlfn.IFNA(VLOOKUP($B723,'FST OMT'!$C:$Y,$A723,0),0)</f>
        <v>0</v>
      </c>
      <c r="F723" s="12">
        <f>_xlfn.IFNA(VLOOKUP($B723,'FST CV'!$C:$Y,$A723,0),0)</f>
        <v>0</v>
      </c>
      <c r="G723" s="12">
        <f>_xlfn.IFNA(VLOOKUP($B723,'FST TT'!$C:$Y,$A723,0),0)</f>
        <v>0</v>
      </c>
      <c r="I723" s="4">
        <f t="shared" si="264"/>
        <v>0</v>
      </c>
      <c r="K723" s="52">
        <f>IF(D723="MT",VLOOKUP(B723,Master_Item!B:H,7,0),VLOOKUP(B723,Master_Item!B:H,6,0))</f>
        <v>104</v>
      </c>
      <c r="L723" s="52" t="str">
        <f>VLOOKUP(B723,Master_Item!B:M,12,0)</f>
        <v>โรงงานบางบาล</v>
      </c>
      <c r="M723" s="52" t="str">
        <f t="shared" si="265"/>
        <v>โรงงานบางบาลRegion 8</v>
      </c>
      <c r="N723" s="11">
        <f t="shared" si="266"/>
        <v>0</v>
      </c>
      <c r="O723" s="11">
        <f t="shared" si="267"/>
        <v>0</v>
      </c>
      <c r="P723" s="11">
        <f t="shared" si="268"/>
        <v>0</v>
      </c>
      <c r="Q723" s="11">
        <f t="shared" si="269"/>
        <v>0</v>
      </c>
      <c r="R723" s="11">
        <f t="shared" si="270"/>
        <v>0</v>
      </c>
      <c r="S723" s="11"/>
      <c r="T723" s="1">
        <f>VLOOKUP(B723,Master_Item!B:I,8,0)</f>
        <v>7.68</v>
      </c>
      <c r="U723" s="11">
        <f t="shared" si="271"/>
        <v>0</v>
      </c>
      <c r="V723" s="11">
        <f t="shared" si="272"/>
        <v>0</v>
      </c>
      <c r="W723" s="11">
        <f t="shared" si="273"/>
        <v>0</v>
      </c>
      <c r="X723" s="11">
        <f t="shared" si="274"/>
        <v>0</v>
      </c>
      <c r="Y723" s="11">
        <f t="shared" si="275"/>
        <v>0</v>
      </c>
      <c r="Z723" s="1" t="str">
        <f>_xlfn.IFNA(VLOOKUP(B723,Master_Item!B:D,3,0),0)</f>
        <v>Oishi</v>
      </c>
    </row>
    <row r="724" spans="1:26" ht="10.9" customHeight="1">
      <c r="A724" s="13">
        <v>11</v>
      </c>
      <c r="B724" s="2">
        <v>310003728</v>
      </c>
      <c r="C724" s="1" t="s">
        <v>215</v>
      </c>
      <c r="D724" s="1" t="s">
        <v>123</v>
      </c>
      <c r="H724" s="4">
        <f>_xlfn.IFNA(VLOOKUP(B724,'FST MT'!A:FS,$A724,0),0)</f>
        <v>9658</v>
      </c>
      <c r="I724" s="4">
        <f t="shared" si="264"/>
        <v>9658</v>
      </c>
      <c r="K724" s="52">
        <f>IF(D724="MT",VLOOKUP(B724,Master_Item!B:H,7,0),VLOOKUP(B724,Master_Item!B:H,6,0))</f>
        <v>104</v>
      </c>
      <c r="L724" s="52" t="str">
        <f>VLOOKUP(B724,Master_Item!B:M,12,0)</f>
        <v>โรงงานบางบาล</v>
      </c>
      <c r="M724" s="52" t="str">
        <f t="shared" si="265"/>
        <v>โรงงานบางบาลMT</v>
      </c>
      <c r="N724" s="11">
        <f t="shared" si="266"/>
        <v>0</v>
      </c>
      <c r="O724" s="11">
        <f t="shared" si="267"/>
        <v>0</v>
      </c>
      <c r="P724" s="11">
        <f t="shared" si="268"/>
        <v>0</v>
      </c>
      <c r="Q724" s="11">
        <f t="shared" si="269"/>
        <v>92.865384615384613</v>
      </c>
      <c r="R724" s="11">
        <f t="shared" si="270"/>
        <v>92.865384615384613</v>
      </c>
      <c r="S724" s="11"/>
      <c r="T724" s="1">
        <f>VLOOKUP(B724,Master_Item!B:I,8,0)</f>
        <v>7.68</v>
      </c>
      <c r="U724" s="11">
        <f t="shared" si="271"/>
        <v>0</v>
      </c>
      <c r="V724" s="11">
        <f t="shared" si="272"/>
        <v>0</v>
      </c>
      <c r="W724" s="11">
        <f t="shared" si="273"/>
        <v>0</v>
      </c>
      <c r="X724" s="11">
        <f t="shared" si="274"/>
        <v>74173.440000000002</v>
      </c>
      <c r="Y724" s="11">
        <f t="shared" si="275"/>
        <v>74173.440000000002</v>
      </c>
      <c r="Z724" s="1" t="str">
        <f>_xlfn.IFNA(VLOOKUP(B724,Master_Item!B:D,3,0),0)</f>
        <v>Oishi</v>
      </c>
    </row>
    <row r="725" spans="1:26" ht="10.9" customHeight="1">
      <c r="A725" s="13">
        <v>6</v>
      </c>
      <c r="B725" s="2">
        <v>310003722</v>
      </c>
      <c r="C725" s="1" t="s">
        <v>216</v>
      </c>
      <c r="D725" s="1" t="s">
        <v>115</v>
      </c>
      <c r="E725" s="12">
        <f>_xlfn.IFNA(VLOOKUP($B725,'FST OMT'!$C:$Y,$A725,0),0)</f>
        <v>0</v>
      </c>
      <c r="F725" s="12">
        <f>_xlfn.IFNA(VLOOKUP($B725,'FST CV'!$C:$Y,$A725,0),0)</f>
        <v>0</v>
      </c>
      <c r="G725" s="12">
        <f>_xlfn.IFNA(VLOOKUP($B725,'FST TT'!$C:$Y,$A725,0),0)</f>
        <v>0</v>
      </c>
      <c r="I725" s="4">
        <f t="shared" ref="I725:I734" si="276">SUM(E725:H725)</f>
        <v>0</v>
      </c>
      <c r="K725" s="52">
        <f>IF(D725="MT",VLOOKUP(B725,Master_Item!B:H,7,0),VLOOKUP(B725,Master_Item!B:H,6,0))</f>
        <v>60</v>
      </c>
      <c r="L725" s="52" t="str">
        <f>VLOOKUP(B725,Master_Item!B:M,12,0)</f>
        <v>โรงงานวังม่วง</v>
      </c>
      <c r="M725" s="52" t="str">
        <f t="shared" ref="M725:M734" si="277">L725&amp;D725</f>
        <v>โรงงานวังม่วงRegion 1</v>
      </c>
      <c r="N725" s="11">
        <f t="shared" ref="N725:N734" si="278">E725/$K725</f>
        <v>0</v>
      </c>
      <c r="O725" s="11">
        <f t="shared" ref="O725:O734" si="279">F725/$K725</f>
        <v>0</v>
      </c>
      <c r="P725" s="11">
        <f t="shared" ref="P725:P734" si="280">G725/$K725</f>
        <v>0</v>
      </c>
      <c r="Q725" s="11">
        <f t="shared" ref="Q725:Q734" si="281">H725/$K725</f>
        <v>0</v>
      </c>
      <c r="R725" s="11">
        <f t="shared" ref="R725:R734" si="282">I725/$K725</f>
        <v>0</v>
      </c>
      <c r="S725" s="11"/>
      <c r="T725" s="1">
        <f>VLOOKUP(B725,Master_Item!B:I,8,0)</f>
        <v>9.6</v>
      </c>
      <c r="U725" s="11">
        <f t="shared" ref="U725:U734" si="283">$T725*E725</f>
        <v>0</v>
      </c>
      <c r="V725" s="11">
        <f t="shared" ref="V725:V734" si="284">$T725*F725</f>
        <v>0</v>
      </c>
      <c r="W725" s="11">
        <f t="shared" ref="W725:W734" si="285">$T725*G725</f>
        <v>0</v>
      </c>
      <c r="X725" s="11">
        <f t="shared" ref="X725:X734" si="286">$T725*H725</f>
        <v>0</v>
      </c>
      <c r="Y725" s="11">
        <f t="shared" ref="Y725:Y734" si="287">$T725*I725</f>
        <v>0</v>
      </c>
      <c r="Z725" s="1" t="str">
        <f>_xlfn.IFNA(VLOOKUP(B725,Master_Item!B:D,3,0),0)</f>
        <v>Oishi</v>
      </c>
    </row>
    <row r="726" spans="1:26" ht="10.9" customHeight="1">
      <c r="A726" s="13">
        <v>7</v>
      </c>
      <c r="B726" s="2">
        <v>310003722</v>
      </c>
      <c r="C726" s="1" t="s">
        <v>216</v>
      </c>
      <c r="D726" s="1" t="s">
        <v>116</v>
      </c>
      <c r="E726" s="12">
        <f>_xlfn.IFNA(VLOOKUP($B726,'FST OMT'!$C:$Y,$A726,0),0)</f>
        <v>11</v>
      </c>
      <c r="F726" s="12">
        <f>_xlfn.IFNA(VLOOKUP($B726,'FST CV'!$C:$Y,$A726,0),0)</f>
        <v>0</v>
      </c>
      <c r="G726" s="12">
        <f>_xlfn.IFNA(VLOOKUP($B726,'FST TT'!$C:$Y,$A726,0),0)</f>
        <v>0</v>
      </c>
      <c r="I726" s="4">
        <f t="shared" si="276"/>
        <v>11</v>
      </c>
      <c r="K726" s="52">
        <f>IF(D726="MT",VLOOKUP(B726,Master_Item!B:H,7,0),VLOOKUP(B726,Master_Item!B:H,6,0))</f>
        <v>60</v>
      </c>
      <c r="L726" s="52" t="str">
        <f>VLOOKUP(B726,Master_Item!B:M,12,0)</f>
        <v>โรงงานวังม่วง</v>
      </c>
      <c r="M726" s="52" t="str">
        <f t="shared" si="277"/>
        <v>โรงงานวังม่วงRegion 2</v>
      </c>
      <c r="N726" s="11">
        <f t="shared" si="278"/>
        <v>0.18333333333333332</v>
      </c>
      <c r="O726" s="11">
        <f t="shared" si="279"/>
        <v>0</v>
      </c>
      <c r="P726" s="11">
        <f t="shared" si="280"/>
        <v>0</v>
      </c>
      <c r="Q726" s="11">
        <f t="shared" si="281"/>
        <v>0</v>
      </c>
      <c r="R726" s="11">
        <f t="shared" si="282"/>
        <v>0.18333333333333332</v>
      </c>
      <c r="S726" s="11"/>
      <c r="T726" s="1">
        <f>VLOOKUP(B726,Master_Item!B:I,8,0)</f>
        <v>9.6</v>
      </c>
      <c r="U726" s="11">
        <f t="shared" si="283"/>
        <v>105.6</v>
      </c>
      <c r="V726" s="11">
        <f t="shared" si="284"/>
        <v>0</v>
      </c>
      <c r="W726" s="11">
        <f t="shared" si="285"/>
        <v>0</v>
      </c>
      <c r="X726" s="11">
        <f t="shared" si="286"/>
        <v>0</v>
      </c>
      <c r="Y726" s="11">
        <f t="shared" si="287"/>
        <v>105.6</v>
      </c>
      <c r="Z726" s="1" t="str">
        <f>_xlfn.IFNA(VLOOKUP(B726,Master_Item!B:D,3,0),0)</f>
        <v>Oishi</v>
      </c>
    </row>
    <row r="727" spans="1:26" ht="10.9" customHeight="1">
      <c r="A727" s="13">
        <v>8</v>
      </c>
      <c r="B727" s="2">
        <v>310003722</v>
      </c>
      <c r="C727" s="1" t="s">
        <v>216</v>
      </c>
      <c r="D727" s="1" t="s">
        <v>117</v>
      </c>
      <c r="E727" s="12">
        <f>_xlfn.IFNA(VLOOKUP($B727,'FST OMT'!$C:$Y,$A727,0),0)</f>
        <v>0</v>
      </c>
      <c r="F727" s="12">
        <f>_xlfn.IFNA(VLOOKUP($B727,'FST CV'!$C:$Y,$A727,0),0)</f>
        <v>0</v>
      </c>
      <c r="G727" s="12">
        <f>_xlfn.IFNA(VLOOKUP($B727,'FST TT'!$C:$Y,$A727,0),0)</f>
        <v>0</v>
      </c>
      <c r="I727" s="4">
        <f t="shared" si="276"/>
        <v>0</v>
      </c>
      <c r="K727" s="52">
        <f>IF(D727="MT",VLOOKUP(B727,Master_Item!B:H,7,0),VLOOKUP(B727,Master_Item!B:H,6,0))</f>
        <v>60</v>
      </c>
      <c r="L727" s="52" t="str">
        <f>VLOOKUP(B727,Master_Item!B:M,12,0)</f>
        <v>โรงงานวังม่วง</v>
      </c>
      <c r="M727" s="52" t="str">
        <f t="shared" si="277"/>
        <v>โรงงานวังม่วงRegion 3</v>
      </c>
      <c r="N727" s="11">
        <f t="shared" si="278"/>
        <v>0</v>
      </c>
      <c r="O727" s="11">
        <f t="shared" si="279"/>
        <v>0</v>
      </c>
      <c r="P727" s="11">
        <f t="shared" si="280"/>
        <v>0</v>
      </c>
      <c r="Q727" s="11">
        <f t="shared" si="281"/>
        <v>0</v>
      </c>
      <c r="R727" s="11">
        <f t="shared" si="282"/>
        <v>0</v>
      </c>
      <c r="S727" s="11"/>
      <c r="T727" s="1">
        <f>VLOOKUP(B727,Master_Item!B:I,8,0)</f>
        <v>9.6</v>
      </c>
      <c r="U727" s="11">
        <f t="shared" si="283"/>
        <v>0</v>
      </c>
      <c r="V727" s="11">
        <f t="shared" si="284"/>
        <v>0</v>
      </c>
      <c r="W727" s="11">
        <f t="shared" si="285"/>
        <v>0</v>
      </c>
      <c r="X727" s="11">
        <f t="shared" si="286"/>
        <v>0</v>
      </c>
      <c r="Y727" s="11">
        <f t="shared" si="287"/>
        <v>0</v>
      </c>
      <c r="Z727" s="1" t="str">
        <f>_xlfn.IFNA(VLOOKUP(B727,Master_Item!B:D,3,0),0)</f>
        <v>Oishi</v>
      </c>
    </row>
    <row r="728" spans="1:26" ht="10.9" customHeight="1">
      <c r="A728" s="13">
        <v>9</v>
      </c>
      <c r="B728" s="2">
        <v>310003722</v>
      </c>
      <c r="C728" s="1" t="s">
        <v>216</v>
      </c>
      <c r="D728" s="1" t="s">
        <v>118</v>
      </c>
      <c r="E728" s="12">
        <f>_xlfn.IFNA(VLOOKUP($B728,'FST OMT'!$C:$Y,$A728,0),0)</f>
        <v>0</v>
      </c>
      <c r="F728" s="12">
        <f>_xlfn.IFNA(VLOOKUP($B728,'FST CV'!$C:$Y,$A728,0),0)</f>
        <v>0</v>
      </c>
      <c r="G728" s="12">
        <f>_xlfn.IFNA(VLOOKUP($B728,'FST TT'!$C:$Y,$A728,0),0)</f>
        <v>0</v>
      </c>
      <c r="I728" s="4">
        <f t="shared" si="276"/>
        <v>0</v>
      </c>
      <c r="K728" s="52">
        <f>IF(D728="MT",VLOOKUP(B728,Master_Item!B:H,7,0),VLOOKUP(B728,Master_Item!B:H,6,0))</f>
        <v>60</v>
      </c>
      <c r="L728" s="52" t="str">
        <f>VLOOKUP(B728,Master_Item!B:M,12,0)</f>
        <v>โรงงานวังม่วง</v>
      </c>
      <c r="M728" s="52" t="str">
        <f t="shared" si="277"/>
        <v>โรงงานวังม่วงRegion 4</v>
      </c>
      <c r="N728" s="11">
        <f t="shared" si="278"/>
        <v>0</v>
      </c>
      <c r="O728" s="11">
        <f t="shared" si="279"/>
        <v>0</v>
      </c>
      <c r="P728" s="11">
        <f t="shared" si="280"/>
        <v>0</v>
      </c>
      <c r="Q728" s="11">
        <f t="shared" si="281"/>
        <v>0</v>
      </c>
      <c r="R728" s="11">
        <f t="shared" si="282"/>
        <v>0</v>
      </c>
      <c r="S728" s="11"/>
      <c r="T728" s="1">
        <f>VLOOKUP(B728,Master_Item!B:I,8,0)</f>
        <v>9.6</v>
      </c>
      <c r="U728" s="11">
        <f t="shared" si="283"/>
        <v>0</v>
      </c>
      <c r="V728" s="11">
        <f t="shared" si="284"/>
        <v>0</v>
      </c>
      <c r="W728" s="11">
        <f t="shared" si="285"/>
        <v>0</v>
      </c>
      <c r="X728" s="11">
        <f t="shared" si="286"/>
        <v>0</v>
      </c>
      <c r="Y728" s="11">
        <f t="shared" si="287"/>
        <v>0</v>
      </c>
      <c r="Z728" s="1" t="str">
        <f>_xlfn.IFNA(VLOOKUP(B728,Master_Item!B:D,3,0),0)</f>
        <v>Oishi</v>
      </c>
    </row>
    <row r="729" spans="1:26" ht="10.9" customHeight="1">
      <c r="A729" s="13">
        <v>10</v>
      </c>
      <c r="B729" s="2">
        <v>310003722</v>
      </c>
      <c r="C729" s="1" t="s">
        <v>216</v>
      </c>
      <c r="D729" s="1" t="s">
        <v>119</v>
      </c>
      <c r="E729" s="12">
        <f>_xlfn.IFNA(VLOOKUP($B729,'FST OMT'!$C:$Y,$A729,0),0)</f>
        <v>24</v>
      </c>
      <c r="F729" s="12">
        <f>_xlfn.IFNA(VLOOKUP($B729,'FST CV'!$C:$Y,$A729,0),0)</f>
        <v>0</v>
      </c>
      <c r="G729" s="12">
        <f>_xlfn.IFNA(VLOOKUP($B729,'FST TT'!$C:$Y,$A729,0),0)</f>
        <v>0</v>
      </c>
      <c r="I729" s="4">
        <f t="shared" si="276"/>
        <v>24</v>
      </c>
      <c r="K729" s="52">
        <f>IF(D729="MT",VLOOKUP(B729,Master_Item!B:H,7,0),VLOOKUP(B729,Master_Item!B:H,6,0))</f>
        <v>60</v>
      </c>
      <c r="L729" s="52" t="str">
        <f>VLOOKUP(B729,Master_Item!B:M,12,0)</f>
        <v>โรงงานวังม่วง</v>
      </c>
      <c r="M729" s="52" t="str">
        <f t="shared" si="277"/>
        <v>โรงงานวังม่วงRegion 5</v>
      </c>
      <c r="N729" s="11">
        <f t="shared" si="278"/>
        <v>0.4</v>
      </c>
      <c r="O729" s="11">
        <f t="shared" si="279"/>
        <v>0</v>
      </c>
      <c r="P729" s="11">
        <f t="shared" si="280"/>
        <v>0</v>
      </c>
      <c r="Q729" s="11">
        <f t="shared" si="281"/>
        <v>0</v>
      </c>
      <c r="R729" s="11">
        <f t="shared" si="282"/>
        <v>0.4</v>
      </c>
      <c r="S729" s="11"/>
      <c r="T729" s="1">
        <f>VLOOKUP(B729,Master_Item!B:I,8,0)</f>
        <v>9.6</v>
      </c>
      <c r="U729" s="11">
        <f t="shared" si="283"/>
        <v>230.39999999999998</v>
      </c>
      <c r="V729" s="11">
        <f t="shared" si="284"/>
        <v>0</v>
      </c>
      <c r="W729" s="11">
        <f t="shared" si="285"/>
        <v>0</v>
      </c>
      <c r="X729" s="11">
        <f t="shared" si="286"/>
        <v>0</v>
      </c>
      <c r="Y729" s="11">
        <f t="shared" si="287"/>
        <v>230.39999999999998</v>
      </c>
      <c r="Z729" s="1" t="str">
        <f>_xlfn.IFNA(VLOOKUP(B729,Master_Item!B:D,3,0),0)</f>
        <v>Oishi</v>
      </c>
    </row>
    <row r="730" spans="1:26" ht="10.9" customHeight="1">
      <c r="A730" s="13">
        <v>11</v>
      </c>
      <c r="B730" s="2">
        <v>310003722</v>
      </c>
      <c r="C730" s="1" t="s">
        <v>216</v>
      </c>
      <c r="D730" s="1" t="s">
        <v>127</v>
      </c>
      <c r="E730" s="12">
        <f>_xlfn.IFNA(VLOOKUP($B730,'FST OMT'!$C:$Y,$A730,0),0)*0.45</f>
        <v>0</v>
      </c>
      <c r="F730" s="12">
        <f>_xlfn.IFNA(VLOOKUP($B730,'FST CV'!$C:$Y,$A730,0),0)*0.45</f>
        <v>0</v>
      </c>
      <c r="G730" s="12">
        <f>_xlfn.IFNA(VLOOKUP($B730,'FST TT'!$C:$Y,$A730,0),0)*0.45</f>
        <v>0</v>
      </c>
      <c r="I730" s="4">
        <f t="shared" si="276"/>
        <v>0</v>
      </c>
      <c r="K730" s="52">
        <f>IF(D730="MT",VLOOKUP(B730,Master_Item!B:H,7,0),VLOOKUP(B730,Master_Item!B:H,6,0))</f>
        <v>60</v>
      </c>
      <c r="L730" s="52" t="str">
        <f>VLOOKUP(B730,Master_Item!B:M,12,0)</f>
        <v>โรงงานวังม่วง</v>
      </c>
      <c r="M730" s="52" t="str">
        <f t="shared" si="277"/>
        <v>โรงงานวังม่วงRegion 6/9</v>
      </c>
      <c r="N730" s="11">
        <f t="shared" si="278"/>
        <v>0</v>
      </c>
      <c r="O730" s="11">
        <f t="shared" si="279"/>
        <v>0</v>
      </c>
      <c r="P730" s="11">
        <f t="shared" si="280"/>
        <v>0</v>
      </c>
      <c r="Q730" s="11">
        <f t="shared" si="281"/>
        <v>0</v>
      </c>
      <c r="R730" s="11">
        <f t="shared" si="282"/>
        <v>0</v>
      </c>
      <c r="S730" s="11"/>
      <c r="T730" s="1">
        <f>VLOOKUP(B730,Master_Item!B:I,8,0)</f>
        <v>9.6</v>
      </c>
      <c r="U730" s="11">
        <f t="shared" si="283"/>
        <v>0</v>
      </c>
      <c r="V730" s="11">
        <f t="shared" si="284"/>
        <v>0</v>
      </c>
      <c r="W730" s="11">
        <f t="shared" si="285"/>
        <v>0</v>
      </c>
      <c r="X730" s="11">
        <f t="shared" si="286"/>
        <v>0</v>
      </c>
      <c r="Y730" s="11">
        <f t="shared" si="287"/>
        <v>0</v>
      </c>
      <c r="Z730" s="1" t="str">
        <f>_xlfn.IFNA(VLOOKUP(B730,Master_Item!B:D,3,0),0)</f>
        <v>Oishi</v>
      </c>
    </row>
    <row r="731" spans="1:26" ht="10.9" customHeight="1">
      <c r="A731" s="13">
        <v>11</v>
      </c>
      <c r="B731" s="2">
        <v>310003722</v>
      </c>
      <c r="C731" s="1" t="s">
        <v>216</v>
      </c>
      <c r="D731" s="1" t="s">
        <v>128</v>
      </c>
      <c r="E731" s="12">
        <f>_xlfn.IFNA(VLOOKUP($B731,'FST OMT'!$C:$Y,$A731,0),0)*0.55</f>
        <v>0</v>
      </c>
      <c r="F731" s="12">
        <f>_xlfn.IFNA(VLOOKUP($B731,'FST CV'!$C:$Y,$A731,0),0)*0.55</f>
        <v>0</v>
      </c>
      <c r="G731" s="12">
        <f>_xlfn.IFNA(VLOOKUP($B731,'FST TT'!$C:$Y,$A731,0),0)*0.55</f>
        <v>0</v>
      </c>
      <c r="I731" s="4">
        <f t="shared" si="276"/>
        <v>0</v>
      </c>
      <c r="K731" s="52">
        <f>IF(D731="MT",VLOOKUP(B731,Master_Item!B:H,7,0),VLOOKUP(B731,Master_Item!B:H,6,0))</f>
        <v>60</v>
      </c>
      <c r="L731" s="52" t="str">
        <f>VLOOKUP(B731,Master_Item!B:M,12,0)</f>
        <v>โรงงานวังม่วง</v>
      </c>
      <c r="M731" s="52" t="str">
        <f t="shared" si="277"/>
        <v>โรงงานวังม่วงRegion 6/14</v>
      </c>
      <c r="N731" s="11">
        <f t="shared" si="278"/>
        <v>0</v>
      </c>
      <c r="O731" s="11">
        <f t="shared" si="279"/>
        <v>0</v>
      </c>
      <c r="P731" s="11">
        <f t="shared" si="280"/>
        <v>0</v>
      </c>
      <c r="Q731" s="11">
        <f t="shared" si="281"/>
        <v>0</v>
      </c>
      <c r="R731" s="11">
        <f t="shared" si="282"/>
        <v>0</v>
      </c>
      <c r="S731" s="11"/>
      <c r="T731" s="1">
        <f>VLOOKUP(B731,Master_Item!B:I,8,0)</f>
        <v>9.6</v>
      </c>
      <c r="U731" s="11">
        <f t="shared" si="283"/>
        <v>0</v>
      </c>
      <c r="V731" s="11">
        <f t="shared" si="284"/>
        <v>0</v>
      </c>
      <c r="W731" s="11">
        <f t="shared" si="285"/>
        <v>0</v>
      </c>
      <c r="X731" s="11">
        <f t="shared" si="286"/>
        <v>0</v>
      </c>
      <c r="Y731" s="11">
        <f t="shared" si="287"/>
        <v>0</v>
      </c>
      <c r="Z731" s="1" t="str">
        <f>_xlfn.IFNA(VLOOKUP(B731,Master_Item!B:D,3,0),0)</f>
        <v>Oishi</v>
      </c>
    </row>
    <row r="732" spans="1:26" ht="10.9" customHeight="1">
      <c r="A732" s="13">
        <v>12</v>
      </c>
      <c r="B732" s="2">
        <v>310003722</v>
      </c>
      <c r="C732" s="1" t="s">
        <v>216</v>
      </c>
      <c r="D732" s="1" t="s">
        <v>121</v>
      </c>
      <c r="E732" s="12">
        <f>_xlfn.IFNA(VLOOKUP($B732,'FST OMT'!$C:$Y,$A732,0),0)</f>
        <v>0</v>
      </c>
      <c r="F732" s="12">
        <f>_xlfn.IFNA(VLOOKUP($B732,'FST CV'!$C:$Y,$A732,0),0)</f>
        <v>0</v>
      </c>
      <c r="G732" s="12">
        <f>_xlfn.IFNA(VLOOKUP($B732,'FST TT'!$C:$Y,$A732,0),0)</f>
        <v>0</v>
      </c>
      <c r="I732" s="4">
        <f t="shared" si="276"/>
        <v>0</v>
      </c>
      <c r="K732" s="52">
        <f>IF(D732="MT",VLOOKUP(B732,Master_Item!B:H,7,0),VLOOKUP(B732,Master_Item!B:H,6,0))</f>
        <v>60</v>
      </c>
      <c r="L732" s="52" t="str">
        <f>VLOOKUP(B732,Master_Item!B:M,12,0)</f>
        <v>โรงงานวังม่วง</v>
      </c>
      <c r="M732" s="52" t="str">
        <f t="shared" si="277"/>
        <v>โรงงานวังม่วงRegion 7</v>
      </c>
      <c r="N732" s="11">
        <f t="shared" si="278"/>
        <v>0</v>
      </c>
      <c r="O732" s="11">
        <f t="shared" si="279"/>
        <v>0</v>
      </c>
      <c r="P732" s="11">
        <f t="shared" si="280"/>
        <v>0</v>
      </c>
      <c r="Q732" s="11">
        <f t="shared" si="281"/>
        <v>0</v>
      </c>
      <c r="R732" s="11">
        <f t="shared" si="282"/>
        <v>0</v>
      </c>
      <c r="S732" s="11"/>
      <c r="T732" s="1">
        <f>VLOOKUP(B732,Master_Item!B:I,8,0)</f>
        <v>9.6</v>
      </c>
      <c r="U732" s="11">
        <f t="shared" si="283"/>
        <v>0</v>
      </c>
      <c r="V732" s="11">
        <f t="shared" si="284"/>
        <v>0</v>
      </c>
      <c r="W732" s="11">
        <f t="shared" si="285"/>
        <v>0</v>
      </c>
      <c r="X732" s="11">
        <f t="shared" si="286"/>
        <v>0</v>
      </c>
      <c r="Y732" s="11">
        <f t="shared" si="287"/>
        <v>0</v>
      </c>
      <c r="Z732" s="1" t="str">
        <f>_xlfn.IFNA(VLOOKUP(B732,Master_Item!B:D,3,0),0)</f>
        <v>Oishi</v>
      </c>
    </row>
    <row r="733" spans="1:26" ht="10.9" customHeight="1">
      <c r="A733" s="13">
        <v>13</v>
      </c>
      <c r="B733" s="2">
        <v>310003722</v>
      </c>
      <c r="C733" s="1" t="s">
        <v>216</v>
      </c>
      <c r="D733" s="1" t="s">
        <v>122</v>
      </c>
      <c r="E733" s="12">
        <f>_xlfn.IFNA(VLOOKUP($B733,'FST OMT'!$C:$Y,$A733,0),0)</f>
        <v>0</v>
      </c>
      <c r="F733" s="12">
        <f>_xlfn.IFNA(VLOOKUP($B733,'FST CV'!$C:$Y,$A733,0),0)</f>
        <v>0</v>
      </c>
      <c r="G733" s="12">
        <f>_xlfn.IFNA(VLOOKUP($B733,'FST TT'!$C:$Y,$A733,0),0)</f>
        <v>0</v>
      </c>
      <c r="I733" s="4">
        <f t="shared" si="276"/>
        <v>0</v>
      </c>
      <c r="K733" s="52">
        <f>IF(D733="MT",VLOOKUP(B733,Master_Item!B:H,7,0),VLOOKUP(B733,Master_Item!B:H,6,0))</f>
        <v>60</v>
      </c>
      <c r="L733" s="52" t="str">
        <f>VLOOKUP(B733,Master_Item!B:M,12,0)</f>
        <v>โรงงานวังม่วง</v>
      </c>
      <c r="M733" s="52" t="str">
        <f t="shared" si="277"/>
        <v>โรงงานวังม่วงRegion 8</v>
      </c>
      <c r="N733" s="11">
        <f t="shared" si="278"/>
        <v>0</v>
      </c>
      <c r="O733" s="11">
        <f t="shared" si="279"/>
        <v>0</v>
      </c>
      <c r="P733" s="11">
        <f t="shared" si="280"/>
        <v>0</v>
      </c>
      <c r="Q733" s="11">
        <f t="shared" si="281"/>
        <v>0</v>
      </c>
      <c r="R733" s="11">
        <f t="shared" si="282"/>
        <v>0</v>
      </c>
      <c r="S733" s="11"/>
      <c r="T733" s="1">
        <f>VLOOKUP(B733,Master_Item!B:I,8,0)</f>
        <v>9.6</v>
      </c>
      <c r="U733" s="11">
        <f t="shared" si="283"/>
        <v>0</v>
      </c>
      <c r="V733" s="11">
        <f t="shared" si="284"/>
        <v>0</v>
      </c>
      <c r="W733" s="11">
        <f t="shared" si="285"/>
        <v>0</v>
      </c>
      <c r="X733" s="11">
        <f t="shared" si="286"/>
        <v>0</v>
      </c>
      <c r="Y733" s="11">
        <f t="shared" si="287"/>
        <v>0</v>
      </c>
      <c r="Z733" s="1" t="str">
        <f>_xlfn.IFNA(VLOOKUP(B733,Master_Item!B:D,3,0),0)</f>
        <v>Oishi</v>
      </c>
    </row>
    <row r="734" spans="1:26" ht="10.9" customHeight="1">
      <c r="A734" s="13">
        <v>11</v>
      </c>
      <c r="B734" s="2">
        <v>310003722</v>
      </c>
      <c r="C734" s="1" t="s">
        <v>216</v>
      </c>
      <c r="D734" s="1" t="s">
        <v>123</v>
      </c>
      <c r="H734" s="4">
        <f>_xlfn.IFNA(VLOOKUP(B734,'FST MT'!A:FS,$A734,0),0)</f>
        <v>2870.7937632884477</v>
      </c>
      <c r="I734" s="4">
        <f t="shared" si="276"/>
        <v>2870.7937632884477</v>
      </c>
      <c r="K734" s="52">
        <f>IF(D734="MT",VLOOKUP(B734,Master_Item!B:H,7,0),VLOOKUP(B734,Master_Item!B:H,6,0))</f>
        <v>60</v>
      </c>
      <c r="L734" s="52" t="str">
        <f>VLOOKUP(B734,Master_Item!B:M,12,0)</f>
        <v>โรงงานวังม่วง</v>
      </c>
      <c r="M734" s="52" t="str">
        <f t="shared" si="277"/>
        <v>โรงงานวังม่วงMT</v>
      </c>
      <c r="N734" s="11">
        <f t="shared" si="278"/>
        <v>0</v>
      </c>
      <c r="O734" s="11">
        <f t="shared" si="279"/>
        <v>0</v>
      </c>
      <c r="P734" s="11">
        <f t="shared" si="280"/>
        <v>0</v>
      </c>
      <c r="Q734" s="11">
        <f t="shared" si="281"/>
        <v>47.846562721474129</v>
      </c>
      <c r="R734" s="11">
        <f t="shared" si="282"/>
        <v>47.846562721474129</v>
      </c>
      <c r="S734" s="11"/>
      <c r="T734" s="1">
        <f>VLOOKUP(B734,Master_Item!B:I,8,0)</f>
        <v>9.6</v>
      </c>
      <c r="U734" s="11">
        <f t="shared" si="283"/>
        <v>0</v>
      </c>
      <c r="V734" s="11">
        <f t="shared" si="284"/>
        <v>0</v>
      </c>
      <c r="W734" s="11">
        <f t="shared" si="285"/>
        <v>0</v>
      </c>
      <c r="X734" s="11">
        <f t="shared" si="286"/>
        <v>27559.620127569098</v>
      </c>
      <c r="Y734" s="11">
        <f t="shared" si="287"/>
        <v>27559.620127569098</v>
      </c>
      <c r="Z734" s="1" t="str">
        <f>_xlfn.IFNA(VLOOKUP(B734,Master_Item!B:D,3,0),0)</f>
        <v>Oishi</v>
      </c>
    </row>
    <row r="735" spans="1:26" ht="10.9" customHeight="1">
      <c r="A735" s="13">
        <v>6</v>
      </c>
      <c r="B735" s="2">
        <v>310003724</v>
      </c>
      <c r="C735" s="1" t="s">
        <v>217</v>
      </c>
      <c r="D735" s="1" t="s">
        <v>115</v>
      </c>
      <c r="E735" s="12">
        <f>_xlfn.IFNA(VLOOKUP($B735,'FST OMT'!$C:$Y,$A735,0),0)</f>
        <v>0</v>
      </c>
      <c r="F735" s="12">
        <f>_xlfn.IFNA(VLOOKUP($B735,'FST CV'!$C:$Y,$A735,0),0)</f>
        <v>0</v>
      </c>
      <c r="G735" s="12">
        <f>_xlfn.IFNA(VLOOKUP($B735,'FST TT'!$C:$Y,$A735,0),0)</f>
        <v>0</v>
      </c>
      <c r="I735" s="4">
        <f t="shared" ref="I735:I794" si="288">SUM(E735:H735)</f>
        <v>0</v>
      </c>
      <c r="K735" s="52">
        <f>IF(D735="MT",VLOOKUP(B735,Master_Item!B:H,7,0),VLOOKUP(B735,Master_Item!B:H,6,0))</f>
        <v>60</v>
      </c>
      <c r="L735" s="52" t="str">
        <f>VLOOKUP(B735,Master_Item!B:M,12,0)</f>
        <v>โรงงานวังม่วง</v>
      </c>
      <c r="M735" s="52" t="str">
        <f t="shared" ref="M735:M794" si="289">L735&amp;D735</f>
        <v>โรงงานวังม่วงRegion 1</v>
      </c>
      <c r="N735" s="11">
        <f t="shared" ref="N735:N794" si="290">E735/$K735</f>
        <v>0</v>
      </c>
      <c r="O735" s="11">
        <f t="shared" ref="O735:O794" si="291">F735/$K735</f>
        <v>0</v>
      </c>
      <c r="P735" s="11">
        <f t="shared" ref="P735:P794" si="292">G735/$K735</f>
        <v>0</v>
      </c>
      <c r="Q735" s="11">
        <f t="shared" ref="Q735:Q794" si="293">H735/$K735</f>
        <v>0</v>
      </c>
      <c r="R735" s="11">
        <f t="shared" ref="R735:R794" si="294">I735/$K735</f>
        <v>0</v>
      </c>
      <c r="S735" s="11"/>
      <c r="T735" s="1">
        <f>VLOOKUP(B735,Master_Item!B:I,8,0)</f>
        <v>9.6</v>
      </c>
      <c r="U735" s="11">
        <f t="shared" ref="U735:U794" si="295">$T735*E735</f>
        <v>0</v>
      </c>
      <c r="V735" s="11">
        <f t="shared" ref="V735:V794" si="296">$T735*F735</f>
        <v>0</v>
      </c>
      <c r="W735" s="11">
        <f t="shared" ref="W735:W794" si="297">$T735*G735</f>
        <v>0</v>
      </c>
      <c r="X735" s="11">
        <f t="shared" ref="X735:X794" si="298">$T735*H735</f>
        <v>0</v>
      </c>
      <c r="Y735" s="11">
        <f t="shared" ref="Y735:Y794" si="299">$T735*I735</f>
        <v>0</v>
      </c>
      <c r="Z735" s="1" t="str">
        <f>_xlfn.IFNA(VLOOKUP(B735,Master_Item!B:D,3,0),0)</f>
        <v>Oishi</v>
      </c>
    </row>
    <row r="736" spans="1:26" ht="10.9" customHeight="1">
      <c r="A736" s="13">
        <v>7</v>
      </c>
      <c r="B736" s="2">
        <v>310003724</v>
      </c>
      <c r="C736" s="1" t="s">
        <v>217</v>
      </c>
      <c r="D736" s="1" t="s">
        <v>116</v>
      </c>
      <c r="E736" s="12">
        <f>_xlfn.IFNA(VLOOKUP($B736,'FST OMT'!$C:$Y,$A736,0),0)</f>
        <v>0</v>
      </c>
      <c r="F736" s="12">
        <f>_xlfn.IFNA(VLOOKUP($B736,'FST CV'!$C:$Y,$A736,0),0)</f>
        <v>0</v>
      </c>
      <c r="G736" s="12">
        <f>_xlfn.IFNA(VLOOKUP($B736,'FST TT'!$C:$Y,$A736,0),0)</f>
        <v>0</v>
      </c>
      <c r="I736" s="4">
        <f t="shared" si="288"/>
        <v>0</v>
      </c>
      <c r="K736" s="52">
        <f>IF(D736="MT",VLOOKUP(B736,Master_Item!B:H,7,0),VLOOKUP(B736,Master_Item!B:H,6,0))</f>
        <v>60</v>
      </c>
      <c r="L736" s="52" t="str">
        <f>VLOOKUP(B736,Master_Item!B:M,12,0)</f>
        <v>โรงงานวังม่วง</v>
      </c>
      <c r="M736" s="52" t="str">
        <f t="shared" si="289"/>
        <v>โรงงานวังม่วงRegion 2</v>
      </c>
      <c r="N736" s="11">
        <f t="shared" si="290"/>
        <v>0</v>
      </c>
      <c r="O736" s="11">
        <f t="shared" si="291"/>
        <v>0</v>
      </c>
      <c r="P736" s="11">
        <f t="shared" si="292"/>
        <v>0</v>
      </c>
      <c r="Q736" s="11">
        <f t="shared" si="293"/>
        <v>0</v>
      </c>
      <c r="R736" s="11">
        <f t="shared" si="294"/>
        <v>0</v>
      </c>
      <c r="S736" s="11"/>
      <c r="T736" s="1">
        <f>VLOOKUP(B736,Master_Item!B:I,8,0)</f>
        <v>9.6</v>
      </c>
      <c r="U736" s="11">
        <f t="shared" si="295"/>
        <v>0</v>
      </c>
      <c r="V736" s="11">
        <f t="shared" si="296"/>
        <v>0</v>
      </c>
      <c r="W736" s="11">
        <f t="shared" si="297"/>
        <v>0</v>
      </c>
      <c r="X736" s="11">
        <f t="shared" si="298"/>
        <v>0</v>
      </c>
      <c r="Y736" s="11">
        <f t="shared" si="299"/>
        <v>0</v>
      </c>
      <c r="Z736" s="1" t="str">
        <f>_xlfn.IFNA(VLOOKUP(B736,Master_Item!B:D,3,0),0)</f>
        <v>Oishi</v>
      </c>
    </row>
    <row r="737" spans="1:26" ht="10.9" customHeight="1">
      <c r="A737" s="13">
        <v>8</v>
      </c>
      <c r="B737" s="2">
        <v>310003724</v>
      </c>
      <c r="C737" s="1" t="s">
        <v>217</v>
      </c>
      <c r="D737" s="1" t="s">
        <v>117</v>
      </c>
      <c r="E737" s="12">
        <f>_xlfn.IFNA(VLOOKUP($B737,'FST OMT'!$C:$Y,$A737,0),0)</f>
        <v>0</v>
      </c>
      <c r="F737" s="12">
        <f>_xlfn.IFNA(VLOOKUP($B737,'FST CV'!$C:$Y,$A737,0),0)</f>
        <v>0</v>
      </c>
      <c r="G737" s="12">
        <f>_xlfn.IFNA(VLOOKUP($B737,'FST TT'!$C:$Y,$A737,0),0)</f>
        <v>0</v>
      </c>
      <c r="I737" s="4">
        <f t="shared" si="288"/>
        <v>0</v>
      </c>
      <c r="K737" s="52">
        <f>IF(D737="MT",VLOOKUP(B737,Master_Item!B:H,7,0),VLOOKUP(B737,Master_Item!B:H,6,0))</f>
        <v>60</v>
      </c>
      <c r="L737" s="52" t="str">
        <f>VLOOKUP(B737,Master_Item!B:M,12,0)</f>
        <v>โรงงานวังม่วง</v>
      </c>
      <c r="M737" s="52" t="str">
        <f t="shared" si="289"/>
        <v>โรงงานวังม่วงRegion 3</v>
      </c>
      <c r="N737" s="11">
        <f t="shared" si="290"/>
        <v>0</v>
      </c>
      <c r="O737" s="11">
        <f t="shared" si="291"/>
        <v>0</v>
      </c>
      <c r="P737" s="11">
        <f t="shared" si="292"/>
        <v>0</v>
      </c>
      <c r="Q737" s="11">
        <f t="shared" si="293"/>
        <v>0</v>
      </c>
      <c r="R737" s="11">
        <f t="shared" si="294"/>
        <v>0</v>
      </c>
      <c r="S737" s="11"/>
      <c r="T737" s="1">
        <f>VLOOKUP(B737,Master_Item!B:I,8,0)</f>
        <v>9.6</v>
      </c>
      <c r="U737" s="11">
        <f t="shared" si="295"/>
        <v>0</v>
      </c>
      <c r="V737" s="11">
        <f t="shared" si="296"/>
        <v>0</v>
      </c>
      <c r="W737" s="11">
        <f t="shared" si="297"/>
        <v>0</v>
      </c>
      <c r="X737" s="11">
        <f t="shared" si="298"/>
        <v>0</v>
      </c>
      <c r="Y737" s="11">
        <f t="shared" si="299"/>
        <v>0</v>
      </c>
      <c r="Z737" s="1" t="str">
        <f>_xlfn.IFNA(VLOOKUP(B737,Master_Item!B:D,3,0),0)</f>
        <v>Oishi</v>
      </c>
    </row>
    <row r="738" spans="1:26" ht="10.9" customHeight="1">
      <c r="A738" s="13">
        <v>9</v>
      </c>
      <c r="B738" s="2">
        <v>310003724</v>
      </c>
      <c r="C738" s="1" t="s">
        <v>217</v>
      </c>
      <c r="D738" s="1" t="s">
        <v>118</v>
      </c>
      <c r="E738" s="12">
        <f>_xlfn.IFNA(VLOOKUP($B738,'FST OMT'!$C:$Y,$A738,0),0)</f>
        <v>0</v>
      </c>
      <c r="F738" s="12">
        <f>_xlfn.IFNA(VLOOKUP($B738,'FST CV'!$C:$Y,$A738,0),0)</f>
        <v>0</v>
      </c>
      <c r="G738" s="12">
        <f>_xlfn.IFNA(VLOOKUP($B738,'FST TT'!$C:$Y,$A738,0),0)</f>
        <v>0</v>
      </c>
      <c r="I738" s="4">
        <f t="shared" si="288"/>
        <v>0</v>
      </c>
      <c r="K738" s="52">
        <f>IF(D738="MT",VLOOKUP(B738,Master_Item!B:H,7,0),VLOOKUP(B738,Master_Item!B:H,6,0))</f>
        <v>60</v>
      </c>
      <c r="L738" s="52" t="str">
        <f>VLOOKUP(B738,Master_Item!B:M,12,0)</f>
        <v>โรงงานวังม่วง</v>
      </c>
      <c r="M738" s="52" t="str">
        <f t="shared" si="289"/>
        <v>โรงงานวังม่วงRegion 4</v>
      </c>
      <c r="N738" s="11">
        <f t="shared" si="290"/>
        <v>0</v>
      </c>
      <c r="O738" s="11">
        <f t="shared" si="291"/>
        <v>0</v>
      </c>
      <c r="P738" s="11">
        <f t="shared" si="292"/>
        <v>0</v>
      </c>
      <c r="Q738" s="11">
        <f t="shared" si="293"/>
        <v>0</v>
      </c>
      <c r="R738" s="11">
        <f t="shared" si="294"/>
        <v>0</v>
      </c>
      <c r="S738" s="11"/>
      <c r="T738" s="1">
        <f>VLOOKUP(B738,Master_Item!B:I,8,0)</f>
        <v>9.6</v>
      </c>
      <c r="U738" s="11">
        <f t="shared" si="295"/>
        <v>0</v>
      </c>
      <c r="V738" s="11">
        <f t="shared" si="296"/>
        <v>0</v>
      </c>
      <c r="W738" s="11">
        <f t="shared" si="297"/>
        <v>0</v>
      </c>
      <c r="X738" s="11">
        <f t="shared" si="298"/>
        <v>0</v>
      </c>
      <c r="Y738" s="11">
        <f t="shared" si="299"/>
        <v>0</v>
      </c>
      <c r="Z738" s="1" t="str">
        <f>_xlfn.IFNA(VLOOKUP(B738,Master_Item!B:D,3,0),0)</f>
        <v>Oishi</v>
      </c>
    </row>
    <row r="739" spans="1:26" ht="10.9" customHeight="1">
      <c r="A739" s="13">
        <v>10</v>
      </c>
      <c r="B739" s="2">
        <v>310003724</v>
      </c>
      <c r="C739" s="1" t="s">
        <v>217</v>
      </c>
      <c r="D739" s="1" t="s">
        <v>119</v>
      </c>
      <c r="E739" s="12">
        <f>_xlfn.IFNA(VLOOKUP($B739,'FST OMT'!$C:$Y,$A739,0),0)</f>
        <v>0</v>
      </c>
      <c r="F739" s="12">
        <f>_xlfn.IFNA(VLOOKUP($B739,'FST CV'!$C:$Y,$A739,0),0)</f>
        <v>0</v>
      </c>
      <c r="G739" s="12">
        <f>_xlfn.IFNA(VLOOKUP($B739,'FST TT'!$C:$Y,$A739,0),0)</f>
        <v>0</v>
      </c>
      <c r="I739" s="4">
        <f t="shared" si="288"/>
        <v>0</v>
      </c>
      <c r="K739" s="52">
        <f>IF(D739="MT",VLOOKUP(B739,Master_Item!B:H,7,0),VLOOKUP(B739,Master_Item!B:H,6,0))</f>
        <v>60</v>
      </c>
      <c r="L739" s="52" t="str">
        <f>VLOOKUP(B739,Master_Item!B:M,12,0)</f>
        <v>โรงงานวังม่วง</v>
      </c>
      <c r="M739" s="52" t="str">
        <f t="shared" si="289"/>
        <v>โรงงานวังม่วงRegion 5</v>
      </c>
      <c r="N739" s="11">
        <f t="shared" si="290"/>
        <v>0</v>
      </c>
      <c r="O739" s="11">
        <f t="shared" si="291"/>
        <v>0</v>
      </c>
      <c r="P739" s="11">
        <f t="shared" si="292"/>
        <v>0</v>
      </c>
      <c r="Q739" s="11">
        <f t="shared" si="293"/>
        <v>0</v>
      </c>
      <c r="R739" s="11">
        <f t="shared" si="294"/>
        <v>0</v>
      </c>
      <c r="S739" s="11"/>
      <c r="T739" s="1">
        <f>VLOOKUP(B739,Master_Item!B:I,8,0)</f>
        <v>9.6</v>
      </c>
      <c r="U739" s="11">
        <f t="shared" si="295"/>
        <v>0</v>
      </c>
      <c r="V739" s="11">
        <f t="shared" si="296"/>
        <v>0</v>
      </c>
      <c r="W739" s="11">
        <f t="shared" si="297"/>
        <v>0</v>
      </c>
      <c r="X739" s="11">
        <f t="shared" si="298"/>
        <v>0</v>
      </c>
      <c r="Y739" s="11">
        <f t="shared" si="299"/>
        <v>0</v>
      </c>
      <c r="Z739" s="1" t="str">
        <f>_xlfn.IFNA(VLOOKUP(B739,Master_Item!B:D,3,0),0)</f>
        <v>Oishi</v>
      </c>
    </row>
    <row r="740" spans="1:26" ht="10.9" customHeight="1">
      <c r="A740" s="13">
        <v>11</v>
      </c>
      <c r="B740" s="2">
        <v>310003724</v>
      </c>
      <c r="C740" s="1" t="s">
        <v>217</v>
      </c>
      <c r="D740" s="1" t="s">
        <v>127</v>
      </c>
      <c r="E740" s="12">
        <f>_xlfn.IFNA(VLOOKUP($B740,'FST OMT'!$C:$Y,$A740,0),0)*0.45</f>
        <v>0</v>
      </c>
      <c r="F740" s="12">
        <f>_xlfn.IFNA(VLOOKUP($B740,'FST CV'!$C:$Y,$A740,0),0)*0.45</f>
        <v>0</v>
      </c>
      <c r="G740" s="12">
        <f>_xlfn.IFNA(VLOOKUP($B740,'FST TT'!$C:$Y,$A740,0),0)*0.45</f>
        <v>0</v>
      </c>
      <c r="I740" s="4">
        <f t="shared" si="288"/>
        <v>0</v>
      </c>
      <c r="K740" s="52">
        <f>IF(D740="MT",VLOOKUP(B740,Master_Item!B:H,7,0),VLOOKUP(B740,Master_Item!B:H,6,0))</f>
        <v>60</v>
      </c>
      <c r="L740" s="52" t="str">
        <f>VLOOKUP(B740,Master_Item!B:M,12,0)</f>
        <v>โรงงานวังม่วง</v>
      </c>
      <c r="M740" s="52" t="str">
        <f t="shared" si="289"/>
        <v>โรงงานวังม่วงRegion 6/9</v>
      </c>
      <c r="N740" s="11">
        <f t="shared" si="290"/>
        <v>0</v>
      </c>
      <c r="O740" s="11">
        <f t="shared" si="291"/>
        <v>0</v>
      </c>
      <c r="P740" s="11">
        <f t="shared" si="292"/>
        <v>0</v>
      </c>
      <c r="Q740" s="11">
        <f t="shared" si="293"/>
        <v>0</v>
      </c>
      <c r="R740" s="11">
        <f t="shared" si="294"/>
        <v>0</v>
      </c>
      <c r="S740" s="11"/>
      <c r="T740" s="1">
        <f>VLOOKUP(B740,Master_Item!B:I,8,0)</f>
        <v>9.6</v>
      </c>
      <c r="U740" s="11">
        <f t="shared" si="295"/>
        <v>0</v>
      </c>
      <c r="V740" s="11">
        <f t="shared" si="296"/>
        <v>0</v>
      </c>
      <c r="W740" s="11">
        <f t="shared" si="297"/>
        <v>0</v>
      </c>
      <c r="X740" s="11">
        <f t="shared" si="298"/>
        <v>0</v>
      </c>
      <c r="Y740" s="11">
        <f t="shared" si="299"/>
        <v>0</v>
      </c>
      <c r="Z740" s="1" t="str">
        <f>_xlfn.IFNA(VLOOKUP(B740,Master_Item!B:D,3,0),0)</f>
        <v>Oishi</v>
      </c>
    </row>
    <row r="741" spans="1:26" ht="10.9" customHeight="1">
      <c r="A741" s="13">
        <v>11</v>
      </c>
      <c r="B741" s="2">
        <v>310003724</v>
      </c>
      <c r="C741" s="1" t="s">
        <v>217</v>
      </c>
      <c r="D741" s="1" t="s">
        <v>128</v>
      </c>
      <c r="E741" s="12">
        <f>_xlfn.IFNA(VLOOKUP($B741,'FST OMT'!$C:$Y,$A741,0),0)*0.55</f>
        <v>0</v>
      </c>
      <c r="F741" s="12">
        <f>_xlfn.IFNA(VLOOKUP($B741,'FST CV'!$C:$Y,$A741,0),0)*0.55</f>
        <v>0</v>
      </c>
      <c r="G741" s="12">
        <f>_xlfn.IFNA(VLOOKUP($B741,'FST TT'!$C:$Y,$A741,0),0)*0.55</f>
        <v>0</v>
      </c>
      <c r="I741" s="4">
        <f t="shared" si="288"/>
        <v>0</v>
      </c>
      <c r="K741" s="52">
        <f>IF(D741="MT",VLOOKUP(B741,Master_Item!B:H,7,0),VLOOKUP(B741,Master_Item!B:H,6,0))</f>
        <v>60</v>
      </c>
      <c r="L741" s="52" t="str">
        <f>VLOOKUP(B741,Master_Item!B:M,12,0)</f>
        <v>โรงงานวังม่วง</v>
      </c>
      <c r="M741" s="52" t="str">
        <f t="shared" si="289"/>
        <v>โรงงานวังม่วงRegion 6/14</v>
      </c>
      <c r="N741" s="11">
        <f t="shared" si="290"/>
        <v>0</v>
      </c>
      <c r="O741" s="11">
        <f t="shared" si="291"/>
        <v>0</v>
      </c>
      <c r="P741" s="11">
        <f t="shared" si="292"/>
        <v>0</v>
      </c>
      <c r="Q741" s="11">
        <f t="shared" si="293"/>
        <v>0</v>
      </c>
      <c r="R741" s="11">
        <f t="shared" si="294"/>
        <v>0</v>
      </c>
      <c r="S741" s="11"/>
      <c r="T741" s="1">
        <f>VLOOKUP(B741,Master_Item!B:I,8,0)</f>
        <v>9.6</v>
      </c>
      <c r="U741" s="11">
        <f t="shared" si="295"/>
        <v>0</v>
      </c>
      <c r="V741" s="11">
        <f t="shared" si="296"/>
        <v>0</v>
      </c>
      <c r="W741" s="11">
        <f t="shared" si="297"/>
        <v>0</v>
      </c>
      <c r="X741" s="11">
        <f t="shared" si="298"/>
        <v>0</v>
      </c>
      <c r="Y741" s="11">
        <f t="shared" si="299"/>
        <v>0</v>
      </c>
      <c r="Z741" s="1" t="str">
        <f>_xlfn.IFNA(VLOOKUP(B741,Master_Item!B:D,3,0),0)</f>
        <v>Oishi</v>
      </c>
    </row>
    <row r="742" spans="1:26" ht="10.9" customHeight="1">
      <c r="A742" s="13">
        <v>12</v>
      </c>
      <c r="B742" s="2">
        <v>310003724</v>
      </c>
      <c r="C742" s="1" t="s">
        <v>217</v>
      </c>
      <c r="D742" s="1" t="s">
        <v>121</v>
      </c>
      <c r="E742" s="12">
        <f>_xlfn.IFNA(VLOOKUP($B742,'FST OMT'!$C:$Y,$A742,0),0)</f>
        <v>0</v>
      </c>
      <c r="F742" s="12">
        <f>_xlfn.IFNA(VLOOKUP($B742,'FST CV'!$C:$Y,$A742,0),0)</f>
        <v>0</v>
      </c>
      <c r="G742" s="12">
        <f>_xlfn.IFNA(VLOOKUP($B742,'FST TT'!$C:$Y,$A742,0),0)</f>
        <v>0</v>
      </c>
      <c r="I742" s="4">
        <f t="shared" si="288"/>
        <v>0</v>
      </c>
      <c r="K742" s="52">
        <f>IF(D742="MT",VLOOKUP(B742,Master_Item!B:H,7,0),VLOOKUP(B742,Master_Item!B:H,6,0))</f>
        <v>60</v>
      </c>
      <c r="L742" s="52" t="str">
        <f>VLOOKUP(B742,Master_Item!B:M,12,0)</f>
        <v>โรงงานวังม่วง</v>
      </c>
      <c r="M742" s="52" t="str">
        <f t="shared" si="289"/>
        <v>โรงงานวังม่วงRegion 7</v>
      </c>
      <c r="N742" s="11">
        <f t="shared" si="290"/>
        <v>0</v>
      </c>
      <c r="O742" s="11">
        <f t="shared" si="291"/>
        <v>0</v>
      </c>
      <c r="P742" s="11">
        <f t="shared" si="292"/>
        <v>0</v>
      </c>
      <c r="Q742" s="11">
        <f t="shared" si="293"/>
        <v>0</v>
      </c>
      <c r="R742" s="11">
        <f t="shared" si="294"/>
        <v>0</v>
      </c>
      <c r="S742" s="11"/>
      <c r="T742" s="1">
        <f>VLOOKUP(B742,Master_Item!B:I,8,0)</f>
        <v>9.6</v>
      </c>
      <c r="U742" s="11">
        <f t="shared" si="295"/>
        <v>0</v>
      </c>
      <c r="V742" s="11">
        <f t="shared" si="296"/>
        <v>0</v>
      </c>
      <c r="W742" s="11">
        <f t="shared" si="297"/>
        <v>0</v>
      </c>
      <c r="X742" s="11">
        <f t="shared" si="298"/>
        <v>0</v>
      </c>
      <c r="Y742" s="11">
        <f t="shared" si="299"/>
        <v>0</v>
      </c>
      <c r="Z742" s="1" t="str">
        <f>_xlfn.IFNA(VLOOKUP(B742,Master_Item!B:D,3,0),0)</f>
        <v>Oishi</v>
      </c>
    </row>
    <row r="743" spans="1:26" ht="10.9" customHeight="1">
      <c r="A743" s="13">
        <v>13</v>
      </c>
      <c r="B743" s="2">
        <v>310003724</v>
      </c>
      <c r="C743" s="1" t="s">
        <v>217</v>
      </c>
      <c r="D743" s="1" t="s">
        <v>122</v>
      </c>
      <c r="E743" s="12">
        <f>_xlfn.IFNA(VLOOKUP($B743,'FST OMT'!$C:$Y,$A743,0),0)</f>
        <v>0</v>
      </c>
      <c r="F743" s="12">
        <f>_xlfn.IFNA(VLOOKUP($B743,'FST CV'!$C:$Y,$A743,0),0)</f>
        <v>0</v>
      </c>
      <c r="G743" s="12">
        <f>_xlfn.IFNA(VLOOKUP($B743,'FST TT'!$C:$Y,$A743,0),0)</f>
        <v>0</v>
      </c>
      <c r="I743" s="4">
        <f t="shared" si="288"/>
        <v>0</v>
      </c>
      <c r="K743" s="52">
        <f>IF(D743="MT",VLOOKUP(B743,Master_Item!B:H,7,0),VLOOKUP(B743,Master_Item!B:H,6,0))</f>
        <v>60</v>
      </c>
      <c r="L743" s="52" t="str">
        <f>VLOOKUP(B743,Master_Item!B:M,12,0)</f>
        <v>โรงงานวังม่วง</v>
      </c>
      <c r="M743" s="52" t="str">
        <f t="shared" si="289"/>
        <v>โรงงานวังม่วงRegion 8</v>
      </c>
      <c r="N743" s="11">
        <f t="shared" si="290"/>
        <v>0</v>
      </c>
      <c r="O743" s="11">
        <f t="shared" si="291"/>
        <v>0</v>
      </c>
      <c r="P743" s="11">
        <f t="shared" si="292"/>
        <v>0</v>
      </c>
      <c r="Q743" s="11">
        <f t="shared" si="293"/>
        <v>0</v>
      </c>
      <c r="R743" s="11">
        <f t="shared" si="294"/>
        <v>0</v>
      </c>
      <c r="S743" s="11"/>
      <c r="T743" s="1">
        <f>VLOOKUP(B743,Master_Item!B:I,8,0)</f>
        <v>9.6</v>
      </c>
      <c r="U743" s="11">
        <f t="shared" si="295"/>
        <v>0</v>
      </c>
      <c r="V743" s="11">
        <f t="shared" si="296"/>
        <v>0</v>
      </c>
      <c r="W743" s="11">
        <f t="shared" si="297"/>
        <v>0</v>
      </c>
      <c r="X743" s="11">
        <f t="shared" si="298"/>
        <v>0</v>
      </c>
      <c r="Y743" s="11">
        <f t="shared" si="299"/>
        <v>0</v>
      </c>
      <c r="Z743" s="1" t="str">
        <f>_xlfn.IFNA(VLOOKUP(B743,Master_Item!B:D,3,0),0)</f>
        <v>Oishi</v>
      </c>
    </row>
    <row r="744" spans="1:26" ht="10.9" customHeight="1">
      <c r="A744" s="13">
        <v>11</v>
      </c>
      <c r="B744" s="2">
        <v>310003724</v>
      </c>
      <c r="C744" s="1" t="s">
        <v>217</v>
      </c>
      <c r="D744" s="1" t="s">
        <v>123</v>
      </c>
      <c r="H744" s="4">
        <f>_xlfn.IFNA(VLOOKUP(B744,'FST MT'!A:FS,$A744,0),0)</f>
        <v>0</v>
      </c>
      <c r="I744" s="4">
        <f t="shared" si="288"/>
        <v>0</v>
      </c>
      <c r="K744" s="52">
        <f>IF(D744="MT",VLOOKUP(B744,Master_Item!B:H,7,0),VLOOKUP(B744,Master_Item!B:H,6,0))</f>
        <v>60</v>
      </c>
      <c r="L744" s="52" t="str">
        <f>VLOOKUP(B744,Master_Item!B:M,12,0)</f>
        <v>โรงงานวังม่วง</v>
      </c>
      <c r="M744" s="52" t="str">
        <f t="shared" si="289"/>
        <v>โรงงานวังม่วงMT</v>
      </c>
      <c r="N744" s="11">
        <f t="shared" si="290"/>
        <v>0</v>
      </c>
      <c r="O744" s="11">
        <f t="shared" si="291"/>
        <v>0</v>
      </c>
      <c r="P744" s="11">
        <f t="shared" si="292"/>
        <v>0</v>
      </c>
      <c r="Q744" s="11">
        <f t="shared" si="293"/>
        <v>0</v>
      </c>
      <c r="R744" s="11">
        <f t="shared" si="294"/>
        <v>0</v>
      </c>
      <c r="S744" s="11"/>
      <c r="T744" s="1">
        <f>VLOOKUP(B744,Master_Item!B:I,8,0)</f>
        <v>9.6</v>
      </c>
      <c r="U744" s="11">
        <f t="shared" si="295"/>
        <v>0</v>
      </c>
      <c r="V744" s="11">
        <f t="shared" si="296"/>
        <v>0</v>
      </c>
      <c r="W744" s="11">
        <f t="shared" si="297"/>
        <v>0</v>
      </c>
      <c r="X744" s="11">
        <f t="shared" si="298"/>
        <v>0</v>
      </c>
      <c r="Y744" s="11">
        <f t="shared" si="299"/>
        <v>0</v>
      </c>
      <c r="Z744" s="1" t="str">
        <f>_xlfn.IFNA(VLOOKUP(B744,Master_Item!B:D,3,0),0)</f>
        <v>Oishi</v>
      </c>
    </row>
    <row r="745" spans="1:26" ht="10.9" customHeight="1">
      <c r="A745" s="13">
        <v>6</v>
      </c>
      <c r="B745" s="2">
        <v>310003725</v>
      </c>
      <c r="C745" s="1" t="s">
        <v>218</v>
      </c>
      <c r="D745" s="1" t="s">
        <v>115</v>
      </c>
      <c r="E745" s="12">
        <f>_xlfn.IFNA(VLOOKUP($B745,'FST OMT'!$C:$Y,$A745,0),0)</f>
        <v>0</v>
      </c>
      <c r="F745" s="12">
        <f>_xlfn.IFNA(VLOOKUP($B745,'FST CV'!$C:$Y,$A745,0),0)</f>
        <v>0</v>
      </c>
      <c r="G745" s="12">
        <f>_xlfn.IFNA(VLOOKUP($B745,'FST TT'!$C:$Y,$A745,0),0)</f>
        <v>0</v>
      </c>
      <c r="I745" s="4">
        <f t="shared" si="288"/>
        <v>0</v>
      </c>
      <c r="K745" s="52">
        <f>IF(D745="MT",VLOOKUP(B745,Master_Item!B:H,7,0),VLOOKUP(B745,Master_Item!B:H,6,0))</f>
        <v>60</v>
      </c>
      <c r="L745" s="52" t="str">
        <f>VLOOKUP(B745,Master_Item!B:M,12,0)</f>
        <v>โรงงานวังม่วง</v>
      </c>
      <c r="M745" s="52" t="str">
        <f t="shared" si="289"/>
        <v>โรงงานวังม่วงRegion 1</v>
      </c>
      <c r="N745" s="11">
        <f t="shared" si="290"/>
        <v>0</v>
      </c>
      <c r="O745" s="11">
        <f t="shared" si="291"/>
        <v>0</v>
      </c>
      <c r="P745" s="11">
        <f t="shared" si="292"/>
        <v>0</v>
      </c>
      <c r="Q745" s="11">
        <f t="shared" si="293"/>
        <v>0</v>
      </c>
      <c r="R745" s="11">
        <f t="shared" si="294"/>
        <v>0</v>
      </c>
      <c r="S745" s="11"/>
      <c r="T745" s="1">
        <f>VLOOKUP(B745,Master_Item!B:I,8,0)</f>
        <v>9.6</v>
      </c>
      <c r="U745" s="11">
        <f t="shared" si="295"/>
        <v>0</v>
      </c>
      <c r="V745" s="11">
        <f t="shared" si="296"/>
        <v>0</v>
      </c>
      <c r="W745" s="11">
        <f t="shared" si="297"/>
        <v>0</v>
      </c>
      <c r="X745" s="11">
        <f t="shared" si="298"/>
        <v>0</v>
      </c>
      <c r="Y745" s="11">
        <f t="shared" si="299"/>
        <v>0</v>
      </c>
      <c r="Z745" s="1" t="str">
        <f>_xlfn.IFNA(VLOOKUP(B745,Master_Item!B:D,3,0),0)</f>
        <v>Oishi</v>
      </c>
    </row>
    <row r="746" spans="1:26" ht="10.9" customHeight="1">
      <c r="A746" s="13">
        <v>7</v>
      </c>
      <c r="B746" s="2">
        <v>310003725</v>
      </c>
      <c r="C746" s="1" t="s">
        <v>218</v>
      </c>
      <c r="D746" s="1" t="s">
        <v>116</v>
      </c>
      <c r="E746" s="12">
        <f>_xlfn.IFNA(VLOOKUP($B746,'FST OMT'!$C:$Y,$A746,0),0)</f>
        <v>18</v>
      </c>
      <c r="F746" s="12">
        <f>_xlfn.IFNA(VLOOKUP($B746,'FST CV'!$C:$Y,$A746,0),0)</f>
        <v>0</v>
      </c>
      <c r="G746" s="12">
        <f>_xlfn.IFNA(VLOOKUP($B746,'FST TT'!$C:$Y,$A746,0),0)</f>
        <v>0</v>
      </c>
      <c r="I746" s="4">
        <f t="shared" si="288"/>
        <v>18</v>
      </c>
      <c r="K746" s="52">
        <f>IF(D746="MT",VLOOKUP(B746,Master_Item!B:H,7,0),VLOOKUP(B746,Master_Item!B:H,6,0))</f>
        <v>60</v>
      </c>
      <c r="L746" s="52" t="str">
        <f>VLOOKUP(B746,Master_Item!B:M,12,0)</f>
        <v>โรงงานวังม่วง</v>
      </c>
      <c r="M746" s="52" t="str">
        <f t="shared" si="289"/>
        <v>โรงงานวังม่วงRegion 2</v>
      </c>
      <c r="N746" s="11">
        <f t="shared" si="290"/>
        <v>0.3</v>
      </c>
      <c r="O746" s="11">
        <f t="shared" si="291"/>
        <v>0</v>
      </c>
      <c r="P746" s="11">
        <f t="shared" si="292"/>
        <v>0</v>
      </c>
      <c r="Q746" s="11">
        <f t="shared" si="293"/>
        <v>0</v>
      </c>
      <c r="R746" s="11">
        <f t="shared" si="294"/>
        <v>0.3</v>
      </c>
      <c r="S746" s="11"/>
      <c r="T746" s="1">
        <f>VLOOKUP(B746,Master_Item!B:I,8,0)</f>
        <v>9.6</v>
      </c>
      <c r="U746" s="11">
        <f t="shared" si="295"/>
        <v>172.79999999999998</v>
      </c>
      <c r="V746" s="11">
        <f t="shared" si="296"/>
        <v>0</v>
      </c>
      <c r="W746" s="11">
        <f t="shared" si="297"/>
        <v>0</v>
      </c>
      <c r="X746" s="11">
        <f t="shared" si="298"/>
        <v>0</v>
      </c>
      <c r="Y746" s="11">
        <f t="shared" si="299"/>
        <v>172.79999999999998</v>
      </c>
      <c r="Z746" s="1" t="str">
        <f>_xlfn.IFNA(VLOOKUP(B746,Master_Item!B:D,3,0),0)</f>
        <v>Oishi</v>
      </c>
    </row>
    <row r="747" spans="1:26" ht="10.9" customHeight="1">
      <c r="A747" s="13">
        <v>8</v>
      </c>
      <c r="B747" s="2">
        <v>310003725</v>
      </c>
      <c r="C747" s="1" t="s">
        <v>218</v>
      </c>
      <c r="D747" s="1" t="s">
        <v>117</v>
      </c>
      <c r="E747" s="12">
        <f>_xlfn.IFNA(VLOOKUP($B747,'FST OMT'!$C:$Y,$A747,0),0)</f>
        <v>0</v>
      </c>
      <c r="F747" s="12">
        <f>_xlfn.IFNA(VLOOKUP($B747,'FST CV'!$C:$Y,$A747,0),0)</f>
        <v>0</v>
      </c>
      <c r="G747" s="12">
        <f>_xlfn.IFNA(VLOOKUP($B747,'FST TT'!$C:$Y,$A747,0),0)</f>
        <v>0</v>
      </c>
      <c r="I747" s="4">
        <f t="shared" si="288"/>
        <v>0</v>
      </c>
      <c r="K747" s="52">
        <f>IF(D747="MT",VLOOKUP(B747,Master_Item!B:H,7,0),VLOOKUP(B747,Master_Item!B:H,6,0))</f>
        <v>60</v>
      </c>
      <c r="L747" s="52" t="str">
        <f>VLOOKUP(B747,Master_Item!B:M,12,0)</f>
        <v>โรงงานวังม่วง</v>
      </c>
      <c r="M747" s="52" t="str">
        <f t="shared" si="289"/>
        <v>โรงงานวังม่วงRegion 3</v>
      </c>
      <c r="N747" s="11">
        <f t="shared" si="290"/>
        <v>0</v>
      </c>
      <c r="O747" s="11">
        <f t="shared" si="291"/>
        <v>0</v>
      </c>
      <c r="P747" s="11">
        <f t="shared" si="292"/>
        <v>0</v>
      </c>
      <c r="Q747" s="11">
        <f t="shared" si="293"/>
        <v>0</v>
      </c>
      <c r="R747" s="11">
        <f t="shared" si="294"/>
        <v>0</v>
      </c>
      <c r="S747" s="11"/>
      <c r="T747" s="1">
        <f>VLOOKUP(B747,Master_Item!B:I,8,0)</f>
        <v>9.6</v>
      </c>
      <c r="U747" s="11">
        <f t="shared" si="295"/>
        <v>0</v>
      </c>
      <c r="V747" s="11">
        <f t="shared" si="296"/>
        <v>0</v>
      </c>
      <c r="W747" s="11">
        <f t="shared" si="297"/>
        <v>0</v>
      </c>
      <c r="X747" s="11">
        <f t="shared" si="298"/>
        <v>0</v>
      </c>
      <c r="Y747" s="11">
        <f t="shared" si="299"/>
        <v>0</v>
      </c>
      <c r="Z747" s="1" t="str">
        <f>_xlfn.IFNA(VLOOKUP(B747,Master_Item!B:D,3,0),0)</f>
        <v>Oishi</v>
      </c>
    </row>
    <row r="748" spans="1:26" ht="10.9" customHeight="1">
      <c r="A748" s="13">
        <v>9</v>
      </c>
      <c r="B748" s="2">
        <v>310003725</v>
      </c>
      <c r="C748" s="1" t="s">
        <v>218</v>
      </c>
      <c r="D748" s="1" t="s">
        <v>118</v>
      </c>
      <c r="E748" s="12">
        <f>_xlfn.IFNA(VLOOKUP($B748,'FST OMT'!$C:$Y,$A748,0),0)</f>
        <v>0</v>
      </c>
      <c r="F748" s="12">
        <f>_xlfn.IFNA(VLOOKUP($B748,'FST CV'!$C:$Y,$A748,0),0)</f>
        <v>0</v>
      </c>
      <c r="G748" s="12">
        <f>_xlfn.IFNA(VLOOKUP($B748,'FST TT'!$C:$Y,$A748,0),0)</f>
        <v>0</v>
      </c>
      <c r="I748" s="4">
        <f t="shared" si="288"/>
        <v>0</v>
      </c>
      <c r="K748" s="52">
        <f>IF(D748="MT",VLOOKUP(B748,Master_Item!B:H,7,0),VLOOKUP(B748,Master_Item!B:H,6,0))</f>
        <v>60</v>
      </c>
      <c r="L748" s="52" t="str">
        <f>VLOOKUP(B748,Master_Item!B:M,12,0)</f>
        <v>โรงงานวังม่วง</v>
      </c>
      <c r="M748" s="52" t="str">
        <f t="shared" si="289"/>
        <v>โรงงานวังม่วงRegion 4</v>
      </c>
      <c r="N748" s="11">
        <f t="shared" si="290"/>
        <v>0</v>
      </c>
      <c r="O748" s="11">
        <f t="shared" si="291"/>
        <v>0</v>
      </c>
      <c r="P748" s="11">
        <f t="shared" si="292"/>
        <v>0</v>
      </c>
      <c r="Q748" s="11">
        <f t="shared" si="293"/>
        <v>0</v>
      </c>
      <c r="R748" s="11">
        <f t="shared" si="294"/>
        <v>0</v>
      </c>
      <c r="S748" s="11"/>
      <c r="T748" s="1">
        <f>VLOOKUP(B748,Master_Item!B:I,8,0)</f>
        <v>9.6</v>
      </c>
      <c r="U748" s="11">
        <f t="shared" si="295"/>
        <v>0</v>
      </c>
      <c r="V748" s="11">
        <f t="shared" si="296"/>
        <v>0</v>
      </c>
      <c r="W748" s="11">
        <f t="shared" si="297"/>
        <v>0</v>
      </c>
      <c r="X748" s="11">
        <f t="shared" si="298"/>
        <v>0</v>
      </c>
      <c r="Y748" s="11">
        <f t="shared" si="299"/>
        <v>0</v>
      </c>
      <c r="Z748" s="1" t="str">
        <f>_xlfn.IFNA(VLOOKUP(B748,Master_Item!B:D,3,0),0)</f>
        <v>Oishi</v>
      </c>
    </row>
    <row r="749" spans="1:26" ht="10.9" customHeight="1">
      <c r="A749" s="13">
        <v>10</v>
      </c>
      <c r="B749" s="2">
        <v>310003725</v>
      </c>
      <c r="C749" s="1" t="s">
        <v>218</v>
      </c>
      <c r="D749" s="1" t="s">
        <v>119</v>
      </c>
      <c r="E749" s="12">
        <f>_xlfn.IFNA(VLOOKUP($B749,'FST OMT'!$C:$Y,$A749,0),0)</f>
        <v>0</v>
      </c>
      <c r="F749" s="12">
        <f>_xlfn.IFNA(VLOOKUP($B749,'FST CV'!$C:$Y,$A749,0),0)</f>
        <v>0</v>
      </c>
      <c r="G749" s="12">
        <f>_xlfn.IFNA(VLOOKUP($B749,'FST TT'!$C:$Y,$A749,0),0)</f>
        <v>0</v>
      </c>
      <c r="I749" s="4">
        <f t="shared" si="288"/>
        <v>0</v>
      </c>
      <c r="K749" s="52">
        <f>IF(D749="MT",VLOOKUP(B749,Master_Item!B:H,7,0),VLOOKUP(B749,Master_Item!B:H,6,0))</f>
        <v>60</v>
      </c>
      <c r="L749" s="52" t="str">
        <f>VLOOKUP(B749,Master_Item!B:M,12,0)</f>
        <v>โรงงานวังม่วง</v>
      </c>
      <c r="M749" s="52" t="str">
        <f t="shared" si="289"/>
        <v>โรงงานวังม่วงRegion 5</v>
      </c>
      <c r="N749" s="11">
        <f t="shared" si="290"/>
        <v>0</v>
      </c>
      <c r="O749" s="11">
        <f t="shared" si="291"/>
        <v>0</v>
      </c>
      <c r="P749" s="11">
        <f t="shared" si="292"/>
        <v>0</v>
      </c>
      <c r="Q749" s="11">
        <f t="shared" si="293"/>
        <v>0</v>
      </c>
      <c r="R749" s="11">
        <f t="shared" si="294"/>
        <v>0</v>
      </c>
      <c r="S749" s="11"/>
      <c r="T749" s="1">
        <f>VLOOKUP(B749,Master_Item!B:I,8,0)</f>
        <v>9.6</v>
      </c>
      <c r="U749" s="11">
        <f t="shared" si="295"/>
        <v>0</v>
      </c>
      <c r="V749" s="11">
        <f t="shared" si="296"/>
        <v>0</v>
      </c>
      <c r="W749" s="11">
        <f t="shared" si="297"/>
        <v>0</v>
      </c>
      <c r="X749" s="11">
        <f t="shared" si="298"/>
        <v>0</v>
      </c>
      <c r="Y749" s="11">
        <f t="shared" si="299"/>
        <v>0</v>
      </c>
      <c r="Z749" s="1" t="str">
        <f>_xlfn.IFNA(VLOOKUP(B749,Master_Item!B:D,3,0),0)</f>
        <v>Oishi</v>
      </c>
    </row>
    <row r="750" spans="1:26" ht="10.9" customHeight="1">
      <c r="A750" s="13">
        <v>11</v>
      </c>
      <c r="B750" s="2">
        <v>310003725</v>
      </c>
      <c r="C750" s="1" t="s">
        <v>218</v>
      </c>
      <c r="D750" s="1" t="s">
        <v>127</v>
      </c>
      <c r="E750" s="12">
        <f>_xlfn.IFNA(VLOOKUP($B750,'FST OMT'!$C:$Y,$A750,0),0)*0.45</f>
        <v>0</v>
      </c>
      <c r="F750" s="12">
        <f>_xlfn.IFNA(VLOOKUP($B750,'FST CV'!$C:$Y,$A750,0),0)*0.45</f>
        <v>0</v>
      </c>
      <c r="G750" s="12">
        <f>_xlfn.IFNA(VLOOKUP($B750,'FST TT'!$C:$Y,$A750,0),0)*0.45</f>
        <v>0</v>
      </c>
      <c r="I750" s="4">
        <f t="shared" si="288"/>
        <v>0</v>
      </c>
      <c r="K750" s="52">
        <f>IF(D750="MT",VLOOKUP(B750,Master_Item!B:H,7,0),VLOOKUP(B750,Master_Item!B:H,6,0))</f>
        <v>60</v>
      </c>
      <c r="L750" s="52" t="str">
        <f>VLOOKUP(B750,Master_Item!B:M,12,0)</f>
        <v>โรงงานวังม่วง</v>
      </c>
      <c r="M750" s="52" t="str">
        <f t="shared" si="289"/>
        <v>โรงงานวังม่วงRegion 6/9</v>
      </c>
      <c r="N750" s="11">
        <f t="shared" si="290"/>
        <v>0</v>
      </c>
      <c r="O750" s="11">
        <f t="shared" si="291"/>
        <v>0</v>
      </c>
      <c r="P750" s="11">
        <f t="shared" si="292"/>
        <v>0</v>
      </c>
      <c r="Q750" s="11">
        <f t="shared" si="293"/>
        <v>0</v>
      </c>
      <c r="R750" s="11">
        <f t="shared" si="294"/>
        <v>0</v>
      </c>
      <c r="S750" s="11"/>
      <c r="T750" s="1">
        <f>VLOOKUP(B750,Master_Item!B:I,8,0)</f>
        <v>9.6</v>
      </c>
      <c r="U750" s="11">
        <f t="shared" si="295"/>
        <v>0</v>
      </c>
      <c r="V750" s="11">
        <f t="shared" si="296"/>
        <v>0</v>
      </c>
      <c r="W750" s="11">
        <f t="shared" si="297"/>
        <v>0</v>
      </c>
      <c r="X750" s="11">
        <f t="shared" si="298"/>
        <v>0</v>
      </c>
      <c r="Y750" s="11">
        <f t="shared" si="299"/>
        <v>0</v>
      </c>
      <c r="Z750" s="1" t="str">
        <f>_xlfn.IFNA(VLOOKUP(B750,Master_Item!B:D,3,0),0)</f>
        <v>Oishi</v>
      </c>
    </row>
    <row r="751" spans="1:26" ht="10.9" customHeight="1">
      <c r="A751" s="13">
        <v>11</v>
      </c>
      <c r="B751" s="2">
        <v>310003725</v>
      </c>
      <c r="C751" s="1" t="s">
        <v>218</v>
      </c>
      <c r="D751" s="1" t="s">
        <v>128</v>
      </c>
      <c r="E751" s="12">
        <f>_xlfn.IFNA(VLOOKUP($B751,'FST OMT'!$C:$Y,$A751,0),0)*0.55</f>
        <v>0</v>
      </c>
      <c r="F751" s="12">
        <f>_xlfn.IFNA(VLOOKUP($B751,'FST CV'!$C:$Y,$A751,0),0)*0.55</f>
        <v>0</v>
      </c>
      <c r="G751" s="12">
        <f>_xlfn.IFNA(VLOOKUP($B751,'FST TT'!$C:$Y,$A751,0),0)*0.55</f>
        <v>0</v>
      </c>
      <c r="I751" s="4">
        <f t="shared" si="288"/>
        <v>0</v>
      </c>
      <c r="K751" s="52">
        <f>IF(D751="MT",VLOOKUP(B751,Master_Item!B:H,7,0),VLOOKUP(B751,Master_Item!B:H,6,0))</f>
        <v>60</v>
      </c>
      <c r="L751" s="52" t="str">
        <f>VLOOKUP(B751,Master_Item!B:M,12,0)</f>
        <v>โรงงานวังม่วง</v>
      </c>
      <c r="M751" s="52" t="str">
        <f t="shared" si="289"/>
        <v>โรงงานวังม่วงRegion 6/14</v>
      </c>
      <c r="N751" s="11">
        <f t="shared" si="290"/>
        <v>0</v>
      </c>
      <c r="O751" s="11">
        <f t="shared" si="291"/>
        <v>0</v>
      </c>
      <c r="P751" s="11">
        <f t="shared" si="292"/>
        <v>0</v>
      </c>
      <c r="Q751" s="11">
        <f t="shared" si="293"/>
        <v>0</v>
      </c>
      <c r="R751" s="11">
        <f t="shared" si="294"/>
        <v>0</v>
      </c>
      <c r="S751" s="11"/>
      <c r="T751" s="1">
        <f>VLOOKUP(B751,Master_Item!B:I,8,0)</f>
        <v>9.6</v>
      </c>
      <c r="U751" s="11">
        <f t="shared" si="295"/>
        <v>0</v>
      </c>
      <c r="V751" s="11">
        <f t="shared" si="296"/>
        <v>0</v>
      </c>
      <c r="W751" s="11">
        <f t="shared" si="297"/>
        <v>0</v>
      </c>
      <c r="X751" s="11">
        <f t="shared" si="298"/>
        <v>0</v>
      </c>
      <c r="Y751" s="11">
        <f t="shared" si="299"/>
        <v>0</v>
      </c>
      <c r="Z751" s="1" t="str">
        <f>_xlfn.IFNA(VLOOKUP(B751,Master_Item!B:D,3,0),0)</f>
        <v>Oishi</v>
      </c>
    </row>
    <row r="752" spans="1:26" ht="10.9" customHeight="1">
      <c r="A752" s="13">
        <v>12</v>
      </c>
      <c r="B752" s="2">
        <v>310003725</v>
      </c>
      <c r="C752" s="1" t="s">
        <v>218</v>
      </c>
      <c r="D752" s="1" t="s">
        <v>121</v>
      </c>
      <c r="E752" s="12">
        <f>_xlfn.IFNA(VLOOKUP($B752,'FST OMT'!$C:$Y,$A752,0),0)</f>
        <v>0</v>
      </c>
      <c r="F752" s="12">
        <f>_xlfn.IFNA(VLOOKUP($B752,'FST CV'!$C:$Y,$A752,0),0)</f>
        <v>0</v>
      </c>
      <c r="G752" s="12">
        <f>_xlfn.IFNA(VLOOKUP($B752,'FST TT'!$C:$Y,$A752,0),0)</f>
        <v>0</v>
      </c>
      <c r="I752" s="4">
        <f t="shared" si="288"/>
        <v>0</v>
      </c>
      <c r="K752" s="52">
        <f>IF(D752="MT",VLOOKUP(B752,Master_Item!B:H,7,0),VLOOKUP(B752,Master_Item!B:H,6,0))</f>
        <v>60</v>
      </c>
      <c r="L752" s="52" t="str">
        <f>VLOOKUP(B752,Master_Item!B:M,12,0)</f>
        <v>โรงงานวังม่วง</v>
      </c>
      <c r="M752" s="52" t="str">
        <f t="shared" si="289"/>
        <v>โรงงานวังม่วงRegion 7</v>
      </c>
      <c r="N752" s="11">
        <f t="shared" si="290"/>
        <v>0</v>
      </c>
      <c r="O752" s="11">
        <f t="shared" si="291"/>
        <v>0</v>
      </c>
      <c r="P752" s="11">
        <f t="shared" si="292"/>
        <v>0</v>
      </c>
      <c r="Q752" s="11">
        <f t="shared" si="293"/>
        <v>0</v>
      </c>
      <c r="R752" s="11">
        <f t="shared" si="294"/>
        <v>0</v>
      </c>
      <c r="S752" s="11"/>
      <c r="T752" s="1">
        <f>VLOOKUP(B752,Master_Item!B:I,8,0)</f>
        <v>9.6</v>
      </c>
      <c r="U752" s="11">
        <f t="shared" si="295"/>
        <v>0</v>
      </c>
      <c r="V752" s="11">
        <f t="shared" si="296"/>
        <v>0</v>
      </c>
      <c r="W752" s="11">
        <f t="shared" si="297"/>
        <v>0</v>
      </c>
      <c r="X752" s="11">
        <f t="shared" si="298"/>
        <v>0</v>
      </c>
      <c r="Y752" s="11">
        <f t="shared" si="299"/>
        <v>0</v>
      </c>
      <c r="Z752" s="1" t="str">
        <f>_xlfn.IFNA(VLOOKUP(B752,Master_Item!B:D,3,0),0)</f>
        <v>Oishi</v>
      </c>
    </row>
    <row r="753" spans="1:26" ht="10.9" customHeight="1">
      <c r="A753" s="13">
        <v>13</v>
      </c>
      <c r="B753" s="2">
        <v>310003725</v>
      </c>
      <c r="C753" s="1" t="s">
        <v>218</v>
      </c>
      <c r="D753" s="1" t="s">
        <v>122</v>
      </c>
      <c r="E753" s="12">
        <f>_xlfn.IFNA(VLOOKUP($B753,'FST OMT'!$C:$Y,$A753,0),0)</f>
        <v>0</v>
      </c>
      <c r="F753" s="12">
        <f>_xlfn.IFNA(VLOOKUP($B753,'FST CV'!$C:$Y,$A753,0),0)</f>
        <v>0</v>
      </c>
      <c r="G753" s="12">
        <f>_xlfn.IFNA(VLOOKUP($B753,'FST TT'!$C:$Y,$A753,0),0)</f>
        <v>0</v>
      </c>
      <c r="I753" s="4">
        <f t="shared" si="288"/>
        <v>0</v>
      </c>
      <c r="K753" s="52">
        <f>IF(D753="MT",VLOOKUP(B753,Master_Item!B:H,7,0),VLOOKUP(B753,Master_Item!B:H,6,0))</f>
        <v>60</v>
      </c>
      <c r="L753" s="52" t="str">
        <f>VLOOKUP(B753,Master_Item!B:M,12,0)</f>
        <v>โรงงานวังม่วง</v>
      </c>
      <c r="M753" s="52" t="str">
        <f t="shared" si="289"/>
        <v>โรงงานวังม่วงRegion 8</v>
      </c>
      <c r="N753" s="11">
        <f t="shared" si="290"/>
        <v>0</v>
      </c>
      <c r="O753" s="11">
        <f t="shared" si="291"/>
        <v>0</v>
      </c>
      <c r="P753" s="11">
        <f t="shared" si="292"/>
        <v>0</v>
      </c>
      <c r="Q753" s="11">
        <f t="shared" si="293"/>
        <v>0</v>
      </c>
      <c r="R753" s="11">
        <f t="shared" si="294"/>
        <v>0</v>
      </c>
      <c r="S753" s="11"/>
      <c r="T753" s="1">
        <f>VLOOKUP(B753,Master_Item!B:I,8,0)</f>
        <v>9.6</v>
      </c>
      <c r="U753" s="11">
        <f t="shared" si="295"/>
        <v>0</v>
      </c>
      <c r="V753" s="11">
        <f t="shared" si="296"/>
        <v>0</v>
      </c>
      <c r="W753" s="11">
        <f t="shared" si="297"/>
        <v>0</v>
      </c>
      <c r="X753" s="11">
        <f t="shared" si="298"/>
        <v>0</v>
      </c>
      <c r="Y753" s="11">
        <f t="shared" si="299"/>
        <v>0</v>
      </c>
      <c r="Z753" s="1" t="str">
        <f>_xlfn.IFNA(VLOOKUP(B753,Master_Item!B:D,3,0),0)</f>
        <v>Oishi</v>
      </c>
    </row>
    <row r="754" spans="1:26" ht="10.9" customHeight="1">
      <c r="A754" s="13">
        <v>11</v>
      </c>
      <c r="B754" s="2">
        <v>310003725</v>
      </c>
      <c r="C754" s="1" t="s">
        <v>218</v>
      </c>
      <c r="D754" s="1" t="s">
        <v>123</v>
      </c>
      <c r="H754" s="4">
        <f>_xlfn.IFNA(VLOOKUP(B754,'FST MT'!A:FS,$A754,0),0)</f>
        <v>948.83061658398299</v>
      </c>
      <c r="I754" s="4">
        <f t="shared" si="288"/>
        <v>948.83061658398299</v>
      </c>
      <c r="K754" s="52">
        <f>IF(D754="MT",VLOOKUP(B754,Master_Item!B:H,7,0),VLOOKUP(B754,Master_Item!B:H,6,0))</f>
        <v>60</v>
      </c>
      <c r="L754" s="52" t="str">
        <f>VLOOKUP(B754,Master_Item!B:M,12,0)</f>
        <v>โรงงานวังม่วง</v>
      </c>
      <c r="M754" s="52" t="str">
        <f t="shared" si="289"/>
        <v>โรงงานวังม่วงMT</v>
      </c>
      <c r="N754" s="11">
        <f t="shared" si="290"/>
        <v>0</v>
      </c>
      <c r="O754" s="11">
        <f t="shared" si="291"/>
        <v>0</v>
      </c>
      <c r="P754" s="11">
        <f t="shared" si="292"/>
        <v>0</v>
      </c>
      <c r="Q754" s="11">
        <f t="shared" si="293"/>
        <v>15.81384360973305</v>
      </c>
      <c r="R754" s="11">
        <f t="shared" si="294"/>
        <v>15.81384360973305</v>
      </c>
      <c r="S754" s="11"/>
      <c r="T754" s="1">
        <f>VLOOKUP(B754,Master_Item!B:I,8,0)</f>
        <v>9.6</v>
      </c>
      <c r="U754" s="11">
        <f t="shared" si="295"/>
        <v>0</v>
      </c>
      <c r="V754" s="11">
        <f t="shared" si="296"/>
        <v>0</v>
      </c>
      <c r="W754" s="11">
        <f t="shared" si="297"/>
        <v>0</v>
      </c>
      <c r="X754" s="11">
        <f t="shared" si="298"/>
        <v>9108.7739192062363</v>
      </c>
      <c r="Y754" s="11">
        <f t="shared" si="299"/>
        <v>9108.7739192062363</v>
      </c>
      <c r="Z754" s="1" t="str">
        <f>_xlfn.IFNA(VLOOKUP(B754,Master_Item!B:D,3,0),0)</f>
        <v>Oishi</v>
      </c>
    </row>
    <row r="755" spans="1:26" ht="10.9" customHeight="1">
      <c r="A755" s="13">
        <v>6</v>
      </c>
      <c r="B755" s="2">
        <v>310003649</v>
      </c>
      <c r="C755" s="1" t="s">
        <v>219</v>
      </c>
      <c r="D755" s="1" t="s">
        <v>115</v>
      </c>
      <c r="E755" s="12">
        <f>_xlfn.IFNA(VLOOKUP($B755,'FST OMT'!$C:$Y,$A755,0),0)</f>
        <v>0</v>
      </c>
      <c r="F755" s="12">
        <f>_xlfn.IFNA(VLOOKUP($B755,'FST CV'!$C:$Y,$A755,0),0)</f>
        <v>0</v>
      </c>
      <c r="G755" s="12">
        <f>_xlfn.IFNA(VLOOKUP($B755,'FST TT'!$C:$Y,$A755,0),0)</f>
        <v>0</v>
      </c>
      <c r="I755" s="4">
        <f t="shared" si="288"/>
        <v>0</v>
      </c>
      <c r="K755" s="52">
        <f>IF(D755="MT",VLOOKUP(B755,Master_Item!B:H,7,0),VLOOKUP(B755,Master_Item!B:H,6,0))</f>
        <v>72</v>
      </c>
      <c r="L755" s="52" t="str">
        <f>VLOOKUP(B755,Master_Item!B:M,12,0)</f>
        <v>โรงงานนวนคร</v>
      </c>
      <c r="M755" s="52" t="str">
        <f t="shared" si="289"/>
        <v>โรงงานนวนครRegion 1</v>
      </c>
      <c r="N755" s="11">
        <f t="shared" si="290"/>
        <v>0</v>
      </c>
      <c r="O755" s="11">
        <f t="shared" si="291"/>
        <v>0</v>
      </c>
      <c r="P755" s="11">
        <f t="shared" si="292"/>
        <v>0</v>
      </c>
      <c r="Q755" s="11">
        <f t="shared" si="293"/>
        <v>0</v>
      </c>
      <c r="R755" s="11">
        <f t="shared" si="294"/>
        <v>0</v>
      </c>
      <c r="S755" s="11"/>
      <c r="T755" s="1">
        <f>VLOOKUP(B755,Master_Item!B:I,8,0)</f>
        <v>8.3999999999999986</v>
      </c>
      <c r="U755" s="11">
        <f t="shared" si="295"/>
        <v>0</v>
      </c>
      <c r="V755" s="11">
        <f t="shared" si="296"/>
        <v>0</v>
      </c>
      <c r="W755" s="11">
        <f t="shared" si="297"/>
        <v>0</v>
      </c>
      <c r="X755" s="11">
        <f t="shared" si="298"/>
        <v>0</v>
      </c>
      <c r="Y755" s="11">
        <f t="shared" si="299"/>
        <v>0</v>
      </c>
      <c r="Z755" s="1" t="str">
        <f>_xlfn.IFNA(VLOOKUP(B755,Master_Item!B:D,3,0),0)</f>
        <v>Oishi</v>
      </c>
    </row>
    <row r="756" spans="1:26" ht="10.9" customHeight="1">
      <c r="A756" s="13">
        <v>7</v>
      </c>
      <c r="B756" s="2">
        <v>310003649</v>
      </c>
      <c r="C756" s="1" t="s">
        <v>219</v>
      </c>
      <c r="D756" s="1" t="s">
        <v>116</v>
      </c>
      <c r="E756" s="12">
        <f>_xlfn.IFNA(VLOOKUP($B756,'FST OMT'!$C:$Y,$A756,0),0)</f>
        <v>822</v>
      </c>
      <c r="F756" s="12">
        <f>_xlfn.IFNA(VLOOKUP($B756,'FST CV'!$C:$Y,$A756,0),0)</f>
        <v>0</v>
      </c>
      <c r="G756" s="12">
        <f>_xlfn.IFNA(VLOOKUP($B756,'FST TT'!$C:$Y,$A756,0),0)</f>
        <v>0</v>
      </c>
      <c r="I756" s="4">
        <f t="shared" si="288"/>
        <v>822</v>
      </c>
      <c r="K756" s="52">
        <f>IF(D756="MT",VLOOKUP(B756,Master_Item!B:H,7,0),VLOOKUP(B756,Master_Item!B:H,6,0))</f>
        <v>72</v>
      </c>
      <c r="L756" s="52" t="str">
        <f>VLOOKUP(B756,Master_Item!B:M,12,0)</f>
        <v>โรงงานนวนคร</v>
      </c>
      <c r="M756" s="52" t="str">
        <f t="shared" si="289"/>
        <v>โรงงานนวนครRegion 2</v>
      </c>
      <c r="N756" s="11">
        <f t="shared" si="290"/>
        <v>11.416666666666666</v>
      </c>
      <c r="O756" s="11">
        <f t="shared" si="291"/>
        <v>0</v>
      </c>
      <c r="P756" s="11">
        <f t="shared" si="292"/>
        <v>0</v>
      </c>
      <c r="Q756" s="11">
        <f t="shared" si="293"/>
        <v>0</v>
      </c>
      <c r="R756" s="11">
        <f t="shared" si="294"/>
        <v>11.416666666666666</v>
      </c>
      <c r="S756" s="11"/>
      <c r="T756" s="1">
        <f>VLOOKUP(B756,Master_Item!B:I,8,0)</f>
        <v>8.3999999999999986</v>
      </c>
      <c r="U756" s="11">
        <f t="shared" si="295"/>
        <v>6904.7999999999993</v>
      </c>
      <c r="V756" s="11">
        <f t="shared" si="296"/>
        <v>0</v>
      </c>
      <c r="W756" s="11">
        <f t="shared" si="297"/>
        <v>0</v>
      </c>
      <c r="X756" s="11">
        <f t="shared" si="298"/>
        <v>0</v>
      </c>
      <c r="Y756" s="11">
        <f t="shared" si="299"/>
        <v>6904.7999999999993</v>
      </c>
      <c r="Z756" s="1" t="str">
        <f>_xlfn.IFNA(VLOOKUP(B756,Master_Item!B:D,3,0),0)</f>
        <v>Oishi</v>
      </c>
    </row>
    <row r="757" spans="1:26" ht="10.9" customHeight="1">
      <c r="A757" s="13">
        <v>8</v>
      </c>
      <c r="B757" s="2">
        <v>310003649</v>
      </c>
      <c r="C757" s="1" t="s">
        <v>219</v>
      </c>
      <c r="D757" s="1" t="s">
        <v>117</v>
      </c>
      <c r="E757" s="12">
        <f>_xlfn.IFNA(VLOOKUP($B757,'FST OMT'!$C:$Y,$A757,0),0)</f>
        <v>959</v>
      </c>
      <c r="F757" s="12">
        <f>_xlfn.IFNA(VLOOKUP($B757,'FST CV'!$C:$Y,$A757,0),0)</f>
        <v>0</v>
      </c>
      <c r="G757" s="12">
        <f>_xlfn.IFNA(VLOOKUP($B757,'FST TT'!$C:$Y,$A757,0),0)</f>
        <v>0</v>
      </c>
      <c r="I757" s="4">
        <f t="shared" si="288"/>
        <v>959</v>
      </c>
      <c r="K757" s="52">
        <f>IF(D757="MT",VLOOKUP(B757,Master_Item!B:H,7,0),VLOOKUP(B757,Master_Item!B:H,6,0))</f>
        <v>72</v>
      </c>
      <c r="L757" s="52" t="str">
        <f>VLOOKUP(B757,Master_Item!B:M,12,0)</f>
        <v>โรงงานนวนคร</v>
      </c>
      <c r="M757" s="52" t="str">
        <f t="shared" si="289"/>
        <v>โรงงานนวนครRegion 3</v>
      </c>
      <c r="N757" s="11">
        <f t="shared" si="290"/>
        <v>13.319444444444445</v>
      </c>
      <c r="O757" s="11">
        <f t="shared" si="291"/>
        <v>0</v>
      </c>
      <c r="P757" s="11">
        <f t="shared" si="292"/>
        <v>0</v>
      </c>
      <c r="Q757" s="11">
        <f t="shared" si="293"/>
        <v>0</v>
      </c>
      <c r="R757" s="11">
        <f t="shared" si="294"/>
        <v>13.319444444444445</v>
      </c>
      <c r="S757" s="11"/>
      <c r="T757" s="1">
        <f>VLOOKUP(B757,Master_Item!B:I,8,0)</f>
        <v>8.3999999999999986</v>
      </c>
      <c r="U757" s="11">
        <f t="shared" si="295"/>
        <v>8055.5999999999985</v>
      </c>
      <c r="V757" s="11">
        <f t="shared" si="296"/>
        <v>0</v>
      </c>
      <c r="W757" s="11">
        <f t="shared" si="297"/>
        <v>0</v>
      </c>
      <c r="X757" s="11">
        <f t="shared" si="298"/>
        <v>0</v>
      </c>
      <c r="Y757" s="11">
        <f t="shared" si="299"/>
        <v>8055.5999999999985</v>
      </c>
      <c r="Z757" s="1" t="str">
        <f>_xlfn.IFNA(VLOOKUP(B757,Master_Item!B:D,3,0),0)</f>
        <v>Oishi</v>
      </c>
    </row>
    <row r="758" spans="1:26" ht="10.9" customHeight="1">
      <c r="A758" s="13">
        <v>9</v>
      </c>
      <c r="B758" s="2">
        <v>310003649</v>
      </c>
      <c r="C758" s="1" t="s">
        <v>219</v>
      </c>
      <c r="D758" s="1" t="s">
        <v>118</v>
      </c>
      <c r="E758" s="12">
        <f>_xlfn.IFNA(VLOOKUP($B758,'FST OMT'!$C:$Y,$A758,0),0)</f>
        <v>942</v>
      </c>
      <c r="F758" s="12">
        <f>_xlfn.IFNA(VLOOKUP($B758,'FST CV'!$C:$Y,$A758,0),0)</f>
        <v>0</v>
      </c>
      <c r="G758" s="12">
        <f>_xlfn.IFNA(VLOOKUP($B758,'FST TT'!$C:$Y,$A758,0),0)</f>
        <v>0</v>
      </c>
      <c r="I758" s="4">
        <f t="shared" si="288"/>
        <v>942</v>
      </c>
      <c r="K758" s="52">
        <f>IF(D758="MT",VLOOKUP(B758,Master_Item!B:H,7,0),VLOOKUP(B758,Master_Item!B:H,6,0))</f>
        <v>72</v>
      </c>
      <c r="L758" s="52" t="str">
        <f>VLOOKUP(B758,Master_Item!B:M,12,0)</f>
        <v>โรงงานนวนคร</v>
      </c>
      <c r="M758" s="52" t="str">
        <f t="shared" si="289"/>
        <v>โรงงานนวนครRegion 4</v>
      </c>
      <c r="N758" s="11">
        <f t="shared" si="290"/>
        <v>13.083333333333334</v>
      </c>
      <c r="O758" s="11">
        <f t="shared" si="291"/>
        <v>0</v>
      </c>
      <c r="P758" s="11">
        <f t="shared" si="292"/>
        <v>0</v>
      </c>
      <c r="Q758" s="11">
        <f t="shared" si="293"/>
        <v>0</v>
      </c>
      <c r="R758" s="11">
        <f t="shared" si="294"/>
        <v>13.083333333333334</v>
      </c>
      <c r="S758" s="11"/>
      <c r="T758" s="1">
        <f>VLOOKUP(B758,Master_Item!B:I,8,0)</f>
        <v>8.3999999999999986</v>
      </c>
      <c r="U758" s="11">
        <f t="shared" si="295"/>
        <v>7912.7999999999984</v>
      </c>
      <c r="V758" s="11">
        <f t="shared" si="296"/>
        <v>0</v>
      </c>
      <c r="W758" s="11">
        <f t="shared" si="297"/>
        <v>0</v>
      </c>
      <c r="X758" s="11">
        <f t="shared" si="298"/>
        <v>0</v>
      </c>
      <c r="Y758" s="11">
        <f t="shared" si="299"/>
        <v>7912.7999999999984</v>
      </c>
      <c r="Z758" s="1" t="str">
        <f>_xlfn.IFNA(VLOOKUP(B758,Master_Item!B:D,3,0),0)</f>
        <v>Oishi</v>
      </c>
    </row>
    <row r="759" spans="1:26" ht="10.9" customHeight="1">
      <c r="A759" s="13">
        <v>10</v>
      </c>
      <c r="B759" s="2">
        <v>310003649</v>
      </c>
      <c r="C759" s="1" t="s">
        <v>219</v>
      </c>
      <c r="D759" s="1" t="s">
        <v>119</v>
      </c>
      <c r="E759" s="12">
        <f>_xlfn.IFNA(VLOOKUP($B759,'FST OMT'!$C:$Y,$A759,0),0)</f>
        <v>646</v>
      </c>
      <c r="F759" s="12">
        <f>_xlfn.IFNA(VLOOKUP($B759,'FST CV'!$C:$Y,$A759,0),0)</f>
        <v>0</v>
      </c>
      <c r="G759" s="12">
        <f>_xlfn.IFNA(VLOOKUP($B759,'FST TT'!$C:$Y,$A759,0),0)</f>
        <v>0</v>
      </c>
      <c r="I759" s="4">
        <f t="shared" si="288"/>
        <v>646</v>
      </c>
      <c r="K759" s="52">
        <f>IF(D759="MT",VLOOKUP(B759,Master_Item!B:H,7,0),VLOOKUP(B759,Master_Item!B:H,6,0))</f>
        <v>72</v>
      </c>
      <c r="L759" s="52" t="str">
        <f>VLOOKUP(B759,Master_Item!B:M,12,0)</f>
        <v>โรงงานนวนคร</v>
      </c>
      <c r="M759" s="52" t="str">
        <f t="shared" si="289"/>
        <v>โรงงานนวนครRegion 5</v>
      </c>
      <c r="N759" s="11">
        <f t="shared" si="290"/>
        <v>8.9722222222222214</v>
      </c>
      <c r="O759" s="11">
        <f t="shared" si="291"/>
        <v>0</v>
      </c>
      <c r="P759" s="11">
        <f t="shared" si="292"/>
        <v>0</v>
      </c>
      <c r="Q759" s="11">
        <f t="shared" si="293"/>
        <v>0</v>
      </c>
      <c r="R759" s="11">
        <f t="shared" si="294"/>
        <v>8.9722222222222214</v>
      </c>
      <c r="S759" s="11"/>
      <c r="T759" s="1">
        <f>VLOOKUP(B759,Master_Item!B:I,8,0)</f>
        <v>8.3999999999999986</v>
      </c>
      <c r="U759" s="11">
        <f t="shared" si="295"/>
        <v>5426.3999999999987</v>
      </c>
      <c r="V759" s="11">
        <f t="shared" si="296"/>
        <v>0</v>
      </c>
      <c r="W759" s="11">
        <f t="shared" si="297"/>
        <v>0</v>
      </c>
      <c r="X759" s="11">
        <f t="shared" si="298"/>
        <v>0</v>
      </c>
      <c r="Y759" s="11">
        <f t="shared" si="299"/>
        <v>5426.3999999999987</v>
      </c>
      <c r="Z759" s="1" t="str">
        <f>_xlfn.IFNA(VLOOKUP(B759,Master_Item!B:D,3,0),0)</f>
        <v>Oishi</v>
      </c>
    </row>
    <row r="760" spans="1:26" ht="10.9" customHeight="1">
      <c r="A760" s="13">
        <v>11</v>
      </c>
      <c r="B760" s="2">
        <v>310003649</v>
      </c>
      <c r="C760" s="1" t="s">
        <v>219</v>
      </c>
      <c r="D760" s="1" t="s">
        <v>127</v>
      </c>
      <c r="E760" s="12">
        <f>_xlfn.IFNA(VLOOKUP($B760,'FST OMT'!$C:$Y,$A760,0),0)*0.45</f>
        <v>159.30000000000001</v>
      </c>
      <c r="F760" s="12">
        <f>_xlfn.IFNA(VLOOKUP($B760,'FST CV'!$C:$Y,$A760,0),0)*0.45</f>
        <v>0</v>
      </c>
      <c r="G760" s="12">
        <f>_xlfn.IFNA(VLOOKUP($B760,'FST TT'!$C:$Y,$A760,0),0)*0.45</f>
        <v>0</v>
      </c>
      <c r="I760" s="4">
        <f t="shared" si="288"/>
        <v>159.30000000000001</v>
      </c>
      <c r="K760" s="52">
        <f>IF(D760="MT",VLOOKUP(B760,Master_Item!B:H,7,0),VLOOKUP(B760,Master_Item!B:H,6,0))</f>
        <v>72</v>
      </c>
      <c r="L760" s="52" t="str">
        <f>VLOOKUP(B760,Master_Item!B:M,12,0)</f>
        <v>โรงงานนวนคร</v>
      </c>
      <c r="M760" s="52" t="str">
        <f t="shared" si="289"/>
        <v>โรงงานนวนครRegion 6/9</v>
      </c>
      <c r="N760" s="11">
        <f t="shared" si="290"/>
        <v>2.2125000000000004</v>
      </c>
      <c r="O760" s="11">
        <f t="shared" si="291"/>
        <v>0</v>
      </c>
      <c r="P760" s="11">
        <f t="shared" si="292"/>
        <v>0</v>
      </c>
      <c r="Q760" s="11">
        <f t="shared" si="293"/>
        <v>0</v>
      </c>
      <c r="R760" s="11">
        <f t="shared" si="294"/>
        <v>2.2125000000000004</v>
      </c>
      <c r="S760" s="11"/>
      <c r="T760" s="1">
        <f>VLOOKUP(B760,Master_Item!B:I,8,0)</f>
        <v>8.3999999999999986</v>
      </c>
      <c r="U760" s="11">
        <f t="shared" si="295"/>
        <v>1338.12</v>
      </c>
      <c r="V760" s="11">
        <f t="shared" si="296"/>
        <v>0</v>
      </c>
      <c r="W760" s="11">
        <f t="shared" si="297"/>
        <v>0</v>
      </c>
      <c r="X760" s="11">
        <f t="shared" si="298"/>
        <v>0</v>
      </c>
      <c r="Y760" s="11">
        <f t="shared" si="299"/>
        <v>1338.12</v>
      </c>
      <c r="Z760" s="1" t="str">
        <f>_xlfn.IFNA(VLOOKUP(B760,Master_Item!B:D,3,0),0)</f>
        <v>Oishi</v>
      </c>
    </row>
    <row r="761" spans="1:26" ht="10.9" customHeight="1">
      <c r="A761" s="13">
        <v>11</v>
      </c>
      <c r="B761" s="2">
        <v>310003649</v>
      </c>
      <c r="C761" s="1" t="s">
        <v>219</v>
      </c>
      <c r="D761" s="1" t="s">
        <v>128</v>
      </c>
      <c r="E761" s="12">
        <f>_xlfn.IFNA(VLOOKUP($B761,'FST OMT'!$C:$Y,$A761,0),0)*0.55</f>
        <v>194.70000000000002</v>
      </c>
      <c r="F761" s="12">
        <f>_xlfn.IFNA(VLOOKUP($B761,'FST CV'!$C:$Y,$A761,0),0)*0.55</f>
        <v>0</v>
      </c>
      <c r="G761" s="12">
        <f>_xlfn.IFNA(VLOOKUP($B761,'FST TT'!$C:$Y,$A761,0),0)*0.55</f>
        <v>0</v>
      </c>
      <c r="I761" s="4">
        <f t="shared" si="288"/>
        <v>194.70000000000002</v>
      </c>
      <c r="K761" s="52">
        <f>IF(D761="MT",VLOOKUP(B761,Master_Item!B:H,7,0),VLOOKUP(B761,Master_Item!B:H,6,0))</f>
        <v>72</v>
      </c>
      <c r="L761" s="52" t="str">
        <f>VLOOKUP(B761,Master_Item!B:M,12,0)</f>
        <v>โรงงานนวนคร</v>
      </c>
      <c r="M761" s="52" t="str">
        <f t="shared" si="289"/>
        <v>โรงงานนวนครRegion 6/14</v>
      </c>
      <c r="N761" s="11">
        <f t="shared" si="290"/>
        <v>2.7041666666666671</v>
      </c>
      <c r="O761" s="11">
        <f t="shared" si="291"/>
        <v>0</v>
      </c>
      <c r="P761" s="11">
        <f t="shared" si="292"/>
        <v>0</v>
      </c>
      <c r="Q761" s="11">
        <f t="shared" si="293"/>
        <v>0</v>
      </c>
      <c r="R761" s="11">
        <f t="shared" si="294"/>
        <v>2.7041666666666671</v>
      </c>
      <c r="S761" s="11"/>
      <c r="T761" s="1">
        <f>VLOOKUP(B761,Master_Item!B:I,8,0)</f>
        <v>8.3999999999999986</v>
      </c>
      <c r="U761" s="11">
        <f t="shared" si="295"/>
        <v>1635.4799999999998</v>
      </c>
      <c r="V761" s="11">
        <f t="shared" si="296"/>
        <v>0</v>
      </c>
      <c r="W761" s="11">
        <f t="shared" si="297"/>
        <v>0</v>
      </c>
      <c r="X761" s="11">
        <f t="shared" si="298"/>
        <v>0</v>
      </c>
      <c r="Y761" s="11">
        <f t="shared" si="299"/>
        <v>1635.4799999999998</v>
      </c>
      <c r="Z761" s="1" t="str">
        <f>_xlfn.IFNA(VLOOKUP(B761,Master_Item!B:D,3,0),0)</f>
        <v>Oishi</v>
      </c>
    </row>
    <row r="762" spans="1:26" ht="10.9" customHeight="1">
      <c r="A762" s="13">
        <v>12</v>
      </c>
      <c r="B762" s="2">
        <v>310003649</v>
      </c>
      <c r="C762" s="1" t="s">
        <v>219</v>
      </c>
      <c r="D762" s="1" t="s">
        <v>121</v>
      </c>
      <c r="E762" s="12">
        <f>_xlfn.IFNA(VLOOKUP($B762,'FST OMT'!$C:$Y,$A762,0),0)</f>
        <v>376</v>
      </c>
      <c r="F762" s="12">
        <f>_xlfn.IFNA(VLOOKUP($B762,'FST CV'!$C:$Y,$A762,0),0)</f>
        <v>0</v>
      </c>
      <c r="G762" s="12">
        <f>_xlfn.IFNA(VLOOKUP($B762,'FST TT'!$C:$Y,$A762,0),0)</f>
        <v>0</v>
      </c>
      <c r="I762" s="4">
        <f t="shared" si="288"/>
        <v>376</v>
      </c>
      <c r="K762" s="52">
        <f>IF(D762="MT",VLOOKUP(B762,Master_Item!B:H,7,0),VLOOKUP(B762,Master_Item!B:H,6,0))</f>
        <v>72</v>
      </c>
      <c r="L762" s="52" t="str">
        <f>VLOOKUP(B762,Master_Item!B:M,12,0)</f>
        <v>โรงงานนวนคร</v>
      </c>
      <c r="M762" s="52" t="str">
        <f t="shared" si="289"/>
        <v>โรงงานนวนครRegion 7</v>
      </c>
      <c r="N762" s="11">
        <f t="shared" si="290"/>
        <v>5.2222222222222223</v>
      </c>
      <c r="O762" s="11">
        <f t="shared" si="291"/>
        <v>0</v>
      </c>
      <c r="P762" s="11">
        <f t="shared" si="292"/>
        <v>0</v>
      </c>
      <c r="Q762" s="11">
        <f t="shared" si="293"/>
        <v>0</v>
      </c>
      <c r="R762" s="11">
        <f t="shared" si="294"/>
        <v>5.2222222222222223</v>
      </c>
      <c r="S762" s="11"/>
      <c r="T762" s="1">
        <f>VLOOKUP(B762,Master_Item!B:I,8,0)</f>
        <v>8.3999999999999986</v>
      </c>
      <c r="U762" s="11">
        <f t="shared" si="295"/>
        <v>3158.3999999999996</v>
      </c>
      <c r="V762" s="11">
        <f t="shared" si="296"/>
        <v>0</v>
      </c>
      <c r="W762" s="11">
        <f t="shared" si="297"/>
        <v>0</v>
      </c>
      <c r="X762" s="11">
        <f t="shared" si="298"/>
        <v>0</v>
      </c>
      <c r="Y762" s="11">
        <f t="shared" si="299"/>
        <v>3158.3999999999996</v>
      </c>
      <c r="Z762" s="1" t="str">
        <f>_xlfn.IFNA(VLOOKUP(B762,Master_Item!B:D,3,0),0)</f>
        <v>Oishi</v>
      </c>
    </row>
    <row r="763" spans="1:26" ht="10.9" customHeight="1">
      <c r="A763" s="13">
        <v>13</v>
      </c>
      <c r="B763" s="2">
        <v>310003649</v>
      </c>
      <c r="C763" s="1" t="s">
        <v>219</v>
      </c>
      <c r="D763" s="1" t="s">
        <v>122</v>
      </c>
      <c r="E763" s="12">
        <f>_xlfn.IFNA(VLOOKUP($B763,'FST OMT'!$C:$Y,$A763,0),0)</f>
        <v>668</v>
      </c>
      <c r="F763" s="12">
        <f>_xlfn.IFNA(VLOOKUP($B763,'FST CV'!$C:$Y,$A763,0),0)</f>
        <v>0</v>
      </c>
      <c r="G763" s="12">
        <f>_xlfn.IFNA(VLOOKUP($B763,'FST TT'!$C:$Y,$A763,0),0)</f>
        <v>0</v>
      </c>
      <c r="I763" s="4">
        <f t="shared" si="288"/>
        <v>668</v>
      </c>
      <c r="K763" s="52">
        <f>IF(D763="MT",VLOOKUP(B763,Master_Item!B:H,7,0),VLOOKUP(B763,Master_Item!B:H,6,0))</f>
        <v>72</v>
      </c>
      <c r="L763" s="52" t="str">
        <f>VLOOKUP(B763,Master_Item!B:M,12,0)</f>
        <v>โรงงานนวนคร</v>
      </c>
      <c r="M763" s="52" t="str">
        <f t="shared" si="289"/>
        <v>โรงงานนวนครRegion 8</v>
      </c>
      <c r="N763" s="11">
        <f t="shared" si="290"/>
        <v>9.2777777777777786</v>
      </c>
      <c r="O763" s="11">
        <f t="shared" si="291"/>
        <v>0</v>
      </c>
      <c r="P763" s="11">
        <f t="shared" si="292"/>
        <v>0</v>
      </c>
      <c r="Q763" s="11">
        <f t="shared" si="293"/>
        <v>0</v>
      </c>
      <c r="R763" s="11">
        <f t="shared" si="294"/>
        <v>9.2777777777777786</v>
      </c>
      <c r="S763" s="11"/>
      <c r="T763" s="1">
        <f>VLOOKUP(B763,Master_Item!B:I,8,0)</f>
        <v>8.3999999999999986</v>
      </c>
      <c r="U763" s="11">
        <f t="shared" si="295"/>
        <v>5611.1999999999989</v>
      </c>
      <c r="V763" s="11">
        <f t="shared" si="296"/>
        <v>0</v>
      </c>
      <c r="W763" s="11">
        <f t="shared" si="297"/>
        <v>0</v>
      </c>
      <c r="X763" s="11">
        <f t="shared" si="298"/>
        <v>0</v>
      </c>
      <c r="Y763" s="11">
        <f t="shared" si="299"/>
        <v>5611.1999999999989</v>
      </c>
      <c r="Z763" s="1" t="str">
        <f>_xlfn.IFNA(VLOOKUP(B763,Master_Item!B:D,3,0),0)</f>
        <v>Oishi</v>
      </c>
    </row>
    <row r="764" spans="1:26" ht="10.9" customHeight="1">
      <c r="A764" s="13">
        <v>11</v>
      </c>
      <c r="B764" s="2">
        <v>310003649</v>
      </c>
      <c r="C764" s="1" t="s">
        <v>219</v>
      </c>
      <c r="D764" s="1" t="s">
        <v>123</v>
      </c>
      <c r="H764" s="4">
        <f>_xlfn.IFNA(VLOOKUP(B764,'FST MT'!A:FS,$A764,0),0)</f>
        <v>8380</v>
      </c>
      <c r="I764" s="4">
        <f t="shared" si="288"/>
        <v>8380</v>
      </c>
      <c r="K764" s="52">
        <f>IF(D764="MT",VLOOKUP(B764,Master_Item!B:H,7,0),VLOOKUP(B764,Master_Item!B:H,6,0))</f>
        <v>72</v>
      </c>
      <c r="L764" s="52" t="str">
        <f>VLOOKUP(B764,Master_Item!B:M,12,0)</f>
        <v>โรงงานนวนคร</v>
      </c>
      <c r="M764" s="52" t="str">
        <f t="shared" si="289"/>
        <v>โรงงานนวนครMT</v>
      </c>
      <c r="N764" s="11">
        <f t="shared" si="290"/>
        <v>0</v>
      </c>
      <c r="O764" s="11">
        <f t="shared" si="291"/>
        <v>0</v>
      </c>
      <c r="P764" s="11">
        <f t="shared" si="292"/>
        <v>0</v>
      </c>
      <c r="Q764" s="11">
        <f t="shared" si="293"/>
        <v>116.38888888888889</v>
      </c>
      <c r="R764" s="11">
        <f t="shared" si="294"/>
        <v>116.38888888888889</v>
      </c>
      <c r="S764" s="11"/>
      <c r="T764" s="1">
        <f>VLOOKUP(B764,Master_Item!B:I,8,0)</f>
        <v>8.3999999999999986</v>
      </c>
      <c r="U764" s="11">
        <f t="shared" si="295"/>
        <v>0</v>
      </c>
      <c r="V764" s="11">
        <f t="shared" si="296"/>
        <v>0</v>
      </c>
      <c r="W764" s="11">
        <f t="shared" si="297"/>
        <v>0</v>
      </c>
      <c r="X764" s="11">
        <f t="shared" si="298"/>
        <v>70391.999999999985</v>
      </c>
      <c r="Y764" s="11">
        <f t="shared" si="299"/>
        <v>70391.999999999985</v>
      </c>
      <c r="Z764" s="1" t="str">
        <f>_xlfn.IFNA(VLOOKUP(B764,Master_Item!B:D,3,0),0)</f>
        <v>Oishi</v>
      </c>
    </row>
    <row r="765" spans="1:26" ht="10.9" customHeight="1">
      <c r="A765" s="13">
        <v>6</v>
      </c>
      <c r="B765" s="2">
        <v>310003711</v>
      </c>
      <c r="C765" s="1" t="s">
        <v>220</v>
      </c>
      <c r="D765" s="1" t="s">
        <v>115</v>
      </c>
      <c r="E765" s="12">
        <f>_xlfn.IFNA(VLOOKUP($B765,'FST OMT'!$C:$Y,$A765,0),0)</f>
        <v>0</v>
      </c>
      <c r="F765" s="12">
        <f>_xlfn.IFNA(VLOOKUP($B765,'FST CV'!$C:$Y,$A765,0),0)</f>
        <v>1880</v>
      </c>
      <c r="G765" s="12">
        <f>_xlfn.IFNA(VLOOKUP($B765,'FST TT'!$C:$Y,$A765,0),0)</f>
        <v>16380</v>
      </c>
      <c r="I765" s="4">
        <f t="shared" ref="I765:I774" si="300">SUM(E765:H765)</f>
        <v>18260</v>
      </c>
      <c r="K765" s="52">
        <f>IF(D765="MT",VLOOKUP(B765,Master_Item!B:H,7,0),VLOOKUP(B765,Master_Item!B:H,6,0))</f>
        <v>72</v>
      </c>
      <c r="L765" s="52" t="str">
        <f>VLOOKUP(B765,Master_Item!B:M,12,0)</f>
        <v>โรงงานนวนคร</v>
      </c>
      <c r="M765" s="52" t="str">
        <f t="shared" ref="M765:M774" si="301">L765&amp;D765</f>
        <v>โรงงานนวนครRegion 1</v>
      </c>
      <c r="N765" s="11">
        <f t="shared" ref="N765:N774" si="302">E765/$K765</f>
        <v>0</v>
      </c>
      <c r="O765" s="11">
        <f t="shared" ref="O765:O774" si="303">F765/$K765</f>
        <v>26.111111111111111</v>
      </c>
      <c r="P765" s="11">
        <f t="shared" ref="P765:P774" si="304">G765/$K765</f>
        <v>227.5</v>
      </c>
      <c r="Q765" s="11">
        <f t="shared" ref="Q765:Q774" si="305">H765/$K765</f>
        <v>0</v>
      </c>
      <c r="R765" s="11">
        <f t="shared" ref="R765:R774" si="306">I765/$K765</f>
        <v>253.61111111111111</v>
      </c>
      <c r="S765" s="11"/>
      <c r="T765" s="1">
        <f>VLOOKUP(B765,Master_Item!B:I,8,0)</f>
        <v>8.4</v>
      </c>
      <c r="U765" s="11">
        <f t="shared" ref="U765:U774" si="307">$T765*E765</f>
        <v>0</v>
      </c>
      <c r="V765" s="11">
        <f t="shared" ref="V765:V774" si="308">$T765*F765</f>
        <v>15792</v>
      </c>
      <c r="W765" s="11">
        <f t="shared" ref="W765:W774" si="309">$T765*G765</f>
        <v>137592</v>
      </c>
      <c r="X765" s="11">
        <f t="shared" ref="X765:X774" si="310">$T765*H765</f>
        <v>0</v>
      </c>
      <c r="Y765" s="11">
        <f t="shared" ref="Y765:Y774" si="311">$T765*I765</f>
        <v>153384</v>
      </c>
      <c r="Z765" s="1" t="str">
        <f>_xlfn.IFNA(VLOOKUP(B765,Master_Item!B:D,3,0),0)</f>
        <v>Oishi</v>
      </c>
    </row>
    <row r="766" spans="1:26" ht="10.9" customHeight="1">
      <c r="A766" s="13">
        <v>7</v>
      </c>
      <c r="B766" s="2">
        <v>310003711</v>
      </c>
      <c r="C766" s="1" t="s">
        <v>220</v>
      </c>
      <c r="D766" s="1" t="s">
        <v>116</v>
      </c>
      <c r="E766" s="12">
        <f>_xlfn.IFNA(VLOOKUP($B766,'FST OMT'!$C:$Y,$A766,0),0)</f>
        <v>0</v>
      </c>
      <c r="F766" s="12">
        <f>_xlfn.IFNA(VLOOKUP($B766,'FST CV'!$C:$Y,$A766,0),0)</f>
        <v>1407</v>
      </c>
      <c r="G766" s="12">
        <f>_xlfn.IFNA(VLOOKUP($B766,'FST TT'!$C:$Y,$A766,0),0)</f>
        <v>29680</v>
      </c>
      <c r="I766" s="4">
        <f t="shared" si="300"/>
        <v>31087</v>
      </c>
      <c r="K766" s="52">
        <f>IF(D766="MT",VLOOKUP(B766,Master_Item!B:H,7,0),VLOOKUP(B766,Master_Item!B:H,6,0))</f>
        <v>72</v>
      </c>
      <c r="L766" s="52" t="str">
        <f>VLOOKUP(B766,Master_Item!B:M,12,0)</f>
        <v>โรงงานนวนคร</v>
      </c>
      <c r="M766" s="52" t="str">
        <f t="shared" si="301"/>
        <v>โรงงานนวนครRegion 2</v>
      </c>
      <c r="N766" s="11">
        <f t="shared" si="302"/>
        <v>0</v>
      </c>
      <c r="O766" s="11">
        <f t="shared" si="303"/>
        <v>19.541666666666668</v>
      </c>
      <c r="P766" s="11">
        <f t="shared" si="304"/>
        <v>412.22222222222223</v>
      </c>
      <c r="Q766" s="11">
        <f t="shared" si="305"/>
        <v>0</v>
      </c>
      <c r="R766" s="11">
        <f t="shared" si="306"/>
        <v>431.76388888888891</v>
      </c>
      <c r="S766" s="11"/>
      <c r="T766" s="1">
        <f>VLOOKUP(B766,Master_Item!B:I,8,0)</f>
        <v>8.4</v>
      </c>
      <c r="U766" s="11">
        <f t="shared" si="307"/>
        <v>0</v>
      </c>
      <c r="V766" s="11">
        <f t="shared" si="308"/>
        <v>11818.800000000001</v>
      </c>
      <c r="W766" s="11">
        <f t="shared" si="309"/>
        <v>249312</v>
      </c>
      <c r="X766" s="11">
        <f t="shared" si="310"/>
        <v>0</v>
      </c>
      <c r="Y766" s="11">
        <f t="shared" si="311"/>
        <v>261130.80000000002</v>
      </c>
      <c r="Z766" s="1" t="str">
        <f>_xlfn.IFNA(VLOOKUP(B766,Master_Item!B:D,3,0),0)</f>
        <v>Oishi</v>
      </c>
    </row>
    <row r="767" spans="1:26" ht="10.9" customHeight="1">
      <c r="A767" s="13">
        <v>8</v>
      </c>
      <c r="B767" s="2">
        <v>310003711</v>
      </c>
      <c r="C767" s="1" t="s">
        <v>220</v>
      </c>
      <c r="D767" s="1" t="s">
        <v>117</v>
      </c>
      <c r="E767" s="12">
        <f>_xlfn.IFNA(VLOOKUP($B767,'FST OMT'!$C:$Y,$A767,0),0)</f>
        <v>0</v>
      </c>
      <c r="F767" s="12">
        <f>_xlfn.IFNA(VLOOKUP($B767,'FST CV'!$C:$Y,$A767,0),0)</f>
        <v>5544</v>
      </c>
      <c r="G767" s="12">
        <f>_xlfn.IFNA(VLOOKUP($B767,'FST TT'!$C:$Y,$A767,0),0)</f>
        <v>33600</v>
      </c>
      <c r="I767" s="4">
        <f t="shared" si="300"/>
        <v>39144</v>
      </c>
      <c r="K767" s="52">
        <f>IF(D767="MT",VLOOKUP(B767,Master_Item!B:H,7,0),VLOOKUP(B767,Master_Item!B:H,6,0))</f>
        <v>72</v>
      </c>
      <c r="L767" s="52" t="str">
        <f>VLOOKUP(B767,Master_Item!B:M,12,0)</f>
        <v>โรงงานนวนคร</v>
      </c>
      <c r="M767" s="52" t="str">
        <f t="shared" si="301"/>
        <v>โรงงานนวนครRegion 3</v>
      </c>
      <c r="N767" s="11">
        <f t="shared" si="302"/>
        <v>0</v>
      </c>
      <c r="O767" s="11">
        <f t="shared" si="303"/>
        <v>77</v>
      </c>
      <c r="P767" s="11">
        <f t="shared" si="304"/>
        <v>466.66666666666669</v>
      </c>
      <c r="Q767" s="11">
        <f t="shared" si="305"/>
        <v>0</v>
      </c>
      <c r="R767" s="11">
        <f t="shared" si="306"/>
        <v>543.66666666666663</v>
      </c>
      <c r="S767" s="11"/>
      <c r="T767" s="1">
        <f>VLOOKUP(B767,Master_Item!B:I,8,0)</f>
        <v>8.4</v>
      </c>
      <c r="U767" s="11">
        <f t="shared" si="307"/>
        <v>0</v>
      </c>
      <c r="V767" s="11">
        <f t="shared" si="308"/>
        <v>46569.599999999999</v>
      </c>
      <c r="W767" s="11">
        <f t="shared" si="309"/>
        <v>282240</v>
      </c>
      <c r="X767" s="11">
        <f t="shared" si="310"/>
        <v>0</v>
      </c>
      <c r="Y767" s="11">
        <f t="shared" si="311"/>
        <v>328809.60000000003</v>
      </c>
      <c r="Z767" s="1" t="str">
        <f>_xlfn.IFNA(VLOOKUP(B767,Master_Item!B:D,3,0),0)</f>
        <v>Oishi</v>
      </c>
    </row>
    <row r="768" spans="1:26" ht="10.9" customHeight="1">
      <c r="A768" s="13">
        <v>9</v>
      </c>
      <c r="B768" s="2">
        <v>310003711</v>
      </c>
      <c r="C768" s="1" t="s">
        <v>220</v>
      </c>
      <c r="D768" s="1" t="s">
        <v>118</v>
      </c>
      <c r="E768" s="12">
        <f>_xlfn.IFNA(VLOOKUP($B768,'FST OMT'!$C:$Y,$A768,0),0)</f>
        <v>0</v>
      </c>
      <c r="F768" s="12">
        <f>_xlfn.IFNA(VLOOKUP($B768,'FST CV'!$C:$Y,$A768,0),0)</f>
        <v>5907</v>
      </c>
      <c r="G768" s="12">
        <f>_xlfn.IFNA(VLOOKUP($B768,'FST TT'!$C:$Y,$A768,0),0)</f>
        <v>23878</v>
      </c>
      <c r="I768" s="4">
        <f t="shared" si="300"/>
        <v>29785</v>
      </c>
      <c r="K768" s="52">
        <f>IF(D768="MT",VLOOKUP(B768,Master_Item!B:H,7,0),VLOOKUP(B768,Master_Item!B:H,6,0))</f>
        <v>72</v>
      </c>
      <c r="L768" s="52" t="str">
        <f>VLOOKUP(B768,Master_Item!B:M,12,0)</f>
        <v>โรงงานนวนคร</v>
      </c>
      <c r="M768" s="52" t="str">
        <f t="shared" si="301"/>
        <v>โรงงานนวนครRegion 4</v>
      </c>
      <c r="N768" s="11">
        <f t="shared" si="302"/>
        <v>0</v>
      </c>
      <c r="O768" s="11">
        <f t="shared" si="303"/>
        <v>82.041666666666671</v>
      </c>
      <c r="P768" s="11">
        <f t="shared" si="304"/>
        <v>331.63888888888891</v>
      </c>
      <c r="Q768" s="11">
        <f t="shared" si="305"/>
        <v>0</v>
      </c>
      <c r="R768" s="11">
        <f t="shared" si="306"/>
        <v>413.68055555555554</v>
      </c>
      <c r="S768" s="11"/>
      <c r="T768" s="1">
        <f>VLOOKUP(B768,Master_Item!B:I,8,0)</f>
        <v>8.4</v>
      </c>
      <c r="U768" s="11">
        <f t="shared" si="307"/>
        <v>0</v>
      </c>
      <c r="V768" s="11">
        <f t="shared" si="308"/>
        <v>49618.8</v>
      </c>
      <c r="W768" s="11">
        <f t="shared" si="309"/>
        <v>200575.2</v>
      </c>
      <c r="X768" s="11">
        <f t="shared" si="310"/>
        <v>0</v>
      </c>
      <c r="Y768" s="11">
        <f t="shared" si="311"/>
        <v>250194</v>
      </c>
      <c r="Z768" s="1" t="str">
        <f>_xlfn.IFNA(VLOOKUP(B768,Master_Item!B:D,3,0),0)</f>
        <v>Oishi</v>
      </c>
    </row>
    <row r="769" spans="1:26" ht="10.9" customHeight="1">
      <c r="A769" s="13">
        <v>10</v>
      </c>
      <c r="B769" s="2">
        <v>310003711</v>
      </c>
      <c r="C769" s="1" t="s">
        <v>220</v>
      </c>
      <c r="D769" s="1" t="s">
        <v>119</v>
      </c>
      <c r="E769" s="12">
        <f>_xlfn.IFNA(VLOOKUP($B769,'FST OMT'!$C:$Y,$A769,0),0)</f>
        <v>0</v>
      </c>
      <c r="F769" s="12">
        <f>_xlfn.IFNA(VLOOKUP($B769,'FST CV'!$C:$Y,$A769,0),0)</f>
        <v>3438</v>
      </c>
      <c r="G769" s="12">
        <f>_xlfn.IFNA(VLOOKUP($B769,'FST TT'!$C:$Y,$A769,0),0)</f>
        <v>4625</v>
      </c>
      <c r="I769" s="4">
        <f t="shared" si="300"/>
        <v>8063</v>
      </c>
      <c r="K769" s="52">
        <f>IF(D769="MT",VLOOKUP(B769,Master_Item!B:H,7,0),VLOOKUP(B769,Master_Item!B:H,6,0))</f>
        <v>72</v>
      </c>
      <c r="L769" s="52" t="str">
        <f>VLOOKUP(B769,Master_Item!B:M,12,0)</f>
        <v>โรงงานนวนคร</v>
      </c>
      <c r="M769" s="52" t="str">
        <f t="shared" si="301"/>
        <v>โรงงานนวนครRegion 5</v>
      </c>
      <c r="N769" s="11">
        <f t="shared" si="302"/>
        <v>0</v>
      </c>
      <c r="O769" s="11">
        <f t="shared" si="303"/>
        <v>47.75</v>
      </c>
      <c r="P769" s="11">
        <f t="shared" si="304"/>
        <v>64.236111111111114</v>
      </c>
      <c r="Q769" s="11">
        <f t="shared" si="305"/>
        <v>0</v>
      </c>
      <c r="R769" s="11">
        <f t="shared" si="306"/>
        <v>111.98611111111111</v>
      </c>
      <c r="S769" s="11"/>
      <c r="T769" s="1">
        <f>VLOOKUP(B769,Master_Item!B:I,8,0)</f>
        <v>8.4</v>
      </c>
      <c r="U769" s="11">
        <f t="shared" si="307"/>
        <v>0</v>
      </c>
      <c r="V769" s="11">
        <f t="shared" si="308"/>
        <v>28879.200000000001</v>
      </c>
      <c r="W769" s="11">
        <f t="shared" si="309"/>
        <v>38850</v>
      </c>
      <c r="X769" s="11">
        <f t="shared" si="310"/>
        <v>0</v>
      </c>
      <c r="Y769" s="11">
        <f t="shared" si="311"/>
        <v>67729.2</v>
      </c>
      <c r="Z769" s="1" t="str">
        <f>_xlfn.IFNA(VLOOKUP(B769,Master_Item!B:D,3,0),0)</f>
        <v>Oishi</v>
      </c>
    </row>
    <row r="770" spans="1:26" ht="10.9" customHeight="1">
      <c r="A770" s="13">
        <v>11</v>
      </c>
      <c r="B770" s="2">
        <v>310003711</v>
      </c>
      <c r="C770" s="1" t="s">
        <v>220</v>
      </c>
      <c r="D770" s="1" t="s">
        <v>127</v>
      </c>
      <c r="E770" s="12">
        <f>_xlfn.IFNA(VLOOKUP($B770,'FST OMT'!$C:$Y,$A770,0),0)*0.45</f>
        <v>0</v>
      </c>
      <c r="F770" s="12">
        <f>_xlfn.IFNA(VLOOKUP($B770,'FST CV'!$C:$Y,$A770,0),0)*0.45</f>
        <v>792.9</v>
      </c>
      <c r="G770" s="12">
        <f>_xlfn.IFNA(VLOOKUP($B770,'FST TT'!$C:$Y,$A770,0),0)*0.45</f>
        <v>5455.8</v>
      </c>
      <c r="I770" s="4">
        <f t="shared" si="300"/>
        <v>6248.7</v>
      </c>
      <c r="K770" s="52">
        <f>IF(D770="MT",VLOOKUP(B770,Master_Item!B:H,7,0),VLOOKUP(B770,Master_Item!B:H,6,0))</f>
        <v>72</v>
      </c>
      <c r="L770" s="52" t="str">
        <f>VLOOKUP(B770,Master_Item!B:M,12,0)</f>
        <v>โรงงานนวนคร</v>
      </c>
      <c r="M770" s="52" t="str">
        <f t="shared" si="301"/>
        <v>โรงงานนวนครRegion 6/9</v>
      </c>
      <c r="N770" s="11">
        <f t="shared" si="302"/>
        <v>0</v>
      </c>
      <c r="O770" s="11">
        <f t="shared" si="303"/>
        <v>11.012499999999999</v>
      </c>
      <c r="P770" s="11">
        <f t="shared" si="304"/>
        <v>75.775000000000006</v>
      </c>
      <c r="Q770" s="11">
        <f t="shared" si="305"/>
        <v>0</v>
      </c>
      <c r="R770" s="11">
        <f t="shared" si="306"/>
        <v>86.787499999999994</v>
      </c>
      <c r="S770" s="11"/>
      <c r="T770" s="1">
        <f>VLOOKUP(B770,Master_Item!B:I,8,0)</f>
        <v>8.4</v>
      </c>
      <c r="U770" s="11">
        <f t="shared" si="307"/>
        <v>0</v>
      </c>
      <c r="V770" s="11">
        <f t="shared" si="308"/>
        <v>6660.36</v>
      </c>
      <c r="W770" s="11">
        <f t="shared" si="309"/>
        <v>45828.72</v>
      </c>
      <c r="X770" s="11">
        <f t="shared" si="310"/>
        <v>0</v>
      </c>
      <c r="Y770" s="11">
        <f t="shared" si="311"/>
        <v>52489.08</v>
      </c>
      <c r="Z770" s="1" t="str">
        <f>_xlfn.IFNA(VLOOKUP(B770,Master_Item!B:D,3,0),0)</f>
        <v>Oishi</v>
      </c>
    </row>
    <row r="771" spans="1:26" ht="10.9" customHeight="1">
      <c r="A771" s="13">
        <v>11</v>
      </c>
      <c r="B771" s="2">
        <v>310003711</v>
      </c>
      <c r="C771" s="1" t="s">
        <v>220</v>
      </c>
      <c r="D771" s="1" t="s">
        <v>128</v>
      </c>
      <c r="E771" s="12">
        <f>_xlfn.IFNA(VLOOKUP($B771,'FST OMT'!$C:$Y,$A771,0),0)*0.55</f>
        <v>0</v>
      </c>
      <c r="F771" s="12">
        <f>_xlfn.IFNA(VLOOKUP($B771,'FST CV'!$C:$Y,$A771,0),0)*0.55</f>
        <v>969.1</v>
      </c>
      <c r="G771" s="12">
        <f>_xlfn.IFNA(VLOOKUP($B771,'FST TT'!$C:$Y,$A771,0),0)*0.55</f>
        <v>6668.2000000000007</v>
      </c>
      <c r="I771" s="4">
        <f t="shared" si="300"/>
        <v>7637.3000000000011</v>
      </c>
      <c r="K771" s="52">
        <f>IF(D771="MT",VLOOKUP(B771,Master_Item!B:H,7,0),VLOOKUP(B771,Master_Item!B:H,6,0))</f>
        <v>72</v>
      </c>
      <c r="L771" s="52" t="str">
        <f>VLOOKUP(B771,Master_Item!B:M,12,0)</f>
        <v>โรงงานนวนคร</v>
      </c>
      <c r="M771" s="52" t="str">
        <f t="shared" si="301"/>
        <v>โรงงานนวนครRegion 6/14</v>
      </c>
      <c r="N771" s="11">
        <f t="shared" si="302"/>
        <v>0</v>
      </c>
      <c r="O771" s="11">
        <f t="shared" si="303"/>
        <v>13.459722222222222</v>
      </c>
      <c r="P771" s="11">
        <f t="shared" si="304"/>
        <v>92.613888888888894</v>
      </c>
      <c r="Q771" s="11">
        <f t="shared" si="305"/>
        <v>0</v>
      </c>
      <c r="R771" s="11">
        <f t="shared" si="306"/>
        <v>106.07361111111112</v>
      </c>
      <c r="S771" s="11"/>
      <c r="T771" s="1">
        <f>VLOOKUP(B771,Master_Item!B:I,8,0)</f>
        <v>8.4</v>
      </c>
      <c r="U771" s="11">
        <f t="shared" si="307"/>
        <v>0</v>
      </c>
      <c r="V771" s="11">
        <f t="shared" si="308"/>
        <v>8140.4400000000005</v>
      </c>
      <c r="W771" s="11">
        <f t="shared" si="309"/>
        <v>56012.880000000012</v>
      </c>
      <c r="X771" s="11">
        <f t="shared" si="310"/>
        <v>0</v>
      </c>
      <c r="Y771" s="11">
        <f t="shared" si="311"/>
        <v>64153.320000000014</v>
      </c>
      <c r="Z771" s="1" t="str">
        <f>_xlfn.IFNA(VLOOKUP(B771,Master_Item!B:D,3,0),0)</f>
        <v>Oishi</v>
      </c>
    </row>
    <row r="772" spans="1:26" ht="10.9" customHeight="1">
      <c r="A772" s="13">
        <v>12</v>
      </c>
      <c r="B772" s="2">
        <v>310003711</v>
      </c>
      <c r="C772" s="1" t="s">
        <v>220</v>
      </c>
      <c r="D772" s="1" t="s">
        <v>121</v>
      </c>
      <c r="E772" s="12">
        <f>_xlfn.IFNA(VLOOKUP($B772,'FST OMT'!$C:$Y,$A772,0),0)</f>
        <v>0</v>
      </c>
      <c r="F772" s="12">
        <f>_xlfn.IFNA(VLOOKUP($B772,'FST CV'!$C:$Y,$A772,0),0)</f>
        <v>1489</v>
      </c>
      <c r="G772" s="12">
        <f>_xlfn.IFNA(VLOOKUP($B772,'FST TT'!$C:$Y,$A772,0),0)</f>
        <v>42095</v>
      </c>
      <c r="I772" s="4">
        <f t="shared" si="300"/>
        <v>43584</v>
      </c>
      <c r="K772" s="52">
        <f>IF(D772="MT",VLOOKUP(B772,Master_Item!B:H,7,0),VLOOKUP(B772,Master_Item!B:H,6,0))</f>
        <v>72</v>
      </c>
      <c r="L772" s="52" t="str">
        <f>VLOOKUP(B772,Master_Item!B:M,12,0)</f>
        <v>โรงงานนวนคร</v>
      </c>
      <c r="M772" s="52" t="str">
        <f t="shared" si="301"/>
        <v>โรงงานนวนครRegion 7</v>
      </c>
      <c r="N772" s="11">
        <f t="shared" si="302"/>
        <v>0</v>
      </c>
      <c r="O772" s="11">
        <f t="shared" si="303"/>
        <v>20.680555555555557</v>
      </c>
      <c r="P772" s="11">
        <f t="shared" si="304"/>
        <v>584.65277777777783</v>
      </c>
      <c r="Q772" s="11">
        <f t="shared" si="305"/>
        <v>0</v>
      </c>
      <c r="R772" s="11">
        <f t="shared" si="306"/>
        <v>605.33333333333337</v>
      </c>
      <c r="S772" s="11"/>
      <c r="T772" s="1">
        <f>VLOOKUP(B772,Master_Item!B:I,8,0)</f>
        <v>8.4</v>
      </c>
      <c r="U772" s="11">
        <f t="shared" si="307"/>
        <v>0</v>
      </c>
      <c r="V772" s="11">
        <f t="shared" si="308"/>
        <v>12507.6</v>
      </c>
      <c r="W772" s="11">
        <f t="shared" si="309"/>
        <v>353598</v>
      </c>
      <c r="X772" s="11">
        <f t="shared" si="310"/>
        <v>0</v>
      </c>
      <c r="Y772" s="11">
        <f t="shared" si="311"/>
        <v>366105.60000000003</v>
      </c>
      <c r="Z772" s="1" t="str">
        <f>_xlfn.IFNA(VLOOKUP(B772,Master_Item!B:D,3,0),0)</f>
        <v>Oishi</v>
      </c>
    </row>
    <row r="773" spans="1:26" ht="10.9" customHeight="1">
      <c r="A773" s="13">
        <v>13</v>
      </c>
      <c r="B773" s="2">
        <v>310003711</v>
      </c>
      <c r="C773" s="1" t="s">
        <v>220</v>
      </c>
      <c r="D773" s="1" t="s">
        <v>122</v>
      </c>
      <c r="E773" s="12">
        <f>_xlfn.IFNA(VLOOKUP($B773,'FST OMT'!$C:$Y,$A773,0),0)</f>
        <v>0</v>
      </c>
      <c r="F773" s="12">
        <f>_xlfn.IFNA(VLOOKUP($B773,'FST CV'!$C:$Y,$A773,0),0)</f>
        <v>1882</v>
      </c>
      <c r="G773" s="12">
        <f>_xlfn.IFNA(VLOOKUP($B773,'FST TT'!$C:$Y,$A773,0),0)</f>
        <v>35604</v>
      </c>
      <c r="I773" s="4">
        <f t="shared" si="300"/>
        <v>37486</v>
      </c>
      <c r="K773" s="52">
        <f>IF(D773="MT",VLOOKUP(B773,Master_Item!B:H,7,0),VLOOKUP(B773,Master_Item!B:H,6,0))</f>
        <v>72</v>
      </c>
      <c r="L773" s="52" t="str">
        <f>VLOOKUP(B773,Master_Item!B:M,12,0)</f>
        <v>โรงงานนวนคร</v>
      </c>
      <c r="M773" s="52" t="str">
        <f t="shared" si="301"/>
        <v>โรงงานนวนครRegion 8</v>
      </c>
      <c r="N773" s="11">
        <f t="shared" si="302"/>
        <v>0</v>
      </c>
      <c r="O773" s="11">
        <f t="shared" si="303"/>
        <v>26.138888888888889</v>
      </c>
      <c r="P773" s="11">
        <f t="shared" si="304"/>
        <v>494.5</v>
      </c>
      <c r="Q773" s="11">
        <f t="shared" si="305"/>
        <v>0</v>
      </c>
      <c r="R773" s="11">
        <f t="shared" si="306"/>
        <v>520.63888888888891</v>
      </c>
      <c r="S773" s="11"/>
      <c r="T773" s="1">
        <f>VLOOKUP(B773,Master_Item!B:I,8,0)</f>
        <v>8.4</v>
      </c>
      <c r="U773" s="11">
        <f t="shared" si="307"/>
        <v>0</v>
      </c>
      <c r="V773" s="11">
        <f t="shared" si="308"/>
        <v>15808.800000000001</v>
      </c>
      <c r="W773" s="11">
        <f t="shared" si="309"/>
        <v>299073.60000000003</v>
      </c>
      <c r="X773" s="11">
        <f t="shared" si="310"/>
        <v>0</v>
      </c>
      <c r="Y773" s="11">
        <f t="shared" si="311"/>
        <v>314882.40000000002</v>
      </c>
      <c r="Z773" s="1" t="str">
        <f>_xlfn.IFNA(VLOOKUP(B773,Master_Item!B:D,3,0),0)</f>
        <v>Oishi</v>
      </c>
    </row>
    <row r="774" spans="1:26" ht="10.9" customHeight="1">
      <c r="A774" s="13">
        <v>11</v>
      </c>
      <c r="B774" s="2">
        <v>310003711</v>
      </c>
      <c r="C774" s="1" t="s">
        <v>220</v>
      </c>
      <c r="D774" s="1" t="s">
        <v>123</v>
      </c>
      <c r="H774" s="4">
        <f>_xlfn.IFNA(VLOOKUP(B774,'FST MT'!A:FS,$A774,0),0)</f>
        <v>3600</v>
      </c>
      <c r="I774" s="4">
        <f t="shared" si="300"/>
        <v>3600</v>
      </c>
      <c r="K774" s="52">
        <f>IF(D774="MT",VLOOKUP(B774,Master_Item!B:H,7,0),VLOOKUP(B774,Master_Item!B:H,6,0))</f>
        <v>72</v>
      </c>
      <c r="L774" s="52" t="str">
        <f>VLOOKUP(B774,Master_Item!B:M,12,0)</f>
        <v>โรงงานนวนคร</v>
      </c>
      <c r="M774" s="52" t="str">
        <f t="shared" si="301"/>
        <v>โรงงานนวนครMT</v>
      </c>
      <c r="N774" s="11">
        <f t="shared" si="302"/>
        <v>0</v>
      </c>
      <c r="O774" s="11">
        <f t="shared" si="303"/>
        <v>0</v>
      </c>
      <c r="P774" s="11">
        <f t="shared" si="304"/>
        <v>0</v>
      </c>
      <c r="Q774" s="11">
        <f t="shared" si="305"/>
        <v>50</v>
      </c>
      <c r="R774" s="11">
        <f t="shared" si="306"/>
        <v>50</v>
      </c>
      <c r="S774" s="11"/>
      <c r="T774" s="1">
        <f>VLOOKUP(B774,Master_Item!B:I,8,0)</f>
        <v>8.4</v>
      </c>
      <c r="U774" s="11">
        <f t="shared" si="307"/>
        <v>0</v>
      </c>
      <c r="V774" s="11">
        <f t="shared" si="308"/>
        <v>0</v>
      </c>
      <c r="W774" s="11">
        <f t="shared" si="309"/>
        <v>0</v>
      </c>
      <c r="X774" s="11">
        <f t="shared" si="310"/>
        <v>30240</v>
      </c>
      <c r="Y774" s="11">
        <f t="shared" si="311"/>
        <v>30240</v>
      </c>
      <c r="Z774" s="1" t="str">
        <f>_xlfn.IFNA(VLOOKUP(B774,Master_Item!B:D,3,0),0)</f>
        <v>Oishi</v>
      </c>
    </row>
    <row r="775" spans="1:26" ht="10.9" customHeight="1">
      <c r="A775" s="13">
        <v>6</v>
      </c>
      <c r="B775" s="2">
        <v>310003714</v>
      </c>
      <c r="C775" s="1" t="s">
        <v>221</v>
      </c>
      <c r="D775" s="1" t="s">
        <v>115</v>
      </c>
      <c r="E775" s="12">
        <f>_xlfn.IFNA(VLOOKUP($B775,'FST OMT'!$C:$Y,$A775,0),0)</f>
        <v>0</v>
      </c>
      <c r="F775" s="12">
        <f>_xlfn.IFNA(VLOOKUP($B775,'FST CV'!$C:$Y,$A775,0),0)</f>
        <v>0</v>
      </c>
      <c r="G775" s="12">
        <f>_xlfn.IFNA(VLOOKUP($B775,'FST TT'!$C:$Y,$A775,0),0)</f>
        <v>0</v>
      </c>
      <c r="I775" s="4">
        <f t="shared" si="288"/>
        <v>0</v>
      </c>
      <c r="K775" s="52">
        <f>IF(D775="MT",VLOOKUP(B775,Master_Item!B:H,7,0),VLOOKUP(B775,Master_Item!B:H,6,0))</f>
        <v>54</v>
      </c>
      <c r="L775" s="52" t="str">
        <f>VLOOKUP(B775,Master_Item!B:M,12,0)</f>
        <v>โรงงานนวนคร</v>
      </c>
      <c r="M775" s="52" t="str">
        <f t="shared" si="289"/>
        <v>โรงงานนวนครRegion 1</v>
      </c>
      <c r="N775" s="11">
        <f t="shared" si="290"/>
        <v>0</v>
      </c>
      <c r="O775" s="11">
        <f t="shared" si="291"/>
        <v>0</v>
      </c>
      <c r="P775" s="11">
        <f t="shared" si="292"/>
        <v>0</v>
      </c>
      <c r="Q775" s="11">
        <f t="shared" si="293"/>
        <v>0</v>
      </c>
      <c r="R775" s="11">
        <f t="shared" si="294"/>
        <v>0</v>
      </c>
      <c r="S775" s="11"/>
      <c r="T775" s="1">
        <f>VLOOKUP(B775,Master_Item!B:I,8,0)</f>
        <v>12</v>
      </c>
      <c r="U775" s="11">
        <f t="shared" si="295"/>
        <v>0</v>
      </c>
      <c r="V775" s="11">
        <f t="shared" si="296"/>
        <v>0</v>
      </c>
      <c r="W775" s="11">
        <f t="shared" si="297"/>
        <v>0</v>
      </c>
      <c r="X775" s="11">
        <f t="shared" si="298"/>
        <v>0</v>
      </c>
      <c r="Y775" s="11">
        <f t="shared" si="299"/>
        <v>0</v>
      </c>
      <c r="Z775" s="1" t="str">
        <f>_xlfn.IFNA(VLOOKUP(B775,Master_Item!B:D,3,0),0)</f>
        <v>Oishi</v>
      </c>
    </row>
    <row r="776" spans="1:26" ht="10.9" customHeight="1">
      <c r="A776" s="13">
        <v>7</v>
      </c>
      <c r="B776" s="2">
        <v>310003714</v>
      </c>
      <c r="C776" s="1" t="s">
        <v>221</v>
      </c>
      <c r="D776" s="1" t="s">
        <v>116</v>
      </c>
      <c r="E776" s="12">
        <f>_xlfn.IFNA(VLOOKUP($B776,'FST OMT'!$C:$Y,$A776,0),0)</f>
        <v>0</v>
      </c>
      <c r="F776" s="12">
        <f>_xlfn.IFNA(VLOOKUP($B776,'FST CV'!$C:$Y,$A776,0),0)</f>
        <v>0</v>
      </c>
      <c r="G776" s="12">
        <f>_xlfn.IFNA(VLOOKUP($B776,'FST TT'!$C:$Y,$A776,0),0)</f>
        <v>0</v>
      </c>
      <c r="I776" s="4">
        <f t="shared" si="288"/>
        <v>0</v>
      </c>
      <c r="K776" s="52">
        <f>IF(D776="MT",VLOOKUP(B776,Master_Item!B:H,7,0),VLOOKUP(B776,Master_Item!B:H,6,0))</f>
        <v>54</v>
      </c>
      <c r="L776" s="52" t="str">
        <f>VLOOKUP(B776,Master_Item!B:M,12,0)</f>
        <v>โรงงานนวนคร</v>
      </c>
      <c r="M776" s="52" t="str">
        <f t="shared" si="289"/>
        <v>โรงงานนวนครRegion 2</v>
      </c>
      <c r="N776" s="11">
        <f t="shared" si="290"/>
        <v>0</v>
      </c>
      <c r="O776" s="11">
        <f t="shared" si="291"/>
        <v>0</v>
      </c>
      <c r="P776" s="11">
        <f t="shared" si="292"/>
        <v>0</v>
      </c>
      <c r="Q776" s="11">
        <f t="shared" si="293"/>
        <v>0</v>
      </c>
      <c r="R776" s="11">
        <f t="shared" si="294"/>
        <v>0</v>
      </c>
      <c r="S776" s="11"/>
      <c r="T776" s="1">
        <f>VLOOKUP(B776,Master_Item!B:I,8,0)</f>
        <v>12</v>
      </c>
      <c r="U776" s="11">
        <f t="shared" si="295"/>
        <v>0</v>
      </c>
      <c r="V776" s="11">
        <f t="shared" si="296"/>
        <v>0</v>
      </c>
      <c r="W776" s="11">
        <f t="shared" si="297"/>
        <v>0</v>
      </c>
      <c r="X776" s="11">
        <f t="shared" si="298"/>
        <v>0</v>
      </c>
      <c r="Y776" s="11">
        <f t="shared" si="299"/>
        <v>0</v>
      </c>
      <c r="Z776" s="1" t="str">
        <f>_xlfn.IFNA(VLOOKUP(B776,Master_Item!B:D,3,0),0)</f>
        <v>Oishi</v>
      </c>
    </row>
    <row r="777" spans="1:26" ht="10.9" customHeight="1">
      <c r="A777" s="13">
        <v>8</v>
      </c>
      <c r="B777" s="2">
        <v>310003714</v>
      </c>
      <c r="C777" s="1" t="s">
        <v>221</v>
      </c>
      <c r="D777" s="1" t="s">
        <v>117</v>
      </c>
      <c r="E777" s="12">
        <f>_xlfn.IFNA(VLOOKUP($B777,'FST OMT'!$C:$Y,$A777,0),0)</f>
        <v>0</v>
      </c>
      <c r="F777" s="12">
        <f>_xlfn.IFNA(VLOOKUP($B777,'FST CV'!$C:$Y,$A777,0),0)</f>
        <v>0</v>
      </c>
      <c r="G777" s="12">
        <f>_xlfn.IFNA(VLOOKUP($B777,'FST TT'!$C:$Y,$A777,0),0)</f>
        <v>0</v>
      </c>
      <c r="I777" s="4">
        <f t="shared" si="288"/>
        <v>0</v>
      </c>
      <c r="K777" s="52">
        <f>IF(D777="MT",VLOOKUP(B777,Master_Item!B:H,7,0),VLOOKUP(B777,Master_Item!B:H,6,0))</f>
        <v>54</v>
      </c>
      <c r="L777" s="52" t="str">
        <f>VLOOKUP(B777,Master_Item!B:M,12,0)</f>
        <v>โรงงานนวนคร</v>
      </c>
      <c r="M777" s="52" t="str">
        <f t="shared" si="289"/>
        <v>โรงงานนวนครRegion 3</v>
      </c>
      <c r="N777" s="11">
        <f t="shared" si="290"/>
        <v>0</v>
      </c>
      <c r="O777" s="11">
        <f t="shared" si="291"/>
        <v>0</v>
      </c>
      <c r="P777" s="11">
        <f t="shared" si="292"/>
        <v>0</v>
      </c>
      <c r="Q777" s="11">
        <f t="shared" si="293"/>
        <v>0</v>
      </c>
      <c r="R777" s="11">
        <f t="shared" si="294"/>
        <v>0</v>
      </c>
      <c r="S777" s="11"/>
      <c r="T777" s="1">
        <f>VLOOKUP(B777,Master_Item!B:I,8,0)</f>
        <v>12</v>
      </c>
      <c r="U777" s="11">
        <f t="shared" si="295"/>
        <v>0</v>
      </c>
      <c r="V777" s="11">
        <f t="shared" si="296"/>
        <v>0</v>
      </c>
      <c r="W777" s="11">
        <f t="shared" si="297"/>
        <v>0</v>
      </c>
      <c r="X777" s="11">
        <f t="shared" si="298"/>
        <v>0</v>
      </c>
      <c r="Y777" s="11">
        <f t="shared" si="299"/>
        <v>0</v>
      </c>
      <c r="Z777" s="1" t="str">
        <f>_xlfn.IFNA(VLOOKUP(B777,Master_Item!B:D,3,0),0)</f>
        <v>Oishi</v>
      </c>
    </row>
    <row r="778" spans="1:26" ht="10.9" customHeight="1">
      <c r="A778" s="13">
        <v>9</v>
      </c>
      <c r="B778" s="2">
        <v>310003714</v>
      </c>
      <c r="C778" s="1" t="s">
        <v>221</v>
      </c>
      <c r="D778" s="1" t="s">
        <v>118</v>
      </c>
      <c r="E778" s="12">
        <f>_xlfn.IFNA(VLOOKUP($B778,'FST OMT'!$C:$Y,$A778,0),0)</f>
        <v>0</v>
      </c>
      <c r="F778" s="12">
        <f>_xlfn.IFNA(VLOOKUP($B778,'FST CV'!$C:$Y,$A778,0),0)</f>
        <v>0</v>
      </c>
      <c r="G778" s="12">
        <f>_xlfn.IFNA(VLOOKUP($B778,'FST TT'!$C:$Y,$A778,0),0)</f>
        <v>0</v>
      </c>
      <c r="I778" s="4">
        <f t="shared" si="288"/>
        <v>0</v>
      </c>
      <c r="K778" s="52">
        <f>IF(D778="MT",VLOOKUP(B778,Master_Item!B:H,7,0),VLOOKUP(B778,Master_Item!B:H,6,0))</f>
        <v>54</v>
      </c>
      <c r="L778" s="52" t="str">
        <f>VLOOKUP(B778,Master_Item!B:M,12,0)</f>
        <v>โรงงานนวนคร</v>
      </c>
      <c r="M778" s="52" t="str">
        <f t="shared" si="289"/>
        <v>โรงงานนวนครRegion 4</v>
      </c>
      <c r="N778" s="11">
        <f t="shared" si="290"/>
        <v>0</v>
      </c>
      <c r="O778" s="11">
        <f t="shared" si="291"/>
        <v>0</v>
      </c>
      <c r="P778" s="11">
        <f t="shared" si="292"/>
        <v>0</v>
      </c>
      <c r="Q778" s="11">
        <f t="shared" si="293"/>
        <v>0</v>
      </c>
      <c r="R778" s="11">
        <f t="shared" si="294"/>
        <v>0</v>
      </c>
      <c r="S778" s="11"/>
      <c r="T778" s="1">
        <f>VLOOKUP(B778,Master_Item!B:I,8,0)</f>
        <v>12</v>
      </c>
      <c r="U778" s="11">
        <f t="shared" si="295"/>
        <v>0</v>
      </c>
      <c r="V778" s="11">
        <f t="shared" si="296"/>
        <v>0</v>
      </c>
      <c r="W778" s="11">
        <f t="shared" si="297"/>
        <v>0</v>
      </c>
      <c r="X778" s="11">
        <f t="shared" si="298"/>
        <v>0</v>
      </c>
      <c r="Y778" s="11">
        <f t="shared" si="299"/>
        <v>0</v>
      </c>
      <c r="Z778" s="1" t="str">
        <f>_xlfn.IFNA(VLOOKUP(B778,Master_Item!B:D,3,0),0)</f>
        <v>Oishi</v>
      </c>
    </row>
    <row r="779" spans="1:26" ht="10.9" customHeight="1">
      <c r="A779" s="13">
        <v>10</v>
      </c>
      <c r="B779" s="2">
        <v>310003714</v>
      </c>
      <c r="C779" s="1" t="s">
        <v>221</v>
      </c>
      <c r="D779" s="1" t="s">
        <v>119</v>
      </c>
      <c r="E779" s="12">
        <f>_xlfn.IFNA(VLOOKUP($B779,'FST OMT'!$C:$Y,$A779,0),0)</f>
        <v>0</v>
      </c>
      <c r="F779" s="12">
        <f>_xlfn.IFNA(VLOOKUP($B779,'FST CV'!$C:$Y,$A779,0),0)</f>
        <v>0</v>
      </c>
      <c r="G779" s="12">
        <f>_xlfn.IFNA(VLOOKUP($B779,'FST TT'!$C:$Y,$A779,0),0)</f>
        <v>0</v>
      </c>
      <c r="I779" s="4">
        <f t="shared" si="288"/>
        <v>0</v>
      </c>
      <c r="K779" s="52">
        <f>IF(D779="MT",VLOOKUP(B779,Master_Item!B:H,7,0),VLOOKUP(B779,Master_Item!B:H,6,0))</f>
        <v>54</v>
      </c>
      <c r="L779" s="52" t="str">
        <f>VLOOKUP(B779,Master_Item!B:M,12,0)</f>
        <v>โรงงานนวนคร</v>
      </c>
      <c r="M779" s="52" t="str">
        <f t="shared" si="289"/>
        <v>โรงงานนวนครRegion 5</v>
      </c>
      <c r="N779" s="11">
        <f t="shared" si="290"/>
        <v>0</v>
      </c>
      <c r="O779" s="11">
        <f t="shared" si="291"/>
        <v>0</v>
      </c>
      <c r="P779" s="11">
        <f t="shared" si="292"/>
        <v>0</v>
      </c>
      <c r="Q779" s="11">
        <f t="shared" si="293"/>
        <v>0</v>
      </c>
      <c r="R779" s="11">
        <f t="shared" si="294"/>
        <v>0</v>
      </c>
      <c r="S779" s="11"/>
      <c r="T779" s="1">
        <f>VLOOKUP(B779,Master_Item!B:I,8,0)</f>
        <v>12</v>
      </c>
      <c r="U779" s="11">
        <f t="shared" si="295"/>
        <v>0</v>
      </c>
      <c r="V779" s="11">
        <f t="shared" si="296"/>
        <v>0</v>
      </c>
      <c r="W779" s="11">
        <f t="shared" si="297"/>
        <v>0</v>
      </c>
      <c r="X779" s="11">
        <f t="shared" si="298"/>
        <v>0</v>
      </c>
      <c r="Y779" s="11">
        <f t="shared" si="299"/>
        <v>0</v>
      </c>
      <c r="Z779" s="1" t="str">
        <f>_xlfn.IFNA(VLOOKUP(B779,Master_Item!B:D,3,0),0)</f>
        <v>Oishi</v>
      </c>
    </row>
    <row r="780" spans="1:26" ht="10.9" customHeight="1">
      <c r="A780" s="13">
        <v>11</v>
      </c>
      <c r="B780" s="2">
        <v>310003714</v>
      </c>
      <c r="C780" s="1" t="s">
        <v>221</v>
      </c>
      <c r="D780" s="1" t="s">
        <v>127</v>
      </c>
      <c r="E780" s="12">
        <f>_xlfn.IFNA(VLOOKUP($B780,'FST OMT'!$C:$Y,$A780,0),0)*0.45</f>
        <v>0</v>
      </c>
      <c r="F780" s="12">
        <f>_xlfn.IFNA(VLOOKUP($B780,'FST CV'!$C:$Y,$A780,0),0)*0.45</f>
        <v>0</v>
      </c>
      <c r="G780" s="12">
        <f>_xlfn.IFNA(VLOOKUP($B780,'FST TT'!$C:$Y,$A780,0),0)*0.45</f>
        <v>0</v>
      </c>
      <c r="I780" s="4">
        <f t="shared" si="288"/>
        <v>0</v>
      </c>
      <c r="K780" s="52">
        <f>IF(D780="MT",VLOOKUP(B780,Master_Item!B:H,7,0),VLOOKUP(B780,Master_Item!B:H,6,0))</f>
        <v>54</v>
      </c>
      <c r="L780" s="52" t="str">
        <f>VLOOKUP(B780,Master_Item!B:M,12,0)</f>
        <v>โรงงานนวนคร</v>
      </c>
      <c r="M780" s="52" t="str">
        <f t="shared" si="289"/>
        <v>โรงงานนวนครRegion 6/9</v>
      </c>
      <c r="N780" s="11">
        <f t="shared" si="290"/>
        <v>0</v>
      </c>
      <c r="O780" s="11">
        <f t="shared" si="291"/>
        <v>0</v>
      </c>
      <c r="P780" s="11">
        <f t="shared" si="292"/>
        <v>0</v>
      </c>
      <c r="Q780" s="11">
        <f t="shared" si="293"/>
        <v>0</v>
      </c>
      <c r="R780" s="11">
        <f t="shared" si="294"/>
        <v>0</v>
      </c>
      <c r="S780" s="11"/>
      <c r="T780" s="1">
        <f>VLOOKUP(B780,Master_Item!B:I,8,0)</f>
        <v>12</v>
      </c>
      <c r="U780" s="11">
        <f t="shared" si="295"/>
        <v>0</v>
      </c>
      <c r="V780" s="11">
        <f t="shared" si="296"/>
        <v>0</v>
      </c>
      <c r="W780" s="11">
        <f t="shared" si="297"/>
        <v>0</v>
      </c>
      <c r="X780" s="11">
        <f t="shared" si="298"/>
        <v>0</v>
      </c>
      <c r="Y780" s="11">
        <f t="shared" si="299"/>
        <v>0</v>
      </c>
      <c r="Z780" s="1" t="str">
        <f>_xlfn.IFNA(VLOOKUP(B780,Master_Item!B:D,3,0),0)</f>
        <v>Oishi</v>
      </c>
    </row>
    <row r="781" spans="1:26" ht="10.9" customHeight="1">
      <c r="A781" s="13">
        <v>11</v>
      </c>
      <c r="B781" s="2">
        <v>310003714</v>
      </c>
      <c r="C781" s="1" t="s">
        <v>221</v>
      </c>
      <c r="D781" s="1" t="s">
        <v>128</v>
      </c>
      <c r="E781" s="12">
        <f>_xlfn.IFNA(VLOOKUP($B781,'FST OMT'!$C:$Y,$A781,0),0)*0.55</f>
        <v>0</v>
      </c>
      <c r="F781" s="12">
        <f>_xlfn.IFNA(VLOOKUP($B781,'FST CV'!$C:$Y,$A781,0),0)*0.55</f>
        <v>0</v>
      </c>
      <c r="G781" s="12">
        <f>_xlfn.IFNA(VLOOKUP($B781,'FST TT'!$C:$Y,$A781,0),0)*0.55</f>
        <v>0</v>
      </c>
      <c r="I781" s="4">
        <f t="shared" si="288"/>
        <v>0</v>
      </c>
      <c r="K781" s="52">
        <f>IF(D781="MT",VLOOKUP(B781,Master_Item!B:H,7,0),VLOOKUP(B781,Master_Item!B:H,6,0))</f>
        <v>54</v>
      </c>
      <c r="L781" s="52" t="str">
        <f>VLOOKUP(B781,Master_Item!B:M,12,0)</f>
        <v>โรงงานนวนคร</v>
      </c>
      <c r="M781" s="52" t="str">
        <f t="shared" si="289"/>
        <v>โรงงานนวนครRegion 6/14</v>
      </c>
      <c r="N781" s="11">
        <f t="shared" si="290"/>
        <v>0</v>
      </c>
      <c r="O781" s="11">
        <f t="shared" si="291"/>
        <v>0</v>
      </c>
      <c r="P781" s="11">
        <f t="shared" si="292"/>
        <v>0</v>
      </c>
      <c r="Q781" s="11">
        <f t="shared" si="293"/>
        <v>0</v>
      </c>
      <c r="R781" s="11">
        <f t="shared" si="294"/>
        <v>0</v>
      </c>
      <c r="S781" s="11"/>
      <c r="T781" s="1">
        <f>VLOOKUP(B781,Master_Item!B:I,8,0)</f>
        <v>12</v>
      </c>
      <c r="U781" s="11">
        <f t="shared" si="295"/>
        <v>0</v>
      </c>
      <c r="V781" s="11">
        <f t="shared" si="296"/>
        <v>0</v>
      </c>
      <c r="W781" s="11">
        <f t="shared" si="297"/>
        <v>0</v>
      </c>
      <c r="X781" s="11">
        <f t="shared" si="298"/>
        <v>0</v>
      </c>
      <c r="Y781" s="11">
        <f t="shared" si="299"/>
        <v>0</v>
      </c>
      <c r="Z781" s="1" t="str">
        <f>_xlfn.IFNA(VLOOKUP(B781,Master_Item!B:D,3,0),0)</f>
        <v>Oishi</v>
      </c>
    </row>
    <row r="782" spans="1:26" ht="10.9" customHeight="1">
      <c r="A782" s="13">
        <v>12</v>
      </c>
      <c r="B782" s="2">
        <v>310003714</v>
      </c>
      <c r="C782" s="1" t="s">
        <v>221</v>
      </c>
      <c r="D782" s="1" t="s">
        <v>121</v>
      </c>
      <c r="E782" s="12">
        <f>_xlfn.IFNA(VLOOKUP($B782,'FST OMT'!$C:$Y,$A782,0),0)</f>
        <v>0</v>
      </c>
      <c r="F782" s="12">
        <f>_xlfn.IFNA(VLOOKUP($B782,'FST CV'!$C:$Y,$A782,0),0)</f>
        <v>0</v>
      </c>
      <c r="G782" s="12">
        <f>_xlfn.IFNA(VLOOKUP($B782,'FST TT'!$C:$Y,$A782,0),0)</f>
        <v>0</v>
      </c>
      <c r="I782" s="4">
        <f t="shared" si="288"/>
        <v>0</v>
      </c>
      <c r="K782" s="52">
        <f>IF(D782="MT",VLOOKUP(B782,Master_Item!B:H,7,0),VLOOKUP(B782,Master_Item!B:H,6,0))</f>
        <v>54</v>
      </c>
      <c r="L782" s="52" t="str">
        <f>VLOOKUP(B782,Master_Item!B:M,12,0)</f>
        <v>โรงงานนวนคร</v>
      </c>
      <c r="M782" s="52" t="str">
        <f t="shared" si="289"/>
        <v>โรงงานนวนครRegion 7</v>
      </c>
      <c r="N782" s="11">
        <f t="shared" si="290"/>
        <v>0</v>
      </c>
      <c r="O782" s="11">
        <f t="shared" si="291"/>
        <v>0</v>
      </c>
      <c r="P782" s="11">
        <f t="shared" si="292"/>
        <v>0</v>
      </c>
      <c r="Q782" s="11">
        <f t="shared" si="293"/>
        <v>0</v>
      </c>
      <c r="R782" s="11">
        <f t="shared" si="294"/>
        <v>0</v>
      </c>
      <c r="S782" s="11"/>
      <c r="T782" s="1">
        <f>VLOOKUP(B782,Master_Item!B:I,8,0)</f>
        <v>12</v>
      </c>
      <c r="U782" s="11">
        <f t="shared" si="295"/>
        <v>0</v>
      </c>
      <c r="V782" s="11">
        <f t="shared" si="296"/>
        <v>0</v>
      </c>
      <c r="W782" s="11">
        <f t="shared" si="297"/>
        <v>0</v>
      </c>
      <c r="X782" s="11">
        <f t="shared" si="298"/>
        <v>0</v>
      </c>
      <c r="Y782" s="11">
        <f t="shared" si="299"/>
        <v>0</v>
      </c>
      <c r="Z782" s="1" t="str">
        <f>_xlfn.IFNA(VLOOKUP(B782,Master_Item!B:D,3,0),0)</f>
        <v>Oishi</v>
      </c>
    </row>
    <row r="783" spans="1:26" ht="10.9" customHeight="1">
      <c r="A783" s="13">
        <v>13</v>
      </c>
      <c r="B783" s="2">
        <v>310003714</v>
      </c>
      <c r="C783" s="1" t="s">
        <v>221</v>
      </c>
      <c r="D783" s="1" t="s">
        <v>122</v>
      </c>
      <c r="E783" s="12">
        <f>_xlfn.IFNA(VLOOKUP($B783,'FST OMT'!$C:$Y,$A783,0),0)</f>
        <v>0</v>
      </c>
      <c r="F783" s="12">
        <f>_xlfn.IFNA(VLOOKUP($B783,'FST CV'!$C:$Y,$A783,0),0)</f>
        <v>0</v>
      </c>
      <c r="G783" s="12">
        <f>_xlfn.IFNA(VLOOKUP($B783,'FST TT'!$C:$Y,$A783,0),0)</f>
        <v>0</v>
      </c>
      <c r="I783" s="4">
        <f t="shared" si="288"/>
        <v>0</v>
      </c>
      <c r="K783" s="52">
        <f>IF(D783="MT",VLOOKUP(B783,Master_Item!B:H,7,0),VLOOKUP(B783,Master_Item!B:H,6,0))</f>
        <v>54</v>
      </c>
      <c r="L783" s="52" t="str">
        <f>VLOOKUP(B783,Master_Item!B:M,12,0)</f>
        <v>โรงงานนวนคร</v>
      </c>
      <c r="M783" s="52" t="str">
        <f t="shared" si="289"/>
        <v>โรงงานนวนครRegion 8</v>
      </c>
      <c r="N783" s="11">
        <f t="shared" si="290"/>
        <v>0</v>
      </c>
      <c r="O783" s="11">
        <f t="shared" si="291"/>
        <v>0</v>
      </c>
      <c r="P783" s="11">
        <f t="shared" si="292"/>
        <v>0</v>
      </c>
      <c r="Q783" s="11">
        <f t="shared" si="293"/>
        <v>0</v>
      </c>
      <c r="R783" s="11">
        <f t="shared" si="294"/>
        <v>0</v>
      </c>
      <c r="S783" s="11"/>
      <c r="T783" s="1">
        <f>VLOOKUP(B783,Master_Item!B:I,8,0)</f>
        <v>12</v>
      </c>
      <c r="U783" s="11">
        <f t="shared" si="295"/>
        <v>0</v>
      </c>
      <c r="V783" s="11">
        <f t="shared" si="296"/>
        <v>0</v>
      </c>
      <c r="W783" s="11">
        <f t="shared" si="297"/>
        <v>0</v>
      </c>
      <c r="X783" s="11">
        <f t="shared" si="298"/>
        <v>0</v>
      </c>
      <c r="Y783" s="11">
        <f t="shared" si="299"/>
        <v>0</v>
      </c>
      <c r="Z783" s="1" t="str">
        <f>_xlfn.IFNA(VLOOKUP(B783,Master_Item!B:D,3,0),0)</f>
        <v>Oishi</v>
      </c>
    </row>
    <row r="784" spans="1:26" ht="10.9" customHeight="1">
      <c r="A784" s="13">
        <v>11</v>
      </c>
      <c r="B784" s="2">
        <v>310003714</v>
      </c>
      <c r="C784" s="1" t="s">
        <v>221</v>
      </c>
      <c r="D784" s="1" t="s">
        <v>123</v>
      </c>
      <c r="H784" s="4">
        <f>_xlfn.IFNA(VLOOKUP(B784,'FST MT'!A:FS,$A784,0),0)</f>
        <v>0</v>
      </c>
      <c r="I784" s="4">
        <f t="shared" si="288"/>
        <v>0</v>
      </c>
      <c r="K784" s="52">
        <f>IF(D784="MT",VLOOKUP(B784,Master_Item!B:H,7,0),VLOOKUP(B784,Master_Item!B:H,6,0))</f>
        <v>54</v>
      </c>
      <c r="L784" s="52" t="str">
        <f>VLOOKUP(B784,Master_Item!B:M,12,0)</f>
        <v>โรงงานนวนคร</v>
      </c>
      <c r="M784" s="52" t="str">
        <f t="shared" si="289"/>
        <v>โรงงานนวนครMT</v>
      </c>
      <c r="N784" s="11">
        <f t="shared" si="290"/>
        <v>0</v>
      </c>
      <c r="O784" s="11">
        <f t="shared" si="291"/>
        <v>0</v>
      </c>
      <c r="P784" s="11">
        <f t="shared" si="292"/>
        <v>0</v>
      </c>
      <c r="Q784" s="11">
        <f t="shared" si="293"/>
        <v>0</v>
      </c>
      <c r="R784" s="11">
        <f t="shared" si="294"/>
        <v>0</v>
      </c>
      <c r="S784" s="11"/>
      <c r="T784" s="1">
        <f>VLOOKUP(B784,Master_Item!B:I,8,0)</f>
        <v>12</v>
      </c>
      <c r="U784" s="11">
        <f t="shared" si="295"/>
        <v>0</v>
      </c>
      <c r="V784" s="11">
        <f t="shared" si="296"/>
        <v>0</v>
      </c>
      <c r="W784" s="11">
        <f t="shared" si="297"/>
        <v>0</v>
      </c>
      <c r="X784" s="11">
        <f t="shared" si="298"/>
        <v>0</v>
      </c>
      <c r="Y784" s="11">
        <f t="shared" si="299"/>
        <v>0</v>
      </c>
      <c r="Z784" s="1" t="str">
        <f>_xlfn.IFNA(VLOOKUP(B784,Master_Item!B:D,3,0),0)</f>
        <v>Oishi</v>
      </c>
    </row>
    <row r="785" spans="1:26" hidden="1">
      <c r="A785" s="13">
        <v>6</v>
      </c>
      <c r="B785" s="2">
        <v>310000008</v>
      </c>
      <c r="C785" s="1" t="s">
        <v>259</v>
      </c>
      <c r="D785" s="1" t="s">
        <v>115</v>
      </c>
      <c r="E785" s="12">
        <f>_xlfn.IFNA(VLOOKUP($B785,'FST OMT'!$C:$Y,$A785,0),0)</f>
        <v>0</v>
      </c>
      <c r="F785" s="12">
        <f>_xlfn.IFNA(VLOOKUP($B785,'FST CV'!$C:$Y,$A785,0),0)</f>
        <v>0</v>
      </c>
      <c r="G785" s="12">
        <f>_xlfn.IFNA(VLOOKUP($B785,'FST TT'!$C:$Y,$A785,0),0)</f>
        <v>0</v>
      </c>
      <c r="I785" s="4">
        <f t="shared" si="288"/>
        <v>0</v>
      </c>
      <c r="K785" s="52">
        <f>IF(D785="MT",VLOOKUP(B785,Master_Item!B:H,7,0),VLOOKUP(B785,Master_Item!B:H,6,0))</f>
        <v>18</v>
      </c>
      <c r="L785" s="52">
        <f>VLOOKUP(B785,Master_Item!B:M,12,0)</f>
        <v>0</v>
      </c>
      <c r="M785" s="52" t="str">
        <f t="shared" si="289"/>
        <v>0Region 1</v>
      </c>
      <c r="N785" s="11">
        <f t="shared" si="290"/>
        <v>0</v>
      </c>
      <c r="O785" s="11">
        <f t="shared" si="291"/>
        <v>0</v>
      </c>
      <c r="P785" s="11">
        <f t="shared" si="292"/>
        <v>0</v>
      </c>
      <c r="Q785" s="11">
        <f t="shared" si="293"/>
        <v>0</v>
      </c>
      <c r="R785" s="11">
        <f t="shared" si="294"/>
        <v>0</v>
      </c>
      <c r="S785" s="11"/>
      <c r="T785" s="1">
        <f>VLOOKUP(B785,Master_Item!B:I,8,0)</f>
        <v>18.899999999999999</v>
      </c>
      <c r="U785" s="11">
        <f t="shared" si="295"/>
        <v>0</v>
      </c>
      <c r="V785" s="11">
        <f t="shared" si="296"/>
        <v>0</v>
      </c>
      <c r="W785" s="11">
        <f t="shared" si="297"/>
        <v>0</v>
      </c>
      <c r="X785" s="11">
        <f t="shared" si="298"/>
        <v>0</v>
      </c>
      <c r="Y785" s="11">
        <f t="shared" si="299"/>
        <v>0</v>
      </c>
      <c r="Z785" s="1" t="str">
        <f>_xlfn.IFNA(VLOOKUP(B785,Master_Item!B:D,3,0),0)</f>
        <v>Water</v>
      </c>
    </row>
    <row r="786" spans="1:26" hidden="1">
      <c r="A786" s="13">
        <v>7</v>
      </c>
      <c r="B786" s="2">
        <v>310000008</v>
      </c>
      <c r="C786" s="1" t="s">
        <v>259</v>
      </c>
      <c r="D786" s="1" t="s">
        <v>116</v>
      </c>
      <c r="E786" s="12">
        <f>_xlfn.IFNA(VLOOKUP($B786,'FST OMT'!$C:$Y,$A786,0),0)</f>
        <v>0</v>
      </c>
      <c r="F786" s="12">
        <f>_xlfn.IFNA(VLOOKUP($B786,'FST CV'!$C:$Y,$A786,0),0)</f>
        <v>0</v>
      </c>
      <c r="G786" s="12">
        <f>_xlfn.IFNA(VLOOKUP($B786,'FST TT'!$C:$Y,$A786,0),0)</f>
        <v>0</v>
      </c>
      <c r="I786" s="4">
        <f t="shared" si="288"/>
        <v>0</v>
      </c>
      <c r="K786" s="52">
        <f>IF(D786="MT",VLOOKUP(B786,Master_Item!B:H,7,0),VLOOKUP(B786,Master_Item!B:H,6,0))</f>
        <v>18</v>
      </c>
      <c r="L786" s="52">
        <f>VLOOKUP(B786,Master_Item!B:M,12,0)</f>
        <v>0</v>
      </c>
      <c r="M786" s="52" t="str">
        <f t="shared" si="289"/>
        <v>0Region 2</v>
      </c>
      <c r="N786" s="11">
        <f t="shared" si="290"/>
        <v>0</v>
      </c>
      <c r="O786" s="11">
        <f t="shared" si="291"/>
        <v>0</v>
      </c>
      <c r="P786" s="11">
        <f t="shared" si="292"/>
        <v>0</v>
      </c>
      <c r="Q786" s="11">
        <f t="shared" si="293"/>
        <v>0</v>
      </c>
      <c r="R786" s="11">
        <f t="shared" si="294"/>
        <v>0</v>
      </c>
      <c r="S786" s="11"/>
      <c r="T786" s="1">
        <f>VLOOKUP(B786,Master_Item!B:I,8,0)</f>
        <v>18.899999999999999</v>
      </c>
      <c r="U786" s="11">
        <f t="shared" si="295"/>
        <v>0</v>
      </c>
      <c r="V786" s="11">
        <f t="shared" si="296"/>
        <v>0</v>
      </c>
      <c r="W786" s="11">
        <f t="shared" si="297"/>
        <v>0</v>
      </c>
      <c r="X786" s="11">
        <f t="shared" si="298"/>
        <v>0</v>
      </c>
      <c r="Y786" s="11">
        <f t="shared" si="299"/>
        <v>0</v>
      </c>
      <c r="Z786" s="1" t="str">
        <f>_xlfn.IFNA(VLOOKUP(B786,Master_Item!B:D,3,0),0)</f>
        <v>Water</v>
      </c>
    </row>
    <row r="787" spans="1:26" hidden="1">
      <c r="A787" s="13">
        <v>8</v>
      </c>
      <c r="B787" s="2">
        <v>310000008</v>
      </c>
      <c r="C787" s="1" t="s">
        <v>259</v>
      </c>
      <c r="D787" s="1" t="s">
        <v>117</v>
      </c>
      <c r="E787" s="12">
        <f>_xlfn.IFNA(VLOOKUP($B787,'FST OMT'!$C:$Y,$A787,0),0)</f>
        <v>0</v>
      </c>
      <c r="F787" s="12">
        <f>_xlfn.IFNA(VLOOKUP($B787,'FST CV'!$C:$Y,$A787,0),0)</f>
        <v>0</v>
      </c>
      <c r="G787" s="12">
        <f>_xlfn.IFNA(VLOOKUP($B787,'FST TT'!$C:$Y,$A787,0),0)</f>
        <v>0</v>
      </c>
      <c r="I787" s="4">
        <f t="shared" si="288"/>
        <v>0</v>
      </c>
      <c r="K787" s="52">
        <f>IF(D787="MT",VLOOKUP(B787,Master_Item!B:H,7,0),VLOOKUP(B787,Master_Item!B:H,6,0))</f>
        <v>18</v>
      </c>
      <c r="L787" s="52">
        <f>VLOOKUP(B787,Master_Item!B:M,12,0)</f>
        <v>0</v>
      </c>
      <c r="M787" s="52" t="str">
        <f t="shared" si="289"/>
        <v>0Region 3</v>
      </c>
      <c r="N787" s="11">
        <f t="shared" si="290"/>
        <v>0</v>
      </c>
      <c r="O787" s="11">
        <f t="shared" si="291"/>
        <v>0</v>
      </c>
      <c r="P787" s="11">
        <f t="shared" si="292"/>
        <v>0</v>
      </c>
      <c r="Q787" s="11">
        <f t="shared" si="293"/>
        <v>0</v>
      </c>
      <c r="R787" s="11">
        <f t="shared" si="294"/>
        <v>0</v>
      </c>
      <c r="S787" s="11"/>
      <c r="T787" s="1">
        <f>VLOOKUP(B787,Master_Item!B:I,8,0)</f>
        <v>18.899999999999999</v>
      </c>
      <c r="U787" s="11">
        <f t="shared" si="295"/>
        <v>0</v>
      </c>
      <c r="V787" s="11">
        <f t="shared" si="296"/>
        <v>0</v>
      </c>
      <c r="W787" s="11">
        <f t="shared" si="297"/>
        <v>0</v>
      </c>
      <c r="X787" s="11">
        <f t="shared" si="298"/>
        <v>0</v>
      </c>
      <c r="Y787" s="11">
        <f t="shared" si="299"/>
        <v>0</v>
      </c>
      <c r="Z787" s="1" t="str">
        <f>_xlfn.IFNA(VLOOKUP(B787,Master_Item!B:D,3,0),0)</f>
        <v>Water</v>
      </c>
    </row>
    <row r="788" spans="1:26" hidden="1">
      <c r="A788" s="13">
        <v>9</v>
      </c>
      <c r="B788" s="2">
        <v>310000008</v>
      </c>
      <c r="C788" s="1" t="s">
        <v>259</v>
      </c>
      <c r="D788" s="1" t="s">
        <v>118</v>
      </c>
      <c r="E788" s="12">
        <f>_xlfn.IFNA(VLOOKUP($B788,'FST OMT'!$C:$Y,$A788,0),0)</f>
        <v>0</v>
      </c>
      <c r="F788" s="12">
        <f>_xlfn.IFNA(VLOOKUP($B788,'FST CV'!$C:$Y,$A788,0),0)</f>
        <v>0</v>
      </c>
      <c r="G788" s="12">
        <f>_xlfn.IFNA(VLOOKUP($B788,'FST TT'!$C:$Y,$A788,0),0)</f>
        <v>0</v>
      </c>
      <c r="I788" s="4">
        <f t="shared" si="288"/>
        <v>0</v>
      </c>
      <c r="K788" s="52">
        <f>IF(D788="MT",VLOOKUP(B788,Master_Item!B:H,7,0),VLOOKUP(B788,Master_Item!B:H,6,0))</f>
        <v>18</v>
      </c>
      <c r="L788" s="52">
        <f>VLOOKUP(B788,Master_Item!B:M,12,0)</f>
        <v>0</v>
      </c>
      <c r="M788" s="52" t="str">
        <f t="shared" si="289"/>
        <v>0Region 4</v>
      </c>
      <c r="N788" s="11">
        <f t="shared" si="290"/>
        <v>0</v>
      </c>
      <c r="O788" s="11">
        <f t="shared" si="291"/>
        <v>0</v>
      </c>
      <c r="P788" s="11">
        <f t="shared" si="292"/>
        <v>0</v>
      </c>
      <c r="Q788" s="11">
        <f t="shared" si="293"/>
        <v>0</v>
      </c>
      <c r="R788" s="11">
        <f t="shared" si="294"/>
        <v>0</v>
      </c>
      <c r="S788" s="11"/>
      <c r="T788" s="1">
        <f>VLOOKUP(B788,Master_Item!B:I,8,0)</f>
        <v>18.899999999999999</v>
      </c>
      <c r="U788" s="11">
        <f t="shared" si="295"/>
        <v>0</v>
      </c>
      <c r="V788" s="11">
        <f t="shared" si="296"/>
        <v>0</v>
      </c>
      <c r="W788" s="11">
        <f t="shared" si="297"/>
        <v>0</v>
      </c>
      <c r="X788" s="11">
        <f t="shared" si="298"/>
        <v>0</v>
      </c>
      <c r="Y788" s="11">
        <f t="shared" si="299"/>
        <v>0</v>
      </c>
      <c r="Z788" s="1" t="str">
        <f>_xlfn.IFNA(VLOOKUP(B788,Master_Item!B:D,3,0),0)</f>
        <v>Water</v>
      </c>
    </row>
    <row r="789" spans="1:26" hidden="1">
      <c r="A789" s="13">
        <v>10</v>
      </c>
      <c r="B789" s="2">
        <v>310000008</v>
      </c>
      <c r="C789" s="1" t="s">
        <v>259</v>
      </c>
      <c r="D789" s="1" t="s">
        <v>119</v>
      </c>
      <c r="E789" s="12">
        <f>_xlfn.IFNA(VLOOKUP($B789,'FST OMT'!$C:$Y,$A789,0),0)</f>
        <v>0</v>
      </c>
      <c r="F789" s="12">
        <f>_xlfn.IFNA(VLOOKUP($B789,'FST CV'!$C:$Y,$A789,0),0)</f>
        <v>0</v>
      </c>
      <c r="G789" s="12">
        <f>_xlfn.IFNA(VLOOKUP($B789,'FST TT'!$C:$Y,$A789,0),0)</f>
        <v>0</v>
      </c>
      <c r="I789" s="4">
        <f t="shared" si="288"/>
        <v>0</v>
      </c>
      <c r="K789" s="52">
        <f>IF(D789="MT",VLOOKUP(B789,Master_Item!B:H,7,0),VLOOKUP(B789,Master_Item!B:H,6,0))</f>
        <v>18</v>
      </c>
      <c r="L789" s="52">
        <f>VLOOKUP(B789,Master_Item!B:M,12,0)</f>
        <v>0</v>
      </c>
      <c r="M789" s="52" t="str">
        <f t="shared" si="289"/>
        <v>0Region 5</v>
      </c>
      <c r="N789" s="11">
        <f t="shared" si="290"/>
        <v>0</v>
      </c>
      <c r="O789" s="11">
        <f t="shared" si="291"/>
        <v>0</v>
      </c>
      <c r="P789" s="11">
        <f t="shared" si="292"/>
        <v>0</v>
      </c>
      <c r="Q789" s="11">
        <f t="shared" si="293"/>
        <v>0</v>
      </c>
      <c r="R789" s="11">
        <f t="shared" si="294"/>
        <v>0</v>
      </c>
      <c r="S789" s="11"/>
      <c r="T789" s="1">
        <f>VLOOKUP(B789,Master_Item!B:I,8,0)</f>
        <v>18.899999999999999</v>
      </c>
      <c r="U789" s="11">
        <f t="shared" si="295"/>
        <v>0</v>
      </c>
      <c r="V789" s="11">
        <f t="shared" si="296"/>
        <v>0</v>
      </c>
      <c r="W789" s="11">
        <f t="shared" si="297"/>
        <v>0</v>
      </c>
      <c r="X789" s="11">
        <f t="shared" si="298"/>
        <v>0</v>
      </c>
      <c r="Y789" s="11">
        <f t="shared" si="299"/>
        <v>0</v>
      </c>
      <c r="Z789" s="1" t="str">
        <f>_xlfn.IFNA(VLOOKUP(B789,Master_Item!B:D,3,0),0)</f>
        <v>Water</v>
      </c>
    </row>
    <row r="790" spans="1:26" hidden="1">
      <c r="A790" s="13">
        <v>11</v>
      </c>
      <c r="B790" s="2">
        <v>310000008</v>
      </c>
      <c r="C790" s="1" t="s">
        <v>259</v>
      </c>
      <c r="D790" s="1" t="s">
        <v>127</v>
      </c>
      <c r="E790" s="12">
        <f>_xlfn.IFNA(VLOOKUP($B790,'FST OMT'!$C:$Y,$A790,0),0)*0.45</f>
        <v>0</v>
      </c>
      <c r="F790" s="12">
        <f>_xlfn.IFNA(VLOOKUP($B790,'FST CV'!$C:$Y,$A790,0),0)*0.45</f>
        <v>0</v>
      </c>
      <c r="G790" s="12">
        <f>_xlfn.IFNA(VLOOKUP($B790,'FST TT'!$C:$Y,$A790,0),0)*0.45</f>
        <v>0</v>
      </c>
      <c r="I790" s="4">
        <f t="shared" si="288"/>
        <v>0</v>
      </c>
      <c r="K790" s="52">
        <f>IF(D790="MT",VLOOKUP(B790,Master_Item!B:H,7,0),VLOOKUP(B790,Master_Item!B:H,6,0))</f>
        <v>18</v>
      </c>
      <c r="L790" s="52">
        <f>VLOOKUP(B790,Master_Item!B:M,12,0)</f>
        <v>0</v>
      </c>
      <c r="M790" s="52" t="str">
        <f t="shared" si="289"/>
        <v>0Region 6/9</v>
      </c>
      <c r="N790" s="11">
        <f t="shared" si="290"/>
        <v>0</v>
      </c>
      <c r="O790" s="11">
        <f t="shared" si="291"/>
        <v>0</v>
      </c>
      <c r="P790" s="11">
        <f t="shared" si="292"/>
        <v>0</v>
      </c>
      <c r="Q790" s="11">
        <f t="shared" si="293"/>
        <v>0</v>
      </c>
      <c r="R790" s="11">
        <f t="shared" si="294"/>
        <v>0</v>
      </c>
      <c r="S790" s="11"/>
      <c r="T790" s="1">
        <f>VLOOKUP(B790,Master_Item!B:I,8,0)</f>
        <v>18.899999999999999</v>
      </c>
      <c r="U790" s="11">
        <f t="shared" si="295"/>
        <v>0</v>
      </c>
      <c r="V790" s="11">
        <f t="shared" si="296"/>
        <v>0</v>
      </c>
      <c r="W790" s="11">
        <f t="shared" si="297"/>
        <v>0</v>
      </c>
      <c r="X790" s="11">
        <f t="shared" si="298"/>
        <v>0</v>
      </c>
      <c r="Y790" s="11">
        <f t="shared" si="299"/>
        <v>0</v>
      </c>
      <c r="Z790" s="1" t="str">
        <f>_xlfn.IFNA(VLOOKUP(B790,Master_Item!B:D,3,0),0)</f>
        <v>Water</v>
      </c>
    </row>
    <row r="791" spans="1:26" hidden="1">
      <c r="A791" s="13">
        <v>11</v>
      </c>
      <c r="B791" s="2">
        <v>310000008</v>
      </c>
      <c r="C791" s="1" t="s">
        <v>259</v>
      </c>
      <c r="D791" s="1" t="s">
        <v>128</v>
      </c>
      <c r="E791" s="12">
        <f>_xlfn.IFNA(VLOOKUP($B791,'FST OMT'!$C:$Y,$A791,0),0)*0.55</f>
        <v>0</v>
      </c>
      <c r="F791" s="12">
        <f>_xlfn.IFNA(VLOOKUP($B791,'FST CV'!$C:$Y,$A791,0),0)*0.55</f>
        <v>0</v>
      </c>
      <c r="G791" s="12">
        <f>_xlfn.IFNA(VLOOKUP($B791,'FST TT'!$C:$Y,$A791,0),0)*0.55</f>
        <v>0</v>
      </c>
      <c r="I791" s="4">
        <f t="shared" si="288"/>
        <v>0</v>
      </c>
      <c r="K791" s="52">
        <f>IF(D791="MT",VLOOKUP(B791,Master_Item!B:H,7,0),VLOOKUP(B791,Master_Item!B:H,6,0))</f>
        <v>18</v>
      </c>
      <c r="L791" s="52">
        <f>VLOOKUP(B791,Master_Item!B:M,12,0)</f>
        <v>0</v>
      </c>
      <c r="M791" s="52" t="str">
        <f t="shared" si="289"/>
        <v>0Region 6/14</v>
      </c>
      <c r="N791" s="11">
        <f t="shared" si="290"/>
        <v>0</v>
      </c>
      <c r="O791" s="11">
        <f t="shared" si="291"/>
        <v>0</v>
      </c>
      <c r="P791" s="11">
        <f t="shared" si="292"/>
        <v>0</v>
      </c>
      <c r="Q791" s="11">
        <f t="shared" si="293"/>
        <v>0</v>
      </c>
      <c r="R791" s="11">
        <f t="shared" si="294"/>
        <v>0</v>
      </c>
      <c r="S791" s="11"/>
      <c r="T791" s="1">
        <f>VLOOKUP(B791,Master_Item!B:I,8,0)</f>
        <v>18.899999999999999</v>
      </c>
      <c r="U791" s="11">
        <f t="shared" si="295"/>
        <v>0</v>
      </c>
      <c r="V791" s="11">
        <f t="shared" si="296"/>
        <v>0</v>
      </c>
      <c r="W791" s="11">
        <f t="shared" si="297"/>
        <v>0</v>
      </c>
      <c r="X791" s="11">
        <f t="shared" si="298"/>
        <v>0</v>
      </c>
      <c r="Y791" s="11">
        <f t="shared" si="299"/>
        <v>0</v>
      </c>
      <c r="Z791" s="1" t="str">
        <f>_xlfn.IFNA(VLOOKUP(B791,Master_Item!B:D,3,0),0)</f>
        <v>Water</v>
      </c>
    </row>
    <row r="792" spans="1:26" hidden="1">
      <c r="A792" s="13">
        <v>12</v>
      </c>
      <c r="B792" s="2">
        <v>310000008</v>
      </c>
      <c r="C792" s="1" t="s">
        <v>259</v>
      </c>
      <c r="D792" s="1" t="s">
        <v>121</v>
      </c>
      <c r="E792" s="12">
        <f>_xlfn.IFNA(VLOOKUP($B792,'FST OMT'!$C:$Y,$A792,0),0)</f>
        <v>0</v>
      </c>
      <c r="F792" s="12">
        <f>_xlfn.IFNA(VLOOKUP($B792,'FST CV'!$C:$Y,$A792,0),0)</f>
        <v>0</v>
      </c>
      <c r="G792" s="12">
        <f>_xlfn.IFNA(VLOOKUP($B792,'FST TT'!$C:$Y,$A792,0),0)</f>
        <v>0</v>
      </c>
      <c r="I792" s="4">
        <f t="shared" si="288"/>
        <v>0</v>
      </c>
      <c r="K792" s="52">
        <f>IF(D792="MT",VLOOKUP(B792,Master_Item!B:H,7,0),VLOOKUP(B792,Master_Item!B:H,6,0))</f>
        <v>18</v>
      </c>
      <c r="L792" s="52">
        <f>VLOOKUP(B792,Master_Item!B:M,12,0)</f>
        <v>0</v>
      </c>
      <c r="M792" s="52" t="str">
        <f t="shared" si="289"/>
        <v>0Region 7</v>
      </c>
      <c r="N792" s="11">
        <f t="shared" si="290"/>
        <v>0</v>
      </c>
      <c r="O792" s="11">
        <f t="shared" si="291"/>
        <v>0</v>
      </c>
      <c r="P792" s="11">
        <f t="shared" si="292"/>
        <v>0</v>
      </c>
      <c r="Q792" s="11">
        <f t="shared" si="293"/>
        <v>0</v>
      </c>
      <c r="R792" s="11">
        <f t="shared" si="294"/>
        <v>0</v>
      </c>
      <c r="S792" s="11"/>
      <c r="T792" s="1">
        <f>VLOOKUP(B792,Master_Item!B:I,8,0)</f>
        <v>18.899999999999999</v>
      </c>
      <c r="U792" s="11">
        <f t="shared" si="295"/>
        <v>0</v>
      </c>
      <c r="V792" s="11">
        <f t="shared" si="296"/>
        <v>0</v>
      </c>
      <c r="W792" s="11">
        <f t="shared" si="297"/>
        <v>0</v>
      </c>
      <c r="X792" s="11">
        <f t="shared" si="298"/>
        <v>0</v>
      </c>
      <c r="Y792" s="11">
        <f t="shared" si="299"/>
        <v>0</v>
      </c>
      <c r="Z792" s="1" t="str">
        <f>_xlfn.IFNA(VLOOKUP(B792,Master_Item!B:D,3,0),0)</f>
        <v>Water</v>
      </c>
    </row>
    <row r="793" spans="1:26" hidden="1">
      <c r="A793" s="13">
        <v>13</v>
      </c>
      <c r="B793" s="2">
        <v>310000008</v>
      </c>
      <c r="C793" s="1" t="s">
        <v>259</v>
      </c>
      <c r="D793" s="1" t="s">
        <v>122</v>
      </c>
      <c r="E793" s="12">
        <f>_xlfn.IFNA(VLOOKUP($B793,'FST OMT'!$C:$Y,$A793,0),0)</f>
        <v>0</v>
      </c>
      <c r="F793" s="12">
        <f>_xlfn.IFNA(VLOOKUP($B793,'FST CV'!$C:$Y,$A793,0),0)</f>
        <v>0</v>
      </c>
      <c r="G793" s="12">
        <f>_xlfn.IFNA(VLOOKUP($B793,'FST TT'!$C:$Y,$A793,0),0)</f>
        <v>0</v>
      </c>
      <c r="I793" s="4">
        <f t="shared" si="288"/>
        <v>0</v>
      </c>
      <c r="K793" s="52">
        <f>IF(D793="MT",VLOOKUP(B793,Master_Item!B:H,7,0),VLOOKUP(B793,Master_Item!B:H,6,0))</f>
        <v>18</v>
      </c>
      <c r="L793" s="52">
        <f>VLOOKUP(B793,Master_Item!B:M,12,0)</f>
        <v>0</v>
      </c>
      <c r="M793" s="52" t="str">
        <f t="shared" si="289"/>
        <v>0Region 8</v>
      </c>
      <c r="N793" s="11">
        <f t="shared" si="290"/>
        <v>0</v>
      </c>
      <c r="O793" s="11">
        <f t="shared" si="291"/>
        <v>0</v>
      </c>
      <c r="P793" s="11">
        <f t="shared" si="292"/>
        <v>0</v>
      </c>
      <c r="Q793" s="11">
        <f t="shared" si="293"/>
        <v>0</v>
      </c>
      <c r="R793" s="11">
        <f t="shared" si="294"/>
        <v>0</v>
      </c>
      <c r="S793" s="11"/>
      <c r="T793" s="1">
        <f>VLOOKUP(B793,Master_Item!B:I,8,0)</f>
        <v>18.899999999999999</v>
      </c>
      <c r="U793" s="11">
        <f t="shared" si="295"/>
        <v>0</v>
      </c>
      <c r="V793" s="11">
        <f t="shared" si="296"/>
        <v>0</v>
      </c>
      <c r="W793" s="11">
        <f t="shared" si="297"/>
        <v>0</v>
      </c>
      <c r="X793" s="11">
        <f t="shared" si="298"/>
        <v>0</v>
      </c>
      <c r="Y793" s="11">
        <f t="shared" si="299"/>
        <v>0</v>
      </c>
      <c r="Z793" s="1" t="str">
        <f>_xlfn.IFNA(VLOOKUP(B793,Master_Item!B:D,3,0),0)</f>
        <v>Water</v>
      </c>
    </row>
    <row r="794" spans="1:26" hidden="1">
      <c r="A794" s="13">
        <v>11</v>
      </c>
      <c r="B794" s="2">
        <v>310000008</v>
      </c>
      <c r="C794" s="1" t="s">
        <v>259</v>
      </c>
      <c r="D794" s="1" t="s">
        <v>123</v>
      </c>
      <c r="H794" s="4">
        <f>_xlfn.IFNA(VLOOKUP(B794,'FST MT'!A:FS,$A794,0),0)</f>
        <v>0</v>
      </c>
      <c r="I794" s="4">
        <f t="shared" si="288"/>
        <v>0</v>
      </c>
      <c r="K794" s="52">
        <f>IF(D794="MT",VLOOKUP(B794,Master_Item!B:H,7,0),VLOOKUP(B794,Master_Item!B:H,6,0))</f>
        <v>18</v>
      </c>
      <c r="L794" s="52">
        <f>VLOOKUP(B794,Master_Item!B:M,12,0)</f>
        <v>0</v>
      </c>
      <c r="M794" s="52" t="str">
        <f t="shared" si="289"/>
        <v>0MT</v>
      </c>
      <c r="N794" s="11">
        <f t="shared" si="290"/>
        <v>0</v>
      </c>
      <c r="O794" s="11">
        <f t="shared" si="291"/>
        <v>0</v>
      </c>
      <c r="P794" s="11">
        <f t="shared" si="292"/>
        <v>0</v>
      </c>
      <c r="Q794" s="11">
        <f t="shared" si="293"/>
        <v>0</v>
      </c>
      <c r="R794" s="11">
        <f t="shared" si="294"/>
        <v>0</v>
      </c>
      <c r="S794" s="11"/>
      <c r="T794" s="1">
        <f>VLOOKUP(B794,Master_Item!B:I,8,0)</f>
        <v>18.899999999999999</v>
      </c>
      <c r="U794" s="11">
        <f t="shared" si="295"/>
        <v>0</v>
      </c>
      <c r="V794" s="11">
        <f t="shared" si="296"/>
        <v>0</v>
      </c>
      <c r="W794" s="11">
        <f t="shared" si="297"/>
        <v>0</v>
      </c>
      <c r="X794" s="11">
        <f t="shared" si="298"/>
        <v>0</v>
      </c>
      <c r="Y794" s="11">
        <f t="shared" si="299"/>
        <v>0</v>
      </c>
      <c r="Z794" s="1" t="str">
        <f>_xlfn.IFNA(VLOOKUP(B794,Master_Item!B:D,3,0),0)</f>
        <v>Water</v>
      </c>
    </row>
    <row r="795" spans="1:26">
      <c r="A795" s="13">
        <v>6</v>
      </c>
      <c r="B795" s="2">
        <v>310003703</v>
      </c>
      <c r="C795" s="1" t="s">
        <v>222</v>
      </c>
      <c r="D795" s="1" t="s">
        <v>115</v>
      </c>
      <c r="E795" s="12">
        <f>_xlfn.IFNA(VLOOKUP($B795,'FST OMT'!$C:$Y,$A795,0),0)</f>
        <v>0</v>
      </c>
      <c r="F795" s="12">
        <f>_xlfn.IFNA(VLOOKUP($B795,'FST CV'!$C:$Y,$A795,0),0)</f>
        <v>0</v>
      </c>
      <c r="G795" s="12">
        <f>_xlfn.IFNA(VLOOKUP($B795,'FST TT'!$C:$Y,$A795,0),0)</f>
        <v>0</v>
      </c>
      <c r="I795" s="4">
        <f t="shared" ref="I795:I804" si="312">SUM(E795:H795)</f>
        <v>0</v>
      </c>
      <c r="K795" s="52">
        <f>IF(D795="MT",VLOOKUP(B795,Master_Item!B:H,7,0),VLOOKUP(B795,Master_Item!B:H,6,0))</f>
        <v>60</v>
      </c>
      <c r="L795" s="52" t="str">
        <f>VLOOKUP(B795,Master_Item!B:M,12,0)</f>
        <v>โรงงานวังม่วง</v>
      </c>
      <c r="M795" s="52" t="str">
        <f t="shared" ref="M795:M804" si="313">L795&amp;D795</f>
        <v>โรงงานวังม่วงRegion 1</v>
      </c>
      <c r="N795" s="11">
        <f t="shared" ref="N795:N804" si="314">E795/$K795</f>
        <v>0</v>
      </c>
      <c r="O795" s="11">
        <f t="shared" ref="O795:O804" si="315">F795/$K795</f>
        <v>0</v>
      </c>
      <c r="P795" s="11">
        <f t="shared" ref="P795:P804" si="316">G795/$K795</f>
        <v>0</v>
      </c>
      <c r="Q795" s="11">
        <f t="shared" ref="Q795:Q804" si="317">H795/$K795</f>
        <v>0</v>
      </c>
      <c r="R795" s="11">
        <f t="shared" ref="R795:R804" si="318">I795/$K795</f>
        <v>0</v>
      </c>
      <c r="S795" s="11"/>
      <c r="T795" s="1">
        <f>VLOOKUP(B795,Master_Item!B:I,8,0)</f>
        <v>9.6</v>
      </c>
      <c r="U795" s="11">
        <f t="shared" ref="U795:U804" si="319">$T795*E795</f>
        <v>0</v>
      </c>
      <c r="V795" s="11">
        <f t="shared" ref="V795:V804" si="320">$T795*F795</f>
        <v>0</v>
      </c>
      <c r="W795" s="11">
        <f t="shared" ref="W795:W804" si="321">$T795*G795</f>
        <v>0</v>
      </c>
      <c r="X795" s="11">
        <f t="shared" ref="X795:X804" si="322">$T795*H795</f>
        <v>0</v>
      </c>
      <c r="Y795" s="11">
        <f t="shared" ref="Y795:Y804" si="323">$T795*I795</f>
        <v>0</v>
      </c>
      <c r="Z795" s="1" t="str">
        <f>_xlfn.IFNA(VLOOKUP(B795,Master_Item!B:D,3,0),0)</f>
        <v>Oishi</v>
      </c>
    </row>
    <row r="796" spans="1:26">
      <c r="A796" s="13">
        <v>7</v>
      </c>
      <c r="B796" s="2">
        <v>310003703</v>
      </c>
      <c r="C796" s="1" t="s">
        <v>222</v>
      </c>
      <c r="D796" s="1" t="s">
        <v>116</v>
      </c>
      <c r="E796" s="12">
        <f>_xlfn.IFNA(VLOOKUP($B796,'FST OMT'!$C:$Y,$A796,0),0)</f>
        <v>7</v>
      </c>
      <c r="F796" s="12">
        <f>_xlfn.IFNA(VLOOKUP($B796,'FST CV'!$C:$Y,$A796,0),0)</f>
        <v>0</v>
      </c>
      <c r="G796" s="12">
        <f>_xlfn.IFNA(VLOOKUP($B796,'FST TT'!$C:$Y,$A796,0),0)</f>
        <v>0</v>
      </c>
      <c r="I796" s="4">
        <f t="shared" si="312"/>
        <v>7</v>
      </c>
      <c r="K796" s="52">
        <f>IF(D796="MT",VLOOKUP(B796,Master_Item!B:H,7,0),VLOOKUP(B796,Master_Item!B:H,6,0))</f>
        <v>60</v>
      </c>
      <c r="L796" s="52" t="str">
        <f>VLOOKUP(B796,Master_Item!B:M,12,0)</f>
        <v>โรงงานวังม่วง</v>
      </c>
      <c r="M796" s="52" t="str">
        <f t="shared" si="313"/>
        <v>โรงงานวังม่วงRegion 2</v>
      </c>
      <c r="N796" s="11">
        <f t="shared" si="314"/>
        <v>0.11666666666666667</v>
      </c>
      <c r="O796" s="11">
        <f t="shared" si="315"/>
        <v>0</v>
      </c>
      <c r="P796" s="11">
        <f t="shared" si="316"/>
        <v>0</v>
      </c>
      <c r="Q796" s="11">
        <f t="shared" si="317"/>
        <v>0</v>
      </c>
      <c r="R796" s="11">
        <f t="shared" si="318"/>
        <v>0.11666666666666667</v>
      </c>
      <c r="S796" s="11"/>
      <c r="T796" s="1">
        <f>VLOOKUP(B796,Master_Item!B:I,8,0)</f>
        <v>9.6</v>
      </c>
      <c r="U796" s="11">
        <f t="shared" si="319"/>
        <v>67.2</v>
      </c>
      <c r="V796" s="11">
        <f t="shared" si="320"/>
        <v>0</v>
      </c>
      <c r="W796" s="11">
        <f t="shared" si="321"/>
        <v>0</v>
      </c>
      <c r="X796" s="11">
        <f t="shared" si="322"/>
        <v>0</v>
      </c>
      <c r="Y796" s="11">
        <f t="shared" si="323"/>
        <v>67.2</v>
      </c>
      <c r="Z796" s="1" t="str">
        <f>_xlfn.IFNA(VLOOKUP(B796,Master_Item!B:D,3,0),0)</f>
        <v>Oishi</v>
      </c>
    </row>
    <row r="797" spans="1:26">
      <c r="A797" s="13">
        <v>8</v>
      </c>
      <c r="B797" s="2">
        <v>310003703</v>
      </c>
      <c r="C797" s="1" t="s">
        <v>222</v>
      </c>
      <c r="D797" s="1" t="s">
        <v>117</v>
      </c>
      <c r="E797" s="12">
        <f>_xlfn.IFNA(VLOOKUP($B797,'FST OMT'!$C:$Y,$A797,0),0)</f>
        <v>0</v>
      </c>
      <c r="F797" s="12">
        <f>_xlfn.IFNA(VLOOKUP($B797,'FST CV'!$C:$Y,$A797,0),0)</f>
        <v>0</v>
      </c>
      <c r="G797" s="12">
        <f>_xlfn.IFNA(VLOOKUP($B797,'FST TT'!$C:$Y,$A797,0),0)</f>
        <v>0</v>
      </c>
      <c r="I797" s="4">
        <f t="shared" si="312"/>
        <v>0</v>
      </c>
      <c r="K797" s="52">
        <f>IF(D797="MT",VLOOKUP(B797,Master_Item!B:H,7,0),VLOOKUP(B797,Master_Item!B:H,6,0))</f>
        <v>60</v>
      </c>
      <c r="L797" s="52" t="str">
        <f>VLOOKUP(B797,Master_Item!B:M,12,0)</f>
        <v>โรงงานวังม่วง</v>
      </c>
      <c r="M797" s="52" t="str">
        <f t="shared" si="313"/>
        <v>โรงงานวังม่วงRegion 3</v>
      </c>
      <c r="N797" s="11">
        <f t="shared" si="314"/>
        <v>0</v>
      </c>
      <c r="O797" s="11">
        <f t="shared" si="315"/>
        <v>0</v>
      </c>
      <c r="P797" s="11">
        <f t="shared" si="316"/>
        <v>0</v>
      </c>
      <c r="Q797" s="11">
        <f t="shared" si="317"/>
        <v>0</v>
      </c>
      <c r="R797" s="11">
        <f t="shared" si="318"/>
        <v>0</v>
      </c>
      <c r="S797" s="11"/>
      <c r="T797" s="1">
        <f>VLOOKUP(B797,Master_Item!B:I,8,0)</f>
        <v>9.6</v>
      </c>
      <c r="U797" s="11">
        <f t="shared" si="319"/>
        <v>0</v>
      </c>
      <c r="V797" s="11">
        <f t="shared" si="320"/>
        <v>0</v>
      </c>
      <c r="W797" s="11">
        <f t="shared" si="321"/>
        <v>0</v>
      </c>
      <c r="X797" s="11">
        <f t="shared" si="322"/>
        <v>0</v>
      </c>
      <c r="Y797" s="11">
        <f t="shared" si="323"/>
        <v>0</v>
      </c>
      <c r="Z797" s="1" t="str">
        <f>_xlfn.IFNA(VLOOKUP(B797,Master_Item!B:D,3,0),0)</f>
        <v>Oishi</v>
      </c>
    </row>
    <row r="798" spans="1:26">
      <c r="A798" s="13">
        <v>9</v>
      </c>
      <c r="B798" s="2">
        <v>310003703</v>
      </c>
      <c r="C798" s="1" t="s">
        <v>222</v>
      </c>
      <c r="D798" s="1" t="s">
        <v>118</v>
      </c>
      <c r="E798" s="12">
        <f>_xlfn.IFNA(VLOOKUP($B798,'FST OMT'!$C:$Y,$A798,0),0)</f>
        <v>0</v>
      </c>
      <c r="F798" s="12">
        <f>_xlfn.IFNA(VLOOKUP($B798,'FST CV'!$C:$Y,$A798,0),0)</f>
        <v>0</v>
      </c>
      <c r="G798" s="12">
        <f>_xlfn.IFNA(VLOOKUP($B798,'FST TT'!$C:$Y,$A798,0),0)</f>
        <v>0</v>
      </c>
      <c r="I798" s="4">
        <f t="shared" si="312"/>
        <v>0</v>
      </c>
      <c r="K798" s="52">
        <f>IF(D798="MT",VLOOKUP(B798,Master_Item!B:H,7,0),VLOOKUP(B798,Master_Item!B:H,6,0))</f>
        <v>60</v>
      </c>
      <c r="L798" s="52" t="str">
        <f>VLOOKUP(B798,Master_Item!B:M,12,0)</f>
        <v>โรงงานวังม่วง</v>
      </c>
      <c r="M798" s="52" t="str">
        <f t="shared" si="313"/>
        <v>โรงงานวังม่วงRegion 4</v>
      </c>
      <c r="N798" s="11">
        <f t="shared" si="314"/>
        <v>0</v>
      </c>
      <c r="O798" s="11">
        <f t="shared" si="315"/>
        <v>0</v>
      </c>
      <c r="P798" s="11">
        <f t="shared" si="316"/>
        <v>0</v>
      </c>
      <c r="Q798" s="11">
        <f t="shared" si="317"/>
        <v>0</v>
      </c>
      <c r="R798" s="11">
        <f t="shared" si="318"/>
        <v>0</v>
      </c>
      <c r="S798" s="11"/>
      <c r="T798" s="1">
        <f>VLOOKUP(B798,Master_Item!B:I,8,0)</f>
        <v>9.6</v>
      </c>
      <c r="U798" s="11">
        <f t="shared" si="319"/>
        <v>0</v>
      </c>
      <c r="V798" s="11">
        <f t="shared" si="320"/>
        <v>0</v>
      </c>
      <c r="W798" s="11">
        <f t="shared" si="321"/>
        <v>0</v>
      </c>
      <c r="X798" s="11">
        <f t="shared" si="322"/>
        <v>0</v>
      </c>
      <c r="Y798" s="11">
        <f t="shared" si="323"/>
        <v>0</v>
      </c>
      <c r="Z798" s="1" t="str">
        <f>_xlfn.IFNA(VLOOKUP(B798,Master_Item!B:D,3,0),0)</f>
        <v>Oishi</v>
      </c>
    </row>
    <row r="799" spans="1:26">
      <c r="A799" s="13">
        <v>10</v>
      </c>
      <c r="B799" s="2">
        <v>310003703</v>
      </c>
      <c r="C799" s="1" t="s">
        <v>222</v>
      </c>
      <c r="D799" s="1" t="s">
        <v>119</v>
      </c>
      <c r="E799" s="12">
        <f>_xlfn.IFNA(VLOOKUP($B799,'FST OMT'!$C:$Y,$A799,0),0)</f>
        <v>0</v>
      </c>
      <c r="F799" s="12">
        <f>_xlfn.IFNA(VLOOKUP($B799,'FST CV'!$C:$Y,$A799,0),0)</f>
        <v>0</v>
      </c>
      <c r="G799" s="12">
        <f>_xlfn.IFNA(VLOOKUP($B799,'FST TT'!$C:$Y,$A799,0),0)</f>
        <v>0</v>
      </c>
      <c r="I799" s="4">
        <f t="shared" si="312"/>
        <v>0</v>
      </c>
      <c r="K799" s="52">
        <f>IF(D799="MT",VLOOKUP(B799,Master_Item!B:H,7,0),VLOOKUP(B799,Master_Item!B:H,6,0))</f>
        <v>60</v>
      </c>
      <c r="L799" s="52" t="str">
        <f>VLOOKUP(B799,Master_Item!B:M,12,0)</f>
        <v>โรงงานวังม่วง</v>
      </c>
      <c r="M799" s="52" t="str">
        <f t="shared" si="313"/>
        <v>โรงงานวังม่วงRegion 5</v>
      </c>
      <c r="N799" s="11">
        <f t="shared" si="314"/>
        <v>0</v>
      </c>
      <c r="O799" s="11">
        <f t="shared" si="315"/>
        <v>0</v>
      </c>
      <c r="P799" s="11">
        <f t="shared" si="316"/>
        <v>0</v>
      </c>
      <c r="Q799" s="11">
        <f t="shared" si="317"/>
        <v>0</v>
      </c>
      <c r="R799" s="11">
        <f t="shared" si="318"/>
        <v>0</v>
      </c>
      <c r="S799" s="11"/>
      <c r="T799" s="1">
        <f>VLOOKUP(B799,Master_Item!B:I,8,0)</f>
        <v>9.6</v>
      </c>
      <c r="U799" s="11">
        <f t="shared" si="319"/>
        <v>0</v>
      </c>
      <c r="V799" s="11">
        <f t="shared" si="320"/>
        <v>0</v>
      </c>
      <c r="W799" s="11">
        <f t="shared" si="321"/>
        <v>0</v>
      </c>
      <c r="X799" s="11">
        <f t="shared" si="322"/>
        <v>0</v>
      </c>
      <c r="Y799" s="11">
        <f t="shared" si="323"/>
        <v>0</v>
      </c>
      <c r="Z799" s="1" t="str">
        <f>_xlfn.IFNA(VLOOKUP(B799,Master_Item!B:D,3,0),0)</f>
        <v>Oishi</v>
      </c>
    </row>
    <row r="800" spans="1:26">
      <c r="A800" s="13">
        <v>11</v>
      </c>
      <c r="B800" s="2">
        <v>310003703</v>
      </c>
      <c r="C800" s="1" t="s">
        <v>222</v>
      </c>
      <c r="D800" s="1" t="s">
        <v>127</v>
      </c>
      <c r="E800" s="12">
        <f>_xlfn.IFNA(VLOOKUP($B800,'FST OMT'!$C:$Y,$A800,0),0)*0.45</f>
        <v>0</v>
      </c>
      <c r="F800" s="12">
        <f>_xlfn.IFNA(VLOOKUP($B800,'FST CV'!$C:$Y,$A800,0),0)*0.45</f>
        <v>0</v>
      </c>
      <c r="G800" s="12">
        <f>_xlfn.IFNA(VLOOKUP($B800,'FST TT'!$C:$Y,$A800,0),0)*0.45</f>
        <v>0</v>
      </c>
      <c r="I800" s="4">
        <f t="shared" si="312"/>
        <v>0</v>
      </c>
      <c r="K800" s="52">
        <f>IF(D800="MT",VLOOKUP(B800,Master_Item!B:H,7,0),VLOOKUP(B800,Master_Item!B:H,6,0))</f>
        <v>60</v>
      </c>
      <c r="L800" s="52" t="str">
        <f>VLOOKUP(B800,Master_Item!B:M,12,0)</f>
        <v>โรงงานวังม่วง</v>
      </c>
      <c r="M800" s="52" t="str">
        <f t="shared" si="313"/>
        <v>โรงงานวังม่วงRegion 6/9</v>
      </c>
      <c r="N800" s="11">
        <f t="shared" si="314"/>
        <v>0</v>
      </c>
      <c r="O800" s="11">
        <f t="shared" si="315"/>
        <v>0</v>
      </c>
      <c r="P800" s="11">
        <f t="shared" si="316"/>
        <v>0</v>
      </c>
      <c r="Q800" s="11">
        <f t="shared" si="317"/>
        <v>0</v>
      </c>
      <c r="R800" s="11">
        <f t="shared" si="318"/>
        <v>0</v>
      </c>
      <c r="S800" s="11"/>
      <c r="T800" s="1">
        <f>VLOOKUP(B800,Master_Item!B:I,8,0)</f>
        <v>9.6</v>
      </c>
      <c r="U800" s="11">
        <f t="shared" si="319"/>
        <v>0</v>
      </c>
      <c r="V800" s="11">
        <f t="shared" si="320"/>
        <v>0</v>
      </c>
      <c r="W800" s="11">
        <f t="shared" si="321"/>
        <v>0</v>
      </c>
      <c r="X800" s="11">
        <f t="shared" si="322"/>
        <v>0</v>
      </c>
      <c r="Y800" s="11">
        <f t="shared" si="323"/>
        <v>0</v>
      </c>
      <c r="Z800" s="1" t="str">
        <f>_xlfn.IFNA(VLOOKUP(B800,Master_Item!B:D,3,0),0)</f>
        <v>Oishi</v>
      </c>
    </row>
    <row r="801" spans="1:26">
      <c r="A801" s="13">
        <v>11</v>
      </c>
      <c r="B801" s="2">
        <v>310003703</v>
      </c>
      <c r="C801" s="1" t="s">
        <v>222</v>
      </c>
      <c r="D801" s="1" t="s">
        <v>128</v>
      </c>
      <c r="E801" s="12">
        <f>_xlfn.IFNA(VLOOKUP($B801,'FST OMT'!$C:$Y,$A801,0),0)*0.55</f>
        <v>0</v>
      </c>
      <c r="F801" s="12">
        <f>_xlfn.IFNA(VLOOKUP($B801,'FST CV'!$C:$Y,$A801,0),0)*0.55</f>
        <v>0</v>
      </c>
      <c r="G801" s="12">
        <f>_xlfn.IFNA(VLOOKUP($B801,'FST TT'!$C:$Y,$A801,0),0)*0.55</f>
        <v>0</v>
      </c>
      <c r="I801" s="4">
        <f t="shared" si="312"/>
        <v>0</v>
      </c>
      <c r="K801" s="52">
        <f>IF(D801="MT",VLOOKUP(B801,Master_Item!B:H,7,0),VLOOKUP(B801,Master_Item!B:H,6,0))</f>
        <v>60</v>
      </c>
      <c r="L801" s="52" t="str">
        <f>VLOOKUP(B801,Master_Item!B:M,12,0)</f>
        <v>โรงงานวังม่วง</v>
      </c>
      <c r="M801" s="52" t="str">
        <f t="shared" si="313"/>
        <v>โรงงานวังม่วงRegion 6/14</v>
      </c>
      <c r="N801" s="11">
        <f t="shared" si="314"/>
        <v>0</v>
      </c>
      <c r="O801" s="11">
        <f t="shared" si="315"/>
        <v>0</v>
      </c>
      <c r="P801" s="11">
        <f t="shared" si="316"/>
        <v>0</v>
      </c>
      <c r="Q801" s="11">
        <f t="shared" si="317"/>
        <v>0</v>
      </c>
      <c r="R801" s="11">
        <f t="shared" si="318"/>
        <v>0</v>
      </c>
      <c r="S801" s="11"/>
      <c r="T801" s="1">
        <f>VLOOKUP(B801,Master_Item!B:I,8,0)</f>
        <v>9.6</v>
      </c>
      <c r="U801" s="11">
        <f t="shared" si="319"/>
        <v>0</v>
      </c>
      <c r="V801" s="11">
        <f t="shared" si="320"/>
        <v>0</v>
      </c>
      <c r="W801" s="11">
        <f t="shared" si="321"/>
        <v>0</v>
      </c>
      <c r="X801" s="11">
        <f t="shared" si="322"/>
        <v>0</v>
      </c>
      <c r="Y801" s="11">
        <f t="shared" si="323"/>
        <v>0</v>
      </c>
      <c r="Z801" s="1" t="str">
        <f>_xlfn.IFNA(VLOOKUP(B801,Master_Item!B:D,3,0),0)</f>
        <v>Oishi</v>
      </c>
    </row>
    <row r="802" spans="1:26">
      <c r="A802" s="13">
        <v>12</v>
      </c>
      <c r="B802" s="2">
        <v>310003703</v>
      </c>
      <c r="C802" s="1" t="s">
        <v>222</v>
      </c>
      <c r="D802" s="1" t="s">
        <v>121</v>
      </c>
      <c r="E802" s="12">
        <f>_xlfn.IFNA(VLOOKUP($B802,'FST OMT'!$C:$Y,$A802,0),0)</f>
        <v>0</v>
      </c>
      <c r="F802" s="12">
        <f>_xlfn.IFNA(VLOOKUP($B802,'FST CV'!$C:$Y,$A802,0),0)</f>
        <v>0</v>
      </c>
      <c r="G802" s="12">
        <f>_xlfn.IFNA(VLOOKUP($B802,'FST TT'!$C:$Y,$A802,0),0)</f>
        <v>0</v>
      </c>
      <c r="I802" s="4">
        <f t="shared" si="312"/>
        <v>0</v>
      </c>
      <c r="K802" s="52">
        <f>IF(D802="MT",VLOOKUP(B802,Master_Item!B:H,7,0),VLOOKUP(B802,Master_Item!B:H,6,0))</f>
        <v>60</v>
      </c>
      <c r="L802" s="52" t="str">
        <f>VLOOKUP(B802,Master_Item!B:M,12,0)</f>
        <v>โรงงานวังม่วง</v>
      </c>
      <c r="M802" s="52" t="str">
        <f t="shared" si="313"/>
        <v>โรงงานวังม่วงRegion 7</v>
      </c>
      <c r="N802" s="11">
        <f t="shared" si="314"/>
        <v>0</v>
      </c>
      <c r="O802" s="11">
        <f t="shared" si="315"/>
        <v>0</v>
      </c>
      <c r="P802" s="11">
        <f t="shared" si="316"/>
        <v>0</v>
      </c>
      <c r="Q802" s="11">
        <f t="shared" si="317"/>
        <v>0</v>
      </c>
      <c r="R802" s="11">
        <f t="shared" si="318"/>
        <v>0</v>
      </c>
      <c r="S802" s="11"/>
      <c r="T802" s="1">
        <f>VLOOKUP(B802,Master_Item!B:I,8,0)</f>
        <v>9.6</v>
      </c>
      <c r="U802" s="11">
        <f t="shared" si="319"/>
        <v>0</v>
      </c>
      <c r="V802" s="11">
        <f t="shared" si="320"/>
        <v>0</v>
      </c>
      <c r="W802" s="11">
        <f t="shared" si="321"/>
        <v>0</v>
      </c>
      <c r="X802" s="11">
        <f t="shared" si="322"/>
        <v>0</v>
      </c>
      <c r="Y802" s="11">
        <f t="shared" si="323"/>
        <v>0</v>
      </c>
      <c r="Z802" s="1" t="str">
        <f>_xlfn.IFNA(VLOOKUP(B802,Master_Item!B:D,3,0),0)</f>
        <v>Oishi</v>
      </c>
    </row>
    <row r="803" spans="1:26">
      <c r="A803" s="13">
        <v>13</v>
      </c>
      <c r="B803" s="2">
        <v>310003703</v>
      </c>
      <c r="C803" s="1" t="s">
        <v>222</v>
      </c>
      <c r="D803" s="1" t="s">
        <v>122</v>
      </c>
      <c r="E803" s="12">
        <f>_xlfn.IFNA(VLOOKUP($B803,'FST OMT'!$C:$Y,$A803,0),0)</f>
        <v>0</v>
      </c>
      <c r="F803" s="12">
        <f>_xlfn.IFNA(VLOOKUP($B803,'FST CV'!$C:$Y,$A803,0),0)</f>
        <v>0</v>
      </c>
      <c r="G803" s="12">
        <f>_xlfn.IFNA(VLOOKUP($B803,'FST TT'!$C:$Y,$A803,0),0)</f>
        <v>0</v>
      </c>
      <c r="I803" s="4">
        <f t="shared" si="312"/>
        <v>0</v>
      </c>
      <c r="K803" s="52">
        <f>IF(D803="MT",VLOOKUP(B803,Master_Item!B:H,7,0),VLOOKUP(B803,Master_Item!B:H,6,0))</f>
        <v>60</v>
      </c>
      <c r="L803" s="52" t="str">
        <f>VLOOKUP(B803,Master_Item!B:M,12,0)</f>
        <v>โรงงานวังม่วง</v>
      </c>
      <c r="M803" s="52" t="str">
        <f t="shared" si="313"/>
        <v>โรงงานวังม่วงRegion 8</v>
      </c>
      <c r="N803" s="11">
        <f t="shared" si="314"/>
        <v>0</v>
      </c>
      <c r="O803" s="11">
        <f t="shared" si="315"/>
        <v>0</v>
      </c>
      <c r="P803" s="11">
        <f t="shared" si="316"/>
        <v>0</v>
      </c>
      <c r="Q803" s="11">
        <f t="shared" si="317"/>
        <v>0</v>
      </c>
      <c r="R803" s="11">
        <f t="shared" si="318"/>
        <v>0</v>
      </c>
      <c r="S803" s="11"/>
      <c r="T803" s="1">
        <f>VLOOKUP(B803,Master_Item!B:I,8,0)</f>
        <v>9.6</v>
      </c>
      <c r="U803" s="11">
        <f t="shared" si="319"/>
        <v>0</v>
      </c>
      <c r="V803" s="11">
        <f t="shared" si="320"/>
        <v>0</v>
      </c>
      <c r="W803" s="11">
        <f t="shared" si="321"/>
        <v>0</v>
      </c>
      <c r="X803" s="11">
        <f t="shared" si="322"/>
        <v>0</v>
      </c>
      <c r="Y803" s="11">
        <f t="shared" si="323"/>
        <v>0</v>
      </c>
      <c r="Z803" s="1" t="str">
        <f>_xlfn.IFNA(VLOOKUP(B803,Master_Item!B:D,3,0),0)</f>
        <v>Oishi</v>
      </c>
    </row>
    <row r="804" spans="1:26">
      <c r="A804" s="13">
        <v>11</v>
      </c>
      <c r="B804" s="2">
        <v>310003703</v>
      </c>
      <c r="C804" s="1" t="s">
        <v>222</v>
      </c>
      <c r="D804" s="1" t="s">
        <v>123</v>
      </c>
      <c r="H804" s="4">
        <f>_xlfn.IFNA(VLOOKUP(B804,'FST MT'!A:FS,$A804,0),0)</f>
        <v>636.67399007795893</v>
      </c>
      <c r="I804" s="4">
        <f t="shared" si="312"/>
        <v>636.67399007795893</v>
      </c>
      <c r="K804" s="52">
        <f>IF(D804="MT",VLOOKUP(B804,Master_Item!B:H,7,0),VLOOKUP(B804,Master_Item!B:H,6,0))</f>
        <v>60</v>
      </c>
      <c r="L804" s="52" t="str">
        <f>VLOOKUP(B804,Master_Item!B:M,12,0)</f>
        <v>โรงงานวังม่วง</v>
      </c>
      <c r="M804" s="52" t="str">
        <f t="shared" si="313"/>
        <v>โรงงานวังม่วงMT</v>
      </c>
      <c r="N804" s="11">
        <f t="shared" si="314"/>
        <v>0</v>
      </c>
      <c r="O804" s="11">
        <f t="shared" si="315"/>
        <v>0</v>
      </c>
      <c r="P804" s="11">
        <f t="shared" si="316"/>
        <v>0</v>
      </c>
      <c r="Q804" s="11">
        <f t="shared" si="317"/>
        <v>10.611233167965983</v>
      </c>
      <c r="R804" s="11">
        <f t="shared" si="318"/>
        <v>10.611233167965983</v>
      </c>
      <c r="S804" s="11"/>
      <c r="T804" s="1">
        <f>VLOOKUP(B804,Master_Item!B:I,8,0)</f>
        <v>9.6</v>
      </c>
      <c r="U804" s="11">
        <f t="shared" si="319"/>
        <v>0</v>
      </c>
      <c r="V804" s="11">
        <f t="shared" si="320"/>
        <v>0</v>
      </c>
      <c r="W804" s="11">
        <f t="shared" si="321"/>
        <v>0</v>
      </c>
      <c r="X804" s="11">
        <f t="shared" si="322"/>
        <v>6112.0703047484058</v>
      </c>
      <c r="Y804" s="11">
        <f t="shared" si="323"/>
        <v>6112.0703047484058</v>
      </c>
      <c r="Z804" s="1" t="str">
        <f>_xlfn.IFNA(VLOOKUP(B804,Master_Item!B:D,3,0),0)</f>
        <v>Oishi</v>
      </c>
    </row>
    <row r="805" spans="1:26">
      <c r="A805" s="13">
        <v>6</v>
      </c>
      <c r="B805" s="2">
        <v>310003704</v>
      </c>
      <c r="C805" s="1" t="s">
        <v>260</v>
      </c>
      <c r="D805" s="1" t="s">
        <v>115</v>
      </c>
      <c r="E805" s="12">
        <f>_xlfn.IFNA(VLOOKUP($B805,'FST OMT'!$C:$Y,$A805,0),0)</f>
        <v>0</v>
      </c>
      <c r="F805" s="12">
        <f>_xlfn.IFNA(VLOOKUP($B805,'FST CV'!$C:$Y,$A805,0),0)</f>
        <v>0</v>
      </c>
      <c r="G805" s="12">
        <f>_xlfn.IFNA(VLOOKUP($B805,'FST TT'!$C:$Y,$A805,0),0)</f>
        <v>0</v>
      </c>
      <c r="I805" s="4">
        <f t="shared" ref="I805:I814" si="324">SUM(E805:H805)</f>
        <v>0</v>
      </c>
      <c r="K805" s="52">
        <f>IF(D805="MT",VLOOKUP(B805,Master_Item!B:H,7,0),VLOOKUP(B805,Master_Item!B:H,6,0))</f>
        <v>60</v>
      </c>
      <c r="L805" s="52" t="str">
        <f>VLOOKUP(B805,Master_Item!B:M,12,0)</f>
        <v>โรงงานวังม่วง</v>
      </c>
      <c r="M805" s="52" t="str">
        <f t="shared" ref="M805:M814" si="325">L805&amp;D805</f>
        <v>โรงงานวังม่วงRegion 1</v>
      </c>
      <c r="N805" s="11">
        <f t="shared" ref="N805:N814" si="326">E805/$K805</f>
        <v>0</v>
      </c>
      <c r="O805" s="11">
        <f t="shared" ref="O805:O814" si="327">F805/$K805</f>
        <v>0</v>
      </c>
      <c r="P805" s="11">
        <f t="shared" ref="P805:P814" si="328">G805/$K805</f>
        <v>0</v>
      </c>
      <c r="Q805" s="11">
        <f t="shared" ref="Q805:Q814" si="329">H805/$K805</f>
        <v>0</v>
      </c>
      <c r="R805" s="11">
        <f t="shared" ref="R805:R814" si="330">I805/$K805</f>
        <v>0</v>
      </c>
      <c r="S805" s="11"/>
      <c r="T805" s="1">
        <f>VLOOKUP(B805,Master_Item!B:I,8,0)</f>
        <v>9.6</v>
      </c>
      <c r="U805" s="11">
        <f t="shared" ref="U805:U814" si="331">$T805*E805</f>
        <v>0</v>
      </c>
      <c r="V805" s="11">
        <f t="shared" ref="V805:V814" si="332">$T805*F805</f>
        <v>0</v>
      </c>
      <c r="W805" s="11">
        <f t="shared" ref="W805:W814" si="333">$T805*G805</f>
        <v>0</v>
      </c>
      <c r="X805" s="11">
        <f t="shared" ref="X805:X814" si="334">$T805*H805</f>
        <v>0</v>
      </c>
      <c r="Y805" s="11">
        <f t="shared" ref="Y805:Y814" si="335">$T805*I805</f>
        <v>0</v>
      </c>
      <c r="Z805" s="1" t="str">
        <f>_xlfn.IFNA(VLOOKUP(B805,Master_Item!B:D,3,0),0)</f>
        <v>Oishi</v>
      </c>
    </row>
    <row r="806" spans="1:26">
      <c r="A806" s="13">
        <v>7</v>
      </c>
      <c r="B806" s="2">
        <v>310003704</v>
      </c>
      <c r="C806" s="1" t="s">
        <v>260</v>
      </c>
      <c r="D806" s="1" t="s">
        <v>116</v>
      </c>
      <c r="E806" s="12">
        <f>_xlfn.IFNA(VLOOKUP($B806,'FST OMT'!$C:$Y,$A806,0),0)</f>
        <v>0</v>
      </c>
      <c r="F806" s="12">
        <f>_xlfn.IFNA(VLOOKUP($B806,'FST CV'!$C:$Y,$A806,0),0)</f>
        <v>0</v>
      </c>
      <c r="G806" s="12">
        <f>_xlfn.IFNA(VLOOKUP($B806,'FST TT'!$C:$Y,$A806,0),0)</f>
        <v>0</v>
      </c>
      <c r="I806" s="4">
        <f t="shared" si="324"/>
        <v>0</v>
      </c>
      <c r="K806" s="52">
        <f>IF(D806="MT",VLOOKUP(B806,Master_Item!B:H,7,0),VLOOKUP(B806,Master_Item!B:H,6,0))</f>
        <v>60</v>
      </c>
      <c r="L806" s="52" t="str">
        <f>VLOOKUP(B806,Master_Item!B:M,12,0)</f>
        <v>โรงงานวังม่วง</v>
      </c>
      <c r="M806" s="52" t="str">
        <f t="shared" si="325"/>
        <v>โรงงานวังม่วงRegion 2</v>
      </c>
      <c r="N806" s="11">
        <f t="shared" si="326"/>
        <v>0</v>
      </c>
      <c r="O806" s="11">
        <f t="shared" si="327"/>
        <v>0</v>
      </c>
      <c r="P806" s="11">
        <f t="shared" si="328"/>
        <v>0</v>
      </c>
      <c r="Q806" s="11">
        <f t="shared" si="329"/>
        <v>0</v>
      </c>
      <c r="R806" s="11">
        <f t="shared" si="330"/>
        <v>0</v>
      </c>
      <c r="S806" s="11"/>
      <c r="T806" s="1">
        <f>VLOOKUP(B806,Master_Item!B:I,8,0)</f>
        <v>9.6</v>
      </c>
      <c r="U806" s="11">
        <f t="shared" si="331"/>
        <v>0</v>
      </c>
      <c r="V806" s="11">
        <f t="shared" si="332"/>
        <v>0</v>
      </c>
      <c r="W806" s="11">
        <f t="shared" si="333"/>
        <v>0</v>
      </c>
      <c r="X806" s="11">
        <f t="shared" si="334"/>
        <v>0</v>
      </c>
      <c r="Y806" s="11">
        <f t="shared" si="335"/>
        <v>0</v>
      </c>
      <c r="Z806" s="1" t="str">
        <f>_xlfn.IFNA(VLOOKUP(B806,Master_Item!B:D,3,0),0)</f>
        <v>Oishi</v>
      </c>
    </row>
    <row r="807" spans="1:26">
      <c r="A807" s="13">
        <v>8</v>
      </c>
      <c r="B807" s="2">
        <v>310003704</v>
      </c>
      <c r="C807" s="1" t="s">
        <v>260</v>
      </c>
      <c r="D807" s="1" t="s">
        <v>117</v>
      </c>
      <c r="E807" s="12">
        <f>_xlfn.IFNA(VLOOKUP($B807,'FST OMT'!$C:$Y,$A807,0),0)</f>
        <v>0</v>
      </c>
      <c r="F807" s="12">
        <f>_xlfn.IFNA(VLOOKUP($B807,'FST CV'!$C:$Y,$A807,0),0)</f>
        <v>0</v>
      </c>
      <c r="G807" s="12">
        <f>_xlfn.IFNA(VLOOKUP($B807,'FST TT'!$C:$Y,$A807,0),0)</f>
        <v>0</v>
      </c>
      <c r="I807" s="4">
        <f t="shared" si="324"/>
        <v>0</v>
      </c>
      <c r="K807" s="52">
        <f>IF(D807="MT",VLOOKUP(B807,Master_Item!B:H,7,0),VLOOKUP(B807,Master_Item!B:H,6,0))</f>
        <v>60</v>
      </c>
      <c r="L807" s="52" t="str">
        <f>VLOOKUP(B807,Master_Item!B:M,12,0)</f>
        <v>โรงงานวังม่วง</v>
      </c>
      <c r="M807" s="52" t="str">
        <f t="shared" si="325"/>
        <v>โรงงานวังม่วงRegion 3</v>
      </c>
      <c r="N807" s="11">
        <f t="shared" si="326"/>
        <v>0</v>
      </c>
      <c r="O807" s="11">
        <f t="shared" si="327"/>
        <v>0</v>
      </c>
      <c r="P807" s="11">
        <f t="shared" si="328"/>
        <v>0</v>
      </c>
      <c r="Q807" s="11">
        <f t="shared" si="329"/>
        <v>0</v>
      </c>
      <c r="R807" s="11">
        <f t="shared" si="330"/>
        <v>0</v>
      </c>
      <c r="S807" s="11"/>
      <c r="T807" s="1">
        <f>VLOOKUP(B807,Master_Item!B:I,8,0)</f>
        <v>9.6</v>
      </c>
      <c r="U807" s="11">
        <f t="shared" si="331"/>
        <v>0</v>
      </c>
      <c r="V807" s="11">
        <f t="shared" si="332"/>
        <v>0</v>
      </c>
      <c r="W807" s="11">
        <f t="shared" si="333"/>
        <v>0</v>
      </c>
      <c r="X807" s="11">
        <f t="shared" si="334"/>
        <v>0</v>
      </c>
      <c r="Y807" s="11">
        <f t="shared" si="335"/>
        <v>0</v>
      </c>
      <c r="Z807" s="1" t="str">
        <f>_xlfn.IFNA(VLOOKUP(B807,Master_Item!B:D,3,0),0)</f>
        <v>Oishi</v>
      </c>
    </row>
    <row r="808" spans="1:26">
      <c r="A808" s="13">
        <v>9</v>
      </c>
      <c r="B808" s="2">
        <v>310003704</v>
      </c>
      <c r="C808" s="1" t="s">
        <v>260</v>
      </c>
      <c r="D808" s="1" t="s">
        <v>118</v>
      </c>
      <c r="E808" s="12">
        <f>_xlfn.IFNA(VLOOKUP($B808,'FST OMT'!$C:$Y,$A808,0),0)</f>
        <v>0</v>
      </c>
      <c r="F808" s="12">
        <f>_xlfn.IFNA(VLOOKUP($B808,'FST CV'!$C:$Y,$A808,0),0)</f>
        <v>0</v>
      </c>
      <c r="G808" s="12">
        <f>_xlfn.IFNA(VLOOKUP($B808,'FST TT'!$C:$Y,$A808,0),0)</f>
        <v>0</v>
      </c>
      <c r="I808" s="4">
        <f t="shared" si="324"/>
        <v>0</v>
      </c>
      <c r="K808" s="52">
        <f>IF(D808="MT",VLOOKUP(B808,Master_Item!B:H,7,0),VLOOKUP(B808,Master_Item!B:H,6,0))</f>
        <v>60</v>
      </c>
      <c r="L808" s="52" t="str">
        <f>VLOOKUP(B808,Master_Item!B:M,12,0)</f>
        <v>โรงงานวังม่วง</v>
      </c>
      <c r="M808" s="52" t="str">
        <f t="shared" si="325"/>
        <v>โรงงานวังม่วงRegion 4</v>
      </c>
      <c r="N808" s="11">
        <f t="shared" si="326"/>
        <v>0</v>
      </c>
      <c r="O808" s="11">
        <f t="shared" si="327"/>
        <v>0</v>
      </c>
      <c r="P808" s="11">
        <f t="shared" si="328"/>
        <v>0</v>
      </c>
      <c r="Q808" s="11">
        <f t="shared" si="329"/>
        <v>0</v>
      </c>
      <c r="R808" s="11">
        <f t="shared" si="330"/>
        <v>0</v>
      </c>
      <c r="S808" s="11"/>
      <c r="T808" s="1">
        <f>VLOOKUP(B808,Master_Item!B:I,8,0)</f>
        <v>9.6</v>
      </c>
      <c r="U808" s="11">
        <f t="shared" si="331"/>
        <v>0</v>
      </c>
      <c r="V808" s="11">
        <f t="shared" si="332"/>
        <v>0</v>
      </c>
      <c r="W808" s="11">
        <f t="shared" si="333"/>
        <v>0</v>
      </c>
      <c r="X808" s="11">
        <f t="shared" si="334"/>
        <v>0</v>
      </c>
      <c r="Y808" s="11">
        <f t="shared" si="335"/>
        <v>0</v>
      </c>
      <c r="Z808" s="1" t="str">
        <f>_xlfn.IFNA(VLOOKUP(B808,Master_Item!B:D,3,0),0)</f>
        <v>Oishi</v>
      </c>
    </row>
    <row r="809" spans="1:26">
      <c r="A809" s="13">
        <v>10</v>
      </c>
      <c r="B809" s="2">
        <v>310003704</v>
      </c>
      <c r="C809" s="1" t="s">
        <v>260</v>
      </c>
      <c r="D809" s="1" t="s">
        <v>119</v>
      </c>
      <c r="E809" s="12">
        <f>_xlfn.IFNA(VLOOKUP($B809,'FST OMT'!$C:$Y,$A809,0),0)</f>
        <v>0</v>
      </c>
      <c r="F809" s="12">
        <f>_xlfn.IFNA(VLOOKUP($B809,'FST CV'!$C:$Y,$A809,0),0)</f>
        <v>0</v>
      </c>
      <c r="G809" s="12">
        <f>_xlfn.IFNA(VLOOKUP($B809,'FST TT'!$C:$Y,$A809,0),0)</f>
        <v>0</v>
      </c>
      <c r="I809" s="4">
        <f t="shared" si="324"/>
        <v>0</v>
      </c>
      <c r="K809" s="52">
        <f>IF(D809="MT",VLOOKUP(B809,Master_Item!B:H,7,0),VLOOKUP(B809,Master_Item!B:H,6,0))</f>
        <v>60</v>
      </c>
      <c r="L809" s="52" t="str">
        <f>VLOOKUP(B809,Master_Item!B:M,12,0)</f>
        <v>โรงงานวังม่วง</v>
      </c>
      <c r="M809" s="52" t="str">
        <f t="shared" si="325"/>
        <v>โรงงานวังม่วงRegion 5</v>
      </c>
      <c r="N809" s="11">
        <f t="shared" si="326"/>
        <v>0</v>
      </c>
      <c r="O809" s="11">
        <f t="shared" si="327"/>
        <v>0</v>
      </c>
      <c r="P809" s="11">
        <f t="shared" si="328"/>
        <v>0</v>
      </c>
      <c r="Q809" s="11">
        <f t="shared" si="329"/>
        <v>0</v>
      </c>
      <c r="R809" s="11">
        <f t="shared" si="330"/>
        <v>0</v>
      </c>
      <c r="S809" s="11"/>
      <c r="T809" s="1">
        <f>VLOOKUP(B809,Master_Item!B:I,8,0)</f>
        <v>9.6</v>
      </c>
      <c r="U809" s="11">
        <f t="shared" si="331"/>
        <v>0</v>
      </c>
      <c r="V809" s="11">
        <f t="shared" si="332"/>
        <v>0</v>
      </c>
      <c r="W809" s="11">
        <f t="shared" si="333"/>
        <v>0</v>
      </c>
      <c r="X809" s="11">
        <f t="shared" si="334"/>
        <v>0</v>
      </c>
      <c r="Y809" s="11">
        <f t="shared" si="335"/>
        <v>0</v>
      </c>
      <c r="Z809" s="1" t="str">
        <f>_xlfn.IFNA(VLOOKUP(B809,Master_Item!B:D,3,0),0)</f>
        <v>Oishi</v>
      </c>
    </row>
    <row r="810" spans="1:26">
      <c r="A810" s="13">
        <v>11</v>
      </c>
      <c r="B810" s="2">
        <v>310003704</v>
      </c>
      <c r="C810" s="1" t="s">
        <v>260</v>
      </c>
      <c r="D810" s="1" t="s">
        <v>127</v>
      </c>
      <c r="E810" s="12">
        <f>_xlfn.IFNA(VLOOKUP($B810,'FST OMT'!$C:$Y,$A810,0),0)*0.45</f>
        <v>0</v>
      </c>
      <c r="F810" s="12">
        <f>_xlfn.IFNA(VLOOKUP($B810,'FST CV'!$C:$Y,$A810,0),0)*0.45</f>
        <v>0</v>
      </c>
      <c r="G810" s="12">
        <f>_xlfn.IFNA(VLOOKUP($B810,'FST TT'!$C:$Y,$A810,0),0)*0.45</f>
        <v>0</v>
      </c>
      <c r="I810" s="4">
        <f t="shared" si="324"/>
        <v>0</v>
      </c>
      <c r="K810" s="52">
        <f>IF(D810="MT",VLOOKUP(B810,Master_Item!B:H,7,0),VLOOKUP(B810,Master_Item!B:H,6,0))</f>
        <v>60</v>
      </c>
      <c r="L810" s="52" t="str">
        <f>VLOOKUP(B810,Master_Item!B:M,12,0)</f>
        <v>โรงงานวังม่วง</v>
      </c>
      <c r="M810" s="52" t="str">
        <f t="shared" si="325"/>
        <v>โรงงานวังม่วงRegion 6/9</v>
      </c>
      <c r="N810" s="11">
        <f t="shared" si="326"/>
        <v>0</v>
      </c>
      <c r="O810" s="11">
        <f t="shared" si="327"/>
        <v>0</v>
      </c>
      <c r="P810" s="11">
        <f t="shared" si="328"/>
        <v>0</v>
      </c>
      <c r="Q810" s="11">
        <f t="shared" si="329"/>
        <v>0</v>
      </c>
      <c r="R810" s="11">
        <f t="shared" si="330"/>
        <v>0</v>
      </c>
      <c r="S810" s="11"/>
      <c r="T810" s="1">
        <f>VLOOKUP(B810,Master_Item!B:I,8,0)</f>
        <v>9.6</v>
      </c>
      <c r="U810" s="11">
        <f t="shared" si="331"/>
        <v>0</v>
      </c>
      <c r="V810" s="11">
        <f t="shared" si="332"/>
        <v>0</v>
      </c>
      <c r="W810" s="11">
        <f t="shared" si="333"/>
        <v>0</v>
      </c>
      <c r="X810" s="11">
        <f t="shared" si="334"/>
        <v>0</v>
      </c>
      <c r="Y810" s="11">
        <f t="shared" si="335"/>
        <v>0</v>
      </c>
      <c r="Z810" s="1" t="str">
        <f>_xlfn.IFNA(VLOOKUP(B810,Master_Item!B:D,3,0),0)</f>
        <v>Oishi</v>
      </c>
    </row>
    <row r="811" spans="1:26">
      <c r="A811" s="13">
        <v>11</v>
      </c>
      <c r="B811" s="2">
        <v>310003704</v>
      </c>
      <c r="C811" s="1" t="s">
        <v>260</v>
      </c>
      <c r="D811" s="1" t="s">
        <v>128</v>
      </c>
      <c r="E811" s="12">
        <f>_xlfn.IFNA(VLOOKUP($B811,'FST OMT'!$C:$Y,$A811,0),0)*0.55</f>
        <v>0</v>
      </c>
      <c r="F811" s="12">
        <f>_xlfn.IFNA(VLOOKUP($B811,'FST CV'!$C:$Y,$A811,0),0)*0.55</f>
        <v>0</v>
      </c>
      <c r="G811" s="12">
        <f>_xlfn.IFNA(VLOOKUP($B811,'FST TT'!$C:$Y,$A811,0),0)*0.55</f>
        <v>0</v>
      </c>
      <c r="I811" s="4">
        <f t="shared" si="324"/>
        <v>0</v>
      </c>
      <c r="K811" s="52">
        <f>IF(D811="MT",VLOOKUP(B811,Master_Item!B:H,7,0),VLOOKUP(B811,Master_Item!B:H,6,0))</f>
        <v>60</v>
      </c>
      <c r="L811" s="52" t="str">
        <f>VLOOKUP(B811,Master_Item!B:M,12,0)</f>
        <v>โรงงานวังม่วง</v>
      </c>
      <c r="M811" s="52" t="str">
        <f t="shared" si="325"/>
        <v>โรงงานวังม่วงRegion 6/14</v>
      </c>
      <c r="N811" s="11">
        <f t="shared" si="326"/>
        <v>0</v>
      </c>
      <c r="O811" s="11">
        <f t="shared" si="327"/>
        <v>0</v>
      </c>
      <c r="P811" s="11">
        <f t="shared" si="328"/>
        <v>0</v>
      </c>
      <c r="Q811" s="11">
        <f t="shared" si="329"/>
        <v>0</v>
      </c>
      <c r="R811" s="11">
        <f t="shared" si="330"/>
        <v>0</v>
      </c>
      <c r="S811" s="11"/>
      <c r="T811" s="1">
        <f>VLOOKUP(B811,Master_Item!B:I,8,0)</f>
        <v>9.6</v>
      </c>
      <c r="U811" s="11">
        <f t="shared" si="331"/>
        <v>0</v>
      </c>
      <c r="V811" s="11">
        <f t="shared" si="332"/>
        <v>0</v>
      </c>
      <c r="W811" s="11">
        <f t="shared" si="333"/>
        <v>0</v>
      </c>
      <c r="X811" s="11">
        <f t="shared" si="334"/>
        <v>0</v>
      </c>
      <c r="Y811" s="11">
        <f t="shared" si="335"/>
        <v>0</v>
      </c>
      <c r="Z811" s="1" t="str">
        <f>_xlfn.IFNA(VLOOKUP(B811,Master_Item!B:D,3,0),0)</f>
        <v>Oishi</v>
      </c>
    </row>
    <row r="812" spans="1:26">
      <c r="A812" s="13">
        <v>12</v>
      </c>
      <c r="B812" s="2">
        <v>310003704</v>
      </c>
      <c r="C812" s="1" t="s">
        <v>260</v>
      </c>
      <c r="D812" s="1" t="s">
        <v>121</v>
      </c>
      <c r="E812" s="12">
        <f>_xlfn.IFNA(VLOOKUP($B812,'FST OMT'!$C:$Y,$A812,0),0)</f>
        <v>0</v>
      </c>
      <c r="F812" s="12">
        <f>_xlfn.IFNA(VLOOKUP($B812,'FST CV'!$C:$Y,$A812,0),0)</f>
        <v>0</v>
      </c>
      <c r="G812" s="12">
        <f>_xlfn.IFNA(VLOOKUP($B812,'FST TT'!$C:$Y,$A812,0),0)</f>
        <v>0</v>
      </c>
      <c r="I812" s="4">
        <f t="shared" si="324"/>
        <v>0</v>
      </c>
      <c r="K812" s="52">
        <f>IF(D812="MT",VLOOKUP(B812,Master_Item!B:H,7,0),VLOOKUP(B812,Master_Item!B:H,6,0))</f>
        <v>60</v>
      </c>
      <c r="L812" s="52" t="str">
        <f>VLOOKUP(B812,Master_Item!B:M,12,0)</f>
        <v>โรงงานวังม่วง</v>
      </c>
      <c r="M812" s="52" t="str">
        <f t="shared" si="325"/>
        <v>โรงงานวังม่วงRegion 7</v>
      </c>
      <c r="N812" s="11">
        <f t="shared" si="326"/>
        <v>0</v>
      </c>
      <c r="O812" s="11">
        <f t="shared" si="327"/>
        <v>0</v>
      </c>
      <c r="P812" s="11">
        <f t="shared" si="328"/>
        <v>0</v>
      </c>
      <c r="Q812" s="11">
        <f t="shared" si="329"/>
        <v>0</v>
      </c>
      <c r="R812" s="11">
        <f t="shared" si="330"/>
        <v>0</v>
      </c>
      <c r="S812" s="11"/>
      <c r="T812" s="1">
        <f>VLOOKUP(B812,Master_Item!B:I,8,0)</f>
        <v>9.6</v>
      </c>
      <c r="U812" s="11">
        <f t="shared" si="331"/>
        <v>0</v>
      </c>
      <c r="V812" s="11">
        <f t="shared" si="332"/>
        <v>0</v>
      </c>
      <c r="W812" s="11">
        <f t="shared" si="333"/>
        <v>0</v>
      </c>
      <c r="X812" s="11">
        <f t="shared" si="334"/>
        <v>0</v>
      </c>
      <c r="Y812" s="11">
        <f t="shared" si="335"/>
        <v>0</v>
      </c>
      <c r="Z812" s="1" t="str">
        <f>_xlfn.IFNA(VLOOKUP(B812,Master_Item!B:D,3,0),0)</f>
        <v>Oishi</v>
      </c>
    </row>
    <row r="813" spans="1:26">
      <c r="A813" s="13">
        <v>13</v>
      </c>
      <c r="B813" s="2">
        <v>310003704</v>
      </c>
      <c r="C813" s="1" t="s">
        <v>260</v>
      </c>
      <c r="D813" s="1" t="s">
        <v>122</v>
      </c>
      <c r="E813" s="12">
        <f>_xlfn.IFNA(VLOOKUP($B813,'FST OMT'!$C:$Y,$A813,0),0)</f>
        <v>0</v>
      </c>
      <c r="F813" s="12">
        <f>_xlfn.IFNA(VLOOKUP($B813,'FST CV'!$C:$Y,$A813,0),0)</f>
        <v>0</v>
      </c>
      <c r="G813" s="12">
        <f>_xlfn.IFNA(VLOOKUP($B813,'FST TT'!$C:$Y,$A813,0),0)</f>
        <v>0</v>
      </c>
      <c r="I813" s="4">
        <f t="shared" si="324"/>
        <v>0</v>
      </c>
      <c r="K813" s="52">
        <f>IF(D813="MT",VLOOKUP(B813,Master_Item!B:H,7,0),VLOOKUP(B813,Master_Item!B:H,6,0))</f>
        <v>60</v>
      </c>
      <c r="L813" s="52" t="str">
        <f>VLOOKUP(B813,Master_Item!B:M,12,0)</f>
        <v>โรงงานวังม่วง</v>
      </c>
      <c r="M813" s="52" t="str">
        <f t="shared" si="325"/>
        <v>โรงงานวังม่วงRegion 8</v>
      </c>
      <c r="N813" s="11">
        <f t="shared" si="326"/>
        <v>0</v>
      </c>
      <c r="O813" s="11">
        <f t="shared" si="327"/>
        <v>0</v>
      </c>
      <c r="P813" s="11">
        <f t="shared" si="328"/>
        <v>0</v>
      </c>
      <c r="Q813" s="11">
        <f t="shared" si="329"/>
        <v>0</v>
      </c>
      <c r="R813" s="11">
        <f t="shared" si="330"/>
        <v>0</v>
      </c>
      <c r="S813" s="11"/>
      <c r="T813" s="1">
        <f>VLOOKUP(B813,Master_Item!B:I,8,0)</f>
        <v>9.6</v>
      </c>
      <c r="U813" s="11">
        <f t="shared" si="331"/>
        <v>0</v>
      </c>
      <c r="V813" s="11">
        <f t="shared" si="332"/>
        <v>0</v>
      </c>
      <c r="W813" s="11">
        <f t="shared" si="333"/>
        <v>0</v>
      </c>
      <c r="X813" s="11">
        <f t="shared" si="334"/>
        <v>0</v>
      </c>
      <c r="Y813" s="11">
        <f t="shared" si="335"/>
        <v>0</v>
      </c>
      <c r="Z813" s="1" t="str">
        <f>_xlfn.IFNA(VLOOKUP(B813,Master_Item!B:D,3,0),0)</f>
        <v>Oishi</v>
      </c>
    </row>
    <row r="814" spans="1:26">
      <c r="A814" s="13">
        <v>11</v>
      </c>
      <c r="B814" s="2">
        <v>310003704</v>
      </c>
      <c r="C814" s="1" t="s">
        <v>260</v>
      </c>
      <c r="D814" s="1" t="s">
        <v>123</v>
      </c>
      <c r="H814" s="4">
        <f>_xlfn.IFNA(VLOOKUP(B814,'FST MT'!A:FS,$A814,0),0)</f>
        <v>2798.7937632884477</v>
      </c>
      <c r="I814" s="4">
        <f t="shared" si="324"/>
        <v>2798.7937632884477</v>
      </c>
      <c r="K814" s="52">
        <f>IF(D814="MT",VLOOKUP(B814,Master_Item!B:H,7,0),VLOOKUP(B814,Master_Item!B:H,6,0))</f>
        <v>60</v>
      </c>
      <c r="L814" s="52" t="str">
        <f>VLOOKUP(B814,Master_Item!B:M,12,0)</f>
        <v>โรงงานวังม่วง</v>
      </c>
      <c r="M814" s="52" t="str">
        <f t="shared" si="325"/>
        <v>โรงงานวังม่วงMT</v>
      </c>
      <c r="N814" s="11">
        <f t="shared" si="326"/>
        <v>0</v>
      </c>
      <c r="O814" s="11">
        <f t="shared" si="327"/>
        <v>0</v>
      </c>
      <c r="P814" s="11">
        <f t="shared" si="328"/>
        <v>0</v>
      </c>
      <c r="Q814" s="11">
        <f t="shared" si="329"/>
        <v>46.646562721474126</v>
      </c>
      <c r="R814" s="11">
        <f t="shared" si="330"/>
        <v>46.646562721474126</v>
      </c>
      <c r="S814" s="11"/>
      <c r="T814" s="1">
        <f>VLOOKUP(B814,Master_Item!B:I,8,0)</f>
        <v>9.6</v>
      </c>
      <c r="U814" s="11">
        <f t="shared" si="331"/>
        <v>0</v>
      </c>
      <c r="V814" s="11">
        <f t="shared" si="332"/>
        <v>0</v>
      </c>
      <c r="W814" s="11">
        <f t="shared" si="333"/>
        <v>0</v>
      </c>
      <c r="X814" s="11">
        <f t="shared" si="334"/>
        <v>26868.420127569098</v>
      </c>
      <c r="Y814" s="11">
        <f t="shared" si="335"/>
        <v>26868.420127569098</v>
      </c>
      <c r="Z814" s="1" t="str">
        <f>_xlfn.IFNA(VLOOKUP(B814,Master_Item!B:D,3,0),0)</f>
        <v>Oishi</v>
      </c>
    </row>
    <row r="815" spans="1:26">
      <c r="A815" s="13">
        <v>6</v>
      </c>
      <c r="B815" s="2">
        <v>310004069</v>
      </c>
      <c r="C815" s="1" t="s">
        <v>224</v>
      </c>
      <c r="D815" s="1" t="s">
        <v>115</v>
      </c>
      <c r="E815" s="12">
        <f>_xlfn.IFNA(VLOOKUP($B815,'FST OMT'!$C:$Y,$A815,0),0)</f>
        <v>0</v>
      </c>
      <c r="F815" s="12">
        <f>_xlfn.IFNA(VLOOKUP($B815,'FST CV'!$C:$Y,$A815,0),0)</f>
        <v>0</v>
      </c>
      <c r="G815" s="12">
        <f>_xlfn.IFNA(VLOOKUP($B815,'FST TT'!$C:$Y,$A815,0),0)</f>
        <v>0</v>
      </c>
      <c r="I815" s="4">
        <f t="shared" ref="I815:I824" si="336">SUM(E815:H815)</f>
        <v>0</v>
      </c>
      <c r="K815" s="52">
        <f>IF(D815="MT",VLOOKUP(B815,Master_Item!B:H,7,0),VLOOKUP(B815,Master_Item!B:H,6,0))</f>
        <v>72</v>
      </c>
      <c r="L815" s="52" t="str">
        <f>VLOOKUP(B815,Master_Item!B:M,12,0)</f>
        <v>โรงงานวังม่วง</v>
      </c>
      <c r="M815" s="52" t="str">
        <f t="shared" ref="M815:M824" si="337">L815&amp;D815</f>
        <v>โรงงานวังม่วงRegion 1</v>
      </c>
      <c r="N815" s="11">
        <f t="shared" ref="N815:N824" si="338">E815/$K815</f>
        <v>0</v>
      </c>
      <c r="O815" s="11">
        <f t="shared" ref="O815:O824" si="339">F815/$K815</f>
        <v>0</v>
      </c>
      <c r="P815" s="11">
        <f t="shared" ref="P815:P824" si="340">G815/$K815</f>
        <v>0</v>
      </c>
      <c r="Q815" s="11">
        <f t="shared" ref="Q815:Q824" si="341">H815/$K815</f>
        <v>0</v>
      </c>
      <c r="R815" s="11">
        <f t="shared" ref="R815:R824" si="342">I815/$K815</f>
        <v>0</v>
      </c>
      <c r="S815" s="11"/>
      <c r="T815" s="1">
        <f>VLOOKUP(B815,Master_Item!B:I,8,0)</f>
        <v>9.1199999999999992</v>
      </c>
      <c r="U815" s="11">
        <f t="shared" ref="U815:U824" si="343">$T815*E815</f>
        <v>0</v>
      </c>
      <c r="V815" s="11">
        <f t="shared" ref="V815:V824" si="344">$T815*F815</f>
        <v>0</v>
      </c>
      <c r="W815" s="11">
        <f t="shared" ref="W815:W824" si="345">$T815*G815</f>
        <v>0</v>
      </c>
      <c r="X815" s="11">
        <f t="shared" ref="X815:X824" si="346">$T815*H815</f>
        <v>0</v>
      </c>
      <c r="Y815" s="11">
        <f t="shared" ref="Y815:Y824" si="347">$T815*I815</f>
        <v>0</v>
      </c>
      <c r="Z815" s="1" t="str">
        <f>_xlfn.IFNA(VLOOKUP(B815,Master_Item!B:D,3,0),0)</f>
        <v>Oishi</v>
      </c>
    </row>
    <row r="816" spans="1:26">
      <c r="A816" s="13">
        <v>7</v>
      </c>
      <c r="B816" s="2">
        <v>310004069</v>
      </c>
      <c r="C816" s="1" t="s">
        <v>224</v>
      </c>
      <c r="D816" s="1" t="s">
        <v>116</v>
      </c>
      <c r="E816" s="12">
        <f>_xlfn.IFNA(VLOOKUP($B816,'FST OMT'!$C:$Y,$A816,0),0)</f>
        <v>0</v>
      </c>
      <c r="F816" s="12">
        <f>_xlfn.IFNA(VLOOKUP($B816,'FST CV'!$C:$Y,$A816,0),0)</f>
        <v>0</v>
      </c>
      <c r="G816" s="12">
        <f>_xlfn.IFNA(VLOOKUP($B816,'FST TT'!$C:$Y,$A816,0),0)</f>
        <v>0</v>
      </c>
      <c r="I816" s="4">
        <f t="shared" si="336"/>
        <v>0</v>
      </c>
      <c r="K816" s="52">
        <f>IF(D816="MT",VLOOKUP(B816,Master_Item!B:H,7,0),VLOOKUP(B816,Master_Item!B:H,6,0))</f>
        <v>72</v>
      </c>
      <c r="L816" s="52" t="str">
        <f>VLOOKUP(B816,Master_Item!B:M,12,0)</f>
        <v>โรงงานวังม่วง</v>
      </c>
      <c r="M816" s="52" t="str">
        <f t="shared" si="337"/>
        <v>โรงงานวังม่วงRegion 2</v>
      </c>
      <c r="N816" s="11">
        <f t="shared" si="338"/>
        <v>0</v>
      </c>
      <c r="O816" s="11">
        <f t="shared" si="339"/>
        <v>0</v>
      </c>
      <c r="P816" s="11">
        <f t="shared" si="340"/>
        <v>0</v>
      </c>
      <c r="Q816" s="11">
        <f t="shared" si="341"/>
        <v>0</v>
      </c>
      <c r="R816" s="11">
        <f t="shared" si="342"/>
        <v>0</v>
      </c>
      <c r="S816" s="11"/>
      <c r="T816" s="1">
        <f>VLOOKUP(B816,Master_Item!B:I,8,0)</f>
        <v>9.1199999999999992</v>
      </c>
      <c r="U816" s="11">
        <f t="shared" si="343"/>
        <v>0</v>
      </c>
      <c r="V816" s="11">
        <f t="shared" si="344"/>
        <v>0</v>
      </c>
      <c r="W816" s="11">
        <f t="shared" si="345"/>
        <v>0</v>
      </c>
      <c r="X816" s="11">
        <f t="shared" si="346"/>
        <v>0</v>
      </c>
      <c r="Y816" s="11">
        <f t="shared" si="347"/>
        <v>0</v>
      </c>
      <c r="Z816" s="1" t="str">
        <f>_xlfn.IFNA(VLOOKUP(B816,Master_Item!B:D,3,0),0)</f>
        <v>Oishi</v>
      </c>
    </row>
    <row r="817" spans="1:26">
      <c r="A817" s="13">
        <v>8</v>
      </c>
      <c r="B817" s="2">
        <v>310004069</v>
      </c>
      <c r="C817" s="1" t="s">
        <v>224</v>
      </c>
      <c r="D817" s="1" t="s">
        <v>117</v>
      </c>
      <c r="E817" s="12">
        <f>_xlfn.IFNA(VLOOKUP($B817,'FST OMT'!$C:$Y,$A817,0),0)</f>
        <v>0</v>
      </c>
      <c r="F817" s="12">
        <f>_xlfn.IFNA(VLOOKUP($B817,'FST CV'!$C:$Y,$A817,0),0)</f>
        <v>0</v>
      </c>
      <c r="G817" s="12">
        <f>_xlfn.IFNA(VLOOKUP($B817,'FST TT'!$C:$Y,$A817,0),0)</f>
        <v>0</v>
      </c>
      <c r="I817" s="4">
        <f t="shared" si="336"/>
        <v>0</v>
      </c>
      <c r="K817" s="52">
        <f>IF(D817="MT",VLOOKUP(B817,Master_Item!B:H,7,0),VLOOKUP(B817,Master_Item!B:H,6,0))</f>
        <v>72</v>
      </c>
      <c r="L817" s="52" t="str">
        <f>VLOOKUP(B817,Master_Item!B:M,12,0)</f>
        <v>โรงงานวังม่วง</v>
      </c>
      <c r="M817" s="52" t="str">
        <f t="shared" si="337"/>
        <v>โรงงานวังม่วงRegion 3</v>
      </c>
      <c r="N817" s="11">
        <f t="shared" si="338"/>
        <v>0</v>
      </c>
      <c r="O817" s="11">
        <f t="shared" si="339"/>
        <v>0</v>
      </c>
      <c r="P817" s="11">
        <f t="shared" si="340"/>
        <v>0</v>
      </c>
      <c r="Q817" s="11">
        <f t="shared" si="341"/>
        <v>0</v>
      </c>
      <c r="R817" s="11">
        <f t="shared" si="342"/>
        <v>0</v>
      </c>
      <c r="S817" s="11"/>
      <c r="T817" s="1">
        <f>VLOOKUP(B817,Master_Item!B:I,8,0)</f>
        <v>9.1199999999999992</v>
      </c>
      <c r="U817" s="11">
        <f t="shared" si="343"/>
        <v>0</v>
      </c>
      <c r="V817" s="11">
        <f t="shared" si="344"/>
        <v>0</v>
      </c>
      <c r="W817" s="11">
        <f t="shared" si="345"/>
        <v>0</v>
      </c>
      <c r="X817" s="11">
        <f t="shared" si="346"/>
        <v>0</v>
      </c>
      <c r="Y817" s="11">
        <f t="shared" si="347"/>
        <v>0</v>
      </c>
      <c r="Z817" s="1" t="str">
        <f>_xlfn.IFNA(VLOOKUP(B817,Master_Item!B:D,3,0),0)</f>
        <v>Oishi</v>
      </c>
    </row>
    <row r="818" spans="1:26">
      <c r="A818" s="13">
        <v>9</v>
      </c>
      <c r="B818" s="2">
        <v>310004069</v>
      </c>
      <c r="C818" s="1" t="s">
        <v>224</v>
      </c>
      <c r="D818" s="1" t="s">
        <v>118</v>
      </c>
      <c r="E818" s="12">
        <f>_xlfn.IFNA(VLOOKUP($B818,'FST OMT'!$C:$Y,$A818,0),0)</f>
        <v>0</v>
      </c>
      <c r="F818" s="12">
        <f>_xlfn.IFNA(VLOOKUP($B818,'FST CV'!$C:$Y,$A818,0),0)</f>
        <v>0</v>
      </c>
      <c r="G818" s="12">
        <f>_xlfn.IFNA(VLOOKUP($B818,'FST TT'!$C:$Y,$A818,0),0)</f>
        <v>0</v>
      </c>
      <c r="I818" s="4">
        <f t="shared" si="336"/>
        <v>0</v>
      </c>
      <c r="K818" s="52">
        <f>IF(D818="MT",VLOOKUP(B818,Master_Item!B:H,7,0),VLOOKUP(B818,Master_Item!B:H,6,0))</f>
        <v>72</v>
      </c>
      <c r="L818" s="52" t="str">
        <f>VLOOKUP(B818,Master_Item!B:M,12,0)</f>
        <v>โรงงานวังม่วง</v>
      </c>
      <c r="M818" s="52" t="str">
        <f t="shared" si="337"/>
        <v>โรงงานวังม่วงRegion 4</v>
      </c>
      <c r="N818" s="11">
        <f t="shared" si="338"/>
        <v>0</v>
      </c>
      <c r="O818" s="11">
        <f t="shared" si="339"/>
        <v>0</v>
      </c>
      <c r="P818" s="11">
        <f t="shared" si="340"/>
        <v>0</v>
      </c>
      <c r="Q818" s="11">
        <f t="shared" si="341"/>
        <v>0</v>
      </c>
      <c r="R818" s="11">
        <f t="shared" si="342"/>
        <v>0</v>
      </c>
      <c r="S818" s="11"/>
      <c r="T818" s="1">
        <f>VLOOKUP(B818,Master_Item!B:I,8,0)</f>
        <v>9.1199999999999992</v>
      </c>
      <c r="U818" s="11">
        <f t="shared" si="343"/>
        <v>0</v>
      </c>
      <c r="V818" s="11">
        <f t="shared" si="344"/>
        <v>0</v>
      </c>
      <c r="W818" s="11">
        <f t="shared" si="345"/>
        <v>0</v>
      </c>
      <c r="X818" s="11">
        <f t="shared" si="346"/>
        <v>0</v>
      </c>
      <c r="Y818" s="11">
        <f t="shared" si="347"/>
        <v>0</v>
      </c>
      <c r="Z818" s="1" t="str">
        <f>_xlfn.IFNA(VLOOKUP(B818,Master_Item!B:D,3,0),0)</f>
        <v>Oishi</v>
      </c>
    </row>
    <row r="819" spans="1:26">
      <c r="A819" s="13">
        <v>10</v>
      </c>
      <c r="B819" s="2">
        <v>310004069</v>
      </c>
      <c r="C819" s="1" t="s">
        <v>224</v>
      </c>
      <c r="D819" s="1" t="s">
        <v>119</v>
      </c>
      <c r="E819" s="12">
        <f>_xlfn.IFNA(VLOOKUP($B819,'FST OMT'!$C:$Y,$A819,0),0)</f>
        <v>0</v>
      </c>
      <c r="F819" s="12">
        <f>_xlfn.IFNA(VLOOKUP($B819,'FST CV'!$C:$Y,$A819,0),0)</f>
        <v>0</v>
      </c>
      <c r="G819" s="12">
        <f>_xlfn.IFNA(VLOOKUP($B819,'FST TT'!$C:$Y,$A819,0),0)</f>
        <v>0</v>
      </c>
      <c r="I819" s="4">
        <f t="shared" si="336"/>
        <v>0</v>
      </c>
      <c r="K819" s="52">
        <f>IF(D819="MT",VLOOKUP(B819,Master_Item!B:H,7,0),VLOOKUP(B819,Master_Item!B:H,6,0))</f>
        <v>72</v>
      </c>
      <c r="L819" s="52" t="str">
        <f>VLOOKUP(B819,Master_Item!B:M,12,0)</f>
        <v>โรงงานวังม่วง</v>
      </c>
      <c r="M819" s="52" t="str">
        <f t="shared" si="337"/>
        <v>โรงงานวังม่วงRegion 5</v>
      </c>
      <c r="N819" s="11">
        <f t="shared" si="338"/>
        <v>0</v>
      </c>
      <c r="O819" s="11">
        <f t="shared" si="339"/>
        <v>0</v>
      </c>
      <c r="P819" s="11">
        <f t="shared" si="340"/>
        <v>0</v>
      </c>
      <c r="Q819" s="11">
        <f t="shared" si="341"/>
        <v>0</v>
      </c>
      <c r="R819" s="11">
        <f t="shared" si="342"/>
        <v>0</v>
      </c>
      <c r="S819" s="11"/>
      <c r="T819" s="1">
        <f>VLOOKUP(B819,Master_Item!B:I,8,0)</f>
        <v>9.1199999999999992</v>
      </c>
      <c r="U819" s="11">
        <f t="shared" si="343"/>
        <v>0</v>
      </c>
      <c r="V819" s="11">
        <f t="shared" si="344"/>
        <v>0</v>
      </c>
      <c r="W819" s="11">
        <f t="shared" si="345"/>
        <v>0</v>
      </c>
      <c r="X819" s="11">
        <f t="shared" si="346"/>
        <v>0</v>
      </c>
      <c r="Y819" s="11">
        <f t="shared" si="347"/>
        <v>0</v>
      </c>
      <c r="Z819" s="1" t="str">
        <f>_xlfn.IFNA(VLOOKUP(B819,Master_Item!B:D,3,0),0)</f>
        <v>Oishi</v>
      </c>
    </row>
    <row r="820" spans="1:26">
      <c r="A820" s="13">
        <v>11</v>
      </c>
      <c r="B820" s="2">
        <v>310004069</v>
      </c>
      <c r="C820" s="1" t="s">
        <v>224</v>
      </c>
      <c r="D820" s="1" t="s">
        <v>127</v>
      </c>
      <c r="E820" s="12">
        <f>_xlfn.IFNA(VLOOKUP($B820,'FST OMT'!$C:$Y,$A820,0),0)*0.45</f>
        <v>0</v>
      </c>
      <c r="F820" s="12">
        <f>_xlfn.IFNA(VLOOKUP($B820,'FST CV'!$C:$Y,$A820,0),0)*0.45</f>
        <v>0</v>
      </c>
      <c r="G820" s="12">
        <f>_xlfn.IFNA(VLOOKUP($B820,'FST TT'!$C:$Y,$A820,0),0)*0.45</f>
        <v>0</v>
      </c>
      <c r="I820" s="4">
        <f t="shared" si="336"/>
        <v>0</v>
      </c>
      <c r="K820" s="52">
        <f>IF(D820="MT",VLOOKUP(B820,Master_Item!B:H,7,0),VLOOKUP(B820,Master_Item!B:H,6,0))</f>
        <v>72</v>
      </c>
      <c r="L820" s="52" t="str">
        <f>VLOOKUP(B820,Master_Item!B:M,12,0)</f>
        <v>โรงงานวังม่วง</v>
      </c>
      <c r="M820" s="52" t="str">
        <f t="shared" si="337"/>
        <v>โรงงานวังม่วงRegion 6/9</v>
      </c>
      <c r="N820" s="11">
        <f t="shared" si="338"/>
        <v>0</v>
      </c>
      <c r="O820" s="11">
        <f t="shared" si="339"/>
        <v>0</v>
      </c>
      <c r="P820" s="11">
        <f t="shared" si="340"/>
        <v>0</v>
      </c>
      <c r="Q820" s="11">
        <f t="shared" si="341"/>
        <v>0</v>
      </c>
      <c r="R820" s="11">
        <f t="shared" si="342"/>
        <v>0</v>
      </c>
      <c r="S820" s="11"/>
      <c r="T820" s="1">
        <f>VLOOKUP(B820,Master_Item!B:I,8,0)</f>
        <v>9.1199999999999992</v>
      </c>
      <c r="U820" s="11">
        <f t="shared" si="343"/>
        <v>0</v>
      </c>
      <c r="V820" s="11">
        <f t="shared" si="344"/>
        <v>0</v>
      </c>
      <c r="W820" s="11">
        <f t="shared" si="345"/>
        <v>0</v>
      </c>
      <c r="X820" s="11">
        <f t="shared" si="346"/>
        <v>0</v>
      </c>
      <c r="Y820" s="11">
        <f t="shared" si="347"/>
        <v>0</v>
      </c>
      <c r="Z820" s="1" t="str">
        <f>_xlfn.IFNA(VLOOKUP(B820,Master_Item!B:D,3,0),0)</f>
        <v>Oishi</v>
      </c>
    </row>
    <row r="821" spans="1:26">
      <c r="A821" s="13">
        <v>11</v>
      </c>
      <c r="B821" s="2">
        <v>310004069</v>
      </c>
      <c r="C821" s="1" t="s">
        <v>224</v>
      </c>
      <c r="D821" s="1" t="s">
        <v>128</v>
      </c>
      <c r="E821" s="12">
        <f>_xlfn.IFNA(VLOOKUP($B821,'FST OMT'!$C:$Y,$A821,0),0)*0.55</f>
        <v>0</v>
      </c>
      <c r="F821" s="12">
        <f>_xlfn.IFNA(VLOOKUP($B821,'FST CV'!$C:$Y,$A821,0),0)*0.55</f>
        <v>0</v>
      </c>
      <c r="G821" s="12">
        <f>_xlfn.IFNA(VLOOKUP($B821,'FST TT'!$C:$Y,$A821,0),0)*0.55</f>
        <v>0</v>
      </c>
      <c r="I821" s="4">
        <f t="shared" si="336"/>
        <v>0</v>
      </c>
      <c r="K821" s="52">
        <f>IF(D821="MT",VLOOKUP(B821,Master_Item!B:H,7,0),VLOOKUP(B821,Master_Item!B:H,6,0))</f>
        <v>72</v>
      </c>
      <c r="L821" s="52" t="str">
        <f>VLOOKUP(B821,Master_Item!B:M,12,0)</f>
        <v>โรงงานวังม่วง</v>
      </c>
      <c r="M821" s="52" t="str">
        <f t="shared" si="337"/>
        <v>โรงงานวังม่วงRegion 6/14</v>
      </c>
      <c r="N821" s="11">
        <f t="shared" si="338"/>
        <v>0</v>
      </c>
      <c r="O821" s="11">
        <f t="shared" si="339"/>
        <v>0</v>
      </c>
      <c r="P821" s="11">
        <f t="shared" si="340"/>
        <v>0</v>
      </c>
      <c r="Q821" s="11">
        <f t="shared" si="341"/>
        <v>0</v>
      </c>
      <c r="R821" s="11">
        <f t="shared" si="342"/>
        <v>0</v>
      </c>
      <c r="S821" s="11"/>
      <c r="T821" s="1">
        <f>VLOOKUP(B821,Master_Item!B:I,8,0)</f>
        <v>9.1199999999999992</v>
      </c>
      <c r="U821" s="11">
        <f t="shared" si="343"/>
        <v>0</v>
      </c>
      <c r="V821" s="11">
        <f t="shared" si="344"/>
        <v>0</v>
      </c>
      <c r="W821" s="11">
        <f t="shared" si="345"/>
        <v>0</v>
      </c>
      <c r="X821" s="11">
        <f t="shared" si="346"/>
        <v>0</v>
      </c>
      <c r="Y821" s="11">
        <f t="shared" si="347"/>
        <v>0</v>
      </c>
      <c r="Z821" s="1" t="str">
        <f>_xlfn.IFNA(VLOOKUP(B821,Master_Item!B:D,3,0),0)</f>
        <v>Oishi</v>
      </c>
    </row>
    <row r="822" spans="1:26">
      <c r="A822" s="13">
        <v>12</v>
      </c>
      <c r="B822" s="2">
        <v>310004069</v>
      </c>
      <c r="C822" s="1" t="s">
        <v>224</v>
      </c>
      <c r="D822" s="1" t="s">
        <v>121</v>
      </c>
      <c r="E822" s="12">
        <f>_xlfn.IFNA(VLOOKUP($B822,'FST OMT'!$C:$Y,$A822,0),0)</f>
        <v>0</v>
      </c>
      <c r="F822" s="12">
        <f>_xlfn.IFNA(VLOOKUP($B822,'FST CV'!$C:$Y,$A822,0),0)</f>
        <v>0</v>
      </c>
      <c r="G822" s="12">
        <f>_xlfn.IFNA(VLOOKUP($B822,'FST TT'!$C:$Y,$A822,0),0)</f>
        <v>0</v>
      </c>
      <c r="I822" s="4">
        <f t="shared" si="336"/>
        <v>0</v>
      </c>
      <c r="K822" s="52">
        <f>IF(D822="MT",VLOOKUP(B822,Master_Item!B:H,7,0),VLOOKUP(B822,Master_Item!B:H,6,0))</f>
        <v>72</v>
      </c>
      <c r="L822" s="52" t="str">
        <f>VLOOKUP(B822,Master_Item!B:M,12,0)</f>
        <v>โรงงานวังม่วง</v>
      </c>
      <c r="M822" s="52" t="str">
        <f t="shared" si="337"/>
        <v>โรงงานวังม่วงRegion 7</v>
      </c>
      <c r="N822" s="11">
        <f t="shared" si="338"/>
        <v>0</v>
      </c>
      <c r="O822" s="11">
        <f t="shared" si="339"/>
        <v>0</v>
      </c>
      <c r="P822" s="11">
        <f t="shared" si="340"/>
        <v>0</v>
      </c>
      <c r="Q822" s="11">
        <f t="shared" si="341"/>
        <v>0</v>
      </c>
      <c r="R822" s="11">
        <f t="shared" si="342"/>
        <v>0</v>
      </c>
      <c r="S822" s="11"/>
      <c r="T822" s="1">
        <f>VLOOKUP(B822,Master_Item!B:I,8,0)</f>
        <v>9.1199999999999992</v>
      </c>
      <c r="U822" s="11">
        <f t="shared" si="343"/>
        <v>0</v>
      </c>
      <c r="V822" s="11">
        <f t="shared" si="344"/>
        <v>0</v>
      </c>
      <c r="W822" s="11">
        <f t="shared" si="345"/>
        <v>0</v>
      </c>
      <c r="X822" s="11">
        <f t="shared" si="346"/>
        <v>0</v>
      </c>
      <c r="Y822" s="11">
        <f t="shared" si="347"/>
        <v>0</v>
      </c>
      <c r="Z822" s="1" t="str">
        <f>_xlfn.IFNA(VLOOKUP(B822,Master_Item!B:D,3,0),0)</f>
        <v>Oishi</v>
      </c>
    </row>
    <row r="823" spans="1:26">
      <c r="A823" s="13">
        <v>13</v>
      </c>
      <c r="B823" s="2">
        <v>310004069</v>
      </c>
      <c r="C823" s="1" t="s">
        <v>224</v>
      </c>
      <c r="D823" s="1" t="s">
        <v>122</v>
      </c>
      <c r="E823" s="12">
        <f>_xlfn.IFNA(VLOOKUP($B823,'FST OMT'!$C:$Y,$A823,0),0)</f>
        <v>0</v>
      </c>
      <c r="F823" s="12">
        <f>_xlfn.IFNA(VLOOKUP($B823,'FST CV'!$C:$Y,$A823,0),0)</f>
        <v>0</v>
      </c>
      <c r="G823" s="12">
        <f>_xlfn.IFNA(VLOOKUP($B823,'FST TT'!$C:$Y,$A823,0),0)</f>
        <v>0</v>
      </c>
      <c r="I823" s="4">
        <f t="shared" si="336"/>
        <v>0</v>
      </c>
      <c r="K823" s="52">
        <f>IF(D823="MT",VLOOKUP(B823,Master_Item!B:H,7,0),VLOOKUP(B823,Master_Item!B:H,6,0))</f>
        <v>72</v>
      </c>
      <c r="L823" s="52" t="str">
        <f>VLOOKUP(B823,Master_Item!B:M,12,0)</f>
        <v>โรงงานวังม่วง</v>
      </c>
      <c r="M823" s="52" t="str">
        <f t="shared" si="337"/>
        <v>โรงงานวังม่วงRegion 8</v>
      </c>
      <c r="N823" s="11">
        <f t="shared" si="338"/>
        <v>0</v>
      </c>
      <c r="O823" s="11">
        <f t="shared" si="339"/>
        <v>0</v>
      </c>
      <c r="P823" s="11">
        <f t="shared" si="340"/>
        <v>0</v>
      </c>
      <c r="Q823" s="11">
        <f t="shared" si="341"/>
        <v>0</v>
      </c>
      <c r="R823" s="11">
        <f t="shared" si="342"/>
        <v>0</v>
      </c>
      <c r="S823" s="11"/>
      <c r="T823" s="1">
        <f>VLOOKUP(B823,Master_Item!B:I,8,0)</f>
        <v>9.1199999999999992</v>
      </c>
      <c r="U823" s="11">
        <f t="shared" si="343"/>
        <v>0</v>
      </c>
      <c r="V823" s="11">
        <f t="shared" si="344"/>
        <v>0</v>
      </c>
      <c r="W823" s="11">
        <f t="shared" si="345"/>
        <v>0</v>
      </c>
      <c r="X823" s="11">
        <f t="shared" si="346"/>
        <v>0</v>
      </c>
      <c r="Y823" s="11">
        <f t="shared" si="347"/>
        <v>0</v>
      </c>
      <c r="Z823" s="1" t="str">
        <f>_xlfn.IFNA(VLOOKUP(B823,Master_Item!B:D,3,0),0)</f>
        <v>Oishi</v>
      </c>
    </row>
    <row r="824" spans="1:26">
      <c r="A824" s="13">
        <v>11</v>
      </c>
      <c r="B824" s="2">
        <v>310004069</v>
      </c>
      <c r="C824" s="1" t="s">
        <v>224</v>
      </c>
      <c r="D824" s="1" t="s">
        <v>123</v>
      </c>
      <c r="H824" s="4">
        <f>_xlfn.IFNA(VLOOKUP(B824,'FST MT'!A:FS,$A824,0),0)</f>
        <v>31314</v>
      </c>
      <c r="I824" s="4">
        <f t="shared" si="336"/>
        <v>31314</v>
      </c>
      <c r="K824" s="52">
        <f>IF(D824="MT",VLOOKUP(B824,Master_Item!B:H,7,0),VLOOKUP(B824,Master_Item!B:H,6,0))</f>
        <v>72</v>
      </c>
      <c r="L824" s="52" t="str">
        <f>VLOOKUP(B824,Master_Item!B:M,12,0)</f>
        <v>โรงงานวังม่วง</v>
      </c>
      <c r="M824" s="52" t="str">
        <f t="shared" si="337"/>
        <v>โรงงานวังม่วงMT</v>
      </c>
      <c r="N824" s="11">
        <f t="shared" si="338"/>
        <v>0</v>
      </c>
      <c r="O824" s="11">
        <f t="shared" si="339"/>
        <v>0</v>
      </c>
      <c r="P824" s="11">
        <f t="shared" si="340"/>
        <v>0</v>
      </c>
      <c r="Q824" s="11">
        <f t="shared" si="341"/>
        <v>434.91666666666669</v>
      </c>
      <c r="R824" s="11">
        <f t="shared" si="342"/>
        <v>434.91666666666669</v>
      </c>
      <c r="S824" s="11"/>
      <c r="T824" s="1">
        <f>VLOOKUP(B824,Master_Item!B:I,8,0)</f>
        <v>9.1199999999999992</v>
      </c>
      <c r="U824" s="11">
        <f t="shared" si="343"/>
        <v>0</v>
      </c>
      <c r="V824" s="11">
        <f t="shared" si="344"/>
        <v>0</v>
      </c>
      <c r="W824" s="11">
        <f t="shared" si="345"/>
        <v>0</v>
      </c>
      <c r="X824" s="11">
        <f t="shared" si="346"/>
        <v>285583.68</v>
      </c>
      <c r="Y824" s="11">
        <f t="shared" si="347"/>
        <v>285583.68</v>
      </c>
      <c r="Z824" s="1" t="str">
        <f>_xlfn.IFNA(VLOOKUP(B824,Master_Item!B:D,3,0),0)</f>
        <v>Oishi</v>
      </c>
    </row>
    <row r="825" spans="1:26">
      <c r="A825" s="13">
        <v>6</v>
      </c>
      <c r="B825" s="2">
        <v>310004070</v>
      </c>
      <c r="C825" s="1" t="s">
        <v>225</v>
      </c>
      <c r="D825" s="1" t="s">
        <v>115</v>
      </c>
      <c r="E825" s="12">
        <f>_xlfn.IFNA(VLOOKUP($B825,'FST OMT'!$C:$Y,$A825,0),0)</f>
        <v>0</v>
      </c>
      <c r="F825" s="12">
        <f>_xlfn.IFNA(VLOOKUP($B825,'FST CV'!$C:$Y,$A825,0),0)</f>
        <v>8</v>
      </c>
      <c r="G825" s="12">
        <f>_xlfn.IFNA(VLOOKUP($B825,'FST TT'!$C:$Y,$A825,0),0)</f>
        <v>0</v>
      </c>
      <c r="I825" s="4">
        <f t="shared" ref="I825:I834" si="348">SUM(E825:H825)</f>
        <v>8</v>
      </c>
      <c r="K825" s="52">
        <f>IF(D825="MT",VLOOKUP(B825,Master_Item!B:H,7,0),VLOOKUP(B825,Master_Item!B:H,6,0))</f>
        <v>72</v>
      </c>
      <c r="L825" s="52" t="str">
        <f>VLOOKUP(B825,Master_Item!B:M,12,0)</f>
        <v>โรงงานวังม่วง</v>
      </c>
      <c r="M825" s="52" t="str">
        <f t="shared" ref="M825:M834" si="349">L825&amp;D825</f>
        <v>โรงงานวังม่วงRegion 1</v>
      </c>
      <c r="N825" s="11">
        <f t="shared" ref="N825:N834" si="350">E825/$K825</f>
        <v>0</v>
      </c>
      <c r="O825" s="11">
        <f t="shared" ref="O825:O834" si="351">F825/$K825</f>
        <v>0.1111111111111111</v>
      </c>
      <c r="P825" s="11">
        <f t="shared" ref="P825:P834" si="352">G825/$K825</f>
        <v>0</v>
      </c>
      <c r="Q825" s="11">
        <f t="shared" ref="Q825:Q834" si="353">H825/$K825</f>
        <v>0</v>
      </c>
      <c r="R825" s="11">
        <f t="shared" ref="R825:R834" si="354">I825/$K825</f>
        <v>0.1111111111111111</v>
      </c>
      <c r="S825" s="11"/>
      <c r="T825" s="1">
        <f>VLOOKUP(B825,Master_Item!B:I,8,0)</f>
        <v>8.4</v>
      </c>
      <c r="U825" s="11">
        <f t="shared" ref="U825:U834" si="355">$T825*E825</f>
        <v>0</v>
      </c>
      <c r="V825" s="11">
        <f t="shared" ref="V825:V834" si="356">$T825*F825</f>
        <v>67.2</v>
      </c>
      <c r="W825" s="11">
        <f t="shared" ref="W825:W834" si="357">$T825*G825</f>
        <v>0</v>
      </c>
      <c r="X825" s="11">
        <f t="shared" ref="X825:X834" si="358">$T825*H825</f>
        <v>0</v>
      </c>
      <c r="Y825" s="11">
        <f t="shared" ref="Y825:Y834" si="359">$T825*I825</f>
        <v>67.2</v>
      </c>
      <c r="Z825" s="1" t="str">
        <f>_xlfn.IFNA(VLOOKUP(B825,Master_Item!B:D,3,0),0)</f>
        <v>Oishi</v>
      </c>
    </row>
    <row r="826" spans="1:26">
      <c r="A826" s="13">
        <v>7</v>
      </c>
      <c r="B826" s="2">
        <v>310004070</v>
      </c>
      <c r="C826" s="1" t="s">
        <v>225</v>
      </c>
      <c r="D826" s="1" t="s">
        <v>116</v>
      </c>
      <c r="E826" s="12">
        <f>_xlfn.IFNA(VLOOKUP($B826,'FST OMT'!$C:$Y,$A826,0),0)</f>
        <v>140</v>
      </c>
      <c r="F826" s="12">
        <f>_xlfn.IFNA(VLOOKUP($B826,'FST CV'!$C:$Y,$A826,0),0)</f>
        <v>23</v>
      </c>
      <c r="G826" s="12">
        <f>_xlfn.IFNA(VLOOKUP($B826,'FST TT'!$C:$Y,$A826,0),0)</f>
        <v>0</v>
      </c>
      <c r="I826" s="4">
        <f t="shared" si="348"/>
        <v>163</v>
      </c>
      <c r="K826" s="52">
        <f>IF(D826="MT",VLOOKUP(B826,Master_Item!B:H,7,0),VLOOKUP(B826,Master_Item!B:H,6,0))</f>
        <v>72</v>
      </c>
      <c r="L826" s="52" t="str">
        <f>VLOOKUP(B826,Master_Item!B:M,12,0)</f>
        <v>โรงงานวังม่วง</v>
      </c>
      <c r="M826" s="52" t="str">
        <f t="shared" si="349"/>
        <v>โรงงานวังม่วงRegion 2</v>
      </c>
      <c r="N826" s="11">
        <f t="shared" si="350"/>
        <v>1.9444444444444444</v>
      </c>
      <c r="O826" s="11">
        <f t="shared" si="351"/>
        <v>0.31944444444444442</v>
      </c>
      <c r="P826" s="11">
        <f t="shared" si="352"/>
        <v>0</v>
      </c>
      <c r="Q826" s="11">
        <f t="shared" si="353"/>
        <v>0</v>
      </c>
      <c r="R826" s="11">
        <f t="shared" si="354"/>
        <v>2.2638888888888888</v>
      </c>
      <c r="S826" s="11"/>
      <c r="T826" s="1">
        <f>VLOOKUP(B826,Master_Item!B:I,8,0)</f>
        <v>8.4</v>
      </c>
      <c r="U826" s="11">
        <f t="shared" si="355"/>
        <v>1176</v>
      </c>
      <c r="V826" s="11">
        <f t="shared" si="356"/>
        <v>193.20000000000002</v>
      </c>
      <c r="W826" s="11">
        <f t="shared" si="357"/>
        <v>0</v>
      </c>
      <c r="X826" s="11">
        <f t="shared" si="358"/>
        <v>0</v>
      </c>
      <c r="Y826" s="11">
        <f t="shared" si="359"/>
        <v>1369.2</v>
      </c>
      <c r="Z826" s="1" t="str">
        <f>_xlfn.IFNA(VLOOKUP(B826,Master_Item!B:D,3,0),0)</f>
        <v>Oishi</v>
      </c>
    </row>
    <row r="827" spans="1:26">
      <c r="A827" s="13">
        <v>8</v>
      </c>
      <c r="B827" s="2">
        <v>310004070</v>
      </c>
      <c r="C827" s="1" t="s">
        <v>225</v>
      </c>
      <c r="D827" s="1" t="s">
        <v>117</v>
      </c>
      <c r="E827" s="12">
        <f>_xlfn.IFNA(VLOOKUP($B827,'FST OMT'!$C:$Y,$A827,0),0)</f>
        <v>113</v>
      </c>
      <c r="F827" s="12">
        <f>_xlfn.IFNA(VLOOKUP($B827,'FST CV'!$C:$Y,$A827,0),0)</f>
        <v>0</v>
      </c>
      <c r="G827" s="12">
        <f>_xlfn.IFNA(VLOOKUP($B827,'FST TT'!$C:$Y,$A827,0),0)</f>
        <v>0</v>
      </c>
      <c r="I827" s="4">
        <f t="shared" si="348"/>
        <v>113</v>
      </c>
      <c r="K827" s="52">
        <f>IF(D827="MT",VLOOKUP(B827,Master_Item!B:H,7,0),VLOOKUP(B827,Master_Item!B:H,6,0))</f>
        <v>72</v>
      </c>
      <c r="L827" s="52" t="str">
        <f>VLOOKUP(B827,Master_Item!B:M,12,0)</f>
        <v>โรงงานวังม่วง</v>
      </c>
      <c r="M827" s="52" t="str">
        <f t="shared" si="349"/>
        <v>โรงงานวังม่วงRegion 3</v>
      </c>
      <c r="N827" s="11">
        <f t="shared" si="350"/>
        <v>1.5694444444444444</v>
      </c>
      <c r="O827" s="11">
        <f t="shared" si="351"/>
        <v>0</v>
      </c>
      <c r="P827" s="11">
        <f t="shared" si="352"/>
        <v>0</v>
      </c>
      <c r="Q827" s="11">
        <f t="shared" si="353"/>
        <v>0</v>
      </c>
      <c r="R827" s="11">
        <f t="shared" si="354"/>
        <v>1.5694444444444444</v>
      </c>
      <c r="S827" s="11"/>
      <c r="T827" s="1">
        <f>VLOOKUP(B827,Master_Item!B:I,8,0)</f>
        <v>8.4</v>
      </c>
      <c r="U827" s="11">
        <f t="shared" si="355"/>
        <v>949.2</v>
      </c>
      <c r="V827" s="11">
        <f t="shared" si="356"/>
        <v>0</v>
      </c>
      <c r="W827" s="11">
        <f t="shared" si="357"/>
        <v>0</v>
      </c>
      <c r="X827" s="11">
        <f t="shared" si="358"/>
        <v>0</v>
      </c>
      <c r="Y827" s="11">
        <f t="shared" si="359"/>
        <v>949.2</v>
      </c>
      <c r="Z827" s="1" t="str">
        <f>_xlfn.IFNA(VLOOKUP(B827,Master_Item!B:D,3,0),0)</f>
        <v>Oishi</v>
      </c>
    </row>
    <row r="828" spans="1:26">
      <c r="A828" s="13">
        <v>9</v>
      </c>
      <c r="B828" s="2">
        <v>310004070</v>
      </c>
      <c r="C828" s="1" t="s">
        <v>225</v>
      </c>
      <c r="D828" s="1" t="s">
        <v>118</v>
      </c>
      <c r="E828" s="12">
        <f>_xlfn.IFNA(VLOOKUP($B828,'FST OMT'!$C:$Y,$A828,0),0)</f>
        <v>75</v>
      </c>
      <c r="F828" s="12">
        <f>_xlfn.IFNA(VLOOKUP($B828,'FST CV'!$C:$Y,$A828,0),0)</f>
        <v>117</v>
      </c>
      <c r="G828" s="12">
        <f>_xlfn.IFNA(VLOOKUP($B828,'FST TT'!$C:$Y,$A828,0),0)</f>
        <v>0</v>
      </c>
      <c r="I828" s="4">
        <f t="shared" si="348"/>
        <v>192</v>
      </c>
      <c r="K828" s="52">
        <f>IF(D828="MT",VLOOKUP(B828,Master_Item!B:H,7,0),VLOOKUP(B828,Master_Item!B:H,6,0))</f>
        <v>72</v>
      </c>
      <c r="L828" s="52" t="str">
        <f>VLOOKUP(B828,Master_Item!B:M,12,0)</f>
        <v>โรงงานวังม่วง</v>
      </c>
      <c r="M828" s="52" t="str">
        <f t="shared" si="349"/>
        <v>โรงงานวังม่วงRegion 4</v>
      </c>
      <c r="N828" s="11">
        <f t="shared" si="350"/>
        <v>1.0416666666666667</v>
      </c>
      <c r="O828" s="11">
        <f t="shared" si="351"/>
        <v>1.625</v>
      </c>
      <c r="P828" s="11">
        <f t="shared" si="352"/>
        <v>0</v>
      </c>
      <c r="Q828" s="11">
        <f t="shared" si="353"/>
        <v>0</v>
      </c>
      <c r="R828" s="11">
        <f t="shared" si="354"/>
        <v>2.6666666666666665</v>
      </c>
      <c r="S828" s="11"/>
      <c r="T828" s="1">
        <f>VLOOKUP(B828,Master_Item!B:I,8,0)</f>
        <v>8.4</v>
      </c>
      <c r="U828" s="11">
        <f t="shared" si="355"/>
        <v>630</v>
      </c>
      <c r="V828" s="11">
        <f t="shared" si="356"/>
        <v>982.80000000000007</v>
      </c>
      <c r="W828" s="11">
        <f t="shared" si="357"/>
        <v>0</v>
      </c>
      <c r="X828" s="11">
        <f t="shared" si="358"/>
        <v>0</v>
      </c>
      <c r="Y828" s="11">
        <f t="shared" si="359"/>
        <v>1612.8000000000002</v>
      </c>
      <c r="Z828" s="1" t="str">
        <f>_xlfn.IFNA(VLOOKUP(B828,Master_Item!B:D,3,0),0)</f>
        <v>Oishi</v>
      </c>
    </row>
    <row r="829" spans="1:26">
      <c r="A829" s="13">
        <v>10</v>
      </c>
      <c r="B829" s="2">
        <v>310004070</v>
      </c>
      <c r="C829" s="1" t="s">
        <v>225</v>
      </c>
      <c r="D829" s="1" t="s">
        <v>119</v>
      </c>
      <c r="E829" s="12">
        <f>_xlfn.IFNA(VLOOKUP($B829,'FST OMT'!$C:$Y,$A829,0),0)</f>
        <v>80</v>
      </c>
      <c r="F829" s="12">
        <f>_xlfn.IFNA(VLOOKUP($B829,'FST CV'!$C:$Y,$A829,0),0)</f>
        <v>11</v>
      </c>
      <c r="G829" s="12">
        <f>_xlfn.IFNA(VLOOKUP($B829,'FST TT'!$C:$Y,$A829,0),0)</f>
        <v>0</v>
      </c>
      <c r="I829" s="4">
        <f t="shared" si="348"/>
        <v>91</v>
      </c>
      <c r="K829" s="52">
        <f>IF(D829="MT",VLOOKUP(B829,Master_Item!B:H,7,0),VLOOKUP(B829,Master_Item!B:H,6,0))</f>
        <v>72</v>
      </c>
      <c r="L829" s="52" t="str">
        <f>VLOOKUP(B829,Master_Item!B:M,12,0)</f>
        <v>โรงงานวังม่วง</v>
      </c>
      <c r="M829" s="52" t="str">
        <f t="shared" si="349"/>
        <v>โรงงานวังม่วงRegion 5</v>
      </c>
      <c r="N829" s="11">
        <f t="shared" si="350"/>
        <v>1.1111111111111112</v>
      </c>
      <c r="O829" s="11">
        <f t="shared" si="351"/>
        <v>0.15277777777777779</v>
      </c>
      <c r="P829" s="11">
        <f t="shared" si="352"/>
        <v>0</v>
      </c>
      <c r="Q829" s="11">
        <f t="shared" si="353"/>
        <v>0</v>
      </c>
      <c r="R829" s="11">
        <f t="shared" si="354"/>
        <v>1.2638888888888888</v>
      </c>
      <c r="S829" s="11"/>
      <c r="T829" s="1">
        <f>VLOOKUP(B829,Master_Item!B:I,8,0)</f>
        <v>8.4</v>
      </c>
      <c r="U829" s="11">
        <f t="shared" si="355"/>
        <v>672</v>
      </c>
      <c r="V829" s="11">
        <f t="shared" si="356"/>
        <v>92.4</v>
      </c>
      <c r="W829" s="11">
        <f t="shared" si="357"/>
        <v>0</v>
      </c>
      <c r="X829" s="11">
        <f t="shared" si="358"/>
        <v>0</v>
      </c>
      <c r="Y829" s="11">
        <f t="shared" si="359"/>
        <v>764.4</v>
      </c>
      <c r="Z829" s="1" t="str">
        <f>_xlfn.IFNA(VLOOKUP(B829,Master_Item!B:D,3,0),0)</f>
        <v>Oishi</v>
      </c>
    </row>
    <row r="830" spans="1:26">
      <c r="A830" s="13">
        <v>11</v>
      </c>
      <c r="B830" s="2">
        <v>310004070</v>
      </c>
      <c r="C830" s="1" t="s">
        <v>225</v>
      </c>
      <c r="D830" s="1" t="s">
        <v>127</v>
      </c>
      <c r="E830" s="12">
        <f>_xlfn.IFNA(VLOOKUP($B830,'FST OMT'!$C:$Y,$A830,0),0)*0.45</f>
        <v>96.75</v>
      </c>
      <c r="F830" s="12">
        <f>_xlfn.IFNA(VLOOKUP($B830,'FST CV'!$C:$Y,$A830,0),0)*0.45</f>
        <v>0</v>
      </c>
      <c r="G830" s="12">
        <f>_xlfn.IFNA(VLOOKUP($B830,'FST TT'!$C:$Y,$A830,0),0)*0.45</f>
        <v>0</v>
      </c>
      <c r="I830" s="4">
        <f t="shared" si="348"/>
        <v>96.75</v>
      </c>
      <c r="K830" s="52">
        <f>IF(D830="MT",VLOOKUP(B830,Master_Item!B:H,7,0),VLOOKUP(B830,Master_Item!B:H,6,0))</f>
        <v>72</v>
      </c>
      <c r="L830" s="52" t="str">
        <f>VLOOKUP(B830,Master_Item!B:M,12,0)</f>
        <v>โรงงานวังม่วง</v>
      </c>
      <c r="M830" s="52" t="str">
        <f t="shared" si="349"/>
        <v>โรงงานวังม่วงRegion 6/9</v>
      </c>
      <c r="N830" s="11">
        <f t="shared" si="350"/>
        <v>1.34375</v>
      </c>
      <c r="O830" s="11">
        <f t="shared" si="351"/>
        <v>0</v>
      </c>
      <c r="P830" s="11">
        <f t="shared" si="352"/>
        <v>0</v>
      </c>
      <c r="Q830" s="11">
        <f t="shared" si="353"/>
        <v>0</v>
      </c>
      <c r="R830" s="11">
        <f t="shared" si="354"/>
        <v>1.34375</v>
      </c>
      <c r="S830" s="11"/>
      <c r="T830" s="1">
        <f>VLOOKUP(B830,Master_Item!B:I,8,0)</f>
        <v>8.4</v>
      </c>
      <c r="U830" s="11">
        <f t="shared" si="355"/>
        <v>812.7</v>
      </c>
      <c r="V830" s="11">
        <f t="shared" si="356"/>
        <v>0</v>
      </c>
      <c r="W830" s="11">
        <f t="shared" si="357"/>
        <v>0</v>
      </c>
      <c r="X830" s="11">
        <f t="shared" si="358"/>
        <v>0</v>
      </c>
      <c r="Y830" s="11">
        <f t="shared" si="359"/>
        <v>812.7</v>
      </c>
      <c r="Z830" s="1" t="str">
        <f>_xlfn.IFNA(VLOOKUP(B830,Master_Item!B:D,3,0),0)</f>
        <v>Oishi</v>
      </c>
    </row>
    <row r="831" spans="1:26">
      <c r="A831" s="13">
        <v>11</v>
      </c>
      <c r="B831" s="2">
        <v>310004070</v>
      </c>
      <c r="C831" s="1" t="s">
        <v>225</v>
      </c>
      <c r="D831" s="1" t="s">
        <v>128</v>
      </c>
      <c r="E831" s="12">
        <f>_xlfn.IFNA(VLOOKUP($B831,'FST OMT'!$C:$Y,$A831,0),0)*0.55</f>
        <v>118.25000000000001</v>
      </c>
      <c r="F831" s="12">
        <f>_xlfn.IFNA(VLOOKUP($B831,'FST CV'!$C:$Y,$A831,0),0)*0.55</f>
        <v>0</v>
      </c>
      <c r="G831" s="12">
        <f>_xlfn.IFNA(VLOOKUP($B831,'FST TT'!$C:$Y,$A831,0),0)*0.55</f>
        <v>0</v>
      </c>
      <c r="I831" s="4">
        <f t="shared" si="348"/>
        <v>118.25000000000001</v>
      </c>
      <c r="K831" s="52">
        <f>IF(D831="MT",VLOOKUP(B831,Master_Item!B:H,7,0),VLOOKUP(B831,Master_Item!B:H,6,0))</f>
        <v>72</v>
      </c>
      <c r="L831" s="52" t="str">
        <f>VLOOKUP(B831,Master_Item!B:M,12,0)</f>
        <v>โรงงานวังม่วง</v>
      </c>
      <c r="M831" s="52" t="str">
        <f t="shared" si="349"/>
        <v>โรงงานวังม่วงRegion 6/14</v>
      </c>
      <c r="N831" s="11">
        <f t="shared" si="350"/>
        <v>1.6423611111111114</v>
      </c>
      <c r="O831" s="11">
        <f t="shared" si="351"/>
        <v>0</v>
      </c>
      <c r="P831" s="11">
        <f t="shared" si="352"/>
        <v>0</v>
      </c>
      <c r="Q831" s="11">
        <f t="shared" si="353"/>
        <v>0</v>
      </c>
      <c r="R831" s="11">
        <f t="shared" si="354"/>
        <v>1.6423611111111114</v>
      </c>
      <c r="S831" s="11"/>
      <c r="T831" s="1">
        <f>VLOOKUP(B831,Master_Item!B:I,8,0)</f>
        <v>8.4</v>
      </c>
      <c r="U831" s="11">
        <f t="shared" si="355"/>
        <v>993.30000000000018</v>
      </c>
      <c r="V831" s="11">
        <f t="shared" si="356"/>
        <v>0</v>
      </c>
      <c r="W831" s="11">
        <f t="shared" si="357"/>
        <v>0</v>
      </c>
      <c r="X831" s="11">
        <f t="shared" si="358"/>
        <v>0</v>
      </c>
      <c r="Y831" s="11">
        <f t="shared" si="359"/>
        <v>993.30000000000018</v>
      </c>
      <c r="Z831" s="1" t="str">
        <f>_xlfn.IFNA(VLOOKUP(B831,Master_Item!B:D,3,0),0)</f>
        <v>Oishi</v>
      </c>
    </row>
    <row r="832" spans="1:26">
      <c r="A832" s="13">
        <v>12</v>
      </c>
      <c r="B832" s="2">
        <v>310004070</v>
      </c>
      <c r="C832" s="1" t="s">
        <v>225</v>
      </c>
      <c r="D832" s="1" t="s">
        <v>121</v>
      </c>
      <c r="E832" s="12">
        <f>_xlfn.IFNA(VLOOKUP($B832,'FST OMT'!$C:$Y,$A832,0),0)</f>
        <v>3</v>
      </c>
      <c r="F832" s="12">
        <f>_xlfn.IFNA(VLOOKUP($B832,'FST CV'!$C:$Y,$A832,0),0)</f>
        <v>2</v>
      </c>
      <c r="G832" s="12">
        <f>_xlfn.IFNA(VLOOKUP($B832,'FST TT'!$C:$Y,$A832,0),0)</f>
        <v>0</v>
      </c>
      <c r="I832" s="4">
        <f t="shared" si="348"/>
        <v>5</v>
      </c>
      <c r="K832" s="52">
        <f>IF(D832="MT",VLOOKUP(B832,Master_Item!B:H,7,0),VLOOKUP(B832,Master_Item!B:H,6,0))</f>
        <v>72</v>
      </c>
      <c r="L832" s="52" t="str">
        <f>VLOOKUP(B832,Master_Item!B:M,12,0)</f>
        <v>โรงงานวังม่วง</v>
      </c>
      <c r="M832" s="52" t="str">
        <f t="shared" si="349"/>
        <v>โรงงานวังม่วงRegion 7</v>
      </c>
      <c r="N832" s="11">
        <f t="shared" si="350"/>
        <v>4.1666666666666664E-2</v>
      </c>
      <c r="O832" s="11">
        <f t="shared" si="351"/>
        <v>2.7777777777777776E-2</v>
      </c>
      <c r="P832" s="11">
        <f t="shared" si="352"/>
        <v>0</v>
      </c>
      <c r="Q832" s="11">
        <f t="shared" si="353"/>
        <v>0</v>
      </c>
      <c r="R832" s="11">
        <f t="shared" si="354"/>
        <v>6.9444444444444448E-2</v>
      </c>
      <c r="S832" s="11"/>
      <c r="T832" s="1">
        <f>VLOOKUP(B832,Master_Item!B:I,8,0)</f>
        <v>8.4</v>
      </c>
      <c r="U832" s="11">
        <f t="shared" si="355"/>
        <v>25.200000000000003</v>
      </c>
      <c r="V832" s="11">
        <f t="shared" si="356"/>
        <v>16.8</v>
      </c>
      <c r="W832" s="11">
        <f t="shared" si="357"/>
        <v>0</v>
      </c>
      <c r="X832" s="11">
        <f t="shared" si="358"/>
        <v>0</v>
      </c>
      <c r="Y832" s="11">
        <f t="shared" si="359"/>
        <v>42</v>
      </c>
      <c r="Z832" s="1" t="str">
        <f>_xlfn.IFNA(VLOOKUP(B832,Master_Item!B:D,3,0),0)</f>
        <v>Oishi</v>
      </c>
    </row>
    <row r="833" spans="1:26">
      <c r="A833" s="13">
        <v>13</v>
      </c>
      <c r="B833" s="2">
        <v>310004070</v>
      </c>
      <c r="C833" s="1" t="s">
        <v>225</v>
      </c>
      <c r="D833" s="1" t="s">
        <v>122</v>
      </c>
      <c r="E833" s="12">
        <f>_xlfn.IFNA(VLOOKUP($B833,'FST OMT'!$C:$Y,$A833,0),0)</f>
        <v>280</v>
      </c>
      <c r="F833" s="12">
        <f>_xlfn.IFNA(VLOOKUP($B833,'FST CV'!$C:$Y,$A833,0),0)</f>
        <v>0</v>
      </c>
      <c r="G833" s="12">
        <f>_xlfn.IFNA(VLOOKUP($B833,'FST TT'!$C:$Y,$A833,0),0)</f>
        <v>0</v>
      </c>
      <c r="I833" s="4">
        <f t="shared" si="348"/>
        <v>280</v>
      </c>
      <c r="K833" s="52">
        <f>IF(D833="MT",VLOOKUP(B833,Master_Item!B:H,7,0),VLOOKUP(B833,Master_Item!B:H,6,0))</f>
        <v>72</v>
      </c>
      <c r="L833" s="52" t="str">
        <f>VLOOKUP(B833,Master_Item!B:M,12,0)</f>
        <v>โรงงานวังม่วง</v>
      </c>
      <c r="M833" s="52" t="str">
        <f t="shared" si="349"/>
        <v>โรงงานวังม่วงRegion 8</v>
      </c>
      <c r="N833" s="11">
        <f t="shared" si="350"/>
        <v>3.8888888888888888</v>
      </c>
      <c r="O833" s="11">
        <f t="shared" si="351"/>
        <v>0</v>
      </c>
      <c r="P833" s="11">
        <f t="shared" si="352"/>
        <v>0</v>
      </c>
      <c r="Q833" s="11">
        <f t="shared" si="353"/>
        <v>0</v>
      </c>
      <c r="R833" s="11">
        <f t="shared" si="354"/>
        <v>3.8888888888888888</v>
      </c>
      <c r="S833" s="11"/>
      <c r="T833" s="1">
        <f>VLOOKUP(B833,Master_Item!B:I,8,0)</f>
        <v>8.4</v>
      </c>
      <c r="U833" s="11">
        <f t="shared" si="355"/>
        <v>2352</v>
      </c>
      <c r="V833" s="11">
        <f t="shared" si="356"/>
        <v>0</v>
      </c>
      <c r="W833" s="11">
        <f t="shared" si="357"/>
        <v>0</v>
      </c>
      <c r="X833" s="11">
        <f t="shared" si="358"/>
        <v>0</v>
      </c>
      <c r="Y833" s="11">
        <f t="shared" si="359"/>
        <v>2352</v>
      </c>
      <c r="Z833" s="1" t="str">
        <f>_xlfn.IFNA(VLOOKUP(B833,Master_Item!B:D,3,0),0)</f>
        <v>Oishi</v>
      </c>
    </row>
    <row r="834" spans="1:26">
      <c r="A834" s="13">
        <v>11</v>
      </c>
      <c r="B834" s="2">
        <v>310004070</v>
      </c>
      <c r="C834" s="1" t="s">
        <v>225</v>
      </c>
      <c r="D834" s="1" t="s">
        <v>123</v>
      </c>
      <c r="H834" s="4">
        <f>_xlfn.IFNA(VLOOKUP(B834,'FST MT'!A:FS,$A834,0),0)</f>
        <v>4560</v>
      </c>
      <c r="I834" s="4">
        <f t="shared" si="348"/>
        <v>4560</v>
      </c>
      <c r="K834" s="52">
        <f>IF(D834="MT",VLOOKUP(B834,Master_Item!B:H,7,0),VLOOKUP(B834,Master_Item!B:H,6,0))</f>
        <v>72</v>
      </c>
      <c r="L834" s="52" t="str">
        <f>VLOOKUP(B834,Master_Item!B:M,12,0)</f>
        <v>โรงงานวังม่วง</v>
      </c>
      <c r="M834" s="52" t="str">
        <f t="shared" si="349"/>
        <v>โรงงานวังม่วงMT</v>
      </c>
      <c r="N834" s="11">
        <f t="shared" si="350"/>
        <v>0</v>
      </c>
      <c r="O834" s="11">
        <f t="shared" si="351"/>
        <v>0</v>
      </c>
      <c r="P834" s="11">
        <f t="shared" si="352"/>
        <v>0</v>
      </c>
      <c r="Q834" s="11">
        <f t="shared" si="353"/>
        <v>63.333333333333336</v>
      </c>
      <c r="R834" s="11">
        <f t="shared" si="354"/>
        <v>63.333333333333336</v>
      </c>
      <c r="S834" s="11"/>
      <c r="T834" s="1">
        <f>VLOOKUP(B834,Master_Item!B:I,8,0)</f>
        <v>8.4</v>
      </c>
      <c r="U834" s="11">
        <f t="shared" si="355"/>
        <v>0</v>
      </c>
      <c r="V834" s="11">
        <f t="shared" si="356"/>
        <v>0</v>
      </c>
      <c r="W834" s="11">
        <f t="shared" si="357"/>
        <v>0</v>
      </c>
      <c r="X834" s="11">
        <f t="shared" si="358"/>
        <v>38304</v>
      </c>
      <c r="Y834" s="11">
        <f t="shared" si="359"/>
        <v>38304</v>
      </c>
      <c r="Z834" s="1" t="str">
        <f>_xlfn.IFNA(VLOOKUP(B834,Master_Item!B:D,3,0),0)</f>
        <v>Oishi</v>
      </c>
    </row>
    <row r="835" spans="1:26">
      <c r="A835" s="13">
        <v>6</v>
      </c>
      <c r="B835" s="2">
        <v>310004209</v>
      </c>
      <c r="C835" s="1" t="s">
        <v>226</v>
      </c>
      <c r="D835" s="1" t="s">
        <v>115</v>
      </c>
      <c r="E835" s="12">
        <f>_xlfn.IFNA(VLOOKUP($B835,'FST OMT'!$C:$Y,$A835,0),0)</f>
        <v>0</v>
      </c>
      <c r="F835" s="12">
        <f>_xlfn.IFNA(VLOOKUP($B835,'FST CV'!$C:$Y,$A835,0),0)</f>
        <v>0</v>
      </c>
      <c r="G835" s="12">
        <f>_xlfn.IFNA(VLOOKUP($B835,'FST TT'!$C:$Y,$A835,0),0)</f>
        <v>0</v>
      </c>
      <c r="I835" s="4">
        <f t="shared" ref="I835:I844" si="360">SUM(E835:H835)</f>
        <v>0</v>
      </c>
      <c r="K835" s="52">
        <f>IF(D835="MT",VLOOKUP(B835,Master_Item!B:H,7,0),VLOOKUP(B835,Master_Item!B:H,6,0))</f>
        <v>54</v>
      </c>
      <c r="L835" s="52" t="str">
        <f>VLOOKUP(B835,Master_Item!B:M,12,0)</f>
        <v>โรงงานนวนคร</v>
      </c>
      <c r="M835" s="52" t="str">
        <f t="shared" ref="M835:M844" si="361">L835&amp;D835</f>
        <v>โรงงานนวนครRegion 1</v>
      </c>
      <c r="N835" s="11">
        <f t="shared" ref="N835:N844" si="362">E835/$K835</f>
        <v>0</v>
      </c>
      <c r="O835" s="11">
        <f t="shared" ref="O835:O844" si="363">F835/$K835</f>
        <v>0</v>
      </c>
      <c r="P835" s="11">
        <f t="shared" ref="P835:P844" si="364">G835/$K835</f>
        <v>0</v>
      </c>
      <c r="Q835" s="11">
        <f t="shared" ref="Q835:Q844" si="365">H835/$K835</f>
        <v>0</v>
      </c>
      <c r="R835" s="11">
        <f t="shared" ref="R835:R844" si="366">I835/$K835</f>
        <v>0</v>
      </c>
      <c r="S835" s="11"/>
      <c r="T835" s="1">
        <f>VLOOKUP(B835,Master_Item!B:I,8,0)</f>
        <v>11.4</v>
      </c>
      <c r="U835" s="11">
        <f t="shared" ref="U835:U844" si="367">$T835*E835</f>
        <v>0</v>
      </c>
      <c r="V835" s="11">
        <f t="shared" ref="V835:V844" si="368">$T835*F835</f>
        <v>0</v>
      </c>
      <c r="W835" s="11">
        <f t="shared" ref="W835:W844" si="369">$T835*G835</f>
        <v>0</v>
      </c>
      <c r="X835" s="11">
        <f t="shared" ref="X835:X844" si="370">$T835*H835</f>
        <v>0</v>
      </c>
      <c r="Y835" s="11">
        <f t="shared" ref="Y835:Y844" si="371">$T835*I835</f>
        <v>0</v>
      </c>
      <c r="Z835" s="1" t="str">
        <f>_xlfn.IFNA(VLOOKUP(B835,Master_Item!B:D,3,0),0)</f>
        <v>Oishi</v>
      </c>
    </row>
    <row r="836" spans="1:26">
      <c r="A836" s="13">
        <v>7</v>
      </c>
      <c r="B836" s="2">
        <v>310004209</v>
      </c>
      <c r="C836" s="1" t="s">
        <v>226</v>
      </c>
      <c r="D836" s="1" t="s">
        <v>116</v>
      </c>
      <c r="E836" s="12">
        <f>_xlfn.IFNA(VLOOKUP($B836,'FST OMT'!$C:$Y,$A836,0),0)</f>
        <v>0</v>
      </c>
      <c r="F836" s="12">
        <f>_xlfn.IFNA(VLOOKUP($B836,'FST CV'!$C:$Y,$A836,0),0)</f>
        <v>0</v>
      </c>
      <c r="G836" s="12">
        <f>_xlfn.IFNA(VLOOKUP($B836,'FST TT'!$C:$Y,$A836,0),0)</f>
        <v>0</v>
      </c>
      <c r="I836" s="4">
        <f t="shared" si="360"/>
        <v>0</v>
      </c>
      <c r="K836" s="52">
        <f>IF(D836="MT",VLOOKUP(B836,Master_Item!B:H,7,0),VLOOKUP(B836,Master_Item!B:H,6,0))</f>
        <v>54</v>
      </c>
      <c r="L836" s="52" t="str">
        <f>VLOOKUP(B836,Master_Item!B:M,12,0)</f>
        <v>โรงงานนวนคร</v>
      </c>
      <c r="M836" s="52" t="str">
        <f t="shared" si="361"/>
        <v>โรงงานนวนครRegion 2</v>
      </c>
      <c r="N836" s="11">
        <f t="shared" si="362"/>
        <v>0</v>
      </c>
      <c r="O836" s="11">
        <f t="shared" si="363"/>
        <v>0</v>
      </c>
      <c r="P836" s="11">
        <f t="shared" si="364"/>
        <v>0</v>
      </c>
      <c r="Q836" s="11">
        <f t="shared" si="365"/>
        <v>0</v>
      </c>
      <c r="R836" s="11">
        <f t="shared" si="366"/>
        <v>0</v>
      </c>
      <c r="S836" s="11"/>
      <c r="T836" s="1">
        <f>VLOOKUP(B836,Master_Item!B:I,8,0)</f>
        <v>11.4</v>
      </c>
      <c r="U836" s="11">
        <f t="shared" si="367"/>
        <v>0</v>
      </c>
      <c r="V836" s="11">
        <f t="shared" si="368"/>
        <v>0</v>
      </c>
      <c r="W836" s="11">
        <f t="shared" si="369"/>
        <v>0</v>
      </c>
      <c r="X836" s="11">
        <f t="shared" si="370"/>
        <v>0</v>
      </c>
      <c r="Y836" s="11">
        <f t="shared" si="371"/>
        <v>0</v>
      </c>
      <c r="Z836" s="1" t="str">
        <f>_xlfn.IFNA(VLOOKUP(B836,Master_Item!B:D,3,0),0)</f>
        <v>Oishi</v>
      </c>
    </row>
    <row r="837" spans="1:26">
      <c r="A837" s="13">
        <v>8</v>
      </c>
      <c r="B837" s="2">
        <v>310004209</v>
      </c>
      <c r="C837" s="1" t="s">
        <v>226</v>
      </c>
      <c r="D837" s="1" t="s">
        <v>117</v>
      </c>
      <c r="E837" s="12">
        <f>_xlfn.IFNA(VLOOKUP($B837,'FST OMT'!$C:$Y,$A837,0),0)</f>
        <v>0</v>
      </c>
      <c r="F837" s="12">
        <f>_xlfn.IFNA(VLOOKUP($B837,'FST CV'!$C:$Y,$A837,0),0)</f>
        <v>0</v>
      </c>
      <c r="G837" s="12">
        <f>_xlfn.IFNA(VLOOKUP($B837,'FST TT'!$C:$Y,$A837,0),0)</f>
        <v>0</v>
      </c>
      <c r="I837" s="4">
        <f t="shared" si="360"/>
        <v>0</v>
      </c>
      <c r="K837" s="52">
        <f>IF(D837="MT",VLOOKUP(B837,Master_Item!B:H,7,0),VLOOKUP(B837,Master_Item!B:H,6,0))</f>
        <v>54</v>
      </c>
      <c r="L837" s="52" t="str">
        <f>VLOOKUP(B837,Master_Item!B:M,12,0)</f>
        <v>โรงงานนวนคร</v>
      </c>
      <c r="M837" s="52" t="str">
        <f t="shared" si="361"/>
        <v>โรงงานนวนครRegion 3</v>
      </c>
      <c r="N837" s="11">
        <f t="shared" si="362"/>
        <v>0</v>
      </c>
      <c r="O837" s="11">
        <f t="shared" si="363"/>
        <v>0</v>
      </c>
      <c r="P837" s="11">
        <f t="shared" si="364"/>
        <v>0</v>
      </c>
      <c r="Q837" s="11">
        <f t="shared" si="365"/>
        <v>0</v>
      </c>
      <c r="R837" s="11">
        <f t="shared" si="366"/>
        <v>0</v>
      </c>
      <c r="S837" s="11"/>
      <c r="T837" s="1">
        <f>VLOOKUP(B837,Master_Item!B:I,8,0)</f>
        <v>11.4</v>
      </c>
      <c r="U837" s="11">
        <f t="shared" si="367"/>
        <v>0</v>
      </c>
      <c r="V837" s="11">
        <f t="shared" si="368"/>
        <v>0</v>
      </c>
      <c r="W837" s="11">
        <f t="shared" si="369"/>
        <v>0</v>
      </c>
      <c r="X837" s="11">
        <f t="shared" si="370"/>
        <v>0</v>
      </c>
      <c r="Y837" s="11">
        <f t="shared" si="371"/>
        <v>0</v>
      </c>
      <c r="Z837" s="1" t="str">
        <f>_xlfn.IFNA(VLOOKUP(B837,Master_Item!B:D,3,0),0)</f>
        <v>Oishi</v>
      </c>
    </row>
    <row r="838" spans="1:26">
      <c r="A838" s="13">
        <v>9</v>
      </c>
      <c r="B838" s="2">
        <v>310004209</v>
      </c>
      <c r="C838" s="1" t="s">
        <v>226</v>
      </c>
      <c r="D838" s="1" t="s">
        <v>118</v>
      </c>
      <c r="E838" s="12">
        <f>_xlfn.IFNA(VLOOKUP($B838,'FST OMT'!$C:$Y,$A838,0),0)</f>
        <v>0</v>
      </c>
      <c r="F838" s="12">
        <f>_xlfn.IFNA(VLOOKUP($B838,'FST CV'!$C:$Y,$A838,0),0)</f>
        <v>0</v>
      </c>
      <c r="G838" s="12">
        <f>_xlfn.IFNA(VLOOKUP($B838,'FST TT'!$C:$Y,$A838,0),0)</f>
        <v>0</v>
      </c>
      <c r="I838" s="4">
        <f t="shared" si="360"/>
        <v>0</v>
      </c>
      <c r="K838" s="52">
        <f>IF(D838="MT",VLOOKUP(B838,Master_Item!B:H,7,0),VLOOKUP(B838,Master_Item!B:H,6,0))</f>
        <v>54</v>
      </c>
      <c r="L838" s="52" t="str">
        <f>VLOOKUP(B838,Master_Item!B:M,12,0)</f>
        <v>โรงงานนวนคร</v>
      </c>
      <c r="M838" s="52" t="str">
        <f t="shared" si="361"/>
        <v>โรงงานนวนครRegion 4</v>
      </c>
      <c r="N838" s="11">
        <f t="shared" si="362"/>
        <v>0</v>
      </c>
      <c r="O838" s="11">
        <f t="shared" si="363"/>
        <v>0</v>
      </c>
      <c r="P838" s="11">
        <f t="shared" si="364"/>
        <v>0</v>
      </c>
      <c r="Q838" s="11">
        <f t="shared" si="365"/>
        <v>0</v>
      </c>
      <c r="R838" s="11">
        <f t="shared" si="366"/>
        <v>0</v>
      </c>
      <c r="S838" s="11"/>
      <c r="T838" s="1">
        <f>VLOOKUP(B838,Master_Item!B:I,8,0)</f>
        <v>11.4</v>
      </c>
      <c r="U838" s="11">
        <f t="shared" si="367"/>
        <v>0</v>
      </c>
      <c r="V838" s="11">
        <f t="shared" si="368"/>
        <v>0</v>
      </c>
      <c r="W838" s="11">
        <f t="shared" si="369"/>
        <v>0</v>
      </c>
      <c r="X838" s="11">
        <f t="shared" si="370"/>
        <v>0</v>
      </c>
      <c r="Y838" s="11">
        <f t="shared" si="371"/>
        <v>0</v>
      </c>
      <c r="Z838" s="1" t="str">
        <f>_xlfn.IFNA(VLOOKUP(B838,Master_Item!B:D,3,0),0)</f>
        <v>Oishi</v>
      </c>
    </row>
    <row r="839" spans="1:26">
      <c r="A839" s="13">
        <v>10</v>
      </c>
      <c r="B839" s="2">
        <v>310004209</v>
      </c>
      <c r="C839" s="1" t="s">
        <v>226</v>
      </c>
      <c r="D839" s="1" t="s">
        <v>119</v>
      </c>
      <c r="E839" s="12">
        <f>_xlfn.IFNA(VLOOKUP($B839,'FST OMT'!$C:$Y,$A839,0),0)</f>
        <v>0</v>
      </c>
      <c r="F839" s="12">
        <f>_xlfn.IFNA(VLOOKUP($B839,'FST CV'!$C:$Y,$A839,0),0)</f>
        <v>0</v>
      </c>
      <c r="G839" s="12">
        <f>_xlfn.IFNA(VLOOKUP($B839,'FST TT'!$C:$Y,$A839,0),0)</f>
        <v>0</v>
      </c>
      <c r="I839" s="4">
        <f t="shared" si="360"/>
        <v>0</v>
      </c>
      <c r="K839" s="52">
        <f>IF(D839="MT",VLOOKUP(B839,Master_Item!B:H,7,0),VLOOKUP(B839,Master_Item!B:H,6,0))</f>
        <v>54</v>
      </c>
      <c r="L839" s="52" t="str">
        <f>VLOOKUP(B839,Master_Item!B:M,12,0)</f>
        <v>โรงงานนวนคร</v>
      </c>
      <c r="M839" s="52" t="str">
        <f t="shared" si="361"/>
        <v>โรงงานนวนครRegion 5</v>
      </c>
      <c r="N839" s="11">
        <f t="shared" si="362"/>
        <v>0</v>
      </c>
      <c r="O839" s="11">
        <f t="shared" si="363"/>
        <v>0</v>
      </c>
      <c r="P839" s="11">
        <f t="shared" si="364"/>
        <v>0</v>
      </c>
      <c r="Q839" s="11">
        <f t="shared" si="365"/>
        <v>0</v>
      </c>
      <c r="R839" s="11">
        <f t="shared" si="366"/>
        <v>0</v>
      </c>
      <c r="S839" s="11"/>
      <c r="T839" s="1">
        <f>VLOOKUP(B839,Master_Item!B:I,8,0)</f>
        <v>11.4</v>
      </c>
      <c r="U839" s="11">
        <f t="shared" si="367"/>
        <v>0</v>
      </c>
      <c r="V839" s="11">
        <f t="shared" si="368"/>
        <v>0</v>
      </c>
      <c r="W839" s="11">
        <f t="shared" si="369"/>
        <v>0</v>
      </c>
      <c r="X839" s="11">
        <f t="shared" si="370"/>
        <v>0</v>
      </c>
      <c r="Y839" s="11">
        <f t="shared" si="371"/>
        <v>0</v>
      </c>
      <c r="Z839" s="1" t="str">
        <f>_xlfn.IFNA(VLOOKUP(B839,Master_Item!B:D,3,0),0)</f>
        <v>Oishi</v>
      </c>
    </row>
    <row r="840" spans="1:26">
      <c r="A840" s="13">
        <v>11</v>
      </c>
      <c r="B840" s="2">
        <v>310004209</v>
      </c>
      <c r="C840" s="1" t="s">
        <v>226</v>
      </c>
      <c r="D840" s="1" t="s">
        <v>127</v>
      </c>
      <c r="E840" s="12">
        <f>_xlfn.IFNA(VLOOKUP($B840,'FST OMT'!$C:$Y,$A840,0),0)*0.45</f>
        <v>0</v>
      </c>
      <c r="F840" s="12">
        <f>_xlfn.IFNA(VLOOKUP($B840,'FST CV'!$C:$Y,$A840,0),0)*0.45</f>
        <v>0</v>
      </c>
      <c r="G840" s="12">
        <f>_xlfn.IFNA(VLOOKUP($B840,'FST TT'!$C:$Y,$A840,0),0)*0.45</f>
        <v>0</v>
      </c>
      <c r="I840" s="4">
        <f t="shared" si="360"/>
        <v>0</v>
      </c>
      <c r="K840" s="52">
        <f>IF(D840="MT",VLOOKUP(B840,Master_Item!B:H,7,0),VLOOKUP(B840,Master_Item!B:H,6,0))</f>
        <v>54</v>
      </c>
      <c r="L840" s="52" t="str">
        <f>VLOOKUP(B840,Master_Item!B:M,12,0)</f>
        <v>โรงงานนวนคร</v>
      </c>
      <c r="M840" s="52" t="str">
        <f t="shared" si="361"/>
        <v>โรงงานนวนครRegion 6/9</v>
      </c>
      <c r="N840" s="11">
        <f t="shared" si="362"/>
        <v>0</v>
      </c>
      <c r="O840" s="11">
        <f t="shared" si="363"/>
        <v>0</v>
      </c>
      <c r="P840" s="11">
        <f t="shared" si="364"/>
        <v>0</v>
      </c>
      <c r="Q840" s="11">
        <f t="shared" si="365"/>
        <v>0</v>
      </c>
      <c r="R840" s="11">
        <f t="shared" si="366"/>
        <v>0</v>
      </c>
      <c r="S840" s="11"/>
      <c r="T840" s="1">
        <f>VLOOKUP(B840,Master_Item!B:I,8,0)</f>
        <v>11.4</v>
      </c>
      <c r="U840" s="11">
        <f t="shared" si="367"/>
        <v>0</v>
      </c>
      <c r="V840" s="11">
        <f t="shared" si="368"/>
        <v>0</v>
      </c>
      <c r="W840" s="11">
        <f t="shared" si="369"/>
        <v>0</v>
      </c>
      <c r="X840" s="11">
        <f t="shared" si="370"/>
        <v>0</v>
      </c>
      <c r="Y840" s="11">
        <f t="shared" si="371"/>
        <v>0</v>
      </c>
      <c r="Z840" s="1" t="str">
        <f>_xlfn.IFNA(VLOOKUP(B840,Master_Item!B:D,3,0),0)</f>
        <v>Oishi</v>
      </c>
    </row>
    <row r="841" spans="1:26">
      <c r="A841" s="13">
        <v>11</v>
      </c>
      <c r="B841" s="2">
        <v>310004209</v>
      </c>
      <c r="C841" s="1" t="s">
        <v>226</v>
      </c>
      <c r="D841" s="1" t="s">
        <v>128</v>
      </c>
      <c r="E841" s="12">
        <f>_xlfn.IFNA(VLOOKUP($B841,'FST OMT'!$C:$Y,$A841,0),0)*0.55</f>
        <v>0</v>
      </c>
      <c r="F841" s="12">
        <f>_xlfn.IFNA(VLOOKUP($B841,'FST CV'!$C:$Y,$A841,0),0)*0.55</f>
        <v>0</v>
      </c>
      <c r="G841" s="12">
        <f>_xlfn.IFNA(VLOOKUP($B841,'FST TT'!$C:$Y,$A841,0),0)*0.55</f>
        <v>0</v>
      </c>
      <c r="I841" s="4">
        <f t="shared" si="360"/>
        <v>0</v>
      </c>
      <c r="K841" s="52">
        <f>IF(D841="MT",VLOOKUP(B841,Master_Item!B:H,7,0),VLOOKUP(B841,Master_Item!B:H,6,0))</f>
        <v>54</v>
      </c>
      <c r="L841" s="52" t="str">
        <f>VLOOKUP(B841,Master_Item!B:M,12,0)</f>
        <v>โรงงานนวนคร</v>
      </c>
      <c r="M841" s="52" t="str">
        <f t="shared" si="361"/>
        <v>โรงงานนวนครRegion 6/14</v>
      </c>
      <c r="N841" s="11">
        <f t="shared" si="362"/>
        <v>0</v>
      </c>
      <c r="O841" s="11">
        <f t="shared" si="363"/>
        <v>0</v>
      </c>
      <c r="P841" s="11">
        <f t="shared" si="364"/>
        <v>0</v>
      </c>
      <c r="Q841" s="11">
        <f t="shared" si="365"/>
        <v>0</v>
      </c>
      <c r="R841" s="11">
        <f t="shared" si="366"/>
        <v>0</v>
      </c>
      <c r="S841" s="11"/>
      <c r="T841" s="1">
        <f>VLOOKUP(B841,Master_Item!B:I,8,0)</f>
        <v>11.4</v>
      </c>
      <c r="U841" s="11">
        <f t="shared" si="367"/>
        <v>0</v>
      </c>
      <c r="V841" s="11">
        <f t="shared" si="368"/>
        <v>0</v>
      </c>
      <c r="W841" s="11">
        <f t="shared" si="369"/>
        <v>0</v>
      </c>
      <c r="X841" s="11">
        <f t="shared" si="370"/>
        <v>0</v>
      </c>
      <c r="Y841" s="11">
        <f t="shared" si="371"/>
        <v>0</v>
      </c>
      <c r="Z841" s="1" t="str">
        <f>_xlfn.IFNA(VLOOKUP(B841,Master_Item!B:D,3,0),0)</f>
        <v>Oishi</v>
      </c>
    </row>
    <row r="842" spans="1:26">
      <c r="A842" s="13">
        <v>12</v>
      </c>
      <c r="B842" s="2">
        <v>310004209</v>
      </c>
      <c r="C842" s="1" t="s">
        <v>226</v>
      </c>
      <c r="D842" s="1" t="s">
        <v>121</v>
      </c>
      <c r="E842" s="12">
        <f>_xlfn.IFNA(VLOOKUP($B842,'FST OMT'!$C:$Y,$A842,0),0)</f>
        <v>0</v>
      </c>
      <c r="F842" s="12">
        <f>_xlfn.IFNA(VLOOKUP($B842,'FST CV'!$C:$Y,$A842,0),0)</f>
        <v>0</v>
      </c>
      <c r="G842" s="12">
        <f>_xlfn.IFNA(VLOOKUP($B842,'FST TT'!$C:$Y,$A842,0),0)</f>
        <v>0</v>
      </c>
      <c r="I842" s="4">
        <f t="shared" si="360"/>
        <v>0</v>
      </c>
      <c r="K842" s="52">
        <f>IF(D842="MT",VLOOKUP(B842,Master_Item!B:H,7,0),VLOOKUP(B842,Master_Item!B:H,6,0))</f>
        <v>54</v>
      </c>
      <c r="L842" s="52" t="str">
        <f>VLOOKUP(B842,Master_Item!B:M,12,0)</f>
        <v>โรงงานนวนคร</v>
      </c>
      <c r="M842" s="52" t="str">
        <f t="shared" si="361"/>
        <v>โรงงานนวนครRegion 7</v>
      </c>
      <c r="N842" s="11">
        <f t="shared" si="362"/>
        <v>0</v>
      </c>
      <c r="O842" s="11">
        <f t="shared" si="363"/>
        <v>0</v>
      </c>
      <c r="P842" s="11">
        <f t="shared" si="364"/>
        <v>0</v>
      </c>
      <c r="Q842" s="11">
        <f t="shared" si="365"/>
        <v>0</v>
      </c>
      <c r="R842" s="11">
        <f t="shared" si="366"/>
        <v>0</v>
      </c>
      <c r="S842" s="11"/>
      <c r="T842" s="1">
        <f>VLOOKUP(B842,Master_Item!B:I,8,0)</f>
        <v>11.4</v>
      </c>
      <c r="U842" s="11">
        <f t="shared" si="367"/>
        <v>0</v>
      </c>
      <c r="V842" s="11">
        <f t="shared" si="368"/>
        <v>0</v>
      </c>
      <c r="W842" s="11">
        <f t="shared" si="369"/>
        <v>0</v>
      </c>
      <c r="X842" s="11">
        <f t="shared" si="370"/>
        <v>0</v>
      </c>
      <c r="Y842" s="11">
        <f t="shared" si="371"/>
        <v>0</v>
      </c>
      <c r="Z842" s="1" t="str">
        <f>_xlfn.IFNA(VLOOKUP(B842,Master_Item!B:D,3,0),0)</f>
        <v>Oishi</v>
      </c>
    </row>
    <row r="843" spans="1:26">
      <c r="A843" s="13">
        <v>13</v>
      </c>
      <c r="B843" s="2">
        <v>310004209</v>
      </c>
      <c r="C843" s="1" t="s">
        <v>226</v>
      </c>
      <c r="D843" s="1" t="s">
        <v>122</v>
      </c>
      <c r="E843" s="12">
        <f>_xlfn.IFNA(VLOOKUP($B843,'FST OMT'!$C:$Y,$A843,0),0)</f>
        <v>0</v>
      </c>
      <c r="F843" s="12">
        <f>_xlfn.IFNA(VLOOKUP($B843,'FST CV'!$C:$Y,$A843,0),0)</f>
        <v>0</v>
      </c>
      <c r="G843" s="12">
        <f>_xlfn.IFNA(VLOOKUP($B843,'FST TT'!$C:$Y,$A843,0),0)</f>
        <v>0</v>
      </c>
      <c r="I843" s="4">
        <f t="shared" si="360"/>
        <v>0</v>
      </c>
      <c r="K843" s="52">
        <f>IF(D843="MT",VLOOKUP(B843,Master_Item!B:H,7,0),VLOOKUP(B843,Master_Item!B:H,6,0))</f>
        <v>54</v>
      </c>
      <c r="L843" s="52" t="str">
        <f>VLOOKUP(B843,Master_Item!B:M,12,0)</f>
        <v>โรงงานนวนคร</v>
      </c>
      <c r="M843" s="52" t="str">
        <f t="shared" si="361"/>
        <v>โรงงานนวนครRegion 8</v>
      </c>
      <c r="N843" s="11">
        <f t="shared" si="362"/>
        <v>0</v>
      </c>
      <c r="O843" s="11">
        <f t="shared" si="363"/>
        <v>0</v>
      </c>
      <c r="P843" s="11">
        <f t="shared" si="364"/>
        <v>0</v>
      </c>
      <c r="Q843" s="11">
        <f t="shared" si="365"/>
        <v>0</v>
      </c>
      <c r="R843" s="11">
        <f t="shared" si="366"/>
        <v>0</v>
      </c>
      <c r="S843" s="11"/>
      <c r="T843" s="1">
        <f>VLOOKUP(B843,Master_Item!B:I,8,0)</f>
        <v>11.4</v>
      </c>
      <c r="U843" s="11">
        <f t="shared" si="367"/>
        <v>0</v>
      </c>
      <c r="V843" s="11">
        <f t="shared" si="368"/>
        <v>0</v>
      </c>
      <c r="W843" s="11">
        <f t="shared" si="369"/>
        <v>0</v>
      </c>
      <c r="X843" s="11">
        <f t="shared" si="370"/>
        <v>0</v>
      </c>
      <c r="Y843" s="11">
        <f t="shared" si="371"/>
        <v>0</v>
      </c>
      <c r="Z843" s="1" t="str">
        <f>_xlfn.IFNA(VLOOKUP(B843,Master_Item!B:D,3,0),0)</f>
        <v>Oishi</v>
      </c>
    </row>
    <row r="844" spans="1:26">
      <c r="A844" s="13">
        <v>11</v>
      </c>
      <c r="B844" s="2">
        <v>310004209</v>
      </c>
      <c r="C844" s="1" t="s">
        <v>226</v>
      </c>
      <c r="D844" s="1" t="s">
        <v>123</v>
      </c>
      <c r="H844" s="4">
        <f>_xlfn.IFNA(VLOOKUP(B844,'FST MT'!A:FS,$A844,0),0)</f>
        <v>31959.428571428572</v>
      </c>
      <c r="I844" s="4">
        <f t="shared" si="360"/>
        <v>31959.428571428572</v>
      </c>
      <c r="K844" s="52">
        <f>IF(D844="MT",VLOOKUP(B844,Master_Item!B:H,7,0),VLOOKUP(B844,Master_Item!B:H,6,0))</f>
        <v>54</v>
      </c>
      <c r="L844" s="52" t="str">
        <f>VLOOKUP(B844,Master_Item!B:M,12,0)</f>
        <v>โรงงานนวนคร</v>
      </c>
      <c r="M844" s="52" t="str">
        <f t="shared" si="361"/>
        <v>โรงงานนวนครMT</v>
      </c>
      <c r="N844" s="11">
        <f t="shared" si="362"/>
        <v>0</v>
      </c>
      <c r="O844" s="11">
        <f t="shared" si="363"/>
        <v>0</v>
      </c>
      <c r="P844" s="11">
        <f t="shared" si="364"/>
        <v>0</v>
      </c>
      <c r="Q844" s="11">
        <f t="shared" si="365"/>
        <v>591.84126984126988</v>
      </c>
      <c r="R844" s="11">
        <f t="shared" si="366"/>
        <v>591.84126984126988</v>
      </c>
      <c r="S844" s="11"/>
      <c r="T844" s="1">
        <f>VLOOKUP(B844,Master_Item!B:I,8,0)</f>
        <v>11.4</v>
      </c>
      <c r="U844" s="11">
        <f t="shared" si="367"/>
        <v>0</v>
      </c>
      <c r="V844" s="11">
        <f t="shared" si="368"/>
        <v>0</v>
      </c>
      <c r="W844" s="11">
        <f t="shared" si="369"/>
        <v>0</v>
      </c>
      <c r="X844" s="11">
        <f t="shared" si="370"/>
        <v>364337.48571428575</v>
      </c>
      <c r="Y844" s="11">
        <f t="shared" si="371"/>
        <v>364337.48571428575</v>
      </c>
      <c r="Z844" s="1" t="str">
        <f>_xlfn.IFNA(VLOOKUP(B844,Master_Item!B:D,3,0),0)</f>
        <v>Oishi</v>
      </c>
    </row>
    <row r="845" spans="1:26">
      <c r="A845" s="13">
        <v>6</v>
      </c>
      <c r="B845" s="2">
        <v>310004072</v>
      </c>
      <c r="C845" s="1" t="s">
        <v>931</v>
      </c>
      <c r="D845" s="1" t="s">
        <v>115</v>
      </c>
      <c r="E845" s="12">
        <f>_xlfn.IFNA(VLOOKUP($B845,'FST OMT'!$C:$Y,$A845,0),0)</f>
        <v>0</v>
      </c>
      <c r="F845" s="12">
        <f>_xlfn.IFNA(VLOOKUP($B845,'FST CV'!$C:$Y,$A845,0),0)</f>
        <v>0</v>
      </c>
      <c r="G845" s="12">
        <f>_xlfn.IFNA(VLOOKUP($B845,'FST TT'!$C:$Y,$A845,0),0)</f>
        <v>0</v>
      </c>
      <c r="I845" s="4">
        <f t="shared" ref="I845:I854" si="372">SUM(E845:H845)</f>
        <v>0</v>
      </c>
      <c r="K845" s="52">
        <f>IF(D845="MT",VLOOKUP(B845,Master_Item!B:H,7,0),VLOOKUP(B845,Master_Item!B:H,6,0))</f>
        <v>72</v>
      </c>
      <c r="L845" s="52" t="str">
        <f>VLOOKUP(B845,Master_Item!B:M,12,0)</f>
        <v>โรงงานวังม่วง</v>
      </c>
      <c r="M845" s="52" t="str">
        <f t="shared" ref="M845:M854" si="373">L845&amp;D845</f>
        <v>โรงงานวังม่วงRegion 1</v>
      </c>
      <c r="N845" s="11">
        <f t="shared" ref="N845:N854" si="374">E845/$K845</f>
        <v>0</v>
      </c>
      <c r="O845" s="11">
        <f t="shared" ref="O845:O854" si="375">F845/$K845</f>
        <v>0</v>
      </c>
      <c r="P845" s="11">
        <f t="shared" ref="P845:P854" si="376">G845/$K845</f>
        <v>0</v>
      </c>
      <c r="Q845" s="11">
        <f t="shared" ref="Q845:Q854" si="377">H845/$K845</f>
        <v>0</v>
      </c>
      <c r="R845" s="11">
        <f t="shared" ref="R845:R854" si="378">I845/$K845</f>
        <v>0</v>
      </c>
      <c r="S845" s="11"/>
      <c r="T845" s="1">
        <f>VLOOKUP(B845,Master_Item!B:I,8,0)</f>
        <v>9.1199999999999992</v>
      </c>
      <c r="U845" s="11">
        <f t="shared" ref="U845:U854" si="379">$T845*E845</f>
        <v>0</v>
      </c>
      <c r="V845" s="11">
        <f t="shared" ref="V845:V854" si="380">$T845*F845</f>
        <v>0</v>
      </c>
      <c r="W845" s="11">
        <f t="shared" ref="W845:W854" si="381">$T845*G845</f>
        <v>0</v>
      </c>
      <c r="X845" s="11">
        <f t="shared" ref="X845:X854" si="382">$T845*H845</f>
        <v>0</v>
      </c>
      <c r="Y845" s="11">
        <f t="shared" ref="Y845:Y854" si="383">$T845*I845</f>
        <v>0</v>
      </c>
      <c r="Z845" s="1" t="str">
        <f>_xlfn.IFNA(VLOOKUP(B845,Master_Item!B:D,3,0),0)</f>
        <v>Oishi</v>
      </c>
    </row>
    <row r="846" spans="1:26">
      <c r="A846" s="13">
        <v>7</v>
      </c>
      <c r="B846" s="2">
        <v>310004072</v>
      </c>
      <c r="C846" s="1" t="s">
        <v>931</v>
      </c>
      <c r="D846" s="1" t="s">
        <v>116</v>
      </c>
      <c r="E846" s="12">
        <f>_xlfn.IFNA(VLOOKUP($B846,'FST OMT'!$C:$Y,$A846,0),0)</f>
        <v>0</v>
      </c>
      <c r="F846" s="12">
        <f>_xlfn.IFNA(VLOOKUP($B846,'FST CV'!$C:$Y,$A846,0),0)</f>
        <v>0</v>
      </c>
      <c r="G846" s="12">
        <f>_xlfn.IFNA(VLOOKUP($B846,'FST TT'!$C:$Y,$A846,0),0)</f>
        <v>0</v>
      </c>
      <c r="I846" s="4">
        <f t="shared" si="372"/>
        <v>0</v>
      </c>
      <c r="K846" s="52">
        <f>IF(D846="MT",VLOOKUP(B846,Master_Item!B:H,7,0),VLOOKUP(B846,Master_Item!B:H,6,0))</f>
        <v>72</v>
      </c>
      <c r="L846" s="52" t="str">
        <f>VLOOKUP(B846,Master_Item!B:M,12,0)</f>
        <v>โรงงานวังม่วง</v>
      </c>
      <c r="M846" s="52" t="str">
        <f t="shared" si="373"/>
        <v>โรงงานวังม่วงRegion 2</v>
      </c>
      <c r="N846" s="11">
        <f t="shared" si="374"/>
        <v>0</v>
      </c>
      <c r="O846" s="11">
        <f t="shared" si="375"/>
        <v>0</v>
      </c>
      <c r="P846" s="11">
        <f t="shared" si="376"/>
        <v>0</v>
      </c>
      <c r="Q846" s="11">
        <f t="shared" si="377"/>
        <v>0</v>
      </c>
      <c r="R846" s="11">
        <f t="shared" si="378"/>
        <v>0</v>
      </c>
      <c r="S846" s="11"/>
      <c r="T846" s="1">
        <f>VLOOKUP(B846,Master_Item!B:I,8,0)</f>
        <v>9.1199999999999992</v>
      </c>
      <c r="U846" s="11">
        <f t="shared" si="379"/>
        <v>0</v>
      </c>
      <c r="V846" s="11">
        <f t="shared" si="380"/>
        <v>0</v>
      </c>
      <c r="W846" s="11">
        <f t="shared" si="381"/>
        <v>0</v>
      </c>
      <c r="X846" s="11">
        <f t="shared" si="382"/>
        <v>0</v>
      </c>
      <c r="Y846" s="11">
        <f t="shared" si="383"/>
        <v>0</v>
      </c>
      <c r="Z846" s="1" t="str">
        <f>_xlfn.IFNA(VLOOKUP(B846,Master_Item!B:D,3,0),0)</f>
        <v>Oishi</v>
      </c>
    </row>
    <row r="847" spans="1:26">
      <c r="A847" s="13">
        <v>8</v>
      </c>
      <c r="B847" s="2">
        <v>310004072</v>
      </c>
      <c r="C847" s="1" t="s">
        <v>931</v>
      </c>
      <c r="D847" s="1" t="s">
        <v>117</v>
      </c>
      <c r="E847" s="12">
        <f>_xlfn.IFNA(VLOOKUP($B847,'FST OMT'!$C:$Y,$A847,0),0)</f>
        <v>0</v>
      </c>
      <c r="F847" s="12">
        <f>_xlfn.IFNA(VLOOKUP($B847,'FST CV'!$C:$Y,$A847,0),0)</f>
        <v>0</v>
      </c>
      <c r="G847" s="12">
        <f>_xlfn.IFNA(VLOOKUP($B847,'FST TT'!$C:$Y,$A847,0),0)</f>
        <v>0</v>
      </c>
      <c r="I847" s="4">
        <f t="shared" si="372"/>
        <v>0</v>
      </c>
      <c r="K847" s="52">
        <f>IF(D847="MT",VLOOKUP(B847,Master_Item!B:H,7,0),VLOOKUP(B847,Master_Item!B:H,6,0))</f>
        <v>72</v>
      </c>
      <c r="L847" s="52" t="str">
        <f>VLOOKUP(B847,Master_Item!B:M,12,0)</f>
        <v>โรงงานวังม่วง</v>
      </c>
      <c r="M847" s="52" t="str">
        <f t="shared" si="373"/>
        <v>โรงงานวังม่วงRegion 3</v>
      </c>
      <c r="N847" s="11">
        <f t="shared" si="374"/>
        <v>0</v>
      </c>
      <c r="O847" s="11">
        <f t="shared" si="375"/>
        <v>0</v>
      </c>
      <c r="P847" s="11">
        <f t="shared" si="376"/>
        <v>0</v>
      </c>
      <c r="Q847" s="11">
        <f t="shared" si="377"/>
        <v>0</v>
      </c>
      <c r="R847" s="11">
        <f t="shared" si="378"/>
        <v>0</v>
      </c>
      <c r="S847" s="11"/>
      <c r="T847" s="1">
        <f>VLOOKUP(B847,Master_Item!B:I,8,0)</f>
        <v>9.1199999999999992</v>
      </c>
      <c r="U847" s="11">
        <f t="shared" si="379"/>
        <v>0</v>
      </c>
      <c r="V847" s="11">
        <f t="shared" si="380"/>
        <v>0</v>
      </c>
      <c r="W847" s="11">
        <f t="shared" si="381"/>
        <v>0</v>
      </c>
      <c r="X847" s="11">
        <f t="shared" si="382"/>
        <v>0</v>
      </c>
      <c r="Y847" s="11">
        <f t="shared" si="383"/>
        <v>0</v>
      </c>
      <c r="Z847" s="1" t="str">
        <f>_xlfn.IFNA(VLOOKUP(B847,Master_Item!B:D,3,0),0)</f>
        <v>Oishi</v>
      </c>
    </row>
    <row r="848" spans="1:26">
      <c r="A848" s="13">
        <v>9</v>
      </c>
      <c r="B848" s="2">
        <v>310004072</v>
      </c>
      <c r="C848" s="1" t="s">
        <v>931</v>
      </c>
      <c r="D848" s="1" t="s">
        <v>118</v>
      </c>
      <c r="E848" s="12">
        <f>_xlfn.IFNA(VLOOKUP($B848,'FST OMT'!$C:$Y,$A848,0),0)</f>
        <v>0</v>
      </c>
      <c r="F848" s="12">
        <f>_xlfn.IFNA(VLOOKUP($B848,'FST CV'!$C:$Y,$A848,0),0)</f>
        <v>0</v>
      </c>
      <c r="G848" s="12">
        <f>_xlfn.IFNA(VLOOKUP($B848,'FST TT'!$C:$Y,$A848,0),0)</f>
        <v>0</v>
      </c>
      <c r="I848" s="4">
        <f t="shared" si="372"/>
        <v>0</v>
      </c>
      <c r="K848" s="52">
        <f>IF(D848="MT",VLOOKUP(B848,Master_Item!B:H,7,0),VLOOKUP(B848,Master_Item!B:H,6,0))</f>
        <v>72</v>
      </c>
      <c r="L848" s="52" t="str">
        <f>VLOOKUP(B848,Master_Item!B:M,12,0)</f>
        <v>โรงงานวังม่วง</v>
      </c>
      <c r="M848" s="52" t="str">
        <f t="shared" si="373"/>
        <v>โรงงานวังม่วงRegion 4</v>
      </c>
      <c r="N848" s="11">
        <f t="shared" si="374"/>
        <v>0</v>
      </c>
      <c r="O848" s="11">
        <f t="shared" si="375"/>
        <v>0</v>
      </c>
      <c r="P848" s="11">
        <f t="shared" si="376"/>
        <v>0</v>
      </c>
      <c r="Q848" s="11">
        <f t="shared" si="377"/>
        <v>0</v>
      </c>
      <c r="R848" s="11">
        <f t="shared" si="378"/>
        <v>0</v>
      </c>
      <c r="S848" s="11"/>
      <c r="T848" s="1">
        <f>VLOOKUP(B848,Master_Item!B:I,8,0)</f>
        <v>9.1199999999999992</v>
      </c>
      <c r="U848" s="11">
        <f t="shared" si="379"/>
        <v>0</v>
      </c>
      <c r="V848" s="11">
        <f t="shared" si="380"/>
        <v>0</v>
      </c>
      <c r="W848" s="11">
        <f t="shared" si="381"/>
        <v>0</v>
      </c>
      <c r="X848" s="11">
        <f t="shared" si="382"/>
        <v>0</v>
      </c>
      <c r="Y848" s="11">
        <f t="shared" si="383"/>
        <v>0</v>
      </c>
      <c r="Z848" s="1" t="str">
        <f>_xlfn.IFNA(VLOOKUP(B848,Master_Item!B:D,3,0),0)</f>
        <v>Oishi</v>
      </c>
    </row>
    <row r="849" spans="1:26">
      <c r="A849" s="13">
        <v>10</v>
      </c>
      <c r="B849" s="2">
        <v>310004072</v>
      </c>
      <c r="C849" s="1" t="s">
        <v>931</v>
      </c>
      <c r="D849" s="1" t="s">
        <v>119</v>
      </c>
      <c r="E849" s="12">
        <f>_xlfn.IFNA(VLOOKUP($B849,'FST OMT'!$C:$Y,$A849,0),0)</f>
        <v>0</v>
      </c>
      <c r="F849" s="12">
        <f>_xlfn.IFNA(VLOOKUP($B849,'FST CV'!$C:$Y,$A849,0),0)</f>
        <v>0</v>
      </c>
      <c r="G849" s="12">
        <f>_xlfn.IFNA(VLOOKUP($B849,'FST TT'!$C:$Y,$A849,0),0)</f>
        <v>0</v>
      </c>
      <c r="I849" s="4">
        <f t="shared" si="372"/>
        <v>0</v>
      </c>
      <c r="K849" s="52">
        <f>IF(D849="MT",VLOOKUP(B849,Master_Item!B:H,7,0),VLOOKUP(B849,Master_Item!B:H,6,0))</f>
        <v>72</v>
      </c>
      <c r="L849" s="52" t="str">
        <f>VLOOKUP(B849,Master_Item!B:M,12,0)</f>
        <v>โรงงานวังม่วง</v>
      </c>
      <c r="M849" s="52" t="str">
        <f t="shared" si="373"/>
        <v>โรงงานวังม่วงRegion 5</v>
      </c>
      <c r="N849" s="11">
        <f t="shared" si="374"/>
        <v>0</v>
      </c>
      <c r="O849" s="11">
        <f t="shared" si="375"/>
        <v>0</v>
      </c>
      <c r="P849" s="11">
        <f t="shared" si="376"/>
        <v>0</v>
      </c>
      <c r="Q849" s="11">
        <f t="shared" si="377"/>
        <v>0</v>
      </c>
      <c r="R849" s="11">
        <f t="shared" si="378"/>
        <v>0</v>
      </c>
      <c r="S849" s="11"/>
      <c r="T849" s="1">
        <f>VLOOKUP(B849,Master_Item!B:I,8,0)</f>
        <v>9.1199999999999992</v>
      </c>
      <c r="U849" s="11">
        <f t="shared" si="379"/>
        <v>0</v>
      </c>
      <c r="V849" s="11">
        <f t="shared" si="380"/>
        <v>0</v>
      </c>
      <c r="W849" s="11">
        <f t="shared" si="381"/>
        <v>0</v>
      </c>
      <c r="X849" s="11">
        <f t="shared" si="382"/>
        <v>0</v>
      </c>
      <c r="Y849" s="11">
        <f t="shared" si="383"/>
        <v>0</v>
      </c>
      <c r="Z849" s="1" t="str">
        <f>_xlfn.IFNA(VLOOKUP(B849,Master_Item!B:D,3,0),0)</f>
        <v>Oishi</v>
      </c>
    </row>
    <row r="850" spans="1:26">
      <c r="A850" s="13">
        <v>11</v>
      </c>
      <c r="B850" s="2">
        <v>310004072</v>
      </c>
      <c r="C850" s="1" t="s">
        <v>931</v>
      </c>
      <c r="D850" s="1" t="s">
        <v>127</v>
      </c>
      <c r="E850" s="12">
        <f>_xlfn.IFNA(VLOOKUP($B850,'FST OMT'!$C:$Y,$A850,0),0)*0.45</f>
        <v>0</v>
      </c>
      <c r="F850" s="12">
        <f>_xlfn.IFNA(VLOOKUP($B850,'FST CV'!$C:$Y,$A850,0),0)*0.45</f>
        <v>0</v>
      </c>
      <c r="G850" s="12">
        <f>_xlfn.IFNA(VLOOKUP($B850,'FST TT'!$C:$Y,$A850,0),0)*0.45</f>
        <v>0</v>
      </c>
      <c r="I850" s="4">
        <f t="shared" si="372"/>
        <v>0</v>
      </c>
      <c r="K850" s="52">
        <f>IF(D850="MT",VLOOKUP(B850,Master_Item!B:H,7,0),VLOOKUP(B850,Master_Item!B:H,6,0))</f>
        <v>72</v>
      </c>
      <c r="L850" s="52" t="str">
        <f>VLOOKUP(B850,Master_Item!B:M,12,0)</f>
        <v>โรงงานวังม่วง</v>
      </c>
      <c r="M850" s="52" t="str">
        <f t="shared" si="373"/>
        <v>โรงงานวังม่วงRegion 6/9</v>
      </c>
      <c r="N850" s="11">
        <f t="shared" si="374"/>
        <v>0</v>
      </c>
      <c r="O850" s="11">
        <f t="shared" si="375"/>
        <v>0</v>
      </c>
      <c r="P850" s="11">
        <f t="shared" si="376"/>
        <v>0</v>
      </c>
      <c r="Q850" s="11">
        <f t="shared" si="377"/>
        <v>0</v>
      </c>
      <c r="R850" s="11">
        <f t="shared" si="378"/>
        <v>0</v>
      </c>
      <c r="S850" s="11"/>
      <c r="T850" s="1">
        <f>VLOOKUP(B850,Master_Item!B:I,8,0)</f>
        <v>9.1199999999999992</v>
      </c>
      <c r="U850" s="11">
        <f t="shared" si="379"/>
        <v>0</v>
      </c>
      <c r="V850" s="11">
        <f t="shared" si="380"/>
        <v>0</v>
      </c>
      <c r="W850" s="11">
        <f t="shared" si="381"/>
        <v>0</v>
      </c>
      <c r="X850" s="11">
        <f t="shared" si="382"/>
        <v>0</v>
      </c>
      <c r="Y850" s="11">
        <f t="shared" si="383"/>
        <v>0</v>
      </c>
      <c r="Z850" s="1" t="str">
        <f>_xlfn.IFNA(VLOOKUP(B850,Master_Item!B:D,3,0),0)</f>
        <v>Oishi</v>
      </c>
    </row>
    <row r="851" spans="1:26">
      <c r="A851" s="13">
        <v>11</v>
      </c>
      <c r="B851" s="2">
        <v>310004072</v>
      </c>
      <c r="C851" s="1" t="s">
        <v>931</v>
      </c>
      <c r="D851" s="1" t="s">
        <v>128</v>
      </c>
      <c r="E851" s="12">
        <f>_xlfn.IFNA(VLOOKUP($B851,'FST OMT'!$C:$Y,$A851,0),0)*0.55</f>
        <v>0</v>
      </c>
      <c r="F851" s="12">
        <f>_xlfn.IFNA(VLOOKUP($B851,'FST CV'!$C:$Y,$A851,0),0)*0.55</f>
        <v>0</v>
      </c>
      <c r="G851" s="12">
        <f>_xlfn.IFNA(VLOOKUP($B851,'FST TT'!$C:$Y,$A851,0),0)*0.55</f>
        <v>0</v>
      </c>
      <c r="I851" s="4">
        <f t="shared" si="372"/>
        <v>0</v>
      </c>
      <c r="K851" s="52">
        <f>IF(D851="MT",VLOOKUP(B851,Master_Item!B:H,7,0),VLOOKUP(B851,Master_Item!B:H,6,0))</f>
        <v>72</v>
      </c>
      <c r="L851" s="52" t="str">
        <f>VLOOKUP(B851,Master_Item!B:M,12,0)</f>
        <v>โรงงานวังม่วง</v>
      </c>
      <c r="M851" s="52" t="str">
        <f t="shared" si="373"/>
        <v>โรงงานวังม่วงRegion 6/14</v>
      </c>
      <c r="N851" s="11">
        <f t="shared" si="374"/>
        <v>0</v>
      </c>
      <c r="O851" s="11">
        <f t="shared" si="375"/>
        <v>0</v>
      </c>
      <c r="P851" s="11">
        <f t="shared" si="376"/>
        <v>0</v>
      </c>
      <c r="Q851" s="11">
        <f t="shared" si="377"/>
        <v>0</v>
      </c>
      <c r="R851" s="11">
        <f t="shared" si="378"/>
        <v>0</v>
      </c>
      <c r="S851" s="11"/>
      <c r="T851" s="1">
        <f>VLOOKUP(B851,Master_Item!B:I,8,0)</f>
        <v>9.1199999999999992</v>
      </c>
      <c r="U851" s="11">
        <f t="shared" si="379"/>
        <v>0</v>
      </c>
      <c r="V851" s="11">
        <f t="shared" si="380"/>
        <v>0</v>
      </c>
      <c r="W851" s="11">
        <f t="shared" si="381"/>
        <v>0</v>
      </c>
      <c r="X851" s="11">
        <f t="shared" si="382"/>
        <v>0</v>
      </c>
      <c r="Y851" s="11">
        <f t="shared" si="383"/>
        <v>0</v>
      </c>
      <c r="Z851" s="1" t="str">
        <f>_xlfn.IFNA(VLOOKUP(B851,Master_Item!B:D,3,0),0)</f>
        <v>Oishi</v>
      </c>
    </row>
    <row r="852" spans="1:26">
      <c r="A852" s="13">
        <v>12</v>
      </c>
      <c r="B852" s="2">
        <v>310004072</v>
      </c>
      <c r="C852" s="1" t="s">
        <v>931</v>
      </c>
      <c r="D852" s="1" t="s">
        <v>121</v>
      </c>
      <c r="E852" s="12">
        <f>_xlfn.IFNA(VLOOKUP($B852,'FST OMT'!$C:$Y,$A852,0),0)</f>
        <v>0</v>
      </c>
      <c r="F852" s="12">
        <f>_xlfn.IFNA(VLOOKUP($B852,'FST CV'!$C:$Y,$A852,0),0)</f>
        <v>0</v>
      </c>
      <c r="G852" s="12">
        <f>_xlfn.IFNA(VLOOKUP($B852,'FST TT'!$C:$Y,$A852,0),0)</f>
        <v>0</v>
      </c>
      <c r="I852" s="4">
        <f t="shared" si="372"/>
        <v>0</v>
      </c>
      <c r="K852" s="52">
        <f>IF(D852="MT",VLOOKUP(B852,Master_Item!B:H,7,0),VLOOKUP(B852,Master_Item!B:H,6,0))</f>
        <v>72</v>
      </c>
      <c r="L852" s="52" t="str">
        <f>VLOOKUP(B852,Master_Item!B:M,12,0)</f>
        <v>โรงงานวังม่วง</v>
      </c>
      <c r="M852" s="52" t="str">
        <f t="shared" si="373"/>
        <v>โรงงานวังม่วงRegion 7</v>
      </c>
      <c r="N852" s="11">
        <f t="shared" si="374"/>
        <v>0</v>
      </c>
      <c r="O852" s="11">
        <f t="shared" si="375"/>
        <v>0</v>
      </c>
      <c r="P852" s="11">
        <f t="shared" si="376"/>
        <v>0</v>
      </c>
      <c r="Q852" s="11">
        <f t="shared" si="377"/>
        <v>0</v>
      </c>
      <c r="R852" s="11">
        <f t="shared" si="378"/>
        <v>0</v>
      </c>
      <c r="S852" s="11"/>
      <c r="T852" s="1">
        <f>VLOOKUP(B852,Master_Item!B:I,8,0)</f>
        <v>9.1199999999999992</v>
      </c>
      <c r="U852" s="11">
        <f t="shared" si="379"/>
        <v>0</v>
      </c>
      <c r="V852" s="11">
        <f t="shared" si="380"/>
        <v>0</v>
      </c>
      <c r="W852" s="11">
        <f t="shared" si="381"/>
        <v>0</v>
      </c>
      <c r="X852" s="11">
        <f t="shared" si="382"/>
        <v>0</v>
      </c>
      <c r="Y852" s="11">
        <f t="shared" si="383"/>
        <v>0</v>
      </c>
      <c r="Z852" s="1" t="str">
        <f>_xlfn.IFNA(VLOOKUP(B852,Master_Item!B:D,3,0),0)</f>
        <v>Oishi</v>
      </c>
    </row>
    <row r="853" spans="1:26">
      <c r="A853" s="13">
        <v>13</v>
      </c>
      <c r="B853" s="2">
        <v>310004072</v>
      </c>
      <c r="C853" s="1" t="s">
        <v>931</v>
      </c>
      <c r="D853" s="1" t="s">
        <v>122</v>
      </c>
      <c r="E853" s="12">
        <f>_xlfn.IFNA(VLOOKUP($B853,'FST OMT'!$C:$Y,$A853,0),0)</f>
        <v>0</v>
      </c>
      <c r="F853" s="12">
        <f>_xlfn.IFNA(VLOOKUP($B853,'FST CV'!$C:$Y,$A853,0),0)</f>
        <v>0</v>
      </c>
      <c r="G853" s="12">
        <f>_xlfn.IFNA(VLOOKUP($B853,'FST TT'!$C:$Y,$A853,0),0)</f>
        <v>0</v>
      </c>
      <c r="I853" s="4">
        <f t="shared" si="372"/>
        <v>0</v>
      </c>
      <c r="K853" s="52">
        <f>IF(D853="MT",VLOOKUP(B853,Master_Item!B:H,7,0),VLOOKUP(B853,Master_Item!B:H,6,0))</f>
        <v>72</v>
      </c>
      <c r="L853" s="52" t="str">
        <f>VLOOKUP(B853,Master_Item!B:M,12,0)</f>
        <v>โรงงานวังม่วง</v>
      </c>
      <c r="M853" s="52" t="str">
        <f t="shared" si="373"/>
        <v>โรงงานวังม่วงRegion 8</v>
      </c>
      <c r="N853" s="11">
        <f t="shared" si="374"/>
        <v>0</v>
      </c>
      <c r="O853" s="11">
        <f t="shared" si="375"/>
        <v>0</v>
      </c>
      <c r="P853" s="11">
        <f t="shared" si="376"/>
        <v>0</v>
      </c>
      <c r="Q853" s="11">
        <f t="shared" si="377"/>
        <v>0</v>
      </c>
      <c r="R853" s="11">
        <f t="shared" si="378"/>
        <v>0</v>
      </c>
      <c r="S853" s="11"/>
      <c r="T853" s="1">
        <f>VLOOKUP(B853,Master_Item!B:I,8,0)</f>
        <v>9.1199999999999992</v>
      </c>
      <c r="U853" s="11">
        <f t="shared" si="379"/>
        <v>0</v>
      </c>
      <c r="V853" s="11">
        <f t="shared" si="380"/>
        <v>0</v>
      </c>
      <c r="W853" s="11">
        <f t="shared" si="381"/>
        <v>0</v>
      </c>
      <c r="X853" s="11">
        <f t="shared" si="382"/>
        <v>0</v>
      </c>
      <c r="Y853" s="11">
        <f t="shared" si="383"/>
        <v>0</v>
      </c>
      <c r="Z853" s="1" t="str">
        <f>_xlfn.IFNA(VLOOKUP(B853,Master_Item!B:D,3,0),0)</f>
        <v>Oishi</v>
      </c>
    </row>
    <row r="854" spans="1:26">
      <c r="A854" s="13">
        <v>11</v>
      </c>
      <c r="B854" s="2">
        <v>310004072</v>
      </c>
      <c r="C854" s="1" t="s">
        <v>931</v>
      </c>
      <c r="D854" s="1" t="s">
        <v>123</v>
      </c>
      <c r="H854" s="4">
        <f>_xlfn.IFNA(VLOOKUP(B854,'FST MT'!A:FS,$A854,0),0)</f>
        <v>0</v>
      </c>
      <c r="I854" s="4">
        <f t="shared" si="372"/>
        <v>0</v>
      </c>
      <c r="K854" s="52">
        <f>IF(D854="MT",VLOOKUP(B854,Master_Item!B:H,7,0),VLOOKUP(B854,Master_Item!B:H,6,0))</f>
        <v>72</v>
      </c>
      <c r="L854" s="52" t="str">
        <f>VLOOKUP(B854,Master_Item!B:M,12,0)</f>
        <v>โรงงานวังม่วง</v>
      </c>
      <c r="M854" s="52" t="str">
        <f t="shared" si="373"/>
        <v>โรงงานวังม่วงMT</v>
      </c>
      <c r="N854" s="11">
        <f t="shared" si="374"/>
        <v>0</v>
      </c>
      <c r="O854" s="11">
        <f t="shared" si="375"/>
        <v>0</v>
      </c>
      <c r="P854" s="11">
        <f t="shared" si="376"/>
        <v>0</v>
      </c>
      <c r="Q854" s="11">
        <f t="shared" si="377"/>
        <v>0</v>
      </c>
      <c r="R854" s="11">
        <f t="shared" si="378"/>
        <v>0</v>
      </c>
      <c r="S854" s="11"/>
      <c r="T854" s="1">
        <f>VLOOKUP(B854,Master_Item!B:I,8,0)</f>
        <v>9.1199999999999992</v>
      </c>
      <c r="U854" s="11">
        <f t="shared" si="379"/>
        <v>0</v>
      </c>
      <c r="V854" s="11">
        <f t="shared" si="380"/>
        <v>0</v>
      </c>
      <c r="W854" s="11">
        <f t="shared" si="381"/>
        <v>0</v>
      </c>
      <c r="X854" s="11">
        <f t="shared" si="382"/>
        <v>0</v>
      </c>
      <c r="Y854" s="11">
        <f t="shared" si="383"/>
        <v>0</v>
      </c>
      <c r="Z854" s="1" t="str">
        <f>_xlfn.IFNA(VLOOKUP(B854,Master_Item!B:D,3,0),0)</f>
        <v>Oishi</v>
      </c>
    </row>
    <row r="855" spans="1:26" hidden="1">
      <c r="A855" s="13">
        <v>6</v>
      </c>
      <c r="B855" s="2">
        <v>310003569</v>
      </c>
      <c r="C855" s="1" t="s">
        <v>939</v>
      </c>
      <c r="D855" s="1" t="s">
        <v>115</v>
      </c>
      <c r="E855" s="12">
        <f>_xlfn.IFNA(VLOOKUP($B855,'FST OMT'!$C:$Y,$A855,0),0)</f>
        <v>0</v>
      </c>
      <c r="F855" s="12">
        <f>_xlfn.IFNA(VLOOKUP($B855,'FST CV'!$C:$Y,$A855,0),0)</f>
        <v>0</v>
      </c>
      <c r="G855" s="12">
        <f>_xlfn.IFNA(VLOOKUP($B855,'FST TT'!$C:$Y,$A855,0),0)</f>
        <v>0</v>
      </c>
      <c r="I855" s="4">
        <f t="shared" ref="I855:I864" si="384">SUM(E855:H855)</f>
        <v>0</v>
      </c>
      <c r="K855" s="52">
        <f>IF(D855="MT",VLOOKUP(B855,Master_Item!B:H,7,0),VLOOKUP(B855,Master_Item!B:H,6,0))</f>
        <v>110</v>
      </c>
      <c r="L855" s="52" t="str">
        <f>VLOOKUP(B855,Master_Item!B:M,12,0)</f>
        <v xml:space="preserve">โรงงานแรงเยอร์ </v>
      </c>
      <c r="M855" s="52" t="str">
        <f t="shared" ref="M855:M864" si="385">L855&amp;D855</f>
        <v>โรงงานแรงเยอร์ Region 1</v>
      </c>
      <c r="N855" s="11">
        <f t="shared" ref="N855:N864" si="386">E855/$K855</f>
        <v>0</v>
      </c>
      <c r="O855" s="11">
        <f t="shared" ref="O855:O864" si="387">F855/$K855</f>
        <v>0</v>
      </c>
      <c r="P855" s="11">
        <f t="shared" ref="P855:P864" si="388">G855/$K855</f>
        <v>0</v>
      </c>
      <c r="Q855" s="11">
        <f t="shared" ref="Q855:Q864" si="389">H855/$K855</f>
        <v>0</v>
      </c>
      <c r="R855" s="11">
        <f t="shared" ref="R855:R864" si="390">I855/$K855</f>
        <v>0</v>
      </c>
      <c r="S855" s="11"/>
      <c r="T855" s="1">
        <f>VLOOKUP(B855,Master_Item!B:I,8,0)</f>
        <v>4.5</v>
      </c>
      <c r="U855" s="11">
        <f t="shared" ref="U855:U864" si="391">$T855*E855</f>
        <v>0</v>
      </c>
      <c r="V855" s="11">
        <f t="shared" ref="V855:V864" si="392">$T855*F855</f>
        <v>0</v>
      </c>
      <c r="W855" s="11">
        <f t="shared" ref="W855:W864" si="393">$T855*G855</f>
        <v>0</v>
      </c>
      <c r="X855" s="11">
        <f t="shared" ref="X855:X864" si="394">$T855*H855</f>
        <v>0</v>
      </c>
      <c r="Y855" s="11">
        <f t="shared" ref="Y855:Y864" si="395">$T855*I855</f>
        <v>0</v>
      </c>
      <c r="Z855" s="1" t="str">
        <f>_xlfn.IFNA(VLOOKUP(B855,Master_Item!B:D,3,0),0)</f>
        <v>V-Boots</v>
      </c>
    </row>
    <row r="856" spans="1:26" hidden="1">
      <c r="A856" s="13">
        <v>7</v>
      </c>
      <c r="B856" s="2">
        <v>310003569</v>
      </c>
      <c r="C856" s="1" t="s">
        <v>939</v>
      </c>
      <c r="D856" s="1" t="s">
        <v>116</v>
      </c>
      <c r="E856" s="12">
        <f>_xlfn.IFNA(VLOOKUP($B856,'FST OMT'!$C:$Y,$A856,0),0)</f>
        <v>0</v>
      </c>
      <c r="F856" s="12">
        <f>_xlfn.IFNA(VLOOKUP($B856,'FST CV'!$C:$Y,$A856,0),0)</f>
        <v>0</v>
      </c>
      <c r="G856" s="12">
        <f>_xlfn.IFNA(VLOOKUP($B856,'FST TT'!$C:$Y,$A856,0),0)</f>
        <v>0</v>
      </c>
      <c r="I856" s="4">
        <f t="shared" si="384"/>
        <v>0</v>
      </c>
      <c r="K856" s="52">
        <f>IF(D856="MT",VLOOKUP(B856,Master_Item!B:H,7,0),VLOOKUP(B856,Master_Item!B:H,6,0))</f>
        <v>110</v>
      </c>
      <c r="L856" s="52" t="str">
        <f>VLOOKUP(B856,Master_Item!B:M,12,0)</f>
        <v xml:space="preserve">โรงงานแรงเยอร์ </v>
      </c>
      <c r="M856" s="52" t="str">
        <f t="shared" si="385"/>
        <v>โรงงานแรงเยอร์ Region 2</v>
      </c>
      <c r="N856" s="11">
        <f t="shared" si="386"/>
        <v>0</v>
      </c>
      <c r="O856" s="11">
        <f t="shared" si="387"/>
        <v>0</v>
      </c>
      <c r="P856" s="11">
        <f t="shared" si="388"/>
        <v>0</v>
      </c>
      <c r="Q856" s="11">
        <f t="shared" si="389"/>
        <v>0</v>
      </c>
      <c r="R856" s="11">
        <f t="shared" si="390"/>
        <v>0</v>
      </c>
      <c r="S856" s="11"/>
      <c r="T856" s="1">
        <f>VLOOKUP(B856,Master_Item!B:I,8,0)</f>
        <v>4.5</v>
      </c>
      <c r="U856" s="11">
        <f t="shared" si="391"/>
        <v>0</v>
      </c>
      <c r="V856" s="11">
        <f t="shared" si="392"/>
        <v>0</v>
      </c>
      <c r="W856" s="11">
        <f t="shared" si="393"/>
        <v>0</v>
      </c>
      <c r="X856" s="11">
        <f t="shared" si="394"/>
        <v>0</v>
      </c>
      <c r="Y856" s="11">
        <f t="shared" si="395"/>
        <v>0</v>
      </c>
      <c r="Z856" s="1" t="str">
        <f>_xlfn.IFNA(VLOOKUP(B856,Master_Item!B:D,3,0),0)</f>
        <v>V-Boots</v>
      </c>
    </row>
    <row r="857" spans="1:26" hidden="1">
      <c r="A857" s="13">
        <v>8</v>
      </c>
      <c r="B857" s="2">
        <v>310003569</v>
      </c>
      <c r="C857" s="1" t="s">
        <v>939</v>
      </c>
      <c r="D857" s="1" t="s">
        <v>117</v>
      </c>
      <c r="E857" s="12">
        <f>_xlfn.IFNA(VLOOKUP($B857,'FST OMT'!$C:$Y,$A857,0),0)</f>
        <v>0</v>
      </c>
      <c r="F857" s="12">
        <f>_xlfn.IFNA(VLOOKUP($B857,'FST CV'!$C:$Y,$A857,0),0)</f>
        <v>0</v>
      </c>
      <c r="G857" s="12">
        <f>_xlfn.IFNA(VLOOKUP($B857,'FST TT'!$C:$Y,$A857,0),0)</f>
        <v>0</v>
      </c>
      <c r="I857" s="4">
        <f t="shared" si="384"/>
        <v>0</v>
      </c>
      <c r="K857" s="52">
        <f>IF(D857="MT",VLOOKUP(B857,Master_Item!B:H,7,0),VLOOKUP(B857,Master_Item!B:H,6,0))</f>
        <v>110</v>
      </c>
      <c r="L857" s="52" t="str">
        <f>VLOOKUP(B857,Master_Item!B:M,12,0)</f>
        <v xml:space="preserve">โรงงานแรงเยอร์ </v>
      </c>
      <c r="M857" s="52" t="str">
        <f t="shared" si="385"/>
        <v>โรงงานแรงเยอร์ Region 3</v>
      </c>
      <c r="N857" s="11">
        <f t="shared" si="386"/>
        <v>0</v>
      </c>
      <c r="O857" s="11">
        <f t="shared" si="387"/>
        <v>0</v>
      </c>
      <c r="P857" s="11">
        <f t="shared" si="388"/>
        <v>0</v>
      </c>
      <c r="Q857" s="11">
        <f t="shared" si="389"/>
        <v>0</v>
      </c>
      <c r="R857" s="11">
        <f t="shared" si="390"/>
        <v>0</v>
      </c>
      <c r="S857" s="11"/>
      <c r="T857" s="1">
        <f>VLOOKUP(B857,Master_Item!B:I,8,0)</f>
        <v>4.5</v>
      </c>
      <c r="U857" s="11">
        <f t="shared" si="391"/>
        <v>0</v>
      </c>
      <c r="V857" s="11">
        <f t="shared" si="392"/>
        <v>0</v>
      </c>
      <c r="W857" s="11">
        <f t="shared" si="393"/>
        <v>0</v>
      </c>
      <c r="X857" s="11">
        <f t="shared" si="394"/>
        <v>0</v>
      </c>
      <c r="Y857" s="11">
        <f t="shared" si="395"/>
        <v>0</v>
      </c>
      <c r="Z857" s="1" t="str">
        <f>_xlfn.IFNA(VLOOKUP(B857,Master_Item!B:D,3,0),0)</f>
        <v>V-Boots</v>
      </c>
    </row>
    <row r="858" spans="1:26" hidden="1">
      <c r="A858" s="13">
        <v>9</v>
      </c>
      <c r="B858" s="2">
        <v>310003569</v>
      </c>
      <c r="C858" s="1" t="s">
        <v>939</v>
      </c>
      <c r="D858" s="1" t="s">
        <v>118</v>
      </c>
      <c r="E858" s="12">
        <f>_xlfn.IFNA(VLOOKUP($B858,'FST OMT'!$C:$Y,$A858,0),0)</f>
        <v>0</v>
      </c>
      <c r="F858" s="12">
        <f>_xlfn.IFNA(VLOOKUP($B858,'FST CV'!$C:$Y,$A858,0),0)</f>
        <v>0</v>
      </c>
      <c r="G858" s="12">
        <f>_xlfn.IFNA(VLOOKUP($B858,'FST TT'!$C:$Y,$A858,0),0)</f>
        <v>0</v>
      </c>
      <c r="I858" s="4">
        <f t="shared" si="384"/>
        <v>0</v>
      </c>
      <c r="K858" s="52">
        <f>IF(D858="MT",VLOOKUP(B858,Master_Item!B:H,7,0),VLOOKUP(B858,Master_Item!B:H,6,0))</f>
        <v>110</v>
      </c>
      <c r="L858" s="52" t="str">
        <f>VLOOKUP(B858,Master_Item!B:M,12,0)</f>
        <v xml:space="preserve">โรงงานแรงเยอร์ </v>
      </c>
      <c r="M858" s="52" t="str">
        <f t="shared" si="385"/>
        <v>โรงงานแรงเยอร์ Region 4</v>
      </c>
      <c r="N858" s="11">
        <f t="shared" si="386"/>
        <v>0</v>
      </c>
      <c r="O858" s="11">
        <f t="shared" si="387"/>
        <v>0</v>
      </c>
      <c r="P858" s="11">
        <f t="shared" si="388"/>
        <v>0</v>
      </c>
      <c r="Q858" s="11">
        <f t="shared" si="389"/>
        <v>0</v>
      </c>
      <c r="R858" s="11">
        <f t="shared" si="390"/>
        <v>0</v>
      </c>
      <c r="S858" s="11"/>
      <c r="T858" s="1">
        <f>VLOOKUP(B858,Master_Item!B:I,8,0)</f>
        <v>4.5</v>
      </c>
      <c r="U858" s="11">
        <f t="shared" si="391"/>
        <v>0</v>
      </c>
      <c r="V858" s="11">
        <f t="shared" si="392"/>
        <v>0</v>
      </c>
      <c r="W858" s="11">
        <f t="shared" si="393"/>
        <v>0</v>
      </c>
      <c r="X858" s="11">
        <f t="shared" si="394"/>
        <v>0</v>
      </c>
      <c r="Y858" s="11">
        <f t="shared" si="395"/>
        <v>0</v>
      </c>
      <c r="Z858" s="1" t="str">
        <f>_xlfn.IFNA(VLOOKUP(B858,Master_Item!B:D,3,0),0)</f>
        <v>V-Boots</v>
      </c>
    </row>
    <row r="859" spans="1:26" hidden="1">
      <c r="A859" s="13">
        <v>10</v>
      </c>
      <c r="B859" s="2">
        <v>310003569</v>
      </c>
      <c r="C859" s="1" t="s">
        <v>939</v>
      </c>
      <c r="D859" s="1" t="s">
        <v>119</v>
      </c>
      <c r="E859" s="12">
        <f>_xlfn.IFNA(VLOOKUP($B859,'FST OMT'!$C:$Y,$A859,0),0)</f>
        <v>0</v>
      </c>
      <c r="F859" s="12">
        <f>_xlfn.IFNA(VLOOKUP($B859,'FST CV'!$C:$Y,$A859,0),0)</f>
        <v>0</v>
      </c>
      <c r="G859" s="12">
        <f>_xlfn.IFNA(VLOOKUP($B859,'FST TT'!$C:$Y,$A859,0),0)</f>
        <v>0</v>
      </c>
      <c r="I859" s="4">
        <f t="shared" si="384"/>
        <v>0</v>
      </c>
      <c r="K859" s="52">
        <f>IF(D859="MT",VLOOKUP(B859,Master_Item!B:H,7,0),VLOOKUP(B859,Master_Item!B:H,6,0))</f>
        <v>110</v>
      </c>
      <c r="L859" s="52" t="str">
        <f>VLOOKUP(B859,Master_Item!B:M,12,0)</f>
        <v xml:space="preserve">โรงงานแรงเยอร์ </v>
      </c>
      <c r="M859" s="52" t="str">
        <f t="shared" si="385"/>
        <v>โรงงานแรงเยอร์ Region 5</v>
      </c>
      <c r="N859" s="11">
        <f t="shared" si="386"/>
        <v>0</v>
      </c>
      <c r="O859" s="11">
        <f t="shared" si="387"/>
        <v>0</v>
      </c>
      <c r="P859" s="11">
        <f t="shared" si="388"/>
        <v>0</v>
      </c>
      <c r="Q859" s="11">
        <f t="shared" si="389"/>
        <v>0</v>
      </c>
      <c r="R859" s="11">
        <f t="shared" si="390"/>
        <v>0</v>
      </c>
      <c r="S859" s="11"/>
      <c r="T859" s="1">
        <f>VLOOKUP(B859,Master_Item!B:I,8,0)</f>
        <v>4.5</v>
      </c>
      <c r="U859" s="11">
        <f t="shared" si="391"/>
        <v>0</v>
      </c>
      <c r="V859" s="11">
        <f t="shared" si="392"/>
        <v>0</v>
      </c>
      <c r="W859" s="11">
        <f t="shared" si="393"/>
        <v>0</v>
      </c>
      <c r="X859" s="11">
        <f t="shared" si="394"/>
        <v>0</v>
      </c>
      <c r="Y859" s="11">
        <f t="shared" si="395"/>
        <v>0</v>
      </c>
      <c r="Z859" s="1" t="str">
        <f>_xlfn.IFNA(VLOOKUP(B859,Master_Item!B:D,3,0),0)</f>
        <v>V-Boots</v>
      </c>
    </row>
    <row r="860" spans="1:26" hidden="1">
      <c r="A860" s="13">
        <v>11</v>
      </c>
      <c r="B860" s="2">
        <v>310003569</v>
      </c>
      <c r="C860" s="1" t="s">
        <v>939</v>
      </c>
      <c r="D860" s="1" t="s">
        <v>127</v>
      </c>
      <c r="E860" s="12">
        <f>_xlfn.IFNA(VLOOKUP($B860,'FST OMT'!$C:$Y,$A860,0),0)*0.45</f>
        <v>0</v>
      </c>
      <c r="F860" s="12">
        <f>_xlfn.IFNA(VLOOKUP($B860,'FST CV'!$C:$Y,$A860,0),0)*0.45</f>
        <v>0</v>
      </c>
      <c r="G860" s="12">
        <f>_xlfn.IFNA(VLOOKUP($B860,'FST TT'!$C:$Y,$A860,0),0)*0.45</f>
        <v>0</v>
      </c>
      <c r="I860" s="4">
        <f t="shared" si="384"/>
        <v>0</v>
      </c>
      <c r="K860" s="52">
        <f>IF(D860="MT",VLOOKUP(B860,Master_Item!B:H,7,0),VLOOKUP(B860,Master_Item!B:H,6,0))</f>
        <v>110</v>
      </c>
      <c r="L860" s="52" t="str">
        <f>VLOOKUP(B860,Master_Item!B:M,12,0)</f>
        <v xml:space="preserve">โรงงานแรงเยอร์ </v>
      </c>
      <c r="M860" s="52" t="str">
        <f t="shared" si="385"/>
        <v>โรงงานแรงเยอร์ Region 6/9</v>
      </c>
      <c r="N860" s="11">
        <f t="shared" si="386"/>
        <v>0</v>
      </c>
      <c r="O860" s="11">
        <f t="shared" si="387"/>
        <v>0</v>
      </c>
      <c r="P860" s="11">
        <f t="shared" si="388"/>
        <v>0</v>
      </c>
      <c r="Q860" s="11">
        <f t="shared" si="389"/>
        <v>0</v>
      </c>
      <c r="R860" s="11">
        <f t="shared" si="390"/>
        <v>0</v>
      </c>
      <c r="S860" s="11"/>
      <c r="T860" s="1">
        <f>VLOOKUP(B860,Master_Item!B:I,8,0)</f>
        <v>4.5</v>
      </c>
      <c r="U860" s="11">
        <f t="shared" si="391"/>
        <v>0</v>
      </c>
      <c r="V860" s="11">
        <f t="shared" si="392"/>
        <v>0</v>
      </c>
      <c r="W860" s="11">
        <f t="shared" si="393"/>
        <v>0</v>
      </c>
      <c r="X860" s="11">
        <f t="shared" si="394"/>
        <v>0</v>
      </c>
      <c r="Y860" s="11">
        <f t="shared" si="395"/>
        <v>0</v>
      </c>
      <c r="Z860" s="1" t="str">
        <f>_xlfn.IFNA(VLOOKUP(B860,Master_Item!B:D,3,0),0)</f>
        <v>V-Boots</v>
      </c>
    </row>
    <row r="861" spans="1:26" hidden="1">
      <c r="A861" s="13">
        <v>11</v>
      </c>
      <c r="B861" s="2">
        <v>310003569</v>
      </c>
      <c r="C861" s="1" t="s">
        <v>939</v>
      </c>
      <c r="D861" s="1" t="s">
        <v>128</v>
      </c>
      <c r="E861" s="12">
        <f>_xlfn.IFNA(VLOOKUP($B861,'FST OMT'!$C:$Y,$A861,0),0)*0.55</f>
        <v>0</v>
      </c>
      <c r="F861" s="12">
        <f>_xlfn.IFNA(VLOOKUP($B861,'FST CV'!$C:$Y,$A861,0),0)*0.55</f>
        <v>0</v>
      </c>
      <c r="G861" s="12">
        <f>_xlfn.IFNA(VLOOKUP($B861,'FST TT'!$C:$Y,$A861,0),0)*0.55</f>
        <v>0</v>
      </c>
      <c r="I861" s="4">
        <f t="shared" si="384"/>
        <v>0</v>
      </c>
      <c r="K861" s="52">
        <f>IF(D861="MT",VLOOKUP(B861,Master_Item!B:H,7,0),VLOOKUP(B861,Master_Item!B:H,6,0))</f>
        <v>110</v>
      </c>
      <c r="L861" s="52" t="str">
        <f>VLOOKUP(B861,Master_Item!B:M,12,0)</f>
        <v xml:space="preserve">โรงงานแรงเยอร์ </v>
      </c>
      <c r="M861" s="52" t="str">
        <f t="shared" si="385"/>
        <v>โรงงานแรงเยอร์ Region 6/14</v>
      </c>
      <c r="N861" s="11">
        <f t="shared" si="386"/>
        <v>0</v>
      </c>
      <c r="O861" s="11">
        <f t="shared" si="387"/>
        <v>0</v>
      </c>
      <c r="P861" s="11">
        <f t="shared" si="388"/>
        <v>0</v>
      </c>
      <c r="Q861" s="11">
        <f t="shared" si="389"/>
        <v>0</v>
      </c>
      <c r="R861" s="11">
        <f t="shared" si="390"/>
        <v>0</v>
      </c>
      <c r="S861" s="11"/>
      <c r="T861" s="1">
        <f>VLOOKUP(B861,Master_Item!B:I,8,0)</f>
        <v>4.5</v>
      </c>
      <c r="U861" s="11">
        <f t="shared" si="391"/>
        <v>0</v>
      </c>
      <c r="V861" s="11">
        <f t="shared" si="392"/>
        <v>0</v>
      </c>
      <c r="W861" s="11">
        <f t="shared" si="393"/>
        <v>0</v>
      </c>
      <c r="X861" s="11">
        <f t="shared" si="394"/>
        <v>0</v>
      </c>
      <c r="Y861" s="11">
        <f t="shared" si="395"/>
        <v>0</v>
      </c>
      <c r="Z861" s="1" t="str">
        <f>_xlfn.IFNA(VLOOKUP(B861,Master_Item!B:D,3,0),0)</f>
        <v>V-Boots</v>
      </c>
    </row>
    <row r="862" spans="1:26" hidden="1">
      <c r="A862" s="13">
        <v>12</v>
      </c>
      <c r="B862" s="2">
        <v>310003569</v>
      </c>
      <c r="C862" s="1" t="s">
        <v>939</v>
      </c>
      <c r="D862" s="1" t="s">
        <v>121</v>
      </c>
      <c r="E862" s="12">
        <f>_xlfn.IFNA(VLOOKUP($B862,'FST OMT'!$C:$Y,$A862,0),0)</f>
        <v>0</v>
      </c>
      <c r="F862" s="12">
        <f>_xlfn.IFNA(VLOOKUP($B862,'FST CV'!$C:$Y,$A862,0),0)</f>
        <v>0</v>
      </c>
      <c r="G862" s="12">
        <f>_xlfn.IFNA(VLOOKUP($B862,'FST TT'!$C:$Y,$A862,0),0)</f>
        <v>0</v>
      </c>
      <c r="I862" s="4">
        <f t="shared" si="384"/>
        <v>0</v>
      </c>
      <c r="K862" s="52">
        <f>IF(D862="MT",VLOOKUP(B862,Master_Item!B:H,7,0),VLOOKUP(B862,Master_Item!B:H,6,0))</f>
        <v>110</v>
      </c>
      <c r="L862" s="52" t="str">
        <f>VLOOKUP(B862,Master_Item!B:M,12,0)</f>
        <v xml:space="preserve">โรงงานแรงเยอร์ </v>
      </c>
      <c r="M862" s="52" t="str">
        <f t="shared" si="385"/>
        <v>โรงงานแรงเยอร์ Region 7</v>
      </c>
      <c r="N862" s="11">
        <f t="shared" si="386"/>
        <v>0</v>
      </c>
      <c r="O862" s="11">
        <f t="shared" si="387"/>
        <v>0</v>
      </c>
      <c r="P862" s="11">
        <f t="shared" si="388"/>
        <v>0</v>
      </c>
      <c r="Q862" s="11">
        <f t="shared" si="389"/>
        <v>0</v>
      </c>
      <c r="R862" s="11">
        <f t="shared" si="390"/>
        <v>0</v>
      </c>
      <c r="S862" s="11"/>
      <c r="T862" s="1">
        <f>VLOOKUP(B862,Master_Item!B:I,8,0)</f>
        <v>4.5</v>
      </c>
      <c r="U862" s="11">
        <f t="shared" si="391"/>
        <v>0</v>
      </c>
      <c r="V862" s="11">
        <f t="shared" si="392"/>
        <v>0</v>
      </c>
      <c r="W862" s="11">
        <f t="shared" si="393"/>
        <v>0</v>
      </c>
      <c r="X862" s="11">
        <f t="shared" si="394"/>
        <v>0</v>
      </c>
      <c r="Y862" s="11">
        <f t="shared" si="395"/>
        <v>0</v>
      </c>
      <c r="Z862" s="1" t="str">
        <f>_xlfn.IFNA(VLOOKUP(B862,Master_Item!B:D,3,0),0)</f>
        <v>V-Boots</v>
      </c>
    </row>
    <row r="863" spans="1:26" hidden="1">
      <c r="A863" s="13">
        <v>13</v>
      </c>
      <c r="B863" s="2">
        <v>310003569</v>
      </c>
      <c r="C863" s="1" t="s">
        <v>939</v>
      </c>
      <c r="D863" s="1" t="s">
        <v>122</v>
      </c>
      <c r="E863" s="12">
        <f>_xlfn.IFNA(VLOOKUP($B863,'FST OMT'!$C:$Y,$A863,0),0)</f>
        <v>0</v>
      </c>
      <c r="F863" s="12">
        <f>_xlfn.IFNA(VLOOKUP($B863,'FST CV'!$C:$Y,$A863,0),0)</f>
        <v>0</v>
      </c>
      <c r="G863" s="12">
        <f>_xlfn.IFNA(VLOOKUP($B863,'FST TT'!$C:$Y,$A863,0),0)</f>
        <v>0</v>
      </c>
      <c r="I863" s="4">
        <f t="shared" si="384"/>
        <v>0</v>
      </c>
      <c r="K863" s="52">
        <f>IF(D863="MT",VLOOKUP(B863,Master_Item!B:H,7,0),VLOOKUP(B863,Master_Item!B:H,6,0))</f>
        <v>110</v>
      </c>
      <c r="L863" s="52" t="str">
        <f>VLOOKUP(B863,Master_Item!B:M,12,0)</f>
        <v xml:space="preserve">โรงงานแรงเยอร์ </v>
      </c>
      <c r="M863" s="52" t="str">
        <f t="shared" si="385"/>
        <v>โรงงานแรงเยอร์ Region 8</v>
      </c>
      <c r="N863" s="11">
        <f t="shared" si="386"/>
        <v>0</v>
      </c>
      <c r="O863" s="11">
        <f t="shared" si="387"/>
        <v>0</v>
      </c>
      <c r="P863" s="11">
        <f t="shared" si="388"/>
        <v>0</v>
      </c>
      <c r="Q863" s="11">
        <f t="shared" si="389"/>
        <v>0</v>
      </c>
      <c r="R863" s="11">
        <f t="shared" si="390"/>
        <v>0</v>
      </c>
      <c r="S863" s="11"/>
      <c r="T863" s="1">
        <f>VLOOKUP(B863,Master_Item!B:I,8,0)</f>
        <v>4.5</v>
      </c>
      <c r="U863" s="11">
        <f t="shared" si="391"/>
        <v>0</v>
      </c>
      <c r="V863" s="11">
        <f t="shared" si="392"/>
        <v>0</v>
      </c>
      <c r="W863" s="11">
        <f t="shared" si="393"/>
        <v>0</v>
      </c>
      <c r="X863" s="11">
        <f t="shared" si="394"/>
        <v>0</v>
      </c>
      <c r="Y863" s="11">
        <f t="shared" si="395"/>
        <v>0</v>
      </c>
      <c r="Z863" s="1" t="str">
        <f>_xlfn.IFNA(VLOOKUP(B863,Master_Item!B:D,3,0),0)</f>
        <v>V-Boots</v>
      </c>
    </row>
    <row r="864" spans="1:26" hidden="1">
      <c r="A864" s="13">
        <v>11</v>
      </c>
      <c r="B864" s="2">
        <v>310003569</v>
      </c>
      <c r="C864" s="1" t="s">
        <v>939</v>
      </c>
      <c r="D864" s="1" t="s">
        <v>123</v>
      </c>
      <c r="H864" s="4">
        <f>_xlfn.IFNA(VLOOKUP(B864,'FST MT'!A:FS,$A864,0),0)</f>
        <v>0</v>
      </c>
      <c r="I864" s="4">
        <f t="shared" si="384"/>
        <v>0</v>
      </c>
      <c r="K864" s="52">
        <f>IF(D864="MT",VLOOKUP(B864,Master_Item!B:H,7,0),VLOOKUP(B864,Master_Item!B:H,6,0))</f>
        <v>110</v>
      </c>
      <c r="L864" s="52" t="str">
        <f>VLOOKUP(B864,Master_Item!B:M,12,0)</f>
        <v xml:space="preserve">โรงงานแรงเยอร์ </v>
      </c>
      <c r="M864" s="52" t="str">
        <f t="shared" si="385"/>
        <v>โรงงานแรงเยอร์ MT</v>
      </c>
      <c r="N864" s="11">
        <f t="shared" si="386"/>
        <v>0</v>
      </c>
      <c r="O864" s="11">
        <f t="shared" si="387"/>
        <v>0</v>
      </c>
      <c r="P864" s="11">
        <f t="shared" si="388"/>
        <v>0</v>
      </c>
      <c r="Q864" s="11">
        <f t="shared" si="389"/>
        <v>0</v>
      </c>
      <c r="R864" s="11">
        <f t="shared" si="390"/>
        <v>0</v>
      </c>
      <c r="S864" s="11"/>
      <c r="T864" s="1">
        <f>VLOOKUP(B864,Master_Item!B:I,8,0)</f>
        <v>4.5</v>
      </c>
      <c r="U864" s="11">
        <f t="shared" si="391"/>
        <v>0</v>
      </c>
      <c r="V864" s="11">
        <f t="shared" si="392"/>
        <v>0</v>
      </c>
      <c r="W864" s="11">
        <f t="shared" si="393"/>
        <v>0</v>
      </c>
      <c r="X864" s="11">
        <f t="shared" si="394"/>
        <v>0</v>
      </c>
      <c r="Y864" s="11">
        <f t="shared" si="395"/>
        <v>0</v>
      </c>
      <c r="Z864" s="1" t="str">
        <f>_xlfn.IFNA(VLOOKUP(B864,Master_Item!B:D,3,0),0)</f>
        <v>V-Boots</v>
      </c>
    </row>
    <row r="865" spans="1:26" hidden="1">
      <c r="A865" s="13">
        <v>6</v>
      </c>
      <c r="B865" s="2">
        <v>310003570</v>
      </c>
      <c r="C865" s="1" t="s">
        <v>940</v>
      </c>
      <c r="D865" s="1" t="s">
        <v>115</v>
      </c>
      <c r="E865" s="12">
        <f>_xlfn.IFNA(VLOOKUP($B865,'FST OMT'!$C:$Y,$A865,0),0)</f>
        <v>0</v>
      </c>
      <c r="F865" s="12">
        <f>_xlfn.IFNA(VLOOKUP($B865,'FST CV'!$C:$Y,$A865,0),0)</f>
        <v>0</v>
      </c>
      <c r="G865" s="12">
        <f>_xlfn.IFNA(VLOOKUP($B865,'FST TT'!$C:$Y,$A865,0),0)</f>
        <v>0</v>
      </c>
      <c r="I865" s="4">
        <f t="shared" ref="I865:I884" si="396">SUM(E865:H865)</f>
        <v>0</v>
      </c>
      <c r="K865" s="52">
        <f>IF(D865="MT",VLOOKUP(B865,Master_Item!B:H,7,0),VLOOKUP(B865,Master_Item!B:H,6,0))</f>
        <v>110</v>
      </c>
      <c r="L865" s="52" t="str">
        <f>VLOOKUP(B865,Master_Item!B:M,12,0)</f>
        <v xml:space="preserve">โรงงานแรงเยอร์ </v>
      </c>
      <c r="M865" s="52" t="str">
        <f t="shared" ref="M865:M884" si="397">L865&amp;D865</f>
        <v>โรงงานแรงเยอร์ Region 1</v>
      </c>
      <c r="N865" s="11">
        <f t="shared" ref="N865:N884" si="398">E865/$K865</f>
        <v>0</v>
      </c>
      <c r="O865" s="11">
        <f t="shared" ref="O865:O884" si="399">F865/$K865</f>
        <v>0</v>
      </c>
      <c r="P865" s="11">
        <f t="shared" ref="P865:P884" si="400">G865/$K865</f>
        <v>0</v>
      </c>
      <c r="Q865" s="11">
        <f t="shared" ref="Q865:Q884" si="401">H865/$K865</f>
        <v>0</v>
      </c>
      <c r="R865" s="11">
        <f t="shared" ref="R865:R884" si="402">I865/$K865</f>
        <v>0</v>
      </c>
      <c r="S865" s="11"/>
      <c r="T865" s="1">
        <f>VLOOKUP(B865,Master_Item!B:I,8,0)</f>
        <v>4.5</v>
      </c>
      <c r="U865" s="11">
        <f t="shared" ref="U865:U884" si="403">$T865*E865</f>
        <v>0</v>
      </c>
      <c r="V865" s="11">
        <f t="shared" ref="V865:V884" si="404">$T865*F865</f>
        <v>0</v>
      </c>
      <c r="W865" s="11">
        <f t="shared" ref="W865:W884" si="405">$T865*G865</f>
        <v>0</v>
      </c>
      <c r="X865" s="11">
        <f t="shared" ref="X865:X884" si="406">$T865*H865</f>
        <v>0</v>
      </c>
      <c r="Y865" s="11">
        <f t="shared" ref="Y865:Y884" si="407">$T865*I865</f>
        <v>0</v>
      </c>
      <c r="Z865" s="1" t="str">
        <f>_xlfn.IFNA(VLOOKUP(B865,Master_Item!B:D,3,0),0)</f>
        <v>V-Boots</v>
      </c>
    </row>
    <row r="866" spans="1:26" hidden="1">
      <c r="A866" s="13">
        <v>7</v>
      </c>
      <c r="B866" s="2">
        <v>310003570</v>
      </c>
      <c r="C866" s="1" t="s">
        <v>940</v>
      </c>
      <c r="D866" s="1" t="s">
        <v>116</v>
      </c>
      <c r="E866" s="12">
        <f>_xlfn.IFNA(VLOOKUP($B866,'FST OMT'!$C:$Y,$A866,0),0)</f>
        <v>0</v>
      </c>
      <c r="F866" s="12">
        <f>_xlfn.IFNA(VLOOKUP($B866,'FST CV'!$C:$Y,$A866,0),0)</f>
        <v>0</v>
      </c>
      <c r="G866" s="12">
        <f>_xlfn.IFNA(VLOOKUP($B866,'FST TT'!$C:$Y,$A866,0),0)</f>
        <v>0</v>
      </c>
      <c r="I866" s="4">
        <f t="shared" si="396"/>
        <v>0</v>
      </c>
      <c r="K866" s="52">
        <f>IF(D866="MT",VLOOKUP(B866,Master_Item!B:H,7,0),VLOOKUP(B866,Master_Item!B:H,6,0))</f>
        <v>110</v>
      </c>
      <c r="L866" s="52" t="str">
        <f>VLOOKUP(B866,Master_Item!B:M,12,0)</f>
        <v xml:space="preserve">โรงงานแรงเยอร์ </v>
      </c>
      <c r="M866" s="52" t="str">
        <f t="shared" si="397"/>
        <v>โรงงานแรงเยอร์ Region 2</v>
      </c>
      <c r="N866" s="11">
        <f t="shared" si="398"/>
        <v>0</v>
      </c>
      <c r="O866" s="11">
        <f t="shared" si="399"/>
        <v>0</v>
      </c>
      <c r="P866" s="11">
        <f t="shared" si="400"/>
        <v>0</v>
      </c>
      <c r="Q866" s="11">
        <f t="shared" si="401"/>
        <v>0</v>
      </c>
      <c r="R866" s="11">
        <f t="shared" si="402"/>
        <v>0</v>
      </c>
      <c r="S866" s="11"/>
      <c r="T866" s="1">
        <f>VLOOKUP(B866,Master_Item!B:I,8,0)</f>
        <v>4.5</v>
      </c>
      <c r="U866" s="11">
        <f t="shared" si="403"/>
        <v>0</v>
      </c>
      <c r="V866" s="11">
        <f t="shared" si="404"/>
        <v>0</v>
      </c>
      <c r="W866" s="11">
        <f t="shared" si="405"/>
        <v>0</v>
      </c>
      <c r="X866" s="11">
        <f t="shared" si="406"/>
        <v>0</v>
      </c>
      <c r="Y866" s="11">
        <f t="shared" si="407"/>
        <v>0</v>
      </c>
      <c r="Z866" s="1" t="str">
        <f>_xlfn.IFNA(VLOOKUP(B866,Master_Item!B:D,3,0),0)</f>
        <v>V-Boots</v>
      </c>
    </row>
    <row r="867" spans="1:26" hidden="1">
      <c r="A867" s="13">
        <v>8</v>
      </c>
      <c r="B867" s="2">
        <v>310003570</v>
      </c>
      <c r="C867" s="1" t="s">
        <v>940</v>
      </c>
      <c r="D867" s="1" t="s">
        <v>117</v>
      </c>
      <c r="E867" s="12">
        <f>_xlfn.IFNA(VLOOKUP($B867,'FST OMT'!$C:$Y,$A867,0),0)</f>
        <v>0</v>
      </c>
      <c r="F867" s="12">
        <f>_xlfn.IFNA(VLOOKUP($B867,'FST CV'!$C:$Y,$A867,0),0)</f>
        <v>0</v>
      </c>
      <c r="G867" s="12">
        <f>_xlfn.IFNA(VLOOKUP($B867,'FST TT'!$C:$Y,$A867,0),0)</f>
        <v>0</v>
      </c>
      <c r="I867" s="4">
        <f t="shared" si="396"/>
        <v>0</v>
      </c>
      <c r="K867" s="52">
        <f>IF(D867="MT",VLOOKUP(B867,Master_Item!B:H,7,0),VLOOKUP(B867,Master_Item!B:H,6,0))</f>
        <v>110</v>
      </c>
      <c r="L867" s="52" t="str">
        <f>VLOOKUP(B867,Master_Item!B:M,12,0)</f>
        <v xml:space="preserve">โรงงานแรงเยอร์ </v>
      </c>
      <c r="M867" s="52" t="str">
        <f t="shared" si="397"/>
        <v>โรงงานแรงเยอร์ Region 3</v>
      </c>
      <c r="N867" s="11">
        <f t="shared" si="398"/>
        <v>0</v>
      </c>
      <c r="O867" s="11">
        <f t="shared" si="399"/>
        <v>0</v>
      </c>
      <c r="P867" s="11">
        <f t="shared" si="400"/>
        <v>0</v>
      </c>
      <c r="Q867" s="11">
        <f t="shared" si="401"/>
        <v>0</v>
      </c>
      <c r="R867" s="11">
        <f t="shared" si="402"/>
        <v>0</v>
      </c>
      <c r="S867" s="11"/>
      <c r="T867" s="1">
        <f>VLOOKUP(B867,Master_Item!B:I,8,0)</f>
        <v>4.5</v>
      </c>
      <c r="U867" s="11">
        <f t="shared" si="403"/>
        <v>0</v>
      </c>
      <c r="V867" s="11">
        <f t="shared" si="404"/>
        <v>0</v>
      </c>
      <c r="W867" s="11">
        <f t="shared" si="405"/>
        <v>0</v>
      </c>
      <c r="X867" s="11">
        <f t="shared" si="406"/>
        <v>0</v>
      </c>
      <c r="Y867" s="11">
        <f t="shared" si="407"/>
        <v>0</v>
      </c>
      <c r="Z867" s="1" t="str">
        <f>_xlfn.IFNA(VLOOKUP(B867,Master_Item!B:D,3,0),0)</f>
        <v>V-Boots</v>
      </c>
    </row>
    <row r="868" spans="1:26" hidden="1">
      <c r="A868" s="13">
        <v>9</v>
      </c>
      <c r="B868" s="2">
        <v>310003570</v>
      </c>
      <c r="C868" s="1" t="s">
        <v>940</v>
      </c>
      <c r="D868" s="1" t="s">
        <v>118</v>
      </c>
      <c r="E868" s="12">
        <f>_xlfn.IFNA(VLOOKUP($B868,'FST OMT'!$C:$Y,$A868,0),0)</f>
        <v>0</v>
      </c>
      <c r="F868" s="12">
        <f>_xlfn.IFNA(VLOOKUP($B868,'FST CV'!$C:$Y,$A868,0),0)</f>
        <v>0</v>
      </c>
      <c r="G868" s="12">
        <f>_xlfn.IFNA(VLOOKUP($B868,'FST TT'!$C:$Y,$A868,0),0)</f>
        <v>0</v>
      </c>
      <c r="I868" s="4">
        <f t="shared" si="396"/>
        <v>0</v>
      </c>
      <c r="K868" s="52">
        <f>IF(D868="MT",VLOOKUP(B868,Master_Item!B:H,7,0),VLOOKUP(B868,Master_Item!B:H,6,0))</f>
        <v>110</v>
      </c>
      <c r="L868" s="52" t="str">
        <f>VLOOKUP(B868,Master_Item!B:M,12,0)</f>
        <v xml:space="preserve">โรงงานแรงเยอร์ </v>
      </c>
      <c r="M868" s="52" t="str">
        <f t="shared" si="397"/>
        <v>โรงงานแรงเยอร์ Region 4</v>
      </c>
      <c r="N868" s="11">
        <f t="shared" si="398"/>
        <v>0</v>
      </c>
      <c r="O868" s="11">
        <f t="shared" si="399"/>
        <v>0</v>
      </c>
      <c r="P868" s="11">
        <f t="shared" si="400"/>
        <v>0</v>
      </c>
      <c r="Q868" s="11">
        <f t="shared" si="401"/>
        <v>0</v>
      </c>
      <c r="R868" s="11">
        <f t="shared" si="402"/>
        <v>0</v>
      </c>
      <c r="S868" s="11"/>
      <c r="T868" s="1">
        <f>VLOOKUP(B868,Master_Item!B:I,8,0)</f>
        <v>4.5</v>
      </c>
      <c r="U868" s="11">
        <f t="shared" si="403"/>
        <v>0</v>
      </c>
      <c r="V868" s="11">
        <f t="shared" si="404"/>
        <v>0</v>
      </c>
      <c r="W868" s="11">
        <f t="shared" si="405"/>
        <v>0</v>
      </c>
      <c r="X868" s="11">
        <f t="shared" si="406"/>
        <v>0</v>
      </c>
      <c r="Y868" s="11">
        <f t="shared" si="407"/>
        <v>0</v>
      </c>
      <c r="Z868" s="1" t="str">
        <f>_xlfn.IFNA(VLOOKUP(B868,Master_Item!B:D,3,0),0)</f>
        <v>V-Boots</v>
      </c>
    </row>
    <row r="869" spans="1:26" hidden="1">
      <c r="A869" s="13">
        <v>10</v>
      </c>
      <c r="B869" s="2">
        <v>310003570</v>
      </c>
      <c r="C869" s="1" t="s">
        <v>940</v>
      </c>
      <c r="D869" s="1" t="s">
        <v>119</v>
      </c>
      <c r="E869" s="12">
        <f>_xlfn.IFNA(VLOOKUP($B869,'FST OMT'!$C:$Y,$A869,0),0)</f>
        <v>0</v>
      </c>
      <c r="F869" s="12">
        <f>_xlfn.IFNA(VLOOKUP($B869,'FST CV'!$C:$Y,$A869,0),0)</f>
        <v>0</v>
      </c>
      <c r="G869" s="12">
        <f>_xlfn.IFNA(VLOOKUP($B869,'FST TT'!$C:$Y,$A869,0),0)</f>
        <v>0</v>
      </c>
      <c r="I869" s="4">
        <f t="shared" si="396"/>
        <v>0</v>
      </c>
      <c r="K869" s="52">
        <f>IF(D869="MT",VLOOKUP(B869,Master_Item!B:H,7,0),VLOOKUP(B869,Master_Item!B:H,6,0))</f>
        <v>110</v>
      </c>
      <c r="L869" s="52" t="str">
        <f>VLOOKUP(B869,Master_Item!B:M,12,0)</f>
        <v xml:space="preserve">โรงงานแรงเยอร์ </v>
      </c>
      <c r="M869" s="52" t="str">
        <f t="shared" si="397"/>
        <v>โรงงานแรงเยอร์ Region 5</v>
      </c>
      <c r="N869" s="11">
        <f t="shared" si="398"/>
        <v>0</v>
      </c>
      <c r="O869" s="11">
        <f t="shared" si="399"/>
        <v>0</v>
      </c>
      <c r="P869" s="11">
        <f t="shared" si="400"/>
        <v>0</v>
      </c>
      <c r="Q869" s="11">
        <f t="shared" si="401"/>
        <v>0</v>
      </c>
      <c r="R869" s="11">
        <f t="shared" si="402"/>
        <v>0</v>
      </c>
      <c r="S869" s="11"/>
      <c r="T869" s="1">
        <f>VLOOKUP(B869,Master_Item!B:I,8,0)</f>
        <v>4.5</v>
      </c>
      <c r="U869" s="11">
        <f t="shared" si="403"/>
        <v>0</v>
      </c>
      <c r="V869" s="11">
        <f t="shared" si="404"/>
        <v>0</v>
      </c>
      <c r="W869" s="11">
        <f t="shared" si="405"/>
        <v>0</v>
      </c>
      <c r="X869" s="11">
        <f t="shared" si="406"/>
        <v>0</v>
      </c>
      <c r="Y869" s="11">
        <f t="shared" si="407"/>
        <v>0</v>
      </c>
      <c r="Z869" s="1" t="str">
        <f>_xlfn.IFNA(VLOOKUP(B869,Master_Item!B:D,3,0),0)</f>
        <v>V-Boots</v>
      </c>
    </row>
    <row r="870" spans="1:26" hidden="1">
      <c r="A870" s="13">
        <v>11</v>
      </c>
      <c r="B870" s="2">
        <v>310003570</v>
      </c>
      <c r="C870" s="1" t="s">
        <v>940</v>
      </c>
      <c r="D870" s="1" t="s">
        <v>127</v>
      </c>
      <c r="E870" s="12">
        <f>_xlfn.IFNA(VLOOKUP($B870,'FST OMT'!$C:$Y,$A870,0),0)*0.45</f>
        <v>0</v>
      </c>
      <c r="F870" s="12">
        <f>_xlfn.IFNA(VLOOKUP($B870,'FST CV'!$C:$Y,$A870,0),0)*0.45</f>
        <v>0</v>
      </c>
      <c r="G870" s="12">
        <f>_xlfn.IFNA(VLOOKUP($B870,'FST TT'!$C:$Y,$A870,0),0)*0.45</f>
        <v>0</v>
      </c>
      <c r="I870" s="4">
        <f t="shared" si="396"/>
        <v>0</v>
      </c>
      <c r="K870" s="52">
        <f>IF(D870="MT",VLOOKUP(B870,Master_Item!B:H,7,0),VLOOKUP(B870,Master_Item!B:H,6,0))</f>
        <v>110</v>
      </c>
      <c r="L870" s="52" t="str">
        <f>VLOOKUP(B870,Master_Item!B:M,12,0)</f>
        <v xml:space="preserve">โรงงานแรงเยอร์ </v>
      </c>
      <c r="M870" s="52" t="str">
        <f t="shared" si="397"/>
        <v>โรงงานแรงเยอร์ Region 6/9</v>
      </c>
      <c r="N870" s="11">
        <f t="shared" si="398"/>
        <v>0</v>
      </c>
      <c r="O870" s="11">
        <f t="shared" si="399"/>
        <v>0</v>
      </c>
      <c r="P870" s="11">
        <f t="shared" si="400"/>
        <v>0</v>
      </c>
      <c r="Q870" s="11">
        <f t="shared" si="401"/>
        <v>0</v>
      </c>
      <c r="R870" s="11">
        <f t="shared" si="402"/>
        <v>0</v>
      </c>
      <c r="S870" s="11"/>
      <c r="T870" s="1">
        <f>VLOOKUP(B870,Master_Item!B:I,8,0)</f>
        <v>4.5</v>
      </c>
      <c r="U870" s="11">
        <f t="shared" si="403"/>
        <v>0</v>
      </c>
      <c r="V870" s="11">
        <f t="shared" si="404"/>
        <v>0</v>
      </c>
      <c r="W870" s="11">
        <f t="shared" si="405"/>
        <v>0</v>
      </c>
      <c r="X870" s="11">
        <f t="shared" si="406"/>
        <v>0</v>
      </c>
      <c r="Y870" s="11">
        <f t="shared" si="407"/>
        <v>0</v>
      </c>
      <c r="Z870" s="1" t="str">
        <f>_xlfn.IFNA(VLOOKUP(B870,Master_Item!B:D,3,0),0)</f>
        <v>V-Boots</v>
      </c>
    </row>
    <row r="871" spans="1:26" hidden="1">
      <c r="A871" s="13">
        <v>11</v>
      </c>
      <c r="B871" s="2">
        <v>310003570</v>
      </c>
      <c r="C871" s="1" t="s">
        <v>940</v>
      </c>
      <c r="D871" s="1" t="s">
        <v>128</v>
      </c>
      <c r="E871" s="12">
        <f>_xlfn.IFNA(VLOOKUP($B871,'FST OMT'!$C:$Y,$A871,0),0)*0.55</f>
        <v>0</v>
      </c>
      <c r="F871" s="12">
        <f>_xlfn.IFNA(VLOOKUP($B871,'FST CV'!$C:$Y,$A871,0),0)*0.55</f>
        <v>0</v>
      </c>
      <c r="G871" s="12">
        <f>_xlfn.IFNA(VLOOKUP($B871,'FST TT'!$C:$Y,$A871,0),0)*0.55</f>
        <v>0</v>
      </c>
      <c r="I871" s="4">
        <f t="shared" si="396"/>
        <v>0</v>
      </c>
      <c r="K871" s="52">
        <f>IF(D871="MT",VLOOKUP(B871,Master_Item!B:H,7,0),VLOOKUP(B871,Master_Item!B:H,6,0))</f>
        <v>110</v>
      </c>
      <c r="L871" s="52" t="str">
        <f>VLOOKUP(B871,Master_Item!B:M,12,0)</f>
        <v xml:space="preserve">โรงงานแรงเยอร์ </v>
      </c>
      <c r="M871" s="52" t="str">
        <f t="shared" si="397"/>
        <v>โรงงานแรงเยอร์ Region 6/14</v>
      </c>
      <c r="N871" s="11">
        <f t="shared" si="398"/>
        <v>0</v>
      </c>
      <c r="O871" s="11">
        <f t="shared" si="399"/>
        <v>0</v>
      </c>
      <c r="P871" s="11">
        <f t="shared" si="400"/>
        <v>0</v>
      </c>
      <c r="Q871" s="11">
        <f t="shared" si="401"/>
        <v>0</v>
      </c>
      <c r="R871" s="11">
        <f t="shared" si="402"/>
        <v>0</v>
      </c>
      <c r="S871" s="11"/>
      <c r="T871" s="1">
        <f>VLOOKUP(B871,Master_Item!B:I,8,0)</f>
        <v>4.5</v>
      </c>
      <c r="U871" s="11">
        <f t="shared" si="403"/>
        <v>0</v>
      </c>
      <c r="V871" s="11">
        <f t="shared" si="404"/>
        <v>0</v>
      </c>
      <c r="W871" s="11">
        <f t="shared" si="405"/>
        <v>0</v>
      </c>
      <c r="X871" s="11">
        <f t="shared" si="406"/>
        <v>0</v>
      </c>
      <c r="Y871" s="11">
        <f t="shared" si="407"/>
        <v>0</v>
      </c>
      <c r="Z871" s="1" t="str">
        <f>_xlfn.IFNA(VLOOKUP(B871,Master_Item!B:D,3,0),0)</f>
        <v>V-Boots</v>
      </c>
    </row>
    <row r="872" spans="1:26" hidden="1">
      <c r="A872" s="13">
        <v>12</v>
      </c>
      <c r="B872" s="2">
        <v>310003570</v>
      </c>
      <c r="C872" s="1" t="s">
        <v>940</v>
      </c>
      <c r="D872" s="1" t="s">
        <v>121</v>
      </c>
      <c r="E872" s="12">
        <f>_xlfn.IFNA(VLOOKUP($B872,'FST OMT'!$C:$Y,$A872,0),0)</f>
        <v>0</v>
      </c>
      <c r="F872" s="12">
        <f>_xlfn.IFNA(VLOOKUP($B872,'FST CV'!$C:$Y,$A872,0),0)</f>
        <v>0</v>
      </c>
      <c r="G872" s="12">
        <f>_xlfn.IFNA(VLOOKUP($B872,'FST TT'!$C:$Y,$A872,0),0)</f>
        <v>0</v>
      </c>
      <c r="I872" s="4">
        <f t="shared" si="396"/>
        <v>0</v>
      </c>
      <c r="K872" s="52">
        <f>IF(D872="MT",VLOOKUP(B872,Master_Item!B:H,7,0),VLOOKUP(B872,Master_Item!B:H,6,0))</f>
        <v>110</v>
      </c>
      <c r="L872" s="52" t="str">
        <f>VLOOKUP(B872,Master_Item!B:M,12,0)</f>
        <v xml:space="preserve">โรงงานแรงเยอร์ </v>
      </c>
      <c r="M872" s="52" t="str">
        <f t="shared" si="397"/>
        <v>โรงงานแรงเยอร์ Region 7</v>
      </c>
      <c r="N872" s="11">
        <f t="shared" si="398"/>
        <v>0</v>
      </c>
      <c r="O872" s="11">
        <f t="shared" si="399"/>
        <v>0</v>
      </c>
      <c r="P872" s="11">
        <f t="shared" si="400"/>
        <v>0</v>
      </c>
      <c r="Q872" s="11">
        <f t="shared" si="401"/>
        <v>0</v>
      </c>
      <c r="R872" s="11">
        <f t="shared" si="402"/>
        <v>0</v>
      </c>
      <c r="S872" s="11"/>
      <c r="T872" s="1">
        <f>VLOOKUP(B872,Master_Item!B:I,8,0)</f>
        <v>4.5</v>
      </c>
      <c r="U872" s="11">
        <f t="shared" si="403"/>
        <v>0</v>
      </c>
      <c r="V872" s="11">
        <f t="shared" si="404"/>
        <v>0</v>
      </c>
      <c r="W872" s="11">
        <f t="shared" si="405"/>
        <v>0</v>
      </c>
      <c r="X872" s="11">
        <f t="shared" si="406"/>
        <v>0</v>
      </c>
      <c r="Y872" s="11">
        <f t="shared" si="407"/>
        <v>0</v>
      </c>
      <c r="Z872" s="1" t="str">
        <f>_xlfn.IFNA(VLOOKUP(B872,Master_Item!B:D,3,0),0)</f>
        <v>V-Boots</v>
      </c>
    </row>
    <row r="873" spans="1:26" hidden="1">
      <c r="A873" s="13">
        <v>13</v>
      </c>
      <c r="B873" s="2">
        <v>310003570</v>
      </c>
      <c r="C873" s="1" t="s">
        <v>940</v>
      </c>
      <c r="D873" s="1" t="s">
        <v>122</v>
      </c>
      <c r="E873" s="12">
        <f>_xlfn.IFNA(VLOOKUP($B873,'FST OMT'!$C:$Y,$A873,0),0)</f>
        <v>0</v>
      </c>
      <c r="F873" s="12">
        <f>_xlfn.IFNA(VLOOKUP($B873,'FST CV'!$C:$Y,$A873,0),0)</f>
        <v>0</v>
      </c>
      <c r="G873" s="12">
        <f>_xlfn.IFNA(VLOOKUP($B873,'FST TT'!$C:$Y,$A873,0),0)</f>
        <v>0</v>
      </c>
      <c r="I873" s="4">
        <f t="shared" si="396"/>
        <v>0</v>
      </c>
      <c r="K873" s="52">
        <f>IF(D873="MT",VLOOKUP(B873,Master_Item!B:H,7,0),VLOOKUP(B873,Master_Item!B:H,6,0))</f>
        <v>110</v>
      </c>
      <c r="L873" s="52" t="str">
        <f>VLOOKUP(B873,Master_Item!B:M,12,0)</f>
        <v xml:space="preserve">โรงงานแรงเยอร์ </v>
      </c>
      <c r="M873" s="52" t="str">
        <f t="shared" si="397"/>
        <v>โรงงานแรงเยอร์ Region 8</v>
      </c>
      <c r="N873" s="11">
        <f t="shared" si="398"/>
        <v>0</v>
      </c>
      <c r="O873" s="11">
        <f t="shared" si="399"/>
        <v>0</v>
      </c>
      <c r="P873" s="11">
        <f t="shared" si="400"/>
        <v>0</v>
      </c>
      <c r="Q873" s="11">
        <f t="shared" si="401"/>
        <v>0</v>
      </c>
      <c r="R873" s="11">
        <f t="shared" si="402"/>
        <v>0</v>
      </c>
      <c r="S873" s="11"/>
      <c r="T873" s="1">
        <f>VLOOKUP(B873,Master_Item!B:I,8,0)</f>
        <v>4.5</v>
      </c>
      <c r="U873" s="11">
        <f t="shared" si="403"/>
        <v>0</v>
      </c>
      <c r="V873" s="11">
        <f t="shared" si="404"/>
        <v>0</v>
      </c>
      <c r="W873" s="11">
        <f t="shared" si="405"/>
        <v>0</v>
      </c>
      <c r="X873" s="11">
        <f t="shared" si="406"/>
        <v>0</v>
      </c>
      <c r="Y873" s="11">
        <f t="shared" si="407"/>
        <v>0</v>
      </c>
      <c r="Z873" s="1" t="str">
        <f>_xlfn.IFNA(VLOOKUP(B873,Master_Item!B:D,3,0),0)</f>
        <v>V-Boots</v>
      </c>
    </row>
    <row r="874" spans="1:26" hidden="1">
      <c r="A874" s="13">
        <v>11</v>
      </c>
      <c r="B874" s="2">
        <v>310003570</v>
      </c>
      <c r="C874" s="1" t="s">
        <v>940</v>
      </c>
      <c r="D874" s="1" t="s">
        <v>123</v>
      </c>
      <c r="H874" s="4">
        <f>_xlfn.IFNA(VLOOKUP(B874,'FST MT'!A:FS,$A874,0),0)</f>
        <v>0</v>
      </c>
      <c r="I874" s="4">
        <f t="shared" si="396"/>
        <v>0</v>
      </c>
      <c r="K874" s="52">
        <f>IF(D874="MT",VLOOKUP(B874,Master_Item!B:H,7,0),VLOOKUP(B874,Master_Item!B:H,6,0))</f>
        <v>110</v>
      </c>
      <c r="L874" s="52" t="str">
        <f>VLOOKUP(B874,Master_Item!B:M,12,0)</f>
        <v xml:space="preserve">โรงงานแรงเยอร์ </v>
      </c>
      <c r="M874" s="52" t="str">
        <f t="shared" si="397"/>
        <v>โรงงานแรงเยอร์ MT</v>
      </c>
      <c r="N874" s="11">
        <f t="shared" si="398"/>
        <v>0</v>
      </c>
      <c r="O874" s="11">
        <f t="shared" si="399"/>
        <v>0</v>
      </c>
      <c r="P874" s="11">
        <f t="shared" si="400"/>
        <v>0</v>
      </c>
      <c r="Q874" s="11">
        <f t="shared" si="401"/>
        <v>0</v>
      </c>
      <c r="R874" s="11">
        <f t="shared" si="402"/>
        <v>0</v>
      </c>
      <c r="S874" s="11"/>
      <c r="T874" s="1">
        <f>VLOOKUP(B874,Master_Item!B:I,8,0)</f>
        <v>4.5</v>
      </c>
      <c r="U874" s="11">
        <f t="shared" si="403"/>
        <v>0</v>
      </c>
      <c r="V874" s="11">
        <f t="shared" si="404"/>
        <v>0</v>
      </c>
      <c r="W874" s="11">
        <f t="shared" si="405"/>
        <v>0</v>
      </c>
      <c r="X874" s="11">
        <f t="shared" si="406"/>
        <v>0</v>
      </c>
      <c r="Y874" s="11">
        <f t="shared" si="407"/>
        <v>0</v>
      </c>
      <c r="Z874" s="1" t="str">
        <f>_xlfn.IFNA(VLOOKUP(B874,Master_Item!B:D,3,0),0)</f>
        <v>V-Boots</v>
      </c>
    </row>
    <row r="875" spans="1:26">
      <c r="A875" s="13">
        <v>6</v>
      </c>
      <c r="B875" s="5">
        <v>310004338</v>
      </c>
      <c r="C875" s="5" t="s">
        <v>1030</v>
      </c>
      <c r="D875" s="1" t="s">
        <v>115</v>
      </c>
      <c r="E875" s="12">
        <f>_xlfn.IFNA(VLOOKUP($B875,'FST OMT'!$C:$Y,$A875,0),0)</f>
        <v>0</v>
      </c>
      <c r="F875" s="12">
        <f>_xlfn.IFNA(VLOOKUP($B875,'FST CV'!$C:$Y,$A875,0),0)</f>
        <v>80</v>
      </c>
      <c r="G875" s="12">
        <f>_xlfn.IFNA(VLOOKUP($B875,'FST TT'!$C:$Y,$A875,0),0)</f>
        <v>0</v>
      </c>
      <c r="I875" s="4">
        <f t="shared" si="396"/>
        <v>80</v>
      </c>
      <c r="K875" s="52">
        <f>IF(D875="MT",VLOOKUP(B875,Master_Item!B:H,7,0),VLOOKUP(B875,Master_Item!B:H,6,0))</f>
        <v>72</v>
      </c>
      <c r="L875" s="52" t="str">
        <f>VLOOKUP(B875,Master_Item!B:M,12,0)</f>
        <v>โรงงานวังม่วง</v>
      </c>
      <c r="M875" s="52" t="str">
        <f t="shared" si="397"/>
        <v>โรงงานวังม่วงRegion 1</v>
      </c>
      <c r="N875" s="11">
        <f t="shared" si="398"/>
        <v>0</v>
      </c>
      <c r="O875" s="11">
        <f t="shared" si="399"/>
        <v>1.1111111111111112</v>
      </c>
      <c r="P875" s="11">
        <f t="shared" si="400"/>
        <v>0</v>
      </c>
      <c r="Q875" s="11">
        <f t="shared" si="401"/>
        <v>0</v>
      </c>
      <c r="R875" s="11">
        <f t="shared" si="402"/>
        <v>1.1111111111111112</v>
      </c>
      <c r="S875" s="11"/>
      <c r="T875" s="1">
        <f>VLOOKUP(B875,Master_Item!B:I,8,0)</f>
        <v>8.4</v>
      </c>
      <c r="U875" s="11">
        <f t="shared" si="403"/>
        <v>0</v>
      </c>
      <c r="V875" s="11">
        <f t="shared" si="404"/>
        <v>672</v>
      </c>
      <c r="W875" s="11">
        <f t="shared" si="405"/>
        <v>0</v>
      </c>
      <c r="X875" s="11">
        <f t="shared" si="406"/>
        <v>0</v>
      </c>
      <c r="Y875" s="11">
        <f t="shared" si="407"/>
        <v>672</v>
      </c>
      <c r="Z875" s="1" t="str">
        <f>_xlfn.IFNA(VLOOKUP(B875,Master_Item!B:D,3,0),0)</f>
        <v>Oishi</v>
      </c>
    </row>
    <row r="876" spans="1:26">
      <c r="A876" s="13">
        <v>7</v>
      </c>
      <c r="B876" s="5">
        <v>310004338</v>
      </c>
      <c r="C876" s="5" t="s">
        <v>1030</v>
      </c>
      <c r="D876" s="1" t="s">
        <v>116</v>
      </c>
      <c r="E876" s="12">
        <f>_xlfn.IFNA(VLOOKUP($B876,'FST OMT'!$C:$Y,$A876,0),0)</f>
        <v>265</v>
      </c>
      <c r="F876" s="12">
        <f>_xlfn.IFNA(VLOOKUP($B876,'FST CV'!$C:$Y,$A876,0),0)</f>
        <v>324</v>
      </c>
      <c r="G876" s="12">
        <f>_xlfn.IFNA(VLOOKUP($B876,'FST TT'!$C:$Y,$A876,0),0)</f>
        <v>0</v>
      </c>
      <c r="I876" s="4">
        <f t="shared" si="396"/>
        <v>589</v>
      </c>
      <c r="K876" s="52">
        <f>IF(D876="MT",VLOOKUP(B876,Master_Item!B:H,7,0),VLOOKUP(B876,Master_Item!B:H,6,0))</f>
        <v>72</v>
      </c>
      <c r="L876" s="52" t="str">
        <f>VLOOKUP(B876,Master_Item!B:M,12,0)</f>
        <v>โรงงานวังม่วง</v>
      </c>
      <c r="M876" s="52" t="str">
        <f t="shared" si="397"/>
        <v>โรงงานวังม่วงRegion 2</v>
      </c>
      <c r="N876" s="11">
        <f t="shared" si="398"/>
        <v>3.6805555555555554</v>
      </c>
      <c r="O876" s="11">
        <f t="shared" si="399"/>
        <v>4.5</v>
      </c>
      <c r="P876" s="11">
        <f t="shared" si="400"/>
        <v>0</v>
      </c>
      <c r="Q876" s="11">
        <f t="shared" si="401"/>
        <v>0</v>
      </c>
      <c r="R876" s="11">
        <f t="shared" si="402"/>
        <v>8.1805555555555554</v>
      </c>
      <c r="S876" s="11"/>
      <c r="T876" s="1">
        <f>VLOOKUP(B876,Master_Item!B:I,8,0)</f>
        <v>8.4</v>
      </c>
      <c r="U876" s="11">
        <f t="shared" si="403"/>
        <v>2226</v>
      </c>
      <c r="V876" s="11">
        <f t="shared" si="404"/>
        <v>2721.6</v>
      </c>
      <c r="W876" s="11">
        <f t="shared" si="405"/>
        <v>0</v>
      </c>
      <c r="X876" s="11">
        <f t="shared" si="406"/>
        <v>0</v>
      </c>
      <c r="Y876" s="11">
        <f t="shared" si="407"/>
        <v>4947.6000000000004</v>
      </c>
      <c r="Z876" s="1" t="str">
        <f>_xlfn.IFNA(VLOOKUP(B876,Master_Item!B:D,3,0),0)</f>
        <v>Oishi</v>
      </c>
    </row>
    <row r="877" spans="1:26">
      <c r="A877" s="13">
        <v>8</v>
      </c>
      <c r="B877" s="5">
        <v>310004338</v>
      </c>
      <c r="C877" s="5" t="s">
        <v>1030</v>
      </c>
      <c r="D877" s="1" t="s">
        <v>117</v>
      </c>
      <c r="E877" s="12">
        <f>_xlfn.IFNA(VLOOKUP($B877,'FST OMT'!$C:$Y,$A877,0),0)</f>
        <v>500</v>
      </c>
      <c r="F877" s="12">
        <f>_xlfn.IFNA(VLOOKUP($B877,'FST CV'!$C:$Y,$A877,0),0)</f>
        <v>221</v>
      </c>
      <c r="G877" s="12">
        <f>_xlfn.IFNA(VLOOKUP($B877,'FST TT'!$C:$Y,$A877,0),0)</f>
        <v>0</v>
      </c>
      <c r="I877" s="4">
        <f t="shared" si="396"/>
        <v>721</v>
      </c>
      <c r="K877" s="52">
        <f>IF(D877="MT",VLOOKUP(B877,Master_Item!B:H,7,0),VLOOKUP(B877,Master_Item!B:H,6,0))</f>
        <v>72</v>
      </c>
      <c r="L877" s="52" t="str">
        <f>VLOOKUP(B877,Master_Item!B:M,12,0)</f>
        <v>โรงงานวังม่วง</v>
      </c>
      <c r="M877" s="52" t="str">
        <f t="shared" si="397"/>
        <v>โรงงานวังม่วงRegion 3</v>
      </c>
      <c r="N877" s="11">
        <f t="shared" si="398"/>
        <v>6.9444444444444446</v>
      </c>
      <c r="O877" s="11">
        <f t="shared" si="399"/>
        <v>3.0694444444444446</v>
      </c>
      <c r="P877" s="11">
        <f t="shared" si="400"/>
        <v>0</v>
      </c>
      <c r="Q877" s="11">
        <f t="shared" si="401"/>
        <v>0</v>
      </c>
      <c r="R877" s="11">
        <f t="shared" si="402"/>
        <v>10.013888888888889</v>
      </c>
      <c r="S877" s="11"/>
      <c r="T877" s="1">
        <f>VLOOKUP(B877,Master_Item!B:I,8,0)</f>
        <v>8.4</v>
      </c>
      <c r="U877" s="11">
        <f t="shared" si="403"/>
        <v>4200</v>
      </c>
      <c r="V877" s="11">
        <f t="shared" si="404"/>
        <v>1856.4</v>
      </c>
      <c r="W877" s="11">
        <f t="shared" si="405"/>
        <v>0</v>
      </c>
      <c r="X877" s="11">
        <f t="shared" si="406"/>
        <v>0</v>
      </c>
      <c r="Y877" s="11">
        <f t="shared" si="407"/>
        <v>6056.4000000000005</v>
      </c>
      <c r="Z877" s="1" t="str">
        <f>_xlfn.IFNA(VLOOKUP(B877,Master_Item!B:D,3,0),0)</f>
        <v>Oishi</v>
      </c>
    </row>
    <row r="878" spans="1:26">
      <c r="A878" s="13">
        <v>9</v>
      </c>
      <c r="B878" s="5">
        <v>310004338</v>
      </c>
      <c r="C878" s="5" t="s">
        <v>1030</v>
      </c>
      <c r="D878" s="1" t="s">
        <v>118</v>
      </c>
      <c r="E878" s="12">
        <f>_xlfn.IFNA(VLOOKUP($B878,'FST OMT'!$C:$Y,$A878,0),0)</f>
        <v>250</v>
      </c>
      <c r="F878" s="12">
        <f>_xlfn.IFNA(VLOOKUP($B878,'FST CV'!$C:$Y,$A878,0),0)</f>
        <v>558</v>
      </c>
      <c r="G878" s="12">
        <f>_xlfn.IFNA(VLOOKUP($B878,'FST TT'!$C:$Y,$A878,0),0)</f>
        <v>0</v>
      </c>
      <c r="I878" s="4">
        <f t="shared" si="396"/>
        <v>808</v>
      </c>
      <c r="K878" s="52">
        <f>IF(D878="MT",VLOOKUP(B878,Master_Item!B:H,7,0),VLOOKUP(B878,Master_Item!B:H,6,0))</f>
        <v>72</v>
      </c>
      <c r="L878" s="52" t="str">
        <f>VLOOKUP(B878,Master_Item!B:M,12,0)</f>
        <v>โรงงานวังม่วง</v>
      </c>
      <c r="M878" s="52" t="str">
        <f t="shared" si="397"/>
        <v>โรงงานวังม่วงRegion 4</v>
      </c>
      <c r="N878" s="11">
        <f t="shared" si="398"/>
        <v>3.4722222222222223</v>
      </c>
      <c r="O878" s="11">
        <f t="shared" si="399"/>
        <v>7.75</v>
      </c>
      <c r="P878" s="11">
        <f t="shared" si="400"/>
        <v>0</v>
      </c>
      <c r="Q878" s="11">
        <f t="shared" si="401"/>
        <v>0</v>
      </c>
      <c r="R878" s="11">
        <f t="shared" si="402"/>
        <v>11.222222222222221</v>
      </c>
      <c r="S878" s="11"/>
      <c r="T878" s="1">
        <f>VLOOKUP(B878,Master_Item!B:I,8,0)</f>
        <v>8.4</v>
      </c>
      <c r="U878" s="11">
        <f t="shared" si="403"/>
        <v>2100</v>
      </c>
      <c r="V878" s="11">
        <f t="shared" si="404"/>
        <v>4687.2</v>
      </c>
      <c r="W878" s="11">
        <f t="shared" si="405"/>
        <v>0</v>
      </c>
      <c r="X878" s="11">
        <f t="shared" si="406"/>
        <v>0</v>
      </c>
      <c r="Y878" s="11">
        <f t="shared" si="407"/>
        <v>6787.2000000000007</v>
      </c>
      <c r="Z878" s="1" t="str">
        <f>_xlfn.IFNA(VLOOKUP(B878,Master_Item!B:D,3,0),0)</f>
        <v>Oishi</v>
      </c>
    </row>
    <row r="879" spans="1:26">
      <c r="A879" s="13">
        <v>10</v>
      </c>
      <c r="B879" s="5">
        <v>310004338</v>
      </c>
      <c r="C879" s="5" t="s">
        <v>1030</v>
      </c>
      <c r="D879" s="1" t="s">
        <v>119</v>
      </c>
      <c r="E879" s="12">
        <f>_xlfn.IFNA(VLOOKUP($B879,'FST OMT'!$C:$Y,$A879,0),0)</f>
        <v>120</v>
      </c>
      <c r="F879" s="12">
        <f>_xlfn.IFNA(VLOOKUP($B879,'FST CV'!$C:$Y,$A879,0),0)</f>
        <v>583</v>
      </c>
      <c r="G879" s="12">
        <f>_xlfn.IFNA(VLOOKUP($B879,'FST TT'!$C:$Y,$A879,0),0)</f>
        <v>0</v>
      </c>
      <c r="I879" s="4">
        <f t="shared" si="396"/>
        <v>703</v>
      </c>
      <c r="K879" s="52">
        <f>IF(D879="MT",VLOOKUP(B879,Master_Item!B:H,7,0),VLOOKUP(B879,Master_Item!B:H,6,0))</f>
        <v>72</v>
      </c>
      <c r="L879" s="52" t="str">
        <f>VLOOKUP(B879,Master_Item!B:M,12,0)</f>
        <v>โรงงานวังม่วง</v>
      </c>
      <c r="M879" s="52" t="str">
        <f t="shared" si="397"/>
        <v>โรงงานวังม่วงRegion 5</v>
      </c>
      <c r="N879" s="11">
        <f t="shared" si="398"/>
        <v>1.6666666666666667</v>
      </c>
      <c r="O879" s="11">
        <f t="shared" si="399"/>
        <v>8.0972222222222214</v>
      </c>
      <c r="P879" s="11">
        <f t="shared" si="400"/>
        <v>0</v>
      </c>
      <c r="Q879" s="11">
        <f t="shared" si="401"/>
        <v>0</v>
      </c>
      <c r="R879" s="11">
        <f t="shared" si="402"/>
        <v>9.7638888888888893</v>
      </c>
      <c r="S879" s="11"/>
      <c r="T879" s="1">
        <f>VLOOKUP(B879,Master_Item!B:I,8,0)</f>
        <v>8.4</v>
      </c>
      <c r="U879" s="11">
        <f t="shared" si="403"/>
        <v>1008</v>
      </c>
      <c r="V879" s="11">
        <f t="shared" si="404"/>
        <v>4897.2</v>
      </c>
      <c r="W879" s="11">
        <f t="shared" si="405"/>
        <v>0</v>
      </c>
      <c r="X879" s="11">
        <f t="shared" si="406"/>
        <v>0</v>
      </c>
      <c r="Y879" s="11">
        <f t="shared" si="407"/>
        <v>5905.2</v>
      </c>
      <c r="Z879" s="1" t="str">
        <f>_xlfn.IFNA(VLOOKUP(B879,Master_Item!B:D,3,0),0)</f>
        <v>Oishi</v>
      </c>
    </row>
    <row r="880" spans="1:26">
      <c r="A880" s="13">
        <v>11</v>
      </c>
      <c r="B880" s="5">
        <v>310004338</v>
      </c>
      <c r="C880" s="5" t="s">
        <v>1030</v>
      </c>
      <c r="D880" s="1" t="s">
        <v>127</v>
      </c>
      <c r="E880" s="12">
        <f>_xlfn.IFNA(VLOOKUP($B880,'FST OMT'!$C:$Y,$A880,0),0)*0.45</f>
        <v>87.75</v>
      </c>
      <c r="F880" s="12">
        <f>_xlfn.IFNA(VLOOKUP($B880,'FST CV'!$C:$Y,$A880,0),0)*0.45</f>
        <v>43.2</v>
      </c>
      <c r="G880" s="12">
        <f>_xlfn.IFNA(VLOOKUP($B880,'FST TT'!$C:$Y,$A880,0),0)*0.45</f>
        <v>0</v>
      </c>
      <c r="I880" s="4">
        <f t="shared" si="396"/>
        <v>130.94999999999999</v>
      </c>
      <c r="K880" s="52">
        <f>IF(D880="MT",VLOOKUP(B880,Master_Item!B:H,7,0),VLOOKUP(B880,Master_Item!B:H,6,0))</f>
        <v>72</v>
      </c>
      <c r="L880" s="52" t="str">
        <f>VLOOKUP(B880,Master_Item!B:M,12,0)</f>
        <v>โรงงานวังม่วง</v>
      </c>
      <c r="M880" s="52" t="str">
        <f t="shared" si="397"/>
        <v>โรงงานวังม่วงRegion 6/9</v>
      </c>
      <c r="N880" s="11">
        <f t="shared" si="398"/>
        <v>1.21875</v>
      </c>
      <c r="O880" s="11">
        <f t="shared" si="399"/>
        <v>0.60000000000000009</v>
      </c>
      <c r="P880" s="11">
        <f t="shared" si="400"/>
        <v>0</v>
      </c>
      <c r="Q880" s="11">
        <f t="shared" si="401"/>
        <v>0</v>
      </c>
      <c r="R880" s="11">
        <f t="shared" si="402"/>
        <v>1.8187499999999999</v>
      </c>
      <c r="S880" s="11"/>
      <c r="T880" s="1">
        <f>VLOOKUP(B880,Master_Item!B:I,8,0)</f>
        <v>8.4</v>
      </c>
      <c r="U880" s="11">
        <f t="shared" si="403"/>
        <v>737.1</v>
      </c>
      <c r="V880" s="11">
        <f t="shared" si="404"/>
        <v>362.88000000000005</v>
      </c>
      <c r="W880" s="11">
        <f t="shared" si="405"/>
        <v>0</v>
      </c>
      <c r="X880" s="11">
        <f t="shared" si="406"/>
        <v>0</v>
      </c>
      <c r="Y880" s="11">
        <f t="shared" si="407"/>
        <v>1099.98</v>
      </c>
      <c r="Z880" s="1" t="str">
        <f>_xlfn.IFNA(VLOOKUP(B880,Master_Item!B:D,3,0),0)</f>
        <v>Oishi</v>
      </c>
    </row>
    <row r="881" spans="1:26">
      <c r="A881" s="13">
        <v>11</v>
      </c>
      <c r="B881" s="5">
        <v>310004338</v>
      </c>
      <c r="C881" s="5" t="s">
        <v>1030</v>
      </c>
      <c r="D881" s="1" t="s">
        <v>128</v>
      </c>
      <c r="E881" s="12">
        <f>_xlfn.IFNA(VLOOKUP($B881,'FST OMT'!$C:$Y,$A881,0),0)*0.55</f>
        <v>107.25000000000001</v>
      </c>
      <c r="F881" s="12">
        <f>_xlfn.IFNA(VLOOKUP($B881,'FST CV'!$C:$Y,$A881,0),0)*0.55</f>
        <v>52.800000000000004</v>
      </c>
      <c r="G881" s="12">
        <f>_xlfn.IFNA(VLOOKUP($B881,'FST TT'!$C:$Y,$A881,0),0)*0.55</f>
        <v>0</v>
      </c>
      <c r="I881" s="4">
        <f t="shared" si="396"/>
        <v>160.05000000000001</v>
      </c>
      <c r="K881" s="52">
        <f>IF(D881="MT",VLOOKUP(B881,Master_Item!B:H,7,0),VLOOKUP(B881,Master_Item!B:H,6,0))</f>
        <v>72</v>
      </c>
      <c r="L881" s="52" t="str">
        <f>VLOOKUP(B881,Master_Item!B:M,12,0)</f>
        <v>โรงงานวังม่วง</v>
      </c>
      <c r="M881" s="52" t="str">
        <f t="shared" si="397"/>
        <v>โรงงานวังม่วงRegion 6/14</v>
      </c>
      <c r="N881" s="11">
        <f t="shared" si="398"/>
        <v>1.4895833333333335</v>
      </c>
      <c r="O881" s="11">
        <f t="shared" si="399"/>
        <v>0.73333333333333339</v>
      </c>
      <c r="P881" s="11">
        <f t="shared" si="400"/>
        <v>0</v>
      </c>
      <c r="Q881" s="11">
        <f t="shared" si="401"/>
        <v>0</v>
      </c>
      <c r="R881" s="11">
        <f t="shared" si="402"/>
        <v>2.2229166666666669</v>
      </c>
      <c r="S881" s="11"/>
      <c r="T881" s="1">
        <f>VLOOKUP(B881,Master_Item!B:I,8,0)</f>
        <v>8.4</v>
      </c>
      <c r="U881" s="11">
        <f t="shared" si="403"/>
        <v>900.9000000000002</v>
      </c>
      <c r="V881" s="11">
        <f t="shared" si="404"/>
        <v>443.52000000000004</v>
      </c>
      <c r="W881" s="11">
        <f t="shared" si="405"/>
        <v>0</v>
      </c>
      <c r="X881" s="11">
        <f t="shared" si="406"/>
        <v>0</v>
      </c>
      <c r="Y881" s="11">
        <f t="shared" si="407"/>
        <v>1344.42</v>
      </c>
      <c r="Z881" s="1" t="str">
        <f>_xlfn.IFNA(VLOOKUP(B881,Master_Item!B:D,3,0),0)</f>
        <v>Oishi</v>
      </c>
    </row>
    <row r="882" spans="1:26">
      <c r="A882" s="13">
        <v>12</v>
      </c>
      <c r="B882" s="5">
        <v>310004338</v>
      </c>
      <c r="C882" s="5" t="s">
        <v>1030</v>
      </c>
      <c r="D882" s="1" t="s">
        <v>121</v>
      </c>
      <c r="E882" s="12">
        <f>_xlfn.IFNA(VLOOKUP($B882,'FST OMT'!$C:$Y,$A882,0),0)</f>
        <v>60</v>
      </c>
      <c r="F882" s="12">
        <f>_xlfn.IFNA(VLOOKUP($B882,'FST CV'!$C:$Y,$A882,0),0)</f>
        <v>191</v>
      </c>
      <c r="G882" s="12">
        <f>_xlfn.IFNA(VLOOKUP($B882,'FST TT'!$C:$Y,$A882,0),0)</f>
        <v>0</v>
      </c>
      <c r="I882" s="4">
        <f t="shared" si="396"/>
        <v>251</v>
      </c>
      <c r="K882" s="52">
        <f>IF(D882="MT",VLOOKUP(B882,Master_Item!B:H,7,0),VLOOKUP(B882,Master_Item!B:H,6,0))</f>
        <v>72</v>
      </c>
      <c r="L882" s="52" t="str">
        <f>VLOOKUP(B882,Master_Item!B:M,12,0)</f>
        <v>โรงงานวังม่วง</v>
      </c>
      <c r="M882" s="52" t="str">
        <f t="shared" si="397"/>
        <v>โรงงานวังม่วงRegion 7</v>
      </c>
      <c r="N882" s="11">
        <f t="shared" si="398"/>
        <v>0.83333333333333337</v>
      </c>
      <c r="O882" s="11">
        <f t="shared" si="399"/>
        <v>2.6527777777777777</v>
      </c>
      <c r="P882" s="11">
        <f t="shared" si="400"/>
        <v>0</v>
      </c>
      <c r="Q882" s="11">
        <f t="shared" si="401"/>
        <v>0</v>
      </c>
      <c r="R882" s="11">
        <f t="shared" si="402"/>
        <v>3.4861111111111112</v>
      </c>
      <c r="S882" s="11"/>
      <c r="T882" s="1">
        <f>VLOOKUP(B882,Master_Item!B:I,8,0)</f>
        <v>8.4</v>
      </c>
      <c r="U882" s="11">
        <f t="shared" si="403"/>
        <v>504</v>
      </c>
      <c r="V882" s="11">
        <f t="shared" si="404"/>
        <v>1604.4</v>
      </c>
      <c r="W882" s="11">
        <f t="shared" si="405"/>
        <v>0</v>
      </c>
      <c r="X882" s="11">
        <f t="shared" si="406"/>
        <v>0</v>
      </c>
      <c r="Y882" s="11">
        <f t="shared" si="407"/>
        <v>2108.4</v>
      </c>
      <c r="Z882" s="1" t="str">
        <f>_xlfn.IFNA(VLOOKUP(B882,Master_Item!B:D,3,0),0)</f>
        <v>Oishi</v>
      </c>
    </row>
    <row r="883" spans="1:26">
      <c r="A883" s="13">
        <v>13</v>
      </c>
      <c r="B883" s="5">
        <v>310004338</v>
      </c>
      <c r="C883" s="5" t="s">
        <v>1030</v>
      </c>
      <c r="D883" s="1" t="s">
        <v>122</v>
      </c>
      <c r="E883" s="12">
        <f>_xlfn.IFNA(VLOOKUP($B883,'FST OMT'!$C:$Y,$A883,0),0)</f>
        <v>459</v>
      </c>
      <c r="F883" s="12">
        <f>_xlfn.IFNA(VLOOKUP($B883,'FST CV'!$C:$Y,$A883,0),0)</f>
        <v>215</v>
      </c>
      <c r="G883" s="12">
        <f>_xlfn.IFNA(VLOOKUP($B883,'FST TT'!$C:$Y,$A883,0),0)</f>
        <v>0</v>
      </c>
      <c r="I883" s="4">
        <f t="shared" si="396"/>
        <v>674</v>
      </c>
      <c r="K883" s="52">
        <f>IF(D883="MT",VLOOKUP(B883,Master_Item!B:H,7,0),VLOOKUP(B883,Master_Item!B:H,6,0))</f>
        <v>72</v>
      </c>
      <c r="L883" s="52" t="str">
        <f>VLOOKUP(B883,Master_Item!B:M,12,0)</f>
        <v>โรงงานวังม่วง</v>
      </c>
      <c r="M883" s="52" t="str">
        <f t="shared" si="397"/>
        <v>โรงงานวังม่วงRegion 8</v>
      </c>
      <c r="N883" s="11">
        <f t="shared" si="398"/>
        <v>6.375</v>
      </c>
      <c r="O883" s="11">
        <f t="shared" si="399"/>
        <v>2.9861111111111112</v>
      </c>
      <c r="P883" s="11">
        <f t="shared" si="400"/>
        <v>0</v>
      </c>
      <c r="Q883" s="11">
        <f t="shared" si="401"/>
        <v>0</v>
      </c>
      <c r="R883" s="11">
        <f t="shared" si="402"/>
        <v>9.3611111111111107</v>
      </c>
      <c r="S883" s="11"/>
      <c r="T883" s="1">
        <f>VLOOKUP(B883,Master_Item!B:I,8,0)</f>
        <v>8.4</v>
      </c>
      <c r="U883" s="11">
        <f t="shared" si="403"/>
        <v>3855.6000000000004</v>
      </c>
      <c r="V883" s="11">
        <f t="shared" si="404"/>
        <v>1806</v>
      </c>
      <c r="W883" s="11">
        <f t="shared" si="405"/>
        <v>0</v>
      </c>
      <c r="X883" s="11">
        <f t="shared" si="406"/>
        <v>0</v>
      </c>
      <c r="Y883" s="11">
        <f t="shared" si="407"/>
        <v>5661.6</v>
      </c>
      <c r="Z883" s="1" t="str">
        <f>_xlfn.IFNA(VLOOKUP(B883,Master_Item!B:D,3,0),0)</f>
        <v>Oishi</v>
      </c>
    </row>
    <row r="884" spans="1:26">
      <c r="A884" s="13">
        <v>11</v>
      </c>
      <c r="B884" s="5">
        <v>310004338</v>
      </c>
      <c r="C884" s="5" t="s">
        <v>1030</v>
      </c>
      <c r="D884" s="1" t="s">
        <v>123</v>
      </c>
      <c r="H884" s="4">
        <f>_xlfn.IFNA(VLOOKUP(B884,'FST MT'!A:FS,$A884,0),0)</f>
        <v>4510</v>
      </c>
      <c r="I884" s="4">
        <f t="shared" si="396"/>
        <v>4510</v>
      </c>
      <c r="K884" s="52">
        <f>IF(D884="MT",VLOOKUP(B884,Master_Item!B:H,7,0),VLOOKUP(B884,Master_Item!B:H,6,0))</f>
        <v>72</v>
      </c>
      <c r="L884" s="52" t="str">
        <f>VLOOKUP(B884,Master_Item!B:M,12,0)</f>
        <v>โรงงานวังม่วง</v>
      </c>
      <c r="M884" s="52" t="str">
        <f t="shared" si="397"/>
        <v>โรงงานวังม่วงMT</v>
      </c>
      <c r="N884" s="11">
        <f t="shared" si="398"/>
        <v>0</v>
      </c>
      <c r="O884" s="11">
        <f t="shared" si="399"/>
        <v>0</v>
      </c>
      <c r="P884" s="11">
        <f t="shared" si="400"/>
        <v>0</v>
      </c>
      <c r="Q884" s="11">
        <f t="shared" si="401"/>
        <v>62.638888888888886</v>
      </c>
      <c r="R884" s="11">
        <f t="shared" si="402"/>
        <v>62.638888888888886</v>
      </c>
      <c r="S884" s="11"/>
      <c r="T884" s="1">
        <f>VLOOKUP(B884,Master_Item!B:I,8,0)</f>
        <v>8.4</v>
      </c>
      <c r="U884" s="11">
        <f t="shared" si="403"/>
        <v>0</v>
      </c>
      <c r="V884" s="11">
        <f t="shared" si="404"/>
        <v>0</v>
      </c>
      <c r="W884" s="11">
        <f t="shared" si="405"/>
        <v>0</v>
      </c>
      <c r="X884" s="11">
        <f t="shared" si="406"/>
        <v>37884</v>
      </c>
      <c r="Y884" s="11">
        <f t="shared" si="407"/>
        <v>37884</v>
      </c>
      <c r="Z884" s="1" t="str">
        <f>_xlfn.IFNA(VLOOKUP(B884,Master_Item!B:D,3,0),0)</f>
        <v>Oishi</v>
      </c>
    </row>
    <row r="885" spans="1:26">
      <c r="A885" s="13">
        <v>6</v>
      </c>
      <c r="B885" s="5">
        <v>310004339</v>
      </c>
      <c r="C885" s="5" t="s">
        <v>1031</v>
      </c>
      <c r="D885" s="1" t="s">
        <v>115</v>
      </c>
      <c r="E885" s="12">
        <f>_xlfn.IFNA(VLOOKUP($B885,'FST OMT'!$C:$Y,$A885,0),0)</f>
        <v>0</v>
      </c>
      <c r="F885" s="12">
        <f>_xlfn.IFNA(VLOOKUP($B885,'FST CV'!$C:$Y,$A885,0),0)</f>
        <v>0</v>
      </c>
      <c r="G885" s="12">
        <f>_xlfn.IFNA(VLOOKUP($B885,'FST TT'!$C:$Y,$A885,0),0)</f>
        <v>0</v>
      </c>
      <c r="I885" s="4">
        <f t="shared" ref="I885:I894" si="408">SUM(E885:H885)</f>
        <v>0</v>
      </c>
      <c r="K885" s="52">
        <f>IF(D885="MT",VLOOKUP(B885,Master_Item!B:H,7,0),VLOOKUP(B885,Master_Item!B:H,6,0))</f>
        <v>72</v>
      </c>
      <c r="L885" s="52" t="str">
        <f>VLOOKUP(B885,Master_Item!B:M,12,0)</f>
        <v>โรงงานวังม่วง</v>
      </c>
      <c r="M885" s="52" t="str">
        <f t="shared" ref="M885:M894" si="409">L885&amp;D885</f>
        <v>โรงงานวังม่วงRegion 1</v>
      </c>
      <c r="N885" s="11">
        <f t="shared" ref="N885:N894" si="410">E885/$K885</f>
        <v>0</v>
      </c>
      <c r="O885" s="11">
        <f t="shared" ref="O885:O894" si="411">F885/$K885</f>
        <v>0</v>
      </c>
      <c r="P885" s="11">
        <f t="shared" ref="P885:P894" si="412">G885/$K885</f>
        <v>0</v>
      </c>
      <c r="Q885" s="11">
        <f t="shared" ref="Q885:Q894" si="413">H885/$K885</f>
        <v>0</v>
      </c>
      <c r="R885" s="11">
        <f t="shared" ref="R885:R894" si="414">I885/$K885</f>
        <v>0</v>
      </c>
      <c r="S885" s="11"/>
      <c r="T885" s="1">
        <f>VLOOKUP(B885,Master_Item!B:I,8,0)</f>
        <v>9.1199999999999992</v>
      </c>
      <c r="U885" s="11">
        <f t="shared" ref="U885:U894" si="415">$T885*E885</f>
        <v>0</v>
      </c>
      <c r="V885" s="11">
        <f t="shared" ref="V885:V894" si="416">$T885*F885</f>
        <v>0</v>
      </c>
      <c r="W885" s="11">
        <f t="shared" ref="W885:W894" si="417">$T885*G885</f>
        <v>0</v>
      </c>
      <c r="X885" s="11">
        <f t="shared" ref="X885:X894" si="418">$T885*H885</f>
        <v>0</v>
      </c>
      <c r="Y885" s="11">
        <f t="shared" ref="Y885:Y894" si="419">$T885*I885</f>
        <v>0</v>
      </c>
      <c r="Z885" s="1" t="str">
        <f>_xlfn.IFNA(VLOOKUP(B885,Master_Item!B:D,3,0),0)</f>
        <v>Oishi</v>
      </c>
    </row>
    <row r="886" spans="1:26">
      <c r="A886" s="13">
        <v>7</v>
      </c>
      <c r="B886" s="5">
        <v>310004339</v>
      </c>
      <c r="C886" s="5" t="s">
        <v>1031</v>
      </c>
      <c r="D886" s="1" t="s">
        <v>116</v>
      </c>
      <c r="E886" s="12">
        <f>_xlfn.IFNA(VLOOKUP($B886,'FST OMT'!$C:$Y,$A886,0),0)</f>
        <v>0</v>
      </c>
      <c r="F886" s="12">
        <f>_xlfn.IFNA(VLOOKUP($B886,'FST CV'!$C:$Y,$A886,0),0)</f>
        <v>0</v>
      </c>
      <c r="G886" s="12">
        <f>_xlfn.IFNA(VLOOKUP($B886,'FST TT'!$C:$Y,$A886,0),0)</f>
        <v>0</v>
      </c>
      <c r="I886" s="4">
        <f t="shared" si="408"/>
        <v>0</v>
      </c>
      <c r="K886" s="52">
        <f>IF(D886="MT",VLOOKUP(B886,Master_Item!B:H,7,0),VLOOKUP(B886,Master_Item!B:H,6,0))</f>
        <v>72</v>
      </c>
      <c r="L886" s="52" t="str">
        <f>VLOOKUP(B886,Master_Item!B:M,12,0)</f>
        <v>โรงงานวังม่วง</v>
      </c>
      <c r="M886" s="52" t="str">
        <f t="shared" si="409"/>
        <v>โรงงานวังม่วงRegion 2</v>
      </c>
      <c r="N886" s="11">
        <f t="shared" si="410"/>
        <v>0</v>
      </c>
      <c r="O886" s="11">
        <f t="shared" si="411"/>
        <v>0</v>
      </c>
      <c r="P886" s="11">
        <f t="shared" si="412"/>
        <v>0</v>
      </c>
      <c r="Q886" s="11">
        <f t="shared" si="413"/>
        <v>0</v>
      </c>
      <c r="R886" s="11">
        <f t="shared" si="414"/>
        <v>0</v>
      </c>
      <c r="S886" s="11"/>
      <c r="T886" s="1">
        <f>VLOOKUP(B886,Master_Item!B:I,8,0)</f>
        <v>9.1199999999999992</v>
      </c>
      <c r="U886" s="11">
        <f t="shared" si="415"/>
        <v>0</v>
      </c>
      <c r="V886" s="11">
        <f t="shared" si="416"/>
        <v>0</v>
      </c>
      <c r="W886" s="11">
        <f t="shared" si="417"/>
        <v>0</v>
      </c>
      <c r="X886" s="11">
        <f t="shared" si="418"/>
        <v>0</v>
      </c>
      <c r="Y886" s="11">
        <f t="shared" si="419"/>
        <v>0</v>
      </c>
      <c r="Z886" s="1" t="str">
        <f>_xlfn.IFNA(VLOOKUP(B886,Master_Item!B:D,3,0),0)</f>
        <v>Oishi</v>
      </c>
    </row>
    <row r="887" spans="1:26">
      <c r="A887" s="13">
        <v>8</v>
      </c>
      <c r="B887" s="5">
        <v>310004339</v>
      </c>
      <c r="C887" s="5" t="s">
        <v>1031</v>
      </c>
      <c r="D887" s="1" t="s">
        <v>117</v>
      </c>
      <c r="E887" s="12">
        <f>_xlfn.IFNA(VLOOKUP($B887,'FST OMT'!$C:$Y,$A887,0),0)</f>
        <v>0</v>
      </c>
      <c r="F887" s="12">
        <f>_xlfn.IFNA(VLOOKUP($B887,'FST CV'!$C:$Y,$A887,0),0)</f>
        <v>0</v>
      </c>
      <c r="G887" s="12">
        <f>_xlfn.IFNA(VLOOKUP($B887,'FST TT'!$C:$Y,$A887,0),0)</f>
        <v>0</v>
      </c>
      <c r="I887" s="4">
        <f t="shared" si="408"/>
        <v>0</v>
      </c>
      <c r="K887" s="52">
        <f>IF(D887="MT",VLOOKUP(B887,Master_Item!B:H,7,0),VLOOKUP(B887,Master_Item!B:H,6,0))</f>
        <v>72</v>
      </c>
      <c r="L887" s="52" t="str">
        <f>VLOOKUP(B887,Master_Item!B:M,12,0)</f>
        <v>โรงงานวังม่วง</v>
      </c>
      <c r="M887" s="52" t="str">
        <f t="shared" si="409"/>
        <v>โรงงานวังม่วงRegion 3</v>
      </c>
      <c r="N887" s="11">
        <f t="shared" si="410"/>
        <v>0</v>
      </c>
      <c r="O887" s="11">
        <f t="shared" si="411"/>
        <v>0</v>
      </c>
      <c r="P887" s="11">
        <f t="shared" si="412"/>
        <v>0</v>
      </c>
      <c r="Q887" s="11">
        <f t="shared" si="413"/>
        <v>0</v>
      </c>
      <c r="R887" s="11">
        <f t="shared" si="414"/>
        <v>0</v>
      </c>
      <c r="S887" s="11"/>
      <c r="T887" s="1">
        <f>VLOOKUP(B887,Master_Item!B:I,8,0)</f>
        <v>9.1199999999999992</v>
      </c>
      <c r="U887" s="11">
        <f t="shared" si="415"/>
        <v>0</v>
      </c>
      <c r="V887" s="11">
        <f t="shared" si="416"/>
        <v>0</v>
      </c>
      <c r="W887" s="11">
        <f t="shared" si="417"/>
        <v>0</v>
      </c>
      <c r="X887" s="11">
        <f t="shared" si="418"/>
        <v>0</v>
      </c>
      <c r="Y887" s="11">
        <f t="shared" si="419"/>
        <v>0</v>
      </c>
      <c r="Z887" s="1" t="str">
        <f>_xlfn.IFNA(VLOOKUP(B887,Master_Item!B:D,3,0),0)</f>
        <v>Oishi</v>
      </c>
    </row>
    <row r="888" spans="1:26">
      <c r="A888" s="13">
        <v>9</v>
      </c>
      <c r="B888" s="5">
        <v>310004339</v>
      </c>
      <c r="C888" s="5" t="s">
        <v>1031</v>
      </c>
      <c r="D888" s="1" t="s">
        <v>118</v>
      </c>
      <c r="E888" s="12">
        <f>_xlfn.IFNA(VLOOKUP($B888,'FST OMT'!$C:$Y,$A888,0),0)</f>
        <v>0</v>
      </c>
      <c r="F888" s="12">
        <f>_xlfn.IFNA(VLOOKUP($B888,'FST CV'!$C:$Y,$A888,0),0)</f>
        <v>0</v>
      </c>
      <c r="G888" s="12">
        <f>_xlfn.IFNA(VLOOKUP($B888,'FST TT'!$C:$Y,$A888,0),0)</f>
        <v>0</v>
      </c>
      <c r="I888" s="4">
        <f t="shared" si="408"/>
        <v>0</v>
      </c>
      <c r="K888" s="52">
        <f>IF(D888="MT",VLOOKUP(B888,Master_Item!B:H,7,0),VLOOKUP(B888,Master_Item!B:H,6,0))</f>
        <v>72</v>
      </c>
      <c r="L888" s="52" t="str">
        <f>VLOOKUP(B888,Master_Item!B:M,12,0)</f>
        <v>โรงงานวังม่วง</v>
      </c>
      <c r="M888" s="52" t="str">
        <f t="shared" si="409"/>
        <v>โรงงานวังม่วงRegion 4</v>
      </c>
      <c r="N888" s="11">
        <f t="shared" si="410"/>
        <v>0</v>
      </c>
      <c r="O888" s="11">
        <f t="shared" si="411"/>
        <v>0</v>
      </c>
      <c r="P888" s="11">
        <f t="shared" si="412"/>
        <v>0</v>
      </c>
      <c r="Q888" s="11">
        <f t="shared" si="413"/>
        <v>0</v>
      </c>
      <c r="R888" s="11">
        <f t="shared" si="414"/>
        <v>0</v>
      </c>
      <c r="S888" s="11"/>
      <c r="T888" s="1">
        <f>VLOOKUP(B888,Master_Item!B:I,8,0)</f>
        <v>9.1199999999999992</v>
      </c>
      <c r="U888" s="11">
        <f t="shared" si="415"/>
        <v>0</v>
      </c>
      <c r="V888" s="11">
        <f t="shared" si="416"/>
        <v>0</v>
      </c>
      <c r="W888" s="11">
        <f t="shared" si="417"/>
        <v>0</v>
      </c>
      <c r="X888" s="11">
        <f t="shared" si="418"/>
        <v>0</v>
      </c>
      <c r="Y888" s="11">
        <f t="shared" si="419"/>
        <v>0</v>
      </c>
      <c r="Z888" s="1" t="str">
        <f>_xlfn.IFNA(VLOOKUP(B888,Master_Item!B:D,3,0),0)</f>
        <v>Oishi</v>
      </c>
    </row>
    <row r="889" spans="1:26">
      <c r="A889" s="13">
        <v>10</v>
      </c>
      <c r="B889" s="5">
        <v>310004339</v>
      </c>
      <c r="C889" s="5" t="s">
        <v>1031</v>
      </c>
      <c r="D889" s="1" t="s">
        <v>119</v>
      </c>
      <c r="E889" s="12">
        <f>_xlfn.IFNA(VLOOKUP($B889,'FST OMT'!$C:$Y,$A889,0),0)</f>
        <v>0</v>
      </c>
      <c r="F889" s="12">
        <f>_xlfn.IFNA(VLOOKUP($B889,'FST CV'!$C:$Y,$A889,0),0)</f>
        <v>0</v>
      </c>
      <c r="G889" s="12">
        <f>_xlfn.IFNA(VLOOKUP($B889,'FST TT'!$C:$Y,$A889,0),0)</f>
        <v>0</v>
      </c>
      <c r="I889" s="4">
        <f t="shared" si="408"/>
        <v>0</v>
      </c>
      <c r="K889" s="52">
        <f>IF(D889="MT",VLOOKUP(B889,Master_Item!B:H,7,0),VLOOKUP(B889,Master_Item!B:H,6,0))</f>
        <v>72</v>
      </c>
      <c r="L889" s="52" t="str">
        <f>VLOOKUP(B889,Master_Item!B:M,12,0)</f>
        <v>โรงงานวังม่วง</v>
      </c>
      <c r="M889" s="52" t="str">
        <f t="shared" si="409"/>
        <v>โรงงานวังม่วงRegion 5</v>
      </c>
      <c r="N889" s="11">
        <f t="shared" si="410"/>
        <v>0</v>
      </c>
      <c r="O889" s="11">
        <f t="shared" si="411"/>
        <v>0</v>
      </c>
      <c r="P889" s="11">
        <f t="shared" si="412"/>
        <v>0</v>
      </c>
      <c r="Q889" s="11">
        <f t="shared" si="413"/>
        <v>0</v>
      </c>
      <c r="R889" s="11">
        <f t="shared" si="414"/>
        <v>0</v>
      </c>
      <c r="S889" s="11"/>
      <c r="T889" s="1">
        <f>VLOOKUP(B889,Master_Item!B:I,8,0)</f>
        <v>9.1199999999999992</v>
      </c>
      <c r="U889" s="11">
        <f t="shared" si="415"/>
        <v>0</v>
      </c>
      <c r="V889" s="11">
        <f t="shared" si="416"/>
        <v>0</v>
      </c>
      <c r="W889" s="11">
        <f t="shared" si="417"/>
        <v>0</v>
      </c>
      <c r="X889" s="11">
        <f t="shared" si="418"/>
        <v>0</v>
      </c>
      <c r="Y889" s="11">
        <f t="shared" si="419"/>
        <v>0</v>
      </c>
      <c r="Z889" s="1" t="str">
        <f>_xlfn.IFNA(VLOOKUP(B889,Master_Item!B:D,3,0),0)</f>
        <v>Oishi</v>
      </c>
    </row>
    <row r="890" spans="1:26">
      <c r="A890" s="13">
        <v>11</v>
      </c>
      <c r="B890" s="5">
        <v>310004339</v>
      </c>
      <c r="C890" s="5" t="s">
        <v>1031</v>
      </c>
      <c r="D890" s="1" t="s">
        <v>127</v>
      </c>
      <c r="E890" s="12">
        <f>_xlfn.IFNA(VLOOKUP($B890,'FST OMT'!$C:$Y,$A890,0),0)*0.45</f>
        <v>0</v>
      </c>
      <c r="F890" s="12">
        <f>_xlfn.IFNA(VLOOKUP($B890,'FST CV'!$C:$Y,$A890,0),0)*0.45</f>
        <v>0</v>
      </c>
      <c r="G890" s="12">
        <f>_xlfn.IFNA(VLOOKUP($B890,'FST TT'!$C:$Y,$A890,0),0)*0.45</f>
        <v>0</v>
      </c>
      <c r="I890" s="4">
        <f t="shared" si="408"/>
        <v>0</v>
      </c>
      <c r="K890" s="52">
        <f>IF(D890="MT",VLOOKUP(B890,Master_Item!B:H,7,0),VLOOKUP(B890,Master_Item!B:H,6,0))</f>
        <v>72</v>
      </c>
      <c r="L890" s="52" t="str">
        <f>VLOOKUP(B890,Master_Item!B:M,12,0)</f>
        <v>โรงงานวังม่วง</v>
      </c>
      <c r="M890" s="52" t="str">
        <f t="shared" si="409"/>
        <v>โรงงานวังม่วงRegion 6/9</v>
      </c>
      <c r="N890" s="11">
        <f t="shared" si="410"/>
        <v>0</v>
      </c>
      <c r="O890" s="11">
        <f t="shared" si="411"/>
        <v>0</v>
      </c>
      <c r="P890" s="11">
        <f t="shared" si="412"/>
        <v>0</v>
      </c>
      <c r="Q890" s="11">
        <f t="shared" si="413"/>
        <v>0</v>
      </c>
      <c r="R890" s="11">
        <f t="shared" si="414"/>
        <v>0</v>
      </c>
      <c r="S890" s="11"/>
      <c r="T890" s="1">
        <f>VLOOKUP(B890,Master_Item!B:I,8,0)</f>
        <v>9.1199999999999992</v>
      </c>
      <c r="U890" s="11">
        <f t="shared" si="415"/>
        <v>0</v>
      </c>
      <c r="V890" s="11">
        <f t="shared" si="416"/>
        <v>0</v>
      </c>
      <c r="W890" s="11">
        <f t="shared" si="417"/>
        <v>0</v>
      </c>
      <c r="X890" s="11">
        <f t="shared" si="418"/>
        <v>0</v>
      </c>
      <c r="Y890" s="11">
        <f t="shared" si="419"/>
        <v>0</v>
      </c>
      <c r="Z890" s="1" t="str">
        <f>_xlfn.IFNA(VLOOKUP(B890,Master_Item!B:D,3,0),0)</f>
        <v>Oishi</v>
      </c>
    </row>
    <row r="891" spans="1:26">
      <c r="A891" s="13">
        <v>11</v>
      </c>
      <c r="B891" s="5">
        <v>310004339</v>
      </c>
      <c r="C891" s="5" t="s">
        <v>1031</v>
      </c>
      <c r="D891" s="1" t="s">
        <v>128</v>
      </c>
      <c r="E891" s="12">
        <f>_xlfn.IFNA(VLOOKUP($B891,'FST OMT'!$C:$Y,$A891,0),0)*0.55</f>
        <v>0</v>
      </c>
      <c r="F891" s="12">
        <f>_xlfn.IFNA(VLOOKUP($B891,'FST CV'!$C:$Y,$A891,0),0)*0.55</f>
        <v>0</v>
      </c>
      <c r="G891" s="12">
        <f>_xlfn.IFNA(VLOOKUP($B891,'FST TT'!$C:$Y,$A891,0),0)*0.55</f>
        <v>0</v>
      </c>
      <c r="I891" s="4">
        <f t="shared" si="408"/>
        <v>0</v>
      </c>
      <c r="K891" s="52">
        <f>IF(D891="MT",VLOOKUP(B891,Master_Item!B:H,7,0),VLOOKUP(B891,Master_Item!B:H,6,0))</f>
        <v>72</v>
      </c>
      <c r="L891" s="52" t="str">
        <f>VLOOKUP(B891,Master_Item!B:M,12,0)</f>
        <v>โรงงานวังม่วง</v>
      </c>
      <c r="M891" s="52" t="str">
        <f t="shared" si="409"/>
        <v>โรงงานวังม่วงRegion 6/14</v>
      </c>
      <c r="N891" s="11">
        <f t="shared" si="410"/>
        <v>0</v>
      </c>
      <c r="O891" s="11">
        <f t="shared" si="411"/>
        <v>0</v>
      </c>
      <c r="P891" s="11">
        <f t="shared" si="412"/>
        <v>0</v>
      </c>
      <c r="Q891" s="11">
        <f t="shared" si="413"/>
        <v>0</v>
      </c>
      <c r="R891" s="11">
        <f t="shared" si="414"/>
        <v>0</v>
      </c>
      <c r="S891" s="11"/>
      <c r="T891" s="1">
        <f>VLOOKUP(B891,Master_Item!B:I,8,0)</f>
        <v>9.1199999999999992</v>
      </c>
      <c r="U891" s="11">
        <f t="shared" si="415"/>
        <v>0</v>
      </c>
      <c r="V891" s="11">
        <f t="shared" si="416"/>
        <v>0</v>
      </c>
      <c r="W891" s="11">
        <f t="shared" si="417"/>
        <v>0</v>
      </c>
      <c r="X891" s="11">
        <f t="shared" si="418"/>
        <v>0</v>
      </c>
      <c r="Y891" s="11">
        <f t="shared" si="419"/>
        <v>0</v>
      </c>
      <c r="Z891" s="1" t="str">
        <f>_xlfn.IFNA(VLOOKUP(B891,Master_Item!B:D,3,0),0)</f>
        <v>Oishi</v>
      </c>
    </row>
    <row r="892" spans="1:26">
      <c r="A892" s="13">
        <v>12</v>
      </c>
      <c r="B892" s="5">
        <v>310004339</v>
      </c>
      <c r="C892" s="5" t="s">
        <v>1031</v>
      </c>
      <c r="D892" s="1" t="s">
        <v>121</v>
      </c>
      <c r="E892" s="12">
        <f>_xlfn.IFNA(VLOOKUP($B892,'FST OMT'!$C:$Y,$A892,0),0)</f>
        <v>0</v>
      </c>
      <c r="F892" s="12">
        <f>_xlfn.IFNA(VLOOKUP($B892,'FST CV'!$C:$Y,$A892,0),0)</f>
        <v>0</v>
      </c>
      <c r="G892" s="12">
        <f>_xlfn.IFNA(VLOOKUP($B892,'FST TT'!$C:$Y,$A892,0),0)</f>
        <v>0</v>
      </c>
      <c r="I892" s="4">
        <f t="shared" si="408"/>
        <v>0</v>
      </c>
      <c r="K892" s="52">
        <f>IF(D892="MT",VLOOKUP(B892,Master_Item!B:H,7,0),VLOOKUP(B892,Master_Item!B:H,6,0))</f>
        <v>72</v>
      </c>
      <c r="L892" s="52" t="str">
        <f>VLOOKUP(B892,Master_Item!B:M,12,0)</f>
        <v>โรงงานวังม่วง</v>
      </c>
      <c r="M892" s="52" t="str">
        <f t="shared" si="409"/>
        <v>โรงงานวังม่วงRegion 7</v>
      </c>
      <c r="N892" s="11">
        <f t="shared" si="410"/>
        <v>0</v>
      </c>
      <c r="O892" s="11">
        <f t="shared" si="411"/>
        <v>0</v>
      </c>
      <c r="P892" s="11">
        <f t="shared" si="412"/>
        <v>0</v>
      </c>
      <c r="Q892" s="11">
        <f t="shared" si="413"/>
        <v>0</v>
      </c>
      <c r="R892" s="11">
        <f t="shared" si="414"/>
        <v>0</v>
      </c>
      <c r="S892" s="11"/>
      <c r="T892" s="1">
        <f>VLOOKUP(B892,Master_Item!B:I,8,0)</f>
        <v>9.1199999999999992</v>
      </c>
      <c r="U892" s="11">
        <f t="shared" si="415"/>
        <v>0</v>
      </c>
      <c r="V892" s="11">
        <f t="shared" si="416"/>
        <v>0</v>
      </c>
      <c r="W892" s="11">
        <f t="shared" si="417"/>
        <v>0</v>
      </c>
      <c r="X892" s="11">
        <f t="shared" si="418"/>
        <v>0</v>
      </c>
      <c r="Y892" s="11">
        <f t="shared" si="419"/>
        <v>0</v>
      </c>
      <c r="Z892" s="1" t="str">
        <f>_xlfn.IFNA(VLOOKUP(B892,Master_Item!B:D,3,0),0)</f>
        <v>Oishi</v>
      </c>
    </row>
    <row r="893" spans="1:26">
      <c r="A893" s="13">
        <v>13</v>
      </c>
      <c r="B893" s="5">
        <v>310004339</v>
      </c>
      <c r="C893" s="5" t="s">
        <v>1031</v>
      </c>
      <c r="D893" s="1" t="s">
        <v>122</v>
      </c>
      <c r="E893" s="12">
        <f>_xlfn.IFNA(VLOOKUP($B893,'FST OMT'!$C:$Y,$A893,0),0)</f>
        <v>0</v>
      </c>
      <c r="F893" s="12">
        <f>_xlfn.IFNA(VLOOKUP($B893,'FST CV'!$C:$Y,$A893,0),0)</f>
        <v>0</v>
      </c>
      <c r="G893" s="12">
        <f>_xlfn.IFNA(VLOOKUP($B893,'FST TT'!$C:$Y,$A893,0),0)</f>
        <v>0</v>
      </c>
      <c r="I893" s="4">
        <f t="shared" si="408"/>
        <v>0</v>
      </c>
      <c r="K893" s="52">
        <f>IF(D893="MT",VLOOKUP(B893,Master_Item!B:H,7,0),VLOOKUP(B893,Master_Item!B:H,6,0))</f>
        <v>72</v>
      </c>
      <c r="L893" s="52" t="str">
        <f>VLOOKUP(B893,Master_Item!B:M,12,0)</f>
        <v>โรงงานวังม่วง</v>
      </c>
      <c r="M893" s="52" t="str">
        <f t="shared" si="409"/>
        <v>โรงงานวังม่วงRegion 8</v>
      </c>
      <c r="N893" s="11">
        <f t="shared" si="410"/>
        <v>0</v>
      </c>
      <c r="O893" s="11">
        <f t="shared" si="411"/>
        <v>0</v>
      </c>
      <c r="P893" s="11">
        <f t="shared" si="412"/>
        <v>0</v>
      </c>
      <c r="Q893" s="11">
        <f t="shared" si="413"/>
        <v>0</v>
      </c>
      <c r="R893" s="11">
        <f t="shared" si="414"/>
        <v>0</v>
      </c>
      <c r="S893" s="11"/>
      <c r="T893" s="1">
        <f>VLOOKUP(B893,Master_Item!B:I,8,0)</f>
        <v>9.1199999999999992</v>
      </c>
      <c r="U893" s="11">
        <f t="shared" si="415"/>
        <v>0</v>
      </c>
      <c r="V893" s="11">
        <f t="shared" si="416"/>
        <v>0</v>
      </c>
      <c r="W893" s="11">
        <f t="shared" si="417"/>
        <v>0</v>
      </c>
      <c r="X893" s="11">
        <f t="shared" si="418"/>
        <v>0</v>
      </c>
      <c r="Y893" s="11">
        <f t="shared" si="419"/>
        <v>0</v>
      </c>
      <c r="Z893" s="1" t="str">
        <f>_xlfn.IFNA(VLOOKUP(B893,Master_Item!B:D,3,0),0)</f>
        <v>Oishi</v>
      </c>
    </row>
    <row r="894" spans="1:26">
      <c r="A894" s="13">
        <v>11</v>
      </c>
      <c r="B894" s="5">
        <v>310004339</v>
      </c>
      <c r="C894" s="5" t="s">
        <v>1031</v>
      </c>
      <c r="D894" s="1" t="s">
        <v>123</v>
      </c>
      <c r="H894" s="4">
        <f>_xlfn.IFNA(VLOOKUP(B894,'FST MT'!A:FS,$A894,0),0)</f>
        <v>26646</v>
      </c>
      <c r="I894" s="4">
        <f t="shared" si="408"/>
        <v>26646</v>
      </c>
      <c r="K894" s="52">
        <f>IF(D894="MT",VLOOKUP(B894,Master_Item!B:H,7,0),VLOOKUP(B894,Master_Item!B:H,6,0))</f>
        <v>72</v>
      </c>
      <c r="L894" s="52" t="str">
        <f>VLOOKUP(B894,Master_Item!B:M,12,0)</f>
        <v>โรงงานวังม่วง</v>
      </c>
      <c r="M894" s="52" t="str">
        <f t="shared" si="409"/>
        <v>โรงงานวังม่วงMT</v>
      </c>
      <c r="N894" s="11">
        <f t="shared" si="410"/>
        <v>0</v>
      </c>
      <c r="O894" s="11">
        <f t="shared" si="411"/>
        <v>0</v>
      </c>
      <c r="P894" s="11">
        <f t="shared" si="412"/>
        <v>0</v>
      </c>
      <c r="Q894" s="11">
        <f t="shared" si="413"/>
        <v>370.08333333333331</v>
      </c>
      <c r="R894" s="11">
        <f t="shared" si="414"/>
        <v>370.08333333333331</v>
      </c>
      <c r="S894" s="11"/>
      <c r="T894" s="1">
        <f>VLOOKUP(B894,Master_Item!B:I,8,0)</f>
        <v>9.1199999999999992</v>
      </c>
      <c r="U894" s="11">
        <f t="shared" si="415"/>
        <v>0</v>
      </c>
      <c r="V894" s="11">
        <f t="shared" si="416"/>
        <v>0</v>
      </c>
      <c r="W894" s="11">
        <f t="shared" si="417"/>
        <v>0</v>
      </c>
      <c r="X894" s="11">
        <f t="shared" si="418"/>
        <v>243011.52</v>
      </c>
      <c r="Y894" s="11">
        <f t="shared" si="419"/>
        <v>243011.52</v>
      </c>
      <c r="Z894" s="1" t="str">
        <f>_xlfn.IFNA(VLOOKUP(B894,Master_Item!B:D,3,0),0)</f>
        <v>Oishi</v>
      </c>
    </row>
    <row r="895" spans="1:26">
      <c r="A895" s="13">
        <v>6</v>
      </c>
      <c r="B895" s="2">
        <v>310002100</v>
      </c>
      <c r="C895" s="1" t="s">
        <v>1116</v>
      </c>
      <c r="D895" s="1" t="s">
        <v>115</v>
      </c>
      <c r="E895" s="1">
        <f>_xlfn.IFNA(VLOOKUP($B895,'FST OMT'!$C:$Y,$A895,0),0)</f>
        <v>145</v>
      </c>
      <c r="F895" s="1">
        <f>_xlfn.IFNA(VLOOKUP($B895,'FST CV'!$C:$Y,$A895,0),0)</f>
        <v>96</v>
      </c>
      <c r="G895" s="1">
        <f>_xlfn.IFNA(VLOOKUP($B895,'FST TT'!$C:$Y,$A895,0),0)</f>
        <v>50</v>
      </c>
      <c r="I895" s="4">
        <f t="shared" ref="I895:I954" si="420">SUM(E895:H895)</f>
        <v>291</v>
      </c>
      <c r="K895" s="52">
        <f>IF(D895="MT",VLOOKUP(B895,Master_Item!B:H,7,0),VLOOKUP(B895,Master_Item!B:H,6,0))</f>
        <v>54</v>
      </c>
      <c r="L895" s="52" t="str">
        <f>VLOOKUP(B895,Master_Item!B:M,12,0)</f>
        <v>โรงงานนวนคร</v>
      </c>
      <c r="M895" s="52" t="str">
        <f t="shared" ref="M895:M954" si="421">L895&amp;D895</f>
        <v>โรงงานนวนครRegion 1</v>
      </c>
      <c r="N895" s="11">
        <f t="shared" ref="N895:N954" si="422">E895/$K895</f>
        <v>2.6851851851851851</v>
      </c>
      <c r="O895" s="11">
        <f t="shared" ref="O895:O954" si="423">F895/$K895</f>
        <v>1.7777777777777777</v>
      </c>
      <c r="P895" s="11">
        <f t="shared" ref="P895:P954" si="424">G895/$K895</f>
        <v>0.92592592592592593</v>
      </c>
      <c r="Q895" s="11">
        <f t="shared" ref="Q895:Q954" si="425">H895/$K895</f>
        <v>0</v>
      </c>
      <c r="R895" s="11">
        <f t="shared" ref="R895:R954" si="426">I895/$K895</f>
        <v>5.3888888888888893</v>
      </c>
      <c r="S895" s="11"/>
      <c r="T895" s="1">
        <f>VLOOKUP(B895,Master_Item!B:I,8,0)</f>
        <v>12</v>
      </c>
      <c r="U895" s="11">
        <f t="shared" ref="U895:U954" si="427">$T895*E895</f>
        <v>1740</v>
      </c>
      <c r="V895" s="11">
        <f t="shared" ref="V895:V954" si="428">$T895*F895</f>
        <v>1152</v>
      </c>
      <c r="W895" s="11">
        <f t="shared" ref="W895:W954" si="429">$T895*G895</f>
        <v>600</v>
      </c>
      <c r="X895" s="11">
        <f t="shared" ref="X895:X954" si="430">$T895*H895</f>
        <v>0</v>
      </c>
      <c r="Y895" s="11">
        <f t="shared" ref="Y895:Y954" si="431">$T895*I895</f>
        <v>3492</v>
      </c>
      <c r="Z895" s="1" t="str">
        <f>_xlfn.IFNA(VLOOKUP(B895,Master_Item!B:D,3,0),0)</f>
        <v>Oishi</v>
      </c>
    </row>
    <row r="896" spans="1:26">
      <c r="A896" s="13">
        <v>7</v>
      </c>
      <c r="B896" s="2">
        <v>310002100</v>
      </c>
      <c r="C896" s="1" t="s">
        <v>1116</v>
      </c>
      <c r="D896" s="1" t="s">
        <v>116</v>
      </c>
      <c r="E896" s="1">
        <f>_xlfn.IFNA(VLOOKUP($B896,'FST OMT'!$C:$Y,$A896,0),0)</f>
        <v>0</v>
      </c>
      <c r="F896" s="1">
        <f>_xlfn.IFNA(VLOOKUP($B896,'FST CV'!$C:$Y,$A896,0),0)</f>
        <v>25</v>
      </c>
      <c r="G896" s="1">
        <f>_xlfn.IFNA(VLOOKUP($B896,'FST TT'!$C:$Y,$A896,0),0)</f>
        <v>1835</v>
      </c>
      <c r="I896" s="4">
        <f t="shared" si="420"/>
        <v>1860</v>
      </c>
      <c r="K896" s="52">
        <f>IF(D896="MT",VLOOKUP(B896,Master_Item!B:H,7,0),VLOOKUP(B896,Master_Item!B:H,6,0))</f>
        <v>54</v>
      </c>
      <c r="L896" s="52" t="str">
        <f>VLOOKUP(B896,Master_Item!B:M,12,0)</f>
        <v>โรงงานนวนคร</v>
      </c>
      <c r="M896" s="52" t="str">
        <f t="shared" si="421"/>
        <v>โรงงานนวนครRegion 2</v>
      </c>
      <c r="N896" s="11">
        <f t="shared" si="422"/>
        <v>0</v>
      </c>
      <c r="O896" s="11">
        <f t="shared" si="423"/>
        <v>0.46296296296296297</v>
      </c>
      <c r="P896" s="11">
        <f t="shared" si="424"/>
        <v>33.981481481481481</v>
      </c>
      <c r="Q896" s="11">
        <f t="shared" si="425"/>
        <v>0</v>
      </c>
      <c r="R896" s="11">
        <f t="shared" si="426"/>
        <v>34.444444444444443</v>
      </c>
      <c r="S896" s="11"/>
      <c r="T896" s="1">
        <f>VLOOKUP(B896,Master_Item!B:I,8,0)</f>
        <v>12</v>
      </c>
      <c r="U896" s="11">
        <f t="shared" si="427"/>
        <v>0</v>
      </c>
      <c r="V896" s="11">
        <f t="shared" si="428"/>
        <v>300</v>
      </c>
      <c r="W896" s="11">
        <f t="shared" si="429"/>
        <v>22020</v>
      </c>
      <c r="X896" s="11">
        <f t="shared" si="430"/>
        <v>0</v>
      </c>
      <c r="Y896" s="11">
        <f t="shared" si="431"/>
        <v>22320</v>
      </c>
      <c r="Z896" s="1" t="str">
        <f>_xlfn.IFNA(VLOOKUP(B896,Master_Item!B:D,3,0),0)</f>
        <v>Oishi</v>
      </c>
    </row>
    <row r="897" spans="1:26">
      <c r="A897" s="13">
        <v>8</v>
      </c>
      <c r="B897" s="2">
        <v>310002100</v>
      </c>
      <c r="C897" s="1" t="s">
        <v>1116</v>
      </c>
      <c r="D897" s="1" t="s">
        <v>117</v>
      </c>
      <c r="E897" s="1">
        <f>_xlfn.IFNA(VLOOKUP($B897,'FST OMT'!$C:$Y,$A897,0),0)</f>
        <v>0</v>
      </c>
      <c r="F897" s="1">
        <f>_xlfn.IFNA(VLOOKUP($B897,'FST CV'!$C:$Y,$A897,0),0)</f>
        <v>165</v>
      </c>
      <c r="G897" s="1">
        <f>_xlfn.IFNA(VLOOKUP($B897,'FST TT'!$C:$Y,$A897,0),0)</f>
        <v>5340</v>
      </c>
      <c r="I897" s="4">
        <f t="shared" si="420"/>
        <v>5505</v>
      </c>
      <c r="K897" s="52">
        <f>IF(D897="MT",VLOOKUP(B897,Master_Item!B:H,7,0),VLOOKUP(B897,Master_Item!B:H,6,0))</f>
        <v>54</v>
      </c>
      <c r="L897" s="52" t="str">
        <f>VLOOKUP(B897,Master_Item!B:M,12,0)</f>
        <v>โรงงานนวนคร</v>
      </c>
      <c r="M897" s="52" t="str">
        <f t="shared" si="421"/>
        <v>โรงงานนวนครRegion 3</v>
      </c>
      <c r="N897" s="11">
        <f t="shared" si="422"/>
        <v>0</v>
      </c>
      <c r="O897" s="11">
        <f t="shared" si="423"/>
        <v>3.0555555555555554</v>
      </c>
      <c r="P897" s="11">
        <f t="shared" si="424"/>
        <v>98.888888888888886</v>
      </c>
      <c r="Q897" s="11">
        <f t="shared" si="425"/>
        <v>0</v>
      </c>
      <c r="R897" s="11">
        <f t="shared" si="426"/>
        <v>101.94444444444444</v>
      </c>
      <c r="S897" s="11"/>
      <c r="T897" s="1">
        <f>VLOOKUP(B897,Master_Item!B:I,8,0)</f>
        <v>12</v>
      </c>
      <c r="U897" s="11">
        <f t="shared" si="427"/>
        <v>0</v>
      </c>
      <c r="V897" s="11">
        <f t="shared" si="428"/>
        <v>1980</v>
      </c>
      <c r="W897" s="11">
        <f t="shared" si="429"/>
        <v>64080</v>
      </c>
      <c r="X897" s="11">
        <f t="shared" si="430"/>
        <v>0</v>
      </c>
      <c r="Y897" s="11">
        <f t="shared" si="431"/>
        <v>66060</v>
      </c>
      <c r="Z897" s="1" t="str">
        <f>_xlfn.IFNA(VLOOKUP(B897,Master_Item!B:D,3,0),0)</f>
        <v>Oishi</v>
      </c>
    </row>
    <row r="898" spans="1:26">
      <c r="A898" s="13">
        <v>9</v>
      </c>
      <c r="B898" s="2">
        <v>310002100</v>
      </c>
      <c r="C898" s="1" t="s">
        <v>1116</v>
      </c>
      <c r="D898" s="1" t="s">
        <v>118</v>
      </c>
      <c r="E898" s="1">
        <f>_xlfn.IFNA(VLOOKUP($B898,'FST OMT'!$C:$Y,$A898,0),0)</f>
        <v>0</v>
      </c>
      <c r="F898" s="1">
        <f>_xlfn.IFNA(VLOOKUP($B898,'FST CV'!$C:$Y,$A898,0),0)</f>
        <v>240</v>
      </c>
      <c r="G898" s="1">
        <f>_xlfn.IFNA(VLOOKUP($B898,'FST TT'!$C:$Y,$A898,0),0)</f>
        <v>1795</v>
      </c>
      <c r="I898" s="4">
        <f t="shared" si="420"/>
        <v>2035</v>
      </c>
      <c r="K898" s="52">
        <f>IF(D898="MT",VLOOKUP(B898,Master_Item!B:H,7,0),VLOOKUP(B898,Master_Item!B:H,6,0))</f>
        <v>54</v>
      </c>
      <c r="L898" s="52" t="str">
        <f>VLOOKUP(B898,Master_Item!B:M,12,0)</f>
        <v>โรงงานนวนคร</v>
      </c>
      <c r="M898" s="52" t="str">
        <f t="shared" si="421"/>
        <v>โรงงานนวนครRegion 4</v>
      </c>
      <c r="N898" s="11">
        <f t="shared" si="422"/>
        <v>0</v>
      </c>
      <c r="O898" s="11">
        <f t="shared" si="423"/>
        <v>4.4444444444444446</v>
      </c>
      <c r="P898" s="11">
        <f t="shared" si="424"/>
        <v>33.24074074074074</v>
      </c>
      <c r="Q898" s="11">
        <f t="shared" si="425"/>
        <v>0</v>
      </c>
      <c r="R898" s="11">
        <f t="shared" si="426"/>
        <v>37.685185185185183</v>
      </c>
      <c r="S898" s="11"/>
      <c r="T898" s="1">
        <f>VLOOKUP(B898,Master_Item!B:I,8,0)</f>
        <v>12</v>
      </c>
      <c r="U898" s="11">
        <f t="shared" si="427"/>
        <v>0</v>
      </c>
      <c r="V898" s="11">
        <f t="shared" si="428"/>
        <v>2880</v>
      </c>
      <c r="W898" s="11">
        <f t="shared" si="429"/>
        <v>21540</v>
      </c>
      <c r="X898" s="11">
        <f t="shared" si="430"/>
        <v>0</v>
      </c>
      <c r="Y898" s="11">
        <f t="shared" si="431"/>
        <v>24420</v>
      </c>
      <c r="Z898" s="1" t="str">
        <f>_xlfn.IFNA(VLOOKUP(B898,Master_Item!B:D,3,0),0)</f>
        <v>Oishi</v>
      </c>
    </row>
    <row r="899" spans="1:26">
      <c r="A899" s="13">
        <v>10</v>
      </c>
      <c r="B899" s="2">
        <v>310002100</v>
      </c>
      <c r="C899" s="1" t="s">
        <v>1116</v>
      </c>
      <c r="D899" s="1" t="s">
        <v>119</v>
      </c>
      <c r="E899" s="1">
        <f>_xlfn.IFNA(VLOOKUP($B899,'FST OMT'!$C:$Y,$A899,0),0)</f>
        <v>210</v>
      </c>
      <c r="F899" s="1">
        <f>_xlfn.IFNA(VLOOKUP($B899,'FST CV'!$C:$Y,$A899,0),0)</f>
        <v>149</v>
      </c>
      <c r="G899" s="1">
        <f>_xlfn.IFNA(VLOOKUP($B899,'FST TT'!$C:$Y,$A899,0),0)</f>
        <v>210</v>
      </c>
      <c r="I899" s="4">
        <f t="shared" si="420"/>
        <v>569</v>
      </c>
      <c r="K899" s="52">
        <f>IF(D899="MT",VLOOKUP(B899,Master_Item!B:H,7,0),VLOOKUP(B899,Master_Item!B:H,6,0))</f>
        <v>54</v>
      </c>
      <c r="L899" s="52" t="str">
        <f>VLOOKUP(B899,Master_Item!B:M,12,0)</f>
        <v>โรงงานนวนคร</v>
      </c>
      <c r="M899" s="52" t="str">
        <f t="shared" si="421"/>
        <v>โรงงานนวนครRegion 5</v>
      </c>
      <c r="N899" s="11">
        <f t="shared" si="422"/>
        <v>3.8888888888888888</v>
      </c>
      <c r="O899" s="11">
        <f t="shared" si="423"/>
        <v>2.7592592592592591</v>
      </c>
      <c r="P899" s="11">
        <f t="shared" si="424"/>
        <v>3.8888888888888888</v>
      </c>
      <c r="Q899" s="11">
        <f t="shared" si="425"/>
        <v>0</v>
      </c>
      <c r="R899" s="11">
        <f t="shared" si="426"/>
        <v>10.537037037037036</v>
      </c>
      <c r="S899" s="11"/>
      <c r="T899" s="1">
        <f>VLOOKUP(B899,Master_Item!B:I,8,0)</f>
        <v>12</v>
      </c>
      <c r="U899" s="11">
        <f t="shared" si="427"/>
        <v>2520</v>
      </c>
      <c r="V899" s="11">
        <f t="shared" si="428"/>
        <v>1788</v>
      </c>
      <c r="W899" s="11">
        <f t="shared" si="429"/>
        <v>2520</v>
      </c>
      <c r="X899" s="11">
        <f t="shared" si="430"/>
        <v>0</v>
      </c>
      <c r="Y899" s="11">
        <f t="shared" si="431"/>
        <v>6828</v>
      </c>
      <c r="Z899" s="1" t="str">
        <f>_xlfn.IFNA(VLOOKUP(B899,Master_Item!B:D,3,0),0)</f>
        <v>Oishi</v>
      </c>
    </row>
    <row r="900" spans="1:26">
      <c r="A900" s="13">
        <v>11</v>
      </c>
      <c r="B900" s="2">
        <v>310002100</v>
      </c>
      <c r="C900" s="1" t="s">
        <v>1116</v>
      </c>
      <c r="D900" s="1" t="s">
        <v>127</v>
      </c>
      <c r="E900" s="1">
        <f>_xlfn.IFNA(VLOOKUP($B900,'FST OMT'!$C:$Y,$A900,0),0)*0.45</f>
        <v>0</v>
      </c>
      <c r="F900" s="1">
        <f>_xlfn.IFNA(VLOOKUP($B900,'FST CV'!$C:$Y,$A900,0),0)*0.45</f>
        <v>0</v>
      </c>
      <c r="G900" s="1">
        <f>_xlfn.IFNA(VLOOKUP($B900,'FST TT'!$C:$Y,$A900,0),0)*0.45</f>
        <v>634.5</v>
      </c>
      <c r="I900" s="4">
        <f t="shared" si="420"/>
        <v>634.5</v>
      </c>
      <c r="K900" s="52">
        <f>IF(D900="MT",VLOOKUP(B900,Master_Item!B:H,7,0),VLOOKUP(B900,Master_Item!B:H,6,0))</f>
        <v>54</v>
      </c>
      <c r="L900" s="52" t="str">
        <f>VLOOKUP(B900,Master_Item!B:M,12,0)</f>
        <v>โรงงานนวนคร</v>
      </c>
      <c r="M900" s="52" t="str">
        <f t="shared" si="421"/>
        <v>โรงงานนวนครRegion 6/9</v>
      </c>
      <c r="N900" s="11">
        <f t="shared" si="422"/>
        <v>0</v>
      </c>
      <c r="O900" s="11">
        <f t="shared" si="423"/>
        <v>0</v>
      </c>
      <c r="P900" s="11">
        <f t="shared" si="424"/>
        <v>11.75</v>
      </c>
      <c r="Q900" s="11">
        <f t="shared" si="425"/>
        <v>0</v>
      </c>
      <c r="R900" s="11">
        <f t="shared" si="426"/>
        <v>11.75</v>
      </c>
      <c r="S900" s="11"/>
      <c r="T900" s="1">
        <f>VLOOKUP(B900,Master_Item!B:I,8,0)</f>
        <v>12</v>
      </c>
      <c r="U900" s="11">
        <f t="shared" si="427"/>
        <v>0</v>
      </c>
      <c r="V900" s="11">
        <f t="shared" si="428"/>
        <v>0</v>
      </c>
      <c r="W900" s="11">
        <f t="shared" si="429"/>
        <v>7614</v>
      </c>
      <c r="X900" s="11">
        <f t="shared" si="430"/>
        <v>0</v>
      </c>
      <c r="Y900" s="11">
        <f t="shared" si="431"/>
        <v>7614</v>
      </c>
      <c r="Z900" s="1" t="str">
        <f>_xlfn.IFNA(VLOOKUP(B900,Master_Item!B:D,3,0),0)</f>
        <v>Oishi</v>
      </c>
    </row>
    <row r="901" spans="1:26">
      <c r="A901" s="13">
        <v>11</v>
      </c>
      <c r="B901" s="2">
        <v>310002100</v>
      </c>
      <c r="C901" s="1" t="s">
        <v>1116</v>
      </c>
      <c r="D901" s="1" t="s">
        <v>128</v>
      </c>
      <c r="E901" s="1">
        <f>_xlfn.IFNA(VLOOKUP($B901,'FST OMT'!$C:$Y,$A901,0),0)*0.55</f>
        <v>0</v>
      </c>
      <c r="F901" s="1">
        <f>_xlfn.IFNA(VLOOKUP($B901,'FST CV'!$C:$Y,$A901,0),0)*0.55</f>
        <v>0</v>
      </c>
      <c r="G901" s="1">
        <f>_xlfn.IFNA(VLOOKUP($B901,'FST TT'!$C:$Y,$A901,0),0)*0.55</f>
        <v>775.50000000000011</v>
      </c>
      <c r="I901" s="4">
        <f t="shared" si="420"/>
        <v>775.50000000000011</v>
      </c>
      <c r="K901" s="52">
        <f>IF(D901="MT",VLOOKUP(B901,Master_Item!B:H,7,0),VLOOKUP(B901,Master_Item!B:H,6,0))</f>
        <v>54</v>
      </c>
      <c r="L901" s="52" t="str">
        <f>VLOOKUP(B901,Master_Item!B:M,12,0)</f>
        <v>โรงงานนวนคร</v>
      </c>
      <c r="M901" s="52" t="str">
        <f t="shared" si="421"/>
        <v>โรงงานนวนครRegion 6/14</v>
      </c>
      <c r="N901" s="11">
        <f t="shared" si="422"/>
        <v>0</v>
      </c>
      <c r="O901" s="11">
        <f t="shared" si="423"/>
        <v>0</v>
      </c>
      <c r="P901" s="11">
        <f t="shared" si="424"/>
        <v>14.361111111111112</v>
      </c>
      <c r="Q901" s="11">
        <f t="shared" si="425"/>
        <v>0</v>
      </c>
      <c r="R901" s="11">
        <f t="shared" si="426"/>
        <v>14.361111111111112</v>
      </c>
      <c r="S901" s="11"/>
      <c r="T901" s="1">
        <f>VLOOKUP(B901,Master_Item!B:I,8,0)</f>
        <v>12</v>
      </c>
      <c r="U901" s="11">
        <f t="shared" si="427"/>
        <v>0</v>
      </c>
      <c r="V901" s="11">
        <f t="shared" si="428"/>
        <v>0</v>
      </c>
      <c r="W901" s="11">
        <f t="shared" si="429"/>
        <v>9306.0000000000018</v>
      </c>
      <c r="X901" s="11">
        <f t="shared" si="430"/>
        <v>0</v>
      </c>
      <c r="Y901" s="11">
        <f t="shared" si="431"/>
        <v>9306.0000000000018</v>
      </c>
      <c r="Z901" s="1" t="str">
        <f>_xlfn.IFNA(VLOOKUP(B901,Master_Item!B:D,3,0),0)</f>
        <v>Oishi</v>
      </c>
    </row>
    <row r="902" spans="1:26">
      <c r="A902" s="13">
        <v>12</v>
      </c>
      <c r="B902" s="2">
        <v>310002100</v>
      </c>
      <c r="C902" s="1" t="s">
        <v>1116</v>
      </c>
      <c r="D902" s="1" t="s">
        <v>121</v>
      </c>
      <c r="E902" s="1">
        <f>_xlfn.IFNA(VLOOKUP($B902,'FST OMT'!$C:$Y,$A902,0),0)</f>
        <v>0</v>
      </c>
      <c r="F902" s="1">
        <f>_xlfn.IFNA(VLOOKUP($B902,'FST CV'!$C:$Y,$A902,0),0)</f>
        <v>138</v>
      </c>
      <c r="G902" s="1">
        <f>_xlfn.IFNA(VLOOKUP($B902,'FST TT'!$C:$Y,$A902,0),0)</f>
        <v>3605</v>
      </c>
      <c r="I902" s="4">
        <f t="shared" si="420"/>
        <v>3743</v>
      </c>
      <c r="K902" s="52">
        <f>IF(D902="MT",VLOOKUP(B902,Master_Item!B:H,7,0),VLOOKUP(B902,Master_Item!B:H,6,0))</f>
        <v>54</v>
      </c>
      <c r="L902" s="52" t="str">
        <f>VLOOKUP(B902,Master_Item!B:M,12,0)</f>
        <v>โรงงานนวนคร</v>
      </c>
      <c r="M902" s="52" t="str">
        <f t="shared" si="421"/>
        <v>โรงงานนวนครRegion 7</v>
      </c>
      <c r="N902" s="11">
        <f t="shared" si="422"/>
        <v>0</v>
      </c>
      <c r="O902" s="11">
        <f t="shared" si="423"/>
        <v>2.5555555555555554</v>
      </c>
      <c r="P902" s="11">
        <f t="shared" si="424"/>
        <v>66.759259259259252</v>
      </c>
      <c r="Q902" s="11">
        <f t="shared" si="425"/>
        <v>0</v>
      </c>
      <c r="R902" s="11">
        <f t="shared" si="426"/>
        <v>69.31481481481481</v>
      </c>
      <c r="S902" s="11"/>
      <c r="T902" s="1">
        <f>VLOOKUP(B902,Master_Item!B:I,8,0)</f>
        <v>12</v>
      </c>
      <c r="U902" s="11">
        <f t="shared" si="427"/>
        <v>0</v>
      </c>
      <c r="V902" s="11">
        <f t="shared" si="428"/>
        <v>1656</v>
      </c>
      <c r="W902" s="11">
        <f t="shared" si="429"/>
        <v>43260</v>
      </c>
      <c r="X902" s="11">
        <f t="shared" si="430"/>
        <v>0</v>
      </c>
      <c r="Y902" s="11">
        <f t="shared" si="431"/>
        <v>44916</v>
      </c>
      <c r="Z902" s="1" t="str">
        <f>_xlfn.IFNA(VLOOKUP(B902,Master_Item!B:D,3,0),0)</f>
        <v>Oishi</v>
      </c>
    </row>
    <row r="903" spans="1:26">
      <c r="A903" s="13">
        <v>13</v>
      </c>
      <c r="B903" s="2">
        <v>310002100</v>
      </c>
      <c r="C903" s="1" t="s">
        <v>1116</v>
      </c>
      <c r="D903" s="1" t="s">
        <v>122</v>
      </c>
      <c r="E903" s="1">
        <f>_xlfn.IFNA(VLOOKUP($B903,'FST OMT'!$C:$Y,$A903,0),0)</f>
        <v>390</v>
      </c>
      <c r="F903" s="1">
        <f>_xlfn.IFNA(VLOOKUP($B903,'FST CV'!$C:$Y,$A903,0),0)</f>
        <v>10</v>
      </c>
      <c r="G903" s="1">
        <f>_xlfn.IFNA(VLOOKUP($B903,'FST TT'!$C:$Y,$A903,0),0)</f>
        <v>1204</v>
      </c>
      <c r="I903" s="4">
        <f t="shared" si="420"/>
        <v>1604</v>
      </c>
      <c r="K903" s="52">
        <f>IF(D903="MT",VLOOKUP(B903,Master_Item!B:H,7,0),VLOOKUP(B903,Master_Item!B:H,6,0))</f>
        <v>54</v>
      </c>
      <c r="L903" s="52" t="str">
        <f>VLOOKUP(B903,Master_Item!B:M,12,0)</f>
        <v>โรงงานนวนคร</v>
      </c>
      <c r="M903" s="52" t="str">
        <f t="shared" si="421"/>
        <v>โรงงานนวนครRegion 8</v>
      </c>
      <c r="N903" s="11">
        <f t="shared" si="422"/>
        <v>7.2222222222222223</v>
      </c>
      <c r="O903" s="11">
        <f t="shared" si="423"/>
        <v>0.18518518518518517</v>
      </c>
      <c r="P903" s="11">
        <f t="shared" si="424"/>
        <v>22.296296296296298</v>
      </c>
      <c r="Q903" s="11">
        <f t="shared" si="425"/>
        <v>0</v>
      </c>
      <c r="R903" s="11">
        <f t="shared" si="426"/>
        <v>29.703703703703702</v>
      </c>
      <c r="S903" s="11"/>
      <c r="T903" s="1">
        <f>VLOOKUP(B903,Master_Item!B:I,8,0)</f>
        <v>12</v>
      </c>
      <c r="U903" s="11">
        <f t="shared" si="427"/>
        <v>4680</v>
      </c>
      <c r="V903" s="11">
        <f t="shared" si="428"/>
        <v>120</v>
      </c>
      <c r="W903" s="11">
        <f t="shared" si="429"/>
        <v>14448</v>
      </c>
      <c r="X903" s="11">
        <f t="shared" si="430"/>
        <v>0</v>
      </c>
      <c r="Y903" s="11">
        <f t="shared" si="431"/>
        <v>19248</v>
      </c>
      <c r="Z903" s="1" t="str">
        <f>_xlfn.IFNA(VLOOKUP(B903,Master_Item!B:D,3,0),0)</f>
        <v>Oishi</v>
      </c>
    </row>
    <row r="904" spans="1:26">
      <c r="A904" s="13">
        <v>11</v>
      </c>
      <c r="B904" s="2">
        <v>310002100</v>
      </c>
      <c r="C904" s="1" t="s">
        <v>1116</v>
      </c>
      <c r="D904" s="1" t="s">
        <v>123</v>
      </c>
      <c r="H904" s="4">
        <f>_xlfn.IFNA(VLOOKUP(B904,'FST MT'!A:FS,$A904,0),0)</f>
        <v>3270</v>
      </c>
      <c r="I904" s="4">
        <f t="shared" si="420"/>
        <v>3270</v>
      </c>
      <c r="K904" s="52">
        <f>IF(D904="MT",VLOOKUP(B904,Master_Item!B:H,7,0),VLOOKUP(B904,Master_Item!B:H,6,0))</f>
        <v>54</v>
      </c>
      <c r="L904" s="52" t="str">
        <f>VLOOKUP(B904,Master_Item!B:M,12,0)</f>
        <v>โรงงานนวนคร</v>
      </c>
      <c r="M904" s="52" t="str">
        <f t="shared" si="421"/>
        <v>โรงงานนวนครMT</v>
      </c>
      <c r="N904" s="11">
        <f t="shared" si="422"/>
        <v>0</v>
      </c>
      <c r="O904" s="11">
        <f t="shared" si="423"/>
        <v>0</v>
      </c>
      <c r="P904" s="11">
        <f t="shared" si="424"/>
        <v>0</v>
      </c>
      <c r="Q904" s="11">
        <f t="shared" si="425"/>
        <v>60.555555555555557</v>
      </c>
      <c r="R904" s="11">
        <f t="shared" si="426"/>
        <v>60.555555555555557</v>
      </c>
      <c r="S904" s="11"/>
      <c r="T904" s="1">
        <f>VLOOKUP(B904,Master_Item!B:I,8,0)</f>
        <v>12</v>
      </c>
      <c r="U904" s="11">
        <f t="shared" si="427"/>
        <v>0</v>
      </c>
      <c r="V904" s="11">
        <f t="shared" si="428"/>
        <v>0</v>
      </c>
      <c r="W904" s="11">
        <f t="shared" si="429"/>
        <v>0</v>
      </c>
      <c r="X904" s="11">
        <f t="shared" si="430"/>
        <v>39240</v>
      </c>
      <c r="Y904" s="11">
        <f t="shared" si="431"/>
        <v>39240</v>
      </c>
      <c r="Z904" s="1" t="str">
        <f>_xlfn.IFNA(VLOOKUP(B904,Master_Item!B:D,3,0),0)</f>
        <v>Oishi</v>
      </c>
    </row>
    <row r="905" spans="1:26">
      <c r="A905" s="13">
        <v>6</v>
      </c>
      <c r="B905" s="2">
        <v>310002381</v>
      </c>
      <c r="C905" s="1" t="s">
        <v>1117</v>
      </c>
      <c r="D905" s="1" t="s">
        <v>115</v>
      </c>
      <c r="E905" s="1">
        <f>_xlfn.IFNA(VLOOKUP($B905,'FST OMT'!$C:$Y,$A905,0),0)</f>
        <v>0</v>
      </c>
      <c r="F905" s="1">
        <f>_xlfn.IFNA(VLOOKUP($B905,'FST CV'!$C:$Y,$A905,0),0)</f>
        <v>0</v>
      </c>
      <c r="G905" s="1">
        <f>_xlfn.IFNA(VLOOKUP($B905,'FST TT'!$C:$Y,$A905,0),0)</f>
        <v>0</v>
      </c>
      <c r="I905" s="4">
        <f t="shared" si="420"/>
        <v>0</v>
      </c>
      <c r="K905" s="52">
        <f>IF(D905="MT",VLOOKUP(B905,Master_Item!B:H,7,0),VLOOKUP(B905,Master_Item!B:H,6,0))</f>
        <v>54</v>
      </c>
      <c r="L905" s="52" t="str">
        <f>VLOOKUP(B905,Master_Item!B:M,12,0)</f>
        <v>โรงงานนวนคร</v>
      </c>
      <c r="M905" s="52" t="str">
        <f t="shared" si="421"/>
        <v>โรงงานนวนครRegion 1</v>
      </c>
      <c r="N905" s="11">
        <f t="shared" si="422"/>
        <v>0</v>
      </c>
      <c r="O905" s="11">
        <f t="shared" si="423"/>
        <v>0</v>
      </c>
      <c r="P905" s="11">
        <f t="shared" si="424"/>
        <v>0</v>
      </c>
      <c r="Q905" s="11">
        <f t="shared" si="425"/>
        <v>0</v>
      </c>
      <c r="R905" s="11">
        <f t="shared" si="426"/>
        <v>0</v>
      </c>
      <c r="S905" s="11"/>
      <c r="T905" s="1">
        <f>VLOOKUP(B905,Master_Item!B:I,8,0)</f>
        <v>12</v>
      </c>
      <c r="U905" s="11">
        <f t="shared" si="427"/>
        <v>0</v>
      </c>
      <c r="V905" s="11">
        <f t="shared" si="428"/>
        <v>0</v>
      </c>
      <c r="W905" s="11">
        <f t="shared" si="429"/>
        <v>0</v>
      </c>
      <c r="X905" s="11">
        <f t="shared" si="430"/>
        <v>0</v>
      </c>
      <c r="Y905" s="11">
        <f t="shared" si="431"/>
        <v>0</v>
      </c>
      <c r="Z905" s="1" t="str">
        <f>_xlfn.IFNA(VLOOKUP(B905,Master_Item!B:D,3,0),0)</f>
        <v>Oishi</v>
      </c>
    </row>
    <row r="906" spans="1:26">
      <c r="A906" s="13">
        <v>7</v>
      </c>
      <c r="B906" s="2">
        <v>310002381</v>
      </c>
      <c r="C906" s="1" t="s">
        <v>1117</v>
      </c>
      <c r="D906" s="1" t="s">
        <v>116</v>
      </c>
      <c r="E906" s="1">
        <f>_xlfn.IFNA(VLOOKUP($B906,'FST OMT'!$C:$Y,$A906,0),0)</f>
        <v>0</v>
      </c>
      <c r="F906" s="1">
        <f>_xlfn.IFNA(VLOOKUP($B906,'FST CV'!$C:$Y,$A906,0),0)</f>
        <v>0</v>
      </c>
      <c r="G906" s="1">
        <f>_xlfn.IFNA(VLOOKUP($B906,'FST TT'!$C:$Y,$A906,0),0)</f>
        <v>0</v>
      </c>
      <c r="I906" s="4">
        <f t="shared" si="420"/>
        <v>0</v>
      </c>
      <c r="K906" s="52">
        <f>IF(D906="MT",VLOOKUP(B906,Master_Item!B:H,7,0),VLOOKUP(B906,Master_Item!B:H,6,0))</f>
        <v>54</v>
      </c>
      <c r="L906" s="52" t="str">
        <f>VLOOKUP(B906,Master_Item!B:M,12,0)</f>
        <v>โรงงานนวนคร</v>
      </c>
      <c r="M906" s="52" t="str">
        <f t="shared" si="421"/>
        <v>โรงงานนวนครRegion 2</v>
      </c>
      <c r="N906" s="11">
        <f t="shared" si="422"/>
        <v>0</v>
      </c>
      <c r="O906" s="11">
        <f t="shared" si="423"/>
        <v>0</v>
      </c>
      <c r="P906" s="11">
        <f t="shared" si="424"/>
        <v>0</v>
      </c>
      <c r="Q906" s="11">
        <f t="shared" si="425"/>
        <v>0</v>
      </c>
      <c r="R906" s="11">
        <f t="shared" si="426"/>
        <v>0</v>
      </c>
      <c r="S906" s="11"/>
      <c r="T906" s="1">
        <f>VLOOKUP(B906,Master_Item!B:I,8,0)</f>
        <v>12</v>
      </c>
      <c r="U906" s="11">
        <f t="shared" si="427"/>
        <v>0</v>
      </c>
      <c r="V906" s="11">
        <f t="shared" si="428"/>
        <v>0</v>
      </c>
      <c r="W906" s="11">
        <f t="shared" si="429"/>
        <v>0</v>
      </c>
      <c r="X906" s="11">
        <f t="shared" si="430"/>
        <v>0</v>
      </c>
      <c r="Y906" s="11">
        <f t="shared" si="431"/>
        <v>0</v>
      </c>
      <c r="Z906" s="1" t="str">
        <f>_xlfn.IFNA(VLOOKUP(B906,Master_Item!B:D,3,0),0)</f>
        <v>Oishi</v>
      </c>
    </row>
    <row r="907" spans="1:26">
      <c r="A907" s="13">
        <v>8</v>
      </c>
      <c r="B907" s="2">
        <v>310002381</v>
      </c>
      <c r="C907" s="1" t="s">
        <v>1117</v>
      </c>
      <c r="D907" s="1" t="s">
        <v>117</v>
      </c>
      <c r="E907" s="1">
        <f>_xlfn.IFNA(VLOOKUP($B907,'FST OMT'!$C:$Y,$A907,0),0)</f>
        <v>0</v>
      </c>
      <c r="F907" s="1">
        <f>_xlfn.IFNA(VLOOKUP($B907,'FST CV'!$C:$Y,$A907,0),0)</f>
        <v>0</v>
      </c>
      <c r="G907" s="1">
        <f>_xlfn.IFNA(VLOOKUP($B907,'FST TT'!$C:$Y,$A907,0),0)</f>
        <v>0</v>
      </c>
      <c r="I907" s="4">
        <f t="shared" si="420"/>
        <v>0</v>
      </c>
      <c r="K907" s="52">
        <f>IF(D907="MT",VLOOKUP(B907,Master_Item!B:H,7,0),VLOOKUP(B907,Master_Item!B:H,6,0))</f>
        <v>54</v>
      </c>
      <c r="L907" s="52" t="str">
        <f>VLOOKUP(B907,Master_Item!B:M,12,0)</f>
        <v>โรงงานนวนคร</v>
      </c>
      <c r="M907" s="52" t="str">
        <f t="shared" si="421"/>
        <v>โรงงานนวนครRegion 3</v>
      </c>
      <c r="N907" s="11">
        <f t="shared" si="422"/>
        <v>0</v>
      </c>
      <c r="O907" s="11">
        <f t="shared" si="423"/>
        <v>0</v>
      </c>
      <c r="P907" s="11">
        <f t="shared" si="424"/>
        <v>0</v>
      </c>
      <c r="Q907" s="11">
        <f t="shared" si="425"/>
        <v>0</v>
      </c>
      <c r="R907" s="11">
        <f t="shared" si="426"/>
        <v>0</v>
      </c>
      <c r="S907" s="11"/>
      <c r="T907" s="1">
        <f>VLOOKUP(B907,Master_Item!B:I,8,0)</f>
        <v>12</v>
      </c>
      <c r="U907" s="11">
        <f t="shared" si="427"/>
        <v>0</v>
      </c>
      <c r="V907" s="11">
        <f t="shared" si="428"/>
        <v>0</v>
      </c>
      <c r="W907" s="11">
        <f t="shared" si="429"/>
        <v>0</v>
      </c>
      <c r="X907" s="11">
        <f t="shared" si="430"/>
        <v>0</v>
      </c>
      <c r="Y907" s="11">
        <f t="shared" si="431"/>
        <v>0</v>
      </c>
      <c r="Z907" s="1" t="str">
        <f>_xlfn.IFNA(VLOOKUP(B907,Master_Item!B:D,3,0),0)</f>
        <v>Oishi</v>
      </c>
    </row>
    <row r="908" spans="1:26">
      <c r="A908" s="13">
        <v>9</v>
      </c>
      <c r="B908" s="2">
        <v>310002381</v>
      </c>
      <c r="C908" s="1" t="s">
        <v>1117</v>
      </c>
      <c r="D908" s="1" t="s">
        <v>118</v>
      </c>
      <c r="E908" s="1">
        <f>_xlfn.IFNA(VLOOKUP($B908,'FST OMT'!$C:$Y,$A908,0),0)</f>
        <v>0</v>
      </c>
      <c r="F908" s="1">
        <f>_xlfn.IFNA(VLOOKUP($B908,'FST CV'!$C:$Y,$A908,0),0)</f>
        <v>0</v>
      </c>
      <c r="G908" s="1">
        <f>_xlfn.IFNA(VLOOKUP($B908,'FST TT'!$C:$Y,$A908,0),0)</f>
        <v>0</v>
      </c>
      <c r="I908" s="4">
        <f t="shared" si="420"/>
        <v>0</v>
      </c>
      <c r="K908" s="52">
        <f>IF(D908="MT",VLOOKUP(B908,Master_Item!B:H,7,0),VLOOKUP(B908,Master_Item!B:H,6,0))</f>
        <v>54</v>
      </c>
      <c r="L908" s="52" t="str">
        <f>VLOOKUP(B908,Master_Item!B:M,12,0)</f>
        <v>โรงงานนวนคร</v>
      </c>
      <c r="M908" s="52" t="str">
        <f t="shared" si="421"/>
        <v>โรงงานนวนครRegion 4</v>
      </c>
      <c r="N908" s="11">
        <f t="shared" si="422"/>
        <v>0</v>
      </c>
      <c r="O908" s="11">
        <f t="shared" si="423"/>
        <v>0</v>
      </c>
      <c r="P908" s="11">
        <f t="shared" si="424"/>
        <v>0</v>
      </c>
      <c r="Q908" s="11">
        <f t="shared" si="425"/>
        <v>0</v>
      </c>
      <c r="R908" s="11">
        <f t="shared" si="426"/>
        <v>0</v>
      </c>
      <c r="S908" s="11"/>
      <c r="T908" s="1">
        <f>VLOOKUP(B908,Master_Item!B:I,8,0)</f>
        <v>12</v>
      </c>
      <c r="U908" s="11">
        <f t="shared" si="427"/>
        <v>0</v>
      </c>
      <c r="V908" s="11">
        <f t="shared" si="428"/>
        <v>0</v>
      </c>
      <c r="W908" s="11">
        <f t="shared" si="429"/>
        <v>0</v>
      </c>
      <c r="X908" s="11">
        <f t="shared" si="430"/>
        <v>0</v>
      </c>
      <c r="Y908" s="11">
        <f t="shared" si="431"/>
        <v>0</v>
      </c>
      <c r="Z908" s="1" t="str">
        <f>_xlfn.IFNA(VLOOKUP(B908,Master_Item!B:D,3,0),0)</f>
        <v>Oishi</v>
      </c>
    </row>
    <row r="909" spans="1:26">
      <c r="A909" s="13">
        <v>10</v>
      </c>
      <c r="B909" s="2">
        <v>310002381</v>
      </c>
      <c r="C909" s="1" t="s">
        <v>1117</v>
      </c>
      <c r="D909" s="1" t="s">
        <v>119</v>
      </c>
      <c r="E909" s="1">
        <f>_xlfn.IFNA(VLOOKUP($B909,'FST OMT'!$C:$Y,$A909,0),0)</f>
        <v>0</v>
      </c>
      <c r="F909" s="1">
        <f>_xlfn.IFNA(VLOOKUP($B909,'FST CV'!$C:$Y,$A909,0),0)</f>
        <v>0</v>
      </c>
      <c r="G909" s="1">
        <f>_xlfn.IFNA(VLOOKUP($B909,'FST TT'!$C:$Y,$A909,0),0)</f>
        <v>0</v>
      </c>
      <c r="I909" s="4">
        <f t="shared" si="420"/>
        <v>0</v>
      </c>
      <c r="K909" s="52">
        <f>IF(D909="MT",VLOOKUP(B909,Master_Item!B:H,7,0),VLOOKUP(B909,Master_Item!B:H,6,0))</f>
        <v>54</v>
      </c>
      <c r="L909" s="52" t="str">
        <f>VLOOKUP(B909,Master_Item!B:M,12,0)</f>
        <v>โรงงานนวนคร</v>
      </c>
      <c r="M909" s="52" t="str">
        <f t="shared" si="421"/>
        <v>โรงงานนวนครRegion 5</v>
      </c>
      <c r="N909" s="11">
        <f t="shared" si="422"/>
        <v>0</v>
      </c>
      <c r="O909" s="11">
        <f t="shared" si="423"/>
        <v>0</v>
      </c>
      <c r="P909" s="11">
        <f t="shared" si="424"/>
        <v>0</v>
      </c>
      <c r="Q909" s="11">
        <f t="shared" si="425"/>
        <v>0</v>
      </c>
      <c r="R909" s="11">
        <f t="shared" si="426"/>
        <v>0</v>
      </c>
      <c r="S909" s="11"/>
      <c r="T909" s="1">
        <f>VLOOKUP(B909,Master_Item!B:I,8,0)</f>
        <v>12</v>
      </c>
      <c r="U909" s="11">
        <f t="shared" si="427"/>
        <v>0</v>
      </c>
      <c r="V909" s="11">
        <f t="shared" si="428"/>
        <v>0</v>
      </c>
      <c r="W909" s="11">
        <f t="shared" si="429"/>
        <v>0</v>
      </c>
      <c r="X909" s="11">
        <f t="shared" si="430"/>
        <v>0</v>
      </c>
      <c r="Y909" s="11">
        <f t="shared" si="431"/>
        <v>0</v>
      </c>
      <c r="Z909" s="1" t="str">
        <f>_xlfn.IFNA(VLOOKUP(B909,Master_Item!B:D,3,0),0)</f>
        <v>Oishi</v>
      </c>
    </row>
    <row r="910" spans="1:26">
      <c r="A910" s="13">
        <v>11</v>
      </c>
      <c r="B910" s="2">
        <v>310002381</v>
      </c>
      <c r="C910" s="1" t="s">
        <v>1117</v>
      </c>
      <c r="D910" s="1" t="s">
        <v>127</v>
      </c>
      <c r="E910" s="1">
        <f>_xlfn.IFNA(VLOOKUP($B910,'FST OMT'!$C:$Y,$A910,0),0)*0.45</f>
        <v>0</v>
      </c>
      <c r="F910" s="1">
        <f>_xlfn.IFNA(VLOOKUP($B910,'FST CV'!$C:$Y,$A910,0),0)*0.45</f>
        <v>0</v>
      </c>
      <c r="G910" s="1">
        <f>_xlfn.IFNA(VLOOKUP($B910,'FST TT'!$C:$Y,$A910,0),0)*0.45</f>
        <v>0</v>
      </c>
      <c r="I910" s="4">
        <f t="shared" si="420"/>
        <v>0</v>
      </c>
      <c r="K910" s="52">
        <f>IF(D910="MT",VLOOKUP(B910,Master_Item!B:H,7,0),VLOOKUP(B910,Master_Item!B:H,6,0))</f>
        <v>54</v>
      </c>
      <c r="L910" s="52" t="str">
        <f>VLOOKUP(B910,Master_Item!B:M,12,0)</f>
        <v>โรงงานนวนคร</v>
      </c>
      <c r="M910" s="52" t="str">
        <f t="shared" si="421"/>
        <v>โรงงานนวนครRegion 6/9</v>
      </c>
      <c r="N910" s="11">
        <f t="shared" si="422"/>
        <v>0</v>
      </c>
      <c r="O910" s="11">
        <f t="shared" si="423"/>
        <v>0</v>
      </c>
      <c r="P910" s="11">
        <f t="shared" si="424"/>
        <v>0</v>
      </c>
      <c r="Q910" s="11">
        <f t="shared" si="425"/>
        <v>0</v>
      </c>
      <c r="R910" s="11">
        <f t="shared" si="426"/>
        <v>0</v>
      </c>
      <c r="S910" s="11"/>
      <c r="T910" s="1">
        <f>VLOOKUP(B910,Master_Item!B:I,8,0)</f>
        <v>12</v>
      </c>
      <c r="U910" s="11">
        <f t="shared" si="427"/>
        <v>0</v>
      </c>
      <c r="V910" s="11">
        <f t="shared" si="428"/>
        <v>0</v>
      </c>
      <c r="W910" s="11">
        <f t="shared" si="429"/>
        <v>0</v>
      </c>
      <c r="X910" s="11">
        <f t="shared" si="430"/>
        <v>0</v>
      </c>
      <c r="Y910" s="11">
        <f t="shared" si="431"/>
        <v>0</v>
      </c>
      <c r="Z910" s="1" t="str">
        <f>_xlfn.IFNA(VLOOKUP(B910,Master_Item!B:D,3,0),0)</f>
        <v>Oishi</v>
      </c>
    </row>
    <row r="911" spans="1:26">
      <c r="A911" s="13">
        <v>11</v>
      </c>
      <c r="B911" s="2">
        <v>310002381</v>
      </c>
      <c r="C911" s="1" t="s">
        <v>1117</v>
      </c>
      <c r="D911" s="1" t="s">
        <v>128</v>
      </c>
      <c r="E911" s="1">
        <f>_xlfn.IFNA(VLOOKUP($B911,'FST OMT'!$C:$Y,$A911,0),0)*0.55</f>
        <v>0</v>
      </c>
      <c r="F911" s="1">
        <f>_xlfn.IFNA(VLOOKUP($B911,'FST CV'!$C:$Y,$A911,0),0)*0.55</f>
        <v>0</v>
      </c>
      <c r="G911" s="1">
        <f>_xlfn.IFNA(VLOOKUP($B911,'FST TT'!$C:$Y,$A911,0),0)*0.55</f>
        <v>0</v>
      </c>
      <c r="I911" s="4">
        <f t="shared" si="420"/>
        <v>0</v>
      </c>
      <c r="K911" s="52">
        <f>IF(D911="MT",VLOOKUP(B911,Master_Item!B:H,7,0),VLOOKUP(B911,Master_Item!B:H,6,0))</f>
        <v>54</v>
      </c>
      <c r="L911" s="52" t="str">
        <f>VLOOKUP(B911,Master_Item!B:M,12,0)</f>
        <v>โรงงานนวนคร</v>
      </c>
      <c r="M911" s="52" t="str">
        <f t="shared" si="421"/>
        <v>โรงงานนวนครRegion 6/14</v>
      </c>
      <c r="N911" s="11">
        <f t="shared" si="422"/>
        <v>0</v>
      </c>
      <c r="O911" s="11">
        <f t="shared" si="423"/>
        <v>0</v>
      </c>
      <c r="P911" s="11">
        <f t="shared" si="424"/>
        <v>0</v>
      </c>
      <c r="Q911" s="11">
        <f t="shared" si="425"/>
        <v>0</v>
      </c>
      <c r="R911" s="11">
        <f t="shared" si="426"/>
        <v>0</v>
      </c>
      <c r="S911" s="11"/>
      <c r="T911" s="1">
        <f>VLOOKUP(B911,Master_Item!B:I,8,0)</f>
        <v>12</v>
      </c>
      <c r="U911" s="11">
        <f t="shared" si="427"/>
        <v>0</v>
      </c>
      <c r="V911" s="11">
        <f t="shared" si="428"/>
        <v>0</v>
      </c>
      <c r="W911" s="11">
        <f t="shared" si="429"/>
        <v>0</v>
      </c>
      <c r="X911" s="11">
        <f t="shared" si="430"/>
        <v>0</v>
      </c>
      <c r="Y911" s="11">
        <f t="shared" si="431"/>
        <v>0</v>
      </c>
      <c r="Z911" s="1" t="str">
        <f>_xlfn.IFNA(VLOOKUP(B911,Master_Item!B:D,3,0),0)</f>
        <v>Oishi</v>
      </c>
    </row>
    <row r="912" spans="1:26">
      <c r="A912" s="13">
        <v>12</v>
      </c>
      <c r="B912" s="2">
        <v>310002381</v>
      </c>
      <c r="C912" s="1" t="s">
        <v>1117</v>
      </c>
      <c r="D912" s="1" t="s">
        <v>121</v>
      </c>
      <c r="E912" s="1">
        <f>_xlfn.IFNA(VLOOKUP($B912,'FST OMT'!$C:$Y,$A912,0),0)</f>
        <v>0</v>
      </c>
      <c r="F912" s="1">
        <f>_xlfn.IFNA(VLOOKUP($B912,'FST CV'!$C:$Y,$A912,0),0)</f>
        <v>0</v>
      </c>
      <c r="G912" s="1">
        <f>_xlfn.IFNA(VLOOKUP($B912,'FST TT'!$C:$Y,$A912,0),0)</f>
        <v>0</v>
      </c>
      <c r="I912" s="4">
        <f t="shared" si="420"/>
        <v>0</v>
      </c>
      <c r="K912" s="52">
        <f>IF(D912="MT",VLOOKUP(B912,Master_Item!B:H,7,0),VLOOKUP(B912,Master_Item!B:H,6,0))</f>
        <v>54</v>
      </c>
      <c r="L912" s="52" t="str">
        <f>VLOOKUP(B912,Master_Item!B:M,12,0)</f>
        <v>โรงงานนวนคร</v>
      </c>
      <c r="M912" s="52" t="str">
        <f t="shared" si="421"/>
        <v>โรงงานนวนครRegion 7</v>
      </c>
      <c r="N912" s="11">
        <f t="shared" si="422"/>
        <v>0</v>
      </c>
      <c r="O912" s="11">
        <f t="shared" si="423"/>
        <v>0</v>
      </c>
      <c r="P912" s="11">
        <f t="shared" si="424"/>
        <v>0</v>
      </c>
      <c r="Q912" s="11">
        <f t="shared" si="425"/>
        <v>0</v>
      </c>
      <c r="R912" s="11">
        <f t="shared" si="426"/>
        <v>0</v>
      </c>
      <c r="S912" s="11"/>
      <c r="T912" s="1">
        <f>VLOOKUP(B912,Master_Item!B:I,8,0)</f>
        <v>12</v>
      </c>
      <c r="U912" s="11">
        <f t="shared" si="427"/>
        <v>0</v>
      </c>
      <c r="V912" s="11">
        <f t="shared" si="428"/>
        <v>0</v>
      </c>
      <c r="W912" s="11">
        <f t="shared" si="429"/>
        <v>0</v>
      </c>
      <c r="X912" s="11">
        <f t="shared" si="430"/>
        <v>0</v>
      </c>
      <c r="Y912" s="11">
        <f t="shared" si="431"/>
        <v>0</v>
      </c>
      <c r="Z912" s="1" t="str">
        <f>_xlfn.IFNA(VLOOKUP(B912,Master_Item!B:D,3,0),0)</f>
        <v>Oishi</v>
      </c>
    </row>
    <row r="913" spans="1:26">
      <c r="A913" s="13">
        <v>13</v>
      </c>
      <c r="B913" s="2">
        <v>310002381</v>
      </c>
      <c r="C913" s="1" t="s">
        <v>1117</v>
      </c>
      <c r="D913" s="1" t="s">
        <v>122</v>
      </c>
      <c r="E913" s="1">
        <f>_xlfn.IFNA(VLOOKUP($B913,'FST OMT'!$C:$Y,$A913,0),0)</f>
        <v>0</v>
      </c>
      <c r="F913" s="1">
        <f>_xlfn.IFNA(VLOOKUP($B913,'FST CV'!$C:$Y,$A913,0),0)</f>
        <v>0</v>
      </c>
      <c r="G913" s="1">
        <f>_xlfn.IFNA(VLOOKUP($B913,'FST TT'!$C:$Y,$A913,0),0)</f>
        <v>0</v>
      </c>
      <c r="I913" s="4">
        <f t="shared" si="420"/>
        <v>0</v>
      </c>
      <c r="K913" s="52">
        <f>IF(D913="MT",VLOOKUP(B913,Master_Item!B:H,7,0),VLOOKUP(B913,Master_Item!B:H,6,0))</f>
        <v>54</v>
      </c>
      <c r="L913" s="52" t="str">
        <f>VLOOKUP(B913,Master_Item!B:M,12,0)</f>
        <v>โรงงานนวนคร</v>
      </c>
      <c r="M913" s="52" t="str">
        <f t="shared" si="421"/>
        <v>โรงงานนวนครRegion 8</v>
      </c>
      <c r="N913" s="11">
        <f t="shared" si="422"/>
        <v>0</v>
      </c>
      <c r="O913" s="11">
        <f t="shared" si="423"/>
        <v>0</v>
      </c>
      <c r="P913" s="11">
        <f t="shared" si="424"/>
        <v>0</v>
      </c>
      <c r="Q913" s="11">
        <f t="shared" si="425"/>
        <v>0</v>
      </c>
      <c r="R913" s="11">
        <f t="shared" si="426"/>
        <v>0</v>
      </c>
      <c r="S913" s="11"/>
      <c r="T913" s="1">
        <f>VLOOKUP(B913,Master_Item!B:I,8,0)</f>
        <v>12</v>
      </c>
      <c r="U913" s="11">
        <f t="shared" si="427"/>
        <v>0</v>
      </c>
      <c r="V913" s="11">
        <f t="shared" si="428"/>
        <v>0</v>
      </c>
      <c r="W913" s="11">
        <f t="shared" si="429"/>
        <v>0</v>
      </c>
      <c r="X913" s="11">
        <f t="shared" si="430"/>
        <v>0</v>
      </c>
      <c r="Y913" s="11">
        <f t="shared" si="431"/>
        <v>0</v>
      </c>
      <c r="Z913" s="1" t="str">
        <f>_xlfn.IFNA(VLOOKUP(B913,Master_Item!B:D,3,0),0)</f>
        <v>Oishi</v>
      </c>
    </row>
    <row r="914" spans="1:26">
      <c r="A914" s="13">
        <v>11</v>
      </c>
      <c r="B914" s="2">
        <v>310002381</v>
      </c>
      <c r="C914" s="1" t="s">
        <v>1117</v>
      </c>
      <c r="D914" s="1" t="s">
        <v>123</v>
      </c>
      <c r="H914" s="4">
        <f>_xlfn.IFNA(VLOOKUP(B914,'FST MT'!A:FS,$A914,0),0)</f>
        <v>2700</v>
      </c>
      <c r="I914" s="4">
        <f t="shared" si="420"/>
        <v>2700</v>
      </c>
      <c r="K914" s="52">
        <f>IF(D914="MT",VLOOKUP(B914,Master_Item!B:H,7,0),VLOOKUP(B914,Master_Item!B:H,6,0))</f>
        <v>54</v>
      </c>
      <c r="L914" s="52" t="str">
        <f>VLOOKUP(B914,Master_Item!B:M,12,0)</f>
        <v>โรงงานนวนคร</v>
      </c>
      <c r="M914" s="52" t="str">
        <f t="shared" si="421"/>
        <v>โรงงานนวนครMT</v>
      </c>
      <c r="N914" s="11">
        <f t="shared" si="422"/>
        <v>0</v>
      </c>
      <c r="O914" s="11">
        <f t="shared" si="423"/>
        <v>0</v>
      </c>
      <c r="P914" s="11">
        <f t="shared" si="424"/>
        <v>0</v>
      </c>
      <c r="Q914" s="11">
        <f t="shared" si="425"/>
        <v>50</v>
      </c>
      <c r="R914" s="11">
        <f t="shared" si="426"/>
        <v>50</v>
      </c>
      <c r="S914" s="11"/>
      <c r="T914" s="1">
        <f>VLOOKUP(B914,Master_Item!B:I,8,0)</f>
        <v>12</v>
      </c>
      <c r="U914" s="11">
        <f t="shared" si="427"/>
        <v>0</v>
      </c>
      <c r="V914" s="11">
        <f t="shared" si="428"/>
        <v>0</v>
      </c>
      <c r="W914" s="11">
        <f t="shared" si="429"/>
        <v>0</v>
      </c>
      <c r="X914" s="11">
        <f t="shared" si="430"/>
        <v>32400</v>
      </c>
      <c r="Y914" s="11">
        <f t="shared" si="431"/>
        <v>32400</v>
      </c>
      <c r="Z914" s="1" t="str">
        <f>_xlfn.IFNA(VLOOKUP(B914,Master_Item!B:D,3,0),0)</f>
        <v>Oishi</v>
      </c>
    </row>
    <row r="915" spans="1:26">
      <c r="A915" s="13">
        <v>6</v>
      </c>
      <c r="B915" s="2">
        <v>310004556</v>
      </c>
      <c r="C915" s="1" t="s">
        <v>1118</v>
      </c>
      <c r="D915" s="1" t="s">
        <v>115</v>
      </c>
      <c r="E915" s="1">
        <f>_xlfn.IFNA(VLOOKUP($B915,'FST OMT'!$C:$Y,$A915,0),0)</f>
        <v>0</v>
      </c>
      <c r="F915" s="1">
        <f>_xlfn.IFNA(VLOOKUP($B915,'FST CV'!$C:$Y,$A915,0),0)</f>
        <v>0</v>
      </c>
      <c r="G915" s="1">
        <f>_xlfn.IFNA(VLOOKUP($B915,'FST TT'!$C:$Y,$A915,0),0)</f>
        <v>0</v>
      </c>
      <c r="I915" s="4">
        <f t="shared" si="420"/>
        <v>0</v>
      </c>
      <c r="K915" s="52">
        <f>IF(D915="MT",VLOOKUP(B915,Master_Item!B:H,7,0),VLOOKUP(B915,Master_Item!B:H,6,0))</f>
        <v>30</v>
      </c>
      <c r="L915" s="52" t="str">
        <f>VLOOKUP(B915,Master_Item!B:M,12,0)</f>
        <v>โรงงานวังม่วง</v>
      </c>
      <c r="M915" s="52" t="str">
        <f t="shared" si="421"/>
        <v>โรงงานวังม่วงRegion 1</v>
      </c>
      <c r="N915" s="11">
        <f t="shared" si="422"/>
        <v>0</v>
      </c>
      <c r="O915" s="11">
        <f t="shared" si="423"/>
        <v>0</v>
      </c>
      <c r="P915" s="11">
        <f t="shared" si="424"/>
        <v>0</v>
      </c>
      <c r="Q915" s="11">
        <f t="shared" si="425"/>
        <v>0</v>
      </c>
      <c r="R915" s="11">
        <f t="shared" si="426"/>
        <v>0</v>
      </c>
      <c r="S915" s="11"/>
      <c r="T915" s="1">
        <f>VLOOKUP(B915,Master_Item!B:I,8,0)</f>
        <v>8.4</v>
      </c>
      <c r="U915" s="11">
        <f t="shared" si="427"/>
        <v>0</v>
      </c>
      <c r="V915" s="11">
        <f t="shared" si="428"/>
        <v>0</v>
      </c>
      <c r="W915" s="11">
        <f t="shared" si="429"/>
        <v>0</v>
      </c>
      <c r="X915" s="11">
        <f t="shared" si="430"/>
        <v>0</v>
      </c>
      <c r="Y915" s="11">
        <f t="shared" si="431"/>
        <v>0</v>
      </c>
      <c r="Z915" s="1" t="str">
        <f>_xlfn.IFNA(VLOOKUP(B915,Master_Item!B:D,3,0),0)</f>
        <v>Oishi</v>
      </c>
    </row>
    <row r="916" spans="1:26">
      <c r="A916" s="13">
        <v>7</v>
      </c>
      <c r="B916" s="2">
        <v>310004556</v>
      </c>
      <c r="C916" s="1" t="s">
        <v>1118</v>
      </c>
      <c r="D916" s="1" t="s">
        <v>116</v>
      </c>
      <c r="E916" s="1">
        <f>_xlfn.IFNA(VLOOKUP($B916,'FST OMT'!$C:$Y,$A916,0),0)</f>
        <v>0</v>
      </c>
      <c r="F916" s="1">
        <f>_xlfn.IFNA(VLOOKUP($B916,'FST CV'!$C:$Y,$A916,0),0)</f>
        <v>0</v>
      </c>
      <c r="G916" s="1">
        <f>_xlfn.IFNA(VLOOKUP($B916,'FST TT'!$C:$Y,$A916,0),0)</f>
        <v>0</v>
      </c>
      <c r="I916" s="4">
        <f t="shared" si="420"/>
        <v>0</v>
      </c>
      <c r="K916" s="52">
        <f>IF(D916="MT",VLOOKUP(B916,Master_Item!B:H,7,0),VLOOKUP(B916,Master_Item!B:H,6,0))</f>
        <v>30</v>
      </c>
      <c r="L916" s="52" t="str">
        <f>VLOOKUP(B916,Master_Item!B:M,12,0)</f>
        <v>โรงงานวังม่วง</v>
      </c>
      <c r="M916" s="52" t="str">
        <f t="shared" si="421"/>
        <v>โรงงานวังม่วงRegion 2</v>
      </c>
      <c r="N916" s="11">
        <f t="shared" si="422"/>
        <v>0</v>
      </c>
      <c r="O916" s="11">
        <f t="shared" si="423"/>
        <v>0</v>
      </c>
      <c r="P916" s="11">
        <f t="shared" si="424"/>
        <v>0</v>
      </c>
      <c r="Q916" s="11">
        <f t="shared" si="425"/>
        <v>0</v>
      </c>
      <c r="R916" s="11">
        <f t="shared" si="426"/>
        <v>0</v>
      </c>
      <c r="S916" s="11"/>
      <c r="T916" s="1">
        <f>VLOOKUP(B916,Master_Item!B:I,8,0)</f>
        <v>8.4</v>
      </c>
      <c r="U916" s="11">
        <f t="shared" si="427"/>
        <v>0</v>
      </c>
      <c r="V916" s="11">
        <f t="shared" si="428"/>
        <v>0</v>
      </c>
      <c r="W916" s="11">
        <f t="shared" si="429"/>
        <v>0</v>
      </c>
      <c r="X916" s="11">
        <f t="shared" si="430"/>
        <v>0</v>
      </c>
      <c r="Y916" s="11">
        <f t="shared" si="431"/>
        <v>0</v>
      </c>
      <c r="Z916" s="1" t="str">
        <f>_xlfn.IFNA(VLOOKUP(B916,Master_Item!B:D,3,0),0)</f>
        <v>Oishi</v>
      </c>
    </row>
    <row r="917" spans="1:26">
      <c r="A917" s="13">
        <v>8</v>
      </c>
      <c r="B917" s="2">
        <v>310004556</v>
      </c>
      <c r="C917" s="1" t="s">
        <v>1118</v>
      </c>
      <c r="D917" s="1" t="s">
        <v>117</v>
      </c>
      <c r="E917" s="1">
        <f>_xlfn.IFNA(VLOOKUP($B917,'FST OMT'!$C:$Y,$A917,0),0)</f>
        <v>0</v>
      </c>
      <c r="F917" s="1">
        <f>_xlfn.IFNA(VLOOKUP($B917,'FST CV'!$C:$Y,$A917,0),0)</f>
        <v>0</v>
      </c>
      <c r="G917" s="1">
        <f>_xlfn.IFNA(VLOOKUP($B917,'FST TT'!$C:$Y,$A917,0),0)</f>
        <v>0</v>
      </c>
      <c r="I917" s="4">
        <f t="shared" si="420"/>
        <v>0</v>
      </c>
      <c r="K917" s="52">
        <f>IF(D917="MT",VLOOKUP(B917,Master_Item!B:H,7,0),VLOOKUP(B917,Master_Item!B:H,6,0))</f>
        <v>30</v>
      </c>
      <c r="L917" s="52" t="str">
        <f>VLOOKUP(B917,Master_Item!B:M,12,0)</f>
        <v>โรงงานวังม่วง</v>
      </c>
      <c r="M917" s="52" t="str">
        <f t="shared" si="421"/>
        <v>โรงงานวังม่วงRegion 3</v>
      </c>
      <c r="N917" s="11">
        <f t="shared" si="422"/>
        <v>0</v>
      </c>
      <c r="O917" s="11">
        <f t="shared" si="423"/>
        <v>0</v>
      </c>
      <c r="P917" s="11">
        <f t="shared" si="424"/>
        <v>0</v>
      </c>
      <c r="Q917" s="11">
        <f t="shared" si="425"/>
        <v>0</v>
      </c>
      <c r="R917" s="11">
        <f t="shared" si="426"/>
        <v>0</v>
      </c>
      <c r="S917" s="11"/>
      <c r="T917" s="1">
        <f>VLOOKUP(B917,Master_Item!B:I,8,0)</f>
        <v>8.4</v>
      </c>
      <c r="U917" s="11">
        <f t="shared" si="427"/>
        <v>0</v>
      </c>
      <c r="V917" s="11">
        <f t="shared" si="428"/>
        <v>0</v>
      </c>
      <c r="W917" s="11">
        <f t="shared" si="429"/>
        <v>0</v>
      </c>
      <c r="X917" s="11">
        <f t="shared" si="430"/>
        <v>0</v>
      </c>
      <c r="Y917" s="11">
        <f t="shared" si="431"/>
        <v>0</v>
      </c>
      <c r="Z917" s="1" t="str">
        <f>_xlfn.IFNA(VLOOKUP(B917,Master_Item!B:D,3,0),0)</f>
        <v>Oishi</v>
      </c>
    </row>
    <row r="918" spans="1:26">
      <c r="A918" s="13">
        <v>9</v>
      </c>
      <c r="B918" s="2">
        <v>310004556</v>
      </c>
      <c r="C918" s="1" t="s">
        <v>1118</v>
      </c>
      <c r="D918" s="1" t="s">
        <v>118</v>
      </c>
      <c r="E918" s="1">
        <f>_xlfn.IFNA(VLOOKUP($B918,'FST OMT'!$C:$Y,$A918,0),0)</f>
        <v>0</v>
      </c>
      <c r="F918" s="1">
        <f>_xlfn.IFNA(VLOOKUP($B918,'FST CV'!$C:$Y,$A918,0),0)</f>
        <v>0</v>
      </c>
      <c r="G918" s="1">
        <f>_xlfn.IFNA(VLOOKUP($B918,'FST TT'!$C:$Y,$A918,0),0)</f>
        <v>0</v>
      </c>
      <c r="I918" s="4">
        <f t="shared" si="420"/>
        <v>0</v>
      </c>
      <c r="K918" s="52">
        <f>IF(D918="MT",VLOOKUP(B918,Master_Item!B:H,7,0),VLOOKUP(B918,Master_Item!B:H,6,0))</f>
        <v>30</v>
      </c>
      <c r="L918" s="52" t="str">
        <f>VLOOKUP(B918,Master_Item!B:M,12,0)</f>
        <v>โรงงานวังม่วง</v>
      </c>
      <c r="M918" s="52" t="str">
        <f t="shared" si="421"/>
        <v>โรงงานวังม่วงRegion 4</v>
      </c>
      <c r="N918" s="11">
        <f t="shared" si="422"/>
        <v>0</v>
      </c>
      <c r="O918" s="11">
        <f t="shared" si="423"/>
        <v>0</v>
      </c>
      <c r="P918" s="11">
        <f t="shared" si="424"/>
        <v>0</v>
      </c>
      <c r="Q918" s="11">
        <f t="shared" si="425"/>
        <v>0</v>
      </c>
      <c r="R918" s="11">
        <f t="shared" si="426"/>
        <v>0</v>
      </c>
      <c r="S918" s="11"/>
      <c r="T918" s="1">
        <f>VLOOKUP(B918,Master_Item!B:I,8,0)</f>
        <v>8.4</v>
      </c>
      <c r="U918" s="11">
        <f t="shared" si="427"/>
        <v>0</v>
      </c>
      <c r="V918" s="11">
        <f t="shared" si="428"/>
        <v>0</v>
      </c>
      <c r="W918" s="11">
        <f t="shared" si="429"/>
        <v>0</v>
      </c>
      <c r="X918" s="11">
        <f t="shared" si="430"/>
        <v>0</v>
      </c>
      <c r="Y918" s="11">
        <f t="shared" si="431"/>
        <v>0</v>
      </c>
      <c r="Z918" s="1" t="str">
        <f>_xlfn.IFNA(VLOOKUP(B918,Master_Item!B:D,3,0),0)</f>
        <v>Oishi</v>
      </c>
    </row>
    <row r="919" spans="1:26">
      <c r="A919" s="13">
        <v>10</v>
      </c>
      <c r="B919" s="2">
        <v>310004556</v>
      </c>
      <c r="C919" s="1" t="s">
        <v>1118</v>
      </c>
      <c r="D919" s="1" t="s">
        <v>119</v>
      </c>
      <c r="E919" s="1">
        <f>_xlfn.IFNA(VLOOKUP($B919,'FST OMT'!$C:$Y,$A919,0),0)</f>
        <v>0</v>
      </c>
      <c r="F919" s="1">
        <f>_xlfn.IFNA(VLOOKUP($B919,'FST CV'!$C:$Y,$A919,0),0)</f>
        <v>0</v>
      </c>
      <c r="G919" s="1">
        <f>_xlfn.IFNA(VLOOKUP($B919,'FST TT'!$C:$Y,$A919,0),0)</f>
        <v>0</v>
      </c>
      <c r="I919" s="4">
        <f t="shared" si="420"/>
        <v>0</v>
      </c>
      <c r="K919" s="52">
        <f>IF(D919="MT",VLOOKUP(B919,Master_Item!B:H,7,0),VLOOKUP(B919,Master_Item!B:H,6,0))</f>
        <v>30</v>
      </c>
      <c r="L919" s="52" t="str">
        <f>VLOOKUP(B919,Master_Item!B:M,12,0)</f>
        <v>โรงงานวังม่วง</v>
      </c>
      <c r="M919" s="52" t="str">
        <f t="shared" si="421"/>
        <v>โรงงานวังม่วงRegion 5</v>
      </c>
      <c r="N919" s="11">
        <f t="shared" si="422"/>
        <v>0</v>
      </c>
      <c r="O919" s="11">
        <f t="shared" si="423"/>
        <v>0</v>
      </c>
      <c r="P919" s="11">
        <f t="shared" si="424"/>
        <v>0</v>
      </c>
      <c r="Q919" s="11">
        <f t="shared" si="425"/>
        <v>0</v>
      </c>
      <c r="R919" s="11">
        <f t="shared" si="426"/>
        <v>0</v>
      </c>
      <c r="S919" s="11"/>
      <c r="T919" s="1">
        <f>VLOOKUP(B919,Master_Item!B:I,8,0)</f>
        <v>8.4</v>
      </c>
      <c r="U919" s="11">
        <f t="shared" si="427"/>
        <v>0</v>
      </c>
      <c r="V919" s="11">
        <f t="shared" si="428"/>
        <v>0</v>
      </c>
      <c r="W919" s="11">
        <f t="shared" si="429"/>
        <v>0</v>
      </c>
      <c r="X919" s="11">
        <f t="shared" si="430"/>
        <v>0</v>
      </c>
      <c r="Y919" s="11">
        <f t="shared" si="431"/>
        <v>0</v>
      </c>
      <c r="Z919" s="1" t="str">
        <f>_xlfn.IFNA(VLOOKUP(B919,Master_Item!B:D,3,0),0)</f>
        <v>Oishi</v>
      </c>
    </row>
    <row r="920" spans="1:26">
      <c r="A920" s="13">
        <v>11</v>
      </c>
      <c r="B920" s="2">
        <v>310004556</v>
      </c>
      <c r="C920" s="1" t="s">
        <v>1118</v>
      </c>
      <c r="D920" s="1" t="s">
        <v>127</v>
      </c>
      <c r="E920" s="1">
        <f>_xlfn.IFNA(VLOOKUP($B920,'FST OMT'!$C:$Y,$A920,0),0)*0.45</f>
        <v>0</v>
      </c>
      <c r="F920" s="1">
        <f>_xlfn.IFNA(VLOOKUP($B920,'FST CV'!$C:$Y,$A920,0),0)*0.45</f>
        <v>0</v>
      </c>
      <c r="G920" s="1">
        <f>_xlfn.IFNA(VLOOKUP($B920,'FST TT'!$C:$Y,$A920,0),0)*0.45</f>
        <v>0</v>
      </c>
      <c r="I920" s="4">
        <f t="shared" si="420"/>
        <v>0</v>
      </c>
      <c r="K920" s="52">
        <f>IF(D920="MT",VLOOKUP(B920,Master_Item!B:H,7,0),VLOOKUP(B920,Master_Item!B:H,6,0))</f>
        <v>30</v>
      </c>
      <c r="L920" s="52" t="str">
        <f>VLOOKUP(B920,Master_Item!B:M,12,0)</f>
        <v>โรงงานวังม่วง</v>
      </c>
      <c r="M920" s="52" t="str">
        <f t="shared" si="421"/>
        <v>โรงงานวังม่วงRegion 6/9</v>
      </c>
      <c r="N920" s="11">
        <f t="shared" si="422"/>
        <v>0</v>
      </c>
      <c r="O920" s="11">
        <f t="shared" si="423"/>
        <v>0</v>
      </c>
      <c r="P920" s="11">
        <f t="shared" si="424"/>
        <v>0</v>
      </c>
      <c r="Q920" s="11">
        <f t="shared" si="425"/>
        <v>0</v>
      </c>
      <c r="R920" s="11">
        <f t="shared" si="426"/>
        <v>0</v>
      </c>
      <c r="S920" s="11"/>
      <c r="T920" s="1">
        <f>VLOOKUP(B920,Master_Item!B:I,8,0)</f>
        <v>8.4</v>
      </c>
      <c r="U920" s="11">
        <f t="shared" si="427"/>
        <v>0</v>
      </c>
      <c r="V920" s="11">
        <f t="shared" si="428"/>
        <v>0</v>
      </c>
      <c r="W920" s="11">
        <f t="shared" si="429"/>
        <v>0</v>
      </c>
      <c r="X920" s="11">
        <f t="shared" si="430"/>
        <v>0</v>
      </c>
      <c r="Y920" s="11">
        <f t="shared" si="431"/>
        <v>0</v>
      </c>
      <c r="Z920" s="1" t="str">
        <f>_xlfn.IFNA(VLOOKUP(B920,Master_Item!B:D,3,0),0)</f>
        <v>Oishi</v>
      </c>
    </row>
    <row r="921" spans="1:26">
      <c r="A921" s="13">
        <v>11</v>
      </c>
      <c r="B921" s="2">
        <v>310004556</v>
      </c>
      <c r="C921" s="1" t="s">
        <v>1118</v>
      </c>
      <c r="D921" s="1" t="s">
        <v>128</v>
      </c>
      <c r="E921" s="1">
        <f>_xlfn.IFNA(VLOOKUP($B921,'FST OMT'!$C:$Y,$A921,0),0)*0.55</f>
        <v>0</v>
      </c>
      <c r="F921" s="1">
        <f>_xlfn.IFNA(VLOOKUP($B921,'FST CV'!$C:$Y,$A921,0),0)*0.55</f>
        <v>0</v>
      </c>
      <c r="G921" s="1">
        <f>_xlfn.IFNA(VLOOKUP($B921,'FST TT'!$C:$Y,$A921,0),0)*0.55</f>
        <v>0</v>
      </c>
      <c r="I921" s="4">
        <f t="shared" si="420"/>
        <v>0</v>
      </c>
      <c r="K921" s="52">
        <f>IF(D921="MT",VLOOKUP(B921,Master_Item!B:H,7,0),VLOOKUP(B921,Master_Item!B:H,6,0))</f>
        <v>30</v>
      </c>
      <c r="L921" s="52" t="str">
        <f>VLOOKUP(B921,Master_Item!B:M,12,0)</f>
        <v>โรงงานวังม่วง</v>
      </c>
      <c r="M921" s="52" t="str">
        <f t="shared" si="421"/>
        <v>โรงงานวังม่วงRegion 6/14</v>
      </c>
      <c r="N921" s="11">
        <f t="shared" si="422"/>
        <v>0</v>
      </c>
      <c r="O921" s="11">
        <f t="shared" si="423"/>
        <v>0</v>
      </c>
      <c r="P921" s="11">
        <f t="shared" si="424"/>
        <v>0</v>
      </c>
      <c r="Q921" s="11">
        <f t="shared" si="425"/>
        <v>0</v>
      </c>
      <c r="R921" s="11">
        <f t="shared" si="426"/>
        <v>0</v>
      </c>
      <c r="S921" s="11"/>
      <c r="T921" s="1">
        <f>VLOOKUP(B921,Master_Item!B:I,8,0)</f>
        <v>8.4</v>
      </c>
      <c r="U921" s="11">
        <f t="shared" si="427"/>
        <v>0</v>
      </c>
      <c r="V921" s="11">
        <f t="shared" si="428"/>
        <v>0</v>
      </c>
      <c r="W921" s="11">
        <f t="shared" si="429"/>
        <v>0</v>
      </c>
      <c r="X921" s="11">
        <f t="shared" si="430"/>
        <v>0</v>
      </c>
      <c r="Y921" s="11">
        <f t="shared" si="431"/>
        <v>0</v>
      </c>
      <c r="Z921" s="1" t="str">
        <f>_xlfn.IFNA(VLOOKUP(B921,Master_Item!B:D,3,0),0)</f>
        <v>Oishi</v>
      </c>
    </row>
    <row r="922" spans="1:26">
      <c r="A922" s="13">
        <v>12</v>
      </c>
      <c r="B922" s="2">
        <v>310004556</v>
      </c>
      <c r="C922" s="1" t="s">
        <v>1118</v>
      </c>
      <c r="D922" s="1" t="s">
        <v>121</v>
      </c>
      <c r="E922" s="1">
        <f>_xlfn.IFNA(VLOOKUP($B922,'FST OMT'!$C:$Y,$A922,0),0)</f>
        <v>0</v>
      </c>
      <c r="F922" s="1">
        <f>_xlfn.IFNA(VLOOKUP($B922,'FST CV'!$C:$Y,$A922,0),0)</f>
        <v>0</v>
      </c>
      <c r="G922" s="1">
        <f>_xlfn.IFNA(VLOOKUP($B922,'FST TT'!$C:$Y,$A922,0),0)</f>
        <v>0</v>
      </c>
      <c r="I922" s="4">
        <f t="shared" si="420"/>
        <v>0</v>
      </c>
      <c r="K922" s="52">
        <f>IF(D922="MT",VLOOKUP(B922,Master_Item!B:H,7,0),VLOOKUP(B922,Master_Item!B:H,6,0))</f>
        <v>30</v>
      </c>
      <c r="L922" s="52" t="str">
        <f>VLOOKUP(B922,Master_Item!B:M,12,0)</f>
        <v>โรงงานวังม่วง</v>
      </c>
      <c r="M922" s="52" t="str">
        <f t="shared" si="421"/>
        <v>โรงงานวังม่วงRegion 7</v>
      </c>
      <c r="N922" s="11">
        <f t="shared" si="422"/>
        <v>0</v>
      </c>
      <c r="O922" s="11">
        <f t="shared" si="423"/>
        <v>0</v>
      </c>
      <c r="P922" s="11">
        <f t="shared" si="424"/>
        <v>0</v>
      </c>
      <c r="Q922" s="11">
        <f t="shared" si="425"/>
        <v>0</v>
      </c>
      <c r="R922" s="11">
        <f t="shared" si="426"/>
        <v>0</v>
      </c>
      <c r="S922" s="11"/>
      <c r="T922" s="1">
        <f>VLOOKUP(B922,Master_Item!B:I,8,0)</f>
        <v>8.4</v>
      </c>
      <c r="U922" s="11">
        <f t="shared" si="427"/>
        <v>0</v>
      </c>
      <c r="V922" s="11">
        <f t="shared" si="428"/>
        <v>0</v>
      </c>
      <c r="W922" s="11">
        <f t="shared" si="429"/>
        <v>0</v>
      </c>
      <c r="X922" s="11">
        <f t="shared" si="430"/>
        <v>0</v>
      </c>
      <c r="Y922" s="11">
        <f t="shared" si="431"/>
        <v>0</v>
      </c>
      <c r="Z922" s="1" t="str">
        <f>_xlfn.IFNA(VLOOKUP(B922,Master_Item!B:D,3,0),0)</f>
        <v>Oishi</v>
      </c>
    </row>
    <row r="923" spans="1:26">
      <c r="A923" s="13">
        <v>13</v>
      </c>
      <c r="B923" s="2">
        <v>310004556</v>
      </c>
      <c r="C923" s="1" t="s">
        <v>1118</v>
      </c>
      <c r="D923" s="1" t="s">
        <v>122</v>
      </c>
      <c r="E923" s="1">
        <f>_xlfn.IFNA(VLOOKUP($B923,'FST OMT'!$C:$Y,$A923,0),0)</f>
        <v>0</v>
      </c>
      <c r="F923" s="1">
        <f>_xlfn.IFNA(VLOOKUP($B923,'FST CV'!$C:$Y,$A923,0),0)</f>
        <v>0</v>
      </c>
      <c r="G923" s="1">
        <f>_xlfn.IFNA(VLOOKUP($B923,'FST TT'!$C:$Y,$A923,0),0)</f>
        <v>0</v>
      </c>
      <c r="I923" s="4">
        <f t="shared" si="420"/>
        <v>0</v>
      </c>
      <c r="K923" s="52">
        <f>IF(D923="MT",VLOOKUP(B923,Master_Item!B:H,7,0),VLOOKUP(B923,Master_Item!B:H,6,0))</f>
        <v>30</v>
      </c>
      <c r="L923" s="52" t="str">
        <f>VLOOKUP(B923,Master_Item!B:M,12,0)</f>
        <v>โรงงานวังม่วง</v>
      </c>
      <c r="M923" s="52" t="str">
        <f t="shared" si="421"/>
        <v>โรงงานวังม่วงRegion 8</v>
      </c>
      <c r="N923" s="11">
        <f t="shared" si="422"/>
        <v>0</v>
      </c>
      <c r="O923" s="11">
        <f t="shared" si="423"/>
        <v>0</v>
      </c>
      <c r="P923" s="11">
        <f t="shared" si="424"/>
        <v>0</v>
      </c>
      <c r="Q923" s="11">
        <f t="shared" si="425"/>
        <v>0</v>
      </c>
      <c r="R923" s="11">
        <f t="shared" si="426"/>
        <v>0</v>
      </c>
      <c r="S923" s="11"/>
      <c r="T923" s="1">
        <f>VLOOKUP(B923,Master_Item!B:I,8,0)</f>
        <v>8.4</v>
      </c>
      <c r="U923" s="11">
        <f t="shared" si="427"/>
        <v>0</v>
      </c>
      <c r="V923" s="11">
        <f t="shared" si="428"/>
        <v>0</v>
      </c>
      <c r="W923" s="11">
        <f t="shared" si="429"/>
        <v>0</v>
      </c>
      <c r="X923" s="11">
        <f t="shared" si="430"/>
        <v>0</v>
      </c>
      <c r="Y923" s="11">
        <f t="shared" si="431"/>
        <v>0</v>
      </c>
      <c r="Z923" s="1" t="str">
        <f>_xlfn.IFNA(VLOOKUP(B923,Master_Item!B:D,3,0),0)</f>
        <v>Oishi</v>
      </c>
    </row>
    <row r="924" spans="1:26">
      <c r="A924" s="13">
        <v>11</v>
      </c>
      <c r="B924" s="2">
        <v>310004556</v>
      </c>
      <c r="C924" s="1" t="s">
        <v>1118</v>
      </c>
      <c r="D924" s="1" t="s">
        <v>123</v>
      </c>
      <c r="H924" s="4">
        <f>_xlfn.IFNA(VLOOKUP(B924,'FST MT'!A:FS,$A924,0),0)</f>
        <v>0</v>
      </c>
      <c r="I924" s="4">
        <f t="shared" si="420"/>
        <v>0</v>
      </c>
      <c r="K924" s="52">
        <f>IF(D924="MT",VLOOKUP(B924,Master_Item!B:H,7,0),VLOOKUP(B924,Master_Item!B:H,6,0))</f>
        <v>30</v>
      </c>
      <c r="L924" s="52" t="str">
        <f>VLOOKUP(B924,Master_Item!B:M,12,0)</f>
        <v>โรงงานวังม่วง</v>
      </c>
      <c r="M924" s="52" t="str">
        <f t="shared" si="421"/>
        <v>โรงงานวังม่วงMT</v>
      </c>
      <c r="N924" s="11">
        <f t="shared" si="422"/>
        <v>0</v>
      </c>
      <c r="O924" s="11">
        <f t="shared" si="423"/>
        <v>0</v>
      </c>
      <c r="P924" s="11">
        <f t="shared" si="424"/>
        <v>0</v>
      </c>
      <c r="Q924" s="11">
        <f t="shared" si="425"/>
        <v>0</v>
      </c>
      <c r="R924" s="11">
        <f t="shared" si="426"/>
        <v>0</v>
      </c>
      <c r="S924" s="11"/>
      <c r="T924" s="1">
        <f>VLOOKUP(B924,Master_Item!B:I,8,0)</f>
        <v>8.4</v>
      </c>
      <c r="U924" s="11">
        <f t="shared" si="427"/>
        <v>0</v>
      </c>
      <c r="V924" s="11">
        <f t="shared" si="428"/>
        <v>0</v>
      </c>
      <c r="W924" s="11">
        <f t="shared" si="429"/>
        <v>0</v>
      </c>
      <c r="X924" s="11">
        <f t="shared" si="430"/>
        <v>0</v>
      </c>
      <c r="Y924" s="11">
        <f t="shared" si="431"/>
        <v>0</v>
      </c>
      <c r="Z924" s="1" t="str">
        <f>_xlfn.IFNA(VLOOKUP(B924,Master_Item!B:D,3,0),0)</f>
        <v>Oishi</v>
      </c>
    </row>
    <row r="925" spans="1:26">
      <c r="A925" s="13">
        <v>6</v>
      </c>
      <c r="B925" s="2">
        <v>310004568</v>
      </c>
      <c r="C925" s="1" t="s">
        <v>1120</v>
      </c>
      <c r="D925" s="1" t="s">
        <v>115</v>
      </c>
      <c r="E925" s="1">
        <f>_xlfn.IFNA(VLOOKUP($B925,'FST OMT'!$C:$Y,$A925,0),0)</f>
        <v>0</v>
      </c>
      <c r="F925" s="1">
        <f>_xlfn.IFNA(VLOOKUP($B925,'FST CV'!$C:$Y,$A925,0),0)</f>
        <v>0</v>
      </c>
      <c r="G925" s="1">
        <f>_xlfn.IFNA(VLOOKUP($B925,'FST TT'!$C:$Y,$A925,0),0)</f>
        <v>0</v>
      </c>
      <c r="I925" s="4">
        <f t="shared" si="420"/>
        <v>0</v>
      </c>
      <c r="K925" s="52">
        <f>IF(D925="MT",VLOOKUP(B925,Master_Item!B:H,7,0),VLOOKUP(B925,Master_Item!B:H,6,0))</f>
        <v>30</v>
      </c>
      <c r="L925" s="52" t="str">
        <f>VLOOKUP(B925,Master_Item!B:M,12,0)</f>
        <v>โรงงานวังม่วง</v>
      </c>
      <c r="M925" s="52" t="str">
        <f t="shared" si="421"/>
        <v>โรงงานวังม่วงRegion 1</v>
      </c>
      <c r="N925" s="11">
        <f t="shared" si="422"/>
        <v>0</v>
      </c>
      <c r="O925" s="11">
        <f t="shared" si="423"/>
        <v>0</v>
      </c>
      <c r="P925" s="11">
        <f t="shared" si="424"/>
        <v>0</v>
      </c>
      <c r="Q925" s="11">
        <f t="shared" si="425"/>
        <v>0</v>
      </c>
      <c r="R925" s="11">
        <f t="shared" si="426"/>
        <v>0</v>
      </c>
      <c r="S925" s="11"/>
      <c r="T925" s="1">
        <f>VLOOKUP(B925,Master_Item!B:I,8,0)</f>
        <v>8.4</v>
      </c>
      <c r="U925" s="11">
        <f t="shared" si="427"/>
        <v>0</v>
      </c>
      <c r="V925" s="11">
        <f t="shared" si="428"/>
        <v>0</v>
      </c>
      <c r="W925" s="11">
        <f t="shared" si="429"/>
        <v>0</v>
      </c>
      <c r="X925" s="11">
        <f t="shared" si="430"/>
        <v>0</v>
      </c>
      <c r="Y925" s="11">
        <f t="shared" si="431"/>
        <v>0</v>
      </c>
      <c r="Z925" s="1" t="str">
        <f>_xlfn.IFNA(VLOOKUP(B925,Master_Item!B:D,3,0),0)</f>
        <v>Oishi</v>
      </c>
    </row>
    <row r="926" spans="1:26">
      <c r="A926" s="13">
        <v>7</v>
      </c>
      <c r="B926" s="2">
        <v>310004568</v>
      </c>
      <c r="C926" s="1" t="s">
        <v>1120</v>
      </c>
      <c r="D926" s="1" t="s">
        <v>116</v>
      </c>
      <c r="E926" s="1">
        <f>_xlfn.IFNA(VLOOKUP($B926,'FST OMT'!$C:$Y,$A926,0),0)</f>
        <v>0</v>
      </c>
      <c r="F926" s="1">
        <f>_xlfn.IFNA(VLOOKUP($B926,'FST CV'!$C:$Y,$A926,0),0)</f>
        <v>0</v>
      </c>
      <c r="G926" s="1">
        <f>_xlfn.IFNA(VLOOKUP($B926,'FST TT'!$C:$Y,$A926,0),0)</f>
        <v>0</v>
      </c>
      <c r="I926" s="4">
        <f t="shared" si="420"/>
        <v>0</v>
      </c>
      <c r="K926" s="52">
        <f>IF(D926="MT",VLOOKUP(B926,Master_Item!B:H,7,0),VLOOKUP(B926,Master_Item!B:H,6,0))</f>
        <v>30</v>
      </c>
      <c r="L926" s="52" t="str">
        <f>VLOOKUP(B926,Master_Item!B:M,12,0)</f>
        <v>โรงงานวังม่วง</v>
      </c>
      <c r="M926" s="52" t="str">
        <f t="shared" si="421"/>
        <v>โรงงานวังม่วงRegion 2</v>
      </c>
      <c r="N926" s="11">
        <f t="shared" si="422"/>
        <v>0</v>
      </c>
      <c r="O926" s="11">
        <f t="shared" si="423"/>
        <v>0</v>
      </c>
      <c r="P926" s="11">
        <f t="shared" si="424"/>
        <v>0</v>
      </c>
      <c r="Q926" s="11">
        <f t="shared" si="425"/>
        <v>0</v>
      </c>
      <c r="R926" s="11">
        <f t="shared" si="426"/>
        <v>0</v>
      </c>
      <c r="S926" s="11"/>
      <c r="T926" s="1">
        <f>VLOOKUP(B926,Master_Item!B:I,8,0)</f>
        <v>8.4</v>
      </c>
      <c r="U926" s="11">
        <f t="shared" si="427"/>
        <v>0</v>
      </c>
      <c r="V926" s="11">
        <f t="shared" si="428"/>
        <v>0</v>
      </c>
      <c r="W926" s="11">
        <f t="shared" si="429"/>
        <v>0</v>
      </c>
      <c r="X926" s="11">
        <f t="shared" si="430"/>
        <v>0</v>
      </c>
      <c r="Y926" s="11">
        <f t="shared" si="431"/>
        <v>0</v>
      </c>
      <c r="Z926" s="1" t="str">
        <f>_xlfn.IFNA(VLOOKUP(B926,Master_Item!B:D,3,0),0)</f>
        <v>Oishi</v>
      </c>
    </row>
    <row r="927" spans="1:26">
      <c r="A927" s="13">
        <v>8</v>
      </c>
      <c r="B927" s="2">
        <v>310004568</v>
      </c>
      <c r="C927" s="1" t="s">
        <v>1120</v>
      </c>
      <c r="D927" s="1" t="s">
        <v>117</v>
      </c>
      <c r="E927" s="1">
        <f>_xlfn.IFNA(VLOOKUP($B927,'FST OMT'!$C:$Y,$A927,0),0)</f>
        <v>0</v>
      </c>
      <c r="F927" s="1">
        <f>_xlfn.IFNA(VLOOKUP($B927,'FST CV'!$C:$Y,$A927,0),0)</f>
        <v>0</v>
      </c>
      <c r="G927" s="1">
        <f>_xlfn.IFNA(VLOOKUP($B927,'FST TT'!$C:$Y,$A927,0),0)</f>
        <v>0</v>
      </c>
      <c r="I927" s="4">
        <f t="shared" si="420"/>
        <v>0</v>
      </c>
      <c r="K927" s="52">
        <f>IF(D927="MT",VLOOKUP(B927,Master_Item!B:H,7,0),VLOOKUP(B927,Master_Item!B:H,6,0))</f>
        <v>30</v>
      </c>
      <c r="L927" s="52" t="str">
        <f>VLOOKUP(B927,Master_Item!B:M,12,0)</f>
        <v>โรงงานวังม่วง</v>
      </c>
      <c r="M927" s="52" t="str">
        <f t="shared" si="421"/>
        <v>โรงงานวังม่วงRegion 3</v>
      </c>
      <c r="N927" s="11">
        <f t="shared" si="422"/>
        <v>0</v>
      </c>
      <c r="O927" s="11">
        <f t="shared" si="423"/>
        <v>0</v>
      </c>
      <c r="P927" s="11">
        <f t="shared" si="424"/>
        <v>0</v>
      </c>
      <c r="Q927" s="11">
        <f t="shared" si="425"/>
        <v>0</v>
      </c>
      <c r="R927" s="11">
        <f t="shared" si="426"/>
        <v>0</v>
      </c>
      <c r="S927" s="11"/>
      <c r="T927" s="1">
        <f>VLOOKUP(B927,Master_Item!B:I,8,0)</f>
        <v>8.4</v>
      </c>
      <c r="U927" s="11">
        <f t="shared" si="427"/>
        <v>0</v>
      </c>
      <c r="V927" s="11">
        <f t="shared" si="428"/>
        <v>0</v>
      </c>
      <c r="W927" s="11">
        <f t="shared" si="429"/>
        <v>0</v>
      </c>
      <c r="X927" s="11">
        <f t="shared" si="430"/>
        <v>0</v>
      </c>
      <c r="Y927" s="11">
        <f t="shared" si="431"/>
        <v>0</v>
      </c>
      <c r="Z927" s="1" t="str">
        <f>_xlfn.IFNA(VLOOKUP(B927,Master_Item!B:D,3,0),0)</f>
        <v>Oishi</v>
      </c>
    </row>
    <row r="928" spans="1:26">
      <c r="A928" s="13">
        <v>9</v>
      </c>
      <c r="B928" s="2">
        <v>310004568</v>
      </c>
      <c r="C928" s="1" t="s">
        <v>1120</v>
      </c>
      <c r="D928" s="1" t="s">
        <v>118</v>
      </c>
      <c r="E928" s="1">
        <f>_xlfn.IFNA(VLOOKUP($B928,'FST OMT'!$C:$Y,$A928,0),0)</f>
        <v>0</v>
      </c>
      <c r="F928" s="1">
        <f>_xlfn.IFNA(VLOOKUP($B928,'FST CV'!$C:$Y,$A928,0),0)</f>
        <v>0</v>
      </c>
      <c r="G928" s="1">
        <f>_xlfn.IFNA(VLOOKUP($B928,'FST TT'!$C:$Y,$A928,0),0)</f>
        <v>0</v>
      </c>
      <c r="I928" s="4">
        <f t="shared" si="420"/>
        <v>0</v>
      </c>
      <c r="K928" s="52">
        <f>IF(D928="MT",VLOOKUP(B928,Master_Item!B:H,7,0),VLOOKUP(B928,Master_Item!B:H,6,0))</f>
        <v>30</v>
      </c>
      <c r="L928" s="52" t="str">
        <f>VLOOKUP(B928,Master_Item!B:M,12,0)</f>
        <v>โรงงานวังม่วง</v>
      </c>
      <c r="M928" s="52" t="str">
        <f t="shared" si="421"/>
        <v>โรงงานวังม่วงRegion 4</v>
      </c>
      <c r="N928" s="11">
        <f t="shared" si="422"/>
        <v>0</v>
      </c>
      <c r="O928" s="11">
        <f t="shared" si="423"/>
        <v>0</v>
      </c>
      <c r="P928" s="11">
        <f t="shared" si="424"/>
        <v>0</v>
      </c>
      <c r="Q928" s="11">
        <f t="shared" si="425"/>
        <v>0</v>
      </c>
      <c r="R928" s="11">
        <f t="shared" si="426"/>
        <v>0</v>
      </c>
      <c r="S928" s="11"/>
      <c r="T928" s="1">
        <f>VLOOKUP(B928,Master_Item!B:I,8,0)</f>
        <v>8.4</v>
      </c>
      <c r="U928" s="11">
        <f t="shared" si="427"/>
        <v>0</v>
      </c>
      <c r="V928" s="11">
        <f t="shared" si="428"/>
        <v>0</v>
      </c>
      <c r="W928" s="11">
        <f t="shared" si="429"/>
        <v>0</v>
      </c>
      <c r="X928" s="11">
        <f t="shared" si="430"/>
        <v>0</v>
      </c>
      <c r="Y928" s="11">
        <f t="shared" si="431"/>
        <v>0</v>
      </c>
      <c r="Z928" s="1" t="str">
        <f>_xlfn.IFNA(VLOOKUP(B928,Master_Item!B:D,3,0),0)</f>
        <v>Oishi</v>
      </c>
    </row>
    <row r="929" spans="1:26">
      <c r="A929" s="13">
        <v>10</v>
      </c>
      <c r="B929" s="2">
        <v>310004568</v>
      </c>
      <c r="C929" s="1" t="s">
        <v>1120</v>
      </c>
      <c r="D929" s="1" t="s">
        <v>119</v>
      </c>
      <c r="E929" s="1">
        <f>_xlfn.IFNA(VLOOKUP($B929,'FST OMT'!$C:$Y,$A929,0),0)</f>
        <v>0</v>
      </c>
      <c r="F929" s="1">
        <f>_xlfn.IFNA(VLOOKUP($B929,'FST CV'!$C:$Y,$A929,0),0)</f>
        <v>0</v>
      </c>
      <c r="G929" s="1">
        <f>_xlfn.IFNA(VLOOKUP($B929,'FST TT'!$C:$Y,$A929,0),0)</f>
        <v>0</v>
      </c>
      <c r="I929" s="4">
        <f t="shared" si="420"/>
        <v>0</v>
      </c>
      <c r="K929" s="52">
        <f>IF(D929="MT",VLOOKUP(B929,Master_Item!B:H,7,0),VLOOKUP(B929,Master_Item!B:H,6,0))</f>
        <v>30</v>
      </c>
      <c r="L929" s="52" t="str">
        <f>VLOOKUP(B929,Master_Item!B:M,12,0)</f>
        <v>โรงงานวังม่วง</v>
      </c>
      <c r="M929" s="52" t="str">
        <f t="shared" si="421"/>
        <v>โรงงานวังม่วงRegion 5</v>
      </c>
      <c r="N929" s="11">
        <f t="shared" si="422"/>
        <v>0</v>
      </c>
      <c r="O929" s="11">
        <f t="shared" si="423"/>
        <v>0</v>
      </c>
      <c r="P929" s="11">
        <f t="shared" si="424"/>
        <v>0</v>
      </c>
      <c r="Q929" s="11">
        <f t="shared" si="425"/>
        <v>0</v>
      </c>
      <c r="R929" s="11">
        <f t="shared" si="426"/>
        <v>0</v>
      </c>
      <c r="S929" s="11"/>
      <c r="T929" s="1">
        <f>VLOOKUP(B929,Master_Item!B:I,8,0)</f>
        <v>8.4</v>
      </c>
      <c r="U929" s="11">
        <f t="shared" si="427"/>
        <v>0</v>
      </c>
      <c r="V929" s="11">
        <f t="shared" si="428"/>
        <v>0</v>
      </c>
      <c r="W929" s="11">
        <f t="shared" si="429"/>
        <v>0</v>
      </c>
      <c r="X929" s="11">
        <f t="shared" si="430"/>
        <v>0</v>
      </c>
      <c r="Y929" s="11">
        <f t="shared" si="431"/>
        <v>0</v>
      </c>
      <c r="Z929" s="1" t="str">
        <f>_xlfn.IFNA(VLOOKUP(B929,Master_Item!B:D,3,0),0)</f>
        <v>Oishi</v>
      </c>
    </row>
    <row r="930" spans="1:26">
      <c r="A930" s="13">
        <v>11</v>
      </c>
      <c r="B930" s="2">
        <v>310004568</v>
      </c>
      <c r="C930" s="1" t="s">
        <v>1120</v>
      </c>
      <c r="D930" s="1" t="s">
        <v>127</v>
      </c>
      <c r="E930" s="1">
        <f>_xlfn.IFNA(VLOOKUP($B930,'FST OMT'!$C:$Y,$A930,0),0)*0.45</f>
        <v>0</v>
      </c>
      <c r="F930" s="1">
        <f>_xlfn.IFNA(VLOOKUP($B930,'FST CV'!$C:$Y,$A930,0),0)*0.45</f>
        <v>0</v>
      </c>
      <c r="G930" s="1">
        <f>_xlfn.IFNA(VLOOKUP($B930,'FST TT'!$C:$Y,$A930,0),0)*0.45</f>
        <v>0</v>
      </c>
      <c r="I930" s="4">
        <f t="shared" si="420"/>
        <v>0</v>
      </c>
      <c r="K930" s="52">
        <f>IF(D930="MT",VLOOKUP(B930,Master_Item!B:H,7,0),VLOOKUP(B930,Master_Item!B:H,6,0))</f>
        <v>30</v>
      </c>
      <c r="L930" s="52" t="str">
        <f>VLOOKUP(B930,Master_Item!B:M,12,0)</f>
        <v>โรงงานวังม่วง</v>
      </c>
      <c r="M930" s="52" t="str">
        <f t="shared" si="421"/>
        <v>โรงงานวังม่วงRegion 6/9</v>
      </c>
      <c r="N930" s="11">
        <f t="shared" si="422"/>
        <v>0</v>
      </c>
      <c r="O930" s="11">
        <f t="shared" si="423"/>
        <v>0</v>
      </c>
      <c r="P930" s="11">
        <f t="shared" si="424"/>
        <v>0</v>
      </c>
      <c r="Q930" s="11">
        <f t="shared" si="425"/>
        <v>0</v>
      </c>
      <c r="R930" s="11">
        <f t="shared" si="426"/>
        <v>0</v>
      </c>
      <c r="S930" s="11"/>
      <c r="T930" s="1">
        <f>VLOOKUP(B930,Master_Item!B:I,8,0)</f>
        <v>8.4</v>
      </c>
      <c r="U930" s="11">
        <f t="shared" si="427"/>
        <v>0</v>
      </c>
      <c r="V930" s="11">
        <f t="shared" si="428"/>
        <v>0</v>
      </c>
      <c r="W930" s="11">
        <f t="shared" si="429"/>
        <v>0</v>
      </c>
      <c r="X930" s="11">
        <f t="shared" si="430"/>
        <v>0</v>
      </c>
      <c r="Y930" s="11">
        <f t="shared" si="431"/>
        <v>0</v>
      </c>
      <c r="Z930" s="1" t="str">
        <f>_xlfn.IFNA(VLOOKUP(B930,Master_Item!B:D,3,0),0)</f>
        <v>Oishi</v>
      </c>
    </row>
    <row r="931" spans="1:26">
      <c r="A931" s="13">
        <v>11</v>
      </c>
      <c r="B931" s="2">
        <v>310004568</v>
      </c>
      <c r="C931" s="1" t="s">
        <v>1120</v>
      </c>
      <c r="D931" s="1" t="s">
        <v>128</v>
      </c>
      <c r="E931" s="1">
        <f>_xlfn.IFNA(VLOOKUP($B931,'FST OMT'!$C:$Y,$A931,0),0)*0.55</f>
        <v>0</v>
      </c>
      <c r="F931" s="1">
        <f>_xlfn.IFNA(VLOOKUP($B931,'FST CV'!$C:$Y,$A931,0),0)*0.55</f>
        <v>0</v>
      </c>
      <c r="G931" s="1">
        <f>_xlfn.IFNA(VLOOKUP($B931,'FST TT'!$C:$Y,$A931,0),0)*0.55</f>
        <v>0</v>
      </c>
      <c r="I931" s="4">
        <f t="shared" si="420"/>
        <v>0</v>
      </c>
      <c r="K931" s="52">
        <f>IF(D931="MT",VLOOKUP(B931,Master_Item!B:H,7,0),VLOOKUP(B931,Master_Item!B:H,6,0))</f>
        <v>30</v>
      </c>
      <c r="L931" s="52" t="str">
        <f>VLOOKUP(B931,Master_Item!B:M,12,0)</f>
        <v>โรงงานวังม่วง</v>
      </c>
      <c r="M931" s="52" t="str">
        <f t="shared" si="421"/>
        <v>โรงงานวังม่วงRegion 6/14</v>
      </c>
      <c r="N931" s="11">
        <f t="shared" si="422"/>
        <v>0</v>
      </c>
      <c r="O931" s="11">
        <f t="shared" si="423"/>
        <v>0</v>
      </c>
      <c r="P931" s="11">
        <f t="shared" si="424"/>
        <v>0</v>
      </c>
      <c r="Q931" s="11">
        <f t="shared" si="425"/>
        <v>0</v>
      </c>
      <c r="R931" s="11">
        <f t="shared" si="426"/>
        <v>0</v>
      </c>
      <c r="S931" s="11"/>
      <c r="T931" s="1">
        <f>VLOOKUP(B931,Master_Item!B:I,8,0)</f>
        <v>8.4</v>
      </c>
      <c r="U931" s="11">
        <f t="shared" si="427"/>
        <v>0</v>
      </c>
      <c r="V931" s="11">
        <f t="shared" si="428"/>
        <v>0</v>
      </c>
      <c r="W931" s="11">
        <f t="shared" si="429"/>
        <v>0</v>
      </c>
      <c r="X931" s="11">
        <f t="shared" si="430"/>
        <v>0</v>
      </c>
      <c r="Y931" s="11">
        <f t="shared" si="431"/>
        <v>0</v>
      </c>
      <c r="Z931" s="1" t="str">
        <f>_xlfn.IFNA(VLOOKUP(B931,Master_Item!B:D,3,0),0)</f>
        <v>Oishi</v>
      </c>
    </row>
    <row r="932" spans="1:26">
      <c r="A932" s="13">
        <v>12</v>
      </c>
      <c r="B932" s="2">
        <v>310004568</v>
      </c>
      <c r="C932" s="1" t="s">
        <v>1120</v>
      </c>
      <c r="D932" s="1" t="s">
        <v>121</v>
      </c>
      <c r="E932" s="1">
        <f>_xlfn.IFNA(VLOOKUP($B932,'FST OMT'!$C:$Y,$A932,0),0)</f>
        <v>0</v>
      </c>
      <c r="F932" s="1">
        <f>_xlfn.IFNA(VLOOKUP($B932,'FST CV'!$C:$Y,$A932,0),0)</f>
        <v>0</v>
      </c>
      <c r="G932" s="1">
        <f>_xlfn.IFNA(VLOOKUP($B932,'FST TT'!$C:$Y,$A932,0),0)</f>
        <v>0</v>
      </c>
      <c r="I932" s="4">
        <f t="shared" si="420"/>
        <v>0</v>
      </c>
      <c r="K932" s="52">
        <f>IF(D932="MT",VLOOKUP(B932,Master_Item!B:H,7,0),VLOOKUP(B932,Master_Item!B:H,6,0))</f>
        <v>30</v>
      </c>
      <c r="L932" s="52" t="str">
        <f>VLOOKUP(B932,Master_Item!B:M,12,0)</f>
        <v>โรงงานวังม่วง</v>
      </c>
      <c r="M932" s="52" t="str">
        <f t="shared" si="421"/>
        <v>โรงงานวังม่วงRegion 7</v>
      </c>
      <c r="N932" s="11">
        <f t="shared" si="422"/>
        <v>0</v>
      </c>
      <c r="O932" s="11">
        <f t="shared" si="423"/>
        <v>0</v>
      </c>
      <c r="P932" s="11">
        <f t="shared" si="424"/>
        <v>0</v>
      </c>
      <c r="Q932" s="11">
        <f t="shared" si="425"/>
        <v>0</v>
      </c>
      <c r="R932" s="11">
        <f t="shared" si="426"/>
        <v>0</v>
      </c>
      <c r="S932" s="11"/>
      <c r="T932" s="1">
        <f>VLOOKUP(B932,Master_Item!B:I,8,0)</f>
        <v>8.4</v>
      </c>
      <c r="U932" s="11">
        <f t="shared" si="427"/>
        <v>0</v>
      </c>
      <c r="V932" s="11">
        <f t="shared" si="428"/>
        <v>0</v>
      </c>
      <c r="W932" s="11">
        <f t="shared" si="429"/>
        <v>0</v>
      </c>
      <c r="X932" s="11">
        <f t="shared" si="430"/>
        <v>0</v>
      </c>
      <c r="Y932" s="11">
        <f t="shared" si="431"/>
        <v>0</v>
      </c>
      <c r="Z932" s="1" t="str">
        <f>_xlfn.IFNA(VLOOKUP(B932,Master_Item!B:D,3,0),0)</f>
        <v>Oishi</v>
      </c>
    </row>
    <row r="933" spans="1:26">
      <c r="A933" s="13">
        <v>13</v>
      </c>
      <c r="B933" s="2">
        <v>310004568</v>
      </c>
      <c r="C933" s="1" t="s">
        <v>1120</v>
      </c>
      <c r="D933" s="1" t="s">
        <v>122</v>
      </c>
      <c r="E933" s="1">
        <f>_xlfn.IFNA(VLOOKUP($B933,'FST OMT'!$C:$Y,$A933,0),0)</f>
        <v>0</v>
      </c>
      <c r="F933" s="1">
        <f>_xlfn.IFNA(VLOOKUP($B933,'FST CV'!$C:$Y,$A933,0),0)</f>
        <v>0</v>
      </c>
      <c r="G933" s="1">
        <f>_xlfn.IFNA(VLOOKUP($B933,'FST TT'!$C:$Y,$A933,0),0)</f>
        <v>0</v>
      </c>
      <c r="I933" s="4">
        <f t="shared" si="420"/>
        <v>0</v>
      </c>
      <c r="K933" s="52">
        <f>IF(D933="MT",VLOOKUP(B933,Master_Item!B:H,7,0),VLOOKUP(B933,Master_Item!B:H,6,0))</f>
        <v>30</v>
      </c>
      <c r="L933" s="52" t="str">
        <f>VLOOKUP(B933,Master_Item!B:M,12,0)</f>
        <v>โรงงานวังม่วง</v>
      </c>
      <c r="M933" s="52" t="str">
        <f t="shared" si="421"/>
        <v>โรงงานวังม่วงRegion 8</v>
      </c>
      <c r="N933" s="11">
        <f t="shared" si="422"/>
        <v>0</v>
      </c>
      <c r="O933" s="11">
        <f t="shared" si="423"/>
        <v>0</v>
      </c>
      <c r="P933" s="11">
        <f t="shared" si="424"/>
        <v>0</v>
      </c>
      <c r="Q933" s="11">
        <f t="shared" si="425"/>
        <v>0</v>
      </c>
      <c r="R933" s="11">
        <f t="shared" si="426"/>
        <v>0</v>
      </c>
      <c r="S933" s="11"/>
      <c r="T933" s="1">
        <f>VLOOKUP(B933,Master_Item!B:I,8,0)</f>
        <v>8.4</v>
      </c>
      <c r="U933" s="11">
        <f t="shared" si="427"/>
        <v>0</v>
      </c>
      <c r="V933" s="11">
        <f t="shared" si="428"/>
        <v>0</v>
      </c>
      <c r="W933" s="11">
        <f t="shared" si="429"/>
        <v>0</v>
      </c>
      <c r="X933" s="11">
        <f t="shared" si="430"/>
        <v>0</v>
      </c>
      <c r="Y933" s="11">
        <f t="shared" si="431"/>
        <v>0</v>
      </c>
      <c r="Z933" s="1" t="str">
        <f>_xlfn.IFNA(VLOOKUP(B933,Master_Item!B:D,3,0),0)</f>
        <v>Oishi</v>
      </c>
    </row>
    <row r="934" spans="1:26">
      <c r="A934" s="13">
        <v>11</v>
      </c>
      <c r="B934" s="2">
        <v>310004568</v>
      </c>
      <c r="C934" s="1" t="s">
        <v>1120</v>
      </c>
      <c r="D934" s="1" t="s">
        <v>123</v>
      </c>
      <c r="H934" s="4">
        <f>_xlfn.IFNA(VLOOKUP(B934,'FST MT'!A:FS,$A934,0),0)</f>
        <v>0</v>
      </c>
      <c r="I934" s="4">
        <f t="shared" si="420"/>
        <v>0</v>
      </c>
      <c r="K934" s="52">
        <f>IF(D934="MT",VLOOKUP(B934,Master_Item!B:H,7,0),VLOOKUP(B934,Master_Item!B:H,6,0))</f>
        <v>30</v>
      </c>
      <c r="L934" s="52" t="str">
        <f>VLOOKUP(B934,Master_Item!B:M,12,0)</f>
        <v>โรงงานวังม่วง</v>
      </c>
      <c r="M934" s="52" t="str">
        <f t="shared" si="421"/>
        <v>โรงงานวังม่วงMT</v>
      </c>
      <c r="N934" s="11">
        <f t="shared" si="422"/>
        <v>0</v>
      </c>
      <c r="O934" s="11">
        <f t="shared" si="423"/>
        <v>0</v>
      </c>
      <c r="P934" s="11">
        <f t="shared" si="424"/>
        <v>0</v>
      </c>
      <c r="Q934" s="11">
        <f t="shared" si="425"/>
        <v>0</v>
      </c>
      <c r="R934" s="11">
        <f t="shared" si="426"/>
        <v>0</v>
      </c>
      <c r="S934" s="11"/>
      <c r="T934" s="1">
        <f>VLOOKUP(B934,Master_Item!B:I,8,0)</f>
        <v>8.4</v>
      </c>
      <c r="U934" s="11">
        <f t="shared" si="427"/>
        <v>0</v>
      </c>
      <c r="V934" s="11">
        <f t="shared" si="428"/>
        <v>0</v>
      </c>
      <c r="W934" s="11">
        <f t="shared" si="429"/>
        <v>0</v>
      </c>
      <c r="X934" s="11">
        <f t="shared" si="430"/>
        <v>0</v>
      </c>
      <c r="Y934" s="11">
        <f t="shared" si="431"/>
        <v>0</v>
      </c>
      <c r="Z934" s="1" t="str">
        <f>_xlfn.IFNA(VLOOKUP(B934,Master_Item!B:D,3,0),0)</f>
        <v>Oishi</v>
      </c>
    </row>
    <row r="935" spans="1:26">
      <c r="A935" s="13">
        <v>6</v>
      </c>
      <c r="B935" s="2">
        <v>310004566</v>
      </c>
      <c r="C935" s="1" t="s">
        <v>1122</v>
      </c>
      <c r="D935" s="1" t="s">
        <v>115</v>
      </c>
      <c r="E935" s="1">
        <f>_xlfn.IFNA(VLOOKUP($B935,'FST OMT'!$C:$Y,$A935,0),0)</f>
        <v>0</v>
      </c>
      <c r="F935" s="1">
        <f>_xlfn.IFNA(VLOOKUP($B935,'FST CV'!$C:$Y,$A935,0),0)</f>
        <v>0</v>
      </c>
      <c r="G935" s="1">
        <f>_xlfn.IFNA(VLOOKUP($B935,'FST TT'!$C:$Y,$A935,0),0)</f>
        <v>0</v>
      </c>
      <c r="I935" s="4">
        <f t="shared" si="420"/>
        <v>0</v>
      </c>
      <c r="K935" s="52">
        <f>IF(D935="MT",VLOOKUP(B935,Master_Item!B:H,7,0),VLOOKUP(B935,Master_Item!B:H,6,0))</f>
        <v>30</v>
      </c>
      <c r="L935" s="52" t="str">
        <f>VLOOKUP(B935,Master_Item!B:M,12,0)</f>
        <v>โรงงานวังม่วง</v>
      </c>
      <c r="M935" s="52" t="str">
        <f t="shared" si="421"/>
        <v>โรงงานวังม่วงRegion 1</v>
      </c>
      <c r="N935" s="11">
        <f t="shared" si="422"/>
        <v>0</v>
      </c>
      <c r="O935" s="11">
        <f t="shared" si="423"/>
        <v>0</v>
      </c>
      <c r="P935" s="11">
        <f t="shared" si="424"/>
        <v>0</v>
      </c>
      <c r="Q935" s="11">
        <f t="shared" si="425"/>
        <v>0</v>
      </c>
      <c r="R935" s="11">
        <f t="shared" si="426"/>
        <v>0</v>
      </c>
      <c r="S935" s="11"/>
      <c r="T935" s="1">
        <f>VLOOKUP(B935,Master_Item!B:I,8,0)</f>
        <v>8.4</v>
      </c>
      <c r="U935" s="11">
        <f t="shared" si="427"/>
        <v>0</v>
      </c>
      <c r="V935" s="11">
        <f t="shared" si="428"/>
        <v>0</v>
      </c>
      <c r="W935" s="11">
        <f t="shared" si="429"/>
        <v>0</v>
      </c>
      <c r="X935" s="11">
        <f t="shared" si="430"/>
        <v>0</v>
      </c>
      <c r="Y935" s="11">
        <f t="shared" si="431"/>
        <v>0</v>
      </c>
      <c r="Z935" s="1" t="str">
        <f>_xlfn.IFNA(VLOOKUP(B935,Master_Item!B:D,3,0),0)</f>
        <v>Oishi</v>
      </c>
    </row>
    <row r="936" spans="1:26">
      <c r="A936" s="13">
        <v>7</v>
      </c>
      <c r="B936" s="2">
        <v>310004566</v>
      </c>
      <c r="C936" s="1" t="s">
        <v>1122</v>
      </c>
      <c r="D936" s="1" t="s">
        <v>116</v>
      </c>
      <c r="E936" s="1">
        <f>_xlfn.IFNA(VLOOKUP($B936,'FST OMT'!$C:$Y,$A936,0),0)</f>
        <v>0</v>
      </c>
      <c r="F936" s="1">
        <f>_xlfn.IFNA(VLOOKUP($B936,'FST CV'!$C:$Y,$A936,0),0)</f>
        <v>0</v>
      </c>
      <c r="G936" s="1">
        <f>_xlfn.IFNA(VLOOKUP($B936,'FST TT'!$C:$Y,$A936,0),0)</f>
        <v>0</v>
      </c>
      <c r="I936" s="4">
        <f t="shared" si="420"/>
        <v>0</v>
      </c>
      <c r="K936" s="52">
        <f>IF(D936="MT",VLOOKUP(B936,Master_Item!B:H,7,0),VLOOKUP(B936,Master_Item!B:H,6,0))</f>
        <v>30</v>
      </c>
      <c r="L936" s="52" t="str">
        <f>VLOOKUP(B936,Master_Item!B:M,12,0)</f>
        <v>โรงงานวังม่วง</v>
      </c>
      <c r="M936" s="52" t="str">
        <f t="shared" si="421"/>
        <v>โรงงานวังม่วงRegion 2</v>
      </c>
      <c r="N936" s="11">
        <f t="shared" si="422"/>
        <v>0</v>
      </c>
      <c r="O936" s="11">
        <f t="shared" si="423"/>
        <v>0</v>
      </c>
      <c r="P936" s="11">
        <f t="shared" si="424"/>
        <v>0</v>
      </c>
      <c r="Q936" s="11">
        <f t="shared" si="425"/>
        <v>0</v>
      </c>
      <c r="R936" s="11">
        <f t="shared" si="426"/>
        <v>0</v>
      </c>
      <c r="S936" s="11"/>
      <c r="T936" s="1">
        <f>VLOOKUP(B936,Master_Item!B:I,8,0)</f>
        <v>8.4</v>
      </c>
      <c r="U936" s="11">
        <f t="shared" si="427"/>
        <v>0</v>
      </c>
      <c r="V936" s="11">
        <f t="shared" si="428"/>
        <v>0</v>
      </c>
      <c r="W936" s="11">
        <f t="shared" si="429"/>
        <v>0</v>
      </c>
      <c r="X936" s="11">
        <f t="shared" si="430"/>
        <v>0</v>
      </c>
      <c r="Y936" s="11">
        <f t="shared" si="431"/>
        <v>0</v>
      </c>
      <c r="Z936" s="1" t="str">
        <f>_xlfn.IFNA(VLOOKUP(B936,Master_Item!B:D,3,0),0)</f>
        <v>Oishi</v>
      </c>
    </row>
    <row r="937" spans="1:26">
      <c r="A937" s="13">
        <v>8</v>
      </c>
      <c r="B937" s="2">
        <v>310004566</v>
      </c>
      <c r="C937" s="1" t="s">
        <v>1122</v>
      </c>
      <c r="D937" s="1" t="s">
        <v>117</v>
      </c>
      <c r="E937" s="1">
        <f>_xlfn.IFNA(VLOOKUP($B937,'FST OMT'!$C:$Y,$A937,0),0)</f>
        <v>0</v>
      </c>
      <c r="F937" s="1">
        <f>_xlfn.IFNA(VLOOKUP($B937,'FST CV'!$C:$Y,$A937,0),0)</f>
        <v>0</v>
      </c>
      <c r="G937" s="1">
        <f>_xlfn.IFNA(VLOOKUP($B937,'FST TT'!$C:$Y,$A937,0),0)</f>
        <v>0</v>
      </c>
      <c r="I937" s="4">
        <f t="shared" si="420"/>
        <v>0</v>
      </c>
      <c r="K937" s="52">
        <f>IF(D937="MT",VLOOKUP(B937,Master_Item!B:H,7,0),VLOOKUP(B937,Master_Item!B:H,6,0))</f>
        <v>30</v>
      </c>
      <c r="L937" s="52" t="str">
        <f>VLOOKUP(B937,Master_Item!B:M,12,0)</f>
        <v>โรงงานวังม่วง</v>
      </c>
      <c r="M937" s="52" t="str">
        <f t="shared" si="421"/>
        <v>โรงงานวังม่วงRegion 3</v>
      </c>
      <c r="N937" s="11">
        <f t="shared" si="422"/>
        <v>0</v>
      </c>
      <c r="O937" s="11">
        <f t="shared" si="423"/>
        <v>0</v>
      </c>
      <c r="P937" s="11">
        <f t="shared" si="424"/>
        <v>0</v>
      </c>
      <c r="Q937" s="11">
        <f t="shared" si="425"/>
        <v>0</v>
      </c>
      <c r="R937" s="11">
        <f t="shared" si="426"/>
        <v>0</v>
      </c>
      <c r="S937" s="11"/>
      <c r="T937" s="1">
        <f>VLOOKUP(B937,Master_Item!B:I,8,0)</f>
        <v>8.4</v>
      </c>
      <c r="U937" s="11">
        <f t="shared" si="427"/>
        <v>0</v>
      </c>
      <c r="V937" s="11">
        <f t="shared" si="428"/>
        <v>0</v>
      </c>
      <c r="W937" s="11">
        <f t="shared" si="429"/>
        <v>0</v>
      </c>
      <c r="X937" s="11">
        <f t="shared" si="430"/>
        <v>0</v>
      </c>
      <c r="Y937" s="11">
        <f t="shared" si="431"/>
        <v>0</v>
      </c>
      <c r="Z937" s="1" t="str">
        <f>_xlfn.IFNA(VLOOKUP(B937,Master_Item!B:D,3,0),0)</f>
        <v>Oishi</v>
      </c>
    </row>
    <row r="938" spans="1:26">
      <c r="A938" s="13">
        <v>9</v>
      </c>
      <c r="B938" s="2">
        <v>310004566</v>
      </c>
      <c r="C938" s="1" t="s">
        <v>1122</v>
      </c>
      <c r="D938" s="1" t="s">
        <v>118</v>
      </c>
      <c r="E938" s="1">
        <f>_xlfn.IFNA(VLOOKUP($B938,'FST OMT'!$C:$Y,$A938,0),0)</f>
        <v>0</v>
      </c>
      <c r="F938" s="1">
        <f>_xlfn.IFNA(VLOOKUP($B938,'FST CV'!$C:$Y,$A938,0),0)</f>
        <v>0</v>
      </c>
      <c r="G938" s="1">
        <f>_xlfn.IFNA(VLOOKUP($B938,'FST TT'!$C:$Y,$A938,0),0)</f>
        <v>0</v>
      </c>
      <c r="I938" s="4">
        <f t="shared" si="420"/>
        <v>0</v>
      </c>
      <c r="K938" s="52">
        <f>IF(D938="MT",VLOOKUP(B938,Master_Item!B:H,7,0),VLOOKUP(B938,Master_Item!B:H,6,0))</f>
        <v>30</v>
      </c>
      <c r="L938" s="52" t="str">
        <f>VLOOKUP(B938,Master_Item!B:M,12,0)</f>
        <v>โรงงานวังม่วง</v>
      </c>
      <c r="M938" s="52" t="str">
        <f t="shared" si="421"/>
        <v>โรงงานวังม่วงRegion 4</v>
      </c>
      <c r="N938" s="11">
        <f t="shared" si="422"/>
        <v>0</v>
      </c>
      <c r="O938" s="11">
        <f t="shared" si="423"/>
        <v>0</v>
      </c>
      <c r="P938" s="11">
        <f t="shared" si="424"/>
        <v>0</v>
      </c>
      <c r="Q938" s="11">
        <f t="shared" si="425"/>
        <v>0</v>
      </c>
      <c r="R938" s="11">
        <f t="shared" si="426"/>
        <v>0</v>
      </c>
      <c r="S938" s="11"/>
      <c r="T938" s="1">
        <f>VLOOKUP(B938,Master_Item!B:I,8,0)</f>
        <v>8.4</v>
      </c>
      <c r="U938" s="11">
        <f t="shared" si="427"/>
        <v>0</v>
      </c>
      <c r="V938" s="11">
        <f t="shared" si="428"/>
        <v>0</v>
      </c>
      <c r="W938" s="11">
        <f t="shared" si="429"/>
        <v>0</v>
      </c>
      <c r="X938" s="11">
        <f t="shared" si="430"/>
        <v>0</v>
      </c>
      <c r="Y938" s="11">
        <f t="shared" si="431"/>
        <v>0</v>
      </c>
      <c r="Z938" s="1" t="str">
        <f>_xlfn.IFNA(VLOOKUP(B938,Master_Item!B:D,3,0),0)</f>
        <v>Oishi</v>
      </c>
    </row>
    <row r="939" spans="1:26">
      <c r="A939" s="13">
        <v>10</v>
      </c>
      <c r="B939" s="2">
        <v>310004566</v>
      </c>
      <c r="C939" s="1" t="s">
        <v>1122</v>
      </c>
      <c r="D939" s="1" t="s">
        <v>119</v>
      </c>
      <c r="E939" s="1">
        <f>_xlfn.IFNA(VLOOKUP($B939,'FST OMT'!$C:$Y,$A939,0),0)</f>
        <v>0</v>
      </c>
      <c r="F939" s="1">
        <f>_xlfn.IFNA(VLOOKUP($B939,'FST CV'!$C:$Y,$A939,0),0)</f>
        <v>0</v>
      </c>
      <c r="G939" s="1">
        <f>_xlfn.IFNA(VLOOKUP($B939,'FST TT'!$C:$Y,$A939,0),0)</f>
        <v>0</v>
      </c>
      <c r="I939" s="4">
        <f t="shared" si="420"/>
        <v>0</v>
      </c>
      <c r="K939" s="52">
        <f>IF(D939="MT",VLOOKUP(B939,Master_Item!B:H,7,0),VLOOKUP(B939,Master_Item!B:H,6,0))</f>
        <v>30</v>
      </c>
      <c r="L939" s="52" t="str">
        <f>VLOOKUP(B939,Master_Item!B:M,12,0)</f>
        <v>โรงงานวังม่วง</v>
      </c>
      <c r="M939" s="52" t="str">
        <f t="shared" si="421"/>
        <v>โรงงานวังม่วงRegion 5</v>
      </c>
      <c r="N939" s="11">
        <f t="shared" si="422"/>
        <v>0</v>
      </c>
      <c r="O939" s="11">
        <f t="shared" si="423"/>
        <v>0</v>
      </c>
      <c r="P939" s="11">
        <f t="shared" si="424"/>
        <v>0</v>
      </c>
      <c r="Q939" s="11">
        <f t="shared" si="425"/>
        <v>0</v>
      </c>
      <c r="R939" s="11">
        <f t="shared" si="426"/>
        <v>0</v>
      </c>
      <c r="S939" s="11"/>
      <c r="T939" s="1">
        <f>VLOOKUP(B939,Master_Item!B:I,8,0)</f>
        <v>8.4</v>
      </c>
      <c r="U939" s="11">
        <f t="shared" si="427"/>
        <v>0</v>
      </c>
      <c r="V939" s="11">
        <f t="shared" si="428"/>
        <v>0</v>
      </c>
      <c r="W939" s="11">
        <f t="shared" si="429"/>
        <v>0</v>
      </c>
      <c r="X939" s="11">
        <f t="shared" si="430"/>
        <v>0</v>
      </c>
      <c r="Y939" s="11">
        <f t="shared" si="431"/>
        <v>0</v>
      </c>
      <c r="Z939" s="1" t="str">
        <f>_xlfn.IFNA(VLOOKUP(B939,Master_Item!B:D,3,0),0)</f>
        <v>Oishi</v>
      </c>
    </row>
    <row r="940" spans="1:26">
      <c r="A940" s="13">
        <v>11</v>
      </c>
      <c r="B940" s="2">
        <v>310004566</v>
      </c>
      <c r="C940" s="1" t="s">
        <v>1122</v>
      </c>
      <c r="D940" s="1" t="s">
        <v>127</v>
      </c>
      <c r="E940" s="1">
        <f>_xlfn.IFNA(VLOOKUP($B940,'FST OMT'!$C:$Y,$A940,0),0)*0.45</f>
        <v>0</v>
      </c>
      <c r="F940" s="1">
        <f>_xlfn.IFNA(VLOOKUP($B940,'FST CV'!$C:$Y,$A940,0),0)*0.45</f>
        <v>0</v>
      </c>
      <c r="G940" s="1">
        <f>_xlfn.IFNA(VLOOKUP($B940,'FST TT'!$C:$Y,$A940,0),0)*0.45</f>
        <v>0</v>
      </c>
      <c r="I940" s="4">
        <f t="shared" si="420"/>
        <v>0</v>
      </c>
      <c r="K940" s="52">
        <f>IF(D940="MT",VLOOKUP(B940,Master_Item!B:H,7,0),VLOOKUP(B940,Master_Item!B:H,6,0))</f>
        <v>30</v>
      </c>
      <c r="L940" s="52" t="str">
        <f>VLOOKUP(B940,Master_Item!B:M,12,0)</f>
        <v>โรงงานวังม่วง</v>
      </c>
      <c r="M940" s="52" t="str">
        <f t="shared" si="421"/>
        <v>โรงงานวังม่วงRegion 6/9</v>
      </c>
      <c r="N940" s="11">
        <f t="shared" si="422"/>
        <v>0</v>
      </c>
      <c r="O940" s="11">
        <f t="shared" si="423"/>
        <v>0</v>
      </c>
      <c r="P940" s="11">
        <f t="shared" si="424"/>
        <v>0</v>
      </c>
      <c r="Q940" s="11">
        <f t="shared" si="425"/>
        <v>0</v>
      </c>
      <c r="R940" s="11">
        <f t="shared" si="426"/>
        <v>0</v>
      </c>
      <c r="S940" s="11"/>
      <c r="T940" s="1">
        <f>VLOOKUP(B940,Master_Item!B:I,8,0)</f>
        <v>8.4</v>
      </c>
      <c r="U940" s="11">
        <f t="shared" si="427"/>
        <v>0</v>
      </c>
      <c r="V940" s="11">
        <f t="shared" si="428"/>
        <v>0</v>
      </c>
      <c r="W940" s="11">
        <f t="shared" si="429"/>
        <v>0</v>
      </c>
      <c r="X940" s="11">
        <f t="shared" si="430"/>
        <v>0</v>
      </c>
      <c r="Y940" s="11">
        <f t="shared" si="431"/>
        <v>0</v>
      </c>
      <c r="Z940" s="1" t="str">
        <f>_xlfn.IFNA(VLOOKUP(B940,Master_Item!B:D,3,0),0)</f>
        <v>Oishi</v>
      </c>
    </row>
    <row r="941" spans="1:26">
      <c r="A941" s="13">
        <v>11</v>
      </c>
      <c r="B941" s="2">
        <v>310004566</v>
      </c>
      <c r="C941" s="1" t="s">
        <v>1122</v>
      </c>
      <c r="D941" s="1" t="s">
        <v>128</v>
      </c>
      <c r="E941" s="1">
        <f>_xlfn.IFNA(VLOOKUP($B941,'FST OMT'!$C:$Y,$A941,0),0)*0.55</f>
        <v>0</v>
      </c>
      <c r="F941" s="1">
        <f>_xlfn.IFNA(VLOOKUP($B941,'FST CV'!$C:$Y,$A941,0),0)*0.55</f>
        <v>0</v>
      </c>
      <c r="G941" s="1">
        <f>_xlfn.IFNA(VLOOKUP($B941,'FST TT'!$C:$Y,$A941,0),0)*0.55</f>
        <v>0</v>
      </c>
      <c r="I941" s="4">
        <f t="shared" si="420"/>
        <v>0</v>
      </c>
      <c r="K941" s="52">
        <f>IF(D941="MT",VLOOKUP(B941,Master_Item!B:H,7,0),VLOOKUP(B941,Master_Item!B:H,6,0))</f>
        <v>30</v>
      </c>
      <c r="L941" s="52" t="str">
        <f>VLOOKUP(B941,Master_Item!B:M,12,0)</f>
        <v>โรงงานวังม่วง</v>
      </c>
      <c r="M941" s="52" t="str">
        <f t="shared" si="421"/>
        <v>โรงงานวังม่วงRegion 6/14</v>
      </c>
      <c r="N941" s="11">
        <f t="shared" si="422"/>
        <v>0</v>
      </c>
      <c r="O941" s="11">
        <f t="shared" si="423"/>
        <v>0</v>
      </c>
      <c r="P941" s="11">
        <f t="shared" si="424"/>
        <v>0</v>
      </c>
      <c r="Q941" s="11">
        <f t="shared" si="425"/>
        <v>0</v>
      </c>
      <c r="R941" s="11">
        <f t="shared" si="426"/>
        <v>0</v>
      </c>
      <c r="S941" s="11"/>
      <c r="T941" s="1">
        <f>VLOOKUP(B941,Master_Item!B:I,8,0)</f>
        <v>8.4</v>
      </c>
      <c r="U941" s="11">
        <f t="shared" si="427"/>
        <v>0</v>
      </c>
      <c r="V941" s="11">
        <f t="shared" si="428"/>
        <v>0</v>
      </c>
      <c r="W941" s="11">
        <f t="shared" si="429"/>
        <v>0</v>
      </c>
      <c r="X941" s="11">
        <f t="shared" si="430"/>
        <v>0</v>
      </c>
      <c r="Y941" s="11">
        <f t="shared" si="431"/>
        <v>0</v>
      </c>
      <c r="Z941" s="1" t="str">
        <f>_xlfn.IFNA(VLOOKUP(B941,Master_Item!B:D,3,0),0)</f>
        <v>Oishi</v>
      </c>
    </row>
    <row r="942" spans="1:26">
      <c r="A942" s="13">
        <v>12</v>
      </c>
      <c r="B942" s="2">
        <v>310004566</v>
      </c>
      <c r="C942" s="1" t="s">
        <v>1122</v>
      </c>
      <c r="D942" s="1" t="s">
        <v>121</v>
      </c>
      <c r="E942" s="1">
        <f>_xlfn.IFNA(VLOOKUP($B942,'FST OMT'!$C:$Y,$A942,0),0)</f>
        <v>0</v>
      </c>
      <c r="F942" s="1">
        <f>_xlfn.IFNA(VLOOKUP($B942,'FST CV'!$C:$Y,$A942,0),0)</f>
        <v>0</v>
      </c>
      <c r="G942" s="1">
        <f>_xlfn.IFNA(VLOOKUP($B942,'FST TT'!$C:$Y,$A942,0),0)</f>
        <v>0</v>
      </c>
      <c r="I942" s="4">
        <f t="shared" si="420"/>
        <v>0</v>
      </c>
      <c r="K942" s="52">
        <f>IF(D942="MT",VLOOKUP(B942,Master_Item!B:H,7,0),VLOOKUP(B942,Master_Item!B:H,6,0))</f>
        <v>30</v>
      </c>
      <c r="L942" s="52" t="str">
        <f>VLOOKUP(B942,Master_Item!B:M,12,0)</f>
        <v>โรงงานวังม่วง</v>
      </c>
      <c r="M942" s="52" t="str">
        <f t="shared" si="421"/>
        <v>โรงงานวังม่วงRegion 7</v>
      </c>
      <c r="N942" s="11">
        <f t="shared" si="422"/>
        <v>0</v>
      </c>
      <c r="O942" s="11">
        <f t="shared" si="423"/>
        <v>0</v>
      </c>
      <c r="P942" s="11">
        <f t="shared" si="424"/>
        <v>0</v>
      </c>
      <c r="Q942" s="11">
        <f t="shared" si="425"/>
        <v>0</v>
      </c>
      <c r="R942" s="11">
        <f t="shared" si="426"/>
        <v>0</v>
      </c>
      <c r="S942" s="11"/>
      <c r="T942" s="1">
        <f>VLOOKUP(B942,Master_Item!B:I,8,0)</f>
        <v>8.4</v>
      </c>
      <c r="U942" s="11">
        <f t="shared" si="427"/>
        <v>0</v>
      </c>
      <c r="V942" s="11">
        <f t="shared" si="428"/>
        <v>0</v>
      </c>
      <c r="W942" s="11">
        <f t="shared" si="429"/>
        <v>0</v>
      </c>
      <c r="X942" s="11">
        <f t="shared" si="430"/>
        <v>0</v>
      </c>
      <c r="Y942" s="11">
        <f t="shared" si="431"/>
        <v>0</v>
      </c>
      <c r="Z942" s="1" t="str">
        <f>_xlfn.IFNA(VLOOKUP(B942,Master_Item!B:D,3,0),0)</f>
        <v>Oishi</v>
      </c>
    </row>
    <row r="943" spans="1:26">
      <c r="A943" s="13">
        <v>13</v>
      </c>
      <c r="B943" s="2">
        <v>310004566</v>
      </c>
      <c r="C943" s="1" t="s">
        <v>1122</v>
      </c>
      <c r="D943" s="1" t="s">
        <v>122</v>
      </c>
      <c r="E943" s="1">
        <f>_xlfn.IFNA(VLOOKUP($B943,'FST OMT'!$C:$Y,$A943,0),0)</f>
        <v>0</v>
      </c>
      <c r="F943" s="1">
        <f>_xlfn.IFNA(VLOOKUP($B943,'FST CV'!$C:$Y,$A943,0),0)</f>
        <v>0</v>
      </c>
      <c r="G943" s="1">
        <f>_xlfn.IFNA(VLOOKUP($B943,'FST TT'!$C:$Y,$A943,0),0)</f>
        <v>0</v>
      </c>
      <c r="I943" s="4">
        <f t="shared" si="420"/>
        <v>0</v>
      </c>
      <c r="K943" s="52">
        <f>IF(D943="MT",VLOOKUP(B943,Master_Item!B:H,7,0),VLOOKUP(B943,Master_Item!B:H,6,0))</f>
        <v>30</v>
      </c>
      <c r="L943" s="52" t="str">
        <f>VLOOKUP(B943,Master_Item!B:M,12,0)</f>
        <v>โรงงานวังม่วง</v>
      </c>
      <c r="M943" s="52" t="str">
        <f t="shared" si="421"/>
        <v>โรงงานวังม่วงRegion 8</v>
      </c>
      <c r="N943" s="11">
        <f t="shared" si="422"/>
        <v>0</v>
      </c>
      <c r="O943" s="11">
        <f t="shared" si="423"/>
        <v>0</v>
      </c>
      <c r="P943" s="11">
        <f t="shared" si="424"/>
        <v>0</v>
      </c>
      <c r="Q943" s="11">
        <f t="shared" si="425"/>
        <v>0</v>
      </c>
      <c r="R943" s="11">
        <f t="shared" si="426"/>
        <v>0</v>
      </c>
      <c r="S943" s="11"/>
      <c r="T943" s="1">
        <f>VLOOKUP(B943,Master_Item!B:I,8,0)</f>
        <v>8.4</v>
      </c>
      <c r="U943" s="11">
        <f t="shared" si="427"/>
        <v>0</v>
      </c>
      <c r="V943" s="11">
        <f t="shared" si="428"/>
        <v>0</v>
      </c>
      <c r="W943" s="11">
        <f t="shared" si="429"/>
        <v>0</v>
      </c>
      <c r="X943" s="11">
        <f t="shared" si="430"/>
        <v>0</v>
      </c>
      <c r="Y943" s="11">
        <f t="shared" si="431"/>
        <v>0</v>
      </c>
      <c r="Z943" s="1" t="str">
        <f>_xlfn.IFNA(VLOOKUP(B943,Master_Item!B:D,3,0),0)</f>
        <v>Oishi</v>
      </c>
    </row>
    <row r="944" spans="1:26">
      <c r="A944" s="13">
        <v>11</v>
      </c>
      <c r="B944" s="2">
        <v>310004566</v>
      </c>
      <c r="C944" s="1" t="s">
        <v>1122</v>
      </c>
      <c r="D944" s="1" t="s">
        <v>123</v>
      </c>
      <c r="H944" s="4">
        <f>_xlfn.IFNA(VLOOKUP(B944,'FST MT'!A:FS,$A944,0),0)</f>
        <v>0</v>
      </c>
      <c r="I944" s="4">
        <f t="shared" si="420"/>
        <v>0</v>
      </c>
      <c r="K944" s="52">
        <f>IF(D944="MT",VLOOKUP(B944,Master_Item!B:H,7,0),VLOOKUP(B944,Master_Item!B:H,6,0))</f>
        <v>30</v>
      </c>
      <c r="L944" s="52" t="str">
        <f>VLOOKUP(B944,Master_Item!B:M,12,0)</f>
        <v>โรงงานวังม่วง</v>
      </c>
      <c r="M944" s="52" t="str">
        <f t="shared" si="421"/>
        <v>โรงงานวังม่วงMT</v>
      </c>
      <c r="N944" s="11">
        <f t="shared" si="422"/>
        <v>0</v>
      </c>
      <c r="O944" s="11">
        <f t="shared" si="423"/>
        <v>0</v>
      </c>
      <c r="P944" s="11">
        <f t="shared" si="424"/>
        <v>0</v>
      </c>
      <c r="Q944" s="11">
        <f t="shared" si="425"/>
        <v>0</v>
      </c>
      <c r="R944" s="11">
        <f t="shared" si="426"/>
        <v>0</v>
      </c>
      <c r="S944" s="11"/>
      <c r="T944" s="1">
        <f>VLOOKUP(B944,Master_Item!B:I,8,0)</f>
        <v>8.4</v>
      </c>
      <c r="U944" s="11">
        <f t="shared" si="427"/>
        <v>0</v>
      </c>
      <c r="V944" s="11">
        <f t="shared" si="428"/>
        <v>0</v>
      </c>
      <c r="W944" s="11">
        <f t="shared" si="429"/>
        <v>0</v>
      </c>
      <c r="X944" s="11">
        <f t="shared" si="430"/>
        <v>0</v>
      </c>
      <c r="Y944" s="11">
        <f t="shared" si="431"/>
        <v>0</v>
      </c>
      <c r="Z944" s="1" t="str">
        <f>_xlfn.IFNA(VLOOKUP(B944,Master_Item!B:D,3,0),0)</f>
        <v>Oishi</v>
      </c>
    </row>
    <row r="945" spans="1:26">
      <c r="A945" s="13">
        <v>6</v>
      </c>
      <c r="B945" s="2">
        <v>310004569</v>
      </c>
      <c r="C945" s="1" t="s">
        <v>1124</v>
      </c>
      <c r="D945" s="1" t="s">
        <v>115</v>
      </c>
      <c r="E945" s="1">
        <f>_xlfn.IFNA(VLOOKUP($B945,'FST OMT'!$C:$Y,$A945,0),0)</f>
        <v>0</v>
      </c>
      <c r="F945" s="1">
        <f>_xlfn.IFNA(VLOOKUP($B945,'FST CV'!$C:$Y,$A945,0),0)</f>
        <v>0</v>
      </c>
      <c r="G945" s="1">
        <f>_xlfn.IFNA(VLOOKUP($B945,'FST TT'!$C:$Y,$A945,0),0)</f>
        <v>0</v>
      </c>
      <c r="I945" s="4">
        <f t="shared" si="420"/>
        <v>0</v>
      </c>
      <c r="K945" s="52">
        <f>IF(D945="MT",VLOOKUP(B945,Master_Item!B:H,7,0),VLOOKUP(B945,Master_Item!B:H,6,0))</f>
        <v>30</v>
      </c>
      <c r="L945" s="52" t="str">
        <f>VLOOKUP(B945,Master_Item!B:M,12,0)</f>
        <v>โรงงานวังม่วง</v>
      </c>
      <c r="M945" s="52" t="str">
        <f t="shared" si="421"/>
        <v>โรงงานวังม่วงRegion 1</v>
      </c>
      <c r="N945" s="11">
        <f t="shared" si="422"/>
        <v>0</v>
      </c>
      <c r="O945" s="11">
        <f t="shared" si="423"/>
        <v>0</v>
      </c>
      <c r="P945" s="11">
        <f t="shared" si="424"/>
        <v>0</v>
      </c>
      <c r="Q945" s="11">
        <f t="shared" si="425"/>
        <v>0</v>
      </c>
      <c r="R945" s="11">
        <f t="shared" si="426"/>
        <v>0</v>
      </c>
      <c r="S945" s="11"/>
      <c r="T945" s="1">
        <f>VLOOKUP(B945,Master_Item!B:I,8,0)</f>
        <v>8.4</v>
      </c>
      <c r="U945" s="11">
        <f t="shared" si="427"/>
        <v>0</v>
      </c>
      <c r="V945" s="11">
        <f t="shared" si="428"/>
        <v>0</v>
      </c>
      <c r="W945" s="11">
        <f t="shared" si="429"/>
        <v>0</v>
      </c>
      <c r="X945" s="11">
        <f t="shared" si="430"/>
        <v>0</v>
      </c>
      <c r="Y945" s="11">
        <f t="shared" si="431"/>
        <v>0</v>
      </c>
      <c r="Z945" s="1" t="str">
        <f>_xlfn.IFNA(VLOOKUP(B945,Master_Item!B:D,3,0),0)</f>
        <v>Oishi</v>
      </c>
    </row>
    <row r="946" spans="1:26">
      <c r="A946" s="13">
        <v>7</v>
      </c>
      <c r="B946" s="2">
        <v>310004569</v>
      </c>
      <c r="C946" s="1" t="s">
        <v>1124</v>
      </c>
      <c r="D946" s="1" t="s">
        <v>116</v>
      </c>
      <c r="E946" s="1">
        <f>_xlfn.IFNA(VLOOKUP($B946,'FST OMT'!$C:$Y,$A946,0),0)</f>
        <v>0</v>
      </c>
      <c r="F946" s="1">
        <f>_xlfn.IFNA(VLOOKUP($B946,'FST CV'!$C:$Y,$A946,0),0)</f>
        <v>0</v>
      </c>
      <c r="G946" s="1">
        <f>_xlfn.IFNA(VLOOKUP($B946,'FST TT'!$C:$Y,$A946,0),0)</f>
        <v>0</v>
      </c>
      <c r="I946" s="4">
        <f t="shared" si="420"/>
        <v>0</v>
      </c>
      <c r="K946" s="52">
        <f>IF(D946="MT",VLOOKUP(B946,Master_Item!B:H,7,0),VLOOKUP(B946,Master_Item!B:H,6,0))</f>
        <v>30</v>
      </c>
      <c r="L946" s="52" t="str">
        <f>VLOOKUP(B946,Master_Item!B:M,12,0)</f>
        <v>โรงงานวังม่วง</v>
      </c>
      <c r="M946" s="52" t="str">
        <f t="shared" si="421"/>
        <v>โรงงานวังม่วงRegion 2</v>
      </c>
      <c r="N946" s="11">
        <f t="shared" si="422"/>
        <v>0</v>
      </c>
      <c r="O946" s="11">
        <f t="shared" si="423"/>
        <v>0</v>
      </c>
      <c r="P946" s="11">
        <f t="shared" si="424"/>
        <v>0</v>
      </c>
      <c r="Q946" s="11">
        <f t="shared" si="425"/>
        <v>0</v>
      </c>
      <c r="R946" s="11">
        <f t="shared" si="426"/>
        <v>0</v>
      </c>
      <c r="S946" s="11"/>
      <c r="T946" s="1">
        <f>VLOOKUP(B946,Master_Item!B:I,8,0)</f>
        <v>8.4</v>
      </c>
      <c r="U946" s="11">
        <f t="shared" si="427"/>
        <v>0</v>
      </c>
      <c r="V946" s="11">
        <f t="shared" si="428"/>
        <v>0</v>
      </c>
      <c r="W946" s="11">
        <f t="shared" si="429"/>
        <v>0</v>
      </c>
      <c r="X946" s="11">
        <f t="shared" si="430"/>
        <v>0</v>
      </c>
      <c r="Y946" s="11">
        <f t="shared" si="431"/>
        <v>0</v>
      </c>
      <c r="Z946" s="1" t="str">
        <f>_xlfn.IFNA(VLOOKUP(B946,Master_Item!B:D,3,0),0)</f>
        <v>Oishi</v>
      </c>
    </row>
    <row r="947" spans="1:26">
      <c r="A947" s="13">
        <v>8</v>
      </c>
      <c r="B947" s="2">
        <v>310004569</v>
      </c>
      <c r="C947" s="1" t="s">
        <v>1124</v>
      </c>
      <c r="D947" s="1" t="s">
        <v>117</v>
      </c>
      <c r="E947" s="1">
        <f>_xlfn.IFNA(VLOOKUP($B947,'FST OMT'!$C:$Y,$A947,0),0)</f>
        <v>0</v>
      </c>
      <c r="F947" s="1">
        <f>_xlfn.IFNA(VLOOKUP($B947,'FST CV'!$C:$Y,$A947,0),0)</f>
        <v>0</v>
      </c>
      <c r="G947" s="1">
        <f>_xlfn.IFNA(VLOOKUP($B947,'FST TT'!$C:$Y,$A947,0),0)</f>
        <v>0</v>
      </c>
      <c r="I947" s="4">
        <f t="shared" si="420"/>
        <v>0</v>
      </c>
      <c r="K947" s="52">
        <f>IF(D947="MT",VLOOKUP(B947,Master_Item!B:H,7,0),VLOOKUP(B947,Master_Item!B:H,6,0))</f>
        <v>30</v>
      </c>
      <c r="L947" s="52" t="str">
        <f>VLOOKUP(B947,Master_Item!B:M,12,0)</f>
        <v>โรงงานวังม่วง</v>
      </c>
      <c r="M947" s="52" t="str">
        <f t="shared" si="421"/>
        <v>โรงงานวังม่วงRegion 3</v>
      </c>
      <c r="N947" s="11">
        <f t="shared" si="422"/>
        <v>0</v>
      </c>
      <c r="O947" s="11">
        <f t="shared" si="423"/>
        <v>0</v>
      </c>
      <c r="P947" s="11">
        <f t="shared" si="424"/>
        <v>0</v>
      </c>
      <c r="Q947" s="11">
        <f t="shared" si="425"/>
        <v>0</v>
      </c>
      <c r="R947" s="11">
        <f t="shared" si="426"/>
        <v>0</v>
      </c>
      <c r="S947" s="11"/>
      <c r="T947" s="1">
        <f>VLOOKUP(B947,Master_Item!B:I,8,0)</f>
        <v>8.4</v>
      </c>
      <c r="U947" s="11">
        <f t="shared" si="427"/>
        <v>0</v>
      </c>
      <c r="V947" s="11">
        <f t="shared" si="428"/>
        <v>0</v>
      </c>
      <c r="W947" s="11">
        <f t="shared" si="429"/>
        <v>0</v>
      </c>
      <c r="X947" s="11">
        <f t="shared" si="430"/>
        <v>0</v>
      </c>
      <c r="Y947" s="11">
        <f t="shared" si="431"/>
        <v>0</v>
      </c>
      <c r="Z947" s="1" t="str">
        <f>_xlfn.IFNA(VLOOKUP(B947,Master_Item!B:D,3,0),0)</f>
        <v>Oishi</v>
      </c>
    </row>
    <row r="948" spans="1:26">
      <c r="A948" s="13">
        <v>9</v>
      </c>
      <c r="B948" s="2">
        <v>310004569</v>
      </c>
      <c r="C948" s="1" t="s">
        <v>1124</v>
      </c>
      <c r="D948" s="1" t="s">
        <v>118</v>
      </c>
      <c r="E948" s="1">
        <f>_xlfn.IFNA(VLOOKUP($B948,'FST OMT'!$C:$Y,$A948,0),0)</f>
        <v>0</v>
      </c>
      <c r="F948" s="1">
        <f>_xlfn.IFNA(VLOOKUP($B948,'FST CV'!$C:$Y,$A948,0),0)</f>
        <v>0</v>
      </c>
      <c r="G948" s="1">
        <f>_xlfn.IFNA(VLOOKUP($B948,'FST TT'!$C:$Y,$A948,0),0)</f>
        <v>0</v>
      </c>
      <c r="I948" s="4">
        <f t="shared" si="420"/>
        <v>0</v>
      </c>
      <c r="K948" s="52">
        <f>IF(D948="MT",VLOOKUP(B948,Master_Item!B:H,7,0),VLOOKUP(B948,Master_Item!B:H,6,0))</f>
        <v>30</v>
      </c>
      <c r="L948" s="52" t="str">
        <f>VLOOKUP(B948,Master_Item!B:M,12,0)</f>
        <v>โรงงานวังม่วง</v>
      </c>
      <c r="M948" s="52" t="str">
        <f t="shared" si="421"/>
        <v>โรงงานวังม่วงRegion 4</v>
      </c>
      <c r="N948" s="11">
        <f t="shared" si="422"/>
        <v>0</v>
      </c>
      <c r="O948" s="11">
        <f t="shared" si="423"/>
        <v>0</v>
      </c>
      <c r="P948" s="11">
        <f t="shared" si="424"/>
        <v>0</v>
      </c>
      <c r="Q948" s="11">
        <f t="shared" si="425"/>
        <v>0</v>
      </c>
      <c r="R948" s="11">
        <f t="shared" si="426"/>
        <v>0</v>
      </c>
      <c r="S948" s="11"/>
      <c r="T948" s="1">
        <f>VLOOKUP(B948,Master_Item!B:I,8,0)</f>
        <v>8.4</v>
      </c>
      <c r="U948" s="11">
        <f t="shared" si="427"/>
        <v>0</v>
      </c>
      <c r="V948" s="11">
        <f t="shared" si="428"/>
        <v>0</v>
      </c>
      <c r="W948" s="11">
        <f t="shared" si="429"/>
        <v>0</v>
      </c>
      <c r="X948" s="11">
        <f t="shared" si="430"/>
        <v>0</v>
      </c>
      <c r="Y948" s="11">
        <f t="shared" si="431"/>
        <v>0</v>
      </c>
      <c r="Z948" s="1" t="str">
        <f>_xlfn.IFNA(VLOOKUP(B948,Master_Item!B:D,3,0),0)</f>
        <v>Oishi</v>
      </c>
    </row>
    <row r="949" spans="1:26">
      <c r="A949" s="13">
        <v>10</v>
      </c>
      <c r="B949" s="2">
        <v>310004569</v>
      </c>
      <c r="C949" s="1" t="s">
        <v>1124</v>
      </c>
      <c r="D949" s="1" t="s">
        <v>119</v>
      </c>
      <c r="E949" s="1">
        <f>_xlfn.IFNA(VLOOKUP($B949,'FST OMT'!$C:$Y,$A949,0),0)</f>
        <v>0</v>
      </c>
      <c r="F949" s="1">
        <f>_xlfn.IFNA(VLOOKUP($B949,'FST CV'!$C:$Y,$A949,0),0)</f>
        <v>0</v>
      </c>
      <c r="G949" s="1">
        <f>_xlfn.IFNA(VLOOKUP($B949,'FST TT'!$C:$Y,$A949,0),0)</f>
        <v>0</v>
      </c>
      <c r="I949" s="4">
        <f t="shared" si="420"/>
        <v>0</v>
      </c>
      <c r="K949" s="52">
        <f>IF(D949="MT",VLOOKUP(B949,Master_Item!B:H,7,0),VLOOKUP(B949,Master_Item!B:H,6,0))</f>
        <v>30</v>
      </c>
      <c r="L949" s="52" t="str">
        <f>VLOOKUP(B949,Master_Item!B:M,12,0)</f>
        <v>โรงงานวังม่วง</v>
      </c>
      <c r="M949" s="52" t="str">
        <f t="shared" si="421"/>
        <v>โรงงานวังม่วงRegion 5</v>
      </c>
      <c r="N949" s="11">
        <f t="shared" si="422"/>
        <v>0</v>
      </c>
      <c r="O949" s="11">
        <f t="shared" si="423"/>
        <v>0</v>
      </c>
      <c r="P949" s="11">
        <f t="shared" si="424"/>
        <v>0</v>
      </c>
      <c r="Q949" s="11">
        <f t="shared" si="425"/>
        <v>0</v>
      </c>
      <c r="R949" s="11">
        <f t="shared" si="426"/>
        <v>0</v>
      </c>
      <c r="S949" s="11"/>
      <c r="T949" s="1">
        <f>VLOOKUP(B949,Master_Item!B:I,8,0)</f>
        <v>8.4</v>
      </c>
      <c r="U949" s="11">
        <f t="shared" si="427"/>
        <v>0</v>
      </c>
      <c r="V949" s="11">
        <f t="shared" si="428"/>
        <v>0</v>
      </c>
      <c r="W949" s="11">
        <f t="shared" si="429"/>
        <v>0</v>
      </c>
      <c r="X949" s="11">
        <f t="shared" si="430"/>
        <v>0</v>
      </c>
      <c r="Y949" s="11">
        <f t="shared" si="431"/>
        <v>0</v>
      </c>
      <c r="Z949" s="1" t="str">
        <f>_xlfn.IFNA(VLOOKUP(B949,Master_Item!B:D,3,0),0)</f>
        <v>Oishi</v>
      </c>
    </row>
    <row r="950" spans="1:26">
      <c r="A950" s="13">
        <v>11</v>
      </c>
      <c r="B950" s="2">
        <v>310004569</v>
      </c>
      <c r="C950" s="1" t="s">
        <v>1124</v>
      </c>
      <c r="D950" s="1" t="s">
        <v>127</v>
      </c>
      <c r="E950" s="1">
        <f>_xlfn.IFNA(VLOOKUP($B950,'FST OMT'!$C:$Y,$A950,0),0)*0.45</f>
        <v>0</v>
      </c>
      <c r="F950" s="1">
        <f>_xlfn.IFNA(VLOOKUP($B950,'FST CV'!$C:$Y,$A950,0),0)*0.45</f>
        <v>0</v>
      </c>
      <c r="G950" s="1">
        <f>_xlfn.IFNA(VLOOKUP($B950,'FST TT'!$C:$Y,$A950,0),0)*0.45</f>
        <v>0</v>
      </c>
      <c r="I950" s="4">
        <f t="shared" si="420"/>
        <v>0</v>
      </c>
      <c r="K950" s="52">
        <f>IF(D950="MT",VLOOKUP(B950,Master_Item!B:H,7,0),VLOOKUP(B950,Master_Item!B:H,6,0))</f>
        <v>30</v>
      </c>
      <c r="L950" s="52" t="str">
        <f>VLOOKUP(B950,Master_Item!B:M,12,0)</f>
        <v>โรงงานวังม่วง</v>
      </c>
      <c r="M950" s="52" t="str">
        <f t="shared" si="421"/>
        <v>โรงงานวังม่วงRegion 6/9</v>
      </c>
      <c r="N950" s="11">
        <f t="shared" si="422"/>
        <v>0</v>
      </c>
      <c r="O950" s="11">
        <f t="shared" si="423"/>
        <v>0</v>
      </c>
      <c r="P950" s="11">
        <f t="shared" si="424"/>
        <v>0</v>
      </c>
      <c r="Q950" s="11">
        <f t="shared" si="425"/>
        <v>0</v>
      </c>
      <c r="R950" s="11">
        <f t="shared" si="426"/>
        <v>0</v>
      </c>
      <c r="S950" s="11"/>
      <c r="T950" s="1">
        <f>VLOOKUP(B950,Master_Item!B:I,8,0)</f>
        <v>8.4</v>
      </c>
      <c r="U950" s="11">
        <f t="shared" si="427"/>
        <v>0</v>
      </c>
      <c r="V950" s="11">
        <f t="shared" si="428"/>
        <v>0</v>
      </c>
      <c r="W950" s="11">
        <f t="shared" si="429"/>
        <v>0</v>
      </c>
      <c r="X950" s="11">
        <f t="shared" si="430"/>
        <v>0</v>
      </c>
      <c r="Y950" s="11">
        <f t="shared" si="431"/>
        <v>0</v>
      </c>
      <c r="Z950" s="1" t="str">
        <f>_xlfn.IFNA(VLOOKUP(B950,Master_Item!B:D,3,0),0)</f>
        <v>Oishi</v>
      </c>
    </row>
    <row r="951" spans="1:26">
      <c r="A951" s="13">
        <v>11</v>
      </c>
      <c r="B951" s="2">
        <v>310004569</v>
      </c>
      <c r="C951" s="1" t="s">
        <v>1124</v>
      </c>
      <c r="D951" s="1" t="s">
        <v>128</v>
      </c>
      <c r="E951" s="1">
        <f>_xlfn.IFNA(VLOOKUP($B951,'FST OMT'!$C:$Y,$A951,0),0)*0.55</f>
        <v>0</v>
      </c>
      <c r="F951" s="1">
        <f>_xlfn.IFNA(VLOOKUP($B951,'FST CV'!$C:$Y,$A951,0),0)*0.55</f>
        <v>0</v>
      </c>
      <c r="G951" s="1">
        <f>_xlfn.IFNA(VLOOKUP($B951,'FST TT'!$C:$Y,$A951,0),0)*0.55</f>
        <v>0</v>
      </c>
      <c r="I951" s="4">
        <f t="shared" si="420"/>
        <v>0</v>
      </c>
      <c r="K951" s="52">
        <f>IF(D951="MT",VLOOKUP(B951,Master_Item!B:H,7,0),VLOOKUP(B951,Master_Item!B:H,6,0))</f>
        <v>30</v>
      </c>
      <c r="L951" s="52" t="str">
        <f>VLOOKUP(B951,Master_Item!B:M,12,0)</f>
        <v>โรงงานวังม่วง</v>
      </c>
      <c r="M951" s="52" t="str">
        <f t="shared" si="421"/>
        <v>โรงงานวังม่วงRegion 6/14</v>
      </c>
      <c r="N951" s="11">
        <f t="shared" si="422"/>
        <v>0</v>
      </c>
      <c r="O951" s="11">
        <f t="shared" si="423"/>
        <v>0</v>
      </c>
      <c r="P951" s="11">
        <f t="shared" si="424"/>
        <v>0</v>
      </c>
      <c r="Q951" s="11">
        <f t="shared" si="425"/>
        <v>0</v>
      </c>
      <c r="R951" s="11">
        <f t="shared" si="426"/>
        <v>0</v>
      </c>
      <c r="S951" s="11"/>
      <c r="T951" s="1">
        <f>VLOOKUP(B951,Master_Item!B:I,8,0)</f>
        <v>8.4</v>
      </c>
      <c r="U951" s="11">
        <f t="shared" si="427"/>
        <v>0</v>
      </c>
      <c r="V951" s="11">
        <f t="shared" si="428"/>
        <v>0</v>
      </c>
      <c r="W951" s="11">
        <f t="shared" si="429"/>
        <v>0</v>
      </c>
      <c r="X951" s="11">
        <f t="shared" si="430"/>
        <v>0</v>
      </c>
      <c r="Y951" s="11">
        <f t="shared" si="431"/>
        <v>0</v>
      </c>
      <c r="Z951" s="1" t="str">
        <f>_xlfn.IFNA(VLOOKUP(B951,Master_Item!B:D,3,0),0)</f>
        <v>Oishi</v>
      </c>
    </row>
    <row r="952" spans="1:26">
      <c r="A952" s="13">
        <v>12</v>
      </c>
      <c r="B952" s="2">
        <v>310004569</v>
      </c>
      <c r="C952" s="1" t="s">
        <v>1124</v>
      </c>
      <c r="D952" s="1" t="s">
        <v>121</v>
      </c>
      <c r="E952" s="1">
        <f>_xlfn.IFNA(VLOOKUP($B952,'FST OMT'!$C:$Y,$A952,0),0)</f>
        <v>0</v>
      </c>
      <c r="F952" s="1">
        <f>_xlfn.IFNA(VLOOKUP($B952,'FST CV'!$C:$Y,$A952,0),0)</f>
        <v>0</v>
      </c>
      <c r="G952" s="1">
        <f>_xlfn.IFNA(VLOOKUP($B952,'FST TT'!$C:$Y,$A952,0),0)</f>
        <v>0</v>
      </c>
      <c r="I952" s="4">
        <f t="shared" si="420"/>
        <v>0</v>
      </c>
      <c r="K952" s="52">
        <f>IF(D952="MT",VLOOKUP(B952,Master_Item!B:H,7,0),VLOOKUP(B952,Master_Item!B:H,6,0))</f>
        <v>30</v>
      </c>
      <c r="L952" s="52" t="str">
        <f>VLOOKUP(B952,Master_Item!B:M,12,0)</f>
        <v>โรงงานวังม่วง</v>
      </c>
      <c r="M952" s="52" t="str">
        <f t="shared" si="421"/>
        <v>โรงงานวังม่วงRegion 7</v>
      </c>
      <c r="N952" s="11">
        <f t="shared" si="422"/>
        <v>0</v>
      </c>
      <c r="O952" s="11">
        <f t="shared" si="423"/>
        <v>0</v>
      </c>
      <c r="P952" s="11">
        <f t="shared" si="424"/>
        <v>0</v>
      </c>
      <c r="Q952" s="11">
        <f t="shared" si="425"/>
        <v>0</v>
      </c>
      <c r="R952" s="11">
        <f t="shared" si="426"/>
        <v>0</v>
      </c>
      <c r="S952" s="11"/>
      <c r="T952" s="1">
        <f>VLOOKUP(B952,Master_Item!B:I,8,0)</f>
        <v>8.4</v>
      </c>
      <c r="U952" s="11">
        <f t="shared" si="427"/>
        <v>0</v>
      </c>
      <c r="V952" s="11">
        <f t="shared" si="428"/>
        <v>0</v>
      </c>
      <c r="W952" s="11">
        <f t="shared" si="429"/>
        <v>0</v>
      </c>
      <c r="X952" s="11">
        <f t="shared" si="430"/>
        <v>0</v>
      </c>
      <c r="Y952" s="11">
        <f t="shared" si="431"/>
        <v>0</v>
      </c>
      <c r="Z952" s="1" t="str">
        <f>_xlfn.IFNA(VLOOKUP(B952,Master_Item!B:D,3,0),0)</f>
        <v>Oishi</v>
      </c>
    </row>
    <row r="953" spans="1:26">
      <c r="A953" s="13">
        <v>13</v>
      </c>
      <c r="B953" s="2">
        <v>310004569</v>
      </c>
      <c r="C953" s="1" t="s">
        <v>1124</v>
      </c>
      <c r="D953" s="1" t="s">
        <v>122</v>
      </c>
      <c r="E953" s="1">
        <f>_xlfn.IFNA(VLOOKUP($B953,'FST OMT'!$C:$Y,$A953,0),0)</f>
        <v>0</v>
      </c>
      <c r="F953" s="1">
        <f>_xlfn.IFNA(VLOOKUP($B953,'FST CV'!$C:$Y,$A953,0),0)</f>
        <v>0</v>
      </c>
      <c r="G953" s="1">
        <f>_xlfn.IFNA(VLOOKUP($B953,'FST TT'!$C:$Y,$A953,0),0)</f>
        <v>0</v>
      </c>
      <c r="I953" s="4">
        <f t="shared" si="420"/>
        <v>0</v>
      </c>
      <c r="K953" s="52">
        <f>IF(D953="MT",VLOOKUP(B953,Master_Item!B:H,7,0),VLOOKUP(B953,Master_Item!B:H,6,0))</f>
        <v>30</v>
      </c>
      <c r="L953" s="52" t="str">
        <f>VLOOKUP(B953,Master_Item!B:M,12,0)</f>
        <v>โรงงานวังม่วง</v>
      </c>
      <c r="M953" s="52" t="str">
        <f t="shared" si="421"/>
        <v>โรงงานวังม่วงRegion 8</v>
      </c>
      <c r="N953" s="11">
        <f t="shared" si="422"/>
        <v>0</v>
      </c>
      <c r="O953" s="11">
        <f t="shared" si="423"/>
        <v>0</v>
      </c>
      <c r="P953" s="11">
        <f t="shared" si="424"/>
        <v>0</v>
      </c>
      <c r="Q953" s="11">
        <f t="shared" si="425"/>
        <v>0</v>
      </c>
      <c r="R953" s="11">
        <f t="shared" si="426"/>
        <v>0</v>
      </c>
      <c r="S953" s="11"/>
      <c r="T953" s="1">
        <f>VLOOKUP(B953,Master_Item!B:I,8,0)</f>
        <v>8.4</v>
      </c>
      <c r="U953" s="11">
        <f t="shared" si="427"/>
        <v>0</v>
      </c>
      <c r="V953" s="11">
        <f t="shared" si="428"/>
        <v>0</v>
      </c>
      <c r="W953" s="11">
        <f t="shared" si="429"/>
        <v>0</v>
      </c>
      <c r="X953" s="11">
        <f t="shared" si="430"/>
        <v>0</v>
      </c>
      <c r="Y953" s="11">
        <f t="shared" si="431"/>
        <v>0</v>
      </c>
      <c r="Z953" s="1" t="str">
        <f>_xlfn.IFNA(VLOOKUP(B953,Master_Item!B:D,3,0),0)</f>
        <v>Oishi</v>
      </c>
    </row>
    <row r="954" spans="1:26">
      <c r="A954" s="13">
        <v>11</v>
      </c>
      <c r="B954" s="2">
        <v>310004569</v>
      </c>
      <c r="C954" s="1" t="s">
        <v>1124</v>
      </c>
      <c r="D954" s="1" t="s">
        <v>123</v>
      </c>
      <c r="H954" s="4">
        <f>_xlfn.IFNA(VLOOKUP(B954,'FST MT'!A:FS,$A954,0),0)</f>
        <v>0</v>
      </c>
      <c r="I954" s="4">
        <f t="shared" si="420"/>
        <v>0</v>
      </c>
      <c r="K954" s="52">
        <f>IF(D954="MT",VLOOKUP(B954,Master_Item!B:H,7,0),VLOOKUP(B954,Master_Item!B:H,6,0))</f>
        <v>30</v>
      </c>
      <c r="L954" s="52" t="str">
        <f>VLOOKUP(B954,Master_Item!B:M,12,0)</f>
        <v>โรงงานวังม่วง</v>
      </c>
      <c r="M954" s="52" t="str">
        <f t="shared" si="421"/>
        <v>โรงงานวังม่วงMT</v>
      </c>
      <c r="N954" s="11">
        <f t="shared" si="422"/>
        <v>0</v>
      </c>
      <c r="O954" s="11">
        <f t="shared" si="423"/>
        <v>0</v>
      </c>
      <c r="P954" s="11">
        <f t="shared" si="424"/>
        <v>0</v>
      </c>
      <c r="Q954" s="11">
        <f t="shared" si="425"/>
        <v>0</v>
      </c>
      <c r="R954" s="11">
        <f t="shared" si="426"/>
        <v>0</v>
      </c>
      <c r="S954" s="11"/>
      <c r="T954" s="1">
        <f>VLOOKUP(B954,Master_Item!B:I,8,0)</f>
        <v>8.4</v>
      </c>
      <c r="U954" s="11">
        <f t="shared" si="427"/>
        <v>0</v>
      </c>
      <c r="V954" s="11">
        <f t="shared" si="428"/>
        <v>0</v>
      </c>
      <c r="W954" s="11">
        <f t="shared" si="429"/>
        <v>0</v>
      </c>
      <c r="X954" s="11">
        <f t="shared" si="430"/>
        <v>0</v>
      </c>
      <c r="Y954" s="11">
        <f t="shared" si="431"/>
        <v>0</v>
      </c>
      <c r="Z954" s="1" t="str">
        <f>_xlfn.IFNA(VLOOKUP(B954,Master_Item!B:D,3,0),0)</f>
        <v>Oishi</v>
      </c>
    </row>
  </sheetData>
  <autoFilter ref="T4:Z954" xr:uid="{4AD02145-92D9-406D-BEBA-9FA9D9AEF846}">
    <filterColumn colId="6">
      <filters>
        <filter val="Oishi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691D-9FFC-47F4-A3FB-B673DA886E7E}">
  <sheetPr>
    <tabColor theme="1"/>
  </sheetPr>
  <dimension ref="A1:Y954"/>
  <sheetViews>
    <sheetView showGridLines="0" zoomScale="80" zoomScaleNormal="80" workbookViewId="0">
      <pane ySplit="4" topLeftCell="A923" activePane="bottomLeft" state="frozen"/>
      <selection activeCell="K1" sqref="K1:N1048576"/>
      <selection pane="bottomLeft" activeCell="H935" sqref="H935"/>
    </sheetView>
  </sheetViews>
  <sheetFormatPr defaultColWidth="8.7109375" defaultRowHeight="11.25" outlineLevelCol="1"/>
  <cols>
    <col min="1" max="1" width="8.28515625" style="13" customWidth="1"/>
    <col min="2" max="2" width="10.28515625" style="2" bestFit="1" customWidth="1"/>
    <col min="3" max="3" width="19.7109375" style="1" bestFit="1" customWidth="1"/>
    <col min="4" max="7" width="8.7109375" style="1"/>
    <col min="8" max="8" width="15.140625" style="4" bestFit="1" customWidth="1"/>
    <col min="9" max="9" width="12.42578125" style="4" bestFit="1" customWidth="1"/>
    <col min="10" max="10" width="1.28515625" style="1" customWidth="1"/>
    <col min="11" max="11" width="6.28515625" style="52" customWidth="1" outlineLevel="1"/>
    <col min="12" max="12" width="10" style="52" customWidth="1" outlineLevel="1"/>
    <col min="13" max="13" width="8.7109375" style="1" customWidth="1" outlineLevel="1"/>
    <col min="14" max="18" width="8.7109375" style="1"/>
    <col min="19" max="19" width="0.5703125" style="1" customWidth="1"/>
    <col min="20" max="16384" width="8.7109375" style="1"/>
  </cols>
  <sheetData>
    <row r="1" spans="1:25" s="7" customFormat="1" ht="14.65" customHeight="1">
      <c r="A1" s="27"/>
      <c r="B1" s="28"/>
      <c r="C1" s="29"/>
      <c r="D1" s="29"/>
      <c r="E1" s="59">
        <f>SUBTOTAL(9,E5:E1777)</f>
        <v>211312</v>
      </c>
      <c r="F1" s="59">
        <f>SUBTOTAL(9,F5:F1777)</f>
        <v>388982</v>
      </c>
      <c r="G1" s="59">
        <f>SUBTOTAL(9,G5:G1777)</f>
        <v>684315</v>
      </c>
      <c r="H1" s="59">
        <f>SUBTOTAL(9,H5:H1777)</f>
        <v>1261000</v>
      </c>
      <c r="I1" s="59">
        <f>SUBTOTAL(9,I5:I1777)</f>
        <v>2545609</v>
      </c>
      <c r="K1" s="51"/>
      <c r="L1" s="51"/>
      <c r="M1" s="51"/>
      <c r="N1" s="30">
        <f>SUBTOTAL(9,N5:N1777)</f>
        <v>2718.5789135864134</v>
      </c>
      <c r="O1" s="30">
        <f>SUBTOTAL(9,O5:O1777)</f>
        <v>4880.5108221408227</v>
      </c>
      <c r="P1" s="30">
        <f>SUBTOTAL(9,P5:P1777)</f>
        <v>10272.497325822322</v>
      </c>
      <c r="Q1" s="30">
        <f>SUBTOTAL(9,Q5:Q1777)</f>
        <v>15500.231990231992</v>
      </c>
      <c r="R1" s="30">
        <f>SUBTOTAL(9,R5:R1777)</f>
        <v>33371.819051781553</v>
      </c>
      <c r="S1" s="55"/>
      <c r="U1" s="30">
        <f>SUBTOTAL(9,U5:U1777)</f>
        <v>1751980.6800000006</v>
      </c>
      <c r="V1" s="30">
        <f>SUBTOTAL(9,V5:V1777)</f>
        <v>3126725.8800000013</v>
      </c>
      <c r="W1" s="30">
        <f>SUBTOTAL(9,W5:W1777)</f>
        <v>6326420.3999999994</v>
      </c>
      <c r="X1" s="30">
        <f>SUBTOTAL(9,X5:X1777)</f>
        <v>11191680</v>
      </c>
      <c r="Y1" s="30">
        <f>SUBTOTAL(9,Y5:Y1777)</f>
        <v>22396806.959999993</v>
      </c>
    </row>
    <row r="2" spans="1:25">
      <c r="A2" s="26"/>
      <c r="B2" s="19" t="s">
        <v>102</v>
      </c>
      <c r="C2" s="18"/>
      <c r="D2" s="18"/>
      <c r="E2" s="20"/>
      <c r="F2" s="18"/>
      <c r="G2" s="18"/>
      <c r="H2" s="24"/>
      <c r="I2" s="24"/>
    </row>
    <row r="3" spans="1:25" ht="12.75">
      <c r="A3" s="26"/>
      <c r="B3" s="17"/>
      <c r="C3" s="18"/>
      <c r="D3" s="18"/>
      <c r="E3" s="20"/>
      <c r="F3" s="18"/>
      <c r="G3" s="18"/>
      <c r="H3" s="24"/>
      <c r="I3" s="54" t="s">
        <v>18</v>
      </c>
      <c r="R3" s="57" t="s">
        <v>19</v>
      </c>
      <c r="S3" s="56"/>
      <c r="Y3" s="58" t="s">
        <v>132</v>
      </c>
    </row>
    <row r="4" spans="1:25" s="231" customFormat="1" ht="16.149999999999999" customHeight="1">
      <c r="A4" s="60" t="s">
        <v>103</v>
      </c>
      <c r="B4" s="228" t="s">
        <v>92</v>
      </c>
      <c r="C4" s="228" t="s">
        <v>104</v>
      </c>
      <c r="D4" s="228" t="s">
        <v>105</v>
      </c>
      <c r="E4" s="229" t="s">
        <v>106</v>
      </c>
      <c r="F4" s="229" t="s">
        <v>107</v>
      </c>
      <c r="G4" s="229" t="s">
        <v>108</v>
      </c>
      <c r="H4" s="230" t="s">
        <v>109</v>
      </c>
      <c r="I4" s="230" t="s">
        <v>91</v>
      </c>
      <c r="K4" s="232" t="s">
        <v>15</v>
      </c>
      <c r="L4" s="232" t="s">
        <v>136</v>
      </c>
      <c r="M4" s="232" t="s">
        <v>133</v>
      </c>
      <c r="N4" s="233" t="s">
        <v>106</v>
      </c>
      <c r="O4" s="233" t="s">
        <v>107</v>
      </c>
      <c r="P4" s="233" t="s">
        <v>108</v>
      </c>
      <c r="Q4" s="234" t="s">
        <v>109</v>
      </c>
      <c r="R4" s="234" t="s">
        <v>91</v>
      </c>
      <c r="S4" s="235"/>
      <c r="T4" s="232" t="s">
        <v>114</v>
      </c>
      <c r="U4" s="233" t="s">
        <v>106</v>
      </c>
      <c r="V4" s="233" t="s">
        <v>107</v>
      </c>
      <c r="W4" s="233" t="s">
        <v>108</v>
      </c>
      <c r="X4" s="234" t="s">
        <v>109</v>
      </c>
      <c r="Y4" s="234" t="s">
        <v>91</v>
      </c>
    </row>
    <row r="5" spans="1:25">
      <c r="A5" s="13">
        <v>15</v>
      </c>
      <c r="B5" s="2">
        <v>310001198</v>
      </c>
      <c r="C5" s="1" t="s">
        <v>28</v>
      </c>
      <c r="D5" s="1" t="s">
        <v>115</v>
      </c>
      <c r="E5" s="12">
        <f>_xlfn.IFNA(VLOOKUP($B5,'FST OMT'!$C:$AH,$A5,0),0)</f>
        <v>0</v>
      </c>
      <c r="F5" s="12">
        <f>_xlfn.IFNA(VLOOKUP($B5,'FST CV'!$C:$AH,$A5,0),0)</f>
        <v>2429</v>
      </c>
      <c r="G5" s="12">
        <f>_xlfn.IFNA(VLOOKUP($B5,'FST TT'!$C:$AH,$A5,0),0)</f>
        <v>0</v>
      </c>
      <c r="I5" s="4">
        <f>SUM(E5:H5)</f>
        <v>2429</v>
      </c>
      <c r="K5" s="52">
        <f>IF(D5="MT",VLOOKUP(B5,Master_Item!B:H,7,0),VLOOKUP(B5,Master_Item!B:H,6,0))</f>
        <v>104</v>
      </c>
      <c r="L5" s="52" t="str">
        <f>VLOOKUP(B5,Master_Item!B:M,12,0)</f>
        <v>โรงงานบางบาล</v>
      </c>
      <c r="M5" s="11" t="str">
        <f>L5&amp;D5</f>
        <v>โรงงานบางบาลRegion 1</v>
      </c>
      <c r="N5" s="11">
        <f>E5/$K5</f>
        <v>0</v>
      </c>
      <c r="O5" s="11">
        <f t="shared" ref="O5:R20" si="0">F5/$K5</f>
        <v>23.35576923076923</v>
      </c>
      <c r="P5" s="11">
        <f t="shared" si="0"/>
        <v>0</v>
      </c>
      <c r="Q5" s="11">
        <f t="shared" si="0"/>
        <v>0</v>
      </c>
      <c r="R5" s="11">
        <f t="shared" si="0"/>
        <v>23.35576923076923</v>
      </c>
      <c r="S5" s="11"/>
      <c r="T5" s="1">
        <f>VLOOKUP(B5,Master_Item!B:I,8,0)</f>
        <v>7.68</v>
      </c>
      <c r="U5" s="11">
        <f>$T5*E5</f>
        <v>0</v>
      </c>
      <c r="V5" s="11">
        <f>$T5*F5</f>
        <v>18654.719999999998</v>
      </c>
      <c r="W5" s="11">
        <f>$T5*G5</f>
        <v>0</v>
      </c>
      <c r="X5" s="11">
        <f>$T5*H5</f>
        <v>0</v>
      </c>
      <c r="Y5" s="11">
        <f>$T5*I5</f>
        <v>18654.719999999998</v>
      </c>
    </row>
    <row r="6" spans="1:25">
      <c r="A6" s="13">
        <v>16</v>
      </c>
      <c r="B6" s="2">
        <v>310001198</v>
      </c>
      <c r="C6" s="1" t="s">
        <v>28</v>
      </c>
      <c r="D6" s="1" t="s">
        <v>116</v>
      </c>
      <c r="E6" s="12">
        <f>_xlfn.IFNA(VLOOKUP($B6,'FST OMT'!$C:$AH,$A6,0),0)</f>
        <v>0</v>
      </c>
      <c r="F6" s="12">
        <f>_xlfn.IFNA(VLOOKUP($B6,'FST CV'!$C:$AH,$A6,0),0)</f>
        <v>4724</v>
      </c>
      <c r="G6" s="12">
        <f>_xlfn.IFNA(VLOOKUP($B6,'FST TT'!$C:$AH,$A6,0),0)</f>
        <v>4650</v>
      </c>
      <c r="I6" s="4">
        <f t="shared" ref="I6:I69" si="1">SUM(E6:H6)</f>
        <v>9374</v>
      </c>
      <c r="K6" s="52">
        <f>IF(D6="MT",VLOOKUP(B6,Master_Item!B:H,7,0),VLOOKUP(B6,Master_Item!B:H,6,0))</f>
        <v>104</v>
      </c>
      <c r="L6" s="52" t="str">
        <f>VLOOKUP(B6,Master_Item!B:M,12,0)</f>
        <v>โรงงานบางบาล</v>
      </c>
      <c r="M6" s="11" t="str">
        <f t="shared" ref="M6:M69" si="2">L6&amp;D6</f>
        <v>โรงงานบางบาลRegion 2</v>
      </c>
      <c r="N6" s="11">
        <f t="shared" ref="N6:R68" si="3">E6/$K6</f>
        <v>0</v>
      </c>
      <c r="O6" s="11">
        <f t="shared" si="0"/>
        <v>45.42307692307692</v>
      </c>
      <c r="P6" s="11">
        <f t="shared" si="0"/>
        <v>44.71153846153846</v>
      </c>
      <c r="Q6" s="11">
        <f t="shared" si="0"/>
        <v>0</v>
      </c>
      <c r="R6" s="11">
        <f t="shared" si="0"/>
        <v>90.134615384615387</v>
      </c>
      <c r="S6" s="11"/>
      <c r="T6" s="1">
        <f>VLOOKUP(B6,Master_Item!B:I,8,0)</f>
        <v>7.68</v>
      </c>
      <c r="U6" s="11">
        <f t="shared" ref="U6:U69" si="4">$T6*E6</f>
        <v>0</v>
      </c>
      <c r="V6" s="11">
        <f t="shared" ref="V6:V69" si="5">$T6*F6</f>
        <v>36280.32</v>
      </c>
      <c r="W6" s="11">
        <f t="shared" ref="W6:W69" si="6">$T6*G6</f>
        <v>35712</v>
      </c>
      <c r="X6" s="11">
        <f t="shared" ref="X6:X69" si="7">$T6*H6</f>
        <v>0</v>
      </c>
      <c r="Y6" s="11">
        <f t="shared" ref="Y6:Y69" si="8">$T6*I6</f>
        <v>71992.319999999992</v>
      </c>
    </row>
    <row r="7" spans="1:25">
      <c r="A7" s="13">
        <v>17</v>
      </c>
      <c r="B7" s="2">
        <v>310001198</v>
      </c>
      <c r="C7" s="1" t="s">
        <v>28</v>
      </c>
      <c r="D7" s="1" t="s">
        <v>117</v>
      </c>
      <c r="E7" s="12">
        <f>_xlfn.IFNA(VLOOKUP($B7,'FST OMT'!$C:$AH,$A7,0),0)</f>
        <v>0</v>
      </c>
      <c r="F7" s="12">
        <f>_xlfn.IFNA(VLOOKUP($B7,'FST CV'!$C:$AH,$A7,0),0)</f>
        <v>12461</v>
      </c>
      <c r="G7" s="12">
        <f>_xlfn.IFNA(VLOOKUP($B7,'FST TT'!$C:$AH,$A7,0),0)</f>
        <v>4850</v>
      </c>
      <c r="I7" s="4">
        <f t="shared" si="1"/>
        <v>17311</v>
      </c>
      <c r="K7" s="52">
        <f>IF(D7="MT",VLOOKUP(B7,Master_Item!B:H,7,0),VLOOKUP(B7,Master_Item!B:H,6,0))</f>
        <v>104</v>
      </c>
      <c r="L7" s="52" t="str">
        <f>VLOOKUP(B7,Master_Item!B:M,12,0)</f>
        <v>โรงงานบางบาล</v>
      </c>
      <c r="M7" s="11" t="str">
        <f t="shared" si="2"/>
        <v>โรงงานบางบาลRegion 3</v>
      </c>
      <c r="N7" s="11">
        <f t="shared" si="3"/>
        <v>0</v>
      </c>
      <c r="O7" s="11">
        <f t="shared" si="0"/>
        <v>119.81730769230769</v>
      </c>
      <c r="P7" s="11">
        <f t="shared" si="0"/>
        <v>46.634615384615387</v>
      </c>
      <c r="Q7" s="11">
        <f t="shared" si="0"/>
        <v>0</v>
      </c>
      <c r="R7" s="11">
        <f t="shared" si="0"/>
        <v>166.45192307692307</v>
      </c>
      <c r="S7" s="11"/>
      <c r="T7" s="1">
        <f>VLOOKUP(B7,Master_Item!B:I,8,0)</f>
        <v>7.68</v>
      </c>
      <c r="U7" s="11">
        <f t="shared" si="4"/>
        <v>0</v>
      </c>
      <c r="V7" s="11">
        <f t="shared" si="5"/>
        <v>95700.479999999996</v>
      </c>
      <c r="W7" s="11">
        <f t="shared" si="6"/>
        <v>37248</v>
      </c>
      <c r="X7" s="11">
        <f t="shared" si="7"/>
        <v>0</v>
      </c>
      <c r="Y7" s="11">
        <f t="shared" si="8"/>
        <v>132948.47999999998</v>
      </c>
    </row>
    <row r="8" spans="1:25">
      <c r="A8" s="13">
        <v>18</v>
      </c>
      <c r="B8" s="2">
        <v>310001198</v>
      </c>
      <c r="C8" s="1" t="s">
        <v>28</v>
      </c>
      <c r="D8" s="1" t="s">
        <v>118</v>
      </c>
      <c r="E8" s="12">
        <f>_xlfn.IFNA(VLOOKUP($B8,'FST OMT'!$C:$AH,$A8,0),0)</f>
        <v>0</v>
      </c>
      <c r="F8" s="12">
        <f>_xlfn.IFNA(VLOOKUP($B8,'FST CV'!$C:$AH,$A8,0),0)</f>
        <v>13155</v>
      </c>
      <c r="G8" s="12">
        <f>_xlfn.IFNA(VLOOKUP($B8,'FST TT'!$C:$AH,$A8,0),0)</f>
        <v>5100</v>
      </c>
      <c r="I8" s="4">
        <f t="shared" si="1"/>
        <v>18255</v>
      </c>
      <c r="K8" s="52">
        <f>IF(D8="MT",VLOOKUP(B8,Master_Item!B:H,7,0),VLOOKUP(B8,Master_Item!B:H,6,0))</f>
        <v>104</v>
      </c>
      <c r="L8" s="52" t="str">
        <f>VLOOKUP(B8,Master_Item!B:M,12,0)</f>
        <v>โรงงานบางบาล</v>
      </c>
      <c r="M8" s="11" t="str">
        <f t="shared" si="2"/>
        <v>โรงงานบางบาลRegion 4</v>
      </c>
      <c r="N8" s="11">
        <f t="shared" si="3"/>
        <v>0</v>
      </c>
      <c r="O8" s="11">
        <f t="shared" si="0"/>
        <v>126.49038461538461</v>
      </c>
      <c r="P8" s="11">
        <f t="shared" si="0"/>
        <v>49.03846153846154</v>
      </c>
      <c r="Q8" s="11">
        <f t="shared" si="0"/>
        <v>0</v>
      </c>
      <c r="R8" s="11">
        <f t="shared" si="0"/>
        <v>175.52884615384616</v>
      </c>
      <c r="S8" s="11"/>
      <c r="T8" s="1">
        <f>VLOOKUP(B8,Master_Item!B:I,8,0)</f>
        <v>7.68</v>
      </c>
      <c r="U8" s="11">
        <f t="shared" si="4"/>
        <v>0</v>
      </c>
      <c r="V8" s="11">
        <f t="shared" si="5"/>
        <v>101030.39999999999</v>
      </c>
      <c r="W8" s="11">
        <f t="shared" si="6"/>
        <v>39168</v>
      </c>
      <c r="X8" s="11">
        <f t="shared" si="7"/>
        <v>0</v>
      </c>
      <c r="Y8" s="11">
        <f t="shared" si="8"/>
        <v>140198.39999999999</v>
      </c>
    </row>
    <row r="9" spans="1:25">
      <c r="A9" s="13">
        <v>19</v>
      </c>
      <c r="B9" s="2">
        <v>310001198</v>
      </c>
      <c r="C9" s="1" t="s">
        <v>28</v>
      </c>
      <c r="D9" s="1" t="s">
        <v>119</v>
      </c>
      <c r="E9" s="12">
        <f>_xlfn.IFNA(VLOOKUP($B9,'FST OMT'!$C:$AH,$A9,0),0)</f>
        <v>0</v>
      </c>
      <c r="F9" s="12">
        <f>_xlfn.IFNA(VLOOKUP($B9,'FST CV'!$C:$AH,$A9,0),0)</f>
        <v>5649</v>
      </c>
      <c r="G9" s="12">
        <f>_xlfn.IFNA(VLOOKUP($B9,'FST TT'!$C:$AH,$A9,0),0)</f>
        <v>0</v>
      </c>
      <c r="I9" s="4">
        <f t="shared" si="1"/>
        <v>5649</v>
      </c>
      <c r="K9" s="52">
        <f>IF(D9="MT",VLOOKUP(B9,Master_Item!B:H,7,0),VLOOKUP(B9,Master_Item!B:H,6,0))</f>
        <v>104</v>
      </c>
      <c r="L9" s="52" t="str">
        <f>VLOOKUP(B9,Master_Item!B:M,12,0)</f>
        <v>โรงงานบางบาล</v>
      </c>
      <c r="M9" s="11" t="str">
        <f t="shared" si="2"/>
        <v>โรงงานบางบาลRegion 5</v>
      </c>
      <c r="N9" s="11">
        <f t="shared" si="3"/>
        <v>0</v>
      </c>
      <c r="O9" s="11">
        <f t="shared" si="0"/>
        <v>54.317307692307693</v>
      </c>
      <c r="P9" s="11">
        <f t="shared" si="0"/>
        <v>0</v>
      </c>
      <c r="Q9" s="11">
        <f t="shared" si="0"/>
        <v>0</v>
      </c>
      <c r="R9" s="11">
        <f t="shared" si="0"/>
        <v>54.317307692307693</v>
      </c>
      <c r="S9" s="11"/>
      <c r="T9" s="1">
        <f>VLOOKUP(B9,Master_Item!B:I,8,0)</f>
        <v>7.68</v>
      </c>
      <c r="U9" s="11">
        <f t="shared" si="4"/>
        <v>0</v>
      </c>
      <c r="V9" s="11">
        <f t="shared" si="5"/>
        <v>43384.32</v>
      </c>
      <c r="W9" s="11">
        <f t="shared" si="6"/>
        <v>0</v>
      </c>
      <c r="X9" s="11">
        <f t="shared" si="7"/>
        <v>0</v>
      </c>
      <c r="Y9" s="11">
        <f t="shared" si="8"/>
        <v>43384.32</v>
      </c>
    </row>
    <row r="10" spans="1:25">
      <c r="A10" s="13">
        <v>20</v>
      </c>
      <c r="B10" s="2">
        <v>310001198</v>
      </c>
      <c r="C10" s="1" t="s">
        <v>28</v>
      </c>
      <c r="D10" s="1" t="s">
        <v>127</v>
      </c>
      <c r="E10" s="12">
        <f>_xlfn.IFNA(VLOOKUP($B10,'FST OMT'!$C:$AH,$A10,0),0)*0.45</f>
        <v>0</v>
      </c>
      <c r="F10" s="12">
        <f>_xlfn.IFNA(VLOOKUP($B10,'FST CV'!$C:$AH,$A10,0),0)*0.45</f>
        <v>3933</v>
      </c>
      <c r="G10" s="12">
        <f>_xlfn.IFNA(VLOOKUP($B10,'FST TT'!$C:$AH,$A10,0),0)*0.45</f>
        <v>0</v>
      </c>
      <c r="I10" s="4">
        <f t="shared" si="1"/>
        <v>3933</v>
      </c>
      <c r="K10" s="52">
        <f>IF(D10="MT",VLOOKUP(B10,Master_Item!B:H,7,0),VLOOKUP(B10,Master_Item!B:H,6,0))</f>
        <v>104</v>
      </c>
      <c r="L10" s="52" t="str">
        <f>VLOOKUP(B10,Master_Item!B:M,12,0)</f>
        <v>โรงงานบางบาล</v>
      </c>
      <c r="M10" s="11" t="str">
        <f t="shared" si="2"/>
        <v>โรงงานบางบาลRegion 6/9</v>
      </c>
      <c r="N10" s="11">
        <f t="shared" si="3"/>
        <v>0</v>
      </c>
      <c r="O10" s="11">
        <f t="shared" si="0"/>
        <v>37.817307692307693</v>
      </c>
      <c r="P10" s="11">
        <f t="shared" si="0"/>
        <v>0</v>
      </c>
      <c r="Q10" s="11">
        <f t="shared" si="0"/>
        <v>0</v>
      </c>
      <c r="R10" s="11">
        <f t="shared" si="0"/>
        <v>37.817307692307693</v>
      </c>
      <c r="S10" s="11"/>
      <c r="T10" s="1">
        <f>VLOOKUP(B10,Master_Item!B:I,8,0)</f>
        <v>7.68</v>
      </c>
      <c r="U10" s="11">
        <f t="shared" si="4"/>
        <v>0</v>
      </c>
      <c r="V10" s="11">
        <f t="shared" si="5"/>
        <v>30205.439999999999</v>
      </c>
      <c r="W10" s="11">
        <f t="shared" si="6"/>
        <v>0</v>
      </c>
      <c r="X10" s="11">
        <f t="shared" si="7"/>
        <v>0</v>
      </c>
      <c r="Y10" s="11">
        <f t="shared" si="8"/>
        <v>30205.439999999999</v>
      </c>
    </row>
    <row r="11" spans="1:25">
      <c r="A11" s="13">
        <v>20</v>
      </c>
      <c r="B11" s="2">
        <v>310001198</v>
      </c>
      <c r="C11" s="1" t="s">
        <v>28</v>
      </c>
      <c r="D11" s="1" t="s">
        <v>128</v>
      </c>
      <c r="E11" s="12">
        <f>_xlfn.IFNA(VLOOKUP($B11,'FST OMT'!$C:$AH,$A11,0),0)*0.55</f>
        <v>0</v>
      </c>
      <c r="F11" s="12">
        <f>_xlfn.IFNA(VLOOKUP($B11,'FST CV'!$C:$AH,$A11,0),0)*0.55</f>
        <v>4807</v>
      </c>
      <c r="G11" s="12">
        <f>_xlfn.IFNA(VLOOKUP($B11,'FST TT'!$C:$AH,$A11,0),0)*0.55</f>
        <v>0</v>
      </c>
      <c r="I11" s="4">
        <f t="shared" si="1"/>
        <v>4807</v>
      </c>
      <c r="K11" s="52">
        <f>IF(D11="MT",VLOOKUP(B11,Master_Item!B:H,7,0),VLOOKUP(B11,Master_Item!B:H,6,0))</f>
        <v>104</v>
      </c>
      <c r="L11" s="52" t="str">
        <f>VLOOKUP(B11,Master_Item!B:M,12,0)</f>
        <v>โรงงานบางบาล</v>
      </c>
      <c r="M11" s="11" t="str">
        <f t="shared" si="2"/>
        <v>โรงงานบางบาลRegion 6/14</v>
      </c>
      <c r="N11" s="11">
        <f t="shared" si="3"/>
        <v>0</v>
      </c>
      <c r="O11" s="11">
        <f t="shared" si="0"/>
        <v>46.221153846153847</v>
      </c>
      <c r="P11" s="11">
        <f t="shared" si="0"/>
        <v>0</v>
      </c>
      <c r="Q11" s="11">
        <f t="shared" si="0"/>
        <v>0</v>
      </c>
      <c r="R11" s="11">
        <f t="shared" si="0"/>
        <v>46.221153846153847</v>
      </c>
      <c r="S11" s="11"/>
      <c r="T11" s="1">
        <f>VLOOKUP(B11,Master_Item!B:I,8,0)</f>
        <v>7.68</v>
      </c>
      <c r="U11" s="11">
        <f t="shared" si="4"/>
        <v>0</v>
      </c>
      <c r="V11" s="11">
        <f t="shared" si="5"/>
        <v>36917.760000000002</v>
      </c>
      <c r="W11" s="11">
        <f t="shared" si="6"/>
        <v>0</v>
      </c>
      <c r="X11" s="11">
        <f t="shared" si="7"/>
        <v>0</v>
      </c>
      <c r="Y11" s="11">
        <f t="shared" si="8"/>
        <v>36917.760000000002</v>
      </c>
    </row>
    <row r="12" spans="1:25">
      <c r="A12" s="13">
        <v>21</v>
      </c>
      <c r="B12" s="2">
        <v>310001198</v>
      </c>
      <c r="C12" s="1" t="s">
        <v>28</v>
      </c>
      <c r="D12" s="1" t="s">
        <v>121</v>
      </c>
      <c r="E12" s="12">
        <f>_xlfn.IFNA(VLOOKUP($B12,'FST OMT'!$C:$AH,$A12,0),0)</f>
        <v>0</v>
      </c>
      <c r="F12" s="12">
        <f>_xlfn.IFNA(VLOOKUP($B12,'FST CV'!$C:$AH,$A12,0),0)</f>
        <v>4200</v>
      </c>
      <c r="G12" s="12">
        <f>_xlfn.IFNA(VLOOKUP($B12,'FST TT'!$C:$AH,$A12,0),0)</f>
        <v>0</v>
      </c>
      <c r="I12" s="4">
        <f t="shared" si="1"/>
        <v>4200</v>
      </c>
      <c r="K12" s="52">
        <f>IF(D12="MT",VLOOKUP(B12,Master_Item!B:H,7,0),VLOOKUP(B12,Master_Item!B:H,6,0))</f>
        <v>104</v>
      </c>
      <c r="L12" s="52" t="str">
        <f>VLOOKUP(B12,Master_Item!B:M,12,0)</f>
        <v>โรงงานบางบาล</v>
      </c>
      <c r="M12" s="11" t="str">
        <f t="shared" si="2"/>
        <v>โรงงานบางบาลRegion 7</v>
      </c>
      <c r="N12" s="11">
        <f t="shared" si="3"/>
        <v>0</v>
      </c>
      <c r="O12" s="11">
        <f t="shared" si="0"/>
        <v>40.384615384615387</v>
      </c>
      <c r="P12" s="11">
        <f t="shared" si="0"/>
        <v>0</v>
      </c>
      <c r="Q12" s="11">
        <f t="shared" si="0"/>
        <v>0</v>
      </c>
      <c r="R12" s="11">
        <f t="shared" si="0"/>
        <v>40.384615384615387</v>
      </c>
      <c r="S12" s="11"/>
      <c r="T12" s="1">
        <f>VLOOKUP(B12,Master_Item!B:I,8,0)</f>
        <v>7.68</v>
      </c>
      <c r="U12" s="11">
        <f t="shared" si="4"/>
        <v>0</v>
      </c>
      <c r="V12" s="11">
        <f t="shared" si="5"/>
        <v>32256</v>
      </c>
      <c r="W12" s="11">
        <f t="shared" si="6"/>
        <v>0</v>
      </c>
      <c r="X12" s="11">
        <f t="shared" si="7"/>
        <v>0</v>
      </c>
      <c r="Y12" s="11">
        <f t="shared" si="8"/>
        <v>32256</v>
      </c>
    </row>
    <row r="13" spans="1:25">
      <c r="A13" s="13">
        <v>22</v>
      </c>
      <c r="B13" s="2">
        <v>310001198</v>
      </c>
      <c r="C13" s="1" t="s">
        <v>28</v>
      </c>
      <c r="D13" s="1" t="s">
        <v>122</v>
      </c>
      <c r="E13" s="12">
        <f>_xlfn.IFNA(VLOOKUP($B13,'FST OMT'!$C:$AH,$A13,0),0)</f>
        <v>0</v>
      </c>
      <c r="F13" s="12">
        <f>_xlfn.IFNA(VLOOKUP($B13,'FST CV'!$C:$AH,$A13,0),0)</f>
        <v>3410</v>
      </c>
      <c r="G13" s="12">
        <f>_xlfn.IFNA(VLOOKUP($B13,'FST TT'!$C:$AH,$A13,0),0)</f>
        <v>2200</v>
      </c>
      <c r="I13" s="4">
        <f t="shared" si="1"/>
        <v>5610</v>
      </c>
      <c r="K13" s="52">
        <f>IF(D13="MT",VLOOKUP(B13,Master_Item!B:H,7,0),VLOOKUP(B13,Master_Item!B:H,6,0))</f>
        <v>104</v>
      </c>
      <c r="L13" s="52" t="str">
        <f>VLOOKUP(B13,Master_Item!B:M,12,0)</f>
        <v>โรงงานบางบาล</v>
      </c>
      <c r="M13" s="11" t="str">
        <f t="shared" si="2"/>
        <v>โรงงานบางบาลRegion 8</v>
      </c>
      <c r="N13" s="11">
        <f t="shared" si="3"/>
        <v>0</v>
      </c>
      <c r="O13" s="11">
        <f t="shared" si="0"/>
        <v>32.78846153846154</v>
      </c>
      <c r="P13" s="11">
        <f t="shared" si="0"/>
        <v>21.153846153846153</v>
      </c>
      <c r="Q13" s="11">
        <f t="shared" si="0"/>
        <v>0</v>
      </c>
      <c r="R13" s="11">
        <f t="shared" si="0"/>
        <v>53.942307692307693</v>
      </c>
      <c r="S13" s="11"/>
      <c r="T13" s="1">
        <f>VLOOKUP(B13,Master_Item!B:I,8,0)</f>
        <v>7.68</v>
      </c>
      <c r="U13" s="11">
        <f t="shared" si="4"/>
        <v>0</v>
      </c>
      <c r="V13" s="11">
        <f t="shared" si="5"/>
        <v>26188.799999999999</v>
      </c>
      <c r="W13" s="11">
        <f t="shared" si="6"/>
        <v>16896</v>
      </c>
      <c r="X13" s="11">
        <f t="shared" si="7"/>
        <v>0</v>
      </c>
      <c r="Y13" s="11">
        <f t="shared" si="8"/>
        <v>43084.799999999996</v>
      </c>
    </row>
    <row r="14" spans="1:25">
      <c r="A14" s="13">
        <v>71</v>
      </c>
      <c r="B14" s="2">
        <v>310001198</v>
      </c>
      <c r="C14" s="1" t="s">
        <v>28</v>
      </c>
      <c r="D14" s="1" t="s">
        <v>123</v>
      </c>
      <c r="H14" s="4">
        <f>_xlfn.IFNA(VLOOKUP(B14,'FST MT'!A:FS,$A14,0),0)</f>
        <v>65000</v>
      </c>
      <c r="I14" s="4">
        <f t="shared" si="1"/>
        <v>65000</v>
      </c>
      <c r="K14" s="52">
        <f>IF(D14="MT",VLOOKUP(B14,Master_Item!B:H,7,0),VLOOKUP(B14,Master_Item!B:H,6,0))</f>
        <v>104</v>
      </c>
      <c r="L14" s="52" t="str">
        <f>VLOOKUP(B14,Master_Item!B:M,12,0)</f>
        <v>โรงงานบางบาล</v>
      </c>
      <c r="M14" s="11" t="str">
        <f t="shared" si="2"/>
        <v>โรงงานบางบาลMT</v>
      </c>
      <c r="N14" s="11">
        <f t="shared" si="3"/>
        <v>0</v>
      </c>
      <c r="O14" s="11">
        <f t="shared" si="0"/>
        <v>0</v>
      </c>
      <c r="P14" s="11">
        <f t="shared" si="0"/>
        <v>0</v>
      </c>
      <c r="Q14" s="11">
        <f t="shared" si="0"/>
        <v>625</v>
      </c>
      <c r="R14" s="11">
        <f t="shared" si="0"/>
        <v>625</v>
      </c>
      <c r="S14" s="11"/>
      <c r="T14" s="1">
        <f>VLOOKUP(B14,Master_Item!B:I,8,0)</f>
        <v>7.68</v>
      </c>
      <c r="U14" s="11">
        <f t="shared" si="4"/>
        <v>0</v>
      </c>
      <c r="V14" s="11">
        <f t="shared" si="5"/>
        <v>0</v>
      </c>
      <c r="W14" s="11">
        <f t="shared" si="6"/>
        <v>0</v>
      </c>
      <c r="X14" s="11">
        <f t="shared" si="7"/>
        <v>499200</v>
      </c>
      <c r="Y14" s="11">
        <f t="shared" si="8"/>
        <v>499200</v>
      </c>
    </row>
    <row r="15" spans="1:25">
      <c r="A15" s="13">
        <v>15</v>
      </c>
      <c r="B15" s="2">
        <v>310001229</v>
      </c>
      <c r="C15" s="1" t="s">
        <v>29</v>
      </c>
      <c r="D15" s="1" t="s">
        <v>115</v>
      </c>
      <c r="E15" s="12">
        <f>_xlfn.IFNA(VLOOKUP($B15,'FST OMT'!$C:$AH,$A15,0),0)</f>
        <v>0</v>
      </c>
      <c r="F15" s="12">
        <f>_xlfn.IFNA(VLOOKUP($B15,'FST CV'!$C:$AH,$A15,0),0)</f>
        <v>0</v>
      </c>
      <c r="G15" s="12">
        <f>_xlfn.IFNA(VLOOKUP($B15,'FST TT'!$C:$AH,$A15,0),0)</f>
        <v>0</v>
      </c>
      <c r="I15" s="4">
        <f t="shared" si="1"/>
        <v>0</v>
      </c>
      <c r="K15" s="52">
        <f>IF(D15="MT",VLOOKUP(B15,Master_Item!B:H,7,0),VLOOKUP(B15,Master_Item!B:H,6,0))</f>
        <v>104</v>
      </c>
      <c r="L15" s="52" t="str">
        <f>VLOOKUP(B15,Master_Item!B:M,12,0)</f>
        <v>โรงงานบางบาล</v>
      </c>
      <c r="M15" s="11" t="str">
        <f t="shared" si="2"/>
        <v>โรงงานบางบาลRegion 1</v>
      </c>
      <c r="N15" s="11">
        <f t="shared" si="3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/>
      <c r="T15" s="1">
        <f>VLOOKUP(B15,Master_Item!B:I,8,0)</f>
        <v>7.68</v>
      </c>
      <c r="U15" s="11">
        <f t="shared" si="4"/>
        <v>0</v>
      </c>
      <c r="V15" s="11">
        <f t="shared" si="5"/>
        <v>0</v>
      </c>
      <c r="W15" s="11">
        <f t="shared" si="6"/>
        <v>0</v>
      </c>
      <c r="X15" s="11">
        <f t="shared" si="7"/>
        <v>0</v>
      </c>
      <c r="Y15" s="11">
        <f t="shared" si="8"/>
        <v>0</v>
      </c>
    </row>
    <row r="16" spans="1:25">
      <c r="A16" s="13">
        <v>16</v>
      </c>
      <c r="B16" s="2">
        <v>310001229</v>
      </c>
      <c r="C16" s="1" t="s">
        <v>29</v>
      </c>
      <c r="D16" s="1" t="s">
        <v>116</v>
      </c>
      <c r="E16" s="12">
        <f>_xlfn.IFNA(VLOOKUP($B16,'FST OMT'!$C:$AH,$A16,0),0)</f>
        <v>6250</v>
      </c>
      <c r="F16" s="12">
        <f>_xlfn.IFNA(VLOOKUP($B16,'FST CV'!$C:$AH,$A16,0),0)</f>
        <v>0</v>
      </c>
      <c r="G16" s="12">
        <f>_xlfn.IFNA(VLOOKUP($B16,'FST TT'!$C:$AH,$A16,0),0)</f>
        <v>0</v>
      </c>
      <c r="I16" s="4">
        <f t="shared" si="1"/>
        <v>6250</v>
      </c>
      <c r="K16" s="52">
        <f>IF(D16="MT",VLOOKUP(B16,Master_Item!B:H,7,0),VLOOKUP(B16,Master_Item!B:H,6,0))</f>
        <v>104</v>
      </c>
      <c r="L16" s="52" t="str">
        <f>VLOOKUP(B16,Master_Item!B:M,12,0)</f>
        <v>โรงงานบางบาล</v>
      </c>
      <c r="M16" s="11" t="str">
        <f t="shared" si="2"/>
        <v>โรงงานบางบาลRegion 2</v>
      </c>
      <c r="N16" s="11">
        <f t="shared" si="3"/>
        <v>60.096153846153847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60.096153846153847</v>
      </c>
      <c r="S16" s="11"/>
      <c r="T16" s="1">
        <f>VLOOKUP(B16,Master_Item!B:I,8,0)</f>
        <v>7.68</v>
      </c>
      <c r="U16" s="11">
        <f t="shared" si="4"/>
        <v>48000</v>
      </c>
      <c r="V16" s="11">
        <f t="shared" si="5"/>
        <v>0</v>
      </c>
      <c r="W16" s="11">
        <f t="shared" si="6"/>
        <v>0</v>
      </c>
      <c r="X16" s="11">
        <f t="shared" si="7"/>
        <v>0</v>
      </c>
      <c r="Y16" s="11">
        <f t="shared" si="8"/>
        <v>48000</v>
      </c>
    </row>
    <row r="17" spans="1:25">
      <c r="A17" s="13">
        <v>17</v>
      </c>
      <c r="B17" s="2">
        <v>310001229</v>
      </c>
      <c r="C17" s="1" t="s">
        <v>29</v>
      </c>
      <c r="D17" s="1" t="s">
        <v>117</v>
      </c>
      <c r="E17" s="12">
        <f>_xlfn.IFNA(VLOOKUP($B17,'FST OMT'!$C:$AH,$A17,0),0)</f>
        <v>7950</v>
      </c>
      <c r="F17" s="12">
        <f>_xlfn.IFNA(VLOOKUP($B17,'FST CV'!$C:$AH,$A17,0),0)</f>
        <v>0</v>
      </c>
      <c r="G17" s="12">
        <f>_xlfn.IFNA(VLOOKUP($B17,'FST TT'!$C:$AH,$A17,0),0)</f>
        <v>0</v>
      </c>
      <c r="I17" s="4">
        <f t="shared" si="1"/>
        <v>7950</v>
      </c>
      <c r="K17" s="52">
        <f>IF(D17="MT",VLOOKUP(B17,Master_Item!B:H,7,0),VLOOKUP(B17,Master_Item!B:H,6,0))</f>
        <v>104</v>
      </c>
      <c r="L17" s="52" t="str">
        <f>VLOOKUP(B17,Master_Item!B:M,12,0)</f>
        <v>โรงงานบางบาล</v>
      </c>
      <c r="M17" s="11" t="str">
        <f t="shared" si="2"/>
        <v>โรงงานบางบาลRegion 3</v>
      </c>
      <c r="N17" s="11">
        <f t="shared" si="3"/>
        <v>76.442307692307693</v>
      </c>
      <c r="O17" s="11">
        <f t="shared" si="0"/>
        <v>0</v>
      </c>
      <c r="P17" s="11">
        <f t="shared" si="0"/>
        <v>0</v>
      </c>
      <c r="Q17" s="11">
        <f t="shared" si="0"/>
        <v>0</v>
      </c>
      <c r="R17" s="11">
        <f t="shared" si="0"/>
        <v>76.442307692307693</v>
      </c>
      <c r="S17" s="11"/>
      <c r="T17" s="1">
        <f>VLOOKUP(B17,Master_Item!B:I,8,0)</f>
        <v>7.68</v>
      </c>
      <c r="U17" s="11">
        <f t="shared" si="4"/>
        <v>61056</v>
      </c>
      <c r="V17" s="11">
        <f t="shared" si="5"/>
        <v>0</v>
      </c>
      <c r="W17" s="11">
        <f t="shared" si="6"/>
        <v>0</v>
      </c>
      <c r="X17" s="11">
        <f t="shared" si="7"/>
        <v>0</v>
      </c>
      <c r="Y17" s="11">
        <f t="shared" si="8"/>
        <v>61056</v>
      </c>
    </row>
    <row r="18" spans="1:25">
      <c r="A18" s="13">
        <v>18</v>
      </c>
      <c r="B18" s="2">
        <v>310001229</v>
      </c>
      <c r="C18" s="1" t="s">
        <v>29</v>
      </c>
      <c r="D18" s="1" t="s">
        <v>118</v>
      </c>
      <c r="E18" s="12">
        <f>_xlfn.IFNA(VLOOKUP($B18,'FST OMT'!$C:$AH,$A18,0),0)</f>
        <v>6130</v>
      </c>
      <c r="F18" s="12">
        <f>_xlfn.IFNA(VLOOKUP($B18,'FST CV'!$C:$AH,$A18,0),0)</f>
        <v>0</v>
      </c>
      <c r="G18" s="12">
        <f>_xlfn.IFNA(VLOOKUP($B18,'FST TT'!$C:$AH,$A18,0),0)</f>
        <v>0</v>
      </c>
      <c r="I18" s="4">
        <f t="shared" si="1"/>
        <v>6130</v>
      </c>
      <c r="K18" s="52">
        <f>IF(D18="MT",VLOOKUP(B18,Master_Item!B:H,7,0),VLOOKUP(B18,Master_Item!B:H,6,0))</f>
        <v>104</v>
      </c>
      <c r="L18" s="52" t="str">
        <f>VLOOKUP(B18,Master_Item!B:M,12,0)</f>
        <v>โรงงานบางบาล</v>
      </c>
      <c r="M18" s="11" t="str">
        <f t="shared" si="2"/>
        <v>โรงงานบางบาลRegion 4</v>
      </c>
      <c r="N18" s="11">
        <f t="shared" si="3"/>
        <v>58.942307692307693</v>
      </c>
      <c r="O18" s="11">
        <f t="shared" si="0"/>
        <v>0</v>
      </c>
      <c r="P18" s="11">
        <f t="shared" si="0"/>
        <v>0</v>
      </c>
      <c r="Q18" s="11">
        <f t="shared" si="0"/>
        <v>0</v>
      </c>
      <c r="R18" s="11">
        <f t="shared" si="0"/>
        <v>58.942307692307693</v>
      </c>
      <c r="S18" s="11"/>
      <c r="T18" s="1">
        <f>VLOOKUP(B18,Master_Item!B:I,8,0)</f>
        <v>7.68</v>
      </c>
      <c r="U18" s="11">
        <f t="shared" si="4"/>
        <v>47078.400000000001</v>
      </c>
      <c r="V18" s="11">
        <f t="shared" si="5"/>
        <v>0</v>
      </c>
      <c r="W18" s="11">
        <f t="shared" si="6"/>
        <v>0</v>
      </c>
      <c r="X18" s="11">
        <f t="shared" si="7"/>
        <v>0</v>
      </c>
      <c r="Y18" s="11">
        <f t="shared" si="8"/>
        <v>47078.400000000001</v>
      </c>
    </row>
    <row r="19" spans="1:25">
      <c r="A19" s="13">
        <v>19</v>
      </c>
      <c r="B19" s="2">
        <v>310001229</v>
      </c>
      <c r="C19" s="1" t="s">
        <v>29</v>
      </c>
      <c r="D19" s="1" t="s">
        <v>119</v>
      </c>
      <c r="E19" s="12">
        <f>_xlfn.IFNA(VLOOKUP($B19,'FST OMT'!$C:$AH,$A19,0),0)</f>
        <v>2207</v>
      </c>
      <c r="F19" s="12">
        <f>_xlfn.IFNA(VLOOKUP($B19,'FST CV'!$C:$AH,$A19,0),0)</f>
        <v>0</v>
      </c>
      <c r="G19" s="12">
        <f>_xlfn.IFNA(VLOOKUP($B19,'FST TT'!$C:$AH,$A19,0),0)</f>
        <v>0</v>
      </c>
      <c r="I19" s="4">
        <f t="shared" si="1"/>
        <v>2207</v>
      </c>
      <c r="K19" s="52">
        <f>IF(D19="MT",VLOOKUP(B19,Master_Item!B:H,7,0),VLOOKUP(B19,Master_Item!B:H,6,0))</f>
        <v>104</v>
      </c>
      <c r="L19" s="52" t="str">
        <f>VLOOKUP(B19,Master_Item!B:M,12,0)</f>
        <v>โรงงานบางบาล</v>
      </c>
      <c r="M19" s="11" t="str">
        <f t="shared" si="2"/>
        <v>โรงงานบางบาลRegion 5</v>
      </c>
      <c r="N19" s="11">
        <f t="shared" si="3"/>
        <v>21.221153846153847</v>
      </c>
      <c r="O19" s="11">
        <f t="shared" si="0"/>
        <v>0</v>
      </c>
      <c r="P19" s="11">
        <f t="shared" si="0"/>
        <v>0</v>
      </c>
      <c r="Q19" s="11">
        <f t="shared" si="0"/>
        <v>0</v>
      </c>
      <c r="R19" s="11">
        <f t="shared" si="0"/>
        <v>21.221153846153847</v>
      </c>
      <c r="S19" s="11"/>
      <c r="T19" s="1">
        <f>VLOOKUP(B19,Master_Item!B:I,8,0)</f>
        <v>7.68</v>
      </c>
      <c r="U19" s="11">
        <f t="shared" si="4"/>
        <v>16949.759999999998</v>
      </c>
      <c r="V19" s="11">
        <f t="shared" si="5"/>
        <v>0</v>
      </c>
      <c r="W19" s="11">
        <f t="shared" si="6"/>
        <v>0</v>
      </c>
      <c r="X19" s="11">
        <f t="shared" si="7"/>
        <v>0</v>
      </c>
      <c r="Y19" s="11">
        <f t="shared" si="8"/>
        <v>16949.759999999998</v>
      </c>
    </row>
    <row r="20" spans="1:25">
      <c r="A20" s="13">
        <v>20</v>
      </c>
      <c r="B20" s="2">
        <v>310001229</v>
      </c>
      <c r="C20" s="1" t="s">
        <v>29</v>
      </c>
      <c r="D20" s="1" t="s">
        <v>127</v>
      </c>
      <c r="E20" s="12">
        <f>_xlfn.IFNA(VLOOKUP($B20,'FST OMT'!$C:$AH,$A20,0),0)*0.45</f>
        <v>1368.45</v>
      </c>
      <c r="F20" s="12">
        <f>_xlfn.IFNA(VLOOKUP($B20,'FST CV'!$C:$AH,$A20,0),0)*0.45</f>
        <v>0</v>
      </c>
      <c r="G20" s="12">
        <f>_xlfn.IFNA(VLOOKUP($B20,'FST TT'!$C:$AH,$A20,0),0)*0.45</f>
        <v>0</v>
      </c>
      <c r="I20" s="4">
        <f t="shared" si="1"/>
        <v>1368.45</v>
      </c>
      <c r="K20" s="52">
        <f>IF(D20="MT",VLOOKUP(B20,Master_Item!B:H,7,0),VLOOKUP(B20,Master_Item!B:H,6,0))</f>
        <v>104</v>
      </c>
      <c r="L20" s="52" t="str">
        <f>VLOOKUP(B20,Master_Item!B:M,12,0)</f>
        <v>โรงงานบางบาล</v>
      </c>
      <c r="M20" s="11" t="str">
        <f t="shared" si="2"/>
        <v>โรงงานบางบาลRegion 6/9</v>
      </c>
      <c r="N20" s="11">
        <f t="shared" si="3"/>
        <v>13.158173076923077</v>
      </c>
      <c r="O20" s="11">
        <f t="shared" si="0"/>
        <v>0</v>
      </c>
      <c r="P20" s="11">
        <f t="shared" si="0"/>
        <v>0</v>
      </c>
      <c r="Q20" s="11">
        <f t="shared" si="0"/>
        <v>0</v>
      </c>
      <c r="R20" s="11">
        <f t="shared" si="0"/>
        <v>13.158173076923077</v>
      </c>
      <c r="S20" s="11"/>
      <c r="T20" s="1">
        <f>VLOOKUP(B20,Master_Item!B:I,8,0)</f>
        <v>7.68</v>
      </c>
      <c r="U20" s="11">
        <f t="shared" si="4"/>
        <v>10509.696</v>
      </c>
      <c r="V20" s="11">
        <f t="shared" si="5"/>
        <v>0</v>
      </c>
      <c r="W20" s="11">
        <f t="shared" si="6"/>
        <v>0</v>
      </c>
      <c r="X20" s="11">
        <f t="shared" si="7"/>
        <v>0</v>
      </c>
      <c r="Y20" s="11">
        <f t="shared" si="8"/>
        <v>10509.696</v>
      </c>
    </row>
    <row r="21" spans="1:25">
      <c r="A21" s="13">
        <v>20</v>
      </c>
      <c r="B21" s="2">
        <v>310001229</v>
      </c>
      <c r="C21" s="1" t="s">
        <v>29</v>
      </c>
      <c r="D21" s="1" t="s">
        <v>128</v>
      </c>
      <c r="E21" s="12">
        <f>_xlfn.IFNA(VLOOKUP($B21,'FST OMT'!$C:$AH,$A21,0),0)*0.55</f>
        <v>1672.5500000000002</v>
      </c>
      <c r="F21" s="12">
        <f>_xlfn.IFNA(VLOOKUP($B21,'FST CV'!$C:$AH,$A21,0),0)*0.55</f>
        <v>0</v>
      </c>
      <c r="G21" s="12">
        <f>_xlfn.IFNA(VLOOKUP($B21,'FST TT'!$C:$AH,$A21,0),0)*0.55</f>
        <v>0</v>
      </c>
      <c r="I21" s="4">
        <f t="shared" si="1"/>
        <v>1672.5500000000002</v>
      </c>
      <c r="K21" s="52">
        <f>IF(D21="MT",VLOOKUP(B21,Master_Item!B:H,7,0),VLOOKUP(B21,Master_Item!B:H,6,0))</f>
        <v>104</v>
      </c>
      <c r="L21" s="52" t="str">
        <f>VLOOKUP(B21,Master_Item!B:M,12,0)</f>
        <v>โรงงานบางบาล</v>
      </c>
      <c r="M21" s="11" t="str">
        <f t="shared" si="2"/>
        <v>โรงงานบางบาลRegion 6/14</v>
      </c>
      <c r="N21" s="11">
        <f t="shared" si="3"/>
        <v>16.082211538461539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3"/>
        <v>16.082211538461539</v>
      </c>
      <c r="S21" s="11"/>
      <c r="T21" s="1">
        <f>VLOOKUP(B21,Master_Item!B:I,8,0)</f>
        <v>7.68</v>
      </c>
      <c r="U21" s="11">
        <f t="shared" si="4"/>
        <v>12845.184000000001</v>
      </c>
      <c r="V21" s="11">
        <f t="shared" si="5"/>
        <v>0</v>
      </c>
      <c r="W21" s="11">
        <f t="shared" si="6"/>
        <v>0</v>
      </c>
      <c r="X21" s="11">
        <f t="shared" si="7"/>
        <v>0</v>
      </c>
      <c r="Y21" s="11">
        <f t="shared" si="8"/>
        <v>12845.184000000001</v>
      </c>
    </row>
    <row r="22" spans="1:25">
      <c r="A22" s="13">
        <v>21</v>
      </c>
      <c r="B22" s="2">
        <v>310001229</v>
      </c>
      <c r="C22" s="1" t="s">
        <v>29</v>
      </c>
      <c r="D22" s="1" t="s">
        <v>121</v>
      </c>
      <c r="E22" s="12">
        <f>_xlfn.IFNA(VLOOKUP($B22,'FST OMT'!$C:$AH,$A22,0),0)</f>
        <v>1340</v>
      </c>
      <c r="F22" s="12">
        <f>_xlfn.IFNA(VLOOKUP($B22,'FST CV'!$C:$AH,$A22,0),0)</f>
        <v>0</v>
      </c>
      <c r="G22" s="12">
        <f>_xlfn.IFNA(VLOOKUP($B22,'FST TT'!$C:$AH,$A22,0),0)</f>
        <v>0</v>
      </c>
      <c r="I22" s="4">
        <f t="shared" si="1"/>
        <v>1340</v>
      </c>
      <c r="K22" s="52">
        <f>IF(D22="MT",VLOOKUP(B22,Master_Item!B:H,7,0),VLOOKUP(B22,Master_Item!B:H,6,0))</f>
        <v>104</v>
      </c>
      <c r="L22" s="52" t="str">
        <f>VLOOKUP(B22,Master_Item!B:M,12,0)</f>
        <v>โรงงานบางบาล</v>
      </c>
      <c r="M22" s="11" t="str">
        <f t="shared" si="2"/>
        <v>โรงงานบางบาลRegion 7</v>
      </c>
      <c r="N22" s="11">
        <f t="shared" si="3"/>
        <v>12.884615384615385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3"/>
        <v>12.884615384615385</v>
      </c>
      <c r="S22" s="11"/>
      <c r="T22" s="1">
        <f>VLOOKUP(B22,Master_Item!B:I,8,0)</f>
        <v>7.68</v>
      </c>
      <c r="U22" s="11">
        <f t="shared" si="4"/>
        <v>10291.199999999999</v>
      </c>
      <c r="V22" s="11">
        <f t="shared" si="5"/>
        <v>0</v>
      </c>
      <c r="W22" s="11">
        <f t="shared" si="6"/>
        <v>0</v>
      </c>
      <c r="X22" s="11">
        <f t="shared" si="7"/>
        <v>0</v>
      </c>
      <c r="Y22" s="11">
        <f t="shared" si="8"/>
        <v>10291.199999999999</v>
      </c>
    </row>
    <row r="23" spans="1:25">
      <c r="A23" s="13">
        <v>22</v>
      </c>
      <c r="B23" s="2">
        <v>310001229</v>
      </c>
      <c r="C23" s="1" t="s">
        <v>29</v>
      </c>
      <c r="D23" s="1" t="s">
        <v>122</v>
      </c>
      <c r="E23" s="12">
        <f>_xlfn.IFNA(VLOOKUP($B23,'FST OMT'!$C:$AH,$A23,0),0)</f>
        <v>3811</v>
      </c>
      <c r="F23" s="12">
        <f>_xlfn.IFNA(VLOOKUP($B23,'FST CV'!$C:$AH,$A23,0),0)</f>
        <v>0</v>
      </c>
      <c r="G23" s="12">
        <f>_xlfn.IFNA(VLOOKUP($B23,'FST TT'!$C:$AH,$A23,0),0)</f>
        <v>0</v>
      </c>
      <c r="I23" s="4">
        <f t="shared" si="1"/>
        <v>3811</v>
      </c>
      <c r="K23" s="52">
        <f>IF(D23="MT",VLOOKUP(B23,Master_Item!B:H,7,0),VLOOKUP(B23,Master_Item!B:H,6,0))</f>
        <v>104</v>
      </c>
      <c r="L23" s="52" t="str">
        <f>VLOOKUP(B23,Master_Item!B:M,12,0)</f>
        <v>โรงงานบางบาล</v>
      </c>
      <c r="M23" s="11" t="str">
        <f t="shared" si="2"/>
        <v>โรงงานบางบาลRegion 8</v>
      </c>
      <c r="N23" s="11">
        <f t="shared" si="3"/>
        <v>36.644230769230766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3"/>
        <v>36.644230769230766</v>
      </c>
      <c r="S23" s="11"/>
      <c r="T23" s="1">
        <f>VLOOKUP(B23,Master_Item!B:I,8,0)</f>
        <v>7.68</v>
      </c>
      <c r="U23" s="11">
        <f t="shared" si="4"/>
        <v>29268.48</v>
      </c>
      <c r="V23" s="11">
        <f t="shared" si="5"/>
        <v>0</v>
      </c>
      <c r="W23" s="11">
        <f t="shared" si="6"/>
        <v>0</v>
      </c>
      <c r="X23" s="11">
        <f t="shared" si="7"/>
        <v>0</v>
      </c>
      <c r="Y23" s="11">
        <f t="shared" si="8"/>
        <v>29268.48</v>
      </c>
    </row>
    <row r="24" spans="1:25">
      <c r="A24" s="13">
        <v>71</v>
      </c>
      <c r="B24" s="2">
        <v>310001229</v>
      </c>
      <c r="C24" s="1" t="s">
        <v>29</v>
      </c>
      <c r="D24" s="1" t="s">
        <v>123</v>
      </c>
      <c r="H24" s="4">
        <f>_xlfn.IFNA(VLOOKUP(B24,'FST MT'!A:FS,$A24,0),0)</f>
        <v>0</v>
      </c>
      <c r="I24" s="4">
        <f t="shared" si="1"/>
        <v>0</v>
      </c>
      <c r="K24" s="52">
        <f>IF(D24="MT",VLOOKUP(B24,Master_Item!B:H,7,0),VLOOKUP(B24,Master_Item!B:H,6,0))</f>
        <v>104</v>
      </c>
      <c r="L24" s="52" t="str">
        <f>VLOOKUP(B24,Master_Item!B:M,12,0)</f>
        <v>โรงงานบางบาล</v>
      </c>
      <c r="M24" s="11" t="str">
        <f t="shared" si="2"/>
        <v>โรงงานบางบาลMT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3"/>
        <v>0</v>
      </c>
      <c r="S24" s="11"/>
      <c r="T24" s="1">
        <f>VLOOKUP(B24,Master_Item!B:I,8,0)</f>
        <v>7.68</v>
      </c>
      <c r="U24" s="11">
        <f t="shared" si="4"/>
        <v>0</v>
      </c>
      <c r="V24" s="11">
        <f t="shared" si="5"/>
        <v>0</v>
      </c>
      <c r="W24" s="11">
        <f t="shared" si="6"/>
        <v>0</v>
      </c>
      <c r="X24" s="11">
        <f t="shared" si="7"/>
        <v>0</v>
      </c>
      <c r="Y24" s="11">
        <f t="shared" si="8"/>
        <v>0</v>
      </c>
    </row>
    <row r="25" spans="1:25">
      <c r="A25" s="13">
        <v>15</v>
      </c>
      <c r="B25" s="2">
        <v>310001984</v>
      </c>
      <c r="C25" s="1" t="s">
        <v>67</v>
      </c>
      <c r="D25" s="1" t="s">
        <v>115</v>
      </c>
      <c r="E25" s="12">
        <f>_xlfn.IFNA(VLOOKUP($B25,'FST OMT'!$C:$AH,$A25,0),0)</f>
        <v>0</v>
      </c>
      <c r="F25" s="12">
        <f>_xlfn.IFNA(VLOOKUP($B25,'FST CV'!$C:$AH,$A25,0),0)</f>
        <v>0</v>
      </c>
      <c r="G25" s="12">
        <f>_xlfn.IFNA(VLOOKUP($B25,'FST TT'!$C:$AH,$A25,0),0)</f>
        <v>0</v>
      </c>
      <c r="I25" s="4">
        <f t="shared" si="1"/>
        <v>0</v>
      </c>
      <c r="K25" s="52">
        <f>IF(D25="MT",VLOOKUP(B25,Master_Item!B:H,7,0),VLOOKUP(B25,Master_Item!B:H,6,0))</f>
        <v>54</v>
      </c>
      <c r="L25" s="52" t="str">
        <f>VLOOKUP(B25,Master_Item!B:M,12,0)</f>
        <v>โรงงานนวนคร</v>
      </c>
      <c r="M25" s="11" t="str">
        <f t="shared" si="2"/>
        <v>โรงงานนวนครRegion 1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3"/>
        <v>0</v>
      </c>
      <c r="S25" s="11"/>
      <c r="T25" s="1">
        <f>VLOOKUP(B25,Master_Item!B:I,8,0)</f>
        <v>12</v>
      </c>
      <c r="U25" s="11">
        <f t="shared" si="4"/>
        <v>0</v>
      </c>
      <c r="V25" s="11">
        <f t="shared" si="5"/>
        <v>0</v>
      </c>
      <c r="W25" s="11">
        <f t="shared" si="6"/>
        <v>0</v>
      </c>
      <c r="X25" s="11">
        <f t="shared" si="7"/>
        <v>0</v>
      </c>
      <c r="Y25" s="11">
        <f t="shared" si="8"/>
        <v>0</v>
      </c>
    </row>
    <row r="26" spans="1:25">
      <c r="A26" s="13">
        <v>16</v>
      </c>
      <c r="B26" s="2">
        <v>310001984</v>
      </c>
      <c r="C26" s="1" t="s">
        <v>67</v>
      </c>
      <c r="D26" s="1" t="s">
        <v>116</v>
      </c>
      <c r="E26" s="12">
        <f>_xlfn.IFNA(VLOOKUP($B26,'FST OMT'!$C:$AH,$A26,0),0)</f>
        <v>0</v>
      </c>
      <c r="F26" s="12">
        <f>_xlfn.IFNA(VLOOKUP($B26,'FST CV'!$C:$AH,$A26,0),0)</f>
        <v>0</v>
      </c>
      <c r="G26" s="12">
        <f>_xlfn.IFNA(VLOOKUP($B26,'FST TT'!$C:$AH,$A26,0),0)</f>
        <v>0</v>
      </c>
      <c r="I26" s="4">
        <f t="shared" si="1"/>
        <v>0</v>
      </c>
      <c r="K26" s="52">
        <f>IF(D26="MT",VLOOKUP(B26,Master_Item!B:H,7,0),VLOOKUP(B26,Master_Item!B:H,6,0))</f>
        <v>54</v>
      </c>
      <c r="L26" s="52" t="str">
        <f>VLOOKUP(B26,Master_Item!B:M,12,0)</f>
        <v>โรงงานนวนคร</v>
      </c>
      <c r="M26" s="11" t="str">
        <f t="shared" si="2"/>
        <v>โรงงานนวนครRegion 2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3"/>
        <v>0</v>
      </c>
      <c r="S26" s="11"/>
      <c r="T26" s="1">
        <f>VLOOKUP(B26,Master_Item!B:I,8,0)</f>
        <v>12</v>
      </c>
      <c r="U26" s="11">
        <f t="shared" si="4"/>
        <v>0</v>
      </c>
      <c r="V26" s="11">
        <f t="shared" si="5"/>
        <v>0</v>
      </c>
      <c r="W26" s="11">
        <f t="shared" si="6"/>
        <v>0</v>
      </c>
      <c r="X26" s="11">
        <f t="shared" si="7"/>
        <v>0</v>
      </c>
      <c r="Y26" s="11">
        <f t="shared" si="8"/>
        <v>0</v>
      </c>
    </row>
    <row r="27" spans="1:25">
      <c r="A27" s="13">
        <v>17</v>
      </c>
      <c r="B27" s="2">
        <v>310001984</v>
      </c>
      <c r="C27" s="1" t="s">
        <v>67</v>
      </c>
      <c r="D27" s="1" t="s">
        <v>117</v>
      </c>
      <c r="E27" s="12">
        <f>_xlfn.IFNA(VLOOKUP($B27,'FST OMT'!$C:$AH,$A27,0),0)</f>
        <v>0</v>
      </c>
      <c r="F27" s="12">
        <f>_xlfn.IFNA(VLOOKUP($B27,'FST CV'!$C:$AH,$A27,0),0)</f>
        <v>0</v>
      </c>
      <c r="G27" s="12">
        <f>_xlfn.IFNA(VLOOKUP($B27,'FST TT'!$C:$AH,$A27,0),0)</f>
        <v>0</v>
      </c>
      <c r="I27" s="4">
        <f t="shared" si="1"/>
        <v>0</v>
      </c>
      <c r="K27" s="52">
        <f>IF(D27="MT",VLOOKUP(B27,Master_Item!B:H,7,0),VLOOKUP(B27,Master_Item!B:H,6,0))</f>
        <v>54</v>
      </c>
      <c r="L27" s="52" t="str">
        <f>VLOOKUP(B27,Master_Item!B:M,12,0)</f>
        <v>โรงงานนวนคร</v>
      </c>
      <c r="M27" s="11" t="str">
        <f t="shared" si="2"/>
        <v>โรงงานนวนครRegion 3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3"/>
        <v>0</v>
      </c>
      <c r="S27" s="11"/>
      <c r="T27" s="1">
        <f>VLOOKUP(B27,Master_Item!B:I,8,0)</f>
        <v>12</v>
      </c>
      <c r="U27" s="11">
        <f t="shared" si="4"/>
        <v>0</v>
      </c>
      <c r="V27" s="11">
        <f t="shared" si="5"/>
        <v>0</v>
      </c>
      <c r="W27" s="11">
        <f t="shared" si="6"/>
        <v>0</v>
      </c>
      <c r="X27" s="11">
        <f t="shared" si="7"/>
        <v>0</v>
      </c>
      <c r="Y27" s="11">
        <f t="shared" si="8"/>
        <v>0</v>
      </c>
    </row>
    <row r="28" spans="1:25">
      <c r="A28" s="13">
        <v>18</v>
      </c>
      <c r="B28" s="2">
        <v>310001984</v>
      </c>
      <c r="C28" s="1" t="s">
        <v>67</v>
      </c>
      <c r="D28" s="1" t="s">
        <v>118</v>
      </c>
      <c r="E28" s="12">
        <f>_xlfn.IFNA(VLOOKUP($B28,'FST OMT'!$C:$AH,$A28,0),0)</f>
        <v>0</v>
      </c>
      <c r="F28" s="12">
        <f>_xlfn.IFNA(VLOOKUP($B28,'FST CV'!$C:$AH,$A28,0),0)</f>
        <v>0</v>
      </c>
      <c r="G28" s="12">
        <f>_xlfn.IFNA(VLOOKUP($B28,'FST TT'!$C:$AH,$A28,0),0)</f>
        <v>0</v>
      </c>
      <c r="I28" s="4">
        <f t="shared" si="1"/>
        <v>0</v>
      </c>
      <c r="K28" s="52">
        <f>IF(D28="MT",VLOOKUP(B28,Master_Item!B:H,7,0),VLOOKUP(B28,Master_Item!B:H,6,0))</f>
        <v>54</v>
      </c>
      <c r="L28" s="52" t="str">
        <f>VLOOKUP(B28,Master_Item!B:M,12,0)</f>
        <v>โรงงานนวนคร</v>
      </c>
      <c r="M28" s="11" t="str">
        <f t="shared" si="2"/>
        <v>โรงงานนวนครRegion 4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3"/>
        <v>0</v>
      </c>
      <c r="S28" s="11"/>
      <c r="T28" s="1">
        <f>VLOOKUP(B28,Master_Item!B:I,8,0)</f>
        <v>12</v>
      </c>
      <c r="U28" s="11">
        <f t="shared" si="4"/>
        <v>0</v>
      </c>
      <c r="V28" s="11">
        <f t="shared" si="5"/>
        <v>0</v>
      </c>
      <c r="W28" s="11">
        <f t="shared" si="6"/>
        <v>0</v>
      </c>
      <c r="X28" s="11">
        <f t="shared" si="7"/>
        <v>0</v>
      </c>
      <c r="Y28" s="11">
        <f t="shared" si="8"/>
        <v>0</v>
      </c>
    </row>
    <row r="29" spans="1:25">
      <c r="A29" s="13">
        <v>19</v>
      </c>
      <c r="B29" s="2">
        <v>310001984</v>
      </c>
      <c r="C29" s="1" t="s">
        <v>67</v>
      </c>
      <c r="D29" s="1" t="s">
        <v>119</v>
      </c>
      <c r="E29" s="12">
        <f>_xlfn.IFNA(VLOOKUP($B29,'FST OMT'!$C:$AH,$A29,0),0)</f>
        <v>0</v>
      </c>
      <c r="F29" s="12">
        <f>_xlfn.IFNA(VLOOKUP($B29,'FST CV'!$C:$AH,$A29,0),0)</f>
        <v>0</v>
      </c>
      <c r="G29" s="12">
        <f>_xlfn.IFNA(VLOOKUP($B29,'FST TT'!$C:$AH,$A29,0),0)</f>
        <v>0</v>
      </c>
      <c r="I29" s="4">
        <f t="shared" si="1"/>
        <v>0</v>
      </c>
      <c r="K29" s="52">
        <f>IF(D29="MT",VLOOKUP(B29,Master_Item!B:H,7,0),VLOOKUP(B29,Master_Item!B:H,6,0))</f>
        <v>54</v>
      </c>
      <c r="L29" s="52" t="str">
        <f>VLOOKUP(B29,Master_Item!B:M,12,0)</f>
        <v>โรงงานนวนคร</v>
      </c>
      <c r="M29" s="11" t="str">
        <f t="shared" si="2"/>
        <v>โรงงานนวนครRegion 5</v>
      </c>
      <c r="N29" s="11">
        <f t="shared" si="3"/>
        <v>0</v>
      </c>
      <c r="O29" s="11">
        <f t="shared" si="3"/>
        <v>0</v>
      </c>
      <c r="P29" s="11">
        <f t="shared" si="3"/>
        <v>0</v>
      </c>
      <c r="Q29" s="11">
        <f t="shared" si="3"/>
        <v>0</v>
      </c>
      <c r="R29" s="11">
        <f t="shared" si="3"/>
        <v>0</v>
      </c>
      <c r="S29" s="11"/>
      <c r="T29" s="1">
        <f>VLOOKUP(B29,Master_Item!B:I,8,0)</f>
        <v>12</v>
      </c>
      <c r="U29" s="11">
        <f t="shared" si="4"/>
        <v>0</v>
      </c>
      <c r="V29" s="11">
        <f t="shared" si="5"/>
        <v>0</v>
      </c>
      <c r="W29" s="11">
        <f t="shared" si="6"/>
        <v>0</v>
      </c>
      <c r="X29" s="11">
        <f t="shared" si="7"/>
        <v>0</v>
      </c>
      <c r="Y29" s="11">
        <f t="shared" si="8"/>
        <v>0</v>
      </c>
    </row>
    <row r="30" spans="1:25">
      <c r="A30" s="13">
        <v>20</v>
      </c>
      <c r="B30" s="2">
        <v>310001984</v>
      </c>
      <c r="C30" s="1" t="s">
        <v>67</v>
      </c>
      <c r="D30" s="1" t="s">
        <v>127</v>
      </c>
      <c r="E30" s="12">
        <f>_xlfn.IFNA(VLOOKUP($B30,'FST OMT'!$C:$AH,$A30,0),0)*0.45</f>
        <v>0</v>
      </c>
      <c r="F30" s="12">
        <f>_xlfn.IFNA(VLOOKUP($B30,'FST CV'!$C:$AH,$A30,0),0)*0.45</f>
        <v>0</v>
      </c>
      <c r="G30" s="12">
        <f>_xlfn.IFNA(VLOOKUP($B30,'FST TT'!$C:$AH,$A30,0),0)*0.45</f>
        <v>0</v>
      </c>
      <c r="I30" s="4">
        <f t="shared" si="1"/>
        <v>0</v>
      </c>
      <c r="K30" s="52">
        <f>IF(D30="MT",VLOOKUP(B30,Master_Item!B:H,7,0),VLOOKUP(B30,Master_Item!B:H,6,0))</f>
        <v>54</v>
      </c>
      <c r="L30" s="52" t="str">
        <f>VLOOKUP(B30,Master_Item!B:M,12,0)</f>
        <v>โรงงานนวนคร</v>
      </c>
      <c r="M30" s="11" t="str">
        <f t="shared" si="2"/>
        <v>โรงงานนวนครRegion 6/9</v>
      </c>
      <c r="N30" s="11">
        <f t="shared" si="3"/>
        <v>0</v>
      </c>
      <c r="O30" s="11">
        <f t="shared" si="3"/>
        <v>0</v>
      </c>
      <c r="P30" s="11">
        <f t="shared" si="3"/>
        <v>0</v>
      </c>
      <c r="Q30" s="11">
        <f t="shared" si="3"/>
        <v>0</v>
      </c>
      <c r="R30" s="11">
        <f t="shared" si="3"/>
        <v>0</v>
      </c>
      <c r="S30" s="11"/>
      <c r="T30" s="1">
        <f>VLOOKUP(B30,Master_Item!B:I,8,0)</f>
        <v>12</v>
      </c>
      <c r="U30" s="11">
        <f t="shared" si="4"/>
        <v>0</v>
      </c>
      <c r="V30" s="11">
        <f t="shared" si="5"/>
        <v>0</v>
      </c>
      <c r="W30" s="11">
        <f t="shared" si="6"/>
        <v>0</v>
      </c>
      <c r="X30" s="11">
        <f t="shared" si="7"/>
        <v>0</v>
      </c>
      <c r="Y30" s="11">
        <f t="shared" si="8"/>
        <v>0</v>
      </c>
    </row>
    <row r="31" spans="1:25">
      <c r="A31" s="13">
        <v>20</v>
      </c>
      <c r="B31" s="2">
        <v>310001984</v>
      </c>
      <c r="C31" s="1" t="s">
        <v>67</v>
      </c>
      <c r="D31" s="1" t="s">
        <v>128</v>
      </c>
      <c r="E31" s="12">
        <f>_xlfn.IFNA(VLOOKUP($B31,'FST OMT'!$C:$AH,$A31,0),0)*0.55</f>
        <v>0</v>
      </c>
      <c r="F31" s="12">
        <f>_xlfn.IFNA(VLOOKUP($B31,'FST CV'!$C:$AH,$A31,0),0)*0.55</f>
        <v>0</v>
      </c>
      <c r="G31" s="12">
        <f>_xlfn.IFNA(VLOOKUP($B31,'FST TT'!$C:$AH,$A31,0),0)*0.55</f>
        <v>0</v>
      </c>
      <c r="I31" s="4">
        <f t="shared" si="1"/>
        <v>0</v>
      </c>
      <c r="K31" s="52">
        <f>IF(D31="MT",VLOOKUP(B31,Master_Item!B:H,7,0),VLOOKUP(B31,Master_Item!B:H,6,0))</f>
        <v>54</v>
      </c>
      <c r="L31" s="52" t="str">
        <f>VLOOKUP(B31,Master_Item!B:M,12,0)</f>
        <v>โรงงานนวนคร</v>
      </c>
      <c r="M31" s="11" t="str">
        <f t="shared" si="2"/>
        <v>โรงงานนวนครRegion 6/14</v>
      </c>
      <c r="N31" s="11">
        <f t="shared" si="3"/>
        <v>0</v>
      </c>
      <c r="O31" s="11">
        <f t="shared" si="3"/>
        <v>0</v>
      </c>
      <c r="P31" s="11">
        <f t="shared" si="3"/>
        <v>0</v>
      </c>
      <c r="Q31" s="11">
        <f t="shared" si="3"/>
        <v>0</v>
      </c>
      <c r="R31" s="11">
        <f t="shared" si="3"/>
        <v>0</v>
      </c>
      <c r="S31" s="11"/>
      <c r="T31" s="1">
        <f>VLOOKUP(B31,Master_Item!B:I,8,0)</f>
        <v>12</v>
      </c>
      <c r="U31" s="11">
        <f t="shared" si="4"/>
        <v>0</v>
      </c>
      <c r="V31" s="11">
        <f t="shared" si="5"/>
        <v>0</v>
      </c>
      <c r="W31" s="11">
        <f t="shared" si="6"/>
        <v>0</v>
      </c>
      <c r="X31" s="11">
        <f t="shared" si="7"/>
        <v>0</v>
      </c>
      <c r="Y31" s="11">
        <f t="shared" si="8"/>
        <v>0</v>
      </c>
    </row>
    <row r="32" spans="1:25">
      <c r="A32" s="13">
        <v>21</v>
      </c>
      <c r="B32" s="2">
        <v>310001984</v>
      </c>
      <c r="C32" s="1" t="s">
        <v>67</v>
      </c>
      <c r="D32" s="1" t="s">
        <v>121</v>
      </c>
      <c r="E32" s="12">
        <f>_xlfn.IFNA(VLOOKUP($B32,'FST OMT'!$C:$AH,$A32,0),0)</f>
        <v>0</v>
      </c>
      <c r="F32" s="12">
        <f>_xlfn.IFNA(VLOOKUP($B32,'FST CV'!$C:$AH,$A32,0),0)</f>
        <v>0</v>
      </c>
      <c r="G32" s="12">
        <f>_xlfn.IFNA(VLOOKUP($B32,'FST TT'!$C:$AH,$A32,0),0)</f>
        <v>0</v>
      </c>
      <c r="I32" s="4">
        <f t="shared" si="1"/>
        <v>0</v>
      </c>
      <c r="K32" s="52">
        <f>IF(D32="MT",VLOOKUP(B32,Master_Item!B:H,7,0),VLOOKUP(B32,Master_Item!B:H,6,0))</f>
        <v>54</v>
      </c>
      <c r="L32" s="52" t="str">
        <f>VLOOKUP(B32,Master_Item!B:M,12,0)</f>
        <v>โรงงานนวนคร</v>
      </c>
      <c r="M32" s="11" t="str">
        <f t="shared" si="2"/>
        <v>โรงงานนวนครRegion 7</v>
      </c>
      <c r="N32" s="11">
        <f t="shared" si="3"/>
        <v>0</v>
      </c>
      <c r="O32" s="11">
        <f t="shared" si="3"/>
        <v>0</v>
      </c>
      <c r="P32" s="11">
        <f t="shared" si="3"/>
        <v>0</v>
      </c>
      <c r="Q32" s="11">
        <f t="shared" si="3"/>
        <v>0</v>
      </c>
      <c r="R32" s="11">
        <f t="shared" si="3"/>
        <v>0</v>
      </c>
      <c r="S32" s="11"/>
      <c r="T32" s="1">
        <f>VLOOKUP(B32,Master_Item!B:I,8,0)</f>
        <v>12</v>
      </c>
      <c r="U32" s="11">
        <f t="shared" si="4"/>
        <v>0</v>
      </c>
      <c r="V32" s="11">
        <f t="shared" si="5"/>
        <v>0</v>
      </c>
      <c r="W32" s="11">
        <f t="shared" si="6"/>
        <v>0</v>
      </c>
      <c r="X32" s="11">
        <f t="shared" si="7"/>
        <v>0</v>
      </c>
      <c r="Y32" s="11">
        <f t="shared" si="8"/>
        <v>0</v>
      </c>
    </row>
    <row r="33" spans="1:25">
      <c r="A33" s="13">
        <v>22</v>
      </c>
      <c r="B33" s="2">
        <v>310001984</v>
      </c>
      <c r="C33" s="1" t="s">
        <v>67</v>
      </c>
      <c r="D33" s="1" t="s">
        <v>122</v>
      </c>
      <c r="E33" s="12">
        <f>_xlfn.IFNA(VLOOKUP($B33,'FST OMT'!$C:$AH,$A33,0),0)</f>
        <v>0</v>
      </c>
      <c r="F33" s="12">
        <f>_xlfn.IFNA(VLOOKUP($B33,'FST CV'!$C:$AH,$A33,0),0)</f>
        <v>0</v>
      </c>
      <c r="G33" s="12">
        <f>_xlfn.IFNA(VLOOKUP($B33,'FST TT'!$C:$AH,$A33,0),0)</f>
        <v>0</v>
      </c>
      <c r="I33" s="4">
        <f t="shared" si="1"/>
        <v>0</v>
      </c>
      <c r="K33" s="52">
        <f>IF(D33="MT",VLOOKUP(B33,Master_Item!B:H,7,0),VLOOKUP(B33,Master_Item!B:H,6,0))</f>
        <v>54</v>
      </c>
      <c r="L33" s="52" t="str">
        <f>VLOOKUP(B33,Master_Item!B:M,12,0)</f>
        <v>โรงงานนวนคร</v>
      </c>
      <c r="M33" s="11" t="str">
        <f t="shared" si="2"/>
        <v>โรงงานนวนครRegion 8</v>
      </c>
      <c r="N33" s="11">
        <f t="shared" si="3"/>
        <v>0</v>
      </c>
      <c r="O33" s="11">
        <f t="shared" si="3"/>
        <v>0</v>
      </c>
      <c r="P33" s="11">
        <f t="shared" si="3"/>
        <v>0</v>
      </c>
      <c r="Q33" s="11">
        <f t="shared" si="3"/>
        <v>0</v>
      </c>
      <c r="R33" s="11">
        <f t="shared" si="3"/>
        <v>0</v>
      </c>
      <c r="S33" s="11"/>
      <c r="T33" s="1">
        <f>VLOOKUP(B33,Master_Item!B:I,8,0)</f>
        <v>12</v>
      </c>
      <c r="U33" s="11">
        <f t="shared" si="4"/>
        <v>0</v>
      </c>
      <c r="V33" s="11">
        <f t="shared" si="5"/>
        <v>0</v>
      </c>
      <c r="W33" s="11">
        <f t="shared" si="6"/>
        <v>0</v>
      </c>
      <c r="X33" s="11">
        <f t="shared" si="7"/>
        <v>0</v>
      </c>
      <c r="Y33" s="11">
        <f t="shared" si="8"/>
        <v>0</v>
      </c>
    </row>
    <row r="34" spans="1:25">
      <c r="A34" s="13">
        <v>71</v>
      </c>
      <c r="B34" s="2">
        <v>310001984</v>
      </c>
      <c r="C34" s="1" t="s">
        <v>67</v>
      </c>
      <c r="D34" s="1" t="s">
        <v>123</v>
      </c>
      <c r="H34" s="4">
        <f>_xlfn.IFNA(VLOOKUP(B34,'FST MT'!A:FS,$A34,0),0)</f>
        <v>0</v>
      </c>
      <c r="I34" s="4">
        <f t="shared" si="1"/>
        <v>0</v>
      </c>
      <c r="K34" s="52">
        <f>IF(D34="MT",VLOOKUP(B34,Master_Item!B:H,7,0),VLOOKUP(B34,Master_Item!B:H,6,0))</f>
        <v>54</v>
      </c>
      <c r="L34" s="52" t="str">
        <f>VLOOKUP(B34,Master_Item!B:M,12,0)</f>
        <v>โรงงานนวนคร</v>
      </c>
      <c r="M34" s="11" t="str">
        <f t="shared" si="2"/>
        <v>โรงงานนวนครMT</v>
      </c>
      <c r="N34" s="11">
        <f t="shared" si="3"/>
        <v>0</v>
      </c>
      <c r="O34" s="11">
        <f t="shared" si="3"/>
        <v>0</v>
      </c>
      <c r="P34" s="11">
        <f t="shared" si="3"/>
        <v>0</v>
      </c>
      <c r="Q34" s="11">
        <f t="shared" si="3"/>
        <v>0</v>
      </c>
      <c r="R34" s="11">
        <f t="shared" si="3"/>
        <v>0</v>
      </c>
      <c r="S34" s="11"/>
      <c r="T34" s="1">
        <f>VLOOKUP(B34,Master_Item!B:I,8,0)</f>
        <v>12</v>
      </c>
      <c r="U34" s="11">
        <f t="shared" si="4"/>
        <v>0</v>
      </c>
      <c r="V34" s="11">
        <f t="shared" si="5"/>
        <v>0</v>
      </c>
      <c r="W34" s="11">
        <f t="shared" si="6"/>
        <v>0</v>
      </c>
      <c r="X34" s="11">
        <f t="shared" si="7"/>
        <v>0</v>
      </c>
      <c r="Y34" s="11">
        <f t="shared" si="8"/>
        <v>0</v>
      </c>
    </row>
    <row r="35" spans="1:25">
      <c r="A35" s="13">
        <v>15</v>
      </c>
      <c r="B35" s="2">
        <v>310001991</v>
      </c>
      <c r="C35" s="1" t="s">
        <v>48</v>
      </c>
      <c r="D35" s="1" t="s">
        <v>115</v>
      </c>
      <c r="E35" s="12">
        <f>_xlfn.IFNA(VLOOKUP($B35,'FST OMT'!$C:$AH,$A35,0),0)</f>
        <v>0</v>
      </c>
      <c r="F35" s="12">
        <f>_xlfn.IFNA(VLOOKUP($B35,'FST CV'!$C:$AH,$A35,0),0)</f>
        <v>0</v>
      </c>
      <c r="G35" s="12">
        <f>_xlfn.IFNA(VLOOKUP($B35,'FST TT'!$C:$AH,$A35,0),0)</f>
        <v>0</v>
      </c>
      <c r="I35" s="4">
        <f t="shared" si="1"/>
        <v>0</v>
      </c>
      <c r="K35" s="52">
        <f>IF(D35="MT",VLOOKUP(B35,Master_Item!B:H,7,0),VLOOKUP(B35,Master_Item!B:H,6,0))</f>
        <v>72</v>
      </c>
      <c r="L35" s="52" t="str">
        <f>VLOOKUP(B35,Master_Item!B:M,12,0)</f>
        <v>โรงงานนวนคร</v>
      </c>
      <c r="M35" s="11" t="str">
        <f t="shared" si="2"/>
        <v>โรงงานนวนครRegion 1</v>
      </c>
      <c r="N35" s="11">
        <f t="shared" si="3"/>
        <v>0</v>
      </c>
      <c r="O35" s="11">
        <f t="shared" si="3"/>
        <v>0</v>
      </c>
      <c r="P35" s="11">
        <f t="shared" si="3"/>
        <v>0</v>
      </c>
      <c r="Q35" s="11">
        <f t="shared" si="3"/>
        <v>0</v>
      </c>
      <c r="R35" s="11">
        <f t="shared" si="3"/>
        <v>0</v>
      </c>
      <c r="S35" s="11"/>
      <c r="T35" s="1">
        <f>VLOOKUP(B35,Master_Item!B:I,8,0)</f>
        <v>9.1199999999999992</v>
      </c>
      <c r="U35" s="11">
        <f t="shared" si="4"/>
        <v>0</v>
      </c>
      <c r="V35" s="11">
        <f t="shared" si="5"/>
        <v>0</v>
      </c>
      <c r="W35" s="11">
        <f t="shared" si="6"/>
        <v>0</v>
      </c>
      <c r="X35" s="11">
        <f t="shared" si="7"/>
        <v>0</v>
      </c>
      <c r="Y35" s="11">
        <f t="shared" si="8"/>
        <v>0</v>
      </c>
    </row>
    <row r="36" spans="1:25">
      <c r="A36" s="13">
        <v>16</v>
      </c>
      <c r="B36" s="2">
        <v>310001991</v>
      </c>
      <c r="C36" s="1" t="s">
        <v>48</v>
      </c>
      <c r="D36" s="1" t="s">
        <v>116</v>
      </c>
      <c r="E36" s="12">
        <f>_xlfn.IFNA(VLOOKUP($B36,'FST OMT'!$C:$AH,$A36,0),0)</f>
        <v>0</v>
      </c>
      <c r="F36" s="12">
        <f>_xlfn.IFNA(VLOOKUP($B36,'FST CV'!$C:$AH,$A36,0),0)</f>
        <v>0</v>
      </c>
      <c r="G36" s="12">
        <f>_xlfn.IFNA(VLOOKUP($B36,'FST TT'!$C:$AH,$A36,0),0)</f>
        <v>0</v>
      </c>
      <c r="I36" s="4">
        <f t="shared" si="1"/>
        <v>0</v>
      </c>
      <c r="K36" s="52">
        <f>IF(D36="MT",VLOOKUP(B36,Master_Item!B:H,7,0),VLOOKUP(B36,Master_Item!B:H,6,0))</f>
        <v>72</v>
      </c>
      <c r="L36" s="52" t="str">
        <f>VLOOKUP(B36,Master_Item!B:M,12,0)</f>
        <v>โรงงานนวนคร</v>
      </c>
      <c r="M36" s="11" t="str">
        <f t="shared" si="2"/>
        <v>โรงงานนวนครRegion 2</v>
      </c>
      <c r="N36" s="11">
        <f t="shared" si="3"/>
        <v>0</v>
      </c>
      <c r="O36" s="11">
        <f t="shared" si="3"/>
        <v>0</v>
      </c>
      <c r="P36" s="11">
        <f t="shared" si="3"/>
        <v>0</v>
      </c>
      <c r="Q36" s="11">
        <f t="shared" si="3"/>
        <v>0</v>
      </c>
      <c r="R36" s="11">
        <f t="shared" si="3"/>
        <v>0</v>
      </c>
      <c r="S36" s="11"/>
      <c r="T36" s="1">
        <f>VLOOKUP(B36,Master_Item!B:I,8,0)</f>
        <v>9.1199999999999992</v>
      </c>
      <c r="U36" s="11">
        <f t="shared" si="4"/>
        <v>0</v>
      </c>
      <c r="V36" s="11">
        <f t="shared" si="5"/>
        <v>0</v>
      </c>
      <c r="W36" s="11">
        <f t="shared" si="6"/>
        <v>0</v>
      </c>
      <c r="X36" s="11">
        <f t="shared" si="7"/>
        <v>0</v>
      </c>
      <c r="Y36" s="11">
        <f t="shared" si="8"/>
        <v>0</v>
      </c>
    </row>
    <row r="37" spans="1:25">
      <c r="A37" s="13">
        <v>17</v>
      </c>
      <c r="B37" s="2">
        <v>310001991</v>
      </c>
      <c r="C37" s="1" t="s">
        <v>48</v>
      </c>
      <c r="D37" s="1" t="s">
        <v>117</v>
      </c>
      <c r="E37" s="12">
        <f>_xlfn.IFNA(VLOOKUP($B37,'FST OMT'!$C:$AH,$A37,0),0)</f>
        <v>0</v>
      </c>
      <c r="F37" s="12">
        <f>_xlfn.IFNA(VLOOKUP($B37,'FST CV'!$C:$AH,$A37,0),0)</f>
        <v>0</v>
      </c>
      <c r="G37" s="12">
        <f>_xlfn.IFNA(VLOOKUP($B37,'FST TT'!$C:$AH,$A37,0),0)</f>
        <v>0</v>
      </c>
      <c r="I37" s="4">
        <f t="shared" si="1"/>
        <v>0</v>
      </c>
      <c r="K37" s="52">
        <f>IF(D37="MT",VLOOKUP(B37,Master_Item!B:H,7,0),VLOOKUP(B37,Master_Item!B:H,6,0))</f>
        <v>72</v>
      </c>
      <c r="L37" s="52" t="str">
        <f>VLOOKUP(B37,Master_Item!B:M,12,0)</f>
        <v>โรงงานนวนคร</v>
      </c>
      <c r="M37" s="11" t="str">
        <f t="shared" si="2"/>
        <v>โรงงานนวนครRegion 3</v>
      </c>
      <c r="N37" s="11">
        <f t="shared" si="3"/>
        <v>0</v>
      </c>
      <c r="O37" s="11">
        <f t="shared" si="3"/>
        <v>0</v>
      </c>
      <c r="P37" s="11">
        <f t="shared" si="3"/>
        <v>0</v>
      </c>
      <c r="Q37" s="11">
        <f t="shared" si="3"/>
        <v>0</v>
      </c>
      <c r="R37" s="11">
        <f t="shared" si="3"/>
        <v>0</v>
      </c>
      <c r="S37" s="11"/>
      <c r="T37" s="1">
        <f>VLOOKUP(B37,Master_Item!B:I,8,0)</f>
        <v>9.1199999999999992</v>
      </c>
      <c r="U37" s="11">
        <f t="shared" si="4"/>
        <v>0</v>
      </c>
      <c r="V37" s="11">
        <f t="shared" si="5"/>
        <v>0</v>
      </c>
      <c r="W37" s="11">
        <f t="shared" si="6"/>
        <v>0</v>
      </c>
      <c r="X37" s="11">
        <f t="shared" si="7"/>
        <v>0</v>
      </c>
      <c r="Y37" s="11">
        <f t="shared" si="8"/>
        <v>0</v>
      </c>
    </row>
    <row r="38" spans="1:25">
      <c r="A38" s="13">
        <v>18</v>
      </c>
      <c r="B38" s="2">
        <v>310001991</v>
      </c>
      <c r="C38" s="1" t="s">
        <v>48</v>
      </c>
      <c r="D38" s="1" t="s">
        <v>118</v>
      </c>
      <c r="E38" s="12">
        <f>_xlfn.IFNA(VLOOKUP($B38,'FST OMT'!$C:$AH,$A38,0),0)</f>
        <v>0</v>
      </c>
      <c r="F38" s="12">
        <f>_xlfn.IFNA(VLOOKUP($B38,'FST CV'!$C:$AH,$A38,0),0)</f>
        <v>0</v>
      </c>
      <c r="G38" s="12">
        <f>_xlfn.IFNA(VLOOKUP($B38,'FST TT'!$C:$AH,$A38,0),0)</f>
        <v>0</v>
      </c>
      <c r="I38" s="4">
        <f t="shared" si="1"/>
        <v>0</v>
      </c>
      <c r="K38" s="52">
        <f>IF(D38="MT",VLOOKUP(B38,Master_Item!B:H,7,0),VLOOKUP(B38,Master_Item!B:H,6,0))</f>
        <v>72</v>
      </c>
      <c r="L38" s="52" t="str">
        <f>VLOOKUP(B38,Master_Item!B:M,12,0)</f>
        <v>โรงงานนวนคร</v>
      </c>
      <c r="M38" s="11" t="str">
        <f t="shared" si="2"/>
        <v>โรงงานนวนครRegion 4</v>
      </c>
      <c r="N38" s="11">
        <f t="shared" si="3"/>
        <v>0</v>
      </c>
      <c r="O38" s="11">
        <f t="shared" si="3"/>
        <v>0</v>
      </c>
      <c r="P38" s="11">
        <f t="shared" si="3"/>
        <v>0</v>
      </c>
      <c r="Q38" s="11">
        <f t="shared" si="3"/>
        <v>0</v>
      </c>
      <c r="R38" s="11">
        <f t="shared" si="3"/>
        <v>0</v>
      </c>
      <c r="S38" s="11"/>
      <c r="T38" s="1">
        <f>VLOOKUP(B38,Master_Item!B:I,8,0)</f>
        <v>9.1199999999999992</v>
      </c>
      <c r="U38" s="11">
        <f t="shared" si="4"/>
        <v>0</v>
      </c>
      <c r="V38" s="11">
        <f t="shared" si="5"/>
        <v>0</v>
      </c>
      <c r="W38" s="11">
        <f t="shared" si="6"/>
        <v>0</v>
      </c>
      <c r="X38" s="11">
        <f t="shared" si="7"/>
        <v>0</v>
      </c>
      <c r="Y38" s="11">
        <f t="shared" si="8"/>
        <v>0</v>
      </c>
    </row>
    <row r="39" spans="1:25">
      <c r="A39" s="13">
        <v>19</v>
      </c>
      <c r="B39" s="2">
        <v>310001991</v>
      </c>
      <c r="C39" s="1" t="s">
        <v>48</v>
      </c>
      <c r="D39" s="1" t="s">
        <v>119</v>
      </c>
      <c r="E39" s="12">
        <f>_xlfn.IFNA(VLOOKUP($B39,'FST OMT'!$C:$AH,$A39,0),0)</f>
        <v>0</v>
      </c>
      <c r="F39" s="12">
        <f>_xlfn.IFNA(VLOOKUP($B39,'FST CV'!$C:$AH,$A39,0),0)</f>
        <v>0</v>
      </c>
      <c r="G39" s="12">
        <f>_xlfn.IFNA(VLOOKUP($B39,'FST TT'!$C:$AH,$A39,0),0)</f>
        <v>0</v>
      </c>
      <c r="I39" s="4">
        <f t="shared" si="1"/>
        <v>0</v>
      </c>
      <c r="K39" s="52">
        <f>IF(D39="MT",VLOOKUP(B39,Master_Item!B:H,7,0),VLOOKUP(B39,Master_Item!B:H,6,0))</f>
        <v>72</v>
      </c>
      <c r="L39" s="52" t="str">
        <f>VLOOKUP(B39,Master_Item!B:M,12,0)</f>
        <v>โรงงานนวนคร</v>
      </c>
      <c r="M39" s="11" t="str">
        <f t="shared" si="2"/>
        <v>โรงงานนวนครRegion 5</v>
      </c>
      <c r="N39" s="11">
        <f t="shared" si="3"/>
        <v>0</v>
      </c>
      <c r="O39" s="11">
        <f t="shared" si="3"/>
        <v>0</v>
      </c>
      <c r="P39" s="11">
        <f t="shared" si="3"/>
        <v>0</v>
      </c>
      <c r="Q39" s="11">
        <f t="shared" si="3"/>
        <v>0</v>
      </c>
      <c r="R39" s="11">
        <f t="shared" si="3"/>
        <v>0</v>
      </c>
      <c r="S39" s="11"/>
      <c r="T39" s="1">
        <f>VLOOKUP(B39,Master_Item!B:I,8,0)</f>
        <v>9.1199999999999992</v>
      </c>
      <c r="U39" s="11">
        <f t="shared" si="4"/>
        <v>0</v>
      </c>
      <c r="V39" s="11">
        <f t="shared" si="5"/>
        <v>0</v>
      </c>
      <c r="W39" s="11">
        <f t="shared" si="6"/>
        <v>0</v>
      </c>
      <c r="X39" s="11">
        <f t="shared" si="7"/>
        <v>0</v>
      </c>
      <c r="Y39" s="11">
        <f t="shared" si="8"/>
        <v>0</v>
      </c>
    </row>
    <row r="40" spans="1:25">
      <c r="A40" s="13">
        <v>20</v>
      </c>
      <c r="B40" s="2">
        <v>310001991</v>
      </c>
      <c r="C40" s="1" t="s">
        <v>48</v>
      </c>
      <c r="D40" s="1" t="s">
        <v>127</v>
      </c>
      <c r="E40" s="12">
        <f>_xlfn.IFNA(VLOOKUP($B40,'FST OMT'!$C:$AH,$A40,0),0)*0.45</f>
        <v>0</v>
      </c>
      <c r="F40" s="12">
        <f>_xlfn.IFNA(VLOOKUP($B40,'FST CV'!$C:$AH,$A40,0),0)*0.45</f>
        <v>0</v>
      </c>
      <c r="G40" s="12">
        <f>_xlfn.IFNA(VLOOKUP($B40,'FST TT'!$C:$AH,$A40,0),0)*0.45</f>
        <v>0</v>
      </c>
      <c r="I40" s="4">
        <f t="shared" si="1"/>
        <v>0</v>
      </c>
      <c r="K40" s="52">
        <f>IF(D40="MT",VLOOKUP(B40,Master_Item!B:H,7,0),VLOOKUP(B40,Master_Item!B:H,6,0))</f>
        <v>72</v>
      </c>
      <c r="L40" s="52" t="str">
        <f>VLOOKUP(B40,Master_Item!B:M,12,0)</f>
        <v>โรงงานนวนคร</v>
      </c>
      <c r="M40" s="11" t="str">
        <f t="shared" si="2"/>
        <v>โรงงานนวนครRegion 6/9</v>
      </c>
      <c r="N40" s="11">
        <f t="shared" si="3"/>
        <v>0</v>
      </c>
      <c r="O40" s="11">
        <f t="shared" si="3"/>
        <v>0</v>
      </c>
      <c r="P40" s="11">
        <f t="shared" si="3"/>
        <v>0</v>
      </c>
      <c r="Q40" s="11">
        <f t="shared" si="3"/>
        <v>0</v>
      </c>
      <c r="R40" s="11">
        <f t="shared" si="3"/>
        <v>0</v>
      </c>
      <c r="S40" s="11"/>
      <c r="T40" s="1">
        <f>VLOOKUP(B40,Master_Item!B:I,8,0)</f>
        <v>9.1199999999999992</v>
      </c>
      <c r="U40" s="11">
        <f t="shared" si="4"/>
        <v>0</v>
      </c>
      <c r="V40" s="11">
        <f t="shared" si="5"/>
        <v>0</v>
      </c>
      <c r="W40" s="11">
        <f t="shared" si="6"/>
        <v>0</v>
      </c>
      <c r="X40" s="11">
        <f t="shared" si="7"/>
        <v>0</v>
      </c>
      <c r="Y40" s="11">
        <f t="shared" si="8"/>
        <v>0</v>
      </c>
    </row>
    <row r="41" spans="1:25">
      <c r="A41" s="13">
        <v>20</v>
      </c>
      <c r="B41" s="2">
        <v>310001991</v>
      </c>
      <c r="C41" s="1" t="s">
        <v>48</v>
      </c>
      <c r="D41" s="1" t="s">
        <v>128</v>
      </c>
      <c r="E41" s="12">
        <f>_xlfn.IFNA(VLOOKUP($B41,'FST OMT'!$C:$AH,$A41,0),0)*0.55</f>
        <v>0</v>
      </c>
      <c r="F41" s="12">
        <f>_xlfn.IFNA(VLOOKUP($B41,'FST CV'!$C:$AH,$A41,0),0)*0.55</f>
        <v>0</v>
      </c>
      <c r="G41" s="12">
        <f>_xlfn.IFNA(VLOOKUP($B41,'FST TT'!$C:$AH,$A41,0),0)*0.55</f>
        <v>0</v>
      </c>
      <c r="I41" s="4">
        <f t="shared" si="1"/>
        <v>0</v>
      </c>
      <c r="K41" s="52">
        <f>IF(D41="MT",VLOOKUP(B41,Master_Item!B:H,7,0),VLOOKUP(B41,Master_Item!B:H,6,0))</f>
        <v>72</v>
      </c>
      <c r="L41" s="52" t="str">
        <f>VLOOKUP(B41,Master_Item!B:M,12,0)</f>
        <v>โรงงานนวนคร</v>
      </c>
      <c r="M41" s="11" t="str">
        <f t="shared" si="2"/>
        <v>โรงงานนวนครRegion 6/14</v>
      </c>
      <c r="N41" s="11">
        <f t="shared" si="3"/>
        <v>0</v>
      </c>
      <c r="O41" s="11">
        <f t="shared" si="3"/>
        <v>0</v>
      </c>
      <c r="P41" s="11">
        <f t="shared" si="3"/>
        <v>0</v>
      </c>
      <c r="Q41" s="11">
        <f t="shared" si="3"/>
        <v>0</v>
      </c>
      <c r="R41" s="11">
        <f t="shared" si="3"/>
        <v>0</v>
      </c>
      <c r="S41" s="11"/>
      <c r="T41" s="1">
        <f>VLOOKUP(B41,Master_Item!B:I,8,0)</f>
        <v>9.1199999999999992</v>
      </c>
      <c r="U41" s="11">
        <f t="shared" si="4"/>
        <v>0</v>
      </c>
      <c r="V41" s="11">
        <f t="shared" si="5"/>
        <v>0</v>
      </c>
      <c r="W41" s="11">
        <f t="shared" si="6"/>
        <v>0</v>
      </c>
      <c r="X41" s="11">
        <f t="shared" si="7"/>
        <v>0</v>
      </c>
      <c r="Y41" s="11">
        <f t="shared" si="8"/>
        <v>0</v>
      </c>
    </row>
    <row r="42" spans="1:25">
      <c r="A42" s="13">
        <v>21</v>
      </c>
      <c r="B42" s="2">
        <v>310001991</v>
      </c>
      <c r="C42" s="1" t="s">
        <v>48</v>
      </c>
      <c r="D42" s="1" t="s">
        <v>121</v>
      </c>
      <c r="E42" s="12">
        <f>_xlfn.IFNA(VLOOKUP($B42,'FST OMT'!$C:$AH,$A42,0),0)</f>
        <v>0</v>
      </c>
      <c r="F42" s="12">
        <f>_xlfn.IFNA(VLOOKUP($B42,'FST CV'!$C:$AH,$A42,0),0)</f>
        <v>0</v>
      </c>
      <c r="G42" s="12">
        <f>_xlfn.IFNA(VLOOKUP($B42,'FST TT'!$C:$AH,$A42,0),0)</f>
        <v>0</v>
      </c>
      <c r="I42" s="4">
        <f t="shared" si="1"/>
        <v>0</v>
      </c>
      <c r="K42" s="52">
        <f>IF(D42="MT",VLOOKUP(B42,Master_Item!B:H,7,0),VLOOKUP(B42,Master_Item!B:H,6,0))</f>
        <v>72</v>
      </c>
      <c r="L42" s="52" t="str">
        <f>VLOOKUP(B42,Master_Item!B:M,12,0)</f>
        <v>โรงงานนวนคร</v>
      </c>
      <c r="M42" s="11" t="str">
        <f t="shared" si="2"/>
        <v>โรงงานนวนครRegion 7</v>
      </c>
      <c r="N42" s="11">
        <f t="shared" si="3"/>
        <v>0</v>
      </c>
      <c r="O42" s="11">
        <f t="shared" si="3"/>
        <v>0</v>
      </c>
      <c r="P42" s="11">
        <f t="shared" si="3"/>
        <v>0</v>
      </c>
      <c r="Q42" s="11">
        <f t="shared" si="3"/>
        <v>0</v>
      </c>
      <c r="R42" s="11">
        <f t="shared" si="3"/>
        <v>0</v>
      </c>
      <c r="S42" s="11"/>
      <c r="T42" s="1">
        <f>VLOOKUP(B42,Master_Item!B:I,8,0)</f>
        <v>9.1199999999999992</v>
      </c>
      <c r="U42" s="11">
        <f t="shared" si="4"/>
        <v>0</v>
      </c>
      <c r="V42" s="11">
        <f t="shared" si="5"/>
        <v>0</v>
      </c>
      <c r="W42" s="11">
        <f t="shared" si="6"/>
        <v>0</v>
      </c>
      <c r="X42" s="11">
        <f t="shared" si="7"/>
        <v>0</v>
      </c>
      <c r="Y42" s="11">
        <f t="shared" si="8"/>
        <v>0</v>
      </c>
    </row>
    <row r="43" spans="1:25">
      <c r="A43" s="13">
        <v>22</v>
      </c>
      <c r="B43" s="2">
        <v>310001991</v>
      </c>
      <c r="C43" s="1" t="s">
        <v>48</v>
      </c>
      <c r="D43" s="1" t="s">
        <v>122</v>
      </c>
      <c r="E43" s="12">
        <f>_xlfn.IFNA(VLOOKUP($B43,'FST OMT'!$C:$AH,$A43,0),0)</f>
        <v>0</v>
      </c>
      <c r="F43" s="12">
        <f>_xlfn.IFNA(VLOOKUP($B43,'FST CV'!$C:$AH,$A43,0),0)</f>
        <v>0</v>
      </c>
      <c r="G43" s="12">
        <f>_xlfn.IFNA(VLOOKUP($B43,'FST TT'!$C:$AH,$A43,0),0)</f>
        <v>0</v>
      </c>
      <c r="I43" s="4">
        <f t="shared" si="1"/>
        <v>0</v>
      </c>
      <c r="K43" s="52">
        <f>IF(D43="MT",VLOOKUP(B43,Master_Item!B:H,7,0),VLOOKUP(B43,Master_Item!B:H,6,0))</f>
        <v>72</v>
      </c>
      <c r="L43" s="52" t="str">
        <f>VLOOKUP(B43,Master_Item!B:M,12,0)</f>
        <v>โรงงานนวนคร</v>
      </c>
      <c r="M43" s="11" t="str">
        <f t="shared" si="2"/>
        <v>โรงงานนวนครRegion 8</v>
      </c>
      <c r="N43" s="11">
        <f t="shared" si="3"/>
        <v>0</v>
      </c>
      <c r="O43" s="11">
        <f t="shared" si="3"/>
        <v>0</v>
      </c>
      <c r="P43" s="11">
        <f t="shared" si="3"/>
        <v>0</v>
      </c>
      <c r="Q43" s="11">
        <f t="shared" si="3"/>
        <v>0</v>
      </c>
      <c r="R43" s="11">
        <f t="shared" si="3"/>
        <v>0</v>
      </c>
      <c r="S43" s="11"/>
      <c r="T43" s="1">
        <f>VLOOKUP(B43,Master_Item!B:I,8,0)</f>
        <v>9.1199999999999992</v>
      </c>
      <c r="U43" s="11">
        <f t="shared" si="4"/>
        <v>0</v>
      </c>
      <c r="V43" s="11">
        <f t="shared" si="5"/>
        <v>0</v>
      </c>
      <c r="W43" s="11">
        <f t="shared" si="6"/>
        <v>0</v>
      </c>
      <c r="X43" s="11">
        <f t="shared" si="7"/>
        <v>0</v>
      </c>
      <c r="Y43" s="11">
        <f t="shared" si="8"/>
        <v>0</v>
      </c>
    </row>
    <row r="44" spans="1:25">
      <c r="A44" s="13">
        <v>71</v>
      </c>
      <c r="B44" s="2">
        <v>310001991</v>
      </c>
      <c r="C44" s="1" t="s">
        <v>48</v>
      </c>
      <c r="D44" s="1" t="s">
        <v>123</v>
      </c>
      <c r="H44" s="4">
        <f>_xlfn.IFNA(VLOOKUP(B44,'FST MT'!A:FS,$A44,0),0)</f>
        <v>22000</v>
      </c>
      <c r="I44" s="4">
        <f t="shared" si="1"/>
        <v>22000</v>
      </c>
      <c r="K44" s="52">
        <f>IF(D44="MT",VLOOKUP(B44,Master_Item!B:H,7,0),VLOOKUP(B44,Master_Item!B:H,6,0))</f>
        <v>72</v>
      </c>
      <c r="L44" s="52" t="str">
        <f>VLOOKUP(B44,Master_Item!B:M,12,0)</f>
        <v>โรงงานนวนคร</v>
      </c>
      <c r="M44" s="11" t="str">
        <f t="shared" si="2"/>
        <v>โรงงานนวนครMT</v>
      </c>
      <c r="N44" s="11">
        <f t="shared" si="3"/>
        <v>0</v>
      </c>
      <c r="O44" s="11">
        <f t="shared" si="3"/>
        <v>0</v>
      </c>
      <c r="P44" s="11">
        <f t="shared" si="3"/>
        <v>0</v>
      </c>
      <c r="Q44" s="11">
        <f t="shared" si="3"/>
        <v>305.55555555555554</v>
      </c>
      <c r="R44" s="11">
        <f t="shared" si="3"/>
        <v>305.55555555555554</v>
      </c>
      <c r="S44" s="11"/>
      <c r="T44" s="1">
        <f>VLOOKUP(B44,Master_Item!B:I,8,0)</f>
        <v>9.1199999999999992</v>
      </c>
      <c r="U44" s="11">
        <f t="shared" si="4"/>
        <v>0</v>
      </c>
      <c r="V44" s="11">
        <f t="shared" si="5"/>
        <v>0</v>
      </c>
      <c r="W44" s="11">
        <f t="shared" si="6"/>
        <v>0</v>
      </c>
      <c r="X44" s="11">
        <f t="shared" si="7"/>
        <v>200639.99999999997</v>
      </c>
      <c r="Y44" s="11">
        <f t="shared" si="8"/>
        <v>200639.99999999997</v>
      </c>
    </row>
    <row r="45" spans="1:25">
      <c r="A45" s="13">
        <v>15</v>
      </c>
      <c r="B45" s="2">
        <v>310001992</v>
      </c>
      <c r="C45" s="1" t="s">
        <v>49</v>
      </c>
      <c r="D45" s="1" t="s">
        <v>115</v>
      </c>
      <c r="E45" s="12">
        <f>_xlfn.IFNA(VLOOKUP($B45,'FST OMT'!$C:$AH,$A45,0),0)</f>
        <v>0</v>
      </c>
      <c r="F45" s="12">
        <f>_xlfn.IFNA(VLOOKUP($B45,'FST CV'!$C:$AH,$A45,0),0)</f>
        <v>0</v>
      </c>
      <c r="G45" s="12">
        <f>_xlfn.IFNA(VLOOKUP($B45,'FST TT'!$C:$AH,$A45,0),0)</f>
        <v>0</v>
      </c>
      <c r="I45" s="4">
        <f t="shared" si="1"/>
        <v>0</v>
      </c>
      <c r="K45" s="52">
        <f>IF(D45="MT",VLOOKUP(B45,Master_Item!B:H,7,0),VLOOKUP(B45,Master_Item!B:H,6,0))</f>
        <v>72</v>
      </c>
      <c r="L45" s="52" t="str">
        <f>VLOOKUP(B45,Master_Item!B:M,12,0)</f>
        <v>โรงงานนวนคร</v>
      </c>
      <c r="M45" s="11" t="str">
        <f t="shared" si="2"/>
        <v>โรงงานนวนครRegion 1</v>
      </c>
      <c r="N45" s="11">
        <f t="shared" si="3"/>
        <v>0</v>
      </c>
      <c r="O45" s="11">
        <f t="shared" si="3"/>
        <v>0</v>
      </c>
      <c r="P45" s="11">
        <f t="shared" si="3"/>
        <v>0</v>
      </c>
      <c r="Q45" s="11">
        <f t="shared" si="3"/>
        <v>0</v>
      </c>
      <c r="R45" s="11">
        <f t="shared" si="3"/>
        <v>0</v>
      </c>
      <c r="S45" s="11"/>
      <c r="T45" s="1">
        <f>VLOOKUP(B45,Master_Item!B:I,8,0)</f>
        <v>9.1199999999999992</v>
      </c>
      <c r="U45" s="11">
        <f t="shared" si="4"/>
        <v>0</v>
      </c>
      <c r="V45" s="11">
        <f t="shared" si="5"/>
        <v>0</v>
      </c>
      <c r="W45" s="11">
        <f t="shared" si="6"/>
        <v>0</v>
      </c>
      <c r="X45" s="11">
        <f t="shared" si="7"/>
        <v>0</v>
      </c>
      <c r="Y45" s="11">
        <f t="shared" si="8"/>
        <v>0</v>
      </c>
    </row>
    <row r="46" spans="1:25">
      <c r="A46" s="13">
        <v>16</v>
      </c>
      <c r="B46" s="2">
        <v>310001992</v>
      </c>
      <c r="C46" s="1" t="s">
        <v>49</v>
      </c>
      <c r="D46" s="1" t="s">
        <v>116</v>
      </c>
      <c r="E46" s="12">
        <f>_xlfn.IFNA(VLOOKUP($B46,'FST OMT'!$C:$AH,$A46,0),0)</f>
        <v>0</v>
      </c>
      <c r="F46" s="12">
        <f>_xlfn.IFNA(VLOOKUP($B46,'FST CV'!$C:$AH,$A46,0),0)</f>
        <v>0</v>
      </c>
      <c r="G46" s="12">
        <f>_xlfn.IFNA(VLOOKUP($B46,'FST TT'!$C:$AH,$A46,0),0)</f>
        <v>0</v>
      </c>
      <c r="I46" s="4">
        <f t="shared" si="1"/>
        <v>0</v>
      </c>
      <c r="K46" s="52">
        <f>IF(D46="MT",VLOOKUP(B46,Master_Item!B:H,7,0),VLOOKUP(B46,Master_Item!B:H,6,0))</f>
        <v>72</v>
      </c>
      <c r="L46" s="52" t="str">
        <f>VLOOKUP(B46,Master_Item!B:M,12,0)</f>
        <v>โรงงานนวนคร</v>
      </c>
      <c r="M46" s="11" t="str">
        <f t="shared" si="2"/>
        <v>โรงงานนวนครRegion 2</v>
      </c>
      <c r="N46" s="11">
        <f t="shared" si="3"/>
        <v>0</v>
      </c>
      <c r="O46" s="11">
        <f t="shared" si="3"/>
        <v>0</v>
      </c>
      <c r="P46" s="11">
        <f t="shared" si="3"/>
        <v>0</v>
      </c>
      <c r="Q46" s="11">
        <f t="shared" si="3"/>
        <v>0</v>
      </c>
      <c r="R46" s="11">
        <f t="shared" si="3"/>
        <v>0</v>
      </c>
      <c r="S46" s="11"/>
      <c r="T46" s="1">
        <f>VLOOKUP(B46,Master_Item!B:I,8,0)</f>
        <v>9.1199999999999992</v>
      </c>
      <c r="U46" s="11">
        <f t="shared" si="4"/>
        <v>0</v>
      </c>
      <c r="V46" s="11">
        <f t="shared" si="5"/>
        <v>0</v>
      </c>
      <c r="W46" s="11">
        <f t="shared" si="6"/>
        <v>0</v>
      </c>
      <c r="X46" s="11">
        <f t="shared" si="7"/>
        <v>0</v>
      </c>
      <c r="Y46" s="11">
        <f t="shared" si="8"/>
        <v>0</v>
      </c>
    </row>
    <row r="47" spans="1:25">
      <c r="A47" s="13">
        <v>17</v>
      </c>
      <c r="B47" s="2">
        <v>310001992</v>
      </c>
      <c r="C47" s="1" t="s">
        <v>49</v>
      </c>
      <c r="D47" s="1" t="s">
        <v>117</v>
      </c>
      <c r="E47" s="12">
        <f>_xlfn.IFNA(VLOOKUP($B47,'FST OMT'!$C:$AH,$A47,0),0)</f>
        <v>0</v>
      </c>
      <c r="F47" s="12">
        <f>_xlfn.IFNA(VLOOKUP($B47,'FST CV'!$C:$AH,$A47,0),0)</f>
        <v>0</v>
      </c>
      <c r="G47" s="12">
        <f>_xlfn.IFNA(VLOOKUP($B47,'FST TT'!$C:$AH,$A47,0),0)</f>
        <v>0</v>
      </c>
      <c r="I47" s="4">
        <f t="shared" si="1"/>
        <v>0</v>
      </c>
      <c r="K47" s="52">
        <f>IF(D47="MT",VLOOKUP(B47,Master_Item!B:H,7,0),VLOOKUP(B47,Master_Item!B:H,6,0))</f>
        <v>72</v>
      </c>
      <c r="L47" s="52" t="str">
        <f>VLOOKUP(B47,Master_Item!B:M,12,0)</f>
        <v>โรงงานนวนคร</v>
      </c>
      <c r="M47" s="11" t="str">
        <f t="shared" si="2"/>
        <v>โรงงานนวนครRegion 3</v>
      </c>
      <c r="N47" s="11">
        <f t="shared" si="3"/>
        <v>0</v>
      </c>
      <c r="O47" s="11">
        <f t="shared" si="3"/>
        <v>0</v>
      </c>
      <c r="P47" s="11">
        <f t="shared" si="3"/>
        <v>0</v>
      </c>
      <c r="Q47" s="11">
        <f t="shared" si="3"/>
        <v>0</v>
      </c>
      <c r="R47" s="11">
        <f t="shared" si="3"/>
        <v>0</v>
      </c>
      <c r="S47" s="11"/>
      <c r="T47" s="1">
        <f>VLOOKUP(B47,Master_Item!B:I,8,0)</f>
        <v>9.1199999999999992</v>
      </c>
      <c r="U47" s="11">
        <f t="shared" si="4"/>
        <v>0</v>
      </c>
      <c r="V47" s="11">
        <f t="shared" si="5"/>
        <v>0</v>
      </c>
      <c r="W47" s="11">
        <f t="shared" si="6"/>
        <v>0</v>
      </c>
      <c r="X47" s="11">
        <f t="shared" si="7"/>
        <v>0</v>
      </c>
      <c r="Y47" s="11">
        <f t="shared" si="8"/>
        <v>0</v>
      </c>
    </row>
    <row r="48" spans="1:25">
      <c r="A48" s="13">
        <v>18</v>
      </c>
      <c r="B48" s="2">
        <v>310001992</v>
      </c>
      <c r="C48" s="1" t="s">
        <v>49</v>
      </c>
      <c r="D48" s="1" t="s">
        <v>118</v>
      </c>
      <c r="E48" s="12">
        <f>_xlfn.IFNA(VLOOKUP($B48,'FST OMT'!$C:$AH,$A48,0),0)</f>
        <v>0</v>
      </c>
      <c r="F48" s="12">
        <f>_xlfn.IFNA(VLOOKUP($B48,'FST CV'!$C:$AH,$A48,0),0)</f>
        <v>0</v>
      </c>
      <c r="G48" s="12">
        <f>_xlfn.IFNA(VLOOKUP($B48,'FST TT'!$C:$AH,$A48,0),0)</f>
        <v>0</v>
      </c>
      <c r="I48" s="4">
        <f t="shared" si="1"/>
        <v>0</v>
      </c>
      <c r="K48" s="52">
        <f>IF(D48="MT",VLOOKUP(B48,Master_Item!B:H,7,0),VLOOKUP(B48,Master_Item!B:H,6,0))</f>
        <v>72</v>
      </c>
      <c r="L48" s="52" t="str">
        <f>VLOOKUP(B48,Master_Item!B:M,12,0)</f>
        <v>โรงงานนวนคร</v>
      </c>
      <c r="M48" s="11" t="str">
        <f t="shared" si="2"/>
        <v>โรงงานนวนครRegion 4</v>
      </c>
      <c r="N48" s="11">
        <f t="shared" si="3"/>
        <v>0</v>
      </c>
      <c r="O48" s="11">
        <f t="shared" si="3"/>
        <v>0</v>
      </c>
      <c r="P48" s="11">
        <f t="shared" si="3"/>
        <v>0</v>
      </c>
      <c r="Q48" s="11">
        <f t="shared" si="3"/>
        <v>0</v>
      </c>
      <c r="R48" s="11">
        <f t="shared" si="3"/>
        <v>0</v>
      </c>
      <c r="S48" s="11"/>
      <c r="T48" s="1">
        <f>VLOOKUP(B48,Master_Item!B:I,8,0)</f>
        <v>9.1199999999999992</v>
      </c>
      <c r="U48" s="11">
        <f t="shared" si="4"/>
        <v>0</v>
      </c>
      <c r="V48" s="11">
        <f t="shared" si="5"/>
        <v>0</v>
      </c>
      <c r="W48" s="11">
        <f t="shared" si="6"/>
        <v>0</v>
      </c>
      <c r="X48" s="11">
        <f t="shared" si="7"/>
        <v>0</v>
      </c>
      <c r="Y48" s="11">
        <f t="shared" si="8"/>
        <v>0</v>
      </c>
    </row>
    <row r="49" spans="1:25">
      <c r="A49" s="13">
        <v>19</v>
      </c>
      <c r="B49" s="2">
        <v>310001992</v>
      </c>
      <c r="C49" s="1" t="s">
        <v>49</v>
      </c>
      <c r="D49" s="1" t="s">
        <v>119</v>
      </c>
      <c r="E49" s="12">
        <f>_xlfn.IFNA(VLOOKUP($B49,'FST OMT'!$C:$AH,$A49,0),0)</f>
        <v>0</v>
      </c>
      <c r="F49" s="12">
        <f>_xlfn.IFNA(VLOOKUP($B49,'FST CV'!$C:$AH,$A49,0),0)</f>
        <v>0</v>
      </c>
      <c r="G49" s="12">
        <f>_xlfn.IFNA(VLOOKUP($B49,'FST TT'!$C:$AH,$A49,0),0)</f>
        <v>0</v>
      </c>
      <c r="I49" s="4">
        <f t="shared" si="1"/>
        <v>0</v>
      </c>
      <c r="K49" s="52">
        <f>IF(D49="MT",VLOOKUP(B49,Master_Item!B:H,7,0),VLOOKUP(B49,Master_Item!B:H,6,0))</f>
        <v>72</v>
      </c>
      <c r="L49" s="52" t="str">
        <f>VLOOKUP(B49,Master_Item!B:M,12,0)</f>
        <v>โรงงานนวนคร</v>
      </c>
      <c r="M49" s="11" t="str">
        <f t="shared" si="2"/>
        <v>โรงงานนวนครRegion 5</v>
      </c>
      <c r="N49" s="11">
        <f t="shared" si="3"/>
        <v>0</v>
      </c>
      <c r="O49" s="11">
        <f t="shared" si="3"/>
        <v>0</v>
      </c>
      <c r="P49" s="11">
        <f t="shared" si="3"/>
        <v>0</v>
      </c>
      <c r="Q49" s="11">
        <f t="shared" si="3"/>
        <v>0</v>
      </c>
      <c r="R49" s="11">
        <f t="shared" si="3"/>
        <v>0</v>
      </c>
      <c r="S49" s="11"/>
      <c r="T49" s="1">
        <f>VLOOKUP(B49,Master_Item!B:I,8,0)</f>
        <v>9.1199999999999992</v>
      </c>
      <c r="U49" s="11">
        <f t="shared" si="4"/>
        <v>0</v>
      </c>
      <c r="V49" s="11">
        <f t="shared" si="5"/>
        <v>0</v>
      </c>
      <c r="W49" s="11">
        <f t="shared" si="6"/>
        <v>0</v>
      </c>
      <c r="X49" s="11">
        <f t="shared" si="7"/>
        <v>0</v>
      </c>
      <c r="Y49" s="11">
        <f t="shared" si="8"/>
        <v>0</v>
      </c>
    </row>
    <row r="50" spans="1:25">
      <c r="A50" s="13">
        <v>20</v>
      </c>
      <c r="B50" s="2">
        <v>310001992</v>
      </c>
      <c r="C50" s="1" t="s">
        <v>49</v>
      </c>
      <c r="D50" s="1" t="s">
        <v>127</v>
      </c>
      <c r="E50" s="12">
        <f>_xlfn.IFNA(VLOOKUP($B50,'FST OMT'!$C:$AH,$A50,0),0)*0.45</f>
        <v>0</v>
      </c>
      <c r="F50" s="12">
        <f>_xlfn.IFNA(VLOOKUP($B50,'FST CV'!$C:$AH,$A50,0),0)*0.45</f>
        <v>0</v>
      </c>
      <c r="G50" s="12">
        <f>_xlfn.IFNA(VLOOKUP($B50,'FST TT'!$C:$AH,$A50,0),0)*0.45</f>
        <v>0</v>
      </c>
      <c r="I50" s="4">
        <f t="shared" si="1"/>
        <v>0</v>
      </c>
      <c r="K50" s="52">
        <f>IF(D50="MT",VLOOKUP(B50,Master_Item!B:H,7,0),VLOOKUP(B50,Master_Item!B:H,6,0))</f>
        <v>72</v>
      </c>
      <c r="L50" s="52" t="str">
        <f>VLOOKUP(B50,Master_Item!B:M,12,0)</f>
        <v>โรงงานนวนคร</v>
      </c>
      <c r="M50" s="11" t="str">
        <f t="shared" si="2"/>
        <v>โรงงานนวนครRegion 6/9</v>
      </c>
      <c r="N50" s="11">
        <f t="shared" si="3"/>
        <v>0</v>
      </c>
      <c r="O50" s="11">
        <f t="shared" si="3"/>
        <v>0</v>
      </c>
      <c r="P50" s="11">
        <f t="shared" si="3"/>
        <v>0</v>
      </c>
      <c r="Q50" s="11">
        <f t="shared" si="3"/>
        <v>0</v>
      </c>
      <c r="R50" s="11">
        <f t="shared" si="3"/>
        <v>0</v>
      </c>
      <c r="S50" s="11"/>
      <c r="T50" s="1">
        <f>VLOOKUP(B50,Master_Item!B:I,8,0)</f>
        <v>9.1199999999999992</v>
      </c>
      <c r="U50" s="11">
        <f t="shared" si="4"/>
        <v>0</v>
      </c>
      <c r="V50" s="11">
        <f t="shared" si="5"/>
        <v>0</v>
      </c>
      <c r="W50" s="11">
        <f t="shared" si="6"/>
        <v>0</v>
      </c>
      <c r="X50" s="11">
        <f t="shared" si="7"/>
        <v>0</v>
      </c>
      <c r="Y50" s="11">
        <f t="shared" si="8"/>
        <v>0</v>
      </c>
    </row>
    <row r="51" spans="1:25">
      <c r="A51" s="13">
        <v>20</v>
      </c>
      <c r="B51" s="2">
        <v>310001992</v>
      </c>
      <c r="C51" s="1" t="s">
        <v>49</v>
      </c>
      <c r="D51" s="1" t="s">
        <v>128</v>
      </c>
      <c r="E51" s="12">
        <f>_xlfn.IFNA(VLOOKUP($B51,'FST OMT'!$C:$AH,$A51,0),0)*0.55</f>
        <v>0</v>
      </c>
      <c r="F51" s="12">
        <f>_xlfn.IFNA(VLOOKUP($B51,'FST CV'!$C:$AH,$A51,0),0)*0.55</f>
        <v>0</v>
      </c>
      <c r="G51" s="12">
        <f>_xlfn.IFNA(VLOOKUP($B51,'FST TT'!$C:$AH,$A51,0),0)*0.55</f>
        <v>0</v>
      </c>
      <c r="I51" s="4">
        <f t="shared" si="1"/>
        <v>0</v>
      </c>
      <c r="K51" s="52">
        <f>IF(D51="MT",VLOOKUP(B51,Master_Item!B:H,7,0),VLOOKUP(B51,Master_Item!B:H,6,0))</f>
        <v>72</v>
      </c>
      <c r="L51" s="52" t="str">
        <f>VLOOKUP(B51,Master_Item!B:M,12,0)</f>
        <v>โรงงานนวนคร</v>
      </c>
      <c r="M51" s="11" t="str">
        <f t="shared" si="2"/>
        <v>โรงงานนวนครRegion 6/14</v>
      </c>
      <c r="N51" s="11">
        <f t="shared" si="3"/>
        <v>0</v>
      </c>
      <c r="O51" s="11">
        <f t="shared" si="3"/>
        <v>0</v>
      </c>
      <c r="P51" s="11">
        <f t="shared" si="3"/>
        <v>0</v>
      </c>
      <c r="Q51" s="11">
        <f t="shared" si="3"/>
        <v>0</v>
      </c>
      <c r="R51" s="11">
        <f t="shared" si="3"/>
        <v>0</v>
      </c>
      <c r="S51" s="11"/>
      <c r="T51" s="1">
        <f>VLOOKUP(B51,Master_Item!B:I,8,0)</f>
        <v>9.1199999999999992</v>
      </c>
      <c r="U51" s="11">
        <f t="shared" si="4"/>
        <v>0</v>
      </c>
      <c r="V51" s="11">
        <f t="shared" si="5"/>
        <v>0</v>
      </c>
      <c r="W51" s="11">
        <f t="shared" si="6"/>
        <v>0</v>
      </c>
      <c r="X51" s="11">
        <f t="shared" si="7"/>
        <v>0</v>
      </c>
      <c r="Y51" s="11">
        <f t="shared" si="8"/>
        <v>0</v>
      </c>
    </row>
    <row r="52" spans="1:25">
      <c r="A52" s="13">
        <v>21</v>
      </c>
      <c r="B52" s="2">
        <v>310001992</v>
      </c>
      <c r="C52" s="1" t="s">
        <v>49</v>
      </c>
      <c r="D52" s="1" t="s">
        <v>121</v>
      </c>
      <c r="E52" s="12">
        <f>_xlfn.IFNA(VLOOKUP($B52,'FST OMT'!$C:$AH,$A52,0),0)</f>
        <v>0</v>
      </c>
      <c r="F52" s="12">
        <f>_xlfn.IFNA(VLOOKUP($B52,'FST CV'!$C:$AH,$A52,0),0)</f>
        <v>0</v>
      </c>
      <c r="G52" s="12">
        <f>_xlfn.IFNA(VLOOKUP($B52,'FST TT'!$C:$AH,$A52,0),0)</f>
        <v>0</v>
      </c>
      <c r="I52" s="4">
        <f t="shared" si="1"/>
        <v>0</v>
      </c>
      <c r="K52" s="52">
        <f>IF(D52="MT",VLOOKUP(B52,Master_Item!B:H,7,0),VLOOKUP(B52,Master_Item!B:H,6,0))</f>
        <v>72</v>
      </c>
      <c r="L52" s="52" t="str">
        <f>VLOOKUP(B52,Master_Item!B:M,12,0)</f>
        <v>โรงงานนวนคร</v>
      </c>
      <c r="M52" s="11" t="str">
        <f t="shared" si="2"/>
        <v>โรงงานนวนครRegion 7</v>
      </c>
      <c r="N52" s="11">
        <f t="shared" si="3"/>
        <v>0</v>
      </c>
      <c r="O52" s="11">
        <f t="shared" si="3"/>
        <v>0</v>
      </c>
      <c r="P52" s="11">
        <f t="shared" si="3"/>
        <v>0</v>
      </c>
      <c r="Q52" s="11">
        <f t="shared" si="3"/>
        <v>0</v>
      </c>
      <c r="R52" s="11">
        <f t="shared" si="3"/>
        <v>0</v>
      </c>
      <c r="S52" s="11"/>
      <c r="T52" s="1">
        <f>VLOOKUP(B52,Master_Item!B:I,8,0)</f>
        <v>9.1199999999999992</v>
      </c>
      <c r="U52" s="11">
        <f t="shared" si="4"/>
        <v>0</v>
      </c>
      <c r="V52" s="11">
        <f t="shared" si="5"/>
        <v>0</v>
      </c>
      <c r="W52" s="11">
        <f t="shared" si="6"/>
        <v>0</v>
      </c>
      <c r="X52" s="11">
        <f t="shared" si="7"/>
        <v>0</v>
      </c>
      <c r="Y52" s="11">
        <f t="shared" si="8"/>
        <v>0</v>
      </c>
    </row>
    <row r="53" spans="1:25">
      <c r="A53" s="13">
        <v>22</v>
      </c>
      <c r="B53" s="2">
        <v>310001992</v>
      </c>
      <c r="C53" s="1" t="s">
        <v>49</v>
      </c>
      <c r="D53" s="1" t="s">
        <v>122</v>
      </c>
      <c r="E53" s="12">
        <f>_xlfn.IFNA(VLOOKUP($B53,'FST OMT'!$C:$AH,$A53,0),0)</f>
        <v>0</v>
      </c>
      <c r="F53" s="12">
        <f>_xlfn.IFNA(VLOOKUP($B53,'FST CV'!$C:$AH,$A53,0),0)</f>
        <v>0</v>
      </c>
      <c r="G53" s="12">
        <f>_xlfn.IFNA(VLOOKUP($B53,'FST TT'!$C:$AH,$A53,0),0)</f>
        <v>0</v>
      </c>
      <c r="I53" s="4">
        <f t="shared" si="1"/>
        <v>0</v>
      </c>
      <c r="K53" s="52">
        <f>IF(D53="MT",VLOOKUP(B53,Master_Item!B:H,7,0),VLOOKUP(B53,Master_Item!B:H,6,0))</f>
        <v>72</v>
      </c>
      <c r="L53" s="52" t="str">
        <f>VLOOKUP(B53,Master_Item!B:M,12,0)</f>
        <v>โรงงานนวนคร</v>
      </c>
      <c r="M53" s="11" t="str">
        <f t="shared" si="2"/>
        <v>โรงงานนวนครRegion 8</v>
      </c>
      <c r="N53" s="11">
        <f t="shared" si="3"/>
        <v>0</v>
      </c>
      <c r="O53" s="11">
        <f t="shared" si="3"/>
        <v>0</v>
      </c>
      <c r="P53" s="11">
        <f t="shared" si="3"/>
        <v>0</v>
      </c>
      <c r="Q53" s="11">
        <f t="shared" si="3"/>
        <v>0</v>
      </c>
      <c r="R53" s="11">
        <f t="shared" si="3"/>
        <v>0</v>
      </c>
      <c r="S53" s="11"/>
      <c r="T53" s="1">
        <f>VLOOKUP(B53,Master_Item!B:I,8,0)</f>
        <v>9.1199999999999992</v>
      </c>
      <c r="U53" s="11">
        <f t="shared" si="4"/>
        <v>0</v>
      </c>
      <c r="V53" s="11">
        <f t="shared" si="5"/>
        <v>0</v>
      </c>
      <c r="W53" s="11">
        <f t="shared" si="6"/>
        <v>0</v>
      </c>
      <c r="X53" s="11">
        <f t="shared" si="7"/>
        <v>0</v>
      </c>
      <c r="Y53" s="11">
        <f t="shared" si="8"/>
        <v>0</v>
      </c>
    </row>
    <row r="54" spans="1:25">
      <c r="A54" s="13">
        <v>71</v>
      </c>
      <c r="B54" s="2">
        <v>310001992</v>
      </c>
      <c r="C54" s="1" t="s">
        <v>49</v>
      </c>
      <c r="D54" s="1" t="s">
        <v>123</v>
      </c>
      <c r="H54" s="4">
        <f>_xlfn.IFNA(VLOOKUP(B54,'FST MT'!A:FS,$A54,0),0)</f>
        <v>0</v>
      </c>
      <c r="I54" s="4">
        <f t="shared" si="1"/>
        <v>0</v>
      </c>
      <c r="K54" s="52">
        <f>IF(D54="MT",VLOOKUP(B54,Master_Item!B:H,7,0),VLOOKUP(B54,Master_Item!B:H,6,0))</f>
        <v>72</v>
      </c>
      <c r="L54" s="52" t="str">
        <f>VLOOKUP(B54,Master_Item!B:M,12,0)</f>
        <v>โรงงานนวนคร</v>
      </c>
      <c r="M54" s="11" t="str">
        <f t="shared" si="2"/>
        <v>โรงงานนวนครMT</v>
      </c>
      <c r="N54" s="11">
        <f t="shared" si="3"/>
        <v>0</v>
      </c>
      <c r="O54" s="11">
        <f t="shared" si="3"/>
        <v>0</v>
      </c>
      <c r="P54" s="11">
        <f t="shared" si="3"/>
        <v>0</v>
      </c>
      <c r="Q54" s="11">
        <f t="shared" si="3"/>
        <v>0</v>
      </c>
      <c r="R54" s="11">
        <f t="shared" si="3"/>
        <v>0</v>
      </c>
      <c r="S54" s="11"/>
      <c r="T54" s="1">
        <f>VLOOKUP(B54,Master_Item!B:I,8,0)</f>
        <v>9.1199999999999992</v>
      </c>
      <c r="U54" s="11">
        <f t="shared" si="4"/>
        <v>0</v>
      </c>
      <c r="V54" s="11">
        <f t="shared" si="5"/>
        <v>0</v>
      </c>
      <c r="W54" s="11">
        <f t="shared" si="6"/>
        <v>0</v>
      </c>
      <c r="X54" s="11">
        <f t="shared" si="7"/>
        <v>0</v>
      </c>
      <c r="Y54" s="11">
        <f t="shared" si="8"/>
        <v>0</v>
      </c>
    </row>
    <row r="55" spans="1:25">
      <c r="A55" s="13">
        <v>15</v>
      </c>
      <c r="B55" s="2">
        <v>310001993</v>
      </c>
      <c r="C55" s="1" t="s">
        <v>65</v>
      </c>
      <c r="D55" s="1" t="s">
        <v>115</v>
      </c>
      <c r="E55" s="12">
        <f>_xlfn.IFNA(VLOOKUP($B55,'FST OMT'!$C:$AH,$A55,0),0)</f>
        <v>0</v>
      </c>
      <c r="F55" s="12">
        <f>_xlfn.IFNA(VLOOKUP($B55,'FST CV'!$C:$AH,$A55,0),0)</f>
        <v>0</v>
      </c>
      <c r="G55" s="12">
        <f>_xlfn.IFNA(VLOOKUP($B55,'FST TT'!$C:$AH,$A55,0),0)</f>
        <v>0</v>
      </c>
      <c r="I55" s="4">
        <f t="shared" si="1"/>
        <v>0</v>
      </c>
      <c r="K55" s="52">
        <f>IF(D55="MT",VLOOKUP(B55,Master_Item!B:H,7,0),VLOOKUP(B55,Master_Item!B:H,6,0))</f>
        <v>54</v>
      </c>
      <c r="L55" s="52" t="str">
        <f>VLOOKUP(B55,Master_Item!B:M,12,0)</f>
        <v>โรงงานนวนคร</v>
      </c>
      <c r="M55" s="11" t="str">
        <f t="shared" si="2"/>
        <v>โรงงานนวนครRegion 1</v>
      </c>
      <c r="N55" s="11">
        <f t="shared" si="3"/>
        <v>0</v>
      </c>
      <c r="O55" s="11">
        <f t="shared" si="3"/>
        <v>0</v>
      </c>
      <c r="P55" s="11">
        <f t="shared" si="3"/>
        <v>0</v>
      </c>
      <c r="Q55" s="11">
        <f t="shared" si="3"/>
        <v>0</v>
      </c>
      <c r="R55" s="11">
        <f t="shared" si="3"/>
        <v>0</v>
      </c>
      <c r="S55" s="11"/>
      <c r="T55" s="1">
        <f>VLOOKUP(B55,Master_Item!B:I,8,0)</f>
        <v>12</v>
      </c>
      <c r="U55" s="11">
        <f t="shared" si="4"/>
        <v>0</v>
      </c>
      <c r="V55" s="11">
        <f t="shared" si="5"/>
        <v>0</v>
      </c>
      <c r="W55" s="11">
        <f t="shared" si="6"/>
        <v>0</v>
      </c>
      <c r="X55" s="11">
        <f t="shared" si="7"/>
        <v>0</v>
      </c>
      <c r="Y55" s="11">
        <f t="shared" si="8"/>
        <v>0</v>
      </c>
    </row>
    <row r="56" spans="1:25">
      <c r="A56" s="13">
        <v>16</v>
      </c>
      <c r="B56" s="2">
        <v>310001993</v>
      </c>
      <c r="C56" s="1" t="s">
        <v>65</v>
      </c>
      <c r="D56" s="1" t="s">
        <v>116</v>
      </c>
      <c r="E56" s="12">
        <f>_xlfn.IFNA(VLOOKUP($B56,'FST OMT'!$C:$AH,$A56,0),0)</f>
        <v>0</v>
      </c>
      <c r="F56" s="12">
        <f>_xlfn.IFNA(VLOOKUP($B56,'FST CV'!$C:$AH,$A56,0),0)</f>
        <v>0</v>
      </c>
      <c r="G56" s="12">
        <f>_xlfn.IFNA(VLOOKUP($B56,'FST TT'!$C:$AH,$A56,0),0)</f>
        <v>0</v>
      </c>
      <c r="I56" s="4">
        <f t="shared" si="1"/>
        <v>0</v>
      </c>
      <c r="K56" s="52">
        <f>IF(D56="MT",VLOOKUP(B56,Master_Item!B:H,7,0),VLOOKUP(B56,Master_Item!B:H,6,0))</f>
        <v>54</v>
      </c>
      <c r="L56" s="52" t="str">
        <f>VLOOKUP(B56,Master_Item!B:M,12,0)</f>
        <v>โรงงานนวนคร</v>
      </c>
      <c r="M56" s="11" t="str">
        <f t="shared" si="2"/>
        <v>โรงงานนวนครRegion 2</v>
      </c>
      <c r="N56" s="11">
        <f t="shared" si="3"/>
        <v>0</v>
      </c>
      <c r="O56" s="11">
        <f t="shared" si="3"/>
        <v>0</v>
      </c>
      <c r="P56" s="11">
        <f t="shared" si="3"/>
        <v>0</v>
      </c>
      <c r="Q56" s="11">
        <f t="shared" si="3"/>
        <v>0</v>
      </c>
      <c r="R56" s="11">
        <f t="shared" si="3"/>
        <v>0</v>
      </c>
      <c r="S56" s="11"/>
      <c r="T56" s="1">
        <f>VLOOKUP(B56,Master_Item!B:I,8,0)</f>
        <v>12</v>
      </c>
      <c r="U56" s="11">
        <f t="shared" si="4"/>
        <v>0</v>
      </c>
      <c r="V56" s="11">
        <f t="shared" si="5"/>
        <v>0</v>
      </c>
      <c r="W56" s="11">
        <f t="shared" si="6"/>
        <v>0</v>
      </c>
      <c r="X56" s="11">
        <f t="shared" si="7"/>
        <v>0</v>
      </c>
      <c r="Y56" s="11">
        <f t="shared" si="8"/>
        <v>0</v>
      </c>
    </row>
    <row r="57" spans="1:25">
      <c r="A57" s="13">
        <v>17</v>
      </c>
      <c r="B57" s="2">
        <v>310001993</v>
      </c>
      <c r="C57" s="1" t="s">
        <v>65</v>
      </c>
      <c r="D57" s="1" t="s">
        <v>117</v>
      </c>
      <c r="E57" s="12">
        <f>_xlfn.IFNA(VLOOKUP($B57,'FST OMT'!$C:$AH,$A57,0),0)</f>
        <v>0</v>
      </c>
      <c r="F57" s="12">
        <f>_xlfn.IFNA(VLOOKUP($B57,'FST CV'!$C:$AH,$A57,0),0)</f>
        <v>0</v>
      </c>
      <c r="G57" s="12">
        <f>_xlfn.IFNA(VLOOKUP($B57,'FST TT'!$C:$AH,$A57,0),0)</f>
        <v>0</v>
      </c>
      <c r="I57" s="4">
        <f t="shared" si="1"/>
        <v>0</v>
      </c>
      <c r="K57" s="52">
        <f>IF(D57="MT",VLOOKUP(B57,Master_Item!B:H,7,0),VLOOKUP(B57,Master_Item!B:H,6,0))</f>
        <v>54</v>
      </c>
      <c r="L57" s="52" t="str">
        <f>VLOOKUP(B57,Master_Item!B:M,12,0)</f>
        <v>โรงงานนวนคร</v>
      </c>
      <c r="M57" s="11" t="str">
        <f t="shared" si="2"/>
        <v>โรงงานนวนครRegion 3</v>
      </c>
      <c r="N57" s="11">
        <f t="shared" si="3"/>
        <v>0</v>
      </c>
      <c r="O57" s="11">
        <f t="shared" si="3"/>
        <v>0</v>
      </c>
      <c r="P57" s="11">
        <f t="shared" si="3"/>
        <v>0</v>
      </c>
      <c r="Q57" s="11">
        <f t="shared" si="3"/>
        <v>0</v>
      </c>
      <c r="R57" s="11">
        <f t="shared" si="3"/>
        <v>0</v>
      </c>
      <c r="S57" s="11"/>
      <c r="T57" s="1">
        <f>VLOOKUP(B57,Master_Item!B:I,8,0)</f>
        <v>12</v>
      </c>
      <c r="U57" s="11">
        <f t="shared" si="4"/>
        <v>0</v>
      </c>
      <c r="V57" s="11">
        <f t="shared" si="5"/>
        <v>0</v>
      </c>
      <c r="W57" s="11">
        <f t="shared" si="6"/>
        <v>0</v>
      </c>
      <c r="X57" s="11">
        <f t="shared" si="7"/>
        <v>0</v>
      </c>
      <c r="Y57" s="11">
        <f t="shared" si="8"/>
        <v>0</v>
      </c>
    </row>
    <row r="58" spans="1:25">
      <c r="A58" s="13">
        <v>18</v>
      </c>
      <c r="B58" s="2">
        <v>310001993</v>
      </c>
      <c r="C58" s="1" t="s">
        <v>65</v>
      </c>
      <c r="D58" s="1" t="s">
        <v>118</v>
      </c>
      <c r="E58" s="12">
        <f>_xlfn.IFNA(VLOOKUP($B58,'FST OMT'!$C:$AH,$A58,0),0)</f>
        <v>0</v>
      </c>
      <c r="F58" s="12">
        <f>_xlfn.IFNA(VLOOKUP($B58,'FST CV'!$C:$AH,$A58,0),0)</f>
        <v>0</v>
      </c>
      <c r="G58" s="12">
        <f>_xlfn.IFNA(VLOOKUP($B58,'FST TT'!$C:$AH,$A58,0),0)</f>
        <v>0</v>
      </c>
      <c r="I58" s="4">
        <f t="shared" si="1"/>
        <v>0</v>
      </c>
      <c r="K58" s="52">
        <f>IF(D58="MT",VLOOKUP(B58,Master_Item!B:H,7,0),VLOOKUP(B58,Master_Item!B:H,6,0))</f>
        <v>54</v>
      </c>
      <c r="L58" s="52" t="str">
        <f>VLOOKUP(B58,Master_Item!B:M,12,0)</f>
        <v>โรงงานนวนคร</v>
      </c>
      <c r="M58" s="11" t="str">
        <f t="shared" si="2"/>
        <v>โรงงานนวนครRegion 4</v>
      </c>
      <c r="N58" s="11">
        <f t="shared" si="3"/>
        <v>0</v>
      </c>
      <c r="O58" s="11">
        <f t="shared" si="3"/>
        <v>0</v>
      </c>
      <c r="P58" s="11">
        <f t="shared" si="3"/>
        <v>0</v>
      </c>
      <c r="Q58" s="11">
        <f t="shared" si="3"/>
        <v>0</v>
      </c>
      <c r="R58" s="11">
        <f t="shared" si="3"/>
        <v>0</v>
      </c>
      <c r="S58" s="11"/>
      <c r="T58" s="1">
        <f>VLOOKUP(B58,Master_Item!B:I,8,0)</f>
        <v>12</v>
      </c>
      <c r="U58" s="11">
        <f t="shared" si="4"/>
        <v>0</v>
      </c>
      <c r="V58" s="11">
        <f t="shared" si="5"/>
        <v>0</v>
      </c>
      <c r="W58" s="11">
        <f t="shared" si="6"/>
        <v>0</v>
      </c>
      <c r="X58" s="11">
        <f t="shared" si="7"/>
        <v>0</v>
      </c>
      <c r="Y58" s="11">
        <f t="shared" si="8"/>
        <v>0</v>
      </c>
    </row>
    <row r="59" spans="1:25">
      <c r="A59" s="13">
        <v>19</v>
      </c>
      <c r="B59" s="2">
        <v>310001993</v>
      </c>
      <c r="C59" s="1" t="s">
        <v>65</v>
      </c>
      <c r="D59" s="1" t="s">
        <v>119</v>
      </c>
      <c r="E59" s="12">
        <f>_xlfn.IFNA(VLOOKUP($B59,'FST OMT'!$C:$AH,$A59,0),0)</f>
        <v>0</v>
      </c>
      <c r="F59" s="12">
        <f>_xlfn.IFNA(VLOOKUP($B59,'FST CV'!$C:$AH,$A59,0),0)</f>
        <v>0</v>
      </c>
      <c r="G59" s="12">
        <f>_xlfn.IFNA(VLOOKUP($B59,'FST TT'!$C:$AH,$A59,0),0)</f>
        <v>0</v>
      </c>
      <c r="I59" s="4">
        <f t="shared" si="1"/>
        <v>0</v>
      </c>
      <c r="K59" s="52">
        <f>IF(D59="MT",VLOOKUP(B59,Master_Item!B:H,7,0),VLOOKUP(B59,Master_Item!B:H,6,0))</f>
        <v>54</v>
      </c>
      <c r="L59" s="52" t="str">
        <f>VLOOKUP(B59,Master_Item!B:M,12,0)</f>
        <v>โรงงานนวนคร</v>
      </c>
      <c r="M59" s="11" t="str">
        <f t="shared" si="2"/>
        <v>โรงงานนวนครRegion 5</v>
      </c>
      <c r="N59" s="11">
        <f t="shared" si="3"/>
        <v>0</v>
      </c>
      <c r="O59" s="11">
        <f t="shared" si="3"/>
        <v>0</v>
      </c>
      <c r="P59" s="11">
        <f t="shared" si="3"/>
        <v>0</v>
      </c>
      <c r="Q59" s="11">
        <f t="shared" si="3"/>
        <v>0</v>
      </c>
      <c r="R59" s="11">
        <f t="shared" si="3"/>
        <v>0</v>
      </c>
      <c r="S59" s="11"/>
      <c r="T59" s="1">
        <f>VLOOKUP(B59,Master_Item!B:I,8,0)</f>
        <v>12</v>
      </c>
      <c r="U59" s="11">
        <f t="shared" si="4"/>
        <v>0</v>
      </c>
      <c r="V59" s="11">
        <f t="shared" si="5"/>
        <v>0</v>
      </c>
      <c r="W59" s="11">
        <f t="shared" si="6"/>
        <v>0</v>
      </c>
      <c r="X59" s="11">
        <f t="shared" si="7"/>
        <v>0</v>
      </c>
      <c r="Y59" s="11">
        <f t="shared" si="8"/>
        <v>0</v>
      </c>
    </row>
    <row r="60" spans="1:25">
      <c r="A60" s="13">
        <v>20</v>
      </c>
      <c r="B60" s="2">
        <v>310001993</v>
      </c>
      <c r="C60" s="1" t="s">
        <v>65</v>
      </c>
      <c r="D60" s="1" t="s">
        <v>127</v>
      </c>
      <c r="E60" s="12">
        <f>_xlfn.IFNA(VLOOKUP($B60,'FST OMT'!$C:$AH,$A60,0),0)*0.45</f>
        <v>0</v>
      </c>
      <c r="F60" s="12">
        <f>_xlfn.IFNA(VLOOKUP($B60,'FST CV'!$C:$AH,$A60,0),0)*0.45</f>
        <v>0</v>
      </c>
      <c r="G60" s="12">
        <f>_xlfn.IFNA(VLOOKUP($B60,'FST TT'!$C:$AH,$A60,0),0)*0.45</f>
        <v>0</v>
      </c>
      <c r="I60" s="4">
        <f t="shared" si="1"/>
        <v>0</v>
      </c>
      <c r="K60" s="52">
        <f>IF(D60="MT",VLOOKUP(B60,Master_Item!B:H,7,0),VLOOKUP(B60,Master_Item!B:H,6,0))</f>
        <v>54</v>
      </c>
      <c r="L60" s="52" t="str">
        <f>VLOOKUP(B60,Master_Item!B:M,12,0)</f>
        <v>โรงงานนวนคร</v>
      </c>
      <c r="M60" s="11" t="str">
        <f t="shared" si="2"/>
        <v>โรงงานนวนครRegion 6/9</v>
      </c>
      <c r="N60" s="11">
        <f t="shared" si="3"/>
        <v>0</v>
      </c>
      <c r="O60" s="11">
        <f t="shared" si="3"/>
        <v>0</v>
      </c>
      <c r="P60" s="11">
        <f t="shared" si="3"/>
        <v>0</v>
      </c>
      <c r="Q60" s="11">
        <f t="shared" si="3"/>
        <v>0</v>
      </c>
      <c r="R60" s="11">
        <f t="shared" si="3"/>
        <v>0</v>
      </c>
      <c r="S60" s="11"/>
      <c r="T60" s="1">
        <f>VLOOKUP(B60,Master_Item!B:I,8,0)</f>
        <v>12</v>
      </c>
      <c r="U60" s="11">
        <f t="shared" si="4"/>
        <v>0</v>
      </c>
      <c r="V60" s="11">
        <f t="shared" si="5"/>
        <v>0</v>
      </c>
      <c r="W60" s="11">
        <f t="shared" si="6"/>
        <v>0</v>
      </c>
      <c r="X60" s="11">
        <f t="shared" si="7"/>
        <v>0</v>
      </c>
      <c r="Y60" s="11">
        <f t="shared" si="8"/>
        <v>0</v>
      </c>
    </row>
    <row r="61" spans="1:25">
      <c r="A61" s="13">
        <v>20</v>
      </c>
      <c r="B61" s="2">
        <v>310001993</v>
      </c>
      <c r="C61" s="1" t="s">
        <v>65</v>
      </c>
      <c r="D61" s="1" t="s">
        <v>128</v>
      </c>
      <c r="E61" s="12">
        <f>_xlfn.IFNA(VLOOKUP($B61,'FST OMT'!$C:$AH,$A61,0),0)*0.55</f>
        <v>0</v>
      </c>
      <c r="F61" s="12">
        <f>_xlfn.IFNA(VLOOKUP($B61,'FST CV'!$C:$AH,$A61,0),0)*0.55</f>
        <v>0</v>
      </c>
      <c r="G61" s="12">
        <f>_xlfn.IFNA(VLOOKUP($B61,'FST TT'!$C:$AH,$A61,0),0)*0.55</f>
        <v>0</v>
      </c>
      <c r="I61" s="4">
        <f t="shared" si="1"/>
        <v>0</v>
      </c>
      <c r="K61" s="52">
        <f>IF(D61="MT",VLOOKUP(B61,Master_Item!B:H,7,0),VLOOKUP(B61,Master_Item!B:H,6,0))</f>
        <v>54</v>
      </c>
      <c r="L61" s="52" t="str">
        <f>VLOOKUP(B61,Master_Item!B:M,12,0)</f>
        <v>โรงงานนวนคร</v>
      </c>
      <c r="M61" s="11" t="str">
        <f t="shared" si="2"/>
        <v>โรงงานนวนครRegion 6/14</v>
      </c>
      <c r="N61" s="11">
        <f t="shared" si="3"/>
        <v>0</v>
      </c>
      <c r="O61" s="11">
        <f t="shared" si="3"/>
        <v>0</v>
      </c>
      <c r="P61" s="11">
        <f t="shared" si="3"/>
        <v>0</v>
      </c>
      <c r="Q61" s="11">
        <f t="shared" si="3"/>
        <v>0</v>
      </c>
      <c r="R61" s="11">
        <f t="shared" si="3"/>
        <v>0</v>
      </c>
      <c r="S61" s="11"/>
      <c r="T61" s="1">
        <f>VLOOKUP(B61,Master_Item!B:I,8,0)</f>
        <v>12</v>
      </c>
      <c r="U61" s="11">
        <f t="shared" si="4"/>
        <v>0</v>
      </c>
      <c r="V61" s="11">
        <f t="shared" si="5"/>
        <v>0</v>
      </c>
      <c r="W61" s="11">
        <f t="shared" si="6"/>
        <v>0</v>
      </c>
      <c r="X61" s="11">
        <f t="shared" si="7"/>
        <v>0</v>
      </c>
      <c r="Y61" s="11">
        <f t="shared" si="8"/>
        <v>0</v>
      </c>
    </row>
    <row r="62" spans="1:25">
      <c r="A62" s="13">
        <v>21</v>
      </c>
      <c r="B62" s="2">
        <v>310001993</v>
      </c>
      <c r="C62" s="1" t="s">
        <v>65</v>
      </c>
      <c r="D62" s="1" t="s">
        <v>121</v>
      </c>
      <c r="E62" s="12">
        <f>_xlfn.IFNA(VLOOKUP($B62,'FST OMT'!$C:$AH,$A62,0),0)</f>
        <v>0</v>
      </c>
      <c r="F62" s="12">
        <f>_xlfn.IFNA(VLOOKUP($B62,'FST CV'!$C:$AH,$A62,0),0)</f>
        <v>0</v>
      </c>
      <c r="G62" s="12">
        <f>_xlfn.IFNA(VLOOKUP($B62,'FST TT'!$C:$AH,$A62,0),0)</f>
        <v>0</v>
      </c>
      <c r="I62" s="4">
        <f t="shared" si="1"/>
        <v>0</v>
      </c>
      <c r="K62" s="52">
        <f>IF(D62="MT",VLOOKUP(B62,Master_Item!B:H,7,0),VLOOKUP(B62,Master_Item!B:H,6,0))</f>
        <v>54</v>
      </c>
      <c r="L62" s="52" t="str">
        <f>VLOOKUP(B62,Master_Item!B:M,12,0)</f>
        <v>โรงงานนวนคร</v>
      </c>
      <c r="M62" s="11" t="str">
        <f t="shared" si="2"/>
        <v>โรงงานนวนครRegion 7</v>
      </c>
      <c r="N62" s="11">
        <f t="shared" si="3"/>
        <v>0</v>
      </c>
      <c r="O62" s="11">
        <f t="shared" si="3"/>
        <v>0</v>
      </c>
      <c r="P62" s="11">
        <f t="shared" si="3"/>
        <v>0</v>
      </c>
      <c r="Q62" s="11">
        <f t="shared" si="3"/>
        <v>0</v>
      </c>
      <c r="R62" s="11">
        <f t="shared" si="3"/>
        <v>0</v>
      </c>
      <c r="S62" s="11"/>
      <c r="T62" s="1">
        <f>VLOOKUP(B62,Master_Item!B:I,8,0)</f>
        <v>12</v>
      </c>
      <c r="U62" s="11">
        <f t="shared" si="4"/>
        <v>0</v>
      </c>
      <c r="V62" s="11">
        <f t="shared" si="5"/>
        <v>0</v>
      </c>
      <c r="W62" s="11">
        <f t="shared" si="6"/>
        <v>0</v>
      </c>
      <c r="X62" s="11">
        <f t="shared" si="7"/>
        <v>0</v>
      </c>
      <c r="Y62" s="11">
        <f t="shared" si="8"/>
        <v>0</v>
      </c>
    </row>
    <row r="63" spans="1:25">
      <c r="A63" s="13">
        <v>22</v>
      </c>
      <c r="B63" s="2">
        <v>310001993</v>
      </c>
      <c r="C63" s="1" t="s">
        <v>65</v>
      </c>
      <c r="D63" s="1" t="s">
        <v>122</v>
      </c>
      <c r="E63" s="12">
        <f>_xlfn.IFNA(VLOOKUP($B63,'FST OMT'!$C:$AH,$A63,0),0)</f>
        <v>0</v>
      </c>
      <c r="F63" s="12">
        <f>_xlfn.IFNA(VLOOKUP($B63,'FST CV'!$C:$AH,$A63,0),0)</f>
        <v>0</v>
      </c>
      <c r="G63" s="12">
        <f>_xlfn.IFNA(VLOOKUP($B63,'FST TT'!$C:$AH,$A63,0),0)</f>
        <v>0</v>
      </c>
      <c r="I63" s="4">
        <f t="shared" si="1"/>
        <v>0</v>
      </c>
      <c r="K63" s="52">
        <f>IF(D63="MT",VLOOKUP(B63,Master_Item!B:H,7,0),VLOOKUP(B63,Master_Item!B:H,6,0))</f>
        <v>54</v>
      </c>
      <c r="L63" s="52" t="str">
        <f>VLOOKUP(B63,Master_Item!B:M,12,0)</f>
        <v>โรงงานนวนคร</v>
      </c>
      <c r="M63" s="11" t="str">
        <f t="shared" si="2"/>
        <v>โรงงานนวนครRegion 8</v>
      </c>
      <c r="N63" s="11">
        <f t="shared" si="3"/>
        <v>0</v>
      </c>
      <c r="O63" s="11">
        <f t="shared" si="3"/>
        <v>0</v>
      </c>
      <c r="P63" s="11">
        <f t="shared" si="3"/>
        <v>0</v>
      </c>
      <c r="Q63" s="11">
        <f t="shared" si="3"/>
        <v>0</v>
      </c>
      <c r="R63" s="11">
        <f t="shared" si="3"/>
        <v>0</v>
      </c>
      <c r="S63" s="11"/>
      <c r="T63" s="1">
        <f>VLOOKUP(B63,Master_Item!B:I,8,0)</f>
        <v>12</v>
      </c>
      <c r="U63" s="11">
        <f t="shared" si="4"/>
        <v>0</v>
      </c>
      <c r="V63" s="11">
        <f t="shared" si="5"/>
        <v>0</v>
      </c>
      <c r="W63" s="11">
        <f t="shared" si="6"/>
        <v>0</v>
      </c>
      <c r="X63" s="11">
        <f t="shared" si="7"/>
        <v>0</v>
      </c>
      <c r="Y63" s="11">
        <f t="shared" si="8"/>
        <v>0</v>
      </c>
    </row>
    <row r="64" spans="1:25">
      <c r="A64" s="13">
        <v>71</v>
      </c>
      <c r="B64" s="2">
        <v>310001993</v>
      </c>
      <c r="C64" s="1" t="s">
        <v>65</v>
      </c>
      <c r="D64" s="1" t="s">
        <v>123</v>
      </c>
      <c r="H64" s="4">
        <f>_xlfn.IFNA(VLOOKUP(B64,'FST MT'!A:FS,$A64,0),0)</f>
        <v>0</v>
      </c>
      <c r="I64" s="4">
        <f t="shared" si="1"/>
        <v>0</v>
      </c>
      <c r="K64" s="52">
        <f>IF(D64="MT",VLOOKUP(B64,Master_Item!B:H,7,0),VLOOKUP(B64,Master_Item!B:H,6,0))</f>
        <v>54</v>
      </c>
      <c r="L64" s="52" t="str">
        <f>VLOOKUP(B64,Master_Item!B:M,12,0)</f>
        <v>โรงงานนวนคร</v>
      </c>
      <c r="M64" s="11" t="str">
        <f t="shared" si="2"/>
        <v>โรงงานนวนครMT</v>
      </c>
      <c r="N64" s="11">
        <f t="shared" si="3"/>
        <v>0</v>
      </c>
      <c r="O64" s="11">
        <f t="shared" si="3"/>
        <v>0</v>
      </c>
      <c r="P64" s="11">
        <f t="shared" si="3"/>
        <v>0</v>
      </c>
      <c r="Q64" s="11">
        <f t="shared" si="3"/>
        <v>0</v>
      </c>
      <c r="R64" s="11">
        <f t="shared" si="3"/>
        <v>0</v>
      </c>
      <c r="S64" s="11"/>
      <c r="T64" s="1">
        <f>VLOOKUP(B64,Master_Item!B:I,8,0)</f>
        <v>12</v>
      </c>
      <c r="U64" s="11">
        <f t="shared" si="4"/>
        <v>0</v>
      </c>
      <c r="V64" s="11">
        <f t="shared" si="5"/>
        <v>0</v>
      </c>
      <c r="W64" s="11">
        <f t="shared" si="6"/>
        <v>0</v>
      </c>
      <c r="X64" s="11">
        <f t="shared" si="7"/>
        <v>0</v>
      </c>
      <c r="Y64" s="11">
        <f t="shared" si="8"/>
        <v>0</v>
      </c>
    </row>
    <row r="65" spans="1:25">
      <c r="A65" s="13">
        <v>15</v>
      </c>
      <c r="B65" s="2">
        <v>310001994</v>
      </c>
      <c r="C65" s="1" t="s">
        <v>64</v>
      </c>
      <c r="D65" s="1" t="s">
        <v>115</v>
      </c>
      <c r="E65" s="12">
        <f>_xlfn.IFNA(VLOOKUP($B65,'FST OMT'!$C:$AH,$A65,0),0)</f>
        <v>0</v>
      </c>
      <c r="F65" s="12">
        <f>_xlfn.IFNA(VLOOKUP($B65,'FST CV'!$C:$AH,$A65,0),0)</f>
        <v>532</v>
      </c>
      <c r="G65" s="12">
        <f>_xlfn.IFNA(VLOOKUP($B65,'FST TT'!$C:$AH,$A65,0),0)</f>
        <v>2490</v>
      </c>
      <c r="I65" s="4">
        <f t="shared" si="1"/>
        <v>3022</v>
      </c>
      <c r="K65" s="52">
        <f>IF(D65="MT",VLOOKUP(B65,Master_Item!B:H,7,0),VLOOKUP(B65,Master_Item!B:H,6,0))</f>
        <v>54</v>
      </c>
      <c r="L65" s="52" t="str">
        <f>VLOOKUP(B65,Master_Item!B:M,12,0)</f>
        <v>โรงงานนวนคร</v>
      </c>
      <c r="M65" s="11" t="str">
        <f t="shared" si="2"/>
        <v>โรงงานนวนครRegion 1</v>
      </c>
      <c r="N65" s="11">
        <f t="shared" si="3"/>
        <v>0</v>
      </c>
      <c r="O65" s="11">
        <f t="shared" si="3"/>
        <v>9.8518518518518512</v>
      </c>
      <c r="P65" s="11">
        <f t="shared" si="3"/>
        <v>46.111111111111114</v>
      </c>
      <c r="Q65" s="11">
        <f t="shared" si="3"/>
        <v>0</v>
      </c>
      <c r="R65" s="11">
        <f t="shared" si="3"/>
        <v>55.962962962962962</v>
      </c>
      <c r="S65" s="11"/>
      <c r="T65" s="1">
        <f>VLOOKUP(B65,Master_Item!B:I,8,0)</f>
        <v>12</v>
      </c>
      <c r="U65" s="11">
        <f t="shared" si="4"/>
        <v>0</v>
      </c>
      <c r="V65" s="11">
        <f t="shared" si="5"/>
        <v>6384</v>
      </c>
      <c r="W65" s="11">
        <f t="shared" si="6"/>
        <v>29880</v>
      </c>
      <c r="X65" s="11">
        <f t="shared" si="7"/>
        <v>0</v>
      </c>
      <c r="Y65" s="11">
        <f t="shared" si="8"/>
        <v>36264</v>
      </c>
    </row>
    <row r="66" spans="1:25">
      <c r="A66" s="13">
        <v>16</v>
      </c>
      <c r="B66" s="2">
        <v>310001994</v>
      </c>
      <c r="C66" s="1" t="s">
        <v>64</v>
      </c>
      <c r="D66" s="1" t="s">
        <v>116</v>
      </c>
      <c r="E66" s="12">
        <f>_xlfn.IFNA(VLOOKUP($B66,'FST OMT'!$C:$AH,$A66,0),0)</f>
        <v>1423</v>
      </c>
      <c r="F66" s="12">
        <f>_xlfn.IFNA(VLOOKUP($B66,'FST CV'!$C:$AH,$A66,0),0)</f>
        <v>30</v>
      </c>
      <c r="G66" s="12">
        <f>_xlfn.IFNA(VLOOKUP($B66,'FST TT'!$C:$AH,$A66,0),0)</f>
        <v>1830</v>
      </c>
      <c r="I66" s="4">
        <f t="shared" si="1"/>
        <v>3283</v>
      </c>
      <c r="K66" s="52">
        <f>IF(D66="MT",VLOOKUP(B66,Master_Item!B:H,7,0),VLOOKUP(B66,Master_Item!B:H,6,0))</f>
        <v>54</v>
      </c>
      <c r="L66" s="52" t="str">
        <f>VLOOKUP(B66,Master_Item!B:M,12,0)</f>
        <v>โรงงานนวนคร</v>
      </c>
      <c r="M66" s="11" t="str">
        <f t="shared" si="2"/>
        <v>โรงงานนวนครRegion 2</v>
      </c>
      <c r="N66" s="11">
        <f t="shared" si="3"/>
        <v>26.351851851851851</v>
      </c>
      <c r="O66" s="11">
        <f t="shared" si="3"/>
        <v>0.55555555555555558</v>
      </c>
      <c r="P66" s="11">
        <f t="shared" si="3"/>
        <v>33.888888888888886</v>
      </c>
      <c r="Q66" s="11">
        <f t="shared" si="3"/>
        <v>0</v>
      </c>
      <c r="R66" s="11">
        <f t="shared" si="3"/>
        <v>60.796296296296298</v>
      </c>
      <c r="S66" s="11"/>
      <c r="T66" s="1">
        <f>VLOOKUP(B66,Master_Item!B:I,8,0)</f>
        <v>12</v>
      </c>
      <c r="U66" s="11">
        <f t="shared" si="4"/>
        <v>17076</v>
      </c>
      <c r="V66" s="11">
        <f t="shared" si="5"/>
        <v>360</v>
      </c>
      <c r="W66" s="11">
        <f t="shared" si="6"/>
        <v>21960</v>
      </c>
      <c r="X66" s="11">
        <f t="shared" si="7"/>
        <v>0</v>
      </c>
      <c r="Y66" s="11">
        <f t="shared" si="8"/>
        <v>39396</v>
      </c>
    </row>
    <row r="67" spans="1:25">
      <c r="A67" s="13">
        <v>17</v>
      </c>
      <c r="B67" s="2">
        <v>310001994</v>
      </c>
      <c r="C67" s="1" t="s">
        <v>64</v>
      </c>
      <c r="D67" s="1" t="s">
        <v>117</v>
      </c>
      <c r="E67" s="12">
        <f>_xlfn.IFNA(VLOOKUP($B67,'FST OMT'!$C:$AH,$A67,0),0)</f>
        <v>599</v>
      </c>
      <c r="F67" s="12">
        <f>_xlfn.IFNA(VLOOKUP($B67,'FST CV'!$C:$AH,$A67,0),0)</f>
        <v>5</v>
      </c>
      <c r="G67" s="12">
        <f>_xlfn.IFNA(VLOOKUP($B67,'FST TT'!$C:$AH,$A67,0),0)</f>
        <v>1144</v>
      </c>
      <c r="I67" s="4">
        <f t="shared" si="1"/>
        <v>1748</v>
      </c>
      <c r="K67" s="52">
        <f>IF(D67="MT",VLOOKUP(B67,Master_Item!B:H,7,0),VLOOKUP(B67,Master_Item!B:H,6,0))</f>
        <v>54</v>
      </c>
      <c r="L67" s="52" t="str">
        <f>VLOOKUP(B67,Master_Item!B:M,12,0)</f>
        <v>โรงงานนวนคร</v>
      </c>
      <c r="M67" s="11" t="str">
        <f t="shared" si="2"/>
        <v>โรงงานนวนครRegion 3</v>
      </c>
      <c r="N67" s="11">
        <f t="shared" si="3"/>
        <v>11.092592592592593</v>
      </c>
      <c r="O67" s="11">
        <f t="shared" si="3"/>
        <v>9.2592592592592587E-2</v>
      </c>
      <c r="P67" s="11">
        <f t="shared" si="3"/>
        <v>21.185185185185187</v>
      </c>
      <c r="Q67" s="11">
        <f t="shared" si="3"/>
        <v>0</v>
      </c>
      <c r="R67" s="11">
        <f t="shared" si="3"/>
        <v>32.370370370370374</v>
      </c>
      <c r="S67" s="11"/>
      <c r="T67" s="1">
        <f>VLOOKUP(B67,Master_Item!B:I,8,0)</f>
        <v>12</v>
      </c>
      <c r="U67" s="11">
        <f t="shared" si="4"/>
        <v>7188</v>
      </c>
      <c r="V67" s="11">
        <f t="shared" si="5"/>
        <v>60</v>
      </c>
      <c r="W67" s="11">
        <f t="shared" si="6"/>
        <v>13728</v>
      </c>
      <c r="X67" s="11">
        <f t="shared" si="7"/>
        <v>0</v>
      </c>
      <c r="Y67" s="11">
        <f t="shared" si="8"/>
        <v>20976</v>
      </c>
    </row>
    <row r="68" spans="1:25">
      <c r="A68" s="13">
        <v>18</v>
      </c>
      <c r="B68" s="2">
        <v>310001994</v>
      </c>
      <c r="C68" s="1" t="s">
        <v>64</v>
      </c>
      <c r="D68" s="1" t="s">
        <v>118</v>
      </c>
      <c r="E68" s="12">
        <f>_xlfn.IFNA(VLOOKUP($B68,'FST OMT'!$C:$AH,$A68,0),0)</f>
        <v>347</v>
      </c>
      <c r="F68" s="12">
        <f>_xlfn.IFNA(VLOOKUP($B68,'FST CV'!$C:$AH,$A68,0),0)</f>
        <v>35</v>
      </c>
      <c r="G68" s="12">
        <f>_xlfn.IFNA(VLOOKUP($B68,'FST TT'!$C:$AH,$A68,0),0)</f>
        <v>1730</v>
      </c>
      <c r="I68" s="4">
        <f t="shared" si="1"/>
        <v>2112</v>
      </c>
      <c r="K68" s="52">
        <f>IF(D68="MT",VLOOKUP(B68,Master_Item!B:H,7,0),VLOOKUP(B68,Master_Item!B:H,6,0))</f>
        <v>54</v>
      </c>
      <c r="L68" s="52" t="str">
        <f>VLOOKUP(B68,Master_Item!B:M,12,0)</f>
        <v>โรงงานนวนคร</v>
      </c>
      <c r="M68" s="11" t="str">
        <f t="shared" si="2"/>
        <v>โรงงานนวนครRegion 4</v>
      </c>
      <c r="N68" s="11">
        <f t="shared" si="3"/>
        <v>6.4259259259259256</v>
      </c>
      <c r="O68" s="11">
        <f t="shared" si="3"/>
        <v>0.64814814814814814</v>
      </c>
      <c r="P68" s="11">
        <f t="shared" si="3"/>
        <v>32.037037037037038</v>
      </c>
      <c r="Q68" s="11">
        <f t="shared" si="3"/>
        <v>0</v>
      </c>
      <c r="R68" s="11">
        <f t="shared" si="3"/>
        <v>39.111111111111114</v>
      </c>
      <c r="S68" s="11"/>
      <c r="T68" s="1">
        <f>VLOOKUP(B68,Master_Item!B:I,8,0)</f>
        <v>12</v>
      </c>
      <c r="U68" s="11">
        <f t="shared" si="4"/>
        <v>4164</v>
      </c>
      <c r="V68" s="11">
        <f t="shared" si="5"/>
        <v>420</v>
      </c>
      <c r="W68" s="11">
        <f t="shared" si="6"/>
        <v>20760</v>
      </c>
      <c r="X68" s="11">
        <f t="shared" si="7"/>
        <v>0</v>
      </c>
      <c r="Y68" s="11">
        <f t="shared" si="8"/>
        <v>25344</v>
      </c>
    </row>
    <row r="69" spans="1:25">
      <c r="A69" s="13">
        <v>19</v>
      </c>
      <c r="B69" s="2">
        <v>310001994</v>
      </c>
      <c r="C69" s="1" t="s">
        <v>64</v>
      </c>
      <c r="D69" s="1" t="s">
        <v>119</v>
      </c>
      <c r="E69" s="12">
        <f>_xlfn.IFNA(VLOOKUP($B69,'FST OMT'!$C:$AH,$A69,0),0)</f>
        <v>65</v>
      </c>
      <c r="F69" s="12">
        <f>_xlfn.IFNA(VLOOKUP($B69,'FST CV'!$C:$AH,$A69,0),0)</f>
        <v>50</v>
      </c>
      <c r="G69" s="12">
        <f>_xlfn.IFNA(VLOOKUP($B69,'FST TT'!$C:$AH,$A69,0),0)</f>
        <v>280</v>
      </c>
      <c r="I69" s="4">
        <f t="shared" si="1"/>
        <v>395</v>
      </c>
      <c r="K69" s="52">
        <f>IF(D69="MT",VLOOKUP(B69,Master_Item!B:H,7,0),VLOOKUP(B69,Master_Item!B:H,6,0))</f>
        <v>54</v>
      </c>
      <c r="L69" s="52" t="str">
        <f>VLOOKUP(B69,Master_Item!B:M,12,0)</f>
        <v>โรงงานนวนคร</v>
      </c>
      <c r="M69" s="11" t="str">
        <f t="shared" si="2"/>
        <v>โรงงานนวนครRegion 5</v>
      </c>
      <c r="N69" s="11">
        <f t="shared" ref="N69:R119" si="9">E69/$K69</f>
        <v>1.2037037037037037</v>
      </c>
      <c r="O69" s="11">
        <f t="shared" si="9"/>
        <v>0.92592592592592593</v>
      </c>
      <c r="P69" s="11">
        <f t="shared" si="9"/>
        <v>5.1851851851851851</v>
      </c>
      <c r="Q69" s="11">
        <f t="shared" si="9"/>
        <v>0</v>
      </c>
      <c r="R69" s="11">
        <f t="shared" si="9"/>
        <v>7.3148148148148149</v>
      </c>
      <c r="S69" s="11"/>
      <c r="T69" s="1">
        <f>VLOOKUP(B69,Master_Item!B:I,8,0)</f>
        <v>12</v>
      </c>
      <c r="U69" s="11">
        <f t="shared" si="4"/>
        <v>780</v>
      </c>
      <c r="V69" s="11">
        <f t="shared" si="5"/>
        <v>600</v>
      </c>
      <c r="W69" s="11">
        <f t="shared" si="6"/>
        <v>3360</v>
      </c>
      <c r="X69" s="11">
        <f t="shared" si="7"/>
        <v>0</v>
      </c>
      <c r="Y69" s="11">
        <f t="shared" si="8"/>
        <v>4740</v>
      </c>
    </row>
    <row r="70" spans="1:25">
      <c r="A70" s="13">
        <v>20</v>
      </c>
      <c r="B70" s="2">
        <v>310001994</v>
      </c>
      <c r="C70" s="1" t="s">
        <v>64</v>
      </c>
      <c r="D70" s="1" t="s">
        <v>127</v>
      </c>
      <c r="E70" s="12">
        <f>_xlfn.IFNA(VLOOKUP($B70,'FST OMT'!$C:$AH,$A70,0),0)*0.45</f>
        <v>67.95</v>
      </c>
      <c r="F70" s="12">
        <f>_xlfn.IFNA(VLOOKUP($B70,'FST CV'!$C:$AH,$A70,0),0)*0.45</f>
        <v>0</v>
      </c>
      <c r="G70" s="12">
        <f>_xlfn.IFNA(VLOOKUP($B70,'FST TT'!$C:$AH,$A70,0),0)*0.45</f>
        <v>423</v>
      </c>
      <c r="I70" s="4">
        <f t="shared" ref="I70:I133" si="10">SUM(E70:H70)</f>
        <v>490.95</v>
      </c>
      <c r="K70" s="52">
        <f>IF(D70="MT",VLOOKUP(B70,Master_Item!B:H,7,0),VLOOKUP(B70,Master_Item!B:H,6,0))</f>
        <v>54</v>
      </c>
      <c r="L70" s="52" t="str">
        <f>VLOOKUP(B70,Master_Item!B:M,12,0)</f>
        <v>โรงงานนวนคร</v>
      </c>
      <c r="M70" s="11" t="str">
        <f t="shared" ref="M70:M133" si="11">L70&amp;D70</f>
        <v>โรงงานนวนครRegion 6/9</v>
      </c>
      <c r="N70" s="11">
        <f t="shared" si="9"/>
        <v>1.2583333333333333</v>
      </c>
      <c r="O70" s="11">
        <f t="shared" si="9"/>
        <v>0</v>
      </c>
      <c r="P70" s="11">
        <f t="shared" si="9"/>
        <v>7.833333333333333</v>
      </c>
      <c r="Q70" s="11">
        <f t="shared" si="9"/>
        <v>0</v>
      </c>
      <c r="R70" s="11">
        <f t="shared" si="9"/>
        <v>9.0916666666666668</v>
      </c>
      <c r="S70" s="11"/>
      <c r="T70" s="1">
        <f>VLOOKUP(B70,Master_Item!B:I,8,0)</f>
        <v>12</v>
      </c>
      <c r="U70" s="11">
        <f t="shared" ref="U70:U133" si="12">$T70*E70</f>
        <v>815.40000000000009</v>
      </c>
      <c r="V70" s="11">
        <f t="shared" ref="V70:V133" si="13">$T70*F70</f>
        <v>0</v>
      </c>
      <c r="W70" s="11">
        <f t="shared" ref="W70:W133" si="14">$T70*G70</f>
        <v>5076</v>
      </c>
      <c r="X70" s="11">
        <f t="shared" ref="X70:X133" si="15">$T70*H70</f>
        <v>0</v>
      </c>
      <c r="Y70" s="11">
        <f t="shared" ref="Y70:Y133" si="16">$T70*I70</f>
        <v>5891.4</v>
      </c>
    </row>
    <row r="71" spans="1:25">
      <c r="A71" s="13">
        <v>20</v>
      </c>
      <c r="B71" s="2">
        <v>310001994</v>
      </c>
      <c r="C71" s="1" t="s">
        <v>64</v>
      </c>
      <c r="D71" s="1" t="s">
        <v>128</v>
      </c>
      <c r="E71" s="12">
        <f>_xlfn.IFNA(VLOOKUP($B71,'FST OMT'!$C:$AH,$A71,0),0)*0.55</f>
        <v>83.050000000000011</v>
      </c>
      <c r="F71" s="12">
        <f>_xlfn.IFNA(VLOOKUP($B71,'FST CV'!$C:$AH,$A71,0),0)*0.55</f>
        <v>0</v>
      </c>
      <c r="G71" s="12">
        <f>_xlfn.IFNA(VLOOKUP($B71,'FST TT'!$C:$AH,$A71,0),0)*0.55</f>
        <v>517</v>
      </c>
      <c r="I71" s="4">
        <f t="shared" si="10"/>
        <v>600.04999999999995</v>
      </c>
      <c r="K71" s="52">
        <f>IF(D71="MT",VLOOKUP(B71,Master_Item!B:H,7,0),VLOOKUP(B71,Master_Item!B:H,6,0))</f>
        <v>54</v>
      </c>
      <c r="L71" s="52" t="str">
        <f>VLOOKUP(B71,Master_Item!B:M,12,0)</f>
        <v>โรงงานนวนคร</v>
      </c>
      <c r="M71" s="11" t="str">
        <f t="shared" si="11"/>
        <v>โรงงานนวนครRegion 6/14</v>
      </c>
      <c r="N71" s="11">
        <f t="shared" si="9"/>
        <v>1.5379629629629632</v>
      </c>
      <c r="O71" s="11">
        <f t="shared" si="9"/>
        <v>0</v>
      </c>
      <c r="P71" s="11">
        <f t="shared" si="9"/>
        <v>9.5740740740740744</v>
      </c>
      <c r="Q71" s="11">
        <f t="shared" si="9"/>
        <v>0</v>
      </c>
      <c r="R71" s="11">
        <f t="shared" si="9"/>
        <v>11.112037037037036</v>
      </c>
      <c r="S71" s="11"/>
      <c r="T71" s="1">
        <f>VLOOKUP(B71,Master_Item!B:I,8,0)</f>
        <v>12</v>
      </c>
      <c r="U71" s="11">
        <f t="shared" si="12"/>
        <v>996.60000000000014</v>
      </c>
      <c r="V71" s="11">
        <f t="shared" si="13"/>
        <v>0</v>
      </c>
      <c r="W71" s="11">
        <f t="shared" si="14"/>
        <v>6204</v>
      </c>
      <c r="X71" s="11">
        <f t="shared" si="15"/>
        <v>0</v>
      </c>
      <c r="Y71" s="11">
        <f t="shared" si="16"/>
        <v>7200.5999999999995</v>
      </c>
    </row>
    <row r="72" spans="1:25">
      <c r="A72" s="13">
        <v>21</v>
      </c>
      <c r="B72" s="2">
        <v>310001994</v>
      </c>
      <c r="C72" s="1" t="s">
        <v>64</v>
      </c>
      <c r="D72" s="1" t="s">
        <v>121</v>
      </c>
      <c r="E72" s="12">
        <f>_xlfn.IFNA(VLOOKUP($B72,'FST OMT'!$C:$AH,$A72,0),0)</f>
        <v>220</v>
      </c>
      <c r="F72" s="12">
        <f>_xlfn.IFNA(VLOOKUP($B72,'FST CV'!$C:$AH,$A72,0),0)</f>
        <v>5</v>
      </c>
      <c r="G72" s="12">
        <f>_xlfn.IFNA(VLOOKUP($B72,'FST TT'!$C:$AH,$A72,0),0)</f>
        <v>1790</v>
      </c>
      <c r="I72" s="4">
        <f t="shared" si="10"/>
        <v>2015</v>
      </c>
      <c r="K72" s="52">
        <f>IF(D72="MT",VLOOKUP(B72,Master_Item!B:H,7,0),VLOOKUP(B72,Master_Item!B:H,6,0))</f>
        <v>54</v>
      </c>
      <c r="L72" s="52" t="str">
        <f>VLOOKUP(B72,Master_Item!B:M,12,0)</f>
        <v>โรงงานนวนคร</v>
      </c>
      <c r="M72" s="11" t="str">
        <f t="shared" si="11"/>
        <v>โรงงานนวนครRegion 7</v>
      </c>
      <c r="N72" s="11">
        <f t="shared" si="9"/>
        <v>4.0740740740740744</v>
      </c>
      <c r="O72" s="11">
        <f t="shared" si="9"/>
        <v>9.2592592592592587E-2</v>
      </c>
      <c r="P72" s="11">
        <f t="shared" si="9"/>
        <v>33.148148148148145</v>
      </c>
      <c r="Q72" s="11">
        <f t="shared" si="9"/>
        <v>0</v>
      </c>
      <c r="R72" s="11">
        <f t="shared" si="9"/>
        <v>37.314814814814817</v>
      </c>
      <c r="S72" s="11"/>
      <c r="T72" s="1">
        <f>VLOOKUP(B72,Master_Item!B:I,8,0)</f>
        <v>12</v>
      </c>
      <c r="U72" s="11">
        <f t="shared" si="12"/>
        <v>2640</v>
      </c>
      <c r="V72" s="11">
        <f t="shared" si="13"/>
        <v>60</v>
      </c>
      <c r="W72" s="11">
        <f t="shared" si="14"/>
        <v>21480</v>
      </c>
      <c r="X72" s="11">
        <f t="shared" si="15"/>
        <v>0</v>
      </c>
      <c r="Y72" s="11">
        <f t="shared" si="16"/>
        <v>24180</v>
      </c>
    </row>
    <row r="73" spans="1:25">
      <c r="A73" s="13">
        <v>22</v>
      </c>
      <c r="B73" s="2">
        <v>310001994</v>
      </c>
      <c r="C73" s="1" t="s">
        <v>64</v>
      </c>
      <c r="D73" s="1" t="s">
        <v>122</v>
      </c>
      <c r="E73" s="12">
        <f>_xlfn.IFNA(VLOOKUP($B73,'FST OMT'!$C:$AH,$A73,0),0)</f>
        <v>560</v>
      </c>
      <c r="F73" s="12">
        <f>_xlfn.IFNA(VLOOKUP($B73,'FST CV'!$C:$AH,$A73,0),0)</f>
        <v>49</v>
      </c>
      <c r="G73" s="12">
        <f>_xlfn.IFNA(VLOOKUP($B73,'FST TT'!$C:$AH,$A73,0),0)</f>
        <v>1580</v>
      </c>
      <c r="I73" s="4">
        <f t="shared" si="10"/>
        <v>2189</v>
      </c>
      <c r="K73" s="52">
        <f>IF(D73="MT",VLOOKUP(B73,Master_Item!B:H,7,0),VLOOKUP(B73,Master_Item!B:H,6,0))</f>
        <v>54</v>
      </c>
      <c r="L73" s="52" t="str">
        <f>VLOOKUP(B73,Master_Item!B:M,12,0)</f>
        <v>โรงงานนวนคร</v>
      </c>
      <c r="M73" s="11" t="str">
        <f t="shared" si="11"/>
        <v>โรงงานนวนครRegion 8</v>
      </c>
      <c r="N73" s="11">
        <f t="shared" si="9"/>
        <v>10.37037037037037</v>
      </c>
      <c r="O73" s="11">
        <f t="shared" si="9"/>
        <v>0.90740740740740744</v>
      </c>
      <c r="P73" s="11">
        <f t="shared" si="9"/>
        <v>29.25925925925926</v>
      </c>
      <c r="Q73" s="11">
        <f t="shared" si="9"/>
        <v>0</v>
      </c>
      <c r="R73" s="11">
        <f t="shared" si="9"/>
        <v>40.537037037037038</v>
      </c>
      <c r="S73" s="11"/>
      <c r="T73" s="1">
        <f>VLOOKUP(B73,Master_Item!B:I,8,0)</f>
        <v>12</v>
      </c>
      <c r="U73" s="11">
        <f t="shared" si="12"/>
        <v>6720</v>
      </c>
      <c r="V73" s="11">
        <f t="shared" si="13"/>
        <v>588</v>
      </c>
      <c r="W73" s="11">
        <f t="shared" si="14"/>
        <v>18960</v>
      </c>
      <c r="X73" s="11">
        <f t="shared" si="15"/>
        <v>0</v>
      </c>
      <c r="Y73" s="11">
        <f t="shared" si="16"/>
        <v>26268</v>
      </c>
    </row>
    <row r="74" spans="1:25">
      <c r="A74" s="13">
        <v>71</v>
      </c>
      <c r="B74" s="2">
        <v>310001994</v>
      </c>
      <c r="C74" s="1" t="s">
        <v>64</v>
      </c>
      <c r="D74" s="1" t="s">
        <v>123</v>
      </c>
      <c r="H74" s="4">
        <f>_xlfn.IFNA(VLOOKUP(B74,'FST MT'!A:FS,$A74,0),0)</f>
        <v>36000</v>
      </c>
      <c r="I74" s="4">
        <f t="shared" si="10"/>
        <v>36000</v>
      </c>
      <c r="K74" s="52">
        <f>IF(D74="MT",VLOOKUP(B74,Master_Item!B:H,7,0),VLOOKUP(B74,Master_Item!B:H,6,0))</f>
        <v>54</v>
      </c>
      <c r="L74" s="52" t="str">
        <f>VLOOKUP(B74,Master_Item!B:M,12,0)</f>
        <v>โรงงานนวนคร</v>
      </c>
      <c r="M74" s="11" t="str">
        <f t="shared" si="11"/>
        <v>โรงงานนวนครMT</v>
      </c>
      <c r="N74" s="11">
        <f t="shared" si="9"/>
        <v>0</v>
      </c>
      <c r="O74" s="11">
        <f t="shared" si="9"/>
        <v>0</v>
      </c>
      <c r="P74" s="11">
        <f t="shared" si="9"/>
        <v>0</v>
      </c>
      <c r="Q74" s="11">
        <f t="shared" si="9"/>
        <v>666.66666666666663</v>
      </c>
      <c r="R74" s="11">
        <f t="shared" si="9"/>
        <v>666.66666666666663</v>
      </c>
      <c r="S74" s="11"/>
      <c r="T74" s="1">
        <f>VLOOKUP(B74,Master_Item!B:I,8,0)</f>
        <v>12</v>
      </c>
      <c r="U74" s="11">
        <f t="shared" si="12"/>
        <v>0</v>
      </c>
      <c r="V74" s="11">
        <f t="shared" si="13"/>
        <v>0</v>
      </c>
      <c r="W74" s="11">
        <f t="shared" si="14"/>
        <v>0</v>
      </c>
      <c r="X74" s="11">
        <f t="shared" si="15"/>
        <v>432000</v>
      </c>
      <c r="Y74" s="11">
        <f t="shared" si="16"/>
        <v>432000</v>
      </c>
    </row>
    <row r="75" spans="1:25">
      <c r="A75" s="13">
        <v>15</v>
      </c>
      <c r="B75" s="2">
        <v>310001995</v>
      </c>
      <c r="C75" s="1" t="s">
        <v>71</v>
      </c>
      <c r="D75" s="1" t="s">
        <v>115</v>
      </c>
      <c r="E75" s="12">
        <f>_xlfn.IFNA(VLOOKUP($B75,'FST OMT'!$C:$AH,$A75,0),0)</f>
        <v>0</v>
      </c>
      <c r="F75" s="12">
        <f>_xlfn.IFNA(VLOOKUP($B75,'FST CV'!$C:$AH,$A75,0),0)</f>
        <v>0</v>
      </c>
      <c r="G75" s="12">
        <f>_xlfn.IFNA(VLOOKUP($B75,'FST TT'!$C:$AH,$A75,0),0)</f>
        <v>0</v>
      </c>
      <c r="I75" s="4">
        <f t="shared" si="10"/>
        <v>0</v>
      </c>
      <c r="K75" s="52">
        <f>IF(D75="MT",VLOOKUP(B75,Master_Item!B:H,7,0),VLOOKUP(B75,Master_Item!B:H,6,0))</f>
        <v>70</v>
      </c>
      <c r="L75" s="52" t="str">
        <f>VLOOKUP(B75,Master_Item!B:M,12,0)</f>
        <v>โรงงานนวนคร</v>
      </c>
      <c r="M75" s="11" t="str">
        <f t="shared" si="11"/>
        <v>โรงงานนวนครRegion 1</v>
      </c>
      <c r="N75" s="11">
        <f t="shared" si="9"/>
        <v>0</v>
      </c>
      <c r="O75" s="11">
        <f t="shared" si="9"/>
        <v>0</v>
      </c>
      <c r="P75" s="11">
        <f t="shared" si="9"/>
        <v>0</v>
      </c>
      <c r="Q75" s="11">
        <f t="shared" si="9"/>
        <v>0</v>
      </c>
      <c r="R75" s="11">
        <f t="shared" si="9"/>
        <v>0</v>
      </c>
      <c r="S75" s="11"/>
      <c r="T75" s="1">
        <f>VLOOKUP(B75,Master_Item!B:I,8,0)</f>
        <v>9.6</v>
      </c>
      <c r="U75" s="11">
        <f t="shared" si="12"/>
        <v>0</v>
      </c>
      <c r="V75" s="11">
        <f t="shared" si="13"/>
        <v>0</v>
      </c>
      <c r="W75" s="11">
        <f t="shared" si="14"/>
        <v>0</v>
      </c>
      <c r="X75" s="11">
        <f t="shared" si="15"/>
        <v>0</v>
      </c>
      <c r="Y75" s="11">
        <f t="shared" si="16"/>
        <v>0</v>
      </c>
    </row>
    <row r="76" spans="1:25">
      <c r="A76" s="13">
        <v>16</v>
      </c>
      <c r="B76" s="2">
        <v>310001995</v>
      </c>
      <c r="C76" s="1" t="s">
        <v>71</v>
      </c>
      <c r="D76" s="1" t="s">
        <v>116</v>
      </c>
      <c r="E76" s="12">
        <f>_xlfn.IFNA(VLOOKUP($B76,'FST OMT'!$C:$AH,$A76,0),0)</f>
        <v>0</v>
      </c>
      <c r="F76" s="12">
        <f>_xlfn.IFNA(VLOOKUP($B76,'FST CV'!$C:$AH,$A76,0),0)</f>
        <v>0</v>
      </c>
      <c r="G76" s="12">
        <f>_xlfn.IFNA(VLOOKUP($B76,'FST TT'!$C:$AH,$A76,0),0)</f>
        <v>0</v>
      </c>
      <c r="I76" s="4">
        <f t="shared" si="10"/>
        <v>0</v>
      </c>
      <c r="K76" s="52">
        <f>IF(D76="MT",VLOOKUP(B76,Master_Item!B:H,7,0),VLOOKUP(B76,Master_Item!B:H,6,0))</f>
        <v>70</v>
      </c>
      <c r="L76" s="52" t="str">
        <f>VLOOKUP(B76,Master_Item!B:M,12,0)</f>
        <v>โรงงานนวนคร</v>
      </c>
      <c r="M76" s="11" t="str">
        <f t="shared" si="11"/>
        <v>โรงงานนวนครRegion 2</v>
      </c>
      <c r="N76" s="11">
        <f t="shared" si="9"/>
        <v>0</v>
      </c>
      <c r="O76" s="11">
        <f t="shared" si="9"/>
        <v>0</v>
      </c>
      <c r="P76" s="11">
        <f t="shared" si="9"/>
        <v>0</v>
      </c>
      <c r="Q76" s="11">
        <f t="shared" si="9"/>
        <v>0</v>
      </c>
      <c r="R76" s="11">
        <f t="shared" si="9"/>
        <v>0</v>
      </c>
      <c r="S76" s="11"/>
      <c r="T76" s="1">
        <f>VLOOKUP(B76,Master_Item!B:I,8,0)</f>
        <v>9.6</v>
      </c>
      <c r="U76" s="11">
        <f t="shared" si="12"/>
        <v>0</v>
      </c>
      <c r="V76" s="11">
        <f t="shared" si="13"/>
        <v>0</v>
      </c>
      <c r="W76" s="11">
        <f t="shared" si="14"/>
        <v>0</v>
      </c>
      <c r="X76" s="11">
        <f t="shared" si="15"/>
        <v>0</v>
      </c>
      <c r="Y76" s="11">
        <f t="shared" si="16"/>
        <v>0</v>
      </c>
    </row>
    <row r="77" spans="1:25">
      <c r="A77" s="13">
        <v>17</v>
      </c>
      <c r="B77" s="2">
        <v>310001995</v>
      </c>
      <c r="C77" s="1" t="s">
        <v>71</v>
      </c>
      <c r="D77" s="1" t="s">
        <v>117</v>
      </c>
      <c r="E77" s="12">
        <f>_xlfn.IFNA(VLOOKUP($B77,'FST OMT'!$C:$AH,$A77,0),0)</f>
        <v>95</v>
      </c>
      <c r="F77" s="12">
        <f>_xlfn.IFNA(VLOOKUP($B77,'FST CV'!$C:$AH,$A77,0),0)</f>
        <v>0</v>
      </c>
      <c r="G77" s="12">
        <f>_xlfn.IFNA(VLOOKUP($B77,'FST TT'!$C:$AH,$A77,0),0)</f>
        <v>0</v>
      </c>
      <c r="I77" s="4">
        <f t="shared" si="10"/>
        <v>95</v>
      </c>
      <c r="K77" s="52">
        <f>IF(D77="MT",VLOOKUP(B77,Master_Item!B:H,7,0),VLOOKUP(B77,Master_Item!B:H,6,0))</f>
        <v>70</v>
      </c>
      <c r="L77" s="52" t="str">
        <f>VLOOKUP(B77,Master_Item!B:M,12,0)</f>
        <v>โรงงานนวนคร</v>
      </c>
      <c r="M77" s="11" t="str">
        <f t="shared" si="11"/>
        <v>โรงงานนวนครRegion 3</v>
      </c>
      <c r="N77" s="11">
        <f t="shared" si="9"/>
        <v>1.3571428571428572</v>
      </c>
      <c r="O77" s="11">
        <f t="shared" si="9"/>
        <v>0</v>
      </c>
      <c r="P77" s="11">
        <f t="shared" si="9"/>
        <v>0</v>
      </c>
      <c r="Q77" s="11">
        <f t="shared" si="9"/>
        <v>0</v>
      </c>
      <c r="R77" s="11">
        <f t="shared" si="9"/>
        <v>1.3571428571428572</v>
      </c>
      <c r="S77" s="11"/>
      <c r="T77" s="1">
        <f>VLOOKUP(B77,Master_Item!B:I,8,0)</f>
        <v>9.6</v>
      </c>
      <c r="U77" s="11">
        <f t="shared" si="12"/>
        <v>912</v>
      </c>
      <c r="V77" s="11">
        <f t="shared" si="13"/>
        <v>0</v>
      </c>
      <c r="W77" s="11">
        <f t="shared" si="14"/>
        <v>0</v>
      </c>
      <c r="X77" s="11">
        <f t="shared" si="15"/>
        <v>0</v>
      </c>
      <c r="Y77" s="11">
        <f t="shared" si="16"/>
        <v>912</v>
      </c>
    </row>
    <row r="78" spans="1:25">
      <c r="A78" s="13">
        <v>18</v>
      </c>
      <c r="B78" s="2">
        <v>310001995</v>
      </c>
      <c r="C78" s="1" t="s">
        <v>71</v>
      </c>
      <c r="D78" s="1" t="s">
        <v>118</v>
      </c>
      <c r="E78" s="12">
        <f>_xlfn.IFNA(VLOOKUP($B78,'FST OMT'!$C:$AH,$A78,0),0)</f>
        <v>90</v>
      </c>
      <c r="F78" s="12">
        <f>_xlfn.IFNA(VLOOKUP($B78,'FST CV'!$C:$AH,$A78,0),0)</f>
        <v>0</v>
      </c>
      <c r="G78" s="12">
        <f>_xlfn.IFNA(VLOOKUP($B78,'FST TT'!$C:$AH,$A78,0),0)</f>
        <v>0</v>
      </c>
      <c r="I78" s="4">
        <f t="shared" si="10"/>
        <v>90</v>
      </c>
      <c r="K78" s="52">
        <f>IF(D78="MT",VLOOKUP(B78,Master_Item!B:H,7,0),VLOOKUP(B78,Master_Item!B:H,6,0))</f>
        <v>70</v>
      </c>
      <c r="L78" s="52" t="str">
        <f>VLOOKUP(B78,Master_Item!B:M,12,0)</f>
        <v>โรงงานนวนคร</v>
      </c>
      <c r="M78" s="11" t="str">
        <f t="shared" si="11"/>
        <v>โรงงานนวนครRegion 4</v>
      </c>
      <c r="N78" s="11">
        <f t="shared" si="9"/>
        <v>1.2857142857142858</v>
      </c>
      <c r="O78" s="11">
        <f t="shared" si="9"/>
        <v>0</v>
      </c>
      <c r="P78" s="11">
        <f t="shared" si="9"/>
        <v>0</v>
      </c>
      <c r="Q78" s="11">
        <f t="shared" si="9"/>
        <v>0</v>
      </c>
      <c r="R78" s="11">
        <f t="shared" si="9"/>
        <v>1.2857142857142858</v>
      </c>
      <c r="S78" s="11"/>
      <c r="T78" s="1">
        <f>VLOOKUP(B78,Master_Item!B:I,8,0)</f>
        <v>9.6</v>
      </c>
      <c r="U78" s="11">
        <f t="shared" si="12"/>
        <v>864</v>
      </c>
      <c r="V78" s="11">
        <f t="shared" si="13"/>
        <v>0</v>
      </c>
      <c r="W78" s="11">
        <f t="shared" si="14"/>
        <v>0</v>
      </c>
      <c r="X78" s="11">
        <f t="shared" si="15"/>
        <v>0</v>
      </c>
      <c r="Y78" s="11">
        <f t="shared" si="16"/>
        <v>864</v>
      </c>
    </row>
    <row r="79" spans="1:25">
      <c r="A79" s="13">
        <v>19</v>
      </c>
      <c r="B79" s="2">
        <v>310001995</v>
      </c>
      <c r="C79" s="1" t="s">
        <v>71</v>
      </c>
      <c r="D79" s="1" t="s">
        <v>119</v>
      </c>
      <c r="E79" s="12">
        <f>_xlfn.IFNA(VLOOKUP($B79,'FST OMT'!$C:$AH,$A79,0),0)</f>
        <v>0</v>
      </c>
      <c r="F79" s="12">
        <f>_xlfn.IFNA(VLOOKUP($B79,'FST CV'!$C:$AH,$A79,0),0)</f>
        <v>0</v>
      </c>
      <c r="G79" s="12">
        <f>_xlfn.IFNA(VLOOKUP($B79,'FST TT'!$C:$AH,$A79,0),0)</f>
        <v>0</v>
      </c>
      <c r="I79" s="4">
        <f t="shared" si="10"/>
        <v>0</v>
      </c>
      <c r="K79" s="52">
        <f>IF(D79="MT",VLOOKUP(B79,Master_Item!B:H,7,0),VLOOKUP(B79,Master_Item!B:H,6,0))</f>
        <v>70</v>
      </c>
      <c r="L79" s="52" t="str">
        <f>VLOOKUP(B79,Master_Item!B:M,12,0)</f>
        <v>โรงงานนวนคร</v>
      </c>
      <c r="M79" s="11" t="str">
        <f t="shared" si="11"/>
        <v>โรงงานนวนครRegion 5</v>
      </c>
      <c r="N79" s="11">
        <f t="shared" si="9"/>
        <v>0</v>
      </c>
      <c r="O79" s="11">
        <f t="shared" si="9"/>
        <v>0</v>
      </c>
      <c r="P79" s="11">
        <f t="shared" si="9"/>
        <v>0</v>
      </c>
      <c r="Q79" s="11">
        <f t="shared" si="9"/>
        <v>0</v>
      </c>
      <c r="R79" s="11">
        <f t="shared" si="9"/>
        <v>0</v>
      </c>
      <c r="S79" s="11"/>
      <c r="T79" s="1">
        <f>VLOOKUP(B79,Master_Item!B:I,8,0)</f>
        <v>9.6</v>
      </c>
      <c r="U79" s="11">
        <f t="shared" si="12"/>
        <v>0</v>
      </c>
      <c r="V79" s="11">
        <f t="shared" si="13"/>
        <v>0</v>
      </c>
      <c r="W79" s="11">
        <f t="shared" si="14"/>
        <v>0</v>
      </c>
      <c r="X79" s="11">
        <f t="shared" si="15"/>
        <v>0</v>
      </c>
      <c r="Y79" s="11">
        <f t="shared" si="16"/>
        <v>0</v>
      </c>
    </row>
    <row r="80" spans="1:25">
      <c r="A80" s="13">
        <v>20</v>
      </c>
      <c r="B80" s="2">
        <v>310001995</v>
      </c>
      <c r="C80" s="1" t="s">
        <v>71</v>
      </c>
      <c r="D80" s="1" t="s">
        <v>127</v>
      </c>
      <c r="E80" s="12">
        <f>_xlfn.IFNA(VLOOKUP($B80,'FST OMT'!$C:$AH,$A80,0),0)*0.45</f>
        <v>0</v>
      </c>
      <c r="F80" s="12">
        <f>_xlfn.IFNA(VLOOKUP($B80,'FST CV'!$C:$AH,$A80,0),0)*0.45</f>
        <v>0</v>
      </c>
      <c r="G80" s="12">
        <f>_xlfn.IFNA(VLOOKUP($B80,'FST TT'!$C:$AH,$A80,0),0)*0.45</f>
        <v>0</v>
      </c>
      <c r="I80" s="4">
        <f t="shared" si="10"/>
        <v>0</v>
      </c>
      <c r="K80" s="52">
        <f>IF(D80="MT",VLOOKUP(B80,Master_Item!B:H,7,0),VLOOKUP(B80,Master_Item!B:H,6,0))</f>
        <v>70</v>
      </c>
      <c r="L80" s="52" t="str">
        <f>VLOOKUP(B80,Master_Item!B:M,12,0)</f>
        <v>โรงงานนวนคร</v>
      </c>
      <c r="M80" s="11" t="str">
        <f t="shared" si="11"/>
        <v>โรงงานนวนครRegion 6/9</v>
      </c>
      <c r="N80" s="11">
        <f t="shared" si="9"/>
        <v>0</v>
      </c>
      <c r="O80" s="11">
        <f t="shared" si="9"/>
        <v>0</v>
      </c>
      <c r="P80" s="11">
        <f t="shared" si="9"/>
        <v>0</v>
      </c>
      <c r="Q80" s="11">
        <f t="shared" si="9"/>
        <v>0</v>
      </c>
      <c r="R80" s="11">
        <f t="shared" si="9"/>
        <v>0</v>
      </c>
      <c r="S80" s="11"/>
      <c r="T80" s="1">
        <f>VLOOKUP(B80,Master_Item!B:I,8,0)</f>
        <v>9.6</v>
      </c>
      <c r="U80" s="11">
        <f t="shared" si="12"/>
        <v>0</v>
      </c>
      <c r="V80" s="11">
        <f t="shared" si="13"/>
        <v>0</v>
      </c>
      <c r="W80" s="11">
        <f t="shared" si="14"/>
        <v>0</v>
      </c>
      <c r="X80" s="11">
        <f t="shared" si="15"/>
        <v>0</v>
      </c>
      <c r="Y80" s="11">
        <f t="shared" si="16"/>
        <v>0</v>
      </c>
    </row>
    <row r="81" spans="1:25">
      <c r="A81" s="13">
        <v>20</v>
      </c>
      <c r="B81" s="2">
        <v>310001995</v>
      </c>
      <c r="C81" s="1" t="s">
        <v>71</v>
      </c>
      <c r="D81" s="1" t="s">
        <v>128</v>
      </c>
      <c r="E81" s="12">
        <f>_xlfn.IFNA(VLOOKUP($B81,'FST OMT'!$C:$AH,$A81,0),0)*0.55</f>
        <v>0</v>
      </c>
      <c r="F81" s="12">
        <f>_xlfn.IFNA(VLOOKUP($B81,'FST CV'!$C:$AH,$A81,0),0)*0.55</f>
        <v>0</v>
      </c>
      <c r="G81" s="12">
        <f>_xlfn.IFNA(VLOOKUP($B81,'FST TT'!$C:$AH,$A81,0),0)*0.55</f>
        <v>0</v>
      </c>
      <c r="I81" s="4">
        <f t="shared" si="10"/>
        <v>0</v>
      </c>
      <c r="K81" s="52">
        <f>IF(D81="MT",VLOOKUP(B81,Master_Item!B:H,7,0),VLOOKUP(B81,Master_Item!B:H,6,0))</f>
        <v>70</v>
      </c>
      <c r="L81" s="52" t="str">
        <f>VLOOKUP(B81,Master_Item!B:M,12,0)</f>
        <v>โรงงานนวนคร</v>
      </c>
      <c r="M81" s="11" t="str">
        <f t="shared" si="11"/>
        <v>โรงงานนวนครRegion 6/14</v>
      </c>
      <c r="N81" s="11">
        <f t="shared" si="9"/>
        <v>0</v>
      </c>
      <c r="O81" s="11">
        <f t="shared" si="9"/>
        <v>0</v>
      </c>
      <c r="P81" s="11">
        <f t="shared" si="9"/>
        <v>0</v>
      </c>
      <c r="Q81" s="11">
        <f t="shared" si="9"/>
        <v>0</v>
      </c>
      <c r="R81" s="11">
        <f t="shared" si="9"/>
        <v>0</v>
      </c>
      <c r="S81" s="11"/>
      <c r="T81" s="1">
        <f>VLOOKUP(B81,Master_Item!B:I,8,0)</f>
        <v>9.6</v>
      </c>
      <c r="U81" s="11">
        <f t="shared" si="12"/>
        <v>0</v>
      </c>
      <c r="V81" s="11">
        <f t="shared" si="13"/>
        <v>0</v>
      </c>
      <c r="W81" s="11">
        <f t="shared" si="14"/>
        <v>0</v>
      </c>
      <c r="X81" s="11">
        <f t="shared" si="15"/>
        <v>0</v>
      </c>
      <c r="Y81" s="11">
        <f t="shared" si="16"/>
        <v>0</v>
      </c>
    </row>
    <row r="82" spans="1:25">
      <c r="A82" s="13">
        <v>21</v>
      </c>
      <c r="B82" s="2">
        <v>310001995</v>
      </c>
      <c r="C82" s="1" t="s">
        <v>71</v>
      </c>
      <c r="D82" s="1" t="s">
        <v>121</v>
      </c>
      <c r="E82" s="12">
        <f>_xlfn.IFNA(VLOOKUP($B82,'FST OMT'!$C:$AH,$A82,0),0)</f>
        <v>0</v>
      </c>
      <c r="F82" s="12">
        <f>_xlfn.IFNA(VLOOKUP($B82,'FST CV'!$C:$AH,$A82,0),0)</f>
        <v>0</v>
      </c>
      <c r="G82" s="12">
        <f>_xlfn.IFNA(VLOOKUP($B82,'FST TT'!$C:$AH,$A82,0),0)</f>
        <v>0</v>
      </c>
      <c r="I82" s="4">
        <f t="shared" si="10"/>
        <v>0</v>
      </c>
      <c r="K82" s="52">
        <f>IF(D82="MT",VLOOKUP(B82,Master_Item!B:H,7,0),VLOOKUP(B82,Master_Item!B:H,6,0))</f>
        <v>70</v>
      </c>
      <c r="L82" s="52" t="str">
        <f>VLOOKUP(B82,Master_Item!B:M,12,0)</f>
        <v>โรงงานนวนคร</v>
      </c>
      <c r="M82" s="11" t="str">
        <f t="shared" si="11"/>
        <v>โรงงานนวนครRegion 7</v>
      </c>
      <c r="N82" s="11">
        <f t="shared" si="9"/>
        <v>0</v>
      </c>
      <c r="O82" s="11">
        <f t="shared" si="9"/>
        <v>0</v>
      </c>
      <c r="P82" s="11">
        <f t="shared" si="9"/>
        <v>0</v>
      </c>
      <c r="Q82" s="11">
        <f t="shared" si="9"/>
        <v>0</v>
      </c>
      <c r="R82" s="11">
        <f t="shared" si="9"/>
        <v>0</v>
      </c>
      <c r="S82" s="11"/>
      <c r="T82" s="1">
        <f>VLOOKUP(B82,Master_Item!B:I,8,0)</f>
        <v>9.6</v>
      </c>
      <c r="U82" s="11">
        <f t="shared" si="12"/>
        <v>0</v>
      </c>
      <c r="V82" s="11">
        <f t="shared" si="13"/>
        <v>0</v>
      </c>
      <c r="W82" s="11">
        <f t="shared" si="14"/>
        <v>0</v>
      </c>
      <c r="X82" s="11">
        <f t="shared" si="15"/>
        <v>0</v>
      </c>
      <c r="Y82" s="11">
        <f t="shared" si="16"/>
        <v>0</v>
      </c>
    </row>
    <row r="83" spans="1:25">
      <c r="A83" s="13">
        <v>22</v>
      </c>
      <c r="B83" s="2">
        <v>310001995</v>
      </c>
      <c r="C83" s="1" t="s">
        <v>71</v>
      </c>
      <c r="D83" s="1" t="s">
        <v>122</v>
      </c>
      <c r="E83" s="12">
        <f>_xlfn.IFNA(VLOOKUP($B83,'FST OMT'!$C:$AH,$A83,0),0)</f>
        <v>300</v>
      </c>
      <c r="F83" s="12">
        <f>_xlfn.IFNA(VLOOKUP($B83,'FST CV'!$C:$AH,$A83,0),0)</f>
        <v>0</v>
      </c>
      <c r="G83" s="12">
        <f>_xlfn.IFNA(VLOOKUP($B83,'FST TT'!$C:$AH,$A83,0),0)</f>
        <v>0</v>
      </c>
      <c r="I83" s="4">
        <f t="shared" si="10"/>
        <v>300</v>
      </c>
      <c r="K83" s="52">
        <f>IF(D83="MT",VLOOKUP(B83,Master_Item!B:H,7,0),VLOOKUP(B83,Master_Item!B:H,6,0))</f>
        <v>70</v>
      </c>
      <c r="L83" s="52" t="str">
        <f>VLOOKUP(B83,Master_Item!B:M,12,0)</f>
        <v>โรงงานนวนคร</v>
      </c>
      <c r="M83" s="11" t="str">
        <f t="shared" si="11"/>
        <v>โรงงานนวนครRegion 8</v>
      </c>
      <c r="N83" s="11">
        <f t="shared" si="9"/>
        <v>4.2857142857142856</v>
      </c>
      <c r="O83" s="11">
        <f t="shared" si="9"/>
        <v>0</v>
      </c>
      <c r="P83" s="11">
        <f t="shared" si="9"/>
        <v>0</v>
      </c>
      <c r="Q83" s="11">
        <f t="shared" si="9"/>
        <v>0</v>
      </c>
      <c r="R83" s="11">
        <f t="shared" si="9"/>
        <v>4.2857142857142856</v>
      </c>
      <c r="S83" s="11"/>
      <c r="T83" s="1">
        <f>VLOOKUP(B83,Master_Item!B:I,8,0)</f>
        <v>9.6</v>
      </c>
      <c r="U83" s="11">
        <f t="shared" si="12"/>
        <v>2880</v>
      </c>
      <c r="V83" s="11">
        <f t="shared" si="13"/>
        <v>0</v>
      </c>
      <c r="W83" s="11">
        <f t="shared" si="14"/>
        <v>0</v>
      </c>
      <c r="X83" s="11">
        <f t="shared" si="15"/>
        <v>0</v>
      </c>
      <c r="Y83" s="11">
        <f t="shared" si="16"/>
        <v>2880</v>
      </c>
    </row>
    <row r="84" spans="1:25">
      <c r="A84" s="13">
        <v>71</v>
      </c>
      <c r="B84" s="2">
        <v>310001995</v>
      </c>
      <c r="C84" s="1" t="s">
        <v>71</v>
      </c>
      <c r="D84" s="1" t="s">
        <v>123</v>
      </c>
      <c r="H84" s="4">
        <f>_xlfn.IFNA(VLOOKUP(B84,'FST MT'!A:FS,$A84,0),0)</f>
        <v>52000</v>
      </c>
      <c r="I84" s="4">
        <f t="shared" si="10"/>
        <v>52000</v>
      </c>
      <c r="K84" s="52">
        <f>IF(D84="MT",VLOOKUP(B84,Master_Item!B:H,7,0),VLOOKUP(B84,Master_Item!B:H,6,0))</f>
        <v>70</v>
      </c>
      <c r="L84" s="52" t="str">
        <f>VLOOKUP(B84,Master_Item!B:M,12,0)</f>
        <v>โรงงานนวนคร</v>
      </c>
      <c r="M84" s="11" t="str">
        <f t="shared" si="11"/>
        <v>โรงงานนวนครMT</v>
      </c>
      <c r="N84" s="11">
        <f t="shared" si="9"/>
        <v>0</v>
      </c>
      <c r="O84" s="11">
        <f t="shared" si="9"/>
        <v>0</v>
      </c>
      <c r="P84" s="11">
        <f t="shared" si="9"/>
        <v>0</v>
      </c>
      <c r="Q84" s="11">
        <f t="shared" si="9"/>
        <v>742.85714285714289</v>
      </c>
      <c r="R84" s="11">
        <f t="shared" si="9"/>
        <v>742.85714285714289</v>
      </c>
      <c r="S84" s="11"/>
      <c r="T84" s="1">
        <f>VLOOKUP(B84,Master_Item!B:I,8,0)</f>
        <v>9.6</v>
      </c>
      <c r="U84" s="11">
        <f t="shared" si="12"/>
        <v>0</v>
      </c>
      <c r="V84" s="11">
        <f t="shared" si="13"/>
        <v>0</v>
      </c>
      <c r="W84" s="11">
        <f t="shared" si="14"/>
        <v>0</v>
      </c>
      <c r="X84" s="11">
        <f t="shared" si="15"/>
        <v>499200</v>
      </c>
      <c r="Y84" s="11">
        <f t="shared" si="16"/>
        <v>499200</v>
      </c>
    </row>
    <row r="85" spans="1:25">
      <c r="A85" s="13">
        <v>15</v>
      </c>
      <c r="B85" s="2">
        <v>310001996</v>
      </c>
      <c r="C85" s="1" t="s">
        <v>72</v>
      </c>
      <c r="D85" s="1" t="s">
        <v>115</v>
      </c>
      <c r="E85" s="12">
        <f>_xlfn.IFNA(VLOOKUP($B85,'FST OMT'!$C:$AH,$A85,0),0)</f>
        <v>0</v>
      </c>
      <c r="F85" s="12">
        <f>_xlfn.IFNA(VLOOKUP($B85,'FST CV'!$C:$AH,$A85,0),0)</f>
        <v>0</v>
      </c>
      <c r="G85" s="12">
        <f>_xlfn.IFNA(VLOOKUP($B85,'FST TT'!$C:$AH,$A85,0),0)</f>
        <v>0</v>
      </c>
      <c r="I85" s="4">
        <f t="shared" si="10"/>
        <v>0</v>
      </c>
      <c r="K85" s="52">
        <f>IF(D85="MT",VLOOKUP(B85,Master_Item!B:H,7,0),VLOOKUP(B85,Master_Item!B:H,6,0))</f>
        <v>70</v>
      </c>
      <c r="L85" s="52" t="str">
        <f>VLOOKUP(B85,Master_Item!B:M,12,0)</f>
        <v>โรงงานนวนคร</v>
      </c>
      <c r="M85" s="11" t="str">
        <f t="shared" si="11"/>
        <v>โรงงานนวนครRegion 1</v>
      </c>
      <c r="N85" s="11">
        <f t="shared" si="9"/>
        <v>0</v>
      </c>
      <c r="O85" s="11">
        <f t="shared" si="9"/>
        <v>0</v>
      </c>
      <c r="P85" s="11">
        <f t="shared" si="9"/>
        <v>0</v>
      </c>
      <c r="Q85" s="11">
        <f t="shared" si="9"/>
        <v>0</v>
      </c>
      <c r="R85" s="11">
        <f t="shared" si="9"/>
        <v>0</v>
      </c>
      <c r="S85" s="11"/>
      <c r="T85" s="1">
        <f>VLOOKUP(B85,Master_Item!B:I,8,0)</f>
        <v>9.6</v>
      </c>
      <c r="U85" s="11">
        <f t="shared" si="12"/>
        <v>0</v>
      </c>
      <c r="V85" s="11">
        <f t="shared" si="13"/>
        <v>0</v>
      </c>
      <c r="W85" s="11">
        <f t="shared" si="14"/>
        <v>0</v>
      </c>
      <c r="X85" s="11">
        <f t="shared" si="15"/>
        <v>0</v>
      </c>
      <c r="Y85" s="11">
        <f t="shared" si="16"/>
        <v>0</v>
      </c>
    </row>
    <row r="86" spans="1:25">
      <c r="A86" s="13">
        <v>16</v>
      </c>
      <c r="B86" s="2">
        <v>310001996</v>
      </c>
      <c r="C86" s="1" t="s">
        <v>72</v>
      </c>
      <c r="D86" s="1" t="s">
        <v>116</v>
      </c>
      <c r="E86" s="12">
        <f>_xlfn.IFNA(VLOOKUP($B86,'FST OMT'!$C:$AH,$A86,0),0)</f>
        <v>0</v>
      </c>
      <c r="F86" s="12">
        <f>_xlfn.IFNA(VLOOKUP($B86,'FST CV'!$C:$AH,$A86,0),0)</f>
        <v>0</v>
      </c>
      <c r="G86" s="12">
        <f>_xlfn.IFNA(VLOOKUP($B86,'FST TT'!$C:$AH,$A86,0),0)</f>
        <v>0</v>
      </c>
      <c r="I86" s="4">
        <f t="shared" si="10"/>
        <v>0</v>
      </c>
      <c r="K86" s="52">
        <f>IF(D86="MT",VLOOKUP(B86,Master_Item!B:H,7,0),VLOOKUP(B86,Master_Item!B:H,6,0))</f>
        <v>70</v>
      </c>
      <c r="L86" s="52" t="str">
        <f>VLOOKUP(B86,Master_Item!B:M,12,0)</f>
        <v>โรงงานนวนคร</v>
      </c>
      <c r="M86" s="11" t="str">
        <f t="shared" si="11"/>
        <v>โรงงานนวนครRegion 2</v>
      </c>
      <c r="N86" s="11">
        <f t="shared" si="9"/>
        <v>0</v>
      </c>
      <c r="O86" s="11">
        <f t="shared" si="9"/>
        <v>0</v>
      </c>
      <c r="P86" s="11">
        <f t="shared" si="9"/>
        <v>0</v>
      </c>
      <c r="Q86" s="11">
        <f t="shared" si="9"/>
        <v>0</v>
      </c>
      <c r="R86" s="11">
        <f t="shared" si="9"/>
        <v>0</v>
      </c>
      <c r="S86" s="11"/>
      <c r="T86" s="1">
        <f>VLOOKUP(B86,Master_Item!B:I,8,0)</f>
        <v>9.6</v>
      </c>
      <c r="U86" s="11">
        <f t="shared" si="12"/>
        <v>0</v>
      </c>
      <c r="V86" s="11">
        <f t="shared" si="13"/>
        <v>0</v>
      </c>
      <c r="W86" s="11">
        <f t="shared" si="14"/>
        <v>0</v>
      </c>
      <c r="X86" s="11">
        <f t="shared" si="15"/>
        <v>0</v>
      </c>
      <c r="Y86" s="11">
        <f t="shared" si="16"/>
        <v>0</v>
      </c>
    </row>
    <row r="87" spans="1:25">
      <c r="A87" s="13">
        <v>17</v>
      </c>
      <c r="B87" s="2">
        <v>310001996</v>
      </c>
      <c r="C87" s="1" t="s">
        <v>72</v>
      </c>
      <c r="D87" s="1" t="s">
        <v>117</v>
      </c>
      <c r="E87" s="12">
        <f>_xlfn.IFNA(VLOOKUP($B87,'FST OMT'!$C:$AH,$A87,0),0)</f>
        <v>0</v>
      </c>
      <c r="F87" s="12">
        <f>_xlfn.IFNA(VLOOKUP($B87,'FST CV'!$C:$AH,$A87,0),0)</f>
        <v>0</v>
      </c>
      <c r="G87" s="12">
        <f>_xlfn.IFNA(VLOOKUP($B87,'FST TT'!$C:$AH,$A87,0),0)</f>
        <v>0</v>
      </c>
      <c r="I87" s="4">
        <f t="shared" si="10"/>
        <v>0</v>
      </c>
      <c r="K87" s="52">
        <f>IF(D87="MT",VLOOKUP(B87,Master_Item!B:H,7,0),VLOOKUP(B87,Master_Item!B:H,6,0))</f>
        <v>70</v>
      </c>
      <c r="L87" s="52" t="str">
        <f>VLOOKUP(B87,Master_Item!B:M,12,0)</f>
        <v>โรงงานนวนคร</v>
      </c>
      <c r="M87" s="11" t="str">
        <f t="shared" si="11"/>
        <v>โรงงานนวนครRegion 3</v>
      </c>
      <c r="N87" s="11">
        <f t="shared" si="9"/>
        <v>0</v>
      </c>
      <c r="O87" s="11">
        <f t="shared" si="9"/>
        <v>0</v>
      </c>
      <c r="P87" s="11">
        <f t="shared" si="9"/>
        <v>0</v>
      </c>
      <c r="Q87" s="11">
        <f t="shared" si="9"/>
        <v>0</v>
      </c>
      <c r="R87" s="11">
        <f t="shared" si="9"/>
        <v>0</v>
      </c>
      <c r="S87" s="11"/>
      <c r="T87" s="1">
        <f>VLOOKUP(B87,Master_Item!B:I,8,0)</f>
        <v>9.6</v>
      </c>
      <c r="U87" s="11">
        <f t="shared" si="12"/>
        <v>0</v>
      </c>
      <c r="V87" s="11">
        <f t="shared" si="13"/>
        <v>0</v>
      </c>
      <c r="W87" s="11">
        <f t="shared" si="14"/>
        <v>0</v>
      </c>
      <c r="X87" s="11">
        <f t="shared" si="15"/>
        <v>0</v>
      </c>
      <c r="Y87" s="11">
        <f t="shared" si="16"/>
        <v>0</v>
      </c>
    </row>
    <row r="88" spans="1:25">
      <c r="A88" s="13">
        <v>18</v>
      </c>
      <c r="B88" s="2">
        <v>310001996</v>
      </c>
      <c r="C88" s="1" t="s">
        <v>72</v>
      </c>
      <c r="D88" s="1" t="s">
        <v>118</v>
      </c>
      <c r="E88" s="12">
        <f>_xlfn.IFNA(VLOOKUP($B88,'FST OMT'!$C:$AH,$A88,0),0)</f>
        <v>0</v>
      </c>
      <c r="F88" s="12">
        <f>_xlfn.IFNA(VLOOKUP($B88,'FST CV'!$C:$AH,$A88,0),0)</f>
        <v>0</v>
      </c>
      <c r="G88" s="12">
        <f>_xlfn.IFNA(VLOOKUP($B88,'FST TT'!$C:$AH,$A88,0),0)</f>
        <v>0</v>
      </c>
      <c r="I88" s="4">
        <f t="shared" si="10"/>
        <v>0</v>
      </c>
      <c r="K88" s="52">
        <f>IF(D88="MT",VLOOKUP(B88,Master_Item!B:H,7,0),VLOOKUP(B88,Master_Item!B:H,6,0))</f>
        <v>70</v>
      </c>
      <c r="L88" s="52" t="str">
        <f>VLOOKUP(B88,Master_Item!B:M,12,0)</f>
        <v>โรงงานนวนคร</v>
      </c>
      <c r="M88" s="11" t="str">
        <f t="shared" si="11"/>
        <v>โรงงานนวนครRegion 4</v>
      </c>
      <c r="N88" s="11">
        <f t="shared" si="9"/>
        <v>0</v>
      </c>
      <c r="O88" s="11">
        <f t="shared" si="9"/>
        <v>0</v>
      </c>
      <c r="P88" s="11">
        <f t="shared" si="9"/>
        <v>0</v>
      </c>
      <c r="Q88" s="11">
        <f t="shared" si="9"/>
        <v>0</v>
      </c>
      <c r="R88" s="11">
        <f t="shared" si="9"/>
        <v>0</v>
      </c>
      <c r="S88" s="11"/>
      <c r="T88" s="1">
        <f>VLOOKUP(B88,Master_Item!B:I,8,0)</f>
        <v>9.6</v>
      </c>
      <c r="U88" s="11">
        <f t="shared" si="12"/>
        <v>0</v>
      </c>
      <c r="V88" s="11">
        <f t="shared" si="13"/>
        <v>0</v>
      </c>
      <c r="W88" s="11">
        <f t="shared" si="14"/>
        <v>0</v>
      </c>
      <c r="X88" s="11">
        <f t="shared" si="15"/>
        <v>0</v>
      </c>
      <c r="Y88" s="11">
        <f t="shared" si="16"/>
        <v>0</v>
      </c>
    </row>
    <row r="89" spans="1:25">
      <c r="A89" s="13">
        <v>19</v>
      </c>
      <c r="B89" s="2">
        <v>310001996</v>
      </c>
      <c r="C89" s="1" t="s">
        <v>72</v>
      </c>
      <c r="D89" s="1" t="s">
        <v>119</v>
      </c>
      <c r="E89" s="12">
        <f>_xlfn.IFNA(VLOOKUP($B89,'FST OMT'!$C:$AH,$A89,0),0)</f>
        <v>0</v>
      </c>
      <c r="F89" s="12">
        <f>_xlfn.IFNA(VLOOKUP($B89,'FST CV'!$C:$AH,$A89,0),0)</f>
        <v>0</v>
      </c>
      <c r="G89" s="12">
        <f>_xlfn.IFNA(VLOOKUP($B89,'FST TT'!$C:$AH,$A89,0),0)</f>
        <v>0</v>
      </c>
      <c r="I89" s="4">
        <f t="shared" si="10"/>
        <v>0</v>
      </c>
      <c r="K89" s="52">
        <f>IF(D89="MT",VLOOKUP(B89,Master_Item!B:H,7,0),VLOOKUP(B89,Master_Item!B:H,6,0))</f>
        <v>70</v>
      </c>
      <c r="L89" s="52" t="str">
        <f>VLOOKUP(B89,Master_Item!B:M,12,0)</f>
        <v>โรงงานนวนคร</v>
      </c>
      <c r="M89" s="11" t="str">
        <f t="shared" si="11"/>
        <v>โรงงานนวนครRegion 5</v>
      </c>
      <c r="N89" s="11">
        <f t="shared" si="9"/>
        <v>0</v>
      </c>
      <c r="O89" s="11">
        <f t="shared" si="9"/>
        <v>0</v>
      </c>
      <c r="P89" s="11">
        <f t="shared" si="9"/>
        <v>0</v>
      </c>
      <c r="Q89" s="11">
        <f t="shared" si="9"/>
        <v>0</v>
      </c>
      <c r="R89" s="11">
        <f t="shared" si="9"/>
        <v>0</v>
      </c>
      <c r="S89" s="11"/>
      <c r="T89" s="1">
        <f>VLOOKUP(B89,Master_Item!B:I,8,0)</f>
        <v>9.6</v>
      </c>
      <c r="U89" s="11">
        <f t="shared" si="12"/>
        <v>0</v>
      </c>
      <c r="V89" s="11">
        <f t="shared" si="13"/>
        <v>0</v>
      </c>
      <c r="W89" s="11">
        <f t="shared" si="14"/>
        <v>0</v>
      </c>
      <c r="X89" s="11">
        <f t="shared" si="15"/>
        <v>0</v>
      </c>
      <c r="Y89" s="11">
        <f t="shared" si="16"/>
        <v>0</v>
      </c>
    </row>
    <row r="90" spans="1:25">
      <c r="A90" s="13">
        <v>20</v>
      </c>
      <c r="B90" s="2">
        <v>310001996</v>
      </c>
      <c r="C90" s="1" t="s">
        <v>72</v>
      </c>
      <c r="D90" s="1" t="s">
        <v>127</v>
      </c>
      <c r="E90" s="12">
        <f>_xlfn.IFNA(VLOOKUP($B90,'FST OMT'!$C:$AH,$A90,0),0)*0.45</f>
        <v>0</v>
      </c>
      <c r="F90" s="12">
        <f>_xlfn.IFNA(VLOOKUP($B90,'FST CV'!$C:$AH,$A90,0),0)*0.45</f>
        <v>0</v>
      </c>
      <c r="G90" s="12">
        <f>_xlfn.IFNA(VLOOKUP($B90,'FST TT'!$C:$AH,$A90,0),0)*0.45</f>
        <v>0</v>
      </c>
      <c r="I90" s="4">
        <f t="shared" si="10"/>
        <v>0</v>
      </c>
      <c r="K90" s="52">
        <f>IF(D90="MT",VLOOKUP(B90,Master_Item!B:H,7,0),VLOOKUP(B90,Master_Item!B:H,6,0))</f>
        <v>70</v>
      </c>
      <c r="L90" s="52" t="str">
        <f>VLOOKUP(B90,Master_Item!B:M,12,0)</f>
        <v>โรงงานนวนคร</v>
      </c>
      <c r="M90" s="11" t="str">
        <f t="shared" si="11"/>
        <v>โรงงานนวนครRegion 6/9</v>
      </c>
      <c r="N90" s="11">
        <f t="shared" si="9"/>
        <v>0</v>
      </c>
      <c r="O90" s="11">
        <f t="shared" si="9"/>
        <v>0</v>
      </c>
      <c r="P90" s="11">
        <f t="shared" si="9"/>
        <v>0</v>
      </c>
      <c r="Q90" s="11">
        <f t="shared" si="9"/>
        <v>0</v>
      </c>
      <c r="R90" s="11">
        <f t="shared" si="9"/>
        <v>0</v>
      </c>
      <c r="S90" s="11"/>
      <c r="T90" s="1">
        <f>VLOOKUP(B90,Master_Item!B:I,8,0)</f>
        <v>9.6</v>
      </c>
      <c r="U90" s="11">
        <f t="shared" si="12"/>
        <v>0</v>
      </c>
      <c r="V90" s="11">
        <f t="shared" si="13"/>
        <v>0</v>
      </c>
      <c r="W90" s="11">
        <f t="shared" si="14"/>
        <v>0</v>
      </c>
      <c r="X90" s="11">
        <f t="shared" si="15"/>
        <v>0</v>
      </c>
      <c r="Y90" s="11">
        <f t="shared" si="16"/>
        <v>0</v>
      </c>
    </row>
    <row r="91" spans="1:25">
      <c r="A91" s="13">
        <v>20</v>
      </c>
      <c r="B91" s="2">
        <v>310001996</v>
      </c>
      <c r="C91" s="1" t="s">
        <v>72</v>
      </c>
      <c r="D91" s="1" t="s">
        <v>128</v>
      </c>
      <c r="E91" s="12">
        <f>_xlfn.IFNA(VLOOKUP($B91,'FST OMT'!$C:$AH,$A91,0),0)*0.55</f>
        <v>0</v>
      </c>
      <c r="F91" s="12">
        <f>_xlfn.IFNA(VLOOKUP($B91,'FST CV'!$C:$AH,$A91,0),0)*0.55</f>
        <v>0</v>
      </c>
      <c r="G91" s="12">
        <f>_xlfn.IFNA(VLOOKUP($B91,'FST TT'!$C:$AH,$A91,0),0)*0.55</f>
        <v>0</v>
      </c>
      <c r="I91" s="4">
        <f t="shared" si="10"/>
        <v>0</v>
      </c>
      <c r="K91" s="52">
        <f>IF(D91="MT",VLOOKUP(B91,Master_Item!B:H,7,0),VLOOKUP(B91,Master_Item!B:H,6,0))</f>
        <v>70</v>
      </c>
      <c r="L91" s="52" t="str">
        <f>VLOOKUP(B91,Master_Item!B:M,12,0)</f>
        <v>โรงงานนวนคร</v>
      </c>
      <c r="M91" s="11" t="str">
        <f t="shared" si="11"/>
        <v>โรงงานนวนครRegion 6/14</v>
      </c>
      <c r="N91" s="11">
        <f t="shared" si="9"/>
        <v>0</v>
      </c>
      <c r="O91" s="11">
        <f t="shared" si="9"/>
        <v>0</v>
      </c>
      <c r="P91" s="11">
        <f t="shared" si="9"/>
        <v>0</v>
      </c>
      <c r="Q91" s="11">
        <f t="shared" si="9"/>
        <v>0</v>
      </c>
      <c r="R91" s="11">
        <f t="shared" si="9"/>
        <v>0</v>
      </c>
      <c r="S91" s="11"/>
      <c r="T91" s="1">
        <f>VLOOKUP(B91,Master_Item!B:I,8,0)</f>
        <v>9.6</v>
      </c>
      <c r="U91" s="11">
        <f t="shared" si="12"/>
        <v>0</v>
      </c>
      <c r="V91" s="11">
        <f t="shared" si="13"/>
        <v>0</v>
      </c>
      <c r="W91" s="11">
        <f t="shared" si="14"/>
        <v>0</v>
      </c>
      <c r="X91" s="11">
        <f t="shared" si="15"/>
        <v>0</v>
      </c>
      <c r="Y91" s="11">
        <f t="shared" si="16"/>
        <v>0</v>
      </c>
    </row>
    <row r="92" spans="1:25">
      <c r="A92" s="13">
        <v>21</v>
      </c>
      <c r="B92" s="2">
        <v>310001996</v>
      </c>
      <c r="C92" s="1" t="s">
        <v>72</v>
      </c>
      <c r="D92" s="1" t="s">
        <v>121</v>
      </c>
      <c r="E92" s="12">
        <f>_xlfn.IFNA(VLOOKUP($B92,'FST OMT'!$C:$AH,$A92,0),0)</f>
        <v>0</v>
      </c>
      <c r="F92" s="12">
        <f>_xlfn.IFNA(VLOOKUP($B92,'FST CV'!$C:$AH,$A92,0),0)</f>
        <v>0</v>
      </c>
      <c r="G92" s="12">
        <f>_xlfn.IFNA(VLOOKUP($B92,'FST TT'!$C:$AH,$A92,0),0)</f>
        <v>0</v>
      </c>
      <c r="I92" s="4">
        <f t="shared" si="10"/>
        <v>0</v>
      </c>
      <c r="K92" s="52">
        <f>IF(D92="MT",VLOOKUP(B92,Master_Item!B:H,7,0),VLOOKUP(B92,Master_Item!B:H,6,0))</f>
        <v>70</v>
      </c>
      <c r="L92" s="52" t="str">
        <f>VLOOKUP(B92,Master_Item!B:M,12,0)</f>
        <v>โรงงานนวนคร</v>
      </c>
      <c r="M92" s="11" t="str">
        <f t="shared" si="11"/>
        <v>โรงงานนวนครRegion 7</v>
      </c>
      <c r="N92" s="11">
        <f t="shared" si="9"/>
        <v>0</v>
      </c>
      <c r="O92" s="11">
        <f t="shared" si="9"/>
        <v>0</v>
      </c>
      <c r="P92" s="11">
        <f t="shared" si="9"/>
        <v>0</v>
      </c>
      <c r="Q92" s="11">
        <f t="shared" si="9"/>
        <v>0</v>
      </c>
      <c r="R92" s="11">
        <f t="shared" si="9"/>
        <v>0</v>
      </c>
      <c r="S92" s="11"/>
      <c r="T92" s="1">
        <f>VLOOKUP(B92,Master_Item!B:I,8,0)</f>
        <v>9.6</v>
      </c>
      <c r="U92" s="11">
        <f t="shared" si="12"/>
        <v>0</v>
      </c>
      <c r="V92" s="11">
        <f t="shared" si="13"/>
        <v>0</v>
      </c>
      <c r="W92" s="11">
        <f t="shared" si="14"/>
        <v>0</v>
      </c>
      <c r="X92" s="11">
        <f t="shared" si="15"/>
        <v>0</v>
      </c>
      <c r="Y92" s="11">
        <f t="shared" si="16"/>
        <v>0</v>
      </c>
    </row>
    <row r="93" spans="1:25">
      <c r="A93" s="13">
        <v>22</v>
      </c>
      <c r="B93" s="2">
        <v>310001996</v>
      </c>
      <c r="C93" s="1" t="s">
        <v>72</v>
      </c>
      <c r="D93" s="1" t="s">
        <v>122</v>
      </c>
      <c r="E93" s="12">
        <f>_xlfn.IFNA(VLOOKUP($B93,'FST OMT'!$C:$AH,$A93,0),0)</f>
        <v>0</v>
      </c>
      <c r="F93" s="12">
        <f>_xlfn.IFNA(VLOOKUP($B93,'FST CV'!$C:$AH,$A93,0),0)</f>
        <v>0</v>
      </c>
      <c r="G93" s="12">
        <f>_xlfn.IFNA(VLOOKUP($B93,'FST TT'!$C:$AH,$A93,0),0)</f>
        <v>0</v>
      </c>
      <c r="I93" s="4">
        <f t="shared" si="10"/>
        <v>0</v>
      </c>
      <c r="K93" s="52">
        <f>IF(D93="MT",VLOOKUP(B93,Master_Item!B:H,7,0),VLOOKUP(B93,Master_Item!B:H,6,0))</f>
        <v>70</v>
      </c>
      <c r="L93" s="52" t="str">
        <f>VLOOKUP(B93,Master_Item!B:M,12,0)</f>
        <v>โรงงานนวนคร</v>
      </c>
      <c r="M93" s="11" t="str">
        <f t="shared" si="11"/>
        <v>โรงงานนวนครRegion 8</v>
      </c>
      <c r="N93" s="11">
        <f t="shared" si="9"/>
        <v>0</v>
      </c>
      <c r="O93" s="11">
        <f t="shared" si="9"/>
        <v>0</v>
      </c>
      <c r="P93" s="11">
        <f t="shared" si="9"/>
        <v>0</v>
      </c>
      <c r="Q93" s="11">
        <f t="shared" si="9"/>
        <v>0</v>
      </c>
      <c r="R93" s="11">
        <f t="shared" si="9"/>
        <v>0</v>
      </c>
      <c r="S93" s="11"/>
      <c r="T93" s="1">
        <f>VLOOKUP(B93,Master_Item!B:I,8,0)</f>
        <v>9.6</v>
      </c>
      <c r="U93" s="11">
        <f t="shared" si="12"/>
        <v>0</v>
      </c>
      <c r="V93" s="11">
        <f t="shared" si="13"/>
        <v>0</v>
      </c>
      <c r="W93" s="11">
        <f t="shared" si="14"/>
        <v>0</v>
      </c>
      <c r="X93" s="11">
        <f t="shared" si="15"/>
        <v>0</v>
      </c>
      <c r="Y93" s="11">
        <f t="shared" si="16"/>
        <v>0</v>
      </c>
    </row>
    <row r="94" spans="1:25">
      <c r="A94" s="13">
        <v>71</v>
      </c>
      <c r="B94" s="2">
        <v>310001996</v>
      </c>
      <c r="C94" s="1" t="s">
        <v>72</v>
      </c>
      <c r="D94" s="1" t="s">
        <v>123</v>
      </c>
      <c r="H94" s="4">
        <f>_xlfn.IFNA(VLOOKUP(B94,'FST MT'!A:FS,$A94,0),0)</f>
        <v>0</v>
      </c>
      <c r="I94" s="4">
        <f t="shared" si="10"/>
        <v>0</v>
      </c>
      <c r="K94" s="52">
        <f>IF(D94="MT",VLOOKUP(B94,Master_Item!B:H,7,0),VLOOKUP(B94,Master_Item!B:H,6,0))</f>
        <v>70</v>
      </c>
      <c r="L94" s="52" t="str">
        <f>VLOOKUP(B94,Master_Item!B:M,12,0)</f>
        <v>โรงงานนวนคร</v>
      </c>
      <c r="M94" s="11" t="str">
        <f t="shared" si="11"/>
        <v>โรงงานนวนครMT</v>
      </c>
      <c r="N94" s="11">
        <f t="shared" si="9"/>
        <v>0</v>
      </c>
      <c r="O94" s="11">
        <f t="shared" si="9"/>
        <v>0</v>
      </c>
      <c r="P94" s="11">
        <f t="shared" si="9"/>
        <v>0</v>
      </c>
      <c r="Q94" s="11">
        <f t="shared" si="9"/>
        <v>0</v>
      </c>
      <c r="R94" s="11">
        <f t="shared" si="9"/>
        <v>0</v>
      </c>
      <c r="S94" s="11"/>
      <c r="T94" s="1">
        <f>VLOOKUP(B94,Master_Item!B:I,8,0)</f>
        <v>9.6</v>
      </c>
      <c r="U94" s="11">
        <f t="shared" si="12"/>
        <v>0</v>
      </c>
      <c r="V94" s="11">
        <f t="shared" si="13"/>
        <v>0</v>
      </c>
      <c r="W94" s="11">
        <f t="shared" si="14"/>
        <v>0</v>
      </c>
      <c r="X94" s="11">
        <f t="shared" si="15"/>
        <v>0</v>
      </c>
      <c r="Y94" s="11">
        <f t="shared" si="16"/>
        <v>0</v>
      </c>
    </row>
    <row r="95" spans="1:25">
      <c r="A95" s="13">
        <v>15</v>
      </c>
      <c r="B95" s="2">
        <v>310001998</v>
      </c>
      <c r="C95" s="1" t="s">
        <v>44</v>
      </c>
      <c r="D95" s="1" t="s">
        <v>115</v>
      </c>
      <c r="E95" s="12">
        <f>_xlfn.IFNA(VLOOKUP($B95,'FST OMT'!$C:$AH,$A95,0),0)</f>
        <v>0</v>
      </c>
      <c r="F95" s="12">
        <f>_xlfn.IFNA(VLOOKUP($B95,'FST CV'!$C:$AH,$A95,0),0)</f>
        <v>0</v>
      </c>
      <c r="G95" s="12">
        <f>_xlfn.IFNA(VLOOKUP($B95,'FST TT'!$C:$AH,$A95,0),0)</f>
        <v>0</v>
      </c>
      <c r="I95" s="4">
        <f t="shared" si="10"/>
        <v>0</v>
      </c>
      <c r="K95" s="52">
        <f>IF(D95="MT",VLOOKUP(B95,Master_Item!B:H,7,0),VLOOKUP(B95,Master_Item!B:H,6,0))</f>
        <v>72</v>
      </c>
      <c r="L95" s="52" t="str">
        <f>VLOOKUP(B95,Master_Item!B:M,12,0)</f>
        <v>โรงงานนวนคร</v>
      </c>
      <c r="M95" s="11" t="str">
        <f t="shared" si="11"/>
        <v>โรงงานนวนครRegion 1</v>
      </c>
      <c r="N95" s="11">
        <f t="shared" si="9"/>
        <v>0</v>
      </c>
      <c r="O95" s="11">
        <f t="shared" si="9"/>
        <v>0</v>
      </c>
      <c r="P95" s="11">
        <f t="shared" si="9"/>
        <v>0</v>
      </c>
      <c r="Q95" s="11">
        <f t="shared" si="9"/>
        <v>0</v>
      </c>
      <c r="R95" s="11">
        <f t="shared" si="9"/>
        <v>0</v>
      </c>
      <c r="S95" s="11"/>
      <c r="T95" s="1">
        <f>VLOOKUP(B95,Master_Item!B:I,8,0)</f>
        <v>9.1199999999999992</v>
      </c>
      <c r="U95" s="11">
        <f t="shared" si="12"/>
        <v>0</v>
      </c>
      <c r="V95" s="11">
        <f t="shared" si="13"/>
        <v>0</v>
      </c>
      <c r="W95" s="11">
        <f t="shared" si="14"/>
        <v>0</v>
      </c>
      <c r="X95" s="11">
        <f t="shared" si="15"/>
        <v>0</v>
      </c>
      <c r="Y95" s="11">
        <f t="shared" si="16"/>
        <v>0</v>
      </c>
    </row>
    <row r="96" spans="1:25">
      <c r="A96" s="13">
        <v>16</v>
      </c>
      <c r="B96" s="2">
        <v>310001998</v>
      </c>
      <c r="C96" s="1" t="s">
        <v>44</v>
      </c>
      <c r="D96" s="1" t="s">
        <v>116</v>
      </c>
      <c r="E96" s="12">
        <f>_xlfn.IFNA(VLOOKUP($B96,'FST OMT'!$C:$AH,$A96,0),0)</f>
        <v>0</v>
      </c>
      <c r="F96" s="12">
        <f>_xlfn.IFNA(VLOOKUP($B96,'FST CV'!$C:$AH,$A96,0),0)</f>
        <v>0</v>
      </c>
      <c r="G96" s="12">
        <f>_xlfn.IFNA(VLOOKUP($B96,'FST TT'!$C:$AH,$A96,0),0)</f>
        <v>0</v>
      </c>
      <c r="I96" s="4">
        <f t="shared" si="10"/>
        <v>0</v>
      </c>
      <c r="K96" s="52">
        <f>IF(D96="MT",VLOOKUP(B96,Master_Item!B:H,7,0),VLOOKUP(B96,Master_Item!B:H,6,0))</f>
        <v>72</v>
      </c>
      <c r="L96" s="52" t="str">
        <f>VLOOKUP(B96,Master_Item!B:M,12,0)</f>
        <v>โรงงานนวนคร</v>
      </c>
      <c r="M96" s="11" t="str">
        <f t="shared" si="11"/>
        <v>โรงงานนวนครRegion 2</v>
      </c>
      <c r="N96" s="11">
        <f t="shared" si="9"/>
        <v>0</v>
      </c>
      <c r="O96" s="11">
        <f t="shared" si="9"/>
        <v>0</v>
      </c>
      <c r="P96" s="11">
        <f t="shared" si="9"/>
        <v>0</v>
      </c>
      <c r="Q96" s="11">
        <f t="shared" si="9"/>
        <v>0</v>
      </c>
      <c r="R96" s="11">
        <f t="shared" si="9"/>
        <v>0</v>
      </c>
      <c r="S96" s="11"/>
      <c r="T96" s="1">
        <f>VLOOKUP(B96,Master_Item!B:I,8,0)</f>
        <v>9.1199999999999992</v>
      </c>
      <c r="U96" s="11">
        <f t="shared" si="12"/>
        <v>0</v>
      </c>
      <c r="V96" s="11">
        <f t="shared" si="13"/>
        <v>0</v>
      </c>
      <c r="W96" s="11">
        <f t="shared" si="14"/>
        <v>0</v>
      </c>
      <c r="X96" s="11">
        <f t="shared" si="15"/>
        <v>0</v>
      </c>
      <c r="Y96" s="11">
        <f t="shared" si="16"/>
        <v>0</v>
      </c>
    </row>
    <row r="97" spans="1:25">
      <c r="A97" s="13">
        <v>17</v>
      </c>
      <c r="B97" s="2">
        <v>310001998</v>
      </c>
      <c r="C97" s="1" t="s">
        <v>44</v>
      </c>
      <c r="D97" s="1" t="s">
        <v>117</v>
      </c>
      <c r="E97" s="12">
        <f>_xlfn.IFNA(VLOOKUP($B97,'FST OMT'!$C:$AH,$A97,0),0)</f>
        <v>0</v>
      </c>
      <c r="F97" s="12">
        <f>_xlfn.IFNA(VLOOKUP($B97,'FST CV'!$C:$AH,$A97,0),0)</f>
        <v>0</v>
      </c>
      <c r="G97" s="12">
        <f>_xlfn.IFNA(VLOOKUP($B97,'FST TT'!$C:$AH,$A97,0),0)</f>
        <v>0</v>
      </c>
      <c r="I97" s="4">
        <f t="shared" si="10"/>
        <v>0</v>
      </c>
      <c r="K97" s="52">
        <f>IF(D97="MT",VLOOKUP(B97,Master_Item!B:H,7,0),VLOOKUP(B97,Master_Item!B:H,6,0))</f>
        <v>72</v>
      </c>
      <c r="L97" s="52" t="str">
        <f>VLOOKUP(B97,Master_Item!B:M,12,0)</f>
        <v>โรงงานนวนคร</v>
      </c>
      <c r="M97" s="11" t="str">
        <f t="shared" si="11"/>
        <v>โรงงานนวนครRegion 3</v>
      </c>
      <c r="N97" s="11">
        <f t="shared" si="9"/>
        <v>0</v>
      </c>
      <c r="O97" s="11">
        <f t="shared" si="9"/>
        <v>0</v>
      </c>
      <c r="P97" s="11">
        <f t="shared" si="9"/>
        <v>0</v>
      </c>
      <c r="Q97" s="11">
        <f t="shared" si="9"/>
        <v>0</v>
      </c>
      <c r="R97" s="11">
        <f t="shared" si="9"/>
        <v>0</v>
      </c>
      <c r="S97" s="11"/>
      <c r="T97" s="1">
        <f>VLOOKUP(B97,Master_Item!B:I,8,0)</f>
        <v>9.1199999999999992</v>
      </c>
      <c r="U97" s="11">
        <f t="shared" si="12"/>
        <v>0</v>
      </c>
      <c r="V97" s="11">
        <f t="shared" si="13"/>
        <v>0</v>
      </c>
      <c r="W97" s="11">
        <f t="shared" si="14"/>
        <v>0</v>
      </c>
      <c r="X97" s="11">
        <f t="shared" si="15"/>
        <v>0</v>
      </c>
      <c r="Y97" s="11">
        <f t="shared" si="16"/>
        <v>0</v>
      </c>
    </row>
    <row r="98" spans="1:25">
      <c r="A98" s="13">
        <v>18</v>
      </c>
      <c r="B98" s="2">
        <v>310001998</v>
      </c>
      <c r="C98" s="1" t="s">
        <v>44</v>
      </c>
      <c r="D98" s="1" t="s">
        <v>118</v>
      </c>
      <c r="E98" s="12">
        <f>_xlfn.IFNA(VLOOKUP($B98,'FST OMT'!$C:$AH,$A98,0),0)</f>
        <v>0</v>
      </c>
      <c r="F98" s="12">
        <f>_xlfn.IFNA(VLOOKUP($B98,'FST CV'!$C:$AH,$A98,0),0)</f>
        <v>0</v>
      </c>
      <c r="G98" s="12">
        <f>_xlfn.IFNA(VLOOKUP($B98,'FST TT'!$C:$AH,$A98,0),0)</f>
        <v>0</v>
      </c>
      <c r="I98" s="4">
        <f t="shared" si="10"/>
        <v>0</v>
      </c>
      <c r="K98" s="52">
        <f>IF(D98="MT",VLOOKUP(B98,Master_Item!B:H,7,0),VLOOKUP(B98,Master_Item!B:H,6,0))</f>
        <v>72</v>
      </c>
      <c r="L98" s="52" t="str">
        <f>VLOOKUP(B98,Master_Item!B:M,12,0)</f>
        <v>โรงงานนวนคร</v>
      </c>
      <c r="M98" s="11" t="str">
        <f t="shared" si="11"/>
        <v>โรงงานนวนครRegion 4</v>
      </c>
      <c r="N98" s="11">
        <f t="shared" si="9"/>
        <v>0</v>
      </c>
      <c r="O98" s="11">
        <f t="shared" si="9"/>
        <v>0</v>
      </c>
      <c r="P98" s="11">
        <f t="shared" si="9"/>
        <v>0</v>
      </c>
      <c r="Q98" s="11">
        <f t="shared" si="9"/>
        <v>0</v>
      </c>
      <c r="R98" s="11">
        <f t="shared" si="9"/>
        <v>0</v>
      </c>
      <c r="S98" s="11"/>
      <c r="T98" s="1">
        <f>VLOOKUP(B98,Master_Item!B:I,8,0)</f>
        <v>9.1199999999999992</v>
      </c>
      <c r="U98" s="11">
        <f t="shared" si="12"/>
        <v>0</v>
      </c>
      <c r="V98" s="11">
        <f t="shared" si="13"/>
        <v>0</v>
      </c>
      <c r="W98" s="11">
        <f t="shared" si="14"/>
        <v>0</v>
      </c>
      <c r="X98" s="11">
        <f t="shared" si="15"/>
        <v>0</v>
      </c>
      <c r="Y98" s="11">
        <f t="shared" si="16"/>
        <v>0</v>
      </c>
    </row>
    <row r="99" spans="1:25">
      <c r="A99" s="13">
        <v>19</v>
      </c>
      <c r="B99" s="2">
        <v>310001998</v>
      </c>
      <c r="C99" s="1" t="s">
        <v>44</v>
      </c>
      <c r="D99" s="1" t="s">
        <v>119</v>
      </c>
      <c r="E99" s="12">
        <f>_xlfn.IFNA(VLOOKUP($B99,'FST OMT'!$C:$AH,$A99,0),0)</f>
        <v>0</v>
      </c>
      <c r="F99" s="12">
        <f>_xlfn.IFNA(VLOOKUP($B99,'FST CV'!$C:$AH,$A99,0),0)</f>
        <v>0</v>
      </c>
      <c r="G99" s="12">
        <f>_xlfn.IFNA(VLOOKUP($B99,'FST TT'!$C:$AH,$A99,0),0)</f>
        <v>0</v>
      </c>
      <c r="I99" s="4">
        <f t="shared" si="10"/>
        <v>0</v>
      </c>
      <c r="K99" s="52">
        <f>IF(D99="MT",VLOOKUP(B99,Master_Item!B:H,7,0),VLOOKUP(B99,Master_Item!B:H,6,0))</f>
        <v>72</v>
      </c>
      <c r="L99" s="52" t="str">
        <f>VLOOKUP(B99,Master_Item!B:M,12,0)</f>
        <v>โรงงานนวนคร</v>
      </c>
      <c r="M99" s="11" t="str">
        <f t="shared" si="11"/>
        <v>โรงงานนวนครRegion 5</v>
      </c>
      <c r="N99" s="11">
        <f t="shared" si="9"/>
        <v>0</v>
      </c>
      <c r="O99" s="11">
        <f t="shared" si="9"/>
        <v>0</v>
      </c>
      <c r="P99" s="11">
        <f t="shared" si="9"/>
        <v>0</v>
      </c>
      <c r="Q99" s="11">
        <f t="shared" si="9"/>
        <v>0</v>
      </c>
      <c r="R99" s="11">
        <f t="shared" si="9"/>
        <v>0</v>
      </c>
      <c r="S99" s="11"/>
      <c r="T99" s="1">
        <f>VLOOKUP(B99,Master_Item!B:I,8,0)</f>
        <v>9.1199999999999992</v>
      </c>
      <c r="U99" s="11">
        <f t="shared" si="12"/>
        <v>0</v>
      </c>
      <c r="V99" s="11">
        <f t="shared" si="13"/>
        <v>0</v>
      </c>
      <c r="W99" s="11">
        <f t="shared" si="14"/>
        <v>0</v>
      </c>
      <c r="X99" s="11">
        <f t="shared" si="15"/>
        <v>0</v>
      </c>
      <c r="Y99" s="11">
        <f t="shared" si="16"/>
        <v>0</v>
      </c>
    </row>
    <row r="100" spans="1:25">
      <c r="A100" s="13">
        <v>20</v>
      </c>
      <c r="B100" s="2">
        <v>310001998</v>
      </c>
      <c r="C100" s="1" t="s">
        <v>44</v>
      </c>
      <c r="D100" s="1" t="s">
        <v>127</v>
      </c>
      <c r="E100" s="12">
        <f>_xlfn.IFNA(VLOOKUP($B100,'FST OMT'!$C:$AH,$A100,0),0)*0.45</f>
        <v>0</v>
      </c>
      <c r="F100" s="12">
        <f>_xlfn.IFNA(VLOOKUP($B100,'FST CV'!$C:$AH,$A100,0),0)*0.45</f>
        <v>0</v>
      </c>
      <c r="G100" s="12">
        <f>_xlfn.IFNA(VLOOKUP($B100,'FST TT'!$C:$AH,$A100,0),0)*0.45</f>
        <v>0</v>
      </c>
      <c r="I100" s="4">
        <f t="shared" si="10"/>
        <v>0</v>
      </c>
      <c r="K100" s="52">
        <f>IF(D100="MT",VLOOKUP(B100,Master_Item!B:H,7,0),VLOOKUP(B100,Master_Item!B:H,6,0))</f>
        <v>72</v>
      </c>
      <c r="L100" s="52" t="str">
        <f>VLOOKUP(B100,Master_Item!B:M,12,0)</f>
        <v>โรงงานนวนคร</v>
      </c>
      <c r="M100" s="11" t="str">
        <f t="shared" si="11"/>
        <v>โรงงานนวนครRegion 6/9</v>
      </c>
      <c r="N100" s="11">
        <f t="shared" si="9"/>
        <v>0</v>
      </c>
      <c r="O100" s="11">
        <f t="shared" si="9"/>
        <v>0</v>
      </c>
      <c r="P100" s="11">
        <f t="shared" si="9"/>
        <v>0</v>
      </c>
      <c r="Q100" s="11">
        <f t="shared" si="9"/>
        <v>0</v>
      </c>
      <c r="R100" s="11">
        <f t="shared" si="9"/>
        <v>0</v>
      </c>
      <c r="S100" s="11"/>
      <c r="T100" s="1">
        <f>VLOOKUP(B100,Master_Item!B:I,8,0)</f>
        <v>9.1199999999999992</v>
      </c>
      <c r="U100" s="11">
        <f t="shared" si="12"/>
        <v>0</v>
      </c>
      <c r="V100" s="11">
        <f t="shared" si="13"/>
        <v>0</v>
      </c>
      <c r="W100" s="11">
        <f t="shared" si="14"/>
        <v>0</v>
      </c>
      <c r="X100" s="11">
        <f t="shared" si="15"/>
        <v>0</v>
      </c>
      <c r="Y100" s="11">
        <f t="shared" si="16"/>
        <v>0</v>
      </c>
    </row>
    <row r="101" spans="1:25">
      <c r="A101" s="13">
        <v>20</v>
      </c>
      <c r="B101" s="2">
        <v>310001998</v>
      </c>
      <c r="C101" s="1" t="s">
        <v>44</v>
      </c>
      <c r="D101" s="1" t="s">
        <v>128</v>
      </c>
      <c r="E101" s="12">
        <f>_xlfn.IFNA(VLOOKUP($B101,'FST OMT'!$C:$AH,$A101,0),0)*0.55</f>
        <v>0</v>
      </c>
      <c r="F101" s="12">
        <f>_xlfn.IFNA(VLOOKUP($B101,'FST CV'!$C:$AH,$A101,0),0)*0.55</f>
        <v>0</v>
      </c>
      <c r="G101" s="12">
        <f>_xlfn.IFNA(VLOOKUP($B101,'FST TT'!$C:$AH,$A101,0),0)*0.55</f>
        <v>0</v>
      </c>
      <c r="I101" s="4">
        <f t="shared" si="10"/>
        <v>0</v>
      </c>
      <c r="K101" s="52">
        <f>IF(D101="MT",VLOOKUP(B101,Master_Item!B:H,7,0),VLOOKUP(B101,Master_Item!B:H,6,0))</f>
        <v>72</v>
      </c>
      <c r="L101" s="52" t="str">
        <f>VLOOKUP(B101,Master_Item!B:M,12,0)</f>
        <v>โรงงานนวนคร</v>
      </c>
      <c r="M101" s="11" t="str">
        <f t="shared" si="11"/>
        <v>โรงงานนวนครRegion 6/14</v>
      </c>
      <c r="N101" s="11">
        <f t="shared" si="9"/>
        <v>0</v>
      </c>
      <c r="O101" s="11">
        <f t="shared" si="9"/>
        <v>0</v>
      </c>
      <c r="P101" s="11">
        <f t="shared" si="9"/>
        <v>0</v>
      </c>
      <c r="Q101" s="11">
        <f t="shared" si="9"/>
        <v>0</v>
      </c>
      <c r="R101" s="11">
        <f t="shared" si="9"/>
        <v>0</v>
      </c>
      <c r="S101" s="11"/>
      <c r="T101" s="1">
        <f>VLOOKUP(B101,Master_Item!B:I,8,0)</f>
        <v>9.1199999999999992</v>
      </c>
      <c r="U101" s="11">
        <f t="shared" si="12"/>
        <v>0</v>
      </c>
      <c r="V101" s="11">
        <f t="shared" si="13"/>
        <v>0</v>
      </c>
      <c r="W101" s="11">
        <f t="shared" si="14"/>
        <v>0</v>
      </c>
      <c r="X101" s="11">
        <f t="shared" si="15"/>
        <v>0</v>
      </c>
      <c r="Y101" s="11">
        <f t="shared" si="16"/>
        <v>0</v>
      </c>
    </row>
    <row r="102" spans="1:25">
      <c r="A102" s="13">
        <v>21</v>
      </c>
      <c r="B102" s="2">
        <v>310001998</v>
      </c>
      <c r="C102" s="1" t="s">
        <v>44</v>
      </c>
      <c r="D102" s="1" t="s">
        <v>121</v>
      </c>
      <c r="E102" s="12">
        <f>_xlfn.IFNA(VLOOKUP($B102,'FST OMT'!$C:$AH,$A102,0),0)</f>
        <v>0</v>
      </c>
      <c r="F102" s="12">
        <f>_xlfn.IFNA(VLOOKUP($B102,'FST CV'!$C:$AH,$A102,0),0)</f>
        <v>0</v>
      </c>
      <c r="G102" s="12">
        <f>_xlfn.IFNA(VLOOKUP($B102,'FST TT'!$C:$AH,$A102,0),0)</f>
        <v>0</v>
      </c>
      <c r="I102" s="4">
        <f t="shared" si="10"/>
        <v>0</v>
      </c>
      <c r="K102" s="52">
        <f>IF(D102="MT",VLOOKUP(B102,Master_Item!B:H,7,0),VLOOKUP(B102,Master_Item!B:H,6,0))</f>
        <v>72</v>
      </c>
      <c r="L102" s="52" t="str">
        <f>VLOOKUP(B102,Master_Item!B:M,12,0)</f>
        <v>โรงงานนวนคร</v>
      </c>
      <c r="M102" s="11" t="str">
        <f t="shared" si="11"/>
        <v>โรงงานนวนครRegion 7</v>
      </c>
      <c r="N102" s="11">
        <f t="shared" si="9"/>
        <v>0</v>
      </c>
      <c r="O102" s="11">
        <f t="shared" si="9"/>
        <v>0</v>
      </c>
      <c r="P102" s="11">
        <f t="shared" si="9"/>
        <v>0</v>
      </c>
      <c r="Q102" s="11">
        <f t="shared" si="9"/>
        <v>0</v>
      </c>
      <c r="R102" s="11">
        <f t="shared" si="9"/>
        <v>0</v>
      </c>
      <c r="S102" s="11"/>
      <c r="T102" s="1">
        <f>VLOOKUP(B102,Master_Item!B:I,8,0)</f>
        <v>9.1199999999999992</v>
      </c>
      <c r="U102" s="11">
        <f t="shared" si="12"/>
        <v>0</v>
      </c>
      <c r="V102" s="11">
        <f t="shared" si="13"/>
        <v>0</v>
      </c>
      <c r="W102" s="11">
        <f t="shared" si="14"/>
        <v>0</v>
      </c>
      <c r="X102" s="11">
        <f t="shared" si="15"/>
        <v>0</v>
      </c>
      <c r="Y102" s="11">
        <f t="shared" si="16"/>
        <v>0</v>
      </c>
    </row>
    <row r="103" spans="1:25">
      <c r="A103" s="13">
        <v>22</v>
      </c>
      <c r="B103" s="2">
        <v>310001998</v>
      </c>
      <c r="C103" s="1" t="s">
        <v>44</v>
      </c>
      <c r="D103" s="1" t="s">
        <v>122</v>
      </c>
      <c r="E103" s="12">
        <f>_xlfn.IFNA(VLOOKUP($B103,'FST OMT'!$C:$AH,$A103,0),0)</f>
        <v>0</v>
      </c>
      <c r="F103" s="12">
        <f>_xlfn.IFNA(VLOOKUP($B103,'FST CV'!$C:$AH,$A103,0),0)</f>
        <v>0</v>
      </c>
      <c r="G103" s="12">
        <f>_xlfn.IFNA(VLOOKUP($B103,'FST TT'!$C:$AH,$A103,0),0)</f>
        <v>0</v>
      </c>
      <c r="I103" s="4">
        <f t="shared" si="10"/>
        <v>0</v>
      </c>
      <c r="K103" s="52">
        <f>IF(D103="MT",VLOOKUP(B103,Master_Item!B:H,7,0),VLOOKUP(B103,Master_Item!B:H,6,0))</f>
        <v>72</v>
      </c>
      <c r="L103" s="52" t="str">
        <f>VLOOKUP(B103,Master_Item!B:M,12,0)</f>
        <v>โรงงานนวนคร</v>
      </c>
      <c r="M103" s="11" t="str">
        <f t="shared" si="11"/>
        <v>โรงงานนวนครRegion 8</v>
      </c>
      <c r="N103" s="11">
        <f t="shared" si="9"/>
        <v>0</v>
      </c>
      <c r="O103" s="11">
        <f t="shared" si="9"/>
        <v>0</v>
      </c>
      <c r="P103" s="11">
        <f t="shared" si="9"/>
        <v>0</v>
      </c>
      <c r="Q103" s="11">
        <f t="shared" si="9"/>
        <v>0</v>
      </c>
      <c r="R103" s="11">
        <f t="shared" si="9"/>
        <v>0</v>
      </c>
      <c r="S103" s="11"/>
      <c r="T103" s="1">
        <f>VLOOKUP(B103,Master_Item!B:I,8,0)</f>
        <v>9.1199999999999992</v>
      </c>
      <c r="U103" s="11">
        <f t="shared" si="12"/>
        <v>0</v>
      </c>
      <c r="V103" s="11">
        <f t="shared" si="13"/>
        <v>0</v>
      </c>
      <c r="W103" s="11">
        <f t="shared" si="14"/>
        <v>0</v>
      </c>
      <c r="X103" s="11">
        <f t="shared" si="15"/>
        <v>0</v>
      </c>
      <c r="Y103" s="11">
        <f t="shared" si="16"/>
        <v>0</v>
      </c>
    </row>
    <row r="104" spans="1:25">
      <c r="A104" s="13">
        <v>71</v>
      </c>
      <c r="B104" s="2">
        <v>310001998</v>
      </c>
      <c r="C104" s="1" t="s">
        <v>44</v>
      </c>
      <c r="D104" s="1" t="s">
        <v>123</v>
      </c>
      <c r="H104" s="4">
        <f>_xlfn.IFNA(VLOOKUP(B104,'FST MT'!A:FS,$A104,0),0)</f>
        <v>80000</v>
      </c>
      <c r="I104" s="4">
        <f t="shared" si="10"/>
        <v>80000</v>
      </c>
      <c r="K104" s="52">
        <f>IF(D104="MT",VLOOKUP(B104,Master_Item!B:H,7,0),VLOOKUP(B104,Master_Item!B:H,6,0))</f>
        <v>72</v>
      </c>
      <c r="L104" s="52" t="str">
        <f>VLOOKUP(B104,Master_Item!B:M,12,0)</f>
        <v>โรงงานนวนคร</v>
      </c>
      <c r="M104" s="11" t="str">
        <f t="shared" si="11"/>
        <v>โรงงานนวนครMT</v>
      </c>
      <c r="N104" s="11">
        <f t="shared" si="9"/>
        <v>0</v>
      </c>
      <c r="O104" s="11">
        <f t="shared" si="9"/>
        <v>0</v>
      </c>
      <c r="P104" s="11">
        <f t="shared" si="9"/>
        <v>0</v>
      </c>
      <c r="Q104" s="11">
        <f t="shared" si="9"/>
        <v>1111.1111111111111</v>
      </c>
      <c r="R104" s="11">
        <f t="shared" si="9"/>
        <v>1111.1111111111111</v>
      </c>
      <c r="S104" s="11"/>
      <c r="T104" s="1">
        <f>VLOOKUP(B104,Master_Item!B:I,8,0)</f>
        <v>9.1199999999999992</v>
      </c>
      <c r="U104" s="11">
        <f t="shared" si="12"/>
        <v>0</v>
      </c>
      <c r="V104" s="11">
        <f t="shared" si="13"/>
        <v>0</v>
      </c>
      <c r="W104" s="11">
        <f t="shared" si="14"/>
        <v>0</v>
      </c>
      <c r="X104" s="11">
        <f t="shared" si="15"/>
        <v>729599.99999999988</v>
      </c>
      <c r="Y104" s="11">
        <f t="shared" si="16"/>
        <v>729599.99999999988</v>
      </c>
    </row>
    <row r="105" spans="1:25">
      <c r="A105" s="13">
        <v>15</v>
      </c>
      <c r="B105" s="2">
        <v>310001999</v>
      </c>
      <c r="C105" s="1" t="s">
        <v>45</v>
      </c>
      <c r="D105" s="1" t="s">
        <v>115</v>
      </c>
      <c r="E105" s="12">
        <f>_xlfn.IFNA(VLOOKUP($B105,'FST OMT'!$C:$AH,$A105,0),0)</f>
        <v>0</v>
      </c>
      <c r="F105" s="12">
        <f>_xlfn.IFNA(VLOOKUP($B105,'FST CV'!$C:$AH,$A105,0),0)</f>
        <v>0</v>
      </c>
      <c r="G105" s="12">
        <f>_xlfn.IFNA(VLOOKUP($B105,'FST TT'!$C:$AH,$A105,0),0)</f>
        <v>0</v>
      </c>
      <c r="I105" s="4">
        <f t="shared" si="10"/>
        <v>0</v>
      </c>
      <c r="K105" s="52">
        <f>IF(D105="MT",VLOOKUP(B105,Master_Item!B:H,7,0),VLOOKUP(B105,Master_Item!B:H,6,0))</f>
        <v>72</v>
      </c>
      <c r="L105" s="52" t="str">
        <f>VLOOKUP(B105,Master_Item!B:M,12,0)</f>
        <v>โรงงานนวนคร</v>
      </c>
      <c r="M105" s="11" t="str">
        <f t="shared" si="11"/>
        <v>โรงงานนวนครRegion 1</v>
      </c>
      <c r="N105" s="11">
        <f t="shared" si="9"/>
        <v>0</v>
      </c>
      <c r="O105" s="11">
        <f t="shared" si="9"/>
        <v>0</v>
      </c>
      <c r="P105" s="11">
        <f t="shared" si="9"/>
        <v>0</v>
      </c>
      <c r="Q105" s="11">
        <f t="shared" si="9"/>
        <v>0</v>
      </c>
      <c r="R105" s="11">
        <f t="shared" si="9"/>
        <v>0</v>
      </c>
      <c r="S105" s="11"/>
      <c r="T105" s="1">
        <f>VLOOKUP(B105,Master_Item!B:I,8,0)</f>
        <v>9.1199999999999992</v>
      </c>
      <c r="U105" s="11">
        <f t="shared" si="12"/>
        <v>0</v>
      </c>
      <c r="V105" s="11">
        <f t="shared" si="13"/>
        <v>0</v>
      </c>
      <c r="W105" s="11">
        <f t="shared" si="14"/>
        <v>0</v>
      </c>
      <c r="X105" s="11">
        <f t="shared" si="15"/>
        <v>0</v>
      </c>
      <c r="Y105" s="11">
        <f t="shared" si="16"/>
        <v>0</v>
      </c>
    </row>
    <row r="106" spans="1:25">
      <c r="A106" s="13">
        <v>16</v>
      </c>
      <c r="B106" s="2">
        <v>310001999</v>
      </c>
      <c r="C106" s="1" t="s">
        <v>45</v>
      </c>
      <c r="D106" s="1" t="s">
        <v>116</v>
      </c>
      <c r="E106" s="12">
        <f>_xlfn.IFNA(VLOOKUP($B106,'FST OMT'!$C:$AH,$A106,0),0)</f>
        <v>0</v>
      </c>
      <c r="F106" s="12">
        <f>_xlfn.IFNA(VLOOKUP($B106,'FST CV'!$C:$AH,$A106,0),0)</f>
        <v>0</v>
      </c>
      <c r="G106" s="12">
        <f>_xlfn.IFNA(VLOOKUP($B106,'FST TT'!$C:$AH,$A106,0),0)</f>
        <v>0</v>
      </c>
      <c r="I106" s="4">
        <f t="shared" si="10"/>
        <v>0</v>
      </c>
      <c r="K106" s="52">
        <f>IF(D106="MT",VLOOKUP(B106,Master_Item!B:H,7,0),VLOOKUP(B106,Master_Item!B:H,6,0))</f>
        <v>72</v>
      </c>
      <c r="L106" s="52" t="str">
        <f>VLOOKUP(B106,Master_Item!B:M,12,0)</f>
        <v>โรงงานนวนคร</v>
      </c>
      <c r="M106" s="11" t="str">
        <f t="shared" si="11"/>
        <v>โรงงานนวนครRegion 2</v>
      </c>
      <c r="N106" s="11">
        <f t="shared" si="9"/>
        <v>0</v>
      </c>
      <c r="O106" s="11">
        <f t="shared" si="9"/>
        <v>0</v>
      </c>
      <c r="P106" s="11">
        <f t="shared" si="9"/>
        <v>0</v>
      </c>
      <c r="Q106" s="11">
        <f t="shared" si="9"/>
        <v>0</v>
      </c>
      <c r="R106" s="11">
        <f t="shared" si="9"/>
        <v>0</v>
      </c>
      <c r="S106" s="11"/>
      <c r="T106" s="1">
        <f>VLOOKUP(B106,Master_Item!B:I,8,0)</f>
        <v>9.1199999999999992</v>
      </c>
      <c r="U106" s="11">
        <f t="shared" si="12"/>
        <v>0</v>
      </c>
      <c r="V106" s="11">
        <f t="shared" si="13"/>
        <v>0</v>
      </c>
      <c r="W106" s="11">
        <f t="shared" si="14"/>
        <v>0</v>
      </c>
      <c r="X106" s="11">
        <f t="shared" si="15"/>
        <v>0</v>
      </c>
      <c r="Y106" s="11">
        <f t="shared" si="16"/>
        <v>0</v>
      </c>
    </row>
    <row r="107" spans="1:25">
      <c r="A107" s="13">
        <v>17</v>
      </c>
      <c r="B107" s="2">
        <v>310001999</v>
      </c>
      <c r="C107" s="1" t="s">
        <v>45</v>
      </c>
      <c r="D107" s="1" t="s">
        <v>117</v>
      </c>
      <c r="E107" s="12">
        <f>_xlfn.IFNA(VLOOKUP($B107,'FST OMT'!$C:$AH,$A107,0),0)</f>
        <v>0</v>
      </c>
      <c r="F107" s="12">
        <f>_xlfn.IFNA(VLOOKUP($B107,'FST CV'!$C:$AH,$A107,0),0)</f>
        <v>0</v>
      </c>
      <c r="G107" s="12">
        <f>_xlfn.IFNA(VLOOKUP($B107,'FST TT'!$C:$AH,$A107,0),0)</f>
        <v>0</v>
      </c>
      <c r="I107" s="4">
        <f t="shared" si="10"/>
        <v>0</v>
      </c>
      <c r="K107" s="52">
        <f>IF(D107="MT",VLOOKUP(B107,Master_Item!B:H,7,0),VLOOKUP(B107,Master_Item!B:H,6,0))</f>
        <v>72</v>
      </c>
      <c r="L107" s="52" t="str">
        <f>VLOOKUP(B107,Master_Item!B:M,12,0)</f>
        <v>โรงงานนวนคร</v>
      </c>
      <c r="M107" s="11" t="str">
        <f t="shared" si="11"/>
        <v>โรงงานนวนครRegion 3</v>
      </c>
      <c r="N107" s="11">
        <f t="shared" si="9"/>
        <v>0</v>
      </c>
      <c r="O107" s="11">
        <f t="shared" si="9"/>
        <v>0</v>
      </c>
      <c r="P107" s="11">
        <f t="shared" si="9"/>
        <v>0</v>
      </c>
      <c r="Q107" s="11">
        <f t="shared" si="9"/>
        <v>0</v>
      </c>
      <c r="R107" s="11">
        <f t="shared" si="9"/>
        <v>0</v>
      </c>
      <c r="S107" s="11"/>
      <c r="T107" s="1">
        <f>VLOOKUP(B107,Master_Item!B:I,8,0)</f>
        <v>9.1199999999999992</v>
      </c>
      <c r="U107" s="11">
        <f t="shared" si="12"/>
        <v>0</v>
      </c>
      <c r="V107" s="11">
        <f t="shared" si="13"/>
        <v>0</v>
      </c>
      <c r="W107" s="11">
        <f t="shared" si="14"/>
        <v>0</v>
      </c>
      <c r="X107" s="11">
        <f t="shared" si="15"/>
        <v>0</v>
      </c>
      <c r="Y107" s="11">
        <f t="shared" si="16"/>
        <v>0</v>
      </c>
    </row>
    <row r="108" spans="1:25">
      <c r="A108" s="13">
        <v>18</v>
      </c>
      <c r="B108" s="2">
        <v>310001999</v>
      </c>
      <c r="C108" s="1" t="s">
        <v>45</v>
      </c>
      <c r="D108" s="1" t="s">
        <v>118</v>
      </c>
      <c r="E108" s="12">
        <f>_xlfn.IFNA(VLOOKUP($B108,'FST OMT'!$C:$AH,$A108,0),0)</f>
        <v>0</v>
      </c>
      <c r="F108" s="12">
        <f>_xlfn.IFNA(VLOOKUP($B108,'FST CV'!$C:$AH,$A108,0),0)</f>
        <v>0</v>
      </c>
      <c r="G108" s="12">
        <f>_xlfn.IFNA(VLOOKUP($B108,'FST TT'!$C:$AH,$A108,0),0)</f>
        <v>0</v>
      </c>
      <c r="I108" s="4">
        <f t="shared" si="10"/>
        <v>0</v>
      </c>
      <c r="K108" s="52">
        <f>IF(D108="MT",VLOOKUP(B108,Master_Item!B:H,7,0),VLOOKUP(B108,Master_Item!B:H,6,0))</f>
        <v>72</v>
      </c>
      <c r="L108" s="52" t="str">
        <f>VLOOKUP(B108,Master_Item!B:M,12,0)</f>
        <v>โรงงานนวนคร</v>
      </c>
      <c r="M108" s="11" t="str">
        <f t="shared" si="11"/>
        <v>โรงงานนวนครRegion 4</v>
      </c>
      <c r="N108" s="11">
        <f t="shared" si="9"/>
        <v>0</v>
      </c>
      <c r="O108" s="11">
        <f t="shared" si="9"/>
        <v>0</v>
      </c>
      <c r="P108" s="11">
        <f t="shared" si="9"/>
        <v>0</v>
      </c>
      <c r="Q108" s="11">
        <f t="shared" si="9"/>
        <v>0</v>
      </c>
      <c r="R108" s="11">
        <f t="shared" si="9"/>
        <v>0</v>
      </c>
      <c r="S108" s="11"/>
      <c r="T108" s="1">
        <f>VLOOKUP(B108,Master_Item!B:I,8,0)</f>
        <v>9.1199999999999992</v>
      </c>
      <c r="U108" s="11">
        <f t="shared" si="12"/>
        <v>0</v>
      </c>
      <c r="V108" s="11">
        <f t="shared" si="13"/>
        <v>0</v>
      </c>
      <c r="W108" s="11">
        <f t="shared" si="14"/>
        <v>0</v>
      </c>
      <c r="X108" s="11">
        <f t="shared" si="15"/>
        <v>0</v>
      </c>
      <c r="Y108" s="11">
        <f t="shared" si="16"/>
        <v>0</v>
      </c>
    </row>
    <row r="109" spans="1:25">
      <c r="A109" s="13">
        <v>19</v>
      </c>
      <c r="B109" s="2">
        <v>310001999</v>
      </c>
      <c r="C109" s="1" t="s">
        <v>45</v>
      </c>
      <c r="D109" s="1" t="s">
        <v>119</v>
      </c>
      <c r="E109" s="12">
        <f>_xlfn.IFNA(VLOOKUP($B109,'FST OMT'!$C:$AH,$A109,0),0)</f>
        <v>0</v>
      </c>
      <c r="F109" s="12">
        <f>_xlfn.IFNA(VLOOKUP($B109,'FST CV'!$C:$AH,$A109,0),0)</f>
        <v>0</v>
      </c>
      <c r="G109" s="12">
        <f>_xlfn.IFNA(VLOOKUP($B109,'FST TT'!$C:$AH,$A109,0),0)</f>
        <v>0</v>
      </c>
      <c r="I109" s="4">
        <f t="shared" si="10"/>
        <v>0</v>
      </c>
      <c r="K109" s="52">
        <f>IF(D109="MT",VLOOKUP(B109,Master_Item!B:H,7,0),VLOOKUP(B109,Master_Item!B:H,6,0))</f>
        <v>72</v>
      </c>
      <c r="L109" s="52" t="str">
        <f>VLOOKUP(B109,Master_Item!B:M,12,0)</f>
        <v>โรงงานนวนคร</v>
      </c>
      <c r="M109" s="11" t="str">
        <f t="shared" si="11"/>
        <v>โรงงานนวนครRegion 5</v>
      </c>
      <c r="N109" s="11">
        <f t="shared" si="9"/>
        <v>0</v>
      </c>
      <c r="O109" s="11">
        <f t="shared" si="9"/>
        <v>0</v>
      </c>
      <c r="P109" s="11">
        <f t="shared" si="9"/>
        <v>0</v>
      </c>
      <c r="Q109" s="11">
        <f t="shared" si="9"/>
        <v>0</v>
      </c>
      <c r="R109" s="11">
        <f t="shared" si="9"/>
        <v>0</v>
      </c>
      <c r="S109" s="11"/>
      <c r="T109" s="1">
        <f>VLOOKUP(B109,Master_Item!B:I,8,0)</f>
        <v>9.1199999999999992</v>
      </c>
      <c r="U109" s="11">
        <f t="shared" si="12"/>
        <v>0</v>
      </c>
      <c r="V109" s="11">
        <f t="shared" si="13"/>
        <v>0</v>
      </c>
      <c r="W109" s="11">
        <f t="shared" si="14"/>
        <v>0</v>
      </c>
      <c r="X109" s="11">
        <f t="shared" si="15"/>
        <v>0</v>
      </c>
      <c r="Y109" s="11">
        <f t="shared" si="16"/>
        <v>0</v>
      </c>
    </row>
    <row r="110" spans="1:25">
      <c r="A110" s="13">
        <v>20</v>
      </c>
      <c r="B110" s="2">
        <v>310001999</v>
      </c>
      <c r="C110" s="1" t="s">
        <v>45</v>
      </c>
      <c r="D110" s="1" t="s">
        <v>127</v>
      </c>
      <c r="E110" s="12">
        <f>_xlfn.IFNA(VLOOKUP($B110,'FST OMT'!$C:$AH,$A110,0),0)*0.45</f>
        <v>0</v>
      </c>
      <c r="F110" s="12">
        <f>_xlfn.IFNA(VLOOKUP($B110,'FST CV'!$C:$AH,$A110,0),0)*0.45</f>
        <v>0</v>
      </c>
      <c r="G110" s="12">
        <f>_xlfn.IFNA(VLOOKUP($B110,'FST TT'!$C:$AH,$A110,0),0)*0.45</f>
        <v>0</v>
      </c>
      <c r="I110" s="4">
        <f t="shared" si="10"/>
        <v>0</v>
      </c>
      <c r="K110" s="52">
        <f>IF(D110="MT",VLOOKUP(B110,Master_Item!B:H,7,0),VLOOKUP(B110,Master_Item!B:H,6,0))</f>
        <v>72</v>
      </c>
      <c r="L110" s="52" t="str">
        <f>VLOOKUP(B110,Master_Item!B:M,12,0)</f>
        <v>โรงงานนวนคร</v>
      </c>
      <c r="M110" s="11" t="str">
        <f t="shared" si="11"/>
        <v>โรงงานนวนครRegion 6/9</v>
      </c>
      <c r="N110" s="11">
        <f t="shared" si="9"/>
        <v>0</v>
      </c>
      <c r="O110" s="11">
        <f t="shared" si="9"/>
        <v>0</v>
      </c>
      <c r="P110" s="11">
        <f t="shared" si="9"/>
        <v>0</v>
      </c>
      <c r="Q110" s="11">
        <f t="shared" si="9"/>
        <v>0</v>
      </c>
      <c r="R110" s="11">
        <f t="shared" si="9"/>
        <v>0</v>
      </c>
      <c r="S110" s="11"/>
      <c r="T110" s="1">
        <f>VLOOKUP(B110,Master_Item!B:I,8,0)</f>
        <v>9.1199999999999992</v>
      </c>
      <c r="U110" s="11">
        <f t="shared" si="12"/>
        <v>0</v>
      </c>
      <c r="V110" s="11">
        <f t="shared" si="13"/>
        <v>0</v>
      </c>
      <c r="W110" s="11">
        <f t="shared" si="14"/>
        <v>0</v>
      </c>
      <c r="X110" s="11">
        <f t="shared" si="15"/>
        <v>0</v>
      </c>
      <c r="Y110" s="11">
        <f t="shared" si="16"/>
        <v>0</v>
      </c>
    </row>
    <row r="111" spans="1:25">
      <c r="A111" s="13">
        <v>20</v>
      </c>
      <c r="B111" s="2">
        <v>310001999</v>
      </c>
      <c r="C111" s="1" t="s">
        <v>45</v>
      </c>
      <c r="D111" s="1" t="s">
        <v>128</v>
      </c>
      <c r="E111" s="12">
        <f>_xlfn.IFNA(VLOOKUP($B111,'FST OMT'!$C:$AH,$A111,0),0)*0.55</f>
        <v>0</v>
      </c>
      <c r="F111" s="12">
        <f>_xlfn.IFNA(VLOOKUP($B111,'FST CV'!$C:$AH,$A111,0),0)*0.55</f>
        <v>0</v>
      </c>
      <c r="G111" s="12">
        <f>_xlfn.IFNA(VLOOKUP($B111,'FST TT'!$C:$AH,$A111,0),0)*0.55</f>
        <v>0</v>
      </c>
      <c r="I111" s="4">
        <f t="shared" si="10"/>
        <v>0</v>
      </c>
      <c r="K111" s="52">
        <f>IF(D111="MT",VLOOKUP(B111,Master_Item!B:H,7,0),VLOOKUP(B111,Master_Item!B:H,6,0))</f>
        <v>72</v>
      </c>
      <c r="L111" s="52" t="str">
        <f>VLOOKUP(B111,Master_Item!B:M,12,0)</f>
        <v>โรงงานนวนคร</v>
      </c>
      <c r="M111" s="11" t="str">
        <f t="shared" si="11"/>
        <v>โรงงานนวนครRegion 6/14</v>
      </c>
      <c r="N111" s="11">
        <f t="shared" si="9"/>
        <v>0</v>
      </c>
      <c r="O111" s="11">
        <f t="shared" si="9"/>
        <v>0</v>
      </c>
      <c r="P111" s="11">
        <f t="shared" si="9"/>
        <v>0</v>
      </c>
      <c r="Q111" s="11">
        <f t="shared" si="9"/>
        <v>0</v>
      </c>
      <c r="R111" s="11">
        <f t="shared" si="9"/>
        <v>0</v>
      </c>
      <c r="S111" s="11"/>
      <c r="T111" s="1">
        <f>VLOOKUP(B111,Master_Item!B:I,8,0)</f>
        <v>9.1199999999999992</v>
      </c>
      <c r="U111" s="11">
        <f t="shared" si="12"/>
        <v>0</v>
      </c>
      <c r="V111" s="11">
        <f t="shared" si="13"/>
        <v>0</v>
      </c>
      <c r="W111" s="11">
        <f t="shared" si="14"/>
        <v>0</v>
      </c>
      <c r="X111" s="11">
        <f t="shared" si="15"/>
        <v>0</v>
      </c>
      <c r="Y111" s="11">
        <f t="shared" si="16"/>
        <v>0</v>
      </c>
    </row>
    <row r="112" spans="1:25">
      <c r="A112" s="13">
        <v>21</v>
      </c>
      <c r="B112" s="2">
        <v>310001999</v>
      </c>
      <c r="C112" s="1" t="s">
        <v>45</v>
      </c>
      <c r="D112" s="1" t="s">
        <v>121</v>
      </c>
      <c r="E112" s="12">
        <f>_xlfn.IFNA(VLOOKUP($B112,'FST OMT'!$C:$AH,$A112,0),0)</f>
        <v>0</v>
      </c>
      <c r="F112" s="12">
        <f>_xlfn.IFNA(VLOOKUP($B112,'FST CV'!$C:$AH,$A112,0),0)</f>
        <v>0</v>
      </c>
      <c r="G112" s="12">
        <f>_xlfn.IFNA(VLOOKUP($B112,'FST TT'!$C:$AH,$A112,0),0)</f>
        <v>0</v>
      </c>
      <c r="I112" s="4">
        <f t="shared" si="10"/>
        <v>0</v>
      </c>
      <c r="K112" s="52">
        <f>IF(D112="MT",VLOOKUP(B112,Master_Item!B:H,7,0),VLOOKUP(B112,Master_Item!B:H,6,0))</f>
        <v>72</v>
      </c>
      <c r="L112" s="52" t="str">
        <f>VLOOKUP(B112,Master_Item!B:M,12,0)</f>
        <v>โรงงานนวนคร</v>
      </c>
      <c r="M112" s="11" t="str">
        <f t="shared" si="11"/>
        <v>โรงงานนวนครRegion 7</v>
      </c>
      <c r="N112" s="11">
        <f t="shared" si="9"/>
        <v>0</v>
      </c>
      <c r="O112" s="11">
        <f t="shared" si="9"/>
        <v>0</v>
      </c>
      <c r="P112" s="11">
        <f t="shared" si="9"/>
        <v>0</v>
      </c>
      <c r="Q112" s="11">
        <f t="shared" si="9"/>
        <v>0</v>
      </c>
      <c r="R112" s="11">
        <f t="shared" si="9"/>
        <v>0</v>
      </c>
      <c r="S112" s="11"/>
      <c r="T112" s="1">
        <f>VLOOKUP(B112,Master_Item!B:I,8,0)</f>
        <v>9.1199999999999992</v>
      </c>
      <c r="U112" s="11">
        <f t="shared" si="12"/>
        <v>0</v>
      </c>
      <c r="V112" s="11">
        <f t="shared" si="13"/>
        <v>0</v>
      </c>
      <c r="W112" s="11">
        <f t="shared" si="14"/>
        <v>0</v>
      </c>
      <c r="X112" s="11">
        <f t="shared" si="15"/>
        <v>0</v>
      </c>
      <c r="Y112" s="11">
        <f t="shared" si="16"/>
        <v>0</v>
      </c>
    </row>
    <row r="113" spans="1:25">
      <c r="A113" s="13">
        <v>22</v>
      </c>
      <c r="B113" s="2">
        <v>310001999</v>
      </c>
      <c r="C113" s="1" t="s">
        <v>45</v>
      </c>
      <c r="D113" s="1" t="s">
        <v>122</v>
      </c>
      <c r="E113" s="12">
        <f>_xlfn.IFNA(VLOOKUP($B113,'FST OMT'!$C:$AH,$A113,0),0)</f>
        <v>0</v>
      </c>
      <c r="F113" s="12">
        <f>_xlfn.IFNA(VLOOKUP($B113,'FST CV'!$C:$AH,$A113,0),0)</f>
        <v>0</v>
      </c>
      <c r="G113" s="12">
        <f>_xlfn.IFNA(VLOOKUP($B113,'FST TT'!$C:$AH,$A113,0),0)</f>
        <v>0</v>
      </c>
      <c r="I113" s="4">
        <f t="shared" si="10"/>
        <v>0</v>
      </c>
      <c r="K113" s="52">
        <f>IF(D113="MT",VLOOKUP(B113,Master_Item!B:H,7,0),VLOOKUP(B113,Master_Item!B:H,6,0))</f>
        <v>72</v>
      </c>
      <c r="L113" s="52" t="str">
        <f>VLOOKUP(B113,Master_Item!B:M,12,0)</f>
        <v>โรงงานนวนคร</v>
      </c>
      <c r="M113" s="11" t="str">
        <f t="shared" si="11"/>
        <v>โรงงานนวนครRegion 8</v>
      </c>
      <c r="N113" s="11">
        <f t="shared" si="9"/>
        <v>0</v>
      </c>
      <c r="O113" s="11">
        <f t="shared" si="9"/>
        <v>0</v>
      </c>
      <c r="P113" s="11">
        <f t="shared" si="9"/>
        <v>0</v>
      </c>
      <c r="Q113" s="11">
        <f t="shared" si="9"/>
        <v>0</v>
      </c>
      <c r="R113" s="11">
        <f t="shared" si="9"/>
        <v>0</v>
      </c>
      <c r="S113" s="11"/>
      <c r="T113" s="1">
        <f>VLOOKUP(B113,Master_Item!B:I,8,0)</f>
        <v>9.1199999999999992</v>
      </c>
      <c r="U113" s="11">
        <f t="shared" si="12"/>
        <v>0</v>
      </c>
      <c r="V113" s="11">
        <f t="shared" si="13"/>
        <v>0</v>
      </c>
      <c r="W113" s="11">
        <f t="shared" si="14"/>
        <v>0</v>
      </c>
      <c r="X113" s="11">
        <f t="shared" si="15"/>
        <v>0</v>
      </c>
      <c r="Y113" s="11">
        <f t="shared" si="16"/>
        <v>0</v>
      </c>
    </row>
    <row r="114" spans="1:25">
      <c r="A114" s="13">
        <v>71</v>
      </c>
      <c r="B114" s="2">
        <v>310001999</v>
      </c>
      <c r="C114" s="1" t="s">
        <v>45</v>
      </c>
      <c r="D114" s="1" t="s">
        <v>123</v>
      </c>
      <c r="H114" s="4">
        <f>_xlfn.IFNA(VLOOKUP(B114,'FST MT'!A:FS,$A114,0),0)</f>
        <v>0</v>
      </c>
      <c r="I114" s="4">
        <f t="shared" si="10"/>
        <v>0</v>
      </c>
      <c r="K114" s="52">
        <f>IF(D114="MT",VLOOKUP(B114,Master_Item!B:H,7,0),VLOOKUP(B114,Master_Item!B:H,6,0))</f>
        <v>72</v>
      </c>
      <c r="L114" s="52" t="str">
        <f>VLOOKUP(B114,Master_Item!B:M,12,0)</f>
        <v>โรงงานนวนคร</v>
      </c>
      <c r="M114" s="11" t="str">
        <f t="shared" si="11"/>
        <v>โรงงานนวนครMT</v>
      </c>
      <c r="N114" s="11">
        <f t="shared" si="9"/>
        <v>0</v>
      </c>
      <c r="O114" s="11">
        <f t="shared" si="9"/>
        <v>0</v>
      </c>
      <c r="P114" s="11">
        <f t="shared" si="9"/>
        <v>0</v>
      </c>
      <c r="Q114" s="11">
        <f t="shared" si="9"/>
        <v>0</v>
      </c>
      <c r="R114" s="11">
        <f t="shared" si="9"/>
        <v>0</v>
      </c>
      <c r="S114" s="11"/>
      <c r="T114" s="1">
        <f>VLOOKUP(B114,Master_Item!B:I,8,0)</f>
        <v>9.1199999999999992</v>
      </c>
      <c r="U114" s="11">
        <f t="shared" si="12"/>
        <v>0</v>
      </c>
      <c r="V114" s="11">
        <f t="shared" si="13"/>
        <v>0</v>
      </c>
      <c r="W114" s="11">
        <f t="shared" si="14"/>
        <v>0</v>
      </c>
      <c r="X114" s="11">
        <f t="shared" si="15"/>
        <v>0</v>
      </c>
      <c r="Y114" s="11">
        <f t="shared" si="16"/>
        <v>0</v>
      </c>
    </row>
    <row r="115" spans="1:25">
      <c r="A115" s="13">
        <v>15</v>
      </c>
      <c r="B115" s="2">
        <v>310002000</v>
      </c>
      <c r="C115" s="1" t="s">
        <v>62</v>
      </c>
      <c r="D115" s="1" t="s">
        <v>115</v>
      </c>
      <c r="E115" s="12">
        <f>_xlfn.IFNA(VLOOKUP($B115,'FST OMT'!$C:$AH,$A115,0),0)</f>
        <v>0</v>
      </c>
      <c r="F115" s="12">
        <f>_xlfn.IFNA(VLOOKUP($B115,'FST CV'!$C:$AH,$A115,0),0)</f>
        <v>1179</v>
      </c>
      <c r="G115" s="12">
        <f>_xlfn.IFNA(VLOOKUP($B115,'FST TT'!$C:$AH,$A115,0),0)</f>
        <v>400</v>
      </c>
      <c r="I115" s="4">
        <f t="shared" si="10"/>
        <v>1579</v>
      </c>
      <c r="K115" s="52">
        <f>IF(D115="MT",VLOOKUP(B115,Master_Item!B:H,7,0),VLOOKUP(B115,Master_Item!B:H,6,0))</f>
        <v>54</v>
      </c>
      <c r="L115" s="52" t="str">
        <f>VLOOKUP(B115,Master_Item!B:M,12,0)</f>
        <v>โรงงานนวนคร</v>
      </c>
      <c r="M115" s="11" t="str">
        <f t="shared" si="11"/>
        <v>โรงงานนวนครRegion 1</v>
      </c>
      <c r="N115" s="11">
        <f t="shared" si="9"/>
        <v>0</v>
      </c>
      <c r="O115" s="11">
        <f t="shared" si="9"/>
        <v>21.833333333333332</v>
      </c>
      <c r="P115" s="11">
        <f t="shared" si="9"/>
        <v>7.4074074074074074</v>
      </c>
      <c r="Q115" s="11">
        <f t="shared" si="9"/>
        <v>0</v>
      </c>
      <c r="R115" s="11">
        <f t="shared" si="9"/>
        <v>29.24074074074074</v>
      </c>
      <c r="S115" s="11"/>
      <c r="T115" s="1">
        <f>VLOOKUP(B115,Master_Item!B:I,8,0)</f>
        <v>12</v>
      </c>
      <c r="U115" s="11">
        <f t="shared" si="12"/>
        <v>0</v>
      </c>
      <c r="V115" s="11">
        <f t="shared" si="13"/>
        <v>14148</v>
      </c>
      <c r="W115" s="11">
        <f t="shared" si="14"/>
        <v>4800</v>
      </c>
      <c r="X115" s="11">
        <f t="shared" si="15"/>
        <v>0</v>
      </c>
      <c r="Y115" s="11">
        <f t="shared" si="16"/>
        <v>18948</v>
      </c>
    </row>
    <row r="116" spans="1:25">
      <c r="A116" s="13">
        <v>16</v>
      </c>
      <c r="B116" s="2">
        <v>310002000</v>
      </c>
      <c r="C116" s="1" t="s">
        <v>62</v>
      </c>
      <c r="D116" s="1" t="s">
        <v>116</v>
      </c>
      <c r="E116" s="12">
        <f>_xlfn.IFNA(VLOOKUP($B116,'FST OMT'!$C:$AH,$A116,0),0)</f>
        <v>4169</v>
      </c>
      <c r="F116" s="12">
        <f>_xlfn.IFNA(VLOOKUP($B116,'FST CV'!$C:$AH,$A116,0),0)</f>
        <v>65</v>
      </c>
      <c r="G116" s="12">
        <f>_xlfn.IFNA(VLOOKUP($B116,'FST TT'!$C:$AH,$A116,0),0)</f>
        <v>0</v>
      </c>
      <c r="I116" s="4">
        <f t="shared" si="10"/>
        <v>4234</v>
      </c>
      <c r="K116" s="52">
        <f>IF(D116="MT",VLOOKUP(B116,Master_Item!B:H,7,0),VLOOKUP(B116,Master_Item!B:H,6,0))</f>
        <v>54</v>
      </c>
      <c r="L116" s="52" t="str">
        <f>VLOOKUP(B116,Master_Item!B:M,12,0)</f>
        <v>โรงงานนวนคร</v>
      </c>
      <c r="M116" s="11" t="str">
        <f t="shared" si="11"/>
        <v>โรงงานนวนครRegion 2</v>
      </c>
      <c r="N116" s="11">
        <f t="shared" si="9"/>
        <v>77.203703703703709</v>
      </c>
      <c r="O116" s="11">
        <f t="shared" si="9"/>
        <v>1.2037037037037037</v>
      </c>
      <c r="P116" s="11">
        <f t="shared" si="9"/>
        <v>0</v>
      </c>
      <c r="Q116" s="11">
        <f t="shared" si="9"/>
        <v>0</v>
      </c>
      <c r="R116" s="11">
        <f t="shared" si="9"/>
        <v>78.407407407407405</v>
      </c>
      <c r="S116" s="11"/>
      <c r="T116" s="1">
        <f>VLOOKUP(B116,Master_Item!B:I,8,0)</f>
        <v>12</v>
      </c>
      <c r="U116" s="11">
        <f t="shared" si="12"/>
        <v>50028</v>
      </c>
      <c r="V116" s="11">
        <f t="shared" si="13"/>
        <v>780</v>
      </c>
      <c r="W116" s="11">
        <f t="shared" si="14"/>
        <v>0</v>
      </c>
      <c r="X116" s="11">
        <f t="shared" si="15"/>
        <v>0</v>
      </c>
      <c r="Y116" s="11">
        <f t="shared" si="16"/>
        <v>50808</v>
      </c>
    </row>
    <row r="117" spans="1:25">
      <c r="A117" s="13">
        <v>17</v>
      </c>
      <c r="B117" s="2">
        <v>310002000</v>
      </c>
      <c r="C117" s="1" t="s">
        <v>62</v>
      </c>
      <c r="D117" s="1" t="s">
        <v>117</v>
      </c>
      <c r="E117" s="12">
        <f>_xlfn.IFNA(VLOOKUP($B117,'FST OMT'!$C:$AH,$A117,0),0)</f>
        <v>1349</v>
      </c>
      <c r="F117" s="12">
        <f>_xlfn.IFNA(VLOOKUP($B117,'FST CV'!$C:$AH,$A117,0),0)</f>
        <v>220</v>
      </c>
      <c r="G117" s="12">
        <f>_xlfn.IFNA(VLOOKUP($B117,'FST TT'!$C:$AH,$A117,0),0)</f>
        <v>9470</v>
      </c>
      <c r="I117" s="4">
        <f t="shared" si="10"/>
        <v>11039</v>
      </c>
      <c r="K117" s="52">
        <f>IF(D117="MT",VLOOKUP(B117,Master_Item!B:H,7,0),VLOOKUP(B117,Master_Item!B:H,6,0))</f>
        <v>54</v>
      </c>
      <c r="L117" s="52" t="str">
        <f>VLOOKUP(B117,Master_Item!B:M,12,0)</f>
        <v>โรงงานนวนคร</v>
      </c>
      <c r="M117" s="11" t="str">
        <f t="shared" si="11"/>
        <v>โรงงานนวนครRegion 3</v>
      </c>
      <c r="N117" s="11">
        <f t="shared" si="9"/>
        <v>24.981481481481481</v>
      </c>
      <c r="O117" s="11">
        <f t="shared" si="9"/>
        <v>4.0740740740740744</v>
      </c>
      <c r="P117" s="11">
        <f t="shared" si="9"/>
        <v>175.37037037037038</v>
      </c>
      <c r="Q117" s="11">
        <f t="shared" si="9"/>
        <v>0</v>
      </c>
      <c r="R117" s="11">
        <f t="shared" si="9"/>
        <v>204.42592592592592</v>
      </c>
      <c r="S117" s="11"/>
      <c r="T117" s="1">
        <f>VLOOKUP(B117,Master_Item!B:I,8,0)</f>
        <v>12</v>
      </c>
      <c r="U117" s="11">
        <f t="shared" si="12"/>
        <v>16188</v>
      </c>
      <c r="V117" s="11">
        <f t="shared" si="13"/>
        <v>2640</v>
      </c>
      <c r="W117" s="11">
        <f t="shared" si="14"/>
        <v>113640</v>
      </c>
      <c r="X117" s="11">
        <f t="shared" si="15"/>
        <v>0</v>
      </c>
      <c r="Y117" s="11">
        <f t="shared" si="16"/>
        <v>132468</v>
      </c>
    </row>
    <row r="118" spans="1:25">
      <c r="A118" s="13">
        <v>18</v>
      </c>
      <c r="B118" s="2">
        <v>310002000</v>
      </c>
      <c r="C118" s="1" t="s">
        <v>62</v>
      </c>
      <c r="D118" s="1" t="s">
        <v>118</v>
      </c>
      <c r="E118" s="12">
        <f>_xlfn.IFNA(VLOOKUP($B118,'FST OMT'!$C:$AH,$A118,0),0)</f>
        <v>1223</v>
      </c>
      <c r="F118" s="12">
        <f>_xlfn.IFNA(VLOOKUP($B118,'FST CV'!$C:$AH,$A118,0),0)</f>
        <v>465</v>
      </c>
      <c r="G118" s="12">
        <f>_xlfn.IFNA(VLOOKUP($B118,'FST TT'!$C:$AH,$A118,0),0)</f>
        <v>2085</v>
      </c>
      <c r="I118" s="4">
        <f t="shared" si="10"/>
        <v>3773</v>
      </c>
      <c r="K118" s="52">
        <f>IF(D118="MT",VLOOKUP(B118,Master_Item!B:H,7,0),VLOOKUP(B118,Master_Item!B:H,6,0))</f>
        <v>54</v>
      </c>
      <c r="L118" s="52" t="str">
        <f>VLOOKUP(B118,Master_Item!B:M,12,0)</f>
        <v>โรงงานนวนคร</v>
      </c>
      <c r="M118" s="11" t="str">
        <f t="shared" si="11"/>
        <v>โรงงานนวนครRegion 4</v>
      </c>
      <c r="N118" s="11">
        <f t="shared" si="9"/>
        <v>22.648148148148149</v>
      </c>
      <c r="O118" s="11">
        <f t="shared" si="9"/>
        <v>8.6111111111111107</v>
      </c>
      <c r="P118" s="11">
        <f t="shared" si="9"/>
        <v>38.611111111111114</v>
      </c>
      <c r="Q118" s="11">
        <f t="shared" si="9"/>
        <v>0</v>
      </c>
      <c r="R118" s="11">
        <f t="shared" si="9"/>
        <v>69.870370370370367</v>
      </c>
      <c r="S118" s="11"/>
      <c r="T118" s="1">
        <f>VLOOKUP(B118,Master_Item!B:I,8,0)</f>
        <v>12</v>
      </c>
      <c r="U118" s="11">
        <f t="shared" si="12"/>
        <v>14676</v>
      </c>
      <c r="V118" s="11">
        <f t="shared" si="13"/>
        <v>5580</v>
      </c>
      <c r="W118" s="11">
        <f t="shared" si="14"/>
        <v>25020</v>
      </c>
      <c r="X118" s="11">
        <f t="shared" si="15"/>
        <v>0</v>
      </c>
      <c r="Y118" s="11">
        <f t="shared" si="16"/>
        <v>45276</v>
      </c>
    </row>
    <row r="119" spans="1:25">
      <c r="A119" s="13">
        <v>19</v>
      </c>
      <c r="B119" s="2">
        <v>310002000</v>
      </c>
      <c r="C119" s="1" t="s">
        <v>62</v>
      </c>
      <c r="D119" s="1" t="s">
        <v>119</v>
      </c>
      <c r="E119" s="12">
        <f>_xlfn.IFNA(VLOOKUP($B119,'FST OMT'!$C:$AH,$A119,0),0)</f>
        <v>388</v>
      </c>
      <c r="F119" s="12">
        <f>_xlfn.IFNA(VLOOKUP($B119,'FST CV'!$C:$AH,$A119,0),0)</f>
        <v>279</v>
      </c>
      <c r="G119" s="12">
        <f>_xlfn.IFNA(VLOOKUP($B119,'FST TT'!$C:$AH,$A119,0),0)</f>
        <v>1865</v>
      </c>
      <c r="I119" s="4">
        <f t="shared" si="10"/>
        <v>2532</v>
      </c>
      <c r="K119" s="52">
        <f>IF(D119="MT",VLOOKUP(B119,Master_Item!B:H,7,0),VLOOKUP(B119,Master_Item!B:H,6,0))</f>
        <v>54</v>
      </c>
      <c r="L119" s="52" t="str">
        <f>VLOOKUP(B119,Master_Item!B:M,12,0)</f>
        <v>โรงงานนวนคร</v>
      </c>
      <c r="M119" s="11" t="str">
        <f t="shared" si="11"/>
        <v>โรงงานนวนครRegion 5</v>
      </c>
      <c r="N119" s="11">
        <f t="shared" si="9"/>
        <v>7.1851851851851851</v>
      </c>
      <c r="O119" s="11">
        <f t="shared" si="9"/>
        <v>5.166666666666667</v>
      </c>
      <c r="P119" s="11">
        <f t="shared" si="9"/>
        <v>34.537037037037038</v>
      </c>
      <c r="Q119" s="11">
        <f t="shared" si="9"/>
        <v>0</v>
      </c>
      <c r="R119" s="11">
        <f t="shared" si="9"/>
        <v>46.888888888888886</v>
      </c>
      <c r="S119" s="11"/>
      <c r="T119" s="1">
        <f>VLOOKUP(B119,Master_Item!B:I,8,0)</f>
        <v>12</v>
      </c>
      <c r="U119" s="11">
        <f t="shared" si="12"/>
        <v>4656</v>
      </c>
      <c r="V119" s="11">
        <f t="shared" si="13"/>
        <v>3348</v>
      </c>
      <c r="W119" s="11">
        <f t="shared" si="14"/>
        <v>22380</v>
      </c>
      <c r="X119" s="11">
        <f t="shared" si="15"/>
        <v>0</v>
      </c>
      <c r="Y119" s="11">
        <f t="shared" si="16"/>
        <v>30384</v>
      </c>
    </row>
    <row r="120" spans="1:25">
      <c r="A120" s="13">
        <v>20</v>
      </c>
      <c r="B120" s="2">
        <v>310002000</v>
      </c>
      <c r="C120" s="1" t="s">
        <v>62</v>
      </c>
      <c r="D120" s="1" t="s">
        <v>127</v>
      </c>
      <c r="E120" s="12">
        <f>_xlfn.IFNA(VLOOKUP($B120,'FST OMT'!$C:$AH,$A120,0),0)*0.45</f>
        <v>188.1</v>
      </c>
      <c r="F120" s="12">
        <f>_xlfn.IFNA(VLOOKUP($B120,'FST CV'!$C:$AH,$A120,0),0)*0.45</f>
        <v>0</v>
      </c>
      <c r="G120" s="12">
        <f>_xlfn.IFNA(VLOOKUP($B120,'FST TT'!$C:$AH,$A120,0),0)*0.45</f>
        <v>0</v>
      </c>
      <c r="I120" s="4">
        <f t="shared" si="10"/>
        <v>188.1</v>
      </c>
      <c r="K120" s="52">
        <f>IF(D120="MT",VLOOKUP(B120,Master_Item!B:H,7,0),VLOOKUP(B120,Master_Item!B:H,6,0))</f>
        <v>54</v>
      </c>
      <c r="L120" s="52" t="str">
        <f>VLOOKUP(B120,Master_Item!B:M,12,0)</f>
        <v>โรงงานนวนคร</v>
      </c>
      <c r="M120" s="11" t="str">
        <f t="shared" si="11"/>
        <v>โรงงานนวนครRegion 6/9</v>
      </c>
      <c r="N120" s="11">
        <f t="shared" ref="N120:R170" si="17">E120/$K120</f>
        <v>3.4833333333333334</v>
      </c>
      <c r="O120" s="11">
        <f t="shared" si="17"/>
        <v>0</v>
      </c>
      <c r="P120" s="11">
        <f t="shared" si="17"/>
        <v>0</v>
      </c>
      <c r="Q120" s="11">
        <f t="shared" si="17"/>
        <v>0</v>
      </c>
      <c r="R120" s="11">
        <f t="shared" si="17"/>
        <v>3.4833333333333334</v>
      </c>
      <c r="S120" s="11"/>
      <c r="T120" s="1">
        <f>VLOOKUP(B120,Master_Item!B:I,8,0)</f>
        <v>12</v>
      </c>
      <c r="U120" s="11">
        <f t="shared" si="12"/>
        <v>2257.1999999999998</v>
      </c>
      <c r="V120" s="11">
        <f t="shared" si="13"/>
        <v>0</v>
      </c>
      <c r="W120" s="11">
        <f t="shared" si="14"/>
        <v>0</v>
      </c>
      <c r="X120" s="11">
        <f t="shared" si="15"/>
        <v>0</v>
      </c>
      <c r="Y120" s="11">
        <f t="shared" si="16"/>
        <v>2257.1999999999998</v>
      </c>
    </row>
    <row r="121" spans="1:25">
      <c r="A121" s="13">
        <v>20</v>
      </c>
      <c r="B121" s="2">
        <v>310002000</v>
      </c>
      <c r="C121" s="1" t="s">
        <v>62</v>
      </c>
      <c r="D121" s="1" t="s">
        <v>128</v>
      </c>
      <c r="E121" s="12">
        <f>_xlfn.IFNA(VLOOKUP($B121,'FST OMT'!$C:$AH,$A121,0),0)*0.55</f>
        <v>229.9</v>
      </c>
      <c r="F121" s="12">
        <f>_xlfn.IFNA(VLOOKUP($B121,'FST CV'!$C:$AH,$A121,0),0)*0.55</f>
        <v>0</v>
      </c>
      <c r="G121" s="12">
        <f>_xlfn.IFNA(VLOOKUP($B121,'FST TT'!$C:$AH,$A121,0),0)*0.55</f>
        <v>0</v>
      </c>
      <c r="I121" s="4">
        <f t="shared" si="10"/>
        <v>229.9</v>
      </c>
      <c r="K121" s="52">
        <f>IF(D121="MT",VLOOKUP(B121,Master_Item!B:H,7,0),VLOOKUP(B121,Master_Item!B:H,6,0))</f>
        <v>54</v>
      </c>
      <c r="L121" s="52" t="str">
        <f>VLOOKUP(B121,Master_Item!B:M,12,0)</f>
        <v>โรงงานนวนคร</v>
      </c>
      <c r="M121" s="11" t="str">
        <f t="shared" si="11"/>
        <v>โรงงานนวนครRegion 6/14</v>
      </c>
      <c r="N121" s="11">
        <f t="shared" si="17"/>
        <v>4.2574074074074071</v>
      </c>
      <c r="O121" s="11">
        <f t="shared" si="17"/>
        <v>0</v>
      </c>
      <c r="P121" s="11">
        <f t="shared" si="17"/>
        <v>0</v>
      </c>
      <c r="Q121" s="11">
        <f t="shared" si="17"/>
        <v>0</v>
      </c>
      <c r="R121" s="11">
        <f t="shared" si="17"/>
        <v>4.2574074074074071</v>
      </c>
      <c r="S121" s="11"/>
      <c r="T121" s="1">
        <f>VLOOKUP(B121,Master_Item!B:I,8,0)</f>
        <v>12</v>
      </c>
      <c r="U121" s="11">
        <f t="shared" si="12"/>
        <v>2758.8</v>
      </c>
      <c r="V121" s="11">
        <f t="shared" si="13"/>
        <v>0</v>
      </c>
      <c r="W121" s="11">
        <f t="shared" si="14"/>
        <v>0</v>
      </c>
      <c r="X121" s="11">
        <f t="shared" si="15"/>
        <v>0</v>
      </c>
      <c r="Y121" s="11">
        <f t="shared" si="16"/>
        <v>2758.8</v>
      </c>
    </row>
    <row r="122" spans="1:25">
      <c r="A122" s="13">
        <v>21</v>
      </c>
      <c r="B122" s="2">
        <v>310002000</v>
      </c>
      <c r="C122" s="1" t="s">
        <v>62</v>
      </c>
      <c r="D122" s="1" t="s">
        <v>121</v>
      </c>
      <c r="E122" s="12">
        <f>_xlfn.IFNA(VLOOKUP($B122,'FST OMT'!$C:$AH,$A122,0),0)</f>
        <v>300</v>
      </c>
      <c r="F122" s="12">
        <f>_xlfn.IFNA(VLOOKUP($B122,'FST CV'!$C:$AH,$A122,0),0)</f>
        <v>10</v>
      </c>
      <c r="G122" s="12">
        <f>_xlfn.IFNA(VLOOKUP($B122,'FST TT'!$C:$AH,$A122,0),0)</f>
        <v>1395</v>
      </c>
      <c r="I122" s="4">
        <f t="shared" si="10"/>
        <v>1705</v>
      </c>
      <c r="K122" s="52">
        <f>IF(D122="MT",VLOOKUP(B122,Master_Item!B:H,7,0),VLOOKUP(B122,Master_Item!B:H,6,0))</f>
        <v>54</v>
      </c>
      <c r="L122" s="52" t="str">
        <f>VLOOKUP(B122,Master_Item!B:M,12,0)</f>
        <v>โรงงานนวนคร</v>
      </c>
      <c r="M122" s="11" t="str">
        <f t="shared" si="11"/>
        <v>โรงงานนวนครRegion 7</v>
      </c>
      <c r="N122" s="11">
        <f t="shared" si="17"/>
        <v>5.5555555555555554</v>
      </c>
      <c r="O122" s="11">
        <f t="shared" si="17"/>
        <v>0.18518518518518517</v>
      </c>
      <c r="P122" s="11">
        <f t="shared" si="17"/>
        <v>25.833333333333332</v>
      </c>
      <c r="Q122" s="11">
        <f t="shared" si="17"/>
        <v>0</v>
      </c>
      <c r="R122" s="11">
        <f t="shared" si="17"/>
        <v>31.574074074074073</v>
      </c>
      <c r="S122" s="11"/>
      <c r="T122" s="1">
        <f>VLOOKUP(B122,Master_Item!B:I,8,0)</f>
        <v>12</v>
      </c>
      <c r="U122" s="11">
        <f t="shared" si="12"/>
        <v>3600</v>
      </c>
      <c r="V122" s="11">
        <f t="shared" si="13"/>
        <v>120</v>
      </c>
      <c r="W122" s="11">
        <f t="shared" si="14"/>
        <v>16740</v>
      </c>
      <c r="X122" s="11">
        <f t="shared" si="15"/>
        <v>0</v>
      </c>
      <c r="Y122" s="11">
        <f t="shared" si="16"/>
        <v>20460</v>
      </c>
    </row>
    <row r="123" spans="1:25">
      <c r="A123" s="13">
        <v>22</v>
      </c>
      <c r="B123" s="2">
        <v>310002000</v>
      </c>
      <c r="C123" s="1" t="s">
        <v>62</v>
      </c>
      <c r="D123" s="1" t="s">
        <v>122</v>
      </c>
      <c r="E123" s="12">
        <f>_xlfn.IFNA(VLOOKUP($B123,'FST OMT'!$C:$AH,$A123,0),0)</f>
        <v>1457</v>
      </c>
      <c r="F123" s="12">
        <f>_xlfn.IFNA(VLOOKUP($B123,'FST CV'!$C:$AH,$A123,0),0)</f>
        <v>354</v>
      </c>
      <c r="G123" s="12">
        <f>_xlfn.IFNA(VLOOKUP($B123,'FST TT'!$C:$AH,$A123,0),0)</f>
        <v>6180</v>
      </c>
      <c r="I123" s="4">
        <f t="shared" si="10"/>
        <v>7991</v>
      </c>
      <c r="K123" s="52">
        <f>IF(D123="MT",VLOOKUP(B123,Master_Item!B:H,7,0),VLOOKUP(B123,Master_Item!B:H,6,0))</f>
        <v>54</v>
      </c>
      <c r="L123" s="52" t="str">
        <f>VLOOKUP(B123,Master_Item!B:M,12,0)</f>
        <v>โรงงานนวนคร</v>
      </c>
      <c r="M123" s="11" t="str">
        <f t="shared" si="11"/>
        <v>โรงงานนวนครRegion 8</v>
      </c>
      <c r="N123" s="11">
        <f t="shared" si="17"/>
        <v>26.981481481481481</v>
      </c>
      <c r="O123" s="11">
        <f t="shared" si="17"/>
        <v>6.5555555555555554</v>
      </c>
      <c r="P123" s="11">
        <f t="shared" si="17"/>
        <v>114.44444444444444</v>
      </c>
      <c r="Q123" s="11">
        <f t="shared" si="17"/>
        <v>0</v>
      </c>
      <c r="R123" s="11">
        <f t="shared" si="17"/>
        <v>147.9814814814815</v>
      </c>
      <c r="S123" s="11"/>
      <c r="T123" s="1">
        <f>VLOOKUP(B123,Master_Item!B:I,8,0)</f>
        <v>12</v>
      </c>
      <c r="U123" s="11">
        <f t="shared" si="12"/>
        <v>17484</v>
      </c>
      <c r="V123" s="11">
        <f t="shared" si="13"/>
        <v>4248</v>
      </c>
      <c r="W123" s="11">
        <f t="shared" si="14"/>
        <v>74160</v>
      </c>
      <c r="X123" s="11">
        <f t="shared" si="15"/>
        <v>0</v>
      </c>
      <c r="Y123" s="11">
        <f t="shared" si="16"/>
        <v>95892</v>
      </c>
    </row>
    <row r="124" spans="1:25">
      <c r="A124" s="13">
        <v>71</v>
      </c>
      <c r="B124" s="2">
        <v>310002000</v>
      </c>
      <c r="C124" s="1" t="s">
        <v>62</v>
      </c>
      <c r="D124" s="1" t="s">
        <v>123</v>
      </c>
      <c r="H124" s="4">
        <f>_xlfn.IFNA(VLOOKUP(B124,'FST MT'!A:FS,$A124,0),0)</f>
        <v>80000</v>
      </c>
      <c r="I124" s="4">
        <f t="shared" si="10"/>
        <v>80000</v>
      </c>
      <c r="K124" s="52">
        <f>IF(D124="MT",VLOOKUP(B124,Master_Item!B:H,7,0),VLOOKUP(B124,Master_Item!B:H,6,0))</f>
        <v>54</v>
      </c>
      <c r="L124" s="52" t="str">
        <f>VLOOKUP(B124,Master_Item!B:M,12,0)</f>
        <v>โรงงานนวนคร</v>
      </c>
      <c r="M124" s="11" t="str">
        <f t="shared" si="11"/>
        <v>โรงงานนวนครMT</v>
      </c>
      <c r="N124" s="11">
        <f t="shared" si="17"/>
        <v>0</v>
      </c>
      <c r="O124" s="11">
        <f t="shared" si="17"/>
        <v>0</v>
      </c>
      <c r="P124" s="11">
        <f t="shared" si="17"/>
        <v>0</v>
      </c>
      <c r="Q124" s="11">
        <f t="shared" si="17"/>
        <v>1481.4814814814815</v>
      </c>
      <c r="R124" s="11">
        <f t="shared" si="17"/>
        <v>1481.4814814814815</v>
      </c>
      <c r="S124" s="11"/>
      <c r="T124" s="1">
        <f>VLOOKUP(B124,Master_Item!B:I,8,0)</f>
        <v>12</v>
      </c>
      <c r="U124" s="11">
        <f t="shared" si="12"/>
        <v>0</v>
      </c>
      <c r="V124" s="11">
        <f t="shared" si="13"/>
        <v>0</v>
      </c>
      <c r="W124" s="11">
        <f t="shared" si="14"/>
        <v>0</v>
      </c>
      <c r="X124" s="11">
        <f t="shared" si="15"/>
        <v>960000</v>
      </c>
      <c r="Y124" s="11">
        <f t="shared" si="16"/>
        <v>960000</v>
      </c>
    </row>
    <row r="125" spans="1:25">
      <c r="A125" s="13">
        <v>15</v>
      </c>
      <c r="B125" s="2">
        <v>310002001</v>
      </c>
      <c r="C125" s="1" t="s">
        <v>63</v>
      </c>
      <c r="D125" s="1" t="s">
        <v>115</v>
      </c>
      <c r="E125" s="12">
        <f>_xlfn.IFNA(VLOOKUP($B125,'FST OMT'!$C:$AH,$A125,0),0)</f>
        <v>0</v>
      </c>
      <c r="F125" s="12">
        <f>_xlfn.IFNA(VLOOKUP($B125,'FST CV'!$C:$AH,$A125,0),0)</f>
        <v>0</v>
      </c>
      <c r="G125" s="12">
        <f>_xlfn.IFNA(VLOOKUP($B125,'FST TT'!$C:$AH,$A125,0),0)</f>
        <v>0</v>
      </c>
      <c r="I125" s="4">
        <f t="shared" si="10"/>
        <v>0</v>
      </c>
      <c r="K125" s="52">
        <f>IF(D125="MT",VLOOKUP(B125,Master_Item!B:H,7,0),VLOOKUP(B125,Master_Item!B:H,6,0))</f>
        <v>54</v>
      </c>
      <c r="L125" s="52" t="str">
        <f>VLOOKUP(B125,Master_Item!B:M,12,0)</f>
        <v>โรงงานนวนคร</v>
      </c>
      <c r="M125" s="11" t="str">
        <f t="shared" si="11"/>
        <v>โรงงานนวนครRegion 1</v>
      </c>
      <c r="N125" s="11">
        <f t="shared" si="17"/>
        <v>0</v>
      </c>
      <c r="O125" s="11">
        <f t="shared" si="17"/>
        <v>0</v>
      </c>
      <c r="P125" s="11">
        <f t="shared" si="17"/>
        <v>0</v>
      </c>
      <c r="Q125" s="11">
        <f t="shared" si="17"/>
        <v>0</v>
      </c>
      <c r="R125" s="11">
        <f t="shared" si="17"/>
        <v>0</v>
      </c>
      <c r="S125" s="11"/>
      <c r="T125" s="1">
        <f>VLOOKUP(B125,Master_Item!B:I,8,0)</f>
        <v>12</v>
      </c>
      <c r="U125" s="11">
        <f t="shared" si="12"/>
        <v>0</v>
      </c>
      <c r="V125" s="11">
        <f t="shared" si="13"/>
        <v>0</v>
      </c>
      <c r="W125" s="11">
        <f t="shared" si="14"/>
        <v>0</v>
      </c>
      <c r="X125" s="11">
        <f t="shared" si="15"/>
        <v>0</v>
      </c>
      <c r="Y125" s="11">
        <f t="shared" si="16"/>
        <v>0</v>
      </c>
    </row>
    <row r="126" spans="1:25">
      <c r="A126" s="13">
        <v>16</v>
      </c>
      <c r="B126" s="2">
        <v>310002001</v>
      </c>
      <c r="C126" s="1" t="s">
        <v>63</v>
      </c>
      <c r="D126" s="1" t="s">
        <v>116</v>
      </c>
      <c r="E126" s="12">
        <f>_xlfn.IFNA(VLOOKUP($B126,'FST OMT'!$C:$AH,$A126,0),0)</f>
        <v>0</v>
      </c>
      <c r="F126" s="12">
        <f>_xlfn.IFNA(VLOOKUP($B126,'FST CV'!$C:$AH,$A126,0),0)</f>
        <v>0</v>
      </c>
      <c r="G126" s="12">
        <f>_xlfn.IFNA(VLOOKUP($B126,'FST TT'!$C:$AH,$A126,0),0)</f>
        <v>0</v>
      </c>
      <c r="I126" s="4">
        <f t="shared" si="10"/>
        <v>0</v>
      </c>
      <c r="K126" s="52">
        <f>IF(D126="MT",VLOOKUP(B126,Master_Item!B:H,7,0),VLOOKUP(B126,Master_Item!B:H,6,0))</f>
        <v>54</v>
      </c>
      <c r="L126" s="52" t="str">
        <f>VLOOKUP(B126,Master_Item!B:M,12,0)</f>
        <v>โรงงานนวนคร</v>
      </c>
      <c r="M126" s="11" t="str">
        <f t="shared" si="11"/>
        <v>โรงงานนวนครRegion 2</v>
      </c>
      <c r="N126" s="11">
        <f t="shared" si="17"/>
        <v>0</v>
      </c>
      <c r="O126" s="11">
        <f t="shared" si="17"/>
        <v>0</v>
      </c>
      <c r="P126" s="11">
        <f t="shared" si="17"/>
        <v>0</v>
      </c>
      <c r="Q126" s="11">
        <f t="shared" si="17"/>
        <v>0</v>
      </c>
      <c r="R126" s="11">
        <f t="shared" si="17"/>
        <v>0</v>
      </c>
      <c r="S126" s="11"/>
      <c r="T126" s="1">
        <f>VLOOKUP(B126,Master_Item!B:I,8,0)</f>
        <v>12</v>
      </c>
      <c r="U126" s="11">
        <f t="shared" si="12"/>
        <v>0</v>
      </c>
      <c r="V126" s="11">
        <f t="shared" si="13"/>
        <v>0</v>
      </c>
      <c r="W126" s="11">
        <f t="shared" si="14"/>
        <v>0</v>
      </c>
      <c r="X126" s="11">
        <f t="shared" si="15"/>
        <v>0</v>
      </c>
      <c r="Y126" s="11">
        <f t="shared" si="16"/>
        <v>0</v>
      </c>
    </row>
    <row r="127" spans="1:25">
      <c r="A127" s="13">
        <v>17</v>
      </c>
      <c r="B127" s="2">
        <v>310002001</v>
      </c>
      <c r="C127" s="1" t="s">
        <v>63</v>
      </c>
      <c r="D127" s="1" t="s">
        <v>117</v>
      </c>
      <c r="E127" s="12">
        <f>_xlfn.IFNA(VLOOKUP($B127,'FST OMT'!$C:$AH,$A127,0),0)</f>
        <v>0</v>
      </c>
      <c r="F127" s="12">
        <f>_xlfn.IFNA(VLOOKUP($B127,'FST CV'!$C:$AH,$A127,0),0)</f>
        <v>0</v>
      </c>
      <c r="G127" s="12">
        <f>_xlfn.IFNA(VLOOKUP($B127,'FST TT'!$C:$AH,$A127,0),0)</f>
        <v>0</v>
      </c>
      <c r="I127" s="4">
        <f t="shared" si="10"/>
        <v>0</v>
      </c>
      <c r="K127" s="52">
        <f>IF(D127="MT",VLOOKUP(B127,Master_Item!B:H,7,0),VLOOKUP(B127,Master_Item!B:H,6,0))</f>
        <v>54</v>
      </c>
      <c r="L127" s="52" t="str">
        <f>VLOOKUP(B127,Master_Item!B:M,12,0)</f>
        <v>โรงงานนวนคร</v>
      </c>
      <c r="M127" s="11" t="str">
        <f t="shared" si="11"/>
        <v>โรงงานนวนครRegion 3</v>
      </c>
      <c r="N127" s="11">
        <f t="shared" si="17"/>
        <v>0</v>
      </c>
      <c r="O127" s="11">
        <f t="shared" si="17"/>
        <v>0</v>
      </c>
      <c r="P127" s="11">
        <f t="shared" si="17"/>
        <v>0</v>
      </c>
      <c r="Q127" s="11">
        <f t="shared" si="17"/>
        <v>0</v>
      </c>
      <c r="R127" s="11">
        <f t="shared" si="17"/>
        <v>0</v>
      </c>
      <c r="S127" s="11"/>
      <c r="T127" s="1">
        <f>VLOOKUP(B127,Master_Item!B:I,8,0)</f>
        <v>12</v>
      </c>
      <c r="U127" s="11">
        <f t="shared" si="12"/>
        <v>0</v>
      </c>
      <c r="V127" s="11">
        <f t="shared" si="13"/>
        <v>0</v>
      </c>
      <c r="W127" s="11">
        <f t="shared" si="14"/>
        <v>0</v>
      </c>
      <c r="X127" s="11">
        <f t="shared" si="15"/>
        <v>0</v>
      </c>
      <c r="Y127" s="11">
        <f t="shared" si="16"/>
        <v>0</v>
      </c>
    </row>
    <row r="128" spans="1:25">
      <c r="A128" s="13">
        <v>18</v>
      </c>
      <c r="B128" s="2">
        <v>310002001</v>
      </c>
      <c r="C128" s="1" t="s">
        <v>63</v>
      </c>
      <c r="D128" s="1" t="s">
        <v>118</v>
      </c>
      <c r="E128" s="12">
        <f>_xlfn.IFNA(VLOOKUP($B128,'FST OMT'!$C:$AH,$A128,0),0)</f>
        <v>0</v>
      </c>
      <c r="F128" s="12">
        <f>_xlfn.IFNA(VLOOKUP($B128,'FST CV'!$C:$AH,$A128,0),0)</f>
        <v>0</v>
      </c>
      <c r="G128" s="12">
        <f>_xlfn.IFNA(VLOOKUP($B128,'FST TT'!$C:$AH,$A128,0),0)</f>
        <v>0</v>
      </c>
      <c r="I128" s="4">
        <f t="shared" si="10"/>
        <v>0</v>
      </c>
      <c r="K128" s="52">
        <f>IF(D128="MT",VLOOKUP(B128,Master_Item!B:H,7,0),VLOOKUP(B128,Master_Item!B:H,6,0))</f>
        <v>54</v>
      </c>
      <c r="L128" s="52" t="str">
        <f>VLOOKUP(B128,Master_Item!B:M,12,0)</f>
        <v>โรงงานนวนคร</v>
      </c>
      <c r="M128" s="11" t="str">
        <f t="shared" si="11"/>
        <v>โรงงานนวนครRegion 4</v>
      </c>
      <c r="N128" s="11">
        <f t="shared" si="17"/>
        <v>0</v>
      </c>
      <c r="O128" s="11">
        <f t="shared" si="17"/>
        <v>0</v>
      </c>
      <c r="P128" s="11">
        <f t="shared" si="17"/>
        <v>0</v>
      </c>
      <c r="Q128" s="11">
        <f t="shared" si="17"/>
        <v>0</v>
      </c>
      <c r="R128" s="11">
        <f t="shared" si="17"/>
        <v>0</v>
      </c>
      <c r="S128" s="11"/>
      <c r="T128" s="1">
        <f>VLOOKUP(B128,Master_Item!B:I,8,0)</f>
        <v>12</v>
      </c>
      <c r="U128" s="11">
        <f t="shared" si="12"/>
        <v>0</v>
      </c>
      <c r="V128" s="11">
        <f t="shared" si="13"/>
        <v>0</v>
      </c>
      <c r="W128" s="11">
        <f t="shared" si="14"/>
        <v>0</v>
      </c>
      <c r="X128" s="11">
        <f t="shared" si="15"/>
        <v>0</v>
      </c>
      <c r="Y128" s="11">
        <f t="shared" si="16"/>
        <v>0</v>
      </c>
    </row>
    <row r="129" spans="1:25">
      <c r="A129" s="13">
        <v>19</v>
      </c>
      <c r="B129" s="2">
        <v>310002001</v>
      </c>
      <c r="C129" s="1" t="s">
        <v>63</v>
      </c>
      <c r="D129" s="1" t="s">
        <v>119</v>
      </c>
      <c r="E129" s="12">
        <f>_xlfn.IFNA(VLOOKUP($B129,'FST OMT'!$C:$AH,$A129,0),0)</f>
        <v>0</v>
      </c>
      <c r="F129" s="12">
        <f>_xlfn.IFNA(VLOOKUP($B129,'FST CV'!$C:$AH,$A129,0),0)</f>
        <v>0</v>
      </c>
      <c r="G129" s="12">
        <f>_xlfn.IFNA(VLOOKUP($B129,'FST TT'!$C:$AH,$A129,0),0)</f>
        <v>0</v>
      </c>
      <c r="I129" s="4">
        <f t="shared" si="10"/>
        <v>0</v>
      </c>
      <c r="K129" s="52">
        <f>IF(D129="MT",VLOOKUP(B129,Master_Item!B:H,7,0),VLOOKUP(B129,Master_Item!B:H,6,0))</f>
        <v>54</v>
      </c>
      <c r="L129" s="52" t="str">
        <f>VLOOKUP(B129,Master_Item!B:M,12,0)</f>
        <v>โรงงานนวนคร</v>
      </c>
      <c r="M129" s="11" t="str">
        <f t="shared" si="11"/>
        <v>โรงงานนวนครRegion 5</v>
      </c>
      <c r="N129" s="11">
        <f t="shared" si="17"/>
        <v>0</v>
      </c>
      <c r="O129" s="11">
        <f t="shared" si="17"/>
        <v>0</v>
      </c>
      <c r="P129" s="11">
        <f t="shared" si="17"/>
        <v>0</v>
      </c>
      <c r="Q129" s="11">
        <f t="shared" si="17"/>
        <v>0</v>
      </c>
      <c r="R129" s="11">
        <f t="shared" si="17"/>
        <v>0</v>
      </c>
      <c r="S129" s="11"/>
      <c r="T129" s="1">
        <f>VLOOKUP(B129,Master_Item!B:I,8,0)</f>
        <v>12</v>
      </c>
      <c r="U129" s="11">
        <f t="shared" si="12"/>
        <v>0</v>
      </c>
      <c r="V129" s="11">
        <f t="shared" si="13"/>
        <v>0</v>
      </c>
      <c r="W129" s="11">
        <f t="shared" si="14"/>
        <v>0</v>
      </c>
      <c r="X129" s="11">
        <f t="shared" si="15"/>
        <v>0</v>
      </c>
      <c r="Y129" s="11">
        <f t="shared" si="16"/>
        <v>0</v>
      </c>
    </row>
    <row r="130" spans="1:25">
      <c r="A130" s="13">
        <v>20</v>
      </c>
      <c r="B130" s="2">
        <v>310002001</v>
      </c>
      <c r="C130" s="1" t="s">
        <v>63</v>
      </c>
      <c r="D130" s="1" t="s">
        <v>127</v>
      </c>
      <c r="E130" s="12">
        <f>_xlfn.IFNA(VLOOKUP($B130,'FST OMT'!$C:$AH,$A130,0),0)*0.45</f>
        <v>0</v>
      </c>
      <c r="F130" s="12">
        <f>_xlfn.IFNA(VLOOKUP($B130,'FST CV'!$C:$AH,$A130,0),0)*0.45</f>
        <v>0</v>
      </c>
      <c r="G130" s="12">
        <f>_xlfn.IFNA(VLOOKUP($B130,'FST TT'!$C:$AH,$A130,0),0)*0.45</f>
        <v>0</v>
      </c>
      <c r="I130" s="4">
        <f t="shared" si="10"/>
        <v>0</v>
      </c>
      <c r="K130" s="52">
        <f>IF(D130="MT",VLOOKUP(B130,Master_Item!B:H,7,0),VLOOKUP(B130,Master_Item!B:H,6,0))</f>
        <v>54</v>
      </c>
      <c r="L130" s="52" t="str">
        <f>VLOOKUP(B130,Master_Item!B:M,12,0)</f>
        <v>โรงงานนวนคร</v>
      </c>
      <c r="M130" s="11" t="str">
        <f t="shared" si="11"/>
        <v>โรงงานนวนครRegion 6/9</v>
      </c>
      <c r="N130" s="11">
        <f t="shared" si="17"/>
        <v>0</v>
      </c>
      <c r="O130" s="11">
        <f t="shared" si="17"/>
        <v>0</v>
      </c>
      <c r="P130" s="11">
        <f t="shared" si="17"/>
        <v>0</v>
      </c>
      <c r="Q130" s="11">
        <f t="shared" si="17"/>
        <v>0</v>
      </c>
      <c r="R130" s="11">
        <f t="shared" si="17"/>
        <v>0</v>
      </c>
      <c r="S130" s="11"/>
      <c r="T130" s="1">
        <f>VLOOKUP(B130,Master_Item!B:I,8,0)</f>
        <v>12</v>
      </c>
      <c r="U130" s="11">
        <f t="shared" si="12"/>
        <v>0</v>
      </c>
      <c r="V130" s="11">
        <f t="shared" si="13"/>
        <v>0</v>
      </c>
      <c r="W130" s="11">
        <f t="shared" si="14"/>
        <v>0</v>
      </c>
      <c r="X130" s="11">
        <f t="shared" si="15"/>
        <v>0</v>
      </c>
      <c r="Y130" s="11">
        <f t="shared" si="16"/>
        <v>0</v>
      </c>
    </row>
    <row r="131" spans="1:25">
      <c r="A131" s="13">
        <v>20</v>
      </c>
      <c r="B131" s="2">
        <v>310002001</v>
      </c>
      <c r="C131" s="1" t="s">
        <v>63</v>
      </c>
      <c r="D131" s="1" t="s">
        <v>128</v>
      </c>
      <c r="E131" s="12">
        <f>_xlfn.IFNA(VLOOKUP($B131,'FST OMT'!$C:$AH,$A131,0),0)*0.55</f>
        <v>0</v>
      </c>
      <c r="F131" s="12">
        <f>_xlfn.IFNA(VLOOKUP($B131,'FST CV'!$C:$AH,$A131,0),0)*0.55</f>
        <v>0</v>
      </c>
      <c r="G131" s="12">
        <f>_xlfn.IFNA(VLOOKUP($B131,'FST TT'!$C:$AH,$A131,0),0)*0.55</f>
        <v>0</v>
      </c>
      <c r="I131" s="4">
        <f t="shared" si="10"/>
        <v>0</v>
      </c>
      <c r="K131" s="52">
        <f>IF(D131="MT",VLOOKUP(B131,Master_Item!B:H,7,0),VLOOKUP(B131,Master_Item!B:H,6,0))</f>
        <v>54</v>
      </c>
      <c r="L131" s="52" t="str">
        <f>VLOOKUP(B131,Master_Item!B:M,12,0)</f>
        <v>โรงงานนวนคร</v>
      </c>
      <c r="M131" s="11" t="str">
        <f t="shared" si="11"/>
        <v>โรงงานนวนครRegion 6/14</v>
      </c>
      <c r="N131" s="11">
        <f t="shared" si="17"/>
        <v>0</v>
      </c>
      <c r="O131" s="11">
        <f t="shared" si="17"/>
        <v>0</v>
      </c>
      <c r="P131" s="11">
        <f t="shared" si="17"/>
        <v>0</v>
      </c>
      <c r="Q131" s="11">
        <f t="shared" si="17"/>
        <v>0</v>
      </c>
      <c r="R131" s="11">
        <f t="shared" si="17"/>
        <v>0</v>
      </c>
      <c r="S131" s="11"/>
      <c r="T131" s="1">
        <f>VLOOKUP(B131,Master_Item!B:I,8,0)</f>
        <v>12</v>
      </c>
      <c r="U131" s="11">
        <f t="shared" si="12"/>
        <v>0</v>
      </c>
      <c r="V131" s="11">
        <f t="shared" si="13"/>
        <v>0</v>
      </c>
      <c r="W131" s="11">
        <f t="shared" si="14"/>
        <v>0</v>
      </c>
      <c r="X131" s="11">
        <f t="shared" si="15"/>
        <v>0</v>
      </c>
      <c r="Y131" s="11">
        <f t="shared" si="16"/>
        <v>0</v>
      </c>
    </row>
    <row r="132" spans="1:25">
      <c r="A132" s="13">
        <v>21</v>
      </c>
      <c r="B132" s="2">
        <v>310002001</v>
      </c>
      <c r="C132" s="1" t="s">
        <v>63</v>
      </c>
      <c r="D132" s="1" t="s">
        <v>121</v>
      </c>
      <c r="E132" s="12">
        <f>_xlfn.IFNA(VLOOKUP($B132,'FST OMT'!$C:$AH,$A132,0),0)</f>
        <v>0</v>
      </c>
      <c r="F132" s="12">
        <f>_xlfn.IFNA(VLOOKUP($B132,'FST CV'!$C:$AH,$A132,0),0)</f>
        <v>0</v>
      </c>
      <c r="G132" s="12">
        <f>_xlfn.IFNA(VLOOKUP($B132,'FST TT'!$C:$AH,$A132,0),0)</f>
        <v>0</v>
      </c>
      <c r="I132" s="4">
        <f t="shared" si="10"/>
        <v>0</v>
      </c>
      <c r="K132" s="52">
        <f>IF(D132="MT",VLOOKUP(B132,Master_Item!B:H,7,0),VLOOKUP(B132,Master_Item!B:H,6,0))</f>
        <v>54</v>
      </c>
      <c r="L132" s="52" t="str">
        <f>VLOOKUP(B132,Master_Item!B:M,12,0)</f>
        <v>โรงงานนวนคร</v>
      </c>
      <c r="M132" s="11" t="str">
        <f t="shared" si="11"/>
        <v>โรงงานนวนครRegion 7</v>
      </c>
      <c r="N132" s="11">
        <f t="shared" si="17"/>
        <v>0</v>
      </c>
      <c r="O132" s="11">
        <f t="shared" si="17"/>
        <v>0</v>
      </c>
      <c r="P132" s="11">
        <f t="shared" si="17"/>
        <v>0</v>
      </c>
      <c r="Q132" s="11">
        <f t="shared" si="17"/>
        <v>0</v>
      </c>
      <c r="R132" s="11">
        <f t="shared" si="17"/>
        <v>0</v>
      </c>
      <c r="S132" s="11"/>
      <c r="T132" s="1">
        <f>VLOOKUP(B132,Master_Item!B:I,8,0)</f>
        <v>12</v>
      </c>
      <c r="U132" s="11">
        <f t="shared" si="12"/>
        <v>0</v>
      </c>
      <c r="V132" s="11">
        <f t="shared" si="13"/>
        <v>0</v>
      </c>
      <c r="W132" s="11">
        <f t="shared" si="14"/>
        <v>0</v>
      </c>
      <c r="X132" s="11">
        <f t="shared" si="15"/>
        <v>0</v>
      </c>
      <c r="Y132" s="11">
        <f t="shared" si="16"/>
        <v>0</v>
      </c>
    </row>
    <row r="133" spans="1:25">
      <c r="A133" s="13">
        <v>22</v>
      </c>
      <c r="B133" s="2">
        <v>310002001</v>
      </c>
      <c r="C133" s="1" t="s">
        <v>63</v>
      </c>
      <c r="D133" s="1" t="s">
        <v>122</v>
      </c>
      <c r="E133" s="12">
        <f>_xlfn.IFNA(VLOOKUP($B133,'FST OMT'!$C:$AH,$A133,0),0)</f>
        <v>0</v>
      </c>
      <c r="F133" s="12">
        <f>_xlfn.IFNA(VLOOKUP($B133,'FST CV'!$C:$AH,$A133,0),0)</f>
        <v>0</v>
      </c>
      <c r="G133" s="12">
        <f>_xlfn.IFNA(VLOOKUP($B133,'FST TT'!$C:$AH,$A133,0),0)</f>
        <v>0</v>
      </c>
      <c r="I133" s="4">
        <f t="shared" si="10"/>
        <v>0</v>
      </c>
      <c r="K133" s="52">
        <f>IF(D133="MT",VLOOKUP(B133,Master_Item!B:H,7,0),VLOOKUP(B133,Master_Item!B:H,6,0))</f>
        <v>54</v>
      </c>
      <c r="L133" s="52" t="str">
        <f>VLOOKUP(B133,Master_Item!B:M,12,0)</f>
        <v>โรงงานนวนคร</v>
      </c>
      <c r="M133" s="11" t="str">
        <f t="shared" si="11"/>
        <v>โรงงานนวนครRegion 8</v>
      </c>
      <c r="N133" s="11">
        <f t="shared" si="17"/>
        <v>0</v>
      </c>
      <c r="O133" s="11">
        <f t="shared" si="17"/>
        <v>0</v>
      </c>
      <c r="P133" s="11">
        <f t="shared" si="17"/>
        <v>0</v>
      </c>
      <c r="Q133" s="11">
        <f t="shared" si="17"/>
        <v>0</v>
      </c>
      <c r="R133" s="11">
        <f t="shared" si="17"/>
        <v>0</v>
      </c>
      <c r="S133" s="11"/>
      <c r="T133" s="1">
        <f>VLOOKUP(B133,Master_Item!B:I,8,0)</f>
        <v>12</v>
      </c>
      <c r="U133" s="11">
        <f t="shared" si="12"/>
        <v>0</v>
      </c>
      <c r="V133" s="11">
        <f t="shared" si="13"/>
        <v>0</v>
      </c>
      <c r="W133" s="11">
        <f t="shared" si="14"/>
        <v>0</v>
      </c>
      <c r="X133" s="11">
        <f t="shared" si="15"/>
        <v>0</v>
      </c>
      <c r="Y133" s="11">
        <f t="shared" si="16"/>
        <v>0</v>
      </c>
    </row>
    <row r="134" spans="1:25">
      <c r="A134" s="13">
        <v>71</v>
      </c>
      <c r="B134" s="2">
        <v>310002001</v>
      </c>
      <c r="C134" s="1" t="s">
        <v>63</v>
      </c>
      <c r="D134" s="1" t="s">
        <v>123</v>
      </c>
      <c r="H134" s="4">
        <f>_xlfn.IFNA(VLOOKUP(B134,'FST MT'!A:FS,$A134,0),0)</f>
        <v>0</v>
      </c>
      <c r="I134" s="4">
        <f t="shared" ref="I134:I194" si="18">SUM(E134:H134)</f>
        <v>0</v>
      </c>
      <c r="K134" s="52">
        <f>IF(D134="MT",VLOOKUP(B134,Master_Item!B:H,7,0),VLOOKUP(B134,Master_Item!B:H,6,0))</f>
        <v>54</v>
      </c>
      <c r="L134" s="52" t="str">
        <f>VLOOKUP(B134,Master_Item!B:M,12,0)</f>
        <v>โรงงานนวนคร</v>
      </c>
      <c r="M134" s="11" t="str">
        <f t="shared" ref="M134:M194" si="19">L134&amp;D134</f>
        <v>โรงงานนวนครMT</v>
      </c>
      <c r="N134" s="11">
        <f t="shared" si="17"/>
        <v>0</v>
      </c>
      <c r="O134" s="11">
        <f t="shared" si="17"/>
        <v>0</v>
      </c>
      <c r="P134" s="11">
        <f t="shared" si="17"/>
        <v>0</v>
      </c>
      <c r="Q134" s="11">
        <f t="shared" si="17"/>
        <v>0</v>
      </c>
      <c r="R134" s="11">
        <f t="shared" si="17"/>
        <v>0</v>
      </c>
      <c r="S134" s="11"/>
      <c r="T134" s="1">
        <f>VLOOKUP(B134,Master_Item!B:I,8,0)</f>
        <v>12</v>
      </c>
      <c r="U134" s="11">
        <f t="shared" ref="U134:U194" si="20">$T134*E134</f>
        <v>0</v>
      </c>
      <c r="V134" s="11">
        <f t="shared" ref="V134:V194" si="21">$T134*F134</f>
        <v>0</v>
      </c>
      <c r="W134" s="11">
        <f t="shared" ref="W134:W194" si="22">$T134*G134</f>
        <v>0</v>
      </c>
      <c r="X134" s="11">
        <f t="shared" ref="X134:X194" si="23">$T134*H134</f>
        <v>0</v>
      </c>
      <c r="Y134" s="11">
        <f t="shared" ref="Y134:Y194" si="24">$T134*I134</f>
        <v>0</v>
      </c>
    </row>
    <row r="135" spans="1:25">
      <c r="A135" s="13">
        <v>15</v>
      </c>
      <c r="B135" s="2">
        <v>310002002</v>
      </c>
      <c r="C135" s="1" t="s">
        <v>69</v>
      </c>
      <c r="D135" s="1" t="s">
        <v>115</v>
      </c>
      <c r="E135" s="12">
        <f>_xlfn.IFNA(VLOOKUP($B135,'FST OMT'!$C:$AH,$A135,0),0)</f>
        <v>0</v>
      </c>
      <c r="F135" s="12">
        <f>_xlfn.IFNA(VLOOKUP($B135,'FST CV'!$C:$AH,$A135,0),0)</f>
        <v>0</v>
      </c>
      <c r="G135" s="12">
        <f>_xlfn.IFNA(VLOOKUP($B135,'FST TT'!$C:$AH,$A135,0),0)</f>
        <v>0</v>
      </c>
      <c r="I135" s="4">
        <f t="shared" si="18"/>
        <v>0</v>
      </c>
      <c r="K135" s="52">
        <f>IF(D135="MT",VLOOKUP(B135,Master_Item!B:H,7,0),VLOOKUP(B135,Master_Item!B:H,6,0))</f>
        <v>70</v>
      </c>
      <c r="L135" s="52" t="str">
        <f>VLOOKUP(B135,Master_Item!B:M,12,0)</f>
        <v>โรงงานนวนคร</v>
      </c>
      <c r="M135" s="11" t="str">
        <f t="shared" si="19"/>
        <v>โรงงานนวนครRegion 1</v>
      </c>
      <c r="N135" s="11">
        <f t="shared" si="17"/>
        <v>0</v>
      </c>
      <c r="O135" s="11">
        <f t="shared" si="17"/>
        <v>0</v>
      </c>
      <c r="P135" s="11">
        <f t="shared" si="17"/>
        <v>0</v>
      </c>
      <c r="Q135" s="11">
        <f t="shared" si="17"/>
        <v>0</v>
      </c>
      <c r="R135" s="11">
        <f t="shared" si="17"/>
        <v>0</v>
      </c>
      <c r="S135" s="11"/>
      <c r="T135" s="1">
        <f>VLOOKUP(B135,Master_Item!B:I,8,0)</f>
        <v>9.6</v>
      </c>
      <c r="U135" s="11">
        <f t="shared" si="20"/>
        <v>0</v>
      </c>
      <c r="V135" s="11">
        <f t="shared" si="21"/>
        <v>0</v>
      </c>
      <c r="W135" s="11">
        <f t="shared" si="22"/>
        <v>0</v>
      </c>
      <c r="X135" s="11">
        <f t="shared" si="23"/>
        <v>0</v>
      </c>
      <c r="Y135" s="11">
        <f t="shared" si="24"/>
        <v>0</v>
      </c>
    </row>
    <row r="136" spans="1:25">
      <c r="A136" s="13">
        <v>16</v>
      </c>
      <c r="B136" s="2">
        <v>310002002</v>
      </c>
      <c r="C136" s="1" t="s">
        <v>69</v>
      </c>
      <c r="D136" s="1" t="s">
        <v>116</v>
      </c>
      <c r="E136" s="12">
        <f>_xlfn.IFNA(VLOOKUP($B136,'FST OMT'!$C:$AH,$A136,0),0)</f>
        <v>0</v>
      </c>
      <c r="F136" s="12">
        <f>_xlfn.IFNA(VLOOKUP($B136,'FST CV'!$C:$AH,$A136,0),0)</f>
        <v>0</v>
      </c>
      <c r="G136" s="12">
        <f>_xlfn.IFNA(VLOOKUP($B136,'FST TT'!$C:$AH,$A136,0),0)</f>
        <v>0</v>
      </c>
      <c r="I136" s="4">
        <f t="shared" si="18"/>
        <v>0</v>
      </c>
      <c r="K136" s="52">
        <f>IF(D136="MT",VLOOKUP(B136,Master_Item!B:H,7,0),VLOOKUP(B136,Master_Item!B:H,6,0))</f>
        <v>70</v>
      </c>
      <c r="L136" s="52" t="str">
        <f>VLOOKUP(B136,Master_Item!B:M,12,0)</f>
        <v>โรงงานนวนคร</v>
      </c>
      <c r="M136" s="11" t="str">
        <f t="shared" si="19"/>
        <v>โรงงานนวนครRegion 2</v>
      </c>
      <c r="N136" s="11">
        <f t="shared" si="17"/>
        <v>0</v>
      </c>
      <c r="O136" s="11">
        <f t="shared" si="17"/>
        <v>0</v>
      </c>
      <c r="P136" s="11">
        <f t="shared" si="17"/>
        <v>0</v>
      </c>
      <c r="Q136" s="11">
        <f t="shared" si="17"/>
        <v>0</v>
      </c>
      <c r="R136" s="11">
        <f t="shared" si="17"/>
        <v>0</v>
      </c>
      <c r="S136" s="11"/>
      <c r="T136" s="1">
        <f>VLOOKUP(B136,Master_Item!B:I,8,0)</f>
        <v>9.6</v>
      </c>
      <c r="U136" s="11">
        <f t="shared" si="20"/>
        <v>0</v>
      </c>
      <c r="V136" s="11">
        <f t="shared" si="21"/>
        <v>0</v>
      </c>
      <c r="W136" s="11">
        <f t="shared" si="22"/>
        <v>0</v>
      </c>
      <c r="X136" s="11">
        <f t="shared" si="23"/>
        <v>0</v>
      </c>
      <c r="Y136" s="11">
        <f t="shared" si="24"/>
        <v>0</v>
      </c>
    </row>
    <row r="137" spans="1:25">
      <c r="A137" s="13">
        <v>17</v>
      </c>
      <c r="B137" s="2">
        <v>310002002</v>
      </c>
      <c r="C137" s="1" t="s">
        <v>69</v>
      </c>
      <c r="D137" s="1" t="s">
        <v>117</v>
      </c>
      <c r="E137" s="12">
        <f>_xlfn.IFNA(VLOOKUP($B137,'FST OMT'!$C:$AH,$A137,0),0)</f>
        <v>355</v>
      </c>
      <c r="F137" s="12">
        <f>_xlfn.IFNA(VLOOKUP($B137,'FST CV'!$C:$AH,$A137,0),0)</f>
        <v>0</v>
      </c>
      <c r="G137" s="12">
        <f>_xlfn.IFNA(VLOOKUP($B137,'FST TT'!$C:$AH,$A137,0),0)</f>
        <v>0</v>
      </c>
      <c r="I137" s="4">
        <f t="shared" si="18"/>
        <v>355</v>
      </c>
      <c r="K137" s="52">
        <f>IF(D137="MT",VLOOKUP(B137,Master_Item!B:H,7,0),VLOOKUP(B137,Master_Item!B:H,6,0))</f>
        <v>70</v>
      </c>
      <c r="L137" s="52" t="str">
        <f>VLOOKUP(B137,Master_Item!B:M,12,0)</f>
        <v>โรงงานนวนคร</v>
      </c>
      <c r="M137" s="11" t="str">
        <f t="shared" si="19"/>
        <v>โรงงานนวนครRegion 3</v>
      </c>
      <c r="N137" s="11">
        <f t="shared" si="17"/>
        <v>5.0714285714285712</v>
      </c>
      <c r="O137" s="11">
        <f t="shared" si="17"/>
        <v>0</v>
      </c>
      <c r="P137" s="11">
        <f t="shared" si="17"/>
        <v>0</v>
      </c>
      <c r="Q137" s="11">
        <f t="shared" si="17"/>
        <v>0</v>
      </c>
      <c r="R137" s="11">
        <f t="shared" si="17"/>
        <v>5.0714285714285712</v>
      </c>
      <c r="S137" s="11"/>
      <c r="T137" s="1">
        <f>VLOOKUP(B137,Master_Item!B:I,8,0)</f>
        <v>9.6</v>
      </c>
      <c r="U137" s="11">
        <f t="shared" si="20"/>
        <v>3408</v>
      </c>
      <c r="V137" s="11">
        <f t="shared" si="21"/>
        <v>0</v>
      </c>
      <c r="W137" s="11">
        <f t="shared" si="22"/>
        <v>0</v>
      </c>
      <c r="X137" s="11">
        <f t="shared" si="23"/>
        <v>0</v>
      </c>
      <c r="Y137" s="11">
        <f t="shared" si="24"/>
        <v>3408</v>
      </c>
    </row>
    <row r="138" spans="1:25">
      <c r="A138" s="13">
        <v>18</v>
      </c>
      <c r="B138" s="2">
        <v>310002002</v>
      </c>
      <c r="C138" s="1" t="s">
        <v>69</v>
      </c>
      <c r="D138" s="1" t="s">
        <v>118</v>
      </c>
      <c r="E138" s="12">
        <f>_xlfn.IFNA(VLOOKUP($B138,'FST OMT'!$C:$AH,$A138,0),0)</f>
        <v>200</v>
      </c>
      <c r="F138" s="12">
        <f>_xlfn.IFNA(VLOOKUP($B138,'FST CV'!$C:$AH,$A138,0),0)</f>
        <v>60</v>
      </c>
      <c r="G138" s="12">
        <f>_xlfn.IFNA(VLOOKUP($B138,'FST TT'!$C:$AH,$A138,0),0)</f>
        <v>0</v>
      </c>
      <c r="I138" s="4">
        <f t="shared" si="18"/>
        <v>260</v>
      </c>
      <c r="K138" s="52">
        <f>IF(D138="MT",VLOOKUP(B138,Master_Item!B:H,7,0),VLOOKUP(B138,Master_Item!B:H,6,0))</f>
        <v>70</v>
      </c>
      <c r="L138" s="52" t="str">
        <f>VLOOKUP(B138,Master_Item!B:M,12,0)</f>
        <v>โรงงานนวนคร</v>
      </c>
      <c r="M138" s="11" t="str">
        <f t="shared" si="19"/>
        <v>โรงงานนวนครRegion 4</v>
      </c>
      <c r="N138" s="11">
        <f t="shared" si="17"/>
        <v>2.8571428571428572</v>
      </c>
      <c r="O138" s="11">
        <f t="shared" si="17"/>
        <v>0.8571428571428571</v>
      </c>
      <c r="P138" s="11">
        <f t="shared" si="17"/>
        <v>0</v>
      </c>
      <c r="Q138" s="11">
        <f t="shared" si="17"/>
        <v>0</v>
      </c>
      <c r="R138" s="11">
        <f t="shared" si="17"/>
        <v>3.7142857142857144</v>
      </c>
      <c r="S138" s="11"/>
      <c r="T138" s="1">
        <f>VLOOKUP(B138,Master_Item!B:I,8,0)</f>
        <v>9.6</v>
      </c>
      <c r="U138" s="11">
        <f t="shared" si="20"/>
        <v>1920</v>
      </c>
      <c r="V138" s="11">
        <f t="shared" si="21"/>
        <v>576</v>
      </c>
      <c r="W138" s="11">
        <f t="shared" si="22"/>
        <v>0</v>
      </c>
      <c r="X138" s="11">
        <f t="shared" si="23"/>
        <v>0</v>
      </c>
      <c r="Y138" s="11">
        <f t="shared" si="24"/>
        <v>2496</v>
      </c>
    </row>
    <row r="139" spans="1:25">
      <c r="A139" s="13">
        <v>19</v>
      </c>
      <c r="B139" s="2">
        <v>310002002</v>
      </c>
      <c r="C139" s="1" t="s">
        <v>69</v>
      </c>
      <c r="D139" s="1" t="s">
        <v>119</v>
      </c>
      <c r="E139" s="12">
        <f>_xlfn.IFNA(VLOOKUP($B139,'FST OMT'!$C:$AH,$A139,0),0)</f>
        <v>0</v>
      </c>
      <c r="F139" s="12">
        <f>_xlfn.IFNA(VLOOKUP($B139,'FST CV'!$C:$AH,$A139,0),0)</f>
        <v>6</v>
      </c>
      <c r="G139" s="12">
        <f>_xlfn.IFNA(VLOOKUP($B139,'FST TT'!$C:$AH,$A139,0),0)</f>
        <v>0</v>
      </c>
      <c r="I139" s="4">
        <f t="shared" si="18"/>
        <v>6</v>
      </c>
      <c r="K139" s="52">
        <f>IF(D139="MT",VLOOKUP(B139,Master_Item!B:H,7,0),VLOOKUP(B139,Master_Item!B:H,6,0))</f>
        <v>70</v>
      </c>
      <c r="L139" s="52" t="str">
        <f>VLOOKUP(B139,Master_Item!B:M,12,0)</f>
        <v>โรงงานนวนคร</v>
      </c>
      <c r="M139" s="11" t="str">
        <f t="shared" si="19"/>
        <v>โรงงานนวนครRegion 5</v>
      </c>
      <c r="N139" s="11">
        <f t="shared" si="17"/>
        <v>0</v>
      </c>
      <c r="O139" s="11">
        <f t="shared" si="17"/>
        <v>8.5714285714285715E-2</v>
      </c>
      <c r="P139" s="11">
        <f t="shared" si="17"/>
        <v>0</v>
      </c>
      <c r="Q139" s="11">
        <f t="shared" si="17"/>
        <v>0</v>
      </c>
      <c r="R139" s="11">
        <f t="shared" si="17"/>
        <v>8.5714285714285715E-2</v>
      </c>
      <c r="S139" s="11"/>
      <c r="T139" s="1">
        <f>VLOOKUP(B139,Master_Item!B:I,8,0)</f>
        <v>9.6</v>
      </c>
      <c r="U139" s="11">
        <f t="shared" si="20"/>
        <v>0</v>
      </c>
      <c r="V139" s="11">
        <f t="shared" si="21"/>
        <v>57.599999999999994</v>
      </c>
      <c r="W139" s="11">
        <f t="shared" si="22"/>
        <v>0</v>
      </c>
      <c r="X139" s="11">
        <f t="shared" si="23"/>
        <v>0</v>
      </c>
      <c r="Y139" s="11">
        <f t="shared" si="24"/>
        <v>57.599999999999994</v>
      </c>
    </row>
    <row r="140" spans="1:25">
      <c r="A140" s="13">
        <v>20</v>
      </c>
      <c r="B140" s="2">
        <v>310002002</v>
      </c>
      <c r="C140" s="1" t="s">
        <v>69</v>
      </c>
      <c r="D140" s="1" t="s">
        <v>127</v>
      </c>
      <c r="E140" s="12">
        <f>_xlfn.IFNA(VLOOKUP($B140,'FST OMT'!$C:$AH,$A140,0),0)*0.45</f>
        <v>0</v>
      </c>
      <c r="F140" s="12">
        <f>_xlfn.IFNA(VLOOKUP($B140,'FST CV'!$C:$AH,$A140,0),0)*0.45</f>
        <v>0</v>
      </c>
      <c r="G140" s="12">
        <f>_xlfn.IFNA(VLOOKUP($B140,'FST TT'!$C:$AH,$A140,0),0)*0.45</f>
        <v>0</v>
      </c>
      <c r="I140" s="4">
        <f t="shared" si="18"/>
        <v>0</v>
      </c>
      <c r="K140" s="52">
        <f>IF(D140="MT",VLOOKUP(B140,Master_Item!B:H,7,0),VLOOKUP(B140,Master_Item!B:H,6,0))</f>
        <v>70</v>
      </c>
      <c r="L140" s="52" t="str">
        <f>VLOOKUP(B140,Master_Item!B:M,12,0)</f>
        <v>โรงงานนวนคร</v>
      </c>
      <c r="M140" s="11" t="str">
        <f t="shared" si="19"/>
        <v>โรงงานนวนครRegion 6/9</v>
      </c>
      <c r="N140" s="11">
        <f t="shared" si="17"/>
        <v>0</v>
      </c>
      <c r="O140" s="11">
        <f t="shared" si="17"/>
        <v>0</v>
      </c>
      <c r="P140" s="11">
        <f t="shared" si="17"/>
        <v>0</v>
      </c>
      <c r="Q140" s="11">
        <f t="shared" si="17"/>
        <v>0</v>
      </c>
      <c r="R140" s="11">
        <f t="shared" si="17"/>
        <v>0</v>
      </c>
      <c r="S140" s="11"/>
      <c r="T140" s="1">
        <f>VLOOKUP(B140,Master_Item!B:I,8,0)</f>
        <v>9.6</v>
      </c>
      <c r="U140" s="11">
        <f t="shared" si="20"/>
        <v>0</v>
      </c>
      <c r="V140" s="11">
        <f t="shared" si="21"/>
        <v>0</v>
      </c>
      <c r="W140" s="11">
        <f t="shared" si="22"/>
        <v>0</v>
      </c>
      <c r="X140" s="11">
        <f t="shared" si="23"/>
        <v>0</v>
      </c>
      <c r="Y140" s="11">
        <f t="shared" si="24"/>
        <v>0</v>
      </c>
    </row>
    <row r="141" spans="1:25">
      <c r="A141" s="13">
        <v>20</v>
      </c>
      <c r="B141" s="2">
        <v>310002002</v>
      </c>
      <c r="C141" s="1" t="s">
        <v>69</v>
      </c>
      <c r="D141" s="1" t="s">
        <v>128</v>
      </c>
      <c r="E141" s="12">
        <f>_xlfn.IFNA(VLOOKUP($B141,'FST OMT'!$C:$AH,$A141,0),0)*0.55</f>
        <v>0</v>
      </c>
      <c r="F141" s="12">
        <f>_xlfn.IFNA(VLOOKUP($B141,'FST CV'!$C:$AH,$A141,0),0)*0.55</f>
        <v>0</v>
      </c>
      <c r="G141" s="12">
        <f>_xlfn.IFNA(VLOOKUP($B141,'FST TT'!$C:$AH,$A141,0),0)*0.55</f>
        <v>0</v>
      </c>
      <c r="I141" s="4">
        <f t="shared" si="18"/>
        <v>0</v>
      </c>
      <c r="K141" s="52">
        <f>IF(D141="MT",VLOOKUP(B141,Master_Item!B:H,7,0),VLOOKUP(B141,Master_Item!B:H,6,0))</f>
        <v>70</v>
      </c>
      <c r="L141" s="52" t="str">
        <f>VLOOKUP(B141,Master_Item!B:M,12,0)</f>
        <v>โรงงานนวนคร</v>
      </c>
      <c r="M141" s="11" t="str">
        <f t="shared" si="19"/>
        <v>โรงงานนวนครRegion 6/14</v>
      </c>
      <c r="N141" s="11">
        <f t="shared" si="17"/>
        <v>0</v>
      </c>
      <c r="O141" s="11">
        <f t="shared" si="17"/>
        <v>0</v>
      </c>
      <c r="P141" s="11">
        <f t="shared" si="17"/>
        <v>0</v>
      </c>
      <c r="Q141" s="11">
        <f t="shared" si="17"/>
        <v>0</v>
      </c>
      <c r="R141" s="11">
        <f t="shared" si="17"/>
        <v>0</v>
      </c>
      <c r="S141" s="11"/>
      <c r="T141" s="1">
        <f>VLOOKUP(B141,Master_Item!B:I,8,0)</f>
        <v>9.6</v>
      </c>
      <c r="U141" s="11">
        <f t="shared" si="20"/>
        <v>0</v>
      </c>
      <c r="V141" s="11">
        <f t="shared" si="21"/>
        <v>0</v>
      </c>
      <c r="W141" s="11">
        <f t="shared" si="22"/>
        <v>0</v>
      </c>
      <c r="X141" s="11">
        <f t="shared" si="23"/>
        <v>0</v>
      </c>
      <c r="Y141" s="11">
        <f t="shared" si="24"/>
        <v>0</v>
      </c>
    </row>
    <row r="142" spans="1:25">
      <c r="A142" s="13">
        <v>21</v>
      </c>
      <c r="B142" s="2">
        <v>310002002</v>
      </c>
      <c r="C142" s="1" t="s">
        <v>69</v>
      </c>
      <c r="D142" s="1" t="s">
        <v>121</v>
      </c>
      <c r="E142" s="12">
        <f>_xlfn.IFNA(VLOOKUP($B142,'FST OMT'!$C:$AH,$A142,0),0)</f>
        <v>0</v>
      </c>
      <c r="F142" s="12">
        <f>_xlfn.IFNA(VLOOKUP($B142,'FST CV'!$C:$AH,$A142,0),0)</f>
        <v>0</v>
      </c>
      <c r="G142" s="12">
        <f>_xlfn.IFNA(VLOOKUP($B142,'FST TT'!$C:$AH,$A142,0),0)</f>
        <v>0</v>
      </c>
      <c r="I142" s="4">
        <f t="shared" si="18"/>
        <v>0</v>
      </c>
      <c r="K142" s="52">
        <f>IF(D142="MT",VLOOKUP(B142,Master_Item!B:H,7,0),VLOOKUP(B142,Master_Item!B:H,6,0))</f>
        <v>70</v>
      </c>
      <c r="L142" s="52" t="str">
        <f>VLOOKUP(B142,Master_Item!B:M,12,0)</f>
        <v>โรงงานนวนคร</v>
      </c>
      <c r="M142" s="11" t="str">
        <f t="shared" si="19"/>
        <v>โรงงานนวนครRegion 7</v>
      </c>
      <c r="N142" s="11">
        <f t="shared" si="17"/>
        <v>0</v>
      </c>
      <c r="O142" s="11">
        <f t="shared" si="17"/>
        <v>0</v>
      </c>
      <c r="P142" s="11">
        <f t="shared" si="17"/>
        <v>0</v>
      </c>
      <c r="Q142" s="11">
        <f t="shared" si="17"/>
        <v>0</v>
      </c>
      <c r="R142" s="11">
        <f t="shared" si="17"/>
        <v>0</v>
      </c>
      <c r="S142" s="11"/>
      <c r="T142" s="1">
        <f>VLOOKUP(B142,Master_Item!B:I,8,0)</f>
        <v>9.6</v>
      </c>
      <c r="U142" s="11">
        <f t="shared" si="20"/>
        <v>0</v>
      </c>
      <c r="V142" s="11">
        <f t="shared" si="21"/>
        <v>0</v>
      </c>
      <c r="W142" s="11">
        <f t="shared" si="22"/>
        <v>0</v>
      </c>
      <c r="X142" s="11">
        <f t="shared" si="23"/>
        <v>0</v>
      </c>
      <c r="Y142" s="11">
        <f t="shared" si="24"/>
        <v>0</v>
      </c>
    </row>
    <row r="143" spans="1:25">
      <c r="A143" s="13">
        <v>22</v>
      </c>
      <c r="B143" s="2">
        <v>310002002</v>
      </c>
      <c r="C143" s="1" t="s">
        <v>69</v>
      </c>
      <c r="D143" s="1" t="s">
        <v>122</v>
      </c>
      <c r="E143" s="12">
        <f>_xlfn.IFNA(VLOOKUP($B143,'FST OMT'!$C:$AH,$A143,0),0)</f>
        <v>450</v>
      </c>
      <c r="F143" s="12">
        <f>_xlfn.IFNA(VLOOKUP($B143,'FST CV'!$C:$AH,$A143,0),0)</f>
        <v>250</v>
      </c>
      <c r="G143" s="12">
        <f>_xlfn.IFNA(VLOOKUP($B143,'FST TT'!$C:$AH,$A143,0),0)</f>
        <v>0</v>
      </c>
      <c r="I143" s="4">
        <f t="shared" si="18"/>
        <v>700</v>
      </c>
      <c r="K143" s="52">
        <f>IF(D143="MT",VLOOKUP(B143,Master_Item!B:H,7,0),VLOOKUP(B143,Master_Item!B:H,6,0))</f>
        <v>70</v>
      </c>
      <c r="L143" s="52" t="str">
        <f>VLOOKUP(B143,Master_Item!B:M,12,0)</f>
        <v>โรงงานนวนคร</v>
      </c>
      <c r="M143" s="11" t="str">
        <f t="shared" si="19"/>
        <v>โรงงานนวนครRegion 8</v>
      </c>
      <c r="N143" s="11">
        <f t="shared" si="17"/>
        <v>6.4285714285714288</v>
      </c>
      <c r="O143" s="11">
        <f t="shared" si="17"/>
        <v>3.5714285714285716</v>
      </c>
      <c r="P143" s="11">
        <f t="shared" si="17"/>
        <v>0</v>
      </c>
      <c r="Q143" s="11">
        <f t="shared" si="17"/>
        <v>0</v>
      </c>
      <c r="R143" s="11">
        <f t="shared" si="17"/>
        <v>10</v>
      </c>
      <c r="S143" s="11"/>
      <c r="T143" s="1">
        <f>VLOOKUP(B143,Master_Item!B:I,8,0)</f>
        <v>9.6</v>
      </c>
      <c r="U143" s="11">
        <f t="shared" si="20"/>
        <v>4320</v>
      </c>
      <c r="V143" s="11">
        <f t="shared" si="21"/>
        <v>2400</v>
      </c>
      <c r="W143" s="11">
        <f t="shared" si="22"/>
        <v>0</v>
      </c>
      <c r="X143" s="11">
        <f t="shared" si="23"/>
        <v>0</v>
      </c>
      <c r="Y143" s="11">
        <f t="shared" si="24"/>
        <v>6720</v>
      </c>
    </row>
    <row r="144" spans="1:25">
      <c r="A144" s="13">
        <v>71</v>
      </c>
      <c r="B144" s="2">
        <v>310002002</v>
      </c>
      <c r="C144" s="1" t="s">
        <v>69</v>
      </c>
      <c r="D144" s="1" t="s">
        <v>123</v>
      </c>
      <c r="H144" s="4">
        <f>_xlfn.IFNA(VLOOKUP(B144,'FST MT'!A:FS,$A144,0),0)</f>
        <v>100000</v>
      </c>
      <c r="I144" s="4">
        <f t="shared" si="18"/>
        <v>100000</v>
      </c>
      <c r="K144" s="52">
        <f>IF(D144="MT",VLOOKUP(B144,Master_Item!B:H,7,0),VLOOKUP(B144,Master_Item!B:H,6,0))</f>
        <v>70</v>
      </c>
      <c r="L144" s="52" t="str">
        <f>VLOOKUP(B144,Master_Item!B:M,12,0)</f>
        <v>โรงงานนวนคร</v>
      </c>
      <c r="M144" s="11" t="str">
        <f t="shared" si="19"/>
        <v>โรงงานนวนครMT</v>
      </c>
      <c r="N144" s="11">
        <f t="shared" si="17"/>
        <v>0</v>
      </c>
      <c r="O144" s="11">
        <f t="shared" si="17"/>
        <v>0</v>
      </c>
      <c r="P144" s="11">
        <f t="shared" si="17"/>
        <v>0</v>
      </c>
      <c r="Q144" s="11">
        <f t="shared" si="17"/>
        <v>1428.5714285714287</v>
      </c>
      <c r="R144" s="11">
        <f t="shared" si="17"/>
        <v>1428.5714285714287</v>
      </c>
      <c r="S144" s="11"/>
      <c r="T144" s="1">
        <f>VLOOKUP(B144,Master_Item!B:I,8,0)</f>
        <v>9.6</v>
      </c>
      <c r="U144" s="11">
        <f t="shared" si="20"/>
        <v>0</v>
      </c>
      <c r="V144" s="11">
        <f t="shared" si="21"/>
        <v>0</v>
      </c>
      <c r="W144" s="11">
        <f t="shared" si="22"/>
        <v>0</v>
      </c>
      <c r="X144" s="11">
        <f t="shared" si="23"/>
        <v>960000</v>
      </c>
      <c r="Y144" s="11">
        <f t="shared" si="24"/>
        <v>960000</v>
      </c>
    </row>
    <row r="145" spans="1:25">
      <c r="A145" s="13">
        <v>15</v>
      </c>
      <c r="B145" s="2">
        <v>310002003</v>
      </c>
      <c r="C145" s="1" t="s">
        <v>70</v>
      </c>
      <c r="D145" s="1" t="s">
        <v>115</v>
      </c>
      <c r="E145" s="12">
        <f>_xlfn.IFNA(VLOOKUP($B145,'FST OMT'!$C:$AH,$A145,0),0)</f>
        <v>0</v>
      </c>
      <c r="F145" s="12">
        <f>_xlfn.IFNA(VLOOKUP($B145,'FST CV'!$C:$AH,$A145,0),0)</f>
        <v>0</v>
      </c>
      <c r="G145" s="12">
        <f>_xlfn.IFNA(VLOOKUP($B145,'FST TT'!$C:$AH,$A145,0),0)</f>
        <v>0</v>
      </c>
      <c r="I145" s="4">
        <f t="shared" si="18"/>
        <v>0</v>
      </c>
      <c r="K145" s="52">
        <f>IF(D145="MT",VLOOKUP(B145,Master_Item!B:H,7,0),VLOOKUP(B145,Master_Item!B:H,6,0))</f>
        <v>70</v>
      </c>
      <c r="L145" s="52" t="str">
        <f>VLOOKUP(B145,Master_Item!B:M,12,0)</f>
        <v>โรงงานนวนคร</v>
      </c>
      <c r="M145" s="11" t="str">
        <f t="shared" si="19"/>
        <v>โรงงานนวนครRegion 1</v>
      </c>
      <c r="N145" s="11">
        <f t="shared" si="17"/>
        <v>0</v>
      </c>
      <c r="O145" s="11">
        <f t="shared" si="17"/>
        <v>0</v>
      </c>
      <c r="P145" s="11">
        <f t="shared" si="17"/>
        <v>0</v>
      </c>
      <c r="Q145" s="11">
        <f t="shared" si="17"/>
        <v>0</v>
      </c>
      <c r="R145" s="11">
        <f t="shared" si="17"/>
        <v>0</v>
      </c>
      <c r="S145" s="11"/>
      <c r="T145" s="1">
        <f>VLOOKUP(B145,Master_Item!B:I,8,0)</f>
        <v>9.6</v>
      </c>
      <c r="U145" s="11">
        <f t="shared" si="20"/>
        <v>0</v>
      </c>
      <c r="V145" s="11">
        <f t="shared" si="21"/>
        <v>0</v>
      </c>
      <c r="W145" s="11">
        <f t="shared" si="22"/>
        <v>0</v>
      </c>
      <c r="X145" s="11">
        <f t="shared" si="23"/>
        <v>0</v>
      </c>
      <c r="Y145" s="11">
        <f t="shared" si="24"/>
        <v>0</v>
      </c>
    </row>
    <row r="146" spans="1:25">
      <c r="A146" s="13">
        <v>16</v>
      </c>
      <c r="B146" s="2">
        <v>310002003</v>
      </c>
      <c r="C146" s="1" t="s">
        <v>70</v>
      </c>
      <c r="D146" s="1" t="s">
        <v>116</v>
      </c>
      <c r="E146" s="12">
        <f>_xlfn.IFNA(VLOOKUP($B146,'FST OMT'!$C:$AH,$A146,0),0)</f>
        <v>0</v>
      </c>
      <c r="F146" s="12">
        <f>_xlfn.IFNA(VLOOKUP($B146,'FST CV'!$C:$AH,$A146,0),0)</f>
        <v>0</v>
      </c>
      <c r="G146" s="12">
        <f>_xlfn.IFNA(VLOOKUP($B146,'FST TT'!$C:$AH,$A146,0),0)</f>
        <v>0</v>
      </c>
      <c r="I146" s="4">
        <f t="shared" si="18"/>
        <v>0</v>
      </c>
      <c r="K146" s="52">
        <f>IF(D146="MT",VLOOKUP(B146,Master_Item!B:H,7,0),VLOOKUP(B146,Master_Item!B:H,6,0))</f>
        <v>70</v>
      </c>
      <c r="L146" s="52" t="str">
        <f>VLOOKUP(B146,Master_Item!B:M,12,0)</f>
        <v>โรงงานนวนคร</v>
      </c>
      <c r="M146" s="11" t="str">
        <f t="shared" si="19"/>
        <v>โรงงานนวนครRegion 2</v>
      </c>
      <c r="N146" s="11">
        <f t="shared" si="17"/>
        <v>0</v>
      </c>
      <c r="O146" s="11">
        <f t="shared" si="17"/>
        <v>0</v>
      </c>
      <c r="P146" s="11">
        <f t="shared" si="17"/>
        <v>0</v>
      </c>
      <c r="Q146" s="11">
        <f t="shared" si="17"/>
        <v>0</v>
      </c>
      <c r="R146" s="11">
        <f t="shared" si="17"/>
        <v>0</v>
      </c>
      <c r="S146" s="11"/>
      <c r="T146" s="1">
        <f>VLOOKUP(B146,Master_Item!B:I,8,0)</f>
        <v>9.6</v>
      </c>
      <c r="U146" s="11">
        <f t="shared" si="20"/>
        <v>0</v>
      </c>
      <c r="V146" s="11">
        <f t="shared" si="21"/>
        <v>0</v>
      </c>
      <c r="W146" s="11">
        <f t="shared" si="22"/>
        <v>0</v>
      </c>
      <c r="X146" s="11">
        <f t="shared" si="23"/>
        <v>0</v>
      </c>
      <c r="Y146" s="11">
        <f t="shared" si="24"/>
        <v>0</v>
      </c>
    </row>
    <row r="147" spans="1:25">
      <c r="A147" s="13">
        <v>17</v>
      </c>
      <c r="B147" s="2">
        <v>310002003</v>
      </c>
      <c r="C147" s="1" t="s">
        <v>70</v>
      </c>
      <c r="D147" s="1" t="s">
        <v>117</v>
      </c>
      <c r="E147" s="12">
        <f>_xlfn.IFNA(VLOOKUP($B147,'FST OMT'!$C:$AH,$A147,0),0)</f>
        <v>0</v>
      </c>
      <c r="F147" s="12">
        <f>_xlfn.IFNA(VLOOKUP($B147,'FST CV'!$C:$AH,$A147,0),0)</f>
        <v>0</v>
      </c>
      <c r="G147" s="12">
        <f>_xlfn.IFNA(VLOOKUP($B147,'FST TT'!$C:$AH,$A147,0),0)</f>
        <v>0</v>
      </c>
      <c r="I147" s="4">
        <f t="shared" si="18"/>
        <v>0</v>
      </c>
      <c r="K147" s="52">
        <f>IF(D147="MT",VLOOKUP(B147,Master_Item!B:H,7,0),VLOOKUP(B147,Master_Item!B:H,6,0))</f>
        <v>70</v>
      </c>
      <c r="L147" s="52" t="str">
        <f>VLOOKUP(B147,Master_Item!B:M,12,0)</f>
        <v>โรงงานนวนคร</v>
      </c>
      <c r="M147" s="11" t="str">
        <f t="shared" si="19"/>
        <v>โรงงานนวนครRegion 3</v>
      </c>
      <c r="N147" s="11">
        <f t="shared" si="17"/>
        <v>0</v>
      </c>
      <c r="O147" s="11">
        <f t="shared" si="17"/>
        <v>0</v>
      </c>
      <c r="P147" s="11">
        <f t="shared" si="17"/>
        <v>0</v>
      </c>
      <c r="Q147" s="11">
        <f t="shared" si="17"/>
        <v>0</v>
      </c>
      <c r="R147" s="11">
        <f t="shared" si="17"/>
        <v>0</v>
      </c>
      <c r="S147" s="11"/>
      <c r="T147" s="1">
        <f>VLOOKUP(B147,Master_Item!B:I,8,0)</f>
        <v>9.6</v>
      </c>
      <c r="U147" s="11">
        <f t="shared" si="20"/>
        <v>0</v>
      </c>
      <c r="V147" s="11">
        <f t="shared" si="21"/>
        <v>0</v>
      </c>
      <c r="W147" s="11">
        <f t="shared" si="22"/>
        <v>0</v>
      </c>
      <c r="X147" s="11">
        <f t="shared" si="23"/>
        <v>0</v>
      </c>
      <c r="Y147" s="11">
        <f t="shared" si="24"/>
        <v>0</v>
      </c>
    </row>
    <row r="148" spans="1:25">
      <c r="A148" s="13">
        <v>18</v>
      </c>
      <c r="B148" s="2">
        <v>310002003</v>
      </c>
      <c r="C148" s="1" t="s">
        <v>70</v>
      </c>
      <c r="D148" s="1" t="s">
        <v>118</v>
      </c>
      <c r="E148" s="12">
        <f>_xlfn.IFNA(VLOOKUP($B148,'FST OMT'!$C:$AH,$A148,0),0)</f>
        <v>0</v>
      </c>
      <c r="F148" s="12">
        <f>_xlfn.IFNA(VLOOKUP($B148,'FST CV'!$C:$AH,$A148,0),0)</f>
        <v>0</v>
      </c>
      <c r="G148" s="12">
        <f>_xlfn.IFNA(VLOOKUP($B148,'FST TT'!$C:$AH,$A148,0),0)</f>
        <v>0</v>
      </c>
      <c r="I148" s="4">
        <f t="shared" si="18"/>
        <v>0</v>
      </c>
      <c r="K148" s="52">
        <f>IF(D148="MT",VLOOKUP(B148,Master_Item!B:H,7,0),VLOOKUP(B148,Master_Item!B:H,6,0))</f>
        <v>70</v>
      </c>
      <c r="L148" s="52" t="str">
        <f>VLOOKUP(B148,Master_Item!B:M,12,0)</f>
        <v>โรงงานนวนคร</v>
      </c>
      <c r="M148" s="11" t="str">
        <f t="shared" si="19"/>
        <v>โรงงานนวนครRegion 4</v>
      </c>
      <c r="N148" s="11">
        <f t="shared" si="17"/>
        <v>0</v>
      </c>
      <c r="O148" s="11">
        <f t="shared" si="17"/>
        <v>0</v>
      </c>
      <c r="P148" s="11">
        <f t="shared" si="17"/>
        <v>0</v>
      </c>
      <c r="Q148" s="11">
        <f t="shared" si="17"/>
        <v>0</v>
      </c>
      <c r="R148" s="11">
        <f t="shared" si="17"/>
        <v>0</v>
      </c>
      <c r="S148" s="11"/>
      <c r="T148" s="1">
        <f>VLOOKUP(B148,Master_Item!B:I,8,0)</f>
        <v>9.6</v>
      </c>
      <c r="U148" s="11">
        <f t="shared" si="20"/>
        <v>0</v>
      </c>
      <c r="V148" s="11">
        <f t="shared" si="21"/>
        <v>0</v>
      </c>
      <c r="W148" s="11">
        <f t="shared" si="22"/>
        <v>0</v>
      </c>
      <c r="X148" s="11">
        <f t="shared" si="23"/>
        <v>0</v>
      </c>
      <c r="Y148" s="11">
        <f t="shared" si="24"/>
        <v>0</v>
      </c>
    </row>
    <row r="149" spans="1:25">
      <c r="A149" s="13">
        <v>19</v>
      </c>
      <c r="B149" s="2">
        <v>310002003</v>
      </c>
      <c r="C149" s="1" t="s">
        <v>70</v>
      </c>
      <c r="D149" s="1" t="s">
        <v>119</v>
      </c>
      <c r="E149" s="12">
        <f>_xlfn.IFNA(VLOOKUP($B149,'FST OMT'!$C:$AH,$A149,0),0)</f>
        <v>0</v>
      </c>
      <c r="F149" s="12">
        <f>_xlfn.IFNA(VLOOKUP($B149,'FST CV'!$C:$AH,$A149,0),0)</f>
        <v>0</v>
      </c>
      <c r="G149" s="12">
        <f>_xlfn.IFNA(VLOOKUP($B149,'FST TT'!$C:$AH,$A149,0),0)</f>
        <v>0</v>
      </c>
      <c r="I149" s="4">
        <f t="shared" si="18"/>
        <v>0</v>
      </c>
      <c r="K149" s="52">
        <f>IF(D149="MT",VLOOKUP(B149,Master_Item!B:H,7,0),VLOOKUP(B149,Master_Item!B:H,6,0))</f>
        <v>70</v>
      </c>
      <c r="L149" s="52" t="str">
        <f>VLOOKUP(B149,Master_Item!B:M,12,0)</f>
        <v>โรงงานนวนคร</v>
      </c>
      <c r="M149" s="11" t="str">
        <f t="shared" si="19"/>
        <v>โรงงานนวนครRegion 5</v>
      </c>
      <c r="N149" s="11">
        <f t="shared" si="17"/>
        <v>0</v>
      </c>
      <c r="O149" s="11">
        <f t="shared" si="17"/>
        <v>0</v>
      </c>
      <c r="P149" s="11">
        <f t="shared" si="17"/>
        <v>0</v>
      </c>
      <c r="Q149" s="11">
        <f t="shared" si="17"/>
        <v>0</v>
      </c>
      <c r="R149" s="11">
        <f t="shared" si="17"/>
        <v>0</v>
      </c>
      <c r="S149" s="11"/>
      <c r="T149" s="1">
        <f>VLOOKUP(B149,Master_Item!B:I,8,0)</f>
        <v>9.6</v>
      </c>
      <c r="U149" s="11">
        <f t="shared" si="20"/>
        <v>0</v>
      </c>
      <c r="V149" s="11">
        <f t="shared" si="21"/>
        <v>0</v>
      </c>
      <c r="W149" s="11">
        <f t="shared" si="22"/>
        <v>0</v>
      </c>
      <c r="X149" s="11">
        <f t="shared" si="23"/>
        <v>0</v>
      </c>
      <c r="Y149" s="11">
        <f t="shared" si="24"/>
        <v>0</v>
      </c>
    </row>
    <row r="150" spans="1:25">
      <c r="A150" s="13">
        <v>20</v>
      </c>
      <c r="B150" s="2">
        <v>310002003</v>
      </c>
      <c r="C150" s="1" t="s">
        <v>70</v>
      </c>
      <c r="D150" s="1" t="s">
        <v>127</v>
      </c>
      <c r="E150" s="12">
        <f>_xlfn.IFNA(VLOOKUP($B150,'FST OMT'!$C:$AH,$A150,0),0)*0.45</f>
        <v>0</v>
      </c>
      <c r="F150" s="12">
        <f>_xlfn.IFNA(VLOOKUP($B150,'FST CV'!$C:$AH,$A150,0),0)*0.45</f>
        <v>0</v>
      </c>
      <c r="G150" s="12">
        <f>_xlfn.IFNA(VLOOKUP($B150,'FST TT'!$C:$AH,$A150,0),0)*0.45</f>
        <v>0</v>
      </c>
      <c r="I150" s="4">
        <f t="shared" si="18"/>
        <v>0</v>
      </c>
      <c r="K150" s="52">
        <f>IF(D150="MT",VLOOKUP(B150,Master_Item!B:H,7,0),VLOOKUP(B150,Master_Item!B:H,6,0))</f>
        <v>70</v>
      </c>
      <c r="L150" s="52" t="str">
        <f>VLOOKUP(B150,Master_Item!B:M,12,0)</f>
        <v>โรงงานนวนคร</v>
      </c>
      <c r="M150" s="11" t="str">
        <f t="shared" si="19"/>
        <v>โรงงานนวนครRegion 6/9</v>
      </c>
      <c r="N150" s="11">
        <f t="shared" si="17"/>
        <v>0</v>
      </c>
      <c r="O150" s="11">
        <f t="shared" si="17"/>
        <v>0</v>
      </c>
      <c r="P150" s="11">
        <f t="shared" si="17"/>
        <v>0</v>
      </c>
      <c r="Q150" s="11">
        <f t="shared" si="17"/>
        <v>0</v>
      </c>
      <c r="R150" s="11">
        <f t="shared" si="17"/>
        <v>0</v>
      </c>
      <c r="S150" s="11"/>
      <c r="T150" s="1">
        <f>VLOOKUP(B150,Master_Item!B:I,8,0)</f>
        <v>9.6</v>
      </c>
      <c r="U150" s="11">
        <f t="shared" si="20"/>
        <v>0</v>
      </c>
      <c r="V150" s="11">
        <f t="shared" si="21"/>
        <v>0</v>
      </c>
      <c r="W150" s="11">
        <f t="shared" si="22"/>
        <v>0</v>
      </c>
      <c r="X150" s="11">
        <f t="shared" si="23"/>
        <v>0</v>
      </c>
      <c r="Y150" s="11">
        <f t="shared" si="24"/>
        <v>0</v>
      </c>
    </row>
    <row r="151" spans="1:25">
      <c r="A151" s="13">
        <v>20</v>
      </c>
      <c r="B151" s="2">
        <v>310002003</v>
      </c>
      <c r="C151" s="1" t="s">
        <v>70</v>
      </c>
      <c r="D151" s="1" t="s">
        <v>128</v>
      </c>
      <c r="E151" s="12">
        <f>_xlfn.IFNA(VLOOKUP($B151,'FST OMT'!$C:$AH,$A151,0),0)*0.55</f>
        <v>0</v>
      </c>
      <c r="F151" s="12">
        <f>_xlfn.IFNA(VLOOKUP($B151,'FST CV'!$C:$AH,$A151,0),0)*0.55</f>
        <v>0</v>
      </c>
      <c r="G151" s="12">
        <f>_xlfn.IFNA(VLOOKUP($B151,'FST TT'!$C:$AH,$A151,0),0)*0.55</f>
        <v>0</v>
      </c>
      <c r="I151" s="4">
        <f t="shared" si="18"/>
        <v>0</v>
      </c>
      <c r="K151" s="52">
        <f>IF(D151="MT",VLOOKUP(B151,Master_Item!B:H,7,0),VLOOKUP(B151,Master_Item!B:H,6,0))</f>
        <v>70</v>
      </c>
      <c r="L151" s="52" t="str">
        <f>VLOOKUP(B151,Master_Item!B:M,12,0)</f>
        <v>โรงงานนวนคร</v>
      </c>
      <c r="M151" s="11" t="str">
        <f t="shared" si="19"/>
        <v>โรงงานนวนครRegion 6/14</v>
      </c>
      <c r="N151" s="11">
        <f t="shared" si="17"/>
        <v>0</v>
      </c>
      <c r="O151" s="11">
        <f t="shared" si="17"/>
        <v>0</v>
      </c>
      <c r="P151" s="11">
        <f t="shared" si="17"/>
        <v>0</v>
      </c>
      <c r="Q151" s="11">
        <f t="shared" si="17"/>
        <v>0</v>
      </c>
      <c r="R151" s="11">
        <f t="shared" si="17"/>
        <v>0</v>
      </c>
      <c r="S151" s="11"/>
      <c r="T151" s="1">
        <f>VLOOKUP(B151,Master_Item!B:I,8,0)</f>
        <v>9.6</v>
      </c>
      <c r="U151" s="11">
        <f t="shared" si="20"/>
        <v>0</v>
      </c>
      <c r="V151" s="11">
        <f t="shared" si="21"/>
        <v>0</v>
      </c>
      <c r="W151" s="11">
        <f t="shared" si="22"/>
        <v>0</v>
      </c>
      <c r="X151" s="11">
        <f t="shared" si="23"/>
        <v>0</v>
      </c>
      <c r="Y151" s="11">
        <f t="shared" si="24"/>
        <v>0</v>
      </c>
    </row>
    <row r="152" spans="1:25">
      <c r="A152" s="13">
        <v>21</v>
      </c>
      <c r="B152" s="2">
        <v>310002003</v>
      </c>
      <c r="C152" s="1" t="s">
        <v>70</v>
      </c>
      <c r="D152" s="1" t="s">
        <v>121</v>
      </c>
      <c r="E152" s="12">
        <f>_xlfn.IFNA(VLOOKUP($B152,'FST OMT'!$C:$AH,$A152,0),0)</f>
        <v>0</v>
      </c>
      <c r="F152" s="12">
        <f>_xlfn.IFNA(VLOOKUP($B152,'FST CV'!$C:$AH,$A152,0),0)</f>
        <v>0</v>
      </c>
      <c r="G152" s="12">
        <f>_xlfn.IFNA(VLOOKUP($B152,'FST TT'!$C:$AH,$A152,0),0)</f>
        <v>0</v>
      </c>
      <c r="I152" s="4">
        <f t="shared" si="18"/>
        <v>0</v>
      </c>
      <c r="K152" s="52">
        <f>IF(D152="MT",VLOOKUP(B152,Master_Item!B:H,7,0),VLOOKUP(B152,Master_Item!B:H,6,0))</f>
        <v>70</v>
      </c>
      <c r="L152" s="52" t="str">
        <f>VLOOKUP(B152,Master_Item!B:M,12,0)</f>
        <v>โรงงานนวนคร</v>
      </c>
      <c r="M152" s="11" t="str">
        <f t="shared" si="19"/>
        <v>โรงงานนวนครRegion 7</v>
      </c>
      <c r="N152" s="11">
        <f t="shared" si="17"/>
        <v>0</v>
      </c>
      <c r="O152" s="11">
        <f t="shared" si="17"/>
        <v>0</v>
      </c>
      <c r="P152" s="11">
        <f t="shared" si="17"/>
        <v>0</v>
      </c>
      <c r="Q152" s="11">
        <f t="shared" si="17"/>
        <v>0</v>
      </c>
      <c r="R152" s="11">
        <f t="shared" si="17"/>
        <v>0</v>
      </c>
      <c r="S152" s="11"/>
      <c r="T152" s="1">
        <f>VLOOKUP(B152,Master_Item!B:I,8,0)</f>
        <v>9.6</v>
      </c>
      <c r="U152" s="11">
        <f t="shared" si="20"/>
        <v>0</v>
      </c>
      <c r="V152" s="11">
        <f t="shared" si="21"/>
        <v>0</v>
      </c>
      <c r="W152" s="11">
        <f t="shared" si="22"/>
        <v>0</v>
      </c>
      <c r="X152" s="11">
        <f t="shared" si="23"/>
        <v>0</v>
      </c>
      <c r="Y152" s="11">
        <f t="shared" si="24"/>
        <v>0</v>
      </c>
    </row>
    <row r="153" spans="1:25">
      <c r="A153" s="13">
        <v>22</v>
      </c>
      <c r="B153" s="2">
        <v>310002003</v>
      </c>
      <c r="C153" s="1" t="s">
        <v>70</v>
      </c>
      <c r="D153" s="1" t="s">
        <v>122</v>
      </c>
      <c r="E153" s="12">
        <f>_xlfn.IFNA(VLOOKUP($B153,'FST OMT'!$C:$AH,$A153,0),0)</f>
        <v>0</v>
      </c>
      <c r="F153" s="12">
        <f>_xlfn.IFNA(VLOOKUP($B153,'FST CV'!$C:$AH,$A153,0),0)</f>
        <v>0</v>
      </c>
      <c r="G153" s="12">
        <f>_xlfn.IFNA(VLOOKUP($B153,'FST TT'!$C:$AH,$A153,0),0)</f>
        <v>0</v>
      </c>
      <c r="I153" s="4">
        <f t="shared" si="18"/>
        <v>0</v>
      </c>
      <c r="K153" s="52">
        <f>IF(D153="MT",VLOOKUP(B153,Master_Item!B:H,7,0),VLOOKUP(B153,Master_Item!B:H,6,0))</f>
        <v>70</v>
      </c>
      <c r="L153" s="52" t="str">
        <f>VLOOKUP(B153,Master_Item!B:M,12,0)</f>
        <v>โรงงานนวนคร</v>
      </c>
      <c r="M153" s="11" t="str">
        <f t="shared" si="19"/>
        <v>โรงงานนวนครRegion 8</v>
      </c>
      <c r="N153" s="11">
        <f t="shared" si="17"/>
        <v>0</v>
      </c>
      <c r="O153" s="11">
        <f t="shared" si="17"/>
        <v>0</v>
      </c>
      <c r="P153" s="11">
        <f t="shared" si="17"/>
        <v>0</v>
      </c>
      <c r="Q153" s="11">
        <f t="shared" si="17"/>
        <v>0</v>
      </c>
      <c r="R153" s="11">
        <f t="shared" si="17"/>
        <v>0</v>
      </c>
      <c r="S153" s="11"/>
      <c r="T153" s="1">
        <f>VLOOKUP(B153,Master_Item!B:I,8,0)</f>
        <v>9.6</v>
      </c>
      <c r="U153" s="11">
        <f t="shared" si="20"/>
        <v>0</v>
      </c>
      <c r="V153" s="11">
        <f t="shared" si="21"/>
        <v>0</v>
      </c>
      <c r="W153" s="11">
        <f t="shared" si="22"/>
        <v>0</v>
      </c>
      <c r="X153" s="11">
        <f t="shared" si="23"/>
        <v>0</v>
      </c>
      <c r="Y153" s="11">
        <f t="shared" si="24"/>
        <v>0</v>
      </c>
    </row>
    <row r="154" spans="1:25">
      <c r="A154" s="13">
        <v>71</v>
      </c>
      <c r="B154" s="2">
        <v>310002003</v>
      </c>
      <c r="C154" s="1" t="s">
        <v>70</v>
      </c>
      <c r="D154" s="1" t="s">
        <v>123</v>
      </c>
      <c r="H154" s="4">
        <f>_xlfn.IFNA(VLOOKUP(B154,'FST MT'!A:FS,$A154,0),0)</f>
        <v>0</v>
      </c>
      <c r="I154" s="4">
        <f t="shared" si="18"/>
        <v>0</v>
      </c>
      <c r="K154" s="52">
        <f>IF(D154="MT",VLOOKUP(B154,Master_Item!B:H,7,0),VLOOKUP(B154,Master_Item!B:H,6,0))</f>
        <v>70</v>
      </c>
      <c r="L154" s="52" t="str">
        <f>VLOOKUP(B154,Master_Item!B:M,12,0)</f>
        <v>โรงงานนวนคร</v>
      </c>
      <c r="M154" s="11" t="str">
        <f t="shared" si="19"/>
        <v>โรงงานนวนครMT</v>
      </c>
      <c r="N154" s="11">
        <f t="shared" si="17"/>
        <v>0</v>
      </c>
      <c r="O154" s="11">
        <f t="shared" si="17"/>
        <v>0</v>
      </c>
      <c r="P154" s="11">
        <f t="shared" si="17"/>
        <v>0</v>
      </c>
      <c r="Q154" s="11">
        <f t="shared" si="17"/>
        <v>0</v>
      </c>
      <c r="R154" s="11">
        <f t="shared" si="17"/>
        <v>0</v>
      </c>
      <c r="S154" s="11"/>
      <c r="T154" s="1">
        <f>VLOOKUP(B154,Master_Item!B:I,8,0)</f>
        <v>9.6</v>
      </c>
      <c r="U154" s="11">
        <f t="shared" si="20"/>
        <v>0</v>
      </c>
      <c r="V154" s="11">
        <f t="shared" si="21"/>
        <v>0</v>
      </c>
      <c r="W154" s="11">
        <f t="shared" si="22"/>
        <v>0</v>
      </c>
      <c r="X154" s="11">
        <f t="shared" si="23"/>
        <v>0</v>
      </c>
      <c r="Y154" s="11">
        <f t="shared" si="24"/>
        <v>0</v>
      </c>
    </row>
    <row r="155" spans="1:25">
      <c r="A155" s="13">
        <v>15</v>
      </c>
      <c r="B155" s="2">
        <v>310002013</v>
      </c>
      <c r="C155" s="1" t="s">
        <v>46</v>
      </c>
      <c r="D155" s="1" t="s">
        <v>115</v>
      </c>
      <c r="E155" s="12">
        <f>_xlfn.IFNA(VLOOKUP($B155,'FST OMT'!$C:$AH,$A155,0),0)</f>
        <v>0</v>
      </c>
      <c r="F155" s="12">
        <f>_xlfn.IFNA(VLOOKUP($B155,'FST CV'!$C:$AH,$A155,0),0)</f>
        <v>0</v>
      </c>
      <c r="G155" s="12">
        <f>_xlfn.IFNA(VLOOKUP($B155,'FST TT'!$C:$AH,$A155,0),0)</f>
        <v>0</v>
      </c>
      <c r="I155" s="4">
        <f t="shared" si="18"/>
        <v>0</v>
      </c>
      <c r="K155" s="52">
        <f>IF(D155="MT",VLOOKUP(B155,Master_Item!B:H,7,0),VLOOKUP(B155,Master_Item!B:H,6,0))</f>
        <v>72</v>
      </c>
      <c r="L155" s="52" t="str">
        <f>VLOOKUP(B155,Master_Item!B:M,12,0)</f>
        <v>โรงงานนวนคร</v>
      </c>
      <c r="M155" s="11" t="str">
        <f t="shared" si="19"/>
        <v>โรงงานนวนครRegion 1</v>
      </c>
      <c r="N155" s="11">
        <f t="shared" si="17"/>
        <v>0</v>
      </c>
      <c r="O155" s="11">
        <f t="shared" si="17"/>
        <v>0</v>
      </c>
      <c r="P155" s="11">
        <f t="shared" si="17"/>
        <v>0</v>
      </c>
      <c r="Q155" s="11">
        <f t="shared" si="17"/>
        <v>0</v>
      </c>
      <c r="R155" s="11">
        <f t="shared" si="17"/>
        <v>0</v>
      </c>
      <c r="S155" s="11"/>
      <c r="T155" s="1">
        <f>VLOOKUP(B155,Master_Item!B:I,8,0)</f>
        <v>9.1199999999999992</v>
      </c>
      <c r="U155" s="11">
        <f t="shared" si="20"/>
        <v>0</v>
      </c>
      <c r="V155" s="11">
        <f t="shared" si="21"/>
        <v>0</v>
      </c>
      <c r="W155" s="11">
        <f t="shared" si="22"/>
        <v>0</v>
      </c>
      <c r="X155" s="11">
        <f t="shared" si="23"/>
        <v>0</v>
      </c>
      <c r="Y155" s="11">
        <f t="shared" si="24"/>
        <v>0</v>
      </c>
    </row>
    <row r="156" spans="1:25">
      <c r="A156" s="13">
        <v>16</v>
      </c>
      <c r="B156" s="2">
        <v>310002013</v>
      </c>
      <c r="C156" s="1" t="s">
        <v>46</v>
      </c>
      <c r="D156" s="1" t="s">
        <v>116</v>
      </c>
      <c r="E156" s="12">
        <f>_xlfn.IFNA(VLOOKUP($B156,'FST OMT'!$C:$AH,$A156,0),0)</f>
        <v>0</v>
      </c>
      <c r="F156" s="12">
        <f>_xlfn.IFNA(VLOOKUP($B156,'FST CV'!$C:$AH,$A156,0),0)</f>
        <v>0</v>
      </c>
      <c r="G156" s="12">
        <f>_xlfn.IFNA(VLOOKUP($B156,'FST TT'!$C:$AH,$A156,0),0)</f>
        <v>0</v>
      </c>
      <c r="I156" s="4">
        <f t="shared" si="18"/>
        <v>0</v>
      </c>
      <c r="K156" s="52">
        <f>IF(D156="MT",VLOOKUP(B156,Master_Item!B:H,7,0),VLOOKUP(B156,Master_Item!B:H,6,0))</f>
        <v>72</v>
      </c>
      <c r="L156" s="52" t="str">
        <f>VLOOKUP(B156,Master_Item!B:M,12,0)</f>
        <v>โรงงานนวนคร</v>
      </c>
      <c r="M156" s="11" t="str">
        <f t="shared" si="19"/>
        <v>โรงงานนวนครRegion 2</v>
      </c>
      <c r="N156" s="11">
        <f t="shared" si="17"/>
        <v>0</v>
      </c>
      <c r="O156" s="11">
        <f t="shared" si="17"/>
        <v>0</v>
      </c>
      <c r="P156" s="11">
        <f t="shared" si="17"/>
        <v>0</v>
      </c>
      <c r="Q156" s="11">
        <f t="shared" si="17"/>
        <v>0</v>
      </c>
      <c r="R156" s="11">
        <f t="shared" si="17"/>
        <v>0</v>
      </c>
      <c r="S156" s="11"/>
      <c r="T156" s="1">
        <f>VLOOKUP(B156,Master_Item!B:I,8,0)</f>
        <v>9.1199999999999992</v>
      </c>
      <c r="U156" s="11">
        <f t="shared" si="20"/>
        <v>0</v>
      </c>
      <c r="V156" s="11">
        <f t="shared" si="21"/>
        <v>0</v>
      </c>
      <c r="W156" s="11">
        <f t="shared" si="22"/>
        <v>0</v>
      </c>
      <c r="X156" s="11">
        <f t="shared" si="23"/>
        <v>0</v>
      </c>
      <c r="Y156" s="11">
        <f t="shared" si="24"/>
        <v>0</v>
      </c>
    </row>
    <row r="157" spans="1:25">
      <c r="A157" s="13">
        <v>17</v>
      </c>
      <c r="B157" s="2">
        <v>310002013</v>
      </c>
      <c r="C157" s="1" t="s">
        <v>46</v>
      </c>
      <c r="D157" s="1" t="s">
        <v>117</v>
      </c>
      <c r="E157" s="12">
        <f>_xlfn.IFNA(VLOOKUP($B157,'FST OMT'!$C:$AH,$A157,0),0)</f>
        <v>0</v>
      </c>
      <c r="F157" s="12">
        <f>_xlfn.IFNA(VLOOKUP($B157,'FST CV'!$C:$AH,$A157,0),0)</f>
        <v>0</v>
      </c>
      <c r="G157" s="12">
        <f>_xlfn.IFNA(VLOOKUP($B157,'FST TT'!$C:$AH,$A157,0),0)</f>
        <v>0</v>
      </c>
      <c r="I157" s="4">
        <f t="shared" si="18"/>
        <v>0</v>
      </c>
      <c r="K157" s="52">
        <f>IF(D157="MT",VLOOKUP(B157,Master_Item!B:H,7,0),VLOOKUP(B157,Master_Item!B:H,6,0))</f>
        <v>72</v>
      </c>
      <c r="L157" s="52" t="str">
        <f>VLOOKUP(B157,Master_Item!B:M,12,0)</f>
        <v>โรงงานนวนคร</v>
      </c>
      <c r="M157" s="11" t="str">
        <f t="shared" si="19"/>
        <v>โรงงานนวนครRegion 3</v>
      </c>
      <c r="N157" s="11">
        <f t="shared" si="17"/>
        <v>0</v>
      </c>
      <c r="O157" s="11">
        <f t="shared" si="17"/>
        <v>0</v>
      </c>
      <c r="P157" s="11">
        <f t="shared" si="17"/>
        <v>0</v>
      </c>
      <c r="Q157" s="11">
        <f t="shared" si="17"/>
        <v>0</v>
      </c>
      <c r="R157" s="11">
        <f t="shared" si="17"/>
        <v>0</v>
      </c>
      <c r="S157" s="11"/>
      <c r="T157" s="1">
        <f>VLOOKUP(B157,Master_Item!B:I,8,0)</f>
        <v>9.1199999999999992</v>
      </c>
      <c r="U157" s="11">
        <f t="shared" si="20"/>
        <v>0</v>
      </c>
      <c r="V157" s="11">
        <f t="shared" si="21"/>
        <v>0</v>
      </c>
      <c r="W157" s="11">
        <f t="shared" si="22"/>
        <v>0</v>
      </c>
      <c r="X157" s="11">
        <f t="shared" si="23"/>
        <v>0</v>
      </c>
      <c r="Y157" s="11">
        <f t="shared" si="24"/>
        <v>0</v>
      </c>
    </row>
    <row r="158" spans="1:25">
      <c r="A158" s="13">
        <v>18</v>
      </c>
      <c r="B158" s="2">
        <v>310002013</v>
      </c>
      <c r="C158" s="1" t="s">
        <v>46</v>
      </c>
      <c r="D158" s="1" t="s">
        <v>118</v>
      </c>
      <c r="E158" s="12">
        <f>_xlfn.IFNA(VLOOKUP($B158,'FST OMT'!$C:$AH,$A158,0),0)</f>
        <v>0</v>
      </c>
      <c r="F158" s="12">
        <f>_xlfn.IFNA(VLOOKUP($B158,'FST CV'!$C:$AH,$A158,0),0)</f>
        <v>0</v>
      </c>
      <c r="G158" s="12">
        <f>_xlfn.IFNA(VLOOKUP($B158,'FST TT'!$C:$AH,$A158,0),0)</f>
        <v>0</v>
      </c>
      <c r="I158" s="4">
        <f t="shared" si="18"/>
        <v>0</v>
      </c>
      <c r="K158" s="52">
        <f>IF(D158="MT",VLOOKUP(B158,Master_Item!B:H,7,0),VLOOKUP(B158,Master_Item!B:H,6,0))</f>
        <v>72</v>
      </c>
      <c r="L158" s="52" t="str">
        <f>VLOOKUP(B158,Master_Item!B:M,12,0)</f>
        <v>โรงงานนวนคร</v>
      </c>
      <c r="M158" s="11" t="str">
        <f t="shared" si="19"/>
        <v>โรงงานนวนครRegion 4</v>
      </c>
      <c r="N158" s="11">
        <f t="shared" si="17"/>
        <v>0</v>
      </c>
      <c r="O158" s="11">
        <f t="shared" si="17"/>
        <v>0</v>
      </c>
      <c r="P158" s="11">
        <f t="shared" si="17"/>
        <v>0</v>
      </c>
      <c r="Q158" s="11">
        <f t="shared" si="17"/>
        <v>0</v>
      </c>
      <c r="R158" s="11">
        <f t="shared" si="17"/>
        <v>0</v>
      </c>
      <c r="S158" s="11"/>
      <c r="T158" s="1">
        <f>VLOOKUP(B158,Master_Item!B:I,8,0)</f>
        <v>9.1199999999999992</v>
      </c>
      <c r="U158" s="11">
        <f t="shared" si="20"/>
        <v>0</v>
      </c>
      <c r="V158" s="11">
        <f t="shared" si="21"/>
        <v>0</v>
      </c>
      <c r="W158" s="11">
        <f t="shared" si="22"/>
        <v>0</v>
      </c>
      <c r="X158" s="11">
        <f t="shared" si="23"/>
        <v>0</v>
      </c>
      <c r="Y158" s="11">
        <f t="shared" si="24"/>
        <v>0</v>
      </c>
    </row>
    <row r="159" spans="1:25">
      <c r="A159" s="13">
        <v>19</v>
      </c>
      <c r="B159" s="2">
        <v>310002013</v>
      </c>
      <c r="C159" s="1" t="s">
        <v>46</v>
      </c>
      <c r="D159" s="1" t="s">
        <v>119</v>
      </c>
      <c r="E159" s="12">
        <f>_xlfn.IFNA(VLOOKUP($B159,'FST OMT'!$C:$AH,$A159,0),0)</f>
        <v>0</v>
      </c>
      <c r="F159" s="12">
        <f>_xlfn.IFNA(VLOOKUP($B159,'FST CV'!$C:$AH,$A159,0),0)</f>
        <v>0</v>
      </c>
      <c r="G159" s="12">
        <f>_xlfn.IFNA(VLOOKUP($B159,'FST TT'!$C:$AH,$A159,0),0)</f>
        <v>0</v>
      </c>
      <c r="I159" s="4">
        <f t="shared" si="18"/>
        <v>0</v>
      </c>
      <c r="K159" s="52">
        <f>IF(D159="MT",VLOOKUP(B159,Master_Item!B:H,7,0),VLOOKUP(B159,Master_Item!B:H,6,0))</f>
        <v>72</v>
      </c>
      <c r="L159" s="52" t="str">
        <f>VLOOKUP(B159,Master_Item!B:M,12,0)</f>
        <v>โรงงานนวนคร</v>
      </c>
      <c r="M159" s="11" t="str">
        <f t="shared" si="19"/>
        <v>โรงงานนวนครRegion 5</v>
      </c>
      <c r="N159" s="11">
        <f t="shared" si="17"/>
        <v>0</v>
      </c>
      <c r="O159" s="11">
        <f t="shared" si="17"/>
        <v>0</v>
      </c>
      <c r="P159" s="11">
        <f t="shared" si="17"/>
        <v>0</v>
      </c>
      <c r="Q159" s="11">
        <f t="shared" si="17"/>
        <v>0</v>
      </c>
      <c r="R159" s="11">
        <f t="shared" si="17"/>
        <v>0</v>
      </c>
      <c r="S159" s="11"/>
      <c r="T159" s="1">
        <f>VLOOKUP(B159,Master_Item!B:I,8,0)</f>
        <v>9.1199999999999992</v>
      </c>
      <c r="U159" s="11">
        <f t="shared" si="20"/>
        <v>0</v>
      </c>
      <c r="V159" s="11">
        <f t="shared" si="21"/>
        <v>0</v>
      </c>
      <c r="W159" s="11">
        <f t="shared" si="22"/>
        <v>0</v>
      </c>
      <c r="X159" s="11">
        <f t="shared" si="23"/>
        <v>0</v>
      </c>
      <c r="Y159" s="11">
        <f t="shared" si="24"/>
        <v>0</v>
      </c>
    </row>
    <row r="160" spans="1:25">
      <c r="A160" s="13">
        <v>20</v>
      </c>
      <c r="B160" s="2">
        <v>310002013</v>
      </c>
      <c r="C160" s="1" t="s">
        <v>46</v>
      </c>
      <c r="D160" s="1" t="s">
        <v>127</v>
      </c>
      <c r="E160" s="12">
        <f>_xlfn.IFNA(VLOOKUP($B160,'FST OMT'!$C:$AH,$A160,0),0)*0.45</f>
        <v>0</v>
      </c>
      <c r="F160" s="12">
        <f>_xlfn.IFNA(VLOOKUP($B160,'FST CV'!$C:$AH,$A160,0),0)*0.45</f>
        <v>0</v>
      </c>
      <c r="G160" s="12">
        <f>_xlfn.IFNA(VLOOKUP($B160,'FST TT'!$C:$AH,$A160,0),0)*0.45</f>
        <v>0</v>
      </c>
      <c r="I160" s="4">
        <f t="shared" si="18"/>
        <v>0</v>
      </c>
      <c r="K160" s="52">
        <f>IF(D160="MT",VLOOKUP(B160,Master_Item!B:H,7,0),VLOOKUP(B160,Master_Item!B:H,6,0))</f>
        <v>72</v>
      </c>
      <c r="L160" s="52" t="str">
        <f>VLOOKUP(B160,Master_Item!B:M,12,0)</f>
        <v>โรงงานนวนคร</v>
      </c>
      <c r="M160" s="11" t="str">
        <f t="shared" si="19"/>
        <v>โรงงานนวนครRegion 6/9</v>
      </c>
      <c r="N160" s="11">
        <f t="shared" si="17"/>
        <v>0</v>
      </c>
      <c r="O160" s="11">
        <f t="shared" si="17"/>
        <v>0</v>
      </c>
      <c r="P160" s="11">
        <f t="shared" si="17"/>
        <v>0</v>
      </c>
      <c r="Q160" s="11">
        <f t="shared" si="17"/>
        <v>0</v>
      </c>
      <c r="R160" s="11">
        <f t="shared" si="17"/>
        <v>0</v>
      </c>
      <c r="S160" s="11"/>
      <c r="T160" s="1">
        <f>VLOOKUP(B160,Master_Item!B:I,8,0)</f>
        <v>9.1199999999999992</v>
      </c>
      <c r="U160" s="11">
        <f t="shared" si="20"/>
        <v>0</v>
      </c>
      <c r="V160" s="11">
        <f t="shared" si="21"/>
        <v>0</v>
      </c>
      <c r="W160" s="11">
        <f t="shared" si="22"/>
        <v>0</v>
      </c>
      <c r="X160" s="11">
        <f t="shared" si="23"/>
        <v>0</v>
      </c>
      <c r="Y160" s="11">
        <f t="shared" si="24"/>
        <v>0</v>
      </c>
    </row>
    <row r="161" spans="1:25">
      <c r="A161" s="13">
        <v>20</v>
      </c>
      <c r="B161" s="2">
        <v>310002013</v>
      </c>
      <c r="C161" s="1" t="s">
        <v>46</v>
      </c>
      <c r="D161" s="1" t="s">
        <v>128</v>
      </c>
      <c r="E161" s="12">
        <f>_xlfn.IFNA(VLOOKUP($B161,'FST OMT'!$C:$AH,$A161,0),0)*0.55</f>
        <v>0</v>
      </c>
      <c r="F161" s="12">
        <f>_xlfn.IFNA(VLOOKUP($B161,'FST CV'!$C:$AH,$A161,0),0)*0.55</f>
        <v>0</v>
      </c>
      <c r="G161" s="12">
        <f>_xlfn.IFNA(VLOOKUP($B161,'FST TT'!$C:$AH,$A161,0),0)*0.55</f>
        <v>0</v>
      </c>
      <c r="I161" s="4">
        <f t="shared" si="18"/>
        <v>0</v>
      </c>
      <c r="K161" s="52">
        <f>IF(D161="MT",VLOOKUP(B161,Master_Item!B:H,7,0),VLOOKUP(B161,Master_Item!B:H,6,0))</f>
        <v>72</v>
      </c>
      <c r="L161" s="52" t="str">
        <f>VLOOKUP(B161,Master_Item!B:M,12,0)</f>
        <v>โรงงานนวนคร</v>
      </c>
      <c r="M161" s="11" t="str">
        <f t="shared" si="19"/>
        <v>โรงงานนวนครRegion 6/14</v>
      </c>
      <c r="N161" s="11">
        <f t="shared" si="17"/>
        <v>0</v>
      </c>
      <c r="O161" s="11">
        <f t="shared" si="17"/>
        <v>0</v>
      </c>
      <c r="P161" s="11">
        <f t="shared" si="17"/>
        <v>0</v>
      </c>
      <c r="Q161" s="11">
        <f t="shared" si="17"/>
        <v>0</v>
      </c>
      <c r="R161" s="11">
        <f t="shared" si="17"/>
        <v>0</v>
      </c>
      <c r="S161" s="11"/>
      <c r="T161" s="1">
        <f>VLOOKUP(B161,Master_Item!B:I,8,0)</f>
        <v>9.1199999999999992</v>
      </c>
      <c r="U161" s="11">
        <f t="shared" si="20"/>
        <v>0</v>
      </c>
      <c r="V161" s="11">
        <f t="shared" si="21"/>
        <v>0</v>
      </c>
      <c r="W161" s="11">
        <f t="shared" si="22"/>
        <v>0</v>
      </c>
      <c r="X161" s="11">
        <f t="shared" si="23"/>
        <v>0</v>
      </c>
      <c r="Y161" s="11">
        <f t="shared" si="24"/>
        <v>0</v>
      </c>
    </row>
    <row r="162" spans="1:25">
      <c r="A162" s="13">
        <v>21</v>
      </c>
      <c r="B162" s="2">
        <v>310002013</v>
      </c>
      <c r="C162" s="1" t="s">
        <v>46</v>
      </c>
      <c r="D162" s="1" t="s">
        <v>121</v>
      </c>
      <c r="E162" s="12">
        <f>_xlfn.IFNA(VLOOKUP($B162,'FST OMT'!$C:$AH,$A162,0),0)</f>
        <v>0</v>
      </c>
      <c r="F162" s="12">
        <f>_xlfn.IFNA(VLOOKUP($B162,'FST CV'!$C:$AH,$A162,0),0)</f>
        <v>0</v>
      </c>
      <c r="G162" s="12">
        <f>_xlfn.IFNA(VLOOKUP($B162,'FST TT'!$C:$AH,$A162,0),0)</f>
        <v>0</v>
      </c>
      <c r="I162" s="4">
        <f t="shared" si="18"/>
        <v>0</v>
      </c>
      <c r="K162" s="52">
        <f>IF(D162="MT",VLOOKUP(B162,Master_Item!B:H,7,0),VLOOKUP(B162,Master_Item!B:H,6,0))</f>
        <v>72</v>
      </c>
      <c r="L162" s="52" t="str">
        <f>VLOOKUP(B162,Master_Item!B:M,12,0)</f>
        <v>โรงงานนวนคร</v>
      </c>
      <c r="M162" s="11" t="str">
        <f t="shared" si="19"/>
        <v>โรงงานนวนครRegion 7</v>
      </c>
      <c r="N162" s="11">
        <f t="shared" si="17"/>
        <v>0</v>
      </c>
      <c r="O162" s="11">
        <f t="shared" si="17"/>
        <v>0</v>
      </c>
      <c r="P162" s="11">
        <f t="shared" si="17"/>
        <v>0</v>
      </c>
      <c r="Q162" s="11">
        <f t="shared" si="17"/>
        <v>0</v>
      </c>
      <c r="R162" s="11">
        <f t="shared" si="17"/>
        <v>0</v>
      </c>
      <c r="S162" s="11"/>
      <c r="T162" s="1">
        <f>VLOOKUP(B162,Master_Item!B:I,8,0)</f>
        <v>9.1199999999999992</v>
      </c>
      <c r="U162" s="11">
        <f t="shared" si="20"/>
        <v>0</v>
      </c>
      <c r="V162" s="11">
        <f t="shared" si="21"/>
        <v>0</v>
      </c>
      <c r="W162" s="11">
        <f t="shared" si="22"/>
        <v>0</v>
      </c>
      <c r="X162" s="11">
        <f t="shared" si="23"/>
        <v>0</v>
      </c>
      <c r="Y162" s="11">
        <f t="shared" si="24"/>
        <v>0</v>
      </c>
    </row>
    <row r="163" spans="1:25">
      <c r="A163" s="13">
        <v>22</v>
      </c>
      <c r="B163" s="2">
        <v>310002013</v>
      </c>
      <c r="C163" s="1" t="s">
        <v>46</v>
      </c>
      <c r="D163" s="1" t="s">
        <v>122</v>
      </c>
      <c r="E163" s="12">
        <f>_xlfn.IFNA(VLOOKUP($B163,'FST OMT'!$C:$AH,$A163,0),0)</f>
        <v>0</v>
      </c>
      <c r="F163" s="12">
        <f>_xlfn.IFNA(VLOOKUP($B163,'FST CV'!$C:$AH,$A163,0),0)</f>
        <v>0</v>
      </c>
      <c r="G163" s="12">
        <f>_xlfn.IFNA(VLOOKUP($B163,'FST TT'!$C:$AH,$A163,0),0)</f>
        <v>0</v>
      </c>
      <c r="I163" s="4">
        <f t="shared" si="18"/>
        <v>0</v>
      </c>
      <c r="K163" s="52">
        <f>IF(D163="MT",VLOOKUP(B163,Master_Item!B:H,7,0),VLOOKUP(B163,Master_Item!B:H,6,0))</f>
        <v>72</v>
      </c>
      <c r="L163" s="52" t="str">
        <f>VLOOKUP(B163,Master_Item!B:M,12,0)</f>
        <v>โรงงานนวนคร</v>
      </c>
      <c r="M163" s="11" t="str">
        <f t="shared" si="19"/>
        <v>โรงงานนวนครRegion 8</v>
      </c>
      <c r="N163" s="11">
        <f t="shared" si="17"/>
        <v>0</v>
      </c>
      <c r="O163" s="11">
        <f t="shared" si="17"/>
        <v>0</v>
      </c>
      <c r="P163" s="11">
        <f t="shared" si="17"/>
        <v>0</v>
      </c>
      <c r="Q163" s="11">
        <f t="shared" si="17"/>
        <v>0</v>
      </c>
      <c r="R163" s="11">
        <f t="shared" si="17"/>
        <v>0</v>
      </c>
      <c r="S163" s="11"/>
      <c r="T163" s="1">
        <f>VLOOKUP(B163,Master_Item!B:I,8,0)</f>
        <v>9.1199999999999992</v>
      </c>
      <c r="U163" s="11">
        <f t="shared" si="20"/>
        <v>0</v>
      </c>
      <c r="V163" s="11">
        <f t="shared" si="21"/>
        <v>0</v>
      </c>
      <c r="W163" s="11">
        <f t="shared" si="22"/>
        <v>0</v>
      </c>
      <c r="X163" s="11">
        <f t="shared" si="23"/>
        <v>0</v>
      </c>
      <c r="Y163" s="11">
        <f t="shared" si="24"/>
        <v>0</v>
      </c>
    </row>
    <row r="164" spans="1:25">
      <c r="A164" s="13">
        <v>71</v>
      </c>
      <c r="B164" s="2">
        <v>310002013</v>
      </c>
      <c r="C164" s="1" t="s">
        <v>46</v>
      </c>
      <c r="D164" s="1" t="s">
        <v>123</v>
      </c>
      <c r="H164" s="4">
        <f>_xlfn.IFNA(VLOOKUP(B164,'FST MT'!A:FS,$A164,0),0)</f>
        <v>37000</v>
      </c>
      <c r="I164" s="4">
        <f t="shared" si="18"/>
        <v>37000</v>
      </c>
      <c r="K164" s="52">
        <f>IF(D164="MT",VLOOKUP(B164,Master_Item!B:H,7,0),VLOOKUP(B164,Master_Item!B:H,6,0))</f>
        <v>72</v>
      </c>
      <c r="L164" s="52" t="str">
        <f>VLOOKUP(B164,Master_Item!B:M,12,0)</f>
        <v>โรงงานนวนคร</v>
      </c>
      <c r="M164" s="11" t="str">
        <f t="shared" si="19"/>
        <v>โรงงานนวนครMT</v>
      </c>
      <c r="N164" s="11">
        <f t="shared" si="17"/>
        <v>0</v>
      </c>
      <c r="O164" s="11">
        <f t="shared" si="17"/>
        <v>0</v>
      </c>
      <c r="P164" s="11">
        <f t="shared" si="17"/>
        <v>0</v>
      </c>
      <c r="Q164" s="11">
        <f t="shared" si="17"/>
        <v>513.88888888888891</v>
      </c>
      <c r="R164" s="11">
        <f t="shared" si="17"/>
        <v>513.88888888888891</v>
      </c>
      <c r="S164" s="11"/>
      <c r="T164" s="1">
        <f>VLOOKUP(B164,Master_Item!B:I,8,0)</f>
        <v>9.1199999999999992</v>
      </c>
      <c r="U164" s="11">
        <f t="shared" si="20"/>
        <v>0</v>
      </c>
      <c r="V164" s="11">
        <f t="shared" si="21"/>
        <v>0</v>
      </c>
      <c r="W164" s="11">
        <f t="shared" si="22"/>
        <v>0</v>
      </c>
      <c r="X164" s="11">
        <f t="shared" si="23"/>
        <v>337440</v>
      </c>
      <c r="Y164" s="11">
        <f t="shared" si="24"/>
        <v>337440</v>
      </c>
    </row>
    <row r="165" spans="1:25">
      <c r="A165" s="13">
        <v>15</v>
      </c>
      <c r="B165" s="2">
        <v>310002014</v>
      </c>
      <c r="C165" s="1" t="s">
        <v>47</v>
      </c>
      <c r="D165" s="1" t="s">
        <v>115</v>
      </c>
      <c r="E165" s="12">
        <f>_xlfn.IFNA(VLOOKUP($B165,'FST OMT'!$C:$AH,$A165,0),0)</f>
        <v>0</v>
      </c>
      <c r="F165" s="12">
        <f>_xlfn.IFNA(VLOOKUP($B165,'FST CV'!$C:$AH,$A165,0),0)</f>
        <v>0</v>
      </c>
      <c r="G165" s="12">
        <f>_xlfn.IFNA(VLOOKUP($B165,'FST TT'!$C:$AH,$A165,0),0)</f>
        <v>0</v>
      </c>
      <c r="I165" s="4">
        <f t="shared" si="18"/>
        <v>0</v>
      </c>
      <c r="K165" s="52">
        <f>IF(D165="MT",VLOOKUP(B165,Master_Item!B:H,7,0),VLOOKUP(B165,Master_Item!B:H,6,0))</f>
        <v>72</v>
      </c>
      <c r="L165" s="52" t="str">
        <f>VLOOKUP(B165,Master_Item!B:M,12,0)</f>
        <v>โรงงานนวนคร</v>
      </c>
      <c r="M165" s="11" t="str">
        <f t="shared" si="19"/>
        <v>โรงงานนวนครRegion 1</v>
      </c>
      <c r="N165" s="11">
        <f t="shared" si="17"/>
        <v>0</v>
      </c>
      <c r="O165" s="11">
        <f t="shared" si="17"/>
        <v>0</v>
      </c>
      <c r="P165" s="11">
        <f t="shared" si="17"/>
        <v>0</v>
      </c>
      <c r="Q165" s="11">
        <f t="shared" si="17"/>
        <v>0</v>
      </c>
      <c r="R165" s="11">
        <f t="shared" si="17"/>
        <v>0</v>
      </c>
      <c r="S165" s="11"/>
      <c r="T165" s="1">
        <f>VLOOKUP(B165,Master_Item!B:I,8,0)</f>
        <v>9.1199999999999992</v>
      </c>
      <c r="U165" s="11">
        <f t="shared" si="20"/>
        <v>0</v>
      </c>
      <c r="V165" s="11">
        <f t="shared" si="21"/>
        <v>0</v>
      </c>
      <c r="W165" s="11">
        <f t="shared" si="22"/>
        <v>0</v>
      </c>
      <c r="X165" s="11">
        <f t="shared" si="23"/>
        <v>0</v>
      </c>
      <c r="Y165" s="11">
        <f t="shared" si="24"/>
        <v>0</v>
      </c>
    </row>
    <row r="166" spans="1:25">
      <c r="A166" s="13">
        <v>16</v>
      </c>
      <c r="B166" s="2">
        <v>310002014</v>
      </c>
      <c r="C166" s="1" t="s">
        <v>47</v>
      </c>
      <c r="D166" s="1" t="s">
        <v>116</v>
      </c>
      <c r="E166" s="12">
        <f>_xlfn.IFNA(VLOOKUP($B166,'FST OMT'!$C:$AH,$A166,0),0)</f>
        <v>0</v>
      </c>
      <c r="F166" s="12">
        <f>_xlfn.IFNA(VLOOKUP($B166,'FST CV'!$C:$AH,$A166,0),0)</f>
        <v>0</v>
      </c>
      <c r="G166" s="12">
        <f>_xlfn.IFNA(VLOOKUP($B166,'FST TT'!$C:$AH,$A166,0),0)</f>
        <v>0</v>
      </c>
      <c r="I166" s="4">
        <f t="shared" si="18"/>
        <v>0</v>
      </c>
      <c r="K166" s="52">
        <f>IF(D166="MT",VLOOKUP(B166,Master_Item!B:H,7,0),VLOOKUP(B166,Master_Item!B:H,6,0))</f>
        <v>72</v>
      </c>
      <c r="L166" s="52" t="str">
        <f>VLOOKUP(B166,Master_Item!B:M,12,0)</f>
        <v>โรงงานนวนคร</v>
      </c>
      <c r="M166" s="11" t="str">
        <f t="shared" si="19"/>
        <v>โรงงานนวนครRegion 2</v>
      </c>
      <c r="N166" s="11">
        <f t="shared" si="17"/>
        <v>0</v>
      </c>
      <c r="O166" s="11">
        <f t="shared" si="17"/>
        <v>0</v>
      </c>
      <c r="P166" s="11">
        <f t="shared" si="17"/>
        <v>0</v>
      </c>
      <c r="Q166" s="11">
        <f t="shared" si="17"/>
        <v>0</v>
      </c>
      <c r="R166" s="11">
        <f t="shared" si="17"/>
        <v>0</v>
      </c>
      <c r="S166" s="11"/>
      <c r="T166" s="1">
        <f>VLOOKUP(B166,Master_Item!B:I,8,0)</f>
        <v>9.1199999999999992</v>
      </c>
      <c r="U166" s="11">
        <f t="shared" si="20"/>
        <v>0</v>
      </c>
      <c r="V166" s="11">
        <f t="shared" si="21"/>
        <v>0</v>
      </c>
      <c r="W166" s="11">
        <f t="shared" si="22"/>
        <v>0</v>
      </c>
      <c r="X166" s="11">
        <f t="shared" si="23"/>
        <v>0</v>
      </c>
      <c r="Y166" s="11">
        <f t="shared" si="24"/>
        <v>0</v>
      </c>
    </row>
    <row r="167" spans="1:25">
      <c r="A167" s="13">
        <v>17</v>
      </c>
      <c r="B167" s="2">
        <v>310002014</v>
      </c>
      <c r="C167" s="1" t="s">
        <v>47</v>
      </c>
      <c r="D167" s="1" t="s">
        <v>117</v>
      </c>
      <c r="E167" s="12">
        <f>_xlfn.IFNA(VLOOKUP($B167,'FST OMT'!$C:$AH,$A167,0),0)</f>
        <v>0</v>
      </c>
      <c r="F167" s="12">
        <f>_xlfn.IFNA(VLOOKUP($B167,'FST CV'!$C:$AH,$A167,0),0)</f>
        <v>0</v>
      </c>
      <c r="G167" s="12">
        <f>_xlfn.IFNA(VLOOKUP($B167,'FST TT'!$C:$AH,$A167,0),0)</f>
        <v>0</v>
      </c>
      <c r="I167" s="4">
        <f t="shared" si="18"/>
        <v>0</v>
      </c>
      <c r="K167" s="52">
        <f>IF(D167="MT",VLOOKUP(B167,Master_Item!B:H,7,0),VLOOKUP(B167,Master_Item!B:H,6,0))</f>
        <v>72</v>
      </c>
      <c r="L167" s="52" t="str">
        <f>VLOOKUP(B167,Master_Item!B:M,12,0)</f>
        <v>โรงงานนวนคร</v>
      </c>
      <c r="M167" s="11" t="str">
        <f t="shared" si="19"/>
        <v>โรงงานนวนครRegion 3</v>
      </c>
      <c r="N167" s="11">
        <f t="shared" si="17"/>
        <v>0</v>
      </c>
      <c r="O167" s="11">
        <f t="shared" si="17"/>
        <v>0</v>
      </c>
      <c r="P167" s="11">
        <f t="shared" si="17"/>
        <v>0</v>
      </c>
      <c r="Q167" s="11">
        <f t="shared" si="17"/>
        <v>0</v>
      </c>
      <c r="R167" s="11">
        <f t="shared" si="17"/>
        <v>0</v>
      </c>
      <c r="S167" s="11"/>
      <c r="T167" s="1">
        <f>VLOOKUP(B167,Master_Item!B:I,8,0)</f>
        <v>9.1199999999999992</v>
      </c>
      <c r="U167" s="11">
        <f t="shared" si="20"/>
        <v>0</v>
      </c>
      <c r="V167" s="11">
        <f t="shared" si="21"/>
        <v>0</v>
      </c>
      <c r="W167" s="11">
        <f t="shared" si="22"/>
        <v>0</v>
      </c>
      <c r="X167" s="11">
        <f t="shared" si="23"/>
        <v>0</v>
      </c>
      <c r="Y167" s="11">
        <f t="shared" si="24"/>
        <v>0</v>
      </c>
    </row>
    <row r="168" spans="1:25">
      <c r="A168" s="13">
        <v>18</v>
      </c>
      <c r="B168" s="2">
        <v>310002014</v>
      </c>
      <c r="C168" s="1" t="s">
        <v>47</v>
      </c>
      <c r="D168" s="1" t="s">
        <v>118</v>
      </c>
      <c r="E168" s="12">
        <f>_xlfn.IFNA(VLOOKUP($B168,'FST OMT'!$C:$AH,$A168,0),0)</f>
        <v>0</v>
      </c>
      <c r="F168" s="12">
        <f>_xlfn.IFNA(VLOOKUP($B168,'FST CV'!$C:$AH,$A168,0),0)</f>
        <v>0</v>
      </c>
      <c r="G168" s="12">
        <f>_xlfn.IFNA(VLOOKUP($B168,'FST TT'!$C:$AH,$A168,0),0)</f>
        <v>0</v>
      </c>
      <c r="I168" s="4">
        <f t="shared" si="18"/>
        <v>0</v>
      </c>
      <c r="K168" s="52">
        <f>IF(D168="MT",VLOOKUP(B168,Master_Item!B:H,7,0),VLOOKUP(B168,Master_Item!B:H,6,0))</f>
        <v>72</v>
      </c>
      <c r="L168" s="52" t="str">
        <f>VLOOKUP(B168,Master_Item!B:M,12,0)</f>
        <v>โรงงานนวนคร</v>
      </c>
      <c r="M168" s="11" t="str">
        <f t="shared" si="19"/>
        <v>โรงงานนวนครRegion 4</v>
      </c>
      <c r="N168" s="11">
        <f t="shared" si="17"/>
        <v>0</v>
      </c>
      <c r="O168" s="11">
        <f t="shared" si="17"/>
        <v>0</v>
      </c>
      <c r="P168" s="11">
        <f t="shared" si="17"/>
        <v>0</v>
      </c>
      <c r="Q168" s="11">
        <f t="shared" si="17"/>
        <v>0</v>
      </c>
      <c r="R168" s="11">
        <f t="shared" si="17"/>
        <v>0</v>
      </c>
      <c r="S168" s="11"/>
      <c r="T168" s="1">
        <f>VLOOKUP(B168,Master_Item!B:I,8,0)</f>
        <v>9.1199999999999992</v>
      </c>
      <c r="U168" s="11">
        <f t="shared" si="20"/>
        <v>0</v>
      </c>
      <c r="V168" s="11">
        <f t="shared" si="21"/>
        <v>0</v>
      </c>
      <c r="W168" s="11">
        <f t="shared" si="22"/>
        <v>0</v>
      </c>
      <c r="X168" s="11">
        <f t="shared" si="23"/>
        <v>0</v>
      </c>
      <c r="Y168" s="11">
        <f t="shared" si="24"/>
        <v>0</v>
      </c>
    </row>
    <row r="169" spans="1:25">
      <c r="A169" s="13">
        <v>19</v>
      </c>
      <c r="B169" s="2">
        <v>310002014</v>
      </c>
      <c r="C169" s="1" t="s">
        <v>47</v>
      </c>
      <c r="D169" s="1" t="s">
        <v>119</v>
      </c>
      <c r="E169" s="12">
        <f>_xlfn.IFNA(VLOOKUP($B169,'FST OMT'!$C:$AH,$A169,0),0)</f>
        <v>0</v>
      </c>
      <c r="F169" s="12">
        <f>_xlfn.IFNA(VLOOKUP($B169,'FST CV'!$C:$AH,$A169,0),0)</f>
        <v>0</v>
      </c>
      <c r="G169" s="12">
        <f>_xlfn.IFNA(VLOOKUP($B169,'FST TT'!$C:$AH,$A169,0),0)</f>
        <v>0</v>
      </c>
      <c r="I169" s="4">
        <f t="shared" si="18"/>
        <v>0</v>
      </c>
      <c r="K169" s="52">
        <f>IF(D169="MT",VLOOKUP(B169,Master_Item!B:H,7,0),VLOOKUP(B169,Master_Item!B:H,6,0))</f>
        <v>72</v>
      </c>
      <c r="L169" s="52" t="str">
        <f>VLOOKUP(B169,Master_Item!B:M,12,0)</f>
        <v>โรงงานนวนคร</v>
      </c>
      <c r="M169" s="11" t="str">
        <f t="shared" si="19"/>
        <v>โรงงานนวนครRegion 5</v>
      </c>
      <c r="N169" s="11">
        <f t="shared" si="17"/>
        <v>0</v>
      </c>
      <c r="O169" s="11">
        <f t="shared" si="17"/>
        <v>0</v>
      </c>
      <c r="P169" s="11">
        <f t="shared" si="17"/>
        <v>0</v>
      </c>
      <c r="Q169" s="11">
        <f t="shared" si="17"/>
        <v>0</v>
      </c>
      <c r="R169" s="11">
        <f t="shared" si="17"/>
        <v>0</v>
      </c>
      <c r="S169" s="11"/>
      <c r="T169" s="1">
        <f>VLOOKUP(B169,Master_Item!B:I,8,0)</f>
        <v>9.1199999999999992</v>
      </c>
      <c r="U169" s="11">
        <f t="shared" si="20"/>
        <v>0</v>
      </c>
      <c r="V169" s="11">
        <f t="shared" si="21"/>
        <v>0</v>
      </c>
      <c r="W169" s="11">
        <f t="shared" si="22"/>
        <v>0</v>
      </c>
      <c r="X169" s="11">
        <f t="shared" si="23"/>
        <v>0</v>
      </c>
      <c r="Y169" s="11">
        <f t="shared" si="24"/>
        <v>0</v>
      </c>
    </row>
    <row r="170" spans="1:25">
      <c r="A170" s="13">
        <v>20</v>
      </c>
      <c r="B170" s="2">
        <v>310002014</v>
      </c>
      <c r="C170" s="1" t="s">
        <v>47</v>
      </c>
      <c r="D170" s="1" t="s">
        <v>127</v>
      </c>
      <c r="E170" s="12">
        <f>_xlfn.IFNA(VLOOKUP($B170,'FST OMT'!$C:$AH,$A170,0),0)*0.45</f>
        <v>0</v>
      </c>
      <c r="F170" s="12">
        <f>_xlfn.IFNA(VLOOKUP($B170,'FST CV'!$C:$AH,$A170,0),0)*0.45</f>
        <v>0</v>
      </c>
      <c r="G170" s="12">
        <f>_xlfn.IFNA(VLOOKUP($B170,'FST TT'!$C:$AH,$A170,0),0)*0.45</f>
        <v>0</v>
      </c>
      <c r="I170" s="4">
        <f t="shared" si="18"/>
        <v>0</v>
      </c>
      <c r="K170" s="52">
        <f>IF(D170="MT",VLOOKUP(B170,Master_Item!B:H,7,0),VLOOKUP(B170,Master_Item!B:H,6,0))</f>
        <v>72</v>
      </c>
      <c r="L170" s="52" t="str">
        <f>VLOOKUP(B170,Master_Item!B:M,12,0)</f>
        <v>โรงงานนวนคร</v>
      </c>
      <c r="M170" s="11" t="str">
        <f t="shared" si="19"/>
        <v>โรงงานนวนครRegion 6/9</v>
      </c>
      <c r="N170" s="11">
        <f t="shared" si="17"/>
        <v>0</v>
      </c>
      <c r="O170" s="11">
        <f t="shared" si="17"/>
        <v>0</v>
      </c>
      <c r="P170" s="11">
        <f t="shared" si="17"/>
        <v>0</v>
      </c>
      <c r="Q170" s="11">
        <f t="shared" si="17"/>
        <v>0</v>
      </c>
      <c r="R170" s="11">
        <f t="shared" si="17"/>
        <v>0</v>
      </c>
      <c r="S170" s="11"/>
      <c r="T170" s="1">
        <f>VLOOKUP(B170,Master_Item!B:I,8,0)</f>
        <v>9.1199999999999992</v>
      </c>
      <c r="U170" s="11">
        <f t="shared" si="20"/>
        <v>0</v>
      </c>
      <c r="V170" s="11">
        <f t="shared" si="21"/>
        <v>0</v>
      </c>
      <c r="W170" s="11">
        <f t="shared" si="22"/>
        <v>0</v>
      </c>
      <c r="X170" s="11">
        <f t="shared" si="23"/>
        <v>0</v>
      </c>
      <c r="Y170" s="11">
        <f t="shared" si="24"/>
        <v>0</v>
      </c>
    </row>
    <row r="171" spans="1:25">
      <c r="A171" s="13">
        <v>20</v>
      </c>
      <c r="B171" s="2">
        <v>310002014</v>
      </c>
      <c r="C171" s="1" t="s">
        <v>47</v>
      </c>
      <c r="D171" s="1" t="s">
        <v>128</v>
      </c>
      <c r="E171" s="12">
        <f>_xlfn.IFNA(VLOOKUP($B171,'FST OMT'!$C:$AH,$A171,0),0)*0.55</f>
        <v>0</v>
      </c>
      <c r="F171" s="12">
        <f>_xlfn.IFNA(VLOOKUP($B171,'FST CV'!$C:$AH,$A171,0),0)*0.55</f>
        <v>0</v>
      </c>
      <c r="G171" s="12">
        <f>_xlfn.IFNA(VLOOKUP($B171,'FST TT'!$C:$AH,$A171,0),0)*0.55</f>
        <v>0</v>
      </c>
      <c r="I171" s="4">
        <f t="shared" si="18"/>
        <v>0</v>
      </c>
      <c r="K171" s="52">
        <f>IF(D171="MT",VLOOKUP(B171,Master_Item!B:H,7,0),VLOOKUP(B171,Master_Item!B:H,6,0))</f>
        <v>72</v>
      </c>
      <c r="L171" s="52" t="str">
        <f>VLOOKUP(B171,Master_Item!B:M,12,0)</f>
        <v>โรงงานนวนคร</v>
      </c>
      <c r="M171" s="11" t="str">
        <f t="shared" si="19"/>
        <v>โรงงานนวนครRegion 6/14</v>
      </c>
      <c r="N171" s="11">
        <f t="shared" ref="N171:R201" si="25">E171/$K171</f>
        <v>0</v>
      </c>
      <c r="O171" s="11">
        <f t="shared" si="25"/>
        <v>0</v>
      </c>
      <c r="P171" s="11">
        <f t="shared" si="25"/>
        <v>0</v>
      </c>
      <c r="Q171" s="11">
        <f t="shared" si="25"/>
        <v>0</v>
      </c>
      <c r="R171" s="11">
        <f t="shared" si="25"/>
        <v>0</v>
      </c>
      <c r="S171" s="11"/>
      <c r="T171" s="1">
        <f>VLOOKUP(B171,Master_Item!B:I,8,0)</f>
        <v>9.1199999999999992</v>
      </c>
      <c r="U171" s="11">
        <f t="shared" si="20"/>
        <v>0</v>
      </c>
      <c r="V171" s="11">
        <f t="shared" si="21"/>
        <v>0</v>
      </c>
      <c r="W171" s="11">
        <f t="shared" si="22"/>
        <v>0</v>
      </c>
      <c r="X171" s="11">
        <f t="shared" si="23"/>
        <v>0</v>
      </c>
      <c r="Y171" s="11">
        <f t="shared" si="24"/>
        <v>0</v>
      </c>
    </row>
    <row r="172" spans="1:25">
      <c r="A172" s="13">
        <v>21</v>
      </c>
      <c r="B172" s="2">
        <v>310002014</v>
      </c>
      <c r="C172" s="1" t="s">
        <v>47</v>
      </c>
      <c r="D172" s="1" t="s">
        <v>121</v>
      </c>
      <c r="E172" s="12">
        <f>_xlfn.IFNA(VLOOKUP($B172,'FST OMT'!$C:$AH,$A172,0),0)</f>
        <v>0</v>
      </c>
      <c r="F172" s="12">
        <f>_xlfn.IFNA(VLOOKUP($B172,'FST CV'!$C:$AH,$A172,0),0)</f>
        <v>0</v>
      </c>
      <c r="G172" s="12">
        <f>_xlfn.IFNA(VLOOKUP($B172,'FST TT'!$C:$AH,$A172,0),0)</f>
        <v>0</v>
      </c>
      <c r="I172" s="4">
        <f t="shared" si="18"/>
        <v>0</v>
      </c>
      <c r="K172" s="52">
        <f>IF(D172="MT",VLOOKUP(B172,Master_Item!B:H,7,0),VLOOKUP(B172,Master_Item!B:H,6,0))</f>
        <v>72</v>
      </c>
      <c r="L172" s="52" t="str">
        <f>VLOOKUP(B172,Master_Item!B:M,12,0)</f>
        <v>โรงงานนวนคร</v>
      </c>
      <c r="M172" s="11" t="str">
        <f t="shared" si="19"/>
        <v>โรงงานนวนครRegion 7</v>
      </c>
      <c r="N172" s="11">
        <f t="shared" si="25"/>
        <v>0</v>
      </c>
      <c r="O172" s="11">
        <f t="shared" si="25"/>
        <v>0</v>
      </c>
      <c r="P172" s="11">
        <f t="shared" si="25"/>
        <v>0</v>
      </c>
      <c r="Q172" s="11">
        <f t="shared" si="25"/>
        <v>0</v>
      </c>
      <c r="R172" s="11">
        <f t="shared" si="25"/>
        <v>0</v>
      </c>
      <c r="S172" s="11"/>
      <c r="T172" s="1">
        <f>VLOOKUP(B172,Master_Item!B:I,8,0)</f>
        <v>9.1199999999999992</v>
      </c>
      <c r="U172" s="11">
        <f t="shared" si="20"/>
        <v>0</v>
      </c>
      <c r="V172" s="11">
        <f t="shared" si="21"/>
        <v>0</v>
      </c>
      <c r="W172" s="11">
        <f t="shared" si="22"/>
        <v>0</v>
      </c>
      <c r="X172" s="11">
        <f t="shared" si="23"/>
        <v>0</v>
      </c>
      <c r="Y172" s="11">
        <f t="shared" si="24"/>
        <v>0</v>
      </c>
    </row>
    <row r="173" spans="1:25">
      <c r="A173" s="13">
        <v>22</v>
      </c>
      <c r="B173" s="2">
        <v>310002014</v>
      </c>
      <c r="C173" s="1" t="s">
        <v>47</v>
      </c>
      <c r="D173" s="1" t="s">
        <v>122</v>
      </c>
      <c r="E173" s="12">
        <f>_xlfn.IFNA(VLOOKUP($B173,'FST OMT'!$C:$AH,$A173,0),0)</f>
        <v>0</v>
      </c>
      <c r="F173" s="12">
        <f>_xlfn.IFNA(VLOOKUP($B173,'FST CV'!$C:$AH,$A173,0),0)</f>
        <v>0</v>
      </c>
      <c r="G173" s="12">
        <f>_xlfn.IFNA(VLOOKUP($B173,'FST TT'!$C:$AH,$A173,0),0)</f>
        <v>0</v>
      </c>
      <c r="I173" s="4">
        <f t="shared" si="18"/>
        <v>0</v>
      </c>
      <c r="K173" s="52">
        <f>IF(D173="MT",VLOOKUP(B173,Master_Item!B:H,7,0),VLOOKUP(B173,Master_Item!B:H,6,0))</f>
        <v>72</v>
      </c>
      <c r="L173" s="52" t="str">
        <f>VLOOKUP(B173,Master_Item!B:M,12,0)</f>
        <v>โรงงานนวนคร</v>
      </c>
      <c r="M173" s="11" t="str">
        <f t="shared" si="19"/>
        <v>โรงงานนวนครRegion 8</v>
      </c>
      <c r="N173" s="11">
        <f t="shared" si="25"/>
        <v>0</v>
      </c>
      <c r="O173" s="11">
        <f t="shared" si="25"/>
        <v>0</v>
      </c>
      <c r="P173" s="11">
        <f t="shared" si="25"/>
        <v>0</v>
      </c>
      <c r="Q173" s="11">
        <f t="shared" si="25"/>
        <v>0</v>
      </c>
      <c r="R173" s="11">
        <f t="shared" si="25"/>
        <v>0</v>
      </c>
      <c r="S173" s="11"/>
      <c r="T173" s="1">
        <f>VLOOKUP(B173,Master_Item!B:I,8,0)</f>
        <v>9.1199999999999992</v>
      </c>
      <c r="U173" s="11">
        <f t="shared" si="20"/>
        <v>0</v>
      </c>
      <c r="V173" s="11">
        <f t="shared" si="21"/>
        <v>0</v>
      </c>
      <c r="W173" s="11">
        <f t="shared" si="22"/>
        <v>0</v>
      </c>
      <c r="X173" s="11">
        <f t="shared" si="23"/>
        <v>0</v>
      </c>
      <c r="Y173" s="11">
        <f t="shared" si="24"/>
        <v>0</v>
      </c>
    </row>
    <row r="174" spans="1:25">
      <c r="A174" s="13">
        <v>71</v>
      </c>
      <c r="B174" s="2">
        <v>310002014</v>
      </c>
      <c r="C174" s="1" t="s">
        <v>47</v>
      </c>
      <c r="D174" s="1" t="s">
        <v>123</v>
      </c>
      <c r="H174" s="4">
        <f>_xlfn.IFNA(VLOOKUP(B174,'FST MT'!A:FS,$A174,0),0)</f>
        <v>0</v>
      </c>
      <c r="I174" s="4">
        <f t="shared" si="18"/>
        <v>0</v>
      </c>
      <c r="K174" s="52">
        <f>IF(D174="MT",VLOOKUP(B174,Master_Item!B:H,7,0),VLOOKUP(B174,Master_Item!B:H,6,0))</f>
        <v>72</v>
      </c>
      <c r="L174" s="52" t="str">
        <f>VLOOKUP(B174,Master_Item!B:M,12,0)</f>
        <v>โรงงานนวนคร</v>
      </c>
      <c r="M174" s="11" t="str">
        <f t="shared" si="19"/>
        <v>โรงงานนวนครMT</v>
      </c>
      <c r="N174" s="11">
        <f t="shared" si="25"/>
        <v>0</v>
      </c>
      <c r="O174" s="11">
        <f t="shared" si="25"/>
        <v>0</v>
      </c>
      <c r="P174" s="11">
        <f t="shared" si="25"/>
        <v>0</v>
      </c>
      <c r="Q174" s="11">
        <f t="shared" si="25"/>
        <v>0</v>
      </c>
      <c r="R174" s="11">
        <f t="shared" si="25"/>
        <v>0</v>
      </c>
      <c r="S174" s="11"/>
      <c r="T174" s="1">
        <f>VLOOKUP(B174,Master_Item!B:I,8,0)</f>
        <v>9.1199999999999992</v>
      </c>
      <c r="U174" s="11">
        <f t="shared" si="20"/>
        <v>0</v>
      </c>
      <c r="V174" s="11">
        <f t="shared" si="21"/>
        <v>0</v>
      </c>
      <c r="W174" s="11">
        <f t="shared" si="22"/>
        <v>0</v>
      </c>
      <c r="X174" s="11">
        <f t="shared" si="23"/>
        <v>0</v>
      </c>
      <c r="Y174" s="11">
        <f t="shared" si="24"/>
        <v>0</v>
      </c>
    </row>
    <row r="175" spans="1:25">
      <c r="A175" s="13">
        <v>15</v>
      </c>
      <c r="B175" s="2">
        <v>310002015</v>
      </c>
      <c r="C175" s="1" t="s">
        <v>60</v>
      </c>
      <c r="D175" s="1" t="s">
        <v>115</v>
      </c>
      <c r="E175" s="12">
        <f>_xlfn.IFNA(VLOOKUP($B175,'FST OMT'!$C:$AH,$A175,0),0)</f>
        <v>0</v>
      </c>
      <c r="F175" s="12">
        <f>_xlfn.IFNA(VLOOKUP($B175,'FST CV'!$C:$AH,$A175,0),0)</f>
        <v>970</v>
      </c>
      <c r="G175" s="12">
        <f>_xlfn.IFNA(VLOOKUP($B175,'FST TT'!$C:$AH,$A175,0),0)</f>
        <v>4915</v>
      </c>
      <c r="I175" s="4">
        <f t="shared" si="18"/>
        <v>5885</v>
      </c>
      <c r="K175" s="52">
        <f>IF(D175="MT",VLOOKUP(B175,Master_Item!B:H,7,0),VLOOKUP(B175,Master_Item!B:H,6,0))</f>
        <v>54</v>
      </c>
      <c r="L175" s="52" t="str">
        <f>VLOOKUP(B175,Master_Item!B:M,12,0)</f>
        <v>โรงงานนวนคร</v>
      </c>
      <c r="M175" s="11" t="str">
        <f t="shared" si="19"/>
        <v>โรงงานนวนครRegion 1</v>
      </c>
      <c r="N175" s="11">
        <f t="shared" si="25"/>
        <v>0</v>
      </c>
      <c r="O175" s="11">
        <f t="shared" si="25"/>
        <v>17.962962962962962</v>
      </c>
      <c r="P175" s="11">
        <f t="shared" si="25"/>
        <v>91.018518518518519</v>
      </c>
      <c r="Q175" s="11">
        <f t="shared" si="25"/>
        <v>0</v>
      </c>
      <c r="R175" s="11">
        <f t="shared" si="25"/>
        <v>108.98148148148148</v>
      </c>
      <c r="S175" s="11"/>
      <c r="T175" s="1">
        <f>VLOOKUP(B175,Master_Item!B:I,8,0)</f>
        <v>12</v>
      </c>
      <c r="U175" s="11">
        <f t="shared" si="20"/>
        <v>0</v>
      </c>
      <c r="V175" s="11">
        <f t="shared" si="21"/>
        <v>11640</v>
      </c>
      <c r="W175" s="11">
        <f t="shared" si="22"/>
        <v>58980</v>
      </c>
      <c r="X175" s="11">
        <f t="shared" si="23"/>
        <v>0</v>
      </c>
      <c r="Y175" s="11">
        <f t="shared" si="24"/>
        <v>70620</v>
      </c>
    </row>
    <row r="176" spans="1:25">
      <c r="A176" s="13">
        <v>16</v>
      </c>
      <c r="B176" s="2">
        <v>310002015</v>
      </c>
      <c r="C176" s="1" t="s">
        <v>60</v>
      </c>
      <c r="D176" s="1" t="s">
        <v>116</v>
      </c>
      <c r="E176" s="12">
        <f>_xlfn.IFNA(VLOOKUP($B176,'FST OMT'!$C:$AH,$A176,0),0)</f>
        <v>2262</v>
      </c>
      <c r="F176" s="12">
        <f>_xlfn.IFNA(VLOOKUP($B176,'FST CV'!$C:$AH,$A176,0),0)</f>
        <v>35</v>
      </c>
      <c r="G176" s="12">
        <f>_xlfn.IFNA(VLOOKUP($B176,'FST TT'!$C:$AH,$A176,0),0)</f>
        <v>8790</v>
      </c>
      <c r="I176" s="4">
        <f t="shared" si="18"/>
        <v>11087</v>
      </c>
      <c r="K176" s="52">
        <f>IF(D176="MT",VLOOKUP(B176,Master_Item!B:H,7,0),VLOOKUP(B176,Master_Item!B:H,6,0))</f>
        <v>54</v>
      </c>
      <c r="L176" s="52" t="str">
        <f>VLOOKUP(B176,Master_Item!B:M,12,0)</f>
        <v>โรงงานนวนคร</v>
      </c>
      <c r="M176" s="11" t="str">
        <f t="shared" si="19"/>
        <v>โรงงานนวนครRegion 2</v>
      </c>
      <c r="N176" s="11">
        <f t="shared" si="25"/>
        <v>41.888888888888886</v>
      </c>
      <c r="O176" s="11">
        <f t="shared" si="25"/>
        <v>0.64814814814814814</v>
      </c>
      <c r="P176" s="11">
        <f t="shared" si="25"/>
        <v>162.77777777777777</v>
      </c>
      <c r="Q176" s="11">
        <f t="shared" si="25"/>
        <v>0</v>
      </c>
      <c r="R176" s="11">
        <f t="shared" si="25"/>
        <v>205.31481481481481</v>
      </c>
      <c r="S176" s="11"/>
      <c r="T176" s="1">
        <f>VLOOKUP(B176,Master_Item!B:I,8,0)</f>
        <v>12</v>
      </c>
      <c r="U176" s="11">
        <f t="shared" si="20"/>
        <v>27144</v>
      </c>
      <c r="V176" s="11">
        <f t="shared" si="21"/>
        <v>420</v>
      </c>
      <c r="W176" s="11">
        <f t="shared" si="22"/>
        <v>105480</v>
      </c>
      <c r="X176" s="11">
        <f t="shared" si="23"/>
        <v>0</v>
      </c>
      <c r="Y176" s="11">
        <f t="shared" si="24"/>
        <v>133044</v>
      </c>
    </row>
    <row r="177" spans="1:25">
      <c r="A177" s="13">
        <v>17</v>
      </c>
      <c r="B177" s="2">
        <v>310002015</v>
      </c>
      <c r="C177" s="1" t="s">
        <v>60</v>
      </c>
      <c r="D177" s="1" t="s">
        <v>117</v>
      </c>
      <c r="E177" s="12">
        <f>_xlfn.IFNA(VLOOKUP($B177,'FST OMT'!$C:$AH,$A177,0),0)</f>
        <v>941</v>
      </c>
      <c r="F177" s="12">
        <f>_xlfn.IFNA(VLOOKUP($B177,'FST CV'!$C:$AH,$A177,0),0)</f>
        <v>125</v>
      </c>
      <c r="G177" s="12">
        <f>_xlfn.IFNA(VLOOKUP($B177,'FST TT'!$C:$AH,$A177,0),0)</f>
        <v>4975</v>
      </c>
      <c r="I177" s="4">
        <f t="shared" si="18"/>
        <v>6041</v>
      </c>
      <c r="K177" s="52">
        <f>IF(D177="MT",VLOOKUP(B177,Master_Item!B:H,7,0),VLOOKUP(B177,Master_Item!B:H,6,0))</f>
        <v>54</v>
      </c>
      <c r="L177" s="52" t="str">
        <f>VLOOKUP(B177,Master_Item!B:M,12,0)</f>
        <v>โรงงานนวนคร</v>
      </c>
      <c r="M177" s="11" t="str">
        <f t="shared" si="19"/>
        <v>โรงงานนวนครRegion 3</v>
      </c>
      <c r="N177" s="11">
        <f t="shared" si="25"/>
        <v>17.425925925925927</v>
      </c>
      <c r="O177" s="11">
        <f t="shared" si="25"/>
        <v>2.3148148148148149</v>
      </c>
      <c r="P177" s="11">
        <f t="shared" si="25"/>
        <v>92.129629629629633</v>
      </c>
      <c r="Q177" s="11">
        <f t="shared" si="25"/>
        <v>0</v>
      </c>
      <c r="R177" s="11">
        <f t="shared" si="25"/>
        <v>111.87037037037037</v>
      </c>
      <c r="S177" s="11"/>
      <c r="T177" s="1">
        <f>VLOOKUP(B177,Master_Item!B:I,8,0)</f>
        <v>12</v>
      </c>
      <c r="U177" s="11">
        <f t="shared" si="20"/>
        <v>11292</v>
      </c>
      <c r="V177" s="11">
        <f t="shared" si="21"/>
        <v>1500</v>
      </c>
      <c r="W177" s="11">
        <f t="shared" si="22"/>
        <v>59700</v>
      </c>
      <c r="X177" s="11">
        <f t="shared" si="23"/>
        <v>0</v>
      </c>
      <c r="Y177" s="11">
        <f t="shared" si="24"/>
        <v>72492</v>
      </c>
    </row>
    <row r="178" spans="1:25">
      <c r="A178" s="13">
        <v>18</v>
      </c>
      <c r="B178" s="2">
        <v>310002015</v>
      </c>
      <c r="C178" s="1" t="s">
        <v>60</v>
      </c>
      <c r="D178" s="1" t="s">
        <v>118</v>
      </c>
      <c r="E178" s="12">
        <f>_xlfn.IFNA(VLOOKUP($B178,'FST OMT'!$C:$AH,$A178,0),0)</f>
        <v>775</v>
      </c>
      <c r="F178" s="12">
        <f>_xlfn.IFNA(VLOOKUP($B178,'FST CV'!$C:$AH,$A178,0),0)</f>
        <v>45</v>
      </c>
      <c r="G178" s="12">
        <f>_xlfn.IFNA(VLOOKUP($B178,'FST TT'!$C:$AH,$A178,0),0)</f>
        <v>16694</v>
      </c>
      <c r="I178" s="4">
        <f t="shared" si="18"/>
        <v>17514</v>
      </c>
      <c r="K178" s="52">
        <f>IF(D178="MT",VLOOKUP(B178,Master_Item!B:H,7,0),VLOOKUP(B178,Master_Item!B:H,6,0))</f>
        <v>54</v>
      </c>
      <c r="L178" s="52" t="str">
        <f>VLOOKUP(B178,Master_Item!B:M,12,0)</f>
        <v>โรงงานนวนคร</v>
      </c>
      <c r="M178" s="11" t="str">
        <f t="shared" si="19"/>
        <v>โรงงานนวนครRegion 4</v>
      </c>
      <c r="N178" s="11">
        <f t="shared" si="25"/>
        <v>14.351851851851851</v>
      </c>
      <c r="O178" s="11">
        <f t="shared" si="25"/>
        <v>0.83333333333333337</v>
      </c>
      <c r="P178" s="11">
        <f t="shared" si="25"/>
        <v>309.14814814814815</v>
      </c>
      <c r="Q178" s="11">
        <f t="shared" si="25"/>
        <v>0</v>
      </c>
      <c r="R178" s="11">
        <f t="shared" si="25"/>
        <v>324.33333333333331</v>
      </c>
      <c r="S178" s="11"/>
      <c r="T178" s="1">
        <f>VLOOKUP(B178,Master_Item!B:I,8,0)</f>
        <v>12</v>
      </c>
      <c r="U178" s="11">
        <f t="shared" si="20"/>
        <v>9300</v>
      </c>
      <c r="V178" s="11">
        <f t="shared" si="21"/>
        <v>540</v>
      </c>
      <c r="W178" s="11">
        <f t="shared" si="22"/>
        <v>200328</v>
      </c>
      <c r="X178" s="11">
        <f t="shared" si="23"/>
        <v>0</v>
      </c>
      <c r="Y178" s="11">
        <f t="shared" si="24"/>
        <v>210168</v>
      </c>
    </row>
    <row r="179" spans="1:25">
      <c r="A179" s="13">
        <v>19</v>
      </c>
      <c r="B179" s="2">
        <v>310002015</v>
      </c>
      <c r="C179" s="1" t="s">
        <v>60</v>
      </c>
      <c r="D179" s="1" t="s">
        <v>119</v>
      </c>
      <c r="E179" s="12">
        <f>_xlfn.IFNA(VLOOKUP($B179,'FST OMT'!$C:$AH,$A179,0),0)</f>
        <v>71</v>
      </c>
      <c r="F179" s="12">
        <f>_xlfn.IFNA(VLOOKUP($B179,'FST CV'!$C:$AH,$A179,0),0)</f>
        <v>100</v>
      </c>
      <c r="G179" s="12">
        <f>_xlfn.IFNA(VLOOKUP($B179,'FST TT'!$C:$AH,$A179,0),0)</f>
        <v>0</v>
      </c>
      <c r="I179" s="4">
        <f t="shared" si="18"/>
        <v>171</v>
      </c>
      <c r="K179" s="52">
        <f>IF(D179="MT",VLOOKUP(B179,Master_Item!B:H,7,0),VLOOKUP(B179,Master_Item!B:H,6,0))</f>
        <v>54</v>
      </c>
      <c r="L179" s="52" t="str">
        <f>VLOOKUP(B179,Master_Item!B:M,12,0)</f>
        <v>โรงงานนวนคร</v>
      </c>
      <c r="M179" s="11" t="str">
        <f t="shared" si="19"/>
        <v>โรงงานนวนครRegion 5</v>
      </c>
      <c r="N179" s="11">
        <f t="shared" si="25"/>
        <v>1.3148148148148149</v>
      </c>
      <c r="O179" s="11">
        <f t="shared" si="25"/>
        <v>1.8518518518518519</v>
      </c>
      <c r="P179" s="11">
        <f t="shared" si="25"/>
        <v>0</v>
      </c>
      <c r="Q179" s="11">
        <f t="shared" si="25"/>
        <v>0</v>
      </c>
      <c r="R179" s="11">
        <f t="shared" si="25"/>
        <v>3.1666666666666665</v>
      </c>
      <c r="S179" s="11"/>
      <c r="T179" s="1">
        <f>VLOOKUP(B179,Master_Item!B:I,8,0)</f>
        <v>12</v>
      </c>
      <c r="U179" s="11">
        <f t="shared" si="20"/>
        <v>852</v>
      </c>
      <c r="V179" s="11">
        <f t="shared" si="21"/>
        <v>1200</v>
      </c>
      <c r="W179" s="11">
        <f t="shared" si="22"/>
        <v>0</v>
      </c>
      <c r="X179" s="11">
        <f t="shared" si="23"/>
        <v>0</v>
      </c>
      <c r="Y179" s="11">
        <f t="shared" si="24"/>
        <v>2052</v>
      </c>
    </row>
    <row r="180" spans="1:25">
      <c r="A180" s="13">
        <v>20</v>
      </c>
      <c r="B180" s="2">
        <v>310002015</v>
      </c>
      <c r="C180" s="1" t="s">
        <v>60</v>
      </c>
      <c r="D180" s="1" t="s">
        <v>127</v>
      </c>
      <c r="E180" s="12">
        <f>_xlfn.IFNA(VLOOKUP($B180,'FST OMT'!$C:$AH,$A180,0),0)*0.45</f>
        <v>171.9</v>
      </c>
      <c r="F180" s="12">
        <f>_xlfn.IFNA(VLOOKUP($B180,'FST CV'!$C:$AH,$A180,0),0)*0.45</f>
        <v>0</v>
      </c>
      <c r="G180" s="12">
        <f>_xlfn.IFNA(VLOOKUP($B180,'FST TT'!$C:$AH,$A180,0),0)*0.45</f>
        <v>1863.45</v>
      </c>
      <c r="I180" s="4">
        <f t="shared" si="18"/>
        <v>2035.3500000000001</v>
      </c>
      <c r="K180" s="52">
        <f>IF(D180="MT",VLOOKUP(B180,Master_Item!B:H,7,0),VLOOKUP(B180,Master_Item!B:H,6,0))</f>
        <v>54</v>
      </c>
      <c r="L180" s="52" t="str">
        <f>VLOOKUP(B180,Master_Item!B:M,12,0)</f>
        <v>โรงงานนวนคร</v>
      </c>
      <c r="M180" s="11" t="str">
        <f t="shared" si="19"/>
        <v>โรงงานนวนครRegion 6/9</v>
      </c>
      <c r="N180" s="11">
        <f t="shared" si="25"/>
        <v>3.1833333333333336</v>
      </c>
      <c r="O180" s="11">
        <f t="shared" si="25"/>
        <v>0</v>
      </c>
      <c r="P180" s="11">
        <f t="shared" si="25"/>
        <v>34.508333333333333</v>
      </c>
      <c r="Q180" s="11">
        <f t="shared" si="25"/>
        <v>0</v>
      </c>
      <c r="R180" s="11">
        <f t="shared" si="25"/>
        <v>37.69166666666667</v>
      </c>
      <c r="S180" s="11"/>
      <c r="T180" s="1">
        <f>VLOOKUP(B180,Master_Item!B:I,8,0)</f>
        <v>12</v>
      </c>
      <c r="U180" s="11">
        <f t="shared" si="20"/>
        <v>2062.8000000000002</v>
      </c>
      <c r="V180" s="11">
        <f t="shared" si="21"/>
        <v>0</v>
      </c>
      <c r="W180" s="11">
        <f t="shared" si="22"/>
        <v>22361.4</v>
      </c>
      <c r="X180" s="11">
        <f t="shared" si="23"/>
        <v>0</v>
      </c>
      <c r="Y180" s="11">
        <f t="shared" si="24"/>
        <v>24424.2</v>
      </c>
    </row>
    <row r="181" spans="1:25">
      <c r="A181" s="13">
        <v>20</v>
      </c>
      <c r="B181" s="2">
        <v>310002015</v>
      </c>
      <c r="C181" s="1" t="s">
        <v>60</v>
      </c>
      <c r="D181" s="1" t="s">
        <v>128</v>
      </c>
      <c r="E181" s="12">
        <f>_xlfn.IFNA(VLOOKUP($B181,'FST OMT'!$C:$AH,$A181,0),0)*0.55</f>
        <v>210.10000000000002</v>
      </c>
      <c r="F181" s="12">
        <f>_xlfn.IFNA(VLOOKUP($B181,'FST CV'!$C:$AH,$A181,0),0)*0.55</f>
        <v>0</v>
      </c>
      <c r="G181" s="12">
        <f>_xlfn.IFNA(VLOOKUP($B181,'FST TT'!$C:$AH,$A181,0),0)*0.55</f>
        <v>2277.5500000000002</v>
      </c>
      <c r="I181" s="4">
        <f t="shared" si="18"/>
        <v>2487.65</v>
      </c>
      <c r="K181" s="52">
        <f>IF(D181="MT",VLOOKUP(B181,Master_Item!B:H,7,0),VLOOKUP(B181,Master_Item!B:H,6,0))</f>
        <v>54</v>
      </c>
      <c r="L181" s="52" t="str">
        <f>VLOOKUP(B181,Master_Item!B:M,12,0)</f>
        <v>โรงงานนวนคร</v>
      </c>
      <c r="M181" s="11" t="str">
        <f t="shared" si="19"/>
        <v>โรงงานนวนครRegion 6/14</v>
      </c>
      <c r="N181" s="11">
        <f t="shared" si="25"/>
        <v>3.8907407407407413</v>
      </c>
      <c r="O181" s="11">
        <f t="shared" si="25"/>
        <v>0</v>
      </c>
      <c r="P181" s="11">
        <f t="shared" si="25"/>
        <v>42.176851851851858</v>
      </c>
      <c r="Q181" s="11">
        <f t="shared" si="25"/>
        <v>0</v>
      </c>
      <c r="R181" s="11">
        <f t="shared" si="25"/>
        <v>46.067592592592597</v>
      </c>
      <c r="S181" s="11"/>
      <c r="T181" s="1">
        <f>VLOOKUP(B181,Master_Item!B:I,8,0)</f>
        <v>12</v>
      </c>
      <c r="U181" s="11">
        <f t="shared" si="20"/>
        <v>2521.2000000000003</v>
      </c>
      <c r="V181" s="11">
        <f t="shared" si="21"/>
        <v>0</v>
      </c>
      <c r="W181" s="11">
        <f t="shared" si="22"/>
        <v>27330.600000000002</v>
      </c>
      <c r="X181" s="11">
        <f t="shared" si="23"/>
        <v>0</v>
      </c>
      <c r="Y181" s="11">
        <f t="shared" si="24"/>
        <v>29851.800000000003</v>
      </c>
    </row>
    <row r="182" spans="1:25">
      <c r="A182" s="13">
        <v>21</v>
      </c>
      <c r="B182" s="2">
        <v>310002015</v>
      </c>
      <c r="C182" s="1" t="s">
        <v>60</v>
      </c>
      <c r="D182" s="1" t="s">
        <v>121</v>
      </c>
      <c r="E182" s="12">
        <f>_xlfn.IFNA(VLOOKUP($B182,'FST OMT'!$C:$AH,$A182,0),0)</f>
        <v>260</v>
      </c>
      <c r="F182" s="12">
        <f>_xlfn.IFNA(VLOOKUP($B182,'FST CV'!$C:$AH,$A182,0),0)</f>
        <v>16</v>
      </c>
      <c r="G182" s="12">
        <f>_xlfn.IFNA(VLOOKUP($B182,'FST TT'!$C:$AH,$A182,0),0)</f>
        <v>13190</v>
      </c>
      <c r="I182" s="4">
        <f t="shared" si="18"/>
        <v>13466</v>
      </c>
      <c r="K182" s="52">
        <f>IF(D182="MT",VLOOKUP(B182,Master_Item!B:H,7,0),VLOOKUP(B182,Master_Item!B:H,6,0))</f>
        <v>54</v>
      </c>
      <c r="L182" s="52" t="str">
        <f>VLOOKUP(B182,Master_Item!B:M,12,0)</f>
        <v>โรงงานนวนคร</v>
      </c>
      <c r="M182" s="11" t="str">
        <f t="shared" si="19"/>
        <v>โรงงานนวนครRegion 7</v>
      </c>
      <c r="N182" s="11">
        <f t="shared" si="25"/>
        <v>4.8148148148148149</v>
      </c>
      <c r="O182" s="11">
        <f t="shared" si="25"/>
        <v>0.29629629629629628</v>
      </c>
      <c r="P182" s="11">
        <f t="shared" si="25"/>
        <v>244.25925925925927</v>
      </c>
      <c r="Q182" s="11">
        <f t="shared" si="25"/>
        <v>0</v>
      </c>
      <c r="R182" s="11">
        <f t="shared" si="25"/>
        <v>249.37037037037038</v>
      </c>
      <c r="S182" s="11"/>
      <c r="T182" s="1">
        <f>VLOOKUP(B182,Master_Item!B:I,8,0)</f>
        <v>12</v>
      </c>
      <c r="U182" s="11">
        <f t="shared" si="20"/>
        <v>3120</v>
      </c>
      <c r="V182" s="11">
        <f t="shared" si="21"/>
        <v>192</v>
      </c>
      <c r="W182" s="11">
        <f t="shared" si="22"/>
        <v>158280</v>
      </c>
      <c r="X182" s="11">
        <f t="shared" si="23"/>
        <v>0</v>
      </c>
      <c r="Y182" s="11">
        <f t="shared" si="24"/>
        <v>161592</v>
      </c>
    </row>
    <row r="183" spans="1:25">
      <c r="A183" s="13">
        <v>22</v>
      </c>
      <c r="B183" s="2">
        <v>310002015</v>
      </c>
      <c r="C183" s="1" t="s">
        <v>60</v>
      </c>
      <c r="D183" s="1" t="s">
        <v>122</v>
      </c>
      <c r="E183" s="12">
        <f>_xlfn.IFNA(VLOOKUP($B183,'FST OMT'!$C:$AH,$A183,0),0)</f>
        <v>557</v>
      </c>
      <c r="F183" s="12">
        <f>_xlfn.IFNA(VLOOKUP($B183,'FST CV'!$C:$AH,$A183,0),0)</f>
        <v>25</v>
      </c>
      <c r="G183" s="12">
        <f>_xlfn.IFNA(VLOOKUP($B183,'FST TT'!$C:$AH,$A183,0),0)</f>
        <v>14415</v>
      </c>
      <c r="I183" s="4">
        <f t="shared" si="18"/>
        <v>14997</v>
      </c>
      <c r="K183" s="52">
        <f>IF(D183="MT",VLOOKUP(B183,Master_Item!B:H,7,0),VLOOKUP(B183,Master_Item!B:H,6,0))</f>
        <v>54</v>
      </c>
      <c r="L183" s="52" t="str">
        <f>VLOOKUP(B183,Master_Item!B:M,12,0)</f>
        <v>โรงงานนวนคร</v>
      </c>
      <c r="M183" s="11" t="str">
        <f t="shared" si="19"/>
        <v>โรงงานนวนครRegion 8</v>
      </c>
      <c r="N183" s="11">
        <f t="shared" si="25"/>
        <v>10.314814814814815</v>
      </c>
      <c r="O183" s="11">
        <f t="shared" si="25"/>
        <v>0.46296296296296297</v>
      </c>
      <c r="P183" s="11">
        <f t="shared" si="25"/>
        <v>266.94444444444446</v>
      </c>
      <c r="Q183" s="11">
        <f t="shared" si="25"/>
        <v>0</v>
      </c>
      <c r="R183" s="11">
        <f t="shared" si="25"/>
        <v>277.72222222222223</v>
      </c>
      <c r="S183" s="11"/>
      <c r="T183" s="1">
        <f>VLOOKUP(B183,Master_Item!B:I,8,0)</f>
        <v>12</v>
      </c>
      <c r="U183" s="11">
        <f t="shared" si="20"/>
        <v>6684</v>
      </c>
      <c r="V183" s="11">
        <f t="shared" si="21"/>
        <v>300</v>
      </c>
      <c r="W183" s="11">
        <f t="shared" si="22"/>
        <v>172980</v>
      </c>
      <c r="X183" s="11">
        <f t="shared" si="23"/>
        <v>0</v>
      </c>
      <c r="Y183" s="11">
        <f t="shared" si="24"/>
        <v>179964</v>
      </c>
    </row>
    <row r="184" spans="1:25">
      <c r="A184" s="13">
        <v>71</v>
      </c>
      <c r="B184" s="2">
        <v>310002015</v>
      </c>
      <c r="C184" s="1" t="s">
        <v>60</v>
      </c>
      <c r="D184" s="1" t="s">
        <v>123</v>
      </c>
      <c r="H184" s="4">
        <f>_xlfn.IFNA(VLOOKUP(B184,'FST MT'!A:FS,$A184,0),0)</f>
        <v>45000</v>
      </c>
      <c r="I184" s="4">
        <f t="shared" si="18"/>
        <v>45000</v>
      </c>
      <c r="K184" s="52">
        <f>IF(D184="MT",VLOOKUP(B184,Master_Item!B:H,7,0),VLOOKUP(B184,Master_Item!B:H,6,0))</f>
        <v>54</v>
      </c>
      <c r="L184" s="52" t="str">
        <f>VLOOKUP(B184,Master_Item!B:M,12,0)</f>
        <v>โรงงานนวนคร</v>
      </c>
      <c r="M184" s="11" t="str">
        <f t="shared" si="19"/>
        <v>โรงงานนวนครMT</v>
      </c>
      <c r="N184" s="11">
        <f t="shared" si="25"/>
        <v>0</v>
      </c>
      <c r="O184" s="11">
        <f t="shared" si="25"/>
        <v>0</v>
      </c>
      <c r="P184" s="11">
        <f t="shared" si="25"/>
        <v>0</v>
      </c>
      <c r="Q184" s="11">
        <f t="shared" si="25"/>
        <v>833.33333333333337</v>
      </c>
      <c r="R184" s="11">
        <f t="shared" si="25"/>
        <v>833.33333333333337</v>
      </c>
      <c r="S184" s="11"/>
      <c r="T184" s="1">
        <f>VLOOKUP(B184,Master_Item!B:I,8,0)</f>
        <v>12</v>
      </c>
      <c r="U184" s="11">
        <f t="shared" si="20"/>
        <v>0</v>
      </c>
      <c r="V184" s="11">
        <f t="shared" si="21"/>
        <v>0</v>
      </c>
      <c r="W184" s="11">
        <f t="shared" si="22"/>
        <v>0</v>
      </c>
      <c r="X184" s="11">
        <f t="shared" si="23"/>
        <v>540000</v>
      </c>
      <c r="Y184" s="11">
        <f t="shared" si="24"/>
        <v>540000</v>
      </c>
    </row>
    <row r="185" spans="1:25">
      <c r="A185" s="13">
        <v>15</v>
      </c>
      <c r="B185" s="2">
        <v>310002016</v>
      </c>
      <c r="C185" s="1" t="s">
        <v>61</v>
      </c>
      <c r="D185" s="1" t="s">
        <v>115</v>
      </c>
      <c r="E185" s="12">
        <f>_xlfn.IFNA(VLOOKUP($B185,'FST OMT'!$C:$AH,$A185,0),0)</f>
        <v>0</v>
      </c>
      <c r="F185" s="12">
        <f>_xlfn.IFNA(VLOOKUP($B185,'FST CV'!$C:$AH,$A185,0),0)</f>
        <v>0</v>
      </c>
      <c r="G185" s="12">
        <f>_xlfn.IFNA(VLOOKUP($B185,'FST TT'!$C:$AH,$A185,0),0)</f>
        <v>0</v>
      </c>
      <c r="I185" s="4">
        <f t="shared" si="18"/>
        <v>0</v>
      </c>
      <c r="K185" s="52">
        <f>IF(D185="MT",VLOOKUP(B185,Master_Item!B:H,7,0),VLOOKUP(B185,Master_Item!B:H,6,0))</f>
        <v>54</v>
      </c>
      <c r="L185" s="52" t="str">
        <f>VLOOKUP(B185,Master_Item!B:M,12,0)</f>
        <v>โรงงานนวนคร</v>
      </c>
      <c r="M185" s="11" t="str">
        <f t="shared" si="19"/>
        <v>โรงงานนวนครRegion 1</v>
      </c>
      <c r="N185" s="11">
        <f t="shared" si="25"/>
        <v>0</v>
      </c>
      <c r="O185" s="11">
        <f t="shared" si="25"/>
        <v>0</v>
      </c>
      <c r="P185" s="11">
        <f t="shared" si="25"/>
        <v>0</v>
      </c>
      <c r="Q185" s="11">
        <f t="shared" si="25"/>
        <v>0</v>
      </c>
      <c r="R185" s="11">
        <f t="shared" si="25"/>
        <v>0</v>
      </c>
      <c r="S185" s="11"/>
      <c r="T185" s="1">
        <f>VLOOKUP(B185,Master_Item!B:I,8,0)</f>
        <v>12</v>
      </c>
      <c r="U185" s="11">
        <f t="shared" si="20"/>
        <v>0</v>
      </c>
      <c r="V185" s="11">
        <f t="shared" si="21"/>
        <v>0</v>
      </c>
      <c r="W185" s="11">
        <f t="shared" si="22"/>
        <v>0</v>
      </c>
      <c r="X185" s="11">
        <f t="shared" si="23"/>
        <v>0</v>
      </c>
      <c r="Y185" s="11">
        <f t="shared" si="24"/>
        <v>0</v>
      </c>
    </row>
    <row r="186" spans="1:25">
      <c r="A186" s="13">
        <v>16</v>
      </c>
      <c r="B186" s="2">
        <v>310002016</v>
      </c>
      <c r="C186" s="1" t="s">
        <v>61</v>
      </c>
      <c r="D186" s="1" t="s">
        <v>116</v>
      </c>
      <c r="E186" s="12">
        <f>_xlfn.IFNA(VLOOKUP($B186,'FST OMT'!$C:$AH,$A186,0),0)</f>
        <v>0</v>
      </c>
      <c r="F186" s="12">
        <f>_xlfn.IFNA(VLOOKUP($B186,'FST CV'!$C:$AH,$A186,0),0)</f>
        <v>0</v>
      </c>
      <c r="G186" s="12">
        <f>_xlfn.IFNA(VLOOKUP($B186,'FST TT'!$C:$AH,$A186,0),0)</f>
        <v>0</v>
      </c>
      <c r="I186" s="4">
        <f t="shared" si="18"/>
        <v>0</v>
      </c>
      <c r="K186" s="52">
        <f>IF(D186="MT",VLOOKUP(B186,Master_Item!B:H,7,0),VLOOKUP(B186,Master_Item!B:H,6,0))</f>
        <v>54</v>
      </c>
      <c r="L186" s="52" t="str">
        <f>VLOOKUP(B186,Master_Item!B:M,12,0)</f>
        <v>โรงงานนวนคร</v>
      </c>
      <c r="M186" s="11" t="str">
        <f t="shared" si="19"/>
        <v>โรงงานนวนครRegion 2</v>
      </c>
      <c r="N186" s="11">
        <f t="shared" si="25"/>
        <v>0</v>
      </c>
      <c r="O186" s="11">
        <f t="shared" si="25"/>
        <v>0</v>
      </c>
      <c r="P186" s="11">
        <f t="shared" si="25"/>
        <v>0</v>
      </c>
      <c r="Q186" s="11">
        <f t="shared" si="25"/>
        <v>0</v>
      </c>
      <c r="R186" s="11">
        <f t="shared" si="25"/>
        <v>0</v>
      </c>
      <c r="S186" s="11"/>
      <c r="T186" s="1">
        <f>VLOOKUP(B186,Master_Item!B:I,8,0)</f>
        <v>12</v>
      </c>
      <c r="U186" s="11">
        <f t="shared" si="20"/>
        <v>0</v>
      </c>
      <c r="V186" s="11">
        <f t="shared" si="21"/>
        <v>0</v>
      </c>
      <c r="W186" s="11">
        <f t="shared" si="22"/>
        <v>0</v>
      </c>
      <c r="X186" s="11">
        <f t="shared" si="23"/>
        <v>0</v>
      </c>
      <c r="Y186" s="11">
        <f t="shared" si="24"/>
        <v>0</v>
      </c>
    </row>
    <row r="187" spans="1:25">
      <c r="A187" s="13">
        <v>17</v>
      </c>
      <c r="B187" s="2">
        <v>310002016</v>
      </c>
      <c r="C187" s="1" t="s">
        <v>61</v>
      </c>
      <c r="D187" s="1" t="s">
        <v>117</v>
      </c>
      <c r="E187" s="12">
        <f>_xlfn.IFNA(VLOOKUP($B187,'FST OMT'!$C:$AH,$A187,0),0)</f>
        <v>0</v>
      </c>
      <c r="F187" s="12">
        <f>_xlfn.IFNA(VLOOKUP($B187,'FST CV'!$C:$AH,$A187,0),0)</f>
        <v>0</v>
      </c>
      <c r="G187" s="12">
        <f>_xlfn.IFNA(VLOOKUP($B187,'FST TT'!$C:$AH,$A187,0),0)</f>
        <v>0</v>
      </c>
      <c r="I187" s="4">
        <f t="shared" si="18"/>
        <v>0</v>
      </c>
      <c r="K187" s="52">
        <f>IF(D187="MT",VLOOKUP(B187,Master_Item!B:H,7,0),VLOOKUP(B187,Master_Item!B:H,6,0))</f>
        <v>54</v>
      </c>
      <c r="L187" s="52" t="str">
        <f>VLOOKUP(B187,Master_Item!B:M,12,0)</f>
        <v>โรงงานนวนคร</v>
      </c>
      <c r="M187" s="11" t="str">
        <f t="shared" si="19"/>
        <v>โรงงานนวนครRegion 3</v>
      </c>
      <c r="N187" s="11">
        <f t="shared" si="25"/>
        <v>0</v>
      </c>
      <c r="O187" s="11">
        <f t="shared" si="25"/>
        <v>0</v>
      </c>
      <c r="P187" s="11">
        <f t="shared" si="25"/>
        <v>0</v>
      </c>
      <c r="Q187" s="11">
        <f t="shared" si="25"/>
        <v>0</v>
      </c>
      <c r="R187" s="11">
        <f t="shared" si="25"/>
        <v>0</v>
      </c>
      <c r="S187" s="11"/>
      <c r="T187" s="1">
        <f>VLOOKUP(B187,Master_Item!B:I,8,0)</f>
        <v>12</v>
      </c>
      <c r="U187" s="11">
        <f t="shared" si="20"/>
        <v>0</v>
      </c>
      <c r="V187" s="11">
        <f t="shared" si="21"/>
        <v>0</v>
      </c>
      <c r="W187" s="11">
        <f t="shared" si="22"/>
        <v>0</v>
      </c>
      <c r="X187" s="11">
        <f t="shared" si="23"/>
        <v>0</v>
      </c>
      <c r="Y187" s="11">
        <f t="shared" si="24"/>
        <v>0</v>
      </c>
    </row>
    <row r="188" spans="1:25">
      <c r="A188" s="13">
        <v>18</v>
      </c>
      <c r="B188" s="2">
        <v>310002016</v>
      </c>
      <c r="C188" s="1" t="s">
        <v>61</v>
      </c>
      <c r="D188" s="1" t="s">
        <v>118</v>
      </c>
      <c r="E188" s="12">
        <f>_xlfn.IFNA(VLOOKUP($B188,'FST OMT'!$C:$AH,$A188,0),0)</f>
        <v>0</v>
      </c>
      <c r="F188" s="12">
        <f>_xlfn.IFNA(VLOOKUP($B188,'FST CV'!$C:$AH,$A188,0),0)</f>
        <v>0</v>
      </c>
      <c r="G188" s="12">
        <f>_xlfn.IFNA(VLOOKUP($B188,'FST TT'!$C:$AH,$A188,0),0)</f>
        <v>0</v>
      </c>
      <c r="I188" s="4">
        <f t="shared" si="18"/>
        <v>0</v>
      </c>
      <c r="K188" s="52">
        <f>IF(D188="MT",VLOOKUP(B188,Master_Item!B:H,7,0),VLOOKUP(B188,Master_Item!B:H,6,0))</f>
        <v>54</v>
      </c>
      <c r="L188" s="52" t="str">
        <f>VLOOKUP(B188,Master_Item!B:M,12,0)</f>
        <v>โรงงานนวนคร</v>
      </c>
      <c r="M188" s="11" t="str">
        <f t="shared" si="19"/>
        <v>โรงงานนวนครRegion 4</v>
      </c>
      <c r="N188" s="11">
        <f t="shared" si="25"/>
        <v>0</v>
      </c>
      <c r="O188" s="11">
        <f t="shared" si="25"/>
        <v>0</v>
      </c>
      <c r="P188" s="11">
        <f t="shared" si="25"/>
        <v>0</v>
      </c>
      <c r="Q188" s="11">
        <f t="shared" si="25"/>
        <v>0</v>
      </c>
      <c r="R188" s="11">
        <f t="shared" si="25"/>
        <v>0</v>
      </c>
      <c r="S188" s="11"/>
      <c r="T188" s="1">
        <f>VLOOKUP(B188,Master_Item!B:I,8,0)</f>
        <v>12</v>
      </c>
      <c r="U188" s="11">
        <f t="shared" si="20"/>
        <v>0</v>
      </c>
      <c r="V188" s="11">
        <f t="shared" si="21"/>
        <v>0</v>
      </c>
      <c r="W188" s="11">
        <f t="shared" si="22"/>
        <v>0</v>
      </c>
      <c r="X188" s="11">
        <f t="shared" si="23"/>
        <v>0</v>
      </c>
      <c r="Y188" s="11">
        <f t="shared" si="24"/>
        <v>0</v>
      </c>
    </row>
    <row r="189" spans="1:25">
      <c r="A189" s="13">
        <v>19</v>
      </c>
      <c r="B189" s="2">
        <v>310002016</v>
      </c>
      <c r="C189" s="1" t="s">
        <v>61</v>
      </c>
      <c r="D189" s="1" t="s">
        <v>119</v>
      </c>
      <c r="E189" s="12">
        <f>_xlfn.IFNA(VLOOKUP($B189,'FST OMT'!$C:$AH,$A189,0),0)</f>
        <v>0</v>
      </c>
      <c r="F189" s="12">
        <f>_xlfn.IFNA(VLOOKUP($B189,'FST CV'!$C:$AH,$A189,0),0)</f>
        <v>0</v>
      </c>
      <c r="G189" s="12">
        <f>_xlfn.IFNA(VLOOKUP($B189,'FST TT'!$C:$AH,$A189,0),0)</f>
        <v>0</v>
      </c>
      <c r="I189" s="4">
        <f t="shared" si="18"/>
        <v>0</v>
      </c>
      <c r="K189" s="52">
        <f>IF(D189="MT",VLOOKUP(B189,Master_Item!B:H,7,0),VLOOKUP(B189,Master_Item!B:H,6,0))</f>
        <v>54</v>
      </c>
      <c r="L189" s="52" t="str">
        <f>VLOOKUP(B189,Master_Item!B:M,12,0)</f>
        <v>โรงงานนวนคร</v>
      </c>
      <c r="M189" s="11" t="str">
        <f t="shared" si="19"/>
        <v>โรงงานนวนครRegion 5</v>
      </c>
      <c r="N189" s="11">
        <f t="shared" si="25"/>
        <v>0</v>
      </c>
      <c r="O189" s="11">
        <f t="shared" si="25"/>
        <v>0</v>
      </c>
      <c r="P189" s="11">
        <f t="shared" si="25"/>
        <v>0</v>
      </c>
      <c r="Q189" s="11">
        <f t="shared" si="25"/>
        <v>0</v>
      </c>
      <c r="R189" s="11">
        <f t="shared" si="25"/>
        <v>0</v>
      </c>
      <c r="S189" s="11"/>
      <c r="T189" s="1">
        <f>VLOOKUP(B189,Master_Item!B:I,8,0)</f>
        <v>12</v>
      </c>
      <c r="U189" s="11">
        <f t="shared" si="20"/>
        <v>0</v>
      </c>
      <c r="V189" s="11">
        <f t="shared" si="21"/>
        <v>0</v>
      </c>
      <c r="W189" s="11">
        <f t="shared" si="22"/>
        <v>0</v>
      </c>
      <c r="X189" s="11">
        <f t="shared" si="23"/>
        <v>0</v>
      </c>
      <c r="Y189" s="11">
        <f t="shared" si="24"/>
        <v>0</v>
      </c>
    </row>
    <row r="190" spans="1:25">
      <c r="A190" s="13">
        <v>20</v>
      </c>
      <c r="B190" s="2">
        <v>310002016</v>
      </c>
      <c r="C190" s="1" t="s">
        <v>61</v>
      </c>
      <c r="D190" s="1" t="s">
        <v>127</v>
      </c>
      <c r="E190" s="12">
        <f>_xlfn.IFNA(VLOOKUP($B190,'FST OMT'!$C:$AH,$A190,0),0)*0.45</f>
        <v>0</v>
      </c>
      <c r="F190" s="12">
        <f>_xlfn.IFNA(VLOOKUP($B190,'FST CV'!$C:$AH,$A190,0),0)*0.45</f>
        <v>0</v>
      </c>
      <c r="G190" s="12">
        <f>_xlfn.IFNA(VLOOKUP($B190,'FST TT'!$C:$AH,$A190,0),0)*0.45</f>
        <v>0</v>
      </c>
      <c r="I190" s="4">
        <f t="shared" si="18"/>
        <v>0</v>
      </c>
      <c r="K190" s="52">
        <f>IF(D190="MT",VLOOKUP(B190,Master_Item!B:H,7,0),VLOOKUP(B190,Master_Item!B:H,6,0))</f>
        <v>54</v>
      </c>
      <c r="L190" s="52" t="str">
        <f>VLOOKUP(B190,Master_Item!B:M,12,0)</f>
        <v>โรงงานนวนคร</v>
      </c>
      <c r="M190" s="11" t="str">
        <f t="shared" si="19"/>
        <v>โรงงานนวนครRegion 6/9</v>
      </c>
      <c r="N190" s="11">
        <f t="shared" si="25"/>
        <v>0</v>
      </c>
      <c r="O190" s="11">
        <f t="shared" si="25"/>
        <v>0</v>
      </c>
      <c r="P190" s="11">
        <f t="shared" si="25"/>
        <v>0</v>
      </c>
      <c r="Q190" s="11">
        <f t="shared" si="25"/>
        <v>0</v>
      </c>
      <c r="R190" s="11">
        <f t="shared" si="25"/>
        <v>0</v>
      </c>
      <c r="S190" s="11"/>
      <c r="T190" s="1">
        <f>VLOOKUP(B190,Master_Item!B:I,8,0)</f>
        <v>12</v>
      </c>
      <c r="U190" s="11">
        <f t="shared" si="20"/>
        <v>0</v>
      </c>
      <c r="V190" s="11">
        <f t="shared" si="21"/>
        <v>0</v>
      </c>
      <c r="W190" s="11">
        <f t="shared" si="22"/>
        <v>0</v>
      </c>
      <c r="X190" s="11">
        <f t="shared" si="23"/>
        <v>0</v>
      </c>
      <c r="Y190" s="11">
        <f t="shared" si="24"/>
        <v>0</v>
      </c>
    </row>
    <row r="191" spans="1:25">
      <c r="A191" s="13">
        <v>20</v>
      </c>
      <c r="B191" s="2">
        <v>310002016</v>
      </c>
      <c r="C191" s="1" t="s">
        <v>61</v>
      </c>
      <c r="D191" s="1" t="s">
        <v>128</v>
      </c>
      <c r="E191" s="12">
        <f>_xlfn.IFNA(VLOOKUP($B191,'FST OMT'!$C:$AH,$A191,0),0)*0.55</f>
        <v>0</v>
      </c>
      <c r="F191" s="12">
        <f>_xlfn.IFNA(VLOOKUP($B191,'FST CV'!$C:$AH,$A191,0),0)*0.55</f>
        <v>0</v>
      </c>
      <c r="G191" s="12">
        <f>_xlfn.IFNA(VLOOKUP($B191,'FST TT'!$C:$AH,$A191,0),0)*0.55</f>
        <v>0</v>
      </c>
      <c r="I191" s="4">
        <f t="shared" si="18"/>
        <v>0</v>
      </c>
      <c r="K191" s="52">
        <f>IF(D191="MT",VLOOKUP(B191,Master_Item!B:H,7,0),VLOOKUP(B191,Master_Item!B:H,6,0))</f>
        <v>54</v>
      </c>
      <c r="L191" s="52" t="str">
        <f>VLOOKUP(B191,Master_Item!B:M,12,0)</f>
        <v>โรงงานนวนคร</v>
      </c>
      <c r="M191" s="11" t="str">
        <f t="shared" si="19"/>
        <v>โรงงานนวนครRegion 6/14</v>
      </c>
      <c r="N191" s="11">
        <f t="shared" si="25"/>
        <v>0</v>
      </c>
      <c r="O191" s="11">
        <f t="shared" si="25"/>
        <v>0</v>
      </c>
      <c r="P191" s="11">
        <f t="shared" si="25"/>
        <v>0</v>
      </c>
      <c r="Q191" s="11">
        <f t="shared" si="25"/>
        <v>0</v>
      </c>
      <c r="R191" s="11">
        <f t="shared" si="25"/>
        <v>0</v>
      </c>
      <c r="S191" s="11"/>
      <c r="T191" s="1">
        <f>VLOOKUP(B191,Master_Item!B:I,8,0)</f>
        <v>12</v>
      </c>
      <c r="U191" s="11">
        <f t="shared" si="20"/>
        <v>0</v>
      </c>
      <c r="V191" s="11">
        <f t="shared" si="21"/>
        <v>0</v>
      </c>
      <c r="W191" s="11">
        <f t="shared" si="22"/>
        <v>0</v>
      </c>
      <c r="X191" s="11">
        <f t="shared" si="23"/>
        <v>0</v>
      </c>
      <c r="Y191" s="11">
        <f t="shared" si="24"/>
        <v>0</v>
      </c>
    </row>
    <row r="192" spans="1:25">
      <c r="A192" s="13">
        <v>21</v>
      </c>
      <c r="B192" s="2">
        <v>310002016</v>
      </c>
      <c r="C192" s="1" t="s">
        <v>61</v>
      </c>
      <c r="D192" s="1" t="s">
        <v>121</v>
      </c>
      <c r="E192" s="12">
        <f>_xlfn.IFNA(VLOOKUP($B192,'FST OMT'!$C:$AH,$A192,0),0)</f>
        <v>0</v>
      </c>
      <c r="F192" s="12">
        <f>_xlfn.IFNA(VLOOKUP($B192,'FST CV'!$C:$AH,$A192,0),0)</f>
        <v>0</v>
      </c>
      <c r="G192" s="12">
        <f>_xlfn.IFNA(VLOOKUP($B192,'FST TT'!$C:$AH,$A192,0),0)</f>
        <v>0</v>
      </c>
      <c r="I192" s="4">
        <f t="shared" si="18"/>
        <v>0</v>
      </c>
      <c r="K192" s="52">
        <f>IF(D192="MT",VLOOKUP(B192,Master_Item!B:H,7,0),VLOOKUP(B192,Master_Item!B:H,6,0))</f>
        <v>54</v>
      </c>
      <c r="L192" s="52" t="str">
        <f>VLOOKUP(B192,Master_Item!B:M,12,0)</f>
        <v>โรงงานนวนคร</v>
      </c>
      <c r="M192" s="11" t="str">
        <f t="shared" si="19"/>
        <v>โรงงานนวนครRegion 7</v>
      </c>
      <c r="N192" s="11">
        <f t="shared" si="25"/>
        <v>0</v>
      </c>
      <c r="O192" s="11">
        <f t="shared" si="25"/>
        <v>0</v>
      </c>
      <c r="P192" s="11">
        <f t="shared" si="25"/>
        <v>0</v>
      </c>
      <c r="Q192" s="11">
        <f t="shared" si="25"/>
        <v>0</v>
      </c>
      <c r="R192" s="11">
        <f t="shared" si="25"/>
        <v>0</v>
      </c>
      <c r="S192" s="11"/>
      <c r="T192" s="1">
        <f>VLOOKUP(B192,Master_Item!B:I,8,0)</f>
        <v>12</v>
      </c>
      <c r="U192" s="11">
        <f t="shared" si="20"/>
        <v>0</v>
      </c>
      <c r="V192" s="11">
        <f t="shared" si="21"/>
        <v>0</v>
      </c>
      <c r="W192" s="11">
        <f t="shared" si="22"/>
        <v>0</v>
      </c>
      <c r="X192" s="11">
        <f t="shared" si="23"/>
        <v>0</v>
      </c>
      <c r="Y192" s="11">
        <f t="shared" si="24"/>
        <v>0</v>
      </c>
    </row>
    <row r="193" spans="1:25">
      <c r="A193" s="13">
        <v>22</v>
      </c>
      <c r="B193" s="2">
        <v>310002016</v>
      </c>
      <c r="C193" s="1" t="s">
        <v>61</v>
      </c>
      <c r="D193" s="1" t="s">
        <v>122</v>
      </c>
      <c r="E193" s="12">
        <f>_xlfn.IFNA(VLOOKUP($B193,'FST OMT'!$C:$AH,$A193,0),0)</f>
        <v>0</v>
      </c>
      <c r="F193" s="12">
        <f>_xlfn.IFNA(VLOOKUP($B193,'FST CV'!$C:$AH,$A193,0),0)</f>
        <v>0</v>
      </c>
      <c r="G193" s="12">
        <f>_xlfn.IFNA(VLOOKUP($B193,'FST TT'!$C:$AH,$A193,0),0)</f>
        <v>0</v>
      </c>
      <c r="I193" s="4">
        <f t="shared" si="18"/>
        <v>0</v>
      </c>
      <c r="K193" s="52">
        <f>IF(D193="MT",VLOOKUP(B193,Master_Item!B:H,7,0),VLOOKUP(B193,Master_Item!B:H,6,0))</f>
        <v>54</v>
      </c>
      <c r="L193" s="52" t="str">
        <f>VLOOKUP(B193,Master_Item!B:M,12,0)</f>
        <v>โรงงานนวนคร</v>
      </c>
      <c r="M193" s="11" t="str">
        <f t="shared" si="19"/>
        <v>โรงงานนวนครRegion 8</v>
      </c>
      <c r="N193" s="11">
        <f t="shared" si="25"/>
        <v>0</v>
      </c>
      <c r="O193" s="11">
        <f t="shared" si="25"/>
        <v>0</v>
      </c>
      <c r="P193" s="11">
        <f t="shared" si="25"/>
        <v>0</v>
      </c>
      <c r="Q193" s="11">
        <f t="shared" si="25"/>
        <v>0</v>
      </c>
      <c r="R193" s="11">
        <f t="shared" si="25"/>
        <v>0</v>
      </c>
      <c r="S193" s="11"/>
      <c r="T193" s="1">
        <f>VLOOKUP(B193,Master_Item!B:I,8,0)</f>
        <v>12</v>
      </c>
      <c r="U193" s="11">
        <f t="shared" si="20"/>
        <v>0</v>
      </c>
      <c r="V193" s="11">
        <f t="shared" si="21"/>
        <v>0</v>
      </c>
      <c r="W193" s="11">
        <f t="shared" si="22"/>
        <v>0</v>
      </c>
      <c r="X193" s="11">
        <f t="shared" si="23"/>
        <v>0</v>
      </c>
      <c r="Y193" s="11">
        <f t="shared" si="24"/>
        <v>0</v>
      </c>
    </row>
    <row r="194" spans="1:25">
      <c r="A194" s="13">
        <v>71</v>
      </c>
      <c r="B194" s="2">
        <v>310002016</v>
      </c>
      <c r="C194" s="1" t="s">
        <v>61</v>
      </c>
      <c r="D194" s="1" t="s">
        <v>123</v>
      </c>
      <c r="H194" s="4">
        <f>_xlfn.IFNA(VLOOKUP(B194,'FST MT'!A:FS,$A194,0),0)</f>
        <v>0</v>
      </c>
      <c r="I194" s="4">
        <f t="shared" si="18"/>
        <v>0</v>
      </c>
      <c r="K194" s="52">
        <f>IF(D194="MT",VLOOKUP(B194,Master_Item!B:H,7,0),VLOOKUP(B194,Master_Item!B:H,6,0))</f>
        <v>54</v>
      </c>
      <c r="L194" s="52" t="str">
        <f>VLOOKUP(B194,Master_Item!B:M,12,0)</f>
        <v>โรงงานนวนคร</v>
      </c>
      <c r="M194" s="11" t="str">
        <f t="shared" si="19"/>
        <v>โรงงานนวนครMT</v>
      </c>
      <c r="N194" s="11">
        <f t="shared" si="25"/>
        <v>0</v>
      </c>
      <c r="O194" s="11">
        <f t="shared" si="25"/>
        <v>0</v>
      </c>
      <c r="P194" s="11">
        <f t="shared" si="25"/>
        <v>0</v>
      </c>
      <c r="Q194" s="11">
        <f t="shared" si="25"/>
        <v>0</v>
      </c>
      <c r="R194" s="11">
        <f t="shared" si="25"/>
        <v>0</v>
      </c>
      <c r="S194" s="11"/>
      <c r="T194" s="1">
        <f>VLOOKUP(B194,Master_Item!B:I,8,0)</f>
        <v>12</v>
      </c>
      <c r="U194" s="11">
        <f t="shared" si="20"/>
        <v>0</v>
      </c>
      <c r="V194" s="11">
        <f t="shared" si="21"/>
        <v>0</v>
      </c>
      <c r="W194" s="11">
        <f t="shared" si="22"/>
        <v>0</v>
      </c>
      <c r="X194" s="11">
        <f t="shared" si="23"/>
        <v>0</v>
      </c>
      <c r="Y194" s="11">
        <f t="shared" si="24"/>
        <v>0</v>
      </c>
    </row>
    <row r="195" spans="1:25">
      <c r="A195" s="13">
        <v>15</v>
      </c>
      <c r="B195" s="2">
        <v>310002099</v>
      </c>
      <c r="C195" s="1" t="s">
        <v>66</v>
      </c>
      <c r="D195" s="1" t="s">
        <v>115</v>
      </c>
      <c r="E195" s="12">
        <f>_xlfn.IFNA(VLOOKUP($B195,'FST OMT'!$C:$AH,$A195,0),0)</f>
        <v>0</v>
      </c>
      <c r="F195" s="12">
        <f>_xlfn.IFNA(VLOOKUP($B195,'FST CV'!$C:$AH,$A195,0),0)</f>
        <v>0</v>
      </c>
      <c r="G195" s="12">
        <f>_xlfn.IFNA(VLOOKUP($B195,'FST TT'!$C:$AH,$A195,0),0)</f>
        <v>3275</v>
      </c>
      <c r="I195" s="4">
        <f t="shared" ref="I195:I234" si="26">SUM(E195:H195)</f>
        <v>3275</v>
      </c>
      <c r="K195" s="52">
        <f>IF(D195="MT",VLOOKUP(B195,Master_Item!B:H,7,0),VLOOKUP(B195,Master_Item!B:H,6,0))</f>
        <v>54</v>
      </c>
      <c r="L195" s="52" t="str">
        <f>VLOOKUP(B195,Master_Item!B:M,12,0)</f>
        <v>โรงงานนวนคร</v>
      </c>
      <c r="M195" s="11" t="str">
        <f t="shared" ref="M195:M234" si="27">L195&amp;D195</f>
        <v>โรงงานนวนครRegion 1</v>
      </c>
      <c r="N195" s="11">
        <f t="shared" si="25"/>
        <v>0</v>
      </c>
      <c r="O195" s="11">
        <f t="shared" si="25"/>
        <v>0</v>
      </c>
      <c r="P195" s="11">
        <f t="shared" si="25"/>
        <v>60.648148148148145</v>
      </c>
      <c r="Q195" s="11">
        <f t="shared" si="25"/>
        <v>0</v>
      </c>
      <c r="R195" s="11">
        <f t="shared" si="25"/>
        <v>60.648148148148145</v>
      </c>
      <c r="S195" s="11"/>
      <c r="T195" s="1">
        <f>VLOOKUP(B195,Master_Item!B:I,8,0)</f>
        <v>12</v>
      </c>
      <c r="U195" s="11">
        <f t="shared" ref="U195:U234" si="28">$T195*E195</f>
        <v>0</v>
      </c>
      <c r="V195" s="11">
        <f t="shared" ref="V195:V234" si="29">$T195*F195</f>
        <v>0</v>
      </c>
      <c r="W195" s="11">
        <f t="shared" ref="W195:W234" si="30">$T195*G195</f>
        <v>39300</v>
      </c>
      <c r="X195" s="11">
        <f t="shared" ref="X195:X234" si="31">$T195*H195</f>
        <v>0</v>
      </c>
      <c r="Y195" s="11">
        <f t="shared" ref="Y195:Y234" si="32">$T195*I195</f>
        <v>39300</v>
      </c>
    </row>
    <row r="196" spans="1:25">
      <c r="A196" s="13">
        <v>16</v>
      </c>
      <c r="B196" s="2">
        <v>310002099</v>
      </c>
      <c r="C196" s="1" t="s">
        <v>66</v>
      </c>
      <c r="D196" s="1" t="s">
        <v>116</v>
      </c>
      <c r="E196" s="12">
        <f>_xlfn.IFNA(VLOOKUP($B196,'FST OMT'!$C:$AH,$A196,0),0)</f>
        <v>873</v>
      </c>
      <c r="F196" s="12">
        <f>_xlfn.IFNA(VLOOKUP($B196,'FST CV'!$C:$AH,$A196,0),0)</f>
        <v>0</v>
      </c>
      <c r="G196" s="12">
        <f>_xlfn.IFNA(VLOOKUP($B196,'FST TT'!$C:$AH,$A196,0),0)</f>
        <v>2622</v>
      </c>
      <c r="I196" s="4">
        <f t="shared" si="26"/>
        <v>3495</v>
      </c>
      <c r="K196" s="52">
        <f>IF(D196="MT",VLOOKUP(B196,Master_Item!B:H,7,0),VLOOKUP(B196,Master_Item!B:H,6,0))</f>
        <v>54</v>
      </c>
      <c r="L196" s="52" t="str">
        <f>VLOOKUP(B196,Master_Item!B:M,12,0)</f>
        <v>โรงงานนวนคร</v>
      </c>
      <c r="M196" s="11" t="str">
        <f t="shared" si="27"/>
        <v>โรงงานนวนครRegion 2</v>
      </c>
      <c r="N196" s="11">
        <f t="shared" si="25"/>
        <v>16.166666666666668</v>
      </c>
      <c r="O196" s="11">
        <f t="shared" si="25"/>
        <v>0</v>
      </c>
      <c r="P196" s="11">
        <f t="shared" si="25"/>
        <v>48.555555555555557</v>
      </c>
      <c r="Q196" s="11">
        <f t="shared" si="25"/>
        <v>0</v>
      </c>
      <c r="R196" s="11">
        <f t="shared" si="25"/>
        <v>64.722222222222229</v>
      </c>
      <c r="S196" s="11"/>
      <c r="T196" s="1">
        <f>VLOOKUP(B196,Master_Item!B:I,8,0)</f>
        <v>12</v>
      </c>
      <c r="U196" s="11">
        <f t="shared" si="28"/>
        <v>10476</v>
      </c>
      <c r="V196" s="11">
        <f t="shared" si="29"/>
        <v>0</v>
      </c>
      <c r="W196" s="11">
        <f t="shared" si="30"/>
        <v>31464</v>
      </c>
      <c r="X196" s="11">
        <f t="shared" si="31"/>
        <v>0</v>
      </c>
      <c r="Y196" s="11">
        <f t="shared" si="32"/>
        <v>41940</v>
      </c>
    </row>
    <row r="197" spans="1:25">
      <c r="A197" s="13">
        <v>17</v>
      </c>
      <c r="B197" s="2">
        <v>310002099</v>
      </c>
      <c r="C197" s="1" t="s">
        <v>66</v>
      </c>
      <c r="D197" s="1" t="s">
        <v>117</v>
      </c>
      <c r="E197" s="12">
        <f>_xlfn.IFNA(VLOOKUP($B197,'FST OMT'!$C:$AH,$A197,0),0)</f>
        <v>80</v>
      </c>
      <c r="F197" s="12">
        <f>_xlfn.IFNA(VLOOKUP($B197,'FST CV'!$C:$AH,$A197,0),0)</f>
        <v>0</v>
      </c>
      <c r="G197" s="12">
        <f>_xlfn.IFNA(VLOOKUP($B197,'FST TT'!$C:$AH,$A197,0),0)</f>
        <v>2090</v>
      </c>
      <c r="I197" s="4">
        <f t="shared" si="26"/>
        <v>2170</v>
      </c>
      <c r="K197" s="52">
        <f>IF(D197="MT",VLOOKUP(B197,Master_Item!B:H,7,0),VLOOKUP(B197,Master_Item!B:H,6,0))</f>
        <v>54</v>
      </c>
      <c r="L197" s="52" t="str">
        <f>VLOOKUP(B197,Master_Item!B:M,12,0)</f>
        <v>โรงงานนวนคร</v>
      </c>
      <c r="M197" s="11" t="str">
        <f t="shared" si="27"/>
        <v>โรงงานนวนครRegion 3</v>
      </c>
      <c r="N197" s="11">
        <f t="shared" si="25"/>
        <v>1.4814814814814814</v>
      </c>
      <c r="O197" s="11">
        <f t="shared" si="25"/>
        <v>0</v>
      </c>
      <c r="P197" s="11">
        <f t="shared" si="25"/>
        <v>38.703703703703702</v>
      </c>
      <c r="Q197" s="11">
        <f t="shared" si="25"/>
        <v>0</v>
      </c>
      <c r="R197" s="11">
        <f t="shared" si="25"/>
        <v>40.185185185185183</v>
      </c>
      <c r="S197" s="11"/>
      <c r="T197" s="1">
        <f>VLOOKUP(B197,Master_Item!B:I,8,0)</f>
        <v>12</v>
      </c>
      <c r="U197" s="11">
        <f t="shared" si="28"/>
        <v>960</v>
      </c>
      <c r="V197" s="11">
        <f t="shared" si="29"/>
        <v>0</v>
      </c>
      <c r="W197" s="11">
        <f t="shared" si="30"/>
        <v>25080</v>
      </c>
      <c r="X197" s="11">
        <f t="shared" si="31"/>
        <v>0</v>
      </c>
      <c r="Y197" s="11">
        <f t="shared" si="32"/>
        <v>26040</v>
      </c>
    </row>
    <row r="198" spans="1:25">
      <c r="A198" s="13">
        <v>18</v>
      </c>
      <c r="B198" s="2">
        <v>310002099</v>
      </c>
      <c r="C198" s="1" t="s">
        <v>66</v>
      </c>
      <c r="D198" s="1" t="s">
        <v>118</v>
      </c>
      <c r="E198" s="12">
        <f>_xlfn.IFNA(VLOOKUP($B198,'FST OMT'!$C:$AH,$A198,0),0)</f>
        <v>250</v>
      </c>
      <c r="F198" s="12">
        <f>_xlfn.IFNA(VLOOKUP($B198,'FST CV'!$C:$AH,$A198,0),0)</f>
        <v>0</v>
      </c>
      <c r="G198" s="12">
        <f>_xlfn.IFNA(VLOOKUP($B198,'FST TT'!$C:$AH,$A198,0),0)</f>
        <v>1508</v>
      </c>
      <c r="I198" s="4">
        <f t="shared" si="26"/>
        <v>1758</v>
      </c>
      <c r="K198" s="52">
        <f>IF(D198="MT",VLOOKUP(B198,Master_Item!B:H,7,0),VLOOKUP(B198,Master_Item!B:H,6,0))</f>
        <v>54</v>
      </c>
      <c r="L198" s="52" t="str">
        <f>VLOOKUP(B198,Master_Item!B:M,12,0)</f>
        <v>โรงงานนวนคร</v>
      </c>
      <c r="M198" s="11" t="str">
        <f t="shared" si="27"/>
        <v>โรงงานนวนครRegion 4</v>
      </c>
      <c r="N198" s="11">
        <f t="shared" si="25"/>
        <v>4.6296296296296298</v>
      </c>
      <c r="O198" s="11">
        <f t="shared" si="25"/>
        <v>0</v>
      </c>
      <c r="P198" s="11">
        <f t="shared" si="25"/>
        <v>27.925925925925927</v>
      </c>
      <c r="Q198" s="11">
        <f t="shared" si="25"/>
        <v>0</v>
      </c>
      <c r="R198" s="11">
        <f t="shared" si="25"/>
        <v>32.555555555555557</v>
      </c>
      <c r="S198" s="11"/>
      <c r="T198" s="1">
        <f>VLOOKUP(B198,Master_Item!B:I,8,0)</f>
        <v>12</v>
      </c>
      <c r="U198" s="11">
        <f t="shared" si="28"/>
        <v>3000</v>
      </c>
      <c r="V198" s="11">
        <f t="shared" si="29"/>
        <v>0</v>
      </c>
      <c r="W198" s="11">
        <f t="shared" si="30"/>
        <v>18096</v>
      </c>
      <c r="X198" s="11">
        <f t="shared" si="31"/>
        <v>0</v>
      </c>
      <c r="Y198" s="11">
        <f t="shared" si="32"/>
        <v>21096</v>
      </c>
    </row>
    <row r="199" spans="1:25">
      <c r="A199" s="13">
        <v>19</v>
      </c>
      <c r="B199" s="2">
        <v>310002099</v>
      </c>
      <c r="C199" s="1" t="s">
        <v>66</v>
      </c>
      <c r="D199" s="1" t="s">
        <v>119</v>
      </c>
      <c r="E199" s="12">
        <f>_xlfn.IFNA(VLOOKUP($B199,'FST OMT'!$C:$AH,$A199,0),0)</f>
        <v>270</v>
      </c>
      <c r="F199" s="12">
        <f>_xlfn.IFNA(VLOOKUP($B199,'FST CV'!$C:$AH,$A199,0),0)</f>
        <v>0</v>
      </c>
      <c r="G199" s="12">
        <f>_xlfn.IFNA(VLOOKUP($B199,'FST TT'!$C:$AH,$A199,0),0)</f>
        <v>230</v>
      </c>
      <c r="I199" s="4">
        <f t="shared" si="26"/>
        <v>500</v>
      </c>
      <c r="K199" s="52">
        <f>IF(D199="MT",VLOOKUP(B199,Master_Item!B:H,7,0),VLOOKUP(B199,Master_Item!B:H,6,0))</f>
        <v>54</v>
      </c>
      <c r="L199" s="52" t="str">
        <f>VLOOKUP(B199,Master_Item!B:M,12,0)</f>
        <v>โรงงานนวนคร</v>
      </c>
      <c r="M199" s="11" t="str">
        <f t="shared" si="27"/>
        <v>โรงงานนวนครRegion 5</v>
      </c>
      <c r="N199" s="11">
        <f t="shared" si="25"/>
        <v>5</v>
      </c>
      <c r="O199" s="11">
        <f t="shared" si="25"/>
        <v>0</v>
      </c>
      <c r="P199" s="11">
        <f t="shared" si="25"/>
        <v>4.2592592592592595</v>
      </c>
      <c r="Q199" s="11">
        <f t="shared" si="25"/>
        <v>0</v>
      </c>
      <c r="R199" s="11">
        <f t="shared" si="25"/>
        <v>9.2592592592592595</v>
      </c>
      <c r="S199" s="11"/>
      <c r="T199" s="1">
        <f>VLOOKUP(B199,Master_Item!B:I,8,0)</f>
        <v>12</v>
      </c>
      <c r="U199" s="11">
        <f t="shared" si="28"/>
        <v>3240</v>
      </c>
      <c r="V199" s="11">
        <f t="shared" si="29"/>
        <v>0</v>
      </c>
      <c r="W199" s="11">
        <f t="shared" si="30"/>
        <v>2760</v>
      </c>
      <c r="X199" s="11">
        <f t="shared" si="31"/>
        <v>0</v>
      </c>
      <c r="Y199" s="11">
        <f t="shared" si="32"/>
        <v>6000</v>
      </c>
    </row>
    <row r="200" spans="1:25">
      <c r="A200" s="13">
        <v>20</v>
      </c>
      <c r="B200" s="2">
        <v>310002099</v>
      </c>
      <c r="C200" s="1" t="s">
        <v>66</v>
      </c>
      <c r="D200" s="1" t="s">
        <v>127</v>
      </c>
      <c r="E200" s="12">
        <f>_xlfn.IFNA(VLOOKUP($B200,'FST OMT'!$C:$AH,$A200,0),0)*0.45</f>
        <v>18</v>
      </c>
      <c r="F200" s="12">
        <f>_xlfn.IFNA(VLOOKUP($B200,'FST CV'!$C:$AH,$A200,0),0)*0.45</f>
        <v>0</v>
      </c>
      <c r="G200" s="12">
        <f>_xlfn.IFNA(VLOOKUP($B200,'FST TT'!$C:$AH,$A200,0),0)*0.45</f>
        <v>623.70000000000005</v>
      </c>
      <c r="I200" s="4">
        <f t="shared" si="26"/>
        <v>641.70000000000005</v>
      </c>
      <c r="K200" s="52">
        <f>IF(D200="MT",VLOOKUP(B200,Master_Item!B:H,7,0),VLOOKUP(B200,Master_Item!B:H,6,0))</f>
        <v>54</v>
      </c>
      <c r="L200" s="52" t="str">
        <f>VLOOKUP(B200,Master_Item!B:M,12,0)</f>
        <v>โรงงานนวนคร</v>
      </c>
      <c r="M200" s="11" t="str">
        <f t="shared" si="27"/>
        <v>โรงงานนวนครRegion 6/9</v>
      </c>
      <c r="N200" s="11">
        <f t="shared" si="25"/>
        <v>0.33333333333333331</v>
      </c>
      <c r="O200" s="11">
        <f t="shared" si="25"/>
        <v>0</v>
      </c>
      <c r="P200" s="11">
        <f t="shared" si="25"/>
        <v>11.55</v>
      </c>
      <c r="Q200" s="11">
        <f t="shared" si="25"/>
        <v>0</v>
      </c>
      <c r="R200" s="11">
        <f t="shared" si="25"/>
        <v>11.883333333333335</v>
      </c>
      <c r="S200" s="11"/>
      <c r="T200" s="1">
        <f>VLOOKUP(B200,Master_Item!B:I,8,0)</f>
        <v>12</v>
      </c>
      <c r="U200" s="11">
        <f t="shared" si="28"/>
        <v>216</v>
      </c>
      <c r="V200" s="11">
        <f t="shared" si="29"/>
        <v>0</v>
      </c>
      <c r="W200" s="11">
        <f t="shared" si="30"/>
        <v>7484.4000000000005</v>
      </c>
      <c r="X200" s="11">
        <f t="shared" si="31"/>
        <v>0</v>
      </c>
      <c r="Y200" s="11">
        <f t="shared" si="32"/>
        <v>7700.4000000000005</v>
      </c>
    </row>
    <row r="201" spans="1:25">
      <c r="A201" s="13">
        <v>20</v>
      </c>
      <c r="B201" s="2">
        <v>310002099</v>
      </c>
      <c r="C201" s="1" t="s">
        <v>66</v>
      </c>
      <c r="D201" s="1" t="s">
        <v>128</v>
      </c>
      <c r="E201" s="12">
        <f>_xlfn.IFNA(VLOOKUP($B201,'FST OMT'!$C:$AH,$A201,0),0)*0.55</f>
        <v>22</v>
      </c>
      <c r="F201" s="12">
        <f>_xlfn.IFNA(VLOOKUP($B201,'FST CV'!$C:$AH,$A201,0),0)*0.55</f>
        <v>0</v>
      </c>
      <c r="G201" s="12">
        <f>_xlfn.IFNA(VLOOKUP($B201,'FST TT'!$C:$AH,$A201,0),0)*0.55</f>
        <v>762.30000000000007</v>
      </c>
      <c r="I201" s="4">
        <f t="shared" si="26"/>
        <v>784.30000000000007</v>
      </c>
      <c r="K201" s="52">
        <f>IF(D201="MT",VLOOKUP(B201,Master_Item!B:H,7,0),VLOOKUP(B201,Master_Item!B:H,6,0))</f>
        <v>54</v>
      </c>
      <c r="L201" s="52" t="str">
        <f>VLOOKUP(B201,Master_Item!B:M,12,0)</f>
        <v>โรงงานนวนคร</v>
      </c>
      <c r="M201" s="11" t="str">
        <f t="shared" si="27"/>
        <v>โรงงานนวนครRegion 6/14</v>
      </c>
      <c r="N201" s="11">
        <f t="shared" si="25"/>
        <v>0.40740740740740738</v>
      </c>
      <c r="O201" s="11">
        <f t="shared" si="25"/>
        <v>0</v>
      </c>
      <c r="P201" s="11">
        <f t="shared" si="25"/>
        <v>14.116666666666667</v>
      </c>
      <c r="Q201" s="11">
        <f t="shared" si="25"/>
        <v>0</v>
      </c>
      <c r="R201" s="11">
        <f t="shared" si="25"/>
        <v>14.524074074074075</v>
      </c>
      <c r="S201" s="11"/>
      <c r="T201" s="1">
        <f>VLOOKUP(B201,Master_Item!B:I,8,0)</f>
        <v>12</v>
      </c>
      <c r="U201" s="11">
        <f t="shared" si="28"/>
        <v>264</v>
      </c>
      <c r="V201" s="11">
        <f t="shared" si="29"/>
        <v>0</v>
      </c>
      <c r="W201" s="11">
        <f t="shared" si="30"/>
        <v>9147.6</v>
      </c>
      <c r="X201" s="11">
        <f t="shared" si="31"/>
        <v>0</v>
      </c>
      <c r="Y201" s="11">
        <f t="shared" si="32"/>
        <v>9411.6</v>
      </c>
    </row>
    <row r="202" spans="1:25">
      <c r="A202" s="13">
        <v>21</v>
      </c>
      <c r="B202" s="2">
        <v>310002099</v>
      </c>
      <c r="C202" s="1" t="s">
        <v>66</v>
      </c>
      <c r="D202" s="1" t="s">
        <v>121</v>
      </c>
      <c r="E202" s="12">
        <f>_xlfn.IFNA(VLOOKUP($B202,'FST OMT'!$C:$AH,$A202,0),0)</f>
        <v>0</v>
      </c>
      <c r="F202" s="12">
        <f>_xlfn.IFNA(VLOOKUP($B202,'FST CV'!$C:$AH,$A202,0),0)</f>
        <v>0</v>
      </c>
      <c r="G202" s="12">
        <f>_xlfn.IFNA(VLOOKUP($B202,'FST TT'!$C:$AH,$A202,0),0)</f>
        <v>7520</v>
      </c>
      <c r="I202" s="4">
        <f t="shared" si="26"/>
        <v>7520</v>
      </c>
      <c r="K202" s="52">
        <f>IF(D202="MT",VLOOKUP(B202,Master_Item!B:H,7,0),VLOOKUP(B202,Master_Item!B:H,6,0))</f>
        <v>54</v>
      </c>
      <c r="L202" s="52" t="str">
        <f>VLOOKUP(B202,Master_Item!B:M,12,0)</f>
        <v>โรงงานนวนคร</v>
      </c>
      <c r="M202" s="11" t="str">
        <f t="shared" si="27"/>
        <v>โรงงานนวนครRegion 7</v>
      </c>
      <c r="N202" s="11">
        <f t="shared" ref="N202:R234" si="33">E202/$K202</f>
        <v>0</v>
      </c>
      <c r="O202" s="11">
        <f t="shared" si="33"/>
        <v>0</v>
      </c>
      <c r="P202" s="11">
        <f t="shared" si="33"/>
        <v>139.25925925925927</v>
      </c>
      <c r="Q202" s="11">
        <f t="shared" si="33"/>
        <v>0</v>
      </c>
      <c r="R202" s="11">
        <f t="shared" si="33"/>
        <v>139.25925925925927</v>
      </c>
      <c r="S202" s="11"/>
      <c r="T202" s="1">
        <f>VLOOKUP(B202,Master_Item!B:I,8,0)</f>
        <v>12</v>
      </c>
      <c r="U202" s="11">
        <f t="shared" si="28"/>
        <v>0</v>
      </c>
      <c r="V202" s="11">
        <f t="shared" si="29"/>
        <v>0</v>
      </c>
      <c r="W202" s="11">
        <f t="shared" si="30"/>
        <v>90240</v>
      </c>
      <c r="X202" s="11">
        <f t="shared" si="31"/>
        <v>0</v>
      </c>
      <c r="Y202" s="11">
        <f t="shared" si="32"/>
        <v>90240</v>
      </c>
    </row>
    <row r="203" spans="1:25">
      <c r="A203" s="13">
        <v>22</v>
      </c>
      <c r="B203" s="2">
        <v>310002099</v>
      </c>
      <c r="C203" s="1" t="s">
        <v>66</v>
      </c>
      <c r="D203" s="1" t="s">
        <v>122</v>
      </c>
      <c r="E203" s="12">
        <f>_xlfn.IFNA(VLOOKUP($B203,'FST OMT'!$C:$AH,$A203,0),0)</f>
        <v>520</v>
      </c>
      <c r="F203" s="12">
        <f>_xlfn.IFNA(VLOOKUP($B203,'FST CV'!$C:$AH,$A203,0),0)</f>
        <v>0</v>
      </c>
      <c r="G203" s="12">
        <f>_xlfn.IFNA(VLOOKUP($B203,'FST TT'!$C:$AH,$A203,0),0)</f>
        <v>1563</v>
      </c>
      <c r="I203" s="4">
        <f t="shared" si="26"/>
        <v>2083</v>
      </c>
      <c r="K203" s="52">
        <f>IF(D203="MT",VLOOKUP(B203,Master_Item!B:H,7,0),VLOOKUP(B203,Master_Item!B:H,6,0))</f>
        <v>54</v>
      </c>
      <c r="L203" s="52" t="str">
        <f>VLOOKUP(B203,Master_Item!B:M,12,0)</f>
        <v>โรงงานนวนคร</v>
      </c>
      <c r="M203" s="11" t="str">
        <f t="shared" si="27"/>
        <v>โรงงานนวนครRegion 8</v>
      </c>
      <c r="N203" s="11">
        <f t="shared" si="33"/>
        <v>9.6296296296296298</v>
      </c>
      <c r="O203" s="11">
        <f t="shared" si="33"/>
        <v>0</v>
      </c>
      <c r="P203" s="11">
        <f t="shared" si="33"/>
        <v>28.944444444444443</v>
      </c>
      <c r="Q203" s="11">
        <f t="shared" si="33"/>
        <v>0</v>
      </c>
      <c r="R203" s="11">
        <f t="shared" si="33"/>
        <v>38.574074074074076</v>
      </c>
      <c r="S203" s="11"/>
      <c r="T203" s="1">
        <f>VLOOKUP(B203,Master_Item!B:I,8,0)</f>
        <v>12</v>
      </c>
      <c r="U203" s="11">
        <f t="shared" si="28"/>
        <v>6240</v>
      </c>
      <c r="V203" s="11">
        <f t="shared" si="29"/>
        <v>0</v>
      </c>
      <c r="W203" s="11">
        <f t="shared" si="30"/>
        <v>18756</v>
      </c>
      <c r="X203" s="11">
        <f t="shared" si="31"/>
        <v>0</v>
      </c>
      <c r="Y203" s="11">
        <f t="shared" si="32"/>
        <v>24996</v>
      </c>
    </row>
    <row r="204" spans="1:25">
      <c r="A204" s="13">
        <v>71</v>
      </c>
      <c r="B204" s="2">
        <v>310002099</v>
      </c>
      <c r="C204" s="1" t="s">
        <v>66</v>
      </c>
      <c r="D204" s="1" t="s">
        <v>123</v>
      </c>
      <c r="H204" s="4">
        <f>_xlfn.IFNA(VLOOKUP(B204,'FST MT'!A:FS,$A204,0),0)</f>
        <v>36000</v>
      </c>
      <c r="I204" s="4">
        <f t="shared" si="26"/>
        <v>36000</v>
      </c>
      <c r="K204" s="52">
        <f>IF(D204="MT",VLOOKUP(B204,Master_Item!B:H,7,0),VLOOKUP(B204,Master_Item!B:H,6,0))</f>
        <v>54</v>
      </c>
      <c r="L204" s="52" t="str">
        <f>VLOOKUP(B204,Master_Item!B:M,12,0)</f>
        <v>โรงงานนวนคร</v>
      </c>
      <c r="M204" s="11" t="str">
        <f t="shared" si="27"/>
        <v>โรงงานนวนครMT</v>
      </c>
      <c r="N204" s="11">
        <f t="shared" si="33"/>
        <v>0</v>
      </c>
      <c r="O204" s="11">
        <f t="shared" si="33"/>
        <v>0</v>
      </c>
      <c r="P204" s="11">
        <f t="shared" si="33"/>
        <v>0</v>
      </c>
      <c r="Q204" s="11">
        <f t="shared" si="33"/>
        <v>666.66666666666663</v>
      </c>
      <c r="R204" s="11">
        <f t="shared" si="33"/>
        <v>666.66666666666663</v>
      </c>
      <c r="S204" s="11"/>
      <c r="T204" s="1">
        <f>VLOOKUP(B204,Master_Item!B:I,8,0)</f>
        <v>12</v>
      </c>
      <c r="U204" s="11">
        <f t="shared" si="28"/>
        <v>0</v>
      </c>
      <c r="V204" s="11">
        <f t="shared" si="29"/>
        <v>0</v>
      </c>
      <c r="W204" s="11">
        <f t="shared" si="30"/>
        <v>0</v>
      </c>
      <c r="X204" s="11">
        <f t="shared" si="31"/>
        <v>432000</v>
      </c>
      <c r="Y204" s="11">
        <f t="shared" si="32"/>
        <v>432000</v>
      </c>
    </row>
    <row r="205" spans="1:25">
      <c r="A205" s="13">
        <v>15</v>
      </c>
      <c r="B205" s="2">
        <v>310002142</v>
      </c>
      <c r="C205" s="1" t="s">
        <v>50</v>
      </c>
      <c r="D205" s="1" t="s">
        <v>115</v>
      </c>
      <c r="E205" s="12">
        <f>_xlfn.IFNA(VLOOKUP($B205,'FST OMT'!$C:$AH,$A205,0),0)</f>
        <v>0</v>
      </c>
      <c r="F205" s="12">
        <f>_xlfn.IFNA(VLOOKUP($B205,'FST CV'!$C:$AH,$A205,0),0)</f>
        <v>0</v>
      </c>
      <c r="G205" s="12">
        <f>_xlfn.IFNA(VLOOKUP($B205,'FST TT'!$C:$AH,$A205,0),0)</f>
        <v>0</v>
      </c>
      <c r="I205" s="4">
        <f t="shared" si="26"/>
        <v>0</v>
      </c>
      <c r="K205" s="52">
        <f>IF(D205="MT",VLOOKUP(B205,Master_Item!B:H,7,0),VLOOKUP(B205,Master_Item!B:H,6,0))</f>
        <v>72</v>
      </c>
      <c r="L205" s="52" t="str">
        <f>VLOOKUP(B205,Master_Item!B:M,12,0)</f>
        <v>โรงงานนวนคร</v>
      </c>
      <c r="M205" s="11" t="str">
        <f t="shared" si="27"/>
        <v>โรงงานนวนครRegion 1</v>
      </c>
      <c r="N205" s="11">
        <f t="shared" si="33"/>
        <v>0</v>
      </c>
      <c r="O205" s="11">
        <f t="shared" si="33"/>
        <v>0</v>
      </c>
      <c r="P205" s="11">
        <f t="shared" si="33"/>
        <v>0</v>
      </c>
      <c r="Q205" s="11">
        <f t="shared" si="33"/>
        <v>0</v>
      </c>
      <c r="R205" s="11">
        <f t="shared" si="33"/>
        <v>0</v>
      </c>
      <c r="S205" s="11"/>
      <c r="T205" s="1">
        <f>VLOOKUP(B205,Master_Item!B:I,8,0)</f>
        <v>9.1199999999999992</v>
      </c>
      <c r="U205" s="11">
        <f t="shared" si="28"/>
        <v>0</v>
      </c>
      <c r="V205" s="11">
        <f t="shared" si="29"/>
        <v>0</v>
      </c>
      <c r="W205" s="11">
        <f t="shared" si="30"/>
        <v>0</v>
      </c>
      <c r="X205" s="11">
        <f t="shared" si="31"/>
        <v>0</v>
      </c>
      <c r="Y205" s="11">
        <f t="shared" si="32"/>
        <v>0</v>
      </c>
    </row>
    <row r="206" spans="1:25">
      <c r="A206" s="13">
        <v>16</v>
      </c>
      <c r="B206" s="2">
        <v>310002142</v>
      </c>
      <c r="C206" s="1" t="s">
        <v>50</v>
      </c>
      <c r="D206" s="1" t="s">
        <v>116</v>
      </c>
      <c r="E206" s="12">
        <f>_xlfn.IFNA(VLOOKUP($B206,'FST OMT'!$C:$AH,$A206,0),0)</f>
        <v>0</v>
      </c>
      <c r="F206" s="12">
        <f>_xlfn.IFNA(VLOOKUP($B206,'FST CV'!$C:$AH,$A206,0),0)</f>
        <v>0</v>
      </c>
      <c r="G206" s="12">
        <f>_xlfn.IFNA(VLOOKUP($B206,'FST TT'!$C:$AH,$A206,0),0)</f>
        <v>0</v>
      </c>
      <c r="I206" s="4">
        <f t="shared" si="26"/>
        <v>0</v>
      </c>
      <c r="K206" s="52">
        <f>IF(D206="MT",VLOOKUP(B206,Master_Item!B:H,7,0),VLOOKUP(B206,Master_Item!B:H,6,0))</f>
        <v>72</v>
      </c>
      <c r="L206" s="52" t="str">
        <f>VLOOKUP(B206,Master_Item!B:M,12,0)</f>
        <v>โรงงานนวนคร</v>
      </c>
      <c r="M206" s="11" t="str">
        <f t="shared" si="27"/>
        <v>โรงงานนวนครRegion 2</v>
      </c>
      <c r="N206" s="11">
        <f t="shared" si="33"/>
        <v>0</v>
      </c>
      <c r="O206" s="11">
        <f t="shared" si="33"/>
        <v>0</v>
      </c>
      <c r="P206" s="11">
        <f t="shared" si="33"/>
        <v>0</v>
      </c>
      <c r="Q206" s="11">
        <f t="shared" si="33"/>
        <v>0</v>
      </c>
      <c r="R206" s="11">
        <f t="shared" si="33"/>
        <v>0</v>
      </c>
      <c r="S206" s="11"/>
      <c r="T206" s="1">
        <f>VLOOKUP(B206,Master_Item!B:I,8,0)</f>
        <v>9.1199999999999992</v>
      </c>
      <c r="U206" s="11">
        <f t="shared" si="28"/>
        <v>0</v>
      </c>
      <c r="V206" s="11">
        <f t="shared" si="29"/>
        <v>0</v>
      </c>
      <c r="W206" s="11">
        <f t="shared" si="30"/>
        <v>0</v>
      </c>
      <c r="X206" s="11">
        <f t="shared" si="31"/>
        <v>0</v>
      </c>
      <c r="Y206" s="11">
        <f t="shared" si="32"/>
        <v>0</v>
      </c>
    </row>
    <row r="207" spans="1:25">
      <c r="A207" s="13">
        <v>17</v>
      </c>
      <c r="B207" s="2">
        <v>310002142</v>
      </c>
      <c r="C207" s="1" t="s">
        <v>50</v>
      </c>
      <c r="D207" s="1" t="s">
        <v>117</v>
      </c>
      <c r="E207" s="12">
        <f>_xlfn.IFNA(VLOOKUP($B207,'FST OMT'!$C:$AH,$A207,0),0)</f>
        <v>0</v>
      </c>
      <c r="F207" s="12">
        <f>_xlfn.IFNA(VLOOKUP($B207,'FST CV'!$C:$AH,$A207,0),0)</f>
        <v>0</v>
      </c>
      <c r="G207" s="12">
        <f>_xlfn.IFNA(VLOOKUP($B207,'FST TT'!$C:$AH,$A207,0),0)</f>
        <v>0</v>
      </c>
      <c r="I207" s="4">
        <f t="shared" si="26"/>
        <v>0</v>
      </c>
      <c r="K207" s="52">
        <f>IF(D207="MT",VLOOKUP(B207,Master_Item!B:H,7,0),VLOOKUP(B207,Master_Item!B:H,6,0))</f>
        <v>72</v>
      </c>
      <c r="L207" s="52" t="str">
        <f>VLOOKUP(B207,Master_Item!B:M,12,0)</f>
        <v>โรงงานนวนคร</v>
      </c>
      <c r="M207" s="11" t="str">
        <f t="shared" si="27"/>
        <v>โรงงานนวนครRegion 3</v>
      </c>
      <c r="N207" s="11">
        <f t="shared" si="33"/>
        <v>0</v>
      </c>
      <c r="O207" s="11">
        <f t="shared" si="33"/>
        <v>0</v>
      </c>
      <c r="P207" s="11">
        <f t="shared" si="33"/>
        <v>0</v>
      </c>
      <c r="Q207" s="11">
        <f t="shared" si="33"/>
        <v>0</v>
      </c>
      <c r="R207" s="11">
        <f t="shared" si="33"/>
        <v>0</v>
      </c>
      <c r="S207" s="11"/>
      <c r="T207" s="1">
        <f>VLOOKUP(B207,Master_Item!B:I,8,0)</f>
        <v>9.1199999999999992</v>
      </c>
      <c r="U207" s="11">
        <f t="shared" si="28"/>
        <v>0</v>
      </c>
      <c r="V207" s="11">
        <f t="shared" si="29"/>
        <v>0</v>
      </c>
      <c r="W207" s="11">
        <f t="shared" si="30"/>
        <v>0</v>
      </c>
      <c r="X207" s="11">
        <f t="shared" si="31"/>
        <v>0</v>
      </c>
      <c r="Y207" s="11">
        <f t="shared" si="32"/>
        <v>0</v>
      </c>
    </row>
    <row r="208" spans="1:25">
      <c r="A208" s="13">
        <v>18</v>
      </c>
      <c r="B208" s="2">
        <v>310002142</v>
      </c>
      <c r="C208" s="1" t="s">
        <v>50</v>
      </c>
      <c r="D208" s="1" t="s">
        <v>118</v>
      </c>
      <c r="E208" s="12">
        <f>_xlfn.IFNA(VLOOKUP($B208,'FST OMT'!$C:$AH,$A208,0),0)</f>
        <v>0</v>
      </c>
      <c r="F208" s="12">
        <f>_xlfn.IFNA(VLOOKUP($B208,'FST CV'!$C:$AH,$A208,0),0)</f>
        <v>0</v>
      </c>
      <c r="G208" s="12">
        <f>_xlfn.IFNA(VLOOKUP($B208,'FST TT'!$C:$AH,$A208,0),0)</f>
        <v>0</v>
      </c>
      <c r="I208" s="4">
        <f t="shared" si="26"/>
        <v>0</v>
      </c>
      <c r="K208" s="52">
        <f>IF(D208="MT",VLOOKUP(B208,Master_Item!B:H,7,0),VLOOKUP(B208,Master_Item!B:H,6,0))</f>
        <v>72</v>
      </c>
      <c r="L208" s="52" t="str">
        <f>VLOOKUP(B208,Master_Item!B:M,12,0)</f>
        <v>โรงงานนวนคร</v>
      </c>
      <c r="M208" s="11" t="str">
        <f t="shared" si="27"/>
        <v>โรงงานนวนครRegion 4</v>
      </c>
      <c r="N208" s="11">
        <f t="shared" si="33"/>
        <v>0</v>
      </c>
      <c r="O208" s="11">
        <f t="shared" si="33"/>
        <v>0</v>
      </c>
      <c r="P208" s="11">
        <f t="shared" si="33"/>
        <v>0</v>
      </c>
      <c r="Q208" s="11">
        <f t="shared" si="33"/>
        <v>0</v>
      </c>
      <c r="R208" s="11">
        <f t="shared" si="33"/>
        <v>0</v>
      </c>
      <c r="S208" s="11"/>
      <c r="T208" s="1">
        <f>VLOOKUP(B208,Master_Item!B:I,8,0)</f>
        <v>9.1199999999999992</v>
      </c>
      <c r="U208" s="11">
        <f t="shared" si="28"/>
        <v>0</v>
      </c>
      <c r="V208" s="11">
        <f t="shared" si="29"/>
        <v>0</v>
      </c>
      <c r="W208" s="11">
        <f t="shared" si="30"/>
        <v>0</v>
      </c>
      <c r="X208" s="11">
        <f t="shared" si="31"/>
        <v>0</v>
      </c>
      <c r="Y208" s="11">
        <f t="shared" si="32"/>
        <v>0</v>
      </c>
    </row>
    <row r="209" spans="1:25">
      <c r="A209" s="13">
        <v>19</v>
      </c>
      <c r="B209" s="2">
        <v>310002142</v>
      </c>
      <c r="C209" s="1" t="s">
        <v>50</v>
      </c>
      <c r="D209" s="1" t="s">
        <v>119</v>
      </c>
      <c r="E209" s="12">
        <f>_xlfn.IFNA(VLOOKUP($B209,'FST OMT'!$C:$AH,$A209,0),0)</f>
        <v>0</v>
      </c>
      <c r="F209" s="12">
        <f>_xlfn.IFNA(VLOOKUP($B209,'FST CV'!$C:$AH,$A209,0),0)</f>
        <v>0</v>
      </c>
      <c r="G209" s="12">
        <f>_xlfn.IFNA(VLOOKUP($B209,'FST TT'!$C:$AH,$A209,0),0)</f>
        <v>0</v>
      </c>
      <c r="I209" s="4">
        <f t="shared" si="26"/>
        <v>0</v>
      </c>
      <c r="K209" s="52">
        <f>IF(D209="MT",VLOOKUP(B209,Master_Item!B:H,7,0),VLOOKUP(B209,Master_Item!B:H,6,0))</f>
        <v>72</v>
      </c>
      <c r="L209" s="52" t="str">
        <f>VLOOKUP(B209,Master_Item!B:M,12,0)</f>
        <v>โรงงานนวนคร</v>
      </c>
      <c r="M209" s="11" t="str">
        <f t="shared" si="27"/>
        <v>โรงงานนวนครRegion 5</v>
      </c>
      <c r="N209" s="11">
        <f t="shared" si="33"/>
        <v>0</v>
      </c>
      <c r="O209" s="11">
        <f t="shared" si="33"/>
        <v>0</v>
      </c>
      <c r="P209" s="11">
        <f t="shared" si="33"/>
        <v>0</v>
      </c>
      <c r="Q209" s="11">
        <f t="shared" si="33"/>
        <v>0</v>
      </c>
      <c r="R209" s="11">
        <f t="shared" si="33"/>
        <v>0</v>
      </c>
      <c r="S209" s="11"/>
      <c r="T209" s="1">
        <f>VLOOKUP(B209,Master_Item!B:I,8,0)</f>
        <v>9.1199999999999992</v>
      </c>
      <c r="U209" s="11">
        <f t="shared" si="28"/>
        <v>0</v>
      </c>
      <c r="V209" s="11">
        <f t="shared" si="29"/>
        <v>0</v>
      </c>
      <c r="W209" s="11">
        <f t="shared" si="30"/>
        <v>0</v>
      </c>
      <c r="X209" s="11">
        <f t="shared" si="31"/>
        <v>0</v>
      </c>
      <c r="Y209" s="11">
        <f t="shared" si="32"/>
        <v>0</v>
      </c>
    </row>
    <row r="210" spans="1:25">
      <c r="A210" s="13">
        <v>20</v>
      </c>
      <c r="B210" s="2">
        <v>310002142</v>
      </c>
      <c r="C210" s="1" t="s">
        <v>50</v>
      </c>
      <c r="D210" s="1" t="s">
        <v>127</v>
      </c>
      <c r="E210" s="12">
        <f>_xlfn.IFNA(VLOOKUP($B210,'FST OMT'!$C:$AH,$A210,0),0)*0.45</f>
        <v>0</v>
      </c>
      <c r="F210" s="12">
        <f>_xlfn.IFNA(VLOOKUP($B210,'FST CV'!$C:$AH,$A210,0),0)*0.45</f>
        <v>0</v>
      </c>
      <c r="G210" s="12">
        <f>_xlfn.IFNA(VLOOKUP($B210,'FST TT'!$C:$AH,$A210,0),0)*0.45</f>
        <v>0</v>
      </c>
      <c r="I210" s="4">
        <f t="shared" si="26"/>
        <v>0</v>
      </c>
      <c r="K210" s="52">
        <f>IF(D210="MT",VLOOKUP(B210,Master_Item!B:H,7,0),VLOOKUP(B210,Master_Item!B:H,6,0))</f>
        <v>72</v>
      </c>
      <c r="L210" s="52" t="str">
        <f>VLOOKUP(B210,Master_Item!B:M,12,0)</f>
        <v>โรงงานนวนคร</v>
      </c>
      <c r="M210" s="11" t="str">
        <f t="shared" si="27"/>
        <v>โรงงานนวนครRegion 6/9</v>
      </c>
      <c r="N210" s="11">
        <f t="shared" si="33"/>
        <v>0</v>
      </c>
      <c r="O210" s="11">
        <f t="shared" si="33"/>
        <v>0</v>
      </c>
      <c r="P210" s="11">
        <f t="shared" si="33"/>
        <v>0</v>
      </c>
      <c r="Q210" s="11">
        <f t="shared" si="33"/>
        <v>0</v>
      </c>
      <c r="R210" s="11">
        <f t="shared" si="33"/>
        <v>0</v>
      </c>
      <c r="S210" s="11"/>
      <c r="T210" s="1">
        <f>VLOOKUP(B210,Master_Item!B:I,8,0)</f>
        <v>9.1199999999999992</v>
      </c>
      <c r="U210" s="11">
        <f t="shared" si="28"/>
        <v>0</v>
      </c>
      <c r="V210" s="11">
        <f t="shared" si="29"/>
        <v>0</v>
      </c>
      <c r="W210" s="11">
        <f t="shared" si="30"/>
        <v>0</v>
      </c>
      <c r="X210" s="11">
        <f t="shared" si="31"/>
        <v>0</v>
      </c>
      <c r="Y210" s="11">
        <f t="shared" si="32"/>
        <v>0</v>
      </c>
    </row>
    <row r="211" spans="1:25">
      <c r="A211" s="13">
        <v>20</v>
      </c>
      <c r="B211" s="2">
        <v>310002142</v>
      </c>
      <c r="C211" s="1" t="s">
        <v>50</v>
      </c>
      <c r="D211" s="1" t="s">
        <v>128</v>
      </c>
      <c r="E211" s="12">
        <f>_xlfn.IFNA(VLOOKUP($B211,'FST OMT'!$C:$AH,$A211,0),0)*0.55</f>
        <v>0</v>
      </c>
      <c r="F211" s="12">
        <f>_xlfn.IFNA(VLOOKUP($B211,'FST CV'!$C:$AH,$A211,0),0)*0.55</f>
        <v>0</v>
      </c>
      <c r="G211" s="12">
        <f>_xlfn.IFNA(VLOOKUP($B211,'FST TT'!$C:$AH,$A211,0),0)*0.55</f>
        <v>0</v>
      </c>
      <c r="I211" s="4">
        <f t="shared" si="26"/>
        <v>0</v>
      </c>
      <c r="K211" s="52">
        <f>IF(D211="MT",VLOOKUP(B211,Master_Item!B:H,7,0),VLOOKUP(B211,Master_Item!B:H,6,0))</f>
        <v>72</v>
      </c>
      <c r="L211" s="52" t="str">
        <f>VLOOKUP(B211,Master_Item!B:M,12,0)</f>
        <v>โรงงานนวนคร</v>
      </c>
      <c r="M211" s="11" t="str">
        <f t="shared" si="27"/>
        <v>โรงงานนวนครRegion 6/14</v>
      </c>
      <c r="N211" s="11">
        <f t="shared" si="33"/>
        <v>0</v>
      </c>
      <c r="O211" s="11">
        <f t="shared" si="33"/>
        <v>0</v>
      </c>
      <c r="P211" s="11">
        <f t="shared" si="33"/>
        <v>0</v>
      </c>
      <c r="Q211" s="11">
        <f t="shared" si="33"/>
        <v>0</v>
      </c>
      <c r="R211" s="11">
        <f t="shared" si="33"/>
        <v>0</v>
      </c>
      <c r="S211" s="11"/>
      <c r="T211" s="1">
        <f>VLOOKUP(B211,Master_Item!B:I,8,0)</f>
        <v>9.1199999999999992</v>
      </c>
      <c r="U211" s="11">
        <f t="shared" si="28"/>
        <v>0</v>
      </c>
      <c r="V211" s="11">
        <f t="shared" si="29"/>
        <v>0</v>
      </c>
      <c r="W211" s="11">
        <f t="shared" si="30"/>
        <v>0</v>
      </c>
      <c r="X211" s="11">
        <f t="shared" si="31"/>
        <v>0</v>
      </c>
      <c r="Y211" s="11">
        <f t="shared" si="32"/>
        <v>0</v>
      </c>
    </row>
    <row r="212" spans="1:25">
      <c r="A212" s="13">
        <v>21</v>
      </c>
      <c r="B212" s="2">
        <v>310002142</v>
      </c>
      <c r="C212" s="1" t="s">
        <v>50</v>
      </c>
      <c r="D212" s="1" t="s">
        <v>121</v>
      </c>
      <c r="E212" s="12">
        <f>_xlfn.IFNA(VLOOKUP($B212,'FST OMT'!$C:$AH,$A212,0),0)</f>
        <v>0</v>
      </c>
      <c r="F212" s="12">
        <f>_xlfn.IFNA(VLOOKUP($B212,'FST CV'!$C:$AH,$A212,0),0)</f>
        <v>0</v>
      </c>
      <c r="G212" s="12">
        <f>_xlfn.IFNA(VLOOKUP($B212,'FST TT'!$C:$AH,$A212,0),0)</f>
        <v>0</v>
      </c>
      <c r="I212" s="4">
        <f t="shared" si="26"/>
        <v>0</v>
      </c>
      <c r="K212" s="52">
        <f>IF(D212="MT",VLOOKUP(B212,Master_Item!B:H,7,0),VLOOKUP(B212,Master_Item!B:H,6,0))</f>
        <v>72</v>
      </c>
      <c r="L212" s="52" t="str">
        <f>VLOOKUP(B212,Master_Item!B:M,12,0)</f>
        <v>โรงงานนวนคร</v>
      </c>
      <c r="M212" s="11" t="str">
        <f t="shared" si="27"/>
        <v>โรงงานนวนครRegion 7</v>
      </c>
      <c r="N212" s="11">
        <f t="shared" si="33"/>
        <v>0</v>
      </c>
      <c r="O212" s="11">
        <f t="shared" si="33"/>
        <v>0</v>
      </c>
      <c r="P212" s="11">
        <f t="shared" si="33"/>
        <v>0</v>
      </c>
      <c r="Q212" s="11">
        <f t="shared" si="33"/>
        <v>0</v>
      </c>
      <c r="R212" s="11">
        <f t="shared" si="33"/>
        <v>0</v>
      </c>
      <c r="S212" s="11"/>
      <c r="T212" s="1">
        <f>VLOOKUP(B212,Master_Item!B:I,8,0)</f>
        <v>9.1199999999999992</v>
      </c>
      <c r="U212" s="11">
        <f t="shared" si="28"/>
        <v>0</v>
      </c>
      <c r="V212" s="11">
        <f t="shared" si="29"/>
        <v>0</v>
      </c>
      <c r="W212" s="11">
        <f t="shared" si="30"/>
        <v>0</v>
      </c>
      <c r="X212" s="11">
        <f t="shared" si="31"/>
        <v>0</v>
      </c>
      <c r="Y212" s="11">
        <f t="shared" si="32"/>
        <v>0</v>
      </c>
    </row>
    <row r="213" spans="1:25">
      <c r="A213" s="13">
        <v>22</v>
      </c>
      <c r="B213" s="2">
        <v>310002142</v>
      </c>
      <c r="C213" s="1" t="s">
        <v>50</v>
      </c>
      <c r="D213" s="1" t="s">
        <v>122</v>
      </c>
      <c r="E213" s="12">
        <f>_xlfn.IFNA(VLOOKUP($B213,'FST OMT'!$C:$AH,$A213,0),0)</f>
        <v>0</v>
      </c>
      <c r="F213" s="12">
        <f>_xlfn.IFNA(VLOOKUP($B213,'FST CV'!$C:$AH,$A213,0),0)</f>
        <v>0</v>
      </c>
      <c r="G213" s="12">
        <f>_xlfn.IFNA(VLOOKUP($B213,'FST TT'!$C:$AH,$A213,0),0)</f>
        <v>0</v>
      </c>
      <c r="I213" s="4">
        <f t="shared" si="26"/>
        <v>0</v>
      </c>
      <c r="K213" s="52">
        <f>IF(D213="MT",VLOOKUP(B213,Master_Item!B:H,7,0),VLOOKUP(B213,Master_Item!B:H,6,0))</f>
        <v>72</v>
      </c>
      <c r="L213" s="52" t="str">
        <f>VLOOKUP(B213,Master_Item!B:M,12,0)</f>
        <v>โรงงานนวนคร</v>
      </c>
      <c r="M213" s="11" t="str">
        <f t="shared" si="27"/>
        <v>โรงงานนวนครRegion 8</v>
      </c>
      <c r="N213" s="11">
        <f t="shared" si="33"/>
        <v>0</v>
      </c>
      <c r="O213" s="11">
        <f t="shared" si="33"/>
        <v>0</v>
      </c>
      <c r="P213" s="11">
        <f t="shared" si="33"/>
        <v>0</v>
      </c>
      <c r="Q213" s="11">
        <f t="shared" si="33"/>
        <v>0</v>
      </c>
      <c r="R213" s="11">
        <f t="shared" si="33"/>
        <v>0</v>
      </c>
      <c r="S213" s="11"/>
      <c r="T213" s="1">
        <f>VLOOKUP(B213,Master_Item!B:I,8,0)</f>
        <v>9.1199999999999992</v>
      </c>
      <c r="U213" s="11">
        <f t="shared" si="28"/>
        <v>0</v>
      </c>
      <c r="V213" s="11">
        <f t="shared" si="29"/>
        <v>0</v>
      </c>
      <c r="W213" s="11">
        <f t="shared" si="30"/>
        <v>0</v>
      </c>
      <c r="X213" s="11">
        <f t="shared" si="31"/>
        <v>0</v>
      </c>
      <c r="Y213" s="11">
        <f t="shared" si="32"/>
        <v>0</v>
      </c>
    </row>
    <row r="214" spans="1:25">
      <c r="A214" s="13">
        <v>71</v>
      </c>
      <c r="B214" s="2">
        <v>310002142</v>
      </c>
      <c r="C214" s="1" t="s">
        <v>50</v>
      </c>
      <c r="D214" s="1" t="s">
        <v>123</v>
      </c>
      <c r="H214" s="4">
        <f>_xlfn.IFNA(VLOOKUP(B214,'FST MT'!A:FS,$A214,0),0)</f>
        <v>29000</v>
      </c>
      <c r="I214" s="4">
        <f t="shared" si="26"/>
        <v>29000</v>
      </c>
      <c r="K214" s="52">
        <f>IF(D214="MT",VLOOKUP(B214,Master_Item!B:H,7,0),VLOOKUP(B214,Master_Item!B:H,6,0))</f>
        <v>72</v>
      </c>
      <c r="L214" s="52" t="str">
        <f>VLOOKUP(B214,Master_Item!B:M,12,0)</f>
        <v>โรงงานนวนคร</v>
      </c>
      <c r="M214" s="11" t="str">
        <f t="shared" si="27"/>
        <v>โรงงานนวนครMT</v>
      </c>
      <c r="N214" s="11">
        <f t="shared" si="33"/>
        <v>0</v>
      </c>
      <c r="O214" s="11">
        <f t="shared" si="33"/>
        <v>0</v>
      </c>
      <c r="P214" s="11">
        <f t="shared" si="33"/>
        <v>0</v>
      </c>
      <c r="Q214" s="11">
        <f t="shared" si="33"/>
        <v>402.77777777777777</v>
      </c>
      <c r="R214" s="11">
        <f t="shared" si="33"/>
        <v>402.77777777777777</v>
      </c>
      <c r="S214" s="11"/>
      <c r="T214" s="1">
        <f>VLOOKUP(B214,Master_Item!B:I,8,0)</f>
        <v>9.1199999999999992</v>
      </c>
      <c r="U214" s="11">
        <f t="shared" si="28"/>
        <v>0</v>
      </c>
      <c r="V214" s="11">
        <f t="shared" si="29"/>
        <v>0</v>
      </c>
      <c r="W214" s="11">
        <f t="shared" si="30"/>
        <v>0</v>
      </c>
      <c r="X214" s="11">
        <f t="shared" si="31"/>
        <v>264480</v>
      </c>
      <c r="Y214" s="11">
        <f t="shared" si="32"/>
        <v>264480</v>
      </c>
    </row>
    <row r="215" spans="1:25">
      <c r="A215" s="13">
        <v>15</v>
      </c>
      <c r="B215" s="2">
        <v>310002143</v>
      </c>
      <c r="C215" s="1" t="s">
        <v>51</v>
      </c>
      <c r="D215" s="1" t="s">
        <v>115</v>
      </c>
      <c r="E215" s="12">
        <f>_xlfn.IFNA(VLOOKUP($B215,'FST OMT'!$C:$AH,$A215,0),0)</f>
        <v>0</v>
      </c>
      <c r="F215" s="12">
        <f>_xlfn.IFNA(VLOOKUP($B215,'FST CV'!$C:$AH,$A215,0),0)</f>
        <v>0</v>
      </c>
      <c r="G215" s="12">
        <f>_xlfn.IFNA(VLOOKUP($B215,'FST TT'!$C:$AH,$A215,0),0)</f>
        <v>0</v>
      </c>
      <c r="I215" s="4">
        <f t="shared" si="26"/>
        <v>0</v>
      </c>
      <c r="K215" s="52">
        <f>IF(D215="MT",VLOOKUP(B215,Master_Item!B:H,7,0),VLOOKUP(B215,Master_Item!B:H,6,0))</f>
        <v>72</v>
      </c>
      <c r="L215" s="52" t="str">
        <f>VLOOKUP(B215,Master_Item!B:M,12,0)</f>
        <v>โรงงานนวนคร</v>
      </c>
      <c r="M215" s="11" t="str">
        <f t="shared" si="27"/>
        <v>โรงงานนวนครRegion 1</v>
      </c>
      <c r="N215" s="11">
        <f t="shared" si="33"/>
        <v>0</v>
      </c>
      <c r="O215" s="11">
        <f t="shared" si="33"/>
        <v>0</v>
      </c>
      <c r="P215" s="11">
        <f t="shared" si="33"/>
        <v>0</v>
      </c>
      <c r="Q215" s="11">
        <f t="shared" si="33"/>
        <v>0</v>
      </c>
      <c r="R215" s="11">
        <f t="shared" si="33"/>
        <v>0</v>
      </c>
      <c r="S215" s="11"/>
      <c r="T215" s="1">
        <f>VLOOKUP(B215,Master_Item!B:I,8,0)</f>
        <v>9.1199999999999992</v>
      </c>
      <c r="U215" s="11">
        <f t="shared" si="28"/>
        <v>0</v>
      </c>
      <c r="V215" s="11">
        <f t="shared" si="29"/>
        <v>0</v>
      </c>
      <c r="W215" s="11">
        <f t="shared" si="30"/>
        <v>0</v>
      </c>
      <c r="X215" s="11">
        <f t="shared" si="31"/>
        <v>0</v>
      </c>
      <c r="Y215" s="11">
        <f t="shared" si="32"/>
        <v>0</v>
      </c>
    </row>
    <row r="216" spans="1:25">
      <c r="A216" s="13">
        <v>16</v>
      </c>
      <c r="B216" s="2">
        <v>310002143</v>
      </c>
      <c r="C216" s="1" t="s">
        <v>51</v>
      </c>
      <c r="D216" s="1" t="s">
        <v>116</v>
      </c>
      <c r="E216" s="12">
        <f>_xlfn.IFNA(VLOOKUP($B216,'FST OMT'!$C:$AH,$A216,0),0)</f>
        <v>0</v>
      </c>
      <c r="F216" s="12">
        <f>_xlfn.IFNA(VLOOKUP($B216,'FST CV'!$C:$AH,$A216,0),0)</f>
        <v>0</v>
      </c>
      <c r="G216" s="12">
        <f>_xlfn.IFNA(VLOOKUP($B216,'FST TT'!$C:$AH,$A216,0),0)</f>
        <v>0</v>
      </c>
      <c r="I216" s="4">
        <f t="shared" si="26"/>
        <v>0</v>
      </c>
      <c r="K216" s="52">
        <f>IF(D216="MT",VLOOKUP(B216,Master_Item!B:H,7,0),VLOOKUP(B216,Master_Item!B:H,6,0))</f>
        <v>72</v>
      </c>
      <c r="L216" s="52" t="str">
        <f>VLOOKUP(B216,Master_Item!B:M,12,0)</f>
        <v>โรงงานนวนคร</v>
      </c>
      <c r="M216" s="11" t="str">
        <f t="shared" si="27"/>
        <v>โรงงานนวนครRegion 2</v>
      </c>
      <c r="N216" s="11">
        <f t="shared" si="33"/>
        <v>0</v>
      </c>
      <c r="O216" s="11">
        <f t="shared" si="33"/>
        <v>0</v>
      </c>
      <c r="P216" s="11">
        <f t="shared" si="33"/>
        <v>0</v>
      </c>
      <c r="Q216" s="11">
        <f t="shared" si="33"/>
        <v>0</v>
      </c>
      <c r="R216" s="11">
        <f t="shared" si="33"/>
        <v>0</v>
      </c>
      <c r="S216" s="11"/>
      <c r="T216" s="1">
        <f>VLOOKUP(B216,Master_Item!B:I,8,0)</f>
        <v>9.1199999999999992</v>
      </c>
      <c r="U216" s="11">
        <f t="shared" si="28"/>
        <v>0</v>
      </c>
      <c r="V216" s="11">
        <f t="shared" si="29"/>
        <v>0</v>
      </c>
      <c r="W216" s="11">
        <f t="shared" si="30"/>
        <v>0</v>
      </c>
      <c r="X216" s="11">
        <f t="shared" si="31"/>
        <v>0</v>
      </c>
      <c r="Y216" s="11">
        <f t="shared" si="32"/>
        <v>0</v>
      </c>
    </row>
    <row r="217" spans="1:25">
      <c r="A217" s="13">
        <v>17</v>
      </c>
      <c r="B217" s="2">
        <v>310002143</v>
      </c>
      <c r="C217" s="1" t="s">
        <v>51</v>
      </c>
      <c r="D217" s="1" t="s">
        <v>117</v>
      </c>
      <c r="E217" s="12">
        <f>_xlfn.IFNA(VLOOKUP($B217,'FST OMT'!$C:$AH,$A217,0),0)</f>
        <v>0</v>
      </c>
      <c r="F217" s="12">
        <f>_xlfn.IFNA(VLOOKUP($B217,'FST CV'!$C:$AH,$A217,0),0)</f>
        <v>0</v>
      </c>
      <c r="G217" s="12">
        <f>_xlfn.IFNA(VLOOKUP($B217,'FST TT'!$C:$AH,$A217,0),0)</f>
        <v>0</v>
      </c>
      <c r="I217" s="4">
        <f t="shared" si="26"/>
        <v>0</v>
      </c>
      <c r="K217" s="52">
        <f>IF(D217="MT",VLOOKUP(B217,Master_Item!B:H,7,0),VLOOKUP(B217,Master_Item!B:H,6,0))</f>
        <v>72</v>
      </c>
      <c r="L217" s="52" t="str">
        <f>VLOOKUP(B217,Master_Item!B:M,12,0)</f>
        <v>โรงงานนวนคร</v>
      </c>
      <c r="M217" s="11" t="str">
        <f t="shared" si="27"/>
        <v>โรงงานนวนครRegion 3</v>
      </c>
      <c r="N217" s="11">
        <f t="shared" si="33"/>
        <v>0</v>
      </c>
      <c r="O217" s="11">
        <f t="shared" si="33"/>
        <v>0</v>
      </c>
      <c r="P217" s="11">
        <f t="shared" si="33"/>
        <v>0</v>
      </c>
      <c r="Q217" s="11">
        <f t="shared" si="33"/>
        <v>0</v>
      </c>
      <c r="R217" s="11">
        <f t="shared" si="33"/>
        <v>0</v>
      </c>
      <c r="S217" s="11"/>
      <c r="T217" s="1">
        <f>VLOOKUP(B217,Master_Item!B:I,8,0)</f>
        <v>9.1199999999999992</v>
      </c>
      <c r="U217" s="11">
        <f t="shared" si="28"/>
        <v>0</v>
      </c>
      <c r="V217" s="11">
        <f t="shared" si="29"/>
        <v>0</v>
      </c>
      <c r="W217" s="11">
        <f t="shared" si="30"/>
        <v>0</v>
      </c>
      <c r="X217" s="11">
        <f t="shared" si="31"/>
        <v>0</v>
      </c>
      <c r="Y217" s="11">
        <f t="shared" si="32"/>
        <v>0</v>
      </c>
    </row>
    <row r="218" spans="1:25">
      <c r="A218" s="13">
        <v>18</v>
      </c>
      <c r="B218" s="2">
        <v>310002143</v>
      </c>
      <c r="C218" s="1" t="s">
        <v>51</v>
      </c>
      <c r="D218" s="1" t="s">
        <v>118</v>
      </c>
      <c r="E218" s="12">
        <f>_xlfn.IFNA(VLOOKUP($B218,'FST OMT'!$C:$AH,$A218,0),0)</f>
        <v>0</v>
      </c>
      <c r="F218" s="12">
        <f>_xlfn.IFNA(VLOOKUP($B218,'FST CV'!$C:$AH,$A218,0),0)</f>
        <v>0</v>
      </c>
      <c r="G218" s="12">
        <f>_xlfn.IFNA(VLOOKUP($B218,'FST TT'!$C:$AH,$A218,0),0)</f>
        <v>0</v>
      </c>
      <c r="I218" s="4">
        <f t="shared" si="26"/>
        <v>0</v>
      </c>
      <c r="K218" s="52">
        <f>IF(D218="MT",VLOOKUP(B218,Master_Item!B:H,7,0),VLOOKUP(B218,Master_Item!B:H,6,0))</f>
        <v>72</v>
      </c>
      <c r="L218" s="52" t="str">
        <f>VLOOKUP(B218,Master_Item!B:M,12,0)</f>
        <v>โรงงานนวนคร</v>
      </c>
      <c r="M218" s="11" t="str">
        <f t="shared" si="27"/>
        <v>โรงงานนวนครRegion 4</v>
      </c>
      <c r="N218" s="11">
        <f t="shared" si="33"/>
        <v>0</v>
      </c>
      <c r="O218" s="11">
        <f t="shared" si="33"/>
        <v>0</v>
      </c>
      <c r="P218" s="11">
        <f t="shared" si="33"/>
        <v>0</v>
      </c>
      <c r="Q218" s="11">
        <f t="shared" si="33"/>
        <v>0</v>
      </c>
      <c r="R218" s="11">
        <f t="shared" si="33"/>
        <v>0</v>
      </c>
      <c r="S218" s="11"/>
      <c r="T218" s="1">
        <f>VLOOKUP(B218,Master_Item!B:I,8,0)</f>
        <v>9.1199999999999992</v>
      </c>
      <c r="U218" s="11">
        <f t="shared" si="28"/>
        <v>0</v>
      </c>
      <c r="V218" s="11">
        <f t="shared" si="29"/>
        <v>0</v>
      </c>
      <c r="W218" s="11">
        <f t="shared" si="30"/>
        <v>0</v>
      </c>
      <c r="X218" s="11">
        <f t="shared" si="31"/>
        <v>0</v>
      </c>
      <c r="Y218" s="11">
        <f t="shared" si="32"/>
        <v>0</v>
      </c>
    </row>
    <row r="219" spans="1:25">
      <c r="A219" s="13">
        <v>19</v>
      </c>
      <c r="B219" s="2">
        <v>310002143</v>
      </c>
      <c r="C219" s="1" t="s">
        <v>51</v>
      </c>
      <c r="D219" s="1" t="s">
        <v>119</v>
      </c>
      <c r="E219" s="12">
        <f>_xlfn.IFNA(VLOOKUP($B219,'FST OMT'!$C:$AH,$A219,0),0)</f>
        <v>0</v>
      </c>
      <c r="F219" s="12">
        <f>_xlfn.IFNA(VLOOKUP($B219,'FST CV'!$C:$AH,$A219,0),0)</f>
        <v>0</v>
      </c>
      <c r="G219" s="12">
        <f>_xlfn.IFNA(VLOOKUP($B219,'FST TT'!$C:$AH,$A219,0),0)</f>
        <v>0</v>
      </c>
      <c r="I219" s="4">
        <f t="shared" si="26"/>
        <v>0</v>
      </c>
      <c r="K219" s="52">
        <f>IF(D219="MT",VLOOKUP(B219,Master_Item!B:H,7,0),VLOOKUP(B219,Master_Item!B:H,6,0))</f>
        <v>72</v>
      </c>
      <c r="L219" s="52" t="str">
        <f>VLOOKUP(B219,Master_Item!B:M,12,0)</f>
        <v>โรงงานนวนคร</v>
      </c>
      <c r="M219" s="11" t="str">
        <f t="shared" si="27"/>
        <v>โรงงานนวนครRegion 5</v>
      </c>
      <c r="N219" s="11">
        <f t="shared" si="33"/>
        <v>0</v>
      </c>
      <c r="O219" s="11">
        <f t="shared" si="33"/>
        <v>0</v>
      </c>
      <c r="P219" s="11">
        <f t="shared" si="33"/>
        <v>0</v>
      </c>
      <c r="Q219" s="11">
        <f t="shared" si="33"/>
        <v>0</v>
      </c>
      <c r="R219" s="11">
        <f t="shared" si="33"/>
        <v>0</v>
      </c>
      <c r="S219" s="11"/>
      <c r="T219" s="1">
        <f>VLOOKUP(B219,Master_Item!B:I,8,0)</f>
        <v>9.1199999999999992</v>
      </c>
      <c r="U219" s="11">
        <f t="shared" si="28"/>
        <v>0</v>
      </c>
      <c r="V219" s="11">
        <f t="shared" si="29"/>
        <v>0</v>
      </c>
      <c r="W219" s="11">
        <f t="shared" si="30"/>
        <v>0</v>
      </c>
      <c r="X219" s="11">
        <f t="shared" si="31"/>
        <v>0</v>
      </c>
      <c r="Y219" s="11">
        <f t="shared" si="32"/>
        <v>0</v>
      </c>
    </row>
    <row r="220" spans="1:25">
      <c r="A220" s="13">
        <v>20</v>
      </c>
      <c r="B220" s="2">
        <v>310002143</v>
      </c>
      <c r="C220" s="1" t="s">
        <v>51</v>
      </c>
      <c r="D220" s="1" t="s">
        <v>127</v>
      </c>
      <c r="E220" s="12">
        <f>_xlfn.IFNA(VLOOKUP($B220,'FST OMT'!$C:$AH,$A220,0),0)*0.45</f>
        <v>0</v>
      </c>
      <c r="F220" s="12">
        <f>_xlfn.IFNA(VLOOKUP($B220,'FST CV'!$C:$AH,$A220,0),0)*0.45</f>
        <v>0</v>
      </c>
      <c r="G220" s="12">
        <f>_xlfn.IFNA(VLOOKUP($B220,'FST TT'!$C:$AH,$A220,0),0)*0.45</f>
        <v>0</v>
      </c>
      <c r="I220" s="4">
        <f t="shared" si="26"/>
        <v>0</v>
      </c>
      <c r="K220" s="52">
        <f>IF(D220="MT",VLOOKUP(B220,Master_Item!B:H,7,0),VLOOKUP(B220,Master_Item!B:H,6,0))</f>
        <v>72</v>
      </c>
      <c r="L220" s="52" t="str">
        <f>VLOOKUP(B220,Master_Item!B:M,12,0)</f>
        <v>โรงงานนวนคร</v>
      </c>
      <c r="M220" s="11" t="str">
        <f t="shared" si="27"/>
        <v>โรงงานนวนครRegion 6/9</v>
      </c>
      <c r="N220" s="11">
        <f t="shared" si="33"/>
        <v>0</v>
      </c>
      <c r="O220" s="11">
        <f t="shared" si="33"/>
        <v>0</v>
      </c>
      <c r="P220" s="11">
        <f t="shared" si="33"/>
        <v>0</v>
      </c>
      <c r="Q220" s="11">
        <f t="shared" si="33"/>
        <v>0</v>
      </c>
      <c r="R220" s="11">
        <f t="shared" si="33"/>
        <v>0</v>
      </c>
      <c r="S220" s="11"/>
      <c r="T220" s="1">
        <f>VLOOKUP(B220,Master_Item!B:I,8,0)</f>
        <v>9.1199999999999992</v>
      </c>
      <c r="U220" s="11">
        <f t="shared" si="28"/>
        <v>0</v>
      </c>
      <c r="V220" s="11">
        <f t="shared" si="29"/>
        <v>0</v>
      </c>
      <c r="W220" s="11">
        <f t="shared" si="30"/>
        <v>0</v>
      </c>
      <c r="X220" s="11">
        <f t="shared" si="31"/>
        <v>0</v>
      </c>
      <c r="Y220" s="11">
        <f t="shared" si="32"/>
        <v>0</v>
      </c>
    </row>
    <row r="221" spans="1:25">
      <c r="A221" s="13">
        <v>20</v>
      </c>
      <c r="B221" s="2">
        <v>310002143</v>
      </c>
      <c r="C221" s="1" t="s">
        <v>51</v>
      </c>
      <c r="D221" s="1" t="s">
        <v>128</v>
      </c>
      <c r="E221" s="12">
        <f>_xlfn.IFNA(VLOOKUP($B221,'FST OMT'!$C:$AH,$A221,0),0)*0.55</f>
        <v>0</v>
      </c>
      <c r="F221" s="12">
        <f>_xlfn.IFNA(VLOOKUP($B221,'FST CV'!$C:$AH,$A221,0),0)*0.55</f>
        <v>0</v>
      </c>
      <c r="G221" s="12">
        <f>_xlfn.IFNA(VLOOKUP($B221,'FST TT'!$C:$AH,$A221,0),0)*0.55</f>
        <v>0</v>
      </c>
      <c r="I221" s="4">
        <f t="shared" si="26"/>
        <v>0</v>
      </c>
      <c r="K221" s="52">
        <f>IF(D221="MT",VLOOKUP(B221,Master_Item!B:H,7,0),VLOOKUP(B221,Master_Item!B:H,6,0))</f>
        <v>72</v>
      </c>
      <c r="L221" s="52" t="str">
        <f>VLOOKUP(B221,Master_Item!B:M,12,0)</f>
        <v>โรงงานนวนคร</v>
      </c>
      <c r="M221" s="11" t="str">
        <f t="shared" si="27"/>
        <v>โรงงานนวนครRegion 6/14</v>
      </c>
      <c r="N221" s="11">
        <f t="shared" si="33"/>
        <v>0</v>
      </c>
      <c r="O221" s="11">
        <f t="shared" si="33"/>
        <v>0</v>
      </c>
      <c r="P221" s="11">
        <f t="shared" si="33"/>
        <v>0</v>
      </c>
      <c r="Q221" s="11">
        <f t="shared" si="33"/>
        <v>0</v>
      </c>
      <c r="R221" s="11">
        <f t="shared" si="33"/>
        <v>0</v>
      </c>
      <c r="S221" s="11"/>
      <c r="T221" s="1">
        <f>VLOOKUP(B221,Master_Item!B:I,8,0)</f>
        <v>9.1199999999999992</v>
      </c>
      <c r="U221" s="11">
        <f t="shared" si="28"/>
        <v>0</v>
      </c>
      <c r="V221" s="11">
        <f t="shared" si="29"/>
        <v>0</v>
      </c>
      <c r="W221" s="11">
        <f t="shared" si="30"/>
        <v>0</v>
      </c>
      <c r="X221" s="11">
        <f t="shared" si="31"/>
        <v>0</v>
      </c>
      <c r="Y221" s="11">
        <f t="shared" si="32"/>
        <v>0</v>
      </c>
    </row>
    <row r="222" spans="1:25">
      <c r="A222" s="13">
        <v>21</v>
      </c>
      <c r="B222" s="2">
        <v>310002143</v>
      </c>
      <c r="C222" s="1" t="s">
        <v>51</v>
      </c>
      <c r="D222" s="1" t="s">
        <v>121</v>
      </c>
      <c r="E222" s="12">
        <f>_xlfn.IFNA(VLOOKUP($B222,'FST OMT'!$C:$AH,$A222,0),0)</f>
        <v>0</v>
      </c>
      <c r="F222" s="12">
        <f>_xlfn.IFNA(VLOOKUP($B222,'FST CV'!$C:$AH,$A222,0),0)</f>
        <v>0</v>
      </c>
      <c r="G222" s="12">
        <f>_xlfn.IFNA(VLOOKUP($B222,'FST TT'!$C:$AH,$A222,0),0)</f>
        <v>0</v>
      </c>
      <c r="I222" s="4">
        <f t="shared" si="26"/>
        <v>0</v>
      </c>
      <c r="K222" s="52">
        <f>IF(D222="MT",VLOOKUP(B222,Master_Item!B:H,7,0),VLOOKUP(B222,Master_Item!B:H,6,0))</f>
        <v>72</v>
      </c>
      <c r="L222" s="52" t="str">
        <f>VLOOKUP(B222,Master_Item!B:M,12,0)</f>
        <v>โรงงานนวนคร</v>
      </c>
      <c r="M222" s="11" t="str">
        <f t="shared" si="27"/>
        <v>โรงงานนวนครRegion 7</v>
      </c>
      <c r="N222" s="11">
        <f t="shared" si="33"/>
        <v>0</v>
      </c>
      <c r="O222" s="11">
        <f t="shared" si="33"/>
        <v>0</v>
      </c>
      <c r="P222" s="11">
        <f t="shared" si="33"/>
        <v>0</v>
      </c>
      <c r="Q222" s="11">
        <f t="shared" si="33"/>
        <v>0</v>
      </c>
      <c r="R222" s="11">
        <f t="shared" si="33"/>
        <v>0</v>
      </c>
      <c r="S222" s="11"/>
      <c r="T222" s="1">
        <f>VLOOKUP(B222,Master_Item!B:I,8,0)</f>
        <v>9.1199999999999992</v>
      </c>
      <c r="U222" s="11">
        <f t="shared" si="28"/>
        <v>0</v>
      </c>
      <c r="V222" s="11">
        <f t="shared" si="29"/>
        <v>0</v>
      </c>
      <c r="W222" s="11">
        <f t="shared" si="30"/>
        <v>0</v>
      </c>
      <c r="X222" s="11">
        <f t="shared" si="31"/>
        <v>0</v>
      </c>
      <c r="Y222" s="11">
        <f t="shared" si="32"/>
        <v>0</v>
      </c>
    </row>
    <row r="223" spans="1:25">
      <c r="A223" s="13">
        <v>22</v>
      </c>
      <c r="B223" s="2">
        <v>310002143</v>
      </c>
      <c r="C223" s="1" t="s">
        <v>51</v>
      </c>
      <c r="D223" s="1" t="s">
        <v>122</v>
      </c>
      <c r="E223" s="12">
        <f>_xlfn.IFNA(VLOOKUP($B223,'FST OMT'!$C:$AH,$A223,0),0)</f>
        <v>0</v>
      </c>
      <c r="F223" s="12">
        <f>_xlfn.IFNA(VLOOKUP($B223,'FST CV'!$C:$AH,$A223,0),0)</f>
        <v>0</v>
      </c>
      <c r="G223" s="12">
        <f>_xlfn.IFNA(VLOOKUP($B223,'FST TT'!$C:$AH,$A223,0),0)</f>
        <v>0</v>
      </c>
      <c r="I223" s="4">
        <f t="shared" si="26"/>
        <v>0</v>
      </c>
      <c r="K223" s="52">
        <f>IF(D223="MT",VLOOKUP(B223,Master_Item!B:H,7,0),VLOOKUP(B223,Master_Item!B:H,6,0))</f>
        <v>72</v>
      </c>
      <c r="L223" s="52" t="str">
        <f>VLOOKUP(B223,Master_Item!B:M,12,0)</f>
        <v>โรงงานนวนคร</v>
      </c>
      <c r="M223" s="11" t="str">
        <f t="shared" si="27"/>
        <v>โรงงานนวนครRegion 8</v>
      </c>
      <c r="N223" s="11">
        <f t="shared" si="33"/>
        <v>0</v>
      </c>
      <c r="O223" s="11">
        <f t="shared" si="33"/>
        <v>0</v>
      </c>
      <c r="P223" s="11">
        <f t="shared" si="33"/>
        <v>0</v>
      </c>
      <c r="Q223" s="11">
        <f t="shared" si="33"/>
        <v>0</v>
      </c>
      <c r="R223" s="11">
        <f t="shared" si="33"/>
        <v>0</v>
      </c>
      <c r="S223" s="11"/>
      <c r="T223" s="1">
        <f>VLOOKUP(B223,Master_Item!B:I,8,0)</f>
        <v>9.1199999999999992</v>
      </c>
      <c r="U223" s="11">
        <f t="shared" si="28"/>
        <v>0</v>
      </c>
      <c r="V223" s="11">
        <f t="shared" si="29"/>
        <v>0</v>
      </c>
      <c r="W223" s="11">
        <f t="shared" si="30"/>
        <v>0</v>
      </c>
      <c r="X223" s="11">
        <f t="shared" si="31"/>
        <v>0</v>
      </c>
      <c r="Y223" s="11">
        <f t="shared" si="32"/>
        <v>0</v>
      </c>
    </row>
    <row r="224" spans="1:25">
      <c r="A224" s="13">
        <v>71</v>
      </c>
      <c r="B224" s="2">
        <v>310002143</v>
      </c>
      <c r="C224" s="1" t="s">
        <v>51</v>
      </c>
      <c r="D224" s="1" t="s">
        <v>123</v>
      </c>
      <c r="H224" s="4">
        <f>_xlfn.IFNA(VLOOKUP(B224,'FST MT'!A:FS,$A224,0),0)</f>
        <v>0</v>
      </c>
      <c r="I224" s="4">
        <f t="shared" si="26"/>
        <v>0</v>
      </c>
      <c r="K224" s="52">
        <f>IF(D224="MT",VLOOKUP(B224,Master_Item!B:H,7,0),VLOOKUP(B224,Master_Item!B:H,6,0))</f>
        <v>72</v>
      </c>
      <c r="L224" s="52" t="str">
        <f>VLOOKUP(B224,Master_Item!B:M,12,0)</f>
        <v>โรงงานนวนคร</v>
      </c>
      <c r="M224" s="11" t="str">
        <f t="shared" si="27"/>
        <v>โรงงานนวนครMT</v>
      </c>
      <c r="N224" s="11">
        <f t="shared" si="33"/>
        <v>0</v>
      </c>
      <c r="O224" s="11">
        <f t="shared" si="33"/>
        <v>0</v>
      </c>
      <c r="P224" s="11">
        <f t="shared" si="33"/>
        <v>0</v>
      </c>
      <c r="Q224" s="11">
        <f t="shared" si="33"/>
        <v>0</v>
      </c>
      <c r="R224" s="11">
        <f t="shared" si="33"/>
        <v>0</v>
      </c>
      <c r="S224" s="11"/>
      <c r="T224" s="1">
        <f>VLOOKUP(B224,Master_Item!B:I,8,0)</f>
        <v>9.1199999999999992</v>
      </c>
      <c r="U224" s="11">
        <f t="shared" si="28"/>
        <v>0</v>
      </c>
      <c r="V224" s="11">
        <f t="shared" si="29"/>
        <v>0</v>
      </c>
      <c r="W224" s="11">
        <f t="shared" si="30"/>
        <v>0</v>
      </c>
      <c r="X224" s="11">
        <f t="shared" si="31"/>
        <v>0</v>
      </c>
      <c r="Y224" s="11">
        <f t="shared" si="32"/>
        <v>0</v>
      </c>
    </row>
    <row r="225" spans="1:25">
      <c r="A225" s="13">
        <v>15</v>
      </c>
      <c r="B225" s="2">
        <v>310002329</v>
      </c>
      <c r="C225" s="1" t="s">
        <v>59</v>
      </c>
      <c r="D225" s="1" t="s">
        <v>115</v>
      </c>
      <c r="E225" s="12">
        <f>_xlfn.IFNA(VLOOKUP($B225,'FST OMT'!$C:$AH,$A225,0),0)</f>
        <v>0</v>
      </c>
      <c r="F225" s="12">
        <f>_xlfn.IFNA(VLOOKUP($B225,'FST CV'!$C:$AH,$A225,0),0)</f>
        <v>0</v>
      </c>
      <c r="G225" s="12">
        <f>_xlfn.IFNA(VLOOKUP($B225,'FST TT'!$C:$AH,$A225,0),0)</f>
        <v>0</v>
      </c>
      <c r="I225" s="4">
        <f t="shared" si="26"/>
        <v>0</v>
      </c>
      <c r="K225" s="52">
        <f>IF(D225="MT",VLOOKUP(B225,Master_Item!B:H,7,0),VLOOKUP(B225,Master_Item!B:H,6,0))</f>
        <v>54</v>
      </c>
      <c r="L225" s="52" t="str">
        <f>VLOOKUP(B225,Master_Item!B:M,12,0)</f>
        <v>โรงงานนวนคร</v>
      </c>
      <c r="M225" s="11" t="str">
        <f t="shared" si="27"/>
        <v>โรงงานนวนครRegion 1</v>
      </c>
      <c r="N225" s="11">
        <f t="shared" si="33"/>
        <v>0</v>
      </c>
      <c r="O225" s="11">
        <f t="shared" si="33"/>
        <v>0</v>
      </c>
      <c r="P225" s="11">
        <f t="shared" si="33"/>
        <v>0</v>
      </c>
      <c r="Q225" s="11">
        <f t="shared" si="33"/>
        <v>0</v>
      </c>
      <c r="R225" s="11">
        <f t="shared" si="33"/>
        <v>0</v>
      </c>
      <c r="S225" s="11"/>
      <c r="T225" s="1">
        <f>VLOOKUP(B225,Master_Item!B:I,8,0)</f>
        <v>12</v>
      </c>
      <c r="U225" s="11">
        <f t="shared" si="28"/>
        <v>0</v>
      </c>
      <c r="V225" s="11">
        <f t="shared" si="29"/>
        <v>0</v>
      </c>
      <c r="W225" s="11">
        <f t="shared" si="30"/>
        <v>0</v>
      </c>
      <c r="X225" s="11">
        <f t="shared" si="31"/>
        <v>0</v>
      </c>
      <c r="Y225" s="11">
        <f t="shared" si="32"/>
        <v>0</v>
      </c>
    </row>
    <row r="226" spans="1:25">
      <c r="A226" s="13">
        <v>16</v>
      </c>
      <c r="B226" s="2">
        <v>310002329</v>
      </c>
      <c r="C226" s="1" t="s">
        <v>59</v>
      </c>
      <c r="D226" s="1" t="s">
        <v>116</v>
      </c>
      <c r="E226" s="12">
        <f>_xlfn.IFNA(VLOOKUP($B226,'FST OMT'!$C:$AH,$A226,0),0)</f>
        <v>0</v>
      </c>
      <c r="F226" s="12">
        <f>_xlfn.IFNA(VLOOKUP($B226,'FST CV'!$C:$AH,$A226,0),0)</f>
        <v>0</v>
      </c>
      <c r="G226" s="12">
        <f>_xlfn.IFNA(VLOOKUP($B226,'FST TT'!$C:$AH,$A226,0),0)</f>
        <v>0</v>
      </c>
      <c r="I226" s="4">
        <f t="shared" si="26"/>
        <v>0</v>
      </c>
      <c r="K226" s="52">
        <f>IF(D226="MT",VLOOKUP(B226,Master_Item!B:H,7,0),VLOOKUP(B226,Master_Item!B:H,6,0))</f>
        <v>54</v>
      </c>
      <c r="L226" s="52" t="str">
        <f>VLOOKUP(B226,Master_Item!B:M,12,0)</f>
        <v>โรงงานนวนคร</v>
      </c>
      <c r="M226" s="11" t="str">
        <f t="shared" si="27"/>
        <v>โรงงานนวนครRegion 2</v>
      </c>
      <c r="N226" s="11">
        <f t="shared" si="33"/>
        <v>0</v>
      </c>
      <c r="O226" s="11">
        <f t="shared" si="33"/>
        <v>0</v>
      </c>
      <c r="P226" s="11">
        <f t="shared" si="33"/>
        <v>0</v>
      </c>
      <c r="Q226" s="11">
        <f t="shared" si="33"/>
        <v>0</v>
      </c>
      <c r="R226" s="11">
        <f t="shared" si="33"/>
        <v>0</v>
      </c>
      <c r="S226" s="11"/>
      <c r="T226" s="1">
        <f>VLOOKUP(B226,Master_Item!B:I,8,0)</f>
        <v>12</v>
      </c>
      <c r="U226" s="11">
        <f t="shared" si="28"/>
        <v>0</v>
      </c>
      <c r="V226" s="11">
        <f t="shared" si="29"/>
        <v>0</v>
      </c>
      <c r="W226" s="11">
        <f t="shared" si="30"/>
        <v>0</v>
      </c>
      <c r="X226" s="11">
        <f t="shared" si="31"/>
        <v>0</v>
      </c>
      <c r="Y226" s="11">
        <f t="shared" si="32"/>
        <v>0</v>
      </c>
    </row>
    <row r="227" spans="1:25">
      <c r="A227" s="13">
        <v>17</v>
      </c>
      <c r="B227" s="2">
        <v>310002329</v>
      </c>
      <c r="C227" s="1" t="s">
        <v>59</v>
      </c>
      <c r="D227" s="1" t="s">
        <v>117</v>
      </c>
      <c r="E227" s="12">
        <f>_xlfn.IFNA(VLOOKUP($B227,'FST OMT'!$C:$AH,$A227,0),0)</f>
        <v>0</v>
      </c>
      <c r="F227" s="12">
        <f>_xlfn.IFNA(VLOOKUP($B227,'FST CV'!$C:$AH,$A227,0),0)</f>
        <v>0</v>
      </c>
      <c r="G227" s="12">
        <f>_xlfn.IFNA(VLOOKUP($B227,'FST TT'!$C:$AH,$A227,0),0)</f>
        <v>0</v>
      </c>
      <c r="I227" s="4">
        <f t="shared" si="26"/>
        <v>0</v>
      </c>
      <c r="K227" s="52">
        <f>IF(D227="MT",VLOOKUP(B227,Master_Item!B:H,7,0),VLOOKUP(B227,Master_Item!B:H,6,0))</f>
        <v>54</v>
      </c>
      <c r="L227" s="52" t="str">
        <f>VLOOKUP(B227,Master_Item!B:M,12,0)</f>
        <v>โรงงานนวนคร</v>
      </c>
      <c r="M227" s="11" t="str">
        <f t="shared" si="27"/>
        <v>โรงงานนวนครRegion 3</v>
      </c>
      <c r="N227" s="11">
        <f t="shared" si="33"/>
        <v>0</v>
      </c>
      <c r="O227" s="11">
        <f t="shared" si="33"/>
        <v>0</v>
      </c>
      <c r="P227" s="11">
        <f t="shared" si="33"/>
        <v>0</v>
      </c>
      <c r="Q227" s="11">
        <f t="shared" si="33"/>
        <v>0</v>
      </c>
      <c r="R227" s="11">
        <f t="shared" si="33"/>
        <v>0</v>
      </c>
      <c r="S227" s="11"/>
      <c r="T227" s="1">
        <f>VLOOKUP(B227,Master_Item!B:I,8,0)</f>
        <v>12</v>
      </c>
      <c r="U227" s="11">
        <f t="shared" si="28"/>
        <v>0</v>
      </c>
      <c r="V227" s="11">
        <f t="shared" si="29"/>
        <v>0</v>
      </c>
      <c r="W227" s="11">
        <f t="shared" si="30"/>
        <v>0</v>
      </c>
      <c r="X227" s="11">
        <f t="shared" si="31"/>
        <v>0</v>
      </c>
      <c r="Y227" s="11">
        <f t="shared" si="32"/>
        <v>0</v>
      </c>
    </row>
    <row r="228" spans="1:25">
      <c r="A228" s="13">
        <v>18</v>
      </c>
      <c r="B228" s="2">
        <v>310002329</v>
      </c>
      <c r="C228" s="1" t="s">
        <v>59</v>
      </c>
      <c r="D228" s="1" t="s">
        <v>118</v>
      </c>
      <c r="E228" s="12">
        <f>_xlfn.IFNA(VLOOKUP($B228,'FST OMT'!$C:$AH,$A228,0),0)</f>
        <v>0</v>
      </c>
      <c r="F228" s="12">
        <f>_xlfn.IFNA(VLOOKUP($B228,'FST CV'!$C:$AH,$A228,0),0)</f>
        <v>0</v>
      </c>
      <c r="G228" s="12">
        <f>_xlfn.IFNA(VLOOKUP($B228,'FST TT'!$C:$AH,$A228,0),0)</f>
        <v>0</v>
      </c>
      <c r="I228" s="4">
        <f t="shared" si="26"/>
        <v>0</v>
      </c>
      <c r="K228" s="52">
        <f>IF(D228="MT",VLOOKUP(B228,Master_Item!B:H,7,0),VLOOKUP(B228,Master_Item!B:H,6,0))</f>
        <v>54</v>
      </c>
      <c r="L228" s="52" t="str">
        <f>VLOOKUP(B228,Master_Item!B:M,12,0)</f>
        <v>โรงงานนวนคร</v>
      </c>
      <c r="M228" s="11" t="str">
        <f t="shared" si="27"/>
        <v>โรงงานนวนครRegion 4</v>
      </c>
      <c r="N228" s="11">
        <f t="shared" si="33"/>
        <v>0</v>
      </c>
      <c r="O228" s="11">
        <f t="shared" si="33"/>
        <v>0</v>
      </c>
      <c r="P228" s="11">
        <f t="shared" si="33"/>
        <v>0</v>
      </c>
      <c r="Q228" s="11">
        <f t="shared" si="33"/>
        <v>0</v>
      </c>
      <c r="R228" s="11">
        <f t="shared" si="33"/>
        <v>0</v>
      </c>
      <c r="S228" s="11"/>
      <c r="T228" s="1">
        <f>VLOOKUP(B228,Master_Item!B:I,8,0)</f>
        <v>12</v>
      </c>
      <c r="U228" s="11">
        <f t="shared" si="28"/>
        <v>0</v>
      </c>
      <c r="V228" s="11">
        <f t="shared" si="29"/>
        <v>0</v>
      </c>
      <c r="W228" s="11">
        <f t="shared" si="30"/>
        <v>0</v>
      </c>
      <c r="X228" s="11">
        <f t="shared" si="31"/>
        <v>0</v>
      </c>
      <c r="Y228" s="11">
        <f t="shared" si="32"/>
        <v>0</v>
      </c>
    </row>
    <row r="229" spans="1:25">
      <c r="A229" s="13">
        <v>19</v>
      </c>
      <c r="B229" s="2">
        <v>310002329</v>
      </c>
      <c r="C229" s="1" t="s">
        <v>59</v>
      </c>
      <c r="D229" s="1" t="s">
        <v>119</v>
      </c>
      <c r="E229" s="12">
        <f>_xlfn.IFNA(VLOOKUP($B229,'FST OMT'!$C:$AH,$A229,0),0)</f>
        <v>0</v>
      </c>
      <c r="F229" s="12">
        <f>_xlfn.IFNA(VLOOKUP($B229,'FST CV'!$C:$AH,$A229,0),0)</f>
        <v>0</v>
      </c>
      <c r="G229" s="12">
        <f>_xlfn.IFNA(VLOOKUP($B229,'FST TT'!$C:$AH,$A229,0),0)</f>
        <v>0</v>
      </c>
      <c r="I229" s="4">
        <f t="shared" si="26"/>
        <v>0</v>
      </c>
      <c r="K229" s="52">
        <f>IF(D229="MT",VLOOKUP(B229,Master_Item!B:H,7,0),VLOOKUP(B229,Master_Item!B:H,6,0))</f>
        <v>54</v>
      </c>
      <c r="L229" s="52" t="str">
        <f>VLOOKUP(B229,Master_Item!B:M,12,0)</f>
        <v>โรงงานนวนคร</v>
      </c>
      <c r="M229" s="11" t="str">
        <f t="shared" si="27"/>
        <v>โรงงานนวนครRegion 5</v>
      </c>
      <c r="N229" s="11">
        <f t="shared" si="33"/>
        <v>0</v>
      </c>
      <c r="O229" s="11">
        <f t="shared" si="33"/>
        <v>0</v>
      </c>
      <c r="P229" s="11">
        <f t="shared" si="33"/>
        <v>0</v>
      </c>
      <c r="Q229" s="11">
        <f t="shared" si="33"/>
        <v>0</v>
      </c>
      <c r="R229" s="11">
        <f t="shared" si="33"/>
        <v>0</v>
      </c>
      <c r="S229" s="11"/>
      <c r="T229" s="1">
        <f>VLOOKUP(B229,Master_Item!B:I,8,0)</f>
        <v>12</v>
      </c>
      <c r="U229" s="11">
        <f t="shared" si="28"/>
        <v>0</v>
      </c>
      <c r="V229" s="11">
        <f t="shared" si="29"/>
        <v>0</v>
      </c>
      <c r="W229" s="11">
        <f t="shared" si="30"/>
        <v>0</v>
      </c>
      <c r="X229" s="11">
        <f t="shared" si="31"/>
        <v>0</v>
      </c>
      <c r="Y229" s="11">
        <f t="shared" si="32"/>
        <v>0</v>
      </c>
    </row>
    <row r="230" spans="1:25">
      <c r="A230" s="13">
        <v>20</v>
      </c>
      <c r="B230" s="2">
        <v>310002329</v>
      </c>
      <c r="C230" s="1" t="s">
        <v>59</v>
      </c>
      <c r="D230" s="1" t="s">
        <v>127</v>
      </c>
      <c r="E230" s="12">
        <f>_xlfn.IFNA(VLOOKUP($B230,'FST OMT'!$C:$AH,$A230,0),0)*0.45</f>
        <v>0</v>
      </c>
      <c r="F230" s="12">
        <f>_xlfn.IFNA(VLOOKUP($B230,'FST CV'!$C:$AH,$A230,0),0)*0.45</f>
        <v>0</v>
      </c>
      <c r="G230" s="12">
        <f>_xlfn.IFNA(VLOOKUP($B230,'FST TT'!$C:$AH,$A230,0),0)*0.45</f>
        <v>0</v>
      </c>
      <c r="I230" s="4">
        <f t="shared" si="26"/>
        <v>0</v>
      </c>
      <c r="K230" s="52">
        <f>IF(D230="MT",VLOOKUP(B230,Master_Item!B:H,7,0),VLOOKUP(B230,Master_Item!B:H,6,0))</f>
        <v>54</v>
      </c>
      <c r="L230" s="52" t="str">
        <f>VLOOKUP(B230,Master_Item!B:M,12,0)</f>
        <v>โรงงานนวนคร</v>
      </c>
      <c r="M230" s="11" t="str">
        <f t="shared" si="27"/>
        <v>โรงงานนวนครRegion 6/9</v>
      </c>
      <c r="N230" s="11">
        <f t="shared" si="33"/>
        <v>0</v>
      </c>
      <c r="O230" s="11">
        <f t="shared" si="33"/>
        <v>0</v>
      </c>
      <c r="P230" s="11">
        <f t="shared" si="33"/>
        <v>0</v>
      </c>
      <c r="Q230" s="11">
        <f t="shared" si="33"/>
        <v>0</v>
      </c>
      <c r="R230" s="11">
        <f t="shared" si="33"/>
        <v>0</v>
      </c>
      <c r="S230" s="11"/>
      <c r="T230" s="1">
        <f>VLOOKUP(B230,Master_Item!B:I,8,0)</f>
        <v>12</v>
      </c>
      <c r="U230" s="11">
        <f t="shared" si="28"/>
        <v>0</v>
      </c>
      <c r="V230" s="11">
        <f t="shared" si="29"/>
        <v>0</v>
      </c>
      <c r="W230" s="11">
        <f t="shared" si="30"/>
        <v>0</v>
      </c>
      <c r="X230" s="11">
        <f t="shared" si="31"/>
        <v>0</v>
      </c>
      <c r="Y230" s="11">
        <f t="shared" si="32"/>
        <v>0</v>
      </c>
    </row>
    <row r="231" spans="1:25">
      <c r="A231" s="13">
        <v>20</v>
      </c>
      <c r="B231" s="2">
        <v>310002329</v>
      </c>
      <c r="C231" s="1" t="s">
        <v>59</v>
      </c>
      <c r="D231" s="1" t="s">
        <v>128</v>
      </c>
      <c r="E231" s="12">
        <f>_xlfn.IFNA(VLOOKUP($B231,'FST OMT'!$C:$AH,$A231,0),0)*0.55</f>
        <v>0</v>
      </c>
      <c r="F231" s="12">
        <f>_xlfn.IFNA(VLOOKUP($B231,'FST CV'!$C:$AH,$A231,0),0)*0.55</f>
        <v>0</v>
      </c>
      <c r="G231" s="12">
        <f>_xlfn.IFNA(VLOOKUP($B231,'FST TT'!$C:$AH,$A231,0),0)*0.55</f>
        <v>0</v>
      </c>
      <c r="I231" s="4">
        <f t="shared" si="26"/>
        <v>0</v>
      </c>
      <c r="K231" s="52">
        <f>IF(D231="MT",VLOOKUP(B231,Master_Item!B:H,7,0),VLOOKUP(B231,Master_Item!B:H,6,0))</f>
        <v>54</v>
      </c>
      <c r="L231" s="52" t="str">
        <f>VLOOKUP(B231,Master_Item!B:M,12,0)</f>
        <v>โรงงานนวนคร</v>
      </c>
      <c r="M231" s="11" t="str">
        <f t="shared" si="27"/>
        <v>โรงงานนวนครRegion 6/14</v>
      </c>
      <c r="N231" s="11">
        <f t="shared" si="33"/>
        <v>0</v>
      </c>
      <c r="O231" s="11">
        <f t="shared" si="33"/>
        <v>0</v>
      </c>
      <c r="P231" s="11">
        <f t="shared" si="33"/>
        <v>0</v>
      </c>
      <c r="Q231" s="11">
        <f t="shared" si="33"/>
        <v>0</v>
      </c>
      <c r="R231" s="11">
        <f t="shared" si="33"/>
        <v>0</v>
      </c>
      <c r="S231" s="11"/>
      <c r="T231" s="1">
        <f>VLOOKUP(B231,Master_Item!B:I,8,0)</f>
        <v>12</v>
      </c>
      <c r="U231" s="11">
        <f t="shared" si="28"/>
        <v>0</v>
      </c>
      <c r="V231" s="11">
        <f t="shared" si="29"/>
        <v>0</v>
      </c>
      <c r="W231" s="11">
        <f t="shared" si="30"/>
        <v>0</v>
      </c>
      <c r="X231" s="11">
        <f t="shared" si="31"/>
        <v>0</v>
      </c>
      <c r="Y231" s="11">
        <f t="shared" si="32"/>
        <v>0</v>
      </c>
    </row>
    <row r="232" spans="1:25">
      <c r="A232" s="13">
        <v>21</v>
      </c>
      <c r="B232" s="2">
        <v>310002329</v>
      </c>
      <c r="C232" s="1" t="s">
        <v>59</v>
      </c>
      <c r="D232" s="1" t="s">
        <v>121</v>
      </c>
      <c r="E232" s="12">
        <f>_xlfn.IFNA(VLOOKUP($B232,'FST OMT'!$C:$AH,$A232,0),0)</f>
        <v>0</v>
      </c>
      <c r="F232" s="12">
        <f>_xlfn.IFNA(VLOOKUP($B232,'FST CV'!$C:$AH,$A232,0),0)</f>
        <v>0</v>
      </c>
      <c r="G232" s="12">
        <f>_xlfn.IFNA(VLOOKUP($B232,'FST TT'!$C:$AH,$A232,0),0)</f>
        <v>0</v>
      </c>
      <c r="I232" s="4">
        <f t="shared" si="26"/>
        <v>0</v>
      </c>
      <c r="K232" s="52">
        <f>IF(D232="MT",VLOOKUP(B232,Master_Item!B:H,7,0),VLOOKUP(B232,Master_Item!B:H,6,0))</f>
        <v>54</v>
      </c>
      <c r="L232" s="52" t="str">
        <f>VLOOKUP(B232,Master_Item!B:M,12,0)</f>
        <v>โรงงานนวนคร</v>
      </c>
      <c r="M232" s="11" t="str">
        <f t="shared" si="27"/>
        <v>โรงงานนวนครRegion 7</v>
      </c>
      <c r="N232" s="11">
        <f t="shared" si="33"/>
        <v>0</v>
      </c>
      <c r="O232" s="11">
        <f t="shared" si="33"/>
        <v>0</v>
      </c>
      <c r="P232" s="11">
        <f t="shared" si="33"/>
        <v>0</v>
      </c>
      <c r="Q232" s="11">
        <f t="shared" si="33"/>
        <v>0</v>
      </c>
      <c r="R232" s="11">
        <f t="shared" si="33"/>
        <v>0</v>
      </c>
      <c r="S232" s="11"/>
      <c r="T232" s="1">
        <f>VLOOKUP(B232,Master_Item!B:I,8,0)</f>
        <v>12</v>
      </c>
      <c r="U232" s="11">
        <f t="shared" si="28"/>
        <v>0</v>
      </c>
      <c r="V232" s="11">
        <f t="shared" si="29"/>
        <v>0</v>
      </c>
      <c r="W232" s="11">
        <f t="shared" si="30"/>
        <v>0</v>
      </c>
      <c r="X232" s="11">
        <f t="shared" si="31"/>
        <v>0</v>
      </c>
      <c r="Y232" s="11">
        <f t="shared" si="32"/>
        <v>0</v>
      </c>
    </row>
    <row r="233" spans="1:25">
      <c r="A233" s="13">
        <v>22</v>
      </c>
      <c r="B233" s="2">
        <v>310002329</v>
      </c>
      <c r="C233" s="1" t="s">
        <v>59</v>
      </c>
      <c r="D233" s="1" t="s">
        <v>122</v>
      </c>
      <c r="E233" s="12">
        <f>_xlfn.IFNA(VLOOKUP($B233,'FST OMT'!$C:$AH,$A233,0),0)</f>
        <v>0</v>
      </c>
      <c r="F233" s="12">
        <f>_xlfn.IFNA(VLOOKUP($B233,'FST CV'!$C:$AH,$A233,0),0)</f>
        <v>0</v>
      </c>
      <c r="G233" s="12">
        <f>_xlfn.IFNA(VLOOKUP($B233,'FST TT'!$C:$AH,$A233,0),0)</f>
        <v>0</v>
      </c>
      <c r="I233" s="4">
        <f t="shared" si="26"/>
        <v>0</v>
      </c>
      <c r="K233" s="52">
        <f>IF(D233="MT",VLOOKUP(B233,Master_Item!B:H,7,0),VLOOKUP(B233,Master_Item!B:H,6,0))</f>
        <v>54</v>
      </c>
      <c r="L233" s="52" t="str">
        <f>VLOOKUP(B233,Master_Item!B:M,12,0)</f>
        <v>โรงงานนวนคร</v>
      </c>
      <c r="M233" s="11" t="str">
        <f t="shared" si="27"/>
        <v>โรงงานนวนครRegion 8</v>
      </c>
      <c r="N233" s="11">
        <f t="shared" si="33"/>
        <v>0</v>
      </c>
      <c r="O233" s="11">
        <f t="shared" si="33"/>
        <v>0</v>
      </c>
      <c r="P233" s="11">
        <f t="shared" si="33"/>
        <v>0</v>
      </c>
      <c r="Q233" s="11">
        <f t="shared" si="33"/>
        <v>0</v>
      </c>
      <c r="R233" s="11">
        <f t="shared" si="33"/>
        <v>0</v>
      </c>
      <c r="S233" s="11"/>
      <c r="T233" s="1">
        <f>VLOOKUP(B233,Master_Item!B:I,8,0)</f>
        <v>12</v>
      </c>
      <c r="U233" s="11">
        <f t="shared" si="28"/>
        <v>0</v>
      </c>
      <c r="V233" s="11">
        <f t="shared" si="29"/>
        <v>0</v>
      </c>
      <c r="W233" s="11">
        <f t="shared" si="30"/>
        <v>0</v>
      </c>
      <c r="X233" s="11">
        <f t="shared" si="31"/>
        <v>0</v>
      </c>
      <c r="Y233" s="11">
        <f t="shared" si="32"/>
        <v>0</v>
      </c>
    </row>
    <row r="234" spans="1:25">
      <c r="A234" s="13">
        <v>71</v>
      </c>
      <c r="B234" s="2">
        <v>310002329</v>
      </c>
      <c r="C234" s="1" t="s">
        <v>59</v>
      </c>
      <c r="D234" s="1" t="s">
        <v>123</v>
      </c>
      <c r="H234" s="4">
        <f>_xlfn.IFNA(VLOOKUP(B234,'FST MT'!A:FS,$A234,0),0)</f>
        <v>0</v>
      </c>
      <c r="I234" s="4">
        <f t="shared" si="26"/>
        <v>0</v>
      </c>
      <c r="K234" s="52">
        <f>IF(D234="MT",VLOOKUP(B234,Master_Item!B:H,7,0),VLOOKUP(B234,Master_Item!B:H,6,0))</f>
        <v>54</v>
      </c>
      <c r="L234" s="52" t="str">
        <f>VLOOKUP(B234,Master_Item!B:M,12,0)</f>
        <v>โรงงานนวนคร</v>
      </c>
      <c r="M234" s="11" t="str">
        <f t="shared" si="27"/>
        <v>โรงงานนวนครMT</v>
      </c>
      <c r="N234" s="11">
        <f t="shared" si="33"/>
        <v>0</v>
      </c>
      <c r="O234" s="11">
        <f t="shared" si="33"/>
        <v>0</v>
      </c>
      <c r="P234" s="11">
        <f t="shared" si="33"/>
        <v>0</v>
      </c>
      <c r="Q234" s="11">
        <f t="shared" si="33"/>
        <v>0</v>
      </c>
      <c r="R234" s="11">
        <f t="shared" si="33"/>
        <v>0</v>
      </c>
      <c r="S234" s="11"/>
      <c r="T234" s="1">
        <f>VLOOKUP(B234,Master_Item!B:I,8,0)</f>
        <v>12</v>
      </c>
      <c r="U234" s="11">
        <f t="shared" si="28"/>
        <v>0</v>
      </c>
      <c r="V234" s="11">
        <f t="shared" si="29"/>
        <v>0</v>
      </c>
      <c r="W234" s="11">
        <f t="shared" si="30"/>
        <v>0</v>
      </c>
      <c r="X234" s="11">
        <f t="shared" si="31"/>
        <v>0</v>
      </c>
      <c r="Y234" s="11">
        <f t="shared" si="32"/>
        <v>0</v>
      </c>
    </row>
    <row r="235" spans="1:25">
      <c r="A235" s="13">
        <v>15</v>
      </c>
      <c r="B235" s="2">
        <v>310002531</v>
      </c>
      <c r="C235" s="1" t="s">
        <v>57</v>
      </c>
      <c r="D235" s="1" t="s">
        <v>115</v>
      </c>
      <c r="E235" s="12">
        <f>_xlfn.IFNA(VLOOKUP($B235,'FST OMT'!$C:$AH,$A235,0),0)</f>
        <v>0</v>
      </c>
      <c r="F235" s="12">
        <f>_xlfn.IFNA(VLOOKUP($B235,'FST CV'!$C:$AH,$A235,0),0)</f>
        <v>0</v>
      </c>
      <c r="G235" s="12">
        <f>_xlfn.IFNA(VLOOKUP($B235,'FST TT'!$C:$AH,$A235,0),0)</f>
        <v>0</v>
      </c>
      <c r="I235" s="4">
        <f t="shared" ref="I235:I285" si="34">SUM(E235:H235)</f>
        <v>0</v>
      </c>
      <c r="K235" s="52">
        <f>IF(D235="MT",VLOOKUP(B235,Master_Item!B:H,7,0),VLOOKUP(B235,Master_Item!B:H,6,0))</f>
        <v>72</v>
      </c>
      <c r="L235" s="52" t="str">
        <f>VLOOKUP(B235,Master_Item!B:M,12,0)</f>
        <v>โรงงานวังม่วง</v>
      </c>
      <c r="M235" s="11" t="str">
        <f t="shared" ref="M235:M285" si="35">L235&amp;D235</f>
        <v>โรงงานวังม่วงRegion 1</v>
      </c>
      <c r="N235" s="11">
        <f t="shared" ref="N235:R283" si="36">E235/$K235</f>
        <v>0</v>
      </c>
      <c r="O235" s="11">
        <f t="shared" si="36"/>
        <v>0</v>
      </c>
      <c r="P235" s="11">
        <f t="shared" si="36"/>
        <v>0</v>
      </c>
      <c r="Q235" s="11">
        <f t="shared" si="36"/>
        <v>0</v>
      </c>
      <c r="R235" s="11">
        <f t="shared" si="36"/>
        <v>0</v>
      </c>
      <c r="S235" s="11"/>
      <c r="T235" s="1">
        <f>VLOOKUP(B235,Master_Item!B:I,8,0)</f>
        <v>8.4</v>
      </c>
      <c r="U235" s="11">
        <f t="shared" ref="U235:U285" si="37">$T235*E235</f>
        <v>0</v>
      </c>
      <c r="V235" s="11">
        <f t="shared" ref="V235:V285" si="38">$T235*F235</f>
        <v>0</v>
      </c>
      <c r="W235" s="11">
        <f t="shared" ref="W235:W285" si="39">$T235*G235</f>
        <v>0</v>
      </c>
      <c r="X235" s="11">
        <f t="shared" ref="X235:X285" si="40">$T235*H235</f>
        <v>0</v>
      </c>
      <c r="Y235" s="11">
        <f t="shared" ref="Y235:Y285" si="41">$T235*I235</f>
        <v>0</v>
      </c>
    </row>
    <row r="236" spans="1:25">
      <c r="A236" s="13">
        <v>16</v>
      </c>
      <c r="B236" s="2">
        <v>310002531</v>
      </c>
      <c r="C236" s="1" t="s">
        <v>57</v>
      </c>
      <c r="D236" s="1" t="s">
        <v>116</v>
      </c>
      <c r="E236" s="12">
        <f>_xlfn.IFNA(VLOOKUP($B236,'FST OMT'!$C:$AH,$A236,0),0)</f>
        <v>0</v>
      </c>
      <c r="F236" s="12">
        <f>_xlfn.IFNA(VLOOKUP($B236,'FST CV'!$C:$AH,$A236,0),0)</f>
        <v>0</v>
      </c>
      <c r="G236" s="12">
        <f>_xlfn.IFNA(VLOOKUP($B236,'FST TT'!$C:$AH,$A236,0),0)</f>
        <v>0</v>
      </c>
      <c r="I236" s="4">
        <f t="shared" si="34"/>
        <v>0</v>
      </c>
      <c r="K236" s="52">
        <f>IF(D236="MT",VLOOKUP(B236,Master_Item!B:H,7,0),VLOOKUP(B236,Master_Item!B:H,6,0))</f>
        <v>72</v>
      </c>
      <c r="L236" s="52" t="str">
        <f>VLOOKUP(B236,Master_Item!B:M,12,0)</f>
        <v>โรงงานวังม่วง</v>
      </c>
      <c r="M236" s="11" t="str">
        <f t="shared" si="35"/>
        <v>โรงงานวังม่วงRegion 2</v>
      </c>
      <c r="N236" s="11">
        <f t="shared" si="36"/>
        <v>0</v>
      </c>
      <c r="O236" s="11">
        <f t="shared" si="36"/>
        <v>0</v>
      </c>
      <c r="P236" s="11">
        <f t="shared" si="36"/>
        <v>0</v>
      </c>
      <c r="Q236" s="11">
        <f t="shared" si="36"/>
        <v>0</v>
      </c>
      <c r="R236" s="11">
        <f t="shared" si="36"/>
        <v>0</v>
      </c>
      <c r="S236" s="11"/>
      <c r="T236" s="1">
        <f>VLOOKUP(B236,Master_Item!B:I,8,0)</f>
        <v>8.4</v>
      </c>
      <c r="U236" s="11">
        <f t="shared" si="37"/>
        <v>0</v>
      </c>
      <c r="V236" s="11">
        <f t="shared" si="38"/>
        <v>0</v>
      </c>
      <c r="W236" s="11">
        <f t="shared" si="39"/>
        <v>0</v>
      </c>
      <c r="X236" s="11">
        <f t="shared" si="40"/>
        <v>0</v>
      </c>
      <c r="Y236" s="11">
        <f t="shared" si="41"/>
        <v>0</v>
      </c>
    </row>
    <row r="237" spans="1:25">
      <c r="A237" s="13">
        <v>17</v>
      </c>
      <c r="B237" s="2">
        <v>310002531</v>
      </c>
      <c r="C237" s="1" t="s">
        <v>57</v>
      </c>
      <c r="D237" s="1" t="s">
        <v>117</v>
      </c>
      <c r="E237" s="12">
        <f>_xlfn.IFNA(VLOOKUP($B237,'FST OMT'!$C:$AH,$A237,0),0)</f>
        <v>0</v>
      </c>
      <c r="F237" s="12">
        <f>_xlfn.IFNA(VLOOKUP($B237,'FST CV'!$C:$AH,$A237,0),0)</f>
        <v>0</v>
      </c>
      <c r="G237" s="12">
        <f>_xlfn.IFNA(VLOOKUP($B237,'FST TT'!$C:$AH,$A237,0),0)</f>
        <v>0</v>
      </c>
      <c r="I237" s="4">
        <f t="shared" si="34"/>
        <v>0</v>
      </c>
      <c r="K237" s="52">
        <f>IF(D237="MT",VLOOKUP(B237,Master_Item!B:H,7,0),VLOOKUP(B237,Master_Item!B:H,6,0))</f>
        <v>72</v>
      </c>
      <c r="L237" s="52" t="str">
        <f>VLOOKUP(B237,Master_Item!B:M,12,0)</f>
        <v>โรงงานวังม่วง</v>
      </c>
      <c r="M237" s="11" t="str">
        <f t="shared" si="35"/>
        <v>โรงงานวังม่วงRegion 3</v>
      </c>
      <c r="N237" s="11">
        <f t="shared" si="36"/>
        <v>0</v>
      </c>
      <c r="O237" s="11">
        <f t="shared" si="36"/>
        <v>0</v>
      </c>
      <c r="P237" s="11">
        <f t="shared" si="36"/>
        <v>0</v>
      </c>
      <c r="Q237" s="11">
        <f t="shared" si="36"/>
        <v>0</v>
      </c>
      <c r="R237" s="11">
        <f t="shared" si="36"/>
        <v>0</v>
      </c>
      <c r="S237" s="11"/>
      <c r="T237" s="1">
        <f>VLOOKUP(B237,Master_Item!B:I,8,0)</f>
        <v>8.4</v>
      </c>
      <c r="U237" s="11">
        <f t="shared" si="37"/>
        <v>0</v>
      </c>
      <c r="V237" s="11">
        <f t="shared" si="38"/>
        <v>0</v>
      </c>
      <c r="W237" s="11">
        <f t="shared" si="39"/>
        <v>0</v>
      </c>
      <c r="X237" s="11">
        <f t="shared" si="40"/>
        <v>0</v>
      </c>
      <c r="Y237" s="11">
        <f t="shared" si="41"/>
        <v>0</v>
      </c>
    </row>
    <row r="238" spans="1:25">
      <c r="A238" s="13">
        <v>18</v>
      </c>
      <c r="B238" s="2">
        <v>310002531</v>
      </c>
      <c r="C238" s="1" t="s">
        <v>57</v>
      </c>
      <c r="D238" s="1" t="s">
        <v>118</v>
      </c>
      <c r="E238" s="12">
        <f>_xlfn.IFNA(VLOOKUP($B238,'FST OMT'!$C:$AH,$A238,0),0)</f>
        <v>0</v>
      </c>
      <c r="F238" s="12">
        <f>_xlfn.IFNA(VLOOKUP($B238,'FST CV'!$C:$AH,$A238,0),0)</f>
        <v>0</v>
      </c>
      <c r="G238" s="12">
        <f>_xlfn.IFNA(VLOOKUP($B238,'FST TT'!$C:$AH,$A238,0),0)</f>
        <v>0</v>
      </c>
      <c r="I238" s="4">
        <f t="shared" si="34"/>
        <v>0</v>
      </c>
      <c r="K238" s="52">
        <f>IF(D238="MT",VLOOKUP(B238,Master_Item!B:H,7,0),VLOOKUP(B238,Master_Item!B:H,6,0))</f>
        <v>72</v>
      </c>
      <c r="L238" s="52" t="str">
        <f>VLOOKUP(B238,Master_Item!B:M,12,0)</f>
        <v>โรงงานวังม่วง</v>
      </c>
      <c r="M238" s="11" t="str">
        <f t="shared" si="35"/>
        <v>โรงงานวังม่วงRegion 4</v>
      </c>
      <c r="N238" s="11">
        <f t="shared" si="36"/>
        <v>0</v>
      </c>
      <c r="O238" s="11">
        <f t="shared" si="36"/>
        <v>0</v>
      </c>
      <c r="P238" s="11">
        <f t="shared" si="36"/>
        <v>0</v>
      </c>
      <c r="Q238" s="11">
        <f t="shared" si="36"/>
        <v>0</v>
      </c>
      <c r="R238" s="11">
        <f t="shared" si="36"/>
        <v>0</v>
      </c>
      <c r="S238" s="11"/>
      <c r="T238" s="1">
        <f>VLOOKUP(B238,Master_Item!B:I,8,0)</f>
        <v>8.4</v>
      </c>
      <c r="U238" s="11">
        <f t="shared" si="37"/>
        <v>0</v>
      </c>
      <c r="V238" s="11">
        <f t="shared" si="38"/>
        <v>0</v>
      </c>
      <c r="W238" s="11">
        <f t="shared" si="39"/>
        <v>0</v>
      </c>
      <c r="X238" s="11">
        <f t="shared" si="40"/>
        <v>0</v>
      </c>
      <c r="Y238" s="11">
        <f t="shared" si="41"/>
        <v>0</v>
      </c>
    </row>
    <row r="239" spans="1:25">
      <c r="A239" s="13">
        <v>19</v>
      </c>
      <c r="B239" s="2">
        <v>310002531</v>
      </c>
      <c r="C239" s="1" t="s">
        <v>57</v>
      </c>
      <c r="D239" s="1" t="s">
        <v>119</v>
      </c>
      <c r="E239" s="12">
        <f>_xlfn.IFNA(VLOOKUP($B239,'FST OMT'!$C:$AH,$A239,0),0)</f>
        <v>0</v>
      </c>
      <c r="F239" s="12">
        <f>_xlfn.IFNA(VLOOKUP($B239,'FST CV'!$C:$AH,$A239,0),0)</f>
        <v>0</v>
      </c>
      <c r="G239" s="12">
        <f>_xlfn.IFNA(VLOOKUP($B239,'FST TT'!$C:$AH,$A239,0),0)</f>
        <v>0</v>
      </c>
      <c r="I239" s="4">
        <f t="shared" si="34"/>
        <v>0</v>
      </c>
      <c r="K239" s="52">
        <f>IF(D239="MT",VLOOKUP(B239,Master_Item!B:H,7,0),VLOOKUP(B239,Master_Item!B:H,6,0))</f>
        <v>72</v>
      </c>
      <c r="L239" s="52" t="str">
        <f>VLOOKUP(B239,Master_Item!B:M,12,0)</f>
        <v>โรงงานวังม่วง</v>
      </c>
      <c r="M239" s="11" t="str">
        <f t="shared" si="35"/>
        <v>โรงงานวังม่วงRegion 5</v>
      </c>
      <c r="N239" s="11">
        <f t="shared" si="36"/>
        <v>0</v>
      </c>
      <c r="O239" s="11">
        <f t="shared" si="36"/>
        <v>0</v>
      </c>
      <c r="P239" s="11">
        <f t="shared" si="36"/>
        <v>0</v>
      </c>
      <c r="Q239" s="11">
        <f t="shared" si="36"/>
        <v>0</v>
      </c>
      <c r="R239" s="11">
        <f t="shared" si="36"/>
        <v>0</v>
      </c>
      <c r="S239" s="11"/>
      <c r="T239" s="1">
        <f>VLOOKUP(B239,Master_Item!B:I,8,0)</f>
        <v>8.4</v>
      </c>
      <c r="U239" s="11">
        <f t="shared" si="37"/>
        <v>0</v>
      </c>
      <c r="V239" s="11">
        <f t="shared" si="38"/>
        <v>0</v>
      </c>
      <c r="W239" s="11">
        <f t="shared" si="39"/>
        <v>0</v>
      </c>
      <c r="X239" s="11">
        <f t="shared" si="40"/>
        <v>0</v>
      </c>
      <c r="Y239" s="11">
        <f t="shared" si="41"/>
        <v>0</v>
      </c>
    </row>
    <row r="240" spans="1:25">
      <c r="A240" s="13">
        <v>20</v>
      </c>
      <c r="B240" s="2">
        <v>310002531</v>
      </c>
      <c r="C240" s="1" t="s">
        <v>57</v>
      </c>
      <c r="D240" s="1" t="s">
        <v>127</v>
      </c>
      <c r="E240" s="12">
        <f>_xlfn.IFNA(VLOOKUP($B240,'FST OMT'!$C:$AH,$A240,0),0)*0.45</f>
        <v>0</v>
      </c>
      <c r="F240" s="12">
        <f>_xlfn.IFNA(VLOOKUP($B240,'FST CV'!$C:$AH,$A240,0),0)*0.45</f>
        <v>0</v>
      </c>
      <c r="G240" s="12">
        <f>_xlfn.IFNA(VLOOKUP($B240,'FST TT'!$C:$AH,$A240,0),0)*0.45</f>
        <v>0</v>
      </c>
      <c r="I240" s="4">
        <f t="shared" si="34"/>
        <v>0</v>
      </c>
      <c r="K240" s="52">
        <f>IF(D240="MT",VLOOKUP(B240,Master_Item!B:H,7,0),VLOOKUP(B240,Master_Item!B:H,6,0))</f>
        <v>72</v>
      </c>
      <c r="L240" s="52" t="str">
        <f>VLOOKUP(B240,Master_Item!B:M,12,0)</f>
        <v>โรงงานวังม่วง</v>
      </c>
      <c r="M240" s="11" t="str">
        <f t="shared" si="35"/>
        <v>โรงงานวังม่วงRegion 6/9</v>
      </c>
      <c r="N240" s="11">
        <f t="shared" si="36"/>
        <v>0</v>
      </c>
      <c r="O240" s="11">
        <f t="shared" si="36"/>
        <v>0</v>
      </c>
      <c r="P240" s="11">
        <f t="shared" si="36"/>
        <v>0</v>
      </c>
      <c r="Q240" s="11">
        <f t="shared" si="36"/>
        <v>0</v>
      </c>
      <c r="R240" s="11">
        <f t="shared" si="36"/>
        <v>0</v>
      </c>
      <c r="S240" s="11"/>
      <c r="T240" s="1">
        <f>VLOOKUP(B240,Master_Item!B:I,8,0)</f>
        <v>8.4</v>
      </c>
      <c r="U240" s="11">
        <f t="shared" si="37"/>
        <v>0</v>
      </c>
      <c r="V240" s="11">
        <f t="shared" si="38"/>
        <v>0</v>
      </c>
      <c r="W240" s="11">
        <f t="shared" si="39"/>
        <v>0</v>
      </c>
      <c r="X240" s="11">
        <f t="shared" si="40"/>
        <v>0</v>
      </c>
      <c r="Y240" s="11">
        <f t="shared" si="41"/>
        <v>0</v>
      </c>
    </row>
    <row r="241" spans="1:25">
      <c r="A241" s="13">
        <v>20</v>
      </c>
      <c r="B241" s="2">
        <v>310002531</v>
      </c>
      <c r="C241" s="1" t="s">
        <v>57</v>
      </c>
      <c r="D241" s="1" t="s">
        <v>128</v>
      </c>
      <c r="E241" s="12">
        <f>_xlfn.IFNA(VLOOKUP($B241,'FST OMT'!$C:$AH,$A241,0),0)*0.55</f>
        <v>0</v>
      </c>
      <c r="F241" s="12">
        <f>_xlfn.IFNA(VLOOKUP($B241,'FST CV'!$C:$AH,$A241,0),0)*0.55</f>
        <v>0</v>
      </c>
      <c r="G241" s="12">
        <f>_xlfn.IFNA(VLOOKUP($B241,'FST TT'!$C:$AH,$A241,0),0)*0.55</f>
        <v>0</v>
      </c>
      <c r="I241" s="4">
        <f t="shared" si="34"/>
        <v>0</v>
      </c>
      <c r="K241" s="52">
        <f>IF(D241="MT",VLOOKUP(B241,Master_Item!B:H,7,0),VLOOKUP(B241,Master_Item!B:H,6,0))</f>
        <v>72</v>
      </c>
      <c r="L241" s="52" t="str">
        <f>VLOOKUP(B241,Master_Item!B:M,12,0)</f>
        <v>โรงงานวังม่วง</v>
      </c>
      <c r="M241" s="11" t="str">
        <f t="shared" si="35"/>
        <v>โรงงานวังม่วงRegion 6/14</v>
      </c>
      <c r="N241" s="11">
        <f t="shared" si="36"/>
        <v>0</v>
      </c>
      <c r="O241" s="11">
        <f t="shared" si="36"/>
        <v>0</v>
      </c>
      <c r="P241" s="11">
        <f t="shared" si="36"/>
        <v>0</v>
      </c>
      <c r="Q241" s="11">
        <f t="shared" si="36"/>
        <v>0</v>
      </c>
      <c r="R241" s="11">
        <f t="shared" si="36"/>
        <v>0</v>
      </c>
      <c r="S241" s="11"/>
      <c r="T241" s="1">
        <f>VLOOKUP(B241,Master_Item!B:I,8,0)</f>
        <v>8.4</v>
      </c>
      <c r="U241" s="11">
        <f t="shared" si="37"/>
        <v>0</v>
      </c>
      <c r="V241" s="11">
        <f t="shared" si="38"/>
        <v>0</v>
      </c>
      <c r="W241" s="11">
        <f t="shared" si="39"/>
        <v>0</v>
      </c>
      <c r="X241" s="11">
        <f t="shared" si="40"/>
        <v>0</v>
      </c>
      <c r="Y241" s="11">
        <f t="shared" si="41"/>
        <v>0</v>
      </c>
    </row>
    <row r="242" spans="1:25">
      <c r="A242" s="13">
        <v>21</v>
      </c>
      <c r="B242" s="2">
        <v>310002531</v>
      </c>
      <c r="C242" s="1" t="s">
        <v>57</v>
      </c>
      <c r="D242" s="1" t="s">
        <v>121</v>
      </c>
      <c r="E242" s="12">
        <f>_xlfn.IFNA(VLOOKUP($B242,'FST OMT'!$C:$AH,$A242,0),0)</f>
        <v>0</v>
      </c>
      <c r="F242" s="12">
        <f>_xlfn.IFNA(VLOOKUP($B242,'FST CV'!$C:$AH,$A242,0),0)</f>
        <v>0</v>
      </c>
      <c r="G242" s="12">
        <f>_xlfn.IFNA(VLOOKUP($B242,'FST TT'!$C:$AH,$A242,0),0)</f>
        <v>0</v>
      </c>
      <c r="I242" s="4">
        <f t="shared" si="34"/>
        <v>0</v>
      </c>
      <c r="K242" s="52">
        <f>IF(D242="MT",VLOOKUP(B242,Master_Item!B:H,7,0),VLOOKUP(B242,Master_Item!B:H,6,0))</f>
        <v>72</v>
      </c>
      <c r="L242" s="52" t="str">
        <f>VLOOKUP(B242,Master_Item!B:M,12,0)</f>
        <v>โรงงานวังม่วง</v>
      </c>
      <c r="M242" s="11" t="str">
        <f t="shared" si="35"/>
        <v>โรงงานวังม่วงRegion 7</v>
      </c>
      <c r="N242" s="11">
        <f t="shared" si="36"/>
        <v>0</v>
      </c>
      <c r="O242" s="11">
        <f t="shared" si="36"/>
        <v>0</v>
      </c>
      <c r="P242" s="11">
        <f t="shared" si="36"/>
        <v>0</v>
      </c>
      <c r="Q242" s="11">
        <f t="shared" si="36"/>
        <v>0</v>
      </c>
      <c r="R242" s="11">
        <f t="shared" si="36"/>
        <v>0</v>
      </c>
      <c r="S242" s="11"/>
      <c r="T242" s="1">
        <f>VLOOKUP(B242,Master_Item!B:I,8,0)</f>
        <v>8.4</v>
      </c>
      <c r="U242" s="11">
        <f t="shared" si="37"/>
        <v>0</v>
      </c>
      <c r="V242" s="11">
        <f t="shared" si="38"/>
        <v>0</v>
      </c>
      <c r="W242" s="11">
        <f t="shared" si="39"/>
        <v>0</v>
      </c>
      <c r="X242" s="11">
        <f t="shared" si="40"/>
        <v>0</v>
      </c>
      <c r="Y242" s="11">
        <f t="shared" si="41"/>
        <v>0</v>
      </c>
    </row>
    <row r="243" spans="1:25">
      <c r="A243" s="13">
        <v>22</v>
      </c>
      <c r="B243" s="2">
        <v>310002531</v>
      </c>
      <c r="C243" s="1" t="s">
        <v>57</v>
      </c>
      <c r="D243" s="1" t="s">
        <v>122</v>
      </c>
      <c r="E243" s="12">
        <f>_xlfn.IFNA(VLOOKUP($B243,'FST OMT'!$C:$AH,$A243,0),0)</f>
        <v>0</v>
      </c>
      <c r="F243" s="12">
        <f>_xlfn.IFNA(VLOOKUP($B243,'FST CV'!$C:$AH,$A243,0),0)</f>
        <v>0</v>
      </c>
      <c r="G243" s="12">
        <f>_xlfn.IFNA(VLOOKUP($B243,'FST TT'!$C:$AH,$A243,0),0)</f>
        <v>0</v>
      </c>
      <c r="I243" s="4">
        <f t="shared" si="34"/>
        <v>0</v>
      </c>
      <c r="K243" s="52">
        <f>IF(D243="MT",VLOOKUP(B243,Master_Item!B:H,7,0),VLOOKUP(B243,Master_Item!B:H,6,0))</f>
        <v>72</v>
      </c>
      <c r="L243" s="52" t="str">
        <f>VLOOKUP(B243,Master_Item!B:M,12,0)</f>
        <v>โรงงานวังม่วง</v>
      </c>
      <c r="M243" s="11" t="str">
        <f t="shared" si="35"/>
        <v>โรงงานวังม่วงRegion 8</v>
      </c>
      <c r="N243" s="11">
        <f t="shared" si="36"/>
        <v>0</v>
      </c>
      <c r="O243" s="11">
        <f t="shared" si="36"/>
        <v>0</v>
      </c>
      <c r="P243" s="11">
        <f t="shared" si="36"/>
        <v>0</v>
      </c>
      <c r="Q243" s="11">
        <f t="shared" si="36"/>
        <v>0</v>
      </c>
      <c r="R243" s="11">
        <f t="shared" si="36"/>
        <v>0</v>
      </c>
      <c r="S243" s="11"/>
      <c r="T243" s="1">
        <f>VLOOKUP(B243,Master_Item!B:I,8,0)</f>
        <v>8.4</v>
      </c>
      <c r="U243" s="11">
        <f t="shared" si="37"/>
        <v>0</v>
      </c>
      <c r="V243" s="11">
        <f t="shared" si="38"/>
        <v>0</v>
      </c>
      <c r="W243" s="11">
        <f t="shared" si="39"/>
        <v>0</v>
      </c>
      <c r="X243" s="11">
        <f t="shared" si="40"/>
        <v>0</v>
      </c>
      <c r="Y243" s="11">
        <f t="shared" si="41"/>
        <v>0</v>
      </c>
    </row>
    <row r="244" spans="1:25">
      <c r="A244" s="13">
        <v>71</v>
      </c>
      <c r="B244" s="2">
        <v>310002531</v>
      </c>
      <c r="C244" s="1" t="s">
        <v>57</v>
      </c>
      <c r="D244" s="1" t="s">
        <v>123</v>
      </c>
      <c r="H244" s="4">
        <f>_xlfn.IFNA(VLOOKUP(B244,'FST MT'!A:FS,$A244,0),0)</f>
        <v>0</v>
      </c>
      <c r="I244" s="4">
        <f t="shared" si="34"/>
        <v>0</v>
      </c>
      <c r="K244" s="52">
        <f>IF(D244="MT",VLOOKUP(B244,Master_Item!B:H,7,0),VLOOKUP(B244,Master_Item!B:H,6,0))</f>
        <v>72</v>
      </c>
      <c r="L244" s="52" t="str">
        <f>VLOOKUP(B244,Master_Item!B:M,12,0)</f>
        <v>โรงงานวังม่วง</v>
      </c>
      <c r="M244" s="11" t="str">
        <f t="shared" si="35"/>
        <v>โรงงานวังม่วงMT</v>
      </c>
      <c r="N244" s="11">
        <f t="shared" si="36"/>
        <v>0</v>
      </c>
      <c r="O244" s="11">
        <f t="shared" si="36"/>
        <v>0</v>
      </c>
      <c r="P244" s="11">
        <f t="shared" si="36"/>
        <v>0</v>
      </c>
      <c r="Q244" s="11">
        <f t="shared" si="36"/>
        <v>0</v>
      </c>
      <c r="R244" s="11">
        <f t="shared" si="36"/>
        <v>0</v>
      </c>
      <c r="S244" s="11"/>
      <c r="T244" s="1">
        <f>VLOOKUP(B244,Master_Item!B:I,8,0)</f>
        <v>8.4</v>
      </c>
      <c r="U244" s="11">
        <f t="shared" si="37"/>
        <v>0</v>
      </c>
      <c r="V244" s="11">
        <f t="shared" si="38"/>
        <v>0</v>
      </c>
      <c r="W244" s="11">
        <f t="shared" si="39"/>
        <v>0</v>
      </c>
      <c r="X244" s="11">
        <f t="shared" si="40"/>
        <v>0</v>
      </c>
      <c r="Y244" s="11">
        <f t="shared" si="41"/>
        <v>0</v>
      </c>
    </row>
    <row r="245" spans="1:25">
      <c r="A245" s="13">
        <v>15</v>
      </c>
      <c r="B245" s="2">
        <v>310002532</v>
      </c>
      <c r="C245" s="1" t="s">
        <v>58</v>
      </c>
      <c r="D245" s="1" t="s">
        <v>115</v>
      </c>
      <c r="E245" s="12">
        <f>_xlfn.IFNA(VLOOKUP($B245,'FST OMT'!$C:$AH,$A245,0),0)</f>
        <v>0</v>
      </c>
      <c r="F245" s="12">
        <f>_xlfn.IFNA(VLOOKUP($B245,'FST CV'!$C:$AH,$A245,0),0)</f>
        <v>0</v>
      </c>
      <c r="G245" s="12">
        <f>_xlfn.IFNA(VLOOKUP($B245,'FST TT'!$C:$AH,$A245,0),0)</f>
        <v>0</v>
      </c>
      <c r="I245" s="4">
        <f t="shared" si="34"/>
        <v>0</v>
      </c>
      <c r="K245" s="52">
        <f>IF(D245="MT",VLOOKUP(B245,Master_Item!B:H,7,0),VLOOKUP(B245,Master_Item!B:H,6,0))</f>
        <v>72</v>
      </c>
      <c r="L245" s="52" t="str">
        <f>VLOOKUP(B245,Master_Item!B:M,12,0)</f>
        <v>โรงงานวังม่วง</v>
      </c>
      <c r="M245" s="11" t="str">
        <f t="shared" si="35"/>
        <v>โรงงานวังม่วงRegion 1</v>
      </c>
      <c r="N245" s="11">
        <f t="shared" si="36"/>
        <v>0</v>
      </c>
      <c r="O245" s="11">
        <f t="shared" si="36"/>
        <v>0</v>
      </c>
      <c r="P245" s="11">
        <f t="shared" si="36"/>
        <v>0</v>
      </c>
      <c r="Q245" s="11">
        <f t="shared" si="36"/>
        <v>0</v>
      </c>
      <c r="R245" s="11">
        <f t="shared" si="36"/>
        <v>0</v>
      </c>
      <c r="S245" s="11"/>
      <c r="T245" s="1">
        <f>VLOOKUP(B245,Master_Item!B:I,8,0)</f>
        <v>8.4</v>
      </c>
      <c r="U245" s="11">
        <f t="shared" si="37"/>
        <v>0</v>
      </c>
      <c r="V245" s="11">
        <f t="shared" si="38"/>
        <v>0</v>
      </c>
      <c r="W245" s="11">
        <f t="shared" si="39"/>
        <v>0</v>
      </c>
      <c r="X245" s="11">
        <f t="shared" si="40"/>
        <v>0</v>
      </c>
      <c r="Y245" s="11">
        <f t="shared" si="41"/>
        <v>0</v>
      </c>
    </row>
    <row r="246" spans="1:25">
      <c r="A246" s="13">
        <v>16</v>
      </c>
      <c r="B246" s="2">
        <v>310002532</v>
      </c>
      <c r="C246" s="1" t="s">
        <v>58</v>
      </c>
      <c r="D246" s="1" t="s">
        <v>116</v>
      </c>
      <c r="E246" s="12">
        <f>_xlfn.IFNA(VLOOKUP($B246,'FST OMT'!$C:$AH,$A246,0),0)</f>
        <v>0</v>
      </c>
      <c r="F246" s="12">
        <f>_xlfn.IFNA(VLOOKUP($B246,'FST CV'!$C:$AH,$A246,0),0)</f>
        <v>0</v>
      </c>
      <c r="G246" s="12">
        <f>_xlfn.IFNA(VLOOKUP($B246,'FST TT'!$C:$AH,$A246,0),0)</f>
        <v>0</v>
      </c>
      <c r="I246" s="4">
        <f t="shared" si="34"/>
        <v>0</v>
      </c>
      <c r="K246" s="52">
        <f>IF(D246="MT",VLOOKUP(B246,Master_Item!B:H,7,0),VLOOKUP(B246,Master_Item!B:H,6,0))</f>
        <v>72</v>
      </c>
      <c r="L246" s="52" t="str">
        <f>VLOOKUP(B246,Master_Item!B:M,12,0)</f>
        <v>โรงงานวังม่วง</v>
      </c>
      <c r="M246" s="11" t="str">
        <f t="shared" si="35"/>
        <v>โรงงานวังม่วงRegion 2</v>
      </c>
      <c r="N246" s="11">
        <f t="shared" si="36"/>
        <v>0</v>
      </c>
      <c r="O246" s="11">
        <f t="shared" si="36"/>
        <v>0</v>
      </c>
      <c r="P246" s="11">
        <f t="shared" si="36"/>
        <v>0</v>
      </c>
      <c r="Q246" s="11">
        <f t="shared" si="36"/>
        <v>0</v>
      </c>
      <c r="R246" s="11">
        <f t="shared" si="36"/>
        <v>0</v>
      </c>
      <c r="S246" s="11"/>
      <c r="T246" s="1">
        <f>VLOOKUP(B246,Master_Item!B:I,8,0)</f>
        <v>8.4</v>
      </c>
      <c r="U246" s="11">
        <f t="shared" si="37"/>
        <v>0</v>
      </c>
      <c r="V246" s="11">
        <f t="shared" si="38"/>
        <v>0</v>
      </c>
      <c r="W246" s="11">
        <f t="shared" si="39"/>
        <v>0</v>
      </c>
      <c r="X246" s="11">
        <f t="shared" si="40"/>
        <v>0</v>
      </c>
      <c r="Y246" s="11">
        <f t="shared" si="41"/>
        <v>0</v>
      </c>
    </row>
    <row r="247" spans="1:25">
      <c r="A247" s="13">
        <v>17</v>
      </c>
      <c r="B247" s="2">
        <v>310002532</v>
      </c>
      <c r="C247" s="1" t="s">
        <v>58</v>
      </c>
      <c r="D247" s="1" t="s">
        <v>117</v>
      </c>
      <c r="E247" s="12">
        <f>_xlfn.IFNA(VLOOKUP($B247,'FST OMT'!$C:$AH,$A247,0),0)</f>
        <v>0</v>
      </c>
      <c r="F247" s="12">
        <f>_xlfn.IFNA(VLOOKUP($B247,'FST CV'!$C:$AH,$A247,0),0)</f>
        <v>0</v>
      </c>
      <c r="G247" s="12">
        <f>_xlfn.IFNA(VLOOKUP($B247,'FST TT'!$C:$AH,$A247,0),0)</f>
        <v>0</v>
      </c>
      <c r="I247" s="4">
        <f t="shared" si="34"/>
        <v>0</v>
      </c>
      <c r="K247" s="52">
        <f>IF(D247="MT",VLOOKUP(B247,Master_Item!B:H,7,0),VLOOKUP(B247,Master_Item!B:H,6,0))</f>
        <v>72</v>
      </c>
      <c r="L247" s="52" t="str">
        <f>VLOOKUP(B247,Master_Item!B:M,12,0)</f>
        <v>โรงงานวังม่วง</v>
      </c>
      <c r="M247" s="11" t="str">
        <f t="shared" si="35"/>
        <v>โรงงานวังม่วงRegion 3</v>
      </c>
      <c r="N247" s="11">
        <f t="shared" si="36"/>
        <v>0</v>
      </c>
      <c r="O247" s="11">
        <f t="shared" si="36"/>
        <v>0</v>
      </c>
      <c r="P247" s="11">
        <f t="shared" si="36"/>
        <v>0</v>
      </c>
      <c r="Q247" s="11">
        <f t="shared" si="36"/>
        <v>0</v>
      </c>
      <c r="R247" s="11">
        <f t="shared" si="36"/>
        <v>0</v>
      </c>
      <c r="S247" s="11"/>
      <c r="T247" s="1">
        <f>VLOOKUP(B247,Master_Item!B:I,8,0)</f>
        <v>8.4</v>
      </c>
      <c r="U247" s="11">
        <f t="shared" si="37"/>
        <v>0</v>
      </c>
      <c r="V247" s="11">
        <f t="shared" si="38"/>
        <v>0</v>
      </c>
      <c r="W247" s="11">
        <f t="shared" si="39"/>
        <v>0</v>
      </c>
      <c r="X247" s="11">
        <f t="shared" si="40"/>
        <v>0</v>
      </c>
      <c r="Y247" s="11">
        <f t="shared" si="41"/>
        <v>0</v>
      </c>
    </row>
    <row r="248" spans="1:25">
      <c r="A248" s="13">
        <v>18</v>
      </c>
      <c r="B248" s="2">
        <v>310002532</v>
      </c>
      <c r="C248" s="1" t="s">
        <v>58</v>
      </c>
      <c r="D248" s="1" t="s">
        <v>118</v>
      </c>
      <c r="E248" s="12">
        <f>_xlfn.IFNA(VLOOKUP($B248,'FST OMT'!$C:$AH,$A248,0),0)</f>
        <v>0</v>
      </c>
      <c r="F248" s="12">
        <f>_xlfn.IFNA(VLOOKUP($B248,'FST CV'!$C:$AH,$A248,0),0)</f>
        <v>0</v>
      </c>
      <c r="G248" s="12">
        <f>_xlfn.IFNA(VLOOKUP($B248,'FST TT'!$C:$AH,$A248,0),0)</f>
        <v>0</v>
      </c>
      <c r="I248" s="4">
        <f t="shared" si="34"/>
        <v>0</v>
      </c>
      <c r="K248" s="52">
        <f>IF(D248="MT",VLOOKUP(B248,Master_Item!B:H,7,0),VLOOKUP(B248,Master_Item!B:H,6,0))</f>
        <v>72</v>
      </c>
      <c r="L248" s="52" t="str">
        <f>VLOOKUP(B248,Master_Item!B:M,12,0)</f>
        <v>โรงงานวังม่วง</v>
      </c>
      <c r="M248" s="11" t="str">
        <f t="shared" si="35"/>
        <v>โรงงานวังม่วงRegion 4</v>
      </c>
      <c r="N248" s="11">
        <f t="shared" si="36"/>
        <v>0</v>
      </c>
      <c r="O248" s="11">
        <f t="shared" si="36"/>
        <v>0</v>
      </c>
      <c r="P248" s="11">
        <f t="shared" si="36"/>
        <v>0</v>
      </c>
      <c r="Q248" s="11">
        <f t="shared" si="36"/>
        <v>0</v>
      </c>
      <c r="R248" s="11">
        <f t="shared" si="36"/>
        <v>0</v>
      </c>
      <c r="S248" s="11"/>
      <c r="T248" s="1">
        <f>VLOOKUP(B248,Master_Item!B:I,8,0)</f>
        <v>8.4</v>
      </c>
      <c r="U248" s="11">
        <f t="shared" si="37"/>
        <v>0</v>
      </c>
      <c r="V248" s="11">
        <f t="shared" si="38"/>
        <v>0</v>
      </c>
      <c r="W248" s="11">
        <f t="shared" si="39"/>
        <v>0</v>
      </c>
      <c r="X248" s="11">
        <f t="shared" si="40"/>
        <v>0</v>
      </c>
      <c r="Y248" s="11">
        <f t="shared" si="41"/>
        <v>0</v>
      </c>
    </row>
    <row r="249" spans="1:25">
      <c r="A249" s="13">
        <v>19</v>
      </c>
      <c r="B249" s="2">
        <v>310002532</v>
      </c>
      <c r="C249" s="1" t="s">
        <v>58</v>
      </c>
      <c r="D249" s="1" t="s">
        <v>119</v>
      </c>
      <c r="E249" s="12">
        <f>_xlfn.IFNA(VLOOKUP($B249,'FST OMT'!$C:$AH,$A249,0),0)</f>
        <v>0</v>
      </c>
      <c r="F249" s="12">
        <f>_xlfn.IFNA(VLOOKUP($B249,'FST CV'!$C:$AH,$A249,0),0)</f>
        <v>0</v>
      </c>
      <c r="G249" s="12">
        <f>_xlfn.IFNA(VLOOKUP($B249,'FST TT'!$C:$AH,$A249,0),0)</f>
        <v>0</v>
      </c>
      <c r="I249" s="4">
        <f t="shared" si="34"/>
        <v>0</v>
      </c>
      <c r="K249" s="52">
        <f>IF(D249="MT",VLOOKUP(B249,Master_Item!B:H,7,0),VLOOKUP(B249,Master_Item!B:H,6,0))</f>
        <v>72</v>
      </c>
      <c r="L249" s="52" t="str">
        <f>VLOOKUP(B249,Master_Item!B:M,12,0)</f>
        <v>โรงงานวังม่วง</v>
      </c>
      <c r="M249" s="11" t="str">
        <f t="shared" si="35"/>
        <v>โรงงานวังม่วงRegion 5</v>
      </c>
      <c r="N249" s="11">
        <f t="shared" si="36"/>
        <v>0</v>
      </c>
      <c r="O249" s="11">
        <f t="shared" si="36"/>
        <v>0</v>
      </c>
      <c r="P249" s="11">
        <f t="shared" si="36"/>
        <v>0</v>
      </c>
      <c r="Q249" s="11">
        <f t="shared" si="36"/>
        <v>0</v>
      </c>
      <c r="R249" s="11">
        <f t="shared" si="36"/>
        <v>0</v>
      </c>
      <c r="S249" s="11"/>
      <c r="T249" s="1">
        <f>VLOOKUP(B249,Master_Item!B:I,8,0)</f>
        <v>8.4</v>
      </c>
      <c r="U249" s="11">
        <f t="shared" si="37"/>
        <v>0</v>
      </c>
      <c r="V249" s="11">
        <f t="shared" si="38"/>
        <v>0</v>
      </c>
      <c r="W249" s="11">
        <f t="shared" si="39"/>
        <v>0</v>
      </c>
      <c r="X249" s="11">
        <f t="shared" si="40"/>
        <v>0</v>
      </c>
      <c r="Y249" s="11">
        <f t="shared" si="41"/>
        <v>0</v>
      </c>
    </row>
    <row r="250" spans="1:25">
      <c r="A250" s="13">
        <v>20</v>
      </c>
      <c r="B250" s="2">
        <v>310002532</v>
      </c>
      <c r="C250" s="1" t="s">
        <v>58</v>
      </c>
      <c r="D250" s="1" t="s">
        <v>127</v>
      </c>
      <c r="E250" s="12">
        <f>_xlfn.IFNA(VLOOKUP($B250,'FST OMT'!$C:$AH,$A250,0),0)*0.45</f>
        <v>0</v>
      </c>
      <c r="F250" s="12">
        <f>_xlfn.IFNA(VLOOKUP($B250,'FST CV'!$C:$AH,$A250,0),0)*0.45</f>
        <v>0</v>
      </c>
      <c r="G250" s="12">
        <f>_xlfn.IFNA(VLOOKUP($B250,'FST TT'!$C:$AH,$A250,0),0)*0.45</f>
        <v>0</v>
      </c>
      <c r="I250" s="4">
        <f t="shared" si="34"/>
        <v>0</v>
      </c>
      <c r="K250" s="52">
        <f>IF(D250="MT",VLOOKUP(B250,Master_Item!B:H,7,0),VLOOKUP(B250,Master_Item!B:H,6,0))</f>
        <v>72</v>
      </c>
      <c r="L250" s="52" t="str">
        <f>VLOOKUP(B250,Master_Item!B:M,12,0)</f>
        <v>โรงงานวังม่วง</v>
      </c>
      <c r="M250" s="11" t="str">
        <f t="shared" si="35"/>
        <v>โรงงานวังม่วงRegion 6/9</v>
      </c>
      <c r="N250" s="11">
        <f t="shared" si="36"/>
        <v>0</v>
      </c>
      <c r="O250" s="11">
        <f t="shared" si="36"/>
        <v>0</v>
      </c>
      <c r="P250" s="11">
        <f t="shared" si="36"/>
        <v>0</v>
      </c>
      <c r="Q250" s="11">
        <f t="shared" si="36"/>
        <v>0</v>
      </c>
      <c r="R250" s="11">
        <f t="shared" si="36"/>
        <v>0</v>
      </c>
      <c r="S250" s="11"/>
      <c r="T250" s="1">
        <f>VLOOKUP(B250,Master_Item!B:I,8,0)</f>
        <v>8.4</v>
      </c>
      <c r="U250" s="11">
        <f t="shared" si="37"/>
        <v>0</v>
      </c>
      <c r="V250" s="11">
        <f t="shared" si="38"/>
        <v>0</v>
      </c>
      <c r="W250" s="11">
        <f t="shared" si="39"/>
        <v>0</v>
      </c>
      <c r="X250" s="11">
        <f t="shared" si="40"/>
        <v>0</v>
      </c>
      <c r="Y250" s="11">
        <f t="shared" si="41"/>
        <v>0</v>
      </c>
    </row>
    <row r="251" spans="1:25">
      <c r="A251" s="13">
        <v>20</v>
      </c>
      <c r="B251" s="2">
        <v>310002532</v>
      </c>
      <c r="C251" s="1" t="s">
        <v>58</v>
      </c>
      <c r="D251" s="1" t="s">
        <v>128</v>
      </c>
      <c r="E251" s="12">
        <f>_xlfn.IFNA(VLOOKUP($B251,'FST OMT'!$C:$AH,$A251,0),0)*0.55</f>
        <v>0</v>
      </c>
      <c r="F251" s="12">
        <f>_xlfn.IFNA(VLOOKUP($B251,'FST CV'!$C:$AH,$A251,0),0)*0.55</f>
        <v>0</v>
      </c>
      <c r="G251" s="12">
        <f>_xlfn.IFNA(VLOOKUP($B251,'FST TT'!$C:$AH,$A251,0),0)*0.55</f>
        <v>0</v>
      </c>
      <c r="I251" s="4">
        <f t="shared" si="34"/>
        <v>0</v>
      </c>
      <c r="K251" s="52">
        <f>IF(D251="MT",VLOOKUP(B251,Master_Item!B:H,7,0),VLOOKUP(B251,Master_Item!B:H,6,0))</f>
        <v>72</v>
      </c>
      <c r="L251" s="52" t="str">
        <f>VLOOKUP(B251,Master_Item!B:M,12,0)</f>
        <v>โรงงานวังม่วง</v>
      </c>
      <c r="M251" s="11" t="str">
        <f t="shared" si="35"/>
        <v>โรงงานวังม่วงRegion 6/14</v>
      </c>
      <c r="N251" s="11">
        <f t="shared" si="36"/>
        <v>0</v>
      </c>
      <c r="O251" s="11">
        <f t="shared" si="36"/>
        <v>0</v>
      </c>
      <c r="P251" s="11">
        <f t="shared" si="36"/>
        <v>0</v>
      </c>
      <c r="Q251" s="11">
        <f t="shared" si="36"/>
        <v>0</v>
      </c>
      <c r="R251" s="11">
        <f t="shared" si="36"/>
        <v>0</v>
      </c>
      <c r="S251" s="11"/>
      <c r="T251" s="1">
        <f>VLOOKUP(B251,Master_Item!B:I,8,0)</f>
        <v>8.4</v>
      </c>
      <c r="U251" s="11">
        <f t="shared" si="37"/>
        <v>0</v>
      </c>
      <c r="V251" s="11">
        <f t="shared" si="38"/>
        <v>0</v>
      </c>
      <c r="W251" s="11">
        <f t="shared" si="39"/>
        <v>0</v>
      </c>
      <c r="X251" s="11">
        <f t="shared" si="40"/>
        <v>0</v>
      </c>
      <c r="Y251" s="11">
        <f t="shared" si="41"/>
        <v>0</v>
      </c>
    </row>
    <row r="252" spans="1:25">
      <c r="A252" s="13">
        <v>21</v>
      </c>
      <c r="B252" s="2">
        <v>310002532</v>
      </c>
      <c r="C252" s="1" t="s">
        <v>58</v>
      </c>
      <c r="D252" s="1" t="s">
        <v>121</v>
      </c>
      <c r="E252" s="12">
        <f>_xlfn.IFNA(VLOOKUP($B252,'FST OMT'!$C:$AH,$A252,0),0)</f>
        <v>0</v>
      </c>
      <c r="F252" s="12">
        <f>_xlfn.IFNA(VLOOKUP($B252,'FST CV'!$C:$AH,$A252,0),0)</f>
        <v>0</v>
      </c>
      <c r="G252" s="12">
        <f>_xlfn.IFNA(VLOOKUP($B252,'FST TT'!$C:$AH,$A252,0),0)</f>
        <v>0</v>
      </c>
      <c r="I252" s="4">
        <f t="shared" si="34"/>
        <v>0</v>
      </c>
      <c r="K252" s="52">
        <f>IF(D252="MT",VLOOKUP(B252,Master_Item!B:H,7,0),VLOOKUP(B252,Master_Item!B:H,6,0))</f>
        <v>72</v>
      </c>
      <c r="L252" s="52" t="str">
        <f>VLOOKUP(B252,Master_Item!B:M,12,0)</f>
        <v>โรงงานวังม่วง</v>
      </c>
      <c r="M252" s="11" t="str">
        <f t="shared" si="35"/>
        <v>โรงงานวังม่วงRegion 7</v>
      </c>
      <c r="N252" s="11">
        <f t="shared" si="36"/>
        <v>0</v>
      </c>
      <c r="O252" s="11">
        <f t="shared" si="36"/>
        <v>0</v>
      </c>
      <c r="P252" s="11">
        <f t="shared" si="36"/>
        <v>0</v>
      </c>
      <c r="Q252" s="11">
        <f t="shared" si="36"/>
        <v>0</v>
      </c>
      <c r="R252" s="11">
        <f t="shared" si="36"/>
        <v>0</v>
      </c>
      <c r="S252" s="11"/>
      <c r="T252" s="1">
        <f>VLOOKUP(B252,Master_Item!B:I,8,0)</f>
        <v>8.4</v>
      </c>
      <c r="U252" s="11">
        <f t="shared" si="37"/>
        <v>0</v>
      </c>
      <c r="V252" s="11">
        <f t="shared" si="38"/>
        <v>0</v>
      </c>
      <c r="W252" s="11">
        <f t="shared" si="39"/>
        <v>0</v>
      </c>
      <c r="X252" s="11">
        <f t="shared" si="40"/>
        <v>0</v>
      </c>
      <c r="Y252" s="11">
        <f t="shared" si="41"/>
        <v>0</v>
      </c>
    </row>
    <row r="253" spans="1:25">
      <c r="A253" s="13">
        <v>22</v>
      </c>
      <c r="B253" s="2">
        <v>310002532</v>
      </c>
      <c r="C253" s="1" t="s">
        <v>58</v>
      </c>
      <c r="D253" s="1" t="s">
        <v>122</v>
      </c>
      <c r="E253" s="12">
        <f>_xlfn.IFNA(VLOOKUP($B253,'FST OMT'!$C:$AH,$A253,0),0)</f>
        <v>0</v>
      </c>
      <c r="F253" s="12">
        <f>_xlfn.IFNA(VLOOKUP($B253,'FST CV'!$C:$AH,$A253,0),0)</f>
        <v>0</v>
      </c>
      <c r="G253" s="12">
        <f>_xlfn.IFNA(VLOOKUP($B253,'FST TT'!$C:$AH,$A253,0),0)</f>
        <v>0</v>
      </c>
      <c r="I253" s="4">
        <f t="shared" si="34"/>
        <v>0</v>
      </c>
      <c r="K253" s="52">
        <f>IF(D253="MT",VLOOKUP(B253,Master_Item!B:H,7,0),VLOOKUP(B253,Master_Item!B:H,6,0))</f>
        <v>72</v>
      </c>
      <c r="L253" s="52" t="str">
        <f>VLOOKUP(B253,Master_Item!B:M,12,0)</f>
        <v>โรงงานวังม่วง</v>
      </c>
      <c r="M253" s="11" t="str">
        <f t="shared" si="35"/>
        <v>โรงงานวังม่วงRegion 8</v>
      </c>
      <c r="N253" s="11">
        <f t="shared" si="36"/>
        <v>0</v>
      </c>
      <c r="O253" s="11">
        <f t="shared" si="36"/>
        <v>0</v>
      </c>
      <c r="P253" s="11">
        <f t="shared" si="36"/>
        <v>0</v>
      </c>
      <c r="Q253" s="11">
        <f t="shared" si="36"/>
        <v>0</v>
      </c>
      <c r="R253" s="11">
        <f t="shared" si="36"/>
        <v>0</v>
      </c>
      <c r="S253" s="11"/>
      <c r="T253" s="1">
        <f>VLOOKUP(B253,Master_Item!B:I,8,0)</f>
        <v>8.4</v>
      </c>
      <c r="U253" s="11">
        <f t="shared" si="37"/>
        <v>0</v>
      </c>
      <c r="V253" s="11">
        <f t="shared" si="38"/>
        <v>0</v>
      </c>
      <c r="W253" s="11">
        <f t="shared" si="39"/>
        <v>0</v>
      </c>
      <c r="X253" s="11">
        <f t="shared" si="40"/>
        <v>0</v>
      </c>
      <c r="Y253" s="11">
        <f t="shared" si="41"/>
        <v>0</v>
      </c>
    </row>
    <row r="254" spans="1:25">
      <c r="A254" s="13">
        <v>71</v>
      </c>
      <c r="B254" s="2">
        <v>310002532</v>
      </c>
      <c r="C254" s="1" t="s">
        <v>58</v>
      </c>
      <c r="D254" s="1" t="s">
        <v>123</v>
      </c>
      <c r="H254" s="4">
        <f>_xlfn.IFNA(VLOOKUP(B254,'FST MT'!A:FS,$A254,0),0)</f>
        <v>0</v>
      </c>
      <c r="I254" s="4">
        <f t="shared" si="34"/>
        <v>0</v>
      </c>
      <c r="K254" s="52">
        <f>IF(D254="MT",VLOOKUP(B254,Master_Item!B:H,7,0),VLOOKUP(B254,Master_Item!B:H,6,0))</f>
        <v>72</v>
      </c>
      <c r="L254" s="52" t="str">
        <f>VLOOKUP(B254,Master_Item!B:M,12,0)</f>
        <v>โรงงานวังม่วง</v>
      </c>
      <c r="M254" s="11" t="str">
        <f t="shared" si="35"/>
        <v>โรงงานวังม่วงMT</v>
      </c>
      <c r="N254" s="11">
        <f t="shared" si="36"/>
        <v>0</v>
      </c>
      <c r="O254" s="11">
        <f t="shared" si="36"/>
        <v>0</v>
      </c>
      <c r="P254" s="11">
        <f t="shared" si="36"/>
        <v>0</v>
      </c>
      <c r="Q254" s="11">
        <f t="shared" si="36"/>
        <v>0</v>
      </c>
      <c r="R254" s="11">
        <f t="shared" si="36"/>
        <v>0</v>
      </c>
      <c r="S254" s="11"/>
      <c r="T254" s="1">
        <f>VLOOKUP(B254,Master_Item!B:I,8,0)</f>
        <v>8.4</v>
      </c>
      <c r="U254" s="11">
        <f t="shared" si="37"/>
        <v>0</v>
      </c>
      <c r="V254" s="11">
        <f t="shared" si="38"/>
        <v>0</v>
      </c>
      <c r="W254" s="11">
        <f t="shared" si="39"/>
        <v>0</v>
      </c>
      <c r="X254" s="11">
        <f t="shared" si="40"/>
        <v>0</v>
      </c>
      <c r="Y254" s="11">
        <f t="shared" si="41"/>
        <v>0</v>
      </c>
    </row>
    <row r="255" spans="1:25">
      <c r="A255" s="13">
        <v>15</v>
      </c>
      <c r="B255" s="2">
        <v>310002641</v>
      </c>
      <c r="C255" s="1" t="s">
        <v>30</v>
      </c>
      <c r="D255" s="1" t="s">
        <v>115</v>
      </c>
      <c r="E255" s="12">
        <f>_xlfn.IFNA(VLOOKUP($B255,'FST OMT'!$C:$AH,$A255,0),0)</f>
        <v>0</v>
      </c>
      <c r="F255" s="12">
        <f>_xlfn.IFNA(VLOOKUP($B255,'FST CV'!$C:$AH,$A255,0),0)</f>
        <v>4965</v>
      </c>
      <c r="G255" s="12">
        <f>_xlfn.IFNA(VLOOKUP($B255,'FST TT'!$C:$AH,$A255,0),0)</f>
        <v>850</v>
      </c>
      <c r="I255" s="4">
        <f t="shared" si="34"/>
        <v>5815</v>
      </c>
      <c r="K255" s="52">
        <f>IF(D255="MT",VLOOKUP(B255,Master_Item!B:H,7,0),VLOOKUP(B255,Master_Item!B:H,6,0))</f>
        <v>72</v>
      </c>
      <c r="L255" s="52" t="str">
        <f>VLOOKUP(B255,Master_Item!B:M,12,0)</f>
        <v>โรงงานวังม่วง</v>
      </c>
      <c r="M255" s="11" t="str">
        <f t="shared" si="35"/>
        <v>โรงงานวังม่วงRegion 1</v>
      </c>
      <c r="N255" s="11">
        <f t="shared" si="36"/>
        <v>0</v>
      </c>
      <c r="O255" s="11">
        <f t="shared" si="36"/>
        <v>68.958333333333329</v>
      </c>
      <c r="P255" s="11">
        <f t="shared" si="36"/>
        <v>11.805555555555555</v>
      </c>
      <c r="Q255" s="11">
        <f t="shared" si="36"/>
        <v>0</v>
      </c>
      <c r="R255" s="11">
        <f t="shared" si="36"/>
        <v>80.763888888888886</v>
      </c>
      <c r="S255" s="11"/>
      <c r="T255" s="1">
        <f>VLOOKUP(B255,Master_Item!B:I,8,0)</f>
        <v>8.4</v>
      </c>
      <c r="U255" s="11">
        <f t="shared" si="37"/>
        <v>0</v>
      </c>
      <c r="V255" s="11">
        <f t="shared" si="38"/>
        <v>41706</v>
      </c>
      <c r="W255" s="11">
        <f t="shared" si="39"/>
        <v>7140</v>
      </c>
      <c r="X255" s="11">
        <f t="shared" si="40"/>
        <v>0</v>
      </c>
      <c r="Y255" s="11">
        <f t="shared" si="41"/>
        <v>48846</v>
      </c>
    </row>
    <row r="256" spans="1:25">
      <c r="A256" s="13">
        <v>16</v>
      </c>
      <c r="B256" s="2">
        <v>310002641</v>
      </c>
      <c r="C256" s="1" t="s">
        <v>30</v>
      </c>
      <c r="D256" s="1" t="s">
        <v>116</v>
      </c>
      <c r="E256" s="12">
        <f>_xlfn.IFNA(VLOOKUP($B256,'FST OMT'!$C:$AH,$A256,0),0)</f>
        <v>0</v>
      </c>
      <c r="F256" s="12">
        <f>_xlfn.IFNA(VLOOKUP($B256,'FST CV'!$C:$AH,$A256,0),0)</f>
        <v>12839</v>
      </c>
      <c r="G256" s="12">
        <f>_xlfn.IFNA(VLOOKUP($B256,'FST TT'!$C:$AH,$A256,0),0)</f>
        <v>0</v>
      </c>
      <c r="I256" s="4">
        <f t="shared" si="34"/>
        <v>12839</v>
      </c>
      <c r="K256" s="52">
        <f>IF(D256="MT",VLOOKUP(B256,Master_Item!B:H,7,0),VLOOKUP(B256,Master_Item!B:H,6,0))</f>
        <v>72</v>
      </c>
      <c r="L256" s="52" t="str">
        <f>VLOOKUP(B256,Master_Item!B:M,12,0)</f>
        <v>โรงงานวังม่วง</v>
      </c>
      <c r="M256" s="11" t="str">
        <f t="shared" si="35"/>
        <v>โรงงานวังม่วงRegion 2</v>
      </c>
      <c r="N256" s="11">
        <f t="shared" si="36"/>
        <v>0</v>
      </c>
      <c r="O256" s="11">
        <f t="shared" si="36"/>
        <v>178.31944444444446</v>
      </c>
      <c r="P256" s="11">
        <f t="shared" si="36"/>
        <v>0</v>
      </c>
      <c r="Q256" s="11">
        <f t="shared" si="36"/>
        <v>0</v>
      </c>
      <c r="R256" s="11">
        <f t="shared" si="36"/>
        <v>178.31944444444446</v>
      </c>
      <c r="S256" s="11"/>
      <c r="T256" s="1">
        <f>VLOOKUP(B256,Master_Item!B:I,8,0)</f>
        <v>8.4</v>
      </c>
      <c r="U256" s="11">
        <f t="shared" si="37"/>
        <v>0</v>
      </c>
      <c r="V256" s="11">
        <f t="shared" si="38"/>
        <v>107847.6</v>
      </c>
      <c r="W256" s="11">
        <f t="shared" si="39"/>
        <v>0</v>
      </c>
      <c r="X256" s="11">
        <f t="shared" si="40"/>
        <v>0</v>
      </c>
      <c r="Y256" s="11">
        <f t="shared" si="41"/>
        <v>107847.6</v>
      </c>
    </row>
    <row r="257" spans="1:25">
      <c r="A257" s="13">
        <v>17</v>
      </c>
      <c r="B257" s="2">
        <v>310002641</v>
      </c>
      <c r="C257" s="1" t="s">
        <v>30</v>
      </c>
      <c r="D257" s="1" t="s">
        <v>117</v>
      </c>
      <c r="E257" s="12">
        <f>_xlfn.IFNA(VLOOKUP($B257,'FST OMT'!$C:$AH,$A257,0),0)</f>
        <v>0</v>
      </c>
      <c r="F257" s="12">
        <f>_xlfn.IFNA(VLOOKUP($B257,'FST CV'!$C:$AH,$A257,0),0)</f>
        <v>17910</v>
      </c>
      <c r="G257" s="12">
        <f>_xlfn.IFNA(VLOOKUP($B257,'FST TT'!$C:$AH,$A257,0),0)</f>
        <v>2750</v>
      </c>
      <c r="I257" s="4">
        <f t="shared" si="34"/>
        <v>20660</v>
      </c>
      <c r="K257" s="52">
        <f>IF(D257="MT",VLOOKUP(B257,Master_Item!B:H,7,0),VLOOKUP(B257,Master_Item!B:H,6,0))</f>
        <v>72</v>
      </c>
      <c r="L257" s="52" t="str">
        <f>VLOOKUP(B257,Master_Item!B:M,12,0)</f>
        <v>โรงงานวังม่วง</v>
      </c>
      <c r="M257" s="11" t="str">
        <f t="shared" si="35"/>
        <v>โรงงานวังม่วงRegion 3</v>
      </c>
      <c r="N257" s="11">
        <f t="shared" si="36"/>
        <v>0</v>
      </c>
      <c r="O257" s="11">
        <f t="shared" si="36"/>
        <v>248.75</v>
      </c>
      <c r="P257" s="11">
        <f t="shared" si="36"/>
        <v>38.194444444444443</v>
      </c>
      <c r="Q257" s="11">
        <f t="shared" si="36"/>
        <v>0</v>
      </c>
      <c r="R257" s="11">
        <f t="shared" si="36"/>
        <v>286.94444444444446</v>
      </c>
      <c r="S257" s="11"/>
      <c r="T257" s="1">
        <f>VLOOKUP(B257,Master_Item!B:I,8,0)</f>
        <v>8.4</v>
      </c>
      <c r="U257" s="11">
        <f t="shared" si="37"/>
        <v>0</v>
      </c>
      <c r="V257" s="11">
        <f t="shared" si="38"/>
        <v>150444</v>
      </c>
      <c r="W257" s="11">
        <f t="shared" si="39"/>
        <v>23100</v>
      </c>
      <c r="X257" s="11">
        <f t="shared" si="40"/>
        <v>0</v>
      </c>
      <c r="Y257" s="11">
        <f t="shared" si="41"/>
        <v>173544</v>
      </c>
    </row>
    <row r="258" spans="1:25">
      <c r="A258" s="13">
        <v>18</v>
      </c>
      <c r="B258" s="2">
        <v>310002641</v>
      </c>
      <c r="C258" s="1" t="s">
        <v>30</v>
      </c>
      <c r="D258" s="1" t="s">
        <v>118</v>
      </c>
      <c r="E258" s="12">
        <f>_xlfn.IFNA(VLOOKUP($B258,'FST OMT'!$C:$AH,$A258,0),0)</f>
        <v>0</v>
      </c>
      <c r="F258" s="12">
        <f>_xlfn.IFNA(VLOOKUP($B258,'FST CV'!$C:$AH,$A258,0),0)</f>
        <v>19396</v>
      </c>
      <c r="G258" s="12">
        <f>_xlfn.IFNA(VLOOKUP($B258,'FST TT'!$C:$AH,$A258,0),0)</f>
        <v>3450</v>
      </c>
      <c r="I258" s="4">
        <f t="shared" si="34"/>
        <v>22846</v>
      </c>
      <c r="K258" s="52">
        <f>IF(D258="MT",VLOOKUP(B258,Master_Item!B:H,7,0),VLOOKUP(B258,Master_Item!B:H,6,0))</f>
        <v>72</v>
      </c>
      <c r="L258" s="52" t="str">
        <f>VLOOKUP(B258,Master_Item!B:M,12,0)</f>
        <v>โรงงานวังม่วง</v>
      </c>
      <c r="M258" s="11" t="str">
        <f t="shared" si="35"/>
        <v>โรงงานวังม่วงRegion 4</v>
      </c>
      <c r="N258" s="11">
        <f t="shared" si="36"/>
        <v>0</v>
      </c>
      <c r="O258" s="11">
        <f t="shared" si="36"/>
        <v>269.38888888888891</v>
      </c>
      <c r="P258" s="11">
        <f t="shared" si="36"/>
        <v>47.916666666666664</v>
      </c>
      <c r="Q258" s="11">
        <f t="shared" si="36"/>
        <v>0</v>
      </c>
      <c r="R258" s="11">
        <f t="shared" si="36"/>
        <v>317.30555555555554</v>
      </c>
      <c r="S258" s="11"/>
      <c r="T258" s="1">
        <f>VLOOKUP(B258,Master_Item!B:I,8,0)</f>
        <v>8.4</v>
      </c>
      <c r="U258" s="11">
        <f t="shared" si="37"/>
        <v>0</v>
      </c>
      <c r="V258" s="11">
        <f t="shared" si="38"/>
        <v>162926.39999999999</v>
      </c>
      <c r="W258" s="11">
        <f t="shared" si="39"/>
        <v>28980</v>
      </c>
      <c r="X258" s="11">
        <f t="shared" si="40"/>
        <v>0</v>
      </c>
      <c r="Y258" s="11">
        <f t="shared" si="41"/>
        <v>191906.4</v>
      </c>
    </row>
    <row r="259" spans="1:25">
      <c r="A259" s="13">
        <v>19</v>
      </c>
      <c r="B259" s="2">
        <v>310002641</v>
      </c>
      <c r="C259" s="1" t="s">
        <v>30</v>
      </c>
      <c r="D259" s="1" t="s">
        <v>119</v>
      </c>
      <c r="E259" s="12">
        <f>_xlfn.IFNA(VLOOKUP($B259,'FST OMT'!$C:$AH,$A259,0),0)</f>
        <v>0</v>
      </c>
      <c r="F259" s="12">
        <f>_xlfn.IFNA(VLOOKUP($B259,'FST CV'!$C:$AH,$A259,0),0)</f>
        <v>11255</v>
      </c>
      <c r="G259" s="12">
        <f>_xlfn.IFNA(VLOOKUP($B259,'FST TT'!$C:$AH,$A259,0),0)</f>
        <v>1460</v>
      </c>
      <c r="I259" s="4">
        <f t="shared" si="34"/>
        <v>12715</v>
      </c>
      <c r="K259" s="52">
        <f>IF(D259="MT",VLOOKUP(B259,Master_Item!B:H,7,0),VLOOKUP(B259,Master_Item!B:H,6,0))</f>
        <v>72</v>
      </c>
      <c r="L259" s="52" t="str">
        <f>VLOOKUP(B259,Master_Item!B:M,12,0)</f>
        <v>โรงงานวังม่วง</v>
      </c>
      <c r="M259" s="11" t="str">
        <f t="shared" si="35"/>
        <v>โรงงานวังม่วงRegion 5</v>
      </c>
      <c r="N259" s="11">
        <f t="shared" si="36"/>
        <v>0</v>
      </c>
      <c r="O259" s="11">
        <f t="shared" si="36"/>
        <v>156.31944444444446</v>
      </c>
      <c r="P259" s="11">
        <f t="shared" si="36"/>
        <v>20.277777777777779</v>
      </c>
      <c r="Q259" s="11">
        <f t="shared" si="36"/>
        <v>0</v>
      </c>
      <c r="R259" s="11">
        <f t="shared" si="36"/>
        <v>176.59722222222223</v>
      </c>
      <c r="S259" s="11"/>
      <c r="T259" s="1">
        <f>VLOOKUP(B259,Master_Item!B:I,8,0)</f>
        <v>8.4</v>
      </c>
      <c r="U259" s="11">
        <f t="shared" si="37"/>
        <v>0</v>
      </c>
      <c r="V259" s="11">
        <f t="shared" si="38"/>
        <v>94542</v>
      </c>
      <c r="W259" s="11">
        <f t="shared" si="39"/>
        <v>12264</v>
      </c>
      <c r="X259" s="11">
        <f t="shared" si="40"/>
        <v>0</v>
      </c>
      <c r="Y259" s="11">
        <f t="shared" si="41"/>
        <v>106806</v>
      </c>
    </row>
    <row r="260" spans="1:25">
      <c r="A260" s="13">
        <v>20</v>
      </c>
      <c r="B260" s="2">
        <v>310002641</v>
      </c>
      <c r="C260" s="1" t="s">
        <v>30</v>
      </c>
      <c r="D260" s="1" t="s">
        <v>127</v>
      </c>
      <c r="E260" s="12">
        <f>_xlfn.IFNA(VLOOKUP($B260,'FST OMT'!$C:$AH,$A260,0),0)*0.45</f>
        <v>0</v>
      </c>
      <c r="F260" s="12">
        <f>_xlfn.IFNA(VLOOKUP($B260,'FST CV'!$C:$AH,$A260,0),0)*0.45</f>
        <v>4596.3</v>
      </c>
      <c r="G260" s="12">
        <f>_xlfn.IFNA(VLOOKUP($B260,'FST TT'!$C:$AH,$A260,0),0)*0.45</f>
        <v>990</v>
      </c>
      <c r="I260" s="4">
        <f t="shared" si="34"/>
        <v>5586.3</v>
      </c>
      <c r="K260" s="52">
        <f>IF(D260="MT",VLOOKUP(B260,Master_Item!B:H,7,0),VLOOKUP(B260,Master_Item!B:H,6,0))</f>
        <v>72</v>
      </c>
      <c r="L260" s="52" t="str">
        <f>VLOOKUP(B260,Master_Item!B:M,12,0)</f>
        <v>โรงงานวังม่วง</v>
      </c>
      <c r="M260" s="11" t="str">
        <f t="shared" si="35"/>
        <v>โรงงานวังม่วงRegion 6/9</v>
      </c>
      <c r="N260" s="11">
        <f t="shared" si="36"/>
        <v>0</v>
      </c>
      <c r="O260" s="11">
        <f t="shared" si="36"/>
        <v>63.837500000000006</v>
      </c>
      <c r="P260" s="11">
        <f t="shared" si="36"/>
        <v>13.75</v>
      </c>
      <c r="Q260" s="11">
        <f t="shared" si="36"/>
        <v>0</v>
      </c>
      <c r="R260" s="11">
        <f t="shared" si="36"/>
        <v>77.587500000000006</v>
      </c>
      <c r="S260" s="11"/>
      <c r="T260" s="1">
        <f>VLOOKUP(B260,Master_Item!B:I,8,0)</f>
        <v>8.4</v>
      </c>
      <c r="U260" s="11">
        <f t="shared" si="37"/>
        <v>0</v>
      </c>
      <c r="V260" s="11">
        <f t="shared" si="38"/>
        <v>38608.920000000006</v>
      </c>
      <c r="W260" s="11">
        <f t="shared" si="39"/>
        <v>8316</v>
      </c>
      <c r="X260" s="11">
        <f t="shared" si="40"/>
        <v>0</v>
      </c>
      <c r="Y260" s="11">
        <f t="shared" si="41"/>
        <v>46924.920000000006</v>
      </c>
    </row>
    <row r="261" spans="1:25">
      <c r="A261" s="13">
        <v>20</v>
      </c>
      <c r="B261" s="2">
        <v>310002641</v>
      </c>
      <c r="C261" s="1" t="s">
        <v>30</v>
      </c>
      <c r="D261" s="1" t="s">
        <v>128</v>
      </c>
      <c r="E261" s="12">
        <f>_xlfn.IFNA(VLOOKUP($B261,'FST OMT'!$C:$AH,$A261,0),0)*0.55</f>
        <v>0</v>
      </c>
      <c r="F261" s="12">
        <f>_xlfn.IFNA(VLOOKUP($B261,'FST CV'!$C:$AH,$A261,0),0)*0.55</f>
        <v>5617.7000000000007</v>
      </c>
      <c r="G261" s="12">
        <f>_xlfn.IFNA(VLOOKUP($B261,'FST TT'!$C:$AH,$A261,0),0)*0.55</f>
        <v>1210</v>
      </c>
      <c r="I261" s="4">
        <f t="shared" si="34"/>
        <v>6827.7000000000007</v>
      </c>
      <c r="K261" s="52">
        <f>IF(D261="MT",VLOOKUP(B261,Master_Item!B:H,7,0),VLOOKUP(B261,Master_Item!B:H,6,0))</f>
        <v>72</v>
      </c>
      <c r="L261" s="52" t="str">
        <f>VLOOKUP(B261,Master_Item!B:M,12,0)</f>
        <v>โรงงานวังม่วง</v>
      </c>
      <c r="M261" s="11" t="str">
        <f t="shared" si="35"/>
        <v>โรงงานวังม่วงRegion 6/14</v>
      </c>
      <c r="N261" s="11">
        <f t="shared" si="36"/>
        <v>0</v>
      </c>
      <c r="O261" s="11">
        <f t="shared" si="36"/>
        <v>78.023611111111123</v>
      </c>
      <c r="P261" s="11">
        <f t="shared" si="36"/>
        <v>16.805555555555557</v>
      </c>
      <c r="Q261" s="11">
        <f t="shared" si="36"/>
        <v>0</v>
      </c>
      <c r="R261" s="11">
        <f t="shared" si="36"/>
        <v>94.82916666666668</v>
      </c>
      <c r="S261" s="11"/>
      <c r="T261" s="1">
        <f>VLOOKUP(B261,Master_Item!B:I,8,0)</f>
        <v>8.4</v>
      </c>
      <c r="U261" s="11">
        <f t="shared" si="37"/>
        <v>0</v>
      </c>
      <c r="V261" s="11">
        <f t="shared" si="38"/>
        <v>47188.680000000008</v>
      </c>
      <c r="W261" s="11">
        <f t="shared" si="39"/>
        <v>10164</v>
      </c>
      <c r="X261" s="11">
        <f t="shared" si="40"/>
        <v>0</v>
      </c>
      <c r="Y261" s="11">
        <f t="shared" si="41"/>
        <v>57352.680000000008</v>
      </c>
    </row>
    <row r="262" spans="1:25">
      <c r="A262" s="13">
        <v>21</v>
      </c>
      <c r="B262" s="2">
        <v>310002641</v>
      </c>
      <c r="C262" s="1" t="s">
        <v>30</v>
      </c>
      <c r="D262" s="1" t="s">
        <v>121</v>
      </c>
      <c r="E262" s="12">
        <f>_xlfn.IFNA(VLOOKUP($B262,'FST OMT'!$C:$AH,$A262,0),0)</f>
        <v>0</v>
      </c>
      <c r="F262" s="12">
        <f>_xlfn.IFNA(VLOOKUP($B262,'FST CV'!$C:$AH,$A262,0),0)</f>
        <v>7132</v>
      </c>
      <c r="G262" s="12">
        <f>_xlfn.IFNA(VLOOKUP($B262,'FST TT'!$C:$AH,$A262,0),0)</f>
        <v>4200</v>
      </c>
      <c r="I262" s="4">
        <f t="shared" si="34"/>
        <v>11332</v>
      </c>
      <c r="K262" s="52">
        <f>IF(D262="MT",VLOOKUP(B262,Master_Item!B:H,7,0),VLOOKUP(B262,Master_Item!B:H,6,0))</f>
        <v>72</v>
      </c>
      <c r="L262" s="52" t="str">
        <f>VLOOKUP(B262,Master_Item!B:M,12,0)</f>
        <v>โรงงานวังม่วง</v>
      </c>
      <c r="M262" s="11" t="str">
        <f t="shared" si="35"/>
        <v>โรงงานวังม่วงRegion 7</v>
      </c>
      <c r="N262" s="11">
        <f t="shared" si="36"/>
        <v>0</v>
      </c>
      <c r="O262" s="11">
        <f t="shared" si="36"/>
        <v>99.055555555555557</v>
      </c>
      <c r="P262" s="11">
        <f t="shared" si="36"/>
        <v>58.333333333333336</v>
      </c>
      <c r="Q262" s="11">
        <f t="shared" si="36"/>
        <v>0</v>
      </c>
      <c r="R262" s="11">
        <f t="shared" si="36"/>
        <v>157.38888888888889</v>
      </c>
      <c r="S262" s="11"/>
      <c r="T262" s="1">
        <f>VLOOKUP(B262,Master_Item!B:I,8,0)</f>
        <v>8.4</v>
      </c>
      <c r="U262" s="11">
        <f t="shared" si="37"/>
        <v>0</v>
      </c>
      <c r="V262" s="11">
        <f t="shared" si="38"/>
        <v>59908.800000000003</v>
      </c>
      <c r="W262" s="11">
        <f t="shared" si="39"/>
        <v>35280</v>
      </c>
      <c r="X262" s="11">
        <f t="shared" si="40"/>
        <v>0</v>
      </c>
      <c r="Y262" s="11">
        <f t="shared" si="41"/>
        <v>95188.800000000003</v>
      </c>
    </row>
    <row r="263" spans="1:25">
      <c r="A263" s="13">
        <v>22</v>
      </c>
      <c r="B263" s="2">
        <v>310002641</v>
      </c>
      <c r="C263" s="1" t="s">
        <v>30</v>
      </c>
      <c r="D263" s="1" t="s">
        <v>122</v>
      </c>
      <c r="E263" s="12">
        <f>_xlfn.IFNA(VLOOKUP($B263,'FST OMT'!$C:$AH,$A263,0),0)</f>
        <v>0</v>
      </c>
      <c r="F263" s="12">
        <f>_xlfn.IFNA(VLOOKUP($B263,'FST CV'!$C:$AH,$A263,0),0)</f>
        <v>11755</v>
      </c>
      <c r="G263" s="12">
        <f>_xlfn.IFNA(VLOOKUP($B263,'FST TT'!$C:$AH,$A263,0),0)</f>
        <v>300</v>
      </c>
      <c r="I263" s="4">
        <f t="shared" si="34"/>
        <v>12055</v>
      </c>
      <c r="K263" s="52">
        <f>IF(D263="MT",VLOOKUP(B263,Master_Item!B:H,7,0),VLOOKUP(B263,Master_Item!B:H,6,0))</f>
        <v>72</v>
      </c>
      <c r="L263" s="52" t="str">
        <f>VLOOKUP(B263,Master_Item!B:M,12,0)</f>
        <v>โรงงานวังม่วง</v>
      </c>
      <c r="M263" s="11" t="str">
        <f t="shared" si="35"/>
        <v>โรงงานวังม่วงRegion 8</v>
      </c>
      <c r="N263" s="11">
        <f t="shared" si="36"/>
        <v>0</v>
      </c>
      <c r="O263" s="11">
        <f t="shared" si="36"/>
        <v>163.26388888888889</v>
      </c>
      <c r="P263" s="11">
        <f t="shared" si="36"/>
        <v>4.166666666666667</v>
      </c>
      <c r="Q263" s="11">
        <f t="shared" si="36"/>
        <v>0</v>
      </c>
      <c r="R263" s="11">
        <f t="shared" si="36"/>
        <v>167.43055555555554</v>
      </c>
      <c r="S263" s="11"/>
      <c r="T263" s="1">
        <f>VLOOKUP(B263,Master_Item!B:I,8,0)</f>
        <v>8.4</v>
      </c>
      <c r="U263" s="11">
        <f t="shared" si="37"/>
        <v>0</v>
      </c>
      <c r="V263" s="11">
        <f t="shared" si="38"/>
        <v>98742</v>
      </c>
      <c r="W263" s="11">
        <f t="shared" si="39"/>
        <v>2520</v>
      </c>
      <c r="X263" s="11">
        <f t="shared" si="40"/>
        <v>0</v>
      </c>
      <c r="Y263" s="11">
        <f t="shared" si="41"/>
        <v>101262</v>
      </c>
    </row>
    <row r="264" spans="1:25">
      <c r="A264" s="13">
        <v>71</v>
      </c>
      <c r="B264" s="2">
        <v>310002641</v>
      </c>
      <c r="C264" s="1" t="s">
        <v>30</v>
      </c>
      <c r="D264" s="1" t="s">
        <v>123</v>
      </c>
      <c r="H264" s="4">
        <f>_xlfn.IFNA(VLOOKUP(B264,'FST MT'!A:FS,$A264,0),0)</f>
        <v>0</v>
      </c>
      <c r="I264" s="4">
        <f t="shared" si="34"/>
        <v>0</v>
      </c>
      <c r="K264" s="52">
        <f>IF(D264="MT",VLOOKUP(B264,Master_Item!B:H,7,0),VLOOKUP(B264,Master_Item!B:H,6,0))</f>
        <v>72</v>
      </c>
      <c r="L264" s="52" t="str">
        <f>VLOOKUP(B264,Master_Item!B:M,12,0)</f>
        <v>โรงงานวังม่วง</v>
      </c>
      <c r="M264" s="11" t="str">
        <f t="shared" si="35"/>
        <v>โรงงานวังม่วงMT</v>
      </c>
      <c r="N264" s="11">
        <f t="shared" si="36"/>
        <v>0</v>
      </c>
      <c r="O264" s="11">
        <f t="shared" si="36"/>
        <v>0</v>
      </c>
      <c r="P264" s="11">
        <f t="shared" si="36"/>
        <v>0</v>
      </c>
      <c r="Q264" s="11">
        <f t="shared" si="36"/>
        <v>0</v>
      </c>
      <c r="R264" s="11">
        <f t="shared" si="36"/>
        <v>0</v>
      </c>
      <c r="S264" s="11"/>
      <c r="T264" s="1">
        <f>VLOOKUP(B264,Master_Item!B:I,8,0)</f>
        <v>8.4</v>
      </c>
      <c r="U264" s="11">
        <f t="shared" si="37"/>
        <v>0</v>
      </c>
      <c r="V264" s="11">
        <f t="shared" si="38"/>
        <v>0</v>
      </c>
      <c r="W264" s="11">
        <f t="shared" si="39"/>
        <v>0</v>
      </c>
      <c r="X264" s="11">
        <f t="shared" si="40"/>
        <v>0</v>
      </c>
      <c r="Y264" s="11">
        <f t="shared" si="41"/>
        <v>0</v>
      </c>
    </row>
    <row r="265" spans="1:25">
      <c r="A265" s="13">
        <v>15</v>
      </c>
      <c r="B265" s="2">
        <v>310002642</v>
      </c>
      <c r="C265" s="1" t="s">
        <v>31</v>
      </c>
      <c r="D265" s="1" t="s">
        <v>115</v>
      </c>
      <c r="E265" s="12">
        <f>_xlfn.IFNA(VLOOKUP($B265,'FST OMT'!$C:$AH,$A265,0),0)</f>
        <v>0</v>
      </c>
      <c r="F265" s="12">
        <f>_xlfn.IFNA(VLOOKUP($B265,'FST CV'!$C:$AH,$A265,0),0)</f>
        <v>0</v>
      </c>
      <c r="G265" s="12">
        <f>_xlfn.IFNA(VLOOKUP($B265,'FST TT'!$C:$AH,$A265,0),0)</f>
        <v>0</v>
      </c>
      <c r="I265" s="4">
        <f t="shared" si="34"/>
        <v>0</v>
      </c>
      <c r="K265" s="52">
        <f>IF(D265="MT",VLOOKUP(B265,Master_Item!B:H,7,0),VLOOKUP(B265,Master_Item!B:H,6,0))</f>
        <v>72</v>
      </c>
      <c r="L265" s="52" t="str">
        <f>VLOOKUP(B265,Master_Item!B:M,12,0)</f>
        <v>โรงงานวังม่วง</v>
      </c>
      <c r="M265" s="11" t="str">
        <f t="shared" si="35"/>
        <v>โรงงานวังม่วงRegion 1</v>
      </c>
      <c r="N265" s="11">
        <f t="shared" si="36"/>
        <v>0</v>
      </c>
      <c r="O265" s="11">
        <f t="shared" si="36"/>
        <v>0</v>
      </c>
      <c r="P265" s="11">
        <f t="shared" si="36"/>
        <v>0</v>
      </c>
      <c r="Q265" s="11">
        <f t="shared" si="36"/>
        <v>0</v>
      </c>
      <c r="R265" s="11">
        <f t="shared" si="36"/>
        <v>0</v>
      </c>
      <c r="S265" s="11"/>
      <c r="T265" s="1">
        <f>VLOOKUP(B265,Master_Item!B:I,8,0)</f>
        <v>8.4</v>
      </c>
      <c r="U265" s="11">
        <f t="shared" si="37"/>
        <v>0</v>
      </c>
      <c r="V265" s="11">
        <f t="shared" si="38"/>
        <v>0</v>
      </c>
      <c r="W265" s="11">
        <f t="shared" si="39"/>
        <v>0</v>
      </c>
      <c r="X265" s="11">
        <f t="shared" si="40"/>
        <v>0</v>
      </c>
      <c r="Y265" s="11">
        <f t="shared" si="41"/>
        <v>0</v>
      </c>
    </row>
    <row r="266" spans="1:25">
      <c r="A266" s="13">
        <v>16</v>
      </c>
      <c r="B266" s="2">
        <v>310002642</v>
      </c>
      <c r="C266" s="1" t="s">
        <v>31</v>
      </c>
      <c r="D266" s="1" t="s">
        <v>116</v>
      </c>
      <c r="E266" s="12">
        <f>_xlfn.IFNA(VLOOKUP($B266,'FST OMT'!$C:$AH,$A266,0),0)</f>
        <v>7670</v>
      </c>
      <c r="F266" s="12">
        <f>_xlfn.IFNA(VLOOKUP($B266,'FST CV'!$C:$AH,$A266,0),0)</f>
        <v>0</v>
      </c>
      <c r="G266" s="12">
        <f>_xlfn.IFNA(VLOOKUP($B266,'FST TT'!$C:$AH,$A266,0),0)</f>
        <v>0</v>
      </c>
      <c r="I266" s="4">
        <f t="shared" si="34"/>
        <v>7670</v>
      </c>
      <c r="K266" s="52">
        <f>IF(D266="MT",VLOOKUP(B266,Master_Item!B:H,7,0),VLOOKUP(B266,Master_Item!B:H,6,0))</f>
        <v>72</v>
      </c>
      <c r="L266" s="52" t="str">
        <f>VLOOKUP(B266,Master_Item!B:M,12,0)</f>
        <v>โรงงานวังม่วง</v>
      </c>
      <c r="M266" s="11" t="str">
        <f t="shared" si="35"/>
        <v>โรงงานวังม่วงRegion 2</v>
      </c>
      <c r="N266" s="11">
        <f t="shared" si="36"/>
        <v>106.52777777777777</v>
      </c>
      <c r="O266" s="11">
        <f t="shared" si="36"/>
        <v>0</v>
      </c>
      <c r="P266" s="11">
        <f t="shared" si="36"/>
        <v>0</v>
      </c>
      <c r="Q266" s="11">
        <f t="shared" si="36"/>
        <v>0</v>
      </c>
      <c r="R266" s="11">
        <f t="shared" si="36"/>
        <v>106.52777777777777</v>
      </c>
      <c r="S266" s="11"/>
      <c r="T266" s="1">
        <f>VLOOKUP(B266,Master_Item!B:I,8,0)</f>
        <v>8.4</v>
      </c>
      <c r="U266" s="11">
        <f t="shared" si="37"/>
        <v>64428</v>
      </c>
      <c r="V266" s="11">
        <f t="shared" si="38"/>
        <v>0</v>
      </c>
      <c r="W266" s="11">
        <f t="shared" si="39"/>
        <v>0</v>
      </c>
      <c r="X266" s="11">
        <f t="shared" si="40"/>
        <v>0</v>
      </c>
      <c r="Y266" s="11">
        <f t="shared" si="41"/>
        <v>64428</v>
      </c>
    </row>
    <row r="267" spans="1:25">
      <c r="A267" s="13">
        <v>17</v>
      </c>
      <c r="B267" s="2">
        <v>310002642</v>
      </c>
      <c r="C267" s="1" t="s">
        <v>31</v>
      </c>
      <c r="D267" s="1" t="s">
        <v>117</v>
      </c>
      <c r="E267" s="12">
        <f>_xlfn.IFNA(VLOOKUP($B267,'FST OMT'!$C:$AH,$A267,0),0)</f>
        <v>5475</v>
      </c>
      <c r="F267" s="12">
        <f>_xlfn.IFNA(VLOOKUP($B267,'FST CV'!$C:$AH,$A267,0),0)</f>
        <v>0</v>
      </c>
      <c r="G267" s="12">
        <f>_xlfn.IFNA(VLOOKUP($B267,'FST TT'!$C:$AH,$A267,0),0)</f>
        <v>0</v>
      </c>
      <c r="I267" s="4">
        <f t="shared" si="34"/>
        <v>5475</v>
      </c>
      <c r="K267" s="52">
        <f>IF(D267="MT",VLOOKUP(B267,Master_Item!B:H,7,0),VLOOKUP(B267,Master_Item!B:H,6,0))</f>
        <v>72</v>
      </c>
      <c r="L267" s="52" t="str">
        <f>VLOOKUP(B267,Master_Item!B:M,12,0)</f>
        <v>โรงงานวังม่วง</v>
      </c>
      <c r="M267" s="11" t="str">
        <f t="shared" si="35"/>
        <v>โรงงานวังม่วงRegion 3</v>
      </c>
      <c r="N267" s="11">
        <f t="shared" si="36"/>
        <v>76.041666666666671</v>
      </c>
      <c r="O267" s="11">
        <f t="shared" si="36"/>
        <v>0</v>
      </c>
      <c r="P267" s="11">
        <f t="shared" si="36"/>
        <v>0</v>
      </c>
      <c r="Q267" s="11">
        <f t="shared" si="36"/>
        <v>0</v>
      </c>
      <c r="R267" s="11">
        <f t="shared" si="36"/>
        <v>76.041666666666671</v>
      </c>
      <c r="S267" s="11"/>
      <c r="T267" s="1">
        <f>VLOOKUP(B267,Master_Item!B:I,8,0)</f>
        <v>8.4</v>
      </c>
      <c r="U267" s="11">
        <f t="shared" si="37"/>
        <v>45990</v>
      </c>
      <c r="V267" s="11">
        <f t="shared" si="38"/>
        <v>0</v>
      </c>
      <c r="W267" s="11">
        <f t="shared" si="39"/>
        <v>0</v>
      </c>
      <c r="X267" s="11">
        <f t="shared" si="40"/>
        <v>0</v>
      </c>
      <c r="Y267" s="11">
        <f t="shared" si="41"/>
        <v>45990</v>
      </c>
    </row>
    <row r="268" spans="1:25">
      <c r="A268" s="13">
        <v>18</v>
      </c>
      <c r="B268" s="2">
        <v>310002642</v>
      </c>
      <c r="C268" s="1" t="s">
        <v>31</v>
      </c>
      <c r="D268" s="1" t="s">
        <v>118</v>
      </c>
      <c r="E268" s="12">
        <f>_xlfn.IFNA(VLOOKUP($B268,'FST OMT'!$C:$AH,$A268,0),0)</f>
        <v>4599</v>
      </c>
      <c r="F268" s="12">
        <f>_xlfn.IFNA(VLOOKUP($B268,'FST CV'!$C:$AH,$A268,0),0)</f>
        <v>0</v>
      </c>
      <c r="G268" s="12">
        <f>_xlfn.IFNA(VLOOKUP($B268,'FST TT'!$C:$AH,$A268,0),0)</f>
        <v>0</v>
      </c>
      <c r="I268" s="4">
        <f t="shared" si="34"/>
        <v>4599</v>
      </c>
      <c r="K268" s="52">
        <f>IF(D268="MT",VLOOKUP(B268,Master_Item!B:H,7,0),VLOOKUP(B268,Master_Item!B:H,6,0))</f>
        <v>72</v>
      </c>
      <c r="L268" s="52" t="str">
        <f>VLOOKUP(B268,Master_Item!B:M,12,0)</f>
        <v>โรงงานวังม่วง</v>
      </c>
      <c r="M268" s="11" t="str">
        <f t="shared" si="35"/>
        <v>โรงงานวังม่วงRegion 4</v>
      </c>
      <c r="N268" s="11">
        <f t="shared" si="36"/>
        <v>63.875</v>
      </c>
      <c r="O268" s="11">
        <f t="shared" si="36"/>
        <v>0</v>
      </c>
      <c r="P268" s="11">
        <f t="shared" si="36"/>
        <v>0</v>
      </c>
      <c r="Q268" s="11">
        <f t="shared" si="36"/>
        <v>0</v>
      </c>
      <c r="R268" s="11">
        <f t="shared" si="36"/>
        <v>63.875</v>
      </c>
      <c r="S268" s="11"/>
      <c r="T268" s="1">
        <f>VLOOKUP(B268,Master_Item!B:I,8,0)</f>
        <v>8.4</v>
      </c>
      <c r="U268" s="11">
        <f t="shared" si="37"/>
        <v>38631.599999999999</v>
      </c>
      <c r="V268" s="11">
        <f t="shared" si="38"/>
        <v>0</v>
      </c>
      <c r="W268" s="11">
        <f t="shared" si="39"/>
        <v>0</v>
      </c>
      <c r="X268" s="11">
        <f t="shared" si="40"/>
        <v>0</v>
      </c>
      <c r="Y268" s="11">
        <f t="shared" si="41"/>
        <v>38631.599999999999</v>
      </c>
    </row>
    <row r="269" spans="1:25">
      <c r="A269" s="13">
        <v>19</v>
      </c>
      <c r="B269" s="2">
        <v>310002642</v>
      </c>
      <c r="C269" s="1" t="s">
        <v>31</v>
      </c>
      <c r="D269" s="1" t="s">
        <v>119</v>
      </c>
      <c r="E269" s="12">
        <f>_xlfn.IFNA(VLOOKUP($B269,'FST OMT'!$C:$AH,$A269,0),0)</f>
        <v>2507</v>
      </c>
      <c r="F269" s="12">
        <f>_xlfn.IFNA(VLOOKUP($B269,'FST CV'!$C:$AH,$A269,0),0)</f>
        <v>0</v>
      </c>
      <c r="G269" s="12">
        <f>_xlfn.IFNA(VLOOKUP($B269,'FST TT'!$C:$AH,$A269,0),0)</f>
        <v>0</v>
      </c>
      <c r="I269" s="4">
        <f t="shared" si="34"/>
        <v>2507</v>
      </c>
      <c r="K269" s="52">
        <f>IF(D269="MT",VLOOKUP(B269,Master_Item!B:H,7,0),VLOOKUP(B269,Master_Item!B:H,6,0))</f>
        <v>72</v>
      </c>
      <c r="L269" s="52" t="str">
        <f>VLOOKUP(B269,Master_Item!B:M,12,0)</f>
        <v>โรงงานวังม่วง</v>
      </c>
      <c r="M269" s="11" t="str">
        <f t="shared" si="35"/>
        <v>โรงงานวังม่วงRegion 5</v>
      </c>
      <c r="N269" s="11">
        <f t="shared" si="36"/>
        <v>34.819444444444443</v>
      </c>
      <c r="O269" s="11">
        <f t="shared" si="36"/>
        <v>0</v>
      </c>
      <c r="P269" s="11">
        <f t="shared" si="36"/>
        <v>0</v>
      </c>
      <c r="Q269" s="11">
        <f t="shared" si="36"/>
        <v>0</v>
      </c>
      <c r="R269" s="11">
        <f t="shared" si="36"/>
        <v>34.819444444444443</v>
      </c>
      <c r="S269" s="11"/>
      <c r="T269" s="1">
        <f>VLOOKUP(B269,Master_Item!B:I,8,0)</f>
        <v>8.4</v>
      </c>
      <c r="U269" s="11">
        <f t="shared" si="37"/>
        <v>21058.799999999999</v>
      </c>
      <c r="V269" s="11">
        <f t="shared" si="38"/>
        <v>0</v>
      </c>
      <c r="W269" s="11">
        <f t="shared" si="39"/>
        <v>0</v>
      </c>
      <c r="X269" s="11">
        <f t="shared" si="40"/>
        <v>0</v>
      </c>
      <c r="Y269" s="11">
        <f t="shared" si="41"/>
        <v>21058.799999999999</v>
      </c>
    </row>
    <row r="270" spans="1:25">
      <c r="A270" s="13">
        <v>20</v>
      </c>
      <c r="B270" s="2">
        <v>310002642</v>
      </c>
      <c r="C270" s="1" t="s">
        <v>31</v>
      </c>
      <c r="D270" s="1" t="s">
        <v>127</v>
      </c>
      <c r="E270" s="12">
        <f>_xlfn.IFNA(VLOOKUP($B270,'FST OMT'!$C:$AH,$A270,0),0)*0.45</f>
        <v>1073.25</v>
      </c>
      <c r="F270" s="12">
        <f>_xlfn.IFNA(VLOOKUP($B270,'FST CV'!$C:$AH,$A270,0),0)*0.45</f>
        <v>0</v>
      </c>
      <c r="G270" s="12">
        <f>_xlfn.IFNA(VLOOKUP($B270,'FST TT'!$C:$AH,$A270,0),0)*0.45</f>
        <v>0</v>
      </c>
      <c r="I270" s="4">
        <f t="shared" si="34"/>
        <v>1073.25</v>
      </c>
      <c r="K270" s="52">
        <f>IF(D270="MT",VLOOKUP(B270,Master_Item!B:H,7,0),VLOOKUP(B270,Master_Item!B:H,6,0))</f>
        <v>72</v>
      </c>
      <c r="L270" s="52" t="str">
        <f>VLOOKUP(B270,Master_Item!B:M,12,0)</f>
        <v>โรงงานวังม่วง</v>
      </c>
      <c r="M270" s="11" t="str">
        <f t="shared" si="35"/>
        <v>โรงงานวังม่วงRegion 6/9</v>
      </c>
      <c r="N270" s="11">
        <f t="shared" si="36"/>
        <v>14.90625</v>
      </c>
      <c r="O270" s="11">
        <f t="shared" si="36"/>
        <v>0</v>
      </c>
      <c r="P270" s="11">
        <f t="shared" si="36"/>
        <v>0</v>
      </c>
      <c r="Q270" s="11">
        <f t="shared" si="36"/>
        <v>0</v>
      </c>
      <c r="R270" s="11">
        <f t="shared" si="36"/>
        <v>14.90625</v>
      </c>
      <c r="S270" s="11"/>
      <c r="T270" s="1">
        <f>VLOOKUP(B270,Master_Item!B:I,8,0)</f>
        <v>8.4</v>
      </c>
      <c r="U270" s="11">
        <f t="shared" si="37"/>
        <v>9015.3000000000011</v>
      </c>
      <c r="V270" s="11">
        <f t="shared" si="38"/>
        <v>0</v>
      </c>
      <c r="W270" s="11">
        <f t="shared" si="39"/>
        <v>0</v>
      </c>
      <c r="X270" s="11">
        <f t="shared" si="40"/>
        <v>0</v>
      </c>
      <c r="Y270" s="11">
        <f t="shared" si="41"/>
        <v>9015.3000000000011</v>
      </c>
    </row>
    <row r="271" spans="1:25">
      <c r="A271" s="13">
        <v>20</v>
      </c>
      <c r="B271" s="2">
        <v>310002642</v>
      </c>
      <c r="C271" s="1" t="s">
        <v>31</v>
      </c>
      <c r="D271" s="1" t="s">
        <v>128</v>
      </c>
      <c r="E271" s="12">
        <f>_xlfn.IFNA(VLOOKUP($B271,'FST OMT'!$C:$AH,$A271,0),0)*0.55</f>
        <v>1311.75</v>
      </c>
      <c r="F271" s="12">
        <f>_xlfn.IFNA(VLOOKUP($B271,'FST CV'!$C:$AH,$A271,0),0)*0.55</f>
        <v>0</v>
      </c>
      <c r="G271" s="12">
        <f>_xlfn.IFNA(VLOOKUP($B271,'FST TT'!$C:$AH,$A271,0),0)*0.55</f>
        <v>0</v>
      </c>
      <c r="I271" s="4">
        <f t="shared" si="34"/>
        <v>1311.75</v>
      </c>
      <c r="K271" s="52">
        <f>IF(D271="MT",VLOOKUP(B271,Master_Item!B:H,7,0),VLOOKUP(B271,Master_Item!B:H,6,0))</f>
        <v>72</v>
      </c>
      <c r="L271" s="52" t="str">
        <f>VLOOKUP(B271,Master_Item!B:M,12,0)</f>
        <v>โรงงานวังม่วง</v>
      </c>
      <c r="M271" s="11" t="str">
        <f t="shared" si="35"/>
        <v>โรงงานวังม่วงRegion 6/14</v>
      </c>
      <c r="N271" s="11">
        <f t="shared" si="36"/>
        <v>18.21875</v>
      </c>
      <c r="O271" s="11">
        <f t="shared" si="36"/>
        <v>0</v>
      </c>
      <c r="P271" s="11">
        <f t="shared" si="36"/>
        <v>0</v>
      </c>
      <c r="Q271" s="11">
        <f t="shared" si="36"/>
        <v>0</v>
      </c>
      <c r="R271" s="11">
        <f t="shared" si="36"/>
        <v>18.21875</v>
      </c>
      <c r="S271" s="11"/>
      <c r="T271" s="1">
        <f>VLOOKUP(B271,Master_Item!B:I,8,0)</f>
        <v>8.4</v>
      </c>
      <c r="U271" s="11">
        <f t="shared" si="37"/>
        <v>11018.7</v>
      </c>
      <c r="V271" s="11">
        <f t="shared" si="38"/>
        <v>0</v>
      </c>
      <c r="W271" s="11">
        <f t="shared" si="39"/>
        <v>0</v>
      </c>
      <c r="X271" s="11">
        <f t="shared" si="40"/>
        <v>0</v>
      </c>
      <c r="Y271" s="11">
        <f t="shared" si="41"/>
        <v>11018.7</v>
      </c>
    </row>
    <row r="272" spans="1:25">
      <c r="A272" s="13">
        <v>21</v>
      </c>
      <c r="B272" s="2">
        <v>310002642</v>
      </c>
      <c r="C272" s="1" t="s">
        <v>31</v>
      </c>
      <c r="D272" s="1" t="s">
        <v>121</v>
      </c>
      <c r="E272" s="12">
        <f>_xlfn.IFNA(VLOOKUP($B272,'FST OMT'!$C:$AH,$A272,0),0)</f>
        <v>2610</v>
      </c>
      <c r="F272" s="12">
        <f>_xlfn.IFNA(VLOOKUP($B272,'FST CV'!$C:$AH,$A272,0),0)</f>
        <v>0</v>
      </c>
      <c r="G272" s="12">
        <f>_xlfn.IFNA(VLOOKUP($B272,'FST TT'!$C:$AH,$A272,0),0)</f>
        <v>0</v>
      </c>
      <c r="I272" s="4">
        <f t="shared" si="34"/>
        <v>2610</v>
      </c>
      <c r="K272" s="52">
        <f>IF(D272="MT",VLOOKUP(B272,Master_Item!B:H,7,0),VLOOKUP(B272,Master_Item!B:H,6,0))</f>
        <v>72</v>
      </c>
      <c r="L272" s="52" t="str">
        <f>VLOOKUP(B272,Master_Item!B:M,12,0)</f>
        <v>โรงงานวังม่วง</v>
      </c>
      <c r="M272" s="11" t="str">
        <f t="shared" si="35"/>
        <v>โรงงานวังม่วงRegion 7</v>
      </c>
      <c r="N272" s="11">
        <f t="shared" si="36"/>
        <v>36.25</v>
      </c>
      <c r="O272" s="11">
        <f t="shared" si="36"/>
        <v>0</v>
      </c>
      <c r="P272" s="11">
        <f t="shared" si="36"/>
        <v>0</v>
      </c>
      <c r="Q272" s="11">
        <f t="shared" si="36"/>
        <v>0</v>
      </c>
      <c r="R272" s="11">
        <f t="shared" si="36"/>
        <v>36.25</v>
      </c>
      <c r="S272" s="11"/>
      <c r="T272" s="1">
        <f>VLOOKUP(B272,Master_Item!B:I,8,0)</f>
        <v>8.4</v>
      </c>
      <c r="U272" s="11">
        <f t="shared" si="37"/>
        <v>21924</v>
      </c>
      <c r="V272" s="11">
        <f t="shared" si="38"/>
        <v>0</v>
      </c>
      <c r="W272" s="11">
        <f t="shared" si="39"/>
        <v>0</v>
      </c>
      <c r="X272" s="11">
        <f t="shared" si="40"/>
        <v>0</v>
      </c>
      <c r="Y272" s="11">
        <f t="shared" si="41"/>
        <v>21924</v>
      </c>
    </row>
    <row r="273" spans="1:25">
      <c r="A273" s="13">
        <v>22</v>
      </c>
      <c r="B273" s="2">
        <v>310002642</v>
      </c>
      <c r="C273" s="1" t="s">
        <v>31</v>
      </c>
      <c r="D273" s="1" t="s">
        <v>122</v>
      </c>
      <c r="E273" s="12">
        <f>_xlfn.IFNA(VLOOKUP($B273,'FST OMT'!$C:$AH,$A273,0),0)</f>
        <v>14519</v>
      </c>
      <c r="F273" s="12">
        <f>_xlfn.IFNA(VLOOKUP($B273,'FST CV'!$C:$AH,$A273,0),0)</f>
        <v>0</v>
      </c>
      <c r="G273" s="12">
        <f>_xlfn.IFNA(VLOOKUP($B273,'FST TT'!$C:$AH,$A273,0),0)</f>
        <v>0</v>
      </c>
      <c r="I273" s="4">
        <f t="shared" si="34"/>
        <v>14519</v>
      </c>
      <c r="K273" s="52">
        <f>IF(D273="MT",VLOOKUP(B273,Master_Item!B:H,7,0),VLOOKUP(B273,Master_Item!B:H,6,0))</f>
        <v>72</v>
      </c>
      <c r="L273" s="52" t="str">
        <f>VLOOKUP(B273,Master_Item!B:M,12,0)</f>
        <v>โรงงานวังม่วง</v>
      </c>
      <c r="M273" s="11" t="str">
        <f t="shared" si="35"/>
        <v>โรงงานวังม่วงRegion 8</v>
      </c>
      <c r="N273" s="11">
        <f t="shared" si="36"/>
        <v>201.65277777777777</v>
      </c>
      <c r="O273" s="11">
        <f t="shared" si="36"/>
        <v>0</v>
      </c>
      <c r="P273" s="11">
        <f t="shared" si="36"/>
        <v>0</v>
      </c>
      <c r="Q273" s="11">
        <f t="shared" si="36"/>
        <v>0</v>
      </c>
      <c r="R273" s="11">
        <f t="shared" si="36"/>
        <v>201.65277777777777</v>
      </c>
      <c r="S273" s="11"/>
      <c r="T273" s="1">
        <f>VLOOKUP(B273,Master_Item!B:I,8,0)</f>
        <v>8.4</v>
      </c>
      <c r="U273" s="11">
        <f t="shared" si="37"/>
        <v>121959.6</v>
      </c>
      <c r="V273" s="11">
        <f t="shared" si="38"/>
        <v>0</v>
      </c>
      <c r="W273" s="11">
        <f t="shared" si="39"/>
        <v>0</v>
      </c>
      <c r="X273" s="11">
        <f t="shared" si="40"/>
        <v>0</v>
      </c>
      <c r="Y273" s="11">
        <f t="shared" si="41"/>
        <v>121959.6</v>
      </c>
    </row>
    <row r="274" spans="1:25">
      <c r="A274" s="13">
        <v>71</v>
      </c>
      <c r="B274" s="2">
        <v>310002642</v>
      </c>
      <c r="C274" s="1" t="s">
        <v>31</v>
      </c>
      <c r="D274" s="1" t="s">
        <v>123</v>
      </c>
      <c r="E274" s="4"/>
      <c r="F274" s="4"/>
      <c r="G274" s="4"/>
      <c r="H274" s="4">
        <f>_xlfn.IFNA(VLOOKUP(B274,'FST MT'!A:FS,$A274,0),0)</f>
        <v>0</v>
      </c>
      <c r="I274" s="4">
        <f t="shared" si="34"/>
        <v>0</v>
      </c>
      <c r="K274" s="52">
        <f>IF(D274="MT",VLOOKUP(B274,Master_Item!B:H,7,0),VLOOKUP(B274,Master_Item!B:H,6,0))</f>
        <v>72</v>
      </c>
      <c r="L274" s="52" t="str">
        <f>VLOOKUP(B274,Master_Item!B:M,12,0)</f>
        <v>โรงงานวังม่วง</v>
      </c>
      <c r="M274" s="11" t="str">
        <f t="shared" si="35"/>
        <v>โรงงานวังม่วงMT</v>
      </c>
      <c r="N274" s="11">
        <f t="shared" si="36"/>
        <v>0</v>
      </c>
      <c r="O274" s="11">
        <f t="shared" si="36"/>
        <v>0</v>
      </c>
      <c r="P274" s="11">
        <f t="shared" si="36"/>
        <v>0</v>
      </c>
      <c r="Q274" s="11">
        <f t="shared" si="36"/>
        <v>0</v>
      </c>
      <c r="R274" s="11">
        <f t="shared" si="36"/>
        <v>0</v>
      </c>
      <c r="S274" s="11"/>
      <c r="T274" s="1">
        <f>VLOOKUP(B274,Master_Item!B:I,8,0)</f>
        <v>8.4</v>
      </c>
      <c r="U274" s="11">
        <f t="shared" si="37"/>
        <v>0</v>
      </c>
      <c r="V274" s="11">
        <f t="shared" si="38"/>
        <v>0</v>
      </c>
      <c r="W274" s="11">
        <f t="shared" si="39"/>
        <v>0</v>
      </c>
      <c r="X274" s="11">
        <f t="shared" si="40"/>
        <v>0</v>
      </c>
      <c r="Y274" s="11">
        <f t="shared" si="41"/>
        <v>0</v>
      </c>
    </row>
    <row r="275" spans="1:25">
      <c r="A275" s="13">
        <v>15</v>
      </c>
      <c r="B275" s="2">
        <v>310002643</v>
      </c>
      <c r="C275" s="1" t="s">
        <v>34</v>
      </c>
      <c r="D275" s="1" t="s">
        <v>115</v>
      </c>
      <c r="E275" s="12">
        <f>_xlfn.IFNA(VLOOKUP($B275,'FST OMT'!$C:$AH,$A275,0),0)</f>
        <v>0</v>
      </c>
      <c r="F275" s="12">
        <f>_xlfn.IFNA(VLOOKUP($B275,'FST CV'!$C:$AH,$A275,0),0)</f>
        <v>0</v>
      </c>
      <c r="G275" s="12">
        <f>_xlfn.IFNA(VLOOKUP($B275,'FST TT'!$C:$AH,$A275,0),0)</f>
        <v>0</v>
      </c>
      <c r="I275" s="4">
        <f t="shared" si="34"/>
        <v>0</v>
      </c>
      <c r="K275" s="52">
        <f>IF(D275="MT",VLOOKUP(B275,Master_Item!B:H,7,0),VLOOKUP(B275,Master_Item!B:H,6,0))</f>
        <v>72</v>
      </c>
      <c r="L275" s="52" t="str">
        <f>VLOOKUP(B275,Master_Item!B:M,12,0)</f>
        <v>โรงงานวังม่วง</v>
      </c>
      <c r="M275" s="11" t="str">
        <f t="shared" si="35"/>
        <v>โรงงานวังม่วงRegion 1</v>
      </c>
      <c r="N275" s="11">
        <f t="shared" si="36"/>
        <v>0</v>
      </c>
      <c r="O275" s="11">
        <f t="shared" si="36"/>
        <v>0</v>
      </c>
      <c r="P275" s="11">
        <f t="shared" si="36"/>
        <v>0</v>
      </c>
      <c r="Q275" s="11">
        <f t="shared" si="36"/>
        <v>0</v>
      </c>
      <c r="R275" s="11">
        <f t="shared" si="36"/>
        <v>0</v>
      </c>
      <c r="S275" s="11"/>
      <c r="T275" s="1">
        <f>VLOOKUP(B275,Master_Item!B:I,8,0)</f>
        <v>8.4</v>
      </c>
      <c r="U275" s="11">
        <f t="shared" si="37"/>
        <v>0</v>
      </c>
      <c r="V275" s="11">
        <f t="shared" si="38"/>
        <v>0</v>
      </c>
      <c r="W275" s="11">
        <f t="shared" si="39"/>
        <v>0</v>
      </c>
      <c r="X275" s="11">
        <f t="shared" si="40"/>
        <v>0</v>
      </c>
      <c r="Y275" s="11">
        <f t="shared" si="41"/>
        <v>0</v>
      </c>
    </row>
    <row r="276" spans="1:25">
      <c r="A276" s="13">
        <v>16</v>
      </c>
      <c r="B276" s="2">
        <v>310002643</v>
      </c>
      <c r="C276" s="1" t="s">
        <v>34</v>
      </c>
      <c r="D276" s="1" t="s">
        <v>116</v>
      </c>
      <c r="E276" s="12">
        <f>_xlfn.IFNA(VLOOKUP($B276,'FST OMT'!$C:$AH,$A276,0),0)</f>
        <v>0</v>
      </c>
      <c r="F276" s="12">
        <f>_xlfn.IFNA(VLOOKUP($B276,'FST CV'!$C:$AH,$A276,0),0)</f>
        <v>0</v>
      </c>
      <c r="G276" s="12">
        <f>_xlfn.IFNA(VLOOKUP($B276,'FST TT'!$C:$AH,$A276,0),0)</f>
        <v>0</v>
      </c>
      <c r="I276" s="4">
        <f t="shared" si="34"/>
        <v>0</v>
      </c>
      <c r="K276" s="52">
        <f>IF(D276="MT",VLOOKUP(B276,Master_Item!B:H,7,0),VLOOKUP(B276,Master_Item!B:H,6,0))</f>
        <v>72</v>
      </c>
      <c r="L276" s="52" t="str">
        <f>VLOOKUP(B276,Master_Item!B:M,12,0)</f>
        <v>โรงงานวังม่วง</v>
      </c>
      <c r="M276" s="11" t="str">
        <f t="shared" si="35"/>
        <v>โรงงานวังม่วงRegion 2</v>
      </c>
      <c r="N276" s="11">
        <f t="shared" si="36"/>
        <v>0</v>
      </c>
      <c r="O276" s="11">
        <f t="shared" si="36"/>
        <v>0</v>
      </c>
      <c r="P276" s="11">
        <f t="shared" si="36"/>
        <v>0</v>
      </c>
      <c r="Q276" s="11">
        <f t="shared" si="36"/>
        <v>0</v>
      </c>
      <c r="R276" s="11">
        <f t="shared" si="36"/>
        <v>0</v>
      </c>
      <c r="S276" s="11"/>
      <c r="T276" s="1">
        <f>VLOOKUP(B276,Master_Item!B:I,8,0)</f>
        <v>8.4</v>
      </c>
      <c r="U276" s="11">
        <f t="shared" si="37"/>
        <v>0</v>
      </c>
      <c r="V276" s="11">
        <f t="shared" si="38"/>
        <v>0</v>
      </c>
      <c r="W276" s="11">
        <f t="shared" si="39"/>
        <v>0</v>
      </c>
      <c r="X276" s="11">
        <f t="shared" si="40"/>
        <v>0</v>
      </c>
      <c r="Y276" s="11">
        <f t="shared" si="41"/>
        <v>0</v>
      </c>
    </row>
    <row r="277" spans="1:25">
      <c r="A277" s="13">
        <v>17</v>
      </c>
      <c r="B277" s="2">
        <v>310002643</v>
      </c>
      <c r="C277" s="1" t="s">
        <v>34</v>
      </c>
      <c r="D277" s="1" t="s">
        <v>117</v>
      </c>
      <c r="E277" s="12">
        <f>_xlfn.IFNA(VLOOKUP($B277,'FST OMT'!$C:$AH,$A277,0),0)</f>
        <v>0</v>
      </c>
      <c r="F277" s="12">
        <f>_xlfn.IFNA(VLOOKUP($B277,'FST CV'!$C:$AH,$A277,0),0)</f>
        <v>0</v>
      </c>
      <c r="G277" s="12">
        <f>_xlfn.IFNA(VLOOKUP($B277,'FST TT'!$C:$AH,$A277,0),0)</f>
        <v>0</v>
      </c>
      <c r="I277" s="4">
        <f t="shared" si="34"/>
        <v>0</v>
      </c>
      <c r="K277" s="52">
        <f>IF(D277="MT",VLOOKUP(B277,Master_Item!B:H,7,0),VLOOKUP(B277,Master_Item!B:H,6,0))</f>
        <v>72</v>
      </c>
      <c r="L277" s="52" t="str">
        <f>VLOOKUP(B277,Master_Item!B:M,12,0)</f>
        <v>โรงงานวังม่วง</v>
      </c>
      <c r="M277" s="11" t="str">
        <f t="shared" si="35"/>
        <v>โรงงานวังม่วงRegion 3</v>
      </c>
      <c r="N277" s="11">
        <f t="shared" si="36"/>
        <v>0</v>
      </c>
      <c r="O277" s="11">
        <f t="shared" si="36"/>
        <v>0</v>
      </c>
      <c r="P277" s="11">
        <f t="shared" si="36"/>
        <v>0</v>
      </c>
      <c r="Q277" s="11">
        <f t="shared" si="36"/>
        <v>0</v>
      </c>
      <c r="R277" s="11">
        <f t="shared" si="36"/>
        <v>0</v>
      </c>
      <c r="S277" s="11"/>
      <c r="T277" s="1">
        <f>VLOOKUP(B277,Master_Item!B:I,8,0)</f>
        <v>8.4</v>
      </c>
      <c r="U277" s="11">
        <f t="shared" si="37"/>
        <v>0</v>
      </c>
      <c r="V277" s="11">
        <f t="shared" si="38"/>
        <v>0</v>
      </c>
      <c r="W277" s="11">
        <f t="shared" si="39"/>
        <v>0</v>
      </c>
      <c r="X277" s="11">
        <f t="shared" si="40"/>
        <v>0</v>
      </c>
      <c r="Y277" s="11">
        <f t="shared" si="41"/>
        <v>0</v>
      </c>
    </row>
    <row r="278" spans="1:25">
      <c r="A278" s="13">
        <v>18</v>
      </c>
      <c r="B278" s="2">
        <v>310002643</v>
      </c>
      <c r="C278" s="1" t="s">
        <v>34</v>
      </c>
      <c r="D278" s="1" t="s">
        <v>118</v>
      </c>
      <c r="E278" s="12">
        <f>_xlfn.IFNA(VLOOKUP($B278,'FST OMT'!$C:$AH,$A278,0),0)</f>
        <v>0</v>
      </c>
      <c r="F278" s="12">
        <f>_xlfn.IFNA(VLOOKUP($B278,'FST CV'!$C:$AH,$A278,0),0)</f>
        <v>0</v>
      </c>
      <c r="G278" s="12">
        <f>_xlfn.IFNA(VLOOKUP($B278,'FST TT'!$C:$AH,$A278,0),0)</f>
        <v>0</v>
      </c>
      <c r="I278" s="4">
        <f t="shared" si="34"/>
        <v>0</v>
      </c>
      <c r="K278" s="52">
        <f>IF(D278="MT",VLOOKUP(B278,Master_Item!B:H,7,0),VLOOKUP(B278,Master_Item!B:H,6,0))</f>
        <v>72</v>
      </c>
      <c r="L278" s="52" t="str">
        <f>VLOOKUP(B278,Master_Item!B:M,12,0)</f>
        <v>โรงงานวังม่วง</v>
      </c>
      <c r="M278" s="11" t="str">
        <f t="shared" si="35"/>
        <v>โรงงานวังม่วงRegion 4</v>
      </c>
      <c r="N278" s="11">
        <f t="shared" si="36"/>
        <v>0</v>
      </c>
      <c r="O278" s="11">
        <f t="shared" si="36"/>
        <v>0</v>
      </c>
      <c r="P278" s="11">
        <f t="shared" si="36"/>
        <v>0</v>
      </c>
      <c r="Q278" s="11">
        <f t="shared" si="36"/>
        <v>0</v>
      </c>
      <c r="R278" s="11">
        <f t="shared" si="36"/>
        <v>0</v>
      </c>
      <c r="S278" s="11"/>
      <c r="T278" s="1">
        <f>VLOOKUP(B278,Master_Item!B:I,8,0)</f>
        <v>8.4</v>
      </c>
      <c r="U278" s="11">
        <f t="shared" si="37"/>
        <v>0</v>
      </c>
      <c r="V278" s="11">
        <f t="shared" si="38"/>
        <v>0</v>
      </c>
      <c r="W278" s="11">
        <f t="shared" si="39"/>
        <v>0</v>
      </c>
      <c r="X278" s="11">
        <f t="shared" si="40"/>
        <v>0</v>
      </c>
      <c r="Y278" s="11">
        <f t="shared" si="41"/>
        <v>0</v>
      </c>
    </row>
    <row r="279" spans="1:25">
      <c r="A279" s="13">
        <v>19</v>
      </c>
      <c r="B279" s="2">
        <v>310002643</v>
      </c>
      <c r="C279" s="1" t="s">
        <v>34</v>
      </c>
      <c r="D279" s="1" t="s">
        <v>119</v>
      </c>
      <c r="E279" s="12">
        <f>_xlfn.IFNA(VLOOKUP($B279,'FST OMT'!$C:$AH,$A279,0),0)</f>
        <v>0</v>
      </c>
      <c r="F279" s="12">
        <f>_xlfn.IFNA(VLOOKUP($B279,'FST CV'!$C:$AH,$A279,0),0)</f>
        <v>0</v>
      </c>
      <c r="G279" s="12">
        <f>_xlfn.IFNA(VLOOKUP($B279,'FST TT'!$C:$AH,$A279,0),0)</f>
        <v>0</v>
      </c>
      <c r="I279" s="4">
        <f t="shared" si="34"/>
        <v>0</v>
      </c>
      <c r="K279" s="52">
        <f>IF(D279="MT",VLOOKUP(B279,Master_Item!B:H,7,0),VLOOKUP(B279,Master_Item!B:H,6,0))</f>
        <v>72</v>
      </c>
      <c r="L279" s="52" t="str">
        <f>VLOOKUP(B279,Master_Item!B:M,12,0)</f>
        <v>โรงงานวังม่วง</v>
      </c>
      <c r="M279" s="11" t="str">
        <f t="shared" si="35"/>
        <v>โรงงานวังม่วงRegion 5</v>
      </c>
      <c r="N279" s="11">
        <f t="shared" si="36"/>
        <v>0</v>
      </c>
      <c r="O279" s="11">
        <f t="shared" si="36"/>
        <v>0</v>
      </c>
      <c r="P279" s="11">
        <f t="shared" si="36"/>
        <v>0</v>
      </c>
      <c r="Q279" s="11">
        <f t="shared" si="36"/>
        <v>0</v>
      </c>
      <c r="R279" s="11">
        <f t="shared" si="36"/>
        <v>0</v>
      </c>
      <c r="S279" s="11"/>
      <c r="T279" s="1">
        <f>VLOOKUP(B279,Master_Item!B:I,8,0)</f>
        <v>8.4</v>
      </c>
      <c r="U279" s="11">
        <f t="shared" si="37"/>
        <v>0</v>
      </c>
      <c r="V279" s="11">
        <f t="shared" si="38"/>
        <v>0</v>
      </c>
      <c r="W279" s="11">
        <f t="shared" si="39"/>
        <v>0</v>
      </c>
      <c r="X279" s="11">
        <f t="shared" si="40"/>
        <v>0</v>
      </c>
      <c r="Y279" s="11">
        <f t="shared" si="41"/>
        <v>0</v>
      </c>
    </row>
    <row r="280" spans="1:25">
      <c r="A280" s="13">
        <v>20</v>
      </c>
      <c r="B280" s="2">
        <v>310002643</v>
      </c>
      <c r="C280" s="1" t="s">
        <v>34</v>
      </c>
      <c r="D280" s="1" t="s">
        <v>127</v>
      </c>
      <c r="E280" s="12">
        <f>_xlfn.IFNA(VLOOKUP($B280,'FST OMT'!$C:$AH,$A280,0),0)*0.45</f>
        <v>0</v>
      </c>
      <c r="F280" s="12">
        <f>_xlfn.IFNA(VLOOKUP($B280,'FST CV'!$C:$AH,$A280,0),0)*0.45</f>
        <v>0</v>
      </c>
      <c r="G280" s="12">
        <f>_xlfn.IFNA(VLOOKUP($B280,'FST TT'!$C:$AH,$A280,0),0)*0.45</f>
        <v>0</v>
      </c>
      <c r="I280" s="4">
        <f t="shared" si="34"/>
        <v>0</v>
      </c>
      <c r="K280" s="52">
        <f>IF(D280="MT",VLOOKUP(B280,Master_Item!B:H,7,0),VLOOKUP(B280,Master_Item!B:H,6,0))</f>
        <v>72</v>
      </c>
      <c r="L280" s="52" t="str">
        <f>VLOOKUP(B280,Master_Item!B:M,12,0)</f>
        <v>โรงงานวังม่วง</v>
      </c>
      <c r="M280" s="11" t="str">
        <f t="shared" si="35"/>
        <v>โรงงานวังม่วงRegion 6/9</v>
      </c>
      <c r="N280" s="11">
        <f t="shared" si="36"/>
        <v>0</v>
      </c>
      <c r="O280" s="11">
        <f t="shared" si="36"/>
        <v>0</v>
      </c>
      <c r="P280" s="11">
        <f t="shared" si="36"/>
        <v>0</v>
      </c>
      <c r="Q280" s="11">
        <f t="shared" si="36"/>
        <v>0</v>
      </c>
      <c r="R280" s="11">
        <f t="shared" si="36"/>
        <v>0</v>
      </c>
      <c r="S280" s="11"/>
      <c r="T280" s="1">
        <f>VLOOKUP(B280,Master_Item!B:I,8,0)</f>
        <v>8.4</v>
      </c>
      <c r="U280" s="11">
        <f t="shared" si="37"/>
        <v>0</v>
      </c>
      <c r="V280" s="11">
        <f t="shared" si="38"/>
        <v>0</v>
      </c>
      <c r="W280" s="11">
        <f t="shared" si="39"/>
        <v>0</v>
      </c>
      <c r="X280" s="11">
        <f t="shared" si="40"/>
        <v>0</v>
      </c>
      <c r="Y280" s="11">
        <f t="shared" si="41"/>
        <v>0</v>
      </c>
    </row>
    <row r="281" spans="1:25">
      <c r="A281" s="13">
        <v>20</v>
      </c>
      <c r="B281" s="2">
        <v>310002643</v>
      </c>
      <c r="C281" s="1" t="s">
        <v>34</v>
      </c>
      <c r="D281" s="1" t="s">
        <v>128</v>
      </c>
      <c r="E281" s="12">
        <f>_xlfn.IFNA(VLOOKUP($B281,'FST OMT'!$C:$AH,$A281,0),0)*0.55</f>
        <v>0</v>
      </c>
      <c r="F281" s="12">
        <f>_xlfn.IFNA(VLOOKUP($B281,'FST CV'!$C:$AH,$A281,0),0)*0.55</f>
        <v>0</v>
      </c>
      <c r="G281" s="12">
        <f>_xlfn.IFNA(VLOOKUP($B281,'FST TT'!$C:$AH,$A281,0),0)*0.55</f>
        <v>0</v>
      </c>
      <c r="I281" s="4">
        <f t="shared" si="34"/>
        <v>0</v>
      </c>
      <c r="K281" s="52">
        <f>IF(D281="MT",VLOOKUP(B281,Master_Item!B:H,7,0),VLOOKUP(B281,Master_Item!B:H,6,0))</f>
        <v>72</v>
      </c>
      <c r="L281" s="52" t="str">
        <f>VLOOKUP(B281,Master_Item!B:M,12,0)</f>
        <v>โรงงานวังม่วง</v>
      </c>
      <c r="M281" s="11" t="str">
        <f t="shared" si="35"/>
        <v>โรงงานวังม่วงRegion 6/14</v>
      </c>
      <c r="N281" s="11">
        <f t="shared" si="36"/>
        <v>0</v>
      </c>
      <c r="O281" s="11">
        <f t="shared" si="36"/>
        <v>0</v>
      </c>
      <c r="P281" s="11">
        <f t="shared" si="36"/>
        <v>0</v>
      </c>
      <c r="Q281" s="11">
        <f t="shared" si="36"/>
        <v>0</v>
      </c>
      <c r="R281" s="11">
        <f t="shared" si="36"/>
        <v>0</v>
      </c>
      <c r="S281" s="11"/>
      <c r="T281" s="1">
        <f>VLOOKUP(B281,Master_Item!B:I,8,0)</f>
        <v>8.4</v>
      </c>
      <c r="U281" s="11">
        <f t="shared" si="37"/>
        <v>0</v>
      </c>
      <c r="V281" s="11">
        <f t="shared" si="38"/>
        <v>0</v>
      </c>
      <c r="W281" s="11">
        <f t="shared" si="39"/>
        <v>0</v>
      </c>
      <c r="X281" s="11">
        <f t="shared" si="40"/>
        <v>0</v>
      </c>
      <c r="Y281" s="11">
        <f t="shared" si="41"/>
        <v>0</v>
      </c>
    </row>
    <row r="282" spans="1:25">
      <c r="A282" s="13">
        <v>21</v>
      </c>
      <c r="B282" s="2">
        <v>310002643</v>
      </c>
      <c r="C282" s="1" t="s">
        <v>34</v>
      </c>
      <c r="D282" s="1" t="s">
        <v>121</v>
      </c>
      <c r="E282" s="12">
        <f>_xlfn.IFNA(VLOOKUP($B282,'FST OMT'!$C:$AH,$A282,0),0)</f>
        <v>0</v>
      </c>
      <c r="F282" s="12">
        <f>_xlfn.IFNA(VLOOKUP($B282,'FST CV'!$C:$AH,$A282,0),0)</f>
        <v>0</v>
      </c>
      <c r="G282" s="12">
        <f>_xlfn.IFNA(VLOOKUP($B282,'FST TT'!$C:$AH,$A282,0),0)</f>
        <v>0</v>
      </c>
      <c r="I282" s="4">
        <f t="shared" si="34"/>
        <v>0</v>
      </c>
      <c r="K282" s="52">
        <f>IF(D282="MT",VLOOKUP(B282,Master_Item!B:H,7,0),VLOOKUP(B282,Master_Item!B:H,6,0))</f>
        <v>72</v>
      </c>
      <c r="L282" s="52" t="str">
        <f>VLOOKUP(B282,Master_Item!B:M,12,0)</f>
        <v>โรงงานวังม่วง</v>
      </c>
      <c r="M282" s="11" t="str">
        <f t="shared" si="35"/>
        <v>โรงงานวังม่วงRegion 7</v>
      </c>
      <c r="N282" s="11">
        <f t="shared" si="36"/>
        <v>0</v>
      </c>
      <c r="O282" s="11">
        <f t="shared" si="36"/>
        <v>0</v>
      </c>
      <c r="P282" s="11">
        <f t="shared" si="36"/>
        <v>0</v>
      </c>
      <c r="Q282" s="11">
        <f t="shared" si="36"/>
        <v>0</v>
      </c>
      <c r="R282" s="11">
        <f t="shared" si="36"/>
        <v>0</v>
      </c>
      <c r="S282" s="11"/>
      <c r="T282" s="1">
        <f>VLOOKUP(B282,Master_Item!B:I,8,0)</f>
        <v>8.4</v>
      </c>
      <c r="U282" s="11">
        <f t="shared" si="37"/>
        <v>0</v>
      </c>
      <c r="V282" s="11">
        <f t="shared" si="38"/>
        <v>0</v>
      </c>
      <c r="W282" s="11">
        <f t="shared" si="39"/>
        <v>0</v>
      </c>
      <c r="X282" s="11">
        <f t="shared" si="40"/>
        <v>0</v>
      </c>
      <c r="Y282" s="11">
        <f t="shared" si="41"/>
        <v>0</v>
      </c>
    </row>
    <row r="283" spans="1:25">
      <c r="A283" s="13">
        <v>22</v>
      </c>
      <c r="B283" s="2">
        <v>310002643</v>
      </c>
      <c r="C283" s="1" t="s">
        <v>34</v>
      </c>
      <c r="D283" s="1" t="s">
        <v>122</v>
      </c>
      <c r="E283" s="12">
        <f>_xlfn.IFNA(VLOOKUP($B283,'FST OMT'!$C:$AH,$A283,0),0)</f>
        <v>0</v>
      </c>
      <c r="F283" s="12">
        <f>_xlfn.IFNA(VLOOKUP($B283,'FST CV'!$C:$AH,$A283,0),0)</f>
        <v>0</v>
      </c>
      <c r="G283" s="12">
        <f>_xlfn.IFNA(VLOOKUP($B283,'FST TT'!$C:$AH,$A283,0),0)</f>
        <v>0</v>
      </c>
      <c r="I283" s="4">
        <f t="shared" si="34"/>
        <v>0</v>
      </c>
      <c r="K283" s="52">
        <f>IF(D283="MT",VLOOKUP(B283,Master_Item!B:H,7,0),VLOOKUP(B283,Master_Item!B:H,6,0))</f>
        <v>72</v>
      </c>
      <c r="L283" s="52" t="str">
        <f>VLOOKUP(B283,Master_Item!B:M,12,0)</f>
        <v>โรงงานวังม่วง</v>
      </c>
      <c r="M283" s="11" t="str">
        <f t="shared" si="35"/>
        <v>โรงงานวังม่วงRegion 8</v>
      </c>
      <c r="N283" s="11">
        <f t="shared" si="36"/>
        <v>0</v>
      </c>
      <c r="O283" s="11">
        <f t="shared" si="36"/>
        <v>0</v>
      </c>
      <c r="P283" s="11">
        <f t="shared" si="36"/>
        <v>0</v>
      </c>
      <c r="Q283" s="11">
        <f t="shared" si="36"/>
        <v>0</v>
      </c>
      <c r="R283" s="11">
        <f t="shared" si="36"/>
        <v>0</v>
      </c>
      <c r="S283" s="11"/>
      <c r="T283" s="1">
        <f>VLOOKUP(B283,Master_Item!B:I,8,0)</f>
        <v>8.4</v>
      </c>
      <c r="U283" s="11">
        <f t="shared" si="37"/>
        <v>0</v>
      </c>
      <c r="V283" s="11">
        <f t="shared" si="38"/>
        <v>0</v>
      </c>
      <c r="W283" s="11">
        <f t="shared" si="39"/>
        <v>0</v>
      </c>
      <c r="X283" s="11">
        <f t="shared" si="40"/>
        <v>0</v>
      </c>
      <c r="Y283" s="11">
        <f t="shared" si="41"/>
        <v>0</v>
      </c>
    </row>
    <row r="284" spans="1:25">
      <c r="A284" s="13">
        <v>71</v>
      </c>
      <c r="B284" s="2">
        <v>310002643</v>
      </c>
      <c r="C284" s="1" t="s">
        <v>34</v>
      </c>
      <c r="D284" s="1" t="s">
        <v>123</v>
      </c>
      <c r="H284" s="4">
        <f>_xlfn.IFNA(VLOOKUP(B284,'FST MT'!A:FS,$A284,0),0)</f>
        <v>0</v>
      </c>
      <c r="I284" s="4">
        <f t="shared" si="34"/>
        <v>0</v>
      </c>
      <c r="K284" s="52">
        <f>IF(D284="MT",VLOOKUP(B284,Master_Item!B:H,7,0),VLOOKUP(B284,Master_Item!B:H,6,0))</f>
        <v>72</v>
      </c>
      <c r="L284" s="52" t="str">
        <f>VLOOKUP(B284,Master_Item!B:M,12,0)</f>
        <v>โรงงานวังม่วง</v>
      </c>
      <c r="M284" s="11" t="str">
        <f t="shared" si="35"/>
        <v>โรงงานวังม่วงMT</v>
      </c>
      <c r="N284" s="11">
        <f t="shared" ref="N284:R324" si="42">E284/$K284</f>
        <v>0</v>
      </c>
      <c r="O284" s="11">
        <f t="shared" si="42"/>
        <v>0</v>
      </c>
      <c r="P284" s="11">
        <f t="shared" si="42"/>
        <v>0</v>
      </c>
      <c r="Q284" s="11">
        <f t="shared" si="42"/>
        <v>0</v>
      </c>
      <c r="R284" s="11">
        <f t="shared" si="42"/>
        <v>0</v>
      </c>
      <c r="S284" s="11"/>
      <c r="T284" s="1">
        <f>VLOOKUP(B284,Master_Item!B:I,8,0)</f>
        <v>8.4</v>
      </c>
      <c r="U284" s="11">
        <f t="shared" si="37"/>
        <v>0</v>
      </c>
      <c r="V284" s="11">
        <f t="shared" si="38"/>
        <v>0</v>
      </c>
      <c r="W284" s="11">
        <f t="shared" si="39"/>
        <v>0</v>
      </c>
      <c r="X284" s="11">
        <f t="shared" si="40"/>
        <v>0</v>
      </c>
      <c r="Y284" s="11">
        <f t="shared" si="41"/>
        <v>0</v>
      </c>
    </row>
    <row r="285" spans="1:25">
      <c r="A285" s="13">
        <v>15</v>
      </c>
      <c r="B285" s="2">
        <v>310002644</v>
      </c>
      <c r="C285" s="1" t="s">
        <v>35</v>
      </c>
      <c r="D285" s="1" t="s">
        <v>115</v>
      </c>
      <c r="E285" s="12">
        <f>_xlfn.IFNA(VLOOKUP($B285,'FST OMT'!$C:$AH,$A285,0),0)</f>
        <v>0</v>
      </c>
      <c r="F285" s="12">
        <f>_xlfn.IFNA(VLOOKUP($B285,'FST CV'!$C:$AH,$A285,0),0)</f>
        <v>1322</v>
      </c>
      <c r="G285" s="12">
        <f>_xlfn.IFNA(VLOOKUP($B285,'FST TT'!$C:$AH,$A285,0),0)</f>
        <v>2100</v>
      </c>
      <c r="I285" s="4">
        <f t="shared" si="34"/>
        <v>3422</v>
      </c>
      <c r="K285" s="52">
        <f>IF(D285="MT",VLOOKUP(B285,Master_Item!B:H,7,0),VLOOKUP(B285,Master_Item!B:H,6,0))</f>
        <v>72</v>
      </c>
      <c r="L285" s="52" t="str">
        <f>VLOOKUP(B285,Master_Item!B:M,12,0)</f>
        <v>โรงงานวังม่วง</v>
      </c>
      <c r="M285" s="11" t="str">
        <f t="shared" si="35"/>
        <v>โรงงานวังม่วงRegion 1</v>
      </c>
      <c r="N285" s="11">
        <f t="shared" si="42"/>
        <v>0</v>
      </c>
      <c r="O285" s="11">
        <f t="shared" si="42"/>
        <v>18.361111111111111</v>
      </c>
      <c r="P285" s="11">
        <f t="shared" si="42"/>
        <v>29.166666666666668</v>
      </c>
      <c r="Q285" s="11">
        <f t="shared" si="42"/>
        <v>0</v>
      </c>
      <c r="R285" s="11">
        <f t="shared" si="42"/>
        <v>47.527777777777779</v>
      </c>
      <c r="S285" s="11"/>
      <c r="T285" s="1">
        <f>VLOOKUP(B285,Master_Item!B:I,8,0)</f>
        <v>8.4</v>
      </c>
      <c r="U285" s="11">
        <f t="shared" si="37"/>
        <v>0</v>
      </c>
      <c r="V285" s="11">
        <f t="shared" si="38"/>
        <v>11104.800000000001</v>
      </c>
      <c r="W285" s="11">
        <f t="shared" si="39"/>
        <v>17640</v>
      </c>
      <c r="X285" s="11">
        <f t="shared" si="40"/>
        <v>0</v>
      </c>
      <c r="Y285" s="11">
        <f t="shared" si="41"/>
        <v>28744.800000000003</v>
      </c>
    </row>
    <row r="286" spans="1:25">
      <c r="A286" s="13">
        <v>16</v>
      </c>
      <c r="B286" s="2">
        <v>310002644</v>
      </c>
      <c r="C286" s="1" t="s">
        <v>35</v>
      </c>
      <c r="D286" s="1" t="s">
        <v>116</v>
      </c>
      <c r="E286" s="12">
        <f>_xlfn.IFNA(VLOOKUP($B286,'FST OMT'!$C:$AH,$A286,0),0)</f>
        <v>2740</v>
      </c>
      <c r="F286" s="12">
        <f>_xlfn.IFNA(VLOOKUP($B286,'FST CV'!$C:$AH,$A286,0),0)</f>
        <v>2053</v>
      </c>
      <c r="G286" s="12">
        <f>_xlfn.IFNA(VLOOKUP($B286,'FST TT'!$C:$AH,$A286,0),0)</f>
        <v>7900</v>
      </c>
      <c r="I286" s="4">
        <f t="shared" ref="I286:I329" si="43">SUM(E286:H286)</f>
        <v>12693</v>
      </c>
      <c r="K286" s="52">
        <f>IF(D286="MT",VLOOKUP(B286,Master_Item!B:H,7,0),VLOOKUP(B286,Master_Item!B:H,6,0))</f>
        <v>72</v>
      </c>
      <c r="L286" s="52" t="str">
        <f>VLOOKUP(B286,Master_Item!B:M,12,0)</f>
        <v>โรงงานวังม่วง</v>
      </c>
      <c r="M286" s="11" t="str">
        <f t="shared" ref="M286:M329" si="44">L286&amp;D286</f>
        <v>โรงงานวังม่วงRegion 2</v>
      </c>
      <c r="N286" s="11">
        <f t="shared" si="42"/>
        <v>38.055555555555557</v>
      </c>
      <c r="O286" s="11">
        <f t="shared" si="42"/>
        <v>28.513888888888889</v>
      </c>
      <c r="P286" s="11">
        <f t="shared" si="42"/>
        <v>109.72222222222223</v>
      </c>
      <c r="Q286" s="11">
        <f t="shared" si="42"/>
        <v>0</v>
      </c>
      <c r="R286" s="11">
        <f t="shared" si="42"/>
        <v>176.29166666666666</v>
      </c>
      <c r="S286" s="11"/>
      <c r="T286" s="1">
        <f>VLOOKUP(B286,Master_Item!B:I,8,0)</f>
        <v>8.4</v>
      </c>
      <c r="U286" s="11">
        <f t="shared" ref="U286:U329" si="45">$T286*E286</f>
        <v>23016</v>
      </c>
      <c r="V286" s="11">
        <f t="shared" ref="V286:V329" si="46">$T286*F286</f>
        <v>17245.2</v>
      </c>
      <c r="W286" s="11">
        <f t="shared" ref="W286:W329" si="47">$T286*G286</f>
        <v>66360</v>
      </c>
      <c r="X286" s="11">
        <f t="shared" ref="X286:X329" si="48">$T286*H286</f>
        <v>0</v>
      </c>
      <c r="Y286" s="11">
        <f t="shared" ref="Y286:Y329" si="49">$T286*I286</f>
        <v>106621.20000000001</v>
      </c>
    </row>
    <row r="287" spans="1:25">
      <c r="A287" s="13">
        <v>17</v>
      </c>
      <c r="B287" s="2">
        <v>310002644</v>
      </c>
      <c r="C287" s="1" t="s">
        <v>35</v>
      </c>
      <c r="D287" s="1" t="s">
        <v>117</v>
      </c>
      <c r="E287" s="12">
        <f>_xlfn.IFNA(VLOOKUP($B287,'FST OMT'!$C:$AH,$A287,0),0)</f>
        <v>1488</v>
      </c>
      <c r="F287" s="12">
        <f>_xlfn.IFNA(VLOOKUP($B287,'FST CV'!$C:$AH,$A287,0),0)</f>
        <v>2306</v>
      </c>
      <c r="G287" s="12">
        <f>_xlfn.IFNA(VLOOKUP($B287,'FST TT'!$C:$AH,$A287,0),0)</f>
        <v>13500</v>
      </c>
      <c r="I287" s="4">
        <f t="shared" si="43"/>
        <v>17294</v>
      </c>
      <c r="K287" s="52">
        <f>IF(D287="MT",VLOOKUP(B287,Master_Item!B:H,7,0),VLOOKUP(B287,Master_Item!B:H,6,0))</f>
        <v>72</v>
      </c>
      <c r="L287" s="52" t="str">
        <f>VLOOKUP(B287,Master_Item!B:M,12,0)</f>
        <v>โรงงานวังม่วง</v>
      </c>
      <c r="M287" s="11" t="str">
        <f t="shared" si="44"/>
        <v>โรงงานวังม่วงRegion 3</v>
      </c>
      <c r="N287" s="11">
        <f t="shared" si="42"/>
        <v>20.666666666666668</v>
      </c>
      <c r="O287" s="11">
        <f t="shared" si="42"/>
        <v>32.027777777777779</v>
      </c>
      <c r="P287" s="11">
        <f t="shared" si="42"/>
        <v>187.5</v>
      </c>
      <c r="Q287" s="11">
        <f t="shared" si="42"/>
        <v>0</v>
      </c>
      <c r="R287" s="11">
        <f t="shared" si="42"/>
        <v>240.19444444444446</v>
      </c>
      <c r="S287" s="11"/>
      <c r="T287" s="1">
        <f>VLOOKUP(B287,Master_Item!B:I,8,0)</f>
        <v>8.4</v>
      </c>
      <c r="U287" s="11">
        <f t="shared" si="45"/>
        <v>12499.2</v>
      </c>
      <c r="V287" s="11">
        <f t="shared" si="46"/>
        <v>19370.400000000001</v>
      </c>
      <c r="W287" s="11">
        <f t="shared" si="47"/>
        <v>113400</v>
      </c>
      <c r="X287" s="11">
        <f t="shared" si="48"/>
        <v>0</v>
      </c>
      <c r="Y287" s="11">
        <f t="shared" si="49"/>
        <v>145269.6</v>
      </c>
    </row>
    <row r="288" spans="1:25">
      <c r="A288" s="13">
        <v>18</v>
      </c>
      <c r="B288" s="2">
        <v>310002644</v>
      </c>
      <c r="C288" s="1" t="s">
        <v>35</v>
      </c>
      <c r="D288" s="1" t="s">
        <v>118</v>
      </c>
      <c r="E288" s="12">
        <f>_xlfn.IFNA(VLOOKUP($B288,'FST OMT'!$C:$AH,$A288,0),0)</f>
        <v>999</v>
      </c>
      <c r="F288" s="12">
        <f>_xlfn.IFNA(VLOOKUP($B288,'FST CV'!$C:$AH,$A288,0),0)</f>
        <v>2316</v>
      </c>
      <c r="G288" s="12">
        <f>_xlfn.IFNA(VLOOKUP($B288,'FST TT'!$C:$AH,$A288,0),0)</f>
        <v>16900</v>
      </c>
      <c r="I288" s="4">
        <f t="shared" si="43"/>
        <v>20215</v>
      </c>
      <c r="K288" s="52">
        <f>IF(D288="MT",VLOOKUP(B288,Master_Item!B:H,7,0),VLOOKUP(B288,Master_Item!B:H,6,0))</f>
        <v>72</v>
      </c>
      <c r="L288" s="52" t="str">
        <f>VLOOKUP(B288,Master_Item!B:M,12,0)</f>
        <v>โรงงานวังม่วง</v>
      </c>
      <c r="M288" s="11" t="str">
        <f t="shared" si="44"/>
        <v>โรงงานวังม่วงRegion 4</v>
      </c>
      <c r="N288" s="11">
        <f t="shared" si="42"/>
        <v>13.875</v>
      </c>
      <c r="O288" s="11">
        <f t="shared" si="42"/>
        <v>32.166666666666664</v>
      </c>
      <c r="P288" s="11">
        <f t="shared" si="42"/>
        <v>234.72222222222223</v>
      </c>
      <c r="Q288" s="11">
        <f t="shared" si="42"/>
        <v>0</v>
      </c>
      <c r="R288" s="11">
        <f t="shared" si="42"/>
        <v>280.76388888888891</v>
      </c>
      <c r="S288" s="11"/>
      <c r="T288" s="1">
        <f>VLOOKUP(B288,Master_Item!B:I,8,0)</f>
        <v>8.4</v>
      </c>
      <c r="U288" s="11">
        <f t="shared" si="45"/>
        <v>8391.6</v>
      </c>
      <c r="V288" s="11">
        <f t="shared" si="46"/>
        <v>19454.400000000001</v>
      </c>
      <c r="W288" s="11">
        <f t="shared" si="47"/>
        <v>141960</v>
      </c>
      <c r="X288" s="11">
        <f t="shared" si="48"/>
        <v>0</v>
      </c>
      <c r="Y288" s="11">
        <f t="shared" si="49"/>
        <v>169806</v>
      </c>
    </row>
    <row r="289" spans="1:25">
      <c r="A289" s="13">
        <v>19</v>
      </c>
      <c r="B289" s="2">
        <v>310002644</v>
      </c>
      <c r="C289" s="1" t="s">
        <v>35</v>
      </c>
      <c r="D289" s="1" t="s">
        <v>119</v>
      </c>
      <c r="E289" s="12">
        <f>_xlfn.IFNA(VLOOKUP($B289,'FST OMT'!$C:$AH,$A289,0),0)</f>
        <v>940</v>
      </c>
      <c r="F289" s="12">
        <f>_xlfn.IFNA(VLOOKUP($B289,'FST CV'!$C:$AH,$A289,0),0)</f>
        <v>1512</v>
      </c>
      <c r="G289" s="12">
        <f>_xlfn.IFNA(VLOOKUP($B289,'FST TT'!$C:$AH,$A289,0),0)</f>
        <v>3000</v>
      </c>
      <c r="I289" s="4">
        <f t="shared" si="43"/>
        <v>5452</v>
      </c>
      <c r="K289" s="52">
        <f>IF(D289="MT",VLOOKUP(B289,Master_Item!B:H,7,0),VLOOKUP(B289,Master_Item!B:H,6,0))</f>
        <v>72</v>
      </c>
      <c r="L289" s="52" t="str">
        <f>VLOOKUP(B289,Master_Item!B:M,12,0)</f>
        <v>โรงงานวังม่วง</v>
      </c>
      <c r="M289" s="11" t="str">
        <f t="shared" si="44"/>
        <v>โรงงานวังม่วงRegion 5</v>
      </c>
      <c r="N289" s="11">
        <f t="shared" si="42"/>
        <v>13.055555555555555</v>
      </c>
      <c r="O289" s="11">
        <f t="shared" si="42"/>
        <v>21</v>
      </c>
      <c r="P289" s="11">
        <f t="shared" si="42"/>
        <v>41.666666666666664</v>
      </c>
      <c r="Q289" s="11">
        <f t="shared" si="42"/>
        <v>0</v>
      </c>
      <c r="R289" s="11">
        <f t="shared" si="42"/>
        <v>75.722222222222229</v>
      </c>
      <c r="S289" s="11"/>
      <c r="T289" s="1">
        <f>VLOOKUP(B289,Master_Item!B:I,8,0)</f>
        <v>8.4</v>
      </c>
      <c r="U289" s="11">
        <f t="shared" si="45"/>
        <v>7896</v>
      </c>
      <c r="V289" s="11">
        <f t="shared" si="46"/>
        <v>12700.800000000001</v>
      </c>
      <c r="W289" s="11">
        <f t="shared" si="47"/>
        <v>25200</v>
      </c>
      <c r="X289" s="11">
        <f t="shared" si="48"/>
        <v>0</v>
      </c>
      <c r="Y289" s="11">
        <f t="shared" si="49"/>
        <v>45796.800000000003</v>
      </c>
    </row>
    <row r="290" spans="1:25">
      <c r="A290" s="13">
        <v>20</v>
      </c>
      <c r="B290" s="2">
        <v>310002644</v>
      </c>
      <c r="C290" s="1" t="s">
        <v>35</v>
      </c>
      <c r="D290" s="1" t="s">
        <v>127</v>
      </c>
      <c r="E290" s="12">
        <f>_xlfn.IFNA(VLOOKUP($B290,'FST OMT'!$C:$AH,$A290,0),0)*0.45</f>
        <v>320.85000000000002</v>
      </c>
      <c r="F290" s="12">
        <f>_xlfn.IFNA(VLOOKUP($B290,'FST CV'!$C:$AH,$A290,0),0)*0.45</f>
        <v>1212.3</v>
      </c>
      <c r="G290" s="12">
        <f>_xlfn.IFNA(VLOOKUP($B290,'FST TT'!$C:$AH,$A290,0),0)*0.45</f>
        <v>3240</v>
      </c>
      <c r="I290" s="4">
        <f t="shared" si="43"/>
        <v>4773.1499999999996</v>
      </c>
      <c r="K290" s="52">
        <f>IF(D290="MT",VLOOKUP(B290,Master_Item!B:H,7,0),VLOOKUP(B290,Master_Item!B:H,6,0))</f>
        <v>72</v>
      </c>
      <c r="L290" s="52" t="str">
        <f>VLOOKUP(B290,Master_Item!B:M,12,0)</f>
        <v>โรงงานวังม่วง</v>
      </c>
      <c r="M290" s="11" t="str">
        <f t="shared" si="44"/>
        <v>โรงงานวังม่วงRegion 6/9</v>
      </c>
      <c r="N290" s="11">
        <f t="shared" si="42"/>
        <v>4.4562500000000007</v>
      </c>
      <c r="O290" s="11">
        <f t="shared" si="42"/>
        <v>16.837499999999999</v>
      </c>
      <c r="P290" s="11">
        <f t="shared" si="42"/>
        <v>45</v>
      </c>
      <c r="Q290" s="11">
        <f t="shared" si="42"/>
        <v>0</v>
      </c>
      <c r="R290" s="11">
        <f t="shared" si="42"/>
        <v>66.293749999999989</v>
      </c>
      <c r="S290" s="11"/>
      <c r="T290" s="1">
        <f>VLOOKUP(B290,Master_Item!B:I,8,0)</f>
        <v>8.4</v>
      </c>
      <c r="U290" s="11">
        <f t="shared" si="45"/>
        <v>2695.1400000000003</v>
      </c>
      <c r="V290" s="11">
        <f t="shared" si="46"/>
        <v>10183.32</v>
      </c>
      <c r="W290" s="11">
        <f t="shared" si="47"/>
        <v>27216</v>
      </c>
      <c r="X290" s="11">
        <f t="shared" si="48"/>
        <v>0</v>
      </c>
      <c r="Y290" s="11">
        <f t="shared" si="49"/>
        <v>40094.46</v>
      </c>
    </row>
    <row r="291" spans="1:25">
      <c r="A291" s="13">
        <v>20</v>
      </c>
      <c r="B291" s="2">
        <v>310002644</v>
      </c>
      <c r="C291" s="1" t="s">
        <v>35</v>
      </c>
      <c r="D291" s="1" t="s">
        <v>128</v>
      </c>
      <c r="E291" s="12">
        <f>_xlfn.IFNA(VLOOKUP($B291,'FST OMT'!$C:$AH,$A291,0),0)*0.55</f>
        <v>392.15000000000003</v>
      </c>
      <c r="F291" s="12">
        <f>_xlfn.IFNA(VLOOKUP($B291,'FST CV'!$C:$AH,$A291,0),0)*0.55</f>
        <v>1481.7</v>
      </c>
      <c r="G291" s="12">
        <f>_xlfn.IFNA(VLOOKUP($B291,'FST TT'!$C:$AH,$A291,0),0)*0.55</f>
        <v>3960.0000000000005</v>
      </c>
      <c r="I291" s="4">
        <f t="shared" si="43"/>
        <v>5833.85</v>
      </c>
      <c r="K291" s="52">
        <f>IF(D291="MT",VLOOKUP(B291,Master_Item!B:H,7,0),VLOOKUP(B291,Master_Item!B:H,6,0))</f>
        <v>72</v>
      </c>
      <c r="L291" s="52" t="str">
        <f>VLOOKUP(B291,Master_Item!B:M,12,0)</f>
        <v>โรงงานวังม่วง</v>
      </c>
      <c r="M291" s="11" t="str">
        <f t="shared" si="44"/>
        <v>โรงงานวังม่วงRegion 6/14</v>
      </c>
      <c r="N291" s="11">
        <f t="shared" si="42"/>
        <v>5.4465277777777779</v>
      </c>
      <c r="O291" s="11">
        <f t="shared" si="42"/>
        <v>20.579166666666666</v>
      </c>
      <c r="P291" s="11">
        <f t="shared" si="42"/>
        <v>55.000000000000007</v>
      </c>
      <c r="Q291" s="11">
        <f t="shared" si="42"/>
        <v>0</v>
      </c>
      <c r="R291" s="11">
        <f t="shared" si="42"/>
        <v>81.025694444444454</v>
      </c>
      <c r="S291" s="11"/>
      <c r="T291" s="1">
        <f>VLOOKUP(B291,Master_Item!B:I,8,0)</f>
        <v>8.4</v>
      </c>
      <c r="U291" s="11">
        <f t="shared" si="45"/>
        <v>3294.0600000000004</v>
      </c>
      <c r="V291" s="11">
        <f t="shared" si="46"/>
        <v>12446.28</v>
      </c>
      <c r="W291" s="11">
        <f t="shared" si="47"/>
        <v>33264.000000000007</v>
      </c>
      <c r="X291" s="11">
        <f t="shared" si="48"/>
        <v>0</v>
      </c>
      <c r="Y291" s="11">
        <f t="shared" si="49"/>
        <v>49004.340000000004</v>
      </c>
    </row>
    <row r="292" spans="1:25">
      <c r="A292" s="13">
        <v>21</v>
      </c>
      <c r="B292" s="2">
        <v>310002644</v>
      </c>
      <c r="C292" s="1" t="s">
        <v>35</v>
      </c>
      <c r="D292" s="1" t="s">
        <v>121</v>
      </c>
      <c r="E292" s="12">
        <f>_xlfn.IFNA(VLOOKUP($B292,'FST OMT'!$C:$AH,$A292,0),0)</f>
        <v>1488</v>
      </c>
      <c r="F292" s="12">
        <f>_xlfn.IFNA(VLOOKUP($B292,'FST CV'!$C:$AH,$A292,0),0)</f>
        <v>1895</v>
      </c>
      <c r="G292" s="12">
        <f>_xlfn.IFNA(VLOOKUP($B292,'FST TT'!$C:$AH,$A292,0),0)</f>
        <v>10700</v>
      </c>
      <c r="I292" s="4">
        <f t="shared" si="43"/>
        <v>14083</v>
      </c>
      <c r="K292" s="52">
        <f>IF(D292="MT",VLOOKUP(B292,Master_Item!B:H,7,0),VLOOKUP(B292,Master_Item!B:H,6,0))</f>
        <v>72</v>
      </c>
      <c r="L292" s="52" t="str">
        <f>VLOOKUP(B292,Master_Item!B:M,12,0)</f>
        <v>โรงงานวังม่วง</v>
      </c>
      <c r="M292" s="11" t="str">
        <f t="shared" si="44"/>
        <v>โรงงานวังม่วงRegion 7</v>
      </c>
      <c r="N292" s="11">
        <f t="shared" si="42"/>
        <v>20.666666666666668</v>
      </c>
      <c r="O292" s="11">
        <f t="shared" si="42"/>
        <v>26.319444444444443</v>
      </c>
      <c r="P292" s="11">
        <f t="shared" si="42"/>
        <v>148.61111111111111</v>
      </c>
      <c r="Q292" s="11">
        <f t="shared" si="42"/>
        <v>0</v>
      </c>
      <c r="R292" s="11">
        <f t="shared" si="42"/>
        <v>195.59722222222223</v>
      </c>
      <c r="S292" s="11"/>
      <c r="T292" s="1">
        <f>VLOOKUP(B292,Master_Item!B:I,8,0)</f>
        <v>8.4</v>
      </c>
      <c r="U292" s="11">
        <f t="shared" si="45"/>
        <v>12499.2</v>
      </c>
      <c r="V292" s="11">
        <f t="shared" si="46"/>
        <v>15918</v>
      </c>
      <c r="W292" s="11">
        <f t="shared" si="47"/>
        <v>89880</v>
      </c>
      <c r="X292" s="11">
        <f t="shared" si="48"/>
        <v>0</v>
      </c>
      <c r="Y292" s="11">
        <f t="shared" si="49"/>
        <v>118297.20000000001</v>
      </c>
    </row>
    <row r="293" spans="1:25">
      <c r="A293" s="13">
        <v>22</v>
      </c>
      <c r="B293" s="2">
        <v>310002644</v>
      </c>
      <c r="C293" s="1" t="s">
        <v>35</v>
      </c>
      <c r="D293" s="1" t="s">
        <v>122</v>
      </c>
      <c r="E293" s="12">
        <f>_xlfn.IFNA(VLOOKUP($B293,'FST OMT'!$C:$AH,$A293,0),0)</f>
        <v>2442</v>
      </c>
      <c r="F293" s="12">
        <f>_xlfn.IFNA(VLOOKUP($B293,'FST CV'!$C:$AH,$A293,0),0)</f>
        <v>1360</v>
      </c>
      <c r="G293" s="12">
        <f>_xlfn.IFNA(VLOOKUP($B293,'FST TT'!$C:$AH,$A293,0),0)</f>
        <v>4500</v>
      </c>
      <c r="I293" s="4">
        <f t="shared" si="43"/>
        <v>8302</v>
      </c>
      <c r="K293" s="52">
        <f>IF(D293="MT",VLOOKUP(B293,Master_Item!B:H,7,0),VLOOKUP(B293,Master_Item!B:H,6,0))</f>
        <v>72</v>
      </c>
      <c r="L293" s="52" t="str">
        <f>VLOOKUP(B293,Master_Item!B:M,12,0)</f>
        <v>โรงงานวังม่วง</v>
      </c>
      <c r="M293" s="11" t="str">
        <f t="shared" si="44"/>
        <v>โรงงานวังม่วงRegion 8</v>
      </c>
      <c r="N293" s="11">
        <f t="shared" si="42"/>
        <v>33.916666666666664</v>
      </c>
      <c r="O293" s="11">
        <f t="shared" si="42"/>
        <v>18.888888888888889</v>
      </c>
      <c r="P293" s="11">
        <f t="shared" si="42"/>
        <v>62.5</v>
      </c>
      <c r="Q293" s="11">
        <f t="shared" si="42"/>
        <v>0</v>
      </c>
      <c r="R293" s="11">
        <f t="shared" si="42"/>
        <v>115.30555555555556</v>
      </c>
      <c r="S293" s="11"/>
      <c r="T293" s="1">
        <f>VLOOKUP(B293,Master_Item!B:I,8,0)</f>
        <v>8.4</v>
      </c>
      <c r="U293" s="11">
        <f t="shared" si="45"/>
        <v>20512.8</v>
      </c>
      <c r="V293" s="11">
        <f t="shared" si="46"/>
        <v>11424</v>
      </c>
      <c r="W293" s="11">
        <f t="shared" si="47"/>
        <v>37800</v>
      </c>
      <c r="X293" s="11">
        <f t="shared" si="48"/>
        <v>0</v>
      </c>
      <c r="Y293" s="11">
        <f t="shared" si="49"/>
        <v>69736.800000000003</v>
      </c>
    </row>
    <row r="294" spans="1:25">
      <c r="A294" s="13">
        <v>71</v>
      </c>
      <c r="B294" s="2">
        <v>310002644</v>
      </c>
      <c r="C294" s="1" t="s">
        <v>35</v>
      </c>
      <c r="D294" s="1" t="s">
        <v>123</v>
      </c>
      <c r="H294" s="4">
        <f>_xlfn.IFNA(VLOOKUP(B294,'FST MT'!A:FS,$A294,0),0)</f>
        <v>0</v>
      </c>
      <c r="I294" s="4">
        <f t="shared" si="43"/>
        <v>0</v>
      </c>
      <c r="K294" s="52">
        <f>IF(D294="MT",VLOOKUP(B294,Master_Item!B:H,7,0),VLOOKUP(B294,Master_Item!B:H,6,0))</f>
        <v>72</v>
      </c>
      <c r="L294" s="52" t="str">
        <f>VLOOKUP(B294,Master_Item!B:M,12,0)</f>
        <v>โรงงานวังม่วง</v>
      </c>
      <c r="M294" s="11" t="str">
        <f t="shared" si="44"/>
        <v>โรงงานวังม่วงMT</v>
      </c>
      <c r="N294" s="11">
        <f t="shared" si="42"/>
        <v>0</v>
      </c>
      <c r="O294" s="11">
        <f t="shared" si="42"/>
        <v>0</v>
      </c>
      <c r="P294" s="11">
        <f t="shared" si="42"/>
        <v>0</v>
      </c>
      <c r="Q294" s="11">
        <f t="shared" si="42"/>
        <v>0</v>
      </c>
      <c r="R294" s="11">
        <f t="shared" si="42"/>
        <v>0</v>
      </c>
      <c r="S294" s="11"/>
      <c r="T294" s="1">
        <f>VLOOKUP(B294,Master_Item!B:I,8,0)</f>
        <v>8.4</v>
      </c>
      <c r="U294" s="11">
        <f t="shared" si="45"/>
        <v>0</v>
      </c>
      <c r="V294" s="11">
        <f t="shared" si="46"/>
        <v>0</v>
      </c>
      <c r="W294" s="11">
        <f t="shared" si="47"/>
        <v>0</v>
      </c>
      <c r="X294" s="11">
        <f t="shared" si="48"/>
        <v>0</v>
      </c>
      <c r="Y294" s="11">
        <f t="shared" si="49"/>
        <v>0</v>
      </c>
    </row>
    <row r="295" spans="1:25">
      <c r="A295" s="13">
        <v>15</v>
      </c>
      <c r="B295" s="2">
        <v>310002645</v>
      </c>
      <c r="C295" s="1" t="s">
        <v>32</v>
      </c>
      <c r="D295" s="1" t="s">
        <v>115</v>
      </c>
      <c r="E295" s="12">
        <f>_xlfn.IFNA(VLOOKUP($B295,'FST OMT'!$C:$AH,$A295,0),0)</f>
        <v>0</v>
      </c>
      <c r="F295" s="12">
        <f>_xlfn.IFNA(VLOOKUP($B295,'FST CV'!$C:$AH,$A295,0),0)</f>
        <v>0</v>
      </c>
      <c r="G295" s="12">
        <f>_xlfn.IFNA(VLOOKUP($B295,'FST TT'!$C:$AH,$A295,0),0)</f>
        <v>0</v>
      </c>
      <c r="I295" s="4">
        <f t="shared" si="43"/>
        <v>0</v>
      </c>
      <c r="K295" s="52">
        <f>IF(D295="MT",VLOOKUP(B295,Master_Item!B:H,7,0),VLOOKUP(B295,Master_Item!B:H,6,0))</f>
        <v>72</v>
      </c>
      <c r="L295" s="52" t="str">
        <f>VLOOKUP(B295,Master_Item!B:M,12,0)</f>
        <v>โรงงานวังม่วง</v>
      </c>
      <c r="M295" s="11" t="str">
        <f t="shared" si="44"/>
        <v>โรงงานวังม่วงRegion 1</v>
      </c>
      <c r="N295" s="11">
        <f t="shared" si="42"/>
        <v>0</v>
      </c>
      <c r="O295" s="11">
        <f t="shared" si="42"/>
        <v>0</v>
      </c>
      <c r="P295" s="11">
        <f t="shared" si="42"/>
        <v>0</v>
      </c>
      <c r="Q295" s="11">
        <f t="shared" si="42"/>
        <v>0</v>
      </c>
      <c r="R295" s="11">
        <f t="shared" si="42"/>
        <v>0</v>
      </c>
      <c r="S295" s="11"/>
      <c r="T295" s="1">
        <f>VLOOKUP(B295,Master_Item!B:I,8,0)</f>
        <v>8.4</v>
      </c>
      <c r="U295" s="11">
        <f t="shared" si="45"/>
        <v>0</v>
      </c>
      <c r="V295" s="11">
        <f t="shared" si="46"/>
        <v>0</v>
      </c>
      <c r="W295" s="11">
        <f t="shared" si="47"/>
        <v>0</v>
      </c>
      <c r="X295" s="11">
        <f t="shared" si="48"/>
        <v>0</v>
      </c>
      <c r="Y295" s="11">
        <f t="shared" si="49"/>
        <v>0</v>
      </c>
    </row>
    <row r="296" spans="1:25">
      <c r="A296" s="13">
        <v>16</v>
      </c>
      <c r="B296" s="2">
        <v>310002645</v>
      </c>
      <c r="C296" s="1" t="s">
        <v>32</v>
      </c>
      <c r="D296" s="1" t="s">
        <v>116</v>
      </c>
      <c r="E296" s="12">
        <f>_xlfn.IFNA(VLOOKUP($B296,'FST OMT'!$C:$AH,$A296,0),0)</f>
        <v>0</v>
      </c>
      <c r="F296" s="12">
        <f>_xlfn.IFNA(VLOOKUP($B296,'FST CV'!$C:$AH,$A296,0),0)</f>
        <v>0</v>
      </c>
      <c r="G296" s="12">
        <f>_xlfn.IFNA(VLOOKUP($B296,'FST TT'!$C:$AH,$A296,0),0)</f>
        <v>0</v>
      </c>
      <c r="I296" s="4">
        <f t="shared" si="43"/>
        <v>0</v>
      </c>
      <c r="K296" s="52">
        <f>IF(D296="MT",VLOOKUP(B296,Master_Item!B:H,7,0),VLOOKUP(B296,Master_Item!B:H,6,0))</f>
        <v>72</v>
      </c>
      <c r="L296" s="52" t="str">
        <f>VLOOKUP(B296,Master_Item!B:M,12,0)</f>
        <v>โรงงานวังม่วง</v>
      </c>
      <c r="M296" s="11" t="str">
        <f t="shared" si="44"/>
        <v>โรงงานวังม่วงRegion 2</v>
      </c>
      <c r="N296" s="11">
        <f t="shared" si="42"/>
        <v>0</v>
      </c>
      <c r="O296" s="11">
        <f t="shared" si="42"/>
        <v>0</v>
      </c>
      <c r="P296" s="11">
        <f t="shared" si="42"/>
        <v>0</v>
      </c>
      <c r="Q296" s="11">
        <f t="shared" si="42"/>
        <v>0</v>
      </c>
      <c r="R296" s="11">
        <f t="shared" si="42"/>
        <v>0</v>
      </c>
      <c r="S296" s="11"/>
      <c r="T296" s="1">
        <f>VLOOKUP(B296,Master_Item!B:I,8,0)</f>
        <v>8.4</v>
      </c>
      <c r="U296" s="11">
        <f t="shared" si="45"/>
        <v>0</v>
      </c>
      <c r="V296" s="11">
        <f t="shared" si="46"/>
        <v>0</v>
      </c>
      <c r="W296" s="11">
        <f t="shared" si="47"/>
        <v>0</v>
      </c>
      <c r="X296" s="11">
        <f t="shared" si="48"/>
        <v>0</v>
      </c>
      <c r="Y296" s="11">
        <f t="shared" si="49"/>
        <v>0</v>
      </c>
    </row>
    <row r="297" spans="1:25">
      <c r="A297" s="13">
        <v>17</v>
      </c>
      <c r="B297" s="2">
        <v>310002645</v>
      </c>
      <c r="C297" s="1" t="s">
        <v>32</v>
      </c>
      <c r="D297" s="1" t="s">
        <v>117</v>
      </c>
      <c r="E297" s="12">
        <f>_xlfn.IFNA(VLOOKUP($B297,'FST OMT'!$C:$AH,$A297,0),0)</f>
        <v>0</v>
      </c>
      <c r="F297" s="12">
        <f>_xlfn.IFNA(VLOOKUP($B297,'FST CV'!$C:$AH,$A297,0),0)</f>
        <v>0</v>
      </c>
      <c r="G297" s="12">
        <f>_xlfn.IFNA(VLOOKUP($B297,'FST TT'!$C:$AH,$A297,0),0)</f>
        <v>0</v>
      </c>
      <c r="I297" s="4">
        <f t="shared" si="43"/>
        <v>0</v>
      </c>
      <c r="K297" s="52">
        <f>IF(D297="MT",VLOOKUP(B297,Master_Item!B:H,7,0),VLOOKUP(B297,Master_Item!B:H,6,0))</f>
        <v>72</v>
      </c>
      <c r="L297" s="52" t="str">
        <f>VLOOKUP(B297,Master_Item!B:M,12,0)</f>
        <v>โรงงานวังม่วง</v>
      </c>
      <c r="M297" s="11" t="str">
        <f t="shared" si="44"/>
        <v>โรงงานวังม่วงRegion 3</v>
      </c>
      <c r="N297" s="11">
        <f t="shared" si="42"/>
        <v>0</v>
      </c>
      <c r="O297" s="11">
        <f t="shared" si="42"/>
        <v>0</v>
      </c>
      <c r="P297" s="11">
        <f t="shared" si="42"/>
        <v>0</v>
      </c>
      <c r="Q297" s="11">
        <f t="shared" si="42"/>
        <v>0</v>
      </c>
      <c r="R297" s="11">
        <f t="shared" si="42"/>
        <v>0</v>
      </c>
      <c r="S297" s="11"/>
      <c r="T297" s="1">
        <f>VLOOKUP(B297,Master_Item!B:I,8,0)</f>
        <v>8.4</v>
      </c>
      <c r="U297" s="11">
        <f t="shared" si="45"/>
        <v>0</v>
      </c>
      <c r="V297" s="11">
        <f t="shared" si="46"/>
        <v>0</v>
      </c>
      <c r="W297" s="11">
        <f t="shared" si="47"/>
        <v>0</v>
      </c>
      <c r="X297" s="11">
        <f t="shared" si="48"/>
        <v>0</v>
      </c>
      <c r="Y297" s="11">
        <f t="shared" si="49"/>
        <v>0</v>
      </c>
    </row>
    <row r="298" spans="1:25">
      <c r="A298" s="13">
        <v>18</v>
      </c>
      <c r="B298" s="2">
        <v>310002645</v>
      </c>
      <c r="C298" s="1" t="s">
        <v>32</v>
      </c>
      <c r="D298" s="1" t="s">
        <v>118</v>
      </c>
      <c r="E298" s="12">
        <f>_xlfn.IFNA(VLOOKUP($B298,'FST OMT'!$C:$AH,$A298,0),0)</f>
        <v>0</v>
      </c>
      <c r="F298" s="12">
        <f>_xlfn.IFNA(VLOOKUP($B298,'FST CV'!$C:$AH,$A298,0),0)</f>
        <v>0</v>
      </c>
      <c r="G298" s="12">
        <f>_xlfn.IFNA(VLOOKUP($B298,'FST TT'!$C:$AH,$A298,0),0)</f>
        <v>0</v>
      </c>
      <c r="I298" s="4">
        <f t="shared" si="43"/>
        <v>0</v>
      </c>
      <c r="K298" s="52">
        <f>IF(D298="MT",VLOOKUP(B298,Master_Item!B:H,7,0),VLOOKUP(B298,Master_Item!B:H,6,0))</f>
        <v>72</v>
      </c>
      <c r="L298" s="52" t="str">
        <f>VLOOKUP(B298,Master_Item!B:M,12,0)</f>
        <v>โรงงานวังม่วง</v>
      </c>
      <c r="M298" s="11" t="str">
        <f t="shared" si="44"/>
        <v>โรงงานวังม่วงRegion 4</v>
      </c>
      <c r="N298" s="11">
        <f t="shared" si="42"/>
        <v>0</v>
      </c>
      <c r="O298" s="11">
        <f t="shared" si="42"/>
        <v>0</v>
      </c>
      <c r="P298" s="11">
        <f t="shared" si="42"/>
        <v>0</v>
      </c>
      <c r="Q298" s="11">
        <f t="shared" si="42"/>
        <v>0</v>
      </c>
      <c r="R298" s="11">
        <f t="shared" si="42"/>
        <v>0</v>
      </c>
      <c r="S298" s="11"/>
      <c r="T298" s="1">
        <f>VLOOKUP(B298,Master_Item!B:I,8,0)</f>
        <v>8.4</v>
      </c>
      <c r="U298" s="11">
        <f t="shared" si="45"/>
        <v>0</v>
      </c>
      <c r="V298" s="11">
        <f t="shared" si="46"/>
        <v>0</v>
      </c>
      <c r="W298" s="11">
        <f t="shared" si="47"/>
        <v>0</v>
      </c>
      <c r="X298" s="11">
        <f t="shared" si="48"/>
        <v>0</v>
      </c>
      <c r="Y298" s="11">
        <f t="shared" si="49"/>
        <v>0</v>
      </c>
    </row>
    <row r="299" spans="1:25">
      <c r="A299" s="13">
        <v>19</v>
      </c>
      <c r="B299" s="2">
        <v>310002645</v>
      </c>
      <c r="C299" s="1" t="s">
        <v>32</v>
      </c>
      <c r="D299" s="1" t="s">
        <v>119</v>
      </c>
      <c r="E299" s="12">
        <f>_xlfn.IFNA(VLOOKUP($B299,'FST OMT'!$C:$AH,$A299,0),0)</f>
        <v>0</v>
      </c>
      <c r="F299" s="12">
        <f>_xlfn.IFNA(VLOOKUP($B299,'FST CV'!$C:$AH,$A299,0),0)</f>
        <v>0</v>
      </c>
      <c r="G299" s="12">
        <f>_xlfn.IFNA(VLOOKUP($B299,'FST TT'!$C:$AH,$A299,0),0)</f>
        <v>0</v>
      </c>
      <c r="I299" s="4">
        <f t="shared" si="43"/>
        <v>0</v>
      </c>
      <c r="K299" s="52">
        <f>IF(D299="MT",VLOOKUP(B299,Master_Item!B:H,7,0),VLOOKUP(B299,Master_Item!B:H,6,0))</f>
        <v>72</v>
      </c>
      <c r="L299" s="52" t="str">
        <f>VLOOKUP(B299,Master_Item!B:M,12,0)</f>
        <v>โรงงานวังม่วง</v>
      </c>
      <c r="M299" s="11" t="str">
        <f t="shared" si="44"/>
        <v>โรงงานวังม่วงRegion 5</v>
      </c>
      <c r="N299" s="11">
        <f t="shared" si="42"/>
        <v>0</v>
      </c>
      <c r="O299" s="11">
        <f t="shared" si="42"/>
        <v>0</v>
      </c>
      <c r="P299" s="11">
        <f t="shared" si="42"/>
        <v>0</v>
      </c>
      <c r="Q299" s="11">
        <f t="shared" si="42"/>
        <v>0</v>
      </c>
      <c r="R299" s="11">
        <f t="shared" si="42"/>
        <v>0</v>
      </c>
      <c r="S299" s="11"/>
      <c r="T299" s="1">
        <f>VLOOKUP(B299,Master_Item!B:I,8,0)</f>
        <v>8.4</v>
      </c>
      <c r="U299" s="11">
        <f t="shared" si="45"/>
        <v>0</v>
      </c>
      <c r="V299" s="11">
        <f t="shared" si="46"/>
        <v>0</v>
      </c>
      <c r="W299" s="11">
        <f t="shared" si="47"/>
        <v>0</v>
      </c>
      <c r="X299" s="11">
        <f t="shared" si="48"/>
        <v>0</v>
      </c>
      <c r="Y299" s="11">
        <f t="shared" si="49"/>
        <v>0</v>
      </c>
    </row>
    <row r="300" spans="1:25">
      <c r="A300" s="13">
        <v>20</v>
      </c>
      <c r="B300" s="2">
        <v>310002645</v>
      </c>
      <c r="C300" s="1" t="s">
        <v>32</v>
      </c>
      <c r="D300" s="1" t="s">
        <v>127</v>
      </c>
      <c r="E300" s="12">
        <f>_xlfn.IFNA(VLOOKUP($B300,'FST OMT'!$C:$AH,$A300,0),0)*0.45</f>
        <v>0</v>
      </c>
      <c r="F300" s="12">
        <f>_xlfn.IFNA(VLOOKUP($B300,'FST CV'!$C:$AH,$A300,0),0)*0.45</f>
        <v>0</v>
      </c>
      <c r="G300" s="12">
        <f>_xlfn.IFNA(VLOOKUP($B300,'FST TT'!$C:$AH,$A300,0),0)*0.45</f>
        <v>0</v>
      </c>
      <c r="I300" s="4">
        <f t="shared" si="43"/>
        <v>0</v>
      </c>
      <c r="K300" s="52">
        <f>IF(D300="MT",VLOOKUP(B300,Master_Item!B:H,7,0),VLOOKUP(B300,Master_Item!B:H,6,0))</f>
        <v>72</v>
      </c>
      <c r="L300" s="52" t="str">
        <f>VLOOKUP(B300,Master_Item!B:M,12,0)</f>
        <v>โรงงานวังม่วง</v>
      </c>
      <c r="M300" s="11" t="str">
        <f t="shared" si="44"/>
        <v>โรงงานวังม่วงRegion 6/9</v>
      </c>
      <c r="N300" s="11">
        <f t="shared" si="42"/>
        <v>0</v>
      </c>
      <c r="O300" s="11">
        <f t="shared" si="42"/>
        <v>0</v>
      </c>
      <c r="P300" s="11">
        <f t="shared" si="42"/>
        <v>0</v>
      </c>
      <c r="Q300" s="11">
        <f t="shared" si="42"/>
        <v>0</v>
      </c>
      <c r="R300" s="11">
        <f t="shared" si="42"/>
        <v>0</v>
      </c>
      <c r="S300" s="11"/>
      <c r="T300" s="1">
        <f>VLOOKUP(B300,Master_Item!B:I,8,0)</f>
        <v>8.4</v>
      </c>
      <c r="U300" s="11">
        <f t="shared" si="45"/>
        <v>0</v>
      </c>
      <c r="V300" s="11">
        <f t="shared" si="46"/>
        <v>0</v>
      </c>
      <c r="W300" s="11">
        <f t="shared" si="47"/>
        <v>0</v>
      </c>
      <c r="X300" s="11">
        <f t="shared" si="48"/>
        <v>0</v>
      </c>
      <c r="Y300" s="11">
        <f t="shared" si="49"/>
        <v>0</v>
      </c>
    </row>
    <row r="301" spans="1:25">
      <c r="A301" s="13">
        <v>20</v>
      </c>
      <c r="B301" s="2">
        <v>310002645</v>
      </c>
      <c r="C301" s="1" t="s">
        <v>32</v>
      </c>
      <c r="D301" s="1" t="s">
        <v>128</v>
      </c>
      <c r="E301" s="12">
        <f>_xlfn.IFNA(VLOOKUP($B301,'FST OMT'!$C:$AH,$A301,0),0)*0.55</f>
        <v>0</v>
      </c>
      <c r="F301" s="12">
        <f>_xlfn.IFNA(VLOOKUP($B301,'FST CV'!$C:$AH,$A301,0),0)*0.55</f>
        <v>0</v>
      </c>
      <c r="G301" s="12">
        <f>_xlfn.IFNA(VLOOKUP($B301,'FST TT'!$C:$AH,$A301,0),0)*0.55</f>
        <v>0</v>
      </c>
      <c r="I301" s="4">
        <f t="shared" si="43"/>
        <v>0</v>
      </c>
      <c r="K301" s="52">
        <f>IF(D301="MT",VLOOKUP(B301,Master_Item!B:H,7,0),VLOOKUP(B301,Master_Item!B:H,6,0))</f>
        <v>72</v>
      </c>
      <c r="L301" s="52" t="str">
        <f>VLOOKUP(B301,Master_Item!B:M,12,0)</f>
        <v>โรงงานวังม่วง</v>
      </c>
      <c r="M301" s="11" t="str">
        <f t="shared" si="44"/>
        <v>โรงงานวังม่วงRegion 6/14</v>
      </c>
      <c r="N301" s="11">
        <f t="shared" si="42"/>
        <v>0</v>
      </c>
      <c r="O301" s="11">
        <f t="shared" si="42"/>
        <v>0</v>
      </c>
      <c r="P301" s="11">
        <f t="shared" si="42"/>
        <v>0</v>
      </c>
      <c r="Q301" s="11">
        <f t="shared" si="42"/>
        <v>0</v>
      </c>
      <c r="R301" s="11">
        <f t="shared" si="42"/>
        <v>0</v>
      </c>
      <c r="S301" s="11"/>
      <c r="T301" s="1">
        <f>VLOOKUP(B301,Master_Item!B:I,8,0)</f>
        <v>8.4</v>
      </c>
      <c r="U301" s="11">
        <f t="shared" si="45"/>
        <v>0</v>
      </c>
      <c r="V301" s="11">
        <f t="shared" si="46"/>
        <v>0</v>
      </c>
      <c r="W301" s="11">
        <f t="shared" si="47"/>
        <v>0</v>
      </c>
      <c r="X301" s="11">
        <f t="shared" si="48"/>
        <v>0</v>
      </c>
      <c r="Y301" s="11">
        <f t="shared" si="49"/>
        <v>0</v>
      </c>
    </row>
    <row r="302" spans="1:25">
      <c r="A302" s="13">
        <v>21</v>
      </c>
      <c r="B302" s="2">
        <v>310002645</v>
      </c>
      <c r="C302" s="1" t="s">
        <v>32</v>
      </c>
      <c r="D302" s="1" t="s">
        <v>121</v>
      </c>
      <c r="E302" s="12">
        <f>_xlfn.IFNA(VLOOKUP($B302,'FST OMT'!$C:$AH,$A302,0),0)</f>
        <v>0</v>
      </c>
      <c r="F302" s="12">
        <f>_xlfn.IFNA(VLOOKUP($B302,'FST CV'!$C:$AH,$A302,0),0)</f>
        <v>0</v>
      </c>
      <c r="G302" s="12">
        <f>_xlfn.IFNA(VLOOKUP($B302,'FST TT'!$C:$AH,$A302,0),0)</f>
        <v>0</v>
      </c>
      <c r="I302" s="4">
        <f t="shared" si="43"/>
        <v>0</v>
      </c>
      <c r="K302" s="52">
        <f>IF(D302="MT",VLOOKUP(B302,Master_Item!B:H,7,0),VLOOKUP(B302,Master_Item!B:H,6,0))</f>
        <v>72</v>
      </c>
      <c r="L302" s="52" t="str">
        <f>VLOOKUP(B302,Master_Item!B:M,12,0)</f>
        <v>โรงงานวังม่วง</v>
      </c>
      <c r="M302" s="11" t="str">
        <f t="shared" si="44"/>
        <v>โรงงานวังม่วงRegion 7</v>
      </c>
      <c r="N302" s="11">
        <f t="shared" si="42"/>
        <v>0</v>
      </c>
      <c r="O302" s="11">
        <f t="shared" si="42"/>
        <v>0</v>
      </c>
      <c r="P302" s="11">
        <f t="shared" si="42"/>
        <v>0</v>
      </c>
      <c r="Q302" s="11">
        <f t="shared" si="42"/>
        <v>0</v>
      </c>
      <c r="R302" s="11">
        <f t="shared" si="42"/>
        <v>0</v>
      </c>
      <c r="S302" s="11"/>
      <c r="T302" s="1">
        <f>VLOOKUP(B302,Master_Item!B:I,8,0)</f>
        <v>8.4</v>
      </c>
      <c r="U302" s="11">
        <f t="shared" si="45"/>
        <v>0</v>
      </c>
      <c r="V302" s="11">
        <f t="shared" si="46"/>
        <v>0</v>
      </c>
      <c r="W302" s="11">
        <f t="shared" si="47"/>
        <v>0</v>
      </c>
      <c r="X302" s="11">
        <f t="shared" si="48"/>
        <v>0</v>
      </c>
      <c r="Y302" s="11">
        <f t="shared" si="49"/>
        <v>0</v>
      </c>
    </row>
    <row r="303" spans="1:25">
      <c r="A303" s="13">
        <v>22</v>
      </c>
      <c r="B303" s="2">
        <v>310002645</v>
      </c>
      <c r="C303" s="1" t="s">
        <v>32</v>
      </c>
      <c r="D303" s="1" t="s">
        <v>122</v>
      </c>
      <c r="E303" s="12">
        <f>_xlfn.IFNA(VLOOKUP($B303,'FST OMT'!$C:$AH,$A303,0),0)</f>
        <v>0</v>
      </c>
      <c r="F303" s="12">
        <f>_xlfn.IFNA(VLOOKUP($B303,'FST CV'!$C:$AH,$A303,0),0)</f>
        <v>0</v>
      </c>
      <c r="G303" s="12">
        <f>_xlfn.IFNA(VLOOKUP($B303,'FST TT'!$C:$AH,$A303,0),0)</f>
        <v>0</v>
      </c>
      <c r="I303" s="4">
        <f t="shared" si="43"/>
        <v>0</v>
      </c>
      <c r="K303" s="52">
        <f>IF(D303="MT",VLOOKUP(B303,Master_Item!B:H,7,0),VLOOKUP(B303,Master_Item!B:H,6,0))</f>
        <v>72</v>
      </c>
      <c r="L303" s="52" t="str">
        <f>VLOOKUP(B303,Master_Item!B:M,12,0)</f>
        <v>โรงงานวังม่วง</v>
      </c>
      <c r="M303" s="11" t="str">
        <f t="shared" si="44"/>
        <v>โรงงานวังม่วงRegion 8</v>
      </c>
      <c r="N303" s="11">
        <f t="shared" si="42"/>
        <v>0</v>
      </c>
      <c r="O303" s="11">
        <f t="shared" si="42"/>
        <v>0</v>
      </c>
      <c r="P303" s="11">
        <f t="shared" si="42"/>
        <v>0</v>
      </c>
      <c r="Q303" s="11">
        <f t="shared" si="42"/>
        <v>0</v>
      </c>
      <c r="R303" s="11">
        <f t="shared" si="42"/>
        <v>0</v>
      </c>
      <c r="S303" s="11"/>
      <c r="T303" s="1">
        <f>VLOOKUP(B303,Master_Item!B:I,8,0)</f>
        <v>8.4</v>
      </c>
      <c r="U303" s="11">
        <f t="shared" si="45"/>
        <v>0</v>
      </c>
      <c r="V303" s="11">
        <f t="shared" si="46"/>
        <v>0</v>
      </c>
      <c r="W303" s="11">
        <f t="shared" si="47"/>
        <v>0</v>
      </c>
      <c r="X303" s="11">
        <f t="shared" si="48"/>
        <v>0</v>
      </c>
      <c r="Y303" s="11">
        <f t="shared" si="49"/>
        <v>0</v>
      </c>
    </row>
    <row r="304" spans="1:25">
      <c r="A304" s="13">
        <v>71</v>
      </c>
      <c r="B304" s="2">
        <v>310002645</v>
      </c>
      <c r="C304" s="1" t="s">
        <v>32</v>
      </c>
      <c r="D304" s="1" t="s">
        <v>123</v>
      </c>
      <c r="H304" s="4">
        <f>_xlfn.IFNA(VLOOKUP(B304,'FST MT'!A:FS,$A304,0),0)</f>
        <v>0</v>
      </c>
      <c r="I304" s="4">
        <f t="shared" si="43"/>
        <v>0</v>
      </c>
      <c r="K304" s="52">
        <f>IF(D304="MT",VLOOKUP(B304,Master_Item!B:H,7,0),VLOOKUP(B304,Master_Item!B:H,6,0))</f>
        <v>72</v>
      </c>
      <c r="L304" s="52" t="str">
        <f>VLOOKUP(B304,Master_Item!B:M,12,0)</f>
        <v>โรงงานวังม่วง</v>
      </c>
      <c r="M304" s="11" t="str">
        <f t="shared" si="44"/>
        <v>โรงงานวังม่วงMT</v>
      </c>
      <c r="N304" s="11">
        <f t="shared" si="42"/>
        <v>0</v>
      </c>
      <c r="O304" s="11">
        <f t="shared" si="42"/>
        <v>0</v>
      </c>
      <c r="P304" s="11">
        <f t="shared" si="42"/>
        <v>0</v>
      </c>
      <c r="Q304" s="11">
        <f t="shared" si="42"/>
        <v>0</v>
      </c>
      <c r="R304" s="11">
        <f t="shared" si="42"/>
        <v>0</v>
      </c>
      <c r="S304" s="11"/>
      <c r="T304" s="1">
        <f>VLOOKUP(B304,Master_Item!B:I,8,0)</f>
        <v>8.4</v>
      </c>
      <c r="U304" s="11">
        <f t="shared" si="45"/>
        <v>0</v>
      </c>
      <c r="V304" s="11">
        <f t="shared" si="46"/>
        <v>0</v>
      </c>
      <c r="W304" s="11">
        <f t="shared" si="47"/>
        <v>0</v>
      </c>
      <c r="X304" s="11">
        <f t="shared" si="48"/>
        <v>0</v>
      </c>
      <c r="Y304" s="11">
        <f t="shared" si="49"/>
        <v>0</v>
      </c>
    </row>
    <row r="305" spans="1:25">
      <c r="A305" s="13">
        <v>15</v>
      </c>
      <c r="B305" s="2">
        <v>310002646</v>
      </c>
      <c r="C305" s="1" t="s">
        <v>33</v>
      </c>
      <c r="D305" s="1" t="s">
        <v>115</v>
      </c>
      <c r="E305" s="12">
        <f>_xlfn.IFNA(VLOOKUP($B305,'FST OMT'!$C:$AH,$A305,0),0)</f>
        <v>0</v>
      </c>
      <c r="F305" s="12">
        <f>_xlfn.IFNA(VLOOKUP($B305,'FST CV'!$C:$AH,$A305,0),0)</f>
        <v>2223</v>
      </c>
      <c r="G305" s="12">
        <f>_xlfn.IFNA(VLOOKUP($B305,'FST TT'!$C:$AH,$A305,0),0)</f>
        <v>0</v>
      </c>
      <c r="I305" s="4">
        <f t="shared" si="43"/>
        <v>2223</v>
      </c>
      <c r="K305" s="52">
        <f>IF(D305="MT",VLOOKUP(B305,Master_Item!B:H,7,0),VLOOKUP(B305,Master_Item!B:H,6,0))</f>
        <v>72</v>
      </c>
      <c r="L305" s="52" t="str">
        <f>VLOOKUP(B305,Master_Item!B:M,12,0)</f>
        <v>โรงงานวังม่วง</v>
      </c>
      <c r="M305" s="11" t="str">
        <f t="shared" si="44"/>
        <v>โรงงานวังม่วงRegion 1</v>
      </c>
      <c r="N305" s="11">
        <f t="shared" si="42"/>
        <v>0</v>
      </c>
      <c r="O305" s="11">
        <f t="shared" si="42"/>
        <v>30.875</v>
      </c>
      <c r="P305" s="11">
        <f t="shared" si="42"/>
        <v>0</v>
      </c>
      <c r="Q305" s="11">
        <f t="shared" si="42"/>
        <v>0</v>
      </c>
      <c r="R305" s="11">
        <f t="shared" si="42"/>
        <v>30.875</v>
      </c>
      <c r="S305" s="11"/>
      <c r="T305" s="1">
        <f>VLOOKUP(B305,Master_Item!B:I,8,0)</f>
        <v>8.4</v>
      </c>
      <c r="U305" s="11">
        <f t="shared" si="45"/>
        <v>0</v>
      </c>
      <c r="V305" s="11">
        <f t="shared" si="46"/>
        <v>18673.2</v>
      </c>
      <c r="W305" s="11">
        <f t="shared" si="47"/>
        <v>0</v>
      </c>
      <c r="X305" s="11">
        <f t="shared" si="48"/>
        <v>0</v>
      </c>
      <c r="Y305" s="11">
        <f t="shared" si="49"/>
        <v>18673.2</v>
      </c>
    </row>
    <row r="306" spans="1:25">
      <c r="A306" s="13">
        <v>16</v>
      </c>
      <c r="B306" s="2">
        <v>310002646</v>
      </c>
      <c r="C306" s="1" t="s">
        <v>33</v>
      </c>
      <c r="D306" s="1" t="s">
        <v>116</v>
      </c>
      <c r="E306" s="12">
        <f>_xlfn.IFNA(VLOOKUP($B306,'FST OMT'!$C:$AH,$A306,0),0)</f>
        <v>2915</v>
      </c>
      <c r="F306" s="12">
        <f>_xlfn.IFNA(VLOOKUP($B306,'FST CV'!$C:$AH,$A306,0),0)</f>
        <v>3249</v>
      </c>
      <c r="G306" s="12">
        <f>_xlfn.IFNA(VLOOKUP($B306,'FST TT'!$C:$AH,$A306,0),0)</f>
        <v>0</v>
      </c>
      <c r="I306" s="4">
        <f t="shared" si="43"/>
        <v>6164</v>
      </c>
      <c r="K306" s="52">
        <f>IF(D306="MT",VLOOKUP(B306,Master_Item!B:H,7,0),VLOOKUP(B306,Master_Item!B:H,6,0))</f>
        <v>72</v>
      </c>
      <c r="L306" s="52" t="str">
        <f>VLOOKUP(B306,Master_Item!B:M,12,0)</f>
        <v>โรงงานวังม่วง</v>
      </c>
      <c r="M306" s="11" t="str">
        <f t="shared" si="44"/>
        <v>โรงงานวังม่วงRegion 2</v>
      </c>
      <c r="N306" s="11">
        <f t="shared" si="42"/>
        <v>40.486111111111114</v>
      </c>
      <c r="O306" s="11">
        <f t="shared" si="42"/>
        <v>45.125</v>
      </c>
      <c r="P306" s="11">
        <f t="shared" si="42"/>
        <v>0</v>
      </c>
      <c r="Q306" s="11">
        <f t="shared" si="42"/>
        <v>0</v>
      </c>
      <c r="R306" s="11">
        <f t="shared" si="42"/>
        <v>85.611111111111114</v>
      </c>
      <c r="S306" s="11"/>
      <c r="T306" s="1">
        <f>VLOOKUP(B306,Master_Item!B:I,8,0)</f>
        <v>8.4</v>
      </c>
      <c r="U306" s="11">
        <f t="shared" si="45"/>
        <v>24486</v>
      </c>
      <c r="V306" s="11">
        <f t="shared" si="46"/>
        <v>27291.600000000002</v>
      </c>
      <c r="W306" s="11">
        <f t="shared" si="47"/>
        <v>0</v>
      </c>
      <c r="X306" s="11">
        <f t="shared" si="48"/>
        <v>0</v>
      </c>
      <c r="Y306" s="11">
        <f t="shared" si="49"/>
        <v>51777.600000000006</v>
      </c>
    </row>
    <row r="307" spans="1:25">
      <c r="A307" s="13">
        <v>17</v>
      </c>
      <c r="B307" s="2">
        <v>310002646</v>
      </c>
      <c r="C307" s="1" t="s">
        <v>33</v>
      </c>
      <c r="D307" s="1" t="s">
        <v>117</v>
      </c>
      <c r="E307" s="12">
        <f>_xlfn.IFNA(VLOOKUP($B307,'FST OMT'!$C:$AH,$A307,0),0)</f>
        <v>2810</v>
      </c>
      <c r="F307" s="12">
        <f>_xlfn.IFNA(VLOOKUP($B307,'FST CV'!$C:$AH,$A307,0),0)</f>
        <v>5294</v>
      </c>
      <c r="G307" s="12">
        <f>_xlfn.IFNA(VLOOKUP($B307,'FST TT'!$C:$AH,$A307,0),0)</f>
        <v>0</v>
      </c>
      <c r="I307" s="4">
        <f t="shared" si="43"/>
        <v>8104</v>
      </c>
      <c r="K307" s="52">
        <f>IF(D307="MT",VLOOKUP(B307,Master_Item!B:H,7,0),VLOOKUP(B307,Master_Item!B:H,6,0))</f>
        <v>72</v>
      </c>
      <c r="L307" s="52" t="str">
        <f>VLOOKUP(B307,Master_Item!B:M,12,0)</f>
        <v>โรงงานวังม่วง</v>
      </c>
      <c r="M307" s="11" t="str">
        <f t="shared" si="44"/>
        <v>โรงงานวังม่วงRegion 3</v>
      </c>
      <c r="N307" s="11">
        <f t="shared" si="42"/>
        <v>39.027777777777779</v>
      </c>
      <c r="O307" s="11">
        <f t="shared" si="42"/>
        <v>73.527777777777771</v>
      </c>
      <c r="P307" s="11">
        <f t="shared" si="42"/>
        <v>0</v>
      </c>
      <c r="Q307" s="11">
        <f t="shared" si="42"/>
        <v>0</v>
      </c>
      <c r="R307" s="11">
        <f t="shared" si="42"/>
        <v>112.55555555555556</v>
      </c>
      <c r="S307" s="11"/>
      <c r="T307" s="1">
        <f>VLOOKUP(B307,Master_Item!B:I,8,0)</f>
        <v>8.4</v>
      </c>
      <c r="U307" s="11">
        <f t="shared" si="45"/>
        <v>23604</v>
      </c>
      <c r="V307" s="11">
        <f t="shared" si="46"/>
        <v>44469.599999999999</v>
      </c>
      <c r="W307" s="11">
        <f t="shared" si="47"/>
        <v>0</v>
      </c>
      <c r="X307" s="11">
        <f t="shared" si="48"/>
        <v>0</v>
      </c>
      <c r="Y307" s="11">
        <f t="shared" si="49"/>
        <v>68073.600000000006</v>
      </c>
    </row>
    <row r="308" spans="1:25">
      <c r="A308" s="13">
        <v>18</v>
      </c>
      <c r="B308" s="2">
        <v>310002646</v>
      </c>
      <c r="C308" s="1" t="s">
        <v>33</v>
      </c>
      <c r="D308" s="1" t="s">
        <v>118</v>
      </c>
      <c r="E308" s="12">
        <f>_xlfn.IFNA(VLOOKUP($B308,'FST OMT'!$C:$AH,$A308,0),0)</f>
        <v>1665</v>
      </c>
      <c r="F308" s="12">
        <f>_xlfn.IFNA(VLOOKUP($B308,'FST CV'!$C:$AH,$A308,0),0)</f>
        <v>3644</v>
      </c>
      <c r="G308" s="12">
        <f>_xlfn.IFNA(VLOOKUP($B308,'FST TT'!$C:$AH,$A308,0),0)</f>
        <v>0</v>
      </c>
      <c r="I308" s="4">
        <f t="shared" si="43"/>
        <v>5309</v>
      </c>
      <c r="K308" s="52">
        <f>IF(D308="MT",VLOOKUP(B308,Master_Item!B:H,7,0),VLOOKUP(B308,Master_Item!B:H,6,0))</f>
        <v>72</v>
      </c>
      <c r="L308" s="52" t="str">
        <f>VLOOKUP(B308,Master_Item!B:M,12,0)</f>
        <v>โรงงานวังม่วง</v>
      </c>
      <c r="M308" s="11" t="str">
        <f t="shared" si="44"/>
        <v>โรงงานวังม่วงRegion 4</v>
      </c>
      <c r="N308" s="11">
        <f t="shared" si="42"/>
        <v>23.125</v>
      </c>
      <c r="O308" s="11">
        <f t="shared" si="42"/>
        <v>50.611111111111114</v>
      </c>
      <c r="P308" s="11">
        <f t="shared" si="42"/>
        <v>0</v>
      </c>
      <c r="Q308" s="11">
        <f t="shared" si="42"/>
        <v>0</v>
      </c>
      <c r="R308" s="11">
        <f t="shared" si="42"/>
        <v>73.736111111111114</v>
      </c>
      <c r="S308" s="11"/>
      <c r="T308" s="1">
        <f>VLOOKUP(B308,Master_Item!B:I,8,0)</f>
        <v>8.4</v>
      </c>
      <c r="U308" s="11">
        <f t="shared" si="45"/>
        <v>13986</v>
      </c>
      <c r="V308" s="11">
        <f t="shared" si="46"/>
        <v>30609.600000000002</v>
      </c>
      <c r="W308" s="11">
        <f t="shared" si="47"/>
        <v>0</v>
      </c>
      <c r="X308" s="11">
        <f t="shared" si="48"/>
        <v>0</v>
      </c>
      <c r="Y308" s="11">
        <f t="shared" si="49"/>
        <v>44595.6</v>
      </c>
    </row>
    <row r="309" spans="1:25">
      <c r="A309" s="13">
        <v>19</v>
      </c>
      <c r="B309" s="2">
        <v>310002646</v>
      </c>
      <c r="C309" s="1" t="s">
        <v>33</v>
      </c>
      <c r="D309" s="1" t="s">
        <v>119</v>
      </c>
      <c r="E309" s="12">
        <f>_xlfn.IFNA(VLOOKUP($B309,'FST OMT'!$C:$AH,$A309,0),0)</f>
        <v>700</v>
      </c>
      <c r="F309" s="12">
        <f>_xlfn.IFNA(VLOOKUP($B309,'FST CV'!$C:$AH,$A309,0),0)</f>
        <v>1109</v>
      </c>
      <c r="G309" s="12">
        <f>_xlfn.IFNA(VLOOKUP($B309,'FST TT'!$C:$AH,$A309,0),0)</f>
        <v>0</v>
      </c>
      <c r="I309" s="4">
        <f t="shared" si="43"/>
        <v>1809</v>
      </c>
      <c r="K309" s="52">
        <f>IF(D309="MT",VLOOKUP(B309,Master_Item!B:H,7,0),VLOOKUP(B309,Master_Item!B:H,6,0))</f>
        <v>72</v>
      </c>
      <c r="L309" s="52" t="str">
        <f>VLOOKUP(B309,Master_Item!B:M,12,0)</f>
        <v>โรงงานวังม่วง</v>
      </c>
      <c r="M309" s="11" t="str">
        <f t="shared" si="44"/>
        <v>โรงงานวังม่วงRegion 5</v>
      </c>
      <c r="N309" s="11">
        <f t="shared" si="42"/>
        <v>9.7222222222222214</v>
      </c>
      <c r="O309" s="11">
        <f t="shared" si="42"/>
        <v>15.402777777777779</v>
      </c>
      <c r="P309" s="11">
        <f t="shared" si="42"/>
        <v>0</v>
      </c>
      <c r="Q309" s="11">
        <f t="shared" si="42"/>
        <v>0</v>
      </c>
      <c r="R309" s="11">
        <f t="shared" si="42"/>
        <v>25.125</v>
      </c>
      <c r="S309" s="11"/>
      <c r="T309" s="1">
        <f>VLOOKUP(B309,Master_Item!B:I,8,0)</f>
        <v>8.4</v>
      </c>
      <c r="U309" s="11">
        <f t="shared" si="45"/>
        <v>5880</v>
      </c>
      <c r="V309" s="11">
        <f t="shared" si="46"/>
        <v>9315.6</v>
      </c>
      <c r="W309" s="11">
        <f t="shared" si="47"/>
        <v>0</v>
      </c>
      <c r="X309" s="11">
        <f t="shared" si="48"/>
        <v>0</v>
      </c>
      <c r="Y309" s="11">
        <f t="shared" si="49"/>
        <v>15195.6</v>
      </c>
    </row>
    <row r="310" spans="1:25">
      <c r="A310" s="13">
        <v>20</v>
      </c>
      <c r="B310" s="2">
        <v>310002646</v>
      </c>
      <c r="C310" s="1" t="s">
        <v>33</v>
      </c>
      <c r="D310" s="1" t="s">
        <v>127</v>
      </c>
      <c r="E310" s="12">
        <f>_xlfn.IFNA(VLOOKUP($B310,'FST OMT'!$C:$AH,$A310,0),0)*0.45</f>
        <v>691.2</v>
      </c>
      <c r="F310" s="12">
        <f>_xlfn.IFNA(VLOOKUP($B310,'FST CV'!$C:$AH,$A310,0),0)*0.45</f>
        <v>2025.45</v>
      </c>
      <c r="G310" s="12">
        <f>_xlfn.IFNA(VLOOKUP($B310,'FST TT'!$C:$AH,$A310,0),0)*0.45</f>
        <v>0</v>
      </c>
      <c r="I310" s="4">
        <f t="shared" si="43"/>
        <v>2716.65</v>
      </c>
      <c r="K310" s="52">
        <f>IF(D310="MT",VLOOKUP(B310,Master_Item!B:H,7,0),VLOOKUP(B310,Master_Item!B:H,6,0))</f>
        <v>72</v>
      </c>
      <c r="L310" s="52" t="str">
        <f>VLOOKUP(B310,Master_Item!B:M,12,0)</f>
        <v>โรงงานวังม่วง</v>
      </c>
      <c r="M310" s="11" t="str">
        <f t="shared" si="44"/>
        <v>โรงงานวังม่วงRegion 6/9</v>
      </c>
      <c r="N310" s="11">
        <f t="shared" si="42"/>
        <v>9.6000000000000014</v>
      </c>
      <c r="O310" s="11">
        <f t="shared" si="42"/>
        <v>28.131250000000001</v>
      </c>
      <c r="P310" s="11">
        <f t="shared" si="42"/>
        <v>0</v>
      </c>
      <c r="Q310" s="11">
        <f t="shared" si="42"/>
        <v>0</v>
      </c>
      <c r="R310" s="11">
        <f t="shared" si="42"/>
        <v>37.731250000000003</v>
      </c>
      <c r="S310" s="11"/>
      <c r="T310" s="1">
        <f>VLOOKUP(B310,Master_Item!B:I,8,0)</f>
        <v>8.4</v>
      </c>
      <c r="U310" s="11">
        <f t="shared" si="45"/>
        <v>5806.0800000000008</v>
      </c>
      <c r="V310" s="11">
        <f t="shared" si="46"/>
        <v>17013.780000000002</v>
      </c>
      <c r="W310" s="11">
        <f t="shared" si="47"/>
        <v>0</v>
      </c>
      <c r="X310" s="11">
        <f t="shared" si="48"/>
        <v>0</v>
      </c>
      <c r="Y310" s="11">
        <f t="shared" si="49"/>
        <v>22819.86</v>
      </c>
    </row>
    <row r="311" spans="1:25">
      <c r="A311" s="13">
        <v>20</v>
      </c>
      <c r="B311" s="2">
        <v>310002646</v>
      </c>
      <c r="C311" s="1" t="s">
        <v>33</v>
      </c>
      <c r="D311" s="1" t="s">
        <v>128</v>
      </c>
      <c r="E311" s="12">
        <f>_xlfn.IFNA(VLOOKUP($B311,'FST OMT'!$C:$AH,$A311,0),0)*0.55</f>
        <v>844.80000000000007</v>
      </c>
      <c r="F311" s="12">
        <f>_xlfn.IFNA(VLOOKUP($B311,'FST CV'!$C:$AH,$A311,0),0)*0.55</f>
        <v>2475.5500000000002</v>
      </c>
      <c r="G311" s="12">
        <f>_xlfn.IFNA(VLOOKUP($B311,'FST TT'!$C:$AH,$A311,0),0)*0.55</f>
        <v>0</v>
      </c>
      <c r="I311" s="4">
        <f t="shared" si="43"/>
        <v>3320.3500000000004</v>
      </c>
      <c r="K311" s="52">
        <f>IF(D311="MT",VLOOKUP(B311,Master_Item!B:H,7,0),VLOOKUP(B311,Master_Item!B:H,6,0))</f>
        <v>72</v>
      </c>
      <c r="L311" s="52" t="str">
        <f>VLOOKUP(B311,Master_Item!B:M,12,0)</f>
        <v>โรงงานวังม่วง</v>
      </c>
      <c r="M311" s="11" t="str">
        <f t="shared" si="44"/>
        <v>โรงงานวังม่วงRegion 6/14</v>
      </c>
      <c r="N311" s="11">
        <f t="shared" si="42"/>
        <v>11.733333333333334</v>
      </c>
      <c r="O311" s="11">
        <f t="shared" si="42"/>
        <v>34.382638888888891</v>
      </c>
      <c r="P311" s="11">
        <f t="shared" si="42"/>
        <v>0</v>
      </c>
      <c r="Q311" s="11">
        <f t="shared" si="42"/>
        <v>0</v>
      </c>
      <c r="R311" s="11">
        <f t="shared" si="42"/>
        <v>46.115972222222226</v>
      </c>
      <c r="S311" s="11"/>
      <c r="T311" s="1">
        <f>VLOOKUP(B311,Master_Item!B:I,8,0)</f>
        <v>8.4</v>
      </c>
      <c r="U311" s="11">
        <f t="shared" si="45"/>
        <v>7096.3200000000006</v>
      </c>
      <c r="V311" s="11">
        <f t="shared" si="46"/>
        <v>20794.620000000003</v>
      </c>
      <c r="W311" s="11">
        <f t="shared" si="47"/>
        <v>0</v>
      </c>
      <c r="X311" s="11">
        <f t="shared" si="48"/>
        <v>0</v>
      </c>
      <c r="Y311" s="11">
        <f t="shared" si="49"/>
        <v>27890.940000000006</v>
      </c>
    </row>
    <row r="312" spans="1:25">
      <c r="A312" s="13">
        <v>21</v>
      </c>
      <c r="B312" s="2">
        <v>310002646</v>
      </c>
      <c r="C312" s="1" t="s">
        <v>33</v>
      </c>
      <c r="D312" s="1" t="s">
        <v>121</v>
      </c>
      <c r="E312" s="12">
        <f>_xlfn.IFNA(VLOOKUP($B312,'FST OMT'!$C:$AH,$A312,0),0)</f>
        <v>1425</v>
      </c>
      <c r="F312" s="12">
        <f>_xlfn.IFNA(VLOOKUP($B312,'FST CV'!$C:$AH,$A312,0),0)</f>
        <v>3108</v>
      </c>
      <c r="G312" s="12">
        <f>_xlfn.IFNA(VLOOKUP($B312,'FST TT'!$C:$AH,$A312,0),0)</f>
        <v>0</v>
      </c>
      <c r="I312" s="4">
        <f t="shared" si="43"/>
        <v>4533</v>
      </c>
      <c r="K312" s="52">
        <f>IF(D312="MT",VLOOKUP(B312,Master_Item!B:H,7,0),VLOOKUP(B312,Master_Item!B:H,6,0))</f>
        <v>72</v>
      </c>
      <c r="L312" s="52" t="str">
        <f>VLOOKUP(B312,Master_Item!B:M,12,0)</f>
        <v>โรงงานวังม่วง</v>
      </c>
      <c r="M312" s="11" t="str">
        <f t="shared" si="44"/>
        <v>โรงงานวังม่วงRegion 7</v>
      </c>
      <c r="N312" s="11">
        <f t="shared" si="42"/>
        <v>19.791666666666668</v>
      </c>
      <c r="O312" s="11">
        <f t="shared" si="42"/>
        <v>43.166666666666664</v>
      </c>
      <c r="P312" s="11">
        <f t="shared" si="42"/>
        <v>0</v>
      </c>
      <c r="Q312" s="11">
        <f t="shared" si="42"/>
        <v>0</v>
      </c>
      <c r="R312" s="11">
        <f t="shared" si="42"/>
        <v>62.958333333333336</v>
      </c>
      <c r="S312" s="11"/>
      <c r="T312" s="1">
        <f>VLOOKUP(B312,Master_Item!B:I,8,0)</f>
        <v>8.4</v>
      </c>
      <c r="U312" s="11">
        <f t="shared" si="45"/>
        <v>11970</v>
      </c>
      <c r="V312" s="11">
        <f t="shared" si="46"/>
        <v>26107.200000000001</v>
      </c>
      <c r="W312" s="11">
        <f t="shared" si="47"/>
        <v>0</v>
      </c>
      <c r="X312" s="11">
        <f t="shared" si="48"/>
        <v>0</v>
      </c>
      <c r="Y312" s="11">
        <f t="shared" si="49"/>
        <v>38077.200000000004</v>
      </c>
    </row>
    <row r="313" spans="1:25">
      <c r="A313" s="13">
        <v>22</v>
      </c>
      <c r="B313" s="2">
        <v>310002646</v>
      </c>
      <c r="C313" s="1" t="s">
        <v>33</v>
      </c>
      <c r="D313" s="1" t="s">
        <v>122</v>
      </c>
      <c r="E313" s="12">
        <f>_xlfn.IFNA(VLOOKUP($B313,'FST OMT'!$C:$AH,$A313,0),0)</f>
        <v>2262</v>
      </c>
      <c r="F313" s="12">
        <f>_xlfn.IFNA(VLOOKUP($B313,'FST CV'!$C:$AH,$A313,0),0)</f>
        <v>1100</v>
      </c>
      <c r="G313" s="12">
        <f>_xlfn.IFNA(VLOOKUP($B313,'FST TT'!$C:$AH,$A313,0),0)</f>
        <v>0</v>
      </c>
      <c r="I313" s="4">
        <f t="shared" si="43"/>
        <v>3362</v>
      </c>
      <c r="K313" s="52">
        <f>IF(D313="MT",VLOOKUP(B313,Master_Item!B:H,7,0),VLOOKUP(B313,Master_Item!B:H,6,0))</f>
        <v>72</v>
      </c>
      <c r="L313" s="52" t="str">
        <f>VLOOKUP(B313,Master_Item!B:M,12,0)</f>
        <v>โรงงานวังม่วง</v>
      </c>
      <c r="M313" s="11" t="str">
        <f t="shared" si="44"/>
        <v>โรงงานวังม่วงRegion 8</v>
      </c>
      <c r="N313" s="11">
        <f t="shared" si="42"/>
        <v>31.416666666666668</v>
      </c>
      <c r="O313" s="11">
        <f t="shared" si="42"/>
        <v>15.277777777777779</v>
      </c>
      <c r="P313" s="11">
        <f t="shared" si="42"/>
        <v>0</v>
      </c>
      <c r="Q313" s="11">
        <f t="shared" si="42"/>
        <v>0</v>
      </c>
      <c r="R313" s="11">
        <f t="shared" si="42"/>
        <v>46.694444444444443</v>
      </c>
      <c r="S313" s="11"/>
      <c r="T313" s="1">
        <f>VLOOKUP(B313,Master_Item!B:I,8,0)</f>
        <v>8.4</v>
      </c>
      <c r="U313" s="11">
        <f t="shared" si="45"/>
        <v>19000.8</v>
      </c>
      <c r="V313" s="11">
        <f t="shared" si="46"/>
        <v>9240</v>
      </c>
      <c r="W313" s="11">
        <f t="shared" si="47"/>
        <v>0</v>
      </c>
      <c r="X313" s="11">
        <f t="shared" si="48"/>
        <v>0</v>
      </c>
      <c r="Y313" s="11">
        <f t="shared" si="49"/>
        <v>28240.800000000003</v>
      </c>
    </row>
    <row r="314" spans="1:25">
      <c r="A314" s="13">
        <v>71</v>
      </c>
      <c r="B314" s="2">
        <v>310002646</v>
      </c>
      <c r="C314" s="1" t="s">
        <v>33</v>
      </c>
      <c r="D314" s="1" t="s">
        <v>123</v>
      </c>
      <c r="H314" s="4">
        <f>_xlfn.IFNA(VLOOKUP(B314,'FST MT'!A:FS,$A314,0),0)</f>
        <v>0</v>
      </c>
      <c r="I314" s="4">
        <f t="shared" si="43"/>
        <v>0</v>
      </c>
      <c r="K314" s="52">
        <f>IF(D314="MT",VLOOKUP(B314,Master_Item!B:H,7,0),VLOOKUP(B314,Master_Item!B:H,6,0))</f>
        <v>72</v>
      </c>
      <c r="L314" s="52" t="str">
        <f>VLOOKUP(B314,Master_Item!B:M,12,0)</f>
        <v>โรงงานวังม่วง</v>
      </c>
      <c r="M314" s="11" t="str">
        <f t="shared" si="44"/>
        <v>โรงงานวังม่วงMT</v>
      </c>
      <c r="N314" s="11">
        <f t="shared" si="42"/>
        <v>0</v>
      </c>
      <c r="O314" s="11">
        <f t="shared" si="42"/>
        <v>0</v>
      </c>
      <c r="P314" s="11">
        <f t="shared" si="42"/>
        <v>0</v>
      </c>
      <c r="Q314" s="11">
        <f t="shared" si="42"/>
        <v>0</v>
      </c>
      <c r="R314" s="11">
        <f t="shared" si="42"/>
        <v>0</v>
      </c>
      <c r="S314" s="11"/>
      <c r="T314" s="1">
        <f>VLOOKUP(B314,Master_Item!B:I,8,0)</f>
        <v>8.4</v>
      </c>
      <c r="U314" s="11">
        <f t="shared" si="45"/>
        <v>0</v>
      </c>
      <c r="V314" s="11">
        <f t="shared" si="46"/>
        <v>0</v>
      </c>
      <c r="W314" s="11">
        <f t="shared" si="47"/>
        <v>0</v>
      </c>
      <c r="X314" s="11">
        <f t="shared" si="48"/>
        <v>0</v>
      </c>
      <c r="Y314" s="11">
        <f t="shared" si="49"/>
        <v>0</v>
      </c>
    </row>
    <row r="315" spans="1:25">
      <c r="A315" s="13">
        <v>15</v>
      </c>
      <c r="B315" s="2">
        <v>310002879</v>
      </c>
      <c r="C315" s="1" t="s">
        <v>52</v>
      </c>
      <c r="D315" s="1" t="s">
        <v>115</v>
      </c>
      <c r="E315" s="12">
        <f>_xlfn.IFNA(VLOOKUP($B315,'FST OMT'!$C:$AH,$A315,0),0)</f>
        <v>0</v>
      </c>
      <c r="F315" s="12">
        <f>_xlfn.IFNA(VLOOKUP($B315,'FST CV'!$C:$AH,$A315,0),0)</f>
        <v>0</v>
      </c>
      <c r="G315" s="12">
        <f>_xlfn.IFNA(VLOOKUP($B315,'FST TT'!$C:$AH,$A315,0),0)</f>
        <v>0</v>
      </c>
      <c r="I315" s="4">
        <f t="shared" si="43"/>
        <v>0</v>
      </c>
      <c r="K315" s="52">
        <f>IF(D315="MT",VLOOKUP(B315,Master_Item!B:H,7,0),VLOOKUP(B315,Master_Item!B:H,6,0))</f>
        <v>72</v>
      </c>
      <c r="L315" s="52" t="str">
        <f>VLOOKUP(B315,Master_Item!B:M,12,0)</f>
        <v>โรงงานนวนคร</v>
      </c>
      <c r="M315" s="11" t="str">
        <f t="shared" si="44"/>
        <v>โรงงานนวนครRegion 1</v>
      </c>
      <c r="N315" s="11">
        <f t="shared" si="42"/>
        <v>0</v>
      </c>
      <c r="O315" s="11">
        <f t="shared" si="42"/>
        <v>0</v>
      </c>
      <c r="P315" s="11">
        <f t="shared" si="42"/>
        <v>0</v>
      </c>
      <c r="Q315" s="11">
        <f t="shared" si="42"/>
        <v>0</v>
      </c>
      <c r="R315" s="11">
        <f t="shared" si="42"/>
        <v>0</v>
      </c>
      <c r="S315" s="11"/>
      <c r="T315" s="1">
        <f>VLOOKUP(B315,Master_Item!B:I,8,0)</f>
        <v>9.1199999999999992</v>
      </c>
      <c r="U315" s="11">
        <f t="shared" si="45"/>
        <v>0</v>
      </c>
      <c r="V315" s="11">
        <f t="shared" si="46"/>
        <v>0</v>
      </c>
      <c r="W315" s="11">
        <f t="shared" si="47"/>
        <v>0</v>
      </c>
      <c r="X315" s="11">
        <f t="shared" si="48"/>
        <v>0</v>
      </c>
      <c r="Y315" s="11">
        <f t="shared" si="49"/>
        <v>0</v>
      </c>
    </row>
    <row r="316" spans="1:25">
      <c r="A316" s="13">
        <v>16</v>
      </c>
      <c r="B316" s="2">
        <v>310002879</v>
      </c>
      <c r="C316" s="1" t="s">
        <v>52</v>
      </c>
      <c r="D316" s="1" t="s">
        <v>116</v>
      </c>
      <c r="E316" s="12">
        <f>_xlfn.IFNA(VLOOKUP($B316,'FST OMT'!$C:$AH,$A316,0),0)</f>
        <v>0</v>
      </c>
      <c r="F316" s="12">
        <f>_xlfn.IFNA(VLOOKUP($B316,'FST CV'!$C:$AH,$A316,0),0)</f>
        <v>0</v>
      </c>
      <c r="G316" s="12">
        <f>_xlfn.IFNA(VLOOKUP($B316,'FST TT'!$C:$AH,$A316,0),0)</f>
        <v>0</v>
      </c>
      <c r="I316" s="4">
        <f t="shared" si="43"/>
        <v>0</v>
      </c>
      <c r="K316" s="52">
        <f>IF(D316="MT",VLOOKUP(B316,Master_Item!B:H,7,0),VLOOKUP(B316,Master_Item!B:H,6,0))</f>
        <v>72</v>
      </c>
      <c r="L316" s="52" t="str">
        <f>VLOOKUP(B316,Master_Item!B:M,12,0)</f>
        <v>โรงงานนวนคร</v>
      </c>
      <c r="M316" s="11" t="str">
        <f t="shared" si="44"/>
        <v>โรงงานนวนครRegion 2</v>
      </c>
      <c r="N316" s="11">
        <f t="shared" si="42"/>
        <v>0</v>
      </c>
      <c r="O316" s="11">
        <f t="shared" si="42"/>
        <v>0</v>
      </c>
      <c r="P316" s="11">
        <f t="shared" si="42"/>
        <v>0</v>
      </c>
      <c r="Q316" s="11">
        <f t="shared" si="42"/>
        <v>0</v>
      </c>
      <c r="R316" s="11">
        <f t="shared" si="42"/>
        <v>0</v>
      </c>
      <c r="S316" s="11"/>
      <c r="T316" s="1">
        <f>VLOOKUP(B316,Master_Item!B:I,8,0)</f>
        <v>9.1199999999999992</v>
      </c>
      <c r="U316" s="11">
        <f t="shared" si="45"/>
        <v>0</v>
      </c>
      <c r="V316" s="11">
        <f t="shared" si="46"/>
        <v>0</v>
      </c>
      <c r="W316" s="11">
        <f t="shared" si="47"/>
        <v>0</v>
      </c>
      <c r="X316" s="11">
        <f t="shared" si="48"/>
        <v>0</v>
      </c>
      <c r="Y316" s="11">
        <f t="shared" si="49"/>
        <v>0</v>
      </c>
    </row>
    <row r="317" spans="1:25">
      <c r="A317" s="13">
        <v>17</v>
      </c>
      <c r="B317" s="2">
        <v>310002879</v>
      </c>
      <c r="C317" s="1" t="s">
        <v>52</v>
      </c>
      <c r="D317" s="1" t="s">
        <v>117</v>
      </c>
      <c r="E317" s="12">
        <f>_xlfn.IFNA(VLOOKUP($B317,'FST OMT'!$C:$AH,$A317,0),0)</f>
        <v>0</v>
      </c>
      <c r="F317" s="12">
        <f>_xlfn.IFNA(VLOOKUP($B317,'FST CV'!$C:$AH,$A317,0),0)</f>
        <v>0</v>
      </c>
      <c r="G317" s="12">
        <f>_xlfn.IFNA(VLOOKUP($B317,'FST TT'!$C:$AH,$A317,0),0)</f>
        <v>0</v>
      </c>
      <c r="I317" s="4">
        <f t="shared" si="43"/>
        <v>0</v>
      </c>
      <c r="K317" s="52">
        <f>IF(D317="MT",VLOOKUP(B317,Master_Item!B:H,7,0),VLOOKUP(B317,Master_Item!B:H,6,0))</f>
        <v>72</v>
      </c>
      <c r="L317" s="52" t="str">
        <f>VLOOKUP(B317,Master_Item!B:M,12,0)</f>
        <v>โรงงานนวนคร</v>
      </c>
      <c r="M317" s="11" t="str">
        <f t="shared" si="44"/>
        <v>โรงงานนวนครRegion 3</v>
      </c>
      <c r="N317" s="11">
        <f t="shared" si="42"/>
        <v>0</v>
      </c>
      <c r="O317" s="11">
        <f t="shared" si="42"/>
        <v>0</v>
      </c>
      <c r="P317" s="11">
        <f t="shared" si="42"/>
        <v>0</v>
      </c>
      <c r="Q317" s="11">
        <f t="shared" si="42"/>
        <v>0</v>
      </c>
      <c r="R317" s="11">
        <f t="shared" si="42"/>
        <v>0</v>
      </c>
      <c r="S317" s="11"/>
      <c r="T317" s="1">
        <f>VLOOKUP(B317,Master_Item!B:I,8,0)</f>
        <v>9.1199999999999992</v>
      </c>
      <c r="U317" s="11">
        <f t="shared" si="45"/>
        <v>0</v>
      </c>
      <c r="V317" s="11">
        <f t="shared" si="46"/>
        <v>0</v>
      </c>
      <c r="W317" s="11">
        <f t="shared" si="47"/>
        <v>0</v>
      </c>
      <c r="X317" s="11">
        <f t="shared" si="48"/>
        <v>0</v>
      </c>
      <c r="Y317" s="11">
        <f t="shared" si="49"/>
        <v>0</v>
      </c>
    </row>
    <row r="318" spans="1:25">
      <c r="A318" s="13">
        <v>18</v>
      </c>
      <c r="B318" s="2">
        <v>310002879</v>
      </c>
      <c r="C318" s="1" t="s">
        <v>52</v>
      </c>
      <c r="D318" s="1" t="s">
        <v>118</v>
      </c>
      <c r="E318" s="12">
        <f>_xlfn.IFNA(VLOOKUP($B318,'FST OMT'!$C:$AH,$A318,0),0)</f>
        <v>0</v>
      </c>
      <c r="F318" s="12">
        <f>_xlfn.IFNA(VLOOKUP($B318,'FST CV'!$C:$AH,$A318,0),0)</f>
        <v>0</v>
      </c>
      <c r="G318" s="12">
        <f>_xlfn.IFNA(VLOOKUP($B318,'FST TT'!$C:$AH,$A318,0),0)</f>
        <v>0</v>
      </c>
      <c r="I318" s="4">
        <f t="shared" si="43"/>
        <v>0</v>
      </c>
      <c r="K318" s="52">
        <f>IF(D318="MT",VLOOKUP(B318,Master_Item!B:H,7,0),VLOOKUP(B318,Master_Item!B:H,6,0))</f>
        <v>72</v>
      </c>
      <c r="L318" s="52" t="str">
        <f>VLOOKUP(B318,Master_Item!B:M,12,0)</f>
        <v>โรงงานนวนคร</v>
      </c>
      <c r="M318" s="11" t="str">
        <f t="shared" si="44"/>
        <v>โรงงานนวนครRegion 4</v>
      </c>
      <c r="N318" s="11">
        <f t="shared" si="42"/>
        <v>0</v>
      </c>
      <c r="O318" s="11">
        <f t="shared" si="42"/>
        <v>0</v>
      </c>
      <c r="P318" s="11">
        <f t="shared" si="42"/>
        <v>0</v>
      </c>
      <c r="Q318" s="11">
        <f t="shared" si="42"/>
        <v>0</v>
      </c>
      <c r="R318" s="11">
        <f t="shared" si="42"/>
        <v>0</v>
      </c>
      <c r="S318" s="11"/>
      <c r="T318" s="1">
        <f>VLOOKUP(B318,Master_Item!B:I,8,0)</f>
        <v>9.1199999999999992</v>
      </c>
      <c r="U318" s="11">
        <f t="shared" si="45"/>
        <v>0</v>
      </c>
      <c r="V318" s="11">
        <f t="shared" si="46"/>
        <v>0</v>
      </c>
      <c r="W318" s="11">
        <f t="shared" si="47"/>
        <v>0</v>
      </c>
      <c r="X318" s="11">
        <f t="shared" si="48"/>
        <v>0</v>
      </c>
      <c r="Y318" s="11">
        <f t="shared" si="49"/>
        <v>0</v>
      </c>
    </row>
    <row r="319" spans="1:25">
      <c r="A319" s="13">
        <v>19</v>
      </c>
      <c r="B319" s="2">
        <v>310002879</v>
      </c>
      <c r="C319" s="1" t="s">
        <v>52</v>
      </c>
      <c r="D319" s="1" t="s">
        <v>119</v>
      </c>
      <c r="E319" s="12">
        <f>_xlfn.IFNA(VLOOKUP($B319,'FST OMT'!$C:$AH,$A319,0),0)</f>
        <v>0</v>
      </c>
      <c r="F319" s="12">
        <f>_xlfn.IFNA(VLOOKUP($B319,'FST CV'!$C:$AH,$A319,0),0)</f>
        <v>0</v>
      </c>
      <c r="G319" s="12">
        <f>_xlfn.IFNA(VLOOKUP($B319,'FST TT'!$C:$AH,$A319,0),0)</f>
        <v>0</v>
      </c>
      <c r="I319" s="4">
        <f t="shared" si="43"/>
        <v>0</v>
      </c>
      <c r="K319" s="52">
        <f>IF(D319="MT",VLOOKUP(B319,Master_Item!B:H,7,0),VLOOKUP(B319,Master_Item!B:H,6,0))</f>
        <v>72</v>
      </c>
      <c r="L319" s="52" t="str">
        <f>VLOOKUP(B319,Master_Item!B:M,12,0)</f>
        <v>โรงงานนวนคร</v>
      </c>
      <c r="M319" s="11" t="str">
        <f t="shared" si="44"/>
        <v>โรงงานนวนครRegion 5</v>
      </c>
      <c r="N319" s="11">
        <f t="shared" si="42"/>
        <v>0</v>
      </c>
      <c r="O319" s="11">
        <f t="shared" si="42"/>
        <v>0</v>
      </c>
      <c r="P319" s="11">
        <f t="shared" si="42"/>
        <v>0</v>
      </c>
      <c r="Q319" s="11">
        <f t="shared" si="42"/>
        <v>0</v>
      </c>
      <c r="R319" s="11">
        <f t="shared" si="42"/>
        <v>0</v>
      </c>
      <c r="S319" s="11"/>
      <c r="T319" s="1">
        <f>VLOOKUP(B319,Master_Item!B:I,8,0)</f>
        <v>9.1199999999999992</v>
      </c>
      <c r="U319" s="11">
        <f t="shared" si="45"/>
        <v>0</v>
      </c>
      <c r="V319" s="11">
        <f t="shared" si="46"/>
        <v>0</v>
      </c>
      <c r="W319" s="11">
        <f t="shared" si="47"/>
        <v>0</v>
      </c>
      <c r="X319" s="11">
        <f t="shared" si="48"/>
        <v>0</v>
      </c>
      <c r="Y319" s="11">
        <f t="shared" si="49"/>
        <v>0</v>
      </c>
    </row>
    <row r="320" spans="1:25">
      <c r="A320" s="13">
        <v>20</v>
      </c>
      <c r="B320" s="2">
        <v>310002879</v>
      </c>
      <c r="C320" s="1" t="s">
        <v>52</v>
      </c>
      <c r="D320" s="1" t="s">
        <v>127</v>
      </c>
      <c r="E320" s="12">
        <f>_xlfn.IFNA(VLOOKUP($B320,'FST OMT'!$C:$AH,$A320,0),0)*0.45</f>
        <v>0</v>
      </c>
      <c r="F320" s="12">
        <f>_xlfn.IFNA(VLOOKUP($B320,'FST CV'!$C:$AH,$A320,0),0)*0.45</f>
        <v>0</v>
      </c>
      <c r="G320" s="12">
        <f>_xlfn.IFNA(VLOOKUP($B320,'FST TT'!$C:$AH,$A320,0),0)*0.45</f>
        <v>0</v>
      </c>
      <c r="I320" s="4">
        <f t="shared" si="43"/>
        <v>0</v>
      </c>
      <c r="K320" s="52">
        <f>IF(D320="MT",VLOOKUP(B320,Master_Item!B:H,7,0),VLOOKUP(B320,Master_Item!B:H,6,0))</f>
        <v>72</v>
      </c>
      <c r="L320" s="52" t="str">
        <f>VLOOKUP(B320,Master_Item!B:M,12,0)</f>
        <v>โรงงานนวนคร</v>
      </c>
      <c r="M320" s="11" t="str">
        <f t="shared" si="44"/>
        <v>โรงงานนวนครRegion 6/9</v>
      </c>
      <c r="N320" s="11">
        <f t="shared" si="42"/>
        <v>0</v>
      </c>
      <c r="O320" s="11">
        <f t="shared" si="42"/>
        <v>0</v>
      </c>
      <c r="P320" s="11">
        <f t="shared" si="42"/>
        <v>0</v>
      </c>
      <c r="Q320" s="11">
        <f t="shared" si="42"/>
        <v>0</v>
      </c>
      <c r="R320" s="11">
        <f t="shared" si="42"/>
        <v>0</v>
      </c>
      <c r="S320" s="11"/>
      <c r="T320" s="1">
        <f>VLOOKUP(B320,Master_Item!B:I,8,0)</f>
        <v>9.1199999999999992</v>
      </c>
      <c r="U320" s="11">
        <f t="shared" si="45"/>
        <v>0</v>
      </c>
      <c r="V320" s="11">
        <f t="shared" si="46"/>
        <v>0</v>
      </c>
      <c r="W320" s="11">
        <f t="shared" si="47"/>
        <v>0</v>
      </c>
      <c r="X320" s="11">
        <f t="shared" si="48"/>
        <v>0</v>
      </c>
      <c r="Y320" s="11">
        <f t="shared" si="49"/>
        <v>0</v>
      </c>
    </row>
    <row r="321" spans="1:25">
      <c r="A321" s="13">
        <v>20</v>
      </c>
      <c r="B321" s="2">
        <v>310002879</v>
      </c>
      <c r="C321" s="1" t="s">
        <v>52</v>
      </c>
      <c r="D321" s="1" t="s">
        <v>128</v>
      </c>
      <c r="E321" s="12">
        <f>_xlfn.IFNA(VLOOKUP($B321,'FST OMT'!$C:$AH,$A321,0),0)*0.55</f>
        <v>0</v>
      </c>
      <c r="F321" s="12">
        <f>_xlfn.IFNA(VLOOKUP($B321,'FST CV'!$C:$AH,$A321,0),0)*0.55</f>
        <v>0</v>
      </c>
      <c r="G321" s="12">
        <f>_xlfn.IFNA(VLOOKUP($B321,'FST TT'!$C:$AH,$A321,0),0)*0.55</f>
        <v>0</v>
      </c>
      <c r="I321" s="4">
        <f t="shared" si="43"/>
        <v>0</v>
      </c>
      <c r="K321" s="52">
        <f>IF(D321="MT",VLOOKUP(B321,Master_Item!B:H,7,0),VLOOKUP(B321,Master_Item!B:H,6,0))</f>
        <v>72</v>
      </c>
      <c r="L321" s="52" t="str">
        <f>VLOOKUP(B321,Master_Item!B:M,12,0)</f>
        <v>โรงงานนวนคร</v>
      </c>
      <c r="M321" s="11" t="str">
        <f t="shared" si="44"/>
        <v>โรงงานนวนครRegion 6/14</v>
      </c>
      <c r="N321" s="11">
        <f t="shared" si="42"/>
        <v>0</v>
      </c>
      <c r="O321" s="11">
        <f t="shared" si="42"/>
        <v>0</v>
      </c>
      <c r="P321" s="11">
        <f t="shared" si="42"/>
        <v>0</v>
      </c>
      <c r="Q321" s="11">
        <f t="shared" si="42"/>
        <v>0</v>
      </c>
      <c r="R321" s="11">
        <f t="shared" si="42"/>
        <v>0</v>
      </c>
      <c r="S321" s="11"/>
      <c r="T321" s="1">
        <f>VLOOKUP(B321,Master_Item!B:I,8,0)</f>
        <v>9.1199999999999992</v>
      </c>
      <c r="U321" s="11">
        <f t="shared" si="45"/>
        <v>0</v>
      </c>
      <c r="V321" s="11">
        <f t="shared" si="46"/>
        <v>0</v>
      </c>
      <c r="W321" s="11">
        <f t="shared" si="47"/>
        <v>0</v>
      </c>
      <c r="X321" s="11">
        <f t="shared" si="48"/>
        <v>0</v>
      </c>
      <c r="Y321" s="11">
        <f t="shared" si="49"/>
        <v>0</v>
      </c>
    </row>
    <row r="322" spans="1:25">
      <c r="A322" s="13">
        <v>21</v>
      </c>
      <c r="B322" s="2">
        <v>310002879</v>
      </c>
      <c r="C322" s="1" t="s">
        <v>52</v>
      </c>
      <c r="D322" s="1" t="s">
        <v>121</v>
      </c>
      <c r="E322" s="12">
        <f>_xlfn.IFNA(VLOOKUP($B322,'FST OMT'!$C:$AH,$A322,0),0)</f>
        <v>0</v>
      </c>
      <c r="F322" s="12">
        <f>_xlfn.IFNA(VLOOKUP($B322,'FST CV'!$C:$AH,$A322,0),0)</f>
        <v>0</v>
      </c>
      <c r="G322" s="12">
        <f>_xlfn.IFNA(VLOOKUP($B322,'FST TT'!$C:$AH,$A322,0),0)</f>
        <v>0</v>
      </c>
      <c r="I322" s="4">
        <f t="shared" si="43"/>
        <v>0</v>
      </c>
      <c r="K322" s="52">
        <f>IF(D322="MT",VLOOKUP(B322,Master_Item!B:H,7,0),VLOOKUP(B322,Master_Item!B:H,6,0))</f>
        <v>72</v>
      </c>
      <c r="L322" s="52" t="str">
        <f>VLOOKUP(B322,Master_Item!B:M,12,0)</f>
        <v>โรงงานนวนคร</v>
      </c>
      <c r="M322" s="11" t="str">
        <f t="shared" si="44"/>
        <v>โรงงานนวนครRegion 7</v>
      </c>
      <c r="N322" s="11">
        <f t="shared" si="42"/>
        <v>0</v>
      </c>
      <c r="O322" s="11">
        <f t="shared" si="42"/>
        <v>0</v>
      </c>
      <c r="P322" s="11">
        <f t="shared" si="42"/>
        <v>0</v>
      </c>
      <c r="Q322" s="11">
        <f t="shared" si="42"/>
        <v>0</v>
      </c>
      <c r="R322" s="11">
        <f t="shared" si="42"/>
        <v>0</v>
      </c>
      <c r="S322" s="11"/>
      <c r="T322" s="1">
        <f>VLOOKUP(B322,Master_Item!B:I,8,0)</f>
        <v>9.1199999999999992</v>
      </c>
      <c r="U322" s="11">
        <f t="shared" si="45"/>
        <v>0</v>
      </c>
      <c r="V322" s="11">
        <f t="shared" si="46"/>
        <v>0</v>
      </c>
      <c r="W322" s="11">
        <f t="shared" si="47"/>
        <v>0</v>
      </c>
      <c r="X322" s="11">
        <f t="shared" si="48"/>
        <v>0</v>
      </c>
      <c r="Y322" s="11">
        <f t="shared" si="49"/>
        <v>0</v>
      </c>
    </row>
    <row r="323" spans="1:25">
      <c r="A323" s="13">
        <v>22</v>
      </c>
      <c r="B323" s="2">
        <v>310002879</v>
      </c>
      <c r="C323" s="1" t="s">
        <v>52</v>
      </c>
      <c r="D323" s="1" t="s">
        <v>122</v>
      </c>
      <c r="E323" s="12">
        <f>_xlfn.IFNA(VLOOKUP($B323,'FST OMT'!$C:$AH,$A323,0),0)</f>
        <v>0</v>
      </c>
      <c r="F323" s="12">
        <f>_xlfn.IFNA(VLOOKUP($B323,'FST CV'!$C:$AH,$A323,0),0)</f>
        <v>0</v>
      </c>
      <c r="G323" s="12">
        <f>_xlfn.IFNA(VLOOKUP($B323,'FST TT'!$C:$AH,$A323,0),0)</f>
        <v>0</v>
      </c>
      <c r="I323" s="4">
        <f t="shared" si="43"/>
        <v>0</v>
      </c>
      <c r="K323" s="52">
        <f>IF(D323="MT",VLOOKUP(B323,Master_Item!B:H,7,0),VLOOKUP(B323,Master_Item!B:H,6,0))</f>
        <v>72</v>
      </c>
      <c r="L323" s="52" t="str">
        <f>VLOOKUP(B323,Master_Item!B:M,12,0)</f>
        <v>โรงงานนวนคร</v>
      </c>
      <c r="M323" s="11" t="str">
        <f t="shared" si="44"/>
        <v>โรงงานนวนครRegion 8</v>
      </c>
      <c r="N323" s="11">
        <f t="shared" si="42"/>
        <v>0</v>
      </c>
      <c r="O323" s="11">
        <f t="shared" si="42"/>
        <v>0</v>
      </c>
      <c r="P323" s="11">
        <f t="shared" si="42"/>
        <v>0</v>
      </c>
      <c r="Q323" s="11">
        <f t="shared" si="42"/>
        <v>0</v>
      </c>
      <c r="R323" s="11">
        <f t="shared" si="42"/>
        <v>0</v>
      </c>
      <c r="S323" s="11"/>
      <c r="T323" s="1">
        <f>VLOOKUP(B323,Master_Item!B:I,8,0)</f>
        <v>9.1199999999999992</v>
      </c>
      <c r="U323" s="11">
        <f t="shared" si="45"/>
        <v>0</v>
      </c>
      <c r="V323" s="11">
        <f t="shared" si="46"/>
        <v>0</v>
      </c>
      <c r="W323" s="11">
        <f t="shared" si="47"/>
        <v>0</v>
      </c>
      <c r="X323" s="11">
        <f t="shared" si="48"/>
        <v>0</v>
      </c>
      <c r="Y323" s="11">
        <f t="shared" si="49"/>
        <v>0</v>
      </c>
    </row>
    <row r="324" spans="1:25">
      <c r="A324" s="13">
        <v>71</v>
      </c>
      <c r="B324" s="2">
        <v>310002879</v>
      </c>
      <c r="C324" s="1" t="s">
        <v>52</v>
      </c>
      <c r="D324" s="1" t="s">
        <v>123</v>
      </c>
      <c r="H324" s="4">
        <f>_xlfn.IFNA(VLOOKUP(B324,'FST MT'!A:FS,$A324,0),0)</f>
        <v>0</v>
      </c>
      <c r="I324" s="4">
        <f t="shared" si="43"/>
        <v>0</v>
      </c>
      <c r="K324" s="52">
        <f>IF(D324="MT",VLOOKUP(B324,Master_Item!B:H,7,0),VLOOKUP(B324,Master_Item!B:H,6,0))</f>
        <v>72</v>
      </c>
      <c r="L324" s="52" t="str">
        <f>VLOOKUP(B324,Master_Item!B:M,12,0)</f>
        <v>โรงงานนวนคร</v>
      </c>
      <c r="M324" s="11" t="str">
        <f t="shared" si="44"/>
        <v>โรงงานนวนครMT</v>
      </c>
      <c r="N324" s="11">
        <f t="shared" si="42"/>
        <v>0</v>
      </c>
      <c r="O324" s="11">
        <f t="shared" si="42"/>
        <v>0</v>
      </c>
      <c r="P324" s="11">
        <f t="shared" si="42"/>
        <v>0</v>
      </c>
      <c r="Q324" s="11">
        <f t="shared" si="42"/>
        <v>0</v>
      </c>
      <c r="R324" s="11">
        <f t="shared" si="42"/>
        <v>0</v>
      </c>
      <c r="S324" s="11"/>
      <c r="T324" s="1">
        <f>VLOOKUP(B324,Master_Item!B:I,8,0)</f>
        <v>9.1199999999999992</v>
      </c>
      <c r="U324" s="11">
        <f t="shared" si="45"/>
        <v>0</v>
      </c>
      <c r="V324" s="11">
        <f t="shared" si="46"/>
        <v>0</v>
      </c>
      <c r="W324" s="11">
        <f t="shared" si="47"/>
        <v>0</v>
      </c>
      <c r="X324" s="11">
        <f t="shared" si="48"/>
        <v>0</v>
      </c>
      <c r="Y324" s="11">
        <f t="shared" si="49"/>
        <v>0</v>
      </c>
    </row>
    <row r="325" spans="1:25">
      <c r="A325" s="13">
        <v>15</v>
      </c>
      <c r="B325" s="2">
        <v>310002904</v>
      </c>
      <c r="C325" s="1" t="s">
        <v>54</v>
      </c>
      <c r="D325" s="1" t="s">
        <v>115</v>
      </c>
      <c r="E325" s="12">
        <f>_xlfn.IFNA(VLOOKUP($B325,'FST OMT'!$C:$AH,$A325,0),0)</f>
        <v>0</v>
      </c>
      <c r="F325" s="12">
        <f>_xlfn.IFNA(VLOOKUP($B325,'FST CV'!$C:$AH,$A325,0),0)</f>
        <v>0</v>
      </c>
      <c r="G325" s="12">
        <f>_xlfn.IFNA(VLOOKUP($B325,'FST TT'!$C:$AH,$A325,0),0)</f>
        <v>0</v>
      </c>
      <c r="I325" s="4">
        <f t="shared" si="43"/>
        <v>0</v>
      </c>
      <c r="K325" s="52">
        <f>IF(D325="MT",VLOOKUP(B325,Master_Item!B:H,7,0),VLOOKUP(B325,Master_Item!B:H,6,0))</f>
        <v>60</v>
      </c>
      <c r="L325" s="52" t="str">
        <f>VLOOKUP(B325,Master_Item!B:M,12,0)</f>
        <v>โรงงานวังม่วง</v>
      </c>
      <c r="M325" s="11" t="str">
        <f t="shared" si="44"/>
        <v>โรงงานวังม่วงRegion 1</v>
      </c>
      <c r="N325" s="11">
        <f t="shared" ref="N325:R365" si="50">E325/$K325</f>
        <v>0</v>
      </c>
      <c r="O325" s="11">
        <f t="shared" si="50"/>
        <v>0</v>
      </c>
      <c r="P325" s="11">
        <f t="shared" si="50"/>
        <v>0</v>
      </c>
      <c r="Q325" s="11">
        <f t="shared" si="50"/>
        <v>0</v>
      </c>
      <c r="R325" s="11">
        <f t="shared" si="50"/>
        <v>0</v>
      </c>
      <c r="S325" s="11"/>
      <c r="T325" s="1">
        <f>VLOOKUP(B325,Master_Item!B:I,8,0)</f>
        <v>9.6</v>
      </c>
      <c r="U325" s="11">
        <f t="shared" si="45"/>
        <v>0</v>
      </c>
      <c r="V325" s="11">
        <f t="shared" si="46"/>
        <v>0</v>
      </c>
      <c r="W325" s="11">
        <f t="shared" si="47"/>
        <v>0</v>
      </c>
      <c r="X325" s="11">
        <f t="shared" si="48"/>
        <v>0</v>
      </c>
      <c r="Y325" s="11">
        <f t="shared" si="49"/>
        <v>0</v>
      </c>
    </row>
    <row r="326" spans="1:25">
      <c r="A326" s="13">
        <v>16</v>
      </c>
      <c r="B326" s="2">
        <v>310002904</v>
      </c>
      <c r="C326" s="1" t="s">
        <v>54</v>
      </c>
      <c r="D326" s="1" t="s">
        <v>116</v>
      </c>
      <c r="E326" s="12">
        <f>_xlfn.IFNA(VLOOKUP($B326,'FST OMT'!$C:$AH,$A326,0),0)</f>
        <v>0</v>
      </c>
      <c r="F326" s="12">
        <f>_xlfn.IFNA(VLOOKUP($B326,'FST CV'!$C:$AH,$A326,0),0)</f>
        <v>0</v>
      </c>
      <c r="G326" s="12">
        <f>_xlfn.IFNA(VLOOKUP($B326,'FST TT'!$C:$AH,$A326,0),0)</f>
        <v>20</v>
      </c>
      <c r="I326" s="4">
        <f t="shared" si="43"/>
        <v>20</v>
      </c>
      <c r="K326" s="52">
        <f>IF(D326="MT",VLOOKUP(B326,Master_Item!B:H,7,0),VLOOKUP(B326,Master_Item!B:H,6,0))</f>
        <v>60</v>
      </c>
      <c r="L326" s="52" t="str">
        <f>VLOOKUP(B326,Master_Item!B:M,12,0)</f>
        <v>โรงงานวังม่วง</v>
      </c>
      <c r="M326" s="11" t="str">
        <f t="shared" si="44"/>
        <v>โรงงานวังม่วงRegion 2</v>
      </c>
      <c r="N326" s="11">
        <f t="shared" si="50"/>
        <v>0</v>
      </c>
      <c r="O326" s="11">
        <f t="shared" si="50"/>
        <v>0</v>
      </c>
      <c r="P326" s="11">
        <f t="shared" si="50"/>
        <v>0.33333333333333331</v>
      </c>
      <c r="Q326" s="11">
        <f t="shared" si="50"/>
        <v>0</v>
      </c>
      <c r="R326" s="11">
        <f t="shared" si="50"/>
        <v>0.33333333333333331</v>
      </c>
      <c r="S326" s="11"/>
      <c r="T326" s="1">
        <f>VLOOKUP(B326,Master_Item!B:I,8,0)</f>
        <v>9.6</v>
      </c>
      <c r="U326" s="11">
        <f t="shared" si="45"/>
        <v>0</v>
      </c>
      <c r="V326" s="11">
        <f t="shared" si="46"/>
        <v>0</v>
      </c>
      <c r="W326" s="11">
        <f t="shared" si="47"/>
        <v>192</v>
      </c>
      <c r="X326" s="11">
        <f t="shared" si="48"/>
        <v>0</v>
      </c>
      <c r="Y326" s="11">
        <f t="shared" si="49"/>
        <v>192</v>
      </c>
    </row>
    <row r="327" spans="1:25">
      <c r="A327" s="13">
        <v>17</v>
      </c>
      <c r="B327" s="2">
        <v>310002904</v>
      </c>
      <c r="C327" s="1" t="s">
        <v>54</v>
      </c>
      <c r="D327" s="1" t="s">
        <v>117</v>
      </c>
      <c r="E327" s="12">
        <f>_xlfn.IFNA(VLOOKUP($B327,'FST OMT'!$C:$AH,$A327,0),0)</f>
        <v>0</v>
      </c>
      <c r="F327" s="12">
        <f>_xlfn.IFNA(VLOOKUP($B327,'FST CV'!$C:$AH,$A327,0),0)</f>
        <v>0</v>
      </c>
      <c r="G327" s="12">
        <f>_xlfn.IFNA(VLOOKUP($B327,'FST TT'!$C:$AH,$A327,0),0)</f>
        <v>0</v>
      </c>
      <c r="I327" s="4">
        <f t="shared" si="43"/>
        <v>0</v>
      </c>
      <c r="K327" s="52">
        <f>IF(D327="MT",VLOOKUP(B327,Master_Item!B:H,7,0),VLOOKUP(B327,Master_Item!B:H,6,0))</f>
        <v>60</v>
      </c>
      <c r="L327" s="52" t="str">
        <f>VLOOKUP(B327,Master_Item!B:M,12,0)</f>
        <v>โรงงานวังม่วง</v>
      </c>
      <c r="M327" s="11" t="str">
        <f t="shared" si="44"/>
        <v>โรงงานวังม่วงRegion 3</v>
      </c>
      <c r="N327" s="11">
        <f t="shared" si="50"/>
        <v>0</v>
      </c>
      <c r="O327" s="11">
        <f t="shared" si="50"/>
        <v>0</v>
      </c>
      <c r="P327" s="11">
        <f t="shared" si="50"/>
        <v>0</v>
      </c>
      <c r="Q327" s="11">
        <f t="shared" si="50"/>
        <v>0</v>
      </c>
      <c r="R327" s="11">
        <f t="shared" si="50"/>
        <v>0</v>
      </c>
      <c r="S327" s="11"/>
      <c r="T327" s="1">
        <f>VLOOKUP(B327,Master_Item!B:I,8,0)</f>
        <v>9.6</v>
      </c>
      <c r="U327" s="11">
        <f t="shared" si="45"/>
        <v>0</v>
      </c>
      <c r="V327" s="11">
        <f t="shared" si="46"/>
        <v>0</v>
      </c>
      <c r="W327" s="11">
        <f t="shared" si="47"/>
        <v>0</v>
      </c>
      <c r="X327" s="11">
        <f t="shared" si="48"/>
        <v>0</v>
      </c>
      <c r="Y327" s="11">
        <f t="shared" si="49"/>
        <v>0</v>
      </c>
    </row>
    <row r="328" spans="1:25">
      <c r="A328" s="13">
        <v>18</v>
      </c>
      <c r="B328" s="2">
        <v>310002904</v>
      </c>
      <c r="C328" s="1" t="s">
        <v>54</v>
      </c>
      <c r="D328" s="1" t="s">
        <v>118</v>
      </c>
      <c r="E328" s="12">
        <f>_xlfn.IFNA(VLOOKUP($B328,'FST OMT'!$C:$AH,$A328,0),0)</f>
        <v>0</v>
      </c>
      <c r="F328" s="12">
        <f>_xlfn.IFNA(VLOOKUP($B328,'FST CV'!$C:$AH,$A328,0),0)</f>
        <v>0</v>
      </c>
      <c r="G328" s="12">
        <f>_xlfn.IFNA(VLOOKUP($B328,'FST TT'!$C:$AH,$A328,0),0)</f>
        <v>0</v>
      </c>
      <c r="I328" s="4">
        <f t="shared" si="43"/>
        <v>0</v>
      </c>
      <c r="K328" s="52">
        <f>IF(D328="MT",VLOOKUP(B328,Master_Item!B:H,7,0),VLOOKUP(B328,Master_Item!B:H,6,0))</f>
        <v>60</v>
      </c>
      <c r="L328" s="52" t="str">
        <f>VLOOKUP(B328,Master_Item!B:M,12,0)</f>
        <v>โรงงานวังม่วง</v>
      </c>
      <c r="M328" s="11" t="str">
        <f t="shared" si="44"/>
        <v>โรงงานวังม่วงRegion 4</v>
      </c>
      <c r="N328" s="11">
        <f t="shared" si="50"/>
        <v>0</v>
      </c>
      <c r="O328" s="11">
        <f t="shared" si="50"/>
        <v>0</v>
      </c>
      <c r="P328" s="11">
        <f t="shared" si="50"/>
        <v>0</v>
      </c>
      <c r="Q328" s="11">
        <f t="shared" si="50"/>
        <v>0</v>
      </c>
      <c r="R328" s="11">
        <f t="shared" si="50"/>
        <v>0</v>
      </c>
      <c r="S328" s="11"/>
      <c r="T328" s="1">
        <f>VLOOKUP(B328,Master_Item!B:I,8,0)</f>
        <v>9.6</v>
      </c>
      <c r="U328" s="11">
        <f t="shared" si="45"/>
        <v>0</v>
      </c>
      <c r="V328" s="11">
        <f t="shared" si="46"/>
        <v>0</v>
      </c>
      <c r="W328" s="11">
        <f t="shared" si="47"/>
        <v>0</v>
      </c>
      <c r="X328" s="11">
        <f t="shared" si="48"/>
        <v>0</v>
      </c>
      <c r="Y328" s="11">
        <f t="shared" si="49"/>
        <v>0</v>
      </c>
    </row>
    <row r="329" spans="1:25">
      <c r="A329" s="13">
        <v>19</v>
      </c>
      <c r="B329" s="2">
        <v>310002904</v>
      </c>
      <c r="C329" s="1" t="s">
        <v>54</v>
      </c>
      <c r="D329" s="1" t="s">
        <v>119</v>
      </c>
      <c r="E329" s="12">
        <f>_xlfn.IFNA(VLOOKUP($B329,'FST OMT'!$C:$AH,$A329,0),0)</f>
        <v>0</v>
      </c>
      <c r="F329" s="12">
        <f>_xlfn.IFNA(VLOOKUP($B329,'FST CV'!$C:$AH,$A329,0),0)</f>
        <v>0</v>
      </c>
      <c r="G329" s="12">
        <f>_xlfn.IFNA(VLOOKUP($B329,'FST TT'!$C:$AH,$A329,0),0)</f>
        <v>0</v>
      </c>
      <c r="I329" s="4">
        <f t="shared" si="43"/>
        <v>0</v>
      </c>
      <c r="K329" s="52">
        <f>IF(D329="MT",VLOOKUP(B329,Master_Item!B:H,7,0),VLOOKUP(B329,Master_Item!B:H,6,0))</f>
        <v>60</v>
      </c>
      <c r="L329" s="52" t="str">
        <f>VLOOKUP(B329,Master_Item!B:M,12,0)</f>
        <v>โรงงานวังม่วง</v>
      </c>
      <c r="M329" s="11" t="str">
        <f t="shared" si="44"/>
        <v>โรงงานวังม่วงRegion 5</v>
      </c>
      <c r="N329" s="11">
        <f t="shared" si="50"/>
        <v>0</v>
      </c>
      <c r="O329" s="11">
        <f t="shared" si="50"/>
        <v>0</v>
      </c>
      <c r="P329" s="11">
        <f t="shared" si="50"/>
        <v>0</v>
      </c>
      <c r="Q329" s="11">
        <f t="shared" si="50"/>
        <v>0</v>
      </c>
      <c r="R329" s="11">
        <f t="shared" si="50"/>
        <v>0</v>
      </c>
      <c r="S329" s="11"/>
      <c r="T329" s="1">
        <f>VLOOKUP(B329,Master_Item!B:I,8,0)</f>
        <v>9.6</v>
      </c>
      <c r="U329" s="11">
        <f t="shared" si="45"/>
        <v>0</v>
      </c>
      <c r="V329" s="11">
        <f t="shared" si="46"/>
        <v>0</v>
      </c>
      <c r="W329" s="11">
        <f t="shared" si="47"/>
        <v>0</v>
      </c>
      <c r="X329" s="11">
        <f t="shared" si="48"/>
        <v>0</v>
      </c>
      <c r="Y329" s="11">
        <f t="shared" si="49"/>
        <v>0</v>
      </c>
    </row>
    <row r="330" spans="1:25">
      <c r="A330" s="13">
        <v>20</v>
      </c>
      <c r="B330" s="2">
        <v>310002904</v>
      </c>
      <c r="C330" s="1" t="s">
        <v>54</v>
      </c>
      <c r="D330" s="1" t="s">
        <v>127</v>
      </c>
      <c r="E330" s="12">
        <f>_xlfn.IFNA(VLOOKUP($B330,'FST OMT'!$C:$AH,$A330,0),0)*0.45</f>
        <v>0</v>
      </c>
      <c r="F330" s="12">
        <f>_xlfn.IFNA(VLOOKUP($B330,'FST CV'!$C:$AH,$A330,0),0)*0.45</f>
        <v>0</v>
      </c>
      <c r="G330" s="12">
        <f>_xlfn.IFNA(VLOOKUP($B330,'FST TT'!$C:$AH,$A330,0),0)*0.45</f>
        <v>15.75</v>
      </c>
      <c r="I330" s="4">
        <f t="shared" ref="I330:I393" si="51">SUM(E330:H330)</f>
        <v>15.75</v>
      </c>
      <c r="K330" s="52">
        <f>IF(D330="MT",VLOOKUP(B330,Master_Item!B:H,7,0),VLOOKUP(B330,Master_Item!B:H,6,0))</f>
        <v>60</v>
      </c>
      <c r="L330" s="52" t="str">
        <f>VLOOKUP(B330,Master_Item!B:M,12,0)</f>
        <v>โรงงานวังม่วง</v>
      </c>
      <c r="M330" s="11" t="str">
        <f t="shared" ref="M330:M393" si="52">L330&amp;D330</f>
        <v>โรงงานวังม่วงRegion 6/9</v>
      </c>
      <c r="N330" s="11">
        <f t="shared" si="50"/>
        <v>0</v>
      </c>
      <c r="O330" s="11">
        <f t="shared" si="50"/>
        <v>0</v>
      </c>
      <c r="P330" s="11">
        <f t="shared" si="50"/>
        <v>0.26250000000000001</v>
      </c>
      <c r="Q330" s="11">
        <f t="shared" si="50"/>
        <v>0</v>
      </c>
      <c r="R330" s="11">
        <f t="shared" si="50"/>
        <v>0.26250000000000001</v>
      </c>
      <c r="S330" s="11"/>
      <c r="T330" s="1">
        <f>VLOOKUP(B330,Master_Item!B:I,8,0)</f>
        <v>9.6</v>
      </c>
      <c r="U330" s="11">
        <f t="shared" ref="U330:U393" si="53">$T330*E330</f>
        <v>0</v>
      </c>
      <c r="V330" s="11">
        <f t="shared" ref="V330:V393" si="54">$T330*F330</f>
        <v>0</v>
      </c>
      <c r="W330" s="11">
        <f t="shared" ref="W330:W393" si="55">$T330*G330</f>
        <v>151.19999999999999</v>
      </c>
      <c r="X330" s="11">
        <f t="shared" ref="X330:X393" si="56">$T330*H330</f>
        <v>0</v>
      </c>
      <c r="Y330" s="11">
        <f t="shared" ref="Y330:Y393" si="57">$T330*I330</f>
        <v>151.19999999999999</v>
      </c>
    </row>
    <row r="331" spans="1:25">
      <c r="A331" s="13">
        <v>20</v>
      </c>
      <c r="B331" s="2">
        <v>310002904</v>
      </c>
      <c r="C331" s="1" t="s">
        <v>54</v>
      </c>
      <c r="D331" s="1" t="s">
        <v>128</v>
      </c>
      <c r="E331" s="12">
        <f>_xlfn.IFNA(VLOOKUP($B331,'FST OMT'!$C:$AH,$A331,0),0)*0.55</f>
        <v>0</v>
      </c>
      <c r="F331" s="12">
        <f>_xlfn.IFNA(VLOOKUP($B331,'FST CV'!$C:$AH,$A331,0),0)*0.55</f>
        <v>0</v>
      </c>
      <c r="G331" s="12">
        <f>_xlfn.IFNA(VLOOKUP($B331,'FST TT'!$C:$AH,$A331,0),0)*0.55</f>
        <v>19.25</v>
      </c>
      <c r="I331" s="4">
        <f t="shared" si="51"/>
        <v>19.25</v>
      </c>
      <c r="K331" s="52">
        <f>IF(D331="MT",VLOOKUP(B331,Master_Item!B:H,7,0),VLOOKUP(B331,Master_Item!B:H,6,0))</f>
        <v>60</v>
      </c>
      <c r="L331" s="52" t="str">
        <f>VLOOKUP(B331,Master_Item!B:M,12,0)</f>
        <v>โรงงานวังม่วง</v>
      </c>
      <c r="M331" s="11" t="str">
        <f t="shared" si="52"/>
        <v>โรงงานวังม่วงRegion 6/14</v>
      </c>
      <c r="N331" s="11">
        <f t="shared" si="50"/>
        <v>0</v>
      </c>
      <c r="O331" s="11">
        <f t="shared" si="50"/>
        <v>0</v>
      </c>
      <c r="P331" s="11">
        <f t="shared" si="50"/>
        <v>0.32083333333333336</v>
      </c>
      <c r="Q331" s="11">
        <f t="shared" si="50"/>
        <v>0</v>
      </c>
      <c r="R331" s="11">
        <f t="shared" si="50"/>
        <v>0.32083333333333336</v>
      </c>
      <c r="S331" s="11"/>
      <c r="T331" s="1">
        <f>VLOOKUP(B331,Master_Item!B:I,8,0)</f>
        <v>9.6</v>
      </c>
      <c r="U331" s="11">
        <f t="shared" si="53"/>
        <v>0</v>
      </c>
      <c r="V331" s="11">
        <f t="shared" si="54"/>
        <v>0</v>
      </c>
      <c r="W331" s="11">
        <f t="shared" si="55"/>
        <v>184.79999999999998</v>
      </c>
      <c r="X331" s="11">
        <f t="shared" si="56"/>
        <v>0</v>
      </c>
      <c r="Y331" s="11">
        <f t="shared" si="57"/>
        <v>184.79999999999998</v>
      </c>
    </row>
    <row r="332" spans="1:25">
      <c r="A332" s="13">
        <v>21</v>
      </c>
      <c r="B332" s="2">
        <v>310002904</v>
      </c>
      <c r="C332" s="1" t="s">
        <v>54</v>
      </c>
      <c r="D332" s="1" t="s">
        <v>121</v>
      </c>
      <c r="E332" s="12">
        <f>_xlfn.IFNA(VLOOKUP($B332,'FST OMT'!$C:$AH,$A332,0),0)</f>
        <v>0</v>
      </c>
      <c r="F332" s="12">
        <f>_xlfn.IFNA(VLOOKUP($B332,'FST CV'!$C:$AH,$A332,0),0)</f>
        <v>0</v>
      </c>
      <c r="G332" s="12">
        <f>_xlfn.IFNA(VLOOKUP($B332,'FST TT'!$C:$AH,$A332,0),0)</f>
        <v>0</v>
      </c>
      <c r="I332" s="4">
        <f t="shared" si="51"/>
        <v>0</v>
      </c>
      <c r="K332" s="52">
        <f>IF(D332="MT",VLOOKUP(B332,Master_Item!B:H,7,0),VLOOKUP(B332,Master_Item!B:H,6,0))</f>
        <v>60</v>
      </c>
      <c r="L332" s="52" t="str">
        <f>VLOOKUP(B332,Master_Item!B:M,12,0)</f>
        <v>โรงงานวังม่วง</v>
      </c>
      <c r="M332" s="11" t="str">
        <f t="shared" si="52"/>
        <v>โรงงานวังม่วงRegion 7</v>
      </c>
      <c r="N332" s="11">
        <f t="shared" si="50"/>
        <v>0</v>
      </c>
      <c r="O332" s="11">
        <f t="shared" si="50"/>
        <v>0</v>
      </c>
      <c r="P332" s="11">
        <f t="shared" si="50"/>
        <v>0</v>
      </c>
      <c r="Q332" s="11">
        <f t="shared" si="50"/>
        <v>0</v>
      </c>
      <c r="R332" s="11">
        <f t="shared" si="50"/>
        <v>0</v>
      </c>
      <c r="S332" s="11"/>
      <c r="T332" s="1">
        <f>VLOOKUP(B332,Master_Item!B:I,8,0)</f>
        <v>9.6</v>
      </c>
      <c r="U332" s="11">
        <f t="shared" si="53"/>
        <v>0</v>
      </c>
      <c r="V332" s="11">
        <f t="shared" si="54"/>
        <v>0</v>
      </c>
      <c r="W332" s="11">
        <f t="shared" si="55"/>
        <v>0</v>
      </c>
      <c r="X332" s="11">
        <f t="shared" si="56"/>
        <v>0</v>
      </c>
      <c r="Y332" s="11">
        <f t="shared" si="57"/>
        <v>0</v>
      </c>
    </row>
    <row r="333" spans="1:25">
      <c r="A333" s="13">
        <v>22</v>
      </c>
      <c r="B333" s="2">
        <v>310002904</v>
      </c>
      <c r="C333" s="1" t="s">
        <v>54</v>
      </c>
      <c r="D333" s="1" t="s">
        <v>122</v>
      </c>
      <c r="E333" s="12">
        <f>_xlfn.IFNA(VLOOKUP($B333,'FST OMT'!$C:$AH,$A333,0),0)</f>
        <v>0</v>
      </c>
      <c r="F333" s="12">
        <f>_xlfn.IFNA(VLOOKUP($B333,'FST CV'!$C:$AH,$A333,0),0)</f>
        <v>0</v>
      </c>
      <c r="G333" s="12">
        <f>_xlfn.IFNA(VLOOKUP($B333,'FST TT'!$C:$AH,$A333,0),0)</f>
        <v>0</v>
      </c>
      <c r="I333" s="4">
        <f t="shared" si="51"/>
        <v>0</v>
      </c>
      <c r="K333" s="52">
        <f>IF(D333="MT",VLOOKUP(B333,Master_Item!B:H,7,0),VLOOKUP(B333,Master_Item!B:H,6,0))</f>
        <v>60</v>
      </c>
      <c r="L333" s="52" t="str">
        <f>VLOOKUP(B333,Master_Item!B:M,12,0)</f>
        <v>โรงงานวังม่วง</v>
      </c>
      <c r="M333" s="11" t="str">
        <f t="shared" si="52"/>
        <v>โรงงานวังม่วงRegion 8</v>
      </c>
      <c r="N333" s="11">
        <f t="shared" si="50"/>
        <v>0</v>
      </c>
      <c r="O333" s="11">
        <f t="shared" si="50"/>
        <v>0</v>
      </c>
      <c r="P333" s="11">
        <f t="shared" si="50"/>
        <v>0</v>
      </c>
      <c r="Q333" s="11">
        <f t="shared" si="50"/>
        <v>0</v>
      </c>
      <c r="R333" s="11">
        <f t="shared" si="50"/>
        <v>0</v>
      </c>
      <c r="S333" s="11"/>
      <c r="T333" s="1">
        <f>VLOOKUP(B333,Master_Item!B:I,8,0)</f>
        <v>9.6</v>
      </c>
      <c r="U333" s="11">
        <f t="shared" si="53"/>
        <v>0</v>
      </c>
      <c r="V333" s="11">
        <f t="shared" si="54"/>
        <v>0</v>
      </c>
      <c r="W333" s="11">
        <f t="shared" si="55"/>
        <v>0</v>
      </c>
      <c r="X333" s="11">
        <f t="shared" si="56"/>
        <v>0</v>
      </c>
      <c r="Y333" s="11">
        <f t="shared" si="57"/>
        <v>0</v>
      </c>
    </row>
    <row r="334" spans="1:25">
      <c r="A334" s="13">
        <v>71</v>
      </c>
      <c r="B334" s="2">
        <v>310002904</v>
      </c>
      <c r="C334" s="1" t="s">
        <v>54</v>
      </c>
      <c r="D334" s="1" t="s">
        <v>123</v>
      </c>
      <c r="H334" s="4">
        <f>_xlfn.IFNA(VLOOKUP(B334,'FST MT'!A:FS,$A334,0),0)</f>
        <v>0</v>
      </c>
      <c r="I334" s="4">
        <f t="shared" si="51"/>
        <v>0</v>
      </c>
      <c r="K334" s="52">
        <f>IF(D334="MT",VLOOKUP(B334,Master_Item!B:H,7,0),VLOOKUP(B334,Master_Item!B:H,6,0))</f>
        <v>60</v>
      </c>
      <c r="L334" s="52" t="str">
        <f>VLOOKUP(B334,Master_Item!B:M,12,0)</f>
        <v>โรงงานวังม่วง</v>
      </c>
      <c r="M334" s="11" t="str">
        <f t="shared" si="52"/>
        <v>โรงงานวังม่วงMT</v>
      </c>
      <c r="N334" s="11">
        <f t="shared" si="50"/>
        <v>0</v>
      </c>
      <c r="O334" s="11">
        <f t="shared" si="50"/>
        <v>0</v>
      </c>
      <c r="P334" s="11">
        <f t="shared" si="50"/>
        <v>0</v>
      </c>
      <c r="Q334" s="11">
        <f t="shared" si="50"/>
        <v>0</v>
      </c>
      <c r="R334" s="11">
        <f t="shared" si="50"/>
        <v>0</v>
      </c>
      <c r="S334" s="11"/>
      <c r="T334" s="1">
        <f>VLOOKUP(B334,Master_Item!B:I,8,0)</f>
        <v>9.6</v>
      </c>
      <c r="U334" s="11">
        <f t="shared" si="53"/>
        <v>0</v>
      </c>
      <c r="V334" s="11">
        <f t="shared" si="54"/>
        <v>0</v>
      </c>
      <c r="W334" s="11">
        <f t="shared" si="55"/>
        <v>0</v>
      </c>
      <c r="X334" s="11">
        <f t="shared" si="56"/>
        <v>0</v>
      </c>
      <c r="Y334" s="11">
        <f t="shared" si="57"/>
        <v>0</v>
      </c>
    </row>
    <row r="335" spans="1:25">
      <c r="A335" s="13">
        <v>15</v>
      </c>
      <c r="B335" s="2">
        <v>310002905</v>
      </c>
      <c r="C335" s="1" t="s">
        <v>53</v>
      </c>
      <c r="D335" s="1" t="s">
        <v>115</v>
      </c>
      <c r="E335" s="12">
        <f>_xlfn.IFNA(VLOOKUP($B335,'FST OMT'!$C:$AH,$A335,0),0)</f>
        <v>0</v>
      </c>
      <c r="F335" s="12">
        <f>_xlfn.IFNA(VLOOKUP($B335,'FST CV'!$C:$AH,$A335,0),0)</f>
        <v>0</v>
      </c>
      <c r="G335" s="12">
        <f>_xlfn.IFNA(VLOOKUP($B335,'FST TT'!$C:$AH,$A335,0),0)</f>
        <v>11245</v>
      </c>
      <c r="I335" s="4">
        <f t="shared" si="51"/>
        <v>11245</v>
      </c>
      <c r="K335" s="52">
        <f>IF(D335="MT",VLOOKUP(B335,Master_Item!B:H,7,0),VLOOKUP(B335,Master_Item!B:H,6,0))</f>
        <v>60</v>
      </c>
      <c r="L335" s="52" t="str">
        <f>VLOOKUP(B335,Master_Item!B:M,12,0)</f>
        <v>โรงงานวังม่วง</v>
      </c>
      <c r="M335" s="11" t="str">
        <f t="shared" si="52"/>
        <v>โรงงานวังม่วงRegion 1</v>
      </c>
      <c r="N335" s="11">
        <f t="shared" si="50"/>
        <v>0</v>
      </c>
      <c r="O335" s="11">
        <f t="shared" si="50"/>
        <v>0</v>
      </c>
      <c r="P335" s="11">
        <f t="shared" si="50"/>
        <v>187.41666666666666</v>
      </c>
      <c r="Q335" s="11">
        <f t="shared" si="50"/>
        <v>0</v>
      </c>
      <c r="R335" s="11">
        <f t="shared" si="50"/>
        <v>187.41666666666666</v>
      </c>
      <c r="S335" s="11"/>
      <c r="T335" s="1">
        <f>VLOOKUP(B335,Master_Item!B:I,8,0)</f>
        <v>9.6</v>
      </c>
      <c r="U335" s="11">
        <f t="shared" si="53"/>
        <v>0</v>
      </c>
      <c r="V335" s="11">
        <f t="shared" si="54"/>
        <v>0</v>
      </c>
      <c r="W335" s="11">
        <f t="shared" si="55"/>
        <v>107952</v>
      </c>
      <c r="X335" s="11">
        <f t="shared" si="56"/>
        <v>0</v>
      </c>
      <c r="Y335" s="11">
        <f t="shared" si="57"/>
        <v>107952</v>
      </c>
    </row>
    <row r="336" spans="1:25">
      <c r="A336" s="13">
        <v>16</v>
      </c>
      <c r="B336" s="2">
        <v>310002905</v>
      </c>
      <c r="C336" s="1" t="s">
        <v>53</v>
      </c>
      <c r="D336" s="1" t="s">
        <v>116</v>
      </c>
      <c r="E336" s="12">
        <f>_xlfn.IFNA(VLOOKUP($B336,'FST OMT'!$C:$AH,$A336,0),0)</f>
        <v>0</v>
      </c>
      <c r="F336" s="12">
        <f>_xlfn.IFNA(VLOOKUP($B336,'FST CV'!$C:$AH,$A336,0),0)</f>
        <v>0</v>
      </c>
      <c r="G336" s="12">
        <f>_xlfn.IFNA(VLOOKUP($B336,'FST TT'!$C:$AH,$A336,0),0)</f>
        <v>14897</v>
      </c>
      <c r="I336" s="4">
        <f t="shared" si="51"/>
        <v>14897</v>
      </c>
      <c r="K336" s="52">
        <f>IF(D336="MT",VLOOKUP(B336,Master_Item!B:H,7,0),VLOOKUP(B336,Master_Item!B:H,6,0))</f>
        <v>60</v>
      </c>
      <c r="L336" s="52" t="str">
        <f>VLOOKUP(B336,Master_Item!B:M,12,0)</f>
        <v>โรงงานวังม่วง</v>
      </c>
      <c r="M336" s="11" t="str">
        <f t="shared" si="52"/>
        <v>โรงงานวังม่วงRegion 2</v>
      </c>
      <c r="N336" s="11">
        <f t="shared" si="50"/>
        <v>0</v>
      </c>
      <c r="O336" s="11">
        <f t="shared" si="50"/>
        <v>0</v>
      </c>
      <c r="P336" s="11">
        <f t="shared" si="50"/>
        <v>248.28333333333333</v>
      </c>
      <c r="Q336" s="11">
        <f t="shared" si="50"/>
        <v>0</v>
      </c>
      <c r="R336" s="11">
        <f t="shared" si="50"/>
        <v>248.28333333333333</v>
      </c>
      <c r="S336" s="11"/>
      <c r="T336" s="1">
        <f>VLOOKUP(B336,Master_Item!B:I,8,0)</f>
        <v>9.6</v>
      </c>
      <c r="U336" s="11">
        <f t="shared" si="53"/>
        <v>0</v>
      </c>
      <c r="V336" s="11">
        <f t="shared" si="54"/>
        <v>0</v>
      </c>
      <c r="W336" s="11">
        <f t="shared" si="55"/>
        <v>143011.19999999998</v>
      </c>
      <c r="X336" s="11">
        <f t="shared" si="56"/>
        <v>0</v>
      </c>
      <c r="Y336" s="11">
        <f t="shared" si="57"/>
        <v>143011.19999999998</v>
      </c>
    </row>
    <row r="337" spans="1:25">
      <c r="A337" s="13">
        <v>17</v>
      </c>
      <c r="B337" s="2">
        <v>310002905</v>
      </c>
      <c r="C337" s="1" t="s">
        <v>53</v>
      </c>
      <c r="D337" s="1" t="s">
        <v>117</v>
      </c>
      <c r="E337" s="12">
        <f>_xlfn.IFNA(VLOOKUP($B337,'FST OMT'!$C:$AH,$A337,0),0)</f>
        <v>0</v>
      </c>
      <c r="F337" s="12">
        <f>_xlfn.IFNA(VLOOKUP($B337,'FST CV'!$C:$AH,$A337,0),0)</f>
        <v>0</v>
      </c>
      <c r="G337" s="12">
        <f>_xlfn.IFNA(VLOOKUP($B337,'FST TT'!$C:$AH,$A337,0),0)</f>
        <v>21819</v>
      </c>
      <c r="I337" s="4">
        <f t="shared" si="51"/>
        <v>21819</v>
      </c>
      <c r="K337" s="52">
        <f>IF(D337="MT",VLOOKUP(B337,Master_Item!B:H,7,0),VLOOKUP(B337,Master_Item!B:H,6,0))</f>
        <v>60</v>
      </c>
      <c r="L337" s="52" t="str">
        <f>VLOOKUP(B337,Master_Item!B:M,12,0)</f>
        <v>โรงงานวังม่วง</v>
      </c>
      <c r="M337" s="11" t="str">
        <f t="shared" si="52"/>
        <v>โรงงานวังม่วงRegion 3</v>
      </c>
      <c r="N337" s="11">
        <f t="shared" si="50"/>
        <v>0</v>
      </c>
      <c r="O337" s="11">
        <f t="shared" si="50"/>
        <v>0</v>
      </c>
      <c r="P337" s="11">
        <f t="shared" si="50"/>
        <v>363.65</v>
      </c>
      <c r="Q337" s="11">
        <f t="shared" si="50"/>
        <v>0</v>
      </c>
      <c r="R337" s="11">
        <f t="shared" si="50"/>
        <v>363.65</v>
      </c>
      <c r="S337" s="11"/>
      <c r="T337" s="1">
        <f>VLOOKUP(B337,Master_Item!B:I,8,0)</f>
        <v>9.6</v>
      </c>
      <c r="U337" s="11">
        <f t="shared" si="53"/>
        <v>0</v>
      </c>
      <c r="V337" s="11">
        <f t="shared" si="54"/>
        <v>0</v>
      </c>
      <c r="W337" s="11">
        <f t="shared" si="55"/>
        <v>209462.39999999999</v>
      </c>
      <c r="X337" s="11">
        <f t="shared" si="56"/>
        <v>0</v>
      </c>
      <c r="Y337" s="11">
        <f t="shared" si="57"/>
        <v>209462.39999999999</v>
      </c>
    </row>
    <row r="338" spans="1:25">
      <c r="A338" s="13">
        <v>18</v>
      </c>
      <c r="B338" s="2">
        <v>310002905</v>
      </c>
      <c r="C338" s="1" t="s">
        <v>53</v>
      </c>
      <c r="D338" s="1" t="s">
        <v>118</v>
      </c>
      <c r="E338" s="12">
        <f>_xlfn.IFNA(VLOOKUP($B338,'FST OMT'!$C:$AH,$A338,0),0)</f>
        <v>0</v>
      </c>
      <c r="F338" s="12">
        <f>_xlfn.IFNA(VLOOKUP($B338,'FST CV'!$C:$AH,$A338,0),0)</f>
        <v>0</v>
      </c>
      <c r="G338" s="12">
        <f>_xlfn.IFNA(VLOOKUP($B338,'FST TT'!$C:$AH,$A338,0),0)</f>
        <v>24312</v>
      </c>
      <c r="I338" s="4">
        <f t="shared" si="51"/>
        <v>24312</v>
      </c>
      <c r="K338" s="52">
        <f>IF(D338="MT",VLOOKUP(B338,Master_Item!B:H,7,0),VLOOKUP(B338,Master_Item!B:H,6,0))</f>
        <v>60</v>
      </c>
      <c r="L338" s="52" t="str">
        <f>VLOOKUP(B338,Master_Item!B:M,12,0)</f>
        <v>โรงงานวังม่วง</v>
      </c>
      <c r="M338" s="11" t="str">
        <f t="shared" si="52"/>
        <v>โรงงานวังม่วงRegion 4</v>
      </c>
      <c r="N338" s="11">
        <f t="shared" si="50"/>
        <v>0</v>
      </c>
      <c r="O338" s="11">
        <f t="shared" si="50"/>
        <v>0</v>
      </c>
      <c r="P338" s="11">
        <f t="shared" si="50"/>
        <v>405.2</v>
      </c>
      <c r="Q338" s="11">
        <f t="shared" si="50"/>
        <v>0</v>
      </c>
      <c r="R338" s="11">
        <f t="shared" si="50"/>
        <v>405.2</v>
      </c>
      <c r="S338" s="11"/>
      <c r="T338" s="1">
        <f>VLOOKUP(B338,Master_Item!B:I,8,0)</f>
        <v>9.6</v>
      </c>
      <c r="U338" s="11">
        <f t="shared" si="53"/>
        <v>0</v>
      </c>
      <c r="V338" s="11">
        <f t="shared" si="54"/>
        <v>0</v>
      </c>
      <c r="W338" s="11">
        <f t="shared" si="55"/>
        <v>233395.19999999998</v>
      </c>
      <c r="X338" s="11">
        <f t="shared" si="56"/>
        <v>0</v>
      </c>
      <c r="Y338" s="11">
        <f t="shared" si="57"/>
        <v>233395.19999999998</v>
      </c>
    </row>
    <row r="339" spans="1:25">
      <c r="A339" s="13">
        <v>19</v>
      </c>
      <c r="B339" s="2">
        <v>310002905</v>
      </c>
      <c r="C339" s="1" t="s">
        <v>53</v>
      </c>
      <c r="D339" s="1" t="s">
        <v>119</v>
      </c>
      <c r="E339" s="12">
        <f>_xlfn.IFNA(VLOOKUP($B339,'FST OMT'!$C:$AH,$A339,0),0)</f>
        <v>0</v>
      </c>
      <c r="F339" s="12">
        <f>_xlfn.IFNA(VLOOKUP($B339,'FST CV'!$C:$AH,$A339,0),0)</f>
        <v>0</v>
      </c>
      <c r="G339" s="12">
        <f>_xlfn.IFNA(VLOOKUP($B339,'FST TT'!$C:$AH,$A339,0),0)</f>
        <v>2639</v>
      </c>
      <c r="I339" s="4">
        <f t="shared" si="51"/>
        <v>2639</v>
      </c>
      <c r="K339" s="52">
        <f>IF(D339="MT",VLOOKUP(B339,Master_Item!B:H,7,0),VLOOKUP(B339,Master_Item!B:H,6,0))</f>
        <v>60</v>
      </c>
      <c r="L339" s="52" t="str">
        <f>VLOOKUP(B339,Master_Item!B:M,12,0)</f>
        <v>โรงงานวังม่วง</v>
      </c>
      <c r="M339" s="11" t="str">
        <f t="shared" si="52"/>
        <v>โรงงานวังม่วงRegion 5</v>
      </c>
      <c r="N339" s="11">
        <f t="shared" si="50"/>
        <v>0</v>
      </c>
      <c r="O339" s="11">
        <f t="shared" si="50"/>
        <v>0</v>
      </c>
      <c r="P339" s="11">
        <f t="shared" si="50"/>
        <v>43.983333333333334</v>
      </c>
      <c r="Q339" s="11">
        <f t="shared" si="50"/>
        <v>0</v>
      </c>
      <c r="R339" s="11">
        <f t="shared" si="50"/>
        <v>43.983333333333334</v>
      </c>
      <c r="S339" s="11"/>
      <c r="T339" s="1">
        <f>VLOOKUP(B339,Master_Item!B:I,8,0)</f>
        <v>9.6</v>
      </c>
      <c r="U339" s="11">
        <f t="shared" si="53"/>
        <v>0</v>
      </c>
      <c r="V339" s="11">
        <f t="shared" si="54"/>
        <v>0</v>
      </c>
      <c r="W339" s="11">
        <f t="shared" si="55"/>
        <v>25334.399999999998</v>
      </c>
      <c r="X339" s="11">
        <f t="shared" si="56"/>
        <v>0</v>
      </c>
      <c r="Y339" s="11">
        <f t="shared" si="57"/>
        <v>25334.399999999998</v>
      </c>
    </row>
    <row r="340" spans="1:25">
      <c r="A340" s="13">
        <v>20</v>
      </c>
      <c r="B340" s="2">
        <v>310002905</v>
      </c>
      <c r="C340" s="1" t="s">
        <v>53</v>
      </c>
      <c r="D340" s="1" t="s">
        <v>127</v>
      </c>
      <c r="E340" s="12">
        <f>_xlfn.IFNA(VLOOKUP($B340,'FST OMT'!$C:$AH,$A340,0),0)*0.45</f>
        <v>0</v>
      </c>
      <c r="F340" s="12">
        <f>_xlfn.IFNA(VLOOKUP($B340,'FST CV'!$C:$AH,$A340,0),0)*0.45</f>
        <v>0</v>
      </c>
      <c r="G340" s="12">
        <f>_xlfn.IFNA(VLOOKUP($B340,'FST TT'!$C:$AH,$A340,0),0)*0.45</f>
        <v>3551.4</v>
      </c>
      <c r="I340" s="4">
        <f t="shared" si="51"/>
        <v>3551.4</v>
      </c>
      <c r="K340" s="52">
        <f>IF(D340="MT",VLOOKUP(B340,Master_Item!B:H,7,0),VLOOKUP(B340,Master_Item!B:H,6,0))</f>
        <v>60</v>
      </c>
      <c r="L340" s="52" t="str">
        <f>VLOOKUP(B340,Master_Item!B:M,12,0)</f>
        <v>โรงงานวังม่วง</v>
      </c>
      <c r="M340" s="11" t="str">
        <f t="shared" si="52"/>
        <v>โรงงานวังม่วงRegion 6/9</v>
      </c>
      <c r="N340" s="11">
        <f t="shared" si="50"/>
        <v>0</v>
      </c>
      <c r="O340" s="11">
        <f t="shared" si="50"/>
        <v>0</v>
      </c>
      <c r="P340" s="11">
        <f t="shared" si="50"/>
        <v>59.190000000000005</v>
      </c>
      <c r="Q340" s="11">
        <f t="shared" si="50"/>
        <v>0</v>
      </c>
      <c r="R340" s="11">
        <f t="shared" si="50"/>
        <v>59.190000000000005</v>
      </c>
      <c r="S340" s="11"/>
      <c r="T340" s="1">
        <f>VLOOKUP(B340,Master_Item!B:I,8,0)</f>
        <v>9.6</v>
      </c>
      <c r="U340" s="11">
        <f t="shared" si="53"/>
        <v>0</v>
      </c>
      <c r="V340" s="11">
        <f t="shared" si="54"/>
        <v>0</v>
      </c>
      <c r="W340" s="11">
        <f t="shared" si="55"/>
        <v>34093.440000000002</v>
      </c>
      <c r="X340" s="11">
        <f t="shared" si="56"/>
        <v>0</v>
      </c>
      <c r="Y340" s="11">
        <f t="shared" si="57"/>
        <v>34093.440000000002</v>
      </c>
    </row>
    <row r="341" spans="1:25">
      <c r="A341" s="13">
        <v>20</v>
      </c>
      <c r="B341" s="2">
        <v>310002905</v>
      </c>
      <c r="C341" s="1" t="s">
        <v>53</v>
      </c>
      <c r="D341" s="1" t="s">
        <v>128</v>
      </c>
      <c r="E341" s="12">
        <f>_xlfn.IFNA(VLOOKUP($B341,'FST OMT'!$C:$AH,$A341,0),0)*0.55</f>
        <v>0</v>
      </c>
      <c r="F341" s="12">
        <f>_xlfn.IFNA(VLOOKUP($B341,'FST CV'!$C:$AH,$A341,0),0)*0.55</f>
        <v>0</v>
      </c>
      <c r="G341" s="12">
        <f>_xlfn.IFNA(VLOOKUP($B341,'FST TT'!$C:$AH,$A341,0),0)*0.55</f>
        <v>4340.6000000000004</v>
      </c>
      <c r="I341" s="4">
        <f t="shared" si="51"/>
        <v>4340.6000000000004</v>
      </c>
      <c r="K341" s="52">
        <f>IF(D341="MT",VLOOKUP(B341,Master_Item!B:H,7,0),VLOOKUP(B341,Master_Item!B:H,6,0))</f>
        <v>60</v>
      </c>
      <c r="L341" s="52" t="str">
        <f>VLOOKUP(B341,Master_Item!B:M,12,0)</f>
        <v>โรงงานวังม่วง</v>
      </c>
      <c r="M341" s="11" t="str">
        <f t="shared" si="52"/>
        <v>โรงงานวังม่วงRegion 6/14</v>
      </c>
      <c r="N341" s="11">
        <f t="shared" si="50"/>
        <v>0</v>
      </c>
      <c r="O341" s="11">
        <f t="shared" si="50"/>
        <v>0</v>
      </c>
      <c r="P341" s="11">
        <f t="shared" si="50"/>
        <v>72.343333333333334</v>
      </c>
      <c r="Q341" s="11">
        <f t="shared" si="50"/>
        <v>0</v>
      </c>
      <c r="R341" s="11">
        <f t="shared" si="50"/>
        <v>72.343333333333334</v>
      </c>
      <c r="S341" s="11"/>
      <c r="T341" s="1">
        <f>VLOOKUP(B341,Master_Item!B:I,8,0)</f>
        <v>9.6</v>
      </c>
      <c r="U341" s="11">
        <f t="shared" si="53"/>
        <v>0</v>
      </c>
      <c r="V341" s="11">
        <f t="shared" si="54"/>
        <v>0</v>
      </c>
      <c r="W341" s="11">
        <f t="shared" si="55"/>
        <v>41669.760000000002</v>
      </c>
      <c r="X341" s="11">
        <f t="shared" si="56"/>
        <v>0</v>
      </c>
      <c r="Y341" s="11">
        <f t="shared" si="57"/>
        <v>41669.760000000002</v>
      </c>
    </row>
    <row r="342" spans="1:25">
      <c r="A342" s="13">
        <v>21</v>
      </c>
      <c r="B342" s="2">
        <v>310002905</v>
      </c>
      <c r="C342" s="1" t="s">
        <v>53</v>
      </c>
      <c r="D342" s="1" t="s">
        <v>121</v>
      </c>
      <c r="E342" s="12">
        <f>_xlfn.IFNA(VLOOKUP($B342,'FST OMT'!$C:$AH,$A342,0),0)</f>
        <v>0</v>
      </c>
      <c r="F342" s="12">
        <f>_xlfn.IFNA(VLOOKUP($B342,'FST CV'!$C:$AH,$A342,0),0)</f>
        <v>0</v>
      </c>
      <c r="G342" s="12">
        <f>_xlfn.IFNA(VLOOKUP($B342,'FST TT'!$C:$AH,$A342,0),0)</f>
        <v>27700</v>
      </c>
      <c r="I342" s="4">
        <f t="shared" si="51"/>
        <v>27700</v>
      </c>
      <c r="K342" s="52">
        <f>IF(D342="MT",VLOOKUP(B342,Master_Item!B:H,7,0),VLOOKUP(B342,Master_Item!B:H,6,0))</f>
        <v>60</v>
      </c>
      <c r="L342" s="52" t="str">
        <f>VLOOKUP(B342,Master_Item!B:M,12,0)</f>
        <v>โรงงานวังม่วง</v>
      </c>
      <c r="M342" s="11" t="str">
        <f t="shared" si="52"/>
        <v>โรงงานวังม่วงRegion 7</v>
      </c>
      <c r="N342" s="11">
        <f t="shared" si="50"/>
        <v>0</v>
      </c>
      <c r="O342" s="11">
        <f t="shared" si="50"/>
        <v>0</v>
      </c>
      <c r="P342" s="11">
        <f t="shared" si="50"/>
        <v>461.66666666666669</v>
      </c>
      <c r="Q342" s="11">
        <f t="shared" si="50"/>
        <v>0</v>
      </c>
      <c r="R342" s="11">
        <f t="shared" si="50"/>
        <v>461.66666666666669</v>
      </c>
      <c r="S342" s="11"/>
      <c r="T342" s="1">
        <f>VLOOKUP(B342,Master_Item!B:I,8,0)</f>
        <v>9.6</v>
      </c>
      <c r="U342" s="11">
        <f t="shared" si="53"/>
        <v>0</v>
      </c>
      <c r="V342" s="11">
        <f t="shared" si="54"/>
        <v>0</v>
      </c>
      <c r="W342" s="11">
        <f t="shared" si="55"/>
        <v>265920</v>
      </c>
      <c r="X342" s="11">
        <f t="shared" si="56"/>
        <v>0</v>
      </c>
      <c r="Y342" s="11">
        <f t="shared" si="57"/>
        <v>265920</v>
      </c>
    </row>
    <row r="343" spans="1:25">
      <c r="A343" s="13">
        <v>22</v>
      </c>
      <c r="B343" s="2">
        <v>310002905</v>
      </c>
      <c r="C343" s="1" t="s">
        <v>53</v>
      </c>
      <c r="D343" s="1" t="s">
        <v>122</v>
      </c>
      <c r="E343" s="12">
        <f>_xlfn.IFNA(VLOOKUP($B343,'FST OMT'!$C:$AH,$A343,0),0)</f>
        <v>0</v>
      </c>
      <c r="F343" s="12">
        <f>_xlfn.IFNA(VLOOKUP($B343,'FST CV'!$C:$AH,$A343,0),0)</f>
        <v>0</v>
      </c>
      <c r="G343" s="12">
        <f>_xlfn.IFNA(VLOOKUP($B343,'FST TT'!$C:$AH,$A343,0),0)</f>
        <v>25014</v>
      </c>
      <c r="I343" s="4">
        <f t="shared" si="51"/>
        <v>25014</v>
      </c>
      <c r="K343" s="52">
        <f>IF(D343="MT",VLOOKUP(B343,Master_Item!B:H,7,0),VLOOKUP(B343,Master_Item!B:H,6,0))</f>
        <v>60</v>
      </c>
      <c r="L343" s="52" t="str">
        <f>VLOOKUP(B343,Master_Item!B:M,12,0)</f>
        <v>โรงงานวังม่วง</v>
      </c>
      <c r="M343" s="11" t="str">
        <f t="shared" si="52"/>
        <v>โรงงานวังม่วงRegion 8</v>
      </c>
      <c r="N343" s="11">
        <f t="shared" si="50"/>
        <v>0</v>
      </c>
      <c r="O343" s="11">
        <f t="shared" si="50"/>
        <v>0</v>
      </c>
      <c r="P343" s="11">
        <f t="shared" si="50"/>
        <v>416.9</v>
      </c>
      <c r="Q343" s="11">
        <f t="shared" si="50"/>
        <v>0</v>
      </c>
      <c r="R343" s="11">
        <f t="shared" si="50"/>
        <v>416.9</v>
      </c>
      <c r="S343" s="11"/>
      <c r="T343" s="1">
        <f>VLOOKUP(B343,Master_Item!B:I,8,0)</f>
        <v>9.6</v>
      </c>
      <c r="U343" s="11">
        <f t="shared" si="53"/>
        <v>0</v>
      </c>
      <c r="V343" s="11">
        <f t="shared" si="54"/>
        <v>0</v>
      </c>
      <c r="W343" s="11">
        <f t="shared" si="55"/>
        <v>240134.39999999999</v>
      </c>
      <c r="X343" s="11">
        <f t="shared" si="56"/>
        <v>0</v>
      </c>
      <c r="Y343" s="11">
        <f t="shared" si="57"/>
        <v>240134.39999999999</v>
      </c>
    </row>
    <row r="344" spans="1:25">
      <c r="A344" s="13">
        <v>71</v>
      </c>
      <c r="B344" s="2">
        <v>310002905</v>
      </c>
      <c r="C344" s="1" t="s">
        <v>53</v>
      </c>
      <c r="D344" s="1" t="s">
        <v>123</v>
      </c>
      <c r="H344" s="4">
        <f>_xlfn.IFNA(VLOOKUP(B344,'FST MT'!A:FS,$A344,0),0)</f>
        <v>0</v>
      </c>
      <c r="I344" s="4">
        <f t="shared" si="51"/>
        <v>0</v>
      </c>
      <c r="K344" s="52">
        <f>IF(D344="MT",VLOOKUP(B344,Master_Item!B:H,7,0),VLOOKUP(B344,Master_Item!B:H,6,0))</f>
        <v>60</v>
      </c>
      <c r="L344" s="52" t="str">
        <f>VLOOKUP(B344,Master_Item!B:M,12,0)</f>
        <v>โรงงานวังม่วง</v>
      </c>
      <c r="M344" s="11" t="str">
        <f t="shared" si="52"/>
        <v>โรงงานวังม่วงMT</v>
      </c>
      <c r="N344" s="11">
        <f t="shared" si="50"/>
        <v>0</v>
      </c>
      <c r="O344" s="11">
        <f t="shared" si="50"/>
        <v>0</v>
      </c>
      <c r="P344" s="11">
        <f t="shared" si="50"/>
        <v>0</v>
      </c>
      <c r="Q344" s="11">
        <f t="shared" si="50"/>
        <v>0</v>
      </c>
      <c r="R344" s="11">
        <f t="shared" si="50"/>
        <v>0</v>
      </c>
      <c r="S344" s="11"/>
      <c r="T344" s="1">
        <f>VLOOKUP(B344,Master_Item!B:I,8,0)</f>
        <v>9.6</v>
      </c>
      <c r="U344" s="11">
        <f t="shared" si="53"/>
        <v>0</v>
      </c>
      <c r="V344" s="11">
        <f t="shared" si="54"/>
        <v>0</v>
      </c>
      <c r="W344" s="11">
        <f t="shared" si="55"/>
        <v>0</v>
      </c>
      <c r="X344" s="11">
        <f t="shared" si="56"/>
        <v>0</v>
      </c>
      <c r="Y344" s="11">
        <f t="shared" si="57"/>
        <v>0</v>
      </c>
    </row>
    <row r="345" spans="1:25">
      <c r="A345" s="13">
        <v>15</v>
      </c>
      <c r="B345" s="2">
        <v>310002906</v>
      </c>
      <c r="C345" s="1" t="s">
        <v>55</v>
      </c>
      <c r="D345" s="1" t="s">
        <v>115</v>
      </c>
      <c r="E345" s="12">
        <f>_xlfn.IFNA(VLOOKUP($B345,'FST OMT'!$C:$AH,$A345,0),0)</f>
        <v>0</v>
      </c>
      <c r="F345" s="12">
        <f>_xlfn.IFNA(VLOOKUP($B345,'FST CV'!$C:$AH,$A345,0),0)</f>
        <v>0</v>
      </c>
      <c r="G345" s="12">
        <f>_xlfn.IFNA(VLOOKUP($B345,'FST TT'!$C:$AH,$A345,0),0)</f>
        <v>0</v>
      </c>
      <c r="I345" s="4">
        <f t="shared" si="51"/>
        <v>0</v>
      </c>
      <c r="K345" s="52">
        <f>IF(D345="MT",VLOOKUP(B345,Master_Item!B:H,7,0),VLOOKUP(B345,Master_Item!B:H,6,0))</f>
        <v>60</v>
      </c>
      <c r="L345" s="52" t="str">
        <f>VLOOKUP(B345,Master_Item!B:M,12,0)</f>
        <v>โรงงานวังม่วง</v>
      </c>
      <c r="M345" s="11" t="str">
        <f t="shared" si="52"/>
        <v>โรงงานวังม่วงRegion 1</v>
      </c>
      <c r="N345" s="11">
        <f t="shared" si="50"/>
        <v>0</v>
      </c>
      <c r="O345" s="11">
        <f t="shared" si="50"/>
        <v>0</v>
      </c>
      <c r="P345" s="11">
        <f t="shared" si="50"/>
        <v>0</v>
      </c>
      <c r="Q345" s="11">
        <f t="shared" si="50"/>
        <v>0</v>
      </c>
      <c r="R345" s="11">
        <f t="shared" si="50"/>
        <v>0</v>
      </c>
      <c r="S345" s="11"/>
      <c r="T345" s="1">
        <f>VLOOKUP(B345,Master_Item!B:I,8,0)</f>
        <v>9.6</v>
      </c>
      <c r="U345" s="11">
        <f t="shared" si="53"/>
        <v>0</v>
      </c>
      <c r="V345" s="11">
        <f t="shared" si="54"/>
        <v>0</v>
      </c>
      <c r="W345" s="11">
        <f t="shared" si="55"/>
        <v>0</v>
      </c>
      <c r="X345" s="11">
        <f t="shared" si="56"/>
        <v>0</v>
      </c>
      <c r="Y345" s="11">
        <f t="shared" si="57"/>
        <v>0</v>
      </c>
    </row>
    <row r="346" spans="1:25">
      <c r="A346" s="13">
        <v>16</v>
      </c>
      <c r="B346" s="2">
        <v>310002906</v>
      </c>
      <c r="C346" s="1" t="s">
        <v>55</v>
      </c>
      <c r="D346" s="1" t="s">
        <v>116</v>
      </c>
      <c r="E346" s="12">
        <f>_xlfn.IFNA(VLOOKUP($B346,'FST OMT'!$C:$AH,$A346,0),0)</f>
        <v>5</v>
      </c>
      <c r="F346" s="12">
        <f>_xlfn.IFNA(VLOOKUP($B346,'FST CV'!$C:$AH,$A346,0),0)</f>
        <v>0</v>
      </c>
      <c r="G346" s="12">
        <f>_xlfn.IFNA(VLOOKUP($B346,'FST TT'!$C:$AH,$A346,0),0)</f>
        <v>0</v>
      </c>
      <c r="I346" s="4">
        <f t="shared" si="51"/>
        <v>5</v>
      </c>
      <c r="K346" s="52">
        <f>IF(D346="MT",VLOOKUP(B346,Master_Item!B:H,7,0),VLOOKUP(B346,Master_Item!B:H,6,0))</f>
        <v>60</v>
      </c>
      <c r="L346" s="52" t="str">
        <f>VLOOKUP(B346,Master_Item!B:M,12,0)</f>
        <v>โรงงานวังม่วง</v>
      </c>
      <c r="M346" s="11" t="str">
        <f t="shared" si="52"/>
        <v>โรงงานวังม่วงRegion 2</v>
      </c>
      <c r="N346" s="11">
        <f t="shared" si="50"/>
        <v>8.3333333333333329E-2</v>
      </c>
      <c r="O346" s="11">
        <f t="shared" si="50"/>
        <v>0</v>
      </c>
      <c r="P346" s="11">
        <f t="shared" si="50"/>
        <v>0</v>
      </c>
      <c r="Q346" s="11">
        <f t="shared" si="50"/>
        <v>0</v>
      </c>
      <c r="R346" s="11">
        <f t="shared" si="50"/>
        <v>8.3333333333333329E-2</v>
      </c>
      <c r="S346" s="11"/>
      <c r="T346" s="1">
        <f>VLOOKUP(B346,Master_Item!B:I,8,0)</f>
        <v>9.6</v>
      </c>
      <c r="U346" s="11">
        <f t="shared" si="53"/>
        <v>48</v>
      </c>
      <c r="V346" s="11">
        <f t="shared" si="54"/>
        <v>0</v>
      </c>
      <c r="W346" s="11">
        <f t="shared" si="55"/>
        <v>0</v>
      </c>
      <c r="X346" s="11">
        <f t="shared" si="56"/>
        <v>0</v>
      </c>
      <c r="Y346" s="11">
        <f t="shared" si="57"/>
        <v>48</v>
      </c>
    </row>
    <row r="347" spans="1:25">
      <c r="A347" s="13">
        <v>17</v>
      </c>
      <c r="B347" s="2">
        <v>310002906</v>
      </c>
      <c r="C347" s="1" t="s">
        <v>55</v>
      </c>
      <c r="D347" s="1" t="s">
        <v>117</v>
      </c>
      <c r="E347" s="12">
        <f>_xlfn.IFNA(VLOOKUP($B347,'FST OMT'!$C:$AH,$A347,0),0)</f>
        <v>0</v>
      </c>
      <c r="F347" s="12">
        <f>_xlfn.IFNA(VLOOKUP($B347,'FST CV'!$C:$AH,$A347,0),0)</f>
        <v>0</v>
      </c>
      <c r="G347" s="12">
        <f>_xlfn.IFNA(VLOOKUP($B347,'FST TT'!$C:$AH,$A347,0),0)</f>
        <v>0</v>
      </c>
      <c r="I347" s="4">
        <f t="shared" si="51"/>
        <v>0</v>
      </c>
      <c r="K347" s="52">
        <f>IF(D347="MT",VLOOKUP(B347,Master_Item!B:H,7,0),VLOOKUP(B347,Master_Item!B:H,6,0))</f>
        <v>60</v>
      </c>
      <c r="L347" s="52" t="str">
        <f>VLOOKUP(B347,Master_Item!B:M,12,0)</f>
        <v>โรงงานวังม่วง</v>
      </c>
      <c r="M347" s="11" t="str">
        <f t="shared" si="52"/>
        <v>โรงงานวังม่วงRegion 3</v>
      </c>
      <c r="N347" s="11">
        <f t="shared" si="50"/>
        <v>0</v>
      </c>
      <c r="O347" s="11">
        <f t="shared" si="50"/>
        <v>0</v>
      </c>
      <c r="P347" s="11">
        <f t="shared" si="50"/>
        <v>0</v>
      </c>
      <c r="Q347" s="11">
        <f t="shared" si="50"/>
        <v>0</v>
      </c>
      <c r="R347" s="11">
        <f t="shared" si="50"/>
        <v>0</v>
      </c>
      <c r="S347" s="11"/>
      <c r="T347" s="1">
        <f>VLOOKUP(B347,Master_Item!B:I,8,0)</f>
        <v>9.6</v>
      </c>
      <c r="U347" s="11">
        <f t="shared" si="53"/>
        <v>0</v>
      </c>
      <c r="V347" s="11">
        <f t="shared" si="54"/>
        <v>0</v>
      </c>
      <c r="W347" s="11">
        <f t="shared" si="55"/>
        <v>0</v>
      </c>
      <c r="X347" s="11">
        <f t="shared" si="56"/>
        <v>0</v>
      </c>
      <c r="Y347" s="11">
        <f t="shared" si="57"/>
        <v>0</v>
      </c>
    </row>
    <row r="348" spans="1:25">
      <c r="A348" s="13">
        <v>18</v>
      </c>
      <c r="B348" s="2">
        <v>310002906</v>
      </c>
      <c r="C348" s="1" t="s">
        <v>55</v>
      </c>
      <c r="D348" s="1" t="s">
        <v>118</v>
      </c>
      <c r="E348" s="12">
        <f>_xlfn.IFNA(VLOOKUP($B348,'FST OMT'!$C:$AH,$A348,0),0)</f>
        <v>0</v>
      </c>
      <c r="F348" s="12">
        <f>_xlfn.IFNA(VLOOKUP($B348,'FST CV'!$C:$AH,$A348,0),0)</f>
        <v>0</v>
      </c>
      <c r="G348" s="12">
        <f>_xlfn.IFNA(VLOOKUP($B348,'FST TT'!$C:$AH,$A348,0),0)</f>
        <v>0</v>
      </c>
      <c r="I348" s="4">
        <f t="shared" si="51"/>
        <v>0</v>
      </c>
      <c r="K348" s="52">
        <f>IF(D348="MT",VLOOKUP(B348,Master_Item!B:H,7,0),VLOOKUP(B348,Master_Item!B:H,6,0))</f>
        <v>60</v>
      </c>
      <c r="L348" s="52" t="str">
        <f>VLOOKUP(B348,Master_Item!B:M,12,0)</f>
        <v>โรงงานวังม่วง</v>
      </c>
      <c r="M348" s="11" t="str">
        <f t="shared" si="52"/>
        <v>โรงงานวังม่วงRegion 4</v>
      </c>
      <c r="N348" s="11">
        <f t="shared" si="50"/>
        <v>0</v>
      </c>
      <c r="O348" s="11">
        <f t="shared" si="50"/>
        <v>0</v>
      </c>
      <c r="P348" s="11">
        <f t="shared" si="50"/>
        <v>0</v>
      </c>
      <c r="Q348" s="11">
        <f t="shared" si="50"/>
        <v>0</v>
      </c>
      <c r="R348" s="11">
        <f t="shared" si="50"/>
        <v>0</v>
      </c>
      <c r="S348" s="11"/>
      <c r="T348" s="1">
        <f>VLOOKUP(B348,Master_Item!B:I,8,0)</f>
        <v>9.6</v>
      </c>
      <c r="U348" s="11">
        <f t="shared" si="53"/>
        <v>0</v>
      </c>
      <c r="V348" s="11">
        <f t="shared" si="54"/>
        <v>0</v>
      </c>
      <c r="W348" s="11">
        <f t="shared" si="55"/>
        <v>0</v>
      </c>
      <c r="X348" s="11">
        <f t="shared" si="56"/>
        <v>0</v>
      </c>
      <c r="Y348" s="11">
        <f t="shared" si="57"/>
        <v>0</v>
      </c>
    </row>
    <row r="349" spans="1:25">
      <c r="A349" s="13">
        <v>19</v>
      </c>
      <c r="B349" s="2">
        <v>310002906</v>
      </c>
      <c r="C349" s="1" t="s">
        <v>55</v>
      </c>
      <c r="D349" s="1" t="s">
        <v>119</v>
      </c>
      <c r="E349" s="12">
        <f>_xlfn.IFNA(VLOOKUP($B349,'FST OMT'!$C:$AH,$A349,0),0)</f>
        <v>0</v>
      </c>
      <c r="F349" s="12">
        <f>_xlfn.IFNA(VLOOKUP($B349,'FST CV'!$C:$AH,$A349,0),0)</f>
        <v>0</v>
      </c>
      <c r="G349" s="12">
        <f>_xlfn.IFNA(VLOOKUP($B349,'FST TT'!$C:$AH,$A349,0),0)</f>
        <v>0</v>
      </c>
      <c r="I349" s="4">
        <f t="shared" si="51"/>
        <v>0</v>
      </c>
      <c r="K349" s="52">
        <f>IF(D349="MT",VLOOKUP(B349,Master_Item!B:H,7,0),VLOOKUP(B349,Master_Item!B:H,6,0))</f>
        <v>60</v>
      </c>
      <c r="L349" s="52" t="str">
        <f>VLOOKUP(B349,Master_Item!B:M,12,0)</f>
        <v>โรงงานวังม่วง</v>
      </c>
      <c r="M349" s="11" t="str">
        <f t="shared" si="52"/>
        <v>โรงงานวังม่วงRegion 5</v>
      </c>
      <c r="N349" s="11">
        <f t="shared" si="50"/>
        <v>0</v>
      </c>
      <c r="O349" s="11">
        <f t="shared" si="50"/>
        <v>0</v>
      </c>
      <c r="P349" s="11">
        <f t="shared" si="50"/>
        <v>0</v>
      </c>
      <c r="Q349" s="11">
        <f t="shared" si="50"/>
        <v>0</v>
      </c>
      <c r="R349" s="11">
        <f t="shared" si="50"/>
        <v>0</v>
      </c>
      <c r="S349" s="11"/>
      <c r="T349" s="1">
        <f>VLOOKUP(B349,Master_Item!B:I,8,0)</f>
        <v>9.6</v>
      </c>
      <c r="U349" s="11">
        <f t="shared" si="53"/>
        <v>0</v>
      </c>
      <c r="V349" s="11">
        <f t="shared" si="54"/>
        <v>0</v>
      </c>
      <c r="W349" s="11">
        <f t="shared" si="55"/>
        <v>0</v>
      </c>
      <c r="X349" s="11">
        <f t="shared" si="56"/>
        <v>0</v>
      </c>
      <c r="Y349" s="11">
        <f t="shared" si="57"/>
        <v>0</v>
      </c>
    </row>
    <row r="350" spans="1:25">
      <c r="A350" s="13">
        <v>20</v>
      </c>
      <c r="B350" s="2">
        <v>310002906</v>
      </c>
      <c r="C350" s="1" t="s">
        <v>55</v>
      </c>
      <c r="D350" s="1" t="s">
        <v>127</v>
      </c>
      <c r="E350" s="12">
        <f>_xlfn.IFNA(VLOOKUP($B350,'FST OMT'!$C:$AH,$A350,0),0)*0.45</f>
        <v>0</v>
      </c>
      <c r="F350" s="12">
        <f>_xlfn.IFNA(VLOOKUP($B350,'FST CV'!$C:$AH,$A350,0),0)*0.45</f>
        <v>0</v>
      </c>
      <c r="G350" s="12">
        <f>_xlfn.IFNA(VLOOKUP($B350,'FST TT'!$C:$AH,$A350,0),0)*0.45</f>
        <v>0</v>
      </c>
      <c r="I350" s="4">
        <f t="shared" si="51"/>
        <v>0</v>
      </c>
      <c r="K350" s="52">
        <f>IF(D350="MT",VLOOKUP(B350,Master_Item!B:H,7,0),VLOOKUP(B350,Master_Item!B:H,6,0))</f>
        <v>60</v>
      </c>
      <c r="L350" s="52" t="str">
        <f>VLOOKUP(B350,Master_Item!B:M,12,0)</f>
        <v>โรงงานวังม่วง</v>
      </c>
      <c r="M350" s="11" t="str">
        <f t="shared" si="52"/>
        <v>โรงงานวังม่วงRegion 6/9</v>
      </c>
      <c r="N350" s="11">
        <f t="shared" si="50"/>
        <v>0</v>
      </c>
      <c r="O350" s="11">
        <f t="shared" si="50"/>
        <v>0</v>
      </c>
      <c r="P350" s="11">
        <f t="shared" si="50"/>
        <v>0</v>
      </c>
      <c r="Q350" s="11">
        <f t="shared" si="50"/>
        <v>0</v>
      </c>
      <c r="R350" s="11">
        <f t="shared" si="50"/>
        <v>0</v>
      </c>
      <c r="S350" s="11"/>
      <c r="T350" s="1">
        <f>VLOOKUP(B350,Master_Item!B:I,8,0)</f>
        <v>9.6</v>
      </c>
      <c r="U350" s="11">
        <f t="shared" si="53"/>
        <v>0</v>
      </c>
      <c r="V350" s="11">
        <f t="shared" si="54"/>
        <v>0</v>
      </c>
      <c r="W350" s="11">
        <f t="shared" si="55"/>
        <v>0</v>
      </c>
      <c r="X350" s="11">
        <f t="shared" si="56"/>
        <v>0</v>
      </c>
      <c r="Y350" s="11">
        <f t="shared" si="57"/>
        <v>0</v>
      </c>
    </row>
    <row r="351" spans="1:25">
      <c r="A351" s="13">
        <v>20</v>
      </c>
      <c r="B351" s="2">
        <v>310002906</v>
      </c>
      <c r="C351" s="1" t="s">
        <v>55</v>
      </c>
      <c r="D351" s="1" t="s">
        <v>128</v>
      </c>
      <c r="E351" s="12">
        <f>_xlfn.IFNA(VLOOKUP($B351,'FST OMT'!$C:$AH,$A351,0),0)*0.55</f>
        <v>0</v>
      </c>
      <c r="F351" s="12">
        <f>_xlfn.IFNA(VLOOKUP($B351,'FST CV'!$C:$AH,$A351,0),0)*0.55</f>
        <v>0</v>
      </c>
      <c r="G351" s="12">
        <f>_xlfn.IFNA(VLOOKUP($B351,'FST TT'!$C:$AH,$A351,0),0)*0.55</f>
        <v>0</v>
      </c>
      <c r="I351" s="4">
        <f t="shared" si="51"/>
        <v>0</v>
      </c>
      <c r="K351" s="52">
        <f>IF(D351="MT",VLOOKUP(B351,Master_Item!B:H,7,0),VLOOKUP(B351,Master_Item!B:H,6,0))</f>
        <v>60</v>
      </c>
      <c r="L351" s="52" t="str">
        <f>VLOOKUP(B351,Master_Item!B:M,12,0)</f>
        <v>โรงงานวังม่วง</v>
      </c>
      <c r="M351" s="11" t="str">
        <f t="shared" si="52"/>
        <v>โรงงานวังม่วงRegion 6/14</v>
      </c>
      <c r="N351" s="11">
        <f t="shared" si="50"/>
        <v>0</v>
      </c>
      <c r="O351" s="11">
        <f t="shared" si="50"/>
        <v>0</v>
      </c>
      <c r="P351" s="11">
        <f t="shared" si="50"/>
        <v>0</v>
      </c>
      <c r="Q351" s="11">
        <f t="shared" si="50"/>
        <v>0</v>
      </c>
      <c r="R351" s="11">
        <f t="shared" si="50"/>
        <v>0</v>
      </c>
      <c r="S351" s="11"/>
      <c r="T351" s="1">
        <f>VLOOKUP(B351,Master_Item!B:I,8,0)</f>
        <v>9.6</v>
      </c>
      <c r="U351" s="11">
        <f t="shared" si="53"/>
        <v>0</v>
      </c>
      <c r="V351" s="11">
        <f t="shared" si="54"/>
        <v>0</v>
      </c>
      <c r="W351" s="11">
        <f t="shared" si="55"/>
        <v>0</v>
      </c>
      <c r="X351" s="11">
        <f t="shared" si="56"/>
        <v>0</v>
      </c>
      <c r="Y351" s="11">
        <f t="shared" si="57"/>
        <v>0</v>
      </c>
    </row>
    <row r="352" spans="1:25">
      <c r="A352" s="13">
        <v>21</v>
      </c>
      <c r="B352" s="2">
        <v>310002906</v>
      </c>
      <c r="C352" s="1" t="s">
        <v>55</v>
      </c>
      <c r="D352" s="1" t="s">
        <v>121</v>
      </c>
      <c r="E352" s="12">
        <f>_xlfn.IFNA(VLOOKUP($B352,'FST OMT'!$C:$AH,$A352,0),0)</f>
        <v>0</v>
      </c>
      <c r="F352" s="12">
        <f>_xlfn.IFNA(VLOOKUP($B352,'FST CV'!$C:$AH,$A352,0),0)</f>
        <v>0</v>
      </c>
      <c r="G352" s="12">
        <f>_xlfn.IFNA(VLOOKUP($B352,'FST TT'!$C:$AH,$A352,0),0)</f>
        <v>0</v>
      </c>
      <c r="I352" s="4">
        <f t="shared" si="51"/>
        <v>0</v>
      </c>
      <c r="K352" s="52">
        <f>IF(D352="MT",VLOOKUP(B352,Master_Item!B:H,7,0),VLOOKUP(B352,Master_Item!B:H,6,0))</f>
        <v>60</v>
      </c>
      <c r="L352" s="52" t="str">
        <f>VLOOKUP(B352,Master_Item!B:M,12,0)</f>
        <v>โรงงานวังม่วง</v>
      </c>
      <c r="M352" s="11" t="str">
        <f t="shared" si="52"/>
        <v>โรงงานวังม่วงRegion 7</v>
      </c>
      <c r="N352" s="11">
        <f t="shared" si="50"/>
        <v>0</v>
      </c>
      <c r="O352" s="11">
        <f t="shared" si="50"/>
        <v>0</v>
      </c>
      <c r="P352" s="11">
        <f t="shared" si="50"/>
        <v>0</v>
      </c>
      <c r="Q352" s="11">
        <f t="shared" si="50"/>
        <v>0</v>
      </c>
      <c r="R352" s="11">
        <f t="shared" si="50"/>
        <v>0</v>
      </c>
      <c r="S352" s="11"/>
      <c r="T352" s="1">
        <f>VLOOKUP(B352,Master_Item!B:I,8,0)</f>
        <v>9.6</v>
      </c>
      <c r="U352" s="11">
        <f t="shared" si="53"/>
        <v>0</v>
      </c>
      <c r="V352" s="11">
        <f t="shared" si="54"/>
        <v>0</v>
      </c>
      <c r="W352" s="11">
        <f t="shared" si="55"/>
        <v>0</v>
      </c>
      <c r="X352" s="11">
        <f t="shared" si="56"/>
        <v>0</v>
      </c>
      <c r="Y352" s="11">
        <f t="shared" si="57"/>
        <v>0</v>
      </c>
    </row>
    <row r="353" spans="1:25">
      <c r="A353" s="13">
        <v>22</v>
      </c>
      <c r="B353" s="2">
        <v>310002906</v>
      </c>
      <c r="C353" s="1" t="s">
        <v>55</v>
      </c>
      <c r="D353" s="1" t="s">
        <v>122</v>
      </c>
      <c r="E353" s="12">
        <f>_xlfn.IFNA(VLOOKUP($B353,'FST OMT'!$C:$AH,$A353,0),0)</f>
        <v>0</v>
      </c>
      <c r="F353" s="12">
        <f>_xlfn.IFNA(VLOOKUP($B353,'FST CV'!$C:$AH,$A353,0),0)</f>
        <v>0</v>
      </c>
      <c r="G353" s="12">
        <f>_xlfn.IFNA(VLOOKUP($B353,'FST TT'!$C:$AH,$A353,0),0)</f>
        <v>0</v>
      </c>
      <c r="I353" s="4">
        <f t="shared" si="51"/>
        <v>0</v>
      </c>
      <c r="K353" s="52">
        <f>IF(D353="MT",VLOOKUP(B353,Master_Item!B:H,7,0),VLOOKUP(B353,Master_Item!B:H,6,0))</f>
        <v>60</v>
      </c>
      <c r="L353" s="52" t="str">
        <f>VLOOKUP(B353,Master_Item!B:M,12,0)</f>
        <v>โรงงานวังม่วง</v>
      </c>
      <c r="M353" s="11" t="str">
        <f t="shared" si="52"/>
        <v>โรงงานวังม่วงRegion 8</v>
      </c>
      <c r="N353" s="11">
        <f t="shared" si="50"/>
        <v>0</v>
      </c>
      <c r="O353" s="11">
        <f t="shared" si="50"/>
        <v>0</v>
      </c>
      <c r="P353" s="11">
        <f t="shared" si="50"/>
        <v>0</v>
      </c>
      <c r="Q353" s="11">
        <f t="shared" si="50"/>
        <v>0</v>
      </c>
      <c r="R353" s="11">
        <f t="shared" si="50"/>
        <v>0</v>
      </c>
      <c r="S353" s="11"/>
      <c r="T353" s="1">
        <f>VLOOKUP(B353,Master_Item!B:I,8,0)</f>
        <v>9.6</v>
      </c>
      <c r="U353" s="11">
        <f t="shared" si="53"/>
        <v>0</v>
      </c>
      <c r="V353" s="11">
        <f t="shared" si="54"/>
        <v>0</v>
      </c>
      <c r="W353" s="11">
        <f t="shared" si="55"/>
        <v>0</v>
      </c>
      <c r="X353" s="11">
        <f t="shared" si="56"/>
        <v>0</v>
      </c>
      <c r="Y353" s="11">
        <f t="shared" si="57"/>
        <v>0</v>
      </c>
    </row>
    <row r="354" spans="1:25">
      <c r="A354" s="13">
        <v>71</v>
      </c>
      <c r="B354" s="2">
        <v>310002906</v>
      </c>
      <c r="C354" s="1" t="s">
        <v>55</v>
      </c>
      <c r="D354" s="1" t="s">
        <v>123</v>
      </c>
      <c r="H354" s="4">
        <f>_xlfn.IFNA(VLOOKUP(B354,'FST MT'!A:FS,$A354,0),0)</f>
        <v>0</v>
      </c>
      <c r="I354" s="4">
        <f t="shared" si="51"/>
        <v>0</v>
      </c>
      <c r="K354" s="52">
        <f>IF(D354="MT",VLOOKUP(B354,Master_Item!B:H,7,0),VLOOKUP(B354,Master_Item!B:H,6,0))</f>
        <v>60</v>
      </c>
      <c r="L354" s="52" t="str">
        <f>VLOOKUP(B354,Master_Item!B:M,12,0)</f>
        <v>โรงงานวังม่วง</v>
      </c>
      <c r="M354" s="11" t="str">
        <f t="shared" si="52"/>
        <v>โรงงานวังม่วงMT</v>
      </c>
      <c r="N354" s="11">
        <f t="shared" si="50"/>
        <v>0</v>
      </c>
      <c r="O354" s="11">
        <f t="shared" si="50"/>
        <v>0</v>
      </c>
      <c r="P354" s="11">
        <f t="shared" si="50"/>
        <v>0</v>
      </c>
      <c r="Q354" s="11">
        <f t="shared" si="50"/>
        <v>0</v>
      </c>
      <c r="R354" s="11">
        <f t="shared" si="50"/>
        <v>0</v>
      </c>
      <c r="S354" s="11"/>
      <c r="T354" s="1">
        <f>VLOOKUP(B354,Master_Item!B:I,8,0)</f>
        <v>9.6</v>
      </c>
      <c r="U354" s="11">
        <f t="shared" si="53"/>
        <v>0</v>
      </c>
      <c r="V354" s="11">
        <f t="shared" si="54"/>
        <v>0</v>
      </c>
      <c r="W354" s="11">
        <f t="shared" si="55"/>
        <v>0</v>
      </c>
      <c r="X354" s="11">
        <f t="shared" si="56"/>
        <v>0</v>
      </c>
      <c r="Y354" s="11">
        <f t="shared" si="57"/>
        <v>0</v>
      </c>
    </row>
    <row r="355" spans="1:25">
      <c r="A355" s="13">
        <v>15</v>
      </c>
      <c r="B355" s="2">
        <v>310002949</v>
      </c>
      <c r="C355" s="1" t="s">
        <v>20</v>
      </c>
      <c r="D355" s="1" t="s">
        <v>115</v>
      </c>
      <c r="E355" s="12">
        <f>_xlfn.IFNA(VLOOKUP($B355,'FST OMT'!$C:$AH,$A355,0),0)</f>
        <v>0</v>
      </c>
      <c r="F355" s="12">
        <f>_xlfn.IFNA(VLOOKUP($B355,'FST CV'!$C:$AH,$A355,0),0)</f>
        <v>30</v>
      </c>
      <c r="G355" s="12">
        <f>_xlfn.IFNA(VLOOKUP($B355,'FST TT'!$C:$AH,$A355,0),0)</f>
        <v>188</v>
      </c>
      <c r="I355" s="4">
        <f t="shared" si="51"/>
        <v>218</v>
      </c>
      <c r="K355" s="52">
        <f>IF(D355="MT",VLOOKUP(B355,Master_Item!B:H,7,0),VLOOKUP(B355,Master_Item!B:H,6,0))</f>
        <v>88</v>
      </c>
      <c r="L355" s="52" t="str">
        <f>VLOOKUP(B355,Master_Item!B:M,12,0)</f>
        <v>โรงงานนวนคร</v>
      </c>
      <c r="M355" s="11" t="str">
        <f t="shared" si="52"/>
        <v>โรงงานนวนครRegion 1</v>
      </c>
      <c r="N355" s="11">
        <f t="shared" si="50"/>
        <v>0</v>
      </c>
      <c r="O355" s="11">
        <f t="shared" si="50"/>
        <v>0.34090909090909088</v>
      </c>
      <c r="P355" s="11">
        <f t="shared" si="50"/>
        <v>2.1363636363636362</v>
      </c>
      <c r="Q355" s="11">
        <f t="shared" si="50"/>
        <v>0</v>
      </c>
      <c r="R355" s="11">
        <f t="shared" si="50"/>
        <v>2.4772727272727271</v>
      </c>
      <c r="S355" s="11"/>
      <c r="T355" s="1">
        <f>VLOOKUP(B355,Master_Item!B:I,8,0)</f>
        <v>6.4799999999999995</v>
      </c>
      <c r="U355" s="11">
        <f t="shared" si="53"/>
        <v>0</v>
      </c>
      <c r="V355" s="11">
        <f t="shared" si="54"/>
        <v>194.39999999999998</v>
      </c>
      <c r="W355" s="11">
        <f t="shared" si="55"/>
        <v>1218.24</v>
      </c>
      <c r="X355" s="11">
        <f t="shared" si="56"/>
        <v>0</v>
      </c>
      <c r="Y355" s="11">
        <f t="shared" si="57"/>
        <v>1412.6399999999999</v>
      </c>
    </row>
    <row r="356" spans="1:25">
      <c r="A356" s="13">
        <v>16</v>
      </c>
      <c r="B356" s="2">
        <v>310002949</v>
      </c>
      <c r="C356" s="1" t="s">
        <v>20</v>
      </c>
      <c r="D356" s="1" t="s">
        <v>116</v>
      </c>
      <c r="E356" s="12">
        <f>_xlfn.IFNA(VLOOKUP($B356,'FST OMT'!$C:$AH,$A356,0),0)</f>
        <v>879</v>
      </c>
      <c r="F356" s="12">
        <f>_xlfn.IFNA(VLOOKUP($B356,'FST CV'!$C:$AH,$A356,0),0)</f>
        <v>0</v>
      </c>
      <c r="G356" s="12">
        <f>_xlfn.IFNA(VLOOKUP($B356,'FST TT'!$C:$AH,$A356,0),0)</f>
        <v>510</v>
      </c>
      <c r="I356" s="4">
        <f t="shared" si="51"/>
        <v>1389</v>
      </c>
      <c r="K356" s="52">
        <f>IF(D356="MT",VLOOKUP(B356,Master_Item!B:H,7,0),VLOOKUP(B356,Master_Item!B:H,6,0))</f>
        <v>88</v>
      </c>
      <c r="L356" s="52" t="str">
        <f>VLOOKUP(B356,Master_Item!B:M,12,0)</f>
        <v>โรงงานนวนคร</v>
      </c>
      <c r="M356" s="11" t="str">
        <f t="shared" si="52"/>
        <v>โรงงานนวนครRegion 2</v>
      </c>
      <c r="N356" s="11">
        <f t="shared" si="50"/>
        <v>9.9886363636363633</v>
      </c>
      <c r="O356" s="11">
        <f t="shared" si="50"/>
        <v>0</v>
      </c>
      <c r="P356" s="11">
        <f t="shared" si="50"/>
        <v>5.7954545454545459</v>
      </c>
      <c r="Q356" s="11">
        <f t="shared" si="50"/>
        <v>0</v>
      </c>
      <c r="R356" s="11">
        <f t="shared" si="50"/>
        <v>15.784090909090908</v>
      </c>
      <c r="S356" s="11"/>
      <c r="T356" s="1">
        <f>VLOOKUP(B356,Master_Item!B:I,8,0)</f>
        <v>6.4799999999999995</v>
      </c>
      <c r="U356" s="11">
        <f t="shared" si="53"/>
        <v>5695.9199999999992</v>
      </c>
      <c r="V356" s="11">
        <f t="shared" si="54"/>
        <v>0</v>
      </c>
      <c r="W356" s="11">
        <f t="shared" si="55"/>
        <v>3304.7999999999997</v>
      </c>
      <c r="X356" s="11">
        <f t="shared" si="56"/>
        <v>0</v>
      </c>
      <c r="Y356" s="11">
        <f t="shared" si="57"/>
        <v>9000.7199999999993</v>
      </c>
    </row>
    <row r="357" spans="1:25">
      <c r="A357" s="13">
        <v>17</v>
      </c>
      <c r="B357" s="2">
        <v>310002949</v>
      </c>
      <c r="C357" s="1" t="s">
        <v>20</v>
      </c>
      <c r="D357" s="1" t="s">
        <v>117</v>
      </c>
      <c r="E357" s="12">
        <f>_xlfn.IFNA(VLOOKUP($B357,'FST OMT'!$C:$AH,$A357,0),0)</f>
        <v>392</v>
      </c>
      <c r="F357" s="12">
        <f>_xlfn.IFNA(VLOOKUP($B357,'FST CV'!$C:$AH,$A357,0),0)</f>
        <v>0</v>
      </c>
      <c r="G357" s="12">
        <f>_xlfn.IFNA(VLOOKUP($B357,'FST TT'!$C:$AH,$A357,0),0)</f>
        <v>270</v>
      </c>
      <c r="I357" s="4">
        <f t="shared" si="51"/>
        <v>662</v>
      </c>
      <c r="K357" s="52">
        <f>IF(D357="MT",VLOOKUP(B357,Master_Item!B:H,7,0),VLOOKUP(B357,Master_Item!B:H,6,0))</f>
        <v>88</v>
      </c>
      <c r="L357" s="52" t="str">
        <f>VLOOKUP(B357,Master_Item!B:M,12,0)</f>
        <v>โรงงานนวนคร</v>
      </c>
      <c r="M357" s="11" t="str">
        <f t="shared" si="52"/>
        <v>โรงงานนวนครRegion 3</v>
      </c>
      <c r="N357" s="11">
        <f t="shared" si="50"/>
        <v>4.4545454545454541</v>
      </c>
      <c r="O357" s="11">
        <f t="shared" si="50"/>
        <v>0</v>
      </c>
      <c r="P357" s="11">
        <f t="shared" si="50"/>
        <v>3.0681818181818183</v>
      </c>
      <c r="Q357" s="11">
        <f t="shared" si="50"/>
        <v>0</v>
      </c>
      <c r="R357" s="11">
        <f t="shared" si="50"/>
        <v>7.5227272727272725</v>
      </c>
      <c r="S357" s="11"/>
      <c r="T357" s="1">
        <f>VLOOKUP(B357,Master_Item!B:I,8,0)</f>
        <v>6.4799999999999995</v>
      </c>
      <c r="U357" s="11">
        <f t="shared" si="53"/>
        <v>2540.16</v>
      </c>
      <c r="V357" s="11">
        <f t="shared" si="54"/>
        <v>0</v>
      </c>
      <c r="W357" s="11">
        <f t="shared" si="55"/>
        <v>1749.6</v>
      </c>
      <c r="X357" s="11">
        <f t="shared" si="56"/>
        <v>0</v>
      </c>
      <c r="Y357" s="11">
        <f t="shared" si="57"/>
        <v>4289.7599999999993</v>
      </c>
    </row>
    <row r="358" spans="1:25">
      <c r="A358" s="13">
        <v>18</v>
      </c>
      <c r="B358" s="2">
        <v>310002949</v>
      </c>
      <c r="C358" s="1" t="s">
        <v>20</v>
      </c>
      <c r="D358" s="1" t="s">
        <v>118</v>
      </c>
      <c r="E358" s="12">
        <f>_xlfn.IFNA(VLOOKUP($B358,'FST OMT'!$C:$AH,$A358,0),0)</f>
        <v>230</v>
      </c>
      <c r="F358" s="12">
        <f>_xlfn.IFNA(VLOOKUP($B358,'FST CV'!$C:$AH,$A358,0),0)</f>
        <v>0</v>
      </c>
      <c r="G358" s="12">
        <f>_xlfn.IFNA(VLOOKUP($B358,'FST TT'!$C:$AH,$A358,0),0)</f>
        <v>183</v>
      </c>
      <c r="I358" s="4">
        <f t="shared" si="51"/>
        <v>413</v>
      </c>
      <c r="K358" s="52">
        <f>IF(D358="MT",VLOOKUP(B358,Master_Item!B:H,7,0),VLOOKUP(B358,Master_Item!B:H,6,0))</f>
        <v>88</v>
      </c>
      <c r="L358" s="52" t="str">
        <f>VLOOKUP(B358,Master_Item!B:M,12,0)</f>
        <v>โรงงานนวนคร</v>
      </c>
      <c r="M358" s="11" t="str">
        <f t="shared" si="52"/>
        <v>โรงงานนวนครRegion 4</v>
      </c>
      <c r="N358" s="11">
        <f t="shared" si="50"/>
        <v>2.6136363636363638</v>
      </c>
      <c r="O358" s="11">
        <f t="shared" si="50"/>
        <v>0</v>
      </c>
      <c r="P358" s="11">
        <f t="shared" si="50"/>
        <v>2.0795454545454546</v>
      </c>
      <c r="Q358" s="11">
        <f t="shared" si="50"/>
        <v>0</v>
      </c>
      <c r="R358" s="11">
        <f t="shared" si="50"/>
        <v>4.6931818181818183</v>
      </c>
      <c r="S358" s="11"/>
      <c r="T358" s="1">
        <f>VLOOKUP(B358,Master_Item!B:I,8,0)</f>
        <v>6.4799999999999995</v>
      </c>
      <c r="U358" s="11">
        <f t="shared" si="53"/>
        <v>1490.3999999999999</v>
      </c>
      <c r="V358" s="11">
        <f t="shared" si="54"/>
        <v>0</v>
      </c>
      <c r="W358" s="11">
        <f t="shared" si="55"/>
        <v>1185.8399999999999</v>
      </c>
      <c r="X358" s="11">
        <f t="shared" si="56"/>
        <v>0</v>
      </c>
      <c r="Y358" s="11">
        <f t="shared" si="57"/>
        <v>2676.24</v>
      </c>
    </row>
    <row r="359" spans="1:25">
      <c r="A359" s="13">
        <v>19</v>
      </c>
      <c r="B359" s="2">
        <v>310002949</v>
      </c>
      <c r="C359" s="1" t="s">
        <v>20</v>
      </c>
      <c r="D359" s="1" t="s">
        <v>119</v>
      </c>
      <c r="E359" s="12">
        <f>_xlfn.IFNA(VLOOKUP($B359,'FST OMT'!$C:$AH,$A359,0),0)</f>
        <v>235</v>
      </c>
      <c r="F359" s="12">
        <f>_xlfn.IFNA(VLOOKUP($B359,'FST CV'!$C:$AH,$A359,0),0)</f>
        <v>0</v>
      </c>
      <c r="G359" s="12">
        <f>_xlfn.IFNA(VLOOKUP($B359,'FST TT'!$C:$AH,$A359,0),0)</f>
        <v>68</v>
      </c>
      <c r="I359" s="4">
        <f t="shared" si="51"/>
        <v>303</v>
      </c>
      <c r="K359" s="52">
        <f>IF(D359="MT",VLOOKUP(B359,Master_Item!B:H,7,0),VLOOKUP(B359,Master_Item!B:H,6,0))</f>
        <v>88</v>
      </c>
      <c r="L359" s="52" t="str">
        <f>VLOOKUP(B359,Master_Item!B:M,12,0)</f>
        <v>โรงงานนวนคร</v>
      </c>
      <c r="M359" s="11" t="str">
        <f t="shared" si="52"/>
        <v>โรงงานนวนครRegion 5</v>
      </c>
      <c r="N359" s="11">
        <f t="shared" si="50"/>
        <v>2.6704545454545454</v>
      </c>
      <c r="O359" s="11">
        <f t="shared" si="50"/>
        <v>0</v>
      </c>
      <c r="P359" s="11">
        <f t="shared" si="50"/>
        <v>0.77272727272727271</v>
      </c>
      <c r="Q359" s="11">
        <f t="shared" si="50"/>
        <v>0</v>
      </c>
      <c r="R359" s="11">
        <f t="shared" si="50"/>
        <v>3.4431818181818183</v>
      </c>
      <c r="S359" s="11"/>
      <c r="T359" s="1">
        <f>VLOOKUP(B359,Master_Item!B:I,8,0)</f>
        <v>6.4799999999999995</v>
      </c>
      <c r="U359" s="11">
        <f t="shared" si="53"/>
        <v>1522.8</v>
      </c>
      <c r="V359" s="11">
        <f t="shared" si="54"/>
        <v>0</v>
      </c>
      <c r="W359" s="11">
        <f t="shared" si="55"/>
        <v>440.64</v>
      </c>
      <c r="X359" s="11">
        <f t="shared" si="56"/>
        <v>0</v>
      </c>
      <c r="Y359" s="11">
        <f t="shared" si="57"/>
        <v>1963.4399999999998</v>
      </c>
    </row>
    <row r="360" spans="1:25">
      <c r="A360" s="13">
        <v>20</v>
      </c>
      <c r="B360" s="2">
        <v>310002949</v>
      </c>
      <c r="C360" s="1" t="s">
        <v>20</v>
      </c>
      <c r="D360" s="1" t="s">
        <v>127</v>
      </c>
      <c r="E360" s="12">
        <f>_xlfn.IFNA(VLOOKUP($B360,'FST OMT'!$C:$AH,$A360,0),0)*0.45</f>
        <v>119.25</v>
      </c>
      <c r="F360" s="12">
        <f>_xlfn.IFNA(VLOOKUP($B360,'FST CV'!$C:$AH,$A360,0),0)*0.45</f>
        <v>0</v>
      </c>
      <c r="G360" s="12">
        <f>_xlfn.IFNA(VLOOKUP($B360,'FST TT'!$C:$AH,$A360,0),0)*0.45</f>
        <v>50.4</v>
      </c>
      <c r="I360" s="4">
        <f t="shared" si="51"/>
        <v>169.65</v>
      </c>
      <c r="K360" s="52">
        <f>IF(D360="MT",VLOOKUP(B360,Master_Item!B:H,7,0),VLOOKUP(B360,Master_Item!B:H,6,0))</f>
        <v>88</v>
      </c>
      <c r="L360" s="52" t="str">
        <f>VLOOKUP(B360,Master_Item!B:M,12,0)</f>
        <v>โรงงานนวนคร</v>
      </c>
      <c r="M360" s="11" t="str">
        <f t="shared" si="52"/>
        <v>โรงงานนวนครRegion 6/9</v>
      </c>
      <c r="N360" s="11">
        <f t="shared" si="50"/>
        <v>1.3551136363636365</v>
      </c>
      <c r="O360" s="11">
        <f t="shared" si="50"/>
        <v>0</v>
      </c>
      <c r="P360" s="11">
        <f t="shared" si="50"/>
        <v>0.57272727272727275</v>
      </c>
      <c r="Q360" s="11">
        <f t="shared" si="50"/>
        <v>0</v>
      </c>
      <c r="R360" s="11">
        <f t="shared" si="50"/>
        <v>1.9278409090909092</v>
      </c>
      <c r="S360" s="11"/>
      <c r="T360" s="1">
        <f>VLOOKUP(B360,Master_Item!B:I,8,0)</f>
        <v>6.4799999999999995</v>
      </c>
      <c r="U360" s="11">
        <f t="shared" si="53"/>
        <v>772.7399999999999</v>
      </c>
      <c r="V360" s="11">
        <f t="shared" si="54"/>
        <v>0</v>
      </c>
      <c r="W360" s="11">
        <f t="shared" si="55"/>
        <v>326.59199999999998</v>
      </c>
      <c r="X360" s="11">
        <f t="shared" si="56"/>
        <v>0</v>
      </c>
      <c r="Y360" s="11">
        <f t="shared" si="57"/>
        <v>1099.3319999999999</v>
      </c>
    </row>
    <row r="361" spans="1:25">
      <c r="A361" s="13">
        <v>20</v>
      </c>
      <c r="B361" s="2">
        <v>310002949</v>
      </c>
      <c r="C361" s="1" t="s">
        <v>20</v>
      </c>
      <c r="D361" s="1" t="s">
        <v>128</v>
      </c>
      <c r="E361" s="12">
        <f>_xlfn.IFNA(VLOOKUP($B361,'FST OMT'!$C:$AH,$A361,0),0)*0.55</f>
        <v>145.75</v>
      </c>
      <c r="F361" s="12">
        <f>_xlfn.IFNA(VLOOKUP($B361,'FST CV'!$C:$AH,$A361,0),0)*0.55</f>
        <v>0</v>
      </c>
      <c r="G361" s="12">
        <f>_xlfn.IFNA(VLOOKUP($B361,'FST TT'!$C:$AH,$A361,0),0)*0.55</f>
        <v>61.600000000000009</v>
      </c>
      <c r="I361" s="4">
        <f t="shared" si="51"/>
        <v>207.35000000000002</v>
      </c>
      <c r="K361" s="52">
        <f>IF(D361="MT",VLOOKUP(B361,Master_Item!B:H,7,0),VLOOKUP(B361,Master_Item!B:H,6,0))</f>
        <v>88</v>
      </c>
      <c r="L361" s="52" t="str">
        <f>VLOOKUP(B361,Master_Item!B:M,12,0)</f>
        <v>โรงงานนวนคร</v>
      </c>
      <c r="M361" s="11" t="str">
        <f t="shared" si="52"/>
        <v>โรงงานนวนครRegion 6/14</v>
      </c>
      <c r="N361" s="11">
        <f t="shared" si="50"/>
        <v>1.65625</v>
      </c>
      <c r="O361" s="11">
        <f t="shared" si="50"/>
        <v>0</v>
      </c>
      <c r="P361" s="11">
        <f t="shared" si="50"/>
        <v>0.70000000000000007</v>
      </c>
      <c r="Q361" s="11">
        <f t="shared" si="50"/>
        <v>0</v>
      </c>
      <c r="R361" s="11">
        <f t="shared" si="50"/>
        <v>2.3562500000000002</v>
      </c>
      <c r="S361" s="11"/>
      <c r="T361" s="1">
        <f>VLOOKUP(B361,Master_Item!B:I,8,0)</f>
        <v>6.4799999999999995</v>
      </c>
      <c r="U361" s="11">
        <f t="shared" si="53"/>
        <v>944.45999999999992</v>
      </c>
      <c r="V361" s="11">
        <f t="shared" si="54"/>
        <v>0</v>
      </c>
      <c r="W361" s="11">
        <f t="shared" si="55"/>
        <v>399.16800000000001</v>
      </c>
      <c r="X361" s="11">
        <f t="shared" si="56"/>
        <v>0</v>
      </c>
      <c r="Y361" s="11">
        <f t="shared" si="57"/>
        <v>1343.6280000000002</v>
      </c>
    </row>
    <row r="362" spans="1:25">
      <c r="A362" s="13">
        <v>21</v>
      </c>
      <c r="B362" s="2">
        <v>310002949</v>
      </c>
      <c r="C362" s="1" t="s">
        <v>20</v>
      </c>
      <c r="D362" s="1" t="s">
        <v>121</v>
      </c>
      <c r="E362" s="12">
        <f>_xlfn.IFNA(VLOOKUP($B362,'FST OMT'!$C:$AH,$A362,0),0)</f>
        <v>225</v>
      </c>
      <c r="F362" s="12">
        <f>_xlfn.IFNA(VLOOKUP($B362,'FST CV'!$C:$AH,$A362,0),0)</f>
        <v>15</v>
      </c>
      <c r="G362" s="12">
        <f>_xlfn.IFNA(VLOOKUP($B362,'FST TT'!$C:$AH,$A362,0),0)</f>
        <v>346</v>
      </c>
      <c r="I362" s="4">
        <f t="shared" si="51"/>
        <v>586</v>
      </c>
      <c r="K362" s="52">
        <f>IF(D362="MT",VLOOKUP(B362,Master_Item!B:H,7,0),VLOOKUP(B362,Master_Item!B:H,6,0))</f>
        <v>88</v>
      </c>
      <c r="L362" s="52" t="str">
        <f>VLOOKUP(B362,Master_Item!B:M,12,0)</f>
        <v>โรงงานนวนคร</v>
      </c>
      <c r="M362" s="11" t="str">
        <f t="shared" si="52"/>
        <v>โรงงานนวนครRegion 7</v>
      </c>
      <c r="N362" s="11">
        <f t="shared" si="50"/>
        <v>2.5568181818181817</v>
      </c>
      <c r="O362" s="11">
        <f t="shared" si="50"/>
        <v>0.17045454545454544</v>
      </c>
      <c r="P362" s="11">
        <f t="shared" si="50"/>
        <v>3.9318181818181817</v>
      </c>
      <c r="Q362" s="11">
        <f t="shared" si="50"/>
        <v>0</v>
      </c>
      <c r="R362" s="11">
        <f t="shared" si="50"/>
        <v>6.6590909090909092</v>
      </c>
      <c r="S362" s="11"/>
      <c r="T362" s="1">
        <f>VLOOKUP(B362,Master_Item!B:I,8,0)</f>
        <v>6.4799999999999995</v>
      </c>
      <c r="U362" s="11">
        <f t="shared" si="53"/>
        <v>1458</v>
      </c>
      <c r="V362" s="11">
        <f t="shared" si="54"/>
        <v>97.199999999999989</v>
      </c>
      <c r="W362" s="11">
        <f t="shared" si="55"/>
        <v>2242.08</v>
      </c>
      <c r="X362" s="11">
        <f t="shared" si="56"/>
        <v>0</v>
      </c>
      <c r="Y362" s="11">
        <f t="shared" si="57"/>
        <v>3797.2799999999997</v>
      </c>
    </row>
    <row r="363" spans="1:25">
      <c r="A363" s="13">
        <v>22</v>
      </c>
      <c r="B363" s="2">
        <v>310002949</v>
      </c>
      <c r="C363" s="1" t="s">
        <v>20</v>
      </c>
      <c r="D363" s="1" t="s">
        <v>122</v>
      </c>
      <c r="E363" s="12">
        <f>_xlfn.IFNA(VLOOKUP($B363,'FST OMT'!$C:$AH,$A363,0),0)</f>
        <v>645</v>
      </c>
      <c r="F363" s="12">
        <f>_xlfn.IFNA(VLOOKUP($B363,'FST CV'!$C:$AH,$A363,0),0)</f>
        <v>3</v>
      </c>
      <c r="G363" s="12">
        <f>_xlfn.IFNA(VLOOKUP($B363,'FST TT'!$C:$AH,$A363,0),0)</f>
        <v>330</v>
      </c>
      <c r="I363" s="4">
        <f t="shared" si="51"/>
        <v>978</v>
      </c>
      <c r="K363" s="52">
        <f>IF(D363="MT",VLOOKUP(B363,Master_Item!B:H,7,0),VLOOKUP(B363,Master_Item!B:H,6,0))</f>
        <v>88</v>
      </c>
      <c r="L363" s="52" t="str">
        <f>VLOOKUP(B363,Master_Item!B:M,12,0)</f>
        <v>โรงงานนวนคร</v>
      </c>
      <c r="M363" s="11" t="str">
        <f t="shared" si="52"/>
        <v>โรงงานนวนครRegion 8</v>
      </c>
      <c r="N363" s="11">
        <f t="shared" si="50"/>
        <v>7.3295454545454541</v>
      </c>
      <c r="O363" s="11">
        <f t="shared" si="50"/>
        <v>3.4090909090909088E-2</v>
      </c>
      <c r="P363" s="11">
        <f t="shared" si="50"/>
        <v>3.75</v>
      </c>
      <c r="Q363" s="11">
        <f t="shared" si="50"/>
        <v>0</v>
      </c>
      <c r="R363" s="11">
        <f t="shared" si="50"/>
        <v>11.113636363636363</v>
      </c>
      <c r="S363" s="11"/>
      <c r="T363" s="1">
        <f>VLOOKUP(B363,Master_Item!B:I,8,0)</f>
        <v>6.4799999999999995</v>
      </c>
      <c r="U363" s="11">
        <f t="shared" si="53"/>
        <v>4179.5999999999995</v>
      </c>
      <c r="V363" s="11">
        <f t="shared" si="54"/>
        <v>19.439999999999998</v>
      </c>
      <c r="W363" s="11">
        <f t="shared" si="55"/>
        <v>2138.3999999999996</v>
      </c>
      <c r="X363" s="11">
        <f t="shared" si="56"/>
        <v>0</v>
      </c>
      <c r="Y363" s="11">
        <f t="shared" si="57"/>
        <v>6337.44</v>
      </c>
    </row>
    <row r="364" spans="1:25">
      <c r="A364" s="13">
        <v>71</v>
      </c>
      <c r="B364" s="2">
        <v>310002949</v>
      </c>
      <c r="C364" s="1" t="s">
        <v>20</v>
      </c>
      <c r="D364" s="1" t="s">
        <v>123</v>
      </c>
      <c r="H364" s="4">
        <f>_xlfn.IFNA(VLOOKUP(B364,'FST MT'!A:FS,$A364,0),0)</f>
        <v>0</v>
      </c>
      <c r="I364" s="4">
        <f t="shared" si="51"/>
        <v>0</v>
      </c>
      <c r="K364" s="52">
        <f>IF(D364="MT",VLOOKUP(B364,Master_Item!B:H,7,0),VLOOKUP(B364,Master_Item!B:H,6,0))</f>
        <v>88</v>
      </c>
      <c r="L364" s="52" t="str">
        <f>VLOOKUP(B364,Master_Item!B:M,12,0)</f>
        <v>โรงงานนวนคร</v>
      </c>
      <c r="M364" s="11" t="str">
        <f t="shared" si="52"/>
        <v>โรงงานนวนครMT</v>
      </c>
      <c r="N364" s="11">
        <f t="shared" si="50"/>
        <v>0</v>
      </c>
      <c r="O364" s="11">
        <f t="shared" si="50"/>
        <v>0</v>
      </c>
      <c r="P364" s="11">
        <f t="shared" si="50"/>
        <v>0</v>
      </c>
      <c r="Q364" s="11">
        <f t="shared" si="50"/>
        <v>0</v>
      </c>
      <c r="R364" s="11">
        <f t="shared" si="50"/>
        <v>0</v>
      </c>
      <c r="S364" s="11"/>
      <c r="T364" s="1">
        <f>VLOOKUP(B364,Master_Item!B:I,8,0)</f>
        <v>6.4799999999999995</v>
      </c>
      <c r="U364" s="11">
        <f t="shared" si="53"/>
        <v>0</v>
      </c>
      <c r="V364" s="11">
        <f t="shared" si="54"/>
        <v>0</v>
      </c>
      <c r="W364" s="11">
        <f t="shared" si="55"/>
        <v>0</v>
      </c>
      <c r="X364" s="11">
        <f t="shared" si="56"/>
        <v>0</v>
      </c>
      <c r="Y364" s="11">
        <f t="shared" si="57"/>
        <v>0</v>
      </c>
    </row>
    <row r="365" spans="1:25">
      <c r="A365" s="13">
        <v>15</v>
      </c>
      <c r="B365" s="2">
        <v>310002950</v>
      </c>
      <c r="C365" s="1" t="s">
        <v>21</v>
      </c>
      <c r="D365" s="1" t="s">
        <v>115</v>
      </c>
      <c r="E365" s="12">
        <f>_xlfn.IFNA(VLOOKUP($B365,'FST OMT'!$C:$AH,$A365,0),0)</f>
        <v>0</v>
      </c>
      <c r="F365" s="12">
        <f>_xlfn.IFNA(VLOOKUP($B365,'FST CV'!$C:$AH,$A365,0),0)</f>
        <v>0</v>
      </c>
      <c r="G365" s="12">
        <f>_xlfn.IFNA(VLOOKUP($B365,'FST TT'!$C:$AH,$A365,0),0)</f>
        <v>0</v>
      </c>
      <c r="I365" s="4">
        <f t="shared" si="51"/>
        <v>0</v>
      </c>
      <c r="K365" s="52">
        <f>IF(D365="MT",VLOOKUP(B365,Master_Item!B:H,7,0),VLOOKUP(B365,Master_Item!B:H,6,0))</f>
        <v>88</v>
      </c>
      <c r="L365" s="52" t="str">
        <f>VLOOKUP(B365,Master_Item!B:M,12,0)</f>
        <v>โรงงานนวนคร</v>
      </c>
      <c r="M365" s="11" t="str">
        <f t="shared" si="52"/>
        <v>โรงงานนวนครRegion 1</v>
      </c>
      <c r="N365" s="11">
        <f t="shared" si="50"/>
        <v>0</v>
      </c>
      <c r="O365" s="11">
        <f t="shared" si="50"/>
        <v>0</v>
      </c>
      <c r="P365" s="11">
        <f t="shared" si="50"/>
        <v>0</v>
      </c>
      <c r="Q365" s="11">
        <f t="shared" si="50"/>
        <v>0</v>
      </c>
      <c r="R365" s="11">
        <f t="shared" si="50"/>
        <v>0</v>
      </c>
      <c r="S365" s="11"/>
      <c r="T365" s="1">
        <f>VLOOKUP(B365,Master_Item!B:I,8,0)</f>
        <v>6.4799999999999995</v>
      </c>
      <c r="U365" s="11">
        <f t="shared" si="53"/>
        <v>0</v>
      </c>
      <c r="V365" s="11">
        <f t="shared" si="54"/>
        <v>0</v>
      </c>
      <c r="W365" s="11">
        <f t="shared" si="55"/>
        <v>0</v>
      </c>
      <c r="X365" s="11">
        <f t="shared" si="56"/>
        <v>0</v>
      </c>
      <c r="Y365" s="11">
        <f t="shared" si="57"/>
        <v>0</v>
      </c>
    </row>
    <row r="366" spans="1:25">
      <c r="A366" s="13">
        <v>16</v>
      </c>
      <c r="B366" s="2">
        <v>310002950</v>
      </c>
      <c r="C366" s="1" t="s">
        <v>21</v>
      </c>
      <c r="D366" s="1" t="s">
        <v>116</v>
      </c>
      <c r="E366" s="12">
        <f>_xlfn.IFNA(VLOOKUP($B366,'FST OMT'!$C:$AH,$A366,0),0)</f>
        <v>0</v>
      </c>
      <c r="F366" s="12">
        <f>_xlfn.IFNA(VLOOKUP($B366,'FST CV'!$C:$AH,$A366,0),0)</f>
        <v>0</v>
      </c>
      <c r="G366" s="12">
        <f>_xlfn.IFNA(VLOOKUP($B366,'FST TT'!$C:$AH,$A366,0),0)</f>
        <v>0</v>
      </c>
      <c r="I366" s="4">
        <f t="shared" si="51"/>
        <v>0</v>
      </c>
      <c r="K366" s="52">
        <f>IF(D366="MT",VLOOKUP(B366,Master_Item!B:H,7,0),VLOOKUP(B366,Master_Item!B:H,6,0))</f>
        <v>88</v>
      </c>
      <c r="L366" s="52" t="str">
        <f>VLOOKUP(B366,Master_Item!B:M,12,0)</f>
        <v>โรงงานนวนคร</v>
      </c>
      <c r="M366" s="11" t="str">
        <f t="shared" si="52"/>
        <v>โรงงานนวนครRegion 2</v>
      </c>
      <c r="N366" s="11">
        <f t="shared" ref="N366:R414" si="58">E366/$K366</f>
        <v>0</v>
      </c>
      <c r="O366" s="11">
        <f t="shared" si="58"/>
        <v>0</v>
      </c>
      <c r="P366" s="11">
        <f t="shared" si="58"/>
        <v>0</v>
      </c>
      <c r="Q366" s="11">
        <f t="shared" si="58"/>
        <v>0</v>
      </c>
      <c r="R366" s="11">
        <f t="shared" si="58"/>
        <v>0</v>
      </c>
      <c r="S366" s="11"/>
      <c r="T366" s="1">
        <f>VLOOKUP(B366,Master_Item!B:I,8,0)</f>
        <v>6.4799999999999995</v>
      </c>
      <c r="U366" s="11">
        <f t="shared" si="53"/>
        <v>0</v>
      </c>
      <c r="V366" s="11">
        <f t="shared" si="54"/>
        <v>0</v>
      </c>
      <c r="W366" s="11">
        <f t="shared" si="55"/>
        <v>0</v>
      </c>
      <c r="X366" s="11">
        <f t="shared" si="56"/>
        <v>0</v>
      </c>
      <c r="Y366" s="11">
        <f t="shared" si="57"/>
        <v>0</v>
      </c>
    </row>
    <row r="367" spans="1:25">
      <c r="A367" s="13">
        <v>17</v>
      </c>
      <c r="B367" s="2">
        <v>310002950</v>
      </c>
      <c r="C367" s="1" t="s">
        <v>21</v>
      </c>
      <c r="D367" s="1" t="s">
        <v>117</v>
      </c>
      <c r="E367" s="12">
        <f>_xlfn.IFNA(VLOOKUP($B367,'FST OMT'!$C:$AH,$A367,0),0)</f>
        <v>0</v>
      </c>
      <c r="F367" s="12">
        <f>_xlfn.IFNA(VLOOKUP($B367,'FST CV'!$C:$AH,$A367,0),0)</f>
        <v>0</v>
      </c>
      <c r="G367" s="12">
        <f>_xlfn.IFNA(VLOOKUP($B367,'FST TT'!$C:$AH,$A367,0),0)</f>
        <v>0</v>
      </c>
      <c r="I367" s="4">
        <f t="shared" si="51"/>
        <v>0</v>
      </c>
      <c r="K367" s="52">
        <f>IF(D367="MT",VLOOKUP(B367,Master_Item!B:H,7,0),VLOOKUP(B367,Master_Item!B:H,6,0))</f>
        <v>88</v>
      </c>
      <c r="L367" s="52" t="str">
        <f>VLOOKUP(B367,Master_Item!B:M,12,0)</f>
        <v>โรงงานนวนคร</v>
      </c>
      <c r="M367" s="11" t="str">
        <f t="shared" si="52"/>
        <v>โรงงานนวนครRegion 3</v>
      </c>
      <c r="N367" s="11">
        <f t="shared" si="58"/>
        <v>0</v>
      </c>
      <c r="O367" s="11">
        <f t="shared" si="58"/>
        <v>0</v>
      </c>
      <c r="P367" s="11">
        <f t="shared" si="58"/>
        <v>0</v>
      </c>
      <c r="Q367" s="11">
        <f t="shared" si="58"/>
        <v>0</v>
      </c>
      <c r="R367" s="11">
        <f t="shared" si="58"/>
        <v>0</v>
      </c>
      <c r="S367" s="11"/>
      <c r="T367" s="1">
        <f>VLOOKUP(B367,Master_Item!B:I,8,0)</f>
        <v>6.4799999999999995</v>
      </c>
      <c r="U367" s="11">
        <f t="shared" si="53"/>
        <v>0</v>
      </c>
      <c r="V367" s="11">
        <f t="shared" si="54"/>
        <v>0</v>
      </c>
      <c r="W367" s="11">
        <f t="shared" si="55"/>
        <v>0</v>
      </c>
      <c r="X367" s="11">
        <f t="shared" si="56"/>
        <v>0</v>
      </c>
      <c r="Y367" s="11">
        <f t="shared" si="57"/>
        <v>0</v>
      </c>
    </row>
    <row r="368" spans="1:25">
      <c r="A368" s="13">
        <v>18</v>
      </c>
      <c r="B368" s="2">
        <v>310002950</v>
      </c>
      <c r="C368" s="1" t="s">
        <v>21</v>
      </c>
      <c r="D368" s="1" t="s">
        <v>118</v>
      </c>
      <c r="E368" s="12">
        <f>_xlfn.IFNA(VLOOKUP($B368,'FST OMT'!$C:$AH,$A368,0),0)</f>
        <v>0</v>
      </c>
      <c r="F368" s="12">
        <f>_xlfn.IFNA(VLOOKUP($B368,'FST CV'!$C:$AH,$A368,0),0)</f>
        <v>0</v>
      </c>
      <c r="G368" s="12">
        <f>_xlfn.IFNA(VLOOKUP($B368,'FST TT'!$C:$AH,$A368,0),0)</f>
        <v>0</v>
      </c>
      <c r="I368" s="4">
        <f t="shared" si="51"/>
        <v>0</v>
      </c>
      <c r="K368" s="52">
        <f>IF(D368="MT",VLOOKUP(B368,Master_Item!B:H,7,0),VLOOKUP(B368,Master_Item!B:H,6,0))</f>
        <v>88</v>
      </c>
      <c r="L368" s="52" t="str">
        <f>VLOOKUP(B368,Master_Item!B:M,12,0)</f>
        <v>โรงงานนวนคร</v>
      </c>
      <c r="M368" s="11" t="str">
        <f t="shared" si="52"/>
        <v>โรงงานนวนครRegion 4</v>
      </c>
      <c r="N368" s="11">
        <f t="shared" si="58"/>
        <v>0</v>
      </c>
      <c r="O368" s="11">
        <f t="shared" si="58"/>
        <v>0</v>
      </c>
      <c r="P368" s="11">
        <f t="shared" si="58"/>
        <v>0</v>
      </c>
      <c r="Q368" s="11">
        <f t="shared" si="58"/>
        <v>0</v>
      </c>
      <c r="R368" s="11">
        <f t="shared" si="58"/>
        <v>0</v>
      </c>
      <c r="S368" s="11"/>
      <c r="T368" s="1">
        <f>VLOOKUP(B368,Master_Item!B:I,8,0)</f>
        <v>6.4799999999999995</v>
      </c>
      <c r="U368" s="11">
        <f t="shared" si="53"/>
        <v>0</v>
      </c>
      <c r="V368" s="11">
        <f t="shared" si="54"/>
        <v>0</v>
      </c>
      <c r="W368" s="11">
        <f t="shared" si="55"/>
        <v>0</v>
      </c>
      <c r="X368" s="11">
        <f t="shared" si="56"/>
        <v>0</v>
      </c>
      <c r="Y368" s="11">
        <f t="shared" si="57"/>
        <v>0</v>
      </c>
    </row>
    <row r="369" spans="1:25">
      <c r="A369" s="13">
        <v>19</v>
      </c>
      <c r="B369" s="2">
        <v>310002950</v>
      </c>
      <c r="C369" s="1" t="s">
        <v>21</v>
      </c>
      <c r="D369" s="1" t="s">
        <v>119</v>
      </c>
      <c r="E369" s="12">
        <f>_xlfn.IFNA(VLOOKUP($B369,'FST OMT'!$C:$AH,$A369,0),0)</f>
        <v>0</v>
      </c>
      <c r="F369" s="12">
        <f>_xlfn.IFNA(VLOOKUP($B369,'FST CV'!$C:$AH,$A369,0),0)</f>
        <v>0</v>
      </c>
      <c r="G369" s="12">
        <f>_xlfn.IFNA(VLOOKUP($B369,'FST TT'!$C:$AH,$A369,0),0)</f>
        <v>0</v>
      </c>
      <c r="I369" s="4">
        <f t="shared" si="51"/>
        <v>0</v>
      </c>
      <c r="K369" s="52">
        <f>IF(D369="MT",VLOOKUP(B369,Master_Item!B:H,7,0),VLOOKUP(B369,Master_Item!B:H,6,0))</f>
        <v>88</v>
      </c>
      <c r="L369" s="52" t="str">
        <f>VLOOKUP(B369,Master_Item!B:M,12,0)</f>
        <v>โรงงานนวนคร</v>
      </c>
      <c r="M369" s="11" t="str">
        <f t="shared" si="52"/>
        <v>โรงงานนวนครRegion 5</v>
      </c>
      <c r="N369" s="11">
        <f t="shared" si="58"/>
        <v>0</v>
      </c>
      <c r="O369" s="11">
        <f t="shared" si="58"/>
        <v>0</v>
      </c>
      <c r="P369" s="11">
        <f t="shared" si="58"/>
        <v>0</v>
      </c>
      <c r="Q369" s="11">
        <f t="shared" si="58"/>
        <v>0</v>
      </c>
      <c r="R369" s="11">
        <f t="shared" si="58"/>
        <v>0</v>
      </c>
      <c r="S369" s="11"/>
      <c r="T369" s="1">
        <f>VLOOKUP(B369,Master_Item!B:I,8,0)</f>
        <v>6.4799999999999995</v>
      </c>
      <c r="U369" s="11">
        <f t="shared" si="53"/>
        <v>0</v>
      </c>
      <c r="V369" s="11">
        <f t="shared" si="54"/>
        <v>0</v>
      </c>
      <c r="W369" s="11">
        <f t="shared" si="55"/>
        <v>0</v>
      </c>
      <c r="X369" s="11">
        <f t="shared" si="56"/>
        <v>0</v>
      </c>
      <c r="Y369" s="11">
        <f t="shared" si="57"/>
        <v>0</v>
      </c>
    </row>
    <row r="370" spans="1:25">
      <c r="A370" s="13">
        <v>20</v>
      </c>
      <c r="B370" s="2">
        <v>310002950</v>
      </c>
      <c r="C370" s="1" t="s">
        <v>21</v>
      </c>
      <c r="D370" s="1" t="s">
        <v>127</v>
      </c>
      <c r="E370" s="12">
        <f>_xlfn.IFNA(VLOOKUP($B370,'FST OMT'!$C:$AH,$A370,0),0)*0.45</f>
        <v>0</v>
      </c>
      <c r="F370" s="12">
        <f>_xlfn.IFNA(VLOOKUP($B370,'FST CV'!$C:$AH,$A370,0),0)*0.45</f>
        <v>0</v>
      </c>
      <c r="G370" s="12">
        <f>_xlfn.IFNA(VLOOKUP($B370,'FST TT'!$C:$AH,$A370,0),0)*0.45</f>
        <v>0</v>
      </c>
      <c r="I370" s="4">
        <f t="shared" si="51"/>
        <v>0</v>
      </c>
      <c r="K370" s="52">
        <f>IF(D370="MT",VLOOKUP(B370,Master_Item!B:H,7,0),VLOOKUP(B370,Master_Item!B:H,6,0))</f>
        <v>88</v>
      </c>
      <c r="L370" s="52" t="str">
        <f>VLOOKUP(B370,Master_Item!B:M,12,0)</f>
        <v>โรงงานนวนคร</v>
      </c>
      <c r="M370" s="11" t="str">
        <f t="shared" si="52"/>
        <v>โรงงานนวนครRegion 6/9</v>
      </c>
      <c r="N370" s="11">
        <f t="shared" si="58"/>
        <v>0</v>
      </c>
      <c r="O370" s="11">
        <f t="shared" si="58"/>
        <v>0</v>
      </c>
      <c r="P370" s="11">
        <f t="shared" si="58"/>
        <v>0</v>
      </c>
      <c r="Q370" s="11">
        <f t="shared" si="58"/>
        <v>0</v>
      </c>
      <c r="R370" s="11">
        <f t="shared" si="58"/>
        <v>0</v>
      </c>
      <c r="S370" s="11"/>
      <c r="T370" s="1">
        <f>VLOOKUP(B370,Master_Item!B:I,8,0)</f>
        <v>6.4799999999999995</v>
      </c>
      <c r="U370" s="11">
        <f t="shared" si="53"/>
        <v>0</v>
      </c>
      <c r="V370" s="11">
        <f t="shared" si="54"/>
        <v>0</v>
      </c>
      <c r="W370" s="11">
        <f t="shared" si="55"/>
        <v>0</v>
      </c>
      <c r="X370" s="11">
        <f t="shared" si="56"/>
        <v>0</v>
      </c>
      <c r="Y370" s="11">
        <f t="shared" si="57"/>
        <v>0</v>
      </c>
    </row>
    <row r="371" spans="1:25">
      <c r="A371" s="13">
        <v>20</v>
      </c>
      <c r="B371" s="2">
        <v>310002950</v>
      </c>
      <c r="C371" s="1" t="s">
        <v>21</v>
      </c>
      <c r="D371" s="1" t="s">
        <v>128</v>
      </c>
      <c r="E371" s="12">
        <f>_xlfn.IFNA(VLOOKUP($B371,'FST OMT'!$C:$AH,$A371,0),0)*0.55</f>
        <v>0</v>
      </c>
      <c r="F371" s="12">
        <f>_xlfn.IFNA(VLOOKUP($B371,'FST CV'!$C:$AH,$A371,0),0)*0.55</f>
        <v>0</v>
      </c>
      <c r="G371" s="12">
        <f>_xlfn.IFNA(VLOOKUP($B371,'FST TT'!$C:$AH,$A371,0),0)*0.55</f>
        <v>0</v>
      </c>
      <c r="I371" s="4">
        <f t="shared" si="51"/>
        <v>0</v>
      </c>
      <c r="K371" s="52">
        <f>IF(D371="MT",VLOOKUP(B371,Master_Item!B:H,7,0),VLOOKUP(B371,Master_Item!B:H,6,0))</f>
        <v>88</v>
      </c>
      <c r="L371" s="52" t="str">
        <f>VLOOKUP(B371,Master_Item!B:M,12,0)</f>
        <v>โรงงานนวนคร</v>
      </c>
      <c r="M371" s="11" t="str">
        <f t="shared" si="52"/>
        <v>โรงงานนวนครRegion 6/14</v>
      </c>
      <c r="N371" s="11">
        <f t="shared" si="58"/>
        <v>0</v>
      </c>
      <c r="O371" s="11">
        <f t="shared" si="58"/>
        <v>0</v>
      </c>
      <c r="P371" s="11">
        <f t="shared" si="58"/>
        <v>0</v>
      </c>
      <c r="Q371" s="11">
        <f t="shared" si="58"/>
        <v>0</v>
      </c>
      <c r="R371" s="11">
        <f t="shared" si="58"/>
        <v>0</v>
      </c>
      <c r="S371" s="11"/>
      <c r="T371" s="1">
        <f>VLOOKUP(B371,Master_Item!B:I,8,0)</f>
        <v>6.4799999999999995</v>
      </c>
      <c r="U371" s="11">
        <f t="shared" si="53"/>
        <v>0</v>
      </c>
      <c r="V371" s="11">
        <f t="shared" si="54"/>
        <v>0</v>
      </c>
      <c r="W371" s="11">
        <f t="shared" si="55"/>
        <v>0</v>
      </c>
      <c r="X371" s="11">
        <f t="shared" si="56"/>
        <v>0</v>
      </c>
      <c r="Y371" s="11">
        <f t="shared" si="57"/>
        <v>0</v>
      </c>
    </row>
    <row r="372" spans="1:25">
      <c r="A372" s="13">
        <v>21</v>
      </c>
      <c r="B372" s="2">
        <v>310002950</v>
      </c>
      <c r="C372" s="1" t="s">
        <v>21</v>
      </c>
      <c r="D372" s="1" t="s">
        <v>121</v>
      </c>
      <c r="E372" s="12">
        <f>_xlfn.IFNA(VLOOKUP($B372,'FST OMT'!$C:$AH,$A372,0),0)</f>
        <v>0</v>
      </c>
      <c r="F372" s="12">
        <f>_xlfn.IFNA(VLOOKUP($B372,'FST CV'!$C:$AH,$A372,0),0)</f>
        <v>0</v>
      </c>
      <c r="G372" s="12">
        <f>_xlfn.IFNA(VLOOKUP($B372,'FST TT'!$C:$AH,$A372,0),0)</f>
        <v>0</v>
      </c>
      <c r="I372" s="4">
        <f t="shared" si="51"/>
        <v>0</v>
      </c>
      <c r="K372" s="52">
        <f>IF(D372="MT",VLOOKUP(B372,Master_Item!B:H,7,0),VLOOKUP(B372,Master_Item!B:H,6,0))</f>
        <v>88</v>
      </c>
      <c r="L372" s="52" t="str">
        <f>VLOOKUP(B372,Master_Item!B:M,12,0)</f>
        <v>โรงงานนวนคร</v>
      </c>
      <c r="M372" s="11" t="str">
        <f t="shared" si="52"/>
        <v>โรงงานนวนครRegion 7</v>
      </c>
      <c r="N372" s="11">
        <f t="shared" si="58"/>
        <v>0</v>
      </c>
      <c r="O372" s="11">
        <f t="shared" si="58"/>
        <v>0</v>
      </c>
      <c r="P372" s="11">
        <f t="shared" si="58"/>
        <v>0</v>
      </c>
      <c r="Q372" s="11">
        <f t="shared" si="58"/>
        <v>0</v>
      </c>
      <c r="R372" s="11">
        <f t="shared" si="58"/>
        <v>0</v>
      </c>
      <c r="S372" s="11"/>
      <c r="T372" s="1">
        <f>VLOOKUP(B372,Master_Item!B:I,8,0)</f>
        <v>6.4799999999999995</v>
      </c>
      <c r="U372" s="11">
        <f t="shared" si="53"/>
        <v>0</v>
      </c>
      <c r="V372" s="11">
        <f t="shared" si="54"/>
        <v>0</v>
      </c>
      <c r="W372" s="11">
        <f t="shared" si="55"/>
        <v>0</v>
      </c>
      <c r="X372" s="11">
        <f t="shared" si="56"/>
        <v>0</v>
      </c>
      <c r="Y372" s="11">
        <f t="shared" si="57"/>
        <v>0</v>
      </c>
    </row>
    <row r="373" spans="1:25">
      <c r="A373" s="13">
        <v>22</v>
      </c>
      <c r="B373" s="2">
        <v>310002950</v>
      </c>
      <c r="C373" s="1" t="s">
        <v>21</v>
      </c>
      <c r="D373" s="1" t="s">
        <v>122</v>
      </c>
      <c r="E373" s="12">
        <f>_xlfn.IFNA(VLOOKUP($B373,'FST OMT'!$C:$AH,$A373,0),0)</f>
        <v>0</v>
      </c>
      <c r="F373" s="12">
        <f>_xlfn.IFNA(VLOOKUP($B373,'FST CV'!$C:$AH,$A373,0),0)</f>
        <v>0</v>
      </c>
      <c r="G373" s="12">
        <f>_xlfn.IFNA(VLOOKUP($B373,'FST TT'!$C:$AH,$A373,0),0)</f>
        <v>0</v>
      </c>
      <c r="I373" s="4">
        <f t="shared" si="51"/>
        <v>0</v>
      </c>
      <c r="K373" s="52">
        <f>IF(D373="MT",VLOOKUP(B373,Master_Item!B:H,7,0),VLOOKUP(B373,Master_Item!B:H,6,0))</f>
        <v>88</v>
      </c>
      <c r="L373" s="52" t="str">
        <f>VLOOKUP(B373,Master_Item!B:M,12,0)</f>
        <v>โรงงานนวนคร</v>
      </c>
      <c r="M373" s="11" t="str">
        <f t="shared" si="52"/>
        <v>โรงงานนวนครRegion 8</v>
      </c>
      <c r="N373" s="11">
        <f t="shared" si="58"/>
        <v>0</v>
      </c>
      <c r="O373" s="11">
        <f t="shared" si="58"/>
        <v>0</v>
      </c>
      <c r="P373" s="11">
        <f t="shared" si="58"/>
        <v>0</v>
      </c>
      <c r="Q373" s="11">
        <f t="shared" si="58"/>
        <v>0</v>
      </c>
      <c r="R373" s="11">
        <f t="shared" si="58"/>
        <v>0</v>
      </c>
      <c r="S373" s="11"/>
      <c r="T373" s="1">
        <f>VLOOKUP(B373,Master_Item!B:I,8,0)</f>
        <v>6.4799999999999995</v>
      </c>
      <c r="U373" s="11">
        <f t="shared" si="53"/>
        <v>0</v>
      </c>
      <c r="V373" s="11">
        <f t="shared" si="54"/>
        <v>0</v>
      </c>
      <c r="W373" s="11">
        <f t="shared" si="55"/>
        <v>0</v>
      </c>
      <c r="X373" s="11">
        <f t="shared" si="56"/>
        <v>0</v>
      </c>
      <c r="Y373" s="11">
        <f t="shared" si="57"/>
        <v>0</v>
      </c>
    </row>
    <row r="374" spans="1:25">
      <c r="A374" s="13">
        <v>71</v>
      </c>
      <c r="B374" s="2">
        <v>310002950</v>
      </c>
      <c r="C374" s="1" t="s">
        <v>21</v>
      </c>
      <c r="D374" s="1" t="s">
        <v>123</v>
      </c>
      <c r="H374" s="4">
        <f>_xlfn.IFNA(VLOOKUP(B374,'FST MT'!A:FS,$A374,0),0)</f>
        <v>0</v>
      </c>
      <c r="I374" s="4">
        <f t="shared" si="51"/>
        <v>0</v>
      </c>
      <c r="K374" s="52">
        <f>IF(D374="MT",VLOOKUP(B374,Master_Item!B:H,7,0),VLOOKUP(B374,Master_Item!B:H,6,0))</f>
        <v>88</v>
      </c>
      <c r="L374" s="52" t="str">
        <f>VLOOKUP(B374,Master_Item!B:M,12,0)</f>
        <v>โรงงานนวนคร</v>
      </c>
      <c r="M374" s="11" t="str">
        <f t="shared" si="52"/>
        <v>โรงงานนวนครMT</v>
      </c>
      <c r="N374" s="11">
        <f t="shared" si="58"/>
        <v>0</v>
      </c>
      <c r="O374" s="11">
        <f t="shared" si="58"/>
        <v>0</v>
      </c>
      <c r="P374" s="11">
        <f t="shared" si="58"/>
        <v>0</v>
      </c>
      <c r="Q374" s="11">
        <f t="shared" si="58"/>
        <v>0</v>
      </c>
      <c r="R374" s="11">
        <f t="shared" si="58"/>
        <v>0</v>
      </c>
      <c r="S374" s="11"/>
      <c r="T374" s="1">
        <f>VLOOKUP(B374,Master_Item!B:I,8,0)</f>
        <v>6.4799999999999995</v>
      </c>
      <c r="U374" s="11">
        <f t="shared" si="53"/>
        <v>0</v>
      </c>
      <c r="V374" s="11">
        <f t="shared" si="54"/>
        <v>0</v>
      </c>
      <c r="W374" s="11">
        <f t="shared" si="55"/>
        <v>0</v>
      </c>
      <c r="X374" s="11">
        <f t="shared" si="56"/>
        <v>0</v>
      </c>
      <c r="Y374" s="11">
        <f t="shared" si="57"/>
        <v>0</v>
      </c>
    </row>
    <row r="375" spans="1:25">
      <c r="A375" s="13">
        <v>15</v>
      </c>
      <c r="B375" s="2">
        <v>310002951</v>
      </c>
      <c r="C375" s="1" t="s">
        <v>24</v>
      </c>
      <c r="D375" s="1" t="s">
        <v>115</v>
      </c>
      <c r="E375" s="12">
        <f>_xlfn.IFNA(VLOOKUP($B375,'FST OMT'!$C:$AH,$A375,0),0)</f>
        <v>0</v>
      </c>
      <c r="F375" s="12">
        <f>_xlfn.IFNA(VLOOKUP($B375,'FST CV'!$C:$AH,$A375,0),0)</f>
        <v>26</v>
      </c>
      <c r="G375" s="12">
        <f>_xlfn.IFNA(VLOOKUP($B375,'FST TT'!$C:$AH,$A375,0),0)</f>
        <v>166</v>
      </c>
      <c r="I375" s="4">
        <f t="shared" si="51"/>
        <v>192</v>
      </c>
      <c r="K375" s="52">
        <f>IF(D375="MT",VLOOKUP(B375,Master_Item!B:H,7,0),VLOOKUP(B375,Master_Item!B:H,6,0))</f>
        <v>88</v>
      </c>
      <c r="L375" s="52" t="str">
        <f>VLOOKUP(B375,Master_Item!B:M,12,0)</f>
        <v>โรงงานนวนคร</v>
      </c>
      <c r="M375" s="11" t="str">
        <f t="shared" si="52"/>
        <v>โรงงานนวนครRegion 1</v>
      </c>
      <c r="N375" s="11">
        <f t="shared" si="58"/>
        <v>0</v>
      </c>
      <c r="O375" s="11">
        <f t="shared" si="58"/>
        <v>0.29545454545454547</v>
      </c>
      <c r="P375" s="11">
        <f t="shared" si="58"/>
        <v>1.8863636363636365</v>
      </c>
      <c r="Q375" s="11">
        <f t="shared" si="58"/>
        <v>0</v>
      </c>
      <c r="R375" s="11">
        <f t="shared" si="58"/>
        <v>2.1818181818181817</v>
      </c>
      <c r="S375" s="11"/>
      <c r="T375" s="1">
        <f>VLOOKUP(B375,Master_Item!B:I,8,0)</f>
        <v>6.4799999999999995</v>
      </c>
      <c r="U375" s="11">
        <f t="shared" si="53"/>
        <v>0</v>
      </c>
      <c r="V375" s="11">
        <f t="shared" si="54"/>
        <v>168.48</v>
      </c>
      <c r="W375" s="11">
        <f t="shared" si="55"/>
        <v>1075.6799999999998</v>
      </c>
      <c r="X375" s="11">
        <f t="shared" si="56"/>
        <v>0</v>
      </c>
      <c r="Y375" s="11">
        <f t="shared" si="57"/>
        <v>1244.1599999999999</v>
      </c>
    </row>
    <row r="376" spans="1:25">
      <c r="A376" s="13">
        <v>16</v>
      </c>
      <c r="B376" s="2">
        <v>310002951</v>
      </c>
      <c r="C376" s="1" t="s">
        <v>24</v>
      </c>
      <c r="D376" s="1" t="s">
        <v>116</v>
      </c>
      <c r="E376" s="12">
        <f>_xlfn.IFNA(VLOOKUP($B376,'FST OMT'!$C:$AH,$A376,0),0)</f>
        <v>931</v>
      </c>
      <c r="F376" s="12">
        <f>_xlfn.IFNA(VLOOKUP($B376,'FST CV'!$C:$AH,$A376,0),0)</f>
        <v>0</v>
      </c>
      <c r="G376" s="12">
        <f>_xlfn.IFNA(VLOOKUP($B376,'FST TT'!$C:$AH,$A376,0),0)</f>
        <v>530</v>
      </c>
      <c r="I376" s="4">
        <f t="shared" si="51"/>
        <v>1461</v>
      </c>
      <c r="K376" s="52">
        <f>IF(D376="MT",VLOOKUP(B376,Master_Item!B:H,7,0),VLOOKUP(B376,Master_Item!B:H,6,0))</f>
        <v>88</v>
      </c>
      <c r="L376" s="52" t="str">
        <f>VLOOKUP(B376,Master_Item!B:M,12,0)</f>
        <v>โรงงานนวนคร</v>
      </c>
      <c r="M376" s="11" t="str">
        <f t="shared" si="52"/>
        <v>โรงงานนวนครRegion 2</v>
      </c>
      <c r="N376" s="11">
        <f t="shared" si="58"/>
        <v>10.579545454545455</v>
      </c>
      <c r="O376" s="11">
        <f t="shared" si="58"/>
        <v>0</v>
      </c>
      <c r="P376" s="11">
        <f t="shared" si="58"/>
        <v>6.0227272727272725</v>
      </c>
      <c r="Q376" s="11">
        <f t="shared" si="58"/>
        <v>0</v>
      </c>
      <c r="R376" s="11">
        <f t="shared" si="58"/>
        <v>16.602272727272727</v>
      </c>
      <c r="S376" s="11"/>
      <c r="T376" s="1">
        <f>VLOOKUP(B376,Master_Item!B:I,8,0)</f>
        <v>6.4799999999999995</v>
      </c>
      <c r="U376" s="11">
        <f t="shared" si="53"/>
        <v>6032.8799999999992</v>
      </c>
      <c r="V376" s="11">
        <f t="shared" si="54"/>
        <v>0</v>
      </c>
      <c r="W376" s="11">
        <f t="shared" si="55"/>
        <v>3434.3999999999996</v>
      </c>
      <c r="X376" s="11">
        <f t="shared" si="56"/>
        <v>0</v>
      </c>
      <c r="Y376" s="11">
        <f t="shared" si="57"/>
        <v>9467.2799999999988</v>
      </c>
    </row>
    <row r="377" spans="1:25">
      <c r="A377" s="13">
        <v>17</v>
      </c>
      <c r="B377" s="2">
        <v>310002951</v>
      </c>
      <c r="C377" s="1" t="s">
        <v>24</v>
      </c>
      <c r="D377" s="1" t="s">
        <v>117</v>
      </c>
      <c r="E377" s="12">
        <f>_xlfn.IFNA(VLOOKUP($B377,'FST OMT'!$C:$AH,$A377,0),0)</f>
        <v>329</v>
      </c>
      <c r="F377" s="12">
        <f>_xlfn.IFNA(VLOOKUP($B377,'FST CV'!$C:$AH,$A377,0),0)</f>
        <v>0</v>
      </c>
      <c r="G377" s="12">
        <f>_xlfn.IFNA(VLOOKUP($B377,'FST TT'!$C:$AH,$A377,0),0)</f>
        <v>240</v>
      </c>
      <c r="I377" s="4">
        <f t="shared" si="51"/>
        <v>569</v>
      </c>
      <c r="K377" s="52">
        <f>IF(D377="MT",VLOOKUP(B377,Master_Item!B:H,7,0),VLOOKUP(B377,Master_Item!B:H,6,0))</f>
        <v>88</v>
      </c>
      <c r="L377" s="52" t="str">
        <f>VLOOKUP(B377,Master_Item!B:M,12,0)</f>
        <v>โรงงานนวนคร</v>
      </c>
      <c r="M377" s="11" t="str">
        <f t="shared" si="52"/>
        <v>โรงงานนวนครRegion 3</v>
      </c>
      <c r="N377" s="11">
        <f t="shared" si="58"/>
        <v>3.7386363636363638</v>
      </c>
      <c r="O377" s="11">
        <f t="shared" si="58"/>
        <v>0</v>
      </c>
      <c r="P377" s="11">
        <f t="shared" si="58"/>
        <v>2.7272727272727271</v>
      </c>
      <c r="Q377" s="11">
        <f t="shared" si="58"/>
        <v>0</v>
      </c>
      <c r="R377" s="11">
        <f t="shared" si="58"/>
        <v>6.4659090909090908</v>
      </c>
      <c r="S377" s="11"/>
      <c r="T377" s="1">
        <f>VLOOKUP(B377,Master_Item!B:I,8,0)</f>
        <v>6.4799999999999995</v>
      </c>
      <c r="U377" s="11">
        <f t="shared" si="53"/>
        <v>2131.92</v>
      </c>
      <c r="V377" s="11">
        <f t="shared" si="54"/>
        <v>0</v>
      </c>
      <c r="W377" s="11">
        <f t="shared" si="55"/>
        <v>1555.1999999999998</v>
      </c>
      <c r="X377" s="11">
        <f t="shared" si="56"/>
        <v>0</v>
      </c>
      <c r="Y377" s="11">
        <f t="shared" si="57"/>
        <v>3687.12</v>
      </c>
    </row>
    <row r="378" spans="1:25">
      <c r="A378" s="13">
        <v>18</v>
      </c>
      <c r="B378" s="2">
        <v>310002951</v>
      </c>
      <c r="C378" s="1" t="s">
        <v>24</v>
      </c>
      <c r="D378" s="1" t="s">
        <v>118</v>
      </c>
      <c r="E378" s="12">
        <f>_xlfn.IFNA(VLOOKUP($B378,'FST OMT'!$C:$AH,$A378,0),0)</f>
        <v>195</v>
      </c>
      <c r="F378" s="12">
        <f>_xlfn.IFNA(VLOOKUP($B378,'FST CV'!$C:$AH,$A378,0),0)</f>
        <v>0</v>
      </c>
      <c r="G378" s="12">
        <f>_xlfn.IFNA(VLOOKUP($B378,'FST TT'!$C:$AH,$A378,0),0)</f>
        <v>213</v>
      </c>
      <c r="I378" s="4">
        <f t="shared" si="51"/>
        <v>408</v>
      </c>
      <c r="K378" s="52">
        <f>IF(D378="MT",VLOOKUP(B378,Master_Item!B:H,7,0),VLOOKUP(B378,Master_Item!B:H,6,0))</f>
        <v>88</v>
      </c>
      <c r="L378" s="52" t="str">
        <f>VLOOKUP(B378,Master_Item!B:M,12,0)</f>
        <v>โรงงานนวนคร</v>
      </c>
      <c r="M378" s="11" t="str">
        <f t="shared" si="52"/>
        <v>โรงงานนวนครRegion 4</v>
      </c>
      <c r="N378" s="11">
        <f t="shared" si="58"/>
        <v>2.2159090909090908</v>
      </c>
      <c r="O378" s="11">
        <f t="shared" si="58"/>
        <v>0</v>
      </c>
      <c r="P378" s="11">
        <f t="shared" si="58"/>
        <v>2.4204545454545454</v>
      </c>
      <c r="Q378" s="11">
        <f t="shared" si="58"/>
        <v>0</v>
      </c>
      <c r="R378" s="11">
        <f t="shared" si="58"/>
        <v>4.6363636363636367</v>
      </c>
      <c r="S378" s="11"/>
      <c r="T378" s="1">
        <f>VLOOKUP(B378,Master_Item!B:I,8,0)</f>
        <v>6.4799999999999995</v>
      </c>
      <c r="U378" s="11">
        <f t="shared" si="53"/>
        <v>1263.5999999999999</v>
      </c>
      <c r="V378" s="11">
        <f t="shared" si="54"/>
        <v>0</v>
      </c>
      <c r="W378" s="11">
        <f t="shared" si="55"/>
        <v>1380.24</v>
      </c>
      <c r="X378" s="11">
        <f t="shared" si="56"/>
        <v>0</v>
      </c>
      <c r="Y378" s="11">
        <f t="shared" si="57"/>
        <v>2643.8399999999997</v>
      </c>
    </row>
    <row r="379" spans="1:25">
      <c r="A379" s="13">
        <v>19</v>
      </c>
      <c r="B379" s="2">
        <v>310002951</v>
      </c>
      <c r="C379" s="1" t="s">
        <v>24</v>
      </c>
      <c r="D379" s="1" t="s">
        <v>119</v>
      </c>
      <c r="E379" s="12">
        <f>_xlfn.IFNA(VLOOKUP($B379,'FST OMT'!$C:$AH,$A379,0),0)</f>
        <v>233</v>
      </c>
      <c r="F379" s="12">
        <f>_xlfn.IFNA(VLOOKUP($B379,'FST CV'!$C:$AH,$A379,0),0)</f>
        <v>0</v>
      </c>
      <c r="G379" s="12">
        <f>_xlfn.IFNA(VLOOKUP($B379,'FST TT'!$C:$AH,$A379,0),0)</f>
        <v>80</v>
      </c>
      <c r="I379" s="4">
        <f t="shared" si="51"/>
        <v>313</v>
      </c>
      <c r="K379" s="52">
        <f>IF(D379="MT",VLOOKUP(B379,Master_Item!B:H,7,0),VLOOKUP(B379,Master_Item!B:H,6,0))</f>
        <v>88</v>
      </c>
      <c r="L379" s="52" t="str">
        <f>VLOOKUP(B379,Master_Item!B:M,12,0)</f>
        <v>โรงงานนวนคร</v>
      </c>
      <c r="M379" s="11" t="str">
        <f t="shared" si="52"/>
        <v>โรงงานนวนครRegion 5</v>
      </c>
      <c r="N379" s="11">
        <f t="shared" si="58"/>
        <v>2.6477272727272729</v>
      </c>
      <c r="O379" s="11">
        <f t="shared" si="58"/>
        <v>0</v>
      </c>
      <c r="P379" s="11">
        <f t="shared" si="58"/>
        <v>0.90909090909090906</v>
      </c>
      <c r="Q379" s="11">
        <f t="shared" si="58"/>
        <v>0</v>
      </c>
      <c r="R379" s="11">
        <f t="shared" si="58"/>
        <v>3.5568181818181817</v>
      </c>
      <c r="S379" s="11"/>
      <c r="T379" s="1">
        <f>VLOOKUP(B379,Master_Item!B:I,8,0)</f>
        <v>6.4799999999999995</v>
      </c>
      <c r="U379" s="11">
        <f t="shared" si="53"/>
        <v>1509.84</v>
      </c>
      <c r="V379" s="11">
        <f t="shared" si="54"/>
        <v>0</v>
      </c>
      <c r="W379" s="11">
        <f t="shared" si="55"/>
        <v>518.4</v>
      </c>
      <c r="X379" s="11">
        <f t="shared" si="56"/>
        <v>0</v>
      </c>
      <c r="Y379" s="11">
        <f t="shared" si="57"/>
        <v>2028.2399999999998</v>
      </c>
    </row>
    <row r="380" spans="1:25">
      <c r="A380" s="13">
        <v>20</v>
      </c>
      <c r="B380" s="2">
        <v>310002951</v>
      </c>
      <c r="C380" s="1" t="s">
        <v>24</v>
      </c>
      <c r="D380" s="1" t="s">
        <v>127</v>
      </c>
      <c r="E380" s="12">
        <f>_xlfn.IFNA(VLOOKUP($B380,'FST OMT'!$C:$AH,$A380,0),0)*0.45</f>
        <v>126.9</v>
      </c>
      <c r="F380" s="12">
        <f>_xlfn.IFNA(VLOOKUP($B380,'FST CV'!$C:$AH,$A380,0),0)*0.45</f>
        <v>0</v>
      </c>
      <c r="G380" s="12">
        <f>_xlfn.IFNA(VLOOKUP($B380,'FST TT'!$C:$AH,$A380,0),0)*0.45</f>
        <v>36</v>
      </c>
      <c r="I380" s="4">
        <f t="shared" si="51"/>
        <v>162.9</v>
      </c>
      <c r="K380" s="52">
        <f>IF(D380="MT",VLOOKUP(B380,Master_Item!B:H,7,0),VLOOKUP(B380,Master_Item!B:H,6,0))</f>
        <v>88</v>
      </c>
      <c r="L380" s="52" t="str">
        <f>VLOOKUP(B380,Master_Item!B:M,12,0)</f>
        <v>โรงงานนวนคร</v>
      </c>
      <c r="M380" s="11" t="str">
        <f t="shared" si="52"/>
        <v>โรงงานนวนครRegion 6/9</v>
      </c>
      <c r="N380" s="11">
        <f t="shared" si="58"/>
        <v>1.4420454545454546</v>
      </c>
      <c r="O380" s="11">
        <f t="shared" si="58"/>
        <v>0</v>
      </c>
      <c r="P380" s="11">
        <f t="shared" si="58"/>
        <v>0.40909090909090912</v>
      </c>
      <c r="Q380" s="11">
        <f t="shared" si="58"/>
        <v>0</v>
      </c>
      <c r="R380" s="11">
        <f t="shared" si="58"/>
        <v>1.8511363636363638</v>
      </c>
      <c r="S380" s="11"/>
      <c r="T380" s="1">
        <f>VLOOKUP(B380,Master_Item!B:I,8,0)</f>
        <v>6.4799999999999995</v>
      </c>
      <c r="U380" s="11">
        <f t="shared" si="53"/>
        <v>822.31200000000001</v>
      </c>
      <c r="V380" s="11">
        <f t="shared" si="54"/>
        <v>0</v>
      </c>
      <c r="W380" s="11">
        <f t="shared" si="55"/>
        <v>233.27999999999997</v>
      </c>
      <c r="X380" s="11">
        <f t="shared" si="56"/>
        <v>0</v>
      </c>
      <c r="Y380" s="11">
        <f t="shared" si="57"/>
        <v>1055.5919999999999</v>
      </c>
    </row>
    <row r="381" spans="1:25">
      <c r="A381" s="13">
        <v>20</v>
      </c>
      <c r="B381" s="2">
        <v>310002951</v>
      </c>
      <c r="C381" s="1" t="s">
        <v>24</v>
      </c>
      <c r="D381" s="1" t="s">
        <v>128</v>
      </c>
      <c r="E381" s="12">
        <f>_xlfn.IFNA(VLOOKUP($B381,'FST OMT'!$C:$AH,$A381,0),0)*0.55</f>
        <v>155.10000000000002</v>
      </c>
      <c r="F381" s="12">
        <f>_xlfn.IFNA(VLOOKUP($B381,'FST CV'!$C:$AH,$A381,0),0)*0.55</f>
        <v>0</v>
      </c>
      <c r="G381" s="12">
        <f>_xlfn.IFNA(VLOOKUP($B381,'FST TT'!$C:$AH,$A381,0),0)*0.55</f>
        <v>44</v>
      </c>
      <c r="I381" s="4">
        <f t="shared" si="51"/>
        <v>199.10000000000002</v>
      </c>
      <c r="K381" s="52">
        <f>IF(D381="MT",VLOOKUP(B381,Master_Item!B:H,7,0),VLOOKUP(B381,Master_Item!B:H,6,0))</f>
        <v>88</v>
      </c>
      <c r="L381" s="52" t="str">
        <f>VLOOKUP(B381,Master_Item!B:M,12,0)</f>
        <v>โรงงานนวนคร</v>
      </c>
      <c r="M381" s="11" t="str">
        <f t="shared" si="52"/>
        <v>โรงงานนวนครRegion 6/14</v>
      </c>
      <c r="N381" s="11">
        <f t="shared" si="58"/>
        <v>1.7625000000000002</v>
      </c>
      <c r="O381" s="11">
        <f t="shared" si="58"/>
        <v>0</v>
      </c>
      <c r="P381" s="11">
        <f t="shared" si="58"/>
        <v>0.5</v>
      </c>
      <c r="Q381" s="11">
        <f t="shared" si="58"/>
        <v>0</v>
      </c>
      <c r="R381" s="11">
        <f t="shared" si="58"/>
        <v>2.2625000000000002</v>
      </c>
      <c r="S381" s="11"/>
      <c r="T381" s="1">
        <f>VLOOKUP(B381,Master_Item!B:I,8,0)</f>
        <v>6.4799999999999995</v>
      </c>
      <c r="U381" s="11">
        <f t="shared" si="53"/>
        <v>1005.0480000000001</v>
      </c>
      <c r="V381" s="11">
        <f t="shared" si="54"/>
        <v>0</v>
      </c>
      <c r="W381" s="11">
        <f t="shared" si="55"/>
        <v>285.12</v>
      </c>
      <c r="X381" s="11">
        <f t="shared" si="56"/>
        <v>0</v>
      </c>
      <c r="Y381" s="11">
        <f t="shared" si="57"/>
        <v>1290.1680000000001</v>
      </c>
    </row>
    <row r="382" spans="1:25">
      <c r="A382" s="13">
        <v>21</v>
      </c>
      <c r="B382" s="2">
        <v>310002951</v>
      </c>
      <c r="C382" s="1" t="s">
        <v>24</v>
      </c>
      <c r="D382" s="1" t="s">
        <v>121</v>
      </c>
      <c r="E382" s="12">
        <f>_xlfn.IFNA(VLOOKUP($B382,'FST OMT'!$C:$AH,$A382,0),0)</f>
        <v>325</v>
      </c>
      <c r="F382" s="12">
        <f>_xlfn.IFNA(VLOOKUP($B382,'FST CV'!$C:$AH,$A382,0),0)</f>
        <v>15</v>
      </c>
      <c r="G382" s="12">
        <f>_xlfn.IFNA(VLOOKUP($B382,'FST TT'!$C:$AH,$A382,0),0)</f>
        <v>324</v>
      </c>
      <c r="I382" s="4">
        <f t="shared" si="51"/>
        <v>664</v>
      </c>
      <c r="K382" s="52">
        <f>IF(D382="MT",VLOOKUP(B382,Master_Item!B:H,7,0),VLOOKUP(B382,Master_Item!B:H,6,0))</f>
        <v>88</v>
      </c>
      <c r="L382" s="52" t="str">
        <f>VLOOKUP(B382,Master_Item!B:M,12,0)</f>
        <v>โรงงานนวนคร</v>
      </c>
      <c r="M382" s="11" t="str">
        <f t="shared" si="52"/>
        <v>โรงงานนวนครRegion 7</v>
      </c>
      <c r="N382" s="11">
        <f t="shared" si="58"/>
        <v>3.6931818181818183</v>
      </c>
      <c r="O382" s="11">
        <f t="shared" si="58"/>
        <v>0.17045454545454544</v>
      </c>
      <c r="P382" s="11">
        <f t="shared" si="58"/>
        <v>3.6818181818181817</v>
      </c>
      <c r="Q382" s="11">
        <f t="shared" si="58"/>
        <v>0</v>
      </c>
      <c r="R382" s="11">
        <f t="shared" si="58"/>
        <v>7.5454545454545459</v>
      </c>
      <c r="S382" s="11"/>
      <c r="T382" s="1">
        <f>VLOOKUP(B382,Master_Item!B:I,8,0)</f>
        <v>6.4799999999999995</v>
      </c>
      <c r="U382" s="11">
        <f t="shared" si="53"/>
        <v>2106</v>
      </c>
      <c r="V382" s="11">
        <f t="shared" si="54"/>
        <v>97.199999999999989</v>
      </c>
      <c r="W382" s="11">
        <f t="shared" si="55"/>
        <v>2099.52</v>
      </c>
      <c r="X382" s="11">
        <f t="shared" si="56"/>
        <v>0</v>
      </c>
      <c r="Y382" s="11">
        <f t="shared" si="57"/>
        <v>4302.7199999999993</v>
      </c>
    </row>
    <row r="383" spans="1:25">
      <c r="A383" s="13">
        <v>22</v>
      </c>
      <c r="B383" s="2">
        <v>310002951</v>
      </c>
      <c r="C383" s="1" t="s">
        <v>24</v>
      </c>
      <c r="D383" s="1" t="s">
        <v>122</v>
      </c>
      <c r="E383" s="12">
        <f>_xlfn.IFNA(VLOOKUP($B383,'FST OMT'!$C:$AH,$A383,0),0)</f>
        <v>595</v>
      </c>
      <c r="F383" s="12">
        <f>_xlfn.IFNA(VLOOKUP($B383,'FST CV'!$C:$AH,$A383,0),0)</f>
        <v>32</v>
      </c>
      <c r="G383" s="12">
        <f>_xlfn.IFNA(VLOOKUP($B383,'FST TT'!$C:$AH,$A383,0),0)</f>
        <v>292</v>
      </c>
      <c r="I383" s="4">
        <f t="shared" si="51"/>
        <v>919</v>
      </c>
      <c r="K383" s="52">
        <f>IF(D383="MT",VLOOKUP(B383,Master_Item!B:H,7,0),VLOOKUP(B383,Master_Item!B:H,6,0))</f>
        <v>88</v>
      </c>
      <c r="L383" s="52" t="str">
        <f>VLOOKUP(B383,Master_Item!B:M,12,0)</f>
        <v>โรงงานนวนคร</v>
      </c>
      <c r="M383" s="11" t="str">
        <f t="shared" si="52"/>
        <v>โรงงานนวนครRegion 8</v>
      </c>
      <c r="N383" s="11">
        <f t="shared" si="58"/>
        <v>6.7613636363636367</v>
      </c>
      <c r="O383" s="11">
        <f t="shared" si="58"/>
        <v>0.36363636363636365</v>
      </c>
      <c r="P383" s="11">
        <f t="shared" si="58"/>
        <v>3.3181818181818183</v>
      </c>
      <c r="Q383" s="11">
        <f t="shared" si="58"/>
        <v>0</v>
      </c>
      <c r="R383" s="11">
        <f t="shared" si="58"/>
        <v>10.443181818181818</v>
      </c>
      <c r="S383" s="11"/>
      <c r="T383" s="1">
        <f>VLOOKUP(B383,Master_Item!B:I,8,0)</f>
        <v>6.4799999999999995</v>
      </c>
      <c r="U383" s="11">
        <f t="shared" si="53"/>
        <v>3855.6</v>
      </c>
      <c r="V383" s="11">
        <f t="shared" si="54"/>
        <v>207.35999999999999</v>
      </c>
      <c r="W383" s="11">
        <f t="shared" si="55"/>
        <v>1892.1599999999999</v>
      </c>
      <c r="X383" s="11">
        <f t="shared" si="56"/>
        <v>0</v>
      </c>
      <c r="Y383" s="11">
        <f t="shared" si="57"/>
        <v>5955.12</v>
      </c>
    </row>
    <row r="384" spans="1:25">
      <c r="A384" s="13">
        <v>71</v>
      </c>
      <c r="B384" s="2">
        <v>310002951</v>
      </c>
      <c r="C384" s="1" t="s">
        <v>24</v>
      </c>
      <c r="D384" s="1" t="s">
        <v>123</v>
      </c>
      <c r="H384" s="4">
        <f>_xlfn.IFNA(VLOOKUP(B384,'FST MT'!A:FS,$A384,0),0)</f>
        <v>0</v>
      </c>
      <c r="I384" s="4">
        <f t="shared" si="51"/>
        <v>0</v>
      </c>
      <c r="K384" s="52">
        <f>IF(D384="MT",VLOOKUP(B384,Master_Item!B:H,7,0),VLOOKUP(B384,Master_Item!B:H,6,0))</f>
        <v>88</v>
      </c>
      <c r="L384" s="52" t="str">
        <f>VLOOKUP(B384,Master_Item!B:M,12,0)</f>
        <v>โรงงานนวนคร</v>
      </c>
      <c r="M384" s="11" t="str">
        <f t="shared" si="52"/>
        <v>โรงงานนวนครMT</v>
      </c>
      <c r="N384" s="11">
        <f t="shared" si="58"/>
        <v>0</v>
      </c>
      <c r="O384" s="11">
        <f t="shared" si="58"/>
        <v>0</v>
      </c>
      <c r="P384" s="11">
        <f t="shared" si="58"/>
        <v>0</v>
      </c>
      <c r="Q384" s="11">
        <f t="shared" si="58"/>
        <v>0</v>
      </c>
      <c r="R384" s="11">
        <f t="shared" si="58"/>
        <v>0</v>
      </c>
      <c r="S384" s="11"/>
      <c r="T384" s="1">
        <f>VLOOKUP(B384,Master_Item!B:I,8,0)</f>
        <v>6.4799999999999995</v>
      </c>
      <c r="U384" s="11">
        <f t="shared" si="53"/>
        <v>0</v>
      </c>
      <c r="V384" s="11">
        <f t="shared" si="54"/>
        <v>0</v>
      </c>
      <c r="W384" s="11">
        <f t="shared" si="55"/>
        <v>0</v>
      </c>
      <c r="X384" s="11">
        <f t="shared" si="56"/>
        <v>0</v>
      </c>
      <c r="Y384" s="11">
        <f t="shared" si="57"/>
        <v>0</v>
      </c>
    </row>
    <row r="385" spans="1:25">
      <c r="A385" s="13">
        <v>15</v>
      </c>
      <c r="B385" s="2">
        <v>310002952</v>
      </c>
      <c r="C385" s="1" t="s">
        <v>25</v>
      </c>
      <c r="D385" s="1" t="s">
        <v>115</v>
      </c>
      <c r="E385" s="12">
        <f>_xlfn.IFNA(VLOOKUP($B385,'FST OMT'!$C:$AH,$A385,0),0)</f>
        <v>0</v>
      </c>
      <c r="F385" s="12">
        <f>_xlfn.IFNA(VLOOKUP($B385,'FST CV'!$C:$AH,$A385,0),0)</f>
        <v>0</v>
      </c>
      <c r="G385" s="12">
        <f>_xlfn.IFNA(VLOOKUP($B385,'FST TT'!$C:$AH,$A385,0),0)</f>
        <v>0</v>
      </c>
      <c r="I385" s="4">
        <f t="shared" si="51"/>
        <v>0</v>
      </c>
      <c r="K385" s="52">
        <f>IF(D385="MT",VLOOKUP(B385,Master_Item!B:H,7,0),VLOOKUP(B385,Master_Item!B:H,6,0))</f>
        <v>88</v>
      </c>
      <c r="L385" s="52" t="str">
        <f>VLOOKUP(B385,Master_Item!B:M,12,0)</f>
        <v>โรงงานนวนคร</v>
      </c>
      <c r="M385" s="11" t="str">
        <f t="shared" si="52"/>
        <v>โรงงานนวนครRegion 1</v>
      </c>
      <c r="N385" s="11">
        <f t="shared" si="58"/>
        <v>0</v>
      </c>
      <c r="O385" s="11">
        <f t="shared" si="58"/>
        <v>0</v>
      </c>
      <c r="P385" s="11">
        <f t="shared" si="58"/>
        <v>0</v>
      </c>
      <c r="Q385" s="11">
        <f t="shared" si="58"/>
        <v>0</v>
      </c>
      <c r="R385" s="11">
        <f t="shared" si="58"/>
        <v>0</v>
      </c>
      <c r="S385" s="11"/>
      <c r="T385" s="1">
        <f>VLOOKUP(B385,Master_Item!B:I,8,0)</f>
        <v>6.4799999999999995</v>
      </c>
      <c r="U385" s="11">
        <f t="shared" si="53"/>
        <v>0</v>
      </c>
      <c r="V385" s="11">
        <f t="shared" si="54"/>
        <v>0</v>
      </c>
      <c r="W385" s="11">
        <f t="shared" si="55"/>
        <v>0</v>
      </c>
      <c r="X385" s="11">
        <f t="shared" si="56"/>
        <v>0</v>
      </c>
      <c r="Y385" s="11">
        <f t="shared" si="57"/>
        <v>0</v>
      </c>
    </row>
    <row r="386" spans="1:25">
      <c r="A386" s="13">
        <v>16</v>
      </c>
      <c r="B386" s="2">
        <v>310002952</v>
      </c>
      <c r="C386" s="1" t="s">
        <v>25</v>
      </c>
      <c r="D386" s="1" t="s">
        <v>116</v>
      </c>
      <c r="E386" s="12">
        <f>_xlfn.IFNA(VLOOKUP($B386,'FST OMT'!$C:$AH,$A386,0),0)</f>
        <v>0</v>
      </c>
      <c r="F386" s="12">
        <f>_xlfn.IFNA(VLOOKUP($B386,'FST CV'!$C:$AH,$A386,0),0)</f>
        <v>0</v>
      </c>
      <c r="G386" s="12">
        <f>_xlfn.IFNA(VLOOKUP($B386,'FST TT'!$C:$AH,$A386,0),0)</f>
        <v>0</v>
      </c>
      <c r="I386" s="4">
        <f t="shared" si="51"/>
        <v>0</v>
      </c>
      <c r="K386" s="52">
        <f>IF(D386="MT",VLOOKUP(B386,Master_Item!B:H,7,0),VLOOKUP(B386,Master_Item!B:H,6,0))</f>
        <v>88</v>
      </c>
      <c r="L386" s="52" t="str">
        <f>VLOOKUP(B386,Master_Item!B:M,12,0)</f>
        <v>โรงงานนวนคร</v>
      </c>
      <c r="M386" s="11" t="str">
        <f t="shared" si="52"/>
        <v>โรงงานนวนครRegion 2</v>
      </c>
      <c r="N386" s="11">
        <f t="shared" si="58"/>
        <v>0</v>
      </c>
      <c r="O386" s="11">
        <f t="shared" si="58"/>
        <v>0</v>
      </c>
      <c r="P386" s="11">
        <f t="shared" si="58"/>
        <v>0</v>
      </c>
      <c r="Q386" s="11">
        <f t="shared" si="58"/>
        <v>0</v>
      </c>
      <c r="R386" s="11">
        <f t="shared" si="58"/>
        <v>0</v>
      </c>
      <c r="S386" s="11"/>
      <c r="T386" s="1">
        <f>VLOOKUP(B386,Master_Item!B:I,8,0)</f>
        <v>6.4799999999999995</v>
      </c>
      <c r="U386" s="11">
        <f t="shared" si="53"/>
        <v>0</v>
      </c>
      <c r="V386" s="11">
        <f t="shared" si="54"/>
        <v>0</v>
      </c>
      <c r="W386" s="11">
        <f t="shared" si="55"/>
        <v>0</v>
      </c>
      <c r="X386" s="11">
        <f t="shared" si="56"/>
        <v>0</v>
      </c>
      <c r="Y386" s="11">
        <f t="shared" si="57"/>
        <v>0</v>
      </c>
    </row>
    <row r="387" spans="1:25">
      <c r="A387" s="13">
        <v>17</v>
      </c>
      <c r="B387" s="2">
        <v>310002952</v>
      </c>
      <c r="C387" s="1" t="s">
        <v>25</v>
      </c>
      <c r="D387" s="1" t="s">
        <v>117</v>
      </c>
      <c r="E387" s="12">
        <f>_xlfn.IFNA(VLOOKUP($B387,'FST OMT'!$C:$AH,$A387,0),0)</f>
        <v>0</v>
      </c>
      <c r="F387" s="12">
        <f>_xlfn.IFNA(VLOOKUP($B387,'FST CV'!$C:$AH,$A387,0),0)</f>
        <v>0</v>
      </c>
      <c r="G387" s="12">
        <f>_xlfn.IFNA(VLOOKUP($B387,'FST TT'!$C:$AH,$A387,0),0)</f>
        <v>0</v>
      </c>
      <c r="I387" s="4">
        <f t="shared" si="51"/>
        <v>0</v>
      </c>
      <c r="K387" s="52">
        <f>IF(D387="MT",VLOOKUP(B387,Master_Item!B:H,7,0),VLOOKUP(B387,Master_Item!B:H,6,0))</f>
        <v>88</v>
      </c>
      <c r="L387" s="52" t="str">
        <f>VLOOKUP(B387,Master_Item!B:M,12,0)</f>
        <v>โรงงานนวนคร</v>
      </c>
      <c r="M387" s="11" t="str">
        <f t="shared" si="52"/>
        <v>โรงงานนวนครRegion 3</v>
      </c>
      <c r="N387" s="11">
        <f t="shared" si="58"/>
        <v>0</v>
      </c>
      <c r="O387" s="11">
        <f t="shared" si="58"/>
        <v>0</v>
      </c>
      <c r="P387" s="11">
        <f t="shared" si="58"/>
        <v>0</v>
      </c>
      <c r="Q387" s="11">
        <f t="shared" si="58"/>
        <v>0</v>
      </c>
      <c r="R387" s="11">
        <f t="shared" si="58"/>
        <v>0</v>
      </c>
      <c r="S387" s="11"/>
      <c r="T387" s="1">
        <f>VLOOKUP(B387,Master_Item!B:I,8,0)</f>
        <v>6.4799999999999995</v>
      </c>
      <c r="U387" s="11">
        <f t="shared" si="53"/>
        <v>0</v>
      </c>
      <c r="V387" s="11">
        <f t="shared" si="54"/>
        <v>0</v>
      </c>
      <c r="W387" s="11">
        <f t="shared" si="55"/>
        <v>0</v>
      </c>
      <c r="X387" s="11">
        <f t="shared" si="56"/>
        <v>0</v>
      </c>
      <c r="Y387" s="11">
        <f t="shared" si="57"/>
        <v>0</v>
      </c>
    </row>
    <row r="388" spans="1:25">
      <c r="A388" s="13">
        <v>18</v>
      </c>
      <c r="B388" s="2">
        <v>310002952</v>
      </c>
      <c r="C388" s="1" t="s">
        <v>25</v>
      </c>
      <c r="D388" s="1" t="s">
        <v>118</v>
      </c>
      <c r="E388" s="12">
        <f>_xlfn.IFNA(VLOOKUP($B388,'FST OMT'!$C:$AH,$A388,0),0)</f>
        <v>0</v>
      </c>
      <c r="F388" s="12">
        <f>_xlfn.IFNA(VLOOKUP($B388,'FST CV'!$C:$AH,$A388,0),0)</f>
        <v>0</v>
      </c>
      <c r="G388" s="12">
        <f>_xlfn.IFNA(VLOOKUP($B388,'FST TT'!$C:$AH,$A388,0),0)</f>
        <v>0</v>
      </c>
      <c r="I388" s="4">
        <f t="shared" si="51"/>
        <v>0</v>
      </c>
      <c r="K388" s="52">
        <f>IF(D388="MT",VLOOKUP(B388,Master_Item!B:H,7,0),VLOOKUP(B388,Master_Item!B:H,6,0))</f>
        <v>88</v>
      </c>
      <c r="L388" s="52" t="str">
        <f>VLOOKUP(B388,Master_Item!B:M,12,0)</f>
        <v>โรงงานนวนคร</v>
      </c>
      <c r="M388" s="11" t="str">
        <f t="shared" si="52"/>
        <v>โรงงานนวนครRegion 4</v>
      </c>
      <c r="N388" s="11">
        <f t="shared" si="58"/>
        <v>0</v>
      </c>
      <c r="O388" s="11">
        <f t="shared" si="58"/>
        <v>0</v>
      </c>
      <c r="P388" s="11">
        <f t="shared" si="58"/>
        <v>0</v>
      </c>
      <c r="Q388" s="11">
        <f t="shared" si="58"/>
        <v>0</v>
      </c>
      <c r="R388" s="11">
        <f t="shared" si="58"/>
        <v>0</v>
      </c>
      <c r="S388" s="11"/>
      <c r="T388" s="1">
        <f>VLOOKUP(B388,Master_Item!B:I,8,0)</f>
        <v>6.4799999999999995</v>
      </c>
      <c r="U388" s="11">
        <f t="shared" si="53"/>
        <v>0</v>
      </c>
      <c r="V388" s="11">
        <f t="shared" si="54"/>
        <v>0</v>
      </c>
      <c r="W388" s="11">
        <f t="shared" si="55"/>
        <v>0</v>
      </c>
      <c r="X388" s="11">
        <f t="shared" si="56"/>
        <v>0</v>
      </c>
      <c r="Y388" s="11">
        <f t="shared" si="57"/>
        <v>0</v>
      </c>
    </row>
    <row r="389" spans="1:25">
      <c r="A389" s="13">
        <v>19</v>
      </c>
      <c r="B389" s="2">
        <v>310002952</v>
      </c>
      <c r="C389" s="1" t="s">
        <v>25</v>
      </c>
      <c r="D389" s="1" t="s">
        <v>119</v>
      </c>
      <c r="E389" s="12">
        <f>_xlfn.IFNA(VLOOKUP($B389,'FST OMT'!$C:$AH,$A389,0),0)</f>
        <v>0</v>
      </c>
      <c r="F389" s="12">
        <f>_xlfn.IFNA(VLOOKUP($B389,'FST CV'!$C:$AH,$A389,0),0)</f>
        <v>0</v>
      </c>
      <c r="G389" s="12">
        <f>_xlfn.IFNA(VLOOKUP($B389,'FST TT'!$C:$AH,$A389,0),0)</f>
        <v>0</v>
      </c>
      <c r="I389" s="4">
        <f t="shared" si="51"/>
        <v>0</v>
      </c>
      <c r="K389" s="52">
        <f>IF(D389="MT",VLOOKUP(B389,Master_Item!B:H,7,0),VLOOKUP(B389,Master_Item!B:H,6,0))</f>
        <v>88</v>
      </c>
      <c r="L389" s="52" t="str">
        <f>VLOOKUP(B389,Master_Item!B:M,12,0)</f>
        <v>โรงงานนวนคร</v>
      </c>
      <c r="M389" s="11" t="str">
        <f t="shared" si="52"/>
        <v>โรงงานนวนครRegion 5</v>
      </c>
      <c r="N389" s="11">
        <f t="shared" si="58"/>
        <v>0</v>
      </c>
      <c r="O389" s="11">
        <f t="shared" si="58"/>
        <v>0</v>
      </c>
      <c r="P389" s="11">
        <f t="shared" si="58"/>
        <v>0</v>
      </c>
      <c r="Q389" s="11">
        <f t="shared" si="58"/>
        <v>0</v>
      </c>
      <c r="R389" s="11">
        <f t="shared" si="58"/>
        <v>0</v>
      </c>
      <c r="S389" s="11"/>
      <c r="T389" s="1">
        <f>VLOOKUP(B389,Master_Item!B:I,8,0)</f>
        <v>6.4799999999999995</v>
      </c>
      <c r="U389" s="11">
        <f t="shared" si="53"/>
        <v>0</v>
      </c>
      <c r="V389" s="11">
        <f t="shared" si="54"/>
        <v>0</v>
      </c>
      <c r="W389" s="11">
        <f t="shared" si="55"/>
        <v>0</v>
      </c>
      <c r="X389" s="11">
        <f t="shared" si="56"/>
        <v>0</v>
      </c>
      <c r="Y389" s="11">
        <f t="shared" si="57"/>
        <v>0</v>
      </c>
    </row>
    <row r="390" spans="1:25">
      <c r="A390" s="13">
        <v>20</v>
      </c>
      <c r="B390" s="2">
        <v>310002952</v>
      </c>
      <c r="C390" s="1" t="s">
        <v>25</v>
      </c>
      <c r="D390" s="1" t="s">
        <v>127</v>
      </c>
      <c r="E390" s="12">
        <f>_xlfn.IFNA(VLOOKUP($B390,'FST OMT'!$C:$AH,$A390,0),0)*0.45</f>
        <v>0</v>
      </c>
      <c r="F390" s="12">
        <f>_xlfn.IFNA(VLOOKUP($B390,'FST CV'!$C:$AH,$A390,0),0)*0.45</f>
        <v>0</v>
      </c>
      <c r="G390" s="12">
        <f>_xlfn.IFNA(VLOOKUP($B390,'FST TT'!$C:$AH,$A390,0),0)*0.45</f>
        <v>0</v>
      </c>
      <c r="I390" s="4">
        <f t="shared" si="51"/>
        <v>0</v>
      </c>
      <c r="K390" s="52">
        <f>IF(D390="MT",VLOOKUP(B390,Master_Item!B:H,7,0),VLOOKUP(B390,Master_Item!B:H,6,0))</f>
        <v>88</v>
      </c>
      <c r="L390" s="52" t="str">
        <f>VLOOKUP(B390,Master_Item!B:M,12,0)</f>
        <v>โรงงานนวนคร</v>
      </c>
      <c r="M390" s="11" t="str">
        <f t="shared" si="52"/>
        <v>โรงงานนวนครRegion 6/9</v>
      </c>
      <c r="N390" s="11">
        <f t="shared" si="58"/>
        <v>0</v>
      </c>
      <c r="O390" s="11">
        <f t="shared" si="58"/>
        <v>0</v>
      </c>
      <c r="P390" s="11">
        <f t="shared" si="58"/>
        <v>0</v>
      </c>
      <c r="Q390" s="11">
        <f t="shared" si="58"/>
        <v>0</v>
      </c>
      <c r="R390" s="11">
        <f t="shared" si="58"/>
        <v>0</v>
      </c>
      <c r="S390" s="11"/>
      <c r="T390" s="1">
        <f>VLOOKUP(B390,Master_Item!B:I,8,0)</f>
        <v>6.4799999999999995</v>
      </c>
      <c r="U390" s="11">
        <f t="shared" si="53"/>
        <v>0</v>
      </c>
      <c r="V390" s="11">
        <f t="shared" si="54"/>
        <v>0</v>
      </c>
      <c r="W390" s="11">
        <f t="shared" si="55"/>
        <v>0</v>
      </c>
      <c r="X390" s="11">
        <f t="shared" si="56"/>
        <v>0</v>
      </c>
      <c r="Y390" s="11">
        <f t="shared" si="57"/>
        <v>0</v>
      </c>
    </row>
    <row r="391" spans="1:25">
      <c r="A391" s="13">
        <v>20</v>
      </c>
      <c r="B391" s="2">
        <v>310002952</v>
      </c>
      <c r="C391" s="1" t="s">
        <v>25</v>
      </c>
      <c r="D391" s="1" t="s">
        <v>128</v>
      </c>
      <c r="E391" s="12">
        <f>_xlfn.IFNA(VLOOKUP($B391,'FST OMT'!$C:$AH,$A391,0),0)*0.55</f>
        <v>0</v>
      </c>
      <c r="F391" s="12">
        <f>_xlfn.IFNA(VLOOKUP($B391,'FST CV'!$C:$AH,$A391,0),0)*0.55</f>
        <v>0</v>
      </c>
      <c r="G391" s="12">
        <f>_xlfn.IFNA(VLOOKUP($B391,'FST TT'!$C:$AH,$A391,0),0)*0.55</f>
        <v>0</v>
      </c>
      <c r="I391" s="4">
        <f t="shared" si="51"/>
        <v>0</v>
      </c>
      <c r="K391" s="52">
        <f>IF(D391="MT",VLOOKUP(B391,Master_Item!B:H,7,0),VLOOKUP(B391,Master_Item!B:H,6,0))</f>
        <v>88</v>
      </c>
      <c r="L391" s="52" t="str">
        <f>VLOOKUP(B391,Master_Item!B:M,12,0)</f>
        <v>โรงงานนวนคร</v>
      </c>
      <c r="M391" s="11" t="str">
        <f t="shared" si="52"/>
        <v>โรงงานนวนครRegion 6/14</v>
      </c>
      <c r="N391" s="11">
        <f t="shared" si="58"/>
        <v>0</v>
      </c>
      <c r="O391" s="11">
        <f t="shared" si="58"/>
        <v>0</v>
      </c>
      <c r="P391" s="11">
        <f t="shared" si="58"/>
        <v>0</v>
      </c>
      <c r="Q391" s="11">
        <f t="shared" si="58"/>
        <v>0</v>
      </c>
      <c r="R391" s="11">
        <f t="shared" si="58"/>
        <v>0</v>
      </c>
      <c r="S391" s="11"/>
      <c r="T391" s="1">
        <f>VLOOKUP(B391,Master_Item!B:I,8,0)</f>
        <v>6.4799999999999995</v>
      </c>
      <c r="U391" s="11">
        <f t="shared" si="53"/>
        <v>0</v>
      </c>
      <c r="V391" s="11">
        <f t="shared" si="54"/>
        <v>0</v>
      </c>
      <c r="W391" s="11">
        <f t="shared" si="55"/>
        <v>0</v>
      </c>
      <c r="X391" s="11">
        <f t="shared" si="56"/>
        <v>0</v>
      </c>
      <c r="Y391" s="11">
        <f t="shared" si="57"/>
        <v>0</v>
      </c>
    </row>
    <row r="392" spans="1:25">
      <c r="A392" s="13">
        <v>21</v>
      </c>
      <c r="B392" s="2">
        <v>310002952</v>
      </c>
      <c r="C392" s="1" t="s">
        <v>25</v>
      </c>
      <c r="D392" s="1" t="s">
        <v>121</v>
      </c>
      <c r="E392" s="12">
        <f>_xlfn.IFNA(VLOOKUP($B392,'FST OMT'!$C:$AH,$A392,0),0)</f>
        <v>0</v>
      </c>
      <c r="F392" s="12">
        <f>_xlfn.IFNA(VLOOKUP($B392,'FST CV'!$C:$AH,$A392,0),0)</f>
        <v>0</v>
      </c>
      <c r="G392" s="12">
        <f>_xlfn.IFNA(VLOOKUP($B392,'FST TT'!$C:$AH,$A392,0),0)</f>
        <v>0</v>
      </c>
      <c r="I392" s="4">
        <f t="shared" si="51"/>
        <v>0</v>
      </c>
      <c r="K392" s="52">
        <f>IF(D392="MT",VLOOKUP(B392,Master_Item!B:H,7,0),VLOOKUP(B392,Master_Item!B:H,6,0))</f>
        <v>88</v>
      </c>
      <c r="L392" s="52" t="str">
        <f>VLOOKUP(B392,Master_Item!B:M,12,0)</f>
        <v>โรงงานนวนคร</v>
      </c>
      <c r="M392" s="11" t="str">
        <f t="shared" si="52"/>
        <v>โรงงานนวนครRegion 7</v>
      </c>
      <c r="N392" s="11">
        <f t="shared" si="58"/>
        <v>0</v>
      </c>
      <c r="O392" s="11">
        <f t="shared" si="58"/>
        <v>0</v>
      </c>
      <c r="P392" s="11">
        <f t="shared" si="58"/>
        <v>0</v>
      </c>
      <c r="Q392" s="11">
        <f t="shared" si="58"/>
        <v>0</v>
      </c>
      <c r="R392" s="11">
        <f t="shared" si="58"/>
        <v>0</v>
      </c>
      <c r="S392" s="11"/>
      <c r="T392" s="1">
        <f>VLOOKUP(B392,Master_Item!B:I,8,0)</f>
        <v>6.4799999999999995</v>
      </c>
      <c r="U392" s="11">
        <f t="shared" si="53"/>
        <v>0</v>
      </c>
      <c r="V392" s="11">
        <f t="shared" si="54"/>
        <v>0</v>
      </c>
      <c r="W392" s="11">
        <f t="shared" si="55"/>
        <v>0</v>
      </c>
      <c r="X392" s="11">
        <f t="shared" si="56"/>
        <v>0</v>
      </c>
      <c r="Y392" s="11">
        <f t="shared" si="57"/>
        <v>0</v>
      </c>
    </row>
    <row r="393" spans="1:25">
      <c r="A393" s="13">
        <v>22</v>
      </c>
      <c r="B393" s="2">
        <v>310002952</v>
      </c>
      <c r="C393" s="1" t="s">
        <v>25</v>
      </c>
      <c r="D393" s="1" t="s">
        <v>122</v>
      </c>
      <c r="E393" s="12">
        <f>_xlfn.IFNA(VLOOKUP($B393,'FST OMT'!$C:$AH,$A393,0),0)</f>
        <v>0</v>
      </c>
      <c r="F393" s="12">
        <f>_xlfn.IFNA(VLOOKUP($B393,'FST CV'!$C:$AH,$A393,0),0)</f>
        <v>0</v>
      </c>
      <c r="G393" s="12">
        <f>_xlfn.IFNA(VLOOKUP($B393,'FST TT'!$C:$AH,$A393,0),0)</f>
        <v>0</v>
      </c>
      <c r="I393" s="4">
        <f t="shared" si="51"/>
        <v>0</v>
      </c>
      <c r="K393" s="52">
        <f>IF(D393="MT",VLOOKUP(B393,Master_Item!B:H,7,0),VLOOKUP(B393,Master_Item!B:H,6,0))</f>
        <v>88</v>
      </c>
      <c r="L393" s="52" t="str">
        <f>VLOOKUP(B393,Master_Item!B:M,12,0)</f>
        <v>โรงงานนวนคร</v>
      </c>
      <c r="M393" s="11" t="str">
        <f t="shared" si="52"/>
        <v>โรงงานนวนครRegion 8</v>
      </c>
      <c r="N393" s="11">
        <f t="shared" si="58"/>
        <v>0</v>
      </c>
      <c r="O393" s="11">
        <f t="shared" si="58"/>
        <v>0</v>
      </c>
      <c r="P393" s="11">
        <f t="shared" si="58"/>
        <v>0</v>
      </c>
      <c r="Q393" s="11">
        <f t="shared" si="58"/>
        <v>0</v>
      </c>
      <c r="R393" s="11">
        <f t="shared" si="58"/>
        <v>0</v>
      </c>
      <c r="S393" s="11"/>
      <c r="T393" s="1">
        <f>VLOOKUP(B393,Master_Item!B:I,8,0)</f>
        <v>6.4799999999999995</v>
      </c>
      <c r="U393" s="11">
        <f t="shared" si="53"/>
        <v>0</v>
      </c>
      <c r="V393" s="11">
        <f t="shared" si="54"/>
        <v>0</v>
      </c>
      <c r="W393" s="11">
        <f t="shared" si="55"/>
        <v>0</v>
      </c>
      <c r="X393" s="11">
        <f t="shared" si="56"/>
        <v>0</v>
      </c>
      <c r="Y393" s="11">
        <f t="shared" si="57"/>
        <v>0</v>
      </c>
    </row>
    <row r="394" spans="1:25">
      <c r="A394" s="13">
        <v>71</v>
      </c>
      <c r="B394" s="2">
        <v>310002952</v>
      </c>
      <c r="C394" s="1" t="s">
        <v>25</v>
      </c>
      <c r="D394" s="1" t="s">
        <v>123</v>
      </c>
      <c r="H394" s="4">
        <f>_xlfn.IFNA(VLOOKUP(B394,'FST MT'!A:FS,$A394,0),0)</f>
        <v>0</v>
      </c>
      <c r="I394" s="4">
        <f t="shared" ref="I394:I437" si="59">SUM(E394:H394)</f>
        <v>0</v>
      </c>
      <c r="K394" s="52">
        <f>IF(D394="MT",VLOOKUP(B394,Master_Item!B:H,7,0),VLOOKUP(B394,Master_Item!B:H,6,0))</f>
        <v>88</v>
      </c>
      <c r="L394" s="52" t="str">
        <f>VLOOKUP(B394,Master_Item!B:M,12,0)</f>
        <v>โรงงานนวนคร</v>
      </c>
      <c r="M394" s="11" t="str">
        <f t="shared" ref="M394:M437" si="60">L394&amp;D394</f>
        <v>โรงงานนวนครMT</v>
      </c>
      <c r="N394" s="11">
        <f t="shared" si="58"/>
        <v>0</v>
      </c>
      <c r="O394" s="11">
        <f t="shared" si="58"/>
        <v>0</v>
      </c>
      <c r="P394" s="11">
        <f t="shared" si="58"/>
        <v>0</v>
      </c>
      <c r="Q394" s="11">
        <f t="shared" si="58"/>
        <v>0</v>
      </c>
      <c r="R394" s="11">
        <f t="shared" si="58"/>
        <v>0</v>
      </c>
      <c r="S394" s="11"/>
      <c r="T394" s="1">
        <f>VLOOKUP(B394,Master_Item!B:I,8,0)</f>
        <v>6.4799999999999995</v>
      </c>
      <c r="U394" s="11">
        <f t="shared" ref="U394:U437" si="61">$T394*E394</f>
        <v>0</v>
      </c>
      <c r="V394" s="11">
        <f t="shared" ref="V394:V437" si="62">$T394*F394</f>
        <v>0</v>
      </c>
      <c r="W394" s="11">
        <f t="shared" ref="W394:W437" si="63">$T394*G394</f>
        <v>0</v>
      </c>
      <c r="X394" s="11">
        <f t="shared" ref="X394:X437" si="64">$T394*H394</f>
        <v>0</v>
      </c>
      <c r="Y394" s="11">
        <f t="shared" ref="Y394:Y437" si="65">$T394*I394</f>
        <v>0</v>
      </c>
    </row>
    <row r="395" spans="1:25">
      <c r="A395" s="13">
        <v>15</v>
      </c>
      <c r="B395" s="2">
        <v>310002953</v>
      </c>
      <c r="C395" s="1" t="s">
        <v>22</v>
      </c>
      <c r="D395" s="1" t="s">
        <v>115</v>
      </c>
      <c r="E395" s="12">
        <f>_xlfn.IFNA(VLOOKUP($B395,'FST OMT'!$C:$AH,$A395,0),0)</f>
        <v>0</v>
      </c>
      <c r="F395" s="12">
        <f>_xlfn.IFNA(VLOOKUP($B395,'FST CV'!$C:$AH,$A395,0),0)</f>
        <v>427</v>
      </c>
      <c r="G395" s="12">
        <f>_xlfn.IFNA(VLOOKUP($B395,'FST TT'!$C:$AH,$A395,0),0)</f>
        <v>250</v>
      </c>
      <c r="I395" s="4">
        <f t="shared" si="59"/>
        <v>677</v>
      </c>
      <c r="K395" s="52">
        <f>IF(D395="MT",VLOOKUP(B395,Master_Item!B:H,7,0),VLOOKUP(B395,Master_Item!B:H,6,0))</f>
        <v>88</v>
      </c>
      <c r="L395" s="52" t="str">
        <f>VLOOKUP(B395,Master_Item!B:M,12,0)</f>
        <v>โรงงานนวนคร</v>
      </c>
      <c r="M395" s="11" t="str">
        <f t="shared" si="60"/>
        <v>โรงงานนวนครRegion 1</v>
      </c>
      <c r="N395" s="11">
        <f t="shared" si="58"/>
        <v>0</v>
      </c>
      <c r="O395" s="11">
        <f t="shared" si="58"/>
        <v>4.8522727272727275</v>
      </c>
      <c r="P395" s="11">
        <f t="shared" si="58"/>
        <v>2.8409090909090908</v>
      </c>
      <c r="Q395" s="11">
        <f t="shared" si="58"/>
        <v>0</v>
      </c>
      <c r="R395" s="11">
        <f t="shared" si="58"/>
        <v>7.6931818181818183</v>
      </c>
      <c r="S395" s="11"/>
      <c r="T395" s="1">
        <f>VLOOKUP(B395,Master_Item!B:I,8,0)</f>
        <v>6.4799999999999995</v>
      </c>
      <c r="U395" s="11">
        <f t="shared" si="61"/>
        <v>0</v>
      </c>
      <c r="V395" s="11">
        <f t="shared" si="62"/>
        <v>2766.9599999999996</v>
      </c>
      <c r="W395" s="11">
        <f t="shared" si="63"/>
        <v>1619.9999999999998</v>
      </c>
      <c r="X395" s="11">
        <f t="shared" si="64"/>
        <v>0</v>
      </c>
      <c r="Y395" s="11">
        <f t="shared" si="65"/>
        <v>4386.96</v>
      </c>
    </row>
    <row r="396" spans="1:25">
      <c r="A396" s="13">
        <v>16</v>
      </c>
      <c r="B396" s="2">
        <v>310002953</v>
      </c>
      <c r="C396" s="1" t="s">
        <v>22</v>
      </c>
      <c r="D396" s="1" t="s">
        <v>116</v>
      </c>
      <c r="E396" s="12">
        <f>_xlfn.IFNA(VLOOKUP($B396,'FST OMT'!$C:$AH,$A396,0),0)</f>
        <v>2930</v>
      </c>
      <c r="F396" s="12">
        <f>_xlfn.IFNA(VLOOKUP($B396,'FST CV'!$C:$AH,$A396,0),0)</f>
        <v>661</v>
      </c>
      <c r="G396" s="12">
        <f>_xlfn.IFNA(VLOOKUP($B396,'FST TT'!$C:$AH,$A396,0),0)</f>
        <v>3036</v>
      </c>
      <c r="I396" s="4">
        <f t="shared" si="59"/>
        <v>6627</v>
      </c>
      <c r="K396" s="52">
        <f>IF(D396="MT",VLOOKUP(B396,Master_Item!B:H,7,0),VLOOKUP(B396,Master_Item!B:H,6,0))</f>
        <v>88</v>
      </c>
      <c r="L396" s="52" t="str">
        <f>VLOOKUP(B396,Master_Item!B:M,12,0)</f>
        <v>โรงงานนวนคร</v>
      </c>
      <c r="M396" s="11" t="str">
        <f t="shared" si="60"/>
        <v>โรงงานนวนครRegion 2</v>
      </c>
      <c r="N396" s="11">
        <f t="shared" si="58"/>
        <v>33.295454545454547</v>
      </c>
      <c r="O396" s="11">
        <f t="shared" si="58"/>
        <v>7.5113636363636367</v>
      </c>
      <c r="P396" s="11">
        <f t="shared" si="58"/>
        <v>34.5</v>
      </c>
      <c r="Q396" s="11">
        <f t="shared" si="58"/>
        <v>0</v>
      </c>
      <c r="R396" s="11">
        <f t="shared" si="58"/>
        <v>75.306818181818187</v>
      </c>
      <c r="S396" s="11"/>
      <c r="T396" s="1">
        <f>VLOOKUP(B396,Master_Item!B:I,8,0)</f>
        <v>6.4799999999999995</v>
      </c>
      <c r="U396" s="11">
        <f t="shared" si="61"/>
        <v>18986.399999999998</v>
      </c>
      <c r="V396" s="11">
        <f t="shared" si="62"/>
        <v>4283.28</v>
      </c>
      <c r="W396" s="11">
        <f t="shared" si="63"/>
        <v>19673.28</v>
      </c>
      <c r="X396" s="11">
        <f t="shared" si="64"/>
        <v>0</v>
      </c>
      <c r="Y396" s="11">
        <f t="shared" si="65"/>
        <v>42942.96</v>
      </c>
    </row>
    <row r="397" spans="1:25">
      <c r="A397" s="13">
        <v>17</v>
      </c>
      <c r="B397" s="2">
        <v>310002953</v>
      </c>
      <c r="C397" s="1" t="s">
        <v>22</v>
      </c>
      <c r="D397" s="1" t="s">
        <v>117</v>
      </c>
      <c r="E397" s="12">
        <f>_xlfn.IFNA(VLOOKUP($B397,'FST OMT'!$C:$AH,$A397,0),0)</f>
        <v>2434</v>
      </c>
      <c r="F397" s="12">
        <f>_xlfn.IFNA(VLOOKUP($B397,'FST CV'!$C:$AH,$A397,0),0)</f>
        <v>4760</v>
      </c>
      <c r="G397" s="12">
        <f>_xlfn.IFNA(VLOOKUP($B397,'FST TT'!$C:$AH,$A397,0),0)</f>
        <v>3136</v>
      </c>
      <c r="I397" s="4">
        <f t="shared" si="59"/>
        <v>10330</v>
      </c>
      <c r="K397" s="52">
        <f>IF(D397="MT",VLOOKUP(B397,Master_Item!B:H,7,0),VLOOKUP(B397,Master_Item!B:H,6,0))</f>
        <v>88</v>
      </c>
      <c r="L397" s="52" t="str">
        <f>VLOOKUP(B397,Master_Item!B:M,12,0)</f>
        <v>โรงงานนวนคร</v>
      </c>
      <c r="M397" s="11" t="str">
        <f t="shared" si="60"/>
        <v>โรงงานนวนครRegion 3</v>
      </c>
      <c r="N397" s="11">
        <f t="shared" si="58"/>
        <v>27.65909090909091</v>
      </c>
      <c r="O397" s="11">
        <f t="shared" si="58"/>
        <v>54.090909090909093</v>
      </c>
      <c r="P397" s="11">
        <f t="shared" si="58"/>
        <v>35.636363636363633</v>
      </c>
      <c r="Q397" s="11">
        <f t="shared" si="58"/>
        <v>0</v>
      </c>
      <c r="R397" s="11">
        <f t="shared" si="58"/>
        <v>117.38636363636364</v>
      </c>
      <c r="S397" s="11"/>
      <c r="T397" s="1">
        <f>VLOOKUP(B397,Master_Item!B:I,8,0)</f>
        <v>6.4799999999999995</v>
      </c>
      <c r="U397" s="11">
        <f t="shared" si="61"/>
        <v>15772.32</v>
      </c>
      <c r="V397" s="11">
        <f t="shared" si="62"/>
        <v>30844.799999999999</v>
      </c>
      <c r="W397" s="11">
        <f t="shared" si="63"/>
        <v>20321.28</v>
      </c>
      <c r="X397" s="11">
        <f t="shared" si="64"/>
        <v>0</v>
      </c>
      <c r="Y397" s="11">
        <f t="shared" si="65"/>
        <v>66938.399999999994</v>
      </c>
    </row>
    <row r="398" spans="1:25">
      <c r="A398" s="13">
        <v>18</v>
      </c>
      <c r="B398" s="2">
        <v>310002953</v>
      </c>
      <c r="C398" s="1" t="s">
        <v>22</v>
      </c>
      <c r="D398" s="1" t="s">
        <v>118</v>
      </c>
      <c r="E398" s="12">
        <f>_xlfn.IFNA(VLOOKUP($B398,'FST OMT'!$C:$AH,$A398,0),0)</f>
        <v>2232</v>
      </c>
      <c r="F398" s="12">
        <f>_xlfn.IFNA(VLOOKUP($B398,'FST CV'!$C:$AH,$A398,0),0)</f>
        <v>5872</v>
      </c>
      <c r="G398" s="12">
        <f>_xlfn.IFNA(VLOOKUP($B398,'FST TT'!$C:$AH,$A398,0),0)</f>
        <v>3241</v>
      </c>
      <c r="I398" s="4">
        <f t="shared" si="59"/>
        <v>11345</v>
      </c>
      <c r="K398" s="52">
        <f>IF(D398="MT",VLOOKUP(B398,Master_Item!B:H,7,0),VLOOKUP(B398,Master_Item!B:H,6,0))</f>
        <v>88</v>
      </c>
      <c r="L398" s="52" t="str">
        <f>VLOOKUP(B398,Master_Item!B:M,12,0)</f>
        <v>โรงงานนวนคร</v>
      </c>
      <c r="M398" s="11" t="str">
        <f t="shared" si="60"/>
        <v>โรงงานนวนครRegion 4</v>
      </c>
      <c r="N398" s="11">
        <f t="shared" si="58"/>
        <v>25.363636363636363</v>
      </c>
      <c r="O398" s="11">
        <f t="shared" si="58"/>
        <v>66.727272727272734</v>
      </c>
      <c r="P398" s="11">
        <f t="shared" si="58"/>
        <v>36.829545454545453</v>
      </c>
      <c r="Q398" s="11">
        <f t="shared" si="58"/>
        <v>0</v>
      </c>
      <c r="R398" s="11">
        <f t="shared" si="58"/>
        <v>128.92045454545453</v>
      </c>
      <c r="S398" s="11"/>
      <c r="T398" s="1">
        <f>VLOOKUP(B398,Master_Item!B:I,8,0)</f>
        <v>6.4799999999999995</v>
      </c>
      <c r="U398" s="11">
        <f t="shared" si="61"/>
        <v>14463.359999999999</v>
      </c>
      <c r="V398" s="11">
        <f t="shared" si="62"/>
        <v>38050.559999999998</v>
      </c>
      <c r="W398" s="11">
        <f t="shared" si="63"/>
        <v>21001.68</v>
      </c>
      <c r="X398" s="11">
        <f t="shared" si="64"/>
        <v>0</v>
      </c>
      <c r="Y398" s="11">
        <f t="shared" si="65"/>
        <v>73515.599999999991</v>
      </c>
    </row>
    <row r="399" spans="1:25">
      <c r="A399" s="13">
        <v>19</v>
      </c>
      <c r="B399" s="2">
        <v>310002953</v>
      </c>
      <c r="C399" s="1" t="s">
        <v>22</v>
      </c>
      <c r="D399" s="1" t="s">
        <v>119</v>
      </c>
      <c r="E399" s="12">
        <f>_xlfn.IFNA(VLOOKUP($B399,'FST OMT'!$C:$AH,$A399,0),0)</f>
        <v>707</v>
      </c>
      <c r="F399" s="12">
        <f>_xlfn.IFNA(VLOOKUP($B399,'FST CV'!$C:$AH,$A399,0),0)</f>
        <v>733</v>
      </c>
      <c r="G399" s="12">
        <f>_xlfn.IFNA(VLOOKUP($B399,'FST TT'!$C:$AH,$A399,0),0)</f>
        <v>414</v>
      </c>
      <c r="I399" s="4">
        <f t="shared" si="59"/>
        <v>1854</v>
      </c>
      <c r="K399" s="52">
        <f>IF(D399="MT",VLOOKUP(B399,Master_Item!B:H,7,0),VLOOKUP(B399,Master_Item!B:H,6,0))</f>
        <v>88</v>
      </c>
      <c r="L399" s="52" t="str">
        <f>VLOOKUP(B399,Master_Item!B:M,12,0)</f>
        <v>โรงงานนวนคร</v>
      </c>
      <c r="M399" s="11" t="str">
        <f t="shared" si="60"/>
        <v>โรงงานนวนครRegion 5</v>
      </c>
      <c r="N399" s="11">
        <f t="shared" si="58"/>
        <v>8.0340909090909083</v>
      </c>
      <c r="O399" s="11">
        <f t="shared" si="58"/>
        <v>8.329545454545455</v>
      </c>
      <c r="P399" s="11">
        <f t="shared" si="58"/>
        <v>4.7045454545454541</v>
      </c>
      <c r="Q399" s="11">
        <f t="shared" si="58"/>
        <v>0</v>
      </c>
      <c r="R399" s="11">
        <f t="shared" si="58"/>
        <v>21.068181818181817</v>
      </c>
      <c r="S399" s="11"/>
      <c r="T399" s="1">
        <f>VLOOKUP(B399,Master_Item!B:I,8,0)</f>
        <v>6.4799999999999995</v>
      </c>
      <c r="U399" s="11">
        <f t="shared" si="61"/>
        <v>4581.3599999999997</v>
      </c>
      <c r="V399" s="11">
        <f t="shared" si="62"/>
        <v>4749.8399999999992</v>
      </c>
      <c r="W399" s="11">
        <f t="shared" si="63"/>
        <v>2682.72</v>
      </c>
      <c r="X399" s="11">
        <f t="shared" si="64"/>
        <v>0</v>
      </c>
      <c r="Y399" s="11">
        <f t="shared" si="65"/>
        <v>12013.919999999998</v>
      </c>
    </row>
    <row r="400" spans="1:25">
      <c r="A400" s="13">
        <v>20</v>
      </c>
      <c r="B400" s="2">
        <v>310002953</v>
      </c>
      <c r="C400" s="1" t="s">
        <v>22</v>
      </c>
      <c r="D400" s="1" t="s">
        <v>127</v>
      </c>
      <c r="E400" s="12">
        <f>_xlfn.IFNA(VLOOKUP($B400,'FST OMT'!$C:$AH,$A400,0),0)*0.45</f>
        <v>461.7</v>
      </c>
      <c r="F400" s="12">
        <f>_xlfn.IFNA(VLOOKUP($B400,'FST CV'!$C:$AH,$A400,0),0)*0.45</f>
        <v>630</v>
      </c>
      <c r="G400" s="12">
        <f>_xlfn.IFNA(VLOOKUP($B400,'FST TT'!$C:$AH,$A400,0),0)*0.45</f>
        <v>284.40000000000003</v>
      </c>
      <c r="I400" s="4">
        <f t="shared" si="59"/>
        <v>1376.1000000000001</v>
      </c>
      <c r="K400" s="52">
        <f>IF(D400="MT",VLOOKUP(B400,Master_Item!B:H,7,0),VLOOKUP(B400,Master_Item!B:H,6,0))</f>
        <v>88</v>
      </c>
      <c r="L400" s="52" t="str">
        <f>VLOOKUP(B400,Master_Item!B:M,12,0)</f>
        <v>โรงงานนวนคร</v>
      </c>
      <c r="M400" s="11" t="str">
        <f t="shared" si="60"/>
        <v>โรงงานนวนครRegion 6/9</v>
      </c>
      <c r="N400" s="11">
        <f t="shared" si="58"/>
        <v>5.2465909090909086</v>
      </c>
      <c r="O400" s="11">
        <f t="shared" si="58"/>
        <v>7.1590909090909092</v>
      </c>
      <c r="P400" s="11">
        <f t="shared" si="58"/>
        <v>3.2318181818181824</v>
      </c>
      <c r="Q400" s="11">
        <f t="shared" si="58"/>
        <v>0</v>
      </c>
      <c r="R400" s="11">
        <f t="shared" si="58"/>
        <v>15.637500000000001</v>
      </c>
      <c r="S400" s="11"/>
      <c r="T400" s="1">
        <f>VLOOKUP(B400,Master_Item!B:I,8,0)</f>
        <v>6.4799999999999995</v>
      </c>
      <c r="U400" s="11">
        <f t="shared" si="61"/>
        <v>2991.8159999999998</v>
      </c>
      <c r="V400" s="11">
        <f t="shared" si="62"/>
        <v>4082.3999999999996</v>
      </c>
      <c r="W400" s="11">
        <f t="shared" si="63"/>
        <v>1842.912</v>
      </c>
      <c r="X400" s="11">
        <f t="shared" si="64"/>
        <v>0</v>
      </c>
      <c r="Y400" s="11">
        <f t="shared" si="65"/>
        <v>8917.1280000000006</v>
      </c>
    </row>
    <row r="401" spans="1:25">
      <c r="A401" s="13">
        <v>20</v>
      </c>
      <c r="B401" s="2">
        <v>310002953</v>
      </c>
      <c r="C401" s="1" t="s">
        <v>22</v>
      </c>
      <c r="D401" s="1" t="s">
        <v>128</v>
      </c>
      <c r="E401" s="12">
        <f>_xlfn.IFNA(VLOOKUP($B401,'FST OMT'!$C:$AH,$A401,0),0)*0.55</f>
        <v>564.30000000000007</v>
      </c>
      <c r="F401" s="12">
        <f>_xlfn.IFNA(VLOOKUP($B401,'FST CV'!$C:$AH,$A401,0),0)*0.55</f>
        <v>770.00000000000011</v>
      </c>
      <c r="G401" s="12">
        <f>_xlfn.IFNA(VLOOKUP($B401,'FST TT'!$C:$AH,$A401,0),0)*0.55</f>
        <v>347.6</v>
      </c>
      <c r="I401" s="4">
        <f t="shared" si="59"/>
        <v>1681.9</v>
      </c>
      <c r="K401" s="52">
        <f>IF(D401="MT",VLOOKUP(B401,Master_Item!B:H,7,0),VLOOKUP(B401,Master_Item!B:H,6,0))</f>
        <v>88</v>
      </c>
      <c r="L401" s="52" t="str">
        <f>VLOOKUP(B401,Master_Item!B:M,12,0)</f>
        <v>โรงงานนวนคร</v>
      </c>
      <c r="M401" s="11" t="str">
        <f t="shared" si="60"/>
        <v>โรงงานนวนครRegion 6/14</v>
      </c>
      <c r="N401" s="11">
        <f t="shared" si="58"/>
        <v>6.4125000000000005</v>
      </c>
      <c r="O401" s="11">
        <f t="shared" si="58"/>
        <v>8.7500000000000018</v>
      </c>
      <c r="P401" s="11">
        <f t="shared" si="58"/>
        <v>3.95</v>
      </c>
      <c r="Q401" s="11">
        <f t="shared" si="58"/>
        <v>0</v>
      </c>
      <c r="R401" s="11">
        <f t="shared" si="58"/>
        <v>19.112500000000001</v>
      </c>
      <c r="S401" s="11"/>
      <c r="T401" s="1">
        <f>VLOOKUP(B401,Master_Item!B:I,8,0)</f>
        <v>6.4799999999999995</v>
      </c>
      <c r="U401" s="11">
        <f t="shared" si="61"/>
        <v>3656.6640000000002</v>
      </c>
      <c r="V401" s="11">
        <f t="shared" si="62"/>
        <v>4989.6000000000004</v>
      </c>
      <c r="W401" s="11">
        <f t="shared" si="63"/>
        <v>2252.4479999999999</v>
      </c>
      <c r="X401" s="11">
        <f t="shared" si="64"/>
        <v>0</v>
      </c>
      <c r="Y401" s="11">
        <f t="shared" si="65"/>
        <v>10898.712</v>
      </c>
    </row>
    <row r="402" spans="1:25">
      <c r="A402" s="13">
        <v>21</v>
      </c>
      <c r="B402" s="2">
        <v>310002953</v>
      </c>
      <c r="C402" s="1" t="s">
        <v>22</v>
      </c>
      <c r="D402" s="1" t="s">
        <v>121</v>
      </c>
      <c r="E402" s="12">
        <f>_xlfn.IFNA(VLOOKUP($B402,'FST OMT'!$C:$AH,$A402,0),0)</f>
        <v>790</v>
      </c>
      <c r="F402" s="12">
        <f>_xlfn.IFNA(VLOOKUP($B402,'FST CV'!$C:$AH,$A402,0),0)</f>
        <v>321</v>
      </c>
      <c r="G402" s="12">
        <f>_xlfn.IFNA(VLOOKUP($B402,'FST TT'!$C:$AH,$A402,0),0)</f>
        <v>2218</v>
      </c>
      <c r="I402" s="4">
        <f t="shared" si="59"/>
        <v>3329</v>
      </c>
      <c r="K402" s="52">
        <f>IF(D402="MT",VLOOKUP(B402,Master_Item!B:H,7,0),VLOOKUP(B402,Master_Item!B:H,6,0))</f>
        <v>88</v>
      </c>
      <c r="L402" s="52" t="str">
        <f>VLOOKUP(B402,Master_Item!B:M,12,0)</f>
        <v>โรงงานนวนคร</v>
      </c>
      <c r="M402" s="11" t="str">
        <f t="shared" si="60"/>
        <v>โรงงานนวนครRegion 7</v>
      </c>
      <c r="N402" s="11">
        <f t="shared" si="58"/>
        <v>8.9772727272727266</v>
      </c>
      <c r="O402" s="11">
        <f t="shared" si="58"/>
        <v>3.6477272727272729</v>
      </c>
      <c r="P402" s="11">
        <f t="shared" si="58"/>
        <v>25.204545454545453</v>
      </c>
      <c r="Q402" s="11">
        <f t="shared" si="58"/>
        <v>0</v>
      </c>
      <c r="R402" s="11">
        <f t="shared" si="58"/>
        <v>37.829545454545453</v>
      </c>
      <c r="S402" s="11"/>
      <c r="T402" s="1">
        <f>VLOOKUP(B402,Master_Item!B:I,8,0)</f>
        <v>6.4799999999999995</v>
      </c>
      <c r="U402" s="11">
        <f t="shared" si="61"/>
        <v>5119.2</v>
      </c>
      <c r="V402" s="11">
        <f t="shared" si="62"/>
        <v>2080.08</v>
      </c>
      <c r="W402" s="11">
        <f t="shared" si="63"/>
        <v>14372.64</v>
      </c>
      <c r="X402" s="11">
        <f t="shared" si="64"/>
        <v>0</v>
      </c>
      <c r="Y402" s="11">
        <f t="shared" si="65"/>
        <v>21571.919999999998</v>
      </c>
    </row>
    <row r="403" spans="1:25">
      <c r="A403" s="13">
        <v>22</v>
      </c>
      <c r="B403" s="2">
        <v>310002953</v>
      </c>
      <c r="C403" s="1" t="s">
        <v>22</v>
      </c>
      <c r="D403" s="1" t="s">
        <v>122</v>
      </c>
      <c r="E403" s="12">
        <f>_xlfn.IFNA(VLOOKUP($B403,'FST OMT'!$C:$AH,$A403,0),0)</f>
        <v>2816</v>
      </c>
      <c r="F403" s="12">
        <f>_xlfn.IFNA(VLOOKUP($B403,'FST CV'!$C:$AH,$A403,0),0)</f>
        <v>1535</v>
      </c>
      <c r="G403" s="12">
        <f>_xlfn.IFNA(VLOOKUP($B403,'FST TT'!$C:$AH,$A403,0),0)</f>
        <v>1864</v>
      </c>
      <c r="I403" s="4">
        <f t="shared" si="59"/>
        <v>6215</v>
      </c>
      <c r="K403" s="52">
        <f>IF(D403="MT",VLOOKUP(B403,Master_Item!B:H,7,0),VLOOKUP(B403,Master_Item!B:H,6,0))</f>
        <v>88</v>
      </c>
      <c r="L403" s="52" t="str">
        <f>VLOOKUP(B403,Master_Item!B:M,12,0)</f>
        <v>โรงงานนวนคร</v>
      </c>
      <c r="M403" s="11" t="str">
        <f t="shared" si="60"/>
        <v>โรงงานนวนครRegion 8</v>
      </c>
      <c r="N403" s="11">
        <f t="shared" si="58"/>
        <v>32</v>
      </c>
      <c r="O403" s="11">
        <f t="shared" si="58"/>
        <v>17.443181818181817</v>
      </c>
      <c r="P403" s="11">
        <f t="shared" si="58"/>
        <v>21.181818181818183</v>
      </c>
      <c r="Q403" s="11">
        <f t="shared" si="58"/>
        <v>0</v>
      </c>
      <c r="R403" s="11">
        <f t="shared" si="58"/>
        <v>70.625</v>
      </c>
      <c r="S403" s="11"/>
      <c r="T403" s="1">
        <f>VLOOKUP(B403,Master_Item!B:I,8,0)</f>
        <v>6.4799999999999995</v>
      </c>
      <c r="U403" s="11">
        <f t="shared" si="61"/>
        <v>18247.68</v>
      </c>
      <c r="V403" s="11">
        <f t="shared" si="62"/>
        <v>9946.7999999999993</v>
      </c>
      <c r="W403" s="11">
        <f t="shared" si="63"/>
        <v>12078.72</v>
      </c>
      <c r="X403" s="11">
        <f t="shared" si="64"/>
        <v>0</v>
      </c>
      <c r="Y403" s="11">
        <f t="shared" si="65"/>
        <v>40273.199999999997</v>
      </c>
    </row>
    <row r="404" spans="1:25">
      <c r="A404" s="13">
        <v>71</v>
      </c>
      <c r="B404" s="2">
        <v>310002953</v>
      </c>
      <c r="C404" s="1" t="s">
        <v>22</v>
      </c>
      <c r="D404" s="1" t="s">
        <v>123</v>
      </c>
      <c r="H404" s="4">
        <f>_xlfn.IFNA(VLOOKUP(B404,'FST MT'!A:FS,$A404,0),0)</f>
        <v>0</v>
      </c>
      <c r="I404" s="4">
        <f t="shared" si="59"/>
        <v>0</v>
      </c>
      <c r="K404" s="52">
        <f>IF(D404="MT",VLOOKUP(B404,Master_Item!B:H,7,0),VLOOKUP(B404,Master_Item!B:H,6,0))</f>
        <v>88</v>
      </c>
      <c r="L404" s="52" t="str">
        <f>VLOOKUP(B404,Master_Item!B:M,12,0)</f>
        <v>โรงงานนวนคร</v>
      </c>
      <c r="M404" s="11" t="str">
        <f t="shared" si="60"/>
        <v>โรงงานนวนครMT</v>
      </c>
      <c r="N404" s="11">
        <f t="shared" si="58"/>
        <v>0</v>
      </c>
      <c r="O404" s="11">
        <f t="shared" si="58"/>
        <v>0</v>
      </c>
      <c r="P404" s="11">
        <f t="shared" si="58"/>
        <v>0</v>
      </c>
      <c r="Q404" s="11">
        <f t="shared" si="58"/>
        <v>0</v>
      </c>
      <c r="R404" s="11">
        <f t="shared" si="58"/>
        <v>0</v>
      </c>
      <c r="S404" s="11"/>
      <c r="T404" s="1">
        <f>VLOOKUP(B404,Master_Item!B:I,8,0)</f>
        <v>6.4799999999999995</v>
      </c>
      <c r="U404" s="11">
        <f t="shared" si="61"/>
        <v>0</v>
      </c>
      <c r="V404" s="11">
        <f t="shared" si="62"/>
        <v>0</v>
      </c>
      <c r="W404" s="11">
        <f t="shared" si="63"/>
        <v>0</v>
      </c>
      <c r="X404" s="11">
        <f t="shared" si="64"/>
        <v>0</v>
      </c>
      <c r="Y404" s="11">
        <f t="shared" si="65"/>
        <v>0</v>
      </c>
    </row>
    <row r="405" spans="1:25">
      <c r="A405" s="13">
        <v>15</v>
      </c>
      <c r="B405" s="2">
        <v>310002954</v>
      </c>
      <c r="C405" s="1" t="s">
        <v>23</v>
      </c>
      <c r="D405" s="1" t="s">
        <v>115</v>
      </c>
      <c r="E405" s="12">
        <f>_xlfn.IFNA(VLOOKUP($B405,'FST OMT'!$C:$AH,$A405,0),0)</f>
        <v>0</v>
      </c>
      <c r="F405" s="12">
        <f>_xlfn.IFNA(VLOOKUP($B405,'FST CV'!$C:$AH,$A405,0),0)</f>
        <v>0</v>
      </c>
      <c r="G405" s="12">
        <f>_xlfn.IFNA(VLOOKUP($B405,'FST TT'!$C:$AH,$A405,0),0)</f>
        <v>0</v>
      </c>
      <c r="I405" s="4">
        <f t="shared" si="59"/>
        <v>0</v>
      </c>
      <c r="K405" s="52">
        <f>IF(D405="MT",VLOOKUP(B405,Master_Item!B:H,7,0),VLOOKUP(B405,Master_Item!B:H,6,0))</f>
        <v>88</v>
      </c>
      <c r="L405" s="52" t="str">
        <f>VLOOKUP(B405,Master_Item!B:M,12,0)</f>
        <v>โรงงานนวนคร</v>
      </c>
      <c r="M405" s="11" t="str">
        <f t="shared" si="60"/>
        <v>โรงงานนวนครRegion 1</v>
      </c>
      <c r="N405" s="11">
        <f t="shared" si="58"/>
        <v>0</v>
      </c>
      <c r="O405" s="11">
        <f t="shared" si="58"/>
        <v>0</v>
      </c>
      <c r="P405" s="11">
        <f t="shared" si="58"/>
        <v>0</v>
      </c>
      <c r="Q405" s="11">
        <f t="shared" si="58"/>
        <v>0</v>
      </c>
      <c r="R405" s="11">
        <f t="shared" si="58"/>
        <v>0</v>
      </c>
      <c r="S405" s="11"/>
      <c r="T405" s="1">
        <f>VLOOKUP(B405,Master_Item!B:I,8,0)</f>
        <v>6.4799999999999995</v>
      </c>
      <c r="U405" s="11">
        <f t="shared" si="61"/>
        <v>0</v>
      </c>
      <c r="V405" s="11">
        <f t="shared" si="62"/>
        <v>0</v>
      </c>
      <c r="W405" s="11">
        <f t="shared" si="63"/>
        <v>0</v>
      </c>
      <c r="X405" s="11">
        <f t="shared" si="64"/>
        <v>0</v>
      </c>
      <c r="Y405" s="11">
        <f t="shared" si="65"/>
        <v>0</v>
      </c>
    </row>
    <row r="406" spans="1:25">
      <c r="A406" s="13">
        <v>16</v>
      </c>
      <c r="B406" s="2">
        <v>310002954</v>
      </c>
      <c r="C406" s="1" t="s">
        <v>23</v>
      </c>
      <c r="D406" s="1" t="s">
        <v>116</v>
      </c>
      <c r="E406" s="12">
        <f>_xlfn.IFNA(VLOOKUP($B406,'FST OMT'!$C:$AH,$A406,0),0)</f>
        <v>0</v>
      </c>
      <c r="F406" s="12">
        <f>_xlfn.IFNA(VLOOKUP($B406,'FST CV'!$C:$AH,$A406,0),0)</f>
        <v>0</v>
      </c>
      <c r="G406" s="12">
        <f>_xlfn.IFNA(VLOOKUP($B406,'FST TT'!$C:$AH,$A406,0),0)</f>
        <v>0</v>
      </c>
      <c r="I406" s="4">
        <f t="shared" si="59"/>
        <v>0</v>
      </c>
      <c r="K406" s="52">
        <f>IF(D406="MT",VLOOKUP(B406,Master_Item!B:H,7,0),VLOOKUP(B406,Master_Item!B:H,6,0))</f>
        <v>88</v>
      </c>
      <c r="L406" s="52" t="str">
        <f>VLOOKUP(B406,Master_Item!B:M,12,0)</f>
        <v>โรงงานนวนคร</v>
      </c>
      <c r="M406" s="11" t="str">
        <f t="shared" si="60"/>
        <v>โรงงานนวนครRegion 2</v>
      </c>
      <c r="N406" s="11">
        <f t="shared" si="58"/>
        <v>0</v>
      </c>
      <c r="O406" s="11">
        <f t="shared" si="58"/>
        <v>0</v>
      </c>
      <c r="P406" s="11">
        <f t="shared" si="58"/>
        <v>0</v>
      </c>
      <c r="Q406" s="11">
        <f t="shared" si="58"/>
        <v>0</v>
      </c>
      <c r="R406" s="11">
        <f t="shared" si="58"/>
        <v>0</v>
      </c>
      <c r="S406" s="11"/>
      <c r="T406" s="1">
        <f>VLOOKUP(B406,Master_Item!B:I,8,0)</f>
        <v>6.4799999999999995</v>
      </c>
      <c r="U406" s="11">
        <f t="shared" si="61"/>
        <v>0</v>
      </c>
      <c r="V406" s="11">
        <f t="shared" si="62"/>
        <v>0</v>
      </c>
      <c r="W406" s="11">
        <f t="shared" si="63"/>
        <v>0</v>
      </c>
      <c r="X406" s="11">
        <f t="shared" si="64"/>
        <v>0</v>
      </c>
      <c r="Y406" s="11">
        <f t="shared" si="65"/>
        <v>0</v>
      </c>
    </row>
    <row r="407" spans="1:25">
      <c r="A407" s="13">
        <v>17</v>
      </c>
      <c r="B407" s="2">
        <v>310002954</v>
      </c>
      <c r="C407" s="1" t="s">
        <v>23</v>
      </c>
      <c r="D407" s="1" t="s">
        <v>117</v>
      </c>
      <c r="E407" s="12">
        <f>_xlfn.IFNA(VLOOKUP($B407,'FST OMT'!$C:$AH,$A407,0),0)</f>
        <v>0</v>
      </c>
      <c r="F407" s="12">
        <f>_xlfn.IFNA(VLOOKUP($B407,'FST CV'!$C:$AH,$A407,0),0)</f>
        <v>0</v>
      </c>
      <c r="G407" s="12">
        <f>_xlfn.IFNA(VLOOKUP($B407,'FST TT'!$C:$AH,$A407,0),0)</f>
        <v>0</v>
      </c>
      <c r="I407" s="4">
        <f t="shared" si="59"/>
        <v>0</v>
      </c>
      <c r="K407" s="52">
        <f>IF(D407="MT",VLOOKUP(B407,Master_Item!B:H,7,0),VLOOKUP(B407,Master_Item!B:H,6,0))</f>
        <v>88</v>
      </c>
      <c r="L407" s="52" t="str">
        <f>VLOOKUP(B407,Master_Item!B:M,12,0)</f>
        <v>โรงงานนวนคร</v>
      </c>
      <c r="M407" s="11" t="str">
        <f t="shared" si="60"/>
        <v>โรงงานนวนครRegion 3</v>
      </c>
      <c r="N407" s="11">
        <f t="shared" si="58"/>
        <v>0</v>
      </c>
      <c r="O407" s="11">
        <f t="shared" si="58"/>
        <v>0</v>
      </c>
      <c r="P407" s="11">
        <f t="shared" si="58"/>
        <v>0</v>
      </c>
      <c r="Q407" s="11">
        <f t="shared" si="58"/>
        <v>0</v>
      </c>
      <c r="R407" s="11">
        <f t="shared" si="58"/>
        <v>0</v>
      </c>
      <c r="S407" s="11"/>
      <c r="T407" s="1">
        <f>VLOOKUP(B407,Master_Item!B:I,8,0)</f>
        <v>6.4799999999999995</v>
      </c>
      <c r="U407" s="11">
        <f t="shared" si="61"/>
        <v>0</v>
      </c>
      <c r="V407" s="11">
        <f t="shared" si="62"/>
        <v>0</v>
      </c>
      <c r="W407" s="11">
        <f t="shared" si="63"/>
        <v>0</v>
      </c>
      <c r="X407" s="11">
        <f t="shared" si="64"/>
        <v>0</v>
      </c>
      <c r="Y407" s="11">
        <f t="shared" si="65"/>
        <v>0</v>
      </c>
    </row>
    <row r="408" spans="1:25">
      <c r="A408" s="13">
        <v>18</v>
      </c>
      <c r="B408" s="2">
        <v>310002954</v>
      </c>
      <c r="C408" s="1" t="s">
        <v>23</v>
      </c>
      <c r="D408" s="1" t="s">
        <v>118</v>
      </c>
      <c r="E408" s="12">
        <f>_xlfn.IFNA(VLOOKUP($B408,'FST OMT'!$C:$AH,$A408,0),0)</f>
        <v>0</v>
      </c>
      <c r="F408" s="12">
        <f>_xlfn.IFNA(VLOOKUP($B408,'FST CV'!$C:$AH,$A408,0),0)</f>
        <v>0</v>
      </c>
      <c r="G408" s="12">
        <f>_xlfn.IFNA(VLOOKUP($B408,'FST TT'!$C:$AH,$A408,0),0)</f>
        <v>0</v>
      </c>
      <c r="I408" s="4">
        <f t="shared" si="59"/>
        <v>0</v>
      </c>
      <c r="K408" s="52">
        <f>IF(D408="MT",VLOOKUP(B408,Master_Item!B:H,7,0),VLOOKUP(B408,Master_Item!B:H,6,0))</f>
        <v>88</v>
      </c>
      <c r="L408" s="52" t="str">
        <f>VLOOKUP(B408,Master_Item!B:M,12,0)</f>
        <v>โรงงานนวนคร</v>
      </c>
      <c r="M408" s="11" t="str">
        <f t="shared" si="60"/>
        <v>โรงงานนวนครRegion 4</v>
      </c>
      <c r="N408" s="11">
        <f t="shared" si="58"/>
        <v>0</v>
      </c>
      <c r="O408" s="11">
        <f t="shared" si="58"/>
        <v>0</v>
      </c>
      <c r="P408" s="11">
        <f t="shared" si="58"/>
        <v>0</v>
      </c>
      <c r="Q408" s="11">
        <f t="shared" si="58"/>
        <v>0</v>
      </c>
      <c r="R408" s="11">
        <f t="shared" si="58"/>
        <v>0</v>
      </c>
      <c r="S408" s="11"/>
      <c r="T408" s="1">
        <f>VLOOKUP(B408,Master_Item!B:I,8,0)</f>
        <v>6.4799999999999995</v>
      </c>
      <c r="U408" s="11">
        <f t="shared" si="61"/>
        <v>0</v>
      </c>
      <c r="V408" s="11">
        <f t="shared" si="62"/>
        <v>0</v>
      </c>
      <c r="W408" s="11">
        <f t="shared" si="63"/>
        <v>0</v>
      </c>
      <c r="X408" s="11">
        <f t="shared" si="64"/>
        <v>0</v>
      </c>
      <c r="Y408" s="11">
        <f t="shared" si="65"/>
        <v>0</v>
      </c>
    </row>
    <row r="409" spans="1:25">
      <c r="A409" s="13">
        <v>19</v>
      </c>
      <c r="B409" s="2">
        <v>310002954</v>
      </c>
      <c r="C409" s="1" t="s">
        <v>23</v>
      </c>
      <c r="D409" s="1" t="s">
        <v>119</v>
      </c>
      <c r="E409" s="12">
        <f>_xlfn.IFNA(VLOOKUP($B409,'FST OMT'!$C:$AH,$A409,0),0)</f>
        <v>0</v>
      </c>
      <c r="F409" s="12">
        <f>_xlfn.IFNA(VLOOKUP($B409,'FST CV'!$C:$AH,$A409,0),0)</f>
        <v>0</v>
      </c>
      <c r="G409" s="12">
        <f>_xlfn.IFNA(VLOOKUP($B409,'FST TT'!$C:$AH,$A409,0),0)</f>
        <v>0</v>
      </c>
      <c r="I409" s="4">
        <f t="shared" si="59"/>
        <v>0</v>
      </c>
      <c r="K409" s="52">
        <f>IF(D409="MT",VLOOKUP(B409,Master_Item!B:H,7,0),VLOOKUP(B409,Master_Item!B:H,6,0))</f>
        <v>88</v>
      </c>
      <c r="L409" s="52" t="str">
        <f>VLOOKUP(B409,Master_Item!B:M,12,0)</f>
        <v>โรงงานนวนคร</v>
      </c>
      <c r="M409" s="11" t="str">
        <f t="shared" si="60"/>
        <v>โรงงานนวนครRegion 5</v>
      </c>
      <c r="N409" s="11">
        <f t="shared" si="58"/>
        <v>0</v>
      </c>
      <c r="O409" s="11">
        <f t="shared" si="58"/>
        <v>0</v>
      </c>
      <c r="P409" s="11">
        <f t="shared" si="58"/>
        <v>0</v>
      </c>
      <c r="Q409" s="11">
        <f t="shared" si="58"/>
        <v>0</v>
      </c>
      <c r="R409" s="11">
        <f t="shared" si="58"/>
        <v>0</v>
      </c>
      <c r="S409" s="11"/>
      <c r="T409" s="1">
        <f>VLOOKUP(B409,Master_Item!B:I,8,0)</f>
        <v>6.4799999999999995</v>
      </c>
      <c r="U409" s="11">
        <f t="shared" si="61"/>
        <v>0</v>
      </c>
      <c r="V409" s="11">
        <f t="shared" si="62"/>
        <v>0</v>
      </c>
      <c r="W409" s="11">
        <f t="shared" si="63"/>
        <v>0</v>
      </c>
      <c r="X409" s="11">
        <f t="shared" si="64"/>
        <v>0</v>
      </c>
      <c r="Y409" s="11">
        <f t="shared" si="65"/>
        <v>0</v>
      </c>
    </row>
    <row r="410" spans="1:25">
      <c r="A410" s="13">
        <v>20</v>
      </c>
      <c r="B410" s="2">
        <v>310002954</v>
      </c>
      <c r="C410" s="1" t="s">
        <v>23</v>
      </c>
      <c r="D410" s="1" t="s">
        <v>127</v>
      </c>
      <c r="E410" s="12">
        <f>_xlfn.IFNA(VLOOKUP($B410,'FST OMT'!$C:$AH,$A410,0),0)*0.45</f>
        <v>0</v>
      </c>
      <c r="F410" s="12">
        <f>_xlfn.IFNA(VLOOKUP($B410,'FST CV'!$C:$AH,$A410,0),0)*0.45</f>
        <v>0</v>
      </c>
      <c r="G410" s="12">
        <f>_xlfn.IFNA(VLOOKUP($B410,'FST TT'!$C:$AH,$A410,0),0)*0.45</f>
        <v>0</v>
      </c>
      <c r="I410" s="4">
        <f t="shared" si="59"/>
        <v>0</v>
      </c>
      <c r="K410" s="52">
        <f>IF(D410="MT",VLOOKUP(B410,Master_Item!B:H,7,0),VLOOKUP(B410,Master_Item!B:H,6,0))</f>
        <v>88</v>
      </c>
      <c r="L410" s="52" t="str">
        <f>VLOOKUP(B410,Master_Item!B:M,12,0)</f>
        <v>โรงงานนวนคร</v>
      </c>
      <c r="M410" s="11" t="str">
        <f t="shared" si="60"/>
        <v>โรงงานนวนครRegion 6/9</v>
      </c>
      <c r="N410" s="11">
        <f t="shared" si="58"/>
        <v>0</v>
      </c>
      <c r="O410" s="11">
        <f t="shared" si="58"/>
        <v>0</v>
      </c>
      <c r="P410" s="11">
        <f t="shared" si="58"/>
        <v>0</v>
      </c>
      <c r="Q410" s="11">
        <f t="shared" si="58"/>
        <v>0</v>
      </c>
      <c r="R410" s="11">
        <f t="shared" si="58"/>
        <v>0</v>
      </c>
      <c r="S410" s="11"/>
      <c r="T410" s="1">
        <f>VLOOKUP(B410,Master_Item!B:I,8,0)</f>
        <v>6.4799999999999995</v>
      </c>
      <c r="U410" s="11">
        <f t="shared" si="61"/>
        <v>0</v>
      </c>
      <c r="V410" s="11">
        <f t="shared" si="62"/>
        <v>0</v>
      </c>
      <c r="W410" s="11">
        <f t="shared" si="63"/>
        <v>0</v>
      </c>
      <c r="X410" s="11">
        <f t="shared" si="64"/>
        <v>0</v>
      </c>
      <c r="Y410" s="11">
        <f t="shared" si="65"/>
        <v>0</v>
      </c>
    </row>
    <row r="411" spans="1:25">
      <c r="A411" s="13">
        <v>20</v>
      </c>
      <c r="B411" s="2">
        <v>310002954</v>
      </c>
      <c r="C411" s="1" t="s">
        <v>23</v>
      </c>
      <c r="D411" s="1" t="s">
        <v>128</v>
      </c>
      <c r="E411" s="12">
        <f>_xlfn.IFNA(VLOOKUP($B411,'FST OMT'!$C:$AH,$A411,0),0)*0.55</f>
        <v>0</v>
      </c>
      <c r="F411" s="12">
        <f>_xlfn.IFNA(VLOOKUP($B411,'FST CV'!$C:$AH,$A411,0),0)*0.55</f>
        <v>0</v>
      </c>
      <c r="G411" s="12">
        <f>_xlfn.IFNA(VLOOKUP($B411,'FST TT'!$C:$AH,$A411,0),0)*0.55</f>
        <v>0</v>
      </c>
      <c r="I411" s="4">
        <f t="shared" si="59"/>
        <v>0</v>
      </c>
      <c r="K411" s="52">
        <f>IF(D411="MT",VLOOKUP(B411,Master_Item!B:H,7,0),VLOOKUP(B411,Master_Item!B:H,6,0))</f>
        <v>88</v>
      </c>
      <c r="L411" s="52" t="str">
        <f>VLOOKUP(B411,Master_Item!B:M,12,0)</f>
        <v>โรงงานนวนคร</v>
      </c>
      <c r="M411" s="11" t="str">
        <f t="shared" si="60"/>
        <v>โรงงานนวนครRegion 6/14</v>
      </c>
      <c r="N411" s="11">
        <f t="shared" si="58"/>
        <v>0</v>
      </c>
      <c r="O411" s="11">
        <f t="shared" si="58"/>
        <v>0</v>
      </c>
      <c r="P411" s="11">
        <f t="shared" si="58"/>
        <v>0</v>
      </c>
      <c r="Q411" s="11">
        <f t="shared" si="58"/>
        <v>0</v>
      </c>
      <c r="R411" s="11">
        <f t="shared" si="58"/>
        <v>0</v>
      </c>
      <c r="S411" s="11"/>
      <c r="T411" s="1">
        <f>VLOOKUP(B411,Master_Item!B:I,8,0)</f>
        <v>6.4799999999999995</v>
      </c>
      <c r="U411" s="11">
        <f t="shared" si="61"/>
        <v>0</v>
      </c>
      <c r="V411" s="11">
        <f t="shared" si="62"/>
        <v>0</v>
      </c>
      <c r="W411" s="11">
        <f t="shared" si="63"/>
        <v>0</v>
      </c>
      <c r="X411" s="11">
        <f t="shared" si="64"/>
        <v>0</v>
      </c>
      <c r="Y411" s="11">
        <f t="shared" si="65"/>
        <v>0</v>
      </c>
    </row>
    <row r="412" spans="1:25">
      <c r="A412" s="13">
        <v>21</v>
      </c>
      <c r="B412" s="2">
        <v>310002954</v>
      </c>
      <c r="C412" s="1" t="s">
        <v>23</v>
      </c>
      <c r="D412" s="1" t="s">
        <v>121</v>
      </c>
      <c r="E412" s="12">
        <f>_xlfn.IFNA(VLOOKUP($B412,'FST OMT'!$C:$AH,$A412,0),0)</f>
        <v>0</v>
      </c>
      <c r="F412" s="12">
        <f>_xlfn.IFNA(VLOOKUP($B412,'FST CV'!$C:$AH,$A412,0),0)</f>
        <v>0</v>
      </c>
      <c r="G412" s="12">
        <f>_xlfn.IFNA(VLOOKUP($B412,'FST TT'!$C:$AH,$A412,0),0)</f>
        <v>0</v>
      </c>
      <c r="I412" s="4">
        <f t="shared" si="59"/>
        <v>0</v>
      </c>
      <c r="K412" s="52">
        <f>IF(D412="MT",VLOOKUP(B412,Master_Item!B:H,7,0),VLOOKUP(B412,Master_Item!B:H,6,0))</f>
        <v>88</v>
      </c>
      <c r="L412" s="52" t="str">
        <f>VLOOKUP(B412,Master_Item!B:M,12,0)</f>
        <v>โรงงานนวนคร</v>
      </c>
      <c r="M412" s="11" t="str">
        <f t="shared" si="60"/>
        <v>โรงงานนวนครRegion 7</v>
      </c>
      <c r="N412" s="11">
        <f t="shared" si="58"/>
        <v>0</v>
      </c>
      <c r="O412" s="11">
        <f t="shared" si="58"/>
        <v>0</v>
      </c>
      <c r="P412" s="11">
        <f t="shared" si="58"/>
        <v>0</v>
      </c>
      <c r="Q412" s="11">
        <f t="shared" si="58"/>
        <v>0</v>
      </c>
      <c r="R412" s="11">
        <f t="shared" si="58"/>
        <v>0</v>
      </c>
      <c r="S412" s="11"/>
      <c r="T412" s="1">
        <f>VLOOKUP(B412,Master_Item!B:I,8,0)</f>
        <v>6.4799999999999995</v>
      </c>
      <c r="U412" s="11">
        <f t="shared" si="61"/>
        <v>0</v>
      </c>
      <c r="V412" s="11">
        <f t="shared" si="62"/>
        <v>0</v>
      </c>
      <c r="W412" s="11">
        <f t="shared" si="63"/>
        <v>0</v>
      </c>
      <c r="X412" s="11">
        <f t="shared" si="64"/>
        <v>0</v>
      </c>
      <c r="Y412" s="11">
        <f t="shared" si="65"/>
        <v>0</v>
      </c>
    </row>
    <row r="413" spans="1:25">
      <c r="A413" s="13">
        <v>22</v>
      </c>
      <c r="B413" s="2">
        <v>310002954</v>
      </c>
      <c r="C413" s="1" t="s">
        <v>23</v>
      </c>
      <c r="D413" s="1" t="s">
        <v>122</v>
      </c>
      <c r="E413" s="12">
        <f>_xlfn.IFNA(VLOOKUP($B413,'FST OMT'!$C:$AH,$A413,0),0)</f>
        <v>0</v>
      </c>
      <c r="F413" s="12">
        <f>_xlfn.IFNA(VLOOKUP($B413,'FST CV'!$C:$AH,$A413,0),0)</f>
        <v>0</v>
      </c>
      <c r="G413" s="12">
        <f>_xlfn.IFNA(VLOOKUP($B413,'FST TT'!$C:$AH,$A413,0),0)</f>
        <v>0</v>
      </c>
      <c r="I413" s="4">
        <f t="shared" si="59"/>
        <v>0</v>
      </c>
      <c r="K413" s="52">
        <f>IF(D413="MT",VLOOKUP(B413,Master_Item!B:H,7,0),VLOOKUP(B413,Master_Item!B:H,6,0))</f>
        <v>88</v>
      </c>
      <c r="L413" s="52" t="str">
        <f>VLOOKUP(B413,Master_Item!B:M,12,0)</f>
        <v>โรงงานนวนคร</v>
      </c>
      <c r="M413" s="11" t="str">
        <f t="shared" si="60"/>
        <v>โรงงานนวนครRegion 8</v>
      </c>
      <c r="N413" s="11">
        <f t="shared" si="58"/>
        <v>0</v>
      </c>
      <c r="O413" s="11">
        <f t="shared" si="58"/>
        <v>0</v>
      </c>
      <c r="P413" s="11">
        <f t="shared" si="58"/>
        <v>0</v>
      </c>
      <c r="Q413" s="11">
        <f t="shared" si="58"/>
        <v>0</v>
      </c>
      <c r="R413" s="11">
        <f t="shared" si="58"/>
        <v>0</v>
      </c>
      <c r="S413" s="11"/>
      <c r="T413" s="1">
        <f>VLOOKUP(B413,Master_Item!B:I,8,0)</f>
        <v>6.4799999999999995</v>
      </c>
      <c r="U413" s="11">
        <f t="shared" si="61"/>
        <v>0</v>
      </c>
      <c r="V413" s="11">
        <f t="shared" si="62"/>
        <v>0</v>
      </c>
      <c r="W413" s="11">
        <f t="shared" si="63"/>
        <v>0</v>
      </c>
      <c r="X413" s="11">
        <f t="shared" si="64"/>
        <v>0</v>
      </c>
      <c r="Y413" s="11">
        <f t="shared" si="65"/>
        <v>0</v>
      </c>
    </row>
    <row r="414" spans="1:25">
      <c r="A414" s="13">
        <v>71</v>
      </c>
      <c r="B414" s="2">
        <v>310002954</v>
      </c>
      <c r="C414" s="1" t="s">
        <v>23</v>
      </c>
      <c r="D414" s="1" t="s">
        <v>123</v>
      </c>
      <c r="H414" s="4">
        <f>_xlfn.IFNA(VLOOKUP(B414,'FST MT'!A:FS,$A414,0),0)</f>
        <v>0</v>
      </c>
      <c r="I414" s="4">
        <f t="shared" si="59"/>
        <v>0</v>
      </c>
      <c r="K414" s="52">
        <f>IF(D414="MT",VLOOKUP(B414,Master_Item!B:H,7,0),VLOOKUP(B414,Master_Item!B:H,6,0))</f>
        <v>88</v>
      </c>
      <c r="L414" s="52" t="str">
        <f>VLOOKUP(B414,Master_Item!B:M,12,0)</f>
        <v>โรงงานนวนคร</v>
      </c>
      <c r="M414" s="11" t="str">
        <f t="shared" si="60"/>
        <v>โรงงานนวนครMT</v>
      </c>
      <c r="N414" s="11">
        <f t="shared" si="58"/>
        <v>0</v>
      </c>
      <c r="O414" s="11">
        <f t="shared" si="58"/>
        <v>0</v>
      </c>
      <c r="P414" s="11">
        <f t="shared" si="58"/>
        <v>0</v>
      </c>
      <c r="Q414" s="11">
        <f t="shared" si="58"/>
        <v>0</v>
      </c>
      <c r="R414" s="11">
        <f t="shared" si="58"/>
        <v>0</v>
      </c>
      <c r="S414" s="11"/>
      <c r="T414" s="1">
        <f>VLOOKUP(B414,Master_Item!B:I,8,0)</f>
        <v>6.4799999999999995</v>
      </c>
      <c r="U414" s="11">
        <f t="shared" si="61"/>
        <v>0</v>
      </c>
      <c r="V414" s="11">
        <f t="shared" si="62"/>
        <v>0</v>
      </c>
      <c r="W414" s="11">
        <f t="shared" si="63"/>
        <v>0</v>
      </c>
      <c r="X414" s="11">
        <f t="shared" si="64"/>
        <v>0</v>
      </c>
      <c r="Y414" s="11">
        <f t="shared" si="65"/>
        <v>0</v>
      </c>
    </row>
    <row r="415" spans="1:25">
      <c r="A415" s="13">
        <v>15</v>
      </c>
      <c r="B415" s="2">
        <v>310003078</v>
      </c>
      <c r="C415" s="1" t="s">
        <v>56</v>
      </c>
      <c r="D415" s="1" t="s">
        <v>115</v>
      </c>
      <c r="E415" s="12">
        <f>_xlfn.IFNA(VLOOKUP($B415,'FST OMT'!$C:$AH,$A415,0),0)</f>
        <v>0</v>
      </c>
      <c r="F415" s="12">
        <f>_xlfn.IFNA(VLOOKUP($B415,'FST CV'!$C:$AH,$A415,0),0)</f>
        <v>0</v>
      </c>
      <c r="G415" s="12">
        <f>_xlfn.IFNA(VLOOKUP($B415,'FST TT'!$C:$AH,$A415,0),0)</f>
        <v>0</v>
      </c>
      <c r="I415" s="4">
        <f t="shared" si="59"/>
        <v>0</v>
      </c>
      <c r="K415" s="52">
        <f>IF(D415="MT",VLOOKUP(B415,Master_Item!B:H,7,0),VLOOKUP(B415,Master_Item!B:H,6,0))</f>
        <v>60</v>
      </c>
      <c r="L415" s="52" t="str">
        <f>VLOOKUP(B415,Master_Item!B:M,12,0)</f>
        <v>โรงงานวังม่วง</v>
      </c>
      <c r="M415" s="11" t="str">
        <f t="shared" si="60"/>
        <v>โรงงานวังม่วงRegion 1</v>
      </c>
      <c r="N415" s="11">
        <f t="shared" ref="N415:R447" si="66">E415/$K415</f>
        <v>0</v>
      </c>
      <c r="O415" s="11">
        <f t="shared" si="66"/>
        <v>0</v>
      </c>
      <c r="P415" s="11">
        <f t="shared" si="66"/>
        <v>0</v>
      </c>
      <c r="Q415" s="11">
        <f t="shared" si="66"/>
        <v>0</v>
      </c>
      <c r="R415" s="11">
        <f t="shared" si="66"/>
        <v>0</v>
      </c>
      <c r="S415" s="11"/>
      <c r="T415" s="1">
        <f>VLOOKUP(B415,Master_Item!B:I,8,0)</f>
        <v>9.6000000000000014</v>
      </c>
      <c r="U415" s="11">
        <f t="shared" si="61"/>
        <v>0</v>
      </c>
      <c r="V415" s="11">
        <f t="shared" si="62"/>
        <v>0</v>
      </c>
      <c r="W415" s="11">
        <f t="shared" si="63"/>
        <v>0</v>
      </c>
      <c r="X415" s="11">
        <f t="shared" si="64"/>
        <v>0</v>
      </c>
      <c r="Y415" s="11">
        <f t="shared" si="65"/>
        <v>0</v>
      </c>
    </row>
    <row r="416" spans="1:25">
      <c r="A416" s="13">
        <v>16</v>
      </c>
      <c r="B416" s="2">
        <v>310003078</v>
      </c>
      <c r="C416" s="1" t="s">
        <v>56</v>
      </c>
      <c r="D416" s="1" t="s">
        <v>116</v>
      </c>
      <c r="E416" s="12">
        <f>_xlfn.IFNA(VLOOKUP($B416,'FST OMT'!$C:$AH,$A416,0),0)</f>
        <v>0</v>
      </c>
      <c r="F416" s="12">
        <f>_xlfn.IFNA(VLOOKUP($B416,'FST CV'!$C:$AH,$A416,0),0)</f>
        <v>0</v>
      </c>
      <c r="G416" s="12">
        <f>_xlfn.IFNA(VLOOKUP($B416,'FST TT'!$C:$AH,$A416,0),0)</f>
        <v>0</v>
      </c>
      <c r="I416" s="4">
        <f t="shared" si="59"/>
        <v>0</v>
      </c>
      <c r="K416" s="52">
        <f>IF(D416="MT",VLOOKUP(B416,Master_Item!B:H,7,0),VLOOKUP(B416,Master_Item!B:H,6,0))</f>
        <v>60</v>
      </c>
      <c r="L416" s="52" t="str">
        <f>VLOOKUP(B416,Master_Item!B:M,12,0)</f>
        <v>โรงงานวังม่วง</v>
      </c>
      <c r="M416" s="11" t="str">
        <f t="shared" si="60"/>
        <v>โรงงานวังม่วงRegion 2</v>
      </c>
      <c r="N416" s="11">
        <f t="shared" si="66"/>
        <v>0</v>
      </c>
      <c r="O416" s="11">
        <f t="shared" si="66"/>
        <v>0</v>
      </c>
      <c r="P416" s="11">
        <f t="shared" si="66"/>
        <v>0</v>
      </c>
      <c r="Q416" s="11">
        <f t="shared" si="66"/>
        <v>0</v>
      </c>
      <c r="R416" s="11">
        <f t="shared" si="66"/>
        <v>0</v>
      </c>
      <c r="S416" s="11"/>
      <c r="T416" s="1">
        <f>VLOOKUP(B416,Master_Item!B:I,8,0)</f>
        <v>9.6000000000000014</v>
      </c>
      <c r="U416" s="11">
        <f t="shared" si="61"/>
        <v>0</v>
      </c>
      <c r="V416" s="11">
        <f t="shared" si="62"/>
        <v>0</v>
      </c>
      <c r="W416" s="11">
        <f t="shared" si="63"/>
        <v>0</v>
      </c>
      <c r="X416" s="11">
        <f t="shared" si="64"/>
        <v>0</v>
      </c>
      <c r="Y416" s="11">
        <f t="shared" si="65"/>
        <v>0</v>
      </c>
    </row>
    <row r="417" spans="1:25">
      <c r="A417" s="13">
        <v>17</v>
      </c>
      <c r="B417" s="2">
        <v>310003078</v>
      </c>
      <c r="C417" s="1" t="s">
        <v>56</v>
      </c>
      <c r="D417" s="1" t="s">
        <v>117</v>
      </c>
      <c r="E417" s="12">
        <f>_xlfn.IFNA(VLOOKUP($B417,'FST OMT'!$C:$AH,$A417,0),0)</f>
        <v>0</v>
      </c>
      <c r="F417" s="12">
        <f>_xlfn.IFNA(VLOOKUP($B417,'FST CV'!$C:$AH,$A417,0),0)</f>
        <v>0</v>
      </c>
      <c r="G417" s="12">
        <f>_xlfn.IFNA(VLOOKUP($B417,'FST TT'!$C:$AH,$A417,0),0)</f>
        <v>0</v>
      </c>
      <c r="I417" s="4">
        <f t="shared" si="59"/>
        <v>0</v>
      </c>
      <c r="K417" s="52">
        <f>IF(D417="MT",VLOOKUP(B417,Master_Item!B:H,7,0),VLOOKUP(B417,Master_Item!B:H,6,0))</f>
        <v>60</v>
      </c>
      <c r="L417" s="52" t="str">
        <f>VLOOKUP(B417,Master_Item!B:M,12,0)</f>
        <v>โรงงานวังม่วง</v>
      </c>
      <c r="M417" s="11" t="str">
        <f t="shared" si="60"/>
        <v>โรงงานวังม่วงRegion 3</v>
      </c>
      <c r="N417" s="11">
        <f t="shared" si="66"/>
        <v>0</v>
      </c>
      <c r="O417" s="11">
        <f t="shared" si="66"/>
        <v>0</v>
      </c>
      <c r="P417" s="11">
        <f t="shared" si="66"/>
        <v>0</v>
      </c>
      <c r="Q417" s="11">
        <f t="shared" si="66"/>
        <v>0</v>
      </c>
      <c r="R417" s="11">
        <f t="shared" si="66"/>
        <v>0</v>
      </c>
      <c r="S417" s="11"/>
      <c r="T417" s="1">
        <f>VLOOKUP(B417,Master_Item!B:I,8,0)</f>
        <v>9.6000000000000014</v>
      </c>
      <c r="U417" s="11">
        <f t="shared" si="61"/>
        <v>0</v>
      </c>
      <c r="V417" s="11">
        <f t="shared" si="62"/>
        <v>0</v>
      </c>
      <c r="W417" s="11">
        <f t="shared" si="63"/>
        <v>0</v>
      </c>
      <c r="X417" s="11">
        <f t="shared" si="64"/>
        <v>0</v>
      </c>
      <c r="Y417" s="11">
        <f t="shared" si="65"/>
        <v>0</v>
      </c>
    </row>
    <row r="418" spans="1:25">
      <c r="A418" s="13">
        <v>18</v>
      </c>
      <c r="B418" s="2">
        <v>310003078</v>
      </c>
      <c r="C418" s="1" t="s">
        <v>56</v>
      </c>
      <c r="D418" s="1" t="s">
        <v>118</v>
      </c>
      <c r="E418" s="12">
        <f>_xlfn.IFNA(VLOOKUP($B418,'FST OMT'!$C:$AH,$A418,0),0)</f>
        <v>0</v>
      </c>
      <c r="F418" s="12">
        <f>_xlfn.IFNA(VLOOKUP($B418,'FST CV'!$C:$AH,$A418,0),0)</f>
        <v>0</v>
      </c>
      <c r="G418" s="12">
        <f>_xlfn.IFNA(VLOOKUP($B418,'FST TT'!$C:$AH,$A418,0),0)</f>
        <v>0</v>
      </c>
      <c r="I418" s="4">
        <f t="shared" si="59"/>
        <v>0</v>
      </c>
      <c r="K418" s="52">
        <f>IF(D418="MT",VLOOKUP(B418,Master_Item!B:H,7,0),VLOOKUP(B418,Master_Item!B:H,6,0))</f>
        <v>60</v>
      </c>
      <c r="L418" s="52" t="str">
        <f>VLOOKUP(B418,Master_Item!B:M,12,0)</f>
        <v>โรงงานวังม่วง</v>
      </c>
      <c r="M418" s="11" t="str">
        <f t="shared" si="60"/>
        <v>โรงงานวังม่วงRegion 4</v>
      </c>
      <c r="N418" s="11">
        <f t="shared" si="66"/>
        <v>0</v>
      </c>
      <c r="O418" s="11">
        <f t="shared" si="66"/>
        <v>0</v>
      </c>
      <c r="P418" s="11">
        <f t="shared" si="66"/>
        <v>0</v>
      </c>
      <c r="Q418" s="11">
        <f t="shared" si="66"/>
        <v>0</v>
      </c>
      <c r="R418" s="11">
        <f t="shared" si="66"/>
        <v>0</v>
      </c>
      <c r="S418" s="11"/>
      <c r="T418" s="1">
        <f>VLOOKUP(B418,Master_Item!B:I,8,0)</f>
        <v>9.6000000000000014</v>
      </c>
      <c r="U418" s="11">
        <f t="shared" si="61"/>
        <v>0</v>
      </c>
      <c r="V418" s="11">
        <f t="shared" si="62"/>
        <v>0</v>
      </c>
      <c r="W418" s="11">
        <f t="shared" si="63"/>
        <v>0</v>
      </c>
      <c r="X418" s="11">
        <f t="shared" si="64"/>
        <v>0</v>
      </c>
      <c r="Y418" s="11">
        <f t="shared" si="65"/>
        <v>0</v>
      </c>
    </row>
    <row r="419" spans="1:25">
      <c r="A419" s="13">
        <v>19</v>
      </c>
      <c r="B419" s="2">
        <v>310003078</v>
      </c>
      <c r="C419" s="1" t="s">
        <v>56</v>
      </c>
      <c r="D419" s="1" t="s">
        <v>119</v>
      </c>
      <c r="E419" s="12">
        <f>_xlfn.IFNA(VLOOKUP($B419,'FST OMT'!$C:$AH,$A419,0),0)</f>
        <v>0</v>
      </c>
      <c r="F419" s="12">
        <f>_xlfn.IFNA(VLOOKUP($B419,'FST CV'!$C:$AH,$A419,0),0)</f>
        <v>0</v>
      </c>
      <c r="G419" s="12">
        <f>_xlfn.IFNA(VLOOKUP($B419,'FST TT'!$C:$AH,$A419,0),0)</f>
        <v>0</v>
      </c>
      <c r="I419" s="4">
        <f t="shared" si="59"/>
        <v>0</v>
      </c>
      <c r="K419" s="52">
        <f>IF(D419="MT",VLOOKUP(B419,Master_Item!B:H,7,0),VLOOKUP(B419,Master_Item!B:H,6,0))</f>
        <v>60</v>
      </c>
      <c r="L419" s="52" t="str">
        <f>VLOOKUP(B419,Master_Item!B:M,12,0)</f>
        <v>โรงงานวังม่วง</v>
      </c>
      <c r="M419" s="11" t="str">
        <f t="shared" si="60"/>
        <v>โรงงานวังม่วงRegion 5</v>
      </c>
      <c r="N419" s="11">
        <f t="shared" si="66"/>
        <v>0</v>
      </c>
      <c r="O419" s="11">
        <f t="shared" si="66"/>
        <v>0</v>
      </c>
      <c r="P419" s="11">
        <f t="shared" si="66"/>
        <v>0</v>
      </c>
      <c r="Q419" s="11">
        <f t="shared" si="66"/>
        <v>0</v>
      </c>
      <c r="R419" s="11">
        <f t="shared" si="66"/>
        <v>0</v>
      </c>
      <c r="S419" s="11"/>
      <c r="T419" s="1">
        <f>VLOOKUP(B419,Master_Item!B:I,8,0)</f>
        <v>9.6000000000000014</v>
      </c>
      <c r="U419" s="11">
        <f t="shared" si="61"/>
        <v>0</v>
      </c>
      <c r="V419" s="11">
        <f t="shared" si="62"/>
        <v>0</v>
      </c>
      <c r="W419" s="11">
        <f t="shared" si="63"/>
        <v>0</v>
      </c>
      <c r="X419" s="11">
        <f t="shared" si="64"/>
        <v>0</v>
      </c>
      <c r="Y419" s="11">
        <f t="shared" si="65"/>
        <v>0</v>
      </c>
    </row>
    <row r="420" spans="1:25">
      <c r="A420" s="13">
        <v>20</v>
      </c>
      <c r="B420" s="2">
        <v>310003078</v>
      </c>
      <c r="C420" s="1" t="s">
        <v>56</v>
      </c>
      <c r="D420" s="1" t="s">
        <v>127</v>
      </c>
      <c r="E420" s="12">
        <f>_xlfn.IFNA(VLOOKUP($B420,'FST OMT'!$C:$AH,$A420,0),0)*0.45</f>
        <v>0</v>
      </c>
      <c r="F420" s="12">
        <f>_xlfn.IFNA(VLOOKUP($B420,'FST CV'!$C:$AH,$A420,0),0)*0.45</f>
        <v>0</v>
      </c>
      <c r="G420" s="12">
        <f>_xlfn.IFNA(VLOOKUP($B420,'FST TT'!$C:$AH,$A420,0),0)*0.45</f>
        <v>0</v>
      </c>
      <c r="I420" s="4">
        <f t="shared" si="59"/>
        <v>0</v>
      </c>
      <c r="K420" s="52">
        <f>IF(D420="MT",VLOOKUP(B420,Master_Item!B:H,7,0),VLOOKUP(B420,Master_Item!B:H,6,0))</f>
        <v>60</v>
      </c>
      <c r="L420" s="52" t="str">
        <f>VLOOKUP(B420,Master_Item!B:M,12,0)</f>
        <v>โรงงานวังม่วง</v>
      </c>
      <c r="M420" s="11" t="str">
        <f t="shared" si="60"/>
        <v>โรงงานวังม่วงRegion 6/9</v>
      </c>
      <c r="N420" s="11">
        <f t="shared" si="66"/>
        <v>0</v>
      </c>
      <c r="O420" s="11">
        <f t="shared" si="66"/>
        <v>0</v>
      </c>
      <c r="P420" s="11">
        <f t="shared" si="66"/>
        <v>0</v>
      </c>
      <c r="Q420" s="11">
        <f t="shared" si="66"/>
        <v>0</v>
      </c>
      <c r="R420" s="11">
        <f t="shared" si="66"/>
        <v>0</v>
      </c>
      <c r="S420" s="11"/>
      <c r="T420" s="1">
        <f>VLOOKUP(B420,Master_Item!B:I,8,0)</f>
        <v>9.6000000000000014</v>
      </c>
      <c r="U420" s="11">
        <f t="shared" si="61"/>
        <v>0</v>
      </c>
      <c r="V420" s="11">
        <f t="shared" si="62"/>
        <v>0</v>
      </c>
      <c r="W420" s="11">
        <f t="shared" si="63"/>
        <v>0</v>
      </c>
      <c r="X420" s="11">
        <f t="shared" si="64"/>
        <v>0</v>
      </c>
      <c r="Y420" s="11">
        <f t="shared" si="65"/>
        <v>0</v>
      </c>
    </row>
    <row r="421" spans="1:25">
      <c r="A421" s="13">
        <v>20</v>
      </c>
      <c r="B421" s="2">
        <v>310003078</v>
      </c>
      <c r="C421" s="1" t="s">
        <v>56</v>
      </c>
      <c r="D421" s="1" t="s">
        <v>128</v>
      </c>
      <c r="E421" s="12">
        <f>_xlfn.IFNA(VLOOKUP($B421,'FST OMT'!$C:$AH,$A421,0),0)*0.55</f>
        <v>0</v>
      </c>
      <c r="F421" s="12">
        <f>_xlfn.IFNA(VLOOKUP($B421,'FST CV'!$C:$AH,$A421,0),0)*0.55</f>
        <v>0</v>
      </c>
      <c r="G421" s="12">
        <f>_xlfn.IFNA(VLOOKUP($B421,'FST TT'!$C:$AH,$A421,0),0)*0.55</f>
        <v>0</v>
      </c>
      <c r="I421" s="4">
        <f t="shared" si="59"/>
        <v>0</v>
      </c>
      <c r="K421" s="52">
        <f>IF(D421="MT",VLOOKUP(B421,Master_Item!B:H,7,0),VLOOKUP(B421,Master_Item!B:H,6,0))</f>
        <v>60</v>
      </c>
      <c r="L421" s="52" t="str">
        <f>VLOOKUP(B421,Master_Item!B:M,12,0)</f>
        <v>โรงงานวังม่วง</v>
      </c>
      <c r="M421" s="11" t="str">
        <f t="shared" si="60"/>
        <v>โรงงานวังม่วงRegion 6/14</v>
      </c>
      <c r="N421" s="11">
        <f t="shared" si="66"/>
        <v>0</v>
      </c>
      <c r="O421" s="11">
        <f t="shared" si="66"/>
        <v>0</v>
      </c>
      <c r="P421" s="11">
        <f t="shared" si="66"/>
        <v>0</v>
      </c>
      <c r="Q421" s="11">
        <f t="shared" si="66"/>
        <v>0</v>
      </c>
      <c r="R421" s="11">
        <f t="shared" si="66"/>
        <v>0</v>
      </c>
      <c r="S421" s="11"/>
      <c r="T421" s="1">
        <f>VLOOKUP(B421,Master_Item!B:I,8,0)</f>
        <v>9.6000000000000014</v>
      </c>
      <c r="U421" s="11">
        <f t="shared" si="61"/>
        <v>0</v>
      </c>
      <c r="V421" s="11">
        <f t="shared" si="62"/>
        <v>0</v>
      </c>
      <c r="W421" s="11">
        <f t="shared" si="63"/>
        <v>0</v>
      </c>
      <c r="X421" s="11">
        <f t="shared" si="64"/>
        <v>0</v>
      </c>
      <c r="Y421" s="11">
        <f t="shared" si="65"/>
        <v>0</v>
      </c>
    </row>
    <row r="422" spans="1:25">
      <c r="A422" s="13">
        <v>21</v>
      </c>
      <c r="B422" s="2">
        <v>310003078</v>
      </c>
      <c r="C422" s="1" t="s">
        <v>56</v>
      </c>
      <c r="D422" s="1" t="s">
        <v>121</v>
      </c>
      <c r="E422" s="12">
        <f>_xlfn.IFNA(VLOOKUP($B422,'FST OMT'!$C:$AH,$A422,0),0)</f>
        <v>0</v>
      </c>
      <c r="F422" s="12">
        <f>_xlfn.IFNA(VLOOKUP($B422,'FST CV'!$C:$AH,$A422,0),0)</f>
        <v>0</v>
      </c>
      <c r="G422" s="12">
        <f>_xlfn.IFNA(VLOOKUP($B422,'FST TT'!$C:$AH,$A422,0),0)</f>
        <v>0</v>
      </c>
      <c r="I422" s="4">
        <f t="shared" si="59"/>
        <v>0</v>
      </c>
      <c r="K422" s="52">
        <f>IF(D422="MT",VLOOKUP(B422,Master_Item!B:H,7,0),VLOOKUP(B422,Master_Item!B:H,6,0))</f>
        <v>60</v>
      </c>
      <c r="L422" s="52" t="str">
        <f>VLOOKUP(B422,Master_Item!B:M,12,0)</f>
        <v>โรงงานวังม่วง</v>
      </c>
      <c r="M422" s="11" t="str">
        <f t="shared" si="60"/>
        <v>โรงงานวังม่วงRegion 7</v>
      </c>
      <c r="N422" s="11">
        <f t="shared" si="66"/>
        <v>0</v>
      </c>
      <c r="O422" s="11">
        <f t="shared" si="66"/>
        <v>0</v>
      </c>
      <c r="P422" s="11">
        <f t="shared" si="66"/>
        <v>0</v>
      </c>
      <c r="Q422" s="11">
        <f t="shared" si="66"/>
        <v>0</v>
      </c>
      <c r="R422" s="11">
        <f t="shared" si="66"/>
        <v>0</v>
      </c>
      <c r="S422" s="11"/>
      <c r="T422" s="1">
        <f>VLOOKUP(B422,Master_Item!B:I,8,0)</f>
        <v>9.6000000000000014</v>
      </c>
      <c r="U422" s="11">
        <f t="shared" si="61"/>
        <v>0</v>
      </c>
      <c r="V422" s="11">
        <f t="shared" si="62"/>
        <v>0</v>
      </c>
      <c r="W422" s="11">
        <f t="shared" si="63"/>
        <v>0</v>
      </c>
      <c r="X422" s="11">
        <f t="shared" si="64"/>
        <v>0</v>
      </c>
      <c r="Y422" s="11">
        <f t="shared" si="65"/>
        <v>0</v>
      </c>
    </row>
    <row r="423" spans="1:25">
      <c r="A423" s="13">
        <v>22</v>
      </c>
      <c r="B423" s="2">
        <v>310003078</v>
      </c>
      <c r="C423" s="1" t="s">
        <v>56</v>
      </c>
      <c r="D423" s="1" t="s">
        <v>122</v>
      </c>
      <c r="E423" s="12">
        <f>_xlfn.IFNA(VLOOKUP($B423,'FST OMT'!$C:$AH,$A423,0),0)</f>
        <v>0</v>
      </c>
      <c r="F423" s="12">
        <f>_xlfn.IFNA(VLOOKUP($B423,'FST CV'!$C:$AH,$A423,0),0)</f>
        <v>0</v>
      </c>
      <c r="G423" s="12">
        <f>_xlfn.IFNA(VLOOKUP($B423,'FST TT'!$C:$AH,$A423,0),0)</f>
        <v>0</v>
      </c>
      <c r="I423" s="4">
        <f t="shared" si="59"/>
        <v>0</v>
      </c>
      <c r="K423" s="52">
        <f>IF(D423="MT",VLOOKUP(B423,Master_Item!B:H,7,0),VLOOKUP(B423,Master_Item!B:H,6,0))</f>
        <v>60</v>
      </c>
      <c r="L423" s="52" t="str">
        <f>VLOOKUP(B423,Master_Item!B:M,12,0)</f>
        <v>โรงงานวังม่วง</v>
      </c>
      <c r="M423" s="11" t="str">
        <f t="shared" si="60"/>
        <v>โรงงานวังม่วงRegion 8</v>
      </c>
      <c r="N423" s="11">
        <f t="shared" si="66"/>
        <v>0</v>
      </c>
      <c r="O423" s="11">
        <f t="shared" si="66"/>
        <v>0</v>
      </c>
      <c r="P423" s="11">
        <f t="shared" si="66"/>
        <v>0</v>
      </c>
      <c r="Q423" s="11">
        <f t="shared" si="66"/>
        <v>0</v>
      </c>
      <c r="R423" s="11">
        <f t="shared" si="66"/>
        <v>0</v>
      </c>
      <c r="S423" s="11"/>
      <c r="T423" s="1">
        <f>VLOOKUP(B423,Master_Item!B:I,8,0)</f>
        <v>9.6000000000000014</v>
      </c>
      <c r="U423" s="11">
        <f t="shared" si="61"/>
        <v>0</v>
      </c>
      <c r="V423" s="11">
        <f t="shared" si="62"/>
        <v>0</v>
      </c>
      <c r="W423" s="11">
        <f t="shared" si="63"/>
        <v>0</v>
      </c>
      <c r="X423" s="11">
        <f t="shared" si="64"/>
        <v>0</v>
      </c>
      <c r="Y423" s="11">
        <f t="shared" si="65"/>
        <v>0</v>
      </c>
    </row>
    <row r="424" spans="1:25">
      <c r="A424" s="13">
        <v>71</v>
      </c>
      <c r="B424" s="2">
        <v>310003078</v>
      </c>
      <c r="C424" s="1" t="s">
        <v>56</v>
      </c>
      <c r="D424" s="1" t="s">
        <v>123</v>
      </c>
      <c r="H424" s="4">
        <f>_xlfn.IFNA(VLOOKUP(B424,'FST MT'!A:FS,$A424,0),0)</f>
        <v>0</v>
      </c>
      <c r="I424" s="4">
        <f t="shared" si="59"/>
        <v>0</v>
      </c>
      <c r="K424" s="52">
        <f>IF(D424="MT",VLOOKUP(B424,Master_Item!B:H,7,0),VLOOKUP(B424,Master_Item!B:H,6,0))</f>
        <v>60</v>
      </c>
      <c r="L424" s="52" t="str">
        <f>VLOOKUP(B424,Master_Item!B:M,12,0)</f>
        <v>โรงงานวังม่วง</v>
      </c>
      <c r="M424" s="11" t="str">
        <f t="shared" si="60"/>
        <v>โรงงานวังม่วงMT</v>
      </c>
      <c r="N424" s="11">
        <f t="shared" si="66"/>
        <v>0</v>
      </c>
      <c r="O424" s="11">
        <f t="shared" si="66"/>
        <v>0</v>
      </c>
      <c r="P424" s="11">
        <f t="shared" si="66"/>
        <v>0</v>
      </c>
      <c r="Q424" s="11">
        <f t="shared" si="66"/>
        <v>0</v>
      </c>
      <c r="R424" s="11">
        <f t="shared" si="66"/>
        <v>0</v>
      </c>
      <c r="S424" s="11"/>
      <c r="T424" s="1">
        <f>VLOOKUP(B424,Master_Item!B:I,8,0)</f>
        <v>9.6000000000000014</v>
      </c>
      <c r="U424" s="11">
        <f t="shared" si="61"/>
        <v>0</v>
      </c>
      <c r="V424" s="11">
        <f t="shared" si="62"/>
        <v>0</v>
      </c>
      <c r="W424" s="11">
        <f t="shared" si="63"/>
        <v>0</v>
      </c>
      <c r="X424" s="11">
        <f t="shared" si="64"/>
        <v>0</v>
      </c>
      <c r="Y424" s="11">
        <f t="shared" si="65"/>
        <v>0</v>
      </c>
    </row>
    <row r="425" spans="1:25">
      <c r="A425" s="13">
        <v>15</v>
      </c>
      <c r="B425" s="2">
        <v>310003079</v>
      </c>
      <c r="C425" s="1" t="s">
        <v>26</v>
      </c>
      <c r="D425" s="1" t="s">
        <v>115</v>
      </c>
      <c r="E425" s="12">
        <f>_xlfn.IFNA(VLOOKUP($B425,'FST OMT'!$C:$AH,$A425,0),0)</f>
        <v>0</v>
      </c>
      <c r="F425" s="12">
        <f>_xlfn.IFNA(VLOOKUP($B425,'FST CV'!$C:$AH,$A425,0),0)</f>
        <v>106</v>
      </c>
      <c r="G425" s="12">
        <f>_xlfn.IFNA(VLOOKUP($B425,'FST TT'!$C:$AH,$A425,0),0)</f>
        <v>110</v>
      </c>
      <c r="I425" s="4">
        <f t="shared" si="59"/>
        <v>216</v>
      </c>
      <c r="K425" s="52">
        <f>IF(D425="MT",VLOOKUP(B425,Master_Item!B:H,7,0),VLOOKUP(B425,Master_Item!B:H,6,0))</f>
        <v>88</v>
      </c>
      <c r="L425" s="52" t="str">
        <f>VLOOKUP(B425,Master_Item!B:M,12,0)</f>
        <v>โรงงานนวนคร</v>
      </c>
      <c r="M425" s="11" t="str">
        <f t="shared" si="60"/>
        <v>โรงงานนวนครRegion 1</v>
      </c>
      <c r="N425" s="11">
        <f t="shared" si="66"/>
        <v>0</v>
      </c>
      <c r="O425" s="11">
        <f t="shared" si="66"/>
        <v>1.2045454545454546</v>
      </c>
      <c r="P425" s="11">
        <f t="shared" si="66"/>
        <v>1.25</v>
      </c>
      <c r="Q425" s="11">
        <f t="shared" si="66"/>
        <v>0</v>
      </c>
      <c r="R425" s="11">
        <f t="shared" si="66"/>
        <v>2.4545454545454546</v>
      </c>
      <c r="S425" s="11"/>
      <c r="T425" s="1">
        <f>VLOOKUP(B425,Master_Item!B:I,8,0)</f>
        <v>6.4799999999999995</v>
      </c>
      <c r="U425" s="11">
        <f t="shared" si="61"/>
        <v>0</v>
      </c>
      <c r="V425" s="11">
        <f t="shared" si="62"/>
        <v>686.88</v>
      </c>
      <c r="W425" s="11">
        <f t="shared" si="63"/>
        <v>712.8</v>
      </c>
      <c r="X425" s="11">
        <f t="shared" si="64"/>
        <v>0</v>
      </c>
      <c r="Y425" s="11">
        <f t="shared" si="65"/>
        <v>1399.6799999999998</v>
      </c>
    </row>
    <row r="426" spans="1:25">
      <c r="A426" s="13">
        <v>16</v>
      </c>
      <c r="B426" s="2">
        <v>310003079</v>
      </c>
      <c r="C426" s="1" t="s">
        <v>26</v>
      </c>
      <c r="D426" s="1" t="s">
        <v>116</v>
      </c>
      <c r="E426" s="12">
        <f>_xlfn.IFNA(VLOOKUP($B426,'FST OMT'!$C:$AH,$A426,0),0)</f>
        <v>1124</v>
      </c>
      <c r="F426" s="12">
        <f>_xlfn.IFNA(VLOOKUP($B426,'FST CV'!$C:$AH,$A426,0),0)</f>
        <v>276</v>
      </c>
      <c r="G426" s="12">
        <f>_xlfn.IFNA(VLOOKUP($B426,'FST TT'!$C:$AH,$A426,0),0)</f>
        <v>454</v>
      </c>
      <c r="I426" s="4">
        <f t="shared" si="59"/>
        <v>1854</v>
      </c>
      <c r="K426" s="52">
        <f>IF(D426="MT",VLOOKUP(B426,Master_Item!B:H,7,0),VLOOKUP(B426,Master_Item!B:H,6,0))</f>
        <v>88</v>
      </c>
      <c r="L426" s="52" t="str">
        <f>VLOOKUP(B426,Master_Item!B:M,12,0)</f>
        <v>โรงงานนวนคร</v>
      </c>
      <c r="M426" s="11" t="str">
        <f t="shared" si="60"/>
        <v>โรงงานนวนครRegion 2</v>
      </c>
      <c r="N426" s="11">
        <f t="shared" si="66"/>
        <v>12.772727272727273</v>
      </c>
      <c r="O426" s="11">
        <f t="shared" si="66"/>
        <v>3.1363636363636362</v>
      </c>
      <c r="P426" s="11">
        <f t="shared" si="66"/>
        <v>5.1590909090909092</v>
      </c>
      <c r="Q426" s="11">
        <f t="shared" si="66"/>
        <v>0</v>
      </c>
      <c r="R426" s="11">
        <f t="shared" si="66"/>
        <v>21.068181818181817</v>
      </c>
      <c r="S426" s="11"/>
      <c r="T426" s="1">
        <f>VLOOKUP(B426,Master_Item!B:I,8,0)</f>
        <v>6.4799999999999995</v>
      </c>
      <c r="U426" s="11">
        <f t="shared" si="61"/>
        <v>7283.5199999999995</v>
      </c>
      <c r="V426" s="11">
        <f t="shared" si="62"/>
        <v>1788.4799999999998</v>
      </c>
      <c r="W426" s="11">
        <f t="shared" si="63"/>
        <v>2941.9199999999996</v>
      </c>
      <c r="X426" s="11">
        <f t="shared" si="64"/>
        <v>0</v>
      </c>
      <c r="Y426" s="11">
        <f t="shared" si="65"/>
        <v>12013.919999999998</v>
      </c>
    </row>
    <row r="427" spans="1:25">
      <c r="A427" s="13">
        <v>17</v>
      </c>
      <c r="B427" s="2">
        <v>310003079</v>
      </c>
      <c r="C427" s="1" t="s">
        <v>26</v>
      </c>
      <c r="D427" s="1" t="s">
        <v>117</v>
      </c>
      <c r="E427" s="12">
        <f>_xlfn.IFNA(VLOOKUP($B427,'FST OMT'!$C:$AH,$A427,0),0)</f>
        <v>729</v>
      </c>
      <c r="F427" s="12">
        <f>_xlfn.IFNA(VLOOKUP($B427,'FST CV'!$C:$AH,$A427,0),0)</f>
        <v>920</v>
      </c>
      <c r="G427" s="12">
        <f>_xlfn.IFNA(VLOOKUP($B427,'FST TT'!$C:$AH,$A427,0),0)</f>
        <v>162</v>
      </c>
      <c r="I427" s="4">
        <f t="shared" si="59"/>
        <v>1811</v>
      </c>
      <c r="K427" s="52">
        <f>IF(D427="MT",VLOOKUP(B427,Master_Item!B:H,7,0),VLOOKUP(B427,Master_Item!B:H,6,0))</f>
        <v>88</v>
      </c>
      <c r="L427" s="52" t="str">
        <f>VLOOKUP(B427,Master_Item!B:M,12,0)</f>
        <v>โรงงานนวนคร</v>
      </c>
      <c r="M427" s="11" t="str">
        <f t="shared" si="60"/>
        <v>โรงงานนวนครRegion 3</v>
      </c>
      <c r="N427" s="11">
        <f t="shared" si="66"/>
        <v>8.2840909090909083</v>
      </c>
      <c r="O427" s="11">
        <f t="shared" si="66"/>
        <v>10.454545454545455</v>
      </c>
      <c r="P427" s="11">
        <f t="shared" si="66"/>
        <v>1.8409090909090908</v>
      </c>
      <c r="Q427" s="11">
        <f t="shared" si="66"/>
        <v>0</v>
      </c>
      <c r="R427" s="11">
        <f t="shared" si="66"/>
        <v>20.579545454545453</v>
      </c>
      <c r="S427" s="11"/>
      <c r="T427" s="1">
        <f>VLOOKUP(B427,Master_Item!B:I,8,0)</f>
        <v>6.4799999999999995</v>
      </c>
      <c r="U427" s="11">
        <f t="shared" si="61"/>
        <v>4723.92</v>
      </c>
      <c r="V427" s="11">
        <f t="shared" si="62"/>
        <v>5961.5999999999995</v>
      </c>
      <c r="W427" s="11">
        <f t="shared" si="63"/>
        <v>1049.76</v>
      </c>
      <c r="X427" s="11">
        <f t="shared" si="64"/>
        <v>0</v>
      </c>
      <c r="Y427" s="11">
        <f t="shared" si="65"/>
        <v>11735.279999999999</v>
      </c>
    </row>
    <row r="428" spans="1:25">
      <c r="A428" s="13">
        <v>18</v>
      </c>
      <c r="B428" s="2">
        <v>310003079</v>
      </c>
      <c r="C428" s="1" t="s">
        <v>26</v>
      </c>
      <c r="D428" s="1" t="s">
        <v>118</v>
      </c>
      <c r="E428" s="12">
        <f>_xlfn.IFNA(VLOOKUP($B428,'FST OMT'!$C:$AH,$A428,0),0)</f>
        <v>519</v>
      </c>
      <c r="F428" s="12">
        <f>_xlfn.IFNA(VLOOKUP($B428,'FST CV'!$C:$AH,$A428,0),0)</f>
        <v>1825</v>
      </c>
      <c r="G428" s="12">
        <f>_xlfn.IFNA(VLOOKUP($B428,'FST TT'!$C:$AH,$A428,0),0)</f>
        <v>747</v>
      </c>
      <c r="I428" s="4">
        <f t="shared" si="59"/>
        <v>3091</v>
      </c>
      <c r="K428" s="52">
        <f>IF(D428="MT",VLOOKUP(B428,Master_Item!B:H,7,0),VLOOKUP(B428,Master_Item!B:H,6,0))</f>
        <v>88</v>
      </c>
      <c r="L428" s="52" t="str">
        <f>VLOOKUP(B428,Master_Item!B:M,12,0)</f>
        <v>โรงงานนวนคร</v>
      </c>
      <c r="M428" s="11" t="str">
        <f t="shared" si="60"/>
        <v>โรงงานนวนครRegion 4</v>
      </c>
      <c r="N428" s="11">
        <f t="shared" si="66"/>
        <v>5.8977272727272725</v>
      </c>
      <c r="O428" s="11">
        <f t="shared" si="66"/>
        <v>20.738636363636363</v>
      </c>
      <c r="P428" s="11">
        <f t="shared" si="66"/>
        <v>8.4886363636363633</v>
      </c>
      <c r="Q428" s="11">
        <f t="shared" si="66"/>
        <v>0</v>
      </c>
      <c r="R428" s="11">
        <f t="shared" si="66"/>
        <v>35.125</v>
      </c>
      <c r="S428" s="11"/>
      <c r="T428" s="1">
        <f>VLOOKUP(B428,Master_Item!B:I,8,0)</f>
        <v>6.4799999999999995</v>
      </c>
      <c r="U428" s="11">
        <f t="shared" si="61"/>
        <v>3363.12</v>
      </c>
      <c r="V428" s="11">
        <f t="shared" si="62"/>
        <v>11826</v>
      </c>
      <c r="W428" s="11">
        <f t="shared" si="63"/>
        <v>4840.5599999999995</v>
      </c>
      <c r="X428" s="11">
        <f t="shared" si="64"/>
        <v>0</v>
      </c>
      <c r="Y428" s="11">
        <f t="shared" si="65"/>
        <v>20029.68</v>
      </c>
    </row>
    <row r="429" spans="1:25">
      <c r="A429" s="13">
        <v>19</v>
      </c>
      <c r="B429" s="2">
        <v>310003079</v>
      </c>
      <c r="C429" s="1" t="s">
        <v>26</v>
      </c>
      <c r="D429" s="1" t="s">
        <v>119</v>
      </c>
      <c r="E429" s="12">
        <f>_xlfn.IFNA(VLOOKUP($B429,'FST OMT'!$C:$AH,$A429,0),0)</f>
        <v>370</v>
      </c>
      <c r="F429" s="12">
        <f>_xlfn.IFNA(VLOOKUP($B429,'FST CV'!$C:$AH,$A429,0),0)</f>
        <v>281</v>
      </c>
      <c r="G429" s="12">
        <f>_xlfn.IFNA(VLOOKUP($B429,'FST TT'!$C:$AH,$A429,0),0)</f>
        <v>148</v>
      </c>
      <c r="I429" s="4">
        <f t="shared" si="59"/>
        <v>799</v>
      </c>
      <c r="K429" s="52">
        <f>IF(D429="MT",VLOOKUP(B429,Master_Item!B:H,7,0),VLOOKUP(B429,Master_Item!B:H,6,0))</f>
        <v>88</v>
      </c>
      <c r="L429" s="52" t="str">
        <f>VLOOKUP(B429,Master_Item!B:M,12,0)</f>
        <v>โรงงานนวนคร</v>
      </c>
      <c r="M429" s="11" t="str">
        <f t="shared" si="60"/>
        <v>โรงงานนวนครRegion 5</v>
      </c>
      <c r="N429" s="11">
        <f t="shared" si="66"/>
        <v>4.2045454545454541</v>
      </c>
      <c r="O429" s="11">
        <f t="shared" si="66"/>
        <v>3.1931818181818183</v>
      </c>
      <c r="P429" s="11">
        <f t="shared" si="66"/>
        <v>1.6818181818181819</v>
      </c>
      <c r="Q429" s="11">
        <f t="shared" si="66"/>
        <v>0</v>
      </c>
      <c r="R429" s="11">
        <f t="shared" si="66"/>
        <v>9.079545454545455</v>
      </c>
      <c r="S429" s="11"/>
      <c r="T429" s="1">
        <f>VLOOKUP(B429,Master_Item!B:I,8,0)</f>
        <v>6.4799999999999995</v>
      </c>
      <c r="U429" s="11">
        <f t="shared" si="61"/>
        <v>2397.6</v>
      </c>
      <c r="V429" s="11">
        <f t="shared" si="62"/>
        <v>1820.8799999999999</v>
      </c>
      <c r="W429" s="11">
        <f t="shared" si="63"/>
        <v>959.04</v>
      </c>
      <c r="X429" s="11">
        <f t="shared" si="64"/>
        <v>0</v>
      </c>
      <c r="Y429" s="11">
        <f t="shared" si="65"/>
        <v>5177.5199999999995</v>
      </c>
    </row>
    <row r="430" spans="1:25">
      <c r="A430" s="13">
        <v>20</v>
      </c>
      <c r="B430" s="2">
        <v>310003079</v>
      </c>
      <c r="C430" s="1" t="s">
        <v>26</v>
      </c>
      <c r="D430" s="1" t="s">
        <v>127</v>
      </c>
      <c r="E430" s="12">
        <f>_xlfn.IFNA(VLOOKUP($B430,'FST OMT'!$C:$AH,$A430,0),0)*0.45</f>
        <v>161.55000000000001</v>
      </c>
      <c r="F430" s="12">
        <f>_xlfn.IFNA(VLOOKUP($B430,'FST CV'!$C:$AH,$A430,0),0)*0.45</f>
        <v>243.45000000000002</v>
      </c>
      <c r="G430" s="12">
        <f>_xlfn.IFNA(VLOOKUP($B430,'FST TT'!$C:$AH,$A430,0),0)*0.45</f>
        <v>110.25</v>
      </c>
      <c r="I430" s="4">
        <f t="shared" si="59"/>
        <v>515.25</v>
      </c>
      <c r="K430" s="52">
        <f>IF(D430="MT",VLOOKUP(B430,Master_Item!B:H,7,0),VLOOKUP(B430,Master_Item!B:H,6,0))</f>
        <v>88</v>
      </c>
      <c r="L430" s="52" t="str">
        <f>VLOOKUP(B430,Master_Item!B:M,12,0)</f>
        <v>โรงงานนวนคร</v>
      </c>
      <c r="M430" s="11" t="str">
        <f t="shared" si="60"/>
        <v>โรงงานนวนครRegion 6/9</v>
      </c>
      <c r="N430" s="11">
        <f t="shared" si="66"/>
        <v>1.8357954545454547</v>
      </c>
      <c r="O430" s="11">
        <f t="shared" si="66"/>
        <v>2.7664772727272728</v>
      </c>
      <c r="P430" s="11">
        <f t="shared" si="66"/>
        <v>1.2528409090909092</v>
      </c>
      <c r="Q430" s="11">
        <f t="shared" si="66"/>
        <v>0</v>
      </c>
      <c r="R430" s="11">
        <f t="shared" si="66"/>
        <v>5.8551136363636367</v>
      </c>
      <c r="S430" s="11"/>
      <c r="T430" s="1">
        <f>VLOOKUP(B430,Master_Item!B:I,8,0)</f>
        <v>6.4799999999999995</v>
      </c>
      <c r="U430" s="11">
        <f t="shared" si="61"/>
        <v>1046.8440000000001</v>
      </c>
      <c r="V430" s="11">
        <f t="shared" si="62"/>
        <v>1577.556</v>
      </c>
      <c r="W430" s="11">
        <f t="shared" si="63"/>
        <v>714.42</v>
      </c>
      <c r="X430" s="11">
        <f t="shared" si="64"/>
        <v>0</v>
      </c>
      <c r="Y430" s="11">
        <f t="shared" si="65"/>
        <v>3338.8199999999997</v>
      </c>
    </row>
    <row r="431" spans="1:25">
      <c r="A431" s="13">
        <v>20</v>
      </c>
      <c r="B431" s="2">
        <v>310003079</v>
      </c>
      <c r="C431" s="1" t="s">
        <v>26</v>
      </c>
      <c r="D431" s="1" t="s">
        <v>128</v>
      </c>
      <c r="E431" s="12">
        <f>_xlfn.IFNA(VLOOKUP($B431,'FST OMT'!$C:$AH,$A431,0),0)*0.55</f>
        <v>197.45000000000002</v>
      </c>
      <c r="F431" s="12">
        <f>_xlfn.IFNA(VLOOKUP($B431,'FST CV'!$C:$AH,$A431,0),0)*0.55</f>
        <v>297.55</v>
      </c>
      <c r="G431" s="12">
        <f>_xlfn.IFNA(VLOOKUP($B431,'FST TT'!$C:$AH,$A431,0),0)*0.55</f>
        <v>134.75</v>
      </c>
      <c r="I431" s="4">
        <f t="shared" si="59"/>
        <v>629.75</v>
      </c>
      <c r="K431" s="52">
        <f>IF(D431="MT",VLOOKUP(B431,Master_Item!B:H,7,0),VLOOKUP(B431,Master_Item!B:H,6,0))</f>
        <v>88</v>
      </c>
      <c r="L431" s="52" t="str">
        <f>VLOOKUP(B431,Master_Item!B:M,12,0)</f>
        <v>โรงงานนวนคร</v>
      </c>
      <c r="M431" s="11" t="str">
        <f t="shared" si="60"/>
        <v>โรงงานนวนครRegion 6/14</v>
      </c>
      <c r="N431" s="11">
        <f t="shared" si="66"/>
        <v>2.2437500000000004</v>
      </c>
      <c r="O431" s="11">
        <f t="shared" si="66"/>
        <v>3.3812500000000001</v>
      </c>
      <c r="P431" s="11">
        <f t="shared" si="66"/>
        <v>1.53125</v>
      </c>
      <c r="Q431" s="11">
        <f t="shared" si="66"/>
        <v>0</v>
      </c>
      <c r="R431" s="11">
        <f t="shared" si="66"/>
        <v>7.15625</v>
      </c>
      <c r="S431" s="11"/>
      <c r="T431" s="1">
        <f>VLOOKUP(B431,Master_Item!B:I,8,0)</f>
        <v>6.4799999999999995</v>
      </c>
      <c r="U431" s="11">
        <f t="shared" si="61"/>
        <v>1279.4760000000001</v>
      </c>
      <c r="V431" s="11">
        <f t="shared" si="62"/>
        <v>1928.124</v>
      </c>
      <c r="W431" s="11">
        <f t="shared" si="63"/>
        <v>873.18</v>
      </c>
      <c r="X431" s="11">
        <f t="shared" si="64"/>
        <v>0</v>
      </c>
      <c r="Y431" s="11">
        <f t="shared" si="65"/>
        <v>4080.7799999999997</v>
      </c>
    </row>
    <row r="432" spans="1:25">
      <c r="A432" s="13">
        <v>21</v>
      </c>
      <c r="B432" s="2">
        <v>310003079</v>
      </c>
      <c r="C432" s="1" t="s">
        <v>26</v>
      </c>
      <c r="D432" s="1" t="s">
        <v>121</v>
      </c>
      <c r="E432" s="12">
        <f>_xlfn.IFNA(VLOOKUP($B432,'FST OMT'!$C:$AH,$A432,0),0)</f>
        <v>635</v>
      </c>
      <c r="F432" s="12">
        <f>_xlfn.IFNA(VLOOKUP($B432,'FST CV'!$C:$AH,$A432,0),0)</f>
        <v>130</v>
      </c>
      <c r="G432" s="12">
        <f>_xlfn.IFNA(VLOOKUP($B432,'FST TT'!$C:$AH,$A432,0),0)</f>
        <v>530</v>
      </c>
      <c r="I432" s="4">
        <f t="shared" si="59"/>
        <v>1295</v>
      </c>
      <c r="K432" s="52">
        <f>IF(D432="MT",VLOOKUP(B432,Master_Item!B:H,7,0),VLOOKUP(B432,Master_Item!B:H,6,0))</f>
        <v>88</v>
      </c>
      <c r="L432" s="52" t="str">
        <f>VLOOKUP(B432,Master_Item!B:M,12,0)</f>
        <v>โรงงานนวนคร</v>
      </c>
      <c r="M432" s="11" t="str">
        <f t="shared" si="60"/>
        <v>โรงงานนวนครRegion 7</v>
      </c>
      <c r="N432" s="11">
        <f t="shared" si="66"/>
        <v>7.2159090909090908</v>
      </c>
      <c r="O432" s="11">
        <f t="shared" si="66"/>
        <v>1.4772727272727273</v>
      </c>
      <c r="P432" s="11">
        <f t="shared" si="66"/>
        <v>6.0227272727272725</v>
      </c>
      <c r="Q432" s="11">
        <f t="shared" si="66"/>
        <v>0</v>
      </c>
      <c r="R432" s="11">
        <f t="shared" si="66"/>
        <v>14.715909090909092</v>
      </c>
      <c r="S432" s="11"/>
      <c r="T432" s="1">
        <f>VLOOKUP(B432,Master_Item!B:I,8,0)</f>
        <v>6.4799999999999995</v>
      </c>
      <c r="U432" s="11">
        <f t="shared" si="61"/>
        <v>4114.7999999999993</v>
      </c>
      <c r="V432" s="11">
        <f t="shared" si="62"/>
        <v>842.4</v>
      </c>
      <c r="W432" s="11">
        <f t="shared" si="63"/>
        <v>3434.3999999999996</v>
      </c>
      <c r="X432" s="11">
        <f t="shared" si="64"/>
        <v>0</v>
      </c>
      <c r="Y432" s="11">
        <f t="shared" si="65"/>
        <v>8391.5999999999985</v>
      </c>
    </row>
    <row r="433" spans="1:25">
      <c r="A433" s="13">
        <v>22</v>
      </c>
      <c r="B433" s="2">
        <v>310003079</v>
      </c>
      <c r="C433" s="1" t="s">
        <v>26</v>
      </c>
      <c r="D433" s="1" t="s">
        <v>122</v>
      </c>
      <c r="E433" s="12">
        <f>_xlfn.IFNA(VLOOKUP($B433,'FST OMT'!$C:$AH,$A433,0),0)</f>
        <v>1071</v>
      </c>
      <c r="F433" s="12">
        <f>_xlfn.IFNA(VLOOKUP($B433,'FST CV'!$C:$AH,$A433,0),0)</f>
        <v>430</v>
      </c>
      <c r="G433" s="12">
        <f>_xlfn.IFNA(VLOOKUP($B433,'FST TT'!$C:$AH,$A433,0),0)</f>
        <v>616</v>
      </c>
      <c r="I433" s="4">
        <f t="shared" si="59"/>
        <v>2117</v>
      </c>
      <c r="K433" s="52">
        <f>IF(D433="MT",VLOOKUP(B433,Master_Item!B:H,7,0),VLOOKUP(B433,Master_Item!B:H,6,0))</f>
        <v>88</v>
      </c>
      <c r="L433" s="52" t="str">
        <f>VLOOKUP(B433,Master_Item!B:M,12,0)</f>
        <v>โรงงานนวนคร</v>
      </c>
      <c r="M433" s="11" t="str">
        <f t="shared" si="60"/>
        <v>โรงงานนวนครRegion 8</v>
      </c>
      <c r="N433" s="11">
        <f t="shared" si="66"/>
        <v>12.170454545454545</v>
      </c>
      <c r="O433" s="11">
        <f t="shared" si="66"/>
        <v>4.8863636363636367</v>
      </c>
      <c r="P433" s="11">
        <f t="shared" si="66"/>
        <v>7</v>
      </c>
      <c r="Q433" s="11">
        <f t="shared" si="66"/>
        <v>0</v>
      </c>
      <c r="R433" s="11">
        <f t="shared" si="66"/>
        <v>24.056818181818183</v>
      </c>
      <c r="S433" s="11"/>
      <c r="T433" s="1">
        <f>VLOOKUP(B433,Master_Item!B:I,8,0)</f>
        <v>6.4799999999999995</v>
      </c>
      <c r="U433" s="11">
        <f t="shared" si="61"/>
        <v>6940.08</v>
      </c>
      <c r="V433" s="11">
        <f t="shared" si="62"/>
        <v>2786.3999999999996</v>
      </c>
      <c r="W433" s="11">
        <f t="shared" si="63"/>
        <v>3991.68</v>
      </c>
      <c r="X433" s="11">
        <f t="shared" si="64"/>
        <v>0</v>
      </c>
      <c r="Y433" s="11">
        <f t="shared" si="65"/>
        <v>13718.16</v>
      </c>
    </row>
    <row r="434" spans="1:25">
      <c r="A434" s="13">
        <v>71</v>
      </c>
      <c r="B434" s="2">
        <v>310003079</v>
      </c>
      <c r="C434" s="1" t="s">
        <v>26</v>
      </c>
      <c r="D434" s="1" t="s">
        <v>123</v>
      </c>
      <c r="H434" s="4">
        <f>_xlfn.IFNA(VLOOKUP(B434,'FST MT'!A:FS,$A434,0),0)</f>
        <v>0</v>
      </c>
      <c r="I434" s="4">
        <f t="shared" si="59"/>
        <v>0</v>
      </c>
      <c r="K434" s="52">
        <f>IF(D434="MT",VLOOKUP(B434,Master_Item!B:H,7,0),VLOOKUP(B434,Master_Item!B:H,6,0))</f>
        <v>88</v>
      </c>
      <c r="L434" s="52" t="str">
        <f>VLOOKUP(B434,Master_Item!B:M,12,0)</f>
        <v>โรงงานนวนคร</v>
      </c>
      <c r="M434" s="11" t="str">
        <f t="shared" si="60"/>
        <v>โรงงานนวนครMT</v>
      </c>
      <c r="N434" s="11">
        <f t="shared" si="66"/>
        <v>0</v>
      </c>
      <c r="O434" s="11">
        <f t="shared" si="66"/>
        <v>0</v>
      </c>
      <c r="P434" s="11">
        <f t="shared" si="66"/>
        <v>0</v>
      </c>
      <c r="Q434" s="11">
        <f t="shared" si="66"/>
        <v>0</v>
      </c>
      <c r="R434" s="11">
        <f t="shared" si="66"/>
        <v>0</v>
      </c>
      <c r="S434" s="11"/>
      <c r="T434" s="1">
        <f>VLOOKUP(B434,Master_Item!B:I,8,0)</f>
        <v>6.4799999999999995</v>
      </c>
      <c r="U434" s="11">
        <f t="shared" si="61"/>
        <v>0</v>
      </c>
      <c r="V434" s="11">
        <f t="shared" si="62"/>
        <v>0</v>
      </c>
      <c r="W434" s="11">
        <f t="shared" si="63"/>
        <v>0</v>
      </c>
      <c r="X434" s="11">
        <f t="shared" si="64"/>
        <v>0</v>
      </c>
      <c r="Y434" s="11">
        <f t="shared" si="65"/>
        <v>0</v>
      </c>
    </row>
    <row r="435" spans="1:25">
      <c r="A435" s="13">
        <v>15</v>
      </c>
      <c r="B435" s="2">
        <v>310003080</v>
      </c>
      <c r="C435" s="1" t="s">
        <v>27</v>
      </c>
      <c r="D435" s="1" t="s">
        <v>115</v>
      </c>
      <c r="E435" s="12">
        <f>_xlfn.IFNA(VLOOKUP($B435,'FST OMT'!$C:$AH,$A435,0),0)</f>
        <v>0</v>
      </c>
      <c r="F435" s="12">
        <f>_xlfn.IFNA(VLOOKUP($B435,'FST CV'!$C:$AH,$A435,0),0)</f>
        <v>0</v>
      </c>
      <c r="G435" s="12">
        <f>_xlfn.IFNA(VLOOKUP($B435,'FST TT'!$C:$AH,$A435,0),0)</f>
        <v>0</v>
      </c>
      <c r="I435" s="4">
        <f t="shared" si="59"/>
        <v>0</v>
      </c>
      <c r="K435" s="52">
        <f>IF(D435="MT",VLOOKUP(B435,Master_Item!B:H,7,0),VLOOKUP(B435,Master_Item!B:H,6,0))</f>
        <v>88</v>
      </c>
      <c r="L435" s="52" t="str">
        <f>VLOOKUP(B435,Master_Item!B:M,12,0)</f>
        <v>โรงงานนวนคร</v>
      </c>
      <c r="M435" s="11" t="str">
        <f t="shared" si="60"/>
        <v>โรงงานนวนครRegion 1</v>
      </c>
      <c r="N435" s="11">
        <f t="shared" si="66"/>
        <v>0</v>
      </c>
      <c r="O435" s="11">
        <f t="shared" si="66"/>
        <v>0</v>
      </c>
      <c r="P435" s="11">
        <f t="shared" si="66"/>
        <v>0</v>
      </c>
      <c r="Q435" s="11">
        <f t="shared" si="66"/>
        <v>0</v>
      </c>
      <c r="R435" s="11">
        <f t="shared" si="66"/>
        <v>0</v>
      </c>
      <c r="S435" s="11"/>
      <c r="T435" s="1">
        <f>VLOOKUP(B435,Master_Item!B:I,8,0)</f>
        <v>6.4799999999999995</v>
      </c>
      <c r="U435" s="11">
        <f t="shared" si="61"/>
        <v>0</v>
      </c>
      <c r="V435" s="11">
        <f t="shared" si="62"/>
        <v>0</v>
      </c>
      <c r="W435" s="11">
        <f t="shared" si="63"/>
        <v>0</v>
      </c>
      <c r="X435" s="11">
        <f t="shared" si="64"/>
        <v>0</v>
      </c>
      <c r="Y435" s="11">
        <f t="shared" si="65"/>
        <v>0</v>
      </c>
    </row>
    <row r="436" spans="1:25">
      <c r="A436" s="13">
        <v>16</v>
      </c>
      <c r="B436" s="2">
        <v>310003080</v>
      </c>
      <c r="C436" s="1" t="s">
        <v>27</v>
      </c>
      <c r="D436" s="1" t="s">
        <v>116</v>
      </c>
      <c r="E436" s="12">
        <f>_xlfn.IFNA(VLOOKUP($B436,'FST OMT'!$C:$AH,$A436,0),0)</f>
        <v>0</v>
      </c>
      <c r="F436" s="12">
        <f>_xlfn.IFNA(VLOOKUP($B436,'FST CV'!$C:$AH,$A436,0),0)</f>
        <v>0</v>
      </c>
      <c r="G436" s="12">
        <f>_xlfn.IFNA(VLOOKUP($B436,'FST TT'!$C:$AH,$A436,0),0)</f>
        <v>0</v>
      </c>
      <c r="I436" s="4">
        <f t="shared" si="59"/>
        <v>0</v>
      </c>
      <c r="K436" s="52">
        <f>IF(D436="MT",VLOOKUP(B436,Master_Item!B:H,7,0),VLOOKUP(B436,Master_Item!B:H,6,0))</f>
        <v>88</v>
      </c>
      <c r="L436" s="52" t="str">
        <f>VLOOKUP(B436,Master_Item!B:M,12,0)</f>
        <v>โรงงานนวนคร</v>
      </c>
      <c r="M436" s="11" t="str">
        <f t="shared" si="60"/>
        <v>โรงงานนวนครRegion 2</v>
      </c>
      <c r="N436" s="11">
        <f t="shared" si="66"/>
        <v>0</v>
      </c>
      <c r="O436" s="11">
        <f t="shared" si="66"/>
        <v>0</v>
      </c>
      <c r="P436" s="11">
        <f t="shared" si="66"/>
        <v>0</v>
      </c>
      <c r="Q436" s="11">
        <f t="shared" si="66"/>
        <v>0</v>
      </c>
      <c r="R436" s="11">
        <f t="shared" si="66"/>
        <v>0</v>
      </c>
      <c r="S436" s="11"/>
      <c r="T436" s="1">
        <f>VLOOKUP(B436,Master_Item!B:I,8,0)</f>
        <v>6.4799999999999995</v>
      </c>
      <c r="U436" s="11">
        <f t="shared" si="61"/>
        <v>0</v>
      </c>
      <c r="V436" s="11">
        <f t="shared" si="62"/>
        <v>0</v>
      </c>
      <c r="W436" s="11">
        <f t="shared" si="63"/>
        <v>0</v>
      </c>
      <c r="X436" s="11">
        <f t="shared" si="64"/>
        <v>0</v>
      </c>
      <c r="Y436" s="11">
        <f t="shared" si="65"/>
        <v>0</v>
      </c>
    </row>
    <row r="437" spans="1:25">
      <c r="A437" s="13">
        <v>17</v>
      </c>
      <c r="B437" s="2">
        <v>310003080</v>
      </c>
      <c r="C437" s="1" t="s">
        <v>27</v>
      </c>
      <c r="D437" s="1" t="s">
        <v>117</v>
      </c>
      <c r="E437" s="12">
        <f>_xlfn.IFNA(VLOOKUP($B437,'FST OMT'!$C:$AH,$A437,0),0)</f>
        <v>0</v>
      </c>
      <c r="F437" s="12">
        <f>_xlfn.IFNA(VLOOKUP($B437,'FST CV'!$C:$AH,$A437,0),0)</f>
        <v>0</v>
      </c>
      <c r="G437" s="12">
        <f>_xlfn.IFNA(VLOOKUP($B437,'FST TT'!$C:$AH,$A437,0),0)</f>
        <v>0</v>
      </c>
      <c r="I437" s="4">
        <f t="shared" si="59"/>
        <v>0</v>
      </c>
      <c r="K437" s="52">
        <f>IF(D437="MT",VLOOKUP(B437,Master_Item!B:H,7,0),VLOOKUP(B437,Master_Item!B:H,6,0))</f>
        <v>88</v>
      </c>
      <c r="L437" s="52" t="str">
        <f>VLOOKUP(B437,Master_Item!B:M,12,0)</f>
        <v>โรงงานนวนคร</v>
      </c>
      <c r="M437" s="11" t="str">
        <f t="shared" si="60"/>
        <v>โรงงานนวนครRegion 3</v>
      </c>
      <c r="N437" s="11">
        <f t="shared" si="66"/>
        <v>0</v>
      </c>
      <c r="O437" s="11">
        <f t="shared" si="66"/>
        <v>0</v>
      </c>
      <c r="P437" s="11">
        <f t="shared" si="66"/>
        <v>0</v>
      </c>
      <c r="Q437" s="11">
        <f t="shared" si="66"/>
        <v>0</v>
      </c>
      <c r="R437" s="11">
        <f t="shared" si="66"/>
        <v>0</v>
      </c>
      <c r="S437" s="11"/>
      <c r="T437" s="1">
        <f>VLOOKUP(B437,Master_Item!B:I,8,0)</f>
        <v>6.4799999999999995</v>
      </c>
      <c r="U437" s="11">
        <f t="shared" si="61"/>
        <v>0</v>
      </c>
      <c r="V437" s="11">
        <f t="shared" si="62"/>
        <v>0</v>
      </c>
      <c r="W437" s="11">
        <f t="shared" si="63"/>
        <v>0</v>
      </c>
      <c r="X437" s="11">
        <f t="shared" si="64"/>
        <v>0</v>
      </c>
      <c r="Y437" s="11">
        <f t="shared" si="65"/>
        <v>0</v>
      </c>
    </row>
    <row r="438" spans="1:25">
      <c r="A438" s="13">
        <v>18</v>
      </c>
      <c r="B438" s="2">
        <v>310003080</v>
      </c>
      <c r="C438" s="1" t="s">
        <v>27</v>
      </c>
      <c r="D438" s="1" t="s">
        <v>118</v>
      </c>
      <c r="E438" s="12">
        <f>_xlfn.IFNA(VLOOKUP($B438,'FST OMT'!$C:$AH,$A438,0),0)</f>
        <v>0</v>
      </c>
      <c r="F438" s="12">
        <f>_xlfn.IFNA(VLOOKUP($B438,'FST CV'!$C:$AH,$A438,0),0)</f>
        <v>0</v>
      </c>
      <c r="G438" s="12">
        <f>_xlfn.IFNA(VLOOKUP($B438,'FST TT'!$C:$AH,$A438,0),0)</f>
        <v>0</v>
      </c>
      <c r="I438" s="4">
        <f t="shared" ref="I438:I501" si="67">SUM(E438:H438)</f>
        <v>0</v>
      </c>
      <c r="K438" s="52">
        <f>IF(D438="MT",VLOOKUP(B438,Master_Item!B:H,7,0),VLOOKUP(B438,Master_Item!B:H,6,0))</f>
        <v>88</v>
      </c>
      <c r="L438" s="52" t="str">
        <f>VLOOKUP(B438,Master_Item!B:M,12,0)</f>
        <v>โรงงานนวนคร</v>
      </c>
      <c r="M438" s="11" t="str">
        <f t="shared" ref="M438:M501" si="68">L438&amp;D438</f>
        <v>โรงงานนวนครRegion 4</v>
      </c>
      <c r="N438" s="11">
        <f t="shared" si="66"/>
        <v>0</v>
      </c>
      <c r="O438" s="11">
        <f t="shared" si="66"/>
        <v>0</v>
      </c>
      <c r="P438" s="11">
        <f t="shared" si="66"/>
        <v>0</v>
      </c>
      <c r="Q438" s="11">
        <f t="shared" si="66"/>
        <v>0</v>
      </c>
      <c r="R438" s="11">
        <f t="shared" si="66"/>
        <v>0</v>
      </c>
      <c r="S438" s="11"/>
      <c r="T438" s="1">
        <f>VLOOKUP(B438,Master_Item!B:I,8,0)</f>
        <v>6.4799999999999995</v>
      </c>
      <c r="U438" s="11">
        <f t="shared" ref="U438:U501" si="69">$T438*E438</f>
        <v>0</v>
      </c>
      <c r="V438" s="11">
        <f t="shared" ref="V438:V501" si="70">$T438*F438</f>
        <v>0</v>
      </c>
      <c r="W438" s="11">
        <f t="shared" ref="W438:W501" si="71">$T438*G438</f>
        <v>0</v>
      </c>
      <c r="X438" s="11">
        <f t="shared" ref="X438:X501" si="72">$T438*H438</f>
        <v>0</v>
      </c>
      <c r="Y438" s="11">
        <f t="shared" ref="Y438:Y501" si="73">$T438*I438</f>
        <v>0</v>
      </c>
    </row>
    <row r="439" spans="1:25">
      <c r="A439" s="13">
        <v>19</v>
      </c>
      <c r="B439" s="2">
        <v>310003080</v>
      </c>
      <c r="C439" s="1" t="s">
        <v>27</v>
      </c>
      <c r="D439" s="1" t="s">
        <v>119</v>
      </c>
      <c r="E439" s="12">
        <f>_xlfn.IFNA(VLOOKUP($B439,'FST OMT'!$C:$AH,$A439,0),0)</f>
        <v>0</v>
      </c>
      <c r="F439" s="12">
        <f>_xlfn.IFNA(VLOOKUP($B439,'FST CV'!$C:$AH,$A439,0),0)</f>
        <v>0</v>
      </c>
      <c r="G439" s="12">
        <f>_xlfn.IFNA(VLOOKUP($B439,'FST TT'!$C:$AH,$A439,0),0)</f>
        <v>0</v>
      </c>
      <c r="I439" s="4">
        <f t="shared" si="67"/>
        <v>0</v>
      </c>
      <c r="K439" s="52">
        <f>IF(D439="MT",VLOOKUP(B439,Master_Item!B:H,7,0),VLOOKUP(B439,Master_Item!B:H,6,0))</f>
        <v>88</v>
      </c>
      <c r="L439" s="52" t="str">
        <f>VLOOKUP(B439,Master_Item!B:M,12,0)</f>
        <v>โรงงานนวนคร</v>
      </c>
      <c r="M439" s="11" t="str">
        <f t="shared" si="68"/>
        <v>โรงงานนวนครRegion 5</v>
      </c>
      <c r="N439" s="11">
        <f t="shared" si="66"/>
        <v>0</v>
      </c>
      <c r="O439" s="11">
        <f t="shared" si="66"/>
        <v>0</v>
      </c>
      <c r="P439" s="11">
        <f t="shared" si="66"/>
        <v>0</v>
      </c>
      <c r="Q439" s="11">
        <f t="shared" si="66"/>
        <v>0</v>
      </c>
      <c r="R439" s="11">
        <f t="shared" si="66"/>
        <v>0</v>
      </c>
      <c r="S439" s="11"/>
      <c r="T439" s="1">
        <f>VLOOKUP(B439,Master_Item!B:I,8,0)</f>
        <v>6.4799999999999995</v>
      </c>
      <c r="U439" s="11">
        <f t="shared" si="69"/>
        <v>0</v>
      </c>
      <c r="V439" s="11">
        <f t="shared" si="70"/>
        <v>0</v>
      </c>
      <c r="W439" s="11">
        <f t="shared" si="71"/>
        <v>0</v>
      </c>
      <c r="X439" s="11">
        <f t="shared" si="72"/>
        <v>0</v>
      </c>
      <c r="Y439" s="11">
        <f t="shared" si="73"/>
        <v>0</v>
      </c>
    </row>
    <row r="440" spans="1:25">
      <c r="A440" s="13">
        <v>20</v>
      </c>
      <c r="B440" s="2">
        <v>310003080</v>
      </c>
      <c r="C440" s="1" t="s">
        <v>27</v>
      </c>
      <c r="D440" s="1" t="s">
        <v>127</v>
      </c>
      <c r="E440" s="12">
        <f>_xlfn.IFNA(VLOOKUP($B440,'FST OMT'!$C:$AH,$A440,0),0)*0.45</f>
        <v>0</v>
      </c>
      <c r="F440" s="12">
        <f>_xlfn.IFNA(VLOOKUP($B440,'FST CV'!$C:$AH,$A440,0),0)*0.45</f>
        <v>0</v>
      </c>
      <c r="G440" s="12">
        <f>_xlfn.IFNA(VLOOKUP($B440,'FST TT'!$C:$AH,$A440,0),0)*0.45</f>
        <v>0</v>
      </c>
      <c r="I440" s="4">
        <f t="shared" si="67"/>
        <v>0</v>
      </c>
      <c r="K440" s="52">
        <f>IF(D440="MT",VLOOKUP(B440,Master_Item!B:H,7,0),VLOOKUP(B440,Master_Item!B:H,6,0))</f>
        <v>88</v>
      </c>
      <c r="L440" s="52" t="str">
        <f>VLOOKUP(B440,Master_Item!B:M,12,0)</f>
        <v>โรงงานนวนคร</v>
      </c>
      <c r="M440" s="11" t="str">
        <f t="shared" si="68"/>
        <v>โรงงานนวนครRegion 6/9</v>
      </c>
      <c r="N440" s="11">
        <f t="shared" si="66"/>
        <v>0</v>
      </c>
      <c r="O440" s="11">
        <f t="shared" si="66"/>
        <v>0</v>
      </c>
      <c r="P440" s="11">
        <f t="shared" si="66"/>
        <v>0</v>
      </c>
      <c r="Q440" s="11">
        <f t="shared" si="66"/>
        <v>0</v>
      </c>
      <c r="R440" s="11">
        <f t="shared" si="66"/>
        <v>0</v>
      </c>
      <c r="S440" s="11"/>
      <c r="T440" s="1">
        <f>VLOOKUP(B440,Master_Item!B:I,8,0)</f>
        <v>6.4799999999999995</v>
      </c>
      <c r="U440" s="11">
        <f t="shared" si="69"/>
        <v>0</v>
      </c>
      <c r="V440" s="11">
        <f t="shared" si="70"/>
        <v>0</v>
      </c>
      <c r="W440" s="11">
        <f t="shared" si="71"/>
        <v>0</v>
      </c>
      <c r="X440" s="11">
        <f t="shared" si="72"/>
        <v>0</v>
      </c>
      <c r="Y440" s="11">
        <f t="shared" si="73"/>
        <v>0</v>
      </c>
    </row>
    <row r="441" spans="1:25">
      <c r="A441" s="13">
        <v>20</v>
      </c>
      <c r="B441" s="2">
        <v>310003080</v>
      </c>
      <c r="C441" s="1" t="s">
        <v>27</v>
      </c>
      <c r="D441" s="1" t="s">
        <v>128</v>
      </c>
      <c r="E441" s="12">
        <f>_xlfn.IFNA(VLOOKUP($B441,'FST OMT'!$C:$AH,$A441,0),0)*0.55</f>
        <v>0</v>
      </c>
      <c r="F441" s="12">
        <f>_xlfn.IFNA(VLOOKUP($B441,'FST CV'!$C:$AH,$A441,0),0)*0.55</f>
        <v>0</v>
      </c>
      <c r="G441" s="12">
        <f>_xlfn.IFNA(VLOOKUP($B441,'FST TT'!$C:$AH,$A441,0),0)*0.55</f>
        <v>0</v>
      </c>
      <c r="I441" s="4">
        <f t="shared" si="67"/>
        <v>0</v>
      </c>
      <c r="K441" s="52">
        <f>IF(D441="MT",VLOOKUP(B441,Master_Item!B:H,7,0),VLOOKUP(B441,Master_Item!B:H,6,0))</f>
        <v>88</v>
      </c>
      <c r="L441" s="52" t="str">
        <f>VLOOKUP(B441,Master_Item!B:M,12,0)</f>
        <v>โรงงานนวนคร</v>
      </c>
      <c r="M441" s="11" t="str">
        <f t="shared" si="68"/>
        <v>โรงงานนวนครRegion 6/14</v>
      </c>
      <c r="N441" s="11">
        <f t="shared" si="66"/>
        <v>0</v>
      </c>
      <c r="O441" s="11">
        <f t="shared" si="66"/>
        <v>0</v>
      </c>
      <c r="P441" s="11">
        <f t="shared" si="66"/>
        <v>0</v>
      </c>
      <c r="Q441" s="11">
        <f t="shared" si="66"/>
        <v>0</v>
      </c>
      <c r="R441" s="11">
        <f t="shared" si="66"/>
        <v>0</v>
      </c>
      <c r="S441" s="11"/>
      <c r="T441" s="1">
        <f>VLOOKUP(B441,Master_Item!B:I,8,0)</f>
        <v>6.4799999999999995</v>
      </c>
      <c r="U441" s="11">
        <f t="shared" si="69"/>
        <v>0</v>
      </c>
      <c r="V441" s="11">
        <f t="shared" si="70"/>
        <v>0</v>
      </c>
      <c r="W441" s="11">
        <f t="shared" si="71"/>
        <v>0</v>
      </c>
      <c r="X441" s="11">
        <f t="shared" si="72"/>
        <v>0</v>
      </c>
      <c r="Y441" s="11">
        <f t="shared" si="73"/>
        <v>0</v>
      </c>
    </row>
    <row r="442" spans="1:25">
      <c r="A442" s="13">
        <v>21</v>
      </c>
      <c r="B442" s="2">
        <v>310003080</v>
      </c>
      <c r="C442" s="1" t="s">
        <v>27</v>
      </c>
      <c r="D442" s="1" t="s">
        <v>121</v>
      </c>
      <c r="E442" s="12">
        <f>_xlfn.IFNA(VLOOKUP($B442,'FST OMT'!$C:$AH,$A442,0),0)</f>
        <v>0</v>
      </c>
      <c r="F442" s="12">
        <f>_xlfn.IFNA(VLOOKUP($B442,'FST CV'!$C:$AH,$A442,0),0)</f>
        <v>0</v>
      </c>
      <c r="G442" s="12">
        <f>_xlfn.IFNA(VLOOKUP($B442,'FST TT'!$C:$AH,$A442,0),0)</f>
        <v>0</v>
      </c>
      <c r="I442" s="4">
        <f t="shared" si="67"/>
        <v>0</v>
      </c>
      <c r="K442" s="52">
        <f>IF(D442="MT",VLOOKUP(B442,Master_Item!B:H,7,0),VLOOKUP(B442,Master_Item!B:H,6,0))</f>
        <v>88</v>
      </c>
      <c r="L442" s="52" t="str">
        <f>VLOOKUP(B442,Master_Item!B:M,12,0)</f>
        <v>โรงงานนวนคร</v>
      </c>
      <c r="M442" s="11" t="str">
        <f t="shared" si="68"/>
        <v>โรงงานนวนครRegion 7</v>
      </c>
      <c r="N442" s="11">
        <f t="shared" si="66"/>
        <v>0</v>
      </c>
      <c r="O442" s="11">
        <f t="shared" si="66"/>
        <v>0</v>
      </c>
      <c r="P442" s="11">
        <f t="shared" si="66"/>
        <v>0</v>
      </c>
      <c r="Q442" s="11">
        <f t="shared" si="66"/>
        <v>0</v>
      </c>
      <c r="R442" s="11">
        <f t="shared" si="66"/>
        <v>0</v>
      </c>
      <c r="S442" s="11"/>
      <c r="T442" s="1">
        <f>VLOOKUP(B442,Master_Item!B:I,8,0)</f>
        <v>6.4799999999999995</v>
      </c>
      <c r="U442" s="11">
        <f t="shared" si="69"/>
        <v>0</v>
      </c>
      <c r="V442" s="11">
        <f t="shared" si="70"/>
        <v>0</v>
      </c>
      <c r="W442" s="11">
        <f t="shared" si="71"/>
        <v>0</v>
      </c>
      <c r="X442" s="11">
        <f t="shared" si="72"/>
        <v>0</v>
      </c>
      <c r="Y442" s="11">
        <f t="shared" si="73"/>
        <v>0</v>
      </c>
    </row>
    <row r="443" spans="1:25">
      <c r="A443" s="13">
        <v>22</v>
      </c>
      <c r="B443" s="2">
        <v>310003080</v>
      </c>
      <c r="C443" s="1" t="s">
        <v>27</v>
      </c>
      <c r="D443" s="1" t="s">
        <v>122</v>
      </c>
      <c r="E443" s="12">
        <f>_xlfn.IFNA(VLOOKUP($B443,'FST OMT'!$C:$AH,$A443,0),0)</f>
        <v>0</v>
      </c>
      <c r="F443" s="12">
        <f>_xlfn.IFNA(VLOOKUP($B443,'FST CV'!$C:$AH,$A443,0),0)</f>
        <v>0</v>
      </c>
      <c r="G443" s="12">
        <f>_xlfn.IFNA(VLOOKUP($B443,'FST TT'!$C:$AH,$A443,0),0)</f>
        <v>0</v>
      </c>
      <c r="I443" s="4">
        <f t="shared" si="67"/>
        <v>0</v>
      </c>
      <c r="K443" s="52">
        <f>IF(D443="MT",VLOOKUP(B443,Master_Item!B:H,7,0),VLOOKUP(B443,Master_Item!B:H,6,0))</f>
        <v>88</v>
      </c>
      <c r="L443" s="52" t="str">
        <f>VLOOKUP(B443,Master_Item!B:M,12,0)</f>
        <v>โรงงานนวนคร</v>
      </c>
      <c r="M443" s="11" t="str">
        <f t="shared" si="68"/>
        <v>โรงงานนวนครRegion 8</v>
      </c>
      <c r="N443" s="11">
        <f t="shared" si="66"/>
        <v>0</v>
      </c>
      <c r="O443" s="11">
        <f t="shared" si="66"/>
        <v>0</v>
      </c>
      <c r="P443" s="11">
        <f t="shared" si="66"/>
        <v>0</v>
      </c>
      <c r="Q443" s="11">
        <f t="shared" si="66"/>
        <v>0</v>
      </c>
      <c r="R443" s="11">
        <f t="shared" si="66"/>
        <v>0</v>
      </c>
      <c r="S443" s="11"/>
      <c r="T443" s="1">
        <f>VLOOKUP(B443,Master_Item!B:I,8,0)</f>
        <v>6.4799999999999995</v>
      </c>
      <c r="U443" s="11">
        <f t="shared" si="69"/>
        <v>0</v>
      </c>
      <c r="V443" s="11">
        <f t="shared" si="70"/>
        <v>0</v>
      </c>
      <c r="W443" s="11">
        <f t="shared" si="71"/>
        <v>0</v>
      </c>
      <c r="X443" s="11">
        <f t="shared" si="72"/>
        <v>0</v>
      </c>
      <c r="Y443" s="11">
        <f t="shared" si="73"/>
        <v>0</v>
      </c>
    </row>
    <row r="444" spans="1:25">
      <c r="A444" s="13">
        <v>71</v>
      </c>
      <c r="B444" s="2">
        <v>310003080</v>
      </c>
      <c r="C444" s="1" t="s">
        <v>27</v>
      </c>
      <c r="D444" s="1" t="s">
        <v>123</v>
      </c>
      <c r="H444" s="4">
        <f>_xlfn.IFNA(VLOOKUP(B444,'FST MT'!A:FS,$A444,0),0)</f>
        <v>0</v>
      </c>
      <c r="I444" s="4">
        <f t="shared" si="67"/>
        <v>0</v>
      </c>
      <c r="K444" s="52">
        <f>IF(D444="MT",VLOOKUP(B444,Master_Item!B:H,7,0),VLOOKUP(B444,Master_Item!B:H,6,0))</f>
        <v>88</v>
      </c>
      <c r="L444" s="52" t="str">
        <f>VLOOKUP(B444,Master_Item!B:M,12,0)</f>
        <v>โรงงานนวนคร</v>
      </c>
      <c r="M444" s="11" t="str">
        <f t="shared" si="68"/>
        <v>โรงงานนวนครMT</v>
      </c>
      <c r="N444" s="11">
        <f t="shared" si="66"/>
        <v>0</v>
      </c>
      <c r="O444" s="11">
        <f t="shared" si="66"/>
        <v>0</v>
      </c>
      <c r="P444" s="11">
        <f t="shared" si="66"/>
        <v>0</v>
      </c>
      <c r="Q444" s="11">
        <f t="shared" si="66"/>
        <v>0</v>
      </c>
      <c r="R444" s="11">
        <f t="shared" si="66"/>
        <v>0</v>
      </c>
      <c r="S444" s="11"/>
      <c r="T444" s="1">
        <f>VLOOKUP(B444,Master_Item!B:I,8,0)</f>
        <v>6.4799999999999995</v>
      </c>
      <c r="U444" s="11">
        <f t="shared" si="69"/>
        <v>0</v>
      </c>
      <c r="V444" s="11">
        <f t="shared" si="70"/>
        <v>0</v>
      </c>
      <c r="W444" s="11">
        <f t="shared" si="71"/>
        <v>0</v>
      </c>
      <c r="X444" s="11">
        <f t="shared" si="72"/>
        <v>0</v>
      </c>
      <c r="Y444" s="11">
        <f t="shared" si="73"/>
        <v>0</v>
      </c>
    </row>
    <row r="445" spans="1:25">
      <c r="A445" s="13">
        <v>15</v>
      </c>
      <c r="B445" s="2">
        <v>310000887</v>
      </c>
      <c r="C445" s="1" t="s">
        <v>243</v>
      </c>
      <c r="D445" s="1" t="s">
        <v>115</v>
      </c>
      <c r="E445" s="12">
        <f>_xlfn.IFNA(VLOOKUP($B445,'FST OMT'!$C:$AH,$A445,0),0)</f>
        <v>0</v>
      </c>
      <c r="F445" s="12">
        <f>_xlfn.IFNA(VLOOKUP($B445,'FST CV'!$C:$AH,$A445,0),0)</f>
        <v>0</v>
      </c>
      <c r="G445" s="12">
        <f>_xlfn.IFNA(VLOOKUP($B445,'FST TT'!$C:$AH,$A445,0),0)</f>
        <v>0</v>
      </c>
      <c r="I445" s="4">
        <f t="shared" si="67"/>
        <v>0</v>
      </c>
      <c r="K445" s="52">
        <f>IF(D445="MT",VLOOKUP(B445,Master_Item!B:H,7,0),VLOOKUP(B445,Master_Item!B:H,6,0))</f>
        <v>200</v>
      </c>
      <c r="L445" s="52">
        <f>VLOOKUP(B445,Master_Item!B:M,12,0)</f>
        <v>0</v>
      </c>
      <c r="M445" s="11" t="str">
        <f t="shared" si="68"/>
        <v>0Region 1</v>
      </c>
      <c r="N445" s="11">
        <f t="shared" si="66"/>
        <v>0</v>
      </c>
      <c r="O445" s="11">
        <f t="shared" si="66"/>
        <v>0</v>
      </c>
      <c r="P445" s="11">
        <f t="shared" si="66"/>
        <v>0</v>
      </c>
      <c r="Q445" s="11">
        <f t="shared" si="66"/>
        <v>0</v>
      </c>
      <c r="R445" s="11">
        <f t="shared" si="66"/>
        <v>0</v>
      </c>
      <c r="S445" s="11"/>
      <c r="T445" s="1">
        <f>VLOOKUP(B445,Master_Item!B:I,8,0)</f>
        <v>4.2</v>
      </c>
      <c r="U445" s="11">
        <f t="shared" si="69"/>
        <v>0</v>
      </c>
      <c r="V445" s="11">
        <f t="shared" si="70"/>
        <v>0</v>
      </c>
      <c r="W445" s="11">
        <f t="shared" si="71"/>
        <v>0</v>
      </c>
      <c r="X445" s="11">
        <f t="shared" si="72"/>
        <v>0</v>
      </c>
      <c r="Y445" s="11">
        <f t="shared" si="73"/>
        <v>0</v>
      </c>
    </row>
    <row r="446" spans="1:25">
      <c r="A446" s="13">
        <v>16</v>
      </c>
      <c r="B446" s="2">
        <v>310000887</v>
      </c>
      <c r="C446" s="1" t="s">
        <v>243</v>
      </c>
      <c r="D446" s="1" t="s">
        <v>116</v>
      </c>
      <c r="E446" s="12">
        <f>_xlfn.IFNA(VLOOKUP($B446,'FST OMT'!$C:$AH,$A446,0),0)</f>
        <v>0</v>
      </c>
      <c r="F446" s="12">
        <f>_xlfn.IFNA(VLOOKUP($B446,'FST CV'!$C:$AH,$A446,0),0)</f>
        <v>0</v>
      </c>
      <c r="G446" s="12">
        <f>_xlfn.IFNA(VLOOKUP($B446,'FST TT'!$C:$AH,$A446,0),0)</f>
        <v>0</v>
      </c>
      <c r="I446" s="4">
        <f t="shared" si="67"/>
        <v>0</v>
      </c>
      <c r="K446" s="52">
        <f>IF(D446="MT",VLOOKUP(B446,Master_Item!B:H,7,0),VLOOKUP(B446,Master_Item!B:H,6,0))</f>
        <v>200</v>
      </c>
      <c r="L446" s="52">
        <f>VLOOKUP(B446,Master_Item!B:M,12,0)</f>
        <v>0</v>
      </c>
      <c r="M446" s="11" t="str">
        <f t="shared" si="68"/>
        <v>0Region 2</v>
      </c>
      <c r="N446" s="11">
        <f t="shared" si="66"/>
        <v>0</v>
      </c>
      <c r="O446" s="11">
        <f t="shared" si="66"/>
        <v>0</v>
      </c>
      <c r="P446" s="11">
        <f t="shared" si="66"/>
        <v>0</v>
      </c>
      <c r="Q446" s="11">
        <f t="shared" si="66"/>
        <v>0</v>
      </c>
      <c r="R446" s="11">
        <f t="shared" si="66"/>
        <v>0</v>
      </c>
      <c r="S446" s="11"/>
      <c r="T446" s="1">
        <f>VLOOKUP(B446,Master_Item!B:I,8,0)</f>
        <v>4.2</v>
      </c>
      <c r="U446" s="11">
        <f t="shared" si="69"/>
        <v>0</v>
      </c>
      <c r="V446" s="11">
        <f t="shared" si="70"/>
        <v>0</v>
      </c>
      <c r="W446" s="11">
        <f t="shared" si="71"/>
        <v>0</v>
      </c>
      <c r="X446" s="11">
        <f t="shared" si="72"/>
        <v>0</v>
      </c>
      <c r="Y446" s="11">
        <f t="shared" si="73"/>
        <v>0</v>
      </c>
    </row>
    <row r="447" spans="1:25">
      <c r="A447" s="13">
        <v>17</v>
      </c>
      <c r="B447" s="2">
        <v>310000887</v>
      </c>
      <c r="C447" s="1" t="s">
        <v>243</v>
      </c>
      <c r="D447" s="1" t="s">
        <v>117</v>
      </c>
      <c r="E447" s="12">
        <f>_xlfn.IFNA(VLOOKUP($B447,'FST OMT'!$C:$AH,$A447,0),0)</f>
        <v>0</v>
      </c>
      <c r="F447" s="12">
        <f>_xlfn.IFNA(VLOOKUP($B447,'FST CV'!$C:$AH,$A447,0),0)</f>
        <v>0</v>
      </c>
      <c r="G447" s="12">
        <f>_xlfn.IFNA(VLOOKUP($B447,'FST TT'!$C:$AH,$A447,0),0)</f>
        <v>0</v>
      </c>
      <c r="I447" s="4">
        <f t="shared" si="67"/>
        <v>0</v>
      </c>
      <c r="K447" s="52">
        <f>IF(D447="MT",VLOOKUP(B447,Master_Item!B:H,7,0),VLOOKUP(B447,Master_Item!B:H,6,0))</f>
        <v>200</v>
      </c>
      <c r="L447" s="52">
        <f>VLOOKUP(B447,Master_Item!B:M,12,0)</f>
        <v>0</v>
      </c>
      <c r="M447" s="11" t="str">
        <f t="shared" si="68"/>
        <v>0Region 3</v>
      </c>
      <c r="N447" s="11">
        <f t="shared" si="66"/>
        <v>0</v>
      </c>
      <c r="O447" s="11">
        <f t="shared" si="66"/>
        <v>0</v>
      </c>
      <c r="P447" s="11">
        <f t="shared" si="66"/>
        <v>0</v>
      </c>
      <c r="Q447" s="11">
        <f t="shared" si="66"/>
        <v>0</v>
      </c>
      <c r="R447" s="11">
        <f t="shared" si="66"/>
        <v>0</v>
      </c>
      <c r="S447" s="11"/>
      <c r="T447" s="1">
        <f>VLOOKUP(B447,Master_Item!B:I,8,0)</f>
        <v>4.2</v>
      </c>
      <c r="U447" s="11">
        <f t="shared" si="69"/>
        <v>0</v>
      </c>
      <c r="V447" s="11">
        <f t="shared" si="70"/>
        <v>0</v>
      </c>
      <c r="W447" s="11">
        <f t="shared" si="71"/>
        <v>0</v>
      </c>
      <c r="X447" s="11">
        <f t="shared" si="72"/>
        <v>0</v>
      </c>
      <c r="Y447" s="11">
        <f t="shared" si="73"/>
        <v>0</v>
      </c>
    </row>
    <row r="448" spans="1:25">
      <c r="A448" s="13">
        <v>18</v>
      </c>
      <c r="B448" s="2">
        <v>310000887</v>
      </c>
      <c r="C448" s="1" t="s">
        <v>243</v>
      </c>
      <c r="D448" s="1" t="s">
        <v>118</v>
      </c>
      <c r="E448" s="12">
        <f>_xlfn.IFNA(VLOOKUP($B448,'FST OMT'!$C:$AH,$A448,0),0)</f>
        <v>0</v>
      </c>
      <c r="F448" s="12">
        <f>_xlfn.IFNA(VLOOKUP($B448,'FST CV'!$C:$AH,$A448,0),0)</f>
        <v>350</v>
      </c>
      <c r="G448" s="12">
        <f>_xlfn.IFNA(VLOOKUP($B448,'FST TT'!$C:$AH,$A448,0),0)</f>
        <v>0</v>
      </c>
      <c r="I448" s="4">
        <f t="shared" si="67"/>
        <v>350</v>
      </c>
      <c r="K448" s="52">
        <f>IF(D448="MT",VLOOKUP(B448,Master_Item!B:H,7,0),VLOOKUP(B448,Master_Item!B:H,6,0))</f>
        <v>200</v>
      </c>
      <c r="L448" s="52">
        <f>VLOOKUP(B448,Master_Item!B:M,12,0)</f>
        <v>0</v>
      </c>
      <c r="M448" s="11" t="str">
        <f t="shared" si="68"/>
        <v>0Region 4</v>
      </c>
      <c r="N448" s="11">
        <f t="shared" ref="N448:R498" si="74">E448/$K448</f>
        <v>0</v>
      </c>
      <c r="O448" s="11">
        <f t="shared" si="74"/>
        <v>1.75</v>
      </c>
      <c r="P448" s="11">
        <f t="shared" si="74"/>
        <v>0</v>
      </c>
      <c r="Q448" s="11">
        <f t="shared" si="74"/>
        <v>0</v>
      </c>
      <c r="R448" s="11">
        <f t="shared" si="74"/>
        <v>1.75</v>
      </c>
      <c r="S448" s="11"/>
      <c r="T448" s="1">
        <f>VLOOKUP(B448,Master_Item!B:I,8,0)</f>
        <v>4.2</v>
      </c>
      <c r="U448" s="11">
        <f t="shared" si="69"/>
        <v>0</v>
      </c>
      <c r="V448" s="11">
        <f t="shared" si="70"/>
        <v>1470</v>
      </c>
      <c r="W448" s="11">
        <f t="shared" si="71"/>
        <v>0</v>
      </c>
      <c r="X448" s="11">
        <f t="shared" si="72"/>
        <v>0</v>
      </c>
      <c r="Y448" s="11">
        <f t="shared" si="73"/>
        <v>1470</v>
      </c>
    </row>
    <row r="449" spans="1:25">
      <c r="A449" s="13">
        <v>19</v>
      </c>
      <c r="B449" s="2">
        <v>310000887</v>
      </c>
      <c r="C449" s="1" t="s">
        <v>243</v>
      </c>
      <c r="D449" s="1" t="s">
        <v>119</v>
      </c>
      <c r="E449" s="12">
        <f>_xlfn.IFNA(VLOOKUP($B449,'FST OMT'!$C:$AH,$A449,0),0)</f>
        <v>100</v>
      </c>
      <c r="F449" s="12">
        <f>_xlfn.IFNA(VLOOKUP($B449,'FST CV'!$C:$AH,$A449,0),0)</f>
        <v>0</v>
      </c>
      <c r="G449" s="12">
        <f>_xlfn.IFNA(VLOOKUP($B449,'FST TT'!$C:$AH,$A449,0),0)</f>
        <v>0</v>
      </c>
      <c r="I449" s="4">
        <f t="shared" si="67"/>
        <v>100</v>
      </c>
      <c r="K449" s="52">
        <f>IF(D449="MT",VLOOKUP(B449,Master_Item!B:H,7,0),VLOOKUP(B449,Master_Item!B:H,6,0))</f>
        <v>200</v>
      </c>
      <c r="L449" s="52">
        <f>VLOOKUP(B449,Master_Item!B:M,12,0)</f>
        <v>0</v>
      </c>
      <c r="M449" s="11" t="str">
        <f t="shared" si="68"/>
        <v>0Region 5</v>
      </c>
      <c r="N449" s="11">
        <f t="shared" si="74"/>
        <v>0.5</v>
      </c>
      <c r="O449" s="11">
        <f t="shared" si="74"/>
        <v>0</v>
      </c>
      <c r="P449" s="11">
        <f t="shared" si="74"/>
        <v>0</v>
      </c>
      <c r="Q449" s="11">
        <f t="shared" si="74"/>
        <v>0</v>
      </c>
      <c r="R449" s="11">
        <f t="shared" si="74"/>
        <v>0.5</v>
      </c>
      <c r="S449" s="11"/>
      <c r="T449" s="1">
        <f>VLOOKUP(B449,Master_Item!B:I,8,0)</f>
        <v>4.2</v>
      </c>
      <c r="U449" s="11">
        <f t="shared" si="69"/>
        <v>420</v>
      </c>
      <c r="V449" s="11">
        <f t="shared" si="70"/>
        <v>0</v>
      </c>
      <c r="W449" s="11">
        <f t="shared" si="71"/>
        <v>0</v>
      </c>
      <c r="X449" s="11">
        <f t="shared" si="72"/>
        <v>0</v>
      </c>
      <c r="Y449" s="11">
        <f t="shared" si="73"/>
        <v>420</v>
      </c>
    </row>
    <row r="450" spans="1:25">
      <c r="A450" s="13">
        <v>20</v>
      </c>
      <c r="B450" s="2">
        <v>310000887</v>
      </c>
      <c r="C450" s="1" t="s">
        <v>243</v>
      </c>
      <c r="D450" s="1" t="s">
        <v>127</v>
      </c>
      <c r="E450" s="12">
        <f>_xlfn.IFNA(VLOOKUP($B450,'FST OMT'!$C:$AH,$A450,0),0)*0.45</f>
        <v>0</v>
      </c>
      <c r="F450" s="12">
        <f>_xlfn.IFNA(VLOOKUP($B450,'FST CV'!$C:$AH,$A450,0),0)*0.45</f>
        <v>0</v>
      </c>
      <c r="G450" s="12">
        <f>_xlfn.IFNA(VLOOKUP($B450,'FST TT'!$C:$AH,$A450,0),0)*0.45</f>
        <v>0</v>
      </c>
      <c r="I450" s="4">
        <f t="shared" si="67"/>
        <v>0</v>
      </c>
      <c r="K450" s="52">
        <f>IF(D450="MT",VLOOKUP(B450,Master_Item!B:H,7,0),VLOOKUP(B450,Master_Item!B:H,6,0))</f>
        <v>200</v>
      </c>
      <c r="L450" s="52">
        <f>VLOOKUP(B450,Master_Item!B:M,12,0)</f>
        <v>0</v>
      </c>
      <c r="M450" s="11" t="str">
        <f t="shared" si="68"/>
        <v>0Region 6/9</v>
      </c>
      <c r="N450" s="11">
        <f t="shared" si="74"/>
        <v>0</v>
      </c>
      <c r="O450" s="11">
        <f t="shared" si="74"/>
        <v>0</v>
      </c>
      <c r="P450" s="11">
        <f t="shared" si="74"/>
        <v>0</v>
      </c>
      <c r="Q450" s="11">
        <f t="shared" si="74"/>
        <v>0</v>
      </c>
      <c r="R450" s="11">
        <f t="shared" si="74"/>
        <v>0</v>
      </c>
      <c r="S450" s="11"/>
      <c r="T450" s="1">
        <f>VLOOKUP(B450,Master_Item!B:I,8,0)</f>
        <v>4.2</v>
      </c>
      <c r="U450" s="11">
        <f t="shared" si="69"/>
        <v>0</v>
      </c>
      <c r="V450" s="11">
        <f t="shared" si="70"/>
        <v>0</v>
      </c>
      <c r="W450" s="11">
        <f t="shared" si="71"/>
        <v>0</v>
      </c>
      <c r="X450" s="11">
        <f t="shared" si="72"/>
        <v>0</v>
      </c>
      <c r="Y450" s="11">
        <f t="shared" si="73"/>
        <v>0</v>
      </c>
    </row>
    <row r="451" spans="1:25">
      <c r="A451" s="13">
        <v>20</v>
      </c>
      <c r="B451" s="2">
        <v>310000887</v>
      </c>
      <c r="C451" s="1" t="s">
        <v>243</v>
      </c>
      <c r="D451" s="1" t="s">
        <v>128</v>
      </c>
      <c r="E451" s="12">
        <f>_xlfn.IFNA(VLOOKUP($B451,'FST OMT'!$C:$AH,$A451,0),0)*0.55</f>
        <v>0</v>
      </c>
      <c r="F451" s="12">
        <f>_xlfn.IFNA(VLOOKUP($B451,'FST CV'!$C:$AH,$A451,0),0)*0.55</f>
        <v>0</v>
      </c>
      <c r="G451" s="12">
        <f>_xlfn.IFNA(VLOOKUP($B451,'FST TT'!$C:$AH,$A451,0),0)*0.55</f>
        <v>0</v>
      </c>
      <c r="I451" s="4">
        <f t="shared" si="67"/>
        <v>0</v>
      </c>
      <c r="K451" s="52">
        <f>IF(D451="MT",VLOOKUP(B451,Master_Item!B:H,7,0),VLOOKUP(B451,Master_Item!B:H,6,0))</f>
        <v>200</v>
      </c>
      <c r="L451" s="52">
        <f>VLOOKUP(B451,Master_Item!B:M,12,0)</f>
        <v>0</v>
      </c>
      <c r="M451" s="11" t="str">
        <f t="shared" si="68"/>
        <v>0Region 6/14</v>
      </c>
      <c r="N451" s="11">
        <f t="shared" si="74"/>
        <v>0</v>
      </c>
      <c r="O451" s="11">
        <f t="shared" si="74"/>
        <v>0</v>
      </c>
      <c r="P451" s="11">
        <f t="shared" si="74"/>
        <v>0</v>
      </c>
      <c r="Q451" s="11">
        <f t="shared" si="74"/>
        <v>0</v>
      </c>
      <c r="R451" s="11">
        <f t="shared" si="74"/>
        <v>0</v>
      </c>
      <c r="S451" s="11"/>
      <c r="T451" s="1">
        <f>VLOOKUP(B451,Master_Item!B:I,8,0)</f>
        <v>4.2</v>
      </c>
      <c r="U451" s="11">
        <f t="shared" si="69"/>
        <v>0</v>
      </c>
      <c r="V451" s="11">
        <f t="shared" si="70"/>
        <v>0</v>
      </c>
      <c r="W451" s="11">
        <f t="shared" si="71"/>
        <v>0</v>
      </c>
      <c r="X451" s="11">
        <f t="shared" si="72"/>
        <v>0</v>
      </c>
      <c r="Y451" s="11">
        <f t="shared" si="73"/>
        <v>0</v>
      </c>
    </row>
    <row r="452" spans="1:25">
      <c r="A452" s="13">
        <v>21</v>
      </c>
      <c r="B452" s="2">
        <v>310000887</v>
      </c>
      <c r="C452" s="1" t="s">
        <v>243</v>
      </c>
      <c r="D452" s="1" t="s">
        <v>121</v>
      </c>
      <c r="E452" s="12">
        <f>_xlfn.IFNA(VLOOKUP($B452,'FST OMT'!$C:$AH,$A452,0),0)</f>
        <v>0</v>
      </c>
      <c r="F452" s="12">
        <f>_xlfn.IFNA(VLOOKUP($B452,'FST CV'!$C:$AH,$A452,0),0)</f>
        <v>150</v>
      </c>
      <c r="G452" s="12">
        <f>_xlfn.IFNA(VLOOKUP($B452,'FST TT'!$C:$AH,$A452,0),0)</f>
        <v>0</v>
      </c>
      <c r="I452" s="4">
        <f t="shared" si="67"/>
        <v>150</v>
      </c>
      <c r="K452" s="52">
        <f>IF(D452="MT",VLOOKUP(B452,Master_Item!B:H,7,0),VLOOKUP(B452,Master_Item!B:H,6,0))</f>
        <v>200</v>
      </c>
      <c r="L452" s="52">
        <f>VLOOKUP(B452,Master_Item!B:M,12,0)</f>
        <v>0</v>
      </c>
      <c r="M452" s="11" t="str">
        <f t="shared" si="68"/>
        <v>0Region 7</v>
      </c>
      <c r="N452" s="11">
        <f t="shared" si="74"/>
        <v>0</v>
      </c>
      <c r="O452" s="11">
        <f t="shared" si="74"/>
        <v>0.75</v>
      </c>
      <c r="P452" s="11">
        <f t="shared" si="74"/>
        <v>0</v>
      </c>
      <c r="Q452" s="11">
        <f t="shared" si="74"/>
        <v>0</v>
      </c>
      <c r="R452" s="11">
        <f t="shared" si="74"/>
        <v>0.75</v>
      </c>
      <c r="S452" s="11"/>
      <c r="T452" s="1">
        <f>VLOOKUP(B452,Master_Item!B:I,8,0)</f>
        <v>4.2</v>
      </c>
      <c r="U452" s="11">
        <f t="shared" si="69"/>
        <v>0</v>
      </c>
      <c r="V452" s="11">
        <f t="shared" si="70"/>
        <v>630</v>
      </c>
      <c r="W452" s="11">
        <f t="shared" si="71"/>
        <v>0</v>
      </c>
      <c r="X452" s="11">
        <f t="shared" si="72"/>
        <v>0</v>
      </c>
      <c r="Y452" s="11">
        <f t="shared" si="73"/>
        <v>630</v>
      </c>
    </row>
    <row r="453" spans="1:25">
      <c r="A453" s="13">
        <v>22</v>
      </c>
      <c r="B453" s="2">
        <v>310000887</v>
      </c>
      <c r="C453" s="1" t="s">
        <v>243</v>
      </c>
      <c r="D453" s="1" t="s">
        <v>122</v>
      </c>
      <c r="E453" s="12">
        <f>_xlfn.IFNA(VLOOKUP($B453,'FST OMT'!$C:$AH,$A453,0),0)</f>
        <v>0</v>
      </c>
      <c r="F453" s="12">
        <f>_xlfn.IFNA(VLOOKUP($B453,'FST CV'!$C:$AH,$A453,0),0)</f>
        <v>0</v>
      </c>
      <c r="G453" s="12">
        <f>_xlfn.IFNA(VLOOKUP($B453,'FST TT'!$C:$AH,$A453,0),0)</f>
        <v>0</v>
      </c>
      <c r="I453" s="4">
        <f t="shared" si="67"/>
        <v>0</v>
      </c>
      <c r="K453" s="52">
        <f>IF(D453="MT",VLOOKUP(B453,Master_Item!B:H,7,0),VLOOKUP(B453,Master_Item!B:H,6,0))</f>
        <v>200</v>
      </c>
      <c r="L453" s="52">
        <f>VLOOKUP(B453,Master_Item!B:M,12,0)</f>
        <v>0</v>
      </c>
      <c r="M453" s="11" t="str">
        <f t="shared" si="68"/>
        <v>0Region 8</v>
      </c>
      <c r="N453" s="11">
        <f t="shared" si="74"/>
        <v>0</v>
      </c>
      <c r="O453" s="11">
        <f t="shared" si="74"/>
        <v>0</v>
      </c>
      <c r="P453" s="11">
        <f t="shared" si="74"/>
        <v>0</v>
      </c>
      <c r="Q453" s="11">
        <f t="shared" si="74"/>
        <v>0</v>
      </c>
      <c r="R453" s="11">
        <f t="shared" si="74"/>
        <v>0</v>
      </c>
      <c r="S453" s="11"/>
      <c r="T453" s="1">
        <f>VLOOKUP(B453,Master_Item!B:I,8,0)</f>
        <v>4.2</v>
      </c>
      <c r="U453" s="11">
        <f t="shared" si="69"/>
        <v>0</v>
      </c>
      <c r="V453" s="11">
        <f t="shared" si="70"/>
        <v>0</v>
      </c>
      <c r="W453" s="11">
        <f t="shared" si="71"/>
        <v>0</v>
      </c>
      <c r="X453" s="11">
        <f t="shared" si="72"/>
        <v>0</v>
      </c>
      <c r="Y453" s="11">
        <f t="shared" si="73"/>
        <v>0</v>
      </c>
    </row>
    <row r="454" spans="1:25">
      <c r="A454" s="13">
        <v>71</v>
      </c>
      <c r="B454" s="2">
        <v>310000887</v>
      </c>
      <c r="C454" s="1" t="s">
        <v>243</v>
      </c>
      <c r="D454" s="1" t="s">
        <v>123</v>
      </c>
      <c r="H454" s="4">
        <f>_xlfn.IFNA(VLOOKUP(B454,'FST MT'!A:FS,$A454,0),0)</f>
        <v>0</v>
      </c>
      <c r="I454" s="4">
        <f t="shared" si="67"/>
        <v>0</v>
      </c>
      <c r="K454" s="52">
        <f>IF(D454="MT",VLOOKUP(B454,Master_Item!B:H,7,0),VLOOKUP(B454,Master_Item!B:H,6,0))</f>
        <v>200</v>
      </c>
      <c r="L454" s="52">
        <f>VLOOKUP(B454,Master_Item!B:M,12,0)</f>
        <v>0</v>
      </c>
      <c r="M454" s="11" t="str">
        <f t="shared" si="68"/>
        <v>0MT</v>
      </c>
      <c r="N454" s="11">
        <f t="shared" si="74"/>
        <v>0</v>
      </c>
      <c r="O454" s="11">
        <f t="shared" si="74"/>
        <v>0</v>
      </c>
      <c r="P454" s="11">
        <f t="shared" si="74"/>
        <v>0</v>
      </c>
      <c r="Q454" s="11">
        <f t="shared" si="74"/>
        <v>0</v>
      </c>
      <c r="R454" s="11">
        <f t="shared" si="74"/>
        <v>0</v>
      </c>
      <c r="S454" s="11"/>
      <c r="T454" s="1">
        <f>VLOOKUP(B454,Master_Item!B:I,8,0)</f>
        <v>4.2</v>
      </c>
      <c r="U454" s="11">
        <f t="shared" si="69"/>
        <v>0</v>
      </c>
      <c r="V454" s="11">
        <f t="shared" si="70"/>
        <v>0</v>
      </c>
      <c r="W454" s="11">
        <f t="shared" si="71"/>
        <v>0</v>
      </c>
      <c r="X454" s="11">
        <f t="shared" si="72"/>
        <v>0</v>
      </c>
      <c r="Y454" s="11">
        <f t="shared" si="73"/>
        <v>0</v>
      </c>
    </row>
    <row r="455" spans="1:25">
      <c r="A455" s="13">
        <v>15</v>
      </c>
      <c r="B455" s="2">
        <v>310000686</v>
      </c>
      <c r="C455" s="1" t="s">
        <v>244</v>
      </c>
      <c r="D455" s="1" t="s">
        <v>115</v>
      </c>
      <c r="E455" s="12">
        <f>_xlfn.IFNA(VLOOKUP($B455,'FST OMT'!$C:$AH,$A455,0),0)</f>
        <v>0</v>
      </c>
      <c r="F455" s="12">
        <f>_xlfn.IFNA(VLOOKUP($B455,'FST CV'!$C:$AH,$A455,0),0)</f>
        <v>881</v>
      </c>
      <c r="G455" s="12">
        <f>_xlfn.IFNA(VLOOKUP($B455,'FST TT'!$C:$AH,$A455,0),0)</f>
        <v>0</v>
      </c>
      <c r="I455" s="4">
        <f t="shared" si="67"/>
        <v>881</v>
      </c>
      <c r="K455" s="52">
        <f>IF(D455="MT",VLOOKUP(B455,Master_Item!B:H,7,0),VLOOKUP(B455,Master_Item!B:H,6,0))</f>
        <v>150</v>
      </c>
      <c r="L455" s="52">
        <f>VLOOKUP(B455,Master_Item!B:M,12,0)</f>
        <v>0</v>
      </c>
      <c r="M455" s="11" t="str">
        <f t="shared" si="68"/>
        <v>0Region 1</v>
      </c>
      <c r="N455" s="11">
        <f t="shared" si="74"/>
        <v>0</v>
      </c>
      <c r="O455" s="11">
        <f t="shared" si="74"/>
        <v>5.8733333333333331</v>
      </c>
      <c r="P455" s="11">
        <f t="shared" si="74"/>
        <v>0</v>
      </c>
      <c r="Q455" s="11">
        <f t="shared" si="74"/>
        <v>0</v>
      </c>
      <c r="R455" s="11">
        <f t="shared" si="74"/>
        <v>5.8733333333333331</v>
      </c>
      <c r="S455" s="11"/>
      <c r="T455" s="1">
        <f>VLOOKUP(B455,Master_Item!B:I,8,0)</f>
        <v>7.2</v>
      </c>
      <c r="U455" s="11">
        <f t="shared" si="69"/>
        <v>0</v>
      </c>
      <c r="V455" s="11">
        <f t="shared" si="70"/>
        <v>6343.2</v>
      </c>
      <c r="W455" s="11">
        <f t="shared" si="71"/>
        <v>0</v>
      </c>
      <c r="X455" s="11">
        <f t="shared" si="72"/>
        <v>0</v>
      </c>
      <c r="Y455" s="11">
        <f t="shared" si="73"/>
        <v>6343.2</v>
      </c>
    </row>
    <row r="456" spans="1:25">
      <c r="A456" s="13">
        <v>16</v>
      </c>
      <c r="B456" s="2">
        <v>310000686</v>
      </c>
      <c r="C456" s="1" t="s">
        <v>244</v>
      </c>
      <c r="D456" s="1" t="s">
        <v>116</v>
      </c>
      <c r="E456" s="12">
        <f>_xlfn.IFNA(VLOOKUP($B456,'FST OMT'!$C:$AH,$A456,0),0)</f>
        <v>0</v>
      </c>
      <c r="F456" s="12">
        <f>_xlfn.IFNA(VLOOKUP($B456,'FST CV'!$C:$AH,$A456,0),0)</f>
        <v>0</v>
      </c>
      <c r="G456" s="12">
        <f>_xlfn.IFNA(VLOOKUP($B456,'FST TT'!$C:$AH,$A456,0),0)</f>
        <v>0</v>
      </c>
      <c r="I456" s="4">
        <f t="shared" si="67"/>
        <v>0</v>
      </c>
      <c r="K456" s="52">
        <f>IF(D456="MT",VLOOKUP(B456,Master_Item!B:H,7,0),VLOOKUP(B456,Master_Item!B:H,6,0))</f>
        <v>150</v>
      </c>
      <c r="L456" s="52">
        <f>VLOOKUP(B456,Master_Item!B:M,12,0)</f>
        <v>0</v>
      </c>
      <c r="M456" s="11" t="str">
        <f t="shared" si="68"/>
        <v>0Region 2</v>
      </c>
      <c r="N456" s="11">
        <f t="shared" si="74"/>
        <v>0</v>
      </c>
      <c r="O456" s="11">
        <f t="shared" si="74"/>
        <v>0</v>
      </c>
      <c r="P456" s="11">
        <f t="shared" si="74"/>
        <v>0</v>
      </c>
      <c r="Q456" s="11">
        <f t="shared" si="74"/>
        <v>0</v>
      </c>
      <c r="R456" s="11">
        <f t="shared" si="74"/>
        <v>0</v>
      </c>
      <c r="S456" s="11"/>
      <c r="T456" s="1">
        <f>VLOOKUP(B456,Master_Item!B:I,8,0)</f>
        <v>7.2</v>
      </c>
      <c r="U456" s="11">
        <f t="shared" si="69"/>
        <v>0</v>
      </c>
      <c r="V456" s="11">
        <f t="shared" si="70"/>
        <v>0</v>
      </c>
      <c r="W456" s="11">
        <f t="shared" si="71"/>
        <v>0</v>
      </c>
      <c r="X456" s="11">
        <f t="shared" si="72"/>
        <v>0</v>
      </c>
      <c r="Y456" s="11">
        <f t="shared" si="73"/>
        <v>0</v>
      </c>
    </row>
    <row r="457" spans="1:25">
      <c r="A457" s="13">
        <v>17</v>
      </c>
      <c r="B457" s="2">
        <v>310000686</v>
      </c>
      <c r="C457" s="1" t="s">
        <v>244</v>
      </c>
      <c r="D457" s="1" t="s">
        <v>117</v>
      </c>
      <c r="E457" s="12">
        <f>_xlfn.IFNA(VLOOKUP($B457,'FST OMT'!$C:$AH,$A457,0),0)</f>
        <v>1200</v>
      </c>
      <c r="F457" s="12">
        <f>_xlfn.IFNA(VLOOKUP($B457,'FST CV'!$C:$AH,$A457,0),0)</f>
        <v>0</v>
      </c>
      <c r="G457" s="12">
        <f>_xlfn.IFNA(VLOOKUP($B457,'FST TT'!$C:$AH,$A457,0),0)</f>
        <v>0</v>
      </c>
      <c r="I457" s="4">
        <f t="shared" si="67"/>
        <v>1200</v>
      </c>
      <c r="K457" s="52">
        <f>IF(D457="MT",VLOOKUP(B457,Master_Item!B:H,7,0),VLOOKUP(B457,Master_Item!B:H,6,0))</f>
        <v>150</v>
      </c>
      <c r="L457" s="52">
        <f>VLOOKUP(B457,Master_Item!B:M,12,0)</f>
        <v>0</v>
      </c>
      <c r="M457" s="11" t="str">
        <f t="shared" si="68"/>
        <v>0Region 3</v>
      </c>
      <c r="N457" s="11">
        <f t="shared" si="74"/>
        <v>8</v>
      </c>
      <c r="O457" s="11">
        <f t="shared" si="74"/>
        <v>0</v>
      </c>
      <c r="P457" s="11">
        <f t="shared" si="74"/>
        <v>0</v>
      </c>
      <c r="Q457" s="11">
        <f t="shared" si="74"/>
        <v>0</v>
      </c>
      <c r="R457" s="11">
        <f t="shared" si="74"/>
        <v>8</v>
      </c>
      <c r="S457" s="11"/>
      <c r="T457" s="1">
        <f>VLOOKUP(B457,Master_Item!B:I,8,0)</f>
        <v>7.2</v>
      </c>
      <c r="U457" s="11">
        <f t="shared" si="69"/>
        <v>8640</v>
      </c>
      <c r="V457" s="11">
        <f t="shared" si="70"/>
        <v>0</v>
      </c>
      <c r="W457" s="11">
        <f t="shared" si="71"/>
        <v>0</v>
      </c>
      <c r="X457" s="11">
        <f t="shared" si="72"/>
        <v>0</v>
      </c>
      <c r="Y457" s="11">
        <f t="shared" si="73"/>
        <v>8640</v>
      </c>
    </row>
    <row r="458" spans="1:25">
      <c r="A458" s="13">
        <v>18</v>
      </c>
      <c r="B458" s="2">
        <v>310000686</v>
      </c>
      <c r="C458" s="1" t="s">
        <v>244</v>
      </c>
      <c r="D458" s="1" t="s">
        <v>118</v>
      </c>
      <c r="E458" s="12">
        <f>_xlfn.IFNA(VLOOKUP($B458,'FST OMT'!$C:$AH,$A458,0),0)</f>
        <v>1400</v>
      </c>
      <c r="F458" s="12">
        <f>_xlfn.IFNA(VLOOKUP($B458,'FST CV'!$C:$AH,$A458,0),0)</f>
        <v>0</v>
      </c>
      <c r="G458" s="12">
        <f>_xlfn.IFNA(VLOOKUP($B458,'FST TT'!$C:$AH,$A458,0),0)</f>
        <v>0</v>
      </c>
      <c r="I458" s="4">
        <f t="shared" si="67"/>
        <v>1400</v>
      </c>
      <c r="K458" s="52">
        <f>IF(D458="MT",VLOOKUP(B458,Master_Item!B:H,7,0),VLOOKUP(B458,Master_Item!B:H,6,0))</f>
        <v>150</v>
      </c>
      <c r="L458" s="52">
        <f>VLOOKUP(B458,Master_Item!B:M,12,0)</f>
        <v>0</v>
      </c>
      <c r="M458" s="11" t="str">
        <f t="shared" si="68"/>
        <v>0Region 4</v>
      </c>
      <c r="N458" s="11">
        <f t="shared" si="74"/>
        <v>9.3333333333333339</v>
      </c>
      <c r="O458" s="11">
        <f t="shared" si="74"/>
        <v>0</v>
      </c>
      <c r="P458" s="11">
        <f t="shared" si="74"/>
        <v>0</v>
      </c>
      <c r="Q458" s="11">
        <f t="shared" si="74"/>
        <v>0</v>
      </c>
      <c r="R458" s="11">
        <f t="shared" si="74"/>
        <v>9.3333333333333339</v>
      </c>
      <c r="S458" s="11"/>
      <c r="T458" s="1">
        <f>VLOOKUP(B458,Master_Item!B:I,8,0)</f>
        <v>7.2</v>
      </c>
      <c r="U458" s="11">
        <f t="shared" si="69"/>
        <v>10080</v>
      </c>
      <c r="V458" s="11">
        <f t="shared" si="70"/>
        <v>0</v>
      </c>
      <c r="W458" s="11">
        <f t="shared" si="71"/>
        <v>0</v>
      </c>
      <c r="X458" s="11">
        <f t="shared" si="72"/>
        <v>0</v>
      </c>
      <c r="Y458" s="11">
        <f t="shared" si="73"/>
        <v>10080</v>
      </c>
    </row>
    <row r="459" spans="1:25">
      <c r="A459" s="13">
        <v>19</v>
      </c>
      <c r="B459" s="2">
        <v>310000686</v>
      </c>
      <c r="C459" s="1" t="s">
        <v>244</v>
      </c>
      <c r="D459" s="1" t="s">
        <v>119</v>
      </c>
      <c r="E459" s="12">
        <f>_xlfn.IFNA(VLOOKUP($B459,'FST OMT'!$C:$AH,$A459,0),0)</f>
        <v>980</v>
      </c>
      <c r="F459" s="12">
        <f>_xlfn.IFNA(VLOOKUP($B459,'FST CV'!$C:$AH,$A459,0),0)</f>
        <v>0</v>
      </c>
      <c r="G459" s="12">
        <f>_xlfn.IFNA(VLOOKUP($B459,'FST TT'!$C:$AH,$A459,0),0)</f>
        <v>0</v>
      </c>
      <c r="I459" s="4">
        <f t="shared" si="67"/>
        <v>980</v>
      </c>
      <c r="K459" s="52">
        <f>IF(D459="MT",VLOOKUP(B459,Master_Item!B:H,7,0),VLOOKUP(B459,Master_Item!B:H,6,0))</f>
        <v>150</v>
      </c>
      <c r="L459" s="52">
        <f>VLOOKUP(B459,Master_Item!B:M,12,0)</f>
        <v>0</v>
      </c>
      <c r="M459" s="11" t="str">
        <f t="shared" si="68"/>
        <v>0Region 5</v>
      </c>
      <c r="N459" s="11">
        <f t="shared" si="74"/>
        <v>6.5333333333333332</v>
      </c>
      <c r="O459" s="11">
        <f t="shared" si="74"/>
        <v>0</v>
      </c>
      <c r="P459" s="11">
        <f t="shared" si="74"/>
        <v>0</v>
      </c>
      <c r="Q459" s="11">
        <f t="shared" si="74"/>
        <v>0</v>
      </c>
      <c r="R459" s="11">
        <f t="shared" si="74"/>
        <v>6.5333333333333332</v>
      </c>
      <c r="S459" s="11"/>
      <c r="T459" s="1">
        <f>VLOOKUP(B459,Master_Item!B:I,8,0)</f>
        <v>7.2</v>
      </c>
      <c r="U459" s="11">
        <f t="shared" si="69"/>
        <v>7056</v>
      </c>
      <c r="V459" s="11">
        <f t="shared" si="70"/>
        <v>0</v>
      </c>
      <c r="W459" s="11">
        <f t="shared" si="71"/>
        <v>0</v>
      </c>
      <c r="X459" s="11">
        <f t="shared" si="72"/>
        <v>0</v>
      </c>
      <c r="Y459" s="11">
        <f t="shared" si="73"/>
        <v>7056</v>
      </c>
    </row>
    <row r="460" spans="1:25">
      <c r="A460" s="13">
        <v>20</v>
      </c>
      <c r="B460" s="2">
        <v>310000686</v>
      </c>
      <c r="C460" s="1" t="s">
        <v>244</v>
      </c>
      <c r="D460" s="1" t="s">
        <v>127</v>
      </c>
      <c r="E460" s="12">
        <f>_xlfn.IFNA(VLOOKUP($B460,'FST OMT'!$C:$AH,$A460,0),0)*0.45</f>
        <v>0</v>
      </c>
      <c r="F460" s="12">
        <f>_xlfn.IFNA(VLOOKUP($B460,'FST CV'!$C:$AH,$A460,0),0)*0.45</f>
        <v>9</v>
      </c>
      <c r="G460" s="12">
        <f>_xlfn.IFNA(VLOOKUP($B460,'FST TT'!$C:$AH,$A460,0),0)*0.45</f>
        <v>0</v>
      </c>
      <c r="I460" s="4">
        <f t="shared" si="67"/>
        <v>9</v>
      </c>
      <c r="K460" s="52">
        <f>IF(D460="MT",VLOOKUP(B460,Master_Item!B:H,7,0),VLOOKUP(B460,Master_Item!B:H,6,0))</f>
        <v>150</v>
      </c>
      <c r="L460" s="52">
        <f>VLOOKUP(B460,Master_Item!B:M,12,0)</f>
        <v>0</v>
      </c>
      <c r="M460" s="11" t="str">
        <f t="shared" si="68"/>
        <v>0Region 6/9</v>
      </c>
      <c r="N460" s="11">
        <f t="shared" si="74"/>
        <v>0</v>
      </c>
      <c r="O460" s="11">
        <f t="shared" si="74"/>
        <v>0.06</v>
      </c>
      <c r="P460" s="11">
        <f t="shared" si="74"/>
        <v>0</v>
      </c>
      <c r="Q460" s="11">
        <f t="shared" si="74"/>
        <v>0</v>
      </c>
      <c r="R460" s="11">
        <f t="shared" si="74"/>
        <v>0.06</v>
      </c>
      <c r="S460" s="11"/>
      <c r="T460" s="1">
        <f>VLOOKUP(B460,Master_Item!B:I,8,0)</f>
        <v>7.2</v>
      </c>
      <c r="U460" s="11">
        <f t="shared" si="69"/>
        <v>0</v>
      </c>
      <c r="V460" s="11">
        <f t="shared" si="70"/>
        <v>64.8</v>
      </c>
      <c r="W460" s="11">
        <f t="shared" si="71"/>
        <v>0</v>
      </c>
      <c r="X460" s="11">
        <f t="shared" si="72"/>
        <v>0</v>
      </c>
      <c r="Y460" s="11">
        <f t="shared" si="73"/>
        <v>64.8</v>
      </c>
    </row>
    <row r="461" spans="1:25">
      <c r="A461" s="13">
        <v>20</v>
      </c>
      <c r="B461" s="2">
        <v>310000686</v>
      </c>
      <c r="C461" s="1" t="s">
        <v>244</v>
      </c>
      <c r="D461" s="1" t="s">
        <v>128</v>
      </c>
      <c r="E461" s="12">
        <f>_xlfn.IFNA(VLOOKUP($B461,'FST OMT'!$C:$AH,$A461,0),0)*0.55</f>
        <v>0</v>
      </c>
      <c r="F461" s="12">
        <f>_xlfn.IFNA(VLOOKUP($B461,'FST CV'!$C:$AH,$A461,0),0)*0.55</f>
        <v>11</v>
      </c>
      <c r="G461" s="12">
        <f>_xlfn.IFNA(VLOOKUP($B461,'FST TT'!$C:$AH,$A461,0),0)*0.55</f>
        <v>0</v>
      </c>
      <c r="I461" s="4">
        <f t="shared" si="67"/>
        <v>11</v>
      </c>
      <c r="K461" s="52">
        <f>IF(D461="MT",VLOOKUP(B461,Master_Item!B:H,7,0),VLOOKUP(B461,Master_Item!B:H,6,0))</f>
        <v>150</v>
      </c>
      <c r="L461" s="52">
        <f>VLOOKUP(B461,Master_Item!B:M,12,0)</f>
        <v>0</v>
      </c>
      <c r="M461" s="11" t="str">
        <f t="shared" si="68"/>
        <v>0Region 6/14</v>
      </c>
      <c r="N461" s="11">
        <f t="shared" si="74"/>
        <v>0</v>
      </c>
      <c r="O461" s="11">
        <f t="shared" si="74"/>
        <v>7.3333333333333334E-2</v>
      </c>
      <c r="P461" s="11">
        <f t="shared" si="74"/>
        <v>0</v>
      </c>
      <c r="Q461" s="11">
        <f t="shared" si="74"/>
        <v>0</v>
      </c>
      <c r="R461" s="11">
        <f t="shared" si="74"/>
        <v>7.3333333333333334E-2</v>
      </c>
      <c r="S461" s="11"/>
      <c r="T461" s="1">
        <f>VLOOKUP(B461,Master_Item!B:I,8,0)</f>
        <v>7.2</v>
      </c>
      <c r="U461" s="11">
        <f t="shared" si="69"/>
        <v>0</v>
      </c>
      <c r="V461" s="11">
        <f t="shared" si="70"/>
        <v>79.2</v>
      </c>
      <c r="W461" s="11">
        <f t="shared" si="71"/>
        <v>0</v>
      </c>
      <c r="X461" s="11">
        <f t="shared" si="72"/>
        <v>0</v>
      </c>
      <c r="Y461" s="11">
        <f t="shared" si="73"/>
        <v>79.2</v>
      </c>
    </row>
    <row r="462" spans="1:25">
      <c r="A462" s="13">
        <v>21</v>
      </c>
      <c r="B462" s="2">
        <v>310000686</v>
      </c>
      <c r="C462" s="1" t="s">
        <v>244</v>
      </c>
      <c r="D462" s="1" t="s">
        <v>121</v>
      </c>
      <c r="E462" s="12">
        <f>_xlfn.IFNA(VLOOKUP($B462,'FST OMT'!$C:$AH,$A462,0),0)</f>
        <v>1716</v>
      </c>
      <c r="F462" s="12">
        <f>_xlfn.IFNA(VLOOKUP($B462,'FST CV'!$C:$AH,$A462,0),0)</f>
        <v>210</v>
      </c>
      <c r="G462" s="12">
        <f>_xlfn.IFNA(VLOOKUP($B462,'FST TT'!$C:$AH,$A462,0),0)</f>
        <v>0</v>
      </c>
      <c r="I462" s="4">
        <f t="shared" si="67"/>
        <v>1926</v>
      </c>
      <c r="K462" s="52">
        <f>IF(D462="MT",VLOOKUP(B462,Master_Item!B:H,7,0),VLOOKUP(B462,Master_Item!B:H,6,0))</f>
        <v>150</v>
      </c>
      <c r="L462" s="52">
        <f>VLOOKUP(B462,Master_Item!B:M,12,0)</f>
        <v>0</v>
      </c>
      <c r="M462" s="11" t="str">
        <f t="shared" si="68"/>
        <v>0Region 7</v>
      </c>
      <c r="N462" s="11">
        <f t="shared" si="74"/>
        <v>11.44</v>
      </c>
      <c r="O462" s="11">
        <f t="shared" si="74"/>
        <v>1.4</v>
      </c>
      <c r="P462" s="11">
        <f t="shared" si="74"/>
        <v>0</v>
      </c>
      <c r="Q462" s="11">
        <f t="shared" si="74"/>
        <v>0</v>
      </c>
      <c r="R462" s="11">
        <f t="shared" si="74"/>
        <v>12.84</v>
      </c>
      <c r="S462" s="11"/>
      <c r="T462" s="1">
        <f>VLOOKUP(B462,Master_Item!B:I,8,0)</f>
        <v>7.2</v>
      </c>
      <c r="U462" s="11">
        <f t="shared" si="69"/>
        <v>12355.2</v>
      </c>
      <c r="V462" s="11">
        <f t="shared" si="70"/>
        <v>1512</v>
      </c>
      <c r="W462" s="11">
        <f t="shared" si="71"/>
        <v>0</v>
      </c>
      <c r="X462" s="11">
        <f t="shared" si="72"/>
        <v>0</v>
      </c>
      <c r="Y462" s="11">
        <f t="shared" si="73"/>
        <v>13867.2</v>
      </c>
    </row>
    <row r="463" spans="1:25">
      <c r="A463" s="13">
        <v>22</v>
      </c>
      <c r="B463" s="2">
        <v>310000686</v>
      </c>
      <c r="C463" s="1" t="s">
        <v>244</v>
      </c>
      <c r="D463" s="1" t="s">
        <v>122</v>
      </c>
      <c r="E463" s="12">
        <f>_xlfn.IFNA(VLOOKUP($B463,'FST OMT'!$C:$AH,$A463,0),0)</f>
        <v>2500</v>
      </c>
      <c r="F463" s="12">
        <f>_xlfn.IFNA(VLOOKUP($B463,'FST CV'!$C:$AH,$A463,0),0)</f>
        <v>0</v>
      </c>
      <c r="G463" s="12">
        <f>_xlfn.IFNA(VLOOKUP($B463,'FST TT'!$C:$AH,$A463,0),0)</f>
        <v>0</v>
      </c>
      <c r="I463" s="4">
        <f t="shared" si="67"/>
        <v>2500</v>
      </c>
      <c r="K463" s="52">
        <f>IF(D463="MT",VLOOKUP(B463,Master_Item!B:H,7,0),VLOOKUP(B463,Master_Item!B:H,6,0))</f>
        <v>150</v>
      </c>
      <c r="L463" s="52">
        <f>VLOOKUP(B463,Master_Item!B:M,12,0)</f>
        <v>0</v>
      </c>
      <c r="M463" s="11" t="str">
        <f t="shared" si="68"/>
        <v>0Region 8</v>
      </c>
      <c r="N463" s="11">
        <f t="shared" si="74"/>
        <v>16.666666666666668</v>
      </c>
      <c r="O463" s="11">
        <f t="shared" si="74"/>
        <v>0</v>
      </c>
      <c r="P463" s="11">
        <f t="shared" si="74"/>
        <v>0</v>
      </c>
      <c r="Q463" s="11">
        <f t="shared" si="74"/>
        <v>0</v>
      </c>
      <c r="R463" s="11">
        <f t="shared" si="74"/>
        <v>16.666666666666668</v>
      </c>
      <c r="S463" s="11"/>
      <c r="T463" s="1">
        <f>VLOOKUP(B463,Master_Item!B:I,8,0)</f>
        <v>7.2</v>
      </c>
      <c r="U463" s="11">
        <f t="shared" si="69"/>
        <v>18000</v>
      </c>
      <c r="V463" s="11">
        <f t="shared" si="70"/>
        <v>0</v>
      </c>
      <c r="W463" s="11">
        <f t="shared" si="71"/>
        <v>0</v>
      </c>
      <c r="X463" s="11">
        <f t="shared" si="72"/>
        <v>0</v>
      </c>
      <c r="Y463" s="11">
        <f t="shared" si="73"/>
        <v>18000</v>
      </c>
    </row>
    <row r="464" spans="1:25">
      <c r="A464" s="13">
        <v>71</v>
      </c>
      <c r="B464" s="2">
        <v>310000686</v>
      </c>
      <c r="C464" s="1" t="s">
        <v>244</v>
      </c>
      <c r="D464" s="1" t="s">
        <v>123</v>
      </c>
      <c r="H464" s="4">
        <f>_xlfn.IFNA(VLOOKUP(B464,'FST MT'!A:FS,$A464,0),0)</f>
        <v>470000</v>
      </c>
      <c r="I464" s="4">
        <f t="shared" si="67"/>
        <v>470000</v>
      </c>
      <c r="K464" s="52">
        <f>IF(D464="MT",VLOOKUP(B464,Master_Item!B:H,7,0),VLOOKUP(B464,Master_Item!B:H,6,0))</f>
        <v>125</v>
      </c>
      <c r="L464" s="52">
        <f>VLOOKUP(B464,Master_Item!B:M,12,0)</f>
        <v>0</v>
      </c>
      <c r="M464" s="11" t="str">
        <f t="shared" si="68"/>
        <v>0MT</v>
      </c>
      <c r="N464" s="11">
        <f t="shared" si="74"/>
        <v>0</v>
      </c>
      <c r="O464" s="11">
        <f t="shared" si="74"/>
        <v>0</v>
      </c>
      <c r="P464" s="11">
        <f t="shared" si="74"/>
        <v>0</v>
      </c>
      <c r="Q464" s="11">
        <f t="shared" si="74"/>
        <v>3760</v>
      </c>
      <c r="R464" s="11">
        <f t="shared" si="74"/>
        <v>3760</v>
      </c>
      <c r="S464" s="11"/>
      <c r="T464" s="1">
        <f>VLOOKUP(B464,Master_Item!B:I,8,0)</f>
        <v>7.2</v>
      </c>
      <c r="U464" s="11">
        <f t="shared" si="69"/>
        <v>0</v>
      </c>
      <c r="V464" s="11">
        <f t="shared" si="70"/>
        <v>0</v>
      </c>
      <c r="W464" s="11">
        <f t="shared" si="71"/>
        <v>0</v>
      </c>
      <c r="X464" s="11">
        <f t="shared" si="72"/>
        <v>3384000</v>
      </c>
      <c r="Y464" s="11">
        <f t="shared" si="73"/>
        <v>3384000</v>
      </c>
    </row>
    <row r="465" spans="1:25">
      <c r="A465" s="13">
        <v>15</v>
      </c>
      <c r="B465" s="2">
        <v>310000688</v>
      </c>
      <c r="C465" s="1" t="s">
        <v>245</v>
      </c>
      <c r="D465" s="1" t="s">
        <v>115</v>
      </c>
      <c r="E465" s="12">
        <f>_xlfn.IFNA(VLOOKUP($B465,'FST OMT'!$C:$AH,$A465,0),0)</f>
        <v>0</v>
      </c>
      <c r="F465" s="12">
        <f>_xlfn.IFNA(VLOOKUP($B465,'FST CV'!$C:$AH,$A465,0),0)</f>
        <v>275</v>
      </c>
      <c r="G465" s="12">
        <f>_xlfn.IFNA(VLOOKUP($B465,'FST TT'!$C:$AH,$A465,0),0)</f>
        <v>0</v>
      </c>
      <c r="I465" s="4">
        <f t="shared" si="67"/>
        <v>275</v>
      </c>
      <c r="K465" s="52">
        <f>IF(D465="MT",VLOOKUP(B465,Master_Item!B:H,7,0),VLOOKUP(B465,Master_Item!B:H,6,0))</f>
        <v>100</v>
      </c>
      <c r="L465" s="52">
        <f>VLOOKUP(B465,Master_Item!B:M,12,0)</f>
        <v>0</v>
      </c>
      <c r="M465" s="11" t="str">
        <f t="shared" si="68"/>
        <v>0Region 1</v>
      </c>
      <c r="N465" s="11">
        <f t="shared" si="74"/>
        <v>0</v>
      </c>
      <c r="O465" s="11">
        <f t="shared" si="74"/>
        <v>2.75</v>
      </c>
      <c r="P465" s="11">
        <f t="shared" si="74"/>
        <v>0</v>
      </c>
      <c r="Q465" s="11">
        <f t="shared" si="74"/>
        <v>0</v>
      </c>
      <c r="R465" s="11">
        <f t="shared" si="74"/>
        <v>2.75</v>
      </c>
      <c r="S465" s="11"/>
      <c r="T465" s="1">
        <f>VLOOKUP(B465,Master_Item!B:I,8,0)</f>
        <v>9</v>
      </c>
      <c r="U465" s="11">
        <f t="shared" si="69"/>
        <v>0</v>
      </c>
      <c r="V465" s="11">
        <f t="shared" si="70"/>
        <v>2475</v>
      </c>
      <c r="W465" s="11">
        <f t="shared" si="71"/>
        <v>0</v>
      </c>
      <c r="X465" s="11">
        <f t="shared" si="72"/>
        <v>0</v>
      </c>
      <c r="Y465" s="11">
        <f t="shared" si="73"/>
        <v>2475</v>
      </c>
    </row>
    <row r="466" spans="1:25">
      <c r="A466" s="13">
        <v>16</v>
      </c>
      <c r="B466" s="2">
        <v>310000688</v>
      </c>
      <c r="C466" s="1" t="s">
        <v>245</v>
      </c>
      <c r="D466" s="1" t="s">
        <v>116</v>
      </c>
      <c r="E466" s="12">
        <f>_xlfn.IFNA(VLOOKUP($B466,'FST OMT'!$C:$AH,$A466,0),0)</f>
        <v>0</v>
      </c>
      <c r="F466" s="12">
        <f>_xlfn.IFNA(VLOOKUP($B466,'FST CV'!$C:$AH,$A466,0),0)</f>
        <v>0</v>
      </c>
      <c r="G466" s="12">
        <f>_xlfn.IFNA(VLOOKUP($B466,'FST TT'!$C:$AH,$A466,0),0)</f>
        <v>0</v>
      </c>
      <c r="I466" s="4">
        <f t="shared" si="67"/>
        <v>0</v>
      </c>
      <c r="K466" s="52">
        <f>IF(D466="MT",VLOOKUP(B466,Master_Item!B:H,7,0),VLOOKUP(B466,Master_Item!B:H,6,0))</f>
        <v>100</v>
      </c>
      <c r="L466" s="52">
        <f>VLOOKUP(B466,Master_Item!B:M,12,0)</f>
        <v>0</v>
      </c>
      <c r="M466" s="11" t="str">
        <f t="shared" si="68"/>
        <v>0Region 2</v>
      </c>
      <c r="N466" s="11">
        <f t="shared" si="74"/>
        <v>0</v>
      </c>
      <c r="O466" s="11">
        <f t="shared" si="74"/>
        <v>0</v>
      </c>
      <c r="P466" s="11">
        <f t="shared" si="74"/>
        <v>0</v>
      </c>
      <c r="Q466" s="11">
        <f t="shared" si="74"/>
        <v>0</v>
      </c>
      <c r="R466" s="11">
        <f t="shared" si="74"/>
        <v>0</v>
      </c>
      <c r="S466" s="11"/>
      <c r="T466" s="1">
        <f>VLOOKUP(B466,Master_Item!B:I,8,0)</f>
        <v>9</v>
      </c>
      <c r="U466" s="11">
        <f t="shared" si="69"/>
        <v>0</v>
      </c>
      <c r="V466" s="11">
        <f t="shared" si="70"/>
        <v>0</v>
      </c>
      <c r="W466" s="11">
        <f t="shared" si="71"/>
        <v>0</v>
      </c>
      <c r="X466" s="11">
        <f t="shared" si="72"/>
        <v>0</v>
      </c>
      <c r="Y466" s="11">
        <f t="shared" si="73"/>
        <v>0</v>
      </c>
    </row>
    <row r="467" spans="1:25">
      <c r="A467" s="13">
        <v>17</v>
      </c>
      <c r="B467" s="2">
        <v>310000688</v>
      </c>
      <c r="C467" s="1" t="s">
        <v>245</v>
      </c>
      <c r="D467" s="1" t="s">
        <v>117</v>
      </c>
      <c r="E467" s="12">
        <f>_xlfn.IFNA(VLOOKUP($B467,'FST OMT'!$C:$AH,$A467,0),0)</f>
        <v>600</v>
      </c>
      <c r="F467" s="12">
        <f>_xlfn.IFNA(VLOOKUP($B467,'FST CV'!$C:$AH,$A467,0),0)</f>
        <v>0</v>
      </c>
      <c r="G467" s="12">
        <f>_xlfn.IFNA(VLOOKUP($B467,'FST TT'!$C:$AH,$A467,0),0)</f>
        <v>0</v>
      </c>
      <c r="I467" s="4">
        <f t="shared" si="67"/>
        <v>600</v>
      </c>
      <c r="K467" s="52">
        <f>IF(D467="MT",VLOOKUP(B467,Master_Item!B:H,7,0),VLOOKUP(B467,Master_Item!B:H,6,0))</f>
        <v>100</v>
      </c>
      <c r="L467" s="52">
        <f>VLOOKUP(B467,Master_Item!B:M,12,0)</f>
        <v>0</v>
      </c>
      <c r="M467" s="11" t="str">
        <f t="shared" si="68"/>
        <v>0Region 3</v>
      </c>
      <c r="N467" s="11">
        <f t="shared" si="74"/>
        <v>6</v>
      </c>
      <c r="O467" s="11">
        <f t="shared" si="74"/>
        <v>0</v>
      </c>
      <c r="P467" s="11">
        <f t="shared" si="74"/>
        <v>0</v>
      </c>
      <c r="Q467" s="11">
        <f t="shared" si="74"/>
        <v>0</v>
      </c>
      <c r="R467" s="11">
        <f t="shared" si="74"/>
        <v>6</v>
      </c>
      <c r="S467" s="11"/>
      <c r="T467" s="1">
        <f>VLOOKUP(B467,Master_Item!B:I,8,0)</f>
        <v>9</v>
      </c>
      <c r="U467" s="11">
        <f t="shared" si="69"/>
        <v>5400</v>
      </c>
      <c r="V467" s="11">
        <f t="shared" si="70"/>
        <v>0</v>
      </c>
      <c r="W467" s="11">
        <f t="shared" si="71"/>
        <v>0</v>
      </c>
      <c r="X467" s="11">
        <f t="shared" si="72"/>
        <v>0</v>
      </c>
      <c r="Y467" s="11">
        <f t="shared" si="73"/>
        <v>5400</v>
      </c>
    </row>
    <row r="468" spans="1:25">
      <c r="A468" s="13">
        <v>18</v>
      </c>
      <c r="B468" s="2">
        <v>310000688</v>
      </c>
      <c r="C468" s="1" t="s">
        <v>245</v>
      </c>
      <c r="D468" s="1" t="s">
        <v>118</v>
      </c>
      <c r="E468" s="12">
        <f>_xlfn.IFNA(VLOOKUP($B468,'FST OMT'!$C:$AH,$A468,0),0)</f>
        <v>400</v>
      </c>
      <c r="F468" s="12">
        <f>_xlfn.IFNA(VLOOKUP($B468,'FST CV'!$C:$AH,$A468,0),0)</f>
        <v>0</v>
      </c>
      <c r="G468" s="12">
        <f>_xlfn.IFNA(VLOOKUP($B468,'FST TT'!$C:$AH,$A468,0),0)</f>
        <v>0</v>
      </c>
      <c r="I468" s="4">
        <f t="shared" si="67"/>
        <v>400</v>
      </c>
      <c r="K468" s="52">
        <f>IF(D468="MT",VLOOKUP(B468,Master_Item!B:H,7,0),VLOOKUP(B468,Master_Item!B:H,6,0))</f>
        <v>100</v>
      </c>
      <c r="L468" s="52">
        <f>VLOOKUP(B468,Master_Item!B:M,12,0)</f>
        <v>0</v>
      </c>
      <c r="M468" s="11" t="str">
        <f t="shared" si="68"/>
        <v>0Region 4</v>
      </c>
      <c r="N468" s="11">
        <f t="shared" si="74"/>
        <v>4</v>
      </c>
      <c r="O468" s="11">
        <f t="shared" si="74"/>
        <v>0</v>
      </c>
      <c r="P468" s="11">
        <f t="shared" si="74"/>
        <v>0</v>
      </c>
      <c r="Q468" s="11">
        <f t="shared" si="74"/>
        <v>0</v>
      </c>
      <c r="R468" s="11">
        <f t="shared" si="74"/>
        <v>4</v>
      </c>
      <c r="S468" s="11"/>
      <c r="T468" s="1">
        <f>VLOOKUP(B468,Master_Item!B:I,8,0)</f>
        <v>9</v>
      </c>
      <c r="U468" s="11">
        <f t="shared" si="69"/>
        <v>3600</v>
      </c>
      <c r="V468" s="11">
        <f t="shared" si="70"/>
        <v>0</v>
      </c>
      <c r="W468" s="11">
        <f t="shared" si="71"/>
        <v>0</v>
      </c>
      <c r="X468" s="11">
        <f t="shared" si="72"/>
        <v>0</v>
      </c>
      <c r="Y468" s="11">
        <f t="shared" si="73"/>
        <v>3600</v>
      </c>
    </row>
    <row r="469" spans="1:25">
      <c r="A469" s="13">
        <v>19</v>
      </c>
      <c r="B469" s="2">
        <v>310000688</v>
      </c>
      <c r="C469" s="1" t="s">
        <v>245</v>
      </c>
      <c r="D469" s="1" t="s">
        <v>119</v>
      </c>
      <c r="E469" s="12">
        <f>_xlfn.IFNA(VLOOKUP($B469,'FST OMT'!$C:$AH,$A469,0),0)</f>
        <v>820</v>
      </c>
      <c r="F469" s="12">
        <f>_xlfn.IFNA(VLOOKUP($B469,'FST CV'!$C:$AH,$A469,0),0)</f>
        <v>0</v>
      </c>
      <c r="G469" s="12">
        <f>_xlfn.IFNA(VLOOKUP($B469,'FST TT'!$C:$AH,$A469,0),0)</f>
        <v>0</v>
      </c>
      <c r="I469" s="4">
        <f t="shared" si="67"/>
        <v>820</v>
      </c>
      <c r="K469" s="52">
        <f>IF(D469="MT",VLOOKUP(B469,Master_Item!B:H,7,0),VLOOKUP(B469,Master_Item!B:H,6,0))</f>
        <v>100</v>
      </c>
      <c r="L469" s="52">
        <f>VLOOKUP(B469,Master_Item!B:M,12,0)</f>
        <v>0</v>
      </c>
      <c r="M469" s="11" t="str">
        <f t="shared" si="68"/>
        <v>0Region 5</v>
      </c>
      <c r="N469" s="11">
        <f t="shared" si="74"/>
        <v>8.1999999999999993</v>
      </c>
      <c r="O469" s="11">
        <f t="shared" si="74"/>
        <v>0</v>
      </c>
      <c r="P469" s="11">
        <f t="shared" si="74"/>
        <v>0</v>
      </c>
      <c r="Q469" s="11">
        <f t="shared" si="74"/>
        <v>0</v>
      </c>
      <c r="R469" s="11">
        <f t="shared" si="74"/>
        <v>8.1999999999999993</v>
      </c>
      <c r="S469" s="11"/>
      <c r="T469" s="1">
        <f>VLOOKUP(B469,Master_Item!B:I,8,0)</f>
        <v>9</v>
      </c>
      <c r="U469" s="11">
        <f t="shared" si="69"/>
        <v>7380</v>
      </c>
      <c r="V469" s="11">
        <f t="shared" si="70"/>
        <v>0</v>
      </c>
      <c r="W469" s="11">
        <f t="shared" si="71"/>
        <v>0</v>
      </c>
      <c r="X469" s="11">
        <f t="shared" si="72"/>
        <v>0</v>
      </c>
      <c r="Y469" s="11">
        <f t="shared" si="73"/>
        <v>7380</v>
      </c>
    </row>
    <row r="470" spans="1:25">
      <c r="A470" s="13">
        <v>20</v>
      </c>
      <c r="B470" s="2">
        <v>310000688</v>
      </c>
      <c r="C470" s="1" t="s">
        <v>245</v>
      </c>
      <c r="D470" s="1" t="s">
        <v>127</v>
      </c>
      <c r="E470" s="12">
        <f>_xlfn.IFNA(VLOOKUP($B470,'FST OMT'!$C:$AH,$A470,0),0)*0.45</f>
        <v>0</v>
      </c>
      <c r="F470" s="12">
        <f>_xlfn.IFNA(VLOOKUP($B470,'FST CV'!$C:$AH,$A470,0),0)*0.45</f>
        <v>0</v>
      </c>
      <c r="G470" s="12">
        <f>_xlfn.IFNA(VLOOKUP($B470,'FST TT'!$C:$AH,$A470,0),0)*0.45</f>
        <v>0</v>
      </c>
      <c r="I470" s="4">
        <f t="shared" si="67"/>
        <v>0</v>
      </c>
      <c r="K470" s="52">
        <f>IF(D470="MT",VLOOKUP(B470,Master_Item!B:H,7,0),VLOOKUP(B470,Master_Item!B:H,6,0))</f>
        <v>100</v>
      </c>
      <c r="L470" s="52">
        <f>VLOOKUP(B470,Master_Item!B:M,12,0)</f>
        <v>0</v>
      </c>
      <c r="M470" s="11" t="str">
        <f t="shared" si="68"/>
        <v>0Region 6/9</v>
      </c>
      <c r="N470" s="11">
        <f t="shared" si="74"/>
        <v>0</v>
      </c>
      <c r="O470" s="11">
        <f t="shared" si="74"/>
        <v>0</v>
      </c>
      <c r="P470" s="11">
        <f t="shared" si="74"/>
        <v>0</v>
      </c>
      <c r="Q470" s="11">
        <f t="shared" si="74"/>
        <v>0</v>
      </c>
      <c r="R470" s="11">
        <f t="shared" si="74"/>
        <v>0</v>
      </c>
      <c r="S470" s="11"/>
      <c r="T470" s="1">
        <f>VLOOKUP(B470,Master_Item!B:I,8,0)</f>
        <v>9</v>
      </c>
      <c r="U470" s="11">
        <f t="shared" si="69"/>
        <v>0</v>
      </c>
      <c r="V470" s="11">
        <f t="shared" si="70"/>
        <v>0</v>
      </c>
      <c r="W470" s="11">
        <f t="shared" si="71"/>
        <v>0</v>
      </c>
      <c r="X470" s="11">
        <f t="shared" si="72"/>
        <v>0</v>
      </c>
      <c r="Y470" s="11">
        <f t="shared" si="73"/>
        <v>0</v>
      </c>
    </row>
    <row r="471" spans="1:25">
      <c r="A471" s="13">
        <v>20</v>
      </c>
      <c r="B471" s="2">
        <v>310000688</v>
      </c>
      <c r="C471" s="1" t="s">
        <v>245</v>
      </c>
      <c r="D471" s="1" t="s">
        <v>128</v>
      </c>
      <c r="E471" s="12">
        <f>_xlfn.IFNA(VLOOKUP($B471,'FST OMT'!$C:$AH,$A471,0),0)*0.55</f>
        <v>0</v>
      </c>
      <c r="F471" s="12">
        <f>_xlfn.IFNA(VLOOKUP($B471,'FST CV'!$C:$AH,$A471,0),0)*0.55</f>
        <v>0</v>
      </c>
      <c r="G471" s="12">
        <f>_xlfn.IFNA(VLOOKUP($B471,'FST TT'!$C:$AH,$A471,0),0)*0.55</f>
        <v>0</v>
      </c>
      <c r="I471" s="4">
        <f t="shared" si="67"/>
        <v>0</v>
      </c>
      <c r="K471" s="52">
        <f>IF(D471="MT",VLOOKUP(B471,Master_Item!B:H,7,0),VLOOKUP(B471,Master_Item!B:H,6,0))</f>
        <v>100</v>
      </c>
      <c r="L471" s="52">
        <f>VLOOKUP(B471,Master_Item!B:M,12,0)</f>
        <v>0</v>
      </c>
      <c r="M471" s="11" t="str">
        <f t="shared" si="68"/>
        <v>0Region 6/14</v>
      </c>
      <c r="N471" s="11">
        <f t="shared" si="74"/>
        <v>0</v>
      </c>
      <c r="O471" s="11">
        <f t="shared" si="74"/>
        <v>0</v>
      </c>
      <c r="P471" s="11">
        <f t="shared" si="74"/>
        <v>0</v>
      </c>
      <c r="Q471" s="11">
        <f t="shared" si="74"/>
        <v>0</v>
      </c>
      <c r="R471" s="11">
        <f t="shared" si="74"/>
        <v>0</v>
      </c>
      <c r="S471" s="11"/>
      <c r="T471" s="1">
        <f>VLOOKUP(B471,Master_Item!B:I,8,0)</f>
        <v>9</v>
      </c>
      <c r="U471" s="11">
        <f t="shared" si="69"/>
        <v>0</v>
      </c>
      <c r="V471" s="11">
        <f t="shared" si="70"/>
        <v>0</v>
      </c>
      <c r="W471" s="11">
        <f t="shared" si="71"/>
        <v>0</v>
      </c>
      <c r="X471" s="11">
        <f t="shared" si="72"/>
        <v>0</v>
      </c>
      <c r="Y471" s="11">
        <f t="shared" si="73"/>
        <v>0</v>
      </c>
    </row>
    <row r="472" spans="1:25">
      <c r="A472" s="13">
        <v>21</v>
      </c>
      <c r="B472" s="2">
        <v>310000688</v>
      </c>
      <c r="C472" s="1" t="s">
        <v>245</v>
      </c>
      <c r="D472" s="1" t="s">
        <v>121</v>
      </c>
      <c r="E472" s="12">
        <f>_xlfn.IFNA(VLOOKUP($B472,'FST OMT'!$C:$AH,$A472,0),0)</f>
        <v>1584</v>
      </c>
      <c r="F472" s="12">
        <f>_xlfn.IFNA(VLOOKUP($B472,'FST CV'!$C:$AH,$A472,0),0)</f>
        <v>40</v>
      </c>
      <c r="G472" s="12">
        <f>_xlfn.IFNA(VLOOKUP($B472,'FST TT'!$C:$AH,$A472,0),0)</f>
        <v>0</v>
      </c>
      <c r="I472" s="4">
        <f t="shared" si="67"/>
        <v>1624</v>
      </c>
      <c r="K472" s="52">
        <f>IF(D472="MT",VLOOKUP(B472,Master_Item!B:H,7,0),VLOOKUP(B472,Master_Item!B:H,6,0))</f>
        <v>100</v>
      </c>
      <c r="L472" s="52">
        <f>VLOOKUP(B472,Master_Item!B:M,12,0)</f>
        <v>0</v>
      </c>
      <c r="M472" s="11" t="str">
        <f t="shared" si="68"/>
        <v>0Region 7</v>
      </c>
      <c r="N472" s="11">
        <f t="shared" si="74"/>
        <v>15.84</v>
      </c>
      <c r="O472" s="11">
        <f t="shared" si="74"/>
        <v>0.4</v>
      </c>
      <c r="P472" s="11">
        <f t="shared" si="74"/>
        <v>0</v>
      </c>
      <c r="Q472" s="11">
        <f t="shared" si="74"/>
        <v>0</v>
      </c>
      <c r="R472" s="11">
        <f t="shared" si="74"/>
        <v>16.239999999999998</v>
      </c>
      <c r="S472" s="11"/>
      <c r="T472" s="1">
        <f>VLOOKUP(B472,Master_Item!B:I,8,0)</f>
        <v>9</v>
      </c>
      <c r="U472" s="11">
        <f t="shared" si="69"/>
        <v>14256</v>
      </c>
      <c r="V472" s="11">
        <f t="shared" si="70"/>
        <v>360</v>
      </c>
      <c r="W472" s="11">
        <f t="shared" si="71"/>
        <v>0</v>
      </c>
      <c r="X472" s="11">
        <f t="shared" si="72"/>
        <v>0</v>
      </c>
      <c r="Y472" s="11">
        <f t="shared" si="73"/>
        <v>14616</v>
      </c>
    </row>
    <row r="473" spans="1:25">
      <c r="A473" s="13">
        <v>22</v>
      </c>
      <c r="B473" s="2">
        <v>310000688</v>
      </c>
      <c r="C473" s="1" t="s">
        <v>245</v>
      </c>
      <c r="D473" s="1" t="s">
        <v>122</v>
      </c>
      <c r="E473" s="12">
        <f>_xlfn.IFNA(VLOOKUP($B473,'FST OMT'!$C:$AH,$A473,0),0)</f>
        <v>2000</v>
      </c>
      <c r="F473" s="12">
        <f>_xlfn.IFNA(VLOOKUP($B473,'FST CV'!$C:$AH,$A473,0),0)</f>
        <v>0</v>
      </c>
      <c r="G473" s="12">
        <f>_xlfn.IFNA(VLOOKUP($B473,'FST TT'!$C:$AH,$A473,0),0)</f>
        <v>0</v>
      </c>
      <c r="I473" s="4">
        <f t="shared" si="67"/>
        <v>2000</v>
      </c>
      <c r="K473" s="52">
        <f>IF(D473="MT",VLOOKUP(B473,Master_Item!B:H,7,0),VLOOKUP(B473,Master_Item!B:H,6,0))</f>
        <v>100</v>
      </c>
      <c r="L473" s="52">
        <f>VLOOKUP(B473,Master_Item!B:M,12,0)</f>
        <v>0</v>
      </c>
      <c r="M473" s="11" t="str">
        <f t="shared" si="68"/>
        <v>0Region 8</v>
      </c>
      <c r="N473" s="11">
        <f t="shared" si="74"/>
        <v>20</v>
      </c>
      <c r="O473" s="11">
        <f t="shared" si="74"/>
        <v>0</v>
      </c>
      <c r="P473" s="11">
        <f t="shared" si="74"/>
        <v>0</v>
      </c>
      <c r="Q473" s="11">
        <f t="shared" si="74"/>
        <v>0</v>
      </c>
      <c r="R473" s="11">
        <f t="shared" si="74"/>
        <v>20</v>
      </c>
      <c r="S473" s="11"/>
      <c r="T473" s="1">
        <f>VLOOKUP(B473,Master_Item!B:I,8,0)</f>
        <v>9</v>
      </c>
      <c r="U473" s="11">
        <f t="shared" si="69"/>
        <v>18000</v>
      </c>
      <c r="V473" s="11">
        <f t="shared" si="70"/>
        <v>0</v>
      </c>
      <c r="W473" s="11">
        <f t="shared" si="71"/>
        <v>0</v>
      </c>
      <c r="X473" s="11">
        <f t="shared" si="72"/>
        <v>0</v>
      </c>
      <c r="Y473" s="11">
        <f t="shared" si="73"/>
        <v>18000</v>
      </c>
    </row>
    <row r="474" spans="1:25">
      <c r="A474" s="13">
        <v>71</v>
      </c>
      <c r="B474" s="2">
        <v>310000688</v>
      </c>
      <c r="C474" s="1" t="s">
        <v>245</v>
      </c>
      <c r="D474" s="1" t="s">
        <v>123</v>
      </c>
      <c r="H474" s="4">
        <f>_xlfn.IFNA(VLOOKUP(B474,'FST MT'!A:FS,$A474,0),0)</f>
        <v>0</v>
      </c>
      <c r="I474" s="4">
        <f t="shared" si="67"/>
        <v>0</v>
      </c>
      <c r="K474" s="52">
        <f>IF(D474="MT",VLOOKUP(B474,Master_Item!B:H,7,0),VLOOKUP(B474,Master_Item!B:H,6,0))</f>
        <v>100</v>
      </c>
      <c r="L474" s="52">
        <f>VLOOKUP(B474,Master_Item!B:M,12,0)</f>
        <v>0</v>
      </c>
      <c r="M474" s="11" t="str">
        <f t="shared" si="68"/>
        <v>0MT</v>
      </c>
      <c r="N474" s="11">
        <f t="shared" si="74"/>
        <v>0</v>
      </c>
      <c r="O474" s="11">
        <f t="shared" si="74"/>
        <v>0</v>
      </c>
      <c r="P474" s="11">
        <f t="shared" si="74"/>
        <v>0</v>
      </c>
      <c r="Q474" s="11">
        <f t="shared" si="74"/>
        <v>0</v>
      </c>
      <c r="R474" s="11">
        <f t="shared" si="74"/>
        <v>0</v>
      </c>
      <c r="S474" s="11"/>
      <c r="T474" s="1">
        <f>VLOOKUP(B474,Master_Item!B:I,8,0)</f>
        <v>9</v>
      </c>
      <c r="U474" s="11">
        <f t="shared" si="69"/>
        <v>0</v>
      </c>
      <c r="V474" s="11">
        <f t="shared" si="70"/>
        <v>0</v>
      </c>
      <c r="W474" s="11">
        <f t="shared" si="71"/>
        <v>0</v>
      </c>
      <c r="X474" s="11">
        <f t="shared" si="72"/>
        <v>0</v>
      </c>
      <c r="Y474" s="11">
        <f t="shared" si="73"/>
        <v>0</v>
      </c>
    </row>
    <row r="475" spans="1:25">
      <c r="A475" s="13">
        <v>15</v>
      </c>
      <c r="B475" s="2">
        <v>310002393</v>
      </c>
      <c r="C475" s="1" t="s">
        <v>246</v>
      </c>
      <c r="D475" s="1" t="s">
        <v>115</v>
      </c>
      <c r="E475" s="12">
        <f>_xlfn.IFNA(VLOOKUP($B475,'FST OMT'!$C:$AH,$A475,0),0)</f>
        <v>0</v>
      </c>
      <c r="F475" s="12">
        <f>_xlfn.IFNA(VLOOKUP($B475,'FST CV'!$C:$AH,$A475,0),0)</f>
        <v>1277</v>
      </c>
      <c r="G475" s="12">
        <f>_xlfn.IFNA(VLOOKUP($B475,'FST TT'!$C:$AH,$A475,0),0)</f>
        <v>0</v>
      </c>
      <c r="I475" s="4">
        <f t="shared" si="67"/>
        <v>1277</v>
      </c>
      <c r="K475" s="52">
        <f>IF(D475="MT",VLOOKUP(B475,Master_Item!B:H,7,0),VLOOKUP(B475,Master_Item!B:H,6,0))</f>
        <v>150</v>
      </c>
      <c r="L475" s="52">
        <f>VLOOKUP(B475,Master_Item!B:M,12,0)</f>
        <v>0</v>
      </c>
      <c r="M475" s="11" t="str">
        <f t="shared" si="68"/>
        <v>0Region 1</v>
      </c>
      <c r="N475" s="11">
        <f t="shared" si="74"/>
        <v>0</v>
      </c>
      <c r="O475" s="11">
        <f t="shared" si="74"/>
        <v>8.5133333333333336</v>
      </c>
      <c r="P475" s="11">
        <f t="shared" si="74"/>
        <v>0</v>
      </c>
      <c r="Q475" s="11">
        <f t="shared" si="74"/>
        <v>0</v>
      </c>
      <c r="R475" s="11">
        <f t="shared" si="74"/>
        <v>8.5133333333333336</v>
      </c>
      <c r="S475" s="11"/>
      <c r="T475" s="1">
        <f>VLOOKUP(B475,Master_Item!B:I,8,0)</f>
        <v>5.52</v>
      </c>
      <c r="U475" s="11">
        <f t="shared" si="69"/>
        <v>0</v>
      </c>
      <c r="V475" s="11">
        <f t="shared" si="70"/>
        <v>7049.0399999999991</v>
      </c>
      <c r="W475" s="11">
        <f t="shared" si="71"/>
        <v>0</v>
      </c>
      <c r="X475" s="11">
        <f t="shared" si="72"/>
        <v>0</v>
      </c>
      <c r="Y475" s="11">
        <f t="shared" si="73"/>
        <v>7049.0399999999991</v>
      </c>
    </row>
    <row r="476" spans="1:25">
      <c r="A476" s="13">
        <v>16</v>
      </c>
      <c r="B476" s="2">
        <v>310002393</v>
      </c>
      <c r="C476" s="1" t="s">
        <v>246</v>
      </c>
      <c r="D476" s="1" t="s">
        <v>116</v>
      </c>
      <c r="E476" s="12">
        <f>_xlfn.IFNA(VLOOKUP($B476,'FST OMT'!$C:$AH,$A476,0),0)</f>
        <v>0</v>
      </c>
      <c r="F476" s="12">
        <f>_xlfn.IFNA(VLOOKUP($B476,'FST CV'!$C:$AH,$A476,0),0)</f>
        <v>319</v>
      </c>
      <c r="G476" s="12">
        <f>_xlfn.IFNA(VLOOKUP($B476,'FST TT'!$C:$AH,$A476,0),0)</f>
        <v>0</v>
      </c>
      <c r="I476" s="4">
        <f t="shared" si="67"/>
        <v>319</v>
      </c>
      <c r="K476" s="52">
        <f>IF(D476="MT",VLOOKUP(B476,Master_Item!B:H,7,0),VLOOKUP(B476,Master_Item!B:H,6,0))</f>
        <v>150</v>
      </c>
      <c r="L476" s="52">
        <f>VLOOKUP(B476,Master_Item!B:M,12,0)</f>
        <v>0</v>
      </c>
      <c r="M476" s="11" t="str">
        <f t="shared" si="68"/>
        <v>0Region 2</v>
      </c>
      <c r="N476" s="11">
        <f t="shared" si="74"/>
        <v>0</v>
      </c>
      <c r="O476" s="11">
        <f t="shared" si="74"/>
        <v>2.1266666666666665</v>
      </c>
      <c r="P476" s="11">
        <f t="shared" si="74"/>
        <v>0</v>
      </c>
      <c r="Q476" s="11">
        <f t="shared" si="74"/>
        <v>0</v>
      </c>
      <c r="R476" s="11">
        <f t="shared" si="74"/>
        <v>2.1266666666666665</v>
      </c>
      <c r="S476" s="11"/>
      <c r="T476" s="1">
        <f>VLOOKUP(B476,Master_Item!B:I,8,0)</f>
        <v>5.52</v>
      </c>
      <c r="U476" s="11">
        <f t="shared" si="69"/>
        <v>0</v>
      </c>
      <c r="V476" s="11">
        <f t="shared" si="70"/>
        <v>1760.8799999999999</v>
      </c>
      <c r="W476" s="11">
        <f t="shared" si="71"/>
        <v>0</v>
      </c>
      <c r="X476" s="11">
        <f t="shared" si="72"/>
        <v>0</v>
      </c>
      <c r="Y476" s="11">
        <f t="shared" si="73"/>
        <v>1760.8799999999999</v>
      </c>
    </row>
    <row r="477" spans="1:25">
      <c r="A477" s="13">
        <v>17</v>
      </c>
      <c r="B477" s="2">
        <v>310002393</v>
      </c>
      <c r="C477" s="1" t="s">
        <v>246</v>
      </c>
      <c r="D477" s="1" t="s">
        <v>117</v>
      </c>
      <c r="E477" s="12">
        <f>_xlfn.IFNA(VLOOKUP($B477,'FST OMT'!$C:$AH,$A477,0),0)</f>
        <v>150</v>
      </c>
      <c r="F477" s="12">
        <f>_xlfn.IFNA(VLOOKUP($B477,'FST CV'!$C:$AH,$A477,0),0)</f>
        <v>502</v>
      </c>
      <c r="G477" s="12">
        <f>_xlfn.IFNA(VLOOKUP($B477,'FST TT'!$C:$AH,$A477,0),0)</f>
        <v>0</v>
      </c>
      <c r="I477" s="4">
        <f t="shared" si="67"/>
        <v>652</v>
      </c>
      <c r="K477" s="52">
        <f>IF(D477="MT",VLOOKUP(B477,Master_Item!B:H,7,0),VLOOKUP(B477,Master_Item!B:H,6,0))</f>
        <v>150</v>
      </c>
      <c r="L477" s="52">
        <f>VLOOKUP(B477,Master_Item!B:M,12,0)</f>
        <v>0</v>
      </c>
      <c r="M477" s="11" t="str">
        <f t="shared" si="68"/>
        <v>0Region 3</v>
      </c>
      <c r="N477" s="11">
        <f t="shared" si="74"/>
        <v>1</v>
      </c>
      <c r="O477" s="11">
        <f t="shared" si="74"/>
        <v>3.3466666666666667</v>
      </c>
      <c r="P477" s="11">
        <f t="shared" si="74"/>
        <v>0</v>
      </c>
      <c r="Q477" s="11">
        <f t="shared" si="74"/>
        <v>0</v>
      </c>
      <c r="R477" s="11">
        <f t="shared" si="74"/>
        <v>4.3466666666666667</v>
      </c>
      <c r="S477" s="11"/>
      <c r="T477" s="1">
        <f>VLOOKUP(B477,Master_Item!B:I,8,0)</f>
        <v>5.52</v>
      </c>
      <c r="U477" s="11">
        <f t="shared" si="69"/>
        <v>827.99999999999989</v>
      </c>
      <c r="V477" s="11">
        <f t="shared" si="70"/>
        <v>2771.04</v>
      </c>
      <c r="W477" s="11">
        <f t="shared" si="71"/>
        <v>0</v>
      </c>
      <c r="X477" s="11">
        <f t="shared" si="72"/>
        <v>0</v>
      </c>
      <c r="Y477" s="11">
        <f t="shared" si="73"/>
        <v>3599.0399999999995</v>
      </c>
    </row>
    <row r="478" spans="1:25">
      <c r="A478" s="13">
        <v>18</v>
      </c>
      <c r="B478" s="2">
        <v>310002393</v>
      </c>
      <c r="C478" s="1" t="s">
        <v>246</v>
      </c>
      <c r="D478" s="1" t="s">
        <v>118</v>
      </c>
      <c r="E478" s="12">
        <f>_xlfn.IFNA(VLOOKUP($B478,'FST OMT'!$C:$AH,$A478,0),0)</f>
        <v>0</v>
      </c>
      <c r="F478" s="12">
        <f>_xlfn.IFNA(VLOOKUP($B478,'FST CV'!$C:$AH,$A478,0),0)</f>
        <v>1133</v>
      </c>
      <c r="G478" s="12">
        <f>_xlfn.IFNA(VLOOKUP($B478,'FST TT'!$C:$AH,$A478,0),0)</f>
        <v>0</v>
      </c>
      <c r="I478" s="4">
        <f t="shared" si="67"/>
        <v>1133</v>
      </c>
      <c r="K478" s="52">
        <f>IF(D478="MT",VLOOKUP(B478,Master_Item!B:H,7,0),VLOOKUP(B478,Master_Item!B:H,6,0))</f>
        <v>150</v>
      </c>
      <c r="L478" s="52">
        <f>VLOOKUP(B478,Master_Item!B:M,12,0)</f>
        <v>0</v>
      </c>
      <c r="M478" s="11" t="str">
        <f t="shared" si="68"/>
        <v>0Region 4</v>
      </c>
      <c r="N478" s="11">
        <f t="shared" si="74"/>
        <v>0</v>
      </c>
      <c r="O478" s="11">
        <f t="shared" si="74"/>
        <v>7.5533333333333337</v>
      </c>
      <c r="P478" s="11">
        <f t="shared" si="74"/>
        <v>0</v>
      </c>
      <c r="Q478" s="11">
        <f t="shared" si="74"/>
        <v>0</v>
      </c>
      <c r="R478" s="11">
        <f t="shared" si="74"/>
        <v>7.5533333333333337</v>
      </c>
      <c r="S478" s="11"/>
      <c r="T478" s="1">
        <f>VLOOKUP(B478,Master_Item!B:I,8,0)</f>
        <v>5.52</v>
      </c>
      <c r="U478" s="11">
        <f t="shared" si="69"/>
        <v>0</v>
      </c>
      <c r="V478" s="11">
        <f t="shared" si="70"/>
        <v>6254.16</v>
      </c>
      <c r="W478" s="11">
        <f t="shared" si="71"/>
        <v>0</v>
      </c>
      <c r="X478" s="11">
        <f t="shared" si="72"/>
        <v>0</v>
      </c>
      <c r="Y478" s="11">
        <f t="shared" si="73"/>
        <v>6254.16</v>
      </c>
    </row>
    <row r="479" spans="1:25">
      <c r="A479" s="13">
        <v>19</v>
      </c>
      <c r="B479" s="2">
        <v>310002393</v>
      </c>
      <c r="C479" s="1" t="s">
        <v>246</v>
      </c>
      <c r="D479" s="1" t="s">
        <v>119</v>
      </c>
      <c r="E479" s="12">
        <f>_xlfn.IFNA(VLOOKUP($B479,'FST OMT'!$C:$AH,$A479,0),0)</f>
        <v>0</v>
      </c>
      <c r="F479" s="12">
        <f>_xlfn.IFNA(VLOOKUP($B479,'FST CV'!$C:$AH,$A479,0),0)</f>
        <v>517</v>
      </c>
      <c r="G479" s="12">
        <f>_xlfn.IFNA(VLOOKUP($B479,'FST TT'!$C:$AH,$A479,0),0)</f>
        <v>0</v>
      </c>
      <c r="I479" s="4">
        <f t="shared" si="67"/>
        <v>517</v>
      </c>
      <c r="K479" s="52">
        <f>IF(D479="MT",VLOOKUP(B479,Master_Item!B:H,7,0),VLOOKUP(B479,Master_Item!B:H,6,0))</f>
        <v>150</v>
      </c>
      <c r="L479" s="52">
        <f>VLOOKUP(B479,Master_Item!B:M,12,0)</f>
        <v>0</v>
      </c>
      <c r="M479" s="11" t="str">
        <f t="shared" si="68"/>
        <v>0Region 5</v>
      </c>
      <c r="N479" s="11">
        <f t="shared" si="74"/>
        <v>0</v>
      </c>
      <c r="O479" s="11">
        <f t="shared" si="74"/>
        <v>3.4466666666666668</v>
      </c>
      <c r="P479" s="11">
        <f t="shared" si="74"/>
        <v>0</v>
      </c>
      <c r="Q479" s="11">
        <f t="shared" si="74"/>
        <v>0</v>
      </c>
      <c r="R479" s="11">
        <f t="shared" si="74"/>
        <v>3.4466666666666668</v>
      </c>
      <c r="S479" s="11"/>
      <c r="T479" s="1">
        <f>VLOOKUP(B479,Master_Item!B:I,8,0)</f>
        <v>5.52</v>
      </c>
      <c r="U479" s="11">
        <f t="shared" si="69"/>
        <v>0</v>
      </c>
      <c r="V479" s="11">
        <f t="shared" si="70"/>
        <v>2853.8399999999997</v>
      </c>
      <c r="W479" s="11">
        <f t="shared" si="71"/>
        <v>0</v>
      </c>
      <c r="X479" s="11">
        <f t="shared" si="72"/>
        <v>0</v>
      </c>
      <c r="Y479" s="11">
        <f t="shared" si="73"/>
        <v>2853.8399999999997</v>
      </c>
    </row>
    <row r="480" spans="1:25">
      <c r="A480" s="13">
        <v>20</v>
      </c>
      <c r="B480" s="2">
        <v>310002393</v>
      </c>
      <c r="C480" s="1" t="s">
        <v>246</v>
      </c>
      <c r="D480" s="1" t="s">
        <v>127</v>
      </c>
      <c r="E480" s="12">
        <f>_xlfn.IFNA(VLOOKUP($B480,'FST OMT'!$C:$AH,$A480,0),0)*0.45</f>
        <v>0</v>
      </c>
      <c r="F480" s="12">
        <f>_xlfn.IFNA(VLOOKUP($B480,'FST CV'!$C:$AH,$A480,0),0)*0.45</f>
        <v>178.65</v>
      </c>
      <c r="G480" s="12">
        <f>_xlfn.IFNA(VLOOKUP($B480,'FST TT'!$C:$AH,$A480,0),0)*0.45</f>
        <v>0</v>
      </c>
      <c r="I480" s="4">
        <f t="shared" si="67"/>
        <v>178.65</v>
      </c>
      <c r="K480" s="52">
        <f>IF(D480="MT",VLOOKUP(B480,Master_Item!B:H,7,0),VLOOKUP(B480,Master_Item!B:H,6,0))</f>
        <v>150</v>
      </c>
      <c r="L480" s="52">
        <f>VLOOKUP(B480,Master_Item!B:M,12,0)</f>
        <v>0</v>
      </c>
      <c r="M480" s="11" t="str">
        <f t="shared" si="68"/>
        <v>0Region 6/9</v>
      </c>
      <c r="N480" s="11">
        <f t="shared" si="74"/>
        <v>0</v>
      </c>
      <c r="O480" s="11">
        <f t="shared" si="74"/>
        <v>1.1910000000000001</v>
      </c>
      <c r="P480" s="11">
        <f t="shared" si="74"/>
        <v>0</v>
      </c>
      <c r="Q480" s="11">
        <f t="shared" si="74"/>
        <v>0</v>
      </c>
      <c r="R480" s="11">
        <f t="shared" si="74"/>
        <v>1.1910000000000001</v>
      </c>
      <c r="S480" s="11"/>
      <c r="T480" s="1">
        <f>VLOOKUP(B480,Master_Item!B:I,8,0)</f>
        <v>5.52</v>
      </c>
      <c r="U480" s="11">
        <f t="shared" si="69"/>
        <v>0</v>
      </c>
      <c r="V480" s="11">
        <f t="shared" si="70"/>
        <v>986.14799999999991</v>
      </c>
      <c r="W480" s="11">
        <f t="shared" si="71"/>
        <v>0</v>
      </c>
      <c r="X480" s="11">
        <f t="shared" si="72"/>
        <v>0</v>
      </c>
      <c r="Y480" s="11">
        <f t="shared" si="73"/>
        <v>986.14799999999991</v>
      </c>
    </row>
    <row r="481" spans="1:25">
      <c r="A481" s="13">
        <v>20</v>
      </c>
      <c r="B481" s="2">
        <v>310002393</v>
      </c>
      <c r="C481" s="1" t="s">
        <v>246</v>
      </c>
      <c r="D481" s="1" t="s">
        <v>128</v>
      </c>
      <c r="E481" s="12">
        <f>_xlfn.IFNA(VLOOKUP($B481,'FST OMT'!$C:$AH,$A481,0),0)*0.55</f>
        <v>0</v>
      </c>
      <c r="F481" s="12">
        <f>_xlfn.IFNA(VLOOKUP($B481,'FST CV'!$C:$AH,$A481,0),0)*0.55</f>
        <v>218.35000000000002</v>
      </c>
      <c r="G481" s="12">
        <f>_xlfn.IFNA(VLOOKUP($B481,'FST TT'!$C:$AH,$A481,0),0)*0.55</f>
        <v>0</v>
      </c>
      <c r="I481" s="4">
        <f t="shared" si="67"/>
        <v>218.35000000000002</v>
      </c>
      <c r="K481" s="52">
        <f>IF(D481="MT",VLOOKUP(B481,Master_Item!B:H,7,0),VLOOKUP(B481,Master_Item!B:H,6,0))</f>
        <v>150</v>
      </c>
      <c r="L481" s="52">
        <f>VLOOKUP(B481,Master_Item!B:M,12,0)</f>
        <v>0</v>
      </c>
      <c r="M481" s="11" t="str">
        <f t="shared" si="68"/>
        <v>0Region 6/14</v>
      </c>
      <c r="N481" s="11">
        <f t="shared" si="74"/>
        <v>0</v>
      </c>
      <c r="O481" s="11">
        <f t="shared" si="74"/>
        <v>1.4556666666666669</v>
      </c>
      <c r="P481" s="11">
        <f t="shared" si="74"/>
        <v>0</v>
      </c>
      <c r="Q481" s="11">
        <f t="shared" si="74"/>
        <v>0</v>
      </c>
      <c r="R481" s="11">
        <f t="shared" si="74"/>
        <v>1.4556666666666669</v>
      </c>
      <c r="S481" s="11"/>
      <c r="T481" s="1">
        <f>VLOOKUP(B481,Master_Item!B:I,8,0)</f>
        <v>5.52</v>
      </c>
      <c r="U481" s="11">
        <f t="shared" si="69"/>
        <v>0</v>
      </c>
      <c r="V481" s="11">
        <f t="shared" si="70"/>
        <v>1205.2920000000001</v>
      </c>
      <c r="W481" s="11">
        <f t="shared" si="71"/>
        <v>0</v>
      </c>
      <c r="X481" s="11">
        <f t="shared" si="72"/>
        <v>0</v>
      </c>
      <c r="Y481" s="11">
        <f t="shared" si="73"/>
        <v>1205.2920000000001</v>
      </c>
    </row>
    <row r="482" spans="1:25">
      <c r="A482" s="13">
        <v>21</v>
      </c>
      <c r="B482" s="2">
        <v>310002393</v>
      </c>
      <c r="C482" s="1" t="s">
        <v>246</v>
      </c>
      <c r="D482" s="1" t="s">
        <v>121</v>
      </c>
      <c r="E482" s="12">
        <f>_xlfn.IFNA(VLOOKUP($B482,'FST OMT'!$C:$AH,$A482,0),0)</f>
        <v>0</v>
      </c>
      <c r="F482" s="12">
        <f>_xlfn.IFNA(VLOOKUP($B482,'FST CV'!$C:$AH,$A482,0),0)</f>
        <v>795</v>
      </c>
      <c r="G482" s="12">
        <f>_xlfn.IFNA(VLOOKUP($B482,'FST TT'!$C:$AH,$A482,0),0)</f>
        <v>0</v>
      </c>
      <c r="I482" s="4">
        <f t="shared" si="67"/>
        <v>795</v>
      </c>
      <c r="K482" s="52">
        <f>IF(D482="MT",VLOOKUP(B482,Master_Item!B:H,7,0),VLOOKUP(B482,Master_Item!B:H,6,0))</f>
        <v>150</v>
      </c>
      <c r="L482" s="52">
        <f>VLOOKUP(B482,Master_Item!B:M,12,0)</f>
        <v>0</v>
      </c>
      <c r="M482" s="11" t="str">
        <f t="shared" si="68"/>
        <v>0Region 7</v>
      </c>
      <c r="N482" s="11">
        <f t="shared" si="74"/>
        <v>0</v>
      </c>
      <c r="O482" s="11">
        <f t="shared" si="74"/>
        <v>5.3</v>
      </c>
      <c r="P482" s="11">
        <f t="shared" si="74"/>
        <v>0</v>
      </c>
      <c r="Q482" s="11">
        <f t="shared" si="74"/>
        <v>0</v>
      </c>
      <c r="R482" s="11">
        <f t="shared" si="74"/>
        <v>5.3</v>
      </c>
      <c r="S482" s="11"/>
      <c r="T482" s="1">
        <f>VLOOKUP(B482,Master_Item!B:I,8,0)</f>
        <v>5.52</v>
      </c>
      <c r="U482" s="11">
        <f t="shared" si="69"/>
        <v>0</v>
      </c>
      <c r="V482" s="11">
        <f t="shared" si="70"/>
        <v>4388.3999999999996</v>
      </c>
      <c r="W482" s="11">
        <f t="shared" si="71"/>
        <v>0</v>
      </c>
      <c r="X482" s="11">
        <f t="shared" si="72"/>
        <v>0</v>
      </c>
      <c r="Y482" s="11">
        <f t="shared" si="73"/>
        <v>4388.3999999999996</v>
      </c>
    </row>
    <row r="483" spans="1:25">
      <c r="A483" s="13">
        <v>22</v>
      </c>
      <c r="B483" s="2">
        <v>310002393</v>
      </c>
      <c r="C483" s="1" t="s">
        <v>246</v>
      </c>
      <c r="D483" s="1" t="s">
        <v>122</v>
      </c>
      <c r="E483" s="12">
        <f>_xlfn.IFNA(VLOOKUP($B483,'FST OMT'!$C:$AH,$A483,0),0)</f>
        <v>0</v>
      </c>
      <c r="F483" s="12">
        <f>_xlfn.IFNA(VLOOKUP($B483,'FST CV'!$C:$AH,$A483,0),0)</f>
        <v>487</v>
      </c>
      <c r="G483" s="12">
        <f>_xlfn.IFNA(VLOOKUP($B483,'FST TT'!$C:$AH,$A483,0),0)</f>
        <v>0</v>
      </c>
      <c r="I483" s="4">
        <f t="shared" si="67"/>
        <v>487</v>
      </c>
      <c r="K483" s="52">
        <f>IF(D483="MT",VLOOKUP(B483,Master_Item!B:H,7,0),VLOOKUP(B483,Master_Item!B:H,6,0))</f>
        <v>150</v>
      </c>
      <c r="L483" s="52">
        <f>VLOOKUP(B483,Master_Item!B:M,12,0)</f>
        <v>0</v>
      </c>
      <c r="M483" s="11" t="str">
        <f t="shared" si="68"/>
        <v>0Region 8</v>
      </c>
      <c r="N483" s="11">
        <f t="shared" si="74"/>
        <v>0</v>
      </c>
      <c r="O483" s="11">
        <f t="shared" si="74"/>
        <v>3.2466666666666666</v>
      </c>
      <c r="P483" s="11">
        <f t="shared" si="74"/>
        <v>0</v>
      </c>
      <c r="Q483" s="11">
        <f t="shared" si="74"/>
        <v>0</v>
      </c>
      <c r="R483" s="11">
        <f t="shared" si="74"/>
        <v>3.2466666666666666</v>
      </c>
      <c r="S483" s="11"/>
      <c r="T483" s="1">
        <f>VLOOKUP(B483,Master_Item!B:I,8,0)</f>
        <v>5.52</v>
      </c>
      <c r="U483" s="11">
        <f t="shared" si="69"/>
        <v>0</v>
      </c>
      <c r="V483" s="11">
        <f t="shared" si="70"/>
        <v>2688.24</v>
      </c>
      <c r="W483" s="11">
        <f t="shared" si="71"/>
        <v>0</v>
      </c>
      <c r="X483" s="11">
        <f t="shared" si="72"/>
        <v>0</v>
      </c>
      <c r="Y483" s="11">
        <f t="shared" si="73"/>
        <v>2688.24</v>
      </c>
    </row>
    <row r="484" spans="1:25">
      <c r="A484" s="13">
        <v>71</v>
      </c>
      <c r="B484" s="2">
        <v>310002393</v>
      </c>
      <c r="C484" s="1" t="s">
        <v>246</v>
      </c>
      <c r="D484" s="1" t="s">
        <v>123</v>
      </c>
      <c r="H484" s="4">
        <f>_xlfn.IFNA(VLOOKUP(B484,'FST MT'!A:FS,$A484,0),0)</f>
        <v>0</v>
      </c>
      <c r="I484" s="4">
        <f t="shared" si="67"/>
        <v>0</v>
      </c>
      <c r="K484" s="52">
        <f>IF(D484="MT",VLOOKUP(B484,Master_Item!B:H,7,0),VLOOKUP(B484,Master_Item!B:H,6,0))</f>
        <v>150</v>
      </c>
      <c r="L484" s="52">
        <f>VLOOKUP(B484,Master_Item!B:M,12,0)</f>
        <v>0</v>
      </c>
      <c r="M484" s="11" t="str">
        <f t="shared" si="68"/>
        <v>0MT</v>
      </c>
      <c r="N484" s="11">
        <f t="shared" si="74"/>
        <v>0</v>
      </c>
      <c r="O484" s="11">
        <f t="shared" si="74"/>
        <v>0</v>
      </c>
      <c r="P484" s="11">
        <f t="shared" si="74"/>
        <v>0</v>
      </c>
      <c r="Q484" s="11">
        <f t="shared" si="74"/>
        <v>0</v>
      </c>
      <c r="R484" s="11">
        <f t="shared" si="74"/>
        <v>0</v>
      </c>
      <c r="S484" s="11"/>
      <c r="T484" s="1">
        <f>VLOOKUP(B484,Master_Item!B:I,8,0)</f>
        <v>5.52</v>
      </c>
      <c r="U484" s="11">
        <f t="shared" si="69"/>
        <v>0</v>
      </c>
      <c r="V484" s="11">
        <f t="shared" si="70"/>
        <v>0</v>
      </c>
      <c r="W484" s="11">
        <f t="shared" si="71"/>
        <v>0</v>
      </c>
      <c r="X484" s="11">
        <f t="shared" si="72"/>
        <v>0</v>
      </c>
      <c r="Y484" s="11">
        <f t="shared" si="73"/>
        <v>0</v>
      </c>
    </row>
    <row r="485" spans="1:25">
      <c r="A485" s="13">
        <v>15</v>
      </c>
      <c r="B485" s="2" t="s">
        <v>247</v>
      </c>
      <c r="C485" s="1" t="s">
        <v>248</v>
      </c>
      <c r="D485" s="1" t="s">
        <v>115</v>
      </c>
      <c r="E485" s="12">
        <f>_xlfn.IFNA(VLOOKUP($B485,'FST OMT'!$C:$AH,$A485,0),0)</f>
        <v>0</v>
      </c>
      <c r="F485" s="12">
        <f>_xlfn.IFNA(VLOOKUP($B485,'FST CV'!$C:$AH,$A485,0),0)</f>
        <v>0</v>
      </c>
      <c r="G485" s="12">
        <f>_xlfn.IFNA(VLOOKUP($B485,'FST TT'!$C:$AH,$A485,0),0)</f>
        <v>0</v>
      </c>
      <c r="I485" s="4">
        <f t="shared" si="67"/>
        <v>0</v>
      </c>
      <c r="K485" s="52">
        <f>IF(D485="MT",VLOOKUP(B485,Master_Item!B:H,7,0),VLOOKUP(B485,Master_Item!B:H,6,0))</f>
        <v>144</v>
      </c>
      <c r="L485" s="52" t="str">
        <f>VLOOKUP(B485,Master_Item!B:M,12,0)</f>
        <v>โรงงานเสริมสุขชลบุรี</v>
      </c>
      <c r="M485" s="11" t="str">
        <f t="shared" si="68"/>
        <v>โรงงานเสริมสุขชลบุรีRegion 1</v>
      </c>
      <c r="N485" s="11">
        <f t="shared" si="74"/>
        <v>0</v>
      </c>
      <c r="O485" s="11">
        <f t="shared" si="74"/>
        <v>0</v>
      </c>
      <c r="P485" s="11">
        <f t="shared" si="74"/>
        <v>0</v>
      </c>
      <c r="Q485" s="11">
        <f t="shared" si="74"/>
        <v>0</v>
      </c>
      <c r="R485" s="11">
        <f t="shared" si="74"/>
        <v>0</v>
      </c>
      <c r="S485" s="11"/>
      <c r="T485" s="1">
        <f>VLOOKUP(B485,Master_Item!B:I,8,0)</f>
        <v>4.4400000000000004</v>
      </c>
      <c r="U485" s="11">
        <f t="shared" si="69"/>
        <v>0</v>
      </c>
      <c r="V485" s="11">
        <f t="shared" si="70"/>
        <v>0</v>
      </c>
      <c r="W485" s="11">
        <f t="shared" si="71"/>
        <v>0</v>
      </c>
      <c r="X485" s="11">
        <f t="shared" si="72"/>
        <v>0</v>
      </c>
      <c r="Y485" s="11">
        <f t="shared" si="73"/>
        <v>0</v>
      </c>
    </row>
    <row r="486" spans="1:25">
      <c r="A486" s="13">
        <v>16</v>
      </c>
      <c r="B486" s="2" t="s">
        <v>247</v>
      </c>
      <c r="C486" s="1" t="s">
        <v>248</v>
      </c>
      <c r="D486" s="1" t="s">
        <v>116</v>
      </c>
      <c r="E486" s="12">
        <f>_xlfn.IFNA(VLOOKUP($B486,'FST OMT'!$C:$AH,$A486,0),0)</f>
        <v>78</v>
      </c>
      <c r="F486" s="12">
        <f>_xlfn.IFNA(VLOOKUP($B486,'FST CV'!$C:$AH,$A486,0),0)</f>
        <v>0</v>
      </c>
      <c r="G486" s="12">
        <f>_xlfn.IFNA(VLOOKUP($B486,'FST TT'!$C:$AH,$A486,0),0)</f>
        <v>0</v>
      </c>
      <c r="I486" s="4">
        <f t="shared" si="67"/>
        <v>78</v>
      </c>
      <c r="K486" s="52">
        <f>IF(D486="MT",VLOOKUP(B486,Master_Item!B:H,7,0),VLOOKUP(B486,Master_Item!B:H,6,0))</f>
        <v>144</v>
      </c>
      <c r="L486" s="52" t="str">
        <f>VLOOKUP(B486,Master_Item!B:M,12,0)</f>
        <v>โรงงานเสริมสุขชลบุรี</v>
      </c>
      <c r="M486" s="11" t="str">
        <f t="shared" si="68"/>
        <v>โรงงานเสริมสุขชลบุรีRegion 2</v>
      </c>
      <c r="N486" s="11">
        <f t="shared" si="74"/>
        <v>0.54166666666666663</v>
      </c>
      <c r="O486" s="11">
        <f t="shared" si="74"/>
        <v>0</v>
      </c>
      <c r="P486" s="11">
        <f t="shared" si="74"/>
        <v>0</v>
      </c>
      <c r="Q486" s="11">
        <f t="shared" si="74"/>
        <v>0</v>
      </c>
      <c r="R486" s="11">
        <f t="shared" si="74"/>
        <v>0.54166666666666663</v>
      </c>
      <c r="S486" s="11"/>
      <c r="T486" s="1">
        <f>VLOOKUP(B486,Master_Item!B:I,8,0)</f>
        <v>4.4400000000000004</v>
      </c>
      <c r="U486" s="11">
        <f t="shared" si="69"/>
        <v>346.32000000000005</v>
      </c>
      <c r="V486" s="11">
        <f t="shared" si="70"/>
        <v>0</v>
      </c>
      <c r="W486" s="11">
        <f t="shared" si="71"/>
        <v>0</v>
      </c>
      <c r="X486" s="11">
        <f t="shared" si="72"/>
        <v>0</v>
      </c>
      <c r="Y486" s="11">
        <f t="shared" si="73"/>
        <v>346.32000000000005</v>
      </c>
    </row>
    <row r="487" spans="1:25">
      <c r="A487" s="13">
        <v>17</v>
      </c>
      <c r="B487" s="2" t="s">
        <v>247</v>
      </c>
      <c r="C487" s="1" t="s">
        <v>248</v>
      </c>
      <c r="D487" s="1" t="s">
        <v>117</v>
      </c>
      <c r="E487" s="12">
        <f>_xlfn.IFNA(VLOOKUP($B487,'FST OMT'!$C:$AH,$A487,0),0)</f>
        <v>15</v>
      </c>
      <c r="F487" s="12">
        <f>_xlfn.IFNA(VLOOKUP($B487,'FST CV'!$C:$AH,$A487,0),0)</f>
        <v>0</v>
      </c>
      <c r="G487" s="12">
        <f>_xlfn.IFNA(VLOOKUP($B487,'FST TT'!$C:$AH,$A487,0),0)</f>
        <v>0</v>
      </c>
      <c r="I487" s="4">
        <f t="shared" si="67"/>
        <v>15</v>
      </c>
      <c r="K487" s="52">
        <f>IF(D487="MT",VLOOKUP(B487,Master_Item!B:H,7,0),VLOOKUP(B487,Master_Item!B:H,6,0))</f>
        <v>144</v>
      </c>
      <c r="L487" s="52" t="str">
        <f>VLOOKUP(B487,Master_Item!B:M,12,0)</f>
        <v>โรงงานเสริมสุขชลบุรี</v>
      </c>
      <c r="M487" s="11" t="str">
        <f t="shared" si="68"/>
        <v>โรงงานเสริมสุขชลบุรีRegion 3</v>
      </c>
      <c r="N487" s="11">
        <f t="shared" si="74"/>
        <v>0.10416666666666667</v>
      </c>
      <c r="O487" s="11">
        <f t="shared" si="74"/>
        <v>0</v>
      </c>
      <c r="P487" s="11">
        <f t="shared" si="74"/>
        <v>0</v>
      </c>
      <c r="Q487" s="11">
        <f t="shared" si="74"/>
        <v>0</v>
      </c>
      <c r="R487" s="11">
        <f t="shared" si="74"/>
        <v>0.10416666666666667</v>
      </c>
      <c r="S487" s="11"/>
      <c r="T487" s="1">
        <f>VLOOKUP(B487,Master_Item!B:I,8,0)</f>
        <v>4.4400000000000004</v>
      </c>
      <c r="U487" s="11">
        <f t="shared" si="69"/>
        <v>66.600000000000009</v>
      </c>
      <c r="V487" s="11">
        <f t="shared" si="70"/>
        <v>0</v>
      </c>
      <c r="W487" s="11">
        <f t="shared" si="71"/>
        <v>0</v>
      </c>
      <c r="X487" s="11">
        <f t="shared" si="72"/>
        <v>0</v>
      </c>
      <c r="Y487" s="11">
        <f t="shared" si="73"/>
        <v>66.600000000000009</v>
      </c>
    </row>
    <row r="488" spans="1:25">
      <c r="A488" s="13">
        <v>18</v>
      </c>
      <c r="B488" s="2" t="s">
        <v>247</v>
      </c>
      <c r="C488" s="1" t="s">
        <v>248</v>
      </c>
      <c r="D488" s="1" t="s">
        <v>118</v>
      </c>
      <c r="E488" s="12">
        <f>_xlfn.IFNA(VLOOKUP($B488,'FST OMT'!$C:$AH,$A488,0),0)</f>
        <v>20</v>
      </c>
      <c r="F488" s="12">
        <f>_xlfn.IFNA(VLOOKUP($B488,'FST CV'!$C:$AH,$A488,0),0)</f>
        <v>0</v>
      </c>
      <c r="G488" s="12">
        <f>_xlfn.IFNA(VLOOKUP($B488,'FST TT'!$C:$AH,$A488,0),0)</f>
        <v>0</v>
      </c>
      <c r="I488" s="4">
        <f t="shared" si="67"/>
        <v>20</v>
      </c>
      <c r="K488" s="52">
        <f>IF(D488="MT",VLOOKUP(B488,Master_Item!B:H,7,0),VLOOKUP(B488,Master_Item!B:H,6,0))</f>
        <v>144</v>
      </c>
      <c r="L488" s="52" t="str">
        <f>VLOOKUP(B488,Master_Item!B:M,12,0)</f>
        <v>โรงงานเสริมสุขชลบุรี</v>
      </c>
      <c r="M488" s="11" t="str">
        <f t="shared" si="68"/>
        <v>โรงงานเสริมสุขชลบุรีRegion 4</v>
      </c>
      <c r="N488" s="11">
        <f t="shared" si="74"/>
        <v>0.1388888888888889</v>
      </c>
      <c r="O488" s="11">
        <f t="shared" si="74"/>
        <v>0</v>
      </c>
      <c r="P488" s="11">
        <f t="shared" si="74"/>
        <v>0</v>
      </c>
      <c r="Q488" s="11">
        <f t="shared" si="74"/>
        <v>0</v>
      </c>
      <c r="R488" s="11">
        <f t="shared" si="74"/>
        <v>0.1388888888888889</v>
      </c>
      <c r="S488" s="11"/>
      <c r="T488" s="1">
        <f>VLOOKUP(B488,Master_Item!B:I,8,0)</f>
        <v>4.4400000000000004</v>
      </c>
      <c r="U488" s="11">
        <f t="shared" si="69"/>
        <v>88.800000000000011</v>
      </c>
      <c r="V488" s="11">
        <f t="shared" si="70"/>
        <v>0</v>
      </c>
      <c r="W488" s="11">
        <f t="shared" si="71"/>
        <v>0</v>
      </c>
      <c r="X488" s="11">
        <f t="shared" si="72"/>
        <v>0</v>
      </c>
      <c r="Y488" s="11">
        <f t="shared" si="73"/>
        <v>88.800000000000011</v>
      </c>
    </row>
    <row r="489" spans="1:25">
      <c r="A489" s="13">
        <v>19</v>
      </c>
      <c r="B489" s="2" t="s">
        <v>247</v>
      </c>
      <c r="C489" s="1" t="s">
        <v>248</v>
      </c>
      <c r="D489" s="1" t="s">
        <v>119</v>
      </c>
      <c r="E489" s="12">
        <f>_xlfn.IFNA(VLOOKUP($B489,'FST OMT'!$C:$AH,$A489,0),0)</f>
        <v>0</v>
      </c>
      <c r="F489" s="12">
        <f>_xlfn.IFNA(VLOOKUP($B489,'FST CV'!$C:$AH,$A489,0),0)</f>
        <v>0</v>
      </c>
      <c r="G489" s="12">
        <f>_xlfn.IFNA(VLOOKUP($B489,'FST TT'!$C:$AH,$A489,0),0)</f>
        <v>0</v>
      </c>
      <c r="I489" s="4">
        <f t="shared" si="67"/>
        <v>0</v>
      </c>
      <c r="K489" s="52">
        <f>IF(D489="MT",VLOOKUP(B489,Master_Item!B:H,7,0),VLOOKUP(B489,Master_Item!B:H,6,0))</f>
        <v>144</v>
      </c>
      <c r="L489" s="52" t="str">
        <f>VLOOKUP(B489,Master_Item!B:M,12,0)</f>
        <v>โรงงานเสริมสุขชลบุรี</v>
      </c>
      <c r="M489" s="11" t="str">
        <f t="shared" si="68"/>
        <v>โรงงานเสริมสุขชลบุรีRegion 5</v>
      </c>
      <c r="N489" s="11">
        <f t="shared" si="74"/>
        <v>0</v>
      </c>
      <c r="O489" s="11">
        <f t="shared" si="74"/>
        <v>0</v>
      </c>
      <c r="P489" s="11">
        <f t="shared" si="74"/>
        <v>0</v>
      </c>
      <c r="Q489" s="11">
        <f t="shared" si="74"/>
        <v>0</v>
      </c>
      <c r="R489" s="11">
        <f t="shared" si="74"/>
        <v>0</v>
      </c>
      <c r="S489" s="11"/>
      <c r="T489" s="1">
        <f>VLOOKUP(B489,Master_Item!B:I,8,0)</f>
        <v>4.4400000000000004</v>
      </c>
      <c r="U489" s="11">
        <f t="shared" si="69"/>
        <v>0</v>
      </c>
      <c r="V489" s="11">
        <f t="shared" si="70"/>
        <v>0</v>
      </c>
      <c r="W489" s="11">
        <f t="shared" si="71"/>
        <v>0</v>
      </c>
      <c r="X489" s="11">
        <f t="shared" si="72"/>
        <v>0</v>
      </c>
      <c r="Y489" s="11">
        <f t="shared" si="73"/>
        <v>0</v>
      </c>
    </row>
    <row r="490" spans="1:25">
      <c r="A490" s="13">
        <v>20</v>
      </c>
      <c r="B490" s="2" t="s">
        <v>247</v>
      </c>
      <c r="C490" s="1" t="s">
        <v>248</v>
      </c>
      <c r="D490" s="1" t="s">
        <v>127</v>
      </c>
      <c r="E490" s="12">
        <f>_xlfn.IFNA(VLOOKUP($B490,'FST OMT'!$C:$AH,$A490,0),0)*0.45</f>
        <v>4.5</v>
      </c>
      <c r="F490" s="12">
        <f>_xlfn.IFNA(VLOOKUP($B490,'FST CV'!$C:$AH,$A490,0),0)*0.45</f>
        <v>0</v>
      </c>
      <c r="G490" s="12">
        <f>_xlfn.IFNA(VLOOKUP($B490,'FST TT'!$C:$AH,$A490,0),0)*0.45</f>
        <v>0</v>
      </c>
      <c r="I490" s="4">
        <f t="shared" si="67"/>
        <v>4.5</v>
      </c>
      <c r="K490" s="52">
        <f>IF(D490="MT",VLOOKUP(B490,Master_Item!B:H,7,0),VLOOKUP(B490,Master_Item!B:H,6,0))</f>
        <v>144</v>
      </c>
      <c r="L490" s="52" t="str">
        <f>VLOOKUP(B490,Master_Item!B:M,12,0)</f>
        <v>โรงงานเสริมสุขชลบุรี</v>
      </c>
      <c r="M490" s="11" t="str">
        <f t="shared" si="68"/>
        <v>โรงงานเสริมสุขชลบุรีRegion 6/9</v>
      </c>
      <c r="N490" s="11">
        <f t="shared" si="74"/>
        <v>3.125E-2</v>
      </c>
      <c r="O490" s="11">
        <f t="shared" si="74"/>
        <v>0</v>
      </c>
      <c r="P490" s="11">
        <f t="shared" si="74"/>
        <v>0</v>
      </c>
      <c r="Q490" s="11">
        <f t="shared" si="74"/>
        <v>0</v>
      </c>
      <c r="R490" s="11">
        <f t="shared" si="74"/>
        <v>3.125E-2</v>
      </c>
      <c r="S490" s="11"/>
      <c r="T490" s="1">
        <f>VLOOKUP(B490,Master_Item!B:I,8,0)</f>
        <v>4.4400000000000004</v>
      </c>
      <c r="U490" s="11">
        <f t="shared" si="69"/>
        <v>19.98</v>
      </c>
      <c r="V490" s="11">
        <f t="shared" si="70"/>
        <v>0</v>
      </c>
      <c r="W490" s="11">
        <f t="shared" si="71"/>
        <v>0</v>
      </c>
      <c r="X490" s="11">
        <f t="shared" si="72"/>
        <v>0</v>
      </c>
      <c r="Y490" s="11">
        <f t="shared" si="73"/>
        <v>19.98</v>
      </c>
    </row>
    <row r="491" spans="1:25">
      <c r="A491" s="13">
        <v>20</v>
      </c>
      <c r="B491" s="2" t="s">
        <v>247</v>
      </c>
      <c r="C491" s="1" t="s">
        <v>248</v>
      </c>
      <c r="D491" s="1" t="s">
        <v>128</v>
      </c>
      <c r="E491" s="12">
        <f>_xlfn.IFNA(VLOOKUP($B491,'FST OMT'!$C:$AH,$A491,0),0)*0.55</f>
        <v>5.5</v>
      </c>
      <c r="F491" s="12">
        <f>_xlfn.IFNA(VLOOKUP($B491,'FST CV'!$C:$AH,$A491,0),0)*0.55</f>
        <v>0</v>
      </c>
      <c r="G491" s="12">
        <f>_xlfn.IFNA(VLOOKUP($B491,'FST TT'!$C:$AH,$A491,0),0)*0.55</f>
        <v>0</v>
      </c>
      <c r="I491" s="4">
        <f t="shared" si="67"/>
        <v>5.5</v>
      </c>
      <c r="K491" s="52">
        <f>IF(D491="MT",VLOOKUP(B491,Master_Item!B:H,7,0),VLOOKUP(B491,Master_Item!B:H,6,0))</f>
        <v>144</v>
      </c>
      <c r="L491" s="52" t="str">
        <f>VLOOKUP(B491,Master_Item!B:M,12,0)</f>
        <v>โรงงานเสริมสุขชลบุรี</v>
      </c>
      <c r="M491" s="11" t="str">
        <f t="shared" si="68"/>
        <v>โรงงานเสริมสุขชลบุรีRegion 6/14</v>
      </c>
      <c r="N491" s="11">
        <f t="shared" si="74"/>
        <v>3.8194444444444448E-2</v>
      </c>
      <c r="O491" s="11">
        <f t="shared" si="74"/>
        <v>0</v>
      </c>
      <c r="P491" s="11">
        <f t="shared" si="74"/>
        <v>0</v>
      </c>
      <c r="Q491" s="11">
        <f t="shared" si="74"/>
        <v>0</v>
      </c>
      <c r="R491" s="11">
        <f t="shared" si="74"/>
        <v>3.8194444444444448E-2</v>
      </c>
      <c r="S491" s="11"/>
      <c r="T491" s="1">
        <f>VLOOKUP(B491,Master_Item!B:I,8,0)</f>
        <v>4.4400000000000004</v>
      </c>
      <c r="U491" s="11">
        <f t="shared" si="69"/>
        <v>24.42</v>
      </c>
      <c r="V491" s="11">
        <f t="shared" si="70"/>
        <v>0</v>
      </c>
      <c r="W491" s="11">
        <f t="shared" si="71"/>
        <v>0</v>
      </c>
      <c r="X491" s="11">
        <f t="shared" si="72"/>
        <v>0</v>
      </c>
      <c r="Y491" s="11">
        <f t="shared" si="73"/>
        <v>24.42</v>
      </c>
    </row>
    <row r="492" spans="1:25">
      <c r="A492" s="13">
        <v>21</v>
      </c>
      <c r="B492" s="2" t="s">
        <v>247</v>
      </c>
      <c r="C492" s="1" t="s">
        <v>248</v>
      </c>
      <c r="D492" s="1" t="s">
        <v>121</v>
      </c>
      <c r="E492" s="12">
        <f>_xlfn.IFNA(VLOOKUP($B492,'FST OMT'!$C:$AH,$A492,0),0)</f>
        <v>0</v>
      </c>
      <c r="F492" s="12">
        <f>_xlfn.IFNA(VLOOKUP($B492,'FST CV'!$C:$AH,$A492,0),0)</f>
        <v>0</v>
      </c>
      <c r="G492" s="12">
        <f>_xlfn.IFNA(VLOOKUP($B492,'FST TT'!$C:$AH,$A492,0),0)</f>
        <v>0</v>
      </c>
      <c r="I492" s="4">
        <f t="shared" si="67"/>
        <v>0</v>
      </c>
      <c r="K492" s="52">
        <f>IF(D492="MT",VLOOKUP(B492,Master_Item!B:H,7,0),VLOOKUP(B492,Master_Item!B:H,6,0))</f>
        <v>144</v>
      </c>
      <c r="L492" s="52" t="str">
        <f>VLOOKUP(B492,Master_Item!B:M,12,0)</f>
        <v>โรงงานเสริมสุขชลบุรี</v>
      </c>
      <c r="M492" s="11" t="str">
        <f t="shared" si="68"/>
        <v>โรงงานเสริมสุขชลบุรีRegion 7</v>
      </c>
      <c r="N492" s="11">
        <f t="shared" si="74"/>
        <v>0</v>
      </c>
      <c r="O492" s="11">
        <f t="shared" si="74"/>
        <v>0</v>
      </c>
      <c r="P492" s="11">
        <f t="shared" si="74"/>
        <v>0</v>
      </c>
      <c r="Q492" s="11">
        <f t="shared" si="74"/>
        <v>0</v>
      </c>
      <c r="R492" s="11">
        <f t="shared" si="74"/>
        <v>0</v>
      </c>
      <c r="S492" s="11"/>
      <c r="T492" s="1">
        <f>VLOOKUP(B492,Master_Item!B:I,8,0)</f>
        <v>4.4400000000000004</v>
      </c>
      <c r="U492" s="11">
        <f t="shared" si="69"/>
        <v>0</v>
      </c>
      <c r="V492" s="11">
        <f t="shared" si="70"/>
        <v>0</v>
      </c>
      <c r="W492" s="11">
        <f t="shared" si="71"/>
        <v>0</v>
      </c>
      <c r="X492" s="11">
        <f t="shared" si="72"/>
        <v>0</v>
      </c>
      <c r="Y492" s="11">
        <f t="shared" si="73"/>
        <v>0</v>
      </c>
    </row>
    <row r="493" spans="1:25">
      <c r="A493" s="13">
        <v>22</v>
      </c>
      <c r="B493" s="2" t="s">
        <v>247</v>
      </c>
      <c r="C493" s="1" t="s">
        <v>248</v>
      </c>
      <c r="D493" s="1" t="s">
        <v>122</v>
      </c>
      <c r="E493" s="12">
        <f>_xlfn.IFNA(VLOOKUP($B493,'FST OMT'!$C:$AH,$A493,0),0)</f>
        <v>472</v>
      </c>
      <c r="F493" s="12">
        <f>_xlfn.IFNA(VLOOKUP($B493,'FST CV'!$C:$AH,$A493,0),0)</f>
        <v>1330</v>
      </c>
      <c r="G493" s="12">
        <f>_xlfn.IFNA(VLOOKUP($B493,'FST TT'!$C:$AH,$A493,0),0)</f>
        <v>0</v>
      </c>
      <c r="I493" s="4">
        <f t="shared" si="67"/>
        <v>1802</v>
      </c>
      <c r="K493" s="52">
        <f>IF(D493="MT",VLOOKUP(B493,Master_Item!B:H,7,0),VLOOKUP(B493,Master_Item!B:H,6,0))</f>
        <v>144</v>
      </c>
      <c r="L493" s="52" t="str">
        <f>VLOOKUP(B493,Master_Item!B:M,12,0)</f>
        <v>โรงงานเสริมสุขชลบุรี</v>
      </c>
      <c r="M493" s="11" t="str">
        <f t="shared" si="68"/>
        <v>โรงงานเสริมสุขชลบุรีRegion 8</v>
      </c>
      <c r="N493" s="11">
        <f t="shared" si="74"/>
        <v>3.2777777777777777</v>
      </c>
      <c r="O493" s="11">
        <f t="shared" si="74"/>
        <v>9.2361111111111107</v>
      </c>
      <c r="P493" s="11">
        <f t="shared" si="74"/>
        <v>0</v>
      </c>
      <c r="Q493" s="11">
        <f t="shared" si="74"/>
        <v>0</v>
      </c>
      <c r="R493" s="11">
        <f t="shared" si="74"/>
        <v>12.513888888888889</v>
      </c>
      <c r="S493" s="11"/>
      <c r="T493" s="1">
        <f>VLOOKUP(B493,Master_Item!B:I,8,0)</f>
        <v>4.4400000000000004</v>
      </c>
      <c r="U493" s="11">
        <f t="shared" si="69"/>
        <v>2095.6800000000003</v>
      </c>
      <c r="V493" s="11">
        <f t="shared" si="70"/>
        <v>5905.2000000000007</v>
      </c>
      <c r="W493" s="11">
        <f t="shared" si="71"/>
        <v>0</v>
      </c>
      <c r="X493" s="11">
        <f t="shared" si="72"/>
        <v>0</v>
      </c>
      <c r="Y493" s="11">
        <f t="shared" si="73"/>
        <v>8000.880000000001</v>
      </c>
    </row>
    <row r="494" spans="1:25">
      <c r="A494" s="13">
        <v>71</v>
      </c>
      <c r="B494" s="2" t="s">
        <v>247</v>
      </c>
      <c r="C494" s="1" t="s">
        <v>248</v>
      </c>
      <c r="D494" s="1" t="s">
        <v>123</v>
      </c>
      <c r="H494" s="4">
        <f>_xlfn.IFNA(VLOOKUP(B494,'FST MT'!A:FS,$A494,0),0)</f>
        <v>0</v>
      </c>
      <c r="I494" s="4">
        <f t="shared" si="67"/>
        <v>0</v>
      </c>
      <c r="K494" s="52">
        <f>IF(D494="MT",VLOOKUP(B494,Master_Item!B:H,7,0),VLOOKUP(B494,Master_Item!B:H,6,0))</f>
        <v>144</v>
      </c>
      <c r="L494" s="52" t="str">
        <f>VLOOKUP(B494,Master_Item!B:M,12,0)</f>
        <v>โรงงานเสริมสุขชลบุรี</v>
      </c>
      <c r="M494" s="11" t="str">
        <f t="shared" si="68"/>
        <v>โรงงานเสริมสุขชลบุรีMT</v>
      </c>
      <c r="N494" s="11">
        <f t="shared" si="74"/>
        <v>0</v>
      </c>
      <c r="O494" s="11">
        <f t="shared" si="74"/>
        <v>0</v>
      </c>
      <c r="P494" s="11">
        <f t="shared" si="74"/>
        <v>0</v>
      </c>
      <c r="Q494" s="11">
        <f t="shared" si="74"/>
        <v>0</v>
      </c>
      <c r="R494" s="11">
        <f t="shared" si="74"/>
        <v>0</v>
      </c>
      <c r="S494" s="11"/>
      <c r="T494" s="1">
        <f>VLOOKUP(B494,Master_Item!B:I,8,0)</f>
        <v>4.4400000000000004</v>
      </c>
      <c r="U494" s="11">
        <f t="shared" si="69"/>
        <v>0</v>
      </c>
      <c r="V494" s="11">
        <f t="shared" si="70"/>
        <v>0</v>
      </c>
      <c r="W494" s="11">
        <f t="shared" si="71"/>
        <v>0</v>
      </c>
      <c r="X494" s="11">
        <f t="shared" si="72"/>
        <v>0</v>
      </c>
      <c r="Y494" s="11">
        <f t="shared" si="73"/>
        <v>0</v>
      </c>
    </row>
    <row r="495" spans="1:25">
      <c r="A495" s="13">
        <v>15</v>
      </c>
      <c r="B495" s="2" t="s">
        <v>249</v>
      </c>
      <c r="C495" s="1" t="s">
        <v>250</v>
      </c>
      <c r="D495" s="1" t="s">
        <v>115</v>
      </c>
      <c r="E495" s="12">
        <f>_xlfn.IFNA(VLOOKUP($B495,'FST OMT'!$C:$AH,$A495,0),0)</f>
        <v>0</v>
      </c>
      <c r="F495" s="12">
        <f>_xlfn.IFNA(VLOOKUP($B495,'FST CV'!$C:$AH,$A495,0),0)</f>
        <v>725</v>
      </c>
      <c r="G495" s="12">
        <f>_xlfn.IFNA(VLOOKUP($B495,'FST TT'!$C:$AH,$A495,0),0)</f>
        <v>0</v>
      </c>
      <c r="I495" s="4">
        <f t="shared" si="67"/>
        <v>725</v>
      </c>
      <c r="K495" s="52">
        <f>IF(D495="MT",VLOOKUP(B495,Master_Item!B:H,7,0),VLOOKUP(B495,Master_Item!B:H,6,0))</f>
        <v>144</v>
      </c>
      <c r="L495" s="52" t="str">
        <f>VLOOKUP(B495,Master_Item!B:M,12,0)</f>
        <v>โรงงานเสริมสุขชลบุรี</v>
      </c>
      <c r="M495" s="11" t="str">
        <f t="shared" si="68"/>
        <v>โรงงานเสริมสุขชลบุรีRegion 1</v>
      </c>
      <c r="N495" s="11">
        <f t="shared" si="74"/>
        <v>0</v>
      </c>
      <c r="O495" s="11">
        <f t="shared" si="74"/>
        <v>5.0347222222222223</v>
      </c>
      <c r="P495" s="11">
        <f t="shared" si="74"/>
        <v>0</v>
      </c>
      <c r="Q495" s="11">
        <f t="shared" si="74"/>
        <v>0</v>
      </c>
      <c r="R495" s="11">
        <f t="shared" si="74"/>
        <v>5.0347222222222223</v>
      </c>
      <c r="S495" s="11"/>
      <c r="T495" s="1">
        <f>VLOOKUP(B495,Master_Item!B:I,8,0)</f>
        <v>4.4400000000000004</v>
      </c>
      <c r="U495" s="11">
        <f t="shared" si="69"/>
        <v>0</v>
      </c>
      <c r="V495" s="11">
        <f t="shared" si="70"/>
        <v>3219.0000000000005</v>
      </c>
      <c r="W495" s="11">
        <f t="shared" si="71"/>
        <v>0</v>
      </c>
      <c r="X495" s="11">
        <f t="shared" si="72"/>
        <v>0</v>
      </c>
      <c r="Y495" s="11">
        <f t="shared" si="73"/>
        <v>3219.0000000000005</v>
      </c>
    </row>
    <row r="496" spans="1:25">
      <c r="A496" s="13">
        <v>16</v>
      </c>
      <c r="B496" s="2" t="s">
        <v>249</v>
      </c>
      <c r="C496" s="1" t="s">
        <v>250</v>
      </c>
      <c r="D496" s="1" t="s">
        <v>116</v>
      </c>
      <c r="E496" s="12">
        <f>_xlfn.IFNA(VLOOKUP($B496,'FST OMT'!$C:$AH,$A496,0),0)</f>
        <v>322</v>
      </c>
      <c r="F496" s="12">
        <f>_xlfn.IFNA(VLOOKUP($B496,'FST CV'!$C:$AH,$A496,0),0)</f>
        <v>540</v>
      </c>
      <c r="G496" s="12">
        <f>_xlfn.IFNA(VLOOKUP($B496,'FST TT'!$C:$AH,$A496,0),0)</f>
        <v>0</v>
      </c>
      <c r="I496" s="4">
        <f t="shared" si="67"/>
        <v>862</v>
      </c>
      <c r="K496" s="52">
        <f>IF(D496="MT",VLOOKUP(B496,Master_Item!B:H,7,0),VLOOKUP(B496,Master_Item!B:H,6,0))</f>
        <v>144</v>
      </c>
      <c r="L496" s="52" t="str">
        <f>VLOOKUP(B496,Master_Item!B:M,12,0)</f>
        <v>โรงงานเสริมสุขชลบุรี</v>
      </c>
      <c r="M496" s="11" t="str">
        <f t="shared" si="68"/>
        <v>โรงงานเสริมสุขชลบุรีRegion 2</v>
      </c>
      <c r="N496" s="11">
        <f t="shared" si="74"/>
        <v>2.2361111111111112</v>
      </c>
      <c r="O496" s="11">
        <f t="shared" si="74"/>
        <v>3.75</v>
      </c>
      <c r="P496" s="11">
        <f t="shared" si="74"/>
        <v>0</v>
      </c>
      <c r="Q496" s="11">
        <f t="shared" si="74"/>
        <v>0</v>
      </c>
      <c r="R496" s="11">
        <f t="shared" si="74"/>
        <v>5.9861111111111107</v>
      </c>
      <c r="S496" s="11"/>
      <c r="T496" s="1">
        <f>VLOOKUP(B496,Master_Item!B:I,8,0)</f>
        <v>4.4400000000000004</v>
      </c>
      <c r="U496" s="11">
        <f t="shared" si="69"/>
        <v>1429.68</v>
      </c>
      <c r="V496" s="11">
        <f t="shared" si="70"/>
        <v>2397.6000000000004</v>
      </c>
      <c r="W496" s="11">
        <f t="shared" si="71"/>
        <v>0</v>
      </c>
      <c r="X496" s="11">
        <f t="shared" si="72"/>
        <v>0</v>
      </c>
      <c r="Y496" s="11">
        <f t="shared" si="73"/>
        <v>3827.28</v>
      </c>
    </row>
    <row r="497" spans="1:25">
      <c r="A497" s="13">
        <v>17</v>
      </c>
      <c r="B497" s="2" t="s">
        <v>249</v>
      </c>
      <c r="C497" s="1" t="s">
        <v>250</v>
      </c>
      <c r="D497" s="1" t="s">
        <v>117</v>
      </c>
      <c r="E497" s="12">
        <f>_xlfn.IFNA(VLOOKUP($B497,'FST OMT'!$C:$AH,$A497,0),0)</f>
        <v>145</v>
      </c>
      <c r="F497" s="12">
        <f>_xlfn.IFNA(VLOOKUP($B497,'FST CV'!$C:$AH,$A497,0),0)</f>
        <v>936</v>
      </c>
      <c r="G497" s="12">
        <f>_xlfn.IFNA(VLOOKUP($B497,'FST TT'!$C:$AH,$A497,0),0)</f>
        <v>0</v>
      </c>
      <c r="I497" s="4">
        <f t="shared" si="67"/>
        <v>1081</v>
      </c>
      <c r="K497" s="52">
        <f>IF(D497="MT",VLOOKUP(B497,Master_Item!B:H,7,0),VLOOKUP(B497,Master_Item!B:H,6,0))</f>
        <v>144</v>
      </c>
      <c r="L497" s="52" t="str">
        <f>VLOOKUP(B497,Master_Item!B:M,12,0)</f>
        <v>โรงงานเสริมสุขชลบุรี</v>
      </c>
      <c r="M497" s="11" t="str">
        <f t="shared" si="68"/>
        <v>โรงงานเสริมสุขชลบุรีRegion 3</v>
      </c>
      <c r="N497" s="11">
        <f t="shared" si="74"/>
        <v>1.0069444444444444</v>
      </c>
      <c r="O497" s="11">
        <f t="shared" si="74"/>
        <v>6.5</v>
      </c>
      <c r="P497" s="11">
        <f t="shared" si="74"/>
        <v>0</v>
      </c>
      <c r="Q497" s="11">
        <f t="shared" si="74"/>
        <v>0</v>
      </c>
      <c r="R497" s="11">
        <f t="shared" si="74"/>
        <v>7.5069444444444446</v>
      </c>
      <c r="S497" s="11"/>
      <c r="T497" s="1">
        <f>VLOOKUP(B497,Master_Item!B:I,8,0)</f>
        <v>4.4400000000000004</v>
      </c>
      <c r="U497" s="11">
        <f t="shared" si="69"/>
        <v>643.80000000000007</v>
      </c>
      <c r="V497" s="11">
        <f t="shared" si="70"/>
        <v>4155.84</v>
      </c>
      <c r="W497" s="11">
        <f t="shared" si="71"/>
        <v>0</v>
      </c>
      <c r="X497" s="11">
        <f t="shared" si="72"/>
        <v>0</v>
      </c>
      <c r="Y497" s="11">
        <f t="shared" si="73"/>
        <v>4799.6400000000003</v>
      </c>
    </row>
    <row r="498" spans="1:25">
      <c r="A498" s="13">
        <v>18</v>
      </c>
      <c r="B498" s="2" t="s">
        <v>249</v>
      </c>
      <c r="C498" s="1" t="s">
        <v>250</v>
      </c>
      <c r="D498" s="1" t="s">
        <v>118</v>
      </c>
      <c r="E498" s="12">
        <f>_xlfn.IFNA(VLOOKUP($B498,'FST OMT'!$C:$AH,$A498,0),0)</f>
        <v>10</v>
      </c>
      <c r="F498" s="12">
        <f>_xlfn.IFNA(VLOOKUP($B498,'FST CV'!$C:$AH,$A498,0),0)</f>
        <v>979</v>
      </c>
      <c r="G498" s="12">
        <f>_xlfn.IFNA(VLOOKUP($B498,'FST TT'!$C:$AH,$A498,0),0)</f>
        <v>0</v>
      </c>
      <c r="I498" s="4">
        <f t="shared" si="67"/>
        <v>989</v>
      </c>
      <c r="K498" s="52">
        <f>IF(D498="MT",VLOOKUP(B498,Master_Item!B:H,7,0),VLOOKUP(B498,Master_Item!B:H,6,0))</f>
        <v>144</v>
      </c>
      <c r="L498" s="52" t="str">
        <f>VLOOKUP(B498,Master_Item!B:M,12,0)</f>
        <v>โรงงานเสริมสุขชลบุรี</v>
      </c>
      <c r="M498" s="11" t="str">
        <f t="shared" si="68"/>
        <v>โรงงานเสริมสุขชลบุรีRegion 4</v>
      </c>
      <c r="N498" s="11">
        <f t="shared" si="74"/>
        <v>6.9444444444444448E-2</v>
      </c>
      <c r="O498" s="11">
        <f t="shared" si="74"/>
        <v>6.7986111111111107</v>
      </c>
      <c r="P498" s="11">
        <f t="shared" si="74"/>
        <v>0</v>
      </c>
      <c r="Q498" s="11">
        <f t="shared" si="74"/>
        <v>0</v>
      </c>
      <c r="R498" s="11">
        <f t="shared" si="74"/>
        <v>6.8680555555555554</v>
      </c>
      <c r="S498" s="11"/>
      <c r="T498" s="1">
        <f>VLOOKUP(B498,Master_Item!B:I,8,0)</f>
        <v>4.4400000000000004</v>
      </c>
      <c r="U498" s="11">
        <f t="shared" si="69"/>
        <v>44.400000000000006</v>
      </c>
      <c r="V498" s="11">
        <f t="shared" si="70"/>
        <v>4346.76</v>
      </c>
      <c r="W498" s="11">
        <f t="shared" si="71"/>
        <v>0</v>
      </c>
      <c r="X498" s="11">
        <f t="shared" si="72"/>
        <v>0</v>
      </c>
      <c r="Y498" s="11">
        <f t="shared" si="73"/>
        <v>4391.1600000000008</v>
      </c>
    </row>
    <row r="499" spans="1:25">
      <c r="A499" s="13">
        <v>19</v>
      </c>
      <c r="B499" s="2" t="s">
        <v>249</v>
      </c>
      <c r="C499" s="1" t="s">
        <v>250</v>
      </c>
      <c r="D499" s="1" t="s">
        <v>119</v>
      </c>
      <c r="E499" s="12">
        <f>_xlfn.IFNA(VLOOKUP($B499,'FST OMT'!$C:$AH,$A499,0),0)</f>
        <v>119</v>
      </c>
      <c r="F499" s="12">
        <f>_xlfn.IFNA(VLOOKUP($B499,'FST CV'!$C:$AH,$A499,0),0)</f>
        <v>744</v>
      </c>
      <c r="G499" s="12">
        <f>_xlfn.IFNA(VLOOKUP($B499,'FST TT'!$C:$AH,$A499,0),0)</f>
        <v>0</v>
      </c>
      <c r="I499" s="4">
        <f t="shared" si="67"/>
        <v>863</v>
      </c>
      <c r="K499" s="52">
        <f>IF(D499="MT",VLOOKUP(B499,Master_Item!B:H,7,0),VLOOKUP(B499,Master_Item!B:H,6,0))</f>
        <v>144</v>
      </c>
      <c r="L499" s="52" t="str">
        <f>VLOOKUP(B499,Master_Item!B:M,12,0)</f>
        <v>โรงงานเสริมสุขชลบุรี</v>
      </c>
      <c r="M499" s="11" t="str">
        <f t="shared" si="68"/>
        <v>โรงงานเสริมสุขชลบุรีRegion 5</v>
      </c>
      <c r="N499" s="11">
        <f t="shared" ref="N499:R534" si="75">E499/$K499</f>
        <v>0.82638888888888884</v>
      </c>
      <c r="O499" s="11">
        <f t="shared" si="75"/>
        <v>5.166666666666667</v>
      </c>
      <c r="P499" s="11">
        <f t="shared" si="75"/>
        <v>0</v>
      </c>
      <c r="Q499" s="11">
        <f t="shared" si="75"/>
        <v>0</v>
      </c>
      <c r="R499" s="11">
        <f t="shared" si="75"/>
        <v>5.9930555555555554</v>
      </c>
      <c r="S499" s="11"/>
      <c r="T499" s="1">
        <f>VLOOKUP(B499,Master_Item!B:I,8,0)</f>
        <v>4.4400000000000004</v>
      </c>
      <c r="U499" s="11">
        <f t="shared" si="69"/>
        <v>528.36</v>
      </c>
      <c r="V499" s="11">
        <f t="shared" si="70"/>
        <v>3303.36</v>
      </c>
      <c r="W499" s="11">
        <f t="shared" si="71"/>
        <v>0</v>
      </c>
      <c r="X499" s="11">
        <f t="shared" si="72"/>
        <v>0</v>
      </c>
      <c r="Y499" s="11">
        <f t="shared" si="73"/>
        <v>3831.7200000000003</v>
      </c>
    </row>
    <row r="500" spans="1:25">
      <c r="A500" s="13">
        <v>20</v>
      </c>
      <c r="B500" s="2" t="s">
        <v>249</v>
      </c>
      <c r="C500" s="1" t="s">
        <v>250</v>
      </c>
      <c r="D500" s="1" t="s">
        <v>127</v>
      </c>
      <c r="E500" s="12">
        <f>_xlfn.IFNA(VLOOKUP($B500,'FST OMT'!$C:$AH,$A500,0),0)*0.45</f>
        <v>27</v>
      </c>
      <c r="F500" s="12">
        <f>_xlfn.IFNA(VLOOKUP($B500,'FST CV'!$C:$AH,$A500,0),0)*0.45</f>
        <v>304.2</v>
      </c>
      <c r="G500" s="12">
        <f>_xlfn.IFNA(VLOOKUP($B500,'FST TT'!$C:$AH,$A500,0),0)*0.45</f>
        <v>0</v>
      </c>
      <c r="I500" s="4">
        <f t="shared" si="67"/>
        <v>331.2</v>
      </c>
      <c r="K500" s="52">
        <f>IF(D500="MT",VLOOKUP(B500,Master_Item!B:H,7,0),VLOOKUP(B500,Master_Item!B:H,6,0))</f>
        <v>144</v>
      </c>
      <c r="L500" s="52" t="str">
        <f>VLOOKUP(B500,Master_Item!B:M,12,0)</f>
        <v>โรงงานเสริมสุขชลบุรี</v>
      </c>
      <c r="M500" s="11" t="str">
        <f t="shared" si="68"/>
        <v>โรงงานเสริมสุขชลบุรีRegion 6/9</v>
      </c>
      <c r="N500" s="11">
        <f t="shared" si="75"/>
        <v>0.1875</v>
      </c>
      <c r="O500" s="11">
        <f t="shared" si="75"/>
        <v>2.1124999999999998</v>
      </c>
      <c r="P500" s="11">
        <f t="shared" si="75"/>
        <v>0</v>
      </c>
      <c r="Q500" s="11">
        <f t="shared" si="75"/>
        <v>0</v>
      </c>
      <c r="R500" s="11">
        <f t="shared" si="75"/>
        <v>2.2999999999999998</v>
      </c>
      <c r="S500" s="11"/>
      <c r="T500" s="1">
        <f>VLOOKUP(B500,Master_Item!B:I,8,0)</f>
        <v>4.4400000000000004</v>
      </c>
      <c r="U500" s="11">
        <f t="shared" si="69"/>
        <v>119.88000000000001</v>
      </c>
      <c r="V500" s="11">
        <f t="shared" si="70"/>
        <v>1350.6480000000001</v>
      </c>
      <c r="W500" s="11">
        <f t="shared" si="71"/>
        <v>0</v>
      </c>
      <c r="X500" s="11">
        <f t="shared" si="72"/>
        <v>0</v>
      </c>
      <c r="Y500" s="11">
        <f t="shared" si="73"/>
        <v>1470.528</v>
      </c>
    </row>
    <row r="501" spans="1:25">
      <c r="A501" s="13">
        <v>20</v>
      </c>
      <c r="B501" s="2" t="s">
        <v>249</v>
      </c>
      <c r="C501" s="1" t="s">
        <v>250</v>
      </c>
      <c r="D501" s="1" t="s">
        <v>128</v>
      </c>
      <c r="E501" s="12">
        <f>_xlfn.IFNA(VLOOKUP($B501,'FST OMT'!$C:$AH,$A501,0),0)*0.55</f>
        <v>33</v>
      </c>
      <c r="F501" s="12">
        <f>_xlfn.IFNA(VLOOKUP($B501,'FST CV'!$C:$AH,$A501,0),0)*0.55</f>
        <v>371.8</v>
      </c>
      <c r="G501" s="12">
        <f>_xlfn.IFNA(VLOOKUP($B501,'FST TT'!$C:$AH,$A501,0),0)*0.55</f>
        <v>0</v>
      </c>
      <c r="I501" s="4">
        <f t="shared" si="67"/>
        <v>404.8</v>
      </c>
      <c r="K501" s="52">
        <f>IF(D501="MT",VLOOKUP(B501,Master_Item!B:H,7,0),VLOOKUP(B501,Master_Item!B:H,6,0))</f>
        <v>144</v>
      </c>
      <c r="L501" s="52" t="str">
        <f>VLOOKUP(B501,Master_Item!B:M,12,0)</f>
        <v>โรงงานเสริมสุขชลบุรี</v>
      </c>
      <c r="M501" s="11" t="str">
        <f t="shared" si="68"/>
        <v>โรงงานเสริมสุขชลบุรีRegion 6/14</v>
      </c>
      <c r="N501" s="11">
        <f t="shared" si="75"/>
        <v>0.22916666666666666</v>
      </c>
      <c r="O501" s="11">
        <f t="shared" si="75"/>
        <v>2.5819444444444444</v>
      </c>
      <c r="P501" s="11">
        <f t="shared" si="75"/>
        <v>0</v>
      </c>
      <c r="Q501" s="11">
        <f t="shared" si="75"/>
        <v>0</v>
      </c>
      <c r="R501" s="11">
        <f t="shared" si="75"/>
        <v>2.8111111111111113</v>
      </c>
      <c r="S501" s="11"/>
      <c r="T501" s="1">
        <f>VLOOKUP(B501,Master_Item!B:I,8,0)</f>
        <v>4.4400000000000004</v>
      </c>
      <c r="U501" s="11">
        <f t="shared" si="69"/>
        <v>146.52000000000001</v>
      </c>
      <c r="V501" s="11">
        <f t="shared" si="70"/>
        <v>1650.7920000000001</v>
      </c>
      <c r="W501" s="11">
        <f t="shared" si="71"/>
        <v>0</v>
      </c>
      <c r="X501" s="11">
        <f t="shared" si="72"/>
        <v>0</v>
      </c>
      <c r="Y501" s="11">
        <f t="shared" si="73"/>
        <v>1797.3120000000001</v>
      </c>
    </row>
    <row r="502" spans="1:25">
      <c r="A502" s="13">
        <v>21</v>
      </c>
      <c r="B502" s="2" t="s">
        <v>249</v>
      </c>
      <c r="C502" s="1" t="s">
        <v>250</v>
      </c>
      <c r="D502" s="1" t="s">
        <v>121</v>
      </c>
      <c r="E502" s="12">
        <f>_xlfn.IFNA(VLOOKUP($B502,'FST OMT'!$C:$AH,$A502,0),0)</f>
        <v>940</v>
      </c>
      <c r="F502" s="12">
        <f>_xlfn.IFNA(VLOOKUP($B502,'FST CV'!$C:$AH,$A502,0),0)</f>
        <v>1519</v>
      </c>
      <c r="G502" s="12">
        <f>_xlfn.IFNA(VLOOKUP($B502,'FST TT'!$C:$AH,$A502,0),0)</f>
        <v>0</v>
      </c>
      <c r="I502" s="4">
        <f t="shared" ref="I502:I535" si="76">SUM(E502:H502)</f>
        <v>2459</v>
      </c>
      <c r="K502" s="52">
        <f>IF(D502="MT",VLOOKUP(B502,Master_Item!B:H,7,0),VLOOKUP(B502,Master_Item!B:H,6,0))</f>
        <v>144</v>
      </c>
      <c r="L502" s="52" t="str">
        <f>VLOOKUP(B502,Master_Item!B:M,12,0)</f>
        <v>โรงงานเสริมสุขชลบุรี</v>
      </c>
      <c r="M502" s="11" t="str">
        <f t="shared" ref="M502:M535" si="77">L502&amp;D502</f>
        <v>โรงงานเสริมสุขชลบุรีRegion 7</v>
      </c>
      <c r="N502" s="11">
        <f t="shared" si="75"/>
        <v>6.5277777777777777</v>
      </c>
      <c r="O502" s="11">
        <f t="shared" si="75"/>
        <v>10.548611111111111</v>
      </c>
      <c r="P502" s="11">
        <f t="shared" si="75"/>
        <v>0</v>
      </c>
      <c r="Q502" s="11">
        <f t="shared" si="75"/>
        <v>0</v>
      </c>
      <c r="R502" s="11">
        <f t="shared" si="75"/>
        <v>17.076388888888889</v>
      </c>
      <c r="S502" s="11"/>
      <c r="T502" s="1">
        <f>VLOOKUP(B502,Master_Item!B:I,8,0)</f>
        <v>4.4400000000000004</v>
      </c>
      <c r="U502" s="11">
        <f t="shared" ref="U502:U535" si="78">$T502*E502</f>
        <v>4173.6000000000004</v>
      </c>
      <c r="V502" s="11">
        <f t="shared" ref="V502:V535" si="79">$T502*F502</f>
        <v>6744.3600000000006</v>
      </c>
      <c r="W502" s="11">
        <f t="shared" ref="W502:W535" si="80">$T502*G502</f>
        <v>0</v>
      </c>
      <c r="X502" s="11">
        <f t="shared" ref="X502:X535" si="81">$T502*H502</f>
        <v>0</v>
      </c>
      <c r="Y502" s="11">
        <f t="shared" ref="Y502:Y535" si="82">$T502*I502</f>
        <v>10917.960000000001</v>
      </c>
    </row>
    <row r="503" spans="1:25">
      <c r="A503" s="13">
        <v>22</v>
      </c>
      <c r="B503" s="2" t="s">
        <v>249</v>
      </c>
      <c r="C503" s="1" t="s">
        <v>250</v>
      </c>
      <c r="D503" s="1" t="s">
        <v>122</v>
      </c>
      <c r="E503" s="12">
        <f>_xlfn.IFNA(VLOOKUP($B503,'FST OMT'!$C:$AH,$A503,0),0)</f>
        <v>394</v>
      </c>
      <c r="F503" s="12">
        <f>_xlfn.IFNA(VLOOKUP($B503,'FST CV'!$C:$AH,$A503,0),0)</f>
        <v>870</v>
      </c>
      <c r="G503" s="12">
        <f>_xlfn.IFNA(VLOOKUP($B503,'FST TT'!$C:$AH,$A503,0),0)</f>
        <v>0</v>
      </c>
      <c r="I503" s="4">
        <f t="shared" si="76"/>
        <v>1264</v>
      </c>
      <c r="K503" s="52">
        <f>IF(D503="MT",VLOOKUP(B503,Master_Item!B:H,7,0),VLOOKUP(B503,Master_Item!B:H,6,0))</f>
        <v>144</v>
      </c>
      <c r="L503" s="52" t="str">
        <f>VLOOKUP(B503,Master_Item!B:M,12,0)</f>
        <v>โรงงานเสริมสุขชลบุรี</v>
      </c>
      <c r="M503" s="11" t="str">
        <f t="shared" si="77"/>
        <v>โรงงานเสริมสุขชลบุรีRegion 8</v>
      </c>
      <c r="N503" s="11">
        <f t="shared" si="75"/>
        <v>2.7361111111111112</v>
      </c>
      <c r="O503" s="11">
        <f t="shared" si="75"/>
        <v>6.041666666666667</v>
      </c>
      <c r="P503" s="11">
        <f t="shared" si="75"/>
        <v>0</v>
      </c>
      <c r="Q503" s="11">
        <f t="shared" si="75"/>
        <v>0</v>
      </c>
      <c r="R503" s="11">
        <f t="shared" si="75"/>
        <v>8.7777777777777786</v>
      </c>
      <c r="S503" s="11"/>
      <c r="T503" s="1">
        <f>VLOOKUP(B503,Master_Item!B:I,8,0)</f>
        <v>4.4400000000000004</v>
      </c>
      <c r="U503" s="11">
        <f t="shared" si="78"/>
        <v>1749.3600000000001</v>
      </c>
      <c r="V503" s="11">
        <f t="shared" si="79"/>
        <v>3862.8</v>
      </c>
      <c r="W503" s="11">
        <f t="shared" si="80"/>
        <v>0</v>
      </c>
      <c r="X503" s="11">
        <f t="shared" si="81"/>
        <v>0</v>
      </c>
      <c r="Y503" s="11">
        <f t="shared" si="82"/>
        <v>5612.1600000000008</v>
      </c>
    </row>
    <row r="504" spans="1:25">
      <c r="A504" s="13">
        <v>71</v>
      </c>
      <c r="B504" s="2" t="s">
        <v>249</v>
      </c>
      <c r="C504" s="1" t="s">
        <v>250</v>
      </c>
      <c r="D504" s="1" t="s">
        <v>123</v>
      </c>
      <c r="H504" s="4">
        <f>_xlfn.IFNA(VLOOKUP(B504,'FST MT'!A:FS,$A504,0),0)</f>
        <v>0</v>
      </c>
      <c r="I504" s="4">
        <f t="shared" si="76"/>
        <v>0</v>
      </c>
      <c r="K504" s="52">
        <f>IF(D504="MT",VLOOKUP(B504,Master_Item!B:H,7,0),VLOOKUP(B504,Master_Item!B:H,6,0))</f>
        <v>144</v>
      </c>
      <c r="L504" s="52" t="str">
        <f>VLOOKUP(B504,Master_Item!B:M,12,0)</f>
        <v>โรงงานเสริมสุขชลบุรี</v>
      </c>
      <c r="M504" s="11" t="str">
        <f t="shared" si="77"/>
        <v>โรงงานเสริมสุขชลบุรีMT</v>
      </c>
      <c r="N504" s="11">
        <f t="shared" si="75"/>
        <v>0</v>
      </c>
      <c r="O504" s="11">
        <f t="shared" si="75"/>
        <v>0</v>
      </c>
      <c r="P504" s="11">
        <f t="shared" si="75"/>
        <v>0</v>
      </c>
      <c r="Q504" s="11">
        <f t="shared" si="75"/>
        <v>0</v>
      </c>
      <c r="R504" s="11">
        <f t="shared" si="75"/>
        <v>0</v>
      </c>
      <c r="S504" s="11"/>
      <c r="T504" s="1">
        <f>VLOOKUP(B504,Master_Item!B:I,8,0)</f>
        <v>4.4400000000000004</v>
      </c>
      <c r="U504" s="11">
        <f t="shared" si="78"/>
        <v>0</v>
      </c>
      <c r="V504" s="11">
        <f t="shared" si="79"/>
        <v>0</v>
      </c>
      <c r="W504" s="11">
        <f t="shared" si="80"/>
        <v>0</v>
      </c>
      <c r="X504" s="11">
        <f t="shared" si="81"/>
        <v>0</v>
      </c>
      <c r="Y504" s="11">
        <f t="shared" si="82"/>
        <v>0</v>
      </c>
    </row>
    <row r="505" spans="1:25">
      <c r="A505" s="13">
        <v>15</v>
      </c>
      <c r="B505" s="2" t="s">
        <v>251</v>
      </c>
      <c r="C505" s="1" t="s">
        <v>252</v>
      </c>
      <c r="D505" s="1" t="s">
        <v>115</v>
      </c>
      <c r="E505" s="12">
        <f>_xlfn.IFNA(VLOOKUP($B505,'FST OMT'!$C:$AH,$A505,0),0)</f>
        <v>0</v>
      </c>
      <c r="F505" s="12">
        <f>_xlfn.IFNA(VLOOKUP($B505,'FST CV'!$C:$AH,$A505,0),0)</f>
        <v>65</v>
      </c>
      <c r="G505" s="12">
        <f>_xlfn.IFNA(VLOOKUP($B505,'FST TT'!$C:$AH,$A505,0),0)</f>
        <v>0</v>
      </c>
      <c r="I505" s="4">
        <f t="shared" si="76"/>
        <v>65</v>
      </c>
      <c r="K505" s="52">
        <f>IF(D505="MT",VLOOKUP(B505,Master_Item!B:H,7,0),VLOOKUP(B505,Master_Item!B:H,6,0))</f>
        <v>144</v>
      </c>
      <c r="L505" s="52" t="str">
        <f>VLOOKUP(B505,Master_Item!B:M,12,0)</f>
        <v>โรงงานเสริมสุขชลบุรี</v>
      </c>
      <c r="M505" s="11" t="str">
        <f t="shared" si="77"/>
        <v>โรงงานเสริมสุขชลบุรีRegion 1</v>
      </c>
      <c r="N505" s="11">
        <f t="shared" si="75"/>
        <v>0</v>
      </c>
      <c r="O505" s="11">
        <f t="shared" si="75"/>
        <v>0.4513888888888889</v>
      </c>
      <c r="P505" s="11">
        <f t="shared" si="75"/>
        <v>0</v>
      </c>
      <c r="Q505" s="11">
        <f t="shared" si="75"/>
        <v>0</v>
      </c>
      <c r="R505" s="11">
        <f t="shared" si="75"/>
        <v>0.4513888888888889</v>
      </c>
      <c r="S505" s="11"/>
      <c r="T505" s="1">
        <f>VLOOKUP(B505,Master_Item!B:I,8,0)</f>
        <v>4.4400000000000004</v>
      </c>
      <c r="U505" s="11">
        <f t="shared" si="78"/>
        <v>0</v>
      </c>
      <c r="V505" s="11">
        <f t="shared" si="79"/>
        <v>288.60000000000002</v>
      </c>
      <c r="W505" s="11">
        <f t="shared" si="80"/>
        <v>0</v>
      </c>
      <c r="X505" s="11">
        <f t="shared" si="81"/>
        <v>0</v>
      </c>
      <c r="Y505" s="11">
        <f t="shared" si="82"/>
        <v>288.60000000000002</v>
      </c>
    </row>
    <row r="506" spans="1:25">
      <c r="A506" s="13">
        <v>16</v>
      </c>
      <c r="B506" s="2" t="s">
        <v>251</v>
      </c>
      <c r="C506" s="1" t="s">
        <v>252</v>
      </c>
      <c r="D506" s="1" t="s">
        <v>116</v>
      </c>
      <c r="E506" s="12">
        <f>_xlfn.IFNA(VLOOKUP($B506,'FST OMT'!$C:$AH,$A506,0),0)</f>
        <v>198</v>
      </c>
      <c r="F506" s="12">
        <f>_xlfn.IFNA(VLOOKUP($B506,'FST CV'!$C:$AH,$A506,0),0)</f>
        <v>0</v>
      </c>
      <c r="G506" s="12">
        <f>_xlfn.IFNA(VLOOKUP($B506,'FST TT'!$C:$AH,$A506,0),0)</f>
        <v>0</v>
      </c>
      <c r="I506" s="4">
        <f t="shared" si="76"/>
        <v>198</v>
      </c>
      <c r="K506" s="52">
        <f>IF(D506="MT",VLOOKUP(B506,Master_Item!B:H,7,0),VLOOKUP(B506,Master_Item!B:H,6,0))</f>
        <v>144</v>
      </c>
      <c r="L506" s="52" t="str">
        <f>VLOOKUP(B506,Master_Item!B:M,12,0)</f>
        <v>โรงงานเสริมสุขชลบุรี</v>
      </c>
      <c r="M506" s="11" t="str">
        <f t="shared" si="77"/>
        <v>โรงงานเสริมสุขชลบุรีRegion 2</v>
      </c>
      <c r="N506" s="11">
        <f t="shared" si="75"/>
        <v>1.375</v>
      </c>
      <c r="O506" s="11">
        <f t="shared" si="75"/>
        <v>0</v>
      </c>
      <c r="P506" s="11">
        <f t="shared" si="75"/>
        <v>0</v>
      </c>
      <c r="Q506" s="11">
        <f t="shared" si="75"/>
        <v>0</v>
      </c>
      <c r="R506" s="11">
        <f t="shared" si="75"/>
        <v>1.375</v>
      </c>
      <c r="S506" s="11"/>
      <c r="T506" s="1">
        <f>VLOOKUP(B506,Master_Item!B:I,8,0)</f>
        <v>4.4400000000000004</v>
      </c>
      <c r="U506" s="11">
        <f t="shared" si="78"/>
        <v>879.12000000000012</v>
      </c>
      <c r="V506" s="11">
        <f t="shared" si="79"/>
        <v>0</v>
      </c>
      <c r="W506" s="11">
        <f t="shared" si="80"/>
        <v>0</v>
      </c>
      <c r="X506" s="11">
        <f t="shared" si="81"/>
        <v>0</v>
      </c>
      <c r="Y506" s="11">
        <f t="shared" si="82"/>
        <v>879.12000000000012</v>
      </c>
    </row>
    <row r="507" spans="1:25">
      <c r="A507" s="13">
        <v>17</v>
      </c>
      <c r="B507" s="2" t="s">
        <v>251</v>
      </c>
      <c r="C507" s="1" t="s">
        <v>252</v>
      </c>
      <c r="D507" s="1" t="s">
        <v>117</v>
      </c>
      <c r="E507" s="12">
        <f>_xlfn.IFNA(VLOOKUP($B507,'FST OMT'!$C:$AH,$A507,0),0)</f>
        <v>151</v>
      </c>
      <c r="F507" s="12">
        <f>_xlfn.IFNA(VLOOKUP($B507,'FST CV'!$C:$AH,$A507,0),0)</f>
        <v>105</v>
      </c>
      <c r="G507" s="12">
        <f>_xlfn.IFNA(VLOOKUP($B507,'FST TT'!$C:$AH,$A507,0),0)</f>
        <v>0</v>
      </c>
      <c r="I507" s="4">
        <f t="shared" si="76"/>
        <v>256</v>
      </c>
      <c r="K507" s="52">
        <f>IF(D507="MT",VLOOKUP(B507,Master_Item!B:H,7,0),VLOOKUP(B507,Master_Item!B:H,6,0))</f>
        <v>144</v>
      </c>
      <c r="L507" s="52" t="str">
        <f>VLOOKUP(B507,Master_Item!B:M,12,0)</f>
        <v>โรงงานเสริมสุขชลบุรี</v>
      </c>
      <c r="M507" s="11" t="str">
        <f t="shared" si="77"/>
        <v>โรงงานเสริมสุขชลบุรีRegion 3</v>
      </c>
      <c r="N507" s="11">
        <f t="shared" si="75"/>
        <v>1.0486111111111112</v>
      </c>
      <c r="O507" s="11">
        <f t="shared" si="75"/>
        <v>0.72916666666666663</v>
      </c>
      <c r="P507" s="11">
        <f t="shared" si="75"/>
        <v>0</v>
      </c>
      <c r="Q507" s="11">
        <f t="shared" si="75"/>
        <v>0</v>
      </c>
      <c r="R507" s="11">
        <f t="shared" si="75"/>
        <v>1.7777777777777777</v>
      </c>
      <c r="S507" s="11"/>
      <c r="T507" s="1">
        <f>VLOOKUP(B507,Master_Item!B:I,8,0)</f>
        <v>4.4400000000000004</v>
      </c>
      <c r="U507" s="11">
        <f t="shared" si="78"/>
        <v>670.44</v>
      </c>
      <c r="V507" s="11">
        <f t="shared" si="79"/>
        <v>466.20000000000005</v>
      </c>
      <c r="W507" s="11">
        <f t="shared" si="80"/>
        <v>0</v>
      </c>
      <c r="X507" s="11">
        <f t="shared" si="81"/>
        <v>0</v>
      </c>
      <c r="Y507" s="11">
        <f t="shared" si="82"/>
        <v>1136.6400000000001</v>
      </c>
    </row>
    <row r="508" spans="1:25">
      <c r="A508" s="13">
        <v>18</v>
      </c>
      <c r="B508" s="2" t="s">
        <v>251</v>
      </c>
      <c r="C508" s="1" t="s">
        <v>252</v>
      </c>
      <c r="D508" s="1" t="s">
        <v>118</v>
      </c>
      <c r="E508" s="12">
        <f>_xlfn.IFNA(VLOOKUP($B508,'FST OMT'!$C:$AH,$A508,0),0)</f>
        <v>20</v>
      </c>
      <c r="F508" s="12">
        <f>_xlfn.IFNA(VLOOKUP($B508,'FST CV'!$C:$AH,$A508,0),0)</f>
        <v>69</v>
      </c>
      <c r="G508" s="12">
        <f>_xlfn.IFNA(VLOOKUP($B508,'FST TT'!$C:$AH,$A508,0),0)</f>
        <v>0</v>
      </c>
      <c r="I508" s="4">
        <f t="shared" si="76"/>
        <v>89</v>
      </c>
      <c r="K508" s="52">
        <f>IF(D508="MT",VLOOKUP(B508,Master_Item!B:H,7,0),VLOOKUP(B508,Master_Item!B:H,6,0))</f>
        <v>144</v>
      </c>
      <c r="L508" s="52" t="str">
        <f>VLOOKUP(B508,Master_Item!B:M,12,0)</f>
        <v>โรงงานเสริมสุขชลบุรี</v>
      </c>
      <c r="M508" s="11" t="str">
        <f t="shared" si="77"/>
        <v>โรงงานเสริมสุขชลบุรีRegion 4</v>
      </c>
      <c r="N508" s="11">
        <f t="shared" si="75"/>
        <v>0.1388888888888889</v>
      </c>
      <c r="O508" s="11">
        <f t="shared" si="75"/>
        <v>0.47916666666666669</v>
      </c>
      <c r="P508" s="11">
        <f t="shared" si="75"/>
        <v>0</v>
      </c>
      <c r="Q508" s="11">
        <f t="shared" si="75"/>
        <v>0</v>
      </c>
      <c r="R508" s="11">
        <f t="shared" si="75"/>
        <v>0.61805555555555558</v>
      </c>
      <c r="S508" s="11"/>
      <c r="T508" s="1">
        <f>VLOOKUP(B508,Master_Item!B:I,8,0)</f>
        <v>4.4400000000000004</v>
      </c>
      <c r="U508" s="11">
        <f t="shared" si="78"/>
        <v>88.800000000000011</v>
      </c>
      <c r="V508" s="11">
        <f t="shared" si="79"/>
        <v>306.36</v>
      </c>
      <c r="W508" s="11">
        <f t="shared" si="80"/>
        <v>0</v>
      </c>
      <c r="X508" s="11">
        <f t="shared" si="81"/>
        <v>0</v>
      </c>
      <c r="Y508" s="11">
        <f t="shared" si="82"/>
        <v>395.16</v>
      </c>
    </row>
    <row r="509" spans="1:25">
      <c r="A509" s="13">
        <v>19</v>
      </c>
      <c r="B509" s="2" t="s">
        <v>251</v>
      </c>
      <c r="C509" s="1" t="s">
        <v>252</v>
      </c>
      <c r="D509" s="1" t="s">
        <v>119</v>
      </c>
      <c r="E509" s="12">
        <f>_xlfn.IFNA(VLOOKUP($B509,'FST OMT'!$C:$AH,$A509,0),0)</f>
        <v>132</v>
      </c>
      <c r="F509" s="12">
        <f>_xlfn.IFNA(VLOOKUP($B509,'FST CV'!$C:$AH,$A509,0),0)</f>
        <v>59</v>
      </c>
      <c r="G509" s="12">
        <f>_xlfn.IFNA(VLOOKUP($B509,'FST TT'!$C:$AH,$A509,0),0)</f>
        <v>0</v>
      </c>
      <c r="I509" s="4">
        <f t="shared" si="76"/>
        <v>191</v>
      </c>
      <c r="K509" s="52">
        <f>IF(D509="MT",VLOOKUP(B509,Master_Item!B:H,7,0),VLOOKUP(B509,Master_Item!B:H,6,0))</f>
        <v>144</v>
      </c>
      <c r="L509" s="52" t="str">
        <f>VLOOKUP(B509,Master_Item!B:M,12,0)</f>
        <v>โรงงานเสริมสุขชลบุรี</v>
      </c>
      <c r="M509" s="11" t="str">
        <f t="shared" si="77"/>
        <v>โรงงานเสริมสุขชลบุรีRegion 5</v>
      </c>
      <c r="N509" s="11">
        <f t="shared" si="75"/>
        <v>0.91666666666666663</v>
      </c>
      <c r="O509" s="11">
        <f t="shared" si="75"/>
        <v>0.40972222222222221</v>
      </c>
      <c r="P509" s="11">
        <f t="shared" si="75"/>
        <v>0</v>
      </c>
      <c r="Q509" s="11">
        <f t="shared" si="75"/>
        <v>0</v>
      </c>
      <c r="R509" s="11">
        <f t="shared" si="75"/>
        <v>1.3263888888888888</v>
      </c>
      <c r="S509" s="11"/>
      <c r="T509" s="1">
        <f>VLOOKUP(B509,Master_Item!B:I,8,0)</f>
        <v>4.4400000000000004</v>
      </c>
      <c r="U509" s="11">
        <f t="shared" si="78"/>
        <v>586.08000000000004</v>
      </c>
      <c r="V509" s="11">
        <f t="shared" si="79"/>
        <v>261.96000000000004</v>
      </c>
      <c r="W509" s="11">
        <f t="shared" si="80"/>
        <v>0</v>
      </c>
      <c r="X509" s="11">
        <f t="shared" si="81"/>
        <v>0</v>
      </c>
      <c r="Y509" s="11">
        <f t="shared" si="82"/>
        <v>848.04000000000008</v>
      </c>
    </row>
    <row r="510" spans="1:25">
      <c r="A510" s="13">
        <v>20</v>
      </c>
      <c r="B510" s="2" t="s">
        <v>251</v>
      </c>
      <c r="C510" s="1" t="s">
        <v>252</v>
      </c>
      <c r="D510" s="1" t="s">
        <v>127</v>
      </c>
      <c r="E510" s="12">
        <f>_xlfn.IFNA(VLOOKUP($B510,'FST OMT'!$C:$AH,$A510,0),0)*0.45</f>
        <v>20.25</v>
      </c>
      <c r="F510" s="12">
        <f>_xlfn.IFNA(VLOOKUP($B510,'FST CV'!$C:$AH,$A510,0),0)*0.45</f>
        <v>0</v>
      </c>
      <c r="G510" s="12">
        <f>_xlfn.IFNA(VLOOKUP($B510,'FST TT'!$C:$AH,$A510,0),0)*0.45</f>
        <v>0</v>
      </c>
      <c r="I510" s="4">
        <f t="shared" si="76"/>
        <v>20.25</v>
      </c>
      <c r="K510" s="52">
        <f>IF(D510="MT",VLOOKUP(B510,Master_Item!B:H,7,0),VLOOKUP(B510,Master_Item!B:H,6,0))</f>
        <v>144</v>
      </c>
      <c r="L510" s="52" t="str">
        <f>VLOOKUP(B510,Master_Item!B:M,12,0)</f>
        <v>โรงงานเสริมสุขชลบุรี</v>
      </c>
      <c r="M510" s="11" t="str">
        <f t="shared" si="77"/>
        <v>โรงงานเสริมสุขชลบุรีRegion 6/9</v>
      </c>
      <c r="N510" s="11">
        <f t="shared" si="75"/>
        <v>0.140625</v>
      </c>
      <c r="O510" s="11">
        <f t="shared" si="75"/>
        <v>0</v>
      </c>
      <c r="P510" s="11">
        <f t="shared" si="75"/>
        <v>0</v>
      </c>
      <c r="Q510" s="11">
        <f t="shared" si="75"/>
        <v>0</v>
      </c>
      <c r="R510" s="11">
        <f t="shared" si="75"/>
        <v>0.140625</v>
      </c>
      <c r="S510" s="11"/>
      <c r="T510" s="1">
        <f>VLOOKUP(B510,Master_Item!B:I,8,0)</f>
        <v>4.4400000000000004</v>
      </c>
      <c r="U510" s="11">
        <f t="shared" si="78"/>
        <v>89.910000000000011</v>
      </c>
      <c r="V510" s="11">
        <f t="shared" si="79"/>
        <v>0</v>
      </c>
      <c r="W510" s="11">
        <f t="shared" si="80"/>
        <v>0</v>
      </c>
      <c r="X510" s="11">
        <f t="shared" si="81"/>
        <v>0</v>
      </c>
      <c r="Y510" s="11">
        <f t="shared" si="82"/>
        <v>89.910000000000011</v>
      </c>
    </row>
    <row r="511" spans="1:25">
      <c r="A511" s="13">
        <v>20</v>
      </c>
      <c r="B511" s="2" t="s">
        <v>251</v>
      </c>
      <c r="C511" s="1" t="s">
        <v>252</v>
      </c>
      <c r="D511" s="1" t="s">
        <v>128</v>
      </c>
      <c r="E511" s="12">
        <f>_xlfn.IFNA(VLOOKUP($B511,'FST OMT'!$C:$AH,$A511,0),0)*0.55</f>
        <v>24.750000000000004</v>
      </c>
      <c r="F511" s="12">
        <f>_xlfn.IFNA(VLOOKUP($B511,'FST CV'!$C:$AH,$A511,0),0)*0.55</f>
        <v>0</v>
      </c>
      <c r="G511" s="12">
        <f>_xlfn.IFNA(VLOOKUP($B511,'FST TT'!$C:$AH,$A511,0),0)*0.55</f>
        <v>0</v>
      </c>
      <c r="I511" s="4">
        <f t="shared" si="76"/>
        <v>24.750000000000004</v>
      </c>
      <c r="K511" s="52">
        <f>IF(D511="MT",VLOOKUP(B511,Master_Item!B:H,7,0),VLOOKUP(B511,Master_Item!B:H,6,0))</f>
        <v>144</v>
      </c>
      <c r="L511" s="52" t="str">
        <f>VLOOKUP(B511,Master_Item!B:M,12,0)</f>
        <v>โรงงานเสริมสุขชลบุรี</v>
      </c>
      <c r="M511" s="11" t="str">
        <f t="shared" si="77"/>
        <v>โรงงานเสริมสุขชลบุรีRegion 6/14</v>
      </c>
      <c r="N511" s="11">
        <f t="shared" si="75"/>
        <v>0.17187500000000003</v>
      </c>
      <c r="O511" s="11">
        <f t="shared" si="75"/>
        <v>0</v>
      </c>
      <c r="P511" s="11">
        <f t="shared" si="75"/>
        <v>0</v>
      </c>
      <c r="Q511" s="11">
        <f t="shared" si="75"/>
        <v>0</v>
      </c>
      <c r="R511" s="11">
        <f t="shared" si="75"/>
        <v>0.17187500000000003</v>
      </c>
      <c r="S511" s="11"/>
      <c r="T511" s="1">
        <f>VLOOKUP(B511,Master_Item!B:I,8,0)</f>
        <v>4.4400000000000004</v>
      </c>
      <c r="U511" s="11">
        <f t="shared" si="78"/>
        <v>109.89000000000003</v>
      </c>
      <c r="V511" s="11">
        <f t="shared" si="79"/>
        <v>0</v>
      </c>
      <c r="W511" s="11">
        <f t="shared" si="80"/>
        <v>0</v>
      </c>
      <c r="X511" s="11">
        <f t="shared" si="81"/>
        <v>0</v>
      </c>
      <c r="Y511" s="11">
        <f t="shared" si="82"/>
        <v>109.89000000000003</v>
      </c>
    </row>
    <row r="512" spans="1:25">
      <c r="A512" s="13">
        <v>21</v>
      </c>
      <c r="B512" s="2" t="s">
        <v>251</v>
      </c>
      <c r="C512" s="1" t="s">
        <v>252</v>
      </c>
      <c r="D512" s="1" t="s">
        <v>121</v>
      </c>
      <c r="E512" s="12">
        <f>_xlfn.IFNA(VLOOKUP($B512,'FST OMT'!$C:$AH,$A512,0),0)</f>
        <v>775</v>
      </c>
      <c r="F512" s="12">
        <f>_xlfn.IFNA(VLOOKUP($B512,'FST CV'!$C:$AH,$A512,0),0)</f>
        <v>0</v>
      </c>
      <c r="G512" s="12">
        <f>_xlfn.IFNA(VLOOKUP($B512,'FST TT'!$C:$AH,$A512,0),0)</f>
        <v>0</v>
      </c>
      <c r="I512" s="4">
        <f t="shared" si="76"/>
        <v>775</v>
      </c>
      <c r="K512" s="52">
        <f>IF(D512="MT",VLOOKUP(B512,Master_Item!B:H,7,0),VLOOKUP(B512,Master_Item!B:H,6,0))</f>
        <v>144</v>
      </c>
      <c r="L512" s="52" t="str">
        <f>VLOOKUP(B512,Master_Item!B:M,12,0)</f>
        <v>โรงงานเสริมสุขชลบุรี</v>
      </c>
      <c r="M512" s="11" t="str">
        <f t="shared" si="77"/>
        <v>โรงงานเสริมสุขชลบุรีRegion 7</v>
      </c>
      <c r="N512" s="11">
        <f t="shared" si="75"/>
        <v>5.3819444444444446</v>
      </c>
      <c r="O512" s="11">
        <f t="shared" si="75"/>
        <v>0</v>
      </c>
      <c r="P512" s="11">
        <f t="shared" si="75"/>
        <v>0</v>
      </c>
      <c r="Q512" s="11">
        <f t="shared" si="75"/>
        <v>0</v>
      </c>
      <c r="R512" s="11">
        <f t="shared" si="75"/>
        <v>5.3819444444444446</v>
      </c>
      <c r="S512" s="11"/>
      <c r="T512" s="1">
        <f>VLOOKUP(B512,Master_Item!B:I,8,0)</f>
        <v>4.4400000000000004</v>
      </c>
      <c r="U512" s="11">
        <f t="shared" si="78"/>
        <v>3441.0000000000005</v>
      </c>
      <c r="V512" s="11">
        <f t="shared" si="79"/>
        <v>0</v>
      </c>
      <c r="W512" s="11">
        <f t="shared" si="80"/>
        <v>0</v>
      </c>
      <c r="X512" s="11">
        <f t="shared" si="81"/>
        <v>0</v>
      </c>
      <c r="Y512" s="11">
        <f t="shared" si="82"/>
        <v>3441.0000000000005</v>
      </c>
    </row>
    <row r="513" spans="1:25">
      <c r="A513" s="13">
        <v>22</v>
      </c>
      <c r="B513" s="2" t="s">
        <v>251</v>
      </c>
      <c r="C513" s="1" t="s">
        <v>252</v>
      </c>
      <c r="D513" s="1" t="s">
        <v>122</v>
      </c>
      <c r="E513" s="12">
        <f>_xlfn.IFNA(VLOOKUP($B513,'FST OMT'!$C:$AH,$A513,0),0)</f>
        <v>394</v>
      </c>
      <c r="F513" s="12">
        <f>_xlfn.IFNA(VLOOKUP($B513,'FST CV'!$C:$AH,$A513,0),0)</f>
        <v>540</v>
      </c>
      <c r="G513" s="12">
        <f>_xlfn.IFNA(VLOOKUP($B513,'FST TT'!$C:$AH,$A513,0),0)</f>
        <v>0</v>
      </c>
      <c r="I513" s="4">
        <f t="shared" si="76"/>
        <v>934</v>
      </c>
      <c r="K513" s="52">
        <f>IF(D513="MT",VLOOKUP(B513,Master_Item!B:H,7,0),VLOOKUP(B513,Master_Item!B:H,6,0))</f>
        <v>144</v>
      </c>
      <c r="L513" s="52" t="str">
        <f>VLOOKUP(B513,Master_Item!B:M,12,0)</f>
        <v>โรงงานเสริมสุขชลบุรี</v>
      </c>
      <c r="M513" s="11" t="str">
        <f t="shared" si="77"/>
        <v>โรงงานเสริมสุขชลบุรีRegion 8</v>
      </c>
      <c r="N513" s="11">
        <f t="shared" si="75"/>
        <v>2.7361111111111112</v>
      </c>
      <c r="O513" s="11">
        <f t="shared" si="75"/>
        <v>3.75</v>
      </c>
      <c r="P513" s="11">
        <f t="shared" si="75"/>
        <v>0</v>
      </c>
      <c r="Q513" s="11">
        <f t="shared" si="75"/>
        <v>0</v>
      </c>
      <c r="R513" s="11">
        <f t="shared" si="75"/>
        <v>6.4861111111111107</v>
      </c>
      <c r="S513" s="11"/>
      <c r="T513" s="1">
        <f>VLOOKUP(B513,Master_Item!B:I,8,0)</f>
        <v>4.4400000000000004</v>
      </c>
      <c r="U513" s="11">
        <f t="shared" si="78"/>
        <v>1749.3600000000001</v>
      </c>
      <c r="V513" s="11">
        <f t="shared" si="79"/>
        <v>2397.6000000000004</v>
      </c>
      <c r="W513" s="11">
        <f t="shared" si="80"/>
        <v>0</v>
      </c>
      <c r="X513" s="11">
        <f t="shared" si="81"/>
        <v>0</v>
      </c>
      <c r="Y513" s="11">
        <f t="shared" si="82"/>
        <v>4146.96</v>
      </c>
    </row>
    <row r="514" spans="1:25">
      <c r="A514" s="13">
        <v>71</v>
      </c>
      <c r="B514" s="2" t="s">
        <v>251</v>
      </c>
      <c r="C514" s="1" t="s">
        <v>252</v>
      </c>
      <c r="D514" s="1" t="s">
        <v>123</v>
      </c>
      <c r="H514" s="4">
        <f>_xlfn.IFNA(VLOOKUP(B514,'FST MT'!A:FS,$A514,0),0)</f>
        <v>0</v>
      </c>
      <c r="I514" s="4">
        <f t="shared" si="76"/>
        <v>0</v>
      </c>
      <c r="K514" s="52">
        <f>IF(D514="MT",VLOOKUP(B514,Master_Item!B:H,7,0),VLOOKUP(B514,Master_Item!B:H,6,0))</f>
        <v>144</v>
      </c>
      <c r="L514" s="52" t="str">
        <f>VLOOKUP(B514,Master_Item!B:M,12,0)</f>
        <v>โรงงานเสริมสุขชลบุรี</v>
      </c>
      <c r="M514" s="11" t="str">
        <f t="shared" si="77"/>
        <v>โรงงานเสริมสุขชลบุรีMT</v>
      </c>
      <c r="N514" s="11">
        <f t="shared" si="75"/>
        <v>0</v>
      </c>
      <c r="O514" s="11">
        <f t="shared" si="75"/>
        <v>0</v>
      </c>
      <c r="P514" s="11">
        <f t="shared" si="75"/>
        <v>0</v>
      </c>
      <c r="Q514" s="11">
        <f t="shared" si="75"/>
        <v>0</v>
      </c>
      <c r="R514" s="11">
        <f t="shared" si="75"/>
        <v>0</v>
      </c>
      <c r="S514" s="11"/>
      <c r="T514" s="1">
        <f>VLOOKUP(B514,Master_Item!B:I,8,0)</f>
        <v>4.4400000000000004</v>
      </c>
      <c r="U514" s="11">
        <f t="shared" si="78"/>
        <v>0</v>
      </c>
      <c r="V514" s="11">
        <f t="shared" si="79"/>
        <v>0</v>
      </c>
      <c r="W514" s="11">
        <f t="shared" si="80"/>
        <v>0</v>
      </c>
      <c r="X514" s="11">
        <f t="shared" si="81"/>
        <v>0</v>
      </c>
      <c r="Y514" s="11">
        <f t="shared" si="82"/>
        <v>0</v>
      </c>
    </row>
    <row r="515" spans="1:25">
      <c r="A515" s="13">
        <v>15</v>
      </c>
      <c r="B515" s="2" t="s">
        <v>253</v>
      </c>
      <c r="C515" s="1" t="s">
        <v>254</v>
      </c>
      <c r="D515" s="1" t="s">
        <v>115</v>
      </c>
      <c r="E515" s="12">
        <f>_xlfn.IFNA(VLOOKUP($B515,'FST OMT'!$C:$AH,$A515,0),0)</f>
        <v>0</v>
      </c>
      <c r="F515" s="12">
        <f>_xlfn.IFNA(VLOOKUP($B515,'FST CV'!$C:$AH,$A515,0),0)</f>
        <v>56</v>
      </c>
      <c r="G515" s="12">
        <f>_xlfn.IFNA(VLOOKUP($B515,'FST TT'!$C:$AH,$A515,0),0)</f>
        <v>0</v>
      </c>
      <c r="I515" s="4">
        <f t="shared" si="76"/>
        <v>56</v>
      </c>
      <c r="K515" s="52">
        <f>IF(D515="MT",VLOOKUP(B515,Master_Item!B:H,7,0),VLOOKUP(B515,Master_Item!B:H,6,0))</f>
        <v>144</v>
      </c>
      <c r="L515" s="52" t="str">
        <f>VLOOKUP(B515,Master_Item!B:M,12,0)</f>
        <v>โรงงานเสริมสุขชลบุรี</v>
      </c>
      <c r="M515" s="11" t="str">
        <f t="shared" si="77"/>
        <v>โรงงานเสริมสุขชลบุรีRegion 1</v>
      </c>
      <c r="N515" s="11">
        <f t="shared" si="75"/>
        <v>0</v>
      </c>
      <c r="O515" s="11">
        <f t="shared" si="75"/>
        <v>0.3888888888888889</v>
      </c>
      <c r="P515" s="11">
        <f t="shared" si="75"/>
        <v>0</v>
      </c>
      <c r="Q515" s="11">
        <f t="shared" si="75"/>
        <v>0</v>
      </c>
      <c r="R515" s="11">
        <f t="shared" si="75"/>
        <v>0.3888888888888889</v>
      </c>
      <c r="S515" s="11"/>
      <c r="T515" s="1">
        <f>VLOOKUP(B515,Master_Item!B:I,8,0)</f>
        <v>4.4400000000000004</v>
      </c>
      <c r="U515" s="11">
        <f t="shared" si="78"/>
        <v>0</v>
      </c>
      <c r="V515" s="11">
        <f t="shared" si="79"/>
        <v>248.64000000000001</v>
      </c>
      <c r="W515" s="11">
        <f t="shared" si="80"/>
        <v>0</v>
      </c>
      <c r="X515" s="11">
        <f t="shared" si="81"/>
        <v>0</v>
      </c>
      <c r="Y515" s="11">
        <f t="shared" si="82"/>
        <v>248.64000000000001</v>
      </c>
    </row>
    <row r="516" spans="1:25">
      <c r="A516" s="13">
        <v>16</v>
      </c>
      <c r="B516" s="2" t="s">
        <v>253</v>
      </c>
      <c r="C516" s="1" t="s">
        <v>254</v>
      </c>
      <c r="D516" s="1" t="s">
        <v>116</v>
      </c>
      <c r="E516" s="12">
        <f>_xlfn.IFNA(VLOOKUP($B516,'FST OMT'!$C:$AH,$A516,0),0)</f>
        <v>252</v>
      </c>
      <c r="F516" s="12">
        <f>_xlfn.IFNA(VLOOKUP($B516,'FST CV'!$C:$AH,$A516,0),0)</f>
        <v>0</v>
      </c>
      <c r="G516" s="12">
        <f>_xlfn.IFNA(VLOOKUP($B516,'FST TT'!$C:$AH,$A516,0),0)</f>
        <v>0</v>
      </c>
      <c r="I516" s="4">
        <f t="shared" si="76"/>
        <v>252</v>
      </c>
      <c r="K516" s="52">
        <f>IF(D516="MT",VLOOKUP(B516,Master_Item!B:H,7,0),VLOOKUP(B516,Master_Item!B:H,6,0))</f>
        <v>144</v>
      </c>
      <c r="L516" s="52" t="str">
        <f>VLOOKUP(B516,Master_Item!B:M,12,0)</f>
        <v>โรงงานเสริมสุขชลบุรี</v>
      </c>
      <c r="M516" s="11" t="str">
        <f t="shared" si="77"/>
        <v>โรงงานเสริมสุขชลบุรีRegion 2</v>
      </c>
      <c r="N516" s="11">
        <f t="shared" si="75"/>
        <v>1.75</v>
      </c>
      <c r="O516" s="11">
        <f t="shared" si="75"/>
        <v>0</v>
      </c>
      <c r="P516" s="11">
        <f t="shared" si="75"/>
        <v>0</v>
      </c>
      <c r="Q516" s="11">
        <f t="shared" si="75"/>
        <v>0</v>
      </c>
      <c r="R516" s="11">
        <f t="shared" si="75"/>
        <v>1.75</v>
      </c>
      <c r="S516" s="11"/>
      <c r="T516" s="1">
        <f>VLOOKUP(B516,Master_Item!B:I,8,0)</f>
        <v>4.4400000000000004</v>
      </c>
      <c r="U516" s="11">
        <f t="shared" si="78"/>
        <v>1118.8800000000001</v>
      </c>
      <c r="V516" s="11">
        <f t="shared" si="79"/>
        <v>0</v>
      </c>
      <c r="W516" s="11">
        <f t="shared" si="80"/>
        <v>0</v>
      </c>
      <c r="X516" s="11">
        <f t="shared" si="81"/>
        <v>0</v>
      </c>
      <c r="Y516" s="11">
        <f t="shared" si="82"/>
        <v>1118.8800000000001</v>
      </c>
    </row>
    <row r="517" spans="1:25">
      <c r="A517" s="13">
        <v>17</v>
      </c>
      <c r="B517" s="2" t="s">
        <v>253</v>
      </c>
      <c r="C517" s="1" t="s">
        <v>254</v>
      </c>
      <c r="D517" s="1" t="s">
        <v>117</v>
      </c>
      <c r="E517" s="12">
        <f>_xlfn.IFNA(VLOOKUP($B517,'FST OMT'!$C:$AH,$A517,0),0)</f>
        <v>160</v>
      </c>
      <c r="F517" s="12">
        <f>_xlfn.IFNA(VLOOKUP($B517,'FST CV'!$C:$AH,$A517,0),0)</f>
        <v>30</v>
      </c>
      <c r="G517" s="12">
        <f>_xlfn.IFNA(VLOOKUP($B517,'FST TT'!$C:$AH,$A517,0),0)</f>
        <v>0</v>
      </c>
      <c r="I517" s="4">
        <f t="shared" si="76"/>
        <v>190</v>
      </c>
      <c r="K517" s="52">
        <f>IF(D517="MT",VLOOKUP(B517,Master_Item!B:H,7,0),VLOOKUP(B517,Master_Item!B:H,6,0))</f>
        <v>144</v>
      </c>
      <c r="L517" s="52" t="str">
        <f>VLOOKUP(B517,Master_Item!B:M,12,0)</f>
        <v>โรงงานเสริมสุขชลบุรี</v>
      </c>
      <c r="M517" s="11" t="str">
        <f t="shared" si="77"/>
        <v>โรงงานเสริมสุขชลบุรีRegion 3</v>
      </c>
      <c r="N517" s="11">
        <f t="shared" si="75"/>
        <v>1.1111111111111112</v>
      </c>
      <c r="O517" s="11">
        <f t="shared" si="75"/>
        <v>0.20833333333333334</v>
      </c>
      <c r="P517" s="11">
        <f t="shared" si="75"/>
        <v>0</v>
      </c>
      <c r="Q517" s="11">
        <f t="shared" si="75"/>
        <v>0</v>
      </c>
      <c r="R517" s="11">
        <f t="shared" si="75"/>
        <v>1.3194444444444444</v>
      </c>
      <c r="S517" s="11"/>
      <c r="T517" s="1">
        <f>VLOOKUP(B517,Master_Item!B:I,8,0)</f>
        <v>4.4400000000000004</v>
      </c>
      <c r="U517" s="11">
        <f t="shared" si="78"/>
        <v>710.40000000000009</v>
      </c>
      <c r="V517" s="11">
        <f t="shared" si="79"/>
        <v>133.20000000000002</v>
      </c>
      <c r="W517" s="11">
        <f t="shared" si="80"/>
        <v>0</v>
      </c>
      <c r="X517" s="11">
        <f t="shared" si="81"/>
        <v>0</v>
      </c>
      <c r="Y517" s="11">
        <f t="shared" si="82"/>
        <v>843.6</v>
      </c>
    </row>
    <row r="518" spans="1:25">
      <c r="A518" s="13">
        <v>18</v>
      </c>
      <c r="B518" s="2" t="s">
        <v>253</v>
      </c>
      <c r="C518" s="1" t="s">
        <v>254</v>
      </c>
      <c r="D518" s="1" t="s">
        <v>118</v>
      </c>
      <c r="E518" s="12">
        <f>_xlfn.IFNA(VLOOKUP($B518,'FST OMT'!$C:$AH,$A518,0),0)</f>
        <v>20</v>
      </c>
      <c r="F518" s="12">
        <f>_xlfn.IFNA(VLOOKUP($B518,'FST CV'!$C:$AH,$A518,0),0)</f>
        <v>118</v>
      </c>
      <c r="G518" s="12">
        <f>_xlfn.IFNA(VLOOKUP($B518,'FST TT'!$C:$AH,$A518,0),0)</f>
        <v>0</v>
      </c>
      <c r="I518" s="4">
        <f t="shared" si="76"/>
        <v>138</v>
      </c>
      <c r="K518" s="52">
        <f>IF(D518="MT",VLOOKUP(B518,Master_Item!B:H,7,0),VLOOKUP(B518,Master_Item!B:H,6,0))</f>
        <v>144</v>
      </c>
      <c r="L518" s="52" t="str">
        <f>VLOOKUP(B518,Master_Item!B:M,12,0)</f>
        <v>โรงงานเสริมสุขชลบุรี</v>
      </c>
      <c r="M518" s="11" t="str">
        <f t="shared" si="77"/>
        <v>โรงงานเสริมสุขชลบุรีRegion 4</v>
      </c>
      <c r="N518" s="11">
        <f t="shared" si="75"/>
        <v>0.1388888888888889</v>
      </c>
      <c r="O518" s="11">
        <f t="shared" si="75"/>
        <v>0.81944444444444442</v>
      </c>
      <c r="P518" s="11">
        <f t="shared" si="75"/>
        <v>0</v>
      </c>
      <c r="Q518" s="11">
        <f t="shared" si="75"/>
        <v>0</v>
      </c>
      <c r="R518" s="11">
        <f t="shared" si="75"/>
        <v>0.95833333333333337</v>
      </c>
      <c r="S518" s="11"/>
      <c r="T518" s="1">
        <f>VLOOKUP(B518,Master_Item!B:I,8,0)</f>
        <v>4.4400000000000004</v>
      </c>
      <c r="U518" s="11">
        <f t="shared" si="78"/>
        <v>88.800000000000011</v>
      </c>
      <c r="V518" s="11">
        <f t="shared" si="79"/>
        <v>523.92000000000007</v>
      </c>
      <c r="W518" s="11">
        <f t="shared" si="80"/>
        <v>0</v>
      </c>
      <c r="X518" s="11">
        <f t="shared" si="81"/>
        <v>0</v>
      </c>
      <c r="Y518" s="11">
        <f t="shared" si="82"/>
        <v>612.72</v>
      </c>
    </row>
    <row r="519" spans="1:25">
      <c r="A519" s="13">
        <v>19</v>
      </c>
      <c r="B519" s="2" t="s">
        <v>253</v>
      </c>
      <c r="C519" s="1" t="s">
        <v>254</v>
      </c>
      <c r="D519" s="1" t="s">
        <v>119</v>
      </c>
      <c r="E519" s="12">
        <f>_xlfn.IFNA(VLOOKUP($B519,'FST OMT'!$C:$AH,$A519,0),0)</f>
        <v>35</v>
      </c>
      <c r="F519" s="12">
        <f>_xlfn.IFNA(VLOOKUP($B519,'FST CV'!$C:$AH,$A519,0),0)</f>
        <v>79</v>
      </c>
      <c r="G519" s="12">
        <f>_xlfn.IFNA(VLOOKUP($B519,'FST TT'!$C:$AH,$A519,0),0)</f>
        <v>0</v>
      </c>
      <c r="I519" s="4">
        <f t="shared" si="76"/>
        <v>114</v>
      </c>
      <c r="K519" s="52">
        <f>IF(D519="MT",VLOOKUP(B519,Master_Item!B:H,7,0),VLOOKUP(B519,Master_Item!B:H,6,0))</f>
        <v>144</v>
      </c>
      <c r="L519" s="52" t="str">
        <f>VLOOKUP(B519,Master_Item!B:M,12,0)</f>
        <v>โรงงานเสริมสุขชลบุรี</v>
      </c>
      <c r="M519" s="11" t="str">
        <f t="shared" si="77"/>
        <v>โรงงานเสริมสุขชลบุรีRegion 5</v>
      </c>
      <c r="N519" s="11">
        <f t="shared" si="75"/>
        <v>0.24305555555555555</v>
      </c>
      <c r="O519" s="11">
        <f t="shared" si="75"/>
        <v>0.54861111111111116</v>
      </c>
      <c r="P519" s="11">
        <f t="shared" si="75"/>
        <v>0</v>
      </c>
      <c r="Q519" s="11">
        <f t="shared" si="75"/>
        <v>0</v>
      </c>
      <c r="R519" s="11">
        <f t="shared" si="75"/>
        <v>0.79166666666666663</v>
      </c>
      <c r="S519" s="11"/>
      <c r="T519" s="1">
        <f>VLOOKUP(B519,Master_Item!B:I,8,0)</f>
        <v>4.4400000000000004</v>
      </c>
      <c r="U519" s="11">
        <f t="shared" si="78"/>
        <v>155.4</v>
      </c>
      <c r="V519" s="11">
        <f t="shared" si="79"/>
        <v>350.76000000000005</v>
      </c>
      <c r="W519" s="11">
        <f t="shared" si="80"/>
        <v>0</v>
      </c>
      <c r="X519" s="11">
        <f t="shared" si="81"/>
        <v>0</v>
      </c>
      <c r="Y519" s="11">
        <f t="shared" si="82"/>
        <v>506.16</v>
      </c>
    </row>
    <row r="520" spans="1:25">
      <c r="A520" s="13">
        <v>20</v>
      </c>
      <c r="B520" s="2" t="s">
        <v>253</v>
      </c>
      <c r="C520" s="1" t="s">
        <v>254</v>
      </c>
      <c r="D520" s="1" t="s">
        <v>127</v>
      </c>
      <c r="E520" s="12">
        <f>_xlfn.IFNA(VLOOKUP($B520,'FST OMT'!$C:$AH,$A520,0),0)*0.45</f>
        <v>9</v>
      </c>
      <c r="F520" s="12">
        <f>_xlfn.IFNA(VLOOKUP($B520,'FST CV'!$C:$AH,$A520,0),0)*0.45</f>
        <v>0</v>
      </c>
      <c r="G520" s="12">
        <f>_xlfn.IFNA(VLOOKUP($B520,'FST TT'!$C:$AH,$A520,0),0)*0.45</f>
        <v>0</v>
      </c>
      <c r="I520" s="4">
        <f t="shared" si="76"/>
        <v>9</v>
      </c>
      <c r="K520" s="52">
        <f>IF(D520="MT",VLOOKUP(B520,Master_Item!B:H,7,0),VLOOKUP(B520,Master_Item!B:H,6,0))</f>
        <v>144</v>
      </c>
      <c r="L520" s="52" t="str">
        <f>VLOOKUP(B520,Master_Item!B:M,12,0)</f>
        <v>โรงงานเสริมสุขชลบุรี</v>
      </c>
      <c r="M520" s="11" t="str">
        <f t="shared" si="77"/>
        <v>โรงงานเสริมสุขชลบุรีRegion 6/9</v>
      </c>
      <c r="N520" s="11">
        <f t="shared" si="75"/>
        <v>6.25E-2</v>
      </c>
      <c r="O520" s="11">
        <f t="shared" si="75"/>
        <v>0</v>
      </c>
      <c r="P520" s="11">
        <f t="shared" si="75"/>
        <v>0</v>
      </c>
      <c r="Q520" s="11">
        <f t="shared" si="75"/>
        <v>0</v>
      </c>
      <c r="R520" s="11">
        <f t="shared" si="75"/>
        <v>6.25E-2</v>
      </c>
      <c r="S520" s="11"/>
      <c r="T520" s="1">
        <f>VLOOKUP(B520,Master_Item!B:I,8,0)</f>
        <v>4.4400000000000004</v>
      </c>
      <c r="U520" s="11">
        <f t="shared" si="78"/>
        <v>39.96</v>
      </c>
      <c r="V520" s="11">
        <f t="shared" si="79"/>
        <v>0</v>
      </c>
      <c r="W520" s="11">
        <f t="shared" si="80"/>
        <v>0</v>
      </c>
      <c r="X520" s="11">
        <f t="shared" si="81"/>
        <v>0</v>
      </c>
      <c r="Y520" s="11">
        <f t="shared" si="82"/>
        <v>39.96</v>
      </c>
    </row>
    <row r="521" spans="1:25">
      <c r="A521" s="13">
        <v>20</v>
      </c>
      <c r="B521" s="2" t="s">
        <v>253</v>
      </c>
      <c r="C521" s="1" t="s">
        <v>254</v>
      </c>
      <c r="D521" s="1" t="s">
        <v>128</v>
      </c>
      <c r="E521" s="12">
        <f>_xlfn.IFNA(VLOOKUP($B521,'FST OMT'!$C:$AH,$A521,0),0)*0.55</f>
        <v>11</v>
      </c>
      <c r="F521" s="12">
        <f>_xlfn.IFNA(VLOOKUP($B521,'FST CV'!$C:$AH,$A521,0),0)*0.55</f>
        <v>0</v>
      </c>
      <c r="G521" s="12">
        <f>_xlfn.IFNA(VLOOKUP($B521,'FST TT'!$C:$AH,$A521,0),0)*0.55</f>
        <v>0</v>
      </c>
      <c r="I521" s="4">
        <f t="shared" si="76"/>
        <v>11</v>
      </c>
      <c r="K521" s="52">
        <f>IF(D521="MT",VLOOKUP(B521,Master_Item!B:H,7,0),VLOOKUP(B521,Master_Item!B:H,6,0))</f>
        <v>144</v>
      </c>
      <c r="L521" s="52" t="str">
        <f>VLOOKUP(B521,Master_Item!B:M,12,0)</f>
        <v>โรงงานเสริมสุขชลบุรี</v>
      </c>
      <c r="M521" s="11" t="str">
        <f t="shared" si="77"/>
        <v>โรงงานเสริมสุขชลบุรีRegion 6/14</v>
      </c>
      <c r="N521" s="11">
        <f t="shared" si="75"/>
        <v>7.6388888888888895E-2</v>
      </c>
      <c r="O521" s="11">
        <f t="shared" si="75"/>
        <v>0</v>
      </c>
      <c r="P521" s="11">
        <f t="shared" si="75"/>
        <v>0</v>
      </c>
      <c r="Q521" s="11">
        <f t="shared" si="75"/>
        <v>0</v>
      </c>
      <c r="R521" s="11">
        <f t="shared" si="75"/>
        <v>7.6388888888888895E-2</v>
      </c>
      <c r="S521" s="11"/>
      <c r="T521" s="1">
        <f>VLOOKUP(B521,Master_Item!B:I,8,0)</f>
        <v>4.4400000000000004</v>
      </c>
      <c r="U521" s="11">
        <f t="shared" si="78"/>
        <v>48.84</v>
      </c>
      <c r="V521" s="11">
        <f t="shared" si="79"/>
        <v>0</v>
      </c>
      <c r="W521" s="11">
        <f t="shared" si="80"/>
        <v>0</v>
      </c>
      <c r="X521" s="11">
        <f t="shared" si="81"/>
        <v>0</v>
      </c>
      <c r="Y521" s="11">
        <f t="shared" si="82"/>
        <v>48.84</v>
      </c>
    </row>
    <row r="522" spans="1:25">
      <c r="A522" s="13">
        <v>21</v>
      </c>
      <c r="B522" s="2" t="s">
        <v>253</v>
      </c>
      <c r="C522" s="1" t="s">
        <v>254</v>
      </c>
      <c r="D522" s="1" t="s">
        <v>121</v>
      </c>
      <c r="E522" s="12">
        <f>_xlfn.IFNA(VLOOKUP($B522,'FST OMT'!$C:$AH,$A522,0),0)</f>
        <v>580</v>
      </c>
      <c r="F522" s="12">
        <f>_xlfn.IFNA(VLOOKUP($B522,'FST CV'!$C:$AH,$A522,0),0)</f>
        <v>20</v>
      </c>
      <c r="G522" s="12">
        <f>_xlfn.IFNA(VLOOKUP($B522,'FST TT'!$C:$AH,$A522,0),0)</f>
        <v>0</v>
      </c>
      <c r="I522" s="4">
        <f t="shared" si="76"/>
        <v>600</v>
      </c>
      <c r="K522" s="52">
        <f>IF(D522="MT",VLOOKUP(B522,Master_Item!B:H,7,0),VLOOKUP(B522,Master_Item!B:H,6,0))</f>
        <v>144</v>
      </c>
      <c r="L522" s="52" t="str">
        <f>VLOOKUP(B522,Master_Item!B:M,12,0)</f>
        <v>โรงงานเสริมสุขชลบุรี</v>
      </c>
      <c r="M522" s="11" t="str">
        <f t="shared" si="77"/>
        <v>โรงงานเสริมสุขชลบุรีRegion 7</v>
      </c>
      <c r="N522" s="11">
        <f t="shared" si="75"/>
        <v>4.0277777777777777</v>
      </c>
      <c r="O522" s="11">
        <f t="shared" si="75"/>
        <v>0.1388888888888889</v>
      </c>
      <c r="P522" s="11">
        <f t="shared" si="75"/>
        <v>0</v>
      </c>
      <c r="Q522" s="11">
        <f t="shared" si="75"/>
        <v>0</v>
      </c>
      <c r="R522" s="11">
        <f t="shared" si="75"/>
        <v>4.166666666666667</v>
      </c>
      <c r="S522" s="11"/>
      <c r="T522" s="1">
        <f>VLOOKUP(B522,Master_Item!B:I,8,0)</f>
        <v>4.4400000000000004</v>
      </c>
      <c r="U522" s="11">
        <f t="shared" si="78"/>
        <v>2575.2000000000003</v>
      </c>
      <c r="V522" s="11">
        <f t="shared" si="79"/>
        <v>88.800000000000011</v>
      </c>
      <c r="W522" s="11">
        <f t="shared" si="80"/>
        <v>0</v>
      </c>
      <c r="X522" s="11">
        <f t="shared" si="81"/>
        <v>0</v>
      </c>
      <c r="Y522" s="11">
        <f t="shared" si="82"/>
        <v>2664.0000000000005</v>
      </c>
    </row>
    <row r="523" spans="1:25">
      <c r="A523" s="13">
        <v>22</v>
      </c>
      <c r="B523" s="2" t="s">
        <v>253</v>
      </c>
      <c r="C523" s="1" t="s">
        <v>254</v>
      </c>
      <c r="D523" s="1" t="s">
        <v>122</v>
      </c>
      <c r="E523" s="12">
        <f>_xlfn.IFNA(VLOOKUP($B523,'FST OMT'!$C:$AH,$A523,0),0)</f>
        <v>316</v>
      </c>
      <c r="F523" s="12">
        <f>_xlfn.IFNA(VLOOKUP($B523,'FST CV'!$C:$AH,$A523,0),0)</f>
        <v>532</v>
      </c>
      <c r="G523" s="12">
        <f>_xlfn.IFNA(VLOOKUP($B523,'FST TT'!$C:$AH,$A523,0),0)</f>
        <v>0</v>
      </c>
      <c r="I523" s="4">
        <f t="shared" si="76"/>
        <v>848</v>
      </c>
      <c r="K523" s="52">
        <f>IF(D523="MT",VLOOKUP(B523,Master_Item!B:H,7,0),VLOOKUP(B523,Master_Item!B:H,6,0))</f>
        <v>144</v>
      </c>
      <c r="L523" s="52" t="str">
        <f>VLOOKUP(B523,Master_Item!B:M,12,0)</f>
        <v>โรงงานเสริมสุขชลบุรี</v>
      </c>
      <c r="M523" s="11" t="str">
        <f t="shared" si="77"/>
        <v>โรงงานเสริมสุขชลบุรีRegion 8</v>
      </c>
      <c r="N523" s="11">
        <f t="shared" si="75"/>
        <v>2.1944444444444446</v>
      </c>
      <c r="O523" s="11">
        <f t="shared" si="75"/>
        <v>3.6944444444444446</v>
      </c>
      <c r="P523" s="11">
        <f t="shared" si="75"/>
        <v>0</v>
      </c>
      <c r="Q523" s="11">
        <f t="shared" si="75"/>
        <v>0</v>
      </c>
      <c r="R523" s="11">
        <f t="shared" si="75"/>
        <v>5.8888888888888893</v>
      </c>
      <c r="S523" s="11"/>
      <c r="T523" s="1">
        <f>VLOOKUP(B523,Master_Item!B:I,8,0)</f>
        <v>4.4400000000000004</v>
      </c>
      <c r="U523" s="11">
        <f t="shared" si="78"/>
        <v>1403.0400000000002</v>
      </c>
      <c r="V523" s="11">
        <f t="shared" si="79"/>
        <v>2362.0800000000004</v>
      </c>
      <c r="W523" s="11">
        <f t="shared" si="80"/>
        <v>0</v>
      </c>
      <c r="X523" s="11">
        <f t="shared" si="81"/>
        <v>0</v>
      </c>
      <c r="Y523" s="11">
        <f t="shared" si="82"/>
        <v>3765.1200000000003</v>
      </c>
    </row>
    <row r="524" spans="1:25">
      <c r="A524" s="13">
        <v>71</v>
      </c>
      <c r="B524" s="2" t="s">
        <v>253</v>
      </c>
      <c r="C524" s="1" t="s">
        <v>254</v>
      </c>
      <c r="D524" s="1" t="s">
        <v>123</v>
      </c>
      <c r="H524" s="4">
        <f>_xlfn.IFNA(VLOOKUP(B524,'FST MT'!A:FS,$A524,0),0)</f>
        <v>0</v>
      </c>
      <c r="I524" s="4">
        <f t="shared" si="76"/>
        <v>0</v>
      </c>
      <c r="K524" s="52">
        <f>IF(D524="MT",VLOOKUP(B524,Master_Item!B:H,7,0),VLOOKUP(B524,Master_Item!B:H,6,0))</f>
        <v>144</v>
      </c>
      <c r="L524" s="52" t="str">
        <f>VLOOKUP(B524,Master_Item!B:M,12,0)</f>
        <v>โรงงานเสริมสุขชลบุรี</v>
      </c>
      <c r="M524" s="11" t="str">
        <f t="shared" si="77"/>
        <v>โรงงานเสริมสุขชลบุรีMT</v>
      </c>
      <c r="N524" s="11">
        <f t="shared" si="75"/>
        <v>0</v>
      </c>
      <c r="O524" s="11">
        <f t="shared" si="75"/>
        <v>0</v>
      </c>
      <c r="P524" s="11">
        <f t="shared" si="75"/>
        <v>0</v>
      </c>
      <c r="Q524" s="11">
        <f t="shared" si="75"/>
        <v>0</v>
      </c>
      <c r="R524" s="11">
        <f t="shared" si="75"/>
        <v>0</v>
      </c>
      <c r="S524" s="11"/>
      <c r="T524" s="1">
        <f>VLOOKUP(B524,Master_Item!B:I,8,0)</f>
        <v>4.4400000000000004</v>
      </c>
      <c r="U524" s="11">
        <f t="shared" si="78"/>
        <v>0</v>
      </c>
      <c r="V524" s="11">
        <f t="shared" si="79"/>
        <v>0</v>
      </c>
      <c r="W524" s="11">
        <f t="shared" si="80"/>
        <v>0</v>
      </c>
      <c r="X524" s="11">
        <f t="shared" si="81"/>
        <v>0</v>
      </c>
      <c r="Y524" s="11">
        <f t="shared" si="82"/>
        <v>0</v>
      </c>
    </row>
    <row r="525" spans="1:25">
      <c r="A525" s="13">
        <v>15</v>
      </c>
      <c r="B525" s="1" t="s">
        <v>255</v>
      </c>
      <c r="C525" s="1" t="s">
        <v>256</v>
      </c>
      <c r="D525" s="1" t="s">
        <v>115</v>
      </c>
      <c r="E525" s="12">
        <f>_xlfn.IFNA(VLOOKUP($B525,'FST OMT'!$C:$AH,$A525,0),0)</f>
        <v>0</v>
      </c>
      <c r="F525" s="12">
        <f>_xlfn.IFNA(VLOOKUP($B525,'FST CV'!$C:$AH,$A525,0),0)</f>
        <v>0</v>
      </c>
      <c r="G525" s="12">
        <f>_xlfn.IFNA(VLOOKUP($B525,'FST TT'!$C:$AH,$A525,0),0)</f>
        <v>0</v>
      </c>
      <c r="I525" s="4">
        <f t="shared" si="76"/>
        <v>0</v>
      </c>
      <c r="K525" s="52">
        <f>IF(D525="MT",VLOOKUP(B525,Master_Item!B:H,7,0),VLOOKUP(B525,Master_Item!B:H,6,0))</f>
        <v>110</v>
      </c>
      <c r="L525" s="52" t="str">
        <f>VLOOKUP(B525,Master_Item!B:M,12,0)</f>
        <v>โรงงานเสริมสุขชลบุรี</v>
      </c>
      <c r="M525" s="11" t="str">
        <f t="shared" si="77"/>
        <v>โรงงานเสริมสุขชลบุรีRegion 1</v>
      </c>
      <c r="N525" s="11">
        <f t="shared" si="75"/>
        <v>0</v>
      </c>
      <c r="O525" s="11">
        <f t="shared" si="75"/>
        <v>0</v>
      </c>
      <c r="P525" s="11">
        <f t="shared" si="75"/>
        <v>0</v>
      </c>
      <c r="Q525" s="11">
        <f t="shared" si="75"/>
        <v>0</v>
      </c>
      <c r="R525" s="11">
        <f t="shared" si="75"/>
        <v>0</v>
      </c>
      <c r="S525" s="11"/>
      <c r="T525" s="1">
        <f>VLOOKUP(B525,Master_Item!B:I,8,0)</f>
        <v>6.024</v>
      </c>
      <c r="U525" s="11">
        <f t="shared" si="78"/>
        <v>0</v>
      </c>
      <c r="V525" s="11">
        <f t="shared" si="79"/>
        <v>0</v>
      </c>
      <c r="W525" s="11">
        <f t="shared" si="80"/>
        <v>0</v>
      </c>
      <c r="X525" s="11">
        <f t="shared" si="81"/>
        <v>0</v>
      </c>
      <c r="Y525" s="11">
        <f t="shared" si="82"/>
        <v>0</v>
      </c>
    </row>
    <row r="526" spans="1:25">
      <c r="A526" s="13">
        <v>16</v>
      </c>
      <c r="B526" s="1" t="s">
        <v>255</v>
      </c>
      <c r="C526" s="1" t="s">
        <v>256</v>
      </c>
      <c r="D526" s="1" t="s">
        <v>116</v>
      </c>
      <c r="E526" s="12">
        <f>_xlfn.IFNA(VLOOKUP($B526,'FST OMT'!$C:$AH,$A526,0),0)</f>
        <v>0</v>
      </c>
      <c r="F526" s="12">
        <f>_xlfn.IFNA(VLOOKUP($B526,'FST CV'!$C:$AH,$A526,0),0)</f>
        <v>0</v>
      </c>
      <c r="G526" s="12">
        <f>_xlfn.IFNA(VLOOKUP($B526,'FST TT'!$C:$AH,$A526,0),0)</f>
        <v>0</v>
      </c>
      <c r="I526" s="4">
        <f t="shared" si="76"/>
        <v>0</v>
      </c>
      <c r="K526" s="52">
        <f>IF(D526="MT",VLOOKUP(B526,Master_Item!B:H,7,0),VLOOKUP(B526,Master_Item!B:H,6,0))</f>
        <v>110</v>
      </c>
      <c r="L526" s="52" t="str">
        <f>VLOOKUP(B526,Master_Item!B:M,12,0)</f>
        <v>โรงงานเสริมสุขชลบุรี</v>
      </c>
      <c r="M526" s="11" t="str">
        <f t="shared" si="77"/>
        <v>โรงงานเสริมสุขชลบุรีRegion 2</v>
      </c>
      <c r="N526" s="11">
        <f t="shared" si="75"/>
        <v>0</v>
      </c>
      <c r="O526" s="11">
        <f t="shared" si="75"/>
        <v>0</v>
      </c>
      <c r="P526" s="11">
        <f t="shared" si="75"/>
        <v>0</v>
      </c>
      <c r="Q526" s="11">
        <f t="shared" si="75"/>
        <v>0</v>
      </c>
      <c r="R526" s="11">
        <f t="shared" si="75"/>
        <v>0</v>
      </c>
      <c r="S526" s="11"/>
      <c r="T526" s="1">
        <f>VLOOKUP(B526,Master_Item!B:I,8,0)</f>
        <v>6.024</v>
      </c>
      <c r="U526" s="11">
        <f t="shared" si="78"/>
        <v>0</v>
      </c>
      <c r="V526" s="11">
        <f t="shared" si="79"/>
        <v>0</v>
      </c>
      <c r="W526" s="11">
        <f t="shared" si="80"/>
        <v>0</v>
      </c>
      <c r="X526" s="11">
        <f t="shared" si="81"/>
        <v>0</v>
      </c>
      <c r="Y526" s="11">
        <f t="shared" si="82"/>
        <v>0</v>
      </c>
    </row>
    <row r="527" spans="1:25">
      <c r="A527" s="13">
        <v>17</v>
      </c>
      <c r="B527" s="1" t="s">
        <v>255</v>
      </c>
      <c r="C527" s="1" t="s">
        <v>256</v>
      </c>
      <c r="D527" s="1" t="s">
        <v>117</v>
      </c>
      <c r="E527" s="12">
        <f>_xlfn.IFNA(VLOOKUP($B527,'FST OMT'!$C:$AH,$A527,0),0)</f>
        <v>0</v>
      </c>
      <c r="F527" s="12">
        <f>_xlfn.IFNA(VLOOKUP($B527,'FST CV'!$C:$AH,$A527,0),0)</f>
        <v>0</v>
      </c>
      <c r="G527" s="12">
        <f>_xlfn.IFNA(VLOOKUP($B527,'FST TT'!$C:$AH,$A527,0),0)</f>
        <v>0</v>
      </c>
      <c r="I527" s="4">
        <f t="shared" si="76"/>
        <v>0</v>
      </c>
      <c r="K527" s="52">
        <f>IF(D527="MT",VLOOKUP(B527,Master_Item!B:H,7,0),VLOOKUP(B527,Master_Item!B:H,6,0))</f>
        <v>110</v>
      </c>
      <c r="L527" s="52" t="str">
        <f>VLOOKUP(B527,Master_Item!B:M,12,0)</f>
        <v>โรงงานเสริมสุขชลบุรี</v>
      </c>
      <c r="M527" s="11" t="str">
        <f t="shared" si="77"/>
        <v>โรงงานเสริมสุขชลบุรีRegion 3</v>
      </c>
      <c r="N527" s="11">
        <f t="shared" si="75"/>
        <v>0</v>
      </c>
      <c r="O527" s="11">
        <f t="shared" si="75"/>
        <v>0</v>
      </c>
      <c r="P527" s="11">
        <f t="shared" si="75"/>
        <v>0</v>
      </c>
      <c r="Q527" s="11">
        <f t="shared" si="75"/>
        <v>0</v>
      </c>
      <c r="R527" s="11">
        <f t="shared" si="75"/>
        <v>0</v>
      </c>
      <c r="S527" s="11"/>
      <c r="T527" s="1">
        <f>VLOOKUP(B527,Master_Item!B:I,8,0)</f>
        <v>6.024</v>
      </c>
      <c r="U527" s="11">
        <f t="shared" si="78"/>
        <v>0</v>
      </c>
      <c r="V527" s="11">
        <f t="shared" si="79"/>
        <v>0</v>
      </c>
      <c r="W527" s="11">
        <f t="shared" si="80"/>
        <v>0</v>
      </c>
      <c r="X527" s="11">
        <f t="shared" si="81"/>
        <v>0</v>
      </c>
      <c r="Y527" s="11">
        <f t="shared" si="82"/>
        <v>0</v>
      </c>
    </row>
    <row r="528" spans="1:25">
      <c r="A528" s="13">
        <v>18</v>
      </c>
      <c r="B528" s="1" t="s">
        <v>255</v>
      </c>
      <c r="C528" s="1" t="s">
        <v>256</v>
      </c>
      <c r="D528" s="1" t="s">
        <v>118</v>
      </c>
      <c r="E528" s="12">
        <f>_xlfn.IFNA(VLOOKUP($B528,'FST OMT'!$C:$AH,$A528,0),0)</f>
        <v>0</v>
      </c>
      <c r="F528" s="12">
        <f>_xlfn.IFNA(VLOOKUP($B528,'FST CV'!$C:$AH,$A528,0),0)</f>
        <v>0</v>
      </c>
      <c r="G528" s="12">
        <f>_xlfn.IFNA(VLOOKUP($B528,'FST TT'!$C:$AH,$A528,0),0)</f>
        <v>0</v>
      </c>
      <c r="I528" s="4">
        <f t="shared" si="76"/>
        <v>0</v>
      </c>
      <c r="K528" s="52">
        <f>IF(D528="MT",VLOOKUP(B528,Master_Item!B:H,7,0),VLOOKUP(B528,Master_Item!B:H,6,0))</f>
        <v>110</v>
      </c>
      <c r="L528" s="52" t="str">
        <f>VLOOKUP(B528,Master_Item!B:M,12,0)</f>
        <v>โรงงานเสริมสุขชลบุรี</v>
      </c>
      <c r="M528" s="11" t="str">
        <f t="shared" si="77"/>
        <v>โรงงานเสริมสุขชลบุรีRegion 4</v>
      </c>
      <c r="N528" s="11">
        <f t="shared" si="75"/>
        <v>0</v>
      </c>
      <c r="O528" s="11">
        <f t="shared" si="75"/>
        <v>0</v>
      </c>
      <c r="P528" s="11">
        <f t="shared" si="75"/>
        <v>0</v>
      </c>
      <c r="Q528" s="11">
        <f t="shared" si="75"/>
        <v>0</v>
      </c>
      <c r="R528" s="11">
        <f t="shared" si="75"/>
        <v>0</v>
      </c>
      <c r="S528" s="11"/>
      <c r="T528" s="1">
        <f>VLOOKUP(B528,Master_Item!B:I,8,0)</f>
        <v>6.024</v>
      </c>
      <c r="U528" s="11">
        <f t="shared" si="78"/>
        <v>0</v>
      </c>
      <c r="V528" s="11">
        <f t="shared" si="79"/>
        <v>0</v>
      </c>
      <c r="W528" s="11">
        <f t="shared" si="80"/>
        <v>0</v>
      </c>
      <c r="X528" s="11">
        <f t="shared" si="81"/>
        <v>0</v>
      </c>
      <c r="Y528" s="11">
        <f t="shared" si="82"/>
        <v>0</v>
      </c>
    </row>
    <row r="529" spans="1:25">
      <c r="A529" s="13">
        <v>19</v>
      </c>
      <c r="B529" s="1" t="s">
        <v>255</v>
      </c>
      <c r="C529" s="1" t="s">
        <v>256</v>
      </c>
      <c r="D529" s="1" t="s">
        <v>119</v>
      </c>
      <c r="E529" s="12">
        <f>_xlfn.IFNA(VLOOKUP($B529,'FST OMT'!$C:$AH,$A529,0),0)</f>
        <v>0</v>
      </c>
      <c r="F529" s="12">
        <f>_xlfn.IFNA(VLOOKUP($B529,'FST CV'!$C:$AH,$A529,0),0)</f>
        <v>0</v>
      </c>
      <c r="G529" s="12">
        <f>_xlfn.IFNA(VLOOKUP($B529,'FST TT'!$C:$AH,$A529,0),0)</f>
        <v>0</v>
      </c>
      <c r="I529" s="4">
        <f t="shared" si="76"/>
        <v>0</v>
      </c>
      <c r="K529" s="52">
        <f>IF(D529="MT",VLOOKUP(B529,Master_Item!B:H,7,0),VLOOKUP(B529,Master_Item!B:H,6,0))</f>
        <v>110</v>
      </c>
      <c r="L529" s="52" t="str">
        <f>VLOOKUP(B529,Master_Item!B:M,12,0)</f>
        <v>โรงงานเสริมสุขชลบุรี</v>
      </c>
      <c r="M529" s="11" t="str">
        <f t="shared" si="77"/>
        <v>โรงงานเสริมสุขชลบุรีRegion 5</v>
      </c>
      <c r="N529" s="11">
        <f t="shared" si="75"/>
        <v>0</v>
      </c>
      <c r="O529" s="11">
        <f t="shared" si="75"/>
        <v>0</v>
      </c>
      <c r="P529" s="11">
        <f t="shared" si="75"/>
        <v>0</v>
      </c>
      <c r="Q529" s="11">
        <f t="shared" si="75"/>
        <v>0</v>
      </c>
      <c r="R529" s="11">
        <f t="shared" si="75"/>
        <v>0</v>
      </c>
      <c r="S529" s="11"/>
      <c r="T529" s="1">
        <f>VLOOKUP(B529,Master_Item!B:I,8,0)</f>
        <v>6.024</v>
      </c>
      <c r="U529" s="11">
        <f t="shared" si="78"/>
        <v>0</v>
      </c>
      <c r="V529" s="11">
        <f t="shared" si="79"/>
        <v>0</v>
      </c>
      <c r="W529" s="11">
        <f t="shared" si="80"/>
        <v>0</v>
      </c>
      <c r="X529" s="11">
        <f t="shared" si="81"/>
        <v>0</v>
      </c>
      <c r="Y529" s="11">
        <f t="shared" si="82"/>
        <v>0</v>
      </c>
    </row>
    <row r="530" spans="1:25">
      <c r="A530" s="13">
        <v>20</v>
      </c>
      <c r="B530" s="1" t="s">
        <v>255</v>
      </c>
      <c r="C530" s="1" t="s">
        <v>256</v>
      </c>
      <c r="D530" s="1" t="s">
        <v>127</v>
      </c>
      <c r="E530" s="12">
        <f>_xlfn.IFNA(VLOOKUP($B530,'FST OMT'!$C:$AH,$A530,0),0)*0.45</f>
        <v>0</v>
      </c>
      <c r="F530" s="12">
        <f>_xlfn.IFNA(VLOOKUP($B530,'FST CV'!$C:$AH,$A530,0),0)*0.45</f>
        <v>0</v>
      </c>
      <c r="G530" s="12">
        <f>_xlfn.IFNA(VLOOKUP($B530,'FST TT'!$C:$AH,$A530,0),0)*0.45</f>
        <v>0</v>
      </c>
      <c r="I530" s="4">
        <f t="shared" si="76"/>
        <v>0</v>
      </c>
      <c r="K530" s="52">
        <f>IF(D530="MT",VLOOKUP(B530,Master_Item!B:H,7,0),VLOOKUP(B530,Master_Item!B:H,6,0))</f>
        <v>110</v>
      </c>
      <c r="L530" s="52" t="str">
        <f>VLOOKUP(B530,Master_Item!B:M,12,0)</f>
        <v>โรงงานเสริมสุขชลบุรี</v>
      </c>
      <c r="M530" s="11" t="str">
        <f t="shared" si="77"/>
        <v>โรงงานเสริมสุขชลบุรีRegion 6/9</v>
      </c>
      <c r="N530" s="11">
        <f t="shared" si="75"/>
        <v>0</v>
      </c>
      <c r="O530" s="11">
        <f t="shared" si="75"/>
        <v>0</v>
      </c>
      <c r="P530" s="11">
        <f t="shared" si="75"/>
        <v>0</v>
      </c>
      <c r="Q530" s="11">
        <f t="shared" si="75"/>
        <v>0</v>
      </c>
      <c r="R530" s="11">
        <f t="shared" si="75"/>
        <v>0</v>
      </c>
      <c r="S530" s="11"/>
      <c r="T530" s="1">
        <f>VLOOKUP(B530,Master_Item!B:I,8,0)</f>
        <v>6.024</v>
      </c>
      <c r="U530" s="11">
        <f t="shared" si="78"/>
        <v>0</v>
      </c>
      <c r="V530" s="11">
        <f t="shared" si="79"/>
        <v>0</v>
      </c>
      <c r="W530" s="11">
        <f t="shared" si="80"/>
        <v>0</v>
      </c>
      <c r="X530" s="11">
        <f t="shared" si="81"/>
        <v>0</v>
      </c>
      <c r="Y530" s="11">
        <f t="shared" si="82"/>
        <v>0</v>
      </c>
    </row>
    <row r="531" spans="1:25">
      <c r="A531" s="13">
        <v>20</v>
      </c>
      <c r="B531" s="1" t="s">
        <v>255</v>
      </c>
      <c r="C531" s="1" t="s">
        <v>256</v>
      </c>
      <c r="D531" s="1" t="s">
        <v>128</v>
      </c>
      <c r="E531" s="12">
        <f>_xlfn.IFNA(VLOOKUP($B531,'FST OMT'!$C:$AH,$A531,0),0)*0.55</f>
        <v>0</v>
      </c>
      <c r="F531" s="12">
        <f>_xlfn.IFNA(VLOOKUP($B531,'FST CV'!$C:$AH,$A531,0),0)*0.55</f>
        <v>0</v>
      </c>
      <c r="G531" s="12">
        <f>_xlfn.IFNA(VLOOKUP($B531,'FST TT'!$C:$AH,$A531,0),0)*0.55</f>
        <v>0</v>
      </c>
      <c r="I531" s="4">
        <f t="shared" si="76"/>
        <v>0</v>
      </c>
      <c r="K531" s="52">
        <f>IF(D531="MT",VLOOKUP(B531,Master_Item!B:H,7,0),VLOOKUP(B531,Master_Item!B:H,6,0))</f>
        <v>110</v>
      </c>
      <c r="L531" s="52" t="str">
        <f>VLOOKUP(B531,Master_Item!B:M,12,0)</f>
        <v>โรงงานเสริมสุขชลบุรี</v>
      </c>
      <c r="M531" s="11" t="str">
        <f t="shared" si="77"/>
        <v>โรงงานเสริมสุขชลบุรีRegion 6/14</v>
      </c>
      <c r="N531" s="11">
        <f t="shared" si="75"/>
        <v>0</v>
      </c>
      <c r="O531" s="11">
        <f t="shared" si="75"/>
        <v>0</v>
      </c>
      <c r="P531" s="11">
        <f t="shared" si="75"/>
        <v>0</v>
      </c>
      <c r="Q531" s="11">
        <f t="shared" si="75"/>
        <v>0</v>
      </c>
      <c r="R531" s="11">
        <f t="shared" si="75"/>
        <v>0</v>
      </c>
      <c r="S531" s="11"/>
      <c r="T531" s="1">
        <f>VLOOKUP(B531,Master_Item!B:I,8,0)</f>
        <v>6.024</v>
      </c>
      <c r="U531" s="11">
        <f t="shared" si="78"/>
        <v>0</v>
      </c>
      <c r="V531" s="11">
        <f t="shared" si="79"/>
        <v>0</v>
      </c>
      <c r="W531" s="11">
        <f t="shared" si="80"/>
        <v>0</v>
      </c>
      <c r="X531" s="11">
        <f t="shared" si="81"/>
        <v>0</v>
      </c>
      <c r="Y531" s="11">
        <f t="shared" si="82"/>
        <v>0</v>
      </c>
    </row>
    <row r="532" spans="1:25">
      <c r="A532" s="13">
        <v>21</v>
      </c>
      <c r="B532" s="1" t="s">
        <v>255</v>
      </c>
      <c r="C532" s="1" t="s">
        <v>256</v>
      </c>
      <c r="D532" s="1" t="s">
        <v>121</v>
      </c>
      <c r="E532" s="12">
        <f>_xlfn.IFNA(VLOOKUP($B532,'FST OMT'!$C:$AH,$A532,0),0)</f>
        <v>0</v>
      </c>
      <c r="F532" s="12">
        <f>_xlfn.IFNA(VLOOKUP($B532,'FST CV'!$C:$AH,$A532,0),0)</f>
        <v>0</v>
      </c>
      <c r="G532" s="12">
        <f>_xlfn.IFNA(VLOOKUP($B532,'FST TT'!$C:$AH,$A532,0),0)</f>
        <v>0</v>
      </c>
      <c r="I532" s="4">
        <f t="shared" si="76"/>
        <v>0</v>
      </c>
      <c r="K532" s="52">
        <f>IF(D532="MT",VLOOKUP(B532,Master_Item!B:H,7,0),VLOOKUP(B532,Master_Item!B:H,6,0))</f>
        <v>110</v>
      </c>
      <c r="L532" s="52" t="str">
        <f>VLOOKUP(B532,Master_Item!B:M,12,0)</f>
        <v>โรงงานเสริมสุขชลบุรี</v>
      </c>
      <c r="M532" s="11" t="str">
        <f t="shared" si="77"/>
        <v>โรงงานเสริมสุขชลบุรีRegion 7</v>
      </c>
      <c r="N532" s="11">
        <f t="shared" si="75"/>
        <v>0</v>
      </c>
      <c r="O532" s="11">
        <f t="shared" si="75"/>
        <v>0</v>
      </c>
      <c r="P532" s="11">
        <f t="shared" si="75"/>
        <v>0</v>
      </c>
      <c r="Q532" s="11">
        <f t="shared" si="75"/>
        <v>0</v>
      </c>
      <c r="R532" s="11">
        <f t="shared" si="75"/>
        <v>0</v>
      </c>
      <c r="S532" s="11"/>
      <c r="T532" s="1">
        <f>VLOOKUP(B532,Master_Item!B:I,8,0)</f>
        <v>6.024</v>
      </c>
      <c r="U532" s="11">
        <f t="shared" si="78"/>
        <v>0</v>
      </c>
      <c r="V532" s="11">
        <f t="shared" si="79"/>
        <v>0</v>
      </c>
      <c r="W532" s="11">
        <f t="shared" si="80"/>
        <v>0</v>
      </c>
      <c r="X532" s="11">
        <f t="shared" si="81"/>
        <v>0</v>
      </c>
      <c r="Y532" s="11">
        <f t="shared" si="82"/>
        <v>0</v>
      </c>
    </row>
    <row r="533" spans="1:25">
      <c r="A533" s="13">
        <v>22</v>
      </c>
      <c r="B533" s="1" t="s">
        <v>255</v>
      </c>
      <c r="C533" s="1" t="s">
        <v>256</v>
      </c>
      <c r="D533" s="1" t="s">
        <v>122</v>
      </c>
      <c r="E533" s="12">
        <f>_xlfn.IFNA(VLOOKUP($B533,'FST OMT'!$C:$AH,$A533,0),0)</f>
        <v>0</v>
      </c>
      <c r="F533" s="12">
        <f>_xlfn.IFNA(VLOOKUP($B533,'FST CV'!$C:$AH,$A533,0),0)</f>
        <v>0</v>
      </c>
      <c r="G533" s="12">
        <f>_xlfn.IFNA(VLOOKUP($B533,'FST TT'!$C:$AH,$A533,0),0)</f>
        <v>0</v>
      </c>
      <c r="I533" s="4">
        <f t="shared" si="76"/>
        <v>0</v>
      </c>
      <c r="K533" s="52">
        <f>IF(D533="MT",VLOOKUP(B533,Master_Item!B:H,7,0),VLOOKUP(B533,Master_Item!B:H,6,0))</f>
        <v>110</v>
      </c>
      <c r="L533" s="52" t="str">
        <f>VLOOKUP(B533,Master_Item!B:M,12,0)</f>
        <v>โรงงานเสริมสุขชลบุรี</v>
      </c>
      <c r="M533" s="11" t="str">
        <f t="shared" si="77"/>
        <v>โรงงานเสริมสุขชลบุรีRegion 8</v>
      </c>
      <c r="N533" s="11">
        <f t="shared" si="75"/>
        <v>0</v>
      </c>
      <c r="O533" s="11">
        <f t="shared" si="75"/>
        <v>0</v>
      </c>
      <c r="P533" s="11">
        <f t="shared" si="75"/>
        <v>0</v>
      </c>
      <c r="Q533" s="11">
        <f t="shared" si="75"/>
        <v>0</v>
      </c>
      <c r="R533" s="11">
        <f t="shared" si="75"/>
        <v>0</v>
      </c>
      <c r="S533" s="11"/>
      <c r="T533" s="1">
        <f>VLOOKUP(B533,Master_Item!B:I,8,0)</f>
        <v>6.024</v>
      </c>
      <c r="U533" s="11">
        <f t="shared" si="78"/>
        <v>0</v>
      </c>
      <c r="V533" s="11">
        <f t="shared" si="79"/>
        <v>0</v>
      </c>
      <c r="W533" s="11">
        <f t="shared" si="80"/>
        <v>0</v>
      </c>
      <c r="X533" s="11">
        <f t="shared" si="81"/>
        <v>0</v>
      </c>
      <c r="Y533" s="11">
        <f t="shared" si="82"/>
        <v>0</v>
      </c>
    </row>
    <row r="534" spans="1:25">
      <c r="A534" s="13">
        <v>71</v>
      </c>
      <c r="B534" s="1" t="s">
        <v>255</v>
      </c>
      <c r="C534" s="1" t="s">
        <v>256</v>
      </c>
      <c r="D534" s="1" t="s">
        <v>123</v>
      </c>
      <c r="H534" s="4">
        <f>_xlfn.IFNA(VLOOKUP(B534,'FST MT'!A:FS,$A534,0),0)</f>
        <v>0</v>
      </c>
      <c r="I534" s="4">
        <f t="shared" si="76"/>
        <v>0</v>
      </c>
      <c r="K534" s="52">
        <f>IF(D534="MT",VLOOKUP(B534,Master_Item!B:H,7,0),VLOOKUP(B534,Master_Item!B:H,6,0))</f>
        <v>110</v>
      </c>
      <c r="L534" s="52" t="str">
        <f>VLOOKUP(B534,Master_Item!B:M,12,0)</f>
        <v>โรงงานเสริมสุขชลบุรี</v>
      </c>
      <c r="M534" s="11" t="str">
        <f t="shared" si="77"/>
        <v>โรงงานเสริมสุขชลบุรีMT</v>
      </c>
      <c r="N534" s="11">
        <f t="shared" si="75"/>
        <v>0</v>
      </c>
      <c r="O534" s="11">
        <f t="shared" si="75"/>
        <v>0</v>
      </c>
      <c r="P534" s="11">
        <f t="shared" si="75"/>
        <v>0</v>
      </c>
      <c r="Q534" s="11">
        <f t="shared" si="75"/>
        <v>0</v>
      </c>
      <c r="R534" s="11">
        <f t="shared" si="75"/>
        <v>0</v>
      </c>
      <c r="S534" s="11"/>
      <c r="T534" s="1">
        <f>VLOOKUP(B534,Master_Item!B:I,8,0)</f>
        <v>6.024</v>
      </c>
      <c r="U534" s="11">
        <f t="shared" si="78"/>
        <v>0</v>
      </c>
      <c r="V534" s="11">
        <f t="shared" si="79"/>
        <v>0</v>
      </c>
      <c r="W534" s="11">
        <f t="shared" si="80"/>
        <v>0</v>
      </c>
      <c r="X534" s="11">
        <f t="shared" si="81"/>
        <v>0</v>
      </c>
      <c r="Y534" s="11">
        <f t="shared" si="82"/>
        <v>0</v>
      </c>
    </row>
    <row r="535" spans="1:25">
      <c r="A535" s="13">
        <v>15</v>
      </c>
      <c r="B535" s="2">
        <v>310003155</v>
      </c>
      <c r="C535" s="1" t="s">
        <v>73</v>
      </c>
      <c r="D535" s="1" t="s">
        <v>115</v>
      </c>
      <c r="E535" s="12">
        <f>_xlfn.IFNA(VLOOKUP($B535,'FST OMT'!$C:$AH,$A535,0),0)</f>
        <v>0</v>
      </c>
      <c r="F535" s="12">
        <f>_xlfn.IFNA(VLOOKUP($B535,'FST CV'!$C:$AH,$A535,0),0)</f>
        <v>747</v>
      </c>
      <c r="G535" s="12">
        <f>_xlfn.IFNA(VLOOKUP($B535,'FST TT'!$C:$AH,$A535,0),0)</f>
        <v>3260</v>
      </c>
      <c r="I535" s="4">
        <f t="shared" si="76"/>
        <v>4007</v>
      </c>
      <c r="K535" s="52">
        <f>IF(D535="MT",VLOOKUP(B535,Master_Item!B:H,7,0),VLOOKUP(B535,Master_Item!B:H,6,0))</f>
        <v>72</v>
      </c>
      <c r="L535" s="52" t="str">
        <f>VLOOKUP(B535,Master_Item!B:M,12,0)</f>
        <v>โรงงานนวนคร</v>
      </c>
      <c r="M535" s="11" t="str">
        <f t="shared" si="77"/>
        <v>โรงงานนวนครRegion 1</v>
      </c>
      <c r="N535" s="11">
        <f t="shared" ref="N535:R550" si="83">E535/$K535</f>
        <v>0</v>
      </c>
      <c r="O535" s="11">
        <f t="shared" si="83"/>
        <v>10.375</v>
      </c>
      <c r="P535" s="11">
        <f t="shared" si="83"/>
        <v>45.277777777777779</v>
      </c>
      <c r="Q535" s="11">
        <f t="shared" si="83"/>
        <v>0</v>
      </c>
      <c r="R535" s="11">
        <f t="shared" si="83"/>
        <v>55.652777777777779</v>
      </c>
      <c r="S535" s="11"/>
      <c r="T535" s="1">
        <f>VLOOKUP(B535,Master_Item!B:I,8,0)</f>
        <v>8.3999999999999986</v>
      </c>
      <c r="U535" s="11">
        <f t="shared" si="78"/>
        <v>0</v>
      </c>
      <c r="V535" s="11">
        <f t="shared" si="79"/>
        <v>6274.7999999999993</v>
      </c>
      <c r="W535" s="11">
        <f t="shared" si="80"/>
        <v>27383.999999999996</v>
      </c>
      <c r="X535" s="11">
        <f t="shared" si="81"/>
        <v>0</v>
      </c>
      <c r="Y535" s="11">
        <f t="shared" si="82"/>
        <v>33658.799999999996</v>
      </c>
    </row>
    <row r="536" spans="1:25">
      <c r="A536" s="13">
        <v>16</v>
      </c>
      <c r="B536" s="2">
        <v>310003155</v>
      </c>
      <c r="C536" s="1" t="s">
        <v>73</v>
      </c>
      <c r="D536" s="1" t="s">
        <v>116</v>
      </c>
      <c r="E536" s="12">
        <f>_xlfn.IFNA(VLOOKUP($B536,'FST OMT'!$C:$AH,$A536,0),0)</f>
        <v>1780</v>
      </c>
      <c r="F536" s="12">
        <f>_xlfn.IFNA(VLOOKUP($B536,'FST CV'!$C:$AH,$A536,0),0)</f>
        <v>2573</v>
      </c>
      <c r="G536" s="12">
        <f>_xlfn.IFNA(VLOOKUP($B536,'FST TT'!$C:$AH,$A536,0),0)</f>
        <v>5933</v>
      </c>
      <c r="I536" s="4">
        <f t="shared" ref="I536:I574" si="84">SUM(E536:H536)</f>
        <v>10286</v>
      </c>
      <c r="K536" s="52">
        <f>IF(D536="MT",VLOOKUP(B536,Master_Item!B:H,7,0),VLOOKUP(B536,Master_Item!B:H,6,0))</f>
        <v>72</v>
      </c>
      <c r="L536" s="52" t="str">
        <f>VLOOKUP(B536,Master_Item!B:M,12,0)</f>
        <v>โรงงานนวนคร</v>
      </c>
      <c r="M536" s="11" t="str">
        <f t="shared" ref="M536:M574" si="85">L536&amp;D536</f>
        <v>โรงงานนวนครRegion 2</v>
      </c>
      <c r="N536" s="11">
        <f t="shared" si="83"/>
        <v>24.722222222222221</v>
      </c>
      <c r="O536" s="11">
        <f t="shared" si="83"/>
        <v>35.736111111111114</v>
      </c>
      <c r="P536" s="11">
        <f t="shared" si="83"/>
        <v>82.402777777777771</v>
      </c>
      <c r="Q536" s="11">
        <f t="shared" si="83"/>
        <v>0</v>
      </c>
      <c r="R536" s="11">
        <f t="shared" si="83"/>
        <v>142.86111111111111</v>
      </c>
      <c r="S536" s="11"/>
      <c r="T536" s="1">
        <f>VLOOKUP(B536,Master_Item!B:I,8,0)</f>
        <v>8.3999999999999986</v>
      </c>
      <c r="U536" s="11">
        <f t="shared" ref="U536:U574" si="86">$T536*E536</f>
        <v>14951.999999999998</v>
      </c>
      <c r="V536" s="11">
        <f t="shared" ref="V536:V574" si="87">$T536*F536</f>
        <v>21613.199999999997</v>
      </c>
      <c r="W536" s="11">
        <f t="shared" ref="W536:W574" si="88">$T536*G536</f>
        <v>49837.19999999999</v>
      </c>
      <c r="X536" s="11">
        <f t="shared" ref="X536:X574" si="89">$T536*H536</f>
        <v>0</v>
      </c>
      <c r="Y536" s="11">
        <f t="shared" ref="Y536:Y574" si="90">$T536*I536</f>
        <v>86402.39999999998</v>
      </c>
    </row>
    <row r="537" spans="1:25">
      <c r="A537" s="13">
        <v>17</v>
      </c>
      <c r="B537" s="2">
        <v>310003155</v>
      </c>
      <c r="C537" s="1" t="s">
        <v>73</v>
      </c>
      <c r="D537" s="1" t="s">
        <v>117</v>
      </c>
      <c r="E537" s="12">
        <f>_xlfn.IFNA(VLOOKUP($B537,'FST OMT'!$C:$AH,$A537,0),0)</f>
        <v>2008</v>
      </c>
      <c r="F537" s="12">
        <f>_xlfn.IFNA(VLOOKUP($B537,'FST CV'!$C:$AH,$A537,0),0)</f>
        <v>8710</v>
      </c>
      <c r="G537" s="12">
        <f>_xlfn.IFNA(VLOOKUP($B537,'FST TT'!$C:$AH,$A537,0),0)</f>
        <v>4360</v>
      </c>
      <c r="I537" s="4">
        <f t="shared" si="84"/>
        <v>15078</v>
      </c>
      <c r="K537" s="52">
        <f>IF(D537="MT",VLOOKUP(B537,Master_Item!B:H,7,0),VLOOKUP(B537,Master_Item!B:H,6,0))</f>
        <v>72</v>
      </c>
      <c r="L537" s="52" t="str">
        <f>VLOOKUP(B537,Master_Item!B:M,12,0)</f>
        <v>โรงงานนวนคร</v>
      </c>
      <c r="M537" s="11" t="str">
        <f t="shared" si="85"/>
        <v>โรงงานนวนครRegion 3</v>
      </c>
      <c r="N537" s="11">
        <f t="shared" si="83"/>
        <v>27.888888888888889</v>
      </c>
      <c r="O537" s="11">
        <f t="shared" si="83"/>
        <v>120.97222222222223</v>
      </c>
      <c r="P537" s="11">
        <f t="shared" si="83"/>
        <v>60.555555555555557</v>
      </c>
      <c r="Q537" s="11">
        <f t="shared" si="83"/>
        <v>0</v>
      </c>
      <c r="R537" s="11">
        <f t="shared" si="83"/>
        <v>209.41666666666666</v>
      </c>
      <c r="S537" s="11"/>
      <c r="T537" s="1">
        <f>VLOOKUP(B537,Master_Item!B:I,8,0)</f>
        <v>8.3999999999999986</v>
      </c>
      <c r="U537" s="11">
        <f t="shared" si="86"/>
        <v>16867.199999999997</v>
      </c>
      <c r="V537" s="11">
        <f t="shared" si="87"/>
        <v>73163.999999999985</v>
      </c>
      <c r="W537" s="11">
        <f t="shared" si="88"/>
        <v>36623.999999999993</v>
      </c>
      <c r="X537" s="11">
        <f t="shared" si="89"/>
        <v>0</v>
      </c>
      <c r="Y537" s="11">
        <f t="shared" si="90"/>
        <v>126655.19999999998</v>
      </c>
    </row>
    <row r="538" spans="1:25">
      <c r="A538" s="13">
        <v>18</v>
      </c>
      <c r="B538" s="2">
        <v>310003155</v>
      </c>
      <c r="C538" s="1" t="s">
        <v>73</v>
      </c>
      <c r="D538" s="1" t="s">
        <v>118</v>
      </c>
      <c r="E538" s="12">
        <f>_xlfn.IFNA(VLOOKUP($B538,'FST OMT'!$C:$AH,$A538,0),0)</f>
        <v>1895</v>
      </c>
      <c r="F538" s="12">
        <f>_xlfn.IFNA(VLOOKUP($B538,'FST CV'!$C:$AH,$A538,0),0)</f>
        <v>6576</v>
      </c>
      <c r="G538" s="12">
        <f>_xlfn.IFNA(VLOOKUP($B538,'FST TT'!$C:$AH,$A538,0),0)</f>
        <v>9905</v>
      </c>
      <c r="I538" s="4">
        <f t="shared" si="84"/>
        <v>18376</v>
      </c>
      <c r="K538" s="52">
        <f>IF(D538="MT",VLOOKUP(B538,Master_Item!B:H,7,0),VLOOKUP(B538,Master_Item!B:H,6,0))</f>
        <v>72</v>
      </c>
      <c r="L538" s="52" t="str">
        <f>VLOOKUP(B538,Master_Item!B:M,12,0)</f>
        <v>โรงงานนวนคร</v>
      </c>
      <c r="M538" s="11" t="str">
        <f t="shared" si="85"/>
        <v>โรงงานนวนครRegion 4</v>
      </c>
      <c r="N538" s="11">
        <f t="shared" si="83"/>
        <v>26.319444444444443</v>
      </c>
      <c r="O538" s="11">
        <f t="shared" si="83"/>
        <v>91.333333333333329</v>
      </c>
      <c r="P538" s="11">
        <f t="shared" si="83"/>
        <v>137.56944444444446</v>
      </c>
      <c r="Q538" s="11">
        <f t="shared" si="83"/>
        <v>0</v>
      </c>
      <c r="R538" s="11">
        <f t="shared" si="83"/>
        <v>255.22222222222223</v>
      </c>
      <c r="S538" s="11"/>
      <c r="T538" s="1">
        <f>VLOOKUP(B538,Master_Item!B:I,8,0)</f>
        <v>8.3999999999999986</v>
      </c>
      <c r="U538" s="11">
        <f t="shared" si="86"/>
        <v>15917.999999999998</v>
      </c>
      <c r="V538" s="11">
        <f t="shared" si="87"/>
        <v>55238.399999999994</v>
      </c>
      <c r="W538" s="11">
        <f t="shared" si="88"/>
        <v>83201.999999999985</v>
      </c>
      <c r="X538" s="11">
        <f t="shared" si="89"/>
        <v>0</v>
      </c>
      <c r="Y538" s="11">
        <f t="shared" si="90"/>
        <v>154358.39999999997</v>
      </c>
    </row>
    <row r="539" spans="1:25">
      <c r="A539" s="13">
        <v>19</v>
      </c>
      <c r="B539" s="2">
        <v>310003155</v>
      </c>
      <c r="C539" s="1" t="s">
        <v>73</v>
      </c>
      <c r="D539" s="1" t="s">
        <v>119</v>
      </c>
      <c r="E539" s="12">
        <f>_xlfn.IFNA(VLOOKUP($B539,'FST OMT'!$C:$AH,$A539,0),0)</f>
        <v>805</v>
      </c>
      <c r="F539" s="12">
        <f>_xlfn.IFNA(VLOOKUP($B539,'FST CV'!$C:$AH,$A539,0),0)</f>
        <v>2567</v>
      </c>
      <c r="G539" s="12">
        <f>_xlfn.IFNA(VLOOKUP($B539,'FST TT'!$C:$AH,$A539,0),0)</f>
        <v>0</v>
      </c>
      <c r="I539" s="4">
        <f t="shared" si="84"/>
        <v>3372</v>
      </c>
      <c r="K539" s="52">
        <f>IF(D539="MT",VLOOKUP(B539,Master_Item!B:H,7,0),VLOOKUP(B539,Master_Item!B:H,6,0))</f>
        <v>72</v>
      </c>
      <c r="L539" s="52" t="str">
        <f>VLOOKUP(B539,Master_Item!B:M,12,0)</f>
        <v>โรงงานนวนคร</v>
      </c>
      <c r="M539" s="11" t="str">
        <f t="shared" si="85"/>
        <v>โรงงานนวนครRegion 5</v>
      </c>
      <c r="N539" s="11">
        <f t="shared" si="83"/>
        <v>11.180555555555555</v>
      </c>
      <c r="O539" s="11">
        <f t="shared" si="83"/>
        <v>35.652777777777779</v>
      </c>
      <c r="P539" s="11">
        <f t="shared" si="83"/>
        <v>0</v>
      </c>
      <c r="Q539" s="11">
        <f t="shared" si="83"/>
        <v>0</v>
      </c>
      <c r="R539" s="11">
        <f t="shared" si="83"/>
        <v>46.833333333333336</v>
      </c>
      <c r="S539" s="11"/>
      <c r="T539" s="1">
        <f>VLOOKUP(B539,Master_Item!B:I,8,0)</f>
        <v>8.3999999999999986</v>
      </c>
      <c r="U539" s="11">
        <f t="shared" si="86"/>
        <v>6761.9999999999991</v>
      </c>
      <c r="V539" s="11">
        <f t="shared" si="87"/>
        <v>21562.799999999996</v>
      </c>
      <c r="W539" s="11">
        <f t="shared" si="88"/>
        <v>0</v>
      </c>
      <c r="X539" s="11">
        <f t="shared" si="89"/>
        <v>0</v>
      </c>
      <c r="Y539" s="11">
        <f t="shared" si="90"/>
        <v>28324.799999999996</v>
      </c>
    </row>
    <row r="540" spans="1:25">
      <c r="A540" s="13">
        <v>20</v>
      </c>
      <c r="B540" s="2">
        <v>310003155</v>
      </c>
      <c r="C540" s="1" t="s">
        <v>73</v>
      </c>
      <c r="D540" s="1" t="s">
        <v>127</v>
      </c>
      <c r="E540" s="12">
        <f>_xlfn.IFNA(VLOOKUP($B540,'FST OMT'!$C:$AH,$A540,0),0)*0.45</f>
        <v>321.75</v>
      </c>
      <c r="F540" s="12">
        <f>_xlfn.IFNA(VLOOKUP($B540,'FST CV'!$C:$AH,$A540,0),0)*0.45</f>
        <v>1918.3500000000001</v>
      </c>
      <c r="G540" s="12">
        <f>_xlfn.IFNA(VLOOKUP($B540,'FST TT'!$C:$AH,$A540,0),0)*0.45</f>
        <v>1746</v>
      </c>
      <c r="I540" s="4">
        <f t="shared" si="84"/>
        <v>3986.1000000000004</v>
      </c>
      <c r="K540" s="52">
        <f>IF(D540="MT",VLOOKUP(B540,Master_Item!B:H,7,0),VLOOKUP(B540,Master_Item!B:H,6,0))</f>
        <v>72</v>
      </c>
      <c r="L540" s="52" t="str">
        <f>VLOOKUP(B540,Master_Item!B:M,12,0)</f>
        <v>โรงงานนวนคร</v>
      </c>
      <c r="M540" s="11" t="str">
        <f t="shared" si="85"/>
        <v>โรงงานนวนครRegion 6/9</v>
      </c>
      <c r="N540" s="11">
        <f t="shared" si="83"/>
        <v>4.46875</v>
      </c>
      <c r="O540" s="11">
        <f t="shared" si="83"/>
        <v>26.643750000000001</v>
      </c>
      <c r="P540" s="11">
        <f t="shared" si="83"/>
        <v>24.25</v>
      </c>
      <c r="Q540" s="11">
        <f t="shared" si="83"/>
        <v>0</v>
      </c>
      <c r="R540" s="11">
        <f t="shared" si="83"/>
        <v>55.362500000000004</v>
      </c>
      <c r="S540" s="11"/>
      <c r="T540" s="1">
        <f>VLOOKUP(B540,Master_Item!B:I,8,0)</f>
        <v>8.3999999999999986</v>
      </c>
      <c r="U540" s="11">
        <f t="shared" si="86"/>
        <v>2702.6999999999994</v>
      </c>
      <c r="V540" s="11">
        <f t="shared" si="87"/>
        <v>16114.139999999998</v>
      </c>
      <c r="W540" s="11">
        <f t="shared" si="88"/>
        <v>14666.399999999998</v>
      </c>
      <c r="X540" s="11">
        <f t="shared" si="89"/>
        <v>0</v>
      </c>
      <c r="Y540" s="11">
        <f t="shared" si="90"/>
        <v>33483.24</v>
      </c>
    </row>
    <row r="541" spans="1:25">
      <c r="A541" s="13">
        <v>20</v>
      </c>
      <c r="B541" s="2">
        <v>310003155</v>
      </c>
      <c r="C541" s="1" t="s">
        <v>73</v>
      </c>
      <c r="D541" s="1" t="s">
        <v>128</v>
      </c>
      <c r="E541" s="12">
        <f>_xlfn.IFNA(VLOOKUP($B541,'FST OMT'!$C:$AH,$A541,0),0)*0.55</f>
        <v>393.25000000000006</v>
      </c>
      <c r="F541" s="12">
        <f>_xlfn.IFNA(VLOOKUP($B541,'FST CV'!$C:$AH,$A541,0),0)*0.55</f>
        <v>2344.65</v>
      </c>
      <c r="G541" s="12">
        <f>_xlfn.IFNA(VLOOKUP($B541,'FST TT'!$C:$AH,$A541,0),0)*0.55</f>
        <v>2134</v>
      </c>
      <c r="I541" s="4">
        <f t="shared" si="84"/>
        <v>4871.8999999999996</v>
      </c>
      <c r="K541" s="52">
        <f>IF(D541="MT",VLOOKUP(B541,Master_Item!B:H,7,0),VLOOKUP(B541,Master_Item!B:H,6,0))</f>
        <v>72</v>
      </c>
      <c r="L541" s="52" t="str">
        <f>VLOOKUP(B541,Master_Item!B:M,12,0)</f>
        <v>โรงงานนวนคร</v>
      </c>
      <c r="M541" s="11" t="str">
        <f t="shared" si="85"/>
        <v>โรงงานนวนครRegion 6/14</v>
      </c>
      <c r="N541" s="11">
        <f t="shared" si="83"/>
        <v>5.4618055555555562</v>
      </c>
      <c r="O541" s="11">
        <f t="shared" si="83"/>
        <v>32.564583333333331</v>
      </c>
      <c r="P541" s="11">
        <f t="shared" si="83"/>
        <v>29.638888888888889</v>
      </c>
      <c r="Q541" s="11">
        <f t="shared" si="83"/>
        <v>0</v>
      </c>
      <c r="R541" s="11">
        <f t="shared" si="83"/>
        <v>67.665277777777774</v>
      </c>
      <c r="S541" s="11"/>
      <c r="T541" s="1">
        <f>VLOOKUP(B541,Master_Item!B:I,8,0)</f>
        <v>8.3999999999999986</v>
      </c>
      <c r="U541" s="11">
        <f t="shared" si="86"/>
        <v>3303.2999999999997</v>
      </c>
      <c r="V541" s="11">
        <f t="shared" si="87"/>
        <v>19695.059999999998</v>
      </c>
      <c r="W541" s="11">
        <f t="shared" si="88"/>
        <v>17925.599999999999</v>
      </c>
      <c r="X541" s="11">
        <f t="shared" si="89"/>
        <v>0</v>
      </c>
      <c r="Y541" s="11">
        <f t="shared" si="90"/>
        <v>40923.959999999992</v>
      </c>
    </row>
    <row r="542" spans="1:25">
      <c r="A542" s="13">
        <v>21</v>
      </c>
      <c r="B542" s="2">
        <v>310003155</v>
      </c>
      <c r="C542" s="1" t="s">
        <v>73</v>
      </c>
      <c r="D542" s="1" t="s">
        <v>121</v>
      </c>
      <c r="E542" s="12">
        <f>_xlfn.IFNA(VLOOKUP($B542,'FST OMT'!$C:$AH,$A542,0),0)</f>
        <v>835</v>
      </c>
      <c r="F542" s="12">
        <f>_xlfn.IFNA(VLOOKUP($B542,'FST CV'!$C:$AH,$A542,0),0)</f>
        <v>2574</v>
      </c>
      <c r="G542" s="12">
        <f>_xlfn.IFNA(VLOOKUP($B542,'FST TT'!$C:$AH,$A542,0),0)</f>
        <v>11900</v>
      </c>
      <c r="I542" s="4">
        <f t="shared" si="84"/>
        <v>15309</v>
      </c>
      <c r="K542" s="52">
        <f>IF(D542="MT",VLOOKUP(B542,Master_Item!B:H,7,0),VLOOKUP(B542,Master_Item!B:H,6,0))</f>
        <v>72</v>
      </c>
      <c r="L542" s="52" t="str">
        <f>VLOOKUP(B542,Master_Item!B:M,12,0)</f>
        <v>โรงงานนวนคร</v>
      </c>
      <c r="M542" s="11" t="str">
        <f t="shared" si="85"/>
        <v>โรงงานนวนครRegion 7</v>
      </c>
      <c r="N542" s="11">
        <f t="shared" si="83"/>
        <v>11.597222222222221</v>
      </c>
      <c r="O542" s="11">
        <f t="shared" si="83"/>
        <v>35.75</v>
      </c>
      <c r="P542" s="11">
        <f t="shared" si="83"/>
        <v>165.27777777777777</v>
      </c>
      <c r="Q542" s="11">
        <f t="shared" si="83"/>
        <v>0</v>
      </c>
      <c r="R542" s="11">
        <f t="shared" si="83"/>
        <v>212.625</v>
      </c>
      <c r="S542" s="11"/>
      <c r="T542" s="1">
        <f>VLOOKUP(B542,Master_Item!B:I,8,0)</f>
        <v>8.3999999999999986</v>
      </c>
      <c r="U542" s="11">
        <f t="shared" si="86"/>
        <v>7013.9999999999991</v>
      </c>
      <c r="V542" s="11">
        <f t="shared" si="87"/>
        <v>21621.599999999995</v>
      </c>
      <c r="W542" s="11">
        <f t="shared" si="88"/>
        <v>99959.999999999985</v>
      </c>
      <c r="X542" s="11">
        <f t="shared" si="89"/>
        <v>0</v>
      </c>
      <c r="Y542" s="11">
        <f t="shared" si="90"/>
        <v>128595.59999999998</v>
      </c>
    </row>
    <row r="543" spans="1:25">
      <c r="A543" s="13">
        <v>22</v>
      </c>
      <c r="B543" s="2">
        <v>310003155</v>
      </c>
      <c r="C543" s="1" t="s">
        <v>73</v>
      </c>
      <c r="D543" s="1" t="s">
        <v>122</v>
      </c>
      <c r="E543" s="12">
        <f>_xlfn.IFNA(VLOOKUP($B543,'FST OMT'!$C:$AH,$A543,0),0)</f>
        <v>1315</v>
      </c>
      <c r="F543" s="12">
        <f>_xlfn.IFNA(VLOOKUP($B543,'FST CV'!$C:$AH,$A543,0),0)</f>
        <v>1265</v>
      </c>
      <c r="G543" s="12">
        <f>_xlfn.IFNA(VLOOKUP($B543,'FST TT'!$C:$AH,$A543,0),0)</f>
        <v>10370</v>
      </c>
      <c r="I543" s="4">
        <f t="shared" si="84"/>
        <v>12950</v>
      </c>
      <c r="K543" s="52">
        <f>IF(D543="MT",VLOOKUP(B543,Master_Item!B:H,7,0),VLOOKUP(B543,Master_Item!B:H,6,0))</f>
        <v>72</v>
      </c>
      <c r="L543" s="52" t="str">
        <f>VLOOKUP(B543,Master_Item!B:M,12,0)</f>
        <v>โรงงานนวนคร</v>
      </c>
      <c r="M543" s="11" t="str">
        <f t="shared" si="85"/>
        <v>โรงงานนวนครRegion 8</v>
      </c>
      <c r="N543" s="11">
        <f t="shared" si="83"/>
        <v>18.263888888888889</v>
      </c>
      <c r="O543" s="11">
        <f t="shared" si="83"/>
        <v>17.569444444444443</v>
      </c>
      <c r="P543" s="11">
        <f t="shared" si="83"/>
        <v>144.02777777777777</v>
      </c>
      <c r="Q543" s="11">
        <f t="shared" si="83"/>
        <v>0</v>
      </c>
      <c r="R543" s="11">
        <f t="shared" si="83"/>
        <v>179.86111111111111</v>
      </c>
      <c r="S543" s="11"/>
      <c r="T543" s="1">
        <f>VLOOKUP(B543,Master_Item!B:I,8,0)</f>
        <v>8.3999999999999986</v>
      </c>
      <c r="U543" s="11">
        <f t="shared" si="86"/>
        <v>11045.999999999998</v>
      </c>
      <c r="V543" s="11">
        <f t="shared" si="87"/>
        <v>10625.999999999998</v>
      </c>
      <c r="W543" s="11">
        <f t="shared" si="88"/>
        <v>87107.999999999985</v>
      </c>
      <c r="X543" s="11">
        <f t="shared" si="89"/>
        <v>0</v>
      </c>
      <c r="Y543" s="11">
        <f t="shared" si="90"/>
        <v>108779.99999999999</v>
      </c>
    </row>
    <row r="544" spans="1:25">
      <c r="A544" s="13">
        <v>71</v>
      </c>
      <c r="B544" s="2">
        <v>310003155</v>
      </c>
      <c r="C544" s="1" t="s">
        <v>73</v>
      </c>
      <c r="D544" s="1" t="s">
        <v>123</v>
      </c>
      <c r="H544" s="4">
        <f>_xlfn.IFNA(VLOOKUP(B544,'FST MT'!A:FS,$A544,0),0)</f>
        <v>0</v>
      </c>
      <c r="I544" s="4">
        <f t="shared" si="84"/>
        <v>0</v>
      </c>
      <c r="K544" s="52">
        <f>IF(D544="MT",VLOOKUP(B544,Master_Item!B:H,7,0),VLOOKUP(B544,Master_Item!B:H,6,0))</f>
        <v>72</v>
      </c>
      <c r="L544" s="52" t="str">
        <f>VLOOKUP(B544,Master_Item!B:M,12,0)</f>
        <v>โรงงานนวนคร</v>
      </c>
      <c r="M544" s="11" t="str">
        <f t="shared" si="85"/>
        <v>โรงงานนวนครMT</v>
      </c>
      <c r="N544" s="11">
        <f t="shared" si="83"/>
        <v>0</v>
      </c>
      <c r="O544" s="11">
        <f t="shared" si="83"/>
        <v>0</v>
      </c>
      <c r="P544" s="11">
        <f t="shared" si="83"/>
        <v>0</v>
      </c>
      <c r="Q544" s="11">
        <f t="shared" si="83"/>
        <v>0</v>
      </c>
      <c r="R544" s="11">
        <f t="shared" si="83"/>
        <v>0</v>
      </c>
      <c r="S544" s="11"/>
      <c r="T544" s="1">
        <f>VLOOKUP(B544,Master_Item!B:I,8,0)</f>
        <v>8.3999999999999986</v>
      </c>
      <c r="U544" s="11">
        <f t="shared" si="86"/>
        <v>0</v>
      </c>
      <c r="V544" s="11">
        <f t="shared" si="87"/>
        <v>0</v>
      </c>
      <c r="W544" s="11">
        <f t="shared" si="88"/>
        <v>0</v>
      </c>
      <c r="X544" s="11">
        <f t="shared" si="89"/>
        <v>0</v>
      </c>
      <c r="Y544" s="11">
        <f t="shared" si="90"/>
        <v>0</v>
      </c>
    </row>
    <row r="545" spans="1:25">
      <c r="A545" s="13">
        <v>15</v>
      </c>
      <c r="B545" s="2">
        <v>310003263</v>
      </c>
      <c r="C545" s="1" t="s">
        <v>78</v>
      </c>
      <c r="D545" s="1" t="s">
        <v>115</v>
      </c>
      <c r="E545" s="12">
        <f>_xlfn.IFNA(VLOOKUP($B545,'FST OMT'!$C:$AH,$A545,0),0)</f>
        <v>0</v>
      </c>
      <c r="F545" s="12">
        <f>_xlfn.IFNA(VLOOKUP($B545,'FST CV'!$C:$AH,$A545,0),0)</f>
        <v>0</v>
      </c>
      <c r="G545" s="12">
        <f>_xlfn.IFNA(VLOOKUP($B545,'FST TT'!$C:$AH,$A545,0),0)</f>
        <v>0</v>
      </c>
      <c r="I545" s="4">
        <f t="shared" si="84"/>
        <v>0</v>
      </c>
      <c r="K545" s="52">
        <f>IF(D545="MT",VLOOKUP(B545,Master_Item!B:H,7,0),VLOOKUP(B545,Master_Item!B:H,6,0))</f>
        <v>72</v>
      </c>
      <c r="L545" s="52" t="str">
        <f>VLOOKUP(B545,Master_Item!B:M,12,0)</f>
        <v>โรงงานนวนคร</v>
      </c>
      <c r="M545" s="11" t="str">
        <f t="shared" si="85"/>
        <v>โรงงานนวนครRegion 1</v>
      </c>
      <c r="N545" s="11">
        <f t="shared" si="83"/>
        <v>0</v>
      </c>
      <c r="O545" s="11">
        <f t="shared" si="83"/>
        <v>0</v>
      </c>
      <c r="P545" s="11">
        <f t="shared" si="83"/>
        <v>0</v>
      </c>
      <c r="Q545" s="11">
        <f t="shared" si="83"/>
        <v>0</v>
      </c>
      <c r="R545" s="11">
        <f t="shared" si="83"/>
        <v>0</v>
      </c>
      <c r="S545" s="11"/>
      <c r="T545" s="1">
        <f>VLOOKUP(B545,Master_Item!B:I,8,0)</f>
        <v>8.3999999999999986</v>
      </c>
      <c r="U545" s="11">
        <f t="shared" si="86"/>
        <v>0</v>
      </c>
      <c r="V545" s="11">
        <f t="shared" si="87"/>
        <v>0</v>
      </c>
      <c r="W545" s="11">
        <f t="shared" si="88"/>
        <v>0</v>
      </c>
      <c r="X545" s="11">
        <f t="shared" si="89"/>
        <v>0</v>
      </c>
      <c r="Y545" s="11">
        <f t="shared" si="90"/>
        <v>0</v>
      </c>
    </row>
    <row r="546" spans="1:25">
      <c r="A546" s="13">
        <v>16</v>
      </c>
      <c r="B546" s="2">
        <v>310003263</v>
      </c>
      <c r="C546" s="1" t="s">
        <v>78</v>
      </c>
      <c r="D546" s="1" t="s">
        <v>116</v>
      </c>
      <c r="E546" s="12">
        <f>_xlfn.IFNA(VLOOKUP($B546,'FST OMT'!$C:$AH,$A546,0),0)</f>
        <v>0</v>
      </c>
      <c r="F546" s="12">
        <f>_xlfn.IFNA(VLOOKUP($B546,'FST CV'!$C:$AH,$A546,0),0)</f>
        <v>0</v>
      </c>
      <c r="G546" s="12">
        <f>_xlfn.IFNA(VLOOKUP($B546,'FST TT'!$C:$AH,$A546,0),0)</f>
        <v>0</v>
      </c>
      <c r="I546" s="4">
        <f t="shared" si="84"/>
        <v>0</v>
      </c>
      <c r="K546" s="52">
        <f>IF(D546="MT",VLOOKUP(B546,Master_Item!B:H,7,0),VLOOKUP(B546,Master_Item!B:H,6,0))</f>
        <v>72</v>
      </c>
      <c r="L546" s="52" t="str">
        <f>VLOOKUP(B546,Master_Item!B:M,12,0)</f>
        <v>โรงงานนวนคร</v>
      </c>
      <c r="M546" s="11" t="str">
        <f t="shared" si="85"/>
        <v>โรงงานนวนครRegion 2</v>
      </c>
      <c r="N546" s="11">
        <f t="shared" si="83"/>
        <v>0</v>
      </c>
      <c r="O546" s="11">
        <f t="shared" si="83"/>
        <v>0</v>
      </c>
      <c r="P546" s="11">
        <f t="shared" si="83"/>
        <v>0</v>
      </c>
      <c r="Q546" s="11">
        <f t="shared" si="83"/>
        <v>0</v>
      </c>
      <c r="R546" s="11">
        <f t="shared" si="83"/>
        <v>0</v>
      </c>
      <c r="S546" s="11"/>
      <c r="T546" s="1">
        <f>VLOOKUP(B546,Master_Item!B:I,8,0)</f>
        <v>8.3999999999999986</v>
      </c>
      <c r="U546" s="11">
        <f t="shared" si="86"/>
        <v>0</v>
      </c>
      <c r="V546" s="11">
        <f t="shared" si="87"/>
        <v>0</v>
      </c>
      <c r="W546" s="11">
        <f t="shared" si="88"/>
        <v>0</v>
      </c>
      <c r="X546" s="11">
        <f t="shared" si="89"/>
        <v>0</v>
      </c>
      <c r="Y546" s="11">
        <f t="shared" si="90"/>
        <v>0</v>
      </c>
    </row>
    <row r="547" spans="1:25">
      <c r="A547" s="13">
        <v>17</v>
      </c>
      <c r="B547" s="2">
        <v>310003263</v>
      </c>
      <c r="C547" s="1" t="s">
        <v>78</v>
      </c>
      <c r="D547" s="1" t="s">
        <v>117</v>
      </c>
      <c r="E547" s="12">
        <f>_xlfn.IFNA(VLOOKUP($B547,'FST OMT'!$C:$AH,$A547,0),0)</f>
        <v>0</v>
      </c>
      <c r="F547" s="12">
        <f>_xlfn.IFNA(VLOOKUP($B547,'FST CV'!$C:$AH,$A547,0),0)</f>
        <v>0</v>
      </c>
      <c r="G547" s="12">
        <f>_xlfn.IFNA(VLOOKUP($B547,'FST TT'!$C:$AH,$A547,0),0)</f>
        <v>0</v>
      </c>
      <c r="I547" s="4">
        <f t="shared" si="84"/>
        <v>0</v>
      </c>
      <c r="K547" s="52">
        <f>IF(D547="MT",VLOOKUP(B547,Master_Item!B:H,7,0),VLOOKUP(B547,Master_Item!B:H,6,0))</f>
        <v>72</v>
      </c>
      <c r="L547" s="52" t="str">
        <f>VLOOKUP(B547,Master_Item!B:M,12,0)</f>
        <v>โรงงานนวนคร</v>
      </c>
      <c r="M547" s="11" t="str">
        <f t="shared" si="85"/>
        <v>โรงงานนวนครRegion 3</v>
      </c>
      <c r="N547" s="11">
        <f t="shared" si="83"/>
        <v>0</v>
      </c>
      <c r="O547" s="11">
        <f t="shared" si="83"/>
        <v>0</v>
      </c>
      <c r="P547" s="11">
        <f t="shared" si="83"/>
        <v>0</v>
      </c>
      <c r="Q547" s="11">
        <f t="shared" si="83"/>
        <v>0</v>
      </c>
      <c r="R547" s="11">
        <f t="shared" si="83"/>
        <v>0</v>
      </c>
      <c r="S547" s="11"/>
      <c r="T547" s="1">
        <f>VLOOKUP(B547,Master_Item!B:I,8,0)</f>
        <v>8.3999999999999986</v>
      </c>
      <c r="U547" s="11">
        <f t="shared" si="86"/>
        <v>0</v>
      </c>
      <c r="V547" s="11">
        <f t="shared" si="87"/>
        <v>0</v>
      </c>
      <c r="W547" s="11">
        <f t="shared" si="88"/>
        <v>0</v>
      </c>
      <c r="X547" s="11">
        <f t="shared" si="89"/>
        <v>0</v>
      </c>
      <c r="Y547" s="11">
        <f t="shared" si="90"/>
        <v>0</v>
      </c>
    </row>
    <row r="548" spans="1:25">
      <c r="A548" s="13">
        <v>18</v>
      </c>
      <c r="B548" s="2">
        <v>310003263</v>
      </c>
      <c r="C548" s="1" t="s">
        <v>78</v>
      </c>
      <c r="D548" s="1" t="s">
        <v>118</v>
      </c>
      <c r="E548" s="12">
        <f>_xlfn.IFNA(VLOOKUP($B548,'FST OMT'!$C:$AH,$A548,0),0)</f>
        <v>0</v>
      </c>
      <c r="F548" s="12">
        <f>_xlfn.IFNA(VLOOKUP($B548,'FST CV'!$C:$AH,$A548,0),0)</f>
        <v>0</v>
      </c>
      <c r="G548" s="12">
        <f>_xlfn.IFNA(VLOOKUP($B548,'FST TT'!$C:$AH,$A548,0),0)</f>
        <v>0</v>
      </c>
      <c r="I548" s="4">
        <f t="shared" si="84"/>
        <v>0</v>
      </c>
      <c r="K548" s="52">
        <f>IF(D548="MT",VLOOKUP(B548,Master_Item!B:H,7,0),VLOOKUP(B548,Master_Item!B:H,6,0))</f>
        <v>72</v>
      </c>
      <c r="L548" s="52" t="str">
        <f>VLOOKUP(B548,Master_Item!B:M,12,0)</f>
        <v>โรงงานนวนคร</v>
      </c>
      <c r="M548" s="11" t="str">
        <f t="shared" si="85"/>
        <v>โรงงานนวนครRegion 4</v>
      </c>
      <c r="N548" s="11">
        <f t="shared" si="83"/>
        <v>0</v>
      </c>
      <c r="O548" s="11">
        <f t="shared" si="83"/>
        <v>0</v>
      </c>
      <c r="P548" s="11">
        <f t="shared" si="83"/>
        <v>0</v>
      </c>
      <c r="Q548" s="11">
        <f t="shared" si="83"/>
        <v>0</v>
      </c>
      <c r="R548" s="11">
        <f t="shared" si="83"/>
        <v>0</v>
      </c>
      <c r="S548" s="11"/>
      <c r="T548" s="1">
        <f>VLOOKUP(B548,Master_Item!B:I,8,0)</f>
        <v>8.3999999999999986</v>
      </c>
      <c r="U548" s="11">
        <f t="shared" si="86"/>
        <v>0</v>
      </c>
      <c r="V548" s="11">
        <f t="shared" si="87"/>
        <v>0</v>
      </c>
      <c r="W548" s="11">
        <f t="shared" si="88"/>
        <v>0</v>
      </c>
      <c r="X548" s="11">
        <f t="shared" si="89"/>
        <v>0</v>
      </c>
      <c r="Y548" s="11">
        <f t="shared" si="90"/>
        <v>0</v>
      </c>
    </row>
    <row r="549" spans="1:25">
      <c r="A549" s="13">
        <v>19</v>
      </c>
      <c r="B549" s="2">
        <v>310003263</v>
      </c>
      <c r="C549" s="1" t="s">
        <v>78</v>
      </c>
      <c r="D549" s="1" t="s">
        <v>119</v>
      </c>
      <c r="E549" s="12">
        <f>_xlfn.IFNA(VLOOKUP($B549,'FST OMT'!$C:$AH,$A549,0),0)</f>
        <v>0</v>
      </c>
      <c r="F549" s="12">
        <f>_xlfn.IFNA(VLOOKUP($B549,'FST CV'!$C:$AH,$A549,0),0)</f>
        <v>0</v>
      </c>
      <c r="G549" s="12">
        <f>_xlfn.IFNA(VLOOKUP($B549,'FST TT'!$C:$AH,$A549,0),0)</f>
        <v>0</v>
      </c>
      <c r="I549" s="4">
        <f t="shared" si="84"/>
        <v>0</v>
      </c>
      <c r="K549" s="52">
        <f>IF(D549="MT",VLOOKUP(B549,Master_Item!B:H,7,0),VLOOKUP(B549,Master_Item!B:H,6,0))</f>
        <v>72</v>
      </c>
      <c r="L549" s="52" t="str">
        <f>VLOOKUP(B549,Master_Item!B:M,12,0)</f>
        <v>โรงงานนวนคร</v>
      </c>
      <c r="M549" s="11" t="str">
        <f t="shared" si="85"/>
        <v>โรงงานนวนครRegion 5</v>
      </c>
      <c r="N549" s="11">
        <f t="shared" si="83"/>
        <v>0</v>
      </c>
      <c r="O549" s="11">
        <f t="shared" si="83"/>
        <v>0</v>
      </c>
      <c r="P549" s="11">
        <f t="shared" si="83"/>
        <v>0</v>
      </c>
      <c r="Q549" s="11">
        <f t="shared" si="83"/>
        <v>0</v>
      </c>
      <c r="R549" s="11">
        <f t="shared" si="83"/>
        <v>0</v>
      </c>
      <c r="S549" s="11"/>
      <c r="T549" s="1">
        <f>VLOOKUP(B549,Master_Item!B:I,8,0)</f>
        <v>8.3999999999999986</v>
      </c>
      <c r="U549" s="11">
        <f t="shared" si="86"/>
        <v>0</v>
      </c>
      <c r="V549" s="11">
        <f t="shared" si="87"/>
        <v>0</v>
      </c>
      <c r="W549" s="11">
        <f t="shared" si="88"/>
        <v>0</v>
      </c>
      <c r="X549" s="11">
        <f t="shared" si="89"/>
        <v>0</v>
      </c>
      <c r="Y549" s="11">
        <f t="shared" si="90"/>
        <v>0</v>
      </c>
    </row>
    <row r="550" spans="1:25">
      <c r="A550" s="13">
        <v>20</v>
      </c>
      <c r="B550" s="2">
        <v>310003263</v>
      </c>
      <c r="C550" s="1" t="s">
        <v>78</v>
      </c>
      <c r="D550" s="1" t="s">
        <v>127</v>
      </c>
      <c r="E550" s="12">
        <f>_xlfn.IFNA(VLOOKUP($B550,'FST OMT'!$C:$AH,$A550,0),0)*0.45</f>
        <v>0</v>
      </c>
      <c r="F550" s="12">
        <f>_xlfn.IFNA(VLOOKUP($B550,'FST CV'!$C:$AH,$A550,0),0)*0.45</f>
        <v>0</v>
      </c>
      <c r="G550" s="12">
        <f>_xlfn.IFNA(VLOOKUP($B550,'FST TT'!$C:$AH,$A550,0),0)*0.45</f>
        <v>0</v>
      </c>
      <c r="I550" s="4">
        <f t="shared" si="84"/>
        <v>0</v>
      </c>
      <c r="K550" s="52">
        <f>IF(D550="MT",VLOOKUP(B550,Master_Item!B:H,7,0),VLOOKUP(B550,Master_Item!B:H,6,0))</f>
        <v>72</v>
      </c>
      <c r="L550" s="52" t="str">
        <f>VLOOKUP(B550,Master_Item!B:M,12,0)</f>
        <v>โรงงานนวนคร</v>
      </c>
      <c r="M550" s="11" t="str">
        <f t="shared" si="85"/>
        <v>โรงงานนวนครRegion 6/9</v>
      </c>
      <c r="N550" s="11">
        <f t="shared" si="83"/>
        <v>0</v>
      </c>
      <c r="O550" s="11">
        <f t="shared" si="83"/>
        <v>0</v>
      </c>
      <c r="P550" s="11">
        <f t="shared" si="83"/>
        <v>0</v>
      </c>
      <c r="Q550" s="11">
        <f t="shared" si="83"/>
        <v>0</v>
      </c>
      <c r="R550" s="11">
        <f t="shared" si="83"/>
        <v>0</v>
      </c>
      <c r="S550" s="11"/>
      <c r="T550" s="1">
        <f>VLOOKUP(B550,Master_Item!B:I,8,0)</f>
        <v>8.3999999999999986</v>
      </c>
      <c r="U550" s="11">
        <f t="shared" si="86"/>
        <v>0</v>
      </c>
      <c r="V550" s="11">
        <f t="shared" si="87"/>
        <v>0</v>
      </c>
      <c r="W550" s="11">
        <f t="shared" si="88"/>
        <v>0</v>
      </c>
      <c r="X550" s="11">
        <f t="shared" si="89"/>
        <v>0</v>
      </c>
      <c r="Y550" s="11">
        <f t="shared" si="90"/>
        <v>0</v>
      </c>
    </row>
    <row r="551" spans="1:25">
      <c r="A551" s="13">
        <v>20</v>
      </c>
      <c r="B551" s="2">
        <v>310003263</v>
      </c>
      <c r="C551" s="1" t="s">
        <v>78</v>
      </c>
      <c r="D551" s="1" t="s">
        <v>128</v>
      </c>
      <c r="E551" s="12">
        <f>_xlfn.IFNA(VLOOKUP($B551,'FST OMT'!$C:$AH,$A551,0),0)*0.55</f>
        <v>0</v>
      </c>
      <c r="F551" s="12">
        <f>_xlfn.IFNA(VLOOKUP($B551,'FST CV'!$C:$AH,$A551,0),0)*0.55</f>
        <v>0</v>
      </c>
      <c r="G551" s="12">
        <f>_xlfn.IFNA(VLOOKUP($B551,'FST TT'!$C:$AH,$A551,0),0)*0.55</f>
        <v>0</v>
      </c>
      <c r="I551" s="4">
        <f t="shared" si="84"/>
        <v>0</v>
      </c>
      <c r="K551" s="52">
        <f>IF(D551="MT",VLOOKUP(B551,Master_Item!B:H,7,0),VLOOKUP(B551,Master_Item!B:H,6,0))</f>
        <v>72</v>
      </c>
      <c r="L551" s="52" t="str">
        <f>VLOOKUP(B551,Master_Item!B:M,12,0)</f>
        <v>โรงงานนวนคร</v>
      </c>
      <c r="M551" s="11" t="str">
        <f t="shared" si="85"/>
        <v>โรงงานนวนครRegion 6/14</v>
      </c>
      <c r="N551" s="11">
        <f t="shared" ref="N551:R574" si="91">E551/$K551</f>
        <v>0</v>
      </c>
      <c r="O551" s="11">
        <f t="shared" si="91"/>
        <v>0</v>
      </c>
      <c r="P551" s="11">
        <f t="shared" si="91"/>
        <v>0</v>
      </c>
      <c r="Q551" s="11">
        <f t="shared" si="91"/>
        <v>0</v>
      </c>
      <c r="R551" s="11">
        <f t="shared" si="91"/>
        <v>0</v>
      </c>
      <c r="S551" s="11"/>
      <c r="T551" s="1">
        <f>VLOOKUP(B551,Master_Item!B:I,8,0)</f>
        <v>8.3999999999999986</v>
      </c>
      <c r="U551" s="11">
        <f t="shared" si="86"/>
        <v>0</v>
      </c>
      <c r="V551" s="11">
        <f t="shared" si="87"/>
        <v>0</v>
      </c>
      <c r="W551" s="11">
        <f t="shared" si="88"/>
        <v>0</v>
      </c>
      <c r="X551" s="11">
        <f t="shared" si="89"/>
        <v>0</v>
      </c>
      <c r="Y551" s="11">
        <f t="shared" si="90"/>
        <v>0</v>
      </c>
    </row>
    <row r="552" spans="1:25">
      <c r="A552" s="13">
        <v>21</v>
      </c>
      <c r="B552" s="2">
        <v>310003263</v>
      </c>
      <c r="C552" s="1" t="s">
        <v>78</v>
      </c>
      <c r="D552" s="1" t="s">
        <v>121</v>
      </c>
      <c r="E552" s="12">
        <f>_xlfn.IFNA(VLOOKUP($B552,'FST OMT'!$C:$AH,$A552,0),0)</f>
        <v>0</v>
      </c>
      <c r="F552" s="12">
        <f>_xlfn.IFNA(VLOOKUP($B552,'FST CV'!$C:$AH,$A552,0),0)</f>
        <v>0</v>
      </c>
      <c r="G552" s="12">
        <f>_xlfn.IFNA(VLOOKUP($B552,'FST TT'!$C:$AH,$A552,0),0)</f>
        <v>0</v>
      </c>
      <c r="I552" s="4">
        <f t="shared" si="84"/>
        <v>0</v>
      </c>
      <c r="K552" s="52">
        <f>IF(D552="MT",VLOOKUP(B552,Master_Item!B:H,7,0),VLOOKUP(B552,Master_Item!B:H,6,0))</f>
        <v>72</v>
      </c>
      <c r="L552" s="52" t="str">
        <f>VLOOKUP(B552,Master_Item!B:M,12,0)</f>
        <v>โรงงานนวนคร</v>
      </c>
      <c r="M552" s="11" t="str">
        <f t="shared" si="85"/>
        <v>โรงงานนวนครRegion 7</v>
      </c>
      <c r="N552" s="11">
        <f t="shared" si="91"/>
        <v>0</v>
      </c>
      <c r="O552" s="11">
        <f t="shared" si="91"/>
        <v>0</v>
      </c>
      <c r="P552" s="11">
        <f t="shared" si="91"/>
        <v>0</v>
      </c>
      <c r="Q552" s="11">
        <f t="shared" si="91"/>
        <v>0</v>
      </c>
      <c r="R552" s="11">
        <f t="shared" si="91"/>
        <v>0</v>
      </c>
      <c r="S552" s="11"/>
      <c r="T552" s="1">
        <f>VLOOKUP(B552,Master_Item!B:I,8,0)</f>
        <v>8.3999999999999986</v>
      </c>
      <c r="U552" s="11">
        <f t="shared" si="86"/>
        <v>0</v>
      </c>
      <c r="V552" s="11">
        <f t="shared" si="87"/>
        <v>0</v>
      </c>
      <c r="W552" s="11">
        <f t="shared" si="88"/>
        <v>0</v>
      </c>
      <c r="X552" s="11">
        <f t="shared" si="89"/>
        <v>0</v>
      </c>
      <c r="Y552" s="11">
        <f t="shared" si="90"/>
        <v>0</v>
      </c>
    </row>
    <row r="553" spans="1:25">
      <c r="A553" s="13">
        <v>22</v>
      </c>
      <c r="B553" s="2">
        <v>310003263</v>
      </c>
      <c r="C553" s="1" t="s">
        <v>78</v>
      </c>
      <c r="D553" s="1" t="s">
        <v>122</v>
      </c>
      <c r="E553" s="12">
        <f>_xlfn.IFNA(VLOOKUP($B553,'FST OMT'!$C:$AH,$A553,0),0)</f>
        <v>0</v>
      </c>
      <c r="F553" s="12">
        <f>_xlfn.IFNA(VLOOKUP($B553,'FST CV'!$C:$AH,$A553,0),0)</f>
        <v>0</v>
      </c>
      <c r="G553" s="12">
        <f>_xlfn.IFNA(VLOOKUP($B553,'FST TT'!$C:$AH,$A553,0),0)</f>
        <v>0</v>
      </c>
      <c r="I553" s="4">
        <f t="shared" si="84"/>
        <v>0</v>
      </c>
      <c r="K553" s="52">
        <f>IF(D553="MT",VLOOKUP(B553,Master_Item!B:H,7,0),VLOOKUP(B553,Master_Item!B:H,6,0))</f>
        <v>72</v>
      </c>
      <c r="L553" s="52" t="str">
        <f>VLOOKUP(B553,Master_Item!B:M,12,0)</f>
        <v>โรงงานนวนคร</v>
      </c>
      <c r="M553" s="11" t="str">
        <f t="shared" si="85"/>
        <v>โรงงานนวนครRegion 8</v>
      </c>
      <c r="N553" s="11">
        <f t="shared" si="91"/>
        <v>0</v>
      </c>
      <c r="O553" s="11">
        <f t="shared" si="91"/>
        <v>0</v>
      </c>
      <c r="P553" s="11">
        <f t="shared" si="91"/>
        <v>0</v>
      </c>
      <c r="Q553" s="11">
        <f t="shared" si="91"/>
        <v>0</v>
      </c>
      <c r="R553" s="11">
        <f t="shared" si="91"/>
        <v>0</v>
      </c>
      <c r="S553" s="11"/>
      <c r="T553" s="1">
        <f>VLOOKUP(B553,Master_Item!B:I,8,0)</f>
        <v>8.3999999999999986</v>
      </c>
      <c r="U553" s="11">
        <f t="shared" si="86"/>
        <v>0</v>
      </c>
      <c r="V553" s="11">
        <f t="shared" si="87"/>
        <v>0</v>
      </c>
      <c r="W553" s="11">
        <f t="shared" si="88"/>
        <v>0</v>
      </c>
      <c r="X553" s="11">
        <f t="shared" si="89"/>
        <v>0</v>
      </c>
      <c r="Y553" s="11">
        <f t="shared" si="90"/>
        <v>0</v>
      </c>
    </row>
    <row r="554" spans="1:25">
      <c r="A554" s="13">
        <v>71</v>
      </c>
      <c r="B554" s="2">
        <v>310003263</v>
      </c>
      <c r="C554" s="1" t="s">
        <v>78</v>
      </c>
      <c r="D554" s="1" t="s">
        <v>123</v>
      </c>
      <c r="H554" s="4">
        <f>_xlfn.IFNA(VLOOKUP(B554,'FST MT'!A:FS,$A554,0),0)</f>
        <v>0</v>
      </c>
      <c r="I554" s="4">
        <f t="shared" si="84"/>
        <v>0</v>
      </c>
      <c r="K554" s="52">
        <f>IF(D554="MT",VLOOKUP(B554,Master_Item!B:H,7,0),VLOOKUP(B554,Master_Item!B:H,6,0))</f>
        <v>72</v>
      </c>
      <c r="L554" s="52" t="str">
        <f>VLOOKUP(B554,Master_Item!B:M,12,0)</f>
        <v>โรงงานนวนคร</v>
      </c>
      <c r="M554" s="11" t="str">
        <f t="shared" si="85"/>
        <v>โรงงานนวนครMT</v>
      </c>
      <c r="N554" s="11">
        <f t="shared" si="91"/>
        <v>0</v>
      </c>
      <c r="O554" s="11">
        <f t="shared" si="91"/>
        <v>0</v>
      </c>
      <c r="P554" s="11">
        <f t="shared" si="91"/>
        <v>0</v>
      </c>
      <c r="Q554" s="11">
        <f t="shared" si="91"/>
        <v>0</v>
      </c>
      <c r="R554" s="11">
        <f t="shared" si="91"/>
        <v>0</v>
      </c>
      <c r="S554" s="11"/>
      <c r="T554" s="1">
        <f>VLOOKUP(B554,Master_Item!B:I,8,0)</f>
        <v>8.3999999999999986</v>
      </c>
      <c r="U554" s="11">
        <f t="shared" si="86"/>
        <v>0</v>
      </c>
      <c r="V554" s="11">
        <f t="shared" si="87"/>
        <v>0</v>
      </c>
      <c r="W554" s="11">
        <f t="shared" si="88"/>
        <v>0</v>
      </c>
      <c r="X554" s="11">
        <f t="shared" si="89"/>
        <v>0</v>
      </c>
      <c r="Y554" s="11">
        <f t="shared" si="90"/>
        <v>0</v>
      </c>
    </row>
    <row r="555" spans="1:25">
      <c r="A555" s="13">
        <v>15</v>
      </c>
      <c r="B555" s="2">
        <v>310003164</v>
      </c>
      <c r="C555" s="1" t="s">
        <v>80</v>
      </c>
      <c r="D555" s="1" t="s">
        <v>115</v>
      </c>
      <c r="E555" s="12">
        <f>_xlfn.IFNA(VLOOKUP($B555,'FST OMT'!$C:$AH,$A555,0),0)</f>
        <v>0</v>
      </c>
      <c r="F555" s="12">
        <f>_xlfn.IFNA(VLOOKUP($B555,'FST CV'!$C:$AH,$A555,0),0)</f>
        <v>0</v>
      </c>
      <c r="G555" s="12">
        <f>_xlfn.IFNA(VLOOKUP($B555,'FST TT'!$C:$AH,$A555,0),0)</f>
        <v>0</v>
      </c>
      <c r="I555" s="4">
        <f t="shared" si="84"/>
        <v>0</v>
      </c>
      <c r="K555" s="52">
        <f>IF(D555="MT",VLOOKUP(B555,Master_Item!B:H,7,0),VLOOKUP(B555,Master_Item!B:H,6,0))</f>
        <v>60</v>
      </c>
      <c r="L555" s="52" t="str">
        <f>VLOOKUP(B555,Master_Item!B:M,12,0)</f>
        <v>โรงงานวังม่วง</v>
      </c>
      <c r="M555" s="11" t="str">
        <f t="shared" si="85"/>
        <v>โรงงานวังม่วงRegion 1</v>
      </c>
      <c r="N555" s="11">
        <f t="shared" si="91"/>
        <v>0</v>
      </c>
      <c r="O555" s="11">
        <f t="shared" si="91"/>
        <v>0</v>
      </c>
      <c r="P555" s="11">
        <f t="shared" si="91"/>
        <v>0</v>
      </c>
      <c r="Q555" s="11">
        <f t="shared" si="91"/>
        <v>0</v>
      </c>
      <c r="R555" s="11">
        <f t="shared" si="91"/>
        <v>0</v>
      </c>
      <c r="S555" s="11"/>
      <c r="T555" s="1">
        <f>VLOOKUP(B555,Master_Item!B:I,8,0)</f>
        <v>9.6000000000000014</v>
      </c>
      <c r="U555" s="11">
        <f t="shared" si="86"/>
        <v>0</v>
      </c>
      <c r="V555" s="11">
        <f t="shared" si="87"/>
        <v>0</v>
      </c>
      <c r="W555" s="11">
        <f t="shared" si="88"/>
        <v>0</v>
      </c>
      <c r="X555" s="11">
        <f t="shared" si="89"/>
        <v>0</v>
      </c>
      <c r="Y555" s="11">
        <f t="shared" si="90"/>
        <v>0</v>
      </c>
    </row>
    <row r="556" spans="1:25">
      <c r="A556" s="13">
        <v>16</v>
      </c>
      <c r="B556" s="2">
        <v>310003164</v>
      </c>
      <c r="C556" s="1" t="s">
        <v>80</v>
      </c>
      <c r="D556" s="1" t="s">
        <v>116</v>
      </c>
      <c r="E556" s="12">
        <f>_xlfn.IFNA(VLOOKUP($B556,'FST OMT'!$C:$AH,$A556,0),0)</f>
        <v>0</v>
      </c>
      <c r="F556" s="12">
        <f>_xlfn.IFNA(VLOOKUP($B556,'FST CV'!$C:$AH,$A556,0),0)</f>
        <v>0</v>
      </c>
      <c r="G556" s="12">
        <f>_xlfn.IFNA(VLOOKUP($B556,'FST TT'!$C:$AH,$A556,0),0)</f>
        <v>0</v>
      </c>
      <c r="I556" s="4">
        <f t="shared" si="84"/>
        <v>0</v>
      </c>
      <c r="K556" s="52">
        <f>IF(D556="MT",VLOOKUP(B556,Master_Item!B:H,7,0),VLOOKUP(B556,Master_Item!B:H,6,0))</f>
        <v>60</v>
      </c>
      <c r="L556" s="52" t="str">
        <f>VLOOKUP(B556,Master_Item!B:M,12,0)</f>
        <v>โรงงานวังม่วง</v>
      </c>
      <c r="M556" s="11" t="str">
        <f t="shared" si="85"/>
        <v>โรงงานวังม่วงRegion 2</v>
      </c>
      <c r="N556" s="11">
        <f t="shared" si="91"/>
        <v>0</v>
      </c>
      <c r="O556" s="11">
        <f t="shared" si="91"/>
        <v>0</v>
      </c>
      <c r="P556" s="11">
        <f t="shared" si="91"/>
        <v>0</v>
      </c>
      <c r="Q556" s="11">
        <f t="shared" si="91"/>
        <v>0</v>
      </c>
      <c r="R556" s="11">
        <f t="shared" si="91"/>
        <v>0</v>
      </c>
      <c r="S556" s="11"/>
      <c r="T556" s="1">
        <f>VLOOKUP(B556,Master_Item!B:I,8,0)</f>
        <v>9.6000000000000014</v>
      </c>
      <c r="U556" s="11">
        <f t="shared" si="86"/>
        <v>0</v>
      </c>
      <c r="V556" s="11">
        <f t="shared" si="87"/>
        <v>0</v>
      </c>
      <c r="W556" s="11">
        <f t="shared" si="88"/>
        <v>0</v>
      </c>
      <c r="X556" s="11">
        <f t="shared" si="89"/>
        <v>0</v>
      </c>
      <c r="Y556" s="11">
        <f t="shared" si="90"/>
        <v>0</v>
      </c>
    </row>
    <row r="557" spans="1:25">
      <c r="A557" s="13">
        <v>17</v>
      </c>
      <c r="B557" s="2">
        <v>310003164</v>
      </c>
      <c r="C557" s="1" t="s">
        <v>80</v>
      </c>
      <c r="D557" s="1" t="s">
        <v>117</v>
      </c>
      <c r="E557" s="12">
        <f>_xlfn.IFNA(VLOOKUP($B557,'FST OMT'!$C:$AH,$A557,0),0)</f>
        <v>0</v>
      </c>
      <c r="F557" s="12">
        <f>_xlfn.IFNA(VLOOKUP($B557,'FST CV'!$C:$AH,$A557,0),0)</f>
        <v>0</v>
      </c>
      <c r="G557" s="12">
        <f>_xlfn.IFNA(VLOOKUP($B557,'FST TT'!$C:$AH,$A557,0),0)</f>
        <v>0</v>
      </c>
      <c r="I557" s="4">
        <f t="shared" si="84"/>
        <v>0</v>
      </c>
      <c r="K557" s="52">
        <f>IF(D557="MT",VLOOKUP(B557,Master_Item!B:H,7,0),VLOOKUP(B557,Master_Item!B:H,6,0))</f>
        <v>60</v>
      </c>
      <c r="L557" s="52" t="str">
        <f>VLOOKUP(B557,Master_Item!B:M,12,0)</f>
        <v>โรงงานวังม่วง</v>
      </c>
      <c r="M557" s="11" t="str">
        <f t="shared" si="85"/>
        <v>โรงงานวังม่วงRegion 3</v>
      </c>
      <c r="N557" s="11">
        <f t="shared" si="91"/>
        <v>0</v>
      </c>
      <c r="O557" s="11">
        <f t="shared" si="91"/>
        <v>0</v>
      </c>
      <c r="P557" s="11">
        <f t="shared" si="91"/>
        <v>0</v>
      </c>
      <c r="Q557" s="11">
        <f t="shared" si="91"/>
        <v>0</v>
      </c>
      <c r="R557" s="11">
        <f t="shared" si="91"/>
        <v>0</v>
      </c>
      <c r="S557" s="11"/>
      <c r="T557" s="1">
        <f>VLOOKUP(B557,Master_Item!B:I,8,0)</f>
        <v>9.6000000000000014</v>
      </c>
      <c r="U557" s="11">
        <f t="shared" si="86"/>
        <v>0</v>
      </c>
      <c r="V557" s="11">
        <f t="shared" si="87"/>
        <v>0</v>
      </c>
      <c r="W557" s="11">
        <f t="shared" si="88"/>
        <v>0</v>
      </c>
      <c r="X557" s="11">
        <f t="shared" si="89"/>
        <v>0</v>
      </c>
      <c r="Y557" s="11">
        <f t="shared" si="90"/>
        <v>0</v>
      </c>
    </row>
    <row r="558" spans="1:25">
      <c r="A558" s="13">
        <v>18</v>
      </c>
      <c r="B558" s="2">
        <v>310003164</v>
      </c>
      <c r="C558" s="1" t="s">
        <v>80</v>
      </c>
      <c r="D558" s="1" t="s">
        <v>118</v>
      </c>
      <c r="E558" s="12">
        <f>_xlfn.IFNA(VLOOKUP($B558,'FST OMT'!$C:$AH,$A558,0),0)</f>
        <v>0</v>
      </c>
      <c r="F558" s="12">
        <f>_xlfn.IFNA(VLOOKUP($B558,'FST CV'!$C:$AH,$A558,0),0)</f>
        <v>0</v>
      </c>
      <c r="G558" s="12">
        <f>_xlfn.IFNA(VLOOKUP($B558,'FST TT'!$C:$AH,$A558,0),0)</f>
        <v>0</v>
      </c>
      <c r="I558" s="4">
        <f t="shared" si="84"/>
        <v>0</v>
      </c>
      <c r="K558" s="52">
        <f>IF(D558="MT",VLOOKUP(B558,Master_Item!B:H,7,0),VLOOKUP(B558,Master_Item!B:H,6,0))</f>
        <v>60</v>
      </c>
      <c r="L558" s="52" t="str">
        <f>VLOOKUP(B558,Master_Item!B:M,12,0)</f>
        <v>โรงงานวังม่วง</v>
      </c>
      <c r="M558" s="11" t="str">
        <f t="shared" si="85"/>
        <v>โรงงานวังม่วงRegion 4</v>
      </c>
      <c r="N558" s="11">
        <f t="shared" si="91"/>
        <v>0</v>
      </c>
      <c r="O558" s="11">
        <f t="shared" si="91"/>
        <v>0</v>
      </c>
      <c r="P558" s="11">
        <f t="shared" si="91"/>
        <v>0</v>
      </c>
      <c r="Q558" s="11">
        <f t="shared" si="91"/>
        <v>0</v>
      </c>
      <c r="R558" s="11">
        <f t="shared" si="91"/>
        <v>0</v>
      </c>
      <c r="S558" s="11"/>
      <c r="T558" s="1">
        <f>VLOOKUP(B558,Master_Item!B:I,8,0)</f>
        <v>9.6000000000000014</v>
      </c>
      <c r="U558" s="11">
        <f t="shared" si="86"/>
        <v>0</v>
      </c>
      <c r="V558" s="11">
        <f t="shared" si="87"/>
        <v>0</v>
      </c>
      <c r="W558" s="11">
        <f t="shared" si="88"/>
        <v>0</v>
      </c>
      <c r="X558" s="11">
        <f t="shared" si="89"/>
        <v>0</v>
      </c>
      <c r="Y558" s="11">
        <f t="shared" si="90"/>
        <v>0</v>
      </c>
    </row>
    <row r="559" spans="1:25">
      <c r="A559" s="13">
        <v>19</v>
      </c>
      <c r="B559" s="2">
        <v>310003164</v>
      </c>
      <c r="C559" s="1" t="s">
        <v>80</v>
      </c>
      <c r="D559" s="1" t="s">
        <v>119</v>
      </c>
      <c r="E559" s="12">
        <f>_xlfn.IFNA(VLOOKUP($B559,'FST OMT'!$C:$AH,$A559,0),0)</f>
        <v>0</v>
      </c>
      <c r="F559" s="12">
        <f>_xlfn.IFNA(VLOOKUP($B559,'FST CV'!$C:$AH,$A559,0),0)</f>
        <v>0</v>
      </c>
      <c r="G559" s="12">
        <f>_xlfn.IFNA(VLOOKUP($B559,'FST TT'!$C:$AH,$A559,0),0)</f>
        <v>0</v>
      </c>
      <c r="I559" s="4">
        <f t="shared" si="84"/>
        <v>0</v>
      </c>
      <c r="K559" s="52">
        <f>IF(D559="MT",VLOOKUP(B559,Master_Item!B:H,7,0),VLOOKUP(B559,Master_Item!B:H,6,0))</f>
        <v>60</v>
      </c>
      <c r="L559" s="52" t="str">
        <f>VLOOKUP(B559,Master_Item!B:M,12,0)</f>
        <v>โรงงานวังม่วง</v>
      </c>
      <c r="M559" s="11" t="str">
        <f t="shared" si="85"/>
        <v>โรงงานวังม่วงRegion 5</v>
      </c>
      <c r="N559" s="11">
        <f t="shared" si="91"/>
        <v>0</v>
      </c>
      <c r="O559" s="11">
        <f t="shared" si="91"/>
        <v>0</v>
      </c>
      <c r="P559" s="11">
        <f t="shared" si="91"/>
        <v>0</v>
      </c>
      <c r="Q559" s="11">
        <f t="shared" si="91"/>
        <v>0</v>
      </c>
      <c r="R559" s="11">
        <f t="shared" si="91"/>
        <v>0</v>
      </c>
      <c r="S559" s="11"/>
      <c r="T559" s="1">
        <f>VLOOKUP(B559,Master_Item!B:I,8,0)</f>
        <v>9.6000000000000014</v>
      </c>
      <c r="U559" s="11">
        <f t="shared" si="86"/>
        <v>0</v>
      </c>
      <c r="V559" s="11">
        <f t="shared" si="87"/>
        <v>0</v>
      </c>
      <c r="W559" s="11">
        <f t="shared" si="88"/>
        <v>0</v>
      </c>
      <c r="X559" s="11">
        <f t="shared" si="89"/>
        <v>0</v>
      </c>
      <c r="Y559" s="11">
        <f t="shared" si="90"/>
        <v>0</v>
      </c>
    </row>
    <row r="560" spans="1:25">
      <c r="A560" s="13">
        <v>20</v>
      </c>
      <c r="B560" s="2">
        <v>310003164</v>
      </c>
      <c r="C560" s="1" t="s">
        <v>80</v>
      </c>
      <c r="D560" s="1" t="s">
        <v>127</v>
      </c>
      <c r="E560" s="12">
        <f>_xlfn.IFNA(VLOOKUP($B560,'FST OMT'!$C:$AH,$A560,0),0)*0.45</f>
        <v>0</v>
      </c>
      <c r="F560" s="12">
        <f>_xlfn.IFNA(VLOOKUP($B560,'FST CV'!$C:$AH,$A560,0),0)*0.45</f>
        <v>0</v>
      </c>
      <c r="G560" s="12">
        <f>_xlfn.IFNA(VLOOKUP($B560,'FST TT'!$C:$AH,$A560,0),0)*0.45</f>
        <v>0</v>
      </c>
      <c r="I560" s="4">
        <f t="shared" si="84"/>
        <v>0</v>
      </c>
      <c r="K560" s="52">
        <f>IF(D560="MT",VLOOKUP(B560,Master_Item!B:H,7,0),VLOOKUP(B560,Master_Item!B:H,6,0))</f>
        <v>60</v>
      </c>
      <c r="L560" s="52" t="str">
        <f>VLOOKUP(B560,Master_Item!B:M,12,0)</f>
        <v>โรงงานวังม่วง</v>
      </c>
      <c r="M560" s="11" t="str">
        <f t="shared" si="85"/>
        <v>โรงงานวังม่วงRegion 6/9</v>
      </c>
      <c r="N560" s="11">
        <f t="shared" si="91"/>
        <v>0</v>
      </c>
      <c r="O560" s="11">
        <f t="shared" si="91"/>
        <v>0</v>
      </c>
      <c r="P560" s="11">
        <f t="shared" si="91"/>
        <v>0</v>
      </c>
      <c r="Q560" s="11">
        <f t="shared" si="91"/>
        <v>0</v>
      </c>
      <c r="R560" s="11">
        <f t="shared" si="91"/>
        <v>0</v>
      </c>
      <c r="S560" s="11"/>
      <c r="T560" s="1">
        <f>VLOOKUP(B560,Master_Item!B:I,8,0)</f>
        <v>9.6000000000000014</v>
      </c>
      <c r="U560" s="11">
        <f t="shared" si="86"/>
        <v>0</v>
      </c>
      <c r="V560" s="11">
        <f t="shared" si="87"/>
        <v>0</v>
      </c>
      <c r="W560" s="11">
        <f t="shared" si="88"/>
        <v>0</v>
      </c>
      <c r="X560" s="11">
        <f t="shared" si="89"/>
        <v>0</v>
      </c>
      <c r="Y560" s="11">
        <f t="shared" si="90"/>
        <v>0</v>
      </c>
    </row>
    <row r="561" spans="1:25">
      <c r="A561" s="13">
        <v>20</v>
      </c>
      <c r="B561" s="2">
        <v>310003164</v>
      </c>
      <c r="C561" s="1" t="s">
        <v>80</v>
      </c>
      <c r="D561" s="1" t="s">
        <v>128</v>
      </c>
      <c r="E561" s="12">
        <f>_xlfn.IFNA(VLOOKUP($B561,'FST OMT'!$C:$AH,$A561,0),0)*0.55</f>
        <v>0</v>
      </c>
      <c r="F561" s="12">
        <f>_xlfn.IFNA(VLOOKUP($B561,'FST CV'!$C:$AH,$A561,0),0)*0.55</f>
        <v>0</v>
      </c>
      <c r="G561" s="12">
        <f>_xlfn.IFNA(VLOOKUP($B561,'FST TT'!$C:$AH,$A561,0),0)*0.55</f>
        <v>0</v>
      </c>
      <c r="I561" s="4">
        <f t="shared" si="84"/>
        <v>0</v>
      </c>
      <c r="K561" s="52">
        <f>IF(D561="MT",VLOOKUP(B561,Master_Item!B:H,7,0),VLOOKUP(B561,Master_Item!B:H,6,0))</f>
        <v>60</v>
      </c>
      <c r="L561" s="52" t="str">
        <f>VLOOKUP(B561,Master_Item!B:M,12,0)</f>
        <v>โรงงานวังม่วง</v>
      </c>
      <c r="M561" s="11" t="str">
        <f t="shared" si="85"/>
        <v>โรงงานวังม่วงRegion 6/14</v>
      </c>
      <c r="N561" s="11">
        <f t="shared" si="91"/>
        <v>0</v>
      </c>
      <c r="O561" s="11">
        <f t="shared" si="91"/>
        <v>0</v>
      </c>
      <c r="P561" s="11">
        <f t="shared" si="91"/>
        <v>0</v>
      </c>
      <c r="Q561" s="11">
        <f t="shared" si="91"/>
        <v>0</v>
      </c>
      <c r="R561" s="11">
        <f t="shared" si="91"/>
        <v>0</v>
      </c>
      <c r="S561" s="11"/>
      <c r="T561" s="1">
        <f>VLOOKUP(B561,Master_Item!B:I,8,0)</f>
        <v>9.6000000000000014</v>
      </c>
      <c r="U561" s="11">
        <f t="shared" si="86"/>
        <v>0</v>
      </c>
      <c r="V561" s="11">
        <f t="shared" si="87"/>
        <v>0</v>
      </c>
      <c r="W561" s="11">
        <f t="shared" si="88"/>
        <v>0</v>
      </c>
      <c r="X561" s="11">
        <f t="shared" si="89"/>
        <v>0</v>
      </c>
      <c r="Y561" s="11">
        <f t="shared" si="90"/>
        <v>0</v>
      </c>
    </row>
    <row r="562" spans="1:25">
      <c r="A562" s="13">
        <v>21</v>
      </c>
      <c r="B562" s="2">
        <v>310003164</v>
      </c>
      <c r="C562" s="1" t="s">
        <v>80</v>
      </c>
      <c r="D562" s="1" t="s">
        <v>121</v>
      </c>
      <c r="E562" s="12">
        <f>_xlfn.IFNA(VLOOKUP($B562,'FST OMT'!$C:$AH,$A562,0),0)</f>
        <v>0</v>
      </c>
      <c r="F562" s="12">
        <f>_xlfn.IFNA(VLOOKUP($B562,'FST CV'!$C:$AH,$A562,0),0)</f>
        <v>0</v>
      </c>
      <c r="G562" s="12">
        <f>_xlfn.IFNA(VLOOKUP($B562,'FST TT'!$C:$AH,$A562,0),0)</f>
        <v>0</v>
      </c>
      <c r="I562" s="4">
        <f t="shared" si="84"/>
        <v>0</v>
      </c>
      <c r="K562" s="52">
        <f>IF(D562="MT",VLOOKUP(B562,Master_Item!B:H,7,0),VLOOKUP(B562,Master_Item!B:H,6,0))</f>
        <v>60</v>
      </c>
      <c r="L562" s="52" t="str">
        <f>VLOOKUP(B562,Master_Item!B:M,12,0)</f>
        <v>โรงงานวังม่วง</v>
      </c>
      <c r="M562" s="11" t="str">
        <f t="shared" si="85"/>
        <v>โรงงานวังม่วงRegion 7</v>
      </c>
      <c r="N562" s="11">
        <f t="shared" si="91"/>
        <v>0</v>
      </c>
      <c r="O562" s="11">
        <f t="shared" si="91"/>
        <v>0</v>
      </c>
      <c r="P562" s="11">
        <f t="shared" si="91"/>
        <v>0</v>
      </c>
      <c r="Q562" s="11">
        <f t="shared" si="91"/>
        <v>0</v>
      </c>
      <c r="R562" s="11">
        <f t="shared" si="91"/>
        <v>0</v>
      </c>
      <c r="S562" s="11"/>
      <c r="T562" s="1">
        <f>VLOOKUP(B562,Master_Item!B:I,8,0)</f>
        <v>9.6000000000000014</v>
      </c>
      <c r="U562" s="11">
        <f t="shared" si="86"/>
        <v>0</v>
      </c>
      <c r="V562" s="11">
        <f t="shared" si="87"/>
        <v>0</v>
      </c>
      <c r="W562" s="11">
        <f t="shared" si="88"/>
        <v>0</v>
      </c>
      <c r="X562" s="11">
        <f t="shared" si="89"/>
        <v>0</v>
      </c>
      <c r="Y562" s="11">
        <f t="shared" si="90"/>
        <v>0</v>
      </c>
    </row>
    <row r="563" spans="1:25">
      <c r="A563" s="13">
        <v>22</v>
      </c>
      <c r="B563" s="2">
        <v>310003164</v>
      </c>
      <c r="C563" s="1" t="s">
        <v>80</v>
      </c>
      <c r="D563" s="1" t="s">
        <v>122</v>
      </c>
      <c r="E563" s="12">
        <f>_xlfn.IFNA(VLOOKUP($B563,'FST OMT'!$C:$AH,$A563,0),0)</f>
        <v>0</v>
      </c>
      <c r="F563" s="12">
        <f>_xlfn.IFNA(VLOOKUP($B563,'FST CV'!$C:$AH,$A563,0),0)</f>
        <v>0</v>
      </c>
      <c r="G563" s="12">
        <f>_xlfn.IFNA(VLOOKUP($B563,'FST TT'!$C:$AH,$A563,0),0)</f>
        <v>0</v>
      </c>
      <c r="I563" s="4">
        <f t="shared" si="84"/>
        <v>0</v>
      </c>
      <c r="K563" s="52">
        <f>IF(D563="MT",VLOOKUP(B563,Master_Item!B:H,7,0),VLOOKUP(B563,Master_Item!B:H,6,0))</f>
        <v>60</v>
      </c>
      <c r="L563" s="52" t="str">
        <f>VLOOKUP(B563,Master_Item!B:M,12,0)</f>
        <v>โรงงานวังม่วง</v>
      </c>
      <c r="M563" s="11" t="str">
        <f t="shared" si="85"/>
        <v>โรงงานวังม่วงRegion 8</v>
      </c>
      <c r="N563" s="11">
        <f t="shared" si="91"/>
        <v>0</v>
      </c>
      <c r="O563" s="11">
        <f t="shared" si="91"/>
        <v>0</v>
      </c>
      <c r="P563" s="11">
        <f t="shared" si="91"/>
        <v>0</v>
      </c>
      <c r="Q563" s="11">
        <f t="shared" si="91"/>
        <v>0</v>
      </c>
      <c r="R563" s="11">
        <f t="shared" si="91"/>
        <v>0</v>
      </c>
      <c r="S563" s="11"/>
      <c r="T563" s="1">
        <f>VLOOKUP(B563,Master_Item!B:I,8,0)</f>
        <v>9.6000000000000014</v>
      </c>
      <c r="U563" s="11">
        <f t="shared" si="86"/>
        <v>0</v>
      </c>
      <c r="V563" s="11">
        <f t="shared" si="87"/>
        <v>0</v>
      </c>
      <c r="W563" s="11">
        <f t="shared" si="88"/>
        <v>0</v>
      </c>
      <c r="X563" s="11">
        <f t="shared" si="89"/>
        <v>0</v>
      </c>
      <c r="Y563" s="11">
        <f t="shared" si="90"/>
        <v>0</v>
      </c>
    </row>
    <row r="564" spans="1:25">
      <c r="A564" s="13">
        <v>71</v>
      </c>
      <c r="B564" s="2">
        <v>310003164</v>
      </c>
      <c r="C564" s="1" t="s">
        <v>80</v>
      </c>
      <c r="D564" s="1" t="s">
        <v>123</v>
      </c>
      <c r="H564" s="4">
        <f>_xlfn.IFNA(VLOOKUP(B564,'FST MT'!A:FS,$A564,0),0)</f>
        <v>0</v>
      </c>
      <c r="I564" s="4">
        <f t="shared" si="84"/>
        <v>0</v>
      </c>
      <c r="K564" s="52">
        <f>IF(D564="MT",VLOOKUP(B564,Master_Item!B:H,7,0),VLOOKUP(B564,Master_Item!B:H,6,0))</f>
        <v>60</v>
      </c>
      <c r="L564" s="52" t="str">
        <f>VLOOKUP(B564,Master_Item!B:M,12,0)</f>
        <v>โรงงานวังม่วง</v>
      </c>
      <c r="M564" s="11" t="str">
        <f t="shared" si="85"/>
        <v>โรงงานวังม่วงMT</v>
      </c>
      <c r="N564" s="11">
        <f t="shared" si="91"/>
        <v>0</v>
      </c>
      <c r="O564" s="11">
        <f t="shared" si="91"/>
        <v>0</v>
      </c>
      <c r="P564" s="11">
        <f t="shared" si="91"/>
        <v>0</v>
      </c>
      <c r="Q564" s="11">
        <f t="shared" si="91"/>
        <v>0</v>
      </c>
      <c r="R564" s="11">
        <f t="shared" si="91"/>
        <v>0</v>
      </c>
      <c r="S564" s="11"/>
      <c r="T564" s="1">
        <f>VLOOKUP(B564,Master_Item!B:I,8,0)</f>
        <v>9.6000000000000014</v>
      </c>
      <c r="U564" s="11">
        <f t="shared" si="86"/>
        <v>0</v>
      </c>
      <c r="V564" s="11">
        <f t="shared" si="87"/>
        <v>0</v>
      </c>
      <c r="W564" s="11">
        <f t="shared" si="88"/>
        <v>0</v>
      </c>
      <c r="X564" s="11">
        <f t="shared" si="89"/>
        <v>0</v>
      </c>
      <c r="Y564" s="11">
        <f t="shared" si="90"/>
        <v>0</v>
      </c>
    </row>
    <row r="565" spans="1:25">
      <c r="A565" s="13">
        <v>15</v>
      </c>
      <c r="B565" s="2">
        <v>310003165</v>
      </c>
      <c r="C565" s="1" t="s">
        <v>82</v>
      </c>
      <c r="D565" s="1" t="s">
        <v>115</v>
      </c>
      <c r="E565" s="12">
        <f>_xlfn.IFNA(VLOOKUP($B565,'FST OMT'!$C:$AH,$A565,0),0)</f>
        <v>0</v>
      </c>
      <c r="F565" s="12">
        <f>_xlfn.IFNA(VLOOKUP($B565,'FST CV'!$C:$AH,$A565,0),0)</f>
        <v>0</v>
      </c>
      <c r="G565" s="12">
        <f>_xlfn.IFNA(VLOOKUP($B565,'FST TT'!$C:$AH,$A565,0),0)</f>
        <v>0</v>
      </c>
      <c r="I565" s="4">
        <f t="shared" si="84"/>
        <v>0</v>
      </c>
      <c r="K565" s="52">
        <f>IF(D565="MT",VLOOKUP(B565,Master_Item!B:H,7,0),VLOOKUP(B565,Master_Item!B:H,6,0))</f>
        <v>60</v>
      </c>
      <c r="L565" s="52" t="str">
        <f>VLOOKUP(B565,Master_Item!B:M,12,0)</f>
        <v>โรงงานวังม่วง</v>
      </c>
      <c r="M565" s="11" t="str">
        <f t="shared" si="85"/>
        <v>โรงงานวังม่วงRegion 1</v>
      </c>
      <c r="N565" s="11">
        <f t="shared" si="91"/>
        <v>0</v>
      </c>
      <c r="O565" s="11">
        <f t="shared" si="91"/>
        <v>0</v>
      </c>
      <c r="P565" s="11">
        <f t="shared" si="91"/>
        <v>0</v>
      </c>
      <c r="Q565" s="11">
        <f t="shared" si="91"/>
        <v>0</v>
      </c>
      <c r="R565" s="11">
        <f t="shared" si="91"/>
        <v>0</v>
      </c>
      <c r="S565" s="11"/>
      <c r="T565" s="1">
        <f>VLOOKUP(B565,Master_Item!B:I,8,0)</f>
        <v>9.6000000000000014</v>
      </c>
      <c r="U565" s="11">
        <f t="shared" si="86"/>
        <v>0</v>
      </c>
      <c r="V565" s="11">
        <f t="shared" si="87"/>
        <v>0</v>
      </c>
      <c r="W565" s="11">
        <f t="shared" si="88"/>
        <v>0</v>
      </c>
      <c r="X565" s="11">
        <f t="shared" si="89"/>
        <v>0</v>
      </c>
      <c r="Y565" s="11">
        <f t="shared" si="90"/>
        <v>0</v>
      </c>
    </row>
    <row r="566" spans="1:25">
      <c r="A566" s="13">
        <v>16</v>
      </c>
      <c r="B566" s="2">
        <v>310003165</v>
      </c>
      <c r="C566" s="1" t="s">
        <v>82</v>
      </c>
      <c r="D566" s="1" t="s">
        <v>116</v>
      </c>
      <c r="E566" s="12">
        <f>_xlfn.IFNA(VLOOKUP($B566,'FST OMT'!$C:$AH,$A566,0),0)</f>
        <v>0</v>
      </c>
      <c r="F566" s="12">
        <f>_xlfn.IFNA(VLOOKUP($B566,'FST CV'!$C:$AH,$A566,0),0)</f>
        <v>0</v>
      </c>
      <c r="G566" s="12">
        <f>_xlfn.IFNA(VLOOKUP($B566,'FST TT'!$C:$AH,$A566,0),0)</f>
        <v>0</v>
      </c>
      <c r="I566" s="4">
        <f t="shared" si="84"/>
        <v>0</v>
      </c>
      <c r="K566" s="52">
        <f>IF(D566="MT",VLOOKUP(B566,Master_Item!B:H,7,0),VLOOKUP(B566,Master_Item!B:H,6,0))</f>
        <v>60</v>
      </c>
      <c r="L566" s="52" t="str">
        <f>VLOOKUP(B566,Master_Item!B:M,12,0)</f>
        <v>โรงงานวังม่วง</v>
      </c>
      <c r="M566" s="11" t="str">
        <f t="shared" si="85"/>
        <v>โรงงานวังม่วงRegion 2</v>
      </c>
      <c r="N566" s="11">
        <f t="shared" si="91"/>
        <v>0</v>
      </c>
      <c r="O566" s="11">
        <f t="shared" si="91"/>
        <v>0</v>
      </c>
      <c r="P566" s="11">
        <f t="shared" si="91"/>
        <v>0</v>
      </c>
      <c r="Q566" s="11">
        <f t="shared" si="91"/>
        <v>0</v>
      </c>
      <c r="R566" s="11">
        <f t="shared" si="91"/>
        <v>0</v>
      </c>
      <c r="S566" s="11"/>
      <c r="T566" s="1">
        <f>VLOOKUP(B566,Master_Item!B:I,8,0)</f>
        <v>9.6000000000000014</v>
      </c>
      <c r="U566" s="11">
        <f t="shared" si="86"/>
        <v>0</v>
      </c>
      <c r="V566" s="11">
        <f t="shared" si="87"/>
        <v>0</v>
      </c>
      <c r="W566" s="11">
        <f t="shared" si="88"/>
        <v>0</v>
      </c>
      <c r="X566" s="11">
        <f t="shared" si="89"/>
        <v>0</v>
      </c>
      <c r="Y566" s="11">
        <f t="shared" si="90"/>
        <v>0</v>
      </c>
    </row>
    <row r="567" spans="1:25">
      <c r="A567" s="13">
        <v>17</v>
      </c>
      <c r="B567" s="2">
        <v>310003165</v>
      </c>
      <c r="C567" s="1" t="s">
        <v>82</v>
      </c>
      <c r="D567" s="1" t="s">
        <v>117</v>
      </c>
      <c r="E567" s="12">
        <f>_xlfn.IFNA(VLOOKUP($B567,'FST OMT'!$C:$AH,$A567,0),0)</f>
        <v>0</v>
      </c>
      <c r="F567" s="12">
        <f>_xlfn.IFNA(VLOOKUP($B567,'FST CV'!$C:$AH,$A567,0),0)</f>
        <v>0</v>
      </c>
      <c r="G567" s="12">
        <f>_xlfn.IFNA(VLOOKUP($B567,'FST TT'!$C:$AH,$A567,0),0)</f>
        <v>0</v>
      </c>
      <c r="I567" s="4">
        <f t="shared" si="84"/>
        <v>0</v>
      </c>
      <c r="K567" s="52">
        <f>IF(D567="MT",VLOOKUP(B567,Master_Item!B:H,7,0),VLOOKUP(B567,Master_Item!B:H,6,0))</f>
        <v>60</v>
      </c>
      <c r="L567" s="52" t="str">
        <f>VLOOKUP(B567,Master_Item!B:M,12,0)</f>
        <v>โรงงานวังม่วง</v>
      </c>
      <c r="M567" s="11" t="str">
        <f t="shared" si="85"/>
        <v>โรงงานวังม่วงRegion 3</v>
      </c>
      <c r="N567" s="11">
        <f t="shared" si="91"/>
        <v>0</v>
      </c>
      <c r="O567" s="11">
        <f t="shared" si="91"/>
        <v>0</v>
      </c>
      <c r="P567" s="11">
        <f t="shared" si="91"/>
        <v>0</v>
      </c>
      <c r="Q567" s="11">
        <f t="shared" si="91"/>
        <v>0</v>
      </c>
      <c r="R567" s="11">
        <f t="shared" si="91"/>
        <v>0</v>
      </c>
      <c r="S567" s="11"/>
      <c r="T567" s="1">
        <f>VLOOKUP(B567,Master_Item!B:I,8,0)</f>
        <v>9.6000000000000014</v>
      </c>
      <c r="U567" s="11">
        <f t="shared" si="86"/>
        <v>0</v>
      </c>
      <c r="V567" s="11">
        <f t="shared" si="87"/>
        <v>0</v>
      </c>
      <c r="W567" s="11">
        <f t="shared" si="88"/>
        <v>0</v>
      </c>
      <c r="X567" s="11">
        <f t="shared" si="89"/>
        <v>0</v>
      </c>
      <c r="Y567" s="11">
        <f t="shared" si="90"/>
        <v>0</v>
      </c>
    </row>
    <row r="568" spans="1:25">
      <c r="A568" s="13">
        <v>18</v>
      </c>
      <c r="B568" s="2">
        <v>310003165</v>
      </c>
      <c r="C568" s="1" t="s">
        <v>82</v>
      </c>
      <c r="D568" s="1" t="s">
        <v>118</v>
      </c>
      <c r="E568" s="12">
        <f>_xlfn.IFNA(VLOOKUP($B568,'FST OMT'!$C:$AH,$A568,0),0)</f>
        <v>0</v>
      </c>
      <c r="F568" s="12">
        <f>_xlfn.IFNA(VLOOKUP($B568,'FST CV'!$C:$AH,$A568,0),0)</f>
        <v>0</v>
      </c>
      <c r="G568" s="12">
        <f>_xlfn.IFNA(VLOOKUP($B568,'FST TT'!$C:$AH,$A568,0),0)</f>
        <v>0</v>
      </c>
      <c r="I568" s="4">
        <f t="shared" si="84"/>
        <v>0</v>
      </c>
      <c r="K568" s="52">
        <f>IF(D568="MT",VLOOKUP(B568,Master_Item!B:H,7,0),VLOOKUP(B568,Master_Item!B:H,6,0))</f>
        <v>60</v>
      </c>
      <c r="L568" s="52" t="str">
        <f>VLOOKUP(B568,Master_Item!B:M,12,0)</f>
        <v>โรงงานวังม่วง</v>
      </c>
      <c r="M568" s="11" t="str">
        <f t="shared" si="85"/>
        <v>โรงงานวังม่วงRegion 4</v>
      </c>
      <c r="N568" s="11">
        <f t="shared" si="91"/>
        <v>0</v>
      </c>
      <c r="O568" s="11">
        <f t="shared" si="91"/>
        <v>0</v>
      </c>
      <c r="P568" s="11">
        <f t="shared" si="91"/>
        <v>0</v>
      </c>
      <c r="Q568" s="11">
        <f t="shared" si="91"/>
        <v>0</v>
      </c>
      <c r="R568" s="11">
        <f t="shared" si="91"/>
        <v>0</v>
      </c>
      <c r="S568" s="11"/>
      <c r="T568" s="1">
        <f>VLOOKUP(B568,Master_Item!B:I,8,0)</f>
        <v>9.6000000000000014</v>
      </c>
      <c r="U568" s="11">
        <f t="shared" si="86"/>
        <v>0</v>
      </c>
      <c r="V568" s="11">
        <f t="shared" si="87"/>
        <v>0</v>
      </c>
      <c r="W568" s="11">
        <f t="shared" si="88"/>
        <v>0</v>
      </c>
      <c r="X568" s="11">
        <f t="shared" si="89"/>
        <v>0</v>
      </c>
      <c r="Y568" s="11">
        <f t="shared" si="90"/>
        <v>0</v>
      </c>
    </row>
    <row r="569" spans="1:25">
      <c r="A569" s="13">
        <v>19</v>
      </c>
      <c r="B569" s="2">
        <v>310003165</v>
      </c>
      <c r="C569" s="1" t="s">
        <v>82</v>
      </c>
      <c r="D569" s="1" t="s">
        <v>119</v>
      </c>
      <c r="E569" s="12">
        <f>_xlfn.IFNA(VLOOKUP($B569,'FST OMT'!$C:$AH,$A569,0),0)</f>
        <v>0</v>
      </c>
      <c r="F569" s="12">
        <f>_xlfn.IFNA(VLOOKUP($B569,'FST CV'!$C:$AH,$A569,0),0)</f>
        <v>0</v>
      </c>
      <c r="G569" s="12">
        <f>_xlfn.IFNA(VLOOKUP($B569,'FST TT'!$C:$AH,$A569,0),0)</f>
        <v>0</v>
      </c>
      <c r="I569" s="4">
        <f t="shared" si="84"/>
        <v>0</v>
      </c>
      <c r="K569" s="52">
        <f>IF(D569="MT",VLOOKUP(B569,Master_Item!B:H,7,0),VLOOKUP(B569,Master_Item!B:H,6,0))</f>
        <v>60</v>
      </c>
      <c r="L569" s="52" t="str">
        <f>VLOOKUP(B569,Master_Item!B:M,12,0)</f>
        <v>โรงงานวังม่วง</v>
      </c>
      <c r="M569" s="11" t="str">
        <f t="shared" si="85"/>
        <v>โรงงานวังม่วงRegion 5</v>
      </c>
      <c r="N569" s="11">
        <f t="shared" si="91"/>
        <v>0</v>
      </c>
      <c r="O569" s="11">
        <f t="shared" si="91"/>
        <v>0</v>
      </c>
      <c r="P569" s="11">
        <f t="shared" si="91"/>
        <v>0</v>
      </c>
      <c r="Q569" s="11">
        <f t="shared" si="91"/>
        <v>0</v>
      </c>
      <c r="R569" s="11">
        <f t="shared" si="91"/>
        <v>0</v>
      </c>
      <c r="S569" s="11"/>
      <c r="T569" s="1">
        <f>VLOOKUP(B569,Master_Item!B:I,8,0)</f>
        <v>9.6000000000000014</v>
      </c>
      <c r="U569" s="11">
        <f t="shared" si="86"/>
        <v>0</v>
      </c>
      <c r="V569" s="11">
        <f t="shared" si="87"/>
        <v>0</v>
      </c>
      <c r="W569" s="11">
        <f t="shared" si="88"/>
        <v>0</v>
      </c>
      <c r="X569" s="11">
        <f t="shared" si="89"/>
        <v>0</v>
      </c>
      <c r="Y569" s="11">
        <f t="shared" si="90"/>
        <v>0</v>
      </c>
    </row>
    <row r="570" spans="1:25">
      <c r="A570" s="13">
        <v>20</v>
      </c>
      <c r="B570" s="2">
        <v>310003165</v>
      </c>
      <c r="C570" s="1" t="s">
        <v>82</v>
      </c>
      <c r="D570" s="1" t="s">
        <v>127</v>
      </c>
      <c r="E570" s="12">
        <f>_xlfn.IFNA(VLOOKUP($B570,'FST OMT'!$C:$AH,$A570,0),0)*0.45</f>
        <v>0</v>
      </c>
      <c r="F570" s="12">
        <f>_xlfn.IFNA(VLOOKUP($B570,'FST CV'!$C:$AH,$A570,0),0)*0.45</f>
        <v>0</v>
      </c>
      <c r="G570" s="12">
        <f>_xlfn.IFNA(VLOOKUP($B570,'FST TT'!$C:$AH,$A570,0),0)*0.45</f>
        <v>0</v>
      </c>
      <c r="I570" s="4">
        <f t="shared" si="84"/>
        <v>0</v>
      </c>
      <c r="K570" s="52">
        <f>IF(D570="MT",VLOOKUP(B570,Master_Item!B:H,7,0),VLOOKUP(B570,Master_Item!B:H,6,0))</f>
        <v>60</v>
      </c>
      <c r="L570" s="52" t="str">
        <f>VLOOKUP(B570,Master_Item!B:M,12,0)</f>
        <v>โรงงานวังม่วง</v>
      </c>
      <c r="M570" s="11" t="str">
        <f t="shared" si="85"/>
        <v>โรงงานวังม่วงRegion 6/9</v>
      </c>
      <c r="N570" s="11">
        <f t="shared" si="91"/>
        <v>0</v>
      </c>
      <c r="O570" s="11">
        <f t="shared" si="91"/>
        <v>0</v>
      </c>
      <c r="P570" s="11">
        <f t="shared" si="91"/>
        <v>0</v>
      </c>
      <c r="Q570" s="11">
        <f t="shared" si="91"/>
        <v>0</v>
      </c>
      <c r="R570" s="11">
        <f t="shared" si="91"/>
        <v>0</v>
      </c>
      <c r="S570" s="11"/>
      <c r="T570" s="1">
        <f>VLOOKUP(B570,Master_Item!B:I,8,0)</f>
        <v>9.6000000000000014</v>
      </c>
      <c r="U570" s="11">
        <f t="shared" si="86"/>
        <v>0</v>
      </c>
      <c r="V570" s="11">
        <f t="shared" si="87"/>
        <v>0</v>
      </c>
      <c r="W570" s="11">
        <f t="shared" si="88"/>
        <v>0</v>
      </c>
      <c r="X570" s="11">
        <f t="shared" si="89"/>
        <v>0</v>
      </c>
      <c r="Y570" s="11">
        <f t="shared" si="90"/>
        <v>0</v>
      </c>
    </row>
    <row r="571" spans="1:25">
      <c r="A571" s="13">
        <v>20</v>
      </c>
      <c r="B571" s="2">
        <v>310003165</v>
      </c>
      <c r="C571" s="1" t="s">
        <v>82</v>
      </c>
      <c r="D571" s="1" t="s">
        <v>128</v>
      </c>
      <c r="E571" s="12">
        <f>_xlfn.IFNA(VLOOKUP($B571,'FST OMT'!$C:$AH,$A571,0),0)*0.55</f>
        <v>0</v>
      </c>
      <c r="F571" s="12">
        <f>_xlfn.IFNA(VLOOKUP($B571,'FST CV'!$C:$AH,$A571,0),0)*0.55</f>
        <v>0</v>
      </c>
      <c r="G571" s="12">
        <f>_xlfn.IFNA(VLOOKUP($B571,'FST TT'!$C:$AH,$A571,0),0)*0.55</f>
        <v>0</v>
      </c>
      <c r="I571" s="4">
        <f t="shared" si="84"/>
        <v>0</v>
      </c>
      <c r="K571" s="52">
        <f>IF(D571="MT",VLOOKUP(B571,Master_Item!B:H,7,0),VLOOKUP(B571,Master_Item!B:H,6,0))</f>
        <v>60</v>
      </c>
      <c r="L571" s="52" t="str">
        <f>VLOOKUP(B571,Master_Item!B:M,12,0)</f>
        <v>โรงงานวังม่วง</v>
      </c>
      <c r="M571" s="11" t="str">
        <f t="shared" si="85"/>
        <v>โรงงานวังม่วงRegion 6/14</v>
      </c>
      <c r="N571" s="11">
        <f t="shared" si="91"/>
        <v>0</v>
      </c>
      <c r="O571" s="11">
        <f t="shared" si="91"/>
        <v>0</v>
      </c>
      <c r="P571" s="11">
        <f t="shared" si="91"/>
        <v>0</v>
      </c>
      <c r="Q571" s="11">
        <f t="shared" si="91"/>
        <v>0</v>
      </c>
      <c r="R571" s="11">
        <f t="shared" si="91"/>
        <v>0</v>
      </c>
      <c r="S571" s="11"/>
      <c r="T571" s="1">
        <f>VLOOKUP(B571,Master_Item!B:I,8,0)</f>
        <v>9.6000000000000014</v>
      </c>
      <c r="U571" s="11">
        <f t="shared" si="86"/>
        <v>0</v>
      </c>
      <c r="V571" s="11">
        <f t="shared" si="87"/>
        <v>0</v>
      </c>
      <c r="W571" s="11">
        <f t="shared" si="88"/>
        <v>0</v>
      </c>
      <c r="X571" s="11">
        <f t="shared" si="89"/>
        <v>0</v>
      </c>
      <c r="Y571" s="11">
        <f t="shared" si="90"/>
        <v>0</v>
      </c>
    </row>
    <row r="572" spans="1:25">
      <c r="A572" s="13">
        <v>21</v>
      </c>
      <c r="B572" s="2">
        <v>310003165</v>
      </c>
      <c r="C572" s="1" t="s">
        <v>82</v>
      </c>
      <c r="D572" s="1" t="s">
        <v>121</v>
      </c>
      <c r="E572" s="12">
        <f>_xlfn.IFNA(VLOOKUP($B572,'FST OMT'!$C:$AH,$A572,0),0)</f>
        <v>0</v>
      </c>
      <c r="F572" s="12">
        <f>_xlfn.IFNA(VLOOKUP($B572,'FST CV'!$C:$AH,$A572,0),0)</f>
        <v>0</v>
      </c>
      <c r="G572" s="12">
        <f>_xlfn.IFNA(VLOOKUP($B572,'FST TT'!$C:$AH,$A572,0),0)</f>
        <v>0</v>
      </c>
      <c r="I572" s="4">
        <f t="shared" si="84"/>
        <v>0</v>
      </c>
      <c r="K572" s="52">
        <f>IF(D572="MT",VLOOKUP(B572,Master_Item!B:H,7,0),VLOOKUP(B572,Master_Item!B:H,6,0))</f>
        <v>60</v>
      </c>
      <c r="L572" s="52" t="str">
        <f>VLOOKUP(B572,Master_Item!B:M,12,0)</f>
        <v>โรงงานวังม่วง</v>
      </c>
      <c r="M572" s="11" t="str">
        <f t="shared" si="85"/>
        <v>โรงงานวังม่วงRegion 7</v>
      </c>
      <c r="N572" s="11">
        <f t="shared" si="91"/>
        <v>0</v>
      </c>
      <c r="O572" s="11">
        <f t="shared" si="91"/>
        <v>0</v>
      </c>
      <c r="P572" s="11">
        <f t="shared" si="91"/>
        <v>0</v>
      </c>
      <c r="Q572" s="11">
        <f t="shared" si="91"/>
        <v>0</v>
      </c>
      <c r="R572" s="11">
        <f t="shared" si="91"/>
        <v>0</v>
      </c>
      <c r="S572" s="11"/>
      <c r="T572" s="1">
        <f>VLOOKUP(B572,Master_Item!B:I,8,0)</f>
        <v>9.6000000000000014</v>
      </c>
      <c r="U572" s="11">
        <f t="shared" si="86"/>
        <v>0</v>
      </c>
      <c r="V572" s="11">
        <f t="shared" si="87"/>
        <v>0</v>
      </c>
      <c r="W572" s="11">
        <f t="shared" si="88"/>
        <v>0</v>
      </c>
      <c r="X572" s="11">
        <f t="shared" si="89"/>
        <v>0</v>
      </c>
      <c r="Y572" s="11">
        <f t="shared" si="90"/>
        <v>0</v>
      </c>
    </row>
    <row r="573" spans="1:25">
      <c r="A573" s="13">
        <v>22</v>
      </c>
      <c r="B573" s="2">
        <v>310003165</v>
      </c>
      <c r="C573" s="1" t="s">
        <v>82</v>
      </c>
      <c r="D573" s="1" t="s">
        <v>122</v>
      </c>
      <c r="E573" s="12">
        <f>_xlfn.IFNA(VLOOKUP($B573,'FST OMT'!$C:$AH,$A573,0),0)</f>
        <v>0</v>
      </c>
      <c r="F573" s="12">
        <f>_xlfn.IFNA(VLOOKUP($B573,'FST CV'!$C:$AH,$A573,0),0)</f>
        <v>0</v>
      </c>
      <c r="G573" s="12">
        <f>_xlfn.IFNA(VLOOKUP($B573,'FST TT'!$C:$AH,$A573,0),0)</f>
        <v>0</v>
      </c>
      <c r="I573" s="4">
        <f t="shared" si="84"/>
        <v>0</v>
      </c>
      <c r="K573" s="52">
        <f>IF(D573="MT",VLOOKUP(B573,Master_Item!B:H,7,0),VLOOKUP(B573,Master_Item!B:H,6,0))</f>
        <v>60</v>
      </c>
      <c r="L573" s="52" t="str">
        <f>VLOOKUP(B573,Master_Item!B:M,12,0)</f>
        <v>โรงงานวังม่วง</v>
      </c>
      <c r="M573" s="11" t="str">
        <f t="shared" si="85"/>
        <v>โรงงานวังม่วงRegion 8</v>
      </c>
      <c r="N573" s="11">
        <f t="shared" si="91"/>
        <v>0</v>
      </c>
      <c r="O573" s="11">
        <f t="shared" si="91"/>
        <v>0</v>
      </c>
      <c r="P573" s="11">
        <f t="shared" si="91"/>
        <v>0</v>
      </c>
      <c r="Q573" s="11">
        <f t="shared" si="91"/>
        <v>0</v>
      </c>
      <c r="R573" s="11">
        <f t="shared" si="91"/>
        <v>0</v>
      </c>
      <c r="S573" s="11"/>
      <c r="T573" s="1">
        <f>VLOOKUP(B573,Master_Item!B:I,8,0)</f>
        <v>9.6000000000000014</v>
      </c>
      <c r="U573" s="11">
        <f t="shared" si="86"/>
        <v>0</v>
      </c>
      <c r="V573" s="11">
        <f t="shared" si="87"/>
        <v>0</v>
      </c>
      <c r="W573" s="11">
        <f t="shared" si="88"/>
        <v>0</v>
      </c>
      <c r="X573" s="11">
        <f t="shared" si="89"/>
        <v>0</v>
      </c>
      <c r="Y573" s="11">
        <f t="shared" si="90"/>
        <v>0</v>
      </c>
    </row>
    <row r="574" spans="1:25">
      <c r="A574" s="13">
        <v>71</v>
      </c>
      <c r="B574" s="2">
        <v>310003165</v>
      </c>
      <c r="C574" s="1" t="s">
        <v>82</v>
      </c>
      <c r="D574" s="1" t="s">
        <v>123</v>
      </c>
      <c r="H574" s="4">
        <f>_xlfn.IFNA(VLOOKUP(B574,'FST MT'!A:FS,$A574,0),0)</f>
        <v>0</v>
      </c>
      <c r="I574" s="4">
        <f t="shared" si="84"/>
        <v>0</v>
      </c>
      <c r="K574" s="52">
        <f>IF(D574="MT",VLOOKUP(B574,Master_Item!B:H,7,0),VLOOKUP(B574,Master_Item!B:H,6,0))</f>
        <v>60</v>
      </c>
      <c r="L574" s="52" t="str">
        <f>VLOOKUP(B574,Master_Item!B:M,12,0)</f>
        <v>โรงงานวังม่วง</v>
      </c>
      <c r="M574" s="11" t="str">
        <f t="shared" si="85"/>
        <v>โรงงานวังม่วงMT</v>
      </c>
      <c r="N574" s="11">
        <f t="shared" si="91"/>
        <v>0</v>
      </c>
      <c r="O574" s="11">
        <f t="shared" si="91"/>
        <v>0</v>
      </c>
      <c r="P574" s="11">
        <f t="shared" si="91"/>
        <v>0</v>
      </c>
      <c r="Q574" s="11">
        <f t="shared" si="91"/>
        <v>0</v>
      </c>
      <c r="R574" s="11">
        <f t="shared" si="91"/>
        <v>0</v>
      </c>
      <c r="S574" s="11"/>
      <c r="T574" s="1">
        <f>VLOOKUP(B574,Master_Item!B:I,8,0)</f>
        <v>9.6000000000000014</v>
      </c>
      <c r="U574" s="11">
        <f t="shared" si="86"/>
        <v>0</v>
      </c>
      <c r="V574" s="11">
        <f t="shared" si="87"/>
        <v>0</v>
      </c>
      <c r="W574" s="11">
        <f t="shared" si="88"/>
        <v>0</v>
      </c>
      <c r="X574" s="11">
        <f t="shared" si="89"/>
        <v>0</v>
      </c>
      <c r="Y574" s="11">
        <f t="shared" si="90"/>
        <v>0</v>
      </c>
    </row>
    <row r="575" spans="1:25">
      <c r="A575" s="13">
        <v>15</v>
      </c>
      <c r="B575" s="2">
        <v>310003341</v>
      </c>
      <c r="C575" s="1" t="s">
        <v>84</v>
      </c>
      <c r="D575" s="1" t="s">
        <v>115</v>
      </c>
      <c r="E575" s="12">
        <f>_xlfn.IFNA(VLOOKUP($B575,'FST OMT'!$C:$AH,$A575,0),0)</f>
        <v>0</v>
      </c>
      <c r="F575" s="12">
        <f>_xlfn.IFNA(VLOOKUP($B575,'FST CV'!$C:$AH,$A575,0),0)</f>
        <v>0</v>
      </c>
      <c r="G575" s="12">
        <f>_xlfn.IFNA(VLOOKUP($B575,'FST TT'!$C:$AH,$A575,0),0)</f>
        <v>0</v>
      </c>
      <c r="I575" s="4">
        <f t="shared" ref="I575:I584" si="92">SUM(E575:H575)</f>
        <v>0</v>
      </c>
      <c r="K575" s="52">
        <f>IF(D575="MT",VLOOKUP(B575,Master_Item!B:H,7,0),VLOOKUP(B575,Master_Item!B:H,6,0))</f>
        <v>60</v>
      </c>
      <c r="L575" s="52" t="str">
        <f>VLOOKUP(B575,Master_Item!B:M,12,0)</f>
        <v>โรงงานวังม่วง</v>
      </c>
      <c r="M575" s="11" t="str">
        <f t="shared" ref="M575:M584" si="93">L575&amp;D575</f>
        <v>โรงงานวังม่วงRegion 1</v>
      </c>
      <c r="N575" s="11">
        <f t="shared" ref="N575:N584" si="94">E575/$K575</f>
        <v>0</v>
      </c>
      <c r="O575" s="11">
        <f t="shared" ref="O575:O584" si="95">F575/$K575</f>
        <v>0</v>
      </c>
      <c r="P575" s="11">
        <f t="shared" ref="P575:P584" si="96">G575/$K575</f>
        <v>0</v>
      </c>
      <c r="Q575" s="11">
        <f t="shared" ref="Q575:Q584" si="97">H575/$K575</f>
        <v>0</v>
      </c>
      <c r="R575" s="11">
        <f t="shared" ref="R575:R584" si="98">I575/$K575</f>
        <v>0</v>
      </c>
      <c r="S575" s="11"/>
      <c r="T575" s="1">
        <f>VLOOKUP(B575,Master_Item!B:I,8,0)</f>
        <v>9.6000000000000014</v>
      </c>
      <c r="U575" s="11">
        <f t="shared" ref="U575:U584" si="99">$T575*E575</f>
        <v>0</v>
      </c>
      <c r="V575" s="11">
        <f t="shared" ref="V575:V584" si="100">$T575*F575</f>
        <v>0</v>
      </c>
      <c r="W575" s="11">
        <f t="shared" ref="W575:W584" si="101">$T575*G575</f>
        <v>0</v>
      </c>
      <c r="X575" s="11">
        <f t="shared" ref="X575:X584" si="102">$T575*H575</f>
        <v>0</v>
      </c>
      <c r="Y575" s="11">
        <f t="shared" ref="Y575:Y584" si="103">$T575*I575</f>
        <v>0</v>
      </c>
    </row>
    <row r="576" spans="1:25">
      <c r="A576" s="13">
        <v>16</v>
      </c>
      <c r="B576" s="2">
        <v>310003341</v>
      </c>
      <c r="C576" s="1" t="s">
        <v>84</v>
      </c>
      <c r="D576" s="1" t="s">
        <v>116</v>
      </c>
      <c r="E576" s="12">
        <f>_xlfn.IFNA(VLOOKUP($B576,'FST OMT'!$C:$AH,$A576,0),0)</f>
        <v>8</v>
      </c>
      <c r="F576" s="12">
        <f>_xlfn.IFNA(VLOOKUP($B576,'FST CV'!$C:$AH,$A576,0),0)</f>
        <v>0</v>
      </c>
      <c r="G576" s="12">
        <f>_xlfn.IFNA(VLOOKUP($B576,'FST TT'!$C:$AH,$A576,0),0)</f>
        <v>0</v>
      </c>
      <c r="I576" s="4">
        <f t="shared" si="92"/>
        <v>8</v>
      </c>
      <c r="K576" s="52">
        <f>IF(D576="MT",VLOOKUP(B576,Master_Item!B:H,7,0),VLOOKUP(B576,Master_Item!B:H,6,0))</f>
        <v>60</v>
      </c>
      <c r="L576" s="52" t="str">
        <f>VLOOKUP(B576,Master_Item!B:M,12,0)</f>
        <v>โรงงานวังม่วง</v>
      </c>
      <c r="M576" s="11" t="str">
        <f t="shared" si="93"/>
        <v>โรงงานวังม่วงRegion 2</v>
      </c>
      <c r="N576" s="11">
        <f t="shared" si="94"/>
        <v>0.13333333333333333</v>
      </c>
      <c r="O576" s="11">
        <f t="shared" si="95"/>
        <v>0</v>
      </c>
      <c r="P576" s="11">
        <f t="shared" si="96"/>
        <v>0</v>
      </c>
      <c r="Q576" s="11">
        <f t="shared" si="97"/>
        <v>0</v>
      </c>
      <c r="R576" s="11">
        <f t="shared" si="98"/>
        <v>0.13333333333333333</v>
      </c>
      <c r="S576" s="11"/>
      <c r="T576" s="1">
        <f>VLOOKUP(B576,Master_Item!B:I,8,0)</f>
        <v>9.6000000000000014</v>
      </c>
      <c r="U576" s="11">
        <f t="shared" si="99"/>
        <v>76.800000000000011</v>
      </c>
      <c r="V576" s="11">
        <f t="shared" si="100"/>
        <v>0</v>
      </c>
      <c r="W576" s="11">
        <f t="shared" si="101"/>
        <v>0</v>
      </c>
      <c r="X576" s="11">
        <f t="shared" si="102"/>
        <v>0</v>
      </c>
      <c r="Y576" s="11">
        <f t="shared" si="103"/>
        <v>76.800000000000011</v>
      </c>
    </row>
    <row r="577" spans="1:25">
      <c r="A577" s="13">
        <v>17</v>
      </c>
      <c r="B577" s="2">
        <v>310003341</v>
      </c>
      <c r="C577" s="1" t="s">
        <v>84</v>
      </c>
      <c r="D577" s="1" t="s">
        <v>117</v>
      </c>
      <c r="E577" s="12">
        <f>_xlfn.IFNA(VLOOKUP($B577,'FST OMT'!$C:$AH,$A577,0),0)</f>
        <v>0</v>
      </c>
      <c r="F577" s="12">
        <f>_xlfn.IFNA(VLOOKUP($B577,'FST CV'!$C:$AH,$A577,0),0)</f>
        <v>0</v>
      </c>
      <c r="G577" s="12">
        <f>_xlfn.IFNA(VLOOKUP($B577,'FST TT'!$C:$AH,$A577,0),0)</f>
        <v>0</v>
      </c>
      <c r="I577" s="4">
        <f t="shared" si="92"/>
        <v>0</v>
      </c>
      <c r="K577" s="52">
        <f>IF(D577="MT",VLOOKUP(B577,Master_Item!B:H,7,0),VLOOKUP(B577,Master_Item!B:H,6,0))</f>
        <v>60</v>
      </c>
      <c r="L577" s="52" t="str">
        <f>VLOOKUP(B577,Master_Item!B:M,12,0)</f>
        <v>โรงงานวังม่วง</v>
      </c>
      <c r="M577" s="11" t="str">
        <f t="shared" si="93"/>
        <v>โรงงานวังม่วงRegion 3</v>
      </c>
      <c r="N577" s="11">
        <f t="shared" si="94"/>
        <v>0</v>
      </c>
      <c r="O577" s="11">
        <f t="shared" si="95"/>
        <v>0</v>
      </c>
      <c r="P577" s="11">
        <f t="shared" si="96"/>
        <v>0</v>
      </c>
      <c r="Q577" s="11">
        <f t="shared" si="97"/>
        <v>0</v>
      </c>
      <c r="R577" s="11">
        <f t="shared" si="98"/>
        <v>0</v>
      </c>
      <c r="S577" s="11"/>
      <c r="T577" s="1">
        <f>VLOOKUP(B577,Master_Item!B:I,8,0)</f>
        <v>9.6000000000000014</v>
      </c>
      <c r="U577" s="11">
        <f t="shared" si="99"/>
        <v>0</v>
      </c>
      <c r="V577" s="11">
        <f t="shared" si="100"/>
        <v>0</v>
      </c>
      <c r="W577" s="11">
        <f t="shared" si="101"/>
        <v>0</v>
      </c>
      <c r="X577" s="11">
        <f t="shared" si="102"/>
        <v>0</v>
      </c>
      <c r="Y577" s="11">
        <f t="shared" si="103"/>
        <v>0</v>
      </c>
    </row>
    <row r="578" spans="1:25">
      <c r="A578" s="13">
        <v>18</v>
      </c>
      <c r="B578" s="2">
        <v>310003341</v>
      </c>
      <c r="C578" s="1" t="s">
        <v>84</v>
      </c>
      <c r="D578" s="1" t="s">
        <v>118</v>
      </c>
      <c r="E578" s="12">
        <f>_xlfn.IFNA(VLOOKUP($B578,'FST OMT'!$C:$AH,$A578,0),0)</f>
        <v>0</v>
      </c>
      <c r="F578" s="12">
        <f>_xlfn.IFNA(VLOOKUP($B578,'FST CV'!$C:$AH,$A578,0),0)</f>
        <v>0</v>
      </c>
      <c r="G578" s="12">
        <f>_xlfn.IFNA(VLOOKUP($B578,'FST TT'!$C:$AH,$A578,0),0)</f>
        <v>0</v>
      </c>
      <c r="I578" s="4">
        <f t="shared" si="92"/>
        <v>0</v>
      </c>
      <c r="K578" s="52">
        <f>IF(D578="MT",VLOOKUP(B578,Master_Item!B:H,7,0),VLOOKUP(B578,Master_Item!B:H,6,0))</f>
        <v>60</v>
      </c>
      <c r="L578" s="52" t="str">
        <f>VLOOKUP(B578,Master_Item!B:M,12,0)</f>
        <v>โรงงานวังม่วง</v>
      </c>
      <c r="M578" s="11" t="str">
        <f t="shared" si="93"/>
        <v>โรงงานวังม่วงRegion 4</v>
      </c>
      <c r="N578" s="11">
        <f t="shared" si="94"/>
        <v>0</v>
      </c>
      <c r="O578" s="11">
        <f t="shared" si="95"/>
        <v>0</v>
      </c>
      <c r="P578" s="11">
        <f t="shared" si="96"/>
        <v>0</v>
      </c>
      <c r="Q578" s="11">
        <f t="shared" si="97"/>
        <v>0</v>
      </c>
      <c r="R578" s="11">
        <f t="shared" si="98"/>
        <v>0</v>
      </c>
      <c r="S578" s="11"/>
      <c r="T578" s="1">
        <f>VLOOKUP(B578,Master_Item!B:I,8,0)</f>
        <v>9.6000000000000014</v>
      </c>
      <c r="U578" s="11">
        <f t="shared" si="99"/>
        <v>0</v>
      </c>
      <c r="V578" s="11">
        <f t="shared" si="100"/>
        <v>0</v>
      </c>
      <c r="W578" s="11">
        <f t="shared" si="101"/>
        <v>0</v>
      </c>
      <c r="X578" s="11">
        <f t="shared" si="102"/>
        <v>0</v>
      </c>
      <c r="Y578" s="11">
        <f t="shared" si="103"/>
        <v>0</v>
      </c>
    </row>
    <row r="579" spans="1:25">
      <c r="A579" s="13">
        <v>19</v>
      </c>
      <c r="B579" s="2">
        <v>310003341</v>
      </c>
      <c r="C579" s="1" t="s">
        <v>84</v>
      </c>
      <c r="D579" s="1" t="s">
        <v>119</v>
      </c>
      <c r="E579" s="12">
        <f>_xlfn.IFNA(VLOOKUP($B579,'FST OMT'!$C:$AH,$A579,0),0)</f>
        <v>0</v>
      </c>
      <c r="F579" s="12">
        <f>_xlfn.IFNA(VLOOKUP($B579,'FST CV'!$C:$AH,$A579,0),0)</f>
        <v>0</v>
      </c>
      <c r="G579" s="12">
        <f>_xlfn.IFNA(VLOOKUP($B579,'FST TT'!$C:$AH,$A579,0),0)</f>
        <v>0</v>
      </c>
      <c r="I579" s="4">
        <f t="shared" si="92"/>
        <v>0</v>
      </c>
      <c r="K579" s="52">
        <f>IF(D579="MT",VLOOKUP(B579,Master_Item!B:H,7,0),VLOOKUP(B579,Master_Item!B:H,6,0))</f>
        <v>60</v>
      </c>
      <c r="L579" s="52" t="str">
        <f>VLOOKUP(B579,Master_Item!B:M,12,0)</f>
        <v>โรงงานวังม่วง</v>
      </c>
      <c r="M579" s="11" t="str">
        <f t="shared" si="93"/>
        <v>โรงงานวังม่วงRegion 5</v>
      </c>
      <c r="N579" s="11">
        <f t="shared" si="94"/>
        <v>0</v>
      </c>
      <c r="O579" s="11">
        <f t="shared" si="95"/>
        <v>0</v>
      </c>
      <c r="P579" s="11">
        <f t="shared" si="96"/>
        <v>0</v>
      </c>
      <c r="Q579" s="11">
        <f t="shared" si="97"/>
        <v>0</v>
      </c>
      <c r="R579" s="11">
        <f t="shared" si="98"/>
        <v>0</v>
      </c>
      <c r="S579" s="11"/>
      <c r="T579" s="1">
        <f>VLOOKUP(B579,Master_Item!B:I,8,0)</f>
        <v>9.6000000000000014</v>
      </c>
      <c r="U579" s="11">
        <f t="shared" si="99"/>
        <v>0</v>
      </c>
      <c r="V579" s="11">
        <f t="shared" si="100"/>
        <v>0</v>
      </c>
      <c r="W579" s="11">
        <f t="shared" si="101"/>
        <v>0</v>
      </c>
      <c r="X579" s="11">
        <f t="shared" si="102"/>
        <v>0</v>
      </c>
      <c r="Y579" s="11">
        <f t="shared" si="103"/>
        <v>0</v>
      </c>
    </row>
    <row r="580" spans="1:25">
      <c r="A580" s="13">
        <v>20</v>
      </c>
      <c r="B580" s="2">
        <v>310003341</v>
      </c>
      <c r="C580" s="1" t="s">
        <v>84</v>
      </c>
      <c r="D580" s="1" t="s">
        <v>127</v>
      </c>
      <c r="E580" s="12">
        <f>_xlfn.IFNA(VLOOKUP($B580,'FST OMT'!$C:$AH,$A580,0),0)*0.45</f>
        <v>0</v>
      </c>
      <c r="F580" s="12">
        <f>_xlfn.IFNA(VLOOKUP($B580,'FST CV'!$C:$AH,$A580,0),0)*0.45</f>
        <v>0</v>
      </c>
      <c r="G580" s="12">
        <f>_xlfn.IFNA(VLOOKUP($B580,'FST TT'!$C:$AH,$A580,0),0)*0.45</f>
        <v>0</v>
      </c>
      <c r="I580" s="4">
        <f t="shared" si="92"/>
        <v>0</v>
      </c>
      <c r="K580" s="52">
        <f>IF(D580="MT",VLOOKUP(B580,Master_Item!B:H,7,0),VLOOKUP(B580,Master_Item!B:H,6,0))</f>
        <v>60</v>
      </c>
      <c r="L580" s="52" t="str">
        <f>VLOOKUP(B580,Master_Item!B:M,12,0)</f>
        <v>โรงงานวังม่วง</v>
      </c>
      <c r="M580" s="11" t="str">
        <f t="shared" si="93"/>
        <v>โรงงานวังม่วงRegion 6/9</v>
      </c>
      <c r="N580" s="11">
        <f t="shared" si="94"/>
        <v>0</v>
      </c>
      <c r="O580" s="11">
        <f t="shared" si="95"/>
        <v>0</v>
      </c>
      <c r="P580" s="11">
        <f t="shared" si="96"/>
        <v>0</v>
      </c>
      <c r="Q580" s="11">
        <f t="shared" si="97"/>
        <v>0</v>
      </c>
      <c r="R580" s="11">
        <f t="shared" si="98"/>
        <v>0</v>
      </c>
      <c r="S580" s="11"/>
      <c r="T580" s="1">
        <f>VLOOKUP(B580,Master_Item!B:I,8,0)</f>
        <v>9.6000000000000014</v>
      </c>
      <c r="U580" s="11">
        <f t="shared" si="99"/>
        <v>0</v>
      </c>
      <c r="V580" s="11">
        <f t="shared" si="100"/>
        <v>0</v>
      </c>
      <c r="W580" s="11">
        <f t="shared" si="101"/>
        <v>0</v>
      </c>
      <c r="X580" s="11">
        <f t="shared" si="102"/>
        <v>0</v>
      </c>
      <c r="Y580" s="11">
        <f t="shared" si="103"/>
        <v>0</v>
      </c>
    </row>
    <row r="581" spans="1:25">
      <c r="A581" s="13">
        <v>20</v>
      </c>
      <c r="B581" s="2">
        <v>310003341</v>
      </c>
      <c r="C581" s="1" t="s">
        <v>84</v>
      </c>
      <c r="D581" s="1" t="s">
        <v>128</v>
      </c>
      <c r="E581" s="12">
        <f>_xlfn.IFNA(VLOOKUP($B581,'FST OMT'!$C:$AH,$A581,0),0)*0.55</f>
        <v>0</v>
      </c>
      <c r="F581" s="12">
        <f>_xlfn.IFNA(VLOOKUP($B581,'FST CV'!$C:$AH,$A581,0),0)*0.55</f>
        <v>0</v>
      </c>
      <c r="G581" s="12">
        <f>_xlfn.IFNA(VLOOKUP($B581,'FST TT'!$C:$AH,$A581,0),0)*0.55</f>
        <v>0</v>
      </c>
      <c r="I581" s="4">
        <f t="shared" si="92"/>
        <v>0</v>
      </c>
      <c r="K581" s="52">
        <f>IF(D581="MT",VLOOKUP(B581,Master_Item!B:H,7,0),VLOOKUP(B581,Master_Item!B:H,6,0))</f>
        <v>60</v>
      </c>
      <c r="L581" s="52" t="str">
        <f>VLOOKUP(B581,Master_Item!B:M,12,0)</f>
        <v>โรงงานวังม่วง</v>
      </c>
      <c r="M581" s="11" t="str">
        <f t="shared" si="93"/>
        <v>โรงงานวังม่วงRegion 6/14</v>
      </c>
      <c r="N581" s="11">
        <f t="shared" si="94"/>
        <v>0</v>
      </c>
      <c r="O581" s="11">
        <f t="shared" si="95"/>
        <v>0</v>
      </c>
      <c r="P581" s="11">
        <f t="shared" si="96"/>
        <v>0</v>
      </c>
      <c r="Q581" s="11">
        <f t="shared" si="97"/>
        <v>0</v>
      </c>
      <c r="R581" s="11">
        <f t="shared" si="98"/>
        <v>0</v>
      </c>
      <c r="S581" s="11"/>
      <c r="T581" s="1">
        <f>VLOOKUP(B581,Master_Item!B:I,8,0)</f>
        <v>9.6000000000000014</v>
      </c>
      <c r="U581" s="11">
        <f t="shared" si="99"/>
        <v>0</v>
      </c>
      <c r="V581" s="11">
        <f t="shared" si="100"/>
        <v>0</v>
      </c>
      <c r="W581" s="11">
        <f t="shared" si="101"/>
        <v>0</v>
      </c>
      <c r="X581" s="11">
        <f t="shared" si="102"/>
        <v>0</v>
      </c>
      <c r="Y581" s="11">
        <f t="shared" si="103"/>
        <v>0</v>
      </c>
    </row>
    <row r="582" spans="1:25">
      <c r="A582" s="13">
        <v>21</v>
      </c>
      <c r="B582" s="2">
        <v>310003341</v>
      </c>
      <c r="C582" s="1" t="s">
        <v>84</v>
      </c>
      <c r="D582" s="1" t="s">
        <v>121</v>
      </c>
      <c r="E582" s="12">
        <f>_xlfn.IFNA(VLOOKUP($B582,'FST OMT'!$C:$AH,$A582,0),0)</f>
        <v>0</v>
      </c>
      <c r="F582" s="12">
        <f>_xlfn.IFNA(VLOOKUP($B582,'FST CV'!$C:$AH,$A582,0),0)</f>
        <v>0</v>
      </c>
      <c r="G582" s="12">
        <f>_xlfn.IFNA(VLOOKUP($B582,'FST TT'!$C:$AH,$A582,0),0)</f>
        <v>0</v>
      </c>
      <c r="I582" s="4">
        <f t="shared" si="92"/>
        <v>0</v>
      </c>
      <c r="K582" s="52">
        <f>IF(D582="MT",VLOOKUP(B582,Master_Item!B:H,7,0),VLOOKUP(B582,Master_Item!B:H,6,0))</f>
        <v>60</v>
      </c>
      <c r="L582" s="52" t="str">
        <f>VLOOKUP(B582,Master_Item!B:M,12,0)</f>
        <v>โรงงานวังม่วง</v>
      </c>
      <c r="M582" s="11" t="str">
        <f t="shared" si="93"/>
        <v>โรงงานวังม่วงRegion 7</v>
      </c>
      <c r="N582" s="11">
        <f t="shared" si="94"/>
        <v>0</v>
      </c>
      <c r="O582" s="11">
        <f t="shared" si="95"/>
        <v>0</v>
      </c>
      <c r="P582" s="11">
        <f t="shared" si="96"/>
        <v>0</v>
      </c>
      <c r="Q582" s="11">
        <f t="shared" si="97"/>
        <v>0</v>
      </c>
      <c r="R582" s="11">
        <f t="shared" si="98"/>
        <v>0</v>
      </c>
      <c r="S582" s="11"/>
      <c r="T582" s="1">
        <f>VLOOKUP(B582,Master_Item!B:I,8,0)</f>
        <v>9.6000000000000014</v>
      </c>
      <c r="U582" s="11">
        <f t="shared" si="99"/>
        <v>0</v>
      </c>
      <c r="V582" s="11">
        <f t="shared" si="100"/>
        <v>0</v>
      </c>
      <c r="W582" s="11">
        <f t="shared" si="101"/>
        <v>0</v>
      </c>
      <c r="X582" s="11">
        <f t="shared" si="102"/>
        <v>0</v>
      </c>
      <c r="Y582" s="11">
        <f t="shared" si="103"/>
        <v>0</v>
      </c>
    </row>
    <row r="583" spans="1:25">
      <c r="A583" s="13">
        <v>22</v>
      </c>
      <c r="B583" s="2">
        <v>310003341</v>
      </c>
      <c r="C583" s="1" t="s">
        <v>84</v>
      </c>
      <c r="D583" s="1" t="s">
        <v>122</v>
      </c>
      <c r="E583" s="12">
        <f>_xlfn.IFNA(VLOOKUP($B583,'FST OMT'!$C:$AH,$A583,0),0)</f>
        <v>0</v>
      </c>
      <c r="F583" s="12">
        <f>_xlfn.IFNA(VLOOKUP($B583,'FST CV'!$C:$AH,$A583,0),0)</f>
        <v>0</v>
      </c>
      <c r="G583" s="12">
        <f>_xlfn.IFNA(VLOOKUP($B583,'FST TT'!$C:$AH,$A583,0),0)</f>
        <v>0</v>
      </c>
      <c r="I583" s="4">
        <f t="shared" si="92"/>
        <v>0</v>
      </c>
      <c r="K583" s="52">
        <f>IF(D583="MT",VLOOKUP(B583,Master_Item!B:H,7,0),VLOOKUP(B583,Master_Item!B:H,6,0))</f>
        <v>60</v>
      </c>
      <c r="L583" s="52" t="str">
        <f>VLOOKUP(B583,Master_Item!B:M,12,0)</f>
        <v>โรงงานวังม่วง</v>
      </c>
      <c r="M583" s="11" t="str">
        <f t="shared" si="93"/>
        <v>โรงงานวังม่วงRegion 8</v>
      </c>
      <c r="N583" s="11">
        <f t="shared" si="94"/>
        <v>0</v>
      </c>
      <c r="O583" s="11">
        <f t="shared" si="95"/>
        <v>0</v>
      </c>
      <c r="P583" s="11">
        <f t="shared" si="96"/>
        <v>0</v>
      </c>
      <c r="Q583" s="11">
        <f t="shared" si="97"/>
        <v>0</v>
      </c>
      <c r="R583" s="11">
        <f t="shared" si="98"/>
        <v>0</v>
      </c>
      <c r="S583" s="11"/>
      <c r="T583" s="1">
        <f>VLOOKUP(B583,Master_Item!B:I,8,0)</f>
        <v>9.6000000000000014</v>
      </c>
      <c r="U583" s="11">
        <f t="shared" si="99"/>
        <v>0</v>
      </c>
      <c r="V583" s="11">
        <f t="shared" si="100"/>
        <v>0</v>
      </c>
      <c r="W583" s="11">
        <f t="shared" si="101"/>
        <v>0</v>
      </c>
      <c r="X583" s="11">
        <f t="shared" si="102"/>
        <v>0</v>
      </c>
      <c r="Y583" s="11">
        <f t="shared" si="103"/>
        <v>0</v>
      </c>
    </row>
    <row r="584" spans="1:25">
      <c r="A584" s="13">
        <v>71</v>
      </c>
      <c r="B584" s="2">
        <v>310003341</v>
      </c>
      <c r="C584" s="1" t="s">
        <v>84</v>
      </c>
      <c r="D584" s="1" t="s">
        <v>123</v>
      </c>
      <c r="H584" s="4">
        <f>_xlfn.IFNA(VLOOKUP(B584,'FST MT'!A:FS,$A584,0),0)</f>
        <v>0</v>
      </c>
      <c r="I584" s="4">
        <f t="shared" si="92"/>
        <v>0</v>
      </c>
      <c r="K584" s="52">
        <f>IF(D584="MT",VLOOKUP(B584,Master_Item!B:H,7,0),VLOOKUP(B584,Master_Item!B:H,6,0))</f>
        <v>60</v>
      </c>
      <c r="L584" s="52" t="str">
        <f>VLOOKUP(B584,Master_Item!B:M,12,0)</f>
        <v>โรงงานวังม่วง</v>
      </c>
      <c r="M584" s="11" t="str">
        <f t="shared" si="93"/>
        <v>โรงงานวังม่วงMT</v>
      </c>
      <c r="N584" s="11">
        <f t="shared" si="94"/>
        <v>0</v>
      </c>
      <c r="O584" s="11">
        <f t="shared" si="95"/>
        <v>0</v>
      </c>
      <c r="P584" s="11">
        <f t="shared" si="96"/>
        <v>0</v>
      </c>
      <c r="Q584" s="11">
        <f t="shared" si="97"/>
        <v>0</v>
      </c>
      <c r="R584" s="11">
        <f t="shared" si="98"/>
        <v>0</v>
      </c>
      <c r="S584" s="11"/>
      <c r="T584" s="1">
        <f>VLOOKUP(B584,Master_Item!B:I,8,0)</f>
        <v>9.6000000000000014</v>
      </c>
      <c r="U584" s="11">
        <f t="shared" si="99"/>
        <v>0</v>
      </c>
      <c r="V584" s="11">
        <f t="shared" si="100"/>
        <v>0</v>
      </c>
      <c r="W584" s="11">
        <f t="shared" si="101"/>
        <v>0</v>
      </c>
      <c r="X584" s="11">
        <f t="shared" si="102"/>
        <v>0</v>
      </c>
      <c r="Y584" s="11">
        <f t="shared" si="103"/>
        <v>0</v>
      </c>
    </row>
    <row r="585" spans="1:25">
      <c r="A585" s="13">
        <v>15</v>
      </c>
      <c r="B585" s="2">
        <v>310003340</v>
      </c>
      <c r="C585" s="1" t="s">
        <v>86</v>
      </c>
      <c r="D585" s="1" t="s">
        <v>115</v>
      </c>
      <c r="E585" s="12">
        <f>_xlfn.IFNA(VLOOKUP($B585,'FST OMT'!$C:$AH,$A585,0),0)</f>
        <v>0</v>
      </c>
      <c r="F585" s="12">
        <f>_xlfn.IFNA(VLOOKUP($B585,'FST CV'!$C:$AH,$A585,0),0)</f>
        <v>0</v>
      </c>
      <c r="G585" s="12">
        <f>_xlfn.IFNA(VLOOKUP($B585,'FST TT'!$C:$AH,$A585,0),0)</f>
        <v>0</v>
      </c>
      <c r="I585" s="4">
        <f t="shared" ref="I585:I594" si="104">SUM(E585:H585)</f>
        <v>0</v>
      </c>
      <c r="K585" s="52">
        <f>IF(D585="MT",VLOOKUP(B585,Master_Item!B:H,7,0),VLOOKUP(B585,Master_Item!B:H,6,0))</f>
        <v>60</v>
      </c>
      <c r="L585" s="52" t="str">
        <f>VLOOKUP(B585,Master_Item!B:M,12,0)</f>
        <v>โรงงานวังม่วง</v>
      </c>
      <c r="M585" s="11" t="str">
        <f t="shared" ref="M585:M594" si="105">L585&amp;D585</f>
        <v>โรงงานวังม่วงRegion 1</v>
      </c>
      <c r="N585" s="11">
        <f t="shared" ref="N585:N594" si="106">E585/$K585</f>
        <v>0</v>
      </c>
      <c r="O585" s="11">
        <f t="shared" ref="O585:O594" si="107">F585/$K585</f>
        <v>0</v>
      </c>
      <c r="P585" s="11">
        <f t="shared" ref="P585:P594" si="108">G585/$K585</f>
        <v>0</v>
      </c>
      <c r="Q585" s="11">
        <f t="shared" ref="Q585:Q594" si="109">H585/$K585</f>
        <v>0</v>
      </c>
      <c r="R585" s="11">
        <f t="shared" ref="R585:R594" si="110">I585/$K585</f>
        <v>0</v>
      </c>
      <c r="S585" s="11"/>
      <c r="T585" s="1">
        <f>VLOOKUP(B585,Master_Item!B:I,8,0)</f>
        <v>9.6000000000000014</v>
      </c>
      <c r="U585" s="11">
        <f t="shared" ref="U585:U594" si="111">$T585*E585</f>
        <v>0</v>
      </c>
      <c r="V585" s="11">
        <f t="shared" ref="V585:V594" si="112">$T585*F585</f>
        <v>0</v>
      </c>
      <c r="W585" s="11">
        <f t="shared" ref="W585:W594" si="113">$T585*G585</f>
        <v>0</v>
      </c>
      <c r="X585" s="11">
        <f t="shared" ref="X585:X594" si="114">$T585*H585</f>
        <v>0</v>
      </c>
      <c r="Y585" s="11">
        <f t="shared" ref="Y585:Y594" si="115">$T585*I585</f>
        <v>0</v>
      </c>
    </row>
    <row r="586" spans="1:25">
      <c r="A586" s="13">
        <v>16</v>
      </c>
      <c r="B586" s="2">
        <v>310003340</v>
      </c>
      <c r="C586" s="1" t="s">
        <v>86</v>
      </c>
      <c r="D586" s="1" t="s">
        <v>116</v>
      </c>
      <c r="E586" s="12">
        <f>_xlfn.IFNA(VLOOKUP($B586,'FST OMT'!$C:$AH,$A586,0),0)</f>
        <v>0</v>
      </c>
      <c r="F586" s="12">
        <f>_xlfn.IFNA(VLOOKUP($B586,'FST CV'!$C:$AH,$A586,0),0)</f>
        <v>0</v>
      </c>
      <c r="G586" s="12">
        <f>_xlfn.IFNA(VLOOKUP($B586,'FST TT'!$C:$AH,$A586,0),0)</f>
        <v>0</v>
      </c>
      <c r="I586" s="4">
        <f t="shared" si="104"/>
        <v>0</v>
      </c>
      <c r="K586" s="52">
        <f>IF(D586="MT",VLOOKUP(B586,Master_Item!B:H,7,0),VLOOKUP(B586,Master_Item!B:H,6,0))</f>
        <v>60</v>
      </c>
      <c r="L586" s="52" t="str">
        <f>VLOOKUP(B586,Master_Item!B:M,12,0)</f>
        <v>โรงงานวังม่วง</v>
      </c>
      <c r="M586" s="11" t="str">
        <f t="shared" si="105"/>
        <v>โรงงานวังม่วงRegion 2</v>
      </c>
      <c r="N586" s="11">
        <f t="shared" si="106"/>
        <v>0</v>
      </c>
      <c r="O586" s="11">
        <f t="shared" si="107"/>
        <v>0</v>
      </c>
      <c r="P586" s="11">
        <f t="shared" si="108"/>
        <v>0</v>
      </c>
      <c r="Q586" s="11">
        <f t="shared" si="109"/>
        <v>0</v>
      </c>
      <c r="R586" s="11">
        <f t="shared" si="110"/>
        <v>0</v>
      </c>
      <c r="S586" s="11"/>
      <c r="T586" s="1">
        <f>VLOOKUP(B586,Master_Item!B:I,8,0)</f>
        <v>9.6000000000000014</v>
      </c>
      <c r="U586" s="11">
        <f t="shared" si="111"/>
        <v>0</v>
      </c>
      <c r="V586" s="11">
        <f t="shared" si="112"/>
        <v>0</v>
      </c>
      <c r="W586" s="11">
        <f t="shared" si="113"/>
        <v>0</v>
      </c>
      <c r="X586" s="11">
        <f t="shared" si="114"/>
        <v>0</v>
      </c>
      <c r="Y586" s="11">
        <f t="shared" si="115"/>
        <v>0</v>
      </c>
    </row>
    <row r="587" spans="1:25">
      <c r="A587" s="13">
        <v>17</v>
      </c>
      <c r="B587" s="2">
        <v>310003340</v>
      </c>
      <c r="C587" s="1" t="s">
        <v>86</v>
      </c>
      <c r="D587" s="1" t="s">
        <v>117</v>
      </c>
      <c r="E587" s="12">
        <f>_xlfn.IFNA(VLOOKUP($B587,'FST OMT'!$C:$AH,$A587,0),0)</f>
        <v>0</v>
      </c>
      <c r="F587" s="12">
        <f>_xlfn.IFNA(VLOOKUP($B587,'FST CV'!$C:$AH,$A587,0),0)</f>
        <v>0</v>
      </c>
      <c r="G587" s="12">
        <f>_xlfn.IFNA(VLOOKUP($B587,'FST TT'!$C:$AH,$A587,0),0)</f>
        <v>0</v>
      </c>
      <c r="I587" s="4">
        <f t="shared" si="104"/>
        <v>0</v>
      </c>
      <c r="K587" s="52">
        <f>IF(D587="MT",VLOOKUP(B587,Master_Item!B:H,7,0),VLOOKUP(B587,Master_Item!B:H,6,0))</f>
        <v>60</v>
      </c>
      <c r="L587" s="52" t="str">
        <f>VLOOKUP(B587,Master_Item!B:M,12,0)</f>
        <v>โรงงานวังม่วง</v>
      </c>
      <c r="M587" s="11" t="str">
        <f t="shared" si="105"/>
        <v>โรงงานวังม่วงRegion 3</v>
      </c>
      <c r="N587" s="11">
        <f t="shared" si="106"/>
        <v>0</v>
      </c>
      <c r="O587" s="11">
        <f t="shared" si="107"/>
        <v>0</v>
      </c>
      <c r="P587" s="11">
        <f t="shared" si="108"/>
        <v>0</v>
      </c>
      <c r="Q587" s="11">
        <f t="shared" si="109"/>
        <v>0</v>
      </c>
      <c r="R587" s="11">
        <f t="shared" si="110"/>
        <v>0</v>
      </c>
      <c r="S587" s="11"/>
      <c r="T587" s="1">
        <f>VLOOKUP(B587,Master_Item!B:I,8,0)</f>
        <v>9.6000000000000014</v>
      </c>
      <c r="U587" s="11">
        <f t="shared" si="111"/>
        <v>0</v>
      </c>
      <c r="V587" s="11">
        <f t="shared" si="112"/>
        <v>0</v>
      </c>
      <c r="W587" s="11">
        <f t="shared" si="113"/>
        <v>0</v>
      </c>
      <c r="X587" s="11">
        <f t="shared" si="114"/>
        <v>0</v>
      </c>
      <c r="Y587" s="11">
        <f t="shared" si="115"/>
        <v>0</v>
      </c>
    </row>
    <row r="588" spans="1:25">
      <c r="A588" s="13">
        <v>18</v>
      </c>
      <c r="B588" s="2">
        <v>310003340</v>
      </c>
      <c r="C588" s="1" t="s">
        <v>86</v>
      </c>
      <c r="D588" s="1" t="s">
        <v>118</v>
      </c>
      <c r="E588" s="12">
        <f>_xlfn.IFNA(VLOOKUP($B588,'FST OMT'!$C:$AH,$A588,0),0)</f>
        <v>0</v>
      </c>
      <c r="F588" s="12">
        <f>_xlfn.IFNA(VLOOKUP($B588,'FST CV'!$C:$AH,$A588,0),0)</f>
        <v>0</v>
      </c>
      <c r="G588" s="12">
        <f>_xlfn.IFNA(VLOOKUP($B588,'FST TT'!$C:$AH,$A588,0),0)</f>
        <v>0</v>
      </c>
      <c r="I588" s="4">
        <f t="shared" si="104"/>
        <v>0</v>
      </c>
      <c r="K588" s="52">
        <f>IF(D588="MT",VLOOKUP(B588,Master_Item!B:H,7,0),VLOOKUP(B588,Master_Item!B:H,6,0))</f>
        <v>60</v>
      </c>
      <c r="L588" s="52" t="str">
        <f>VLOOKUP(B588,Master_Item!B:M,12,0)</f>
        <v>โรงงานวังม่วง</v>
      </c>
      <c r="M588" s="11" t="str">
        <f t="shared" si="105"/>
        <v>โรงงานวังม่วงRegion 4</v>
      </c>
      <c r="N588" s="11">
        <f t="shared" si="106"/>
        <v>0</v>
      </c>
      <c r="O588" s="11">
        <f t="shared" si="107"/>
        <v>0</v>
      </c>
      <c r="P588" s="11">
        <f t="shared" si="108"/>
        <v>0</v>
      </c>
      <c r="Q588" s="11">
        <f t="shared" si="109"/>
        <v>0</v>
      </c>
      <c r="R588" s="11">
        <f t="shared" si="110"/>
        <v>0</v>
      </c>
      <c r="S588" s="11"/>
      <c r="T588" s="1">
        <f>VLOOKUP(B588,Master_Item!B:I,8,0)</f>
        <v>9.6000000000000014</v>
      </c>
      <c r="U588" s="11">
        <f t="shared" si="111"/>
        <v>0</v>
      </c>
      <c r="V588" s="11">
        <f t="shared" si="112"/>
        <v>0</v>
      </c>
      <c r="W588" s="11">
        <f t="shared" si="113"/>
        <v>0</v>
      </c>
      <c r="X588" s="11">
        <f t="shared" si="114"/>
        <v>0</v>
      </c>
      <c r="Y588" s="11">
        <f t="shared" si="115"/>
        <v>0</v>
      </c>
    </row>
    <row r="589" spans="1:25">
      <c r="A589" s="13">
        <v>19</v>
      </c>
      <c r="B589" s="2">
        <v>310003340</v>
      </c>
      <c r="C589" s="1" t="s">
        <v>86</v>
      </c>
      <c r="D589" s="1" t="s">
        <v>119</v>
      </c>
      <c r="E589" s="12">
        <f>_xlfn.IFNA(VLOOKUP($B589,'FST OMT'!$C:$AH,$A589,0),0)</f>
        <v>0</v>
      </c>
      <c r="F589" s="12">
        <f>_xlfn.IFNA(VLOOKUP($B589,'FST CV'!$C:$AH,$A589,0),0)</f>
        <v>0</v>
      </c>
      <c r="G589" s="12">
        <f>_xlfn.IFNA(VLOOKUP($B589,'FST TT'!$C:$AH,$A589,0),0)</f>
        <v>0</v>
      </c>
      <c r="I589" s="4">
        <f t="shared" si="104"/>
        <v>0</v>
      </c>
      <c r="K589" s="52">
        <f>IF(D589="MT",VLOOKUP(B589,Master_Item!B:H,7,0),VLOOKUP(B589,Master_Item!B:H,6,0))</f>
        <v>60</v>
      </c>
      <c r="L589" s="52" t="str">
        <f>VLOOKUP(B589,Master_Item!B:M,12,0)</f>
        <v>โรงงานวังม่วง</v>
      </c>
      <c r="M589" s="11" t="str">
        <f t="shared" si="105"/>
        <v>โรงงานวังม่วงRegion 5</v>
      </c>
      <c r="N589" s="11">
        <f t="shared" si="106"/>
        <v>0</v>
      </c>
      <c r="O589" s="11">
        <f t="shared" si="107"/>
        <v>0</v>
      </c>
      <c r="P589" s="11">
        <f t="shared" si="108"/>
        <v>0</v>
      </c>
      <c r="Q589" s="11">
        <f t="shared" si="109"/>
        <v>0</v>
      </c>
      <c r="R589" s="11">
        <f t="shared" si="110"/>
        <v>0</v>
      </c>
      <c r="S589" s="11"/>
      <c r="T589" s="1">
        <f>VLOOKUP(B589,Master_Item!B:I,8,0)</f>
        <v>9.6000000000000014</v>
      </c>
      <c r="U589" s="11">
        <f t="shared" si="111"/>
        <v>0</v>
      </c>
      <c r="V589" s="11">
        <f t="shared" si="112"/>
        <v>0</v>
      </c>
      <c r="W589" s="11">
        <f t="shared" si="113"/>
        <v>0</v>
      </c>
      <c r="X589" s="11">
        <f t="shared" si="114"/>
        <v>0</v>
      </c>
      <c r="Y589" s="11">
        <f t="shared" si="115"/>
        <v>0</v>
      </c>
    </row>
    <row r="590" spans="1:25">
      <c r="A590" s="13">
        <v>20</v>
      </c>
      <c r="B590" s="2">
        <v>310003340</v>
      </c>
      <c r="C590" s="1" t="s">
        <v>86</v>
      </c>
      <c r="D590" s="1" t="s">
        <v>127</v>
      </c>
      <c r="E590" s="12">
        <f>_xlfn.IFNA(VLOOKUP($B590,'FST OMT'!$C:$AH,$A590,0),0)*0.45</f>
        <v>0</v>
      </c>
      <c r="F590" s="12">
        <f>_xlfn.IFNA(VLOOKUP($B590,'FST CV'!$C:$AH,$A590,0),0)*0.45</f>
        <v>0</v>
      </c>
      <c r="G590" s="12">
        <f>_xlfn.IFNA(VLOOKUP($B590,'FST TT'!$C:$AH,$A590,0),0)*0.45</f>
        <v>0</v>
      </c>
      <c r="I590" s="4">
        <f t="shared" si="104"/>
        <v>0</v>
      </c>
      <c r="K590" s="52">
        <f>IF(D590="MT",VLOOKUP(B590,Master_Item!B:H,7,0),VLOOKUP(B590,Master_Item!B:H,6,0))</f>
        <v>60</v>
      </c>
      <c r="L590" s="52" t="str">
        <f>VLOOKUP(B590,Master_Item!B:M,12,0)</f>
        <v>โรงงานวังม่วง</v>
      </c>
      <c r="M590" s="11" t="str">
        <f t="shared" si="105"/>
        <v>โรงงานวังม่วงRegion 6/9</v>
      </c>
      <c r="N590" s="11">
        <f t="shared" si="106"/>
        <v>0</v>
      </c>
      <c r="O590" s="11">
        <f t="shared" si="107"/>
        <v>0</v>
      </c>
      <c r="P590" s="11">
        <f t="shared" si="108"/>
        <v>0</v>
      </c>
      <c r="Q590" s="11">
        <f t="shared" si="109"/>
        <v>0</v>
      </c>
      <c r="R590" s="11">
        <f t="shared" si="110"/>
        <v>0</v>
      </c>
      <c r="S590" s="11"/>
      <c r="T590" s="1">
        <f>VLOOKUP(B590,Master_Item!B:I,8,0)</f>
        <v>9.6000000000000014</v>
      </c>
      <c r="U590" s="11">
        <f t="shared" si="111"/>
        <v>0</v>
      </c>
      <c r="V590" s="11">
        <f t="shared" si="112"/>
        <v>0</v>
      </c>
      <c r="W590" s="11">
        <f t="shared" si="113"/>
        <v>0</v>
      </c>
      <c r="X590" s="11">
        <f t="shared" si="114"/>
        <v>0</v>
      </c>
      <c r="Y590" s="11">
        <f t="shared" si="115"/>
        <v>0</v>
      </c>
    </row>
    <row r="591" spans="1:25">
      <c r="A591" s="13">
        <v>20</v>
      </c>
      <c r="B591" s="2">
        <v>310003340</v>
      </c>
      <c r="C591" s="1" t="s">
        <v>86</v>
      </c>
      <c r="D591" s="1" t="s">
        <v>128</v>
      </c>
      <c r="E591" s="12">
        <f>_xlfn.IFNA(VLOOKUP($B591,'FST OMT'!$C:$AH,$A591,0),0)*0.55</f>
        <v>0</v>
      </c>
      <c r="F591" s="12">
        <f>_xlfn.IFNA(VLOOKUP($B591,'FST CV'!$C:$AH,$A591,0),0)*0.55</f>
        <v>0</v>
      </c>
      <c r="G591" s="12">
        <f>_xlfn.IFNA(VLOOKUP($B591,'FST TT'!$C:$AH,$A591,0),0)*0.55</f>
        <v>0</v>
      </c>
      <c r="I591" s="4">
        <f t="shared" si="104"/>
        <v>0</v>
      </c>
      <c r="K591" s="52">
        <f>IF(D591="MT",VLOOKUP(B591,Master_Item!B:H,7,0),VLOOKUP(B591,Master_Item!B:H,6,0))</f>
        <v>60</v>
      </c>
      <c r="L591" s="52" t="str">
        <f>VLOOKUP(B591,Master_Item!B:M,12,0)</f>
        <v>โรงงานวังม่วง</v>
      </c>
      <c r="M591" s="11" t="str">
        <f t="shared" si="105"/>
        <v>โรงงานวังม่วงRegion 6/14</v>
      </c>
      <c r="N591" s="11">
        <f t="shared" si="106"/>
        <v>0</v>
      </c>
      <c r="O591" s="11">
        <f t="shared" si="107"/>
        <v>0</v>
      </c>
      <c r="P591" s="11">
        <f t="shared" si="108"/>
        <v>0</v>
      </c>
      <c r="Q591" s="11">
        <f t="shared" si="109"/>
        <v>0</v>
      </c>
      <c r="R591" s="11">
        <f t="shared" si="110"/>
        <v>0</v>
      </c>
      <c r="S591" s="11"/>
      <c r="T591" s="1">
        <f>VLOOKUP(B591,Master_Item!B:I,8,0)</f>
        <v>9.6000000000000014</v>
      </c>
      <c r="U591" s="11">
        <f t="shared" si="111"/>
        <v>0</v>
      </c>
      <c r="V591" s="11">
        <f t="shared" si="112"/>
        <v>0</v>
      </c>
      <c r="W591" s="11">
        <f t="shared" si="113"/>
        <v>0</v>
      </c>
      <c r="X591" s="11">
        <f t="shared" si="114"/>
        <v>0</v>
      </c>
      <c r="Y591" s="11">
        <f t="shared" si="115"/>
        <v>0</v>
      </c>
    </row>
    <row r="592" spans="1:25">
      <c r="A592" s="13">
        <v>21</v>
      </c>
      <c r="B592" s="2">
        <v>310003340</v>
      </c>
      <c r="C592" s="1" t="s">
        <v>86</v>
      </c>
      <c r="D592" s="1" t="s">
        <v>121</v>
      </c>
      <c r="E592" s="12">
        <f>_xlfn.IFNA(VLOOKUP($B592,'FST OMT'!$C:$AH,$A592,0),0)</f>
        <v>0</v>
      </c>
      <c r="F592" s="12">
        <f>_xlfn.IFNA(VLOOKUP($B592,'FST CV'!$C:$AH,$A592,0),0)</f>
        <v>0</v>
      </c>
      <c r="G592" s="12">
        <f>_xlfn.IFNA(VLOOKUP($B592,'FST TT'!$C:$AH,$A592,0),0)</f>
        <v>0</v>
      </c>
      <c r="I592" s="4">
        <f t="shared" si="104"/>
        <v>0</v>
      </c>
      <c r="K592" s="52">
        <f>IF(D592="MT",VLOOKUP(B592,Master_Item!B:H,7,0),VLOOKUP(B592,Master_Item!B:H,6,0))</f>
        <v>60</v>
      </c>
      <c r="L592" s="52" t="str">
        <f>VLOOKUP(B592,Master_Item!B:M,12,0)</f>
        <v>โรงงานวังม่วง</v>
      </c>
      <c r="M592" s="11" t="str">
        <f t="shared" si="105"/>
        <v>โรงงานวังม่วงRegion 7</v>
      </c>
      <c r="N592" s="11">
        <f t="shared" si="106"/>
        <v>0</v>
      </c>
      <c r="O592" s="11">
        <f t="shared" si="107"/>
        <v>0</v>
      </c>
      <c r="P592" s="11">
        <f t="shared" si="108"/>
        <v>0</v>
      </c>
      <c r="Q592" s="11">
        <f t="shared" si="109"/>
        <v>0</v>
      </c>
      <c r="R592" s="11">
        <f t="shared" si="110"/>
        <v>0</v>
      </c>
      <c r="S592" s="11"/>
      <c r="T592" s="1">
        <f>VLOOKUP(B592,Master_Item!B:I,8,0)</f>
        <v>9.6000000000000014</v>
      </c>
      <c r="U592" s="11">
        <f t="shared" si="111"/>
        <v>0</v>
      </c>
      <c r="V592" s="11">
        <f t="shared" si="112"/>
        <v>0</v>
      </c>
      <c r="W592" s="11">
        <f t="shared" si="113"/>
        <v>0</v>
      </c>
      <c r="X592" s="11">
        <f t="shared" si="114"/>
        <v>0</v>
      </c>
      <c r="Y592" s="11">
        <f t="shared" si="115"/>
        <v>0</v>
      </c>
    </row>
    <row r="593" spans="1:25">
      <c r="A593" s="13">
        <v>22</v>
      </c>
      <c r="B593" s="2">
        <v>310003340</v>
      </c>
      <c r="C593" s="1" t="s">
        <v>86</v>
      </c>
      <c r="D593" s="1" t="s">
        <v>122</v>
      </c>
      <c r="E593" s="12">
        <f>_xlfn.IFNA(VLOOKUP($B593,'FST OMT'!$C:$AH,$A593,0),0)</f>
        <v>0</v>
      </c>
      <c r="F593" s="12">
        <f>_xlfn.IFNA(VLOOKUP($B593,'FST CV'!$C:$AH,$A593,0),0)</f>
        <v>0</v>
      </c>
      <c r="G593" s="12">
        <f>_xlfn.IFNA(VLOOKUP($B593,'FST TT'!$C:$AH,$A593,0),0)</f>
        <v>0</v>
      </c>
      <c r="I593" s="4">
        <f t="shared" si="104"/>
        <v>0</v>
      </c>
      <c r="K593" s="52">
        <f>IF(D593="MT",VLOOKUP(B593,Master_Item!B:H,7,0),VLOOKUP(B593,Master_Item!B:H,6,0))</f>
        <v>60</v>
      </c>
      <c r="L593" s="52" t="str">
        <f>VLOOKUP(B593,Master_Item!B:M,12,0)</f>
        <v>โรงงานวังม่วง</v>
      </c>
      <c r="M593" s="11" t="str">
        <f t="shared" si="105"/>
        <v>โรงงานวังม่วงRegion 8</v>
      </c>
      <c r="N593" s="11">
        <f t="shared" si="106"/>
        <v>0</v>
      </c>
      <c r="O593" s="11">
        <f t="shared" si="107"/>
        <v>0</v>
      </c>
      <c r="P593" s="11">
        <f t="shared" si="108"/>
        <v>0</v>
      </c>
      <c r="Q593" s="11">
        <f t="shared" si="109"/>
        <v>0</v>
      </c>
      <c r="R593" s="11">
        <f t="shared" si="110"/>
        <v>0</v>
      </c>
      <c r="S593" s="11"/>
      <c r="T593" s="1">
        <f>VLOOKUP(B593,Master_Item!B:I,8,0)</f>
        <v>9.6000000000000014</v>
      </c>
      <c r="U593" s="11">
        <f t="shared" si="111"/>
        <v>0</v>
      </c>
      <c r="V593" s="11">
        <f t="shared" si="112"/>
        <v>0</v>
      </c>
      <c r="W593" s="11">
        <f t="shared" si="113"/>
        <v>0</v>
      </c>
      <c r="X593" s="11">
        <f t="shared" si="114"/>
        <v>0</v>
      </c>
      <c r="Y593" s="11">
        <f t="shared" si="115"/>
        <v>0</v>
      </c>
    </row>
    <row r="594" spans="1:25">
      <c r="A594" s="13">
        <v>71</v>
      </c>
      <c r="B594" s="2">
        <v>310003340</v>
      </c>
      <c r="C594" s="1" t="s">
        <v>86</v>
      </c>
      <c r="D594" s="1" t="s">
        <v>123</v>
      </c>
      <c r="H594" s="4">
        <f>_xlfn.IFNA(VLOOKUP(B594,'FST MT'!A:FS,$A594,0),0)</f>
        <v>0</v>
      </c>
      <c r="I594" s="4">
        <f t="shared" si="104"/>
        <v>0</v>
      </c>
      <c r="K594" s="52">
        <f>IF(D594="MT",VLOOKUP(B594,Master_Item!B:H,7,0),VLOOKUP(B594,Master_Item!B:H,6,0))</f>
        <v>60</v>
      </c>
      <c r="L594" s="52" t="str">
        <f>VLOOKUP(B594,Master_Item!B:M,12,0)</f>
        <v>โรงงานวังม่วง</v>
      </c>
      <c r="M594" s="11" t="str">
        <f t="shared" si="105"/>
        <v>โรงงานวังม่วงMT</v>
      </c>
      <c r="N594" s="11">
        <f t="shared" si="106"/>
        <v>0</v>
      </c>
      <c r="O594" s="11">
        <f t="shared" si="107"/>
        <v>0</v>
      </c>
      <c r="P594" s="11">
        <f t="shared" si="108"/>
        <v>0</v>
      </c>
      <c r="Q594" s="11">
        <f t="shared" si="109"/>
        <v>0</v>
      </c>
      <c r="R594" s="11">
        <f t="shared" si="110"/>
        <v>0</v>
      </c>
      <c r="S594" s="11"/>
      <c r="T594" s="1">
        <f>VLOOKUP(B594,Master_Item!B:I,8,0)</f>
        <v>9.6000000000000014</v>
      </c>
      <c r="U594" s="11">
        <f t="shared" si="111"/>
        <v>0</v>
      </c>
      <c r="V594" s="11">
        <f t="shared" si="112"/>
        <v>0</v>
      </c>
      <c r="W594" s="11">
        <f t="shared" si="113"/>
        <v>0</v>
      </c>
      <c r="X594" s="11">
        <f t="shared" si="114"/>
        <v>0</v>
      </c>
      <c r="Y594" s="11">
        <f t="shared" si="115"/>
        <v>0</v>
      </c>
    </row>
    <row r="595" spans="1:25">
      <c r="A595" s="13">
        <v>15</v>
      </c>
      <c r="B595" s="2">
        <v>310003416</v>
      </c>
      <c r="C595" s="1" t="s">
        <v>234</v>
      </c>
      <c r="D595" s="1" t="s">
        <v>115</v>
      </c>
      <c r="E595" s="12">
        <f>_xlfn.IFNA(VLOOKUP($B595,'FST OMT'!$C:$AH,$A595,0),0)</f>
        <v>0</v>
      </c>
      <c r="F595" s="12">
        <f>_xlfn.IFNA(VLOOKUP($B595,'FST CV'!$C:$AH,$A595,0),0)</f>
        <v>0</v>
      </c>
      <c r="G595" s="12">
        <f>_xlfn.IFNA(VLOOKUP($B595,'FST TT'!$C:$AH,$A595,0),0)</f>
        <v>0</v>
      </c>
      <c r="I595" s="4">
        <f t="shared" ref="I595:I604" si="116">SUM(E595:H595)</f>
        <v>0</v>
      </c>
      <c r="K595" s="52">
        <f>IF(D595="MT",VLOOKUP(B595,Master_Item!B:H,7,0),VLOOKUP(B595,Master_Item!B:H,6,0))</f>
        <v>72</v>
      </c>
      <c r="L595" s="52" t="str">
        <f>VLOOKUP(B595,Master_Item!B:M,12,0)</f>
        <v>โรงงานวังม่วง</v>
      </c>
      <c r="M595" s="11" t="str">
        <f t="shared" ref="M595:M604" si="117">L595&amp;D595</f>
        <v>โรงงานวังม่วงRegion 1</v>
      </c>
      <c r="N595" s="11">
        <f t="shared" ref="N595:N604" si="118">E595/$K595</f>
        <v>0</v>
      </c>
      <c r="O595" s="11">
        <f t="shared" ref="O595:O604" si="119">F595/$K595</f>
        <v>0</v>
      </c>
      <c r="P595" s="11">
        <f t="shared" ref="P595:P604" si="120">G595/$K595</f>
        <v>0</v>
      </c>
      <c r="Q595" s="11">
        <f t="shared" ref="Q595:Q604" si="121">H595/$K595</f>
        <v>0</v>
      </c>
      <c r="R595" s="11">
        <f t="shared" ref="R595:R604" si="122">I595/$K595</f>
        <v>0</v>
      </c>
      <c r="S595" s="11"/>
      <c r="T595" s="1">
        <f>VLOOKUP(B595,Master_Item!B:I,8,0)</f>
        <v>9.120000000000001</v>
      </c>
      <c r="U595" s="11">
        <f t="shared" ref="U595:U604" si="123">$T595*E595</f>
        <v>0</v>
      </c>
      <c r="V595" s="11">
        <f t="shared" ref="V595:V604" si="124">$T595*F595</f>
        <v>0</v>
      </c>
      <c r="W595" s="11">
        <f t="shared" ref="W595:W604" si="125">$T595*G595</f>
        <v>0</v>
      </c>
      <c r="X595" s="11">
        <f t="shared" ref="X595:X604" si="126">$T595*H595</f>
        <v>0</v>
      </c>
      <c r="Y595" s="11">
        <f t="shared" ref="Y595:Y604" si="127">$T595*I595</f>
        <v>0</v>
      </c>
    </row>
    <row r="596" spans="1:25">
      <c r="A596" s="13">
        <v>16</v>
      </c>
      <c r="B596" s="2">
        <v>310003416</v>
      </c>
      <c r="C596" s="1" t="s">
        <v>234</v>
      </c>
      <c r="D596" s="1" t="s">
        <v>116</v>
      </c>
      <c r="E596" s="12">
        <f>_xlfn.IFNA(VLOOKUP($B596,'FST OMT'!$C:$AH,$A596,0),0)</f>
        <v>0</v>
      </c>
      <c r="F596" s="12">
        <f>_xlfn.IFNA(VLOOKUP($B596,'FST CV'!$C:$AH,$A596,0),0)</f>
        <v>0</v>
      </c>
      <c r="G596" s="12">
        <f>_xlfn.IFNA(VLOOKUP($B596,'FST TT'!$C:$AH,$A596,0),0)</f>
        <v>0</v>
      </c>
      <c r="I596" s="4">
        <f t="shared" si="116"/>
        <v>0</v>
      </c>
      <c r="K596" s="52">
        <f>IF(D596="MT",VLOOKUP(B596,Master_Item!B:H,7,0),VLOOKUP(B596,Master_Item!B:H,6,0))</f>
        <v>72</v>
      </c>
      <c r="L596" s="52" t="str">
        <f>VLOOKUP(B596,Master_Item!B:M,12,0)</f>
        <v>โรงงานวังม่วง</v>
      </c>
      <c r="M596" s="11" t="str">
        <f t="shared" si="117"/>
        <v>โรงงานวังม่วงRegion 2</v>
      </c>
      <c r="N596" s="11">
        <f t="shared" si="118"/>
        <v>0</v>
      </c>
      <c r="O596" s="11">
        <f t="shared" si="119"/>
        <v>0</v>
      </c>
      <c r="P596" s="11">
        <f t="shared" si="120"/>
        <v>0</v>
      </c>
      <c r="Q596" s="11">
        <f t="shared" si="121"/>
        <v>0</v>
      </c>
      <c r="R596" s="11">
        <f t="shared" si="122"/>
        <v>0</v>
      </c>
      <c r="S596" s="11"/>
      <c r="T596" s="1">
        <f>VLOOKUP(B596,Master_Item!B:I,8,0)</f>
        <v>9.120000000000001</v>
      </c>
      <c r="U596" s="11">
        <f t="shared" si="123"/>
        <v>0</v>
      </c>
      <c r="V596" s="11">
        <f t="shared" si="124"/>
        <v>0</v>
      </c>
      <c r="W596" s="11">
        <f t="shared" si="125"/>
        <v>0</v>
      </c>
      <c r="X596" s="11">
        <f t="shared" si="126"/>
        <v>0</v>
      </c>
      <c r="Y596" s="11">
        <f t="shared" si="127"/>
        <v>0</v>
      </c>
    </row>
    <row r="597" spans="1:25">
      <c r="A597" s="13">
        <v>17</v>
      </c>
      <c r="B597" s="2">
        <v>310003416</v>
      </c>
      <c r="C597" s="1" t="s">
        <v>234</v>
      </c>
      <c r="D597" s="1" t="s">
        <v>117</v>
      </c>
      <c r="E597" s="12">
        <f>_xlfn.IFNA(VLOOKUP($B597,'FST OMT'!$C:$AH,$A597,0),0)</f>
        <v>0</v>
      </c>
      <c r="F597" s="12">
        <f>_xlfn.IFNA(VLOOKUP($B597,'FST CV'!$C:$AH,$A597,0),0)</f>
        <v>0</v>
      </c>
      <c r="G597" s="12">
        <f>_xlfn.IFNA(VLOOKUP($B597,'FST TT'!$C:$AH,$A597,0),0)</f>
        <v>0</v>
      </c>
      <c r="I597" s="4">
        <f t="shared" si="116"/>
        <v>0</v>
      </c>
      <c r="K597" s="52">
        <f>IF(D597="MT",VLOOKUP(B597,Master_Item!B:H,7,0),VLOOKUP(B597,Master_Item!B:H,6,0))</f>
        <v>72</v>
      </c>
      <c r="L597" s="52" t="str">
        <f>VLOOKUP(B597,Master_Item!B:M,12,0)</f>
        <v>โรงงานวังม่วง</v>
      </c>
      <c r="M597" s="11" t="str">
        <f t="shared" si="117"/>
        <v>โรงงานวังม่วงRegion 3</v>
      </c>
      <c r="N597" s="11">
        <f t="shared" si="118"/>
        <v>0</v>
      </c>
      <c r="O597" s="11">
        <f t="shared" si="119"/>
        <v>0</v>
      </c>
      <c r="P597" s="11">
        <f t="shared" si="120"/>
        <v>0</v>
      </c>
      <c r="Q597" s="11">
        <f t="shared" si="121"/>
        <v>0</v>
      </c>
      <c r="R597" s="11">
        <f t="shared" si="122"/>
        <v>0</v>
      </c>
      <c r="S597" s="11"/>
      <c r="T597" s="1">
        <f>VLOOKUP(B597,Master_Item!B:I,8,0)</f>
        <v>9.120000000000001</v>
      </c>
      <c r="U597" s="11">
        <f t="shared" si="123"/>
        <v>0</v>
      </c>
      <c r="V597" s="11">
        <f t="shared" si="124"/>
        <v>0</v>
      </c>
      <c r="W597" s="11">
        <f t="shared" si="125"/>
        <v>0</v>
      </c>
      <c r="X597" s="11">
        <f t="shared" si="126"/>
        <v>0</v>
      </c>
      <c r="Y597" s="11">
        <f t="shared" si="127"/>
        <v>0</v>
      </c>
    </row>
    <row r="598" spans="1:25">
      <c r="A598" s="13">
        <v>18</v>
      </c>
      <c r="B598" s="2">
        <v>310003416</v>
      </c>
      <c r="C598" s="1" t="s">
        <v>234</v>
      </c>
      <c r="D598" s="1" t="s">
        <v>118</v>
      </c>
      <c r="E598" s="12">
        <f>_xlfn.IFNA(VLOOKUP($B598,'FST OMT'!$C:$AH,$A598,0),0)</f>
        <v>0</v>
      </c>
      <c r="F598" s="12">
        <f>_xlfn.IFNA(VLOOKUP($B598,'FST CV'!$C:$AH,$A598,0),0)</f>
        <v>0</v>
      </c>
      <c r="G598" s="12">
        <f>_xlfn.IFNA(VLOOKUP($B598,'FST TT'!$C:$AH,$A598,0),0)</f>
        <v>0</v>
      </c>
      <c r="I598" s="4">
        <f t="shared" si="116"/>
        <v>0</v>
      </c>
      <c r="K598" s="52">
        <f>IF(D598="MT",VLOOKUP(B598,Master_Item!B:H,7,0),VLOOKUP(B598,Master_Item!B:H,6,0))</f>
        <v>72</v>
      </c>
      <c r="L598" s="52" t="str">
        <f>VLOOKUP(B598,Master_Item!B:M,12,0)</f>
        <v>โรงงานวังม่วง</v>
      </c>
      <c r="M598" s="11" t="str">
        <f t="shared" si="117"/>
        <v>โรงงานวังม่วงRegion 4</v>
      </c>
      <c r="N598" s="11">
        <f t="shared" si="118"/>
        <v>0</v>
      </c>
      <c r="O598" s="11">
        <f t="shared" si="119"/>
        <v>0</v>
      </c>
      <c r="P598" s="11">
        <f t="shared" si="120"/>
        <v>0</v>
      </c>
      <c r="Q598" s="11">
        <f t="shared" si="121"/>
        <v>0</v>
      </c>
      <c r="R598" s="11">
        <f t="shared" si="122"/>
        <v>0</v>
      </c>
      <c r="S598" s="11"/>
      <c r="T598" s="1">
        <f>VLOOKUP(B598,Master_Item!B:I,8,0)</f>
        <v>9.120000000000001</v>
      </c>
      <c r="U598" s="11">
        <f t="shared" si="123"/>
        <v>0</v>
      </c>
      <c r="V598" s="11">
        <f t="shared" si="124"/>
        <v>0</v>
      </c>
      <c r="W598" s="11">
        <f t="shared" si="125"/>
        <v>0</v>
      </c>
      <c r="X598" s="11">
        <f t="shared" si="126"/>
        <v>0</v>
      </c>
      <c r="Y598" s="11">
        <f t="shared" si="127"/>
        <v>0</v>
      </c>
    </row>
    <row r="599" spans="1:25">
      <c r="A599" s="13">
        <v>19</v>
      </c>
      <c r="B599" s="2">
        <v>310003416</v>
      </c>
      <c r="C599" s="1" t="s">
        <v>234</v>
      </c>
      <c r="D599" s="1" t="s">
        <v>119</v>
      </c>
      <c r="E599" s="12">
        <f>_xlfn.IFNA(VLOOKUP($B599,'FST OMT'!$C:$AH,$A599,0),0)</f>
        <v>0</v>
      </c>
      <c r="F599" s="12">
        <f>_xlfn.IFNA(VLOOKUP($B599,'FST CV'!$C:$AH,$A599,0),0)</f>
        <v>0</v>
      </c>
      <c r="G599" s="12">
        <f>_xlfn.IFNA(VLOOKUP($B599,'FST TT'!$C:$AH,$A599,0),0)</f>
        <v>0</v>
      </c>
      <c r="I599" s="4">
        <f t="shared" si="116"/>
        <v>0</v>
      </c>
      <c r="K599" s="52">
        <f>IF(D599="MT",VLOOKUP(B599,Master_Item!B:H,7,0),VLOOKUP(B599,Master_Item!B:H,6,0))</f>
        <v>72</v>
      </c>
      <c r="L599" s="52" t="str">
        <f>VLOOKUP(B599,Master_Item!B:M,12,0)</f>
        <v>โรงงานวังม่วง</v>
      </c>
      <c r="M599" s="11" t="str">
        <f t="shared" si="117"/>
        <v>โรงงานวังม่วงRegion 5</v>
      </c>
      <c r="N599" s="11">
        <f t="shared" si="118"/>
        <v>0</v>
      </c>
      <c r="O599" s="11">
        <f t="shared" si="119"/>
        <v>0</v>
      </c>
      <c r="P599" s="11">
        <f t="shared" si="120"/>
        <v>0</v>
      </c>
      <c r="Q599" s="11">
        <f t="shared" si="121"/>
        <v>0</v>
      </c>
      <c r="R599" s="11">
        <f t="shared" si="122"/>
        <v>0</v>
      </c>
      <c r="S599" s="11"/>
      <c r="T599" s="1">
        <f>VLOOKUP(B599,Master_Item!B:I,8,0)</f>
        <v>9.120000000000001</v>
      </c>
      <c r="U599" s="11">
        <f t="shared" si="123"/>
        <v>0</v>
      </c>
      <c r="V599" s="11">
        <f t="shared" si="124"/>
        <v>0</v>
      </c>
      <c r="W599" s="11">
        <f t="shared" si="125"/>
        <v>0</v>
      </c>
      <c r="X599" s="11">
        <f t="shared" si="126"/>
        <v>0</v>
      </c>
      <c r="Y599" s="11">
        <f t="shared" si="127"/>
        <v>0</v>
      </c>
    </row>
    <row r="600" spans="1:25">
      <c r="A600" s="13">
        <v>20</v>
      </c>
      <c r="B600" s="2">
        <v>310003416</v>
      </c>
      <c r="C600" s="1" t="s">
        <v>234</v>
      </c>
      <c r="D600" s="1" t="s">
        <v>127</v>
      </c>
      <c r="E600" s="12">
        <f>_xlfn.IFNA(VLOOKUP($B600,'FST OMT'!$C:$AH,$A600,0),0)*0.45</f>
        <v>0</v>
      </c>
      <c r="F600" s="12">
        <f>_xlfn.IFNA(VLOOKUP($B600,'FST CV'!$C:$AH,$A600,0),0)*0.45</f>
        <v>0</v>
      </c>
      <c r="G600" s="12">
        <f>_xlfn.IFNA(VLOOKUP($B600,'FST TT'!$C:$AH,$A600,0),0)*0.45</f>
        <v>0</v>
      </c>
      <c r="I600" s="4">
        <f t="shared" si="116"/>
        <v>0</v>
      </c>
      <c r="K600" s="52">
        <f>IF(D600="MT",VLOOKUP(B600,Master_Item!B:H,7,0),VLOOKUP(B600,Master_Item!B:H,6,0))</f>
        <v>72</v>
      </c>
      <c r="L600" s="52" t="str">
        <f>VLOOKUP(B600,Master_Item!B:M,12,0)</f>
        <v>โรงงานวังม่วง</v>
      </c>
      <c r="M600" s="11" t="str">
        <f t="shared" si="117"/>
        <v>โรงงานวังม่วงRegion 6/9</v>
      </c>
      <c r="N600" s="11">
        <f t="shared" si="118"/>
        <v>0</v>
      </c>
      <c r="O600" s="11">
        <f t="shared" si="119"/>
        <v>0</v>
      </c>
      <c r="P600" s="11">
        <f t="shared" si="120"/>
        <v>0</v>
      </c>
      <c r="Q600" s="11">
        <f t="shared" si="121"/>
        <v>0</v>
      </c>
      <c r="R600" s="11">
        <f t="shared" si="122"/>
        <v>0</v>
      </c>
      <c r="S600" s="11"/>
      <c r="T600" s="1">
        <f>VLOOKUP(B600,Master_Item!B:I,8,0)</f>
        <v>9.120000000000001</v>
      </c>
      <c r="U600" s="11">
        <f t="shared" si="123"/>
        <v>0</v>
      </c>
      <c r="V600" s="11">
        <f t="shared" si="124"/>
        <v>0</v>
      </c>
      <c r="W600" s="11">
        <f t="shared" si="125"/>
        <v>0</v>
      </c>
      <c r="X600" s="11">
        <f t="shared" si="126"/>
        <v>0</v>
      </c>
      <c r="Y600" s="11">
        <f t="shared" si="127"/>
        <v>0</v>
      </c>
    </row>
    <row r="601" spans="1:25">
      <c r="A601" s="13">
        <v>20</v>
      </c>
      <c r="B601" s="2">
        <v>310003416</v>
      </c>
      <c r="C601" s="1" t="s">
        <v>234</v>
      </c>
      <c r="D601" s="1" t="s">
        <v>128</v>
      </c>
      <c r="E601" s="12">
        <f>_xlfn.IFNA(VLOOKUP($B601,'FST OMT'!$C:$AH,$A601,0),0)*0.55</f>
        <v>0</v>
      </c>
      <c r="F601" s="12">
        <f>_xlfn.IFNA(VLOOKUP($B601,'FST CV'!$C:$AH,$A601,0),0)*0.55</f>
        <v>0</v>
      </c>
      <c r="G601" s="12">
        <f>_xlfn.IFNA(VLOOKUP($B601,'FST TT'!$C:$AH,$A601,0),0)*0.55</f>
        <v>0</v>
      </c>
      <c r="I601" s="4">
        <f t="shared" si="116"/>
        <v>0</v>
      </c>
      <c r="K601" s="52">
        <f>IF(D601="MT",VLOOKUP(B601,Master_Item!B:H,7,0),VLOOKUP(B601,Master_Item!B:H,6,0))</f>
        <v>72</v>
      </c>
      <c r="L601" s="52" t="str">
        <f>VLOOKUP(B601,Master_Item!B:M,12,0)</f>
        <v>โรงงานวังม่วง</v>
      </c>
      <c r="M601" s="11" t="str">
        <f t="shared" si="117"/>
        <v>โรงงานวังม่วงRegion 6/14</v>
      </c>
      <c r="N601" s="11">
        <f t="shared" si="118"/>
        <v>0</v>
      </c>
      <c r="O601" s="11">
        <f t="shared" si="119"/>
        <v>0</v>
      </c>
      <c r="P601" s="11">
        <f t="shared" si="120"/>
        <v>0</v>
      </c>
      <c r="Q601" s="11">
        <f t="shared" si="121"/>
        <v>0</v>
      </c>
      <c r="R601" s="11">
        <f t="shared" si="122"/>
        <v>0</v>
      </c>
      <c r="S601" s="11"/>
      <c r="T601" s="1">
        <f>VLOOKUP(B601,Master_Item!B:I,8,0)</f>
        <v>9.120000000000001</v>
      </c>
      <c r="U601" s="11">
        <f t="shared" si="123"/>
        <v>0</v>
      </c>
      <c r="V601" s="11">
        <f t="shared" si="124"/>
        <v>0</v>
      </c>
      <c r="W601" s="11">
        <f t="shared" si="125"/>
        <v>0</v>
      </c>
      <c r="X601" s="11">
        <f t="shared" si="126"/>
        <v>0</v>
      </c>
      <c r="Y601" s="11">
        <f t="shared" si="127"/>
        <v>0</v>
      </c>
    </row>
    <row r="602" spans="1:25">
      <c r="A602" s="13">
        <v>21</v>
      </c>
      <c r="B602" s="2">
        <v>310003416</v>
      </c>
      <c r="C602" s="1" t="s">
        <v>234</v>
      </c>
      <c r="D602" s="1" t="s">
        <v>121</v>
      </c>
      <c r="E602" s="12">
        <f>_xlfn.IFNA(VLOOKUP($B602,'FST OMT'!$C:$AH,$A602,0),0)</f>
        <v>0</v>
      </c>
      <c r="F602" s="12">
        <f>_xlfn.IFNA(VLOOKUP($B602,'FST CV'!$C:$AH,$A602,0),0)</f>
        <v>0</v>
      </c>
      <c r="G602" s="12">
        <f>_xlfn.IFNA(VLOOKUP($B602,'FST TT'!$C:$AH,$A602,0),0)</f>
        <v>0</v>
      </c>
      <c r="I602" s="4">
        <f t="shared" si="116"/>
        <v>0</v>
      </c>
      <c r="K602" s="52">
        <f>IF(D602="MT",VLOOKUP(B602,Master_Item!B:H,7,0),VLOOKUP(B602,Master_Item!B:H,6,0))</f>
        <v>72</v>
      </c>
      <c r="L602" s="52" t="str">
        <f>VLOOKUP(B602,Master_Item!B:M,12,0)</f>
        <v>โรงงานวังม่วง</v>
      </c>
      <c r="M602" s="11" t="str">
        <f t="shared" si="117"/>
        <v>โรงงานวังม่วงRegion 7</v>
      </c>
      <c r="N602" s="11">
        <f t="shared" si="118"/>
        <v>0</v>
      </c>
      <c r="O602" s="11">
        <f t="shared" si="119"/>
        <v>0</v>
      </c>
      <c r="P602" s="11">
        <f t="shared" si="120"/>
        <v>0</v>
      </c>
      <c r="Q602" s="11">
        <f t="shared" si="121"/>
        <v>0</v>
      </c>
      <c r="R602" s="11">
        <f t="shared" si="122"/>
        <v>0</v>
      </c>
      <c r="S602" s="11"/>
      <c r="T602" s="1">
        <f>VLOOKUP(B602,Master_Item!B:I,8,0)</f>
        <v>9.120000000000001</v>
      </c>
      <c r="U602" s="11">
        <f t="shared" si="123"/>
        <v>0</v>
      </c>
      <c r="V602" s="11">
        <f t="shared" si="124"/>
        <v>0</v>
      </c>
      <c r="W602" s="11">
        <f t="shared" si="125"/>
        <v>0</v>
      </c>
      <c r="X602" s="11">
        <f t="shared" si="126"/>
        <v>0</v>
      </c>
      <c r="Y602" s="11">
        <f t="shared" si="127"/>
        <v>0</v>
      </c>
    </row>
    <row r="603" spans="1:25">
      <c r="A603" s="13">
        <v>22</v>
      </c>
      <c r="B603" s="2">
        <v>310003416</v>
      </c>
      <c r="C603" s="1" t="s">
        <v>234</v>
      </c>
      <c r="D603" s="1" t="s">
        <v>122</v>
      </c>
      <c r="E603" s="12">
        <f>_xlfn.IFNA(VLOOKUP($B603,'FST OMT'!$C:$AH,$A603,0),0)</f>
        <v>0</v>
      </c>
      <c r="F603" s="12">
        <f>_xlfn.IFNA(VLOOKUP($B603,'FST CV'!$C:$AH,$A603,0),0)</f>
        <v>0</v>
      </c>
      <c r="G603" s="12">
        <f>_xlfn.IFNA(VLOOKUP($B603,'FST TT'!$C:$AH,$A603,0),0)</f>
        <v>0</v>
      </c>
      <c r="I603" s="4">
        <f t="shared" si="116"/>
        <v>0</v>
      </c>
      <c r="K603" s="52">
        <f>IF(D603="MT",VLOOKUP(B603,Master_Item!B:H,7,0),VLOOKUP(B603,Master_Item!B:H,6,0))</f>
        <v>72</v>
      </c>
      <c r="L603" s="52" t="str">
        <f>VLOOKUP(B603,Master_Item!B:M,12,0)</f>
        <v>โรงงานวังม่วง</v>
      </c>
      <c r="M603" s="11" t="str">
        <f t="shared" si="117"/>
        <v>โรงงานวังม่วงRegion 8</v>
      </c>
      <c r="N603" s="11">
        <f t="shared" si="118"/>
        <v>0</v>
      </c>
      <c r="O603" s="11">
        <f t="shared" si="119"/>
        <v>0</v>
      </c>
      <c r="P603" s="11">
        <f t="shared" si="120"/>
        <v>0</v>
      </c>
      <c r="Q603" s="11">
        <f t="shared" si="121"/>
        <v>0</v>
      </c>
      <c r="R603" s="11">
        <f t="shared" si="122"/>
        <v>0</v>
      </c>
      <c r="S603" s="11"/>
      <c r="T603" s="1">
        <f>VLOOKUP(B603,Master_Item!B:I,8,0)</f>
        <v>9.120000000000001</v>
      </c>
      <c r="U603" s="11">
        <f t="shared" si="123"/>
        <v>0</v>
      </c>
      <c r="V603" s="11">
        <f t="shared" si="124"/>
        <v>0</v>
      </c>
      <c r="W603" s="11">
        <f t="shared" si="125"/>
        <v>0</v>
      </c>
      <c r="X603" s="11">
        <f t="shared" si="126"/>
        <v>0</v>
      </c>
      <c r="Y603" s="11">
        <f t="shared" si="127"/>
        <v>0</v>
      </c>
    </row>
    <row r="604" spans="1:25">
      <c r="A604" s="13">
        <v>71</v>
      </c>
      <c r="B604" s="2">
        <v>310003416</v>
      </c>
      <c r="C604" s="1" t="s">
        <v>234</v>
      </c>
      <c r="D604" s="1" t="s">
        <v>123</v>
      </c>
      <c r="H604" s="4">
        <f>_xlfn.IFNA(VLOOKUP(B604,'FST MT'!A:FS,$A604,0),0)</f>
        <v>0</v>
      </c>
      <c r="I604" s="4">
        <f t="shared" si="116"/>
        <v>0</v>
      </c>
      <c r="K604" s="52">
        <f>IF(D604="MT",VLOOKUP(B604,Master_Item!B:H,7,0),VLOOKUP(B604,Master_Item!B:H,6,0))</f>
        <v>72</v>
      </c>
      <c r="L604" s="52" t="str">
        <f>VLOOKUP(B604,Master_Item!B:M,12,0)</f>
        <v>โรงงานวังม่วง</v>
      </c>
      <c r="M604" s="11" t="str">
        <f t="shared" si="117"/>
        <v>โรงงานวังม่วงMT</v>
      </c>
      <c r="N604" s="11">
        <f t="shared" si="118"/>
        <v>0</v>
      </c>
      <c r="O604" s="11">
        <f t="shared" si="119"/>
        <v>0</v>
      </c>
      <c r="P604" s="11">
        <f t="shared" si="120"/>
        <v>0</v>
      </c>
      <c r="Q604" s="11">
        <f t="shared" si="121"/>
        <v>0</v>
      </c>
      <c r="R604" s="11">
        <f t="shared" si="122"/>
        <v>0</v>
      </c>
      <c r="S604" s="11"/>
      <c r="T604" s="1">
        <f>VLOOKUP(B604,Master_Item!B:I,8,0)</f>
        <v>9.120000000000001</v>
      </c>
      <c r="U604" s="11">
        <f t="shared" si="123"/>
        <v>0</v>
      </c>
      <c r="V604" s="11">
        <f t="shared" si="124"/>
        <v>0</v>
      </c>
      <c r="W604" s="11">
        <f t="shared" si="125"/>
        <v>0</v>
      </c>
      <c r="X604" s="11">
        <f t="shared" si="126"/>
        <v>0</v>
      </c>
      <c r="Y604" s="11">
        <f t="shared" si="127"/>
        <v>0</v>
      </c>
    </row>
    <row r="605" spans="1:25">
      <c r="A605" s="13">
        <v>15</v>
      </c>
      <c r="B605" s="2">
        <v>310003417</v>
      </c>
      <c r="C605" s="1" t="s">
        <v>235</v>
      </c>
      <c r="D605" s="1" t="s">
        <v>115</v>
      </c>
      <c r="E605" s="12">
        <f>_xlfn.IFNA(VLOOKUP($B605,'FST OMT'!$C:$AH,$A605,0),0)</f>
        <v>0</v>
      </c>
      <c r="F605" s="12">
        <f>_xlfn.IFNA(VLOOKUP($B605,'FST CV'!$C:$AH,$A605,0),0)</f>
        <v>0</v>
      </c>
      <c r="G605" s="12">
        <f>_xlfn.IFNA(VLOOKUP($B605,'FST TT'!$C:$AH,$A605,0),0)</f>
        <v>0</v>
      </c>
      <c r="I605" s="4">
        <f t="shared" ref="I605:I614" si="128">SUM(E605:H605)</f>
        <v>0</v>
      </c>
      <c r="K605" s="52">
        <f>IF(D605="MT",VLOOKUP(B605,Master_Item!B:H,7,0),VLOOKUP(B605,Master_Item!B:H,6,0))</f>
        <v>72</v>
      </c>
      <c r="L605" s="52" t="str">
        <f>VLOOKUP(B605,Master_Item!B:M,12,0)</f>
        <v>โรงงานวังม่วง</v>
      </c>
      <c r="M605" s="11" t="str">
        <f t="shared" ref="M605:M614" si="129">L605&amp;D605</f>
        <v>โรงงานวังม่วงRegion 1</v>
      </c>
      <c r="N605" s="11">
        <f t="shared" ref="N605:N614" si="130">E605/$K605</f>
        <v>0</v>
      </c>
      <c r="O605" s="11">
        <f t="shared" ref="O605:O614" si="131">F605/$K605</f>
        <v>0</v>
      </c>
      <c r="P605" s="11">
        <f t="shared" ref="P605:P614" si="132">G605/$K605</f>
        <v>0</v>
      </c>
      <c r="Q605" s="11">
        <f t="shared" ref="Q605:Q614" si="133">H605/$K605</f>
        <v>0</v>
      </c>
      <c r="R605" s="11">
        <f t="shared" ref="R605:R614" si="134">I605/$K605</f>
        <v>0</v>
      </c>
      <c r="S605" s="11"/>
      <c r="T605" s="1">
        <f>VLOOKUP(B605,Master_Item!B:I,8,0)</f>
        <v>9.120000000000001</v>
      </c>
      <c r="U605" s="11">
        <f t="shared" ref="U605:U614" si="135">$T605*E605</f>
        <v>0</v>
      </c>
      <c r="V605" s="11">
        <f t="shared" ref="V605:V614" si="136">$T605*F605</f>
        <v>0</v>
      </c>
      <c r="W605" s="11">
        <f t="shared" ref="W605:W614" si="137">$T605*G605</f>
        <v>0</v>
      </c>
      <c r="X605" s="11">
        <f t="shared" ref="X605:X614" si="138">$T605*H605</f>
        <v>0</v>
      </c>
      <c r="Y605" s="11">
        <f t="shared" ref="Y605:Y614" si="139">$T605*I605</f>
        <v>0</v>
      </c>
    </row>
    <row r="606" spans="1:25">
      <c r="A606" s="13">
        <v>16</v>
      </c>
      <c r="B606" s="2">
        <v>310003417</v>
      </c>
      <c r="C606" s="1" t="s">
        <v>235</v>
      </c>
      <c r="D606" s="1" t="s">
        <v>116</v>
      </c>
      <c r="E606" s="12">
        <f>_xlfn.IFNA(VLOOKUP($B606,'FST OMT'!$C:$AH,$A606,0),0)</f>
        <v>0</v>
      </c>
      <c r="F606" s="12">
        <f>_xlfn.IFNA(VLOOKUP($B606,'FST CV'!$C:$AH,$A606,0),0)</f>
        <v>0</v>
      </c>
      <c r="G606" s="12">
        <f>_xlfn.IFNA(VLOOKUP($B606,'FST TT'!$C:$AH,$A606,0),0)</f>
        <v>0</v>
      </c>
      <c r="I606" s="4">
        <f t="shared" si="128"/>
        <v>0</v>
      </c>
      <c r="K606" s="52">
        <f>IF(D606="MT",VLOOKUP(B606,Master_Item!B:H,7,0),VLOOKUP(B606,Master_Item!B:H,6,0))</f>
        <v>72</v>
      </c>
      <c r="L606" s="52" t="str">
        <f>VLOOKUP(B606,Master_Item!B:M,12,0)</f>
        <v>โรงงานวังม่วง</v>
      </c>
      <c r="M606" s="11" t="str">
        <f t="shared" si="129"/>
        <v>โรงงานวังม่วงRegion 2</v>
      </c>
      <c r="N606" s="11">
        <f t="shared" si="130"/>
        <v>0</v>
      </c>
      <c r="O606" s="11">
        <f t="shared" si="131"/>
        <v>0</v>
      </c>
      <c r="P606" s="11">
        <f t="shared" si="132"/>
        <v>0</v>
      </c>
      <c r="Q606" s="11">
        <f t="shared" si="133"/>
        <v>0</v>
      </c>
      <c r="R606" s="11">
        <f t="shared" si="134"/>
        <v>0</v>
      </c>
      <c r="S606" s="11"/>
      <c r="T606" s="1">
        <f>VLOOKUP(B606,Master_Item!B:I,8,0)</f>
        <v>9.120000000000001</v>
      </c>
      <c r="U606" s="11">
        <f t="shared" si="135"/>
        <v>0</v>
      </c>
      <c r="V606" s="11">
        <f t="shared" si="136"/>
        <v>0</v>
      </c>
      <c r="W606" s="11">
        <f t="shared" si="137"/>
        <v>0</v>
      </c>
      <c r="X606" s="11">
        <f t="shared" si="138"/>
        <v>0</v>
      </c>
      <c r="Y606" s="11">
        <f t="shared" si="139"/>
        <v>0</v>
      </c>
    </row>
    <row r="607" spans="1:25">
      <c r="A607" s="13">
        <v>17</v>
      </c>
      <c r="B607" s="2">
        <v>310003417</v>
      </c>
      <c r="C607" s="1" t="s">
        <v>235</v>
      </c>
      <c r="D607" s="1" t="s">
        <v>117</v>
      </c>
      <c r="E607" s="12">
        <f>_xlfn.IFNA(VLOOKUP($B607,'FST OMT'!$C:$AH,$A607,0),0)</f>
        <v>0</v>
      </c>
      <c r="F607" s="12">
        <f>_xlfn.IFNA(VLOOKUP($B607,'FST CV'!$C:$AH,$A607,0),0)</f>
        <v>0</v>
      </c>
      <c r="G607" s="12">
        <f>_xlfn.IFNA(VLOOKUP($B607,'FST TT'!$C:$AH,$A607,0),0)</f>
        <v>0</v>
      </c>
      <c r="I607" s="4">
        <f t="shared" si="128"/>
        <v>0</v>
      </c>
      <c r="K607" s="52">
        <f>IF(D607="MT",VLOOKUP(B607,Master_Item!B:H,7,0),VLOOKUP(B607,Master_Item!B:H,6,0))</f>
        <v>72</v>
      </c>
      <c r="L607" s="52" t="str">
        <f>VLOOKUP(B607,Master_Item!B:M,12,0)</f>
        <v>โรงงานวังม่วง</v>
      </c>
      <c r="M607" s="11" t="str">
        <f t="shared" si="129"/>
        <v>โรงงานวังม่วงRegion 3</v>
      </c>
      <c r="N607" s="11">
        <f t="shared" si="130"/>
        <v>0</v>
      </c>
      <c r="O607" s="11">
        <f t="shared" si="131"/>
        <v>0</v>
      </c>
      <c r="P607" s="11">
        <f t="shared" si="132"/>
        <v>0</v>
      </c>
      <c r="Q607" s="11">
        <f t="shared" si="133"/>
        <v>0</v>
      </c>
      <c r="R607" s="11">
        <f t="shared" si="134"/>
        <v>0</v>
      </c>
      <c r="S607" s="11"/>
      <c r="T607" s="1">
        <f>VLOOKUP(B607,Master_Item!B:I,8,0)</f>
        <v>9.120000000000001</v>
      </c>
      <c r="U607" s="11">
        <f t="shared" si="135"/>
        <v>0</v>
      </c>
      <c r="V607" s="11">
        <f t="shared" si="136"/>
        <v>0</v>
      </c>
      <c r="W607" s="11">
        <f t="shared" si="137"/>
        <v>0</v>
      </c>
      <c r="X607" s="11">
        <f t="shared" si="138"/>
        <v>0</v>
      </c>
      <c r="Y607" s="11">
        <f t="shared" si="139"/>
        <v>0</v>
      </c>
    </row>
    <row r="608" spans="1:25">
      <c r="A608" s="13">
        <v>18</v>
      </c>
      <c r="B608" s="2">
        <v>310003417</v>
      </c>
      <c r="C608" s="1" t="s">
        <v>235</v>
      </c>
      <c r="D608" s="1" t="s">
        <v>118</v>
      </c>
      <c r="E608" s="12">
        <f>_xlfn.IFNA(VLOOKUP($B608,'FST OMT'!$C:$AH,$A608,0),0)</f>
        <v>0</v>
      </c>
      <c r="F608" s="12">
        <f>_xlfn.IFNA(VLOOKUP($B608,'FST CV'!$C:$AH,$A608,0),0)</f>
        <v>0</v>
      </c>
      <c r="G608" s="12">
        <f>_xlfn.IFNA(VLOOKUP($B608,'FST TT'!$C:$AH,$A608,0),0)</f>
        <v>0</v>
      </c>
      <c r="I608" s="4">
        <f t="shared" si="128"/>
        <v>0</v>
      </c>
      <c r="K608" s="52">
        <f>IF(D608="MT",VLOOKUP(B608,Master_Item!B:H,7,0),VLOOKUP(B608,Master_Item!B:H,6,0))</f>
        <v>72</v>
      </c>
      <c r="L608" s="52" t="str">
        <f>VLOOKUP(B608,Master_Item!B:M,12,0)</f>
        <v>โรงงานวังม่วง</v>
      </c>
      <c r="M608" s="11" t="str">
        <f t="shared" si="129"/>
        <v>โรงงานวังม่วงRegion 4</v>
      </c>
      <c r="N608" s="11">
        <f t="shared" si="130"/>
        <v>0</v>
      </c>
      <c r="O608" s="11">
        <f t="shared" si="131"/>
        <v>0</v>
      </c>
      <c r="P608" s="11">
        <f t="shared" si="132"/>
        <v>0</v>
      </c>
      <c r="Q608" s="11">
        <f t="shared" si="133"/>
        <v>0</v>
      </c>
      <c r="R608" s="11">
        <f t="shared" si="134"/>
        <v>0</v>
      </c>
      <c r="S608" s="11"/>
      <c r="T608" s="1">
        <f>VLOOKUP(B608,Master_Item!B:I,8,0)</f>
        <v>9.120000000000001</v>
      </c>
      <c r="U608" s="11">
        <f t="shared" si="135"/>
        <v>0</v>
      </c>
      <c r="V608" s="11">
        <f t="shared" si="136"/>
        <v>0</v>
      </c>
      <c r="W608" s="11">
        <f t="shared" si="137"/>
        <v>0</v>
      </c>
      <c r="X608" s="11">
        <f t="shared" si="138"/>
        <v>0</v>
      </c>
      <c r="Y608" s="11">
        <f t="shared" si="139"/>
        <v>0</v>
      </c>
    </row>
    <row r="609" spans="1:25">
      <c r="A609" s="13">
        <v>19</v>
      </c>
      <c r="B609" s="2">
        <v>310003417</v>
      </c>
      <c r="C609" s="1" t="s">
        <v>235</v>
      </c>
      <c r="D609" s="1" t="s">
        <v>119</v>
      </c>
      <c r="E609" s="12">
        <f>_xlfn.IFNA(VLOOKUP($B609,'FST OMT'!$C:$AH,$A609,0),0)</f>
        <v>0</v>
      </c>
      <c r="F609" s="12">
        <f>_xlfn.IFNA(VLOOKUP($B609,'FST CV'!$C:$AH,$A609,0),0)</f>
        <v>0</v>
      </c>
      <c r="G609" s="12">
        <f>_xlfn.IFNA(VLOOKUP($B609,'FST TT'!$C:$AH,$A609,0),0)</f>
        <v>0</v>
      </c>
      <c r="I609" s="4">
        <f t="shared" si="128"/>
        <v>0</v>
      </c>
      <c r="K609" s="52">
        <f>IF(D609="MT",VLOOKUP(B609,Master_Item!B:H,7,0),VLOOKUP(B609,Master_Item!B:H,6,0))</f>
        <v>72</v>
      </c>
      <c r="L609" s="52" t="str">
        <f>VLOOKUP(B609,Master_Item!B:M,12,0)</f>
        <v>โรงงานวังม่วง</v>
      </c>
      <c r="M609" s="11" t="str">
        <f t="shared" si="129"/>
        <v>โรงงานวังม่วงRegion 5</v>
      </c>
      <c r="N609" s="11">
        <f t="shared" si="130"/>
        <v>0</v>
      </c>
      <c r="O609" s="11">
        <f t="shared" si="131"/>
        <v>0</v>
      </c>
      <c r="P609" s="11">
        <f t="shared" si="132"/>
        <v>0</v>
      </c>
      <c r="Q609" s="11">
        <f t="shared" si="133"/>
        <v>0</v>
      </c>
      <c r="R609" s="11">
        <f t="shared" si="134"/>
        <v>0</v>
      </c>
      <c r="S609" s="11"/>
      <c r="T609" s="1">
        <f>VLOOKUP(B609,Master_Item!B:I,8,0)</f>
        <v>9.120000000000001</v>
      </c>
      <c r="U609" s="11">
        <f t="shared" si="135"/>
        <v>0</v>
      </c>
      <c r="V609" s="11">
        <f t="shared" si="136"/>
        <v>0</v>
      </c>
      <c r="W609" s="11">
        <f t="shared" si="137"/>
        <v>0</v>
      </c>
      <c r="X609" s="11">
        <f t="shared" si="138"/>
        <v>0</v>
      </c>
      <c r="Y609" s="11">
        <f t="shared" si="139"/>
        <v>0</v>
      </c>
    </row>
    <row r="610" spans="1:25">
      <c r="A610" s="13">
        <v>20</v>
      </c>
      <c r="B610" s="2">
        <v>310003417</v>
      </c>
      <c r="C610" s="1" t="s">
        <v>235</v>
      </c>
      <c r="D610" s="1" t="s">
        <v>127</v>
      </c>
      <c r="E610" s="12">
        <f>_xlfn.IFNA(VLOOKUP($B610,'FST OMT'!$C:$AH,$A610,0),0)*0.45</f>
        <v>0</v>
      </c>
      <c r="F610" s="12">
        <f>_xlfn.IFNA(VLOOKUP($B610,'FST CV'!$C:$AH,$A610,0),0)*0.45</f>
        <v>0</v>
      </c>
      <c r="G610" s="12">
        <f>_xlfn.IFNA(VLOOKUP($B610,'FST TT'!$C:$AH,$A610,0),0)*0.45</f>
        <v>0</v>
      </c>
      <c r="I610" s="4">
        <f t="shared" si="128"/>
        <v>0</v>
      </c>
      <c r="K610" s="52">
        <f>IF(D610="MT",VLOOKUP(B610,Master_Item!B:H,7,0),VLOOKUP(B610,Master_Item!B:H,6,0))</f>
        <v>72</v>
      </c>
      <c r="L610" s="52" t="str">
        <f>VLOOKUP(B610,Master_Item!B:M,12,0)</f>
        <v>โรงงานวังม่วง</v>
      </c>
      <c r="M610" s="11" t="str">
        <f t="shared" si="129"/>
        <v>โรงงานวังม่วงRegion 6/9</v>
      </c>
      <c r="N610" s="11">
        <f t="shared" si="130"/>
        <v>0</v>
      </c>
      <c r="O610" s="11">
        <f t="shared" si="131"/>
        <v>0</v>
      </c>
      <c r="P610" s="11">
        <f t="shared" si="132"/>
        <v>0</v>
      </c>
      <c r="Q610" s="11">
        <f t="shared" si="133"/>
        <v>0</v>
      </c>
      <c r="R610" s="11">
        <f t="shared" si="134"/>
        <v>0</v>
      </c>
      <c r="S610" s="11"/>
      <c r="T610" s="1">
        <f>VLOOKUP(B610,Master_Item!B:I,8,0)</f>
        <v>9.120000000000001</v>
      </c>
      <c r="U610" s="11">
        <f t="shared" si="135"/>
        <v>0</v>
      </c>
      <c r="V610" s="11">
        <f t="shared" si="136"/>
        <v>0</v>
      </c>
      <c r="W610" s="11">
        <f t="shared" si="137"/>
        <v>0</v>
      </c>
      <c r="X610" s="11">
        <f t="shared" si="138"/>
        <v>0</v>
      </c>
      <c r="Y610" s="11">
        <f t="shared" si="139"/>
        <v>0</v>
      </c>
    </row>
    <row r="611" spans="1:25">
      <c r="A611" s="13">
        <v>20</v>
      </c>
      <c r="B611" s="2">
        <v>310003417</v>
      </c>
      <c r="C611" s="1" t="s">
        <v>235</v>
      </c>
      <c r="D611" s="1" t="s">
        <v>128</v>
      </c>
      <c r="E611" s="12">
        <f>_xlfn.IFNA(VLOOKUP($B611,'FST OMT'!$C:$AH,$A611,0),0)*0.55</f>
        <v>0</v>
      </c>
      <c r="F611" s="12">
        <f>_xlfn.IFNA(VLOOKUP($B611,'FST CV'!$C:$AH,$A611,0),0)*0.55</f>
        <v>0</v>
      </c>
      <c r="G611" s="12">
        <f>_xlfn.IFNA(VLOOKUP($B611,'FST TT'!$C:$AH,$A611,0),0)*0.55</f>
        <v>0</v>
      </c>
      <c r="I611" s="4">
        <f t="shared" si="128"/>
        <v>0</v>
      </c>
      <c r="K611" s="52">
        <f>IF(D611="MT",VLOOKUP(B611,Master_Item!B:H,7,0),VLOOKUP(B611,Master_Item!B:H,6,0))</f>
        <v>72</v>
      </c>
      <c r="L611" s="52" t="str">
        <f>VLOOKUP(B611,Master_Item!B:M,12,0)</f>
        <v>โรงงานวังม่วง</v>
      </c>
      <c r="M611" s="11" t="str">
        <f t="shared" si="129"/>
        <v>โรงงานวังม่วงRegion 6/14</v>
      </c>
      <c r="N611" s="11">
        <f t="shared" si="130"/>
        <v>0</v>
      </c>
      <c r="O611" s="11">
        <f t="shared" si="131"/>
        <v>0</v>
      </c>
      <c r="P611" s="11">
        <f t="shared" si="132"/>
        <v>0</v>
      </c>
      <c r="Q611" s="11">
        <f t="shared" si="133"/>
        <v>0</v>
      </c>
      <c r="R611" s="11">
        <f t="shared" si="134"/>
        <v>0</v>
      </c>
      <c r="S611" s="11"/>
      <c r="T611" s="1">
        <f>VLOOKUP(B611,Master_Item!B:I,8,0)</f>
        <v>9.120000000000001</v>
      </c>
      <c r="U611" s="11">
        <f t="shared" si="135"/>
        <v>0</v>
      </c>
      <c r="V611" s="11">
        <f t="shared" si="136"/>
        <v>0</v>
      </c>
      <c r="W611" s="11">
        <f t="shared" si="137"/>
        <v>0</v>
      </c>
      <c r="X611" s="11">
        <f t="shared" si="138"/>
        <v>0</v>
      </c>
      <c r="Y611" s="11">
        <f t="shared" si="139"/>
        <v>0</v>
      </c>
    </row>
    <row r="612" spans="1:25">
      <c r="A612" s="13">
        <v>21</v>
      </c>
      <c r="B612" s="2">
        <v>310003417</v>
      </c>
      <c r="C612" s="1" t="s">
        <v>235</v>
      </c>
      <c r="D612" s="1" t="s">
        <v>121</v>
      </c>
      <c r="E612" s="12">
        <f>_xlfn.IFNA(VLOOKUP($B612,'FST OMT'!$C:$AH,$A612,0),0)</f>
        <v>0</v>
      </c>
      <c r="F612" s="12">
        <f>_xlfn.IFNA(VLOOKUP($B612,'FST CV'!$C:$AH,$A612,0),0)</f>
        <v>0</v>
      </c>
      <c r="G612" s="12">
        <f>_xlfn.IFNA(VLOOKUP($B612,'FST TT'!$C:$AH,$A612,0),0)</f>
        <v>0</v>
      </c>
      <c r="I612" s="4">
        <f t="shared" si="128"/>
        <v>0</v>
      </c>
      <c r="K612" s="52">
        <f>IF(D612="MT",VLOOKUP(B612,Master_Item!B:H,7,0),VLOOKUP(B612,Master_Item!B:H,6,0))</f>
        <v>72</v>
      </c>
      <c r="L612" s="52" t="str">
        <f>VLOOKUP(B612,Master_Item!B:M,12,0)</f>
        <v>โรงงานวังม่วง</v>
      </c>
      <c r="M612" s="11" t="str">
        <f t="shared" si="129"/>
        <v>โรงงานวังม่วงRegion 7</v>
      </c>
      <c r="N612" s="11">
        <f t="shared" si="130"/>
        <v>0</v>
      </c>
      <c r="O612" s="11">
        <f t="shared" si="131"/>
        <v>0</v>
      </c>
      <c r="P612" s="11">
        <f t="shared" si="132"/>
        <v>0</v>
      </c>
      <c r="Q612" s="11">
        <f t="shared" si="133"/>
        <v>0</v>
      </c>
      <c r="R612" s="11">
        <f t="shared" si="134"/>
        <v>0</v>
      </c>
      <c r="S612" s="11"/>
      <c r="T612" s="1">
        <f>VLOOKUP(B612,Master_Item!B:I,8,0)</f>
        <v>9.120000000000001</v>
      </c>
      <c r="U612" s="11">
        <f t="shared" si="135"/>
        <v>0</v>
      </c>
      <c r="V612" s="11">
        <f t="shared" si="136"/>
        <v>0</v>
      </c>
      <c r="W612" s="11">
        <f t="shared" si="137"/>
        <v>0</v>
      </c>
      <c r="X612" s="11">
        <f t="shared" si="138"/>
        <v>0</v>
      </c>
      <c r="Y612" s="11">
        <f t="shared" si="139"/>
        <v>0</v>
      </c>
    </row>
    <row r="613" spans="1:25">
      <c r="A613" s="13">
        <v>22</v>
      </c>
      <c r="B613" s="2">
        <v>310003417</v>
      </c>
      <c r="C613" s="1" t="s">
        <v>235</v>
      </c>
      <c r="D613" s="1" t="s">
        <v>122</v>
      </c>
      <c r="E613" s="12">
        <f>_xlfn.IFNA(VLOOKUP($B613,'FST OMT'!$C:$AH,$A613,0),0)</f>
        <v>0</v>
      </c>
      <c r="F613" s="12">
        <f>_xlfn.IFNA(VLOOKUP($B613,'FST CV'!$C:$AH,$A613,0),0)</f>
        <v>0</v>
      </c>
      <c r="G613" s="12">
        <f>_xlfn.IFNA(VLOOKUP($B613,'FST TT'!$C:$AH,$A613,0),0)</f>
        <v>0</v>
      </c>
      <c r="I613" s="4">
        <f t="shared" si="128"/>
        <v>0</v>
      </c>
      <c r="K613" s="52">
        <f>IF(D613="MT",VLOOKUP(B613,Master_Item!B:H,7,0),VLOOKUP(B613,Master_Item!B:H,6,0))</f>
        <v>72</v>
      </c>
      <c r="L613" s="52" t="str">
        <f>VLOOKUP(B613,Master_Item!B:M,12,0)</f>
        <v>โรงงานวังม่วง</v>
      </c>
      <c r="M613" s="11" t="str">
        <f t="shared" si="129"/>
        <v>โรงงานวังม่วงRegion 8</v>
      </c>
      <c r="N613" s="11">
        <f t="shared" si="130"/>
        <v>0</v>
      </c>
      <c r="O613" s="11">
        <f t="shared" si="131"/>
        <v>0</v>
      </c>
      <c r="P613" s="11">
        <f t="shared" si="132"/>
        <v>0</v>
      </c>
      <c r="Q613" s="11">
        <f t="shared" si="133"/>
        <v>0</v>
      </c>
      <c r="R613" s="11">
        <f t="shared" si="134"/>
        <v>0</v>
      </c>
      <c r="S613" s="11"/>
      <c r="T613" s="1">
        <f>VLOOKUP(B613,Master_Item!B:I,8,0)</f>
        <v>9.120000000000001</v>
      </c>
      <c r="U613" s="11">
        <f t="shared" si="135"/>
        <v>0</v>
      </c>
      <c r="V613" s="11">
        <f t="shared" si="136"/>
        <v>0</v>
      </c>
      <c r="W613" s="11">
        <f t="shared" si="137"/>
        <v>0</v>
      </c>
      <c r="X613" s="11">
        <f t="shared" si="138"/>
        <v>0</v>
      </c>
      <c r="Y613" s="11">
        <f t="shared" si="139"/>
        <v>0</v>
      </c>
    </row>
    <row r="614" spans="1:25">
      <c r="A614" s="13">
        <v>71</v>
      </c>
      <c r="B614" s="2">
        <v>310003417</v>
      </c>
      <c r="C614" s="1" t="s">
        <v>235</v>
      </c>
      <c r="D614" s="1" t="s">
        <v>123</v>
      </c>
      <c r="H614" s="4">
        <f>_xlfn.IFNA(VLOOKUP(B614,'FST MT'!A:FS,$A614,0),0)</f>
        <v>0</v>
      </c>
      <c r="I614" s="4">
        <f t="shared" si="128"/>
        <v>0</v>
      </c>
      <c r="K614" s="52">
        <f>IF(D614="MT",VLOOKUP(B614,Master_Item!B:H,7,0),VLOOKUP(B614,Master_Item!B:H,6,0))</f>
        <v>72</v>
      </c>
      <c r="L614" s="52" t="str">
        <f>VLOOKUP(B614,Master_Item!B:M,12,0)</f>
        <v>โรงงานวังม่วง</v>
      </c>
      <c r="M614" s="11" t="str">
        <f t="shared" si="129"/>
        <v>โรงงานวังม่วงMT</v>
      </c>
      <c r="N614" s="11">
        <f t="shared" si="130"/>
        <v>0</v>
      </c>
      <c r="O614" s="11">
        <f t="shared" si="131"/>
        <v>0</v>
      </c>
      <c r="P614" s="11">
        <f t="shared" si="132"/>
        <v>0</v>
      </c>
      <c r="Q614" s="11">
        <f t="shared" si="133"/>
        <v>0</v>
      </c>
      <c r="R614" s="11">
        <f t="shared" si="134"/>
        <v>0</v>
      </c>
      <c r="S614" s="11"/>
      <c r="T614" s="1">
        <f>VLOOKUP(B614,Master_Item!B:I,8,0)</f>
        <v>9.120000000000001</v>
      </c>
      <c r="U614" s="11">
        <f t="shared" si="135"/>
        <v>0</v>
      </c>
      <c r="V614" s="11">
        <f t="shared" si="136"/>
        <v>0</v>
      </c>
      <c r="W614" s="11">
        <f t="shared" si="137"/>
        <v>0</v>
      </c>
      <c r="X614" s="11">
        <f t="shared" si="138"/>
        <v>0</v>
      </c>
      <c r="Y614" s="11">
        <f t="shared" si="139"/>
        <v>0</v>
      </c>
    </row>
    <row r="615" spans="1:25">
      <c r="A615" s="13">
        <v>15</v>
      </c>
      <c r="B615" s="2">
        <v>310000006</v>
      </c>
      <c r="C615" s="1" t="s">
        <v>257</v>
      </c>
      <c r="D615" s="1" t="s">
        <v>115</v>
      </c>
      <c r="E615" s="12">
        <f>_xlfn.IFNA(VLOOKUP($B615,'FST OMT'!$C:$AH,$A615,0),0)</f>
        <v>0</v>
      </c>
      <c r="F615" s="12">
        <f>_xlfn.IFNA(VLOOKUP($B615,'FST CV'!$C:$AH,$A615,0),0)</f>
        <v>0</v>
      </c>
      <c r="G615" s="12">
        <f>_xlfn.IFNA(VLOOKUP($B615,'FST TT'!$C:$AH,$A615,0),0)</f>
        <v>0</v>
      </c>
      <c r="I615" s="4">
        <f t="shared" ref="I615:I624" si="140">SUM(E615:H615)</f>
        <v>0</v>
      </c>
      <c r="K615" s="52">
        <f>IF(D615="MT",VLOOKUP(B615,Master_Item!B:H,7,0),VLOOKUP(B615,Master_Item!B:H,6,0))</f>
        <v>40</v>
      </c>
      <c r="L615" s="52">
        <f>VLOOKUP(B615,Master_Item!B:M,12,0)</f>
        <v>0</v>
      </c>
      <c r="M615" s="11" t="str">
        <f t="shared" ref="M615:M624" si="141">L615&amp;D615</f>
        <v>0Region 1</v>
      </c>
      <c r="N615" s="11">
        <f t="shared" ref="N615:N624" si="142">E615/$K615</f>
        <v>0</v>
      </c>
      <c r="O615" s="11">
        <f t="shared" ref="O615:O624" si="143">F615/$K615</f>
        <v>0</v>
      </c>
      <c r="P615" s="11">
        <f t="shared" ref="P615:P624" si="144">G615/$K615</f>
        <v>0</v>
      </c>
      <c r="Q615" s="11">
        <f t="shared" ref="Q615:Q624" si="145">H615/$K615</f>
        <v>0</v>
      </c>
      <c r="R615" s="11">
        <f t="shared" ref="R615:R624" si="146">I615/$K615</f>
        <v>0</v>
      </c>
      <c r="S615" s="11"/>
      <c r="T615" s="1">
        <f>VLOOKUP(B615,Master_Item!B:I,8,0)</f>
        <v>12</v>
      </c>
      <c r="U615" s="11">
        <f t="shared" ref="U615:U624" si="147">$T615*E615</f>
        <v>0</v>
      </c>
      <c r="V615" s="11">
        <f t="shared" ref="V615:V624" si="148">$T615*F615</f>
        <v>0</v>
      </c>
      <c r="W615" s="11">
        <f t="shared" ref="W615:W624" si="149">$T615*G615</f>
        <v>0</v>
      </c>
      <c r="X615" s="11">
        <f t="shared" ref="X615:X624" si="150">$T615*H615</f>
        <v>0</v>
      </c>
      <c r="Y615" s="11">
        <f t="shared" ref="Y615:Y624" si="151">$T615*I615</f>
        <v>0</v>
      </c>
    </row>
    <row r="616" spans="1:25">
      <c r="A616" s="13">
        <v>16</v>
      </c>
      <c r="B616" s="2">
        <v>310000006</v>
      </c>
      <c r="C616" s="1" t="s">
        <v>257</v>
      </c>
      <c r="D616" s="1" t="s">
        <v>116</v>
      </c>
      <c r="E616" s="12">
        <f>_xlfn.IFNA(VLOOKUP($B616,'FST OMT'!$C:$AH,$A616,0),0)</f>
        <v>0</v>
      </c>
      <c r="F616" s="12">
        <f>_xlfn.IFNA(VLOOKUP($B616,'FST CV'!$C:$AH,$A616,0),0)</f>
        <v>0</v>
      </c>
      <c r="G616" s="12">
        <f>_xlfn.IFNA(VLOOKUP($B616,'FST TT'!$C:$AH,$A616,0),0)</f>
        <v>0</v>
      </c>
      <c r="I616" s="4">
        <f t="shared" si="140"/>
        <v>0</v>
      </c>
      <c r="K616" s="52">
        <f>IF(D616="MT",VLOOKUP(B616,Master_Item!B:H,7,0),VLOOKUP(B616,Master_Item!B:H,6,0))</f>
        <v>40</v>
      </c>
      <c r="L616" s="52">
        <f>VLOOKUP(B616,Master_Item!B:M,12,0)</f>
        <v>0</v>
      </c>
      <c r="M616" s="11" t="str">
        <f t="shared" si="141"/>
        <v>0Region 2</v>
      </c>
      <c r="N616" s="11">
        <f t="shared" si="142"/>
        <v>0</v>
      </c>
      <c r="O616" s="11">
        <f t="shared" si="143"/>
        <v>0</v>
      </c>
      <c r="P616" s="11">
        <f t="shared" si="144"/>
        <v>0</v>
      </c>
      <c r="Q616" s="11">
        <f t="shared" si="145"/>
        <v>0</v>
      </c>
      <c r="R616" s="11">
        <f t="shared" si="146"/>
        <v>0</v>
      </c>
      <c r="S616" s="11"/>
      <c r="T616" s="1">
        <f>VLOOKUP(B616,Master_Item!B:I,8,0)</f>
        <v>12</v>
      </c>
      <c r="U616" s="11">
        <f t="shared" si="147"/>
        <v>0</v>
      </c>
      <c r="V616" s="11">
        <f t="shared" si="148"/>
        <v>0</v>
      </c>
      <c r="W616" s="11">
        <f t="shared" si="149"/>
        <v>0</v>
      </c>
      <c r="X616" s="11">
        <f t="shared" si="150"/>
        <v>0</v>
      </c>
      <c r="Y616" s="11">
        <f t="shared" si="151"/>
        <v>0</v>
      </c>
    </row>
    <row r="617" spans="1:25">
      <c r="A617" s="13">
        <v>17</v>
      </c>
      <c r="B617" s="2">
        <v>310000006</v>
      </c>
      <c r="C617" s="1" t="s">
        <v>257</v>
      </c>
      <c r="D617" s="1" t="s">
        <v>117</v>
      </c>
      <c r="E617" s="12">
        <f>_xlfn.IFNA(VLOOKUP($B617,'FST OMT'!$C:$AH,$A617,0),0)</f>
        <v>0</v>
      </c>
      <c r="F617" s="12">
        <f>_xlfn.IFNA(VLOOKUP($B617,'FST CV'!$C:$AH,$A617,0),0)</f>
        <v>0</v>
      </c>
      <c r="G617" s="12">
        <f>_xlfn.IFNA(VLOOKUP($B617,'FST TT'!$C:$AH,$A617,0),0)</f>
        <v>0</v>
      </c>
      <c r="I617" s="4">
        <f t="shared" si="140"/>
        <v>0</v>
      </c>
      <c r="K617" s="52">
        <f>IF(D617="MT",VLOOKUP(B617,Master_Item!B:H,7,0),VLOOKUP(B617,Master_Item!B:H,6,0))</f>
        <v>40</v>
      </c>
      <c r="L617" s="52">
        <f>VLOOKUP(B617,Master_Item!B:M,12,0)</f>
        <v>0</v>
      </c>
      <c r="M617" s="11" t="str">
        <f t="shared" si="141"/>
        <v>0Region 3</v>
      </c>
      <c r="N617" s="11">
        <f t="shared" si="142"/>
        <v>0</v>
      </c>
      <c r="O617" s="11">
        <f t="shared" si="143"/>
        <v>0</v>
      </c>
      <c r="P617" s="11">
        <f t="shared" si="144"/>
        <v>0</v>
      </c>
      <c r="Q617" s="11">
        <f t="shared" si="145"/>
        <v>0</v>
      </c>
      <c r="R617" s="11">
        <f t="shared" si="146"/>
        <v>0</v>
      </c>
      <c r="S617" s="11"/>
      <c r="T617" s="1">
        <f>VLOOKUP(B617,Master_Item!B:I,8,0)</f>
        <v>12</v>
      </c>
      <c r="U617" s="11">
        <f t="shared" si="147"/>
        <v>0</v>
      </c>
      <c r="V617" s="11">
        <f t="shared" si="148"/>
        <v>0</v>
      </c>
      <c r="W617" s="11">
        <f t="shared" si="149"/>
        <v>0</v>
      </c>
      <c r="X617" s="11">
        <f t="shared" si="150"/>
        <v>0</v>
      </c>
      <c r="Y617" s="11">
        <f t="shared" si="151"/>
        <v>0</v>
      </c>
    </row>
    <row r="618" spans="1:25">
      <c r="A618" s="13">
        <v>18</v>
      </c>
      <c r="B618" s="2">
        <v>310000006</v>
      </c>
      <c r="C618" s="1" t="s">
        <v>257</v>
      </c>
      <c r="D618" s="1" t="s">
        <v>118</v>
      </c>
      <c r="E618" s="12">
        <f>_xlfn.IFNA(VLOOKUP($B618,'FST OMT'!$C:$AH,$A618,0),0)</f>
        <v>0</v>
      </c>
      <c r="F618" s="12">
        <f>_xlfn.IFNA(VLOOKUP($B618,'FST CV'!$C:$AH,$A618,0),0)</f>
        <v>0</v>
      </c>
      <c r="G618" s="12">
        <f>_xlfn.IFNA(VLOOKUP($B618,'FST TT'!$C:$AH,$A618,0),0)</f>
        <v>0</v>
      </c>
      <c r="I618" s="4">
        <f t="shared" si="140"/>
        <v>0</v>
      </c>
      <c r="K618" s="52">
        <f>IF(D618="MT",VLOOKUP(B618,Master_Item!B:H,7,0),VLOOKUP(B618,Master_Item!B:H,6,0))</f>
        <v>40</v>
      </c>
      <c r="L618" s="52">
        <f>VLOOKUP(B618,Master_Item!B:M,12,0)</f>
        <v>0</v>
      </c>
      <c r="M618" s="11" t="str">
        <f t="shared" si="141"/>
        <v>0Region 4</v>
      </c>
      <c r="N618" s="11">
        <f t="shared" si="142"/>
        <v>0</v>
      </c>
      <c r="O618" s="11">
        <f t="shared" si="143"/>
        <v>0</v>
      </c>
      <c r="P618" s="11">
        <f t="shared" si="144"/>
        <v>0</v>
      </c>
      <c r="Q618" s="11">
        <f t="shared" si="145"/>
        <v>0</v>
      </c>
      <c r="R618" s="11">
        <f t="shared" si="146"/>
        <v>0</v>
      </c>
      <c r="S618" s="11"/>
      <c r="T618" s="1">
        <f>VLOOKUP(B618,Master_Item!B:I,8,0)</f>
        <v>12</v>
      </c>
      <c r="U618" s="11">
        <f t="shared" si="147"/>
        <v>0</v>
      </c>
      <c r="V618" s="11">
        <f t="shared" si="148"/>
        <v>0</v>
      </c>
      <c r="W618" s="11">
        <f t="shared" si="149"/>
        <v>0</v>
      </c>
      <c r="X618" s="11">
        <f t="shared" si="150"/>
        <v>0</v>
      </c>
      <c r="Y618" s="11">
        <f t="shared" si="151"/>
        <v>0</v>
      </c>
    </row>
    <row r="619" spans="1:25">
      <c r="A619" s="13">
        <v>19</v>
      </c>
      <c r="B619" s="2">
        <v>310000006</v>
      </c>
      <c r="C619" s="1" t="s">
        <v>257</v>
      </c>
      <c r="D619" s="1" t="s">
        <v>119</v>
      </c>
      <c r="E619" s="12">
        <f>_xlfn.IFNA(VLOOKUP($B619,'FST OMT'!$C:$AH,$A619,0),0)</f>
        <v>0</v>
      </c>
      <c r="F619" s="12">
        <f>_xlfn.IFNA(VLOOKUP($B619,'FST CV'!$C:$AH,$A619,0),0)</f>
        <v>0</v>
      </c>
      <c r="G619" s="12">
        <f>_xlfn.IFNA(VLOOKUP($B619,'FST TT'!$C:$AH,$A619,0),0)</f>
        <v>0</v>
      </c>
      <c r="I619" s="4">
        <f t="shared" si="140"/>
        <v>0</v>
      </c>
      <c r="K619" s="52">
        <f>IF(D619="MT",VLOOKUP(B619,Master_Item!B:H,7,0),VLOOKUP(B619,Master_Item!B:H,6,0))</f>
        <v>40</v>
      </c>
      <c r="L619" s="52">
        <f>VLOOKUP(B619,Master_Item!B:M,12,0)</f>
        <v>0</v>
      </c>
      <c r="M619" s="11" t="str">
        <f t="shared" si="141"/>
        <v>0Region 5</v>
      </c>
      <c r="N619" s="11">
        <f t="shared" si="142"/>
        <v>0</v>
      </c>
      <c r="O619" s="11">
        <f t="shared" si="143"/>
        <v>0</v>
      </c>
      <c r="P619" s="11">
        <f t="shared" si="144"/>
        <v>0</v>
      </c>
      <c r="Q619" s="11">
        <f t="shared" si="145"/>
        <v>0</v>
      </c>
      <c r="R619" s="11">
        <f t="shared" si="146"/>
        <v>0</v>
      </c>
      <c r="S619" s="11"/>
      <c r="T619" s="1">
        <f>VLOOKUP(B619,Master_Item!B:I,8,0)</f>
        <v>12</v>
      </c>
      <c r="U619" s="11">
        <f t="shared" si="147"/>
        <v>0</v>
      </c>
      <c r="V619" s="11">
        <f t="shared" si="148"/>
        <v>0</v>
      </c>
      <c r="W619" s="11">
        <f t="shared" si="149"/>
        <v>0</v>
      </c>
      <c r="X619" s="11">
        <f t="shared" si="150"/>
        <v>0</v>
      </c>
      <c r="Y619" s="11">
        <f t="shared" si="151"/>
        <v>0</v>
      </c>
    </row>
    <row r="620" spans="1:25">
      <c r="A620" s="13">
        <v>20</v>
      </c>
      <c r="B620" s="2">
        <v>310000006</v>
      </c>
      <c r="C620" s="1" t="s">
        <v>257</v>
      </c>
      <c r="D620" s="1" t="s">
        <v>127</v>
      </c>
      <c r="E620" s="12">
        <f>_xlfn.IFNA(VLOOKUP($B620,'FST OMT'!$C:$AH,$A620,0),0)*0.45</f>
        <v>0</v>
      </c>
      <c r="F620" s="12">
        <f>_xlfn.IFNA(VLOOKUP($B620,'FST CV'!$C:$AH,$A620,0),0)*0.45</f>
        <v>0</v>
      </c>
      <c r="G620" s="12">
        <f>_xlfn.IFNA(VLOOKUP($B620,'FST TT'!$C:$AH,$A620,0),0)*0.45</f>
        <v>0</v>
      </c>
      <c r="I620" s="4">
        <f t="shared" si="140"/>
        <v>0</v>
      </c>
      <c r="K620" s="52">
        <f>IF(D620="MT",VLOOKUP(B620,Master_Item!B:H,7,0),VLOOKUP(B620,Master_Item!B:H,6,0))</f>
        <v>40</v>
      </c>
      <c r="L620" s="52">
        <f>VLOOKUP(B620,Master_Item!B:M,12,0)</f>
        <v>0</v>
      </c>
      <c r="M620" s="11" t="str">
        <f t="shared" si="141"/>
        <v>0Region 6/9</v>
      </c>
      <c r="N620" s="11">
        <f t="shared" si="142"/>
        <v>0</v>
      </c>
      <c r="O620" s="11">
        <f t="shared" si="143"/>
        <v>0</v>
      </c>
      <c r="P620" s="11">
        <f t="shared" si="144"/>
        <v>0</v>
      </c>
      <c r="Q620" s="11">
        <f t="shared" si="145"/>
        <v>0</v>
      </c>
      <c r="R620" s="11">
        <f t="shared" si="146"/>
        <v>0</v>
      </c>
      <c r="S620" s="11"/>
      <c r="T620" s="1">
        <f>VLOOKUP(B620,Master_Item!B:I,8,0)</f>
        <v>12</v>
      </c>
      <c r="U620" s="11">
        <f t="shared" si="147"/>
        <v>0</v>
      </c>
      <c r="V620" s="11">
        <f t="shared" si="148"/>
        <v>0</v>
      </c>
      <c r="W620" s="11">
        <f t="shared" si="149"/>
        <v>0</v>
      </c>
      <c r="X620" s="11">
        <f t="shared" si="150"/>
        <v>0</v>
      </c>
      <c r="Y620" s="11">
        <f t="shared" si="151"/>
        <v>0</v>
      </c>
    </row>
    <row r="621" spans="1:25">
      <c r="A621" s="13">
        <v>20</v>
      </c>
      <c r="B621" s="2">
        <v>310000006</v>
      </c>
      <c r="C621" s="1" t="s">
        <v>257</v>
      </c>
      <c r="D621" s="1" t="s">
        <v>128</v>
      </c>
      <c r="E621" s="12">
        <f>_xlfn.IFNA(VLOOKUP($B621,'FST OMT'!$C:$AH,$A621,0),0)*0.55</f>
        <v>0</v>
      </c>
      <c r="F621" s="12">
        <f>_xlfn.IFNA(VLOOKUP($B621,'FST CV'!$C:$AH,$A621,0),0)*0.55</f>
        <v>0</v>
      </c>
      <c r="G621" s="12">
        <f>_xlfn.IFNA(VLOOKUP($B621,'FST TT'!$C:$AH,$A621,0),0)*0.55</f>
        <v>0</v>
      </c>
      <c r="I621" s="4">
        <f t="shared" si="140"/>
        <v>0</v>
      </c>
      <c r="K621" s="52">
        <f>IF(D621="MT",VLOOKUP(B621,Master_Item!B:H,7,0),VLOOKUP(B621,Master_Item!B:H,6,0))</f>
        <v>40</v>
      </c>
      <c r="L621" s="52">
        <f>VLOOKUP(B621,Master_Item!B:M,12,0)</f>
        <v>0</v>
      </c>
      <c r="M621" s="11" t="str">
        <f t="shared" si="141"/>
        <v>0Region 6/14</v>
      </c>
      <c r="N621" s="11">
        <f t="shared" si="142"/>
        <v>0</v>
      </c>
      <c r="O621" s="11">
        <f t="shared" si="143"/>
        <v>0</v>
      </c>
      <c r="P621" s="11">
        <f t="shared" si="144"/>
        <v>0</v>
      </c>
      <c r="Q621" s="11">
        <f t="shared" si="145"/>
        <v>0</v>
      </c>
      <c r="R621" s="11">
        <f t="shared" si="146"/>
        <v>0</v>
      </c>
      <c r="S621" s="11"/>
      <c r="T621" s="1">
        <f>VLOOKUP(B621,Master_Item!B:I,8,0)</f>
        <v>12</v>
      </c>
      <c r="U621" s="11">
        <f t="shared" si="147"/>
        <v>0</v>
      </c>
      <c r="V621" s="11">
        <f t="shared" si="148"/>
        <v>0</v>
      </c>
      <c r="W621" s="11">
        <f t="shared" si="149"/>
        <v>0</v>
      </c>
      <c r="X621" s="11">
        <f t="shared" si="150"/>
        <v>0</v>
      </c>
      <c r="Y621" s="11">
        <f t="shared" si="151"/>
        <v>0</v>
      </c>
    </row>
    <row r="622" spans="1:25">
      <c r="A622" s="13">
        <v>21</v>
      </c>
      <c r="B622" s="2">
        <v>310000006</v>
      </c>
      <c r="C622" s="1" t="s">
        <v>257</v>
      </c>
      <c r="D622" s="1" t="s">
        <v>121</v>
      </c>
      <c r="E622" s="12">
        <f>_xlfn.IFNA(VLOOKUP($B622,'FST OMT'!$C:$AH,$A622,0),0)</f>
        <v>0</v>
      </c>
      <c r="F622" s="12">
        <f>_xlfn.IFNA(VLOOKUP($B622,'FST CV'!$C:$AH,$A622,0),0)</f>
        <v>0</v>
      </c>
      <c r="G622" s="12">
        <f>_xlfn.IFNA(VLOOKUP($B622,'FST TT'!$C:$AH,$A622,0),0)</f>
        <v>0</v>
      </c>
      <c r="I622" s="4">
        <f t="shared" si="140"/>
        <v>0</v>
      </c>
      <c r="K622" s="52">
        <f>IF(D622="MT",VLOOKUP(B622,Master_Item!B:H,7,0),VLOOKUP(B622,Master_Item!B:H,6,0))</f>
        <v>40</v>
      </c>
      <c r="L622" s="52">
        <f>VLOOKUP(B622,Master_Item!B:M,12,0)</f>
        <v>0</v>
      </c>
      <c r="M622" s="11" t="str">
        <f t="shared" si="141"/>
        <v>0Region 7</v>
      </c>
      <c r="N622" s="11">
        <f t="shared" si="142"/>
        <v>0</v>
      </c>
      <c r="O622" s="11">
        <f t="shared" si="143"/>
        <v>0</v>
      </c>
      <c r="P622" s="11">
        <f t="shared" si="144"/>
        <v>0</v>
      </c>
      <c r="Q622" s="11">
        <f t="shared" si="145"/>
        <v>0</v>
      </c>
      <c r="R622" s="11">
        <f t="shared" si="146"/>
        <v>0</v>
      </c>
      <c r="S622" s="11"/>
      <c r="T622" s="1">
        <f>VLOOKUP(B622,Master_Item!B:I,8,0)</f>
        <v>12</v>
      </c>
      <c r="U622" s="11">
        <f t="shared" si="147"/>
        <v>0</v>
      </c>
      <c r="V622" s="11">
        <f t="shared" si="148"/>
        <v>0</v>
      </c>
      <c r="W622" s="11">
        <f t="shared" si="149"/>
        <v>0</v>
      </c>
      <c r="X622" s="11">
        <f t="shared" si="150"/>
        <v>0</v>
      </c>
      <c r="Y622" s="11">
        <f t="shared" si="151"/>
        <v>0</v>
      </c>
    </row>
    <row r="623" spans="1:25">
      <c r="A623" s="13">
        <v>22</v>
      </c>
      <c r="B623" s="2">
        <v>310000006</v>
      </c>
      <c r="C623" s="1" t="s">
        <v>257</v>
      </c>
      <c r="D623" s="1" t="s">
        <v>122</v>
      </c>
      <c r="E623" s="12">
        <f>_xlfn.IFNA(VLOOKUP($B623,'FST OMT'!$C:$AH,$A623,0),0)</f>
        <v>0</v>
      </c>
      <c r="F623" s="12">
        <f>_xlfn.IFNA(VLOOKUP($B623,'FST CV'!$C:$AH,$A623,0),0)</f>
        <v>0</v>
      </c>
      <c r="G623" s="12">
        <f>_xlfn.IFNA(VLOOKUP($B623,'FST TT'!$C:$AH,$A623,0),0)</f>
        <v>0</v>
      </c>
      <c r="I623" s="4">
        <f t="shared" si="140"/>
        <v>0</v>
      </c>
      <c r="K623" s="52">
        <f>IF(D623="MT",VLOOKUP(B623,Master_Item!B:H,7,0),VLOOKUP(B623,Master_Item!B:H,6,0))</f>
        <v>40</v>
      </c>
      <c r="L623" s="52">
        <f>VLOOKUP(B623,Master_Item!B:M,12,0)</f>
        <v>0</v>
      </c>
      <c r="M623" s="11" t="str">
        <f t="shared" si="141"/>
        <v>0Region 8</v>
      </c>
      <c r="N623" s="11">
        <f t="shared" si="142"/>
        <v>0</v>
      </c>
      <c r="O623" s="11">
        <f t="shared" si="143"/>
        <v>0</v>
      </c>
      <c r="P623" s="11">
        <f t="shared" si="144"/>
        <v>0</v>
      </c>
      <c r="Q623" s="11">
        <f t="shared" si="145"/>
        <v>0</v>
      </c>
      <c r="R623" s="11">
        <f t="shared" si="146"/>
        <v>0</v>
      </c>
      <c r="S623" s="11"/>
      <c r="T623" s="1">
        <f>VLOOKUP(B623,Master_Item!B:I,8,0)</f>
        <v>12</v>
      </c>
      <c r="U623" s="11">
        <f t="shared" si="147"/>
        <v>0</v>
      </c>
      <c r="V623" s="11">
        <f t="shared" si="148"/>
        <v>0</v>
      </c>
      <c r="W623" s="11">
        <f t="shared" si="149"/>
        <v>0</v>
      </c>
      <c r="X623" s="11">
        <f t="shared" si="150"/>
        <v>0</v>
      </c>
      <c r="Y623" s="11">
        <f t="shared" si="151"/>
        <v>0</v>
      </c>
    </row>
    <row r="624" spans="1:25">
      <c r="A624" s="13">
        <v>71</v>
      </c>
      <c r="B624" s="2">
        <v>310000006</v>
      </c>
      <c r="C624" s="1" t="s">
        <v>257</v>
      </c>
      <c r="D624" s="1" t="s">
        <v>123</v>
      </c>
      <c r="H624" s="4">
        <f>_xlfn.IFNA(VLOOKUP(B624,'FST MT'!A:FS,$A624,0),0)</f>
        <v>0</v>
      </c>
      <c r="I624" s="4">
        <f t="shared" si="140"/>
        <v>0</v>
      </c>
      <c r="K624" s="52">
        <f>IF(D624="MT",VLOOKUP(B624,Master_Item!B:H,7,0),VLOOKUP(B624,Master_Item!B:H,6,0))</f>
        <v>40</v>
      </c>
      <c r="L624" s="52">
        <f>VLOOKUP(B624,Master_Item!B:M,12,0)</f>
        <v>0</v>
      </c>
      <c r="M624" s="11" t="str">
        <f t="shared" si="141"/>
        <v>0MT</v>
      </c>
      <c r="N624" s="11">
        <f t="shared" si="142"/>
        <v>0</v>
      </c>
      <c r="O624" s="11">
        <f t="shared" si="143"/>
        <v>0</v>
      </c>
      <c r="P624" s="11">
        <f t="shared" si="144"/>
        <v>0</v>
      </c>
      <c r="Q624" s="11">
        <f t="shared" si="145"/>
        <v>0</v>
      </c>
      <c r="R624" s="11">
        <f t="shared" si="146"/>
        <v>0</v>
      </c>
      <c r="S624" s="11"/>
      <c r="T624" s="1">
        <f>VLOOKUP(B624,Master_Item!B:I,8,0)</f>
        <v>12</v>
      </c>
      <c r="U624" s="11">
        <f t="shared" si="147"/>
        <v>0</v>
      </c>
      <c r="V624" s="11">
        <f t="shared" si="148"/>
        <v>0</v>
      </c>
      <c r="W624" s="11">
        <f t="shared" si="149"/>
        <v>0</v>
      </c>
      <c r="X624" s="11">
        <f t="shared" si="150"/>
        <v>0</v>
      </c>
      <c r="Y624" s="11">
        <f t="shared" si="151"/>
        <v>0</v>
      </c>
    </row>
    <row r="625" spans="1:25">
      <c r="A625" s="13">
        <v>15</v>
      </c>
      <c r="B625" s="2">
        <v>310003602</v>
      </c>
      <c r="C625" s="1" t="s">
        <v>207</v>
      </c>
      <c r="D625" s="1" t="s">
        <v>115</v>
      </c>
      <c r="E625" s="12">
        <f>_xlfn.IFNA(VLOOKUP($B625,'FST OMT'!$C:$AH,$A625,0),0)</f>
        <v>0</v>
      </c>
      <c r="F625" s="12">
        <f>_xlfn.IFNA(VLOOKUP($B625,'FST CV'!$C:$AH,$A625,0),0)</f>
        <v>0</v>
      </c>
      <c r="G625" s="12">
        <f>_xlfn.IFNA(VLOOKUP($B625,'FST TT'!$C:$AH,$A625,0),0)</f>
        <v>0</v>
      </c>
      <c r="I625" s="4">
        <f t="shared" ref="I625:I634" si="152">SUM(E625:H625)</f>
        <v>0</v>
      </c>
      <c r="K625" s="52">
        <f>IF(D625="MT",VLOOKUP(B625,Master_Item!B:H,7,0),VLOOKUP(B625,Master_Item!B:H,6,0))</f>
        <v>60</v>
      </c>
      <c r="L625" s="52" t="str">
        <f>VLOOKUP(B625,Master_Item!B:M,12,0)</f>
        <v>โรงงานวังม่วง</v>
      </c>
      <c r="M625" s="11" t="str">
        <f t="shared" ref="M625:M634" si="153">L625&amp;D625</f>
        <v>โรงงานวังม่วงRegion 1</v>
      </c>
      <c r="N625" s="11">
        <f t="shared" ref="N625:N634" si="154">E625/$K625</f>
        <v>0</v>
      </c>
      <c r="O625" s="11">
        <f t="shared" ref="O625:O634" si="155">F625/$K625</f>
        <v>0</v>
      </c>
      <c r="P625" s="11">
        <f t="shared" ref="P625:P634" si="156">G625/$K625</f>
        <v>0</v>
      </c>
      <c r="Q625" s="11">
        <f t="shared" ref="Q625:Q634" si="157">H625/$K625</f>
        <v>0</v>
      </c>
      <c r="R625" s="11">
        <f t="shared" ref="R625:R634" si="158">I625/$K625</f>
        <v>0</v>
      </c>
      <c r="S625" s="11"/>
      <c r="T625" s="1">
        <f>VLOOKUP(B625,Master_Item!B:I,8,0)</f>
        <v>9.6000000000000014</v>
      </c>
      <c r="U625" s="11">
        <f t="shared" ref="U625:U634" si="159">$T625*E625</f>
        <v>0</v>
      </c>
      <c r="V625" s="11">
        <f t="shared" ref="V625:V634" si="160">$T625*F625</f>
        <v>0</v>
      </c>
      <c r="W625" s="11">
        <f t="shared" ref="W625:W634" si="161">$T625*G625</f>
        <v>0</v>
      </c>
      <c r="X625" s="11">
        <f t="shared" ref="X625:X634" si="162">$T625*H625</f>
        <v>0</v>
      </c>
      <c r="Y625" s="11">
        <f t="shared" ref="Y625:Y634" si="163">$T625*I625</f>
        <v>0</v>
      </c>
    </row>
    <row r="626" spans="1:25">
      <c r="A626" s="13">
        <v>16</v>
      </c>
      <c r="B626" s="2">
        <v>310003602</v>
      </c>
      <c r="C626" s="1" t="s">
        <v>207</v>
      </c>
      <c r="D626" s="1" t="s">
        <v>116</v>
      </c>
      <c r="E626" s="12">
        <f>_xlfn.IFNA(VLOOKUP($B626,'FST OMT'!$C:$AH,$A626,0),0)</f>
        <v>0</v>
      </c>
      <c r="F626" s="12">
        <f>_xlfn.IFNA(VLOOKUP($B626,'FST CV'!$C:$AH,$A626,0),0)</f>
        <v>0</v>
      </c>
      <c r="G626" s="12">
        <f>_xlfn.IFNA(VLOOKUP($B626,'FST TT'!$C:$AH,$A626,0),0)</f>
        <v>0</v>
      </c>
      <c r="I626" s="4">
        <f t="shared" si="152"/>
        <v>0</v>
      </c>
      <c r="K626" s="52">
        <f>IF(D626="MT",VLOOKUP(B626,Master_Item!B:H,7,0),VLOOKUP(B626,Master_Item!B:H,6,0))</f>
        <v>60</v>
      </c>
      <c r="L626" s="52" t="str">
        <f>VLOOKUP(B626,Master_Item!B:M,12,0)</f>
        <v>โรงงานวังม่วง</v>
      </c>
      <c r="M626" s="11" t="str">
        <f t="shared" si="153"/>
        <v>โรงงานวังม่วงRegion 2</v>
      </c>
      <c r="N626" s="11">
        <f t="shared" si="154"/>
        <v>0</v>
      </c>
      <c r="O626" s="11">
        <f t="shared" si="155"/>
        <v>0</v>
      </c>
      <c r="P626" s="11">
        <f t="shared" si="156"/>
        <v>0</v>
      </c>
      <c r="Q626" s="11">
        <f t="shared" si="157"/>
        <v>0</v>
      </c>
      <c r="R626" s="11">
        <f t="shared" si="158"/>
        <v>0</v>
      </c>
      <c r="S626" s="11"/>
      <c r="T626" s="1">
        <f>VLOOKUP(B626,Master_Item!B:I,8,0)</f>
        <v>9.6000000000000014</v>
      </c>
      <c r="U626" s="11">
        <f t="shared" si="159"/>
        <v>0</v>
      </c>
      <c r="V626" s="11">
        <f t="shared" si="160"/>
        <v>0</v>
      </c>
      <c r="W626" s="11">
        <f t="shared" si="161"/>
        <v>0</v>
      </c>
      <c r="X626" s="11">
        <f t="shared" si="162"/>
        <v>0</v>
      </c>
      <c r="Y626" s="11">
        <f t="shared" si="163"/>
        <v>0</v>
      </c>
    </row>
    <row r="627" spans="1:25">
      <c r="A627" s="13">
        <v>17</v>
      </c>
      <c r="B627" s="2">
        <v>310003602</v>
      </c>
      <c r="C627" s="1" t="s">
        <v>207</v>
      </c>
      <c r="D627" s="1" t="s">
        <v>117</v>
      </c>
      <c r="E627" s="12">
        <f>_xlfn.IFNA(VLOOKUP($B627,'FST OMT'!$C:$AH,$A627,0),0)</f>
        <v>0</v>
      </c>
      <c r="F627" s="12">
        <f>_xlfn.IFNA(VLOOKUP($B627,'FST CV'!$C:$AH,$A627,0),0)</f>
        <v>0</v>
      </c>
      <c r="G627" s="12">
        <f>_xlfn.IFNA(VLOOKUP($B627,'FST TT'!$C:$AH,$A627,0),0)</f>
        <v>0</v>
      </c>
      <c r="I627" s="4">
        <f t="shared" si="152"/>
        <v>0</v>
      </c>
      <c r="K627" s="52">
        <f>IF(D627="MT",VLOOKUP(B627,Master_Item!B:H,7,0),VLOOKUP(B627,Master_Item!B:H,6,0))</f>
        <v>60</v>
      </c>
      <c r="L627" s="52" t="str">
        <f>VLOOKUP(B627,Master_Item!B:M,12,0)</f>
        <v>โรงงานวังม่วง</v>
      </c>
      <c r="M627" s="11" t="str">
        <f t="shared" si="153"/>
        <v>โรงงานวังม่วงRegion 3</v>
      </c>
      <c r="N627" s="11">
        <f t="shared" si="154"/>
        <v>0</v>
      </c>
      <c r="O627" s="11">
        <f t="shared" si="155"/>
        <v>0</v>
      </c>
      <c r="P627" s="11">
        <f t="shared" si="156"/>
        <v>0</v>
      </c>
      <c r="Q627" s="11">
        <f t="shared" si="157"/>
        <v>0</v>
      </c>
      <c r="R627" s="11">
        <f t="shared" si="158"/>
        <v>0</v>
      </c>
      <c r="S627" s="11"/>
      <c r="T627" s="1">
        <f>VLOOKUP(B627,Master_Item!B:I,8,0)</f>
        <v>9.6000000000000014</v>
      </c>
      <c r="U627" s="11">
        <f t="shared" si="159"/>
        <v>0</v>
      </c>
      <c r="V627" s="11">
        <f t="shared" si="160"/>
        <v>0</v>
      </c>
      <c r="W627" s="11">
        <f t="shared" si="161"/>
        <v>0</v>
      </c>
      <c r="X627" s="11">
        <f t="shared" si="162"/>
        <v>0</v>
      </c>
      <c r="Y627" s="11">
        <f t="shared" si="163"/>
        <v>0</v>
      </c>
    </row>
    <row r="628" spans="1:25">
      <c r="A628" s="13">
        <v>18</v>
      </c>
      <c r="B628" s="2">
        <v>310003602</v>
      </c>
      <c r="C628" s="1" t="s">
        <v>207</v>
      </c>
      <c r="D628" s="1" t="s">
        <v>118</v>
      </c>
      <c r="E628" s="12">
        <f>_xlfn.IFNA(VLOOKUP($B628,'FST OMT'!$C:$AH,$A628,0),0)</f>
        <v>0</v>
      </c>
      <c r="F628" s="12">
        <f>_xlfn.IFNA(VLOOKUP($B628,'FST CV'!$C:$AH,$A628,0),0)</f>
        <v>0</v>
      </c>
      <c r="G628" s="12">
        <f>_xlfn.IFNA(VLOOKUP($B628,'FST TT'!$C:$AH,$A628,0),0)</f>
        <v>0</v>
      </c>
      <c r="I628" s="4">
        <f t="shared" si="152"/>
        <v>0</v>
      </c>
      <c r="K628" s="52">
        <f>IF(D628="MT",VLOOKUP(B628,Master_Item!B:H,7,0),VLOOKUP(B628,Master_Item!B:H,6,0))</f>
        <v>60</v>
      </c>
      <c r="L628" s="52" t="str">
        <f>VLOOKUP(B628,Master_Item!B:M,12,0)</f>
        <v>โรงงานวังม่วง</v>
      </c>
      <c r="M628" s="11" t="str">
        <f t="shared" si="153"/>
        <v>โรงงานวังม่วงRegion 4</v>
      </c>
      <c r="N628" s="11">
        <f t="shared" si="154"/>
        <v>0</v>
      </c>
      <c r="O628" s="11">
        <f t="shared" si="155"/>
        <v>0</v>
      </c>
      <c r="P628" s="11">
        <f t="shared" si="156"/>
        <v>0</v>
      </c>
      <c r="Q628" s="11">
        <f t="shared" si="157"/>
        <v>0</v>
      </c>
      <c r="R628" s="11">
        <f t="shared" si="158"/>
        <v>0</v>
      </c>
      <c r="S628" s="11"/>
      <c r="T628" s="1">
        <f>VLOOKUP(B628,Master_Item!B:I,8,0)</f>
        <v>9.6000000000000014</v>
      </c>
      <c r="U628" s="11">
        <f t="shared" si="159"/>
        <v>0</v>
      </c>
      <c r="V628" s="11">
        <f t="shared" si="160"/>
        <v>0</v>
      </c>
      <c r="W628" s="11">
        <f t="shared" si="161"/>
        <v>0</v>
      </c>
      <c r="X628" s="11">
        <f t="shared" si="162"/>
        <v>0</v>
      </c>
      <c r="Y628" s="11">
        <f t="shared" si="163"/>
        <v>0</v>
      </c>
    </row>
    <row r="629" spans="1:25">
      <c r="A629" s="13">
        <v>19</v>
      </c>
      <c r="B629" s="2">
        <v>310003602</v>
      </c>
      <c r="C629" s="1" t="s">
        <v>207</v>
      </c>
      <c r="D629" s="1" t="s">
        <v>119</v>
      </c>
      <c r="E629" s="12">
        <f>_xlfn.IFNA(VLOOKUP($B629,'FST OMT'!$C:$AH,$A629,0),0)</f>
        <v>0</v>
      </c>
      <c r="F629" s="12">
        <f>_xlfn.IFNA(VLOOKUP($B629,'FST CV'!$C:$AH,$A629,0),0)</f>
        <v>0</v>
      </c>
      <c r="G629" s="12">
        <f>_xlfn.IFNA(VLOOKUP($B629,'FST TT'!$C:$AH,$A629,0),0)</f>
        <v>0</v>
      </c>
      <c r="I629" s="4">
        <f t="shared" si="152"/>
        <v>0</v>
      </c>
      <c r="K629" s="52">
        <f>IF(D629="MT",VLOOKUP(B629,Master_Item!B:H,7,0),VLOOKUP(B629,Master_Item!B:H,6,0))</f>
        <v>60</v>
      </c>
      <c r="L629" s="52" t="str">
        <f>VLOOKUP(B629,Master_Item!B:M,12,0)</f>
        <v>โรงงานวังม่วง</v>
      </c>
      <c r="M629" s="11" t="str">
        <f t="shared" si="153"/>
        <v>โรงงานวังม่วงRegion 5</v>
      </c>
      <c r="N629" s="11">
        <f t="shared" si="154"/>
        <v>0</v>
      </c>
      <c r="O629" s="11">
        <f t="shared" si="155"/>
        <v>0</v>
      </c>
      <c r="P629" s="11">
        <f t="shared" si="156"/>
        <v>0</v>
      </c>
      <c r="Q629" s="11">
        <f t="shared" si="157"/>
        <v>0</v>
      </c>
      <c r="R629" s="11">
        <f t="shared" si="158"/>
        <v>0</v>
      </c>
      <c r="S629" s="11"/>
      <c r="T629" s="1">
        <f>VLOOKUP(B629,Master_Item!B:I,8,0)</f>
        <v>9.6000000000000014</v>
      </c>
      <c r="U629" s="11">
        <f t="shared" si="159"/>
        <v>0</v>
      </c>
      <c r="V629" s="11">
        <f t="shared" si="160"/>
        <v>0</v>
      </c>
      <c r="W629" s="11">
        <f t="shared" si="161"/>
        <v>0</v>
      </c>
      <c r="X629" s="11">
        <f t="shared" si="162"/>
        <v>0</v>
      </c>
      <c r="Y629" s="11">
        <f t="shared" si="163"/>
        <v>0</v>
      </c>
    </row>
    <row r="630" spans="1:25">
      <c r="A630" s="13">
        <v>20</v>
      </c>
      <c r="B630" s="2">
        <v>310003602</v>
      </c>
      <c r="C630" s="1" t="s">
        <v>207</v>
      </c>
      <c r="D630" s="1" t="s">
        <v>127</v>
      </c>
      <c r="E630" s="12">
        <f>_xlfn.IFNA(VLOOKUP($B630,'FST OMT'!$C:$AH,$A630,0),0)*0.45</f>
        <v>0</v>
      </c>
      <c r="F630" s="12">
        <f>_xlfn.IFNA(VLOOKUP($B630,'FST CV'!$C:$AH,$A630,0),0)*0.45</f>
        <v>0</v>
      </c>
      <c r="G630" s="12">
        <f>_xlfn.IFNA(VLOOKUP($B630,'FST TT'!$C:$AH,$A630,0),0)*0.45</f>
        <v>0</v>
      </c>
      <c r="I630" s="4">
        <f t="shared" si="152"/>
        <v>0</v>
      </c>
      <c r="K630" s="52">
        <f>IF(D630="MT",VLOOKUP(B630,Master_Item!B:H,7,0),VLOOKUP(B630,Master_Item!B:H,6,0))</f>
        <v>60</v>
      </c>
      <c r="L630" s="52" t="str">
        <f>VLOOKUP(B630,Master_Item!B:M,12,0)</f>
        <v>โรงงานวังม่วง</v>
      </c>
      <c r="M630" s="11" t="str">
        <f t="shared" si="153"/>
        <v>โรงงานวังม่วงRegion 6/9</v>
      </c>
      <c r="N630" s="11">
        <f t="shared" si="154"/>
        <v>0</v>
      </c>
      <c r="O630" s="11">
        <f t="shared" si="155"/>
        <v>0</v>
      </c>
      <c r="P630" s="11">
        <f t="shared" si="156"/>
        <v>0</v>
      </c>
      <c r="Q630" s="11">
        <f t="shared" si="157"/>
        <v>0</v>
      </c>
      <c r="R630" s="11">
        <f t="shared" si="158"/>
        <v>0</v>
      </c>
      <c r="S630" s="11"/>
      <c r="T630" s="1">
        <f>VLOOKUP(B630,Master_Item!B:I,8,0)</f>
        <v>9.6000000000000014</v>
      </c>
      <c r="U630" s="11">
        <f t="shared" si="159"/>
        <v>0</v>
      </c>
      <c r="V630" s="11">
        <f t="shared" si="160"/>
        <v>0</v>
      </c>
      <c r="W630" s="11">
        <f t="shared" si="161"/>
        <v>0</v>
      </c>
      <c r="X630" s="11">
        <f t="shared" si="162"/>
        <v>0</v>
      </c>
      <c r="Y630" s="11">
        <f t="shared" si="163"/>
        <v>0</v>
      </c>
    </row>
    <row r="631" spans="1:25">
      <c r="A631" s="13">
        <v>20</v>
      </c>
      <c r="B631" s="2">
        <v>310003602</v>
      </c>
      <c r="C631" s="1" t="s">
        <v>207</v>
      </c>
      <c r="D631" s="1" t="s">
        <v>128</v>
      </c>
      <c r="E631" s="12">
        <f>_xlfn.IFNA(VLOOKUP($B631,'FST OMT'!$C:$AH,$A631,0),0)*0.55</f>
        <v>0</v>
      </c>
      <c r="F631" s="12">
        <f>_xlfn.IFNA(VLOOKUP($B631,'FST CV'!$C:$AH,$A631,0),0)*0.55</f>
        <v>0</v>
      </c>
      <c r="G631" s="12">
        <f>_xlfn.IFNA(VLOOKUP($B631,'FST TT'!$C:$AH,$A631,0),0)*0.55</f>
        <v>0</v>
      </c>
      <c r="I631" s="4">
        <f t="shared" si="152"/>
        <v>0</v>
      </c>
      <c r="K631" s="52">
        <f>IF(D631="MT",VLOOKUP(B631,Master_Item!B:H,7,0),VLOOKUP(B631,Master_Item!B:H,6,0))</f>
        <v>60</v>
      </c>
      <c r="L631" s="52" t="str">
        <f>VLOOKUP(B631,Master_Item!B:M,12,0)</f>
        <v>โรงงานวังม่วง</v>
      </c>
      <c r="M631" s="11" t="str">
        <f t="shared" si="153"/>
        <v>โรงงานวังม่วงRegion 6/14</v>
      </c>
      <c r="N631" s="11">
        <f t="shared" si="154"/>
        <v>0</v>
      </c>
      <c r="O631" s="11">
        <f t="shared" si="155"/>
        <v>0</v>
      </c>
      <c r="P631" s="11">
        <f t="shared" si="156"/>
        <v>0</v>
      </c>
      <c r="Q631" s="11">
        <f t="shared" si="157"/>
        <v>0</v>
      </c>
      <c r="R631" s="11">
        <f t="shared" si="158"/>
        <v>0</v>
      </c>
      <c r="S631" s="11"/>
      <c r="T631" s="1">
        <f>VLOOKUP(B631,Master_Item!B:I,8,0)</f>
        <v>9.6000000000000014</v>
      </c>
      <c r="U631" s="11">
        <f t="shared" si="159"/>
        <v>0</v>
      </c>
      <c r="V631" s="11">
        <f t="shared" si="160"/>
        <v>0</v>
      </c>
      <c r="W631" s="11">
        <f t="shared" si="161"/>
        <v>0</v>
      </c>
      <c r="X631" s="11">
        <f t="shared" si="162"/>
        <v>0</v>
      </c>
      <c r="Y631" s="11">
        <f t="shared" si="163"/>
        <v>0</v>
      </c>
    </row>
    <row r="632" spans="1:25">
      <c r="A632" s="13">
        <v>21</v>
      </c>
      <c r="B632" s="2">
        <v>310003602</v>
      </c>
      <c r="C632" s="1" t="s">
        <v>207</v>
      </c>
      <c r="D632" s="1" t="s">
        <v>121</v>
      </c>
      <c r="E632" s="12">
        <f>_xlfn.IFNA(VLOOKUP($B632,'FST OMT'!$C:$AH,$A632,0),0)</f>
        <v>0</v>
      </c>
      <c r="F632" s="12">
        <f>_xlfn.IFNA(VLOOKUP($B632,'FST CV'!$C:$AH,$A632,0),0)</f>
        <v>0</v>
      </c>
      <c r="G632" s="12">
        <f>_xlfn.IFNA(VLOOKUP($B632,'FST TT'!$C:$AH,$A632,0),0)</f>
        <v>0</v>
      </c>
      <c r="I632" s="4">
        <f t="shared" si="152"/>
        <v>0</v>
      </c>
      <c r="K632" s="52">
        <f>IF(D632="MT",VLOOKUP(B632,Master_Item!B:H,7,0),VLOOKUP(B632,Master_Item!B:H,6,0))</f>
        <v>60</v>
      </c>
      <c r="L632" s="52" t="str">
        <f>VLOOKUP(B632,Master_Item!B:M,12,0)</f>
        <v>โรงงานวังม่วง</v>
      </c>
      <c r="M632" s="11" t="str">
        <f t="shared" si="153"/>
        <v>โรงงานวังม่วงRegion 7</v>
      </c>
      <c r="N632" s="11">
        <f t="shared" si="154"/>
        <v>0</v>
      </c>
      <c r="O632" s="11">
        <f t="shared" si="155"/>
        <v>0</v>
      </c>
      <c r="P632" s="11">
        <f t="shared" si="156"/>
        <v>0</v>
      </c>
      <c r="Q632" s="11">
        <f t="shared" si="157"/>
        <v>0</v>
      </c>
      <c r="R632" s="11">
        <f t="shared" si="158"/>
        <v>0</v>
      </c>
      <c r="S632" s="11"/>
      <c r="T632" s="1">
        <f>VLOOKUP(B632,Master_Item!B:I,8,0)</f>
        <v>9.6000000000000014</v>
      </c>
      <c r="U632" s="11">
        <f t="shared" si="159"/>
        <v>0</v>
      </c>
      <c r="V632" s="11">
        <f t="shared" si="160"/>
        <v>0</v>
      </c>
      <c r="W632" s="11">
        <f t="shared" si="161"/>
        <v>0</v>
      </c>
      <c r="X632" s="11">
        <f t="shared" si="162"/>
        <v>0</v>
      </c>
      <c r="Y632" s="11">
        <f t="shared" si="163"/>
        <v>0</v>
      </c>
    </row>
    <row r="633" spans="1:25">
      <c r="A633" s="13">
        <v>22</v>
      </c>
      <c r="B633" s="2">
        <v>310003602</v>
      </c>
      <c r="C633" s="1" t="s">
        <v>207</v>
      </c>
      <c r="D633" s="1" t="s">
        <v>122</v>
      </c>
      <c r="E633" s="12">
        <f>_xlfn.IFNA(VLOOKUP($B633,'FST OMT'!$C:$AH,$A633,0),0)</f>
        <v>0</v>
      </c>
      <c r="F633" s="12">
        <f>_xlfn.IFNA(VLOOKUP($B633,'FST CV'!$C:$AH,$A633,0),0)</f>
        <v>0</v>
      </c>
      <c r="G633" s="12">
        <f>_xlfn.IFNA(VLOOKUP($B633,'FST TT'!$C:$AH,$A633,0),0)</f>
        <v>0</v>
      </c>
      <c r="I633" s="4">
        <f t="shared" si="152"/>
        <v>0</v>
      </c>
      <c r="K633" s="52">
        <f>IF(D633="MT",VLOOKUP(B633,Master_Item!B:H,7,0),VLOOKUP(B633,Master_Item!B:H,6,0))</f>
        <v>60</v>
      </c>
      <c r="L633" s="52" t="str">
        <f>VLOOKUP(B633,Master_Item!B:M,12,0)</f>
        <v>โรงงานวังม่วง</v>
      </c>
      <c r="M633" s="11" t="str">
        <f t="shared" si="153"/>
        <v>โรงงานวังม่วงRegion 8</v>
      </c>
      <c r="N633" s="11">
        <f t="shared" si="154"/>
        <v>0</v>
      </c>
      <c r="O633" s="11">
        <f t="shared" si="155"/>
        <v>0</v>
      </c>
      <c r="P633" s="11">
        <f t="shared" si="156"/>
        <v>0</v>
      </c>
      <c r="Q633" s="11">
        <f t="shared" si="157"/>
        <v>0</v>
      </c>
      <c r="R633" s="11">
        <f t="shared" si="158"/>
        <v>0</v>
      </c>
      <c r="S633" s="11"/>
      <c r="T633" s="1">
        <f>VLOOKUP(B633,Master_Item!B:I,8,0)</f>
        <v>9.6000000000000014</v>
      </c>
      <c r="U633" s="11">
        <f t="shared" si="159"/>
        <v>0</v>
      </c>
      <c r="V633" s="11">
        <f t="shared" si="160"/>
        <v>0</v>
      </c>
      <c r="W633" s="11">
        <f t="shared" si="161"/>
        <v>0</v>
      </c>
      <c r="X633" s="11">
        <f t="shared" si="162"/>
        <v>0</v>
      </c>
      <c r="Y633" s="11">
        <f t="shared" si="163"/>
        <v>0</v>
      </c>
    </row>
    <row r="634" spans="1:25">
      <c r="A634" s="13">
        <v>71</v>
      </c>
      <c r="B634" s="2">
        <v>310003602</v>
      </c>
      <c r="C634" s="1" t="s">
        <v>207</v>
      </c>
      <c r="D634" s="1" t="s">
        <v>123</v>
      </c>
      <c r="H634" s="4">
        <f>_xlfn.IFNA(VLOOKUP(B634,'FST MT'!A:FS,$A634,0),0)</f>
        <v>0</v>
      </c>
      <c r="I634" s="4">
        <f t="shared" si="152"/>
        <v>0</v>
      </c>
      <c r="K634" s="52">
        <f>IF(D634="MT",VLOOKUP(B634,Master_Item!B:H,7,0),VLOOKUP(B634,Master_Item!B:H,6,0))</f>
        <v>60</v>
      </c>
      <c r="L634" s="52" t="str">
        <f>VLOOKUP(B634,Master_Item!B:M,12,0)</f>
        <v>โรงงานวังม่วง</v>
      </c>
      <c r="M634" s="11" t="str">
        <f t="shared" si="153"/>
        <v>โรงงานวังม่วงMT</v>
      </c>
      <c r="N634" s="11">
        <f t="shared" si="154"/>
        <v>0</v>
      </c>
      <c r="O634" s="11">
        <f t="shared" si="155"/>
        <v>0</v>
      </c>
      <c r="P634" s="11">
        <f t="shared" si="156"/>
        <v>0</v>
      </c>
      <c r="Q634" s="11">
        <f t="shared" si="157"/>
        <v>0</v>
      </c>
      <c r="R634" s="11">
        <f t="shared" si="158"/>
        <v>0</v>
      </c>
      <c r="S634" s="11"/>
      <c r="T634" s="1">
        <f>VLOOKUP(B634,Master_Item!B:I,8,0)</f>
        <v>9.6000000000000014</v>
      </c>
      <c r="U634" s="11">
        <f t="shared" si="159"/>
        <v>0</v>
      </c>
      <c r="V634" s="11">
        <f t="shared" si="160"/>
        <v>0</v>
      </c>
      <c r="W634" s="11">
        <f t="shared" si="161"/>
        <v>0</v>
      </c>
      <c r="X634" s="11">
        <f t="shared" si="162"/>
        <v>0</v>
      </c>
      <c r="Y634" s="11">
        <f t="shared" si="163"/>
        <v>0</v>
      </c>
    </row>
    <row r="635" spans="1:25">
      <c r="A635" s="13">
        <v>15</v>
      </c>
      <c r="B635" s="2">
        <v>310003603</v>
      </c>
      <c r="C635" s="1" t="s">
        <v>208</v>
      </c>
      <c r="D635" s="1" t="s">
        <v>115</v>
      </c>
      <c r="E635" s="12">
        <f>_xlfn.IFNA(VLOOKUP($B635,'FST OMT'!$C:$AH,$A635,0),0)</f>
        <v>0</v>
      </c>
      <c r="F635" s="12">
        <f>_xlfn.IFNA(VLOOKUP($B635,'FST CV'!$C:$AH,$A635,0),0)</f>
        <v>0</v>
      </c>
      <c r="G635" s="12">
        <f>_xlfn.IFNA(VLOOKUP($B635,'FST TT'!$C:$AH,$A635,0),0)</f>
        <v>0</v>
      </c>
      <c r="I635" s="4">
        <f t="shared" ref="I635:I684" si="164">SUM(E635:H635)</f>
        <v>0</v>
      </c>
      <c r="K635" s="52">
        <f>IF(D635="MT",VLOOKUP(B635,Master_Item!B:H,7,0),VLOOKUP(B635,Master_Item!B:H,6,0))</f>
        <v>60</v>
      </c>
      <c r="L635" s="52" t="str">
        <f>VLOOKUP(B635,Master_Item!B:M,12,0)</f>
        <v>โรงงานวังม่วง</v>
      </c>
      <c r="M635" s="11" t="str">
        <f t="shared" ref="M635:M684" si="165">L635&amp;D635</f>
        <v>โรงงานวังม่วงRegion 1</v>
      </c>
      <c r="N635" s="11">
        <f t="shared" ref="N635:N684" si="166">E635/$K635</f>
        <v>0</v>
      </c>
      <c r="O635" s="11">
        <f t="shared" ref="O635:O684" si="167">F635/$K635</f>
        <v>0</v>
      </c>
      <c r="P635" s="11">
        <f t="shared" ref="P635:P684" si="168">G635/$K635</f>
        <v>0</v>
      </c>
      <c r="Q635" s="11">
        <f t="shared" ref="Q635:Q684" si="169">H635/$K635</f>
        <v>0</v>
      </c>
      <c r="R635" s="11">
        <f t="shared" ref="R635:R684" si="170">I635/$K635</f>
        <v>0</v>
      </c>
      <c r="S635" s="11"/>
      <c r="T635" s="1">
        <f>VLOOKUP(B635,Master_Item!B:I,8,0)</f>
        <v>9.6000000000000014</v>
      </c>
      <c r="U635" s="11">
        <f t="shared" ref="U635:U684" si="171">$T635*E635</f>
        <v>0</v>
      </c>
      <c r="V635" s="11">
        <f t="shared" ref="V635:V684" si="172">$T635*F635</f>
        <v>0</v>
      </c>
      <c r="W635" s="11">
        <f t="shared" ref="W635:W684" si="173">$T635*G635</f>
        <v>0</v>
      </c>
      <c r="X635" s="11">
        <f t="shared" ref="X635:X684" si="174">$T635*H635</f>
        <v>0</v>
      </c>
      <c r="Y635" s="11">
        <f t="shared" ref="Y635:Y684" si="175">$T635*I635</f>
        <v>0</v>
      </c>
    </row>
    <row r="636" spans="1:25">
      <c r="A636" s="13">
        <v>16</v>
      </c>
      <c r="B636" s="2">
        <v>310003603</v>
      </c>
      <c r="C636" s="1" t="s">
        <v>208</v>
      </c>
      <c r="D636" s="1" t="s">
        <v>116</v>
      </c>
      <c r="E636" s="12">
        <f>_xlfn.IFNA(VLOOKUP($B636,'FST OMT'!$C:$AH,$A636,0),0)</f>
        <v>0</v>
      </c>
      <c r="F636" s="12">
        <f>_xlfn.IFNA(VLOOKUP($B636,'FST CV'!$C:$AH,$A636,0),0)</f>
        <v>0</v>
      </c>
      <c r="G636" s="12">
        <f>_xlfn.IFNA(VLOOKUP($B636,'FST TT'!$C:$AH,$A636,0),0)</f>
        <v>0</v>
      </c>
      <c r="I636" s="4">
        <f t="shared" si="164"/>
        <v>0</v>
      </c>
      <c r="K636" s="52">
        <f>IF(D636="MT",VLOOKUP(B636,Master_Item!B:H,7,0),VLOOKUP(B636,Master_Item!B:H,6,0))</f>
        <v>60</v>
      </c>
      <c r="L636" s="52" t="str">
        <f>VLOOKUP(B636,Master_Item!B:M,12,0)</f>
        <v>โรงงานวังม่วง</v>
      </c>
      <c r="M636" s="11" t="str">
        <f t="shared" si="165"/>
        <v>โรงงานวังม่วงRegion 2</v>
      </c>
      <c r="N636" s="11">
        <f t="shared" si="166"/>
        <v>0</v>
      </c>
      <c r="O636" s="11">
        <f t="shared" si="167"/>
        <v>0</v>
      </c>
      <c r="P636" s="11">
        <f t="shared" si="168"/>
        <v>0</v>
      </c>
      <c r="Q636" s="11">
        <f t="shared" si="169"/>
        <v>0</v>
      </c>
      <c r="R636" s="11">
        <f t="shared" si="170"/>
        <v>0</v>
      </c>
      <c r="S636" s="11"/>
      <c r="T636" s="1">
        <f>VLOOKUP(B636,Master_Item!B:I,8,0)</f>
        <v>9.6000000000000014</v>
      </c>
      <c r="U636" s="11">
        <f t="shared" si="171"/>
        <v>0</v>
      </c>
      <c r="V636" s="11">
        <f t="shared" si="172"/>
        <v>0</v>
      </c>
      <c r="W636" s="11">
        <f t="shared" si="173"/>
        <v>0</v>
      </c>
      <c r="X636" s="11">
        <f t="shared" si="174"/>
        <v>0</v>
      </c>
      <c r="Y636" s="11">
        <f t="shared" si="175"/>
        <v>0</v>
      </c>
    </row>
    <row r="637" spans="1:25">
      <c r="A637" s="13">
        <v>17</v>
      </c>
      <c r="B637" s="2">
        <v>310003603</v>
      </c>
      <c r="C637" s="1" t="s">
        <v>208</v>
      </c>
      <c r="D637" s="1" t="s">
        <v>117</v>
      </c>
      <c r="E637" s="12">
        <f>_xlfn.IFNA(VLOOKUP($B637,'FST OMT'!$C:$AH,$A637,0),0)</f>
        <v>0</v>
      </c>
      <c r="F637" s="12">
        <f>_xlfn.IFNA(VLOOKUP($B637,'FST CV'!$C:$AH,$A637,0),0)</f>
        <v>0</v>
      </c>
      <c r="G637" s="12">
        <f>_xlfn.IFNA(VLOOKUP($B637,'FST TT'!$C:$AH,$A637,0),0)</f>
        <v>0</v>
      </c>
      <c r="I637" s="4">
        <f t="shared" si="164"/>
        <v>0</v>
      </c>
      <c r="K637" s="52">
        <f>IF(D637="MT",VLOOKUP(B637,Master_Item!B:H,7,0),VLOOKUP(B637,Master_Item!B:H,6,0))</f>
        <v>60</v>
      </c>
      <c r="L637" s="52" t="str">
        <f>VLOOKUP(B637,Master_Item!B:M,12,0)</f>
        <v>โรงงานวังม่วง</v>
      </c>
      <c r="M637" s="11" t="str">
        <f t="shared" si="165"/>
        <v>โรงงานวังม่วงRegion 3</v>
      </c>
      <c r="N637" s="11">
        <f t="shared" si="166"/>
        <v>0</v>
      </c>
      <c r="O637" s="11">
        <f t="shared" si="167"/>
        <v>0</v>
      </c>
      <c r="P637" s="11">
        <f t="shared" si="168"/>
        <v>0</v>
      </c>
      <c r="Q637" s="11">
        <f t="shared" si="169"/>
        <v>0</v>
      </c>
      <c r="R637" s="11">
        <f t="shared" si="170"/>
        <v>0</v>
      </c>
      <c r="S637" s="11"/>
      <c r="T637" s="1">
        <f>VLOOKUP(B637,Master_Item!B:I,8,0)</f>
        <v>9.6000000000000014</v>
      </c>
      <c r="U637" s="11">
        <f t="shared" si="171"/>
        <v>0</v>
      </c>
      <c r="V637" s="11">
        <f t="shared" si="172"/>
        <v>0</v>
      </c>
      <c r="W637" s="11">
        <f t="shared" si="173"/>
        <v>0</v>
      </c>
      <c r="X637" s="11">
        <f t="shared" si="174"/>
        <v>0</v>
      </c>
      <c r="Y637" s="11">
        <f t="shared" si="175"/>
        <v>0</v>
      </c>
    </row>
    <row r="638" spans="1:25">
      <c r="A638" s="13">
        <v>18</v>
      </c>
      <c r="B638" s="2">
        <v>310003603</v>
      </c>
      <c r="C638" s="1" t="s">
        <v>208</v>
      </c>
      <c r="D638" s="1" t="s">
        <v>118</v>
      </c>
      <c r="E638" s="12">
        <f>_xlfn.IFNA(VLOOKUP($B638,'FST OMT'!$C:$AH,$A638,0),0)</f>
        <v>0</v>
      </c>
      <c r="F638" s="12">
        <f>_xlfn.IFNA(VLOOKUP($B638,'FST CV'!$C:$AH,$A638,0),0)</f>
        <v>0</v>
      </c>
      <c r="G638" s="12">
        <f>_xlfn.IFNA(VLOOKUP($B638,'FST TT'!$C:$AH,$A638,0),0)</f>
        <v>0</v>
      </c>
      <c r="I638" s="4">
        <f t="shared" si="164"/>
        <v>0</v>
      </c>
      <c r="K638" s="52">
        <f>IF(D638="MT",VLOOKUP(B638,Master_Item!B:H,7,0),VLOOKUP(B638,Master_Item!B:H,6,0))</f>
        <v>60</v>
      </c>
      <c r="L638" s="52" t="str">
        <f>VLOOKUP(B638,Master_Item!B:M,12,0)</f>
        <v>โรงงานวังม่วง</v>
      </c>
      <c r="M638" s="11" t="str">
        <f t="shared" si="165"/>
        <v>โรงงานวังม่วงRegion 4</v>
      </c>
      <c r="N638" s="11">
        <f t="shared" si="166"/>
        <v>0</v>
      </c>
      <c r="O638" s="11">
        <f t="shared" si="167"/>
        <v>0</v>
      </c>
      <c r="P638" s="11">
        <f t="shared" si="168"/>
        <v>0</v>
      </c>
      <c r="Q638" s="11">
        <f t="shared" si="169"/>
        <v>0</v>
      </c>
      <c r="R638" s="11">
        <f t="shared" si="170"/>
        <v>0</v>
      </c>
      <c r="S638" s="11"/>
      <c r="T638" s="1">
        <f>VLOOKUP(B638,Master_Item!B:I,8,0)</f>
        <v>9.6000000000000014</v>
      </c>
      <c r="U638" s="11">
        <f t="shared" si="171"/>
        <v>0</v>
      </c>
      <c r="V638" s="11">
        <f t="shared" si="172"/>
        <v>0</v>
      </c>
      <c r="W638" s="11">
        <f t="shared" si="173"/>
        <v>0</v>
      </c>
      <c r="X638" s="11">
        <f t="shared" si="174"/>
        <v>0</v>
      </c>
      <c r="Y638" s="11">
        <f t="shared" si="175"/>
        <v>0</v>
      </c>
    </row>
    <row r="639" spans="1:25">
      <c r="A639" s="13">
        <v>19</v>
      </c>
      <c r="B639" s="2">
        <v>310003603</v>
      </c>
      <c r="C639" s="1" t="s">
        <v>208</v>
      </c>
      <c r="D639" s="1" t="s">
        <v>119</v>
      </c>
      <c r="E639" s="12">
        <f>_xlfn.IFNA(VLOOKUP($B639,'FST OMT'!$C:$AH,$A639,0),0)</f>
        <v>0</v>
      </c>
      <c r="F639" s="12">
        <f>_xlfn.IFNA(VLOOKUP($B639,'FST CV'!$C:$AH,$A639,0),0)</f>
        <v>0</v>
      </c>
      <c r="G639" s="12">
        <f>_xlfn.IFNA(VLOOKUP($B639,'FST TT'!$C:$AH,$A639,0),0)</f>
        <v>0</v>
      </c>
      <c r="I639" s="4">
        <f t="shared" si="164"/>
        <v>0</v>
      </c>
      <c r="K639" s="52">
        <f>IF(D639="MT",VLOOKUP(B639,Master_Item!B:H,7,0),VLOOKUP(B639,Master_Item!B:H,6,0))</f>
        <v>60</v>
      </c>
      <c r="L639" s="52" t="str">
        <f>VLOOKUP(B639,Master_Item!B:M,12,0)</f>
        <v>โรงงานวังม่วง</v>
      </c>
      <c r="M639" s="11" t="str">
        <f t="shared" si="165"/>
        <v>โรงงานวังม่วงRegion 5</v>
      </c>
      <c r="N639" s="11">
        <f t="shared" si="166"/>
        <v>0</v>
      </c>
      <c r="O639" s="11">
        <f t="shared" si="167"/>
        <v>0</v>
      </c>
      <c r="P639" s="11">
        <f t="shared" si="168"/>
        <v>0</v>
      </c>
      <c r="Q639" s="11">
        <f t="shared" si="169"/>
        <v>0</v>
      </c>
      <c r="R639" s="11">
        <f t="shared" si="170"/>
        <v>0</v>
      </c>
      <c r="S639" s="11"/>
      <c r="T639" s="1">
        <f>VLOOKUP(B639,Master_Item!B:I,8,0)</f>
        <v>9.6000000000000014</v>
      </c>
      <c r="U639" s="11">
        <f t="shared" si="171"/>
        <v>0</v>
      </c>
      <c r="V639" s="11">
        <f t="shared" si="172"/>
        <v>0</v>
      </c>
      <c r="W639" s="11">
        <f t="shared" si="173"/>
        <v>0</v>
      </c>
      <c r="X639" s="11">
        <f t="shared" si="174"/>
        <v>0</v>
      </c>
      <c r="Y639" s="11">
        <f t="shared" si="175"/>
        <v>0</v>
      </c>
    </row>
    <row r="640" spans="1:25">
      <c r="A640" s="13">
        <v>20</v>
      </c>
      <c r="B640" s="2">
        <v>310003603</v>
      </c>
      <c r="C640" s="1" t="s">
        <v>208</v>
      </c>
      <c r="D640" s="1" t="s">
        <v>127</v>
      </c>
      <c r="E640" s="12">
        <f>_xlfn.IFNA(VLOOKUP($B640,'FST OMT'!$C:$AH,$A640,0),0)*0.45</f>
        <v>0</v>
      </c>
      <c r="F640" s="12">
        <f>_xlfn.IFNA(VLOOKUP($B640,'FST CV'!$C:$AH,$A640,0),0)*0.45</f>
        <v>0</v>
      </c>
      <c r="G640" s="12">
        <f>_xlfn.IFNA(VLOOKUP($B640,'FST TT'!$C:$AH,$A640,0),0)*0.45</f>
        <v>0</v>
      </c>
      <c r="I640" s="4">
        <f t="shared" si="164"/>
        <v>0</v>
      </c>
      <c r="K640" s="52">
        <f>IF(D640="MT",VLOOKUP(B640,Master_Item!B:H,7,0),VLOOKUP(B640,Master_Item!B:H,6,0))</f>
        <v>60</v>
      </c>
      <c r="L640" s="52" t="str">
        <f>VLOOKUP(B640,Master_Item!B:M,12,0)</f>
        <v>โรงงานวังม่วง</v>
      </c>
      <c r="M640" s="11" t="str">
        <f t="shared" si="165"/>
        <v>โรงงานวังม่วงRegion 6/9</v>
      </c>
      <c r="N640" s="11">
        <f t="shared" si="166"/>
        <v>0</v>
      </c>
      <c r="O640" s="11">
        <f t="shared" si="167"/>
        <v>0</v>
      </c>
      <c r="P640" s="11">
        <f t="shared" si="168"/>
        <v>0</v>
      </c>
      <c r="Q640" s="11">
        <f t="shared" si="169"/>
        <v>0</v>
      </c>
      <c r="R640" s="11">
        <f t="shared" si="170"/>
        <v>0</v>
      </c>
      <c r="S640" s="11"/>
      <c r="T640" s="1">
        <f>VLOOKUP(B640,Master_Item!B:I,8,0)</f>
        <v>9.6000000000000014</v>
      </c>
      <c r="U640" s="11">
        <f t="shared" si="171"/>
        <v>0</v>
      </c>
      <c r="V640" s="11">
        <f t="shared" si="172"/>
        <v>0</v>
      </c>
      <c r="W640" s="11">
        <f t="shared" si="173"/>
        <v>0</v>
      </c>
      <c r="X640" s="11">
        <f t="shared" si="174"/>
        <v>0</v>
      </c>
      <c r="Y640" s="11">
        <f t="shared" si="175"/>
        <v>0</v>
      </c>
    </row>
    <row r="641" spans="1:25">
      <c r="A641" s="13">
        <v>20</v>
      </c>
      <c r="B641" s="2">
        <v>310003603</v>
      </c>
      <c r="C641" s="1" t="s">
        <v>208</v>
      </c>
      <c r="D641" s="1" t="s">
        <v>128</v>
      </c>
      <c r="E641" s="12">
        <f>_xlfn.IFNA(VLOOKUP($B641,'FST OMT'!$C:$AH,$A641,0),0)*0.55</f>
        <v>0</v>
      </c>
      <c r="F641" s="12">
        <f>_xlfn.IFNA(VLOOKUP($B641,'FST CV'!$C:$AH,$A641,0),0)*0.55</f>
        <v>0</v>
      </c>
      <c r="G641" s="12">
        <f>_xlfn.IFNA(VLOOKUP($B641,'FST TT'!$C:$AH,$A641,0),0)*0.55</f>
        <v>0</v>
      </c>
      <c r="I641" s="4">
        <f t="shared" si="164"/>
        <v>0</v>
      </c>
      <c r="K641" s="52">
        <f>IF(D641="MT",VLOOKUP(B641,Master_Item!B:H,7,0),VLOOKUP(B641,Master_Item!B:H,6,0))</f>
        <v>60</v>
      </c>
      <c r="L641" s="52" t="str">
        <f>VLOOKUP(B641,Master_Item!B:M,12,0)</f>
        <v>โรงงานวังม่วง</v>
      </c>
      <c r="M641" s="11" t="str">
        <f t="shared" si="165"/>
        <v>โรงงานวังม่วงRegion 6/14</v>
      </c>
      <c r="N641" s="11">
        <f t="shared" si="166"/>
        <v>0</v>
      </c>
      <c r="O641" s="11">
        <f t="shared" si="167"/>
        <v>0</v>
      </c>
      <c r="P641" s="11">
        <f t="shared" si="168"/>
        <v>0</v>
      </c>
      <c r="Q641" s="11">
        <f t="shared" si="169"/>
        <v>0</v>
      </c>
      <c r="R641" s="11">
        <f t="shared" si="170"/>
        <v>0</v>
      </c>
      <c r="S641" s="11"/>
      <c r="T641" s="1">
        <f>VLOOKUP(B641,Master_Item!B:I,8,0)</f>
        <v>9.6000000000000014</v>
      </c>
      <c r="U641" s="11">
        <f t="shared" si="171"/>
        <v>0</v>
      </c>
      <c r="V641" s="11">
        <f t="shared" si="172"/>
        <v>0</v>
      </c>
      <c r="W641" s="11">
        <f t="shared" si="173"/>
        <v>0</v>
      </c>
      <c r="X641" s="11">
        <f t="shared" si="174"/>
        <v>0</v>
      </c>
      <c r="Y641" s="11">
        <f t="shared" si="175"/>
        <v>0</v>
      </c>
    </row>
    <row r="642" spans="1:25">
      <c r="A642" s="13">
        <v>21</v>
      </c>
      <c r="B642" s="2">
        <v>310003603</v>
      </c>
      <c r="C642" s="1" t="s">
        <v>208</v>
      </c>
      <c r="D642" s="1" t="s">
        <v>121</v>
      </c>
      <c r="E642" s="12">
        <f>_xlfn.IFNA(VLOOKUP($B642,'FST OMT'!$C:$AH,$A642,0),0)</f>
        <v>0</v>
      </c>
      <c r="F642" s="12">
        <f>_xlfn.IFNA(VLOOKUP($B642,'FST CV'!$C:$AH,$A642,0),0)</f>
        <v>0</v>
      </c>
      <c r="G642" s="12">
        <f>_xlfn.IFNA(VLOOKUP($B642,'FST TT'!$C:$AH,$A642,0),0)</f>
        <v>0</v>
      </c>
      <c r="I642" s="4">
        <f t="shared" si="164"/>
        <v>0</v>
      </c>
      <c r="K642" s="52">
        <f>IF(D642="MT",VLOOKUP(B642,Master_Item!B:H,7,0),VLOOKUP(B642,Master_Item!B:H,6,0))</f>
        <v>60</v>
      </c>
      <c r="L642" s="52" t="str">
        <f>VLOOKUP(B642,Master_Item!B:M,12,0)</f>
        <v>โรงงานวังม่วง</v>
      </c>
      <c r="M642" s="11" t="str">
        <f t="shared" si="165"/>
        <v>โรงงานวังม่วงRegion 7</v>
      </c>
      <c r="N642" s="11">
        <f t="shared" si="166"/>
        <v>0</v>
      </c>
      <c r="O642" s="11">
        <f t="shared" si="167"/>
        <v>0</v>
      </c>
      <c r="P642" s="11">
        <f t="shared" si="168"/>
        <v>0</v>
      </c>
      <c r="Q642" s="11">
        <f t="shared" si="169"/>
        <v>0</v>
      </c>
      <c r="R642" s="11">
        <f t="shared" si="170"/>
        <v>0</v>
      </c>
      <c r="S642" s="11"/>
      <c r="T642" s="1">
        <f>VLOOKUP(B642,Master_Item!B:I,8,0)</f>
        <v>9.6000000000000014</v>
      </c>
      <c r="U642" s="11">
        <f t="shared" si="171"/>
        <v>0</v>
      </c>
      <c r="V642" s="11">
        <f t="shared" si="172"/>
        <v>0</v>
      </c>
      <c r="W642" s="11">
        <f t="shared" si="173"/>
        <v>0</v>
      </c>
      <c r="X642" s="11">
        <f t="shared" si="174"/>
        <v>0</v>
      </c>
      <c r="Y642" s="11">
        <f t="shared" si="175"/>
        <v>0</v>
      </c>
    </row>
    <row r="643" spans="1:25">
      <c r="A643" s="13">
        <v>22</v>
      </c>
      <c r="B643" s="2">
        <v>310003603</v>
      </c>
      <c r="C643" s="1" t="s">
        <v>208</v>
      </c>
      <c r="D643" s="1" t="s">
        <v>122</v>
      </c>
      <c r="E643" s="12">
        <f>_xlfn.IFNA(VLOOKUP($B643,'FST OMT'!$C:$AH,$A643,0),0)</f>
        <v>0</v>
      </c>
      <c r="F643" s="12">
        <f>_xlfn.IFNA(VLOOKUP($B643,'FST CV'!$C:$AH,$A643,0),0)</f>
        <v>0</v>
      </c>
      <c r="G643" s="12">
        <f>_xlfn.IFNA(VLOOKUP($B643,'FST TT'!$C:$AH,$A643,0),0)</f>
        <v>0</v>
      </c>
      <c r="I643" s="4">
        <f t="shared" si="164"/>
        <v>0</v>
      </c>
      <c r="K643" s="52">
        <f>IF(D643="MT",VLOOKUP(B643,Master_Item!B:H,7,0),VLOOKUP(B643,Master_Item!B:H,6,0))</f>
        <v>60</v>
      </c>
      <c r="L643" s="52" t="str">
        <f>VLOOKUP(B643,Master_Item!B:M,12,0)</f>
        <v>โรงงานวังม่วง</v>
      </c>
      <c r="M643" s="11" t="str">
        <f t="shared" si="165"/>
        <v>โรงงานวังม่วงRegion 8</v>
      </c>
      <c r="N643" s="11">
        <f t="shared" si="166"/>
        <v>0</v>
      </c>
      <c r="O643" s="11">
        <f t="shared" si="167"/>
        <v>0</v>
      </c>
      <c r="P643" s="11">
        <f t="shared" si="168"/>
        <v>0</v>
      </c>
      <c r="Q643" s="11">
        <f t="shared" si="169"/>
        <v>0</v>
      </c>
      <c r="R643" s="11">
        <f t="shared" si="170"/>
        <v>0</v>
      </c>
      <c r="S643" s="11"/>
      <c r="T643" s="1">
        <f>VLOOKUP(B643,Master_Item!B:I,8,0)</f>
        <v>9.6000000000000014</v>
      </c>
      <c r="U643" s="11">
        <f t="shared" si="171"/>
        <v>0</v>
      </c>
      <c r="V643" s="11">
        <f t="shared" si="172"/>
        <v>0</v>
      </c>
      <c r="W643" s="11">
        <f t="shared" si="173"/>
        <v>0</v>
      </c>
      <c r="X643" s="11">
        <f t="shared" si="174"/>
        <v>0</v>
      </c>
      <c r="Y643" s="11">
        <f t="shared" si="175"/>
        <v>0</v>
      </c>
    </row>
    <row r="644" spans="1:25">
      <c r="A644" s="13">
        <v>71</v>
      </c>
      <c r="B644" s="2">
        <v>310003603</v>
      </c>
      <c r="C644" s="1" t="s">
        <v>208</v>
      </c>
      <c r="D644" s="1" t="s">
        <v>123</v>
      </c>
      <c r="H644" s="4">
        <f>_xlfn.IFNA(VLOOKUP(B644,'FST MT'!A:FS,$A644,0),0)</f>
        <v>0</v>
      </c>
      <c r="I644" s="4">
        <f t="shared" si="164"/>
        <v>0</v>
      </c>
      <c r="K644" s="52">
        <f>IF(D644="MT",VLOOKUP(B644,Master_Item!B:H,7,0),VLOOKUP(B644,Master_Item!B:H,6,0))</f>
        <v>60</v>
      </c>
      <c r="L644" s="52" t="str">
        <f>VLOOKUP(B644,Master_Item!B:M,12,0)</f>
        <v>โรงงานวังม่วง</v>
      </c>
      <c r="M644" s="11" t="str">
        <f t="shared" si="165"/>
        <v>โรงงานวังม่วงMT</v>
      </c>
      <c r="N644" s="11">
        <f t="shared" si="166"/>
        <v>0</v>
      </c>
      <c r="O644" s="11">
        <f t="shared" si="167"/>
        <v>0</v>
      </c>
      <c r="P644" s="11">
        <f t="shared" si="168"/>
        <v>0</v>
      </c>
      <c r="Q644" s="11">
        <f t="shared" si="169"/>
        <v>0</v>
      </c>
      <c r="R644" s="11">
        <f t="shared" si="170"/>
        <v>0</v>
      </c>
      <c r="S644" s="11"/>
      <c r="T644" s="1">
        <f>VLOOKUP(B644,Master_Item!B:I,8,0)</f>
        <v>9.6000000000000014</v>
      </c>
      <c r="U644" s="11">
        <f t="shared" si="171"/>
        <v>0</v>
      </c>
      <c r="V644" s="11">
        <f t="shared" si="172"/>
        <v>0</v>
      </c>
      <c r="W644" s="11">
        <f t="shared" si="173"/>
        <v>0</v>
      </c>
      <c r="X644" s="11">
        <f t="shared" si="174"/>
        <v>0</v>
      </c>
      <c r="Y644" s="11">
        <f t="shared" si="175"/>
        <v>0</v>
      </c>
    </row>
    <row r="645" spans="1:25">
      <c r="A645" s="13">
        <v>15</v>
      </c>
      <c r="B645" s="2">
        <v>310003571</v>
      </c>
      <c r="C645" s="1" t="s">
        <v>209</v>
      </c>
      <c r="D645" s="1" t="s">
        <v>115</v>
      </c>
      <c r="E645" s="12">
        <f>_xlfn.IFNA(VLOOKUP($B645,'FST OMT'!$C:$AH,$A645,0),0)</f>
        <v>0</v>
      </c>
      <c r="F645" s="12">
        <f>_xlfn.IFNA(VLOOKUP($B645,'FST CV'!$C:$AH,$A645,0),0)</f>
        <v>0</v>
      </c>
      <c r="G645" s="12">
        <f>_xlfn.IFNA(VLOOKUP($B645,'FST TT'!$C:$AH,$A645,0),0)</f>
        <v>0</v>
      </c>
      <c r="I645" s="4">
        <f t="shared" si="164"/>
        <v>0</v>
      </c>
      <c r="K645" s="52">
        <f>IF(D645="MT",VLOOKUP(B645,Master_Item!B:H,7,0),VLOOKUP(B645,Master_Item!B:H,6,0))</f>
        <v>72</v>
      </c>
      <c r="L645" s="52" t="str">
        <f>VLOOKUP(B645,Master_Item!B:M,12,0)</f>
        <v>โรงงานวังม่วง</v>
      </c>
      <c r="M645" s="11" t="str">
        <f t="shared" si="165"/>
        <v>โรงงานวังม่วงRegion 1</v>
      </c>
      <c r="N645" s="11">
        <f t="shared" si="166"/>
        <v>0</v>
      </c>
      <c r="O645" s="11">
        <f t="shared" si="167"/>
        <v>0</v>
      </c>
      <c r="P645" s="11">
        <f t="shared" si="168"/>
        <v>0</v>
      </c>
      <c r="Q645" s="11">
        <f t="shared" si="169"/>
        <v>0</v>
      </c>
      <c r="R645" s="11">
        <f t="shared" si="170"/>
        <v>0</v>
      </c>
      <c r="S645" s="11"/>
      <c r="T645" s="1">
        <f>VLOOKUP(B645,Master_Item!B:I,8,0)</f>
        <v>9.1199999999999992</v>
      </c>
      <c r="U645" s="11">
        <f t="shared" si="171"/>
        <v>0</v>
      </c>
      <c r="V645" s="11">
        <f t="shared" si="172"/>
        <v>0</v>
      </c>
      <c r="W645" s="11">
        <f t="shared" si="173"/>
        <v>0</v>
      </c>
      <c r="X645" s="11">
        <f t="shared" si="174"/>
        <v>0</v>
      </c>
      <c r="Y645" s="11">
        <f t="shared" si="175"/>
        <v>0</v>
      </c>
    </row>
    <row r="646" spans="1:25">
      <c r="A646" s="13">
        <v>16</v>
      </c>
      <c r="B646" s="2">
        <v>310003571</v>
      </c>
      <c r="C646" s="1" t="s">
        <v>209</v>
      </c>
      <c r="D646" s="1" t="s">
        <v>116</v>
      </c>
      <c r="E646" s="12">
        <f>_xlfn.IFNA(VLOOKUP($B646,'FST OMT'!$C:$AH,$A646,0),0)</f>
        <v>0</v>
      </c>
      <c r="F646" s="12">
        <f>_xlfn.IFNA(VLOOKUP($B646,'FST CV'!$C:$AH,$A646,0),0)</f>
        <v>0</v>
      </c>
      <c r="G646" s="12">
        <f>_xlfn.IFNA(VLOOKUP($B646,'FST TT'!$C:$AH,$A646,0),0)</f>
        <v>0</v>
      </c>
      <c r="I646" s="4">
        <f t="shared" si="164"/>
        <v>0</v>
      </c>
      <c r="K646" s="52">
        <f>IF(D646="MT",VLOOKUP(B646,Master_Item!B:H,7,0),VLOOKUP(B646,Master_Item!B:H,6,0))</f>
        <v>72</v>
      </c>
      <c r="L646" s="52" t="str">
        <f>VLOOKUP(B646,Master_Item!B:M,12,0)</f>
        <v>โรงงานวังม่วง</v>
      </c>
      <c r="M646" s="11" t="str">
        <f t="shared" si="165"/>
        <v>โรงงานวังม่วงRegion 2</v>
      </c>
      <c r="N646" s="11">
        <f t="shared" si="166"/>
        <v>0</v>
      </c>
      <c r="O646" s="11">
        <f t="shared" si="167"/>
        <v>0</v>
      </c>
      <c r="P646" s="11">
        <f t="shared" si="168"/>
        <v>0</v>
      </c>
      <c r="Q646" s="11">
        <f t="shared" si="169"/>
        <v>0</v>
      </c>
      <c r="R646" s="11">
        <f t="shared" si="170"/>
        <v>0</v>
      </c>
      <c r="S646" s="11"/>
      <c r="T646" s="1">
        <f>VLOOKUP(B646,Master_Item!B:I,8,0)</f>
        <v>9.1199999999999992</v>
      </c>
      <c r="U646" s="11">
        <f t="shared" si="171"/>
        <v>0</v>
      </c>
      <c r="V646" s="11">
        <f t="shared" si="172"/>
        <v>0</v>
      </c>
      <c r="W646" s="11">
        <f t="shared" si="173"/>
        <v>0</v>
      </c>
      <c r="X646" s="11">
        <f t="shared" si="174"/>
        <v>0</v>
      </c>
      <c r="Y646" s="11">
        <f t="shared" si="175"/>
        <v>0</v>
      </c>
    </row>
    <row r="647" spans="1:25">
      <c r="A647" s="13">
        <v>17</v>
      </c>
      <c r="B647" s="2">
        <v>310003571</v>
      </c>
      <c r="C647" s="1" t="s">
        <v>209</v>
      </c>
      <c r="D647" s="1" t="s">
        <v>117</v>
      </c>
      <c r="E647" s="12">
        <f>_xlfn.IFNA(VLOOKUP($B647,'FST OMT'!$C:$AH,$A647,0),0)</f>
        <v>0</v>
      </c>
      <c r="F647" s="12">
        <f>_xlfn.IFNA(VLOOKUP($B647,'FST CV'!$C:$AH,$A647,0),0)</f>
        <v>0</v>
      </c>
      <c r="G647" s="12">
        <f>_xlfn.IFNA(VLOOKUP($B647,'FST TT'!$C:$AH,$A647,0),0)</f>
        <v>0</v>
      </c>
      <c r="I647" s="4">
        <f t="shared" si="164"/>
        <v>0</v>
      </c>
      <c r="K647" s="52">
        <f>IF(D647="MT",VLOOKUP(B647,Master_Item!B:H,7,0),VLOOKUP(B647,Master_Item!B:H,6,0))</f>
        <v>72</v>
      </c>
      <c r="L647" s="52" t="str">
        <f>VLOOKUP(B647,Master_Item!B:M,12,0)</f>
        <v>โรงงานวังม่วง</v>
      </c>
      <c r="M647" s="11" t="str">
        <f t="shared" si="165"/>
        <v>โรงงานวังม่วงRegion 3</v>
      </c>
      <c r="N647" s="11">
        <f t="shared" si="166"/>
        <v>0</v>
      </c>
      <c r="O647" s="11">
        <f t="shared" si="167"/>
        <v>0</v>
      </c>
      <c r="P647" s="11">
        <f t="shared" si="168"/>
        <v>0</v>
      </c>
      <c r="Q647" s="11">
        <f t="shared" si="169"/>
        <v>0</v>
      </c>
      <c r="R647" s="11">
        <f t="shared" si="170"/>
        <v>0</v>
      </c>
      <c r="S647" s="11"/>
      <c r="T647" s="1">
        <f>VLOOKUP(B647,Master_Item!B:I,8,0)</f>
        <v>9.1199999999999992</v>
      </c>
      <c r="U647" s="11">
        <f t="shared" si="171"/>
        <v>0</v>
      </c>
      <c r="V647" s="11">
        <f t="shared" si="172"/>
        <v>0</v>
      </c>
      <c r="W647" s="11">
        <f t="shared" si="173"/>
        <v>0</v>
      </c>
      <c r="X647" s="11">
        <f t="shared" si="174"/>
        <v>0</v>
      </c>
      <c r="Y647" s="11">
        <f t="shared" si="175"/>
        <v>0</v>
      </c>
    </row>
    <row r="648" spans="1:25">
      <c r="A648" s="13">
        <v>18</v>
      </c>
      <c r="B648" s="2">
        <v>310003571</v>
      </c>
      <c r="C648" s="1" t="s">
        <v>209</v>
      </c>
      <c r="D648" s="1" t="s">
        <v>118</v>
      </c>
      <c r="E648" s="12">
        <f>_xlfn.IFNA(VLOOKUP($B648,'FST OMT'!$C:$AH,$A648,0),0)</f>
        <v>0</v>
      </c>
      <c r="F648" s="12">
        <f>_xlfn.IFNA(VLOOKUP($B648,'FST CV'!$C:$AH,$A648,0),0)</f>
        <v>0</v>
      </c>
      <c r="G648" s="12">
        <f>_xlfn.IFNA(VLOOKUP($B648,'FST TT'!$C:$AH,$A648,0),0)</f>
        <v>0</v>
      </c>
      <c r="I648" s="4">
        <f t="shared" si="164"/>
        <v>0</v>
      </c>
      <c r="K648" s="52">
        <f>IF(D648="MT",VLOOKUP(B648,Master_Item!B:H,7,0),VLOOKUP(B648,Master_Item!B:H,6,0))</f>
        <v>72</v>
      </c>
      <c r="L648" s="52" t="str">
        <f>VLOOKUP(B648,Master_Item!B:M,12,0)</f>
        <v>โรงงานวังม่วง</v>
      </c>
      <c r="M648" s="11" t="str">
        <f t="shared" si="165"/>
        <v>โรงงานวังม่วงRegion 4</v>
      </c>
      <c r="N648" s="11">
        <f t="shared" si="166"/>
        <v>0</v>
      </c>
      <c r="O648" s="11">
        <f t="shared" si="167"/>
        <v>0</v>
      </c>
      <c r="P648" s="11">
        <f t="shared" si="168"/>
        <v>0</v>
      </c>
      <c r="Q648" s="11">
        <f t="shared" si="169"/>
        <v>0</v>
      </c>
      <c r="R648" s="11">
        <f t="shared" si="170"/>
        <v>0</v>
      </c>
      <c r="S648" s="11"/>
      <c r="T648" s="1">
        <f>VLOOKUP(B648,Master_Item!B:I,8,0)</f>
        <v>9.1199999999999992</v>
      </c>
      <c r="U648" s="11">
        <f t="shared" si="171"/>
        <v>0</v>
      </c>
      <c r="V648" s="11">
        <f t="shared" si="172"/>
        <v>0</v>
      </c>
      <c r="W648" s="11">
        <f t="shared" si="173"/>
        <v>0</v>
      </c>
      <c r="X648" s="11">
        <f t="shared" si="174"/>
        <v>0</v>
      </c>
      <c r="Y648" s="11">
        <f t="shared" si="175"/>
        <v>0</v>
      </c>
    </row>
    <row r="649" spans="1:25">
      <c r="A649" s="13">
        <v>19</v>
      </c>
      <c r="B649" s="2">
        <v>310003571</v>
      </c>
      <c r="C649" s="1" t="s">
        <v>209</v>
      </c>
      <c r="D649" s="1" t="s">
        <v>119</v>
      </c>
      <c r="E649" s="12">
        <f>_xlfn.IFNA(VLOOKUP($B649,'FST OMT'!$C:$AH,$A649,0),0)</f>
        <v>0</v>
      </c>
      <c r="F649" s="12">
        <f>_xlfn.IFNA(VLOOKUP($B649,'FST CV'!$C:$AH,$A649,0),0)</f>
        <v>0</v>
      </c>
      <c r="G649" s="12">
        <f>_xlfn.IFNA(VLOOKUP($B649,'FST TT'!$C:$AH,$A649,0),0)</f>
        <v>0</v>
      </c>
      <c r="I649" s="4">
        <f t="shared" si="164"/>
        <v>0</v>
      </c>
      <c r="K649" s="52">
        <f>IF(D649="MT",VLOOKUP(B649,Master_Item!B:H,7,0),VLOOKUP(B649,Master_Item!B:H,6,0))</f>
        <v>72</v>
      </c>
      <c r="L649" s="52" t="str">
        <f>VLOOKUP(B649,Master_Item!B:M,12,0)</f>
        <v>โรงงานวังม่วง</v>
      </c>
      <c r="M649" s="11" t="str">
        <f t="shared" si="165"/>
        <v>โรงงานวังม่วงRegion 5</v>
      </c>
      <c r="N649" s="11">
        <f t="shared" si="166"/>
        <v>0</v>
      </c>
      <c r="O649" s="11">
        <f t="shared" si="167"/>
        <v>0</v>
      </c>
      <c r="P649" s="11">
        <f t="shared" si="168"/>
        <v>0</v>
      </c>
      <c r="Q649" s="11">
        <f t="shared" si="169"/>
        <v>0</v>
      </c>
      <c r="R649" s="11">
        <f t="shared" si="170"/>
        <v>0</v>
      </c>
      <c r="S649" s="11"/>
      <c r="T649" s="1">
        <f>VLOOKUP(B649,Master_Item!B:I,8,0)</f>
        <v>9.1199999999999992</v>
      </c>
      <c r="U649" s="11">
        <f t="shared" si="171"/>
        <v>0</v>
      </c>
      <c r="V649" s="11">
        <f t="shared" si="172"/>
        <v>0</v>
      </c>
      <c r="W649" s="11">
        <f t="shared" si="173"/>
        <v>0</v>
      </c>
      <c r="X649" s="11">
        <f t="shared" si="174"/>
        <v>0</v>
      </c>
      <c r="Y649" s="11">
        <f t="shared" si="175"/>
        <v>0</v>
      </c>
    </row>
    <row r="650" spans="1:25">
      <c r="A650" s="13">
        <v>20</v>
      </c>
      <c r="B650" s="2">
        <v>310003571</v>
      </c>
      <c r="C650" s="1" t="s">
        <v>209</v>
      </c>
      <c r="D650" s="1" t="s">
        <v>127</v>
      </c>
      <c r="E650" s="12">
        <f>_xlfn.IFNA(VLOOKUP($B650,'FST OMT'!$C:$AH,$A650,0),0)*0.45</f>
        <v>0</v>
      </c>
      <c r="F650" s="12">
        <f>_xlfn.IFNA(VLOOKUP($B650,'FST CV'!$C:$AH,$A650,0),0)*0.45</f>
        <v>0</v>
      </c>
      <c r="G650" s="12">
        <f>_xlfn.IFNA(VLOOKUP($B650,'FST TT'!$C:$AH,$A650,0),0)*0.45</f>
        <v>0</v>
      </c>
      <c r="I650" s="4">
        <f t="shared" si="164"/>
        <v>0</v>
      </c>
      <c r="K650" s="52">
        <f>IF(D650="MT",VLOOKUP(B650,Master_Item!B:H,7,0),VLOOKUP(B650,Master_Item!B:H,6,0))</f>
        <v>72</v>
      </c>
      <c r="L650" s="52" t="str">
        <f>VLOOKUP(B650,Master_Item!B:M,12,0)</f>
        <v>โรงงานวังม่วง</v>
      </c>
      <c r="M650" s="11" t="str">
        <f t="shared" si="165"/>
        <v>โรงงานวังม่วงRegion 6/9</v>
      </c>
      <c r="N650" s="11">
        <f t="shared" si="166"/>
        <v>0</v>
      </c>
      <c r="O650" s="11">
        <f t="shared" si="167"/>
        <v>0</v>
      </c>
      <c r="P650" s="11">
        <f t="shared" si="168"/>
        <v>0</v>
      </c>
      <c r="Q650" s="11">
        <f t="shared" si="169"/>
        <v>0</v>
      </c>
      <c r="R650" s="11">
        <f t="shared" si="170"/>
        <v>0</v>
      </c>
      <c r="S650" s="11"/>
      <c r="T650" s="1">
        <f>VLOOKUP(B650,Master_Item!B:I,8,0)</f>
        <v>9.1199999999999992</v>
      </c>
      <c r="U650" s="11">
        <f t="shared" si="171"/>
        <v>0</v>
      </c>
      <c r="V650" s="11">
        <f t="shared" si="172"/>
        <v>0</v>
      </c>
      <c r="W650" s="11">
        <f t="shared" si="173"/>
        <v>0</v>
      </c>
      <c r="X650" s="11">
        <f t="shared" si="174"/>
        <v>0</v>
      </c>
      <c r="Y650" s="11">
        <f t="shared" si="175"/>
        <v>0</v>
      </c>
    </row>
    <row r="651" spans="1:25">
      <c r="A651" s="13">
        <v>20</v>
      </c>
      <c r="B651" s="2">
        <v>310003571</v>
      </c>
      <c r="C651" s="1" t="s">
        <v>209</v>
      </c>
      <c r="D651" s="1" t="s">
        <v>128</v>
      </c>
      <c r="E651" s="12">
        <f>_xlfn.IFNA(VLOOKUP($B651,'FST OMT'!$C:$AH,$A651,0),0)*0.55</f>
        <v>0</v>
      </c>
      <c r="F651" s="12">
        <f>_xlfn.IFNA(VLOOKUP($B651,'FST CV'!$C:$AH,$A651,0),0)*0.55</f>
        <v>0</v>
      </c>
      <c r="G651" s="12">
        <f>_xlfn.IFNA(VLOOKUP($B651,'FST TT'!$C:$AH,$A651,0),0)*0.55</f>
        <v>0</v>
      </c>
      <c r="I651" s="4">
        <f t="shared" si="164"/>
        <v>0</v>
      </c>
      <c r="K651" s="52">
        <f>IF(D651="MT",VLOOKUP(B651,Master_Item!B:H,7,0),VLOOKUP(B651,Master_Item!B:H,6,0))</f>
        <v>72</v>
      </c>
      <c r="L651" s="52" t="str">
        <f>VLOOKUP(B651,Master_Item!B:M,12,0)</f>
        <v>โรงงานวังม่วง</v>
      </c>
      <c r="M651" s="11" t="str">
        <f t="shared" si="165"/>
        <v>โรงงานวังม่วงRegion 6/14</v>
      </c>
      <c r="N651" s="11">
        <f t="shared" si="166"/>
        <v>0</v>
      </c>
      <c r="O651" s="11">
        <f t="shared" si="167"/>
        <v>0</v>
      </c>
      <c r="P651" s="11">
        <f t="shared" si="168"/>
        <v>0</v>
      </c>
      <c r="Q651" s="11">
        <f t="shared" si="169"/>
        <v>0</v>
      </c>
      <c r="R651" s="11">
        <f t="shared" si="170"/>
        <v>0</v>
      </c>
      <c r="S651" s="11"/>
      <c r="T651" s="1">
        <f>VLOOKUP(B651,Master_Item!B:I,8,0)</f>
        <v>9.1199999999999992</v>
      </c>
      <c r="U651" s="11">
        <f t="shared" si="171"/>
        <v>0</v>
      </c>
      <c r="V651" s="11">
        <f t="shared" si="172"/>
        <v>0</v>
      </c>
      <c r="W651" s="11">
        <f t="shared" si="173"/>
        <v>0</v>
      </c>
      <c r="X651" s="11">
        <f t="shared" si="174"/>
        <v>0</v>
      </c>
      <c r="Y651" s="11">
        <f t="shared" si="175"/>
        <v>0</v>
      </c>
    </row>
    <row r="652" spans="1:25">
      <c r="A652" s="13">
        <v>21</v>
      </c>
      <c r="B652" s="2">
        <v>310003571</v>
      </c>
      <c r="C652" s="1" t="s">
        <v>209</v>
      </c>
      <c r="D652" s="1" t="s">
        <v>121</v>
      </c>
      <c r="E652" s="12">
        <f>_xlfn.IFNA(VLOOKUP($B652,'FST OMT'!$C:$AH,$A652,0),0)</f>
        <v>0</v>
      </c>
      <c r="F652" s="12">
        <f>_xlfn.IFNA(VLOOKUP($B652,'FST CV'!$C:$AH,$A652,0),0)</f>
        <v>0</v>
      </c>
      <c r="G652" s="12">
        <f>_xlfn.IFNA(VLOOKUP($B652,'FST TT'!$C:$AH,$A652,0),0)</f>
        <v>0</v>
      </c>
      <c r="I652" s="4">
        <f t="shared" si="164"/>
        <v>0</v>
      </c>
      <c r="K652" s="52">
        <f>IF(D652="MT",VLOOKUP(B652,Master_Item!B:H,7,0),VLOOKUP(B652,Master_Item!B:H,6,0))</f>
        <v>72</v>
      </c>
      <c r="L652" s="52" t="str">
        <f>VLOOKUP(B652,Master_Item!B:M,12,0)</f>
        <v>โรงงานวังม่วง</v>
      </c>
      <c r="M652" s="11" t="str">
        <f t="shared" si="165"/>
        <v>โรงงานวังม่วงRegion 7</v>
      </c>
      <c r="N652" s="11">
        <f t="shared" si="166"/>
        <v>0</v>
      </c>
      <c r="O652" s="11">
        <f t="shared" si="167"/>
        <v>0</v>
      </c>
      <c r="P652" s="11">
        <f t="shared" si="168"/>
        <v>0</v>
      </c>
      <c r="Q652" s="11">
        <f t="shared" si="169"/>
        <v>0</v>
      </c>
      <c r="R652" s="11">
        <f t="shared" si="170"/>
        <v>0</v>
      </c>
      <c r="S652" s="11"/>
      <c r="T652" s="1">
        <f>VLOOKUP(B652,Master_Item!B:I,8,0)</f>
        <v>9.1199999999999992</v>
      </c>
      <c r="U652" s="11">
        <f t="shared" si="171"/>
        <v>0</v>
      </c>
      <c r="V652" s="11">
        <f t="shared" si="172"/>
        <v>0</v>
      </c>
      <c r="W652" s="11">
        <f t="shared" si="173"/>
        <v>0</v>
      </c>
      <c r="X652" s="11">
        <f t="shared" si="174"/>
        <v>0</v>
      </c>
      <c r="Y652" s="11">
        <f t="shared" si="175"/>
        <v>0</v>
      </c>
    </row>
    <row r="653" spans="1:25">
      <c r="A653" s="13">
        <v>22</v>
      </c>
      <c r="B653" s="2">
        <v>310003571</v>
      </c>
      <c r="C653" s="1" t="s">
        <v>209</v>
      </c>
      <c r="D653" s="1" t="s">
        <v>122</v>
      </c>
      <c r="E653" s="12">
        <f>_xlfn.IFNA(VLOOKUP($B653,'FST OMT'!$C:$AH,$A653,0),0)</f>
        <v>0</v>
      </c>
      <c r="F653" s="12">
        <f>_xlfn.IFNA(VLOOKUP($B653,'FST CV'!$C:$AH,$A653,0),0)</f>
        <v>0</v>
      </c>
      <c r="G653" s="12">
        <f>_xlfn.IFNA(VLOOKUP($B653,'FST TT'!$C:$AH,$A653,0),0)</f>
        <v>0</v>
      </c>
      <c r="I653" s="4">
        <f t="shared" si="164"/>
        <v>0</v>
      </c>
      <c r="K653" s="52">
        <f>IF(D653="MT",VLOOKUP(B653,Master_Item!B:H,7,0),VLOOKUP(B653,Master_Item!B:H,6,0))</f>
        <v>72</v>
      </c>
      <c r="L653" s="52" t="str">
        <f>VLOOKUP(B653,Master_Item!B:M,12,0)</f>
        <v>โรงงานวังม่วง</v>
      </c>
      <c r="M653" s="11" t="str">
        <f t="shared" si="165"/>
        <v>โรงงานวังม่วงRegion 8</v>
      </c>
      <c r="N653" s="11">
        <f t="shared" si="166"/>
        <v>0</v>
      </c>
      <c r="O653" s="11">
        <f t="shared" si="167"/>
        <v>0</v>
      </c>
      <c r="P653" s="11">
        <f t="shared" si="168"/>
        <v>0</v>
      </c>
      <c r="Q653" s="11">
        <f t="shared" si="169"/>
        <v>0</v>
      </c>
      <c r="R653" s="11">
        <f t="shared" si="170"/>
        <v>0</v>
      </c>
      <c r="S653" s="11"/>
      <c r="T653" s="1">
        <f>VLOOKUP(B653,Master_Item!B:I,8,0)</f>
        <v>9.1199999999999992</v>
      </c>
      <c r="U653" s="11">
        <f t="shared" si="171"/>
        <v>0</v>
      </c>
      <c r="V653" s="11">
        <f t="shared" si="172"/>
        <v>0</v>
      </c>
      <c r="W653" s="11">
        <f t="shared" si="173"/>
        <v>0</v>
      </c>
      <c r="X653" s="11">
        <f t="shared" si="174"/>
        <v>0</v>
      </c>
      <c r="Y653" s="11">
        <f t="shared" si="175"/>
        <v>0</v>
      </c>
    </row>
    <row r="654" spans="1:25">
      <c r="A654" s="13">
        <v>71</v>
      </c>
      <c r="B654" s="2">
        <v>310003571</v>
      </c>
      <c r="C654" s="1" t="s">
        <v>209</v>
      </c>
      <c r="D654" s="1" t="s">
        <v>123</v>
      </c>
      <c r="H654" s="4">
        <f>_xlfn.IFNA(VLOOKUP(B654,'FST MT'!A:FS,$A654,0),0)</f>
        <v>90000</v>
      </c>
      <c r="I654" s="4">
        <f t="shared" si="164"/>
        <v>90000</v>
      </c>
      <c r="K654" s="52">
        <f>IF(D654="MT",VLOOKUP(B654,Master_Item!B:H,7,0),VLOOKUP(B654,Master_Item!B:H,6,0))</f>
        <v>72</v>
      </c>
      <c r="L654" s="52" t="str">
        <f>VLOOKUP(B654,Master_Item!B:M,12,0)</f>
        <v>โรงงานวังม่วง</v>
      </c>
      <c r="M654" s="11" t="str">
        <f t="shared" si="165"/>
        <v>โรงงานวังม่วงMT</v>
      </c>
      <c r="N654" s="11">
        <f t="shared" si="166"/>
        <v>0</v>
      </c>
      <c r="O654" s="11">
        <f t="shared" si="167"/>
        <v>0</v>
      </c>
      <c r="P654" s="11">
        <f t="shared" si="168"/>
        <v>0</v>
      </c>
      <c r="Q654" s="11">
        <f t="shared" si="169"/>
        <v>1250</v>
      </c>
      <c r="R654" s="11">
        <f t="shared" si="170"/>
        <v>1250</v>
      </c>
      <c r="S654" s="11"/>
      <c r="T654" s="1">
        <f>VLOOKUP(B654,Master_Item!B:I,8,0)</f>
        <v>9.1199999999999992</v>
      </c>
      <c r="U654" s="11">
        <f t="shared" si="171"/>
        <v>0</v>
      </c>
      <c r="V654" s="11">
        <f t="shared" si="172"/>
        <v>0</v>
      </c>
      <c r="W654" s="11">
        <f t="shared" si="173"/>
        <v>0</v>
      </c>
      <c r="X654" s="11">
        <f t="shared" si="174"/>
        <v>820799.99999999988</v>
      </c>
      <c r="Y654" s="11">
        <f t="shared" si="175"/>
        <v>820799.99999999988</v>
      </c>
    </row>
    <row r="655" spans="1:25">
      <c r="A655" s="13">
        <v>15</v>
      </c>
      <c r="B655" s="2">
        <v>310003572</v>
      </c>
      <c r="C655" s="1" t="s">
        <v>210</v>
      </c>
      <c r="D655" s="1" t="s">
        <v>115</v>
      </c>
      <c r="E655" s="12">
        <f>_xlfn.IFNA(VLOOKUP($B655,'FST OMT'!$C:$AH,$A655,0),0)</f>
        <v>0</v>
      </c>
      <c r="F655" s="12">
        <f>_xlfn.IFNA(VLOOKUP($B655,'FST CV'!$C:$AH,$A655,0),0)</f>
        <v>3209</v>
      </c>
      <c r="G655" s="12">
        <f>_xlfn.IFNA(VLOOKUP($B655,'FST TT'!$C:$AH,$A655,0),0)</f>
        <v>400</v>
      </c>
      <c r="I655" s="4">
        <f t="shared" si="164"/>
        <v>3609</v>
      </c>
      <c r="K655" s="52">
        <f>IF(D655="MT",VLOOKUP(B655,Master_Item!B:H,7,0),VLOOKUP(B655,Master_Item!B:H,6,0))</f>
        <v>72</v>
      </c>
      <c r="L655" s="52" t="str">
        <f>VLOOKUP(B655,Master_Item!B:M,12,0)</f>
        <v>โรงงานนวนคร</v>
      </c>
      <c r="M655" s="11" t="str">
        <f t="shared" si="165"/>
        <v>โรงงานนวนครRegion 1</v>
      </c>
      <c r="N655" s="11">
        <f t="shared" si="166"/>
        <v>0</v>
      </c>
      <c r="O655" s="11">
        <f t="shared" si="167"/>
        <v>44.569444444444443</v>
      </c>
      <c r="P655" s="11">
        <f t="shared" si="168"/>
        <v>5.5555555555555554</v>
      </c>
      <c r="Q655" s="11">
        <f t="shared" si="169"/>
        <v>0</v>
      </c>
      <c r="R655" s="11">
        <f t="shared" si="170"/>
        <v>50.125</v>
      </c>
      <c r="S655" s="11"/>
      <c r="T655" s="1">
        <f>VLOOKUP(B655,Master_Item!B:I,8,0)</f>
        <v>8.3999999999999986</v>
      </c>
      <c r="U655" s="11">
        <f t="shared" si="171"/>
        <v>0</v>
      </c>
      <c r="V655" s="11">
        <f t="shared" si="172"/>
        <v>26955.599999999995</v>
      </c>
      <c r="W655" s="11">
        <f t="shared" si="173"/>
        <v>3359.9999999999995</v>
      </c>
      <c r="X655" s="11">
        <f t="shared" si="174"/>
        <v>0</v>
      </c>
      <c r="Y655" s="11">
        <f t="shared" si="175"/>
        <v>30315.599999999995</v>
      </c>
    </row>
    <row r="656" spans="1:25">
      <c r="A656" s="13">
        <v>16</v>
      </c>
      <c r="B656" s="2">
        <v>310003572</v>
      </c>
      <c r="C656" s="1" t="s">
        <v>210</v>
      </c>
      <c r="D656" s="1" t="s">
        <v>116</v>
      </c>
      <c r="E656" s="12">
        <f>_xlfn.IFNA(VLOOKUP($B656,'FST OMT'!$C:$AH,$A656,0),0)</f>
        <v>0</v>
      </c>
      <c r="F656" s="12">
        <f>_xlfn.IFNA(VLOOKUP($B656,'FST CV'!$C:$AH,$A656,0),0)</f>
        <v>6131</v>
      </c>
      <c r="G656" s="12">
        <f>_xlfn.IFNA(VLOOKUP($B656,'FST TT'!$C:$AH,$A656,0),0)</f>
        <v>0</v>
      </c>
      <c r="I656" s="4">
        <f t="shared" si="164"/>
        <v>6131</v>
      </c>
      <c r="K656" s="52">
        <f>IF(D656="MT",VLOOKUP(B656,Master_Item!B:H,7,0),VLOOKUP(B656,Master_Item!B:H,6,0))</f>
        <v>72</v>
      </c>
      <c r="L656" s="52" t="str">
        <f>VLOOKUP(B656,Master_Item!B:M,12,0)</f>
        <v>โรงงานนวนคร</v>
      </c>
      <c r="M656" s="11" t="str">
        <f t="shared" si="165"/>
        <v>โรงงานนวนครRegion 2</v>
      </c>
      <c r="N656" s="11">
        <f t="shared" si="166"/>
        <v>0</v>
      </c>
      <c r="O656" s="11">
        <f t="shared" si="167"/>
        <v>85.152777777777771</v>
      </c>
      <c r="P656" s="11">
        <f t="shared" si="168"/>
        <v>0</v>
      </c>
      <c r="Q656" s="11">
        <f t="shared" si="169"/>
        <v>0</v>
      </c>
      <c r="R656" s="11">
        <f t="shared" si="170"/>
        <v>85.152777777777771</v>
      </c>
      <c r="S656" s="11"/>
      <c r="T656" s="1">
        <f>VLOOKUP(B656,Master_Item!B:I,8,0)</f>
        <v>8.3999999999999986</v>
      </c>
      <c r="U656" s="11">
        <f t="shared" si="171"/>
        <v>0</v>
      </c>
      <c r="V656" s="11">
        <f t="shared" si="172"/>
        <v>51500.399999999994</v>
      </c>
      <c r="W656" s="11">
        <f t="shared" si="173"/>
        <v>0</v>
      </c>
      <c r="X656" s="11">
        <f t="shared" si="174"/>
        <v>0</v>
      </c>
      <c r="Y656" s="11">
        <f t="shared" si="175"/>
        <v>51500.399999999994</v>
      </c>
    </row>
    <row r="657" spans="1:25">
      <c r="A657" s="13">
        <v>17</v>
      </c>
      <c r="B657" s="2">
        <v>310003572</v>
      </c>
      <c r="C657" s="1" t="s">
        <v>210</v>
      </c>
      <c r="D657" s="1" t="s">
        <v>117</v>
      </c>
      <c r="E657" s="12">
        <f>_xlfn.IFNA(VLOOKUP($B657,'FST OMT'!$C:$AH,$A657,0),0)</f>
        <v>0</v>
      </c>
      <c r="F657" s="12">
        <f>_xlfn.IFNA(VLOOKUP($B657,'FST CV'!$C:$AH,$A657,0),0)</f>
        <v>11870</v>
      </c>
      <c r="G657" s="12">
        <f>_xlfn.IFNA(VLOOKUP($B657,'FST TT'!$C:$AH,$A657,0),0)</f>
        <v>7630</v>
      </c>
      <c r="I657" s="4">
        <f t="shared" si="164"/>
        <v>19500</v>
      </c>
      <c r="K657" s="52">
        <f>IF(D657="MT",VLOOKUP(B657,Master_Item!B:H,7,0),VLOOKUP(B657,Master_Item!B:H,6,0))</f>
        <v>72</v>
      </c>
      <c r="L657" s="52" t="str">
        <f>VLOOKUP(B657,Master_Item!B:M,12,0)</f>
        <v>โรงงานนวนคร</v>
      </c>
      <c r="M657" s="11" t="str">
        <f t="shared" si="165"/>
        <v>โรงงานนวนครRegion 3</v>
      </c>
      <c r="N657" s="11">
        <f t="shared" si="166"/>
        <v>0</v>
      </c>
      <c r="O657" s="11">
        <f t="shared" si="167"/>
        <v>164.86111111111111</v>
      </c>
      <c r="P657" s="11">
        <f t="shared" si="168"/>
        <v>105.97222222222223</v>
      </c>
      <c r="Q657" s="11">
        <f t="shared" si="169"/>
        <v>0</v>
      </c>
      <c r="R657" s="11">
        <f t="shared" si="170"/>
        <v>270.83333333333331</v>
      </c>
      <c r="S657" s="11"/>
      <c r="T657" s="1">
        <f>VLOOKUP(B657,Master_Item!B:I,8,0)</f>
        <v>8.3999999999999986</v>
      </c>
      <c r="U657" s="11">
        <f t="shared" si="171"/>
        <v>0</v>
      </c>
      <c r="V657" s="11">
        <f t="shared" si="172"/>
        <v>99707.999999999985</v>
      </c>
      <c r="W657" s="11">
        <f t="shared" si="173"/>
        <v>64091.999999999993</v>
      </c>
      <c r="X657" s="11">
        <f t="shared" si="174"/>
        <v>0</v>
      </c>
      <c r="Y657" s="11">
        <f t="shared" si="175"/>
        <v>163799.99999999997</v>
      </c>
    </row>
    <row r="658" spans="1:25">
      <c r="A658" s="13">
        <v>18</v>
      </c>
      <c r="B658" s="2">
        <v>310003572</v>
      </c>
      <c r="C658" s="1" t="s">
        <v>210</v>
      </c>
      <c r="D658" s="1" t="s">
        <v>118</v>
      </c>
      <c r="E658" s="12">
        <f>_xlfn.IFNA(VLOOKUP($B658,'FST OMT'!$C:$AH,$A658,0),0)</f>
        <v>0</v>
      </c>
      <c r="F658" s="12">
        <f>_xlfn.IFNA(VLOOKUP($B658,'FST CV'!$C:$AH,$A658,0),0)</f>
        <v>11178</v>
      </c>
      <c r="G658" s="12">
        <f>_xlfn.IFNA(VLOOKUP($B658,'FST TT'!$C:$AH,$A658,0),0)</f>
        <v>1485</v>
      </c>
      <c r="I658" s="4">
        <f t="shared" si="164"/>
        <v>12663</v>
      </c>
      <c r="K658" s="52">
        <f>IF(D658="MT",VLOOKUP(B658,Master_Item!B:H,7,0),VLOOKUP(B658,Master_Item!B:H,6,0))</f>
        <v>72</v>
      </c>
      <c r="L658" s="52" t="str">
        <f>VLOOKUP(B658,Master_Item!B:M,12,0)</f>
        <v>โรงงานนวนคร</v>
      </c>
      <c r="M658" s="11" t="str">
        <f t="shared" si="165"/>
        <v>โรงงานนวนครRegion 4</v>
      </c>
      <c r="N658" s="11">
        <f t="shared" si="166"/>
        <v>0</v>
      </c>
      <c r="O658" s="11">
        <f t="shared" si="167"/>
        <v>155.25</v>
      </c>
      <c r="P658" s="11">
        <f t="shared" si="168"/>
        <v>20.625</v>
      </c>
      <c r="Q658" s="11">
        <f t="shared" si="169"/>
        <v>0</v>
      </c>
      <c r="R658" s="11">
        <f t="shared" si="170"/>
        <v>175.875</v>
      </c>
      <c r="S658" s="11"/>
      <c r="T658" s="1">
        <f>VLOOKUP(B658,Master_Item!B:I,8,0)</f>
        <v>8.3999999999999986</v>
      </c>
      <c r="U658" s="11">
        <f t="shared" si="171"/>
        <v>0</v>
      </c>
      <c r="V658" s="11">
        <f t="shared" si="172"/>
        <v>93895.199999999983</v>
      </c>
      <c r="W658" s="11">
        <f t="shared" si="173"/>
        <v>12473.999999999998</v>
      </c>
      <c r="X658" s="11">
        <f t="shared" si="174"/>
        <v>0</v>
      </c>
      <c r="Y658" s="11">
        <f t="shared" si="175"/>
        <v>106369.19999999998</v>
      </c>
    </row>
    <row r="659" spans="1:25">
      <c r="A659" s="13">
        <v>19</v>
      </c>
      <c r="B659" s="2">
        <v>310003572</v>
      </c>
      <c r="C659" s="1" t="s">
        <v>210</v>
      </c>
      <c r="D659" s="1" t="s">
        <v>119</v>
      </c>
      <c r="E659" s="12">
        <f>_xlfn.IFNA(VLOOKUP($B659,'FST OMT'!$C:$AH,$A659,0),0)</f>
        <v>0</v>
      </c>
      <c r="F659" s="12">
        <f>_xlfn.IFNA(VLOOKUP($B659,'FST CV'!$C:$AH,$A659,0),0)</f>
        <v>12054</v>
      </c>
      <c r="G659" s="12">
        <f>_xlfn.IFNA(VLOOKUP($B659,'FST TT'!$C:$AH,$A659,0),0)</f>
        <v>2145</v>
      </c>
      <c r="I659" s="4">
        <f t="shared" si="164"/>
        <v>14199</v>
      </c>
      <c r="K659" s="52">
        <f>IF(D659="MT",VLOOKUP(B659,Master_Item!B:H,7,0),VLOOKUP(B659,Master_Item!B:H,6,0))</f>
        <v>72</v>
      </c>
      <c r="L659" s="52" t="str">
        <f>VLOOKUP(B659,Master_Item!B:M,12,0)</f>
        <v>โรงงานนวนคร</v>
      </c>
      <c r="M659" s="11" t="str">
        <f t="shared" si="165"/>
        <v>โรงงานนวนครRegion 5</v>
      </c>
      <c r="N659" s="11">
        <f t="shared" si="166"/>
        <v>0</v>
      </c>
      <c r="O659" s="11">
        <f t="shared" si="167"/>
        <v>167.41666666666666</v>
      </c>
      <c r="P659" s="11">
        <f t="shared" si="168"/>
        <v>29.791666666666668</v>
      </c>
      <c r="Q659" s="11">
        <f t="shared" si="169"/>
        <v>0</v>
      </c>
      <c r="R659" s="11">
        <f t="shared" si="170"/>
        <v>197.20833333333334</v>
      </c>
      <c r="S659" s="11"/>
      <c r="T659" s="1">
        <f>VLOOKUP(B659,Master_Item!B:I,8,0)</f>
        <v>8.3999999999999986</v>
      </c>
      <c r="U659" s="11">
        <f t="shared" si="171"/>
        <v>0</v>
      </c>
      <c r="V659" s="11">
        <f t="shared" si="172"/>
        <v>101253.59999999998</v>
      </c>
      <c r="W659" s="11">
        <f t="shared" si="173"/>
        <v>18017.999999999996</v>
      </c>
      <c r="X659" s="11">
        <f t="shared" si="174"/>
        <v>0</v>
      </c>
      <c r="Y659" s="11">
        <f t="shared" si="175"/>
        <v>119271.59999999998</v>
      </c>
    </row>
    <row r="660" spans="1:25">
      <c r="A660" s="13">
        <v>20</v>
      </c>
      <c r="B660" s="2">
        <v>310003572</v>
      </c>
      <c r="C660" s="1" t="s">
        <v>210</v>
      </c>
      <c r="D660" s="1" t="s">
        <v>127</v>
      </c>
      <c r="E660" s="12">
        <f>_xlfn.IFNA(VLOOKUP($B660,'FST OMT'!$C:$AH,$A660,0),0)*0.45</f>
        <v>0</v>
      </c>
      <c r="F660" s="12">
        <f>_xlfn.IFNA(VLOOKUP($B660,'FST CV'!$C:$AH,$A660,0),0)*0.45</f>
        <v>3781.8</v>
      </c>
      <c r="G660" s="12">
        <f>_xlfn.IFNA(VLOOKUP($B660,'FST TT'!$C:$AH,$A660,0),0)*0.45</f>
        <v>0</v>
      </c>
      <c r="I660" s="4">
        <f t="shared" si="164"/>
        <v>3781.8</v>
      </c>
      <c r="K660" s="52">
        <f>IF(D660="MT",VLOOKUP(B660,Master_Item!B:H,7,0),VLOOKUP(B660,Master_Item!B:H,6,0))</f>
        <v>72</v>
      </c>
      <c r="L660" s="52" t="str">
        <f>VLOOKUP(B660,Master_Item!B:M,12,0)</f>
        <v>โรงงานนวนคร</v>
      </c>
      <c r="M660" s="11" t="str">
        <f t="shared" si="165"/>
        <v>โรงงานนวนครRegion 6/9</v>
      </c>
      <c r="N660" s="11">
        <f t="shared" si="166"/>
        <v>0</v>
      </c>
      <c r="O660" s="11">
        <f t="shared" si="167"/>
        <v>52.525000000000006</v>
      </c>
      <c r="P660" s="11">
        <f t="shared" si="168"/>
        <v>0</v>
      </c>
      <c r="Q660" s="11">
        <f t="shared" si="169"/>
        <v>0</v>
      </c>
      <c r="R660" s="11">
        <f t="shared" si="170"/>
        <v>52.525000000000006</v>
      </c>
      <c r="S660" s="11"/>
      <c r="T660" s="1">
        <f>VLOOKUP(B660,Master_Item!B:I,8,0)</f>
        <v>8.3999999999999986</v>
      </c>
      <c r="U660" s="11">
        <f t="shared" si="171"/>
        <v>0</v>
      </c>
      <c r="V660" s="11">
        <f t="shared" si="172"/>
        <v>31767.119999999995</v>
      </c>
      <c r="W660" s="11">
        <f t="shared" si="173"/>
        <v>0</v>
      </c>
      <c r="X660" s="11">
        <f t="shared" si="174"/>
        <v>0</v>
      </c>
      <c r="Y660" s="11">
        <f t="shared" si="175"/>
        <v>31767.119999999995</v>
      </c>
    </row>
    <row r="661" spans="1:25">
      <c r="A661" s="13">
        <v>20</v>
      </c>
      <c r="B661" s="2">
        <v>310003572</v>
      </c>
      <c r="C661" s="1" t="s">
        <v>210</v>
      </c>
      <c r="D661" s="1" t="s">
        <v>128</v>
      </c>
      <c r="E661" s="12">
        <f>_xlfn.IFNA(VLOOKUP($B661,'FST OMT'!$C:$AH,$A661,0),0)*0.55</f>
        <v>0</v>
      </c>
      <c r="F661" s="12">
        <f>_xlfn.IFNA(VLOOKUP($B661,'FST CV'!$C:$AH,$A661,0),0)*0.55</f>
        <v>4622.2000000000007</v>
      </c>
      <c r="G661" s="12">
        <f>_xlfn.IFNA(VLOOKUP($B661,'FST TT'!$C:$AH,$A661,0),0)*0.55</f>
        <v>0</v>
      </c>
      <c r="I661" s="4">
        <f t="shared" si="164"/>
        <v>4622.2000000000007</v>
      </c>
      <c r="K661" s="52">
        <f>IF(D661="MT",VLOOKUP(B661,Master_Item!B:H,7,0),VLOOKUP(B661,Master_Item!B:H,6,0))</f>
        <v>72</v>
      </c>
      <c r="L661" s="52" t="str">
        <f>VLOOKUP(B661,Master_Item!B:M,12,0)</f>
        <v>โรงงานนวนคร</v>
      </c>
      <c r="M661" s="11" t="str">
        <f t="shared" si="165"/>
        <v>โรงงานนวนครRegion 6/14</v>
      </c>
      <c r="N661" s="11">
        <f t="shared" si="166"/>
        <v>0</v>
      </c>
      <c r="O661" s="11">
        <f t="shared" si="167"/>
        <v>64.197222222222237</v>
      </c>
      <c r="P661" s="11">
        <f t="shared" si="168"/>
        <v>0</v>
      </c>
      <c r="Q661" s="11">
        <f t="shared" si="169"/>
        <v>0</v>
      </c>
      <c r="R661" s="11">
        <f t="shared" si="170"/>
        <v>64.197222222222237</v>
      </c>
      <c r="S661" s="11"/>
      <c r="T661" s="1">
        <f>VLOOKUP(B661,Master_Item!B:I,8,0)</f>
        <v>8.3999999999999986</v>
      </c>
      <c r="U661" s="11">
        <f t="shared" si="171"/>
        <v>0</v>
      </c>
      <c r="V661" s="11">
        <f t="shared" si="172"/>
        <v>38826.479999999996</v>
      </c>
      <c r="W661" s="11">
        <f t="shared" si="173"/>
        <v>0</v>
      </c>
      <c r="X661" s="11">
        <f t="shared" si="174"/>
        <v>0</v>
      </c>
      <c r="Y661" s="11">
        <f t="shared" si="175"/>
        <v>38826.479999999996</v>
      </c>
    </row>
    <row r="662" spans="1:25">
      <c r="A662" s="13">
        <v>21</v>
      </c>
      <c r="B662" s="2">
        <v>310003572</v>
      </c>
      <c r="C662" s="1" t="s">
        <v>210</v>
      </c>
      <c r="D662" s="1" t="s">
        <v>121</v>
      </c>
      <c r="E662" s="12">
        <f>_xlfn.IFNA(VLOOKUP($B662,'FST OMT'!$C:$AH,$A662,0),0)</f>
        <v>0</v>
      </c>
      <c r="F662" s="12">
        <f>_xlfn.IFNA(VLOOKUP($B662,'FST CV'!$C:$AH,$A662,0),0)</f>
        <v>5678</v>
      </c>
      <c r="G662" s="12">
        <f>_xlfn.IFNA(VLOOKUP($B662,'FST TT'!$C:$AH,$A662,0),0)</f>
        <v>1395</v>
      </c>
      <c r="I662" s="4">
        <f t="shared" si="164"/>
        <v>7073</v>
      </c>
      <c r="K662" s="52">
        <f>IF(D662="MT",VLOOKUP(B662,Master_Item!B:H,7,0),VLOOKUP(B662,Master_Item!B:H,6,0))</f>
        <v>72</v>
      </c>
      <c r="L662" s="52" t="str">
        <f>VLOOKUP(B662,Master_Item!B:M,12,0)</f>
        <v>โรงงานนวนคร</v>
      </c>
      <c r="M662" s="11" t="str">
        <f t="shared" si="165"/>
        <v>โรงงานนวนครRegion 7</v>
      </c>
      <c r="N662" s="11">
        <f t="shared" si="166"/>
        <v>0</v>
      </c>
      <c r="O662" s="11">
        <f t="shared" si="167"/>
        <v>78.861111111111114</v>
      </c>
      <c r="P662" s="11">
        <f t="shared" si="168"/>
        <v>19.375</v>
      </c>
      <c r="Q662" s="11">
        <f t="shared" si="169"/>
        <v>0</v>
      </c>
      <c r="R662" s="11">
        <f t="shared" si="170"/>
        <v>98.236111111111114</v>
      </c>
      <c r="S662" s="11"/>
      <c r="T662" s="1">
        <f>VLOOKUP(B662,Master_Item!B:I,8,0)</f>
        <v>8.3999999999999986</v>
      </c>
      <c r="U662" s="11">
        <f t="shared" si="171"/>
        <v>0</v>
      </c>
      <c r="V662" s="11">
        <f t="shared" si="172"/>
        <v>47695.19999999999</v>
      </c>
      <c r="W662" s="11">
        <f t="shared" si="173"/>
        <v>11717.999999999998</v>
      </c>
      <c r="X662" s="11">
        <f t="shared" si="174"/>
        <v>0</v>
      </c>
      <c r="Y662" s="11">
        <f t="shared" si="175"/>
        <v>59413.19999999999</v>
      </c>
    </row>
    <row r="663" spans="1:25">
      <c r="A663" s="13">
        <v>22</v>
      </c>
      <c r="B663" s="2">
        <v>310003572</v>
      </c>
      <c r="C663" s="1" t="s">
        <v>210</v>
      </c>
      <c r="D663" s="1" t="s">
        <v>122</v>
      </c>
      <c r="E663" s="12">
        <f>_xlfn.IFNA(VLOOKUP($B663,'FST OMT'!$C:$AH,$A663,0),0)</f>
        <v>0</v>
      </c>
      <c r="F663" s="12">
        <f>_xlfn.IFNA(VLOOKUP($B663,'FST CV'!$C:$AH,$A663,0),0)</f>
        <v>9475</v>
      </c>
      <c r="G663" s="12">
        <f>_xlfn.IFNA(VLOOKUP($B663,'FST TT'!$C:$AH,$A663,0),0)</f>
        <v>3700</v>
      </c>
      <c r="I663" s="4">
        <f t="shared" si="164"/>
        <v>13175</v>
      </c>
      <c r="K663" s="52">
        <f>IF(D663="MT",VLOOKUP(B663,Master_Item!B:H,7,0),VLOOKUP(B663,Master_Item!B:H,6,0))</f>
        <v>72</v>
      </c>
      <c r="L663" s="52" t="str">
        <f>VLOOKUP(B663,Master_Item!B:M,12,0)</f>
        <v>โรงงานนวนคร</v>
      </c>
      <c r="M663" s="11" t="str">
        <f t="shared" si="165"/>
        <v>โรงงานนวนครRegion 8</v>
      </c>
      <c r="N663" s="11">
        <f t="shared" si="166"/>
        <v>0</v>
      </c>
      <c r="O663" s="11">
        <f t="shared" si="167"/>
        <v>131.59722222222223</v>
      </c>
      <c r="P663" s="11">
        <f t="shared" si="168"/>
        <v>51.388888888888886</v>
      </c>
      <c r="Q663" s="11">
        <f t="shared" si="169"/>
        <v>0</v>
      </c>
      <c r="R663" s="11">
        <f t="shared" si="170"/>
        <v>182.98611111111111</v>
      </c>
      <c r="S663" s="11"/>
      <c r="T663" s="1">
        <f>VLOOKUP(B663,Master_Item!B:I,8,0)</f>
        <v>8.3999999999999986</v>
      </c>
      <c r="U663" s="11">
        <f t="shared" si="171"/>
        <v>0</v>
      </c>
      <c r="V663" s="11">
        <f t="shared" si="172"/>
        <v>79589.999999999985</v>
      </c>
      <c r="W663" s="11">
        <f t="shared" si="173"/>
        <v>31079.999999999996</v>
      </c>
      <c r="X663" s="11">
        <f t="shared" si="174"/>
        <v>0</v>
      </c>
      <c r="Y663" s="11">
        <f t="shared" si="175"/>
        <v>110669.99999999999</v>
      </c>
    </row>
    <row r="664" spans="1:25">
      <c r="A664" s="13">
        <v>71</v>
      </c>
      <c r="B664" s="2">
        <v>310003572</v>
      </c>
      <c r="C664" s="1" t="s">
        <v>210</v>
      </c>
      <c r="D664" s="1" t="s">
        <v>123</v>
      </c>
      <c r="H664" s="4">
        <f>_xlfn.IFNA(VLOOKUP(B664,'FST MT'!A:FS,$A664,0),0)</f>
        <v>0</v>
      </c>
      <c r="I664" s="4">
        <f t="shared" si="164"/>
        <v>0</v>
      </c>
      <c r="K664" s="52">
        <f>IF(D664="MT",VLOOKUP(B664,Master_Item!B:H,7,0),VLOOKUP(B664,Master_Item!B:H,6,0))</f>
        <v>72</v>
      </c>
      <c r="L664" s="52" t="str">
        <f>VLOOKUP(B664,Master_Item!B:M,12,0)</f>
        <v>โรงงานนวนคร</v>
      </c>
      <c r="M664" s="11" t="str">
        <f t="shared" si="165"/>
        <v>โรงงานนวนครMT</v>
      </c>
      <c r="N664" s="11">
        <f t="shared" si="166"/>
        <v>0</v>
      </c>
      <c r="O664" s="11">
        <f t="shared" si="167"/>
        <v>0</v>
      </c>
      <c r="P664" s="11">
        <f t="shared" si="168"/>
        <v>0</v>
      </c>
      <c r="Q664" s="11">
        <f t="shared" si="169"/>
        <v>0</v>
      </c>
      <c r="R664" s="11">
        <f t="shared" si="170"/>
        <v>0</v>
      </c>
      <c r="S664" s="11"/>
      <c r="T664" s="1">
        <f>VLOOKUP(B664,Master_Item!B:I,8,0)</f>
        <v>8.3999999999999986</v>
      </c>
      <c r="U664" s="11">
        <f t="shared" si="171"/>
        <v>0</v>
      </c>
      <c r="V664" s="11">
        <f t="shared" si="172"/>
        <v>0</v>
      </c>
      <c r="W664" s="11">
        <f t="shared" si="173"/>
        <v>0</v>
      </c>
      <c r="X664" s="11">
        <f t="shared" si="174"/>
        <v>0</v>
      </c>
      <c r="Y664" s="11">
        <f t="shared" si="175"/>
        <v>0</v>
      </c>
    </row>
    <row r="665" spans="1:25">
      <c r="A665" s="13">
        <v>15</v>
      </c>
      <c r="B665" s="2">
        <v>310003573</v>
      </c>
      <c r="C665" s="1" t="s">
        <v>211</v>
      </c>
      <c r="D665" s="1" t="s">
        <v>115</v>
      </c>
      <c r="E665" s="12">
        <f>_xlfn.IFNA(VLOOKUP($B665,'FST OMT'!$C:$AH,$A665,0),0)</f>
        <v>0</v>
      </c>
      <c r="F665" s="12">
        <f>_xlfn.IFNA(VLOOKUP($B665,'FST CV'!$C:$AH,$A665,0),0)</f>
        <v>0</v>
      </c>
      <c r="G665" s="12">
        <f>_xlfn.IFNA(VLOOKUP($B665,'FST TT'!$C:$AH,$A665,0),0)</f>
        <v>0</v>
      </c>
      <c r="I665" s="4">
        <f t="shared" si="164"/>
        <v>0</v>
      </c>
      <c r="K665" s="52">
        <f>IF(D665="MT",VLOOKUP(B665,Master_Item!B:H,7,0),VLOOKUP(B665,Master_Item!B:H,6,0))</f>
        <v>72</v>
      </c>
      <c r="L665" s="52" t="str">
        <f>VLOOKUP(B665,Master_Item!B:M,12,0)</f>
        <v>โรงงานนวนคร</v>
      </c>
      <c r="M665" s="11" t="str">
        <f t="shared" si="165"/>
        <v>โรงงานนวนครRegion 1</v>
      </c>
      <c r="N665" s="11">
        <f t="shared" si="166"/>
        <v>0</v>
      </c>
      <c r="O665" s="11">
        <f t="shared" si="167"/>
        <v>0</v>
      </c>
      <c r="P665" s="11">
        <f t="shared" si="168"/>
        <v>0</v>
      </c>
      <c r="Q665" s="11">
        <f t="shared" si="169"/>
        <v>0</v>
      </c>
      <c r="R665" s="11">
        <f t="shared" si="170"/>
        <v>0</v>
      </c>
      <c r="S665" s="11"/>
      <c r="T665" s="1">
        <f>VLOOKUP(B665,Master_Item!B:I,8,0)</f>
        <v>8.3999999999999986</v>
      </c>
      <c r="U665" s="11">
        <f t="shared" si="171"/>
        <v>0</v>
      </c>
      <c r="V665" s="11">
        <f t="shared" si="172"/>
        <v>0</v>
      </c>
      <c r="W665" s="11">
        <f t="shared" si="173"/>
        <v>0</v>
      </c>
      <c r="X665" s="11">
        <f t="shared" si="174"/>
        <v>0</v>
      </c>
      <c r="Y665" s="11">
        <f t="shared" si="175"/>
        <v>0</v>
      </c>
    </row>
    <row r="666" spans="1:25">
      <c r="A666" s="13">
        <v>16</v>
      </c>
      <c r="B666" s="2">
        <v>310003573</v>
      </c>
      <c r="C666" s="1" t="s">
        <v>211</v>
      </c>
      <c r="D666" s="1" t="s">
        <v>116</v>
      </c>
      <c r="E666" s="12">
        <f>_xlfn.IFNA(VLOOKUP($B666,'FST OMT'!$C:$AH,$A666,0),0)</f>
        <v>5114</v>
      </c>
      <c r="F666" s="12">
        <f>_xlfn.IFNA(VLOOKUP($B666,'FST CV'!$C:$AH,$A666,0),0)</f>
        <v>0</v>
      </c>
      <c r="G666" s="12">
        <f>_xlfn.IFNA(VLOOKUP($B666,'FST TT'!$C:$AH,$A666,0),0)</f>
        <v>0</v>
      </c>
      <c r="I666" s="4">
        <f t="shared" si="164"/>
        <v>5114</v>
      </c>
      <c r="K666" s="52">
        <f>IF(D666="MT",VLOOKUP(B666,Master_Item!B:H,7,0),VLOOKUP(B666,Master_Item!B:H,6,0))</f>
        <v>72</v>
      </c>
      <c r="L666" s="52" t="str">
        <f>VLOOKUP(B666,Master_Item!B:M,12,0)</f>
        <v>โรงงานนวนคร</v>
      </c>
      <c r="M666" s="11" t="str">
        <f t="shared" si="165"/>
        <v>โรงงานนวนครRegion 2</v>
      </c>
      <c r="N666" s="11">
        <f t="shared" si="166"/>
        <v>71.027777777777771</v>
      </c>
      <c r="O666" s="11">
        <f t="shared" si="167"/>
        <v>0</v>
      </c>
      <c r="P666" s="11">
        <f t="shared" si="168"/>
        <v>0</v>
      </c>
      <c r="Q666" s="11">
        <f t="shared" si="169"/>
        <v>0</v>
      </c>
      <c r="R666" s="11">
        <f t="shared" si="170"/>
        <v>71.027777777777771</v>
      </c>
      <c r="S666" s="11"/>
      <c r="T666" s="1">
        <f>VLOOKUP(B666,Master_Item!B:I,8,0)</f>
        <v>8.3999999999999986</v>
      </c>
      <c r="U666" s="11">
        <f t="shared" si="171"/>
        <v>42957.599999999991</v>
      </c>
      <c r="V666" s="11">
        <f t="shared" si="172"/>
        <v>0</v>
      </c>
      <c r="W666" s="11">
        <f t="shared" si="173"/>
        <v>0</v>
      </c>
      <c r="X666" s="11">
        <f t="shared" si="174"/>
        <v>0</v>
      </c>
      <c r="Y666" s="11">
        <f t="shared" si="175"/>
        <v>42957.599999999991</v>
      </c>
    </row>
    <row r="667" spans="1:25">
      <c r="A667" s="13">
        <v>17</v>
      </c>
      <c r="B667" s="2">
        <v>310003573</v>
      </c>
      <c r="C667" s="1" t="s">
        <v>211</v>
      </c>
      <c r="D667" s="1" t="s">
        <v>117</v>
      </c>
      <c r="E667" s="12">
        <f>_xlfn.IFNA(VLOOKUP($B667,'FST OMT'!$C:$AH,$A667,0),0)</f>
        <v>4786</v>
      </c>
      <c r="F667" s="12">
        <f>_xlfn.IFNA(VLOOKUP($B667,'FST CV'!$C:$AH,$A667,0),0)</f>
        <v>0</v>
      </c>
      <c r="G667" s="12">
        <f>_xlfn.IFNA(VLOOKUP($B667,'FST TT'!$C:$AH,$A667,0),0)</f>
        <v>0</v>
      </c>
      <c r="I667" s="4">
        <f t="shared" si="164"/>
        <v>4786</v>
      </c>
      <c r="K667" s="52">
        <f>IF(D667="MT",VLOOKUP(B667,Master_Item!B:H,7,0),VLOOKUP(B667,Master_Item!B:H,6,0))</f>
        <v>72</v>
      </c>
      <c r="L667" s="52" t="str">
        <f>VLOOKUP(B667,Master_Item!B:M,12,0)</f>
        <v>โรงงานนวนคร</v>
      </c>
      <c r="M667" s="11" t="str">
        <f t="shared" si="165"/>
        <v>โรงงานนวนครRegion 3</v>
      </c>
      <c r="N667" s="11">
        <f t="shared" si="166"/>
        <v>66.472222222222229</v>
      </c>
      <c r="O667" s="11">
        <f t="shared" si="167"/>
        <v>0</v>
      </c>
      <c r="P667" s="11">
        <f t="shared" si="168"/>
        <v>0</v>
      </c>
      <c r="Q667" s="11">
        <f t="shared" si="169"/>
        <v>0</v>
      </c>
      <c r="R667" s="11">
        <f t="shared" si="170"/>
        <v>66.472222222222229</v>
      </c>
      <c r="S667" s="11"/>
      <c r="T667" s="1">
        <f>VLOOKUP(B667,Master_Item!B:I,8,0)</f>
        <v>8.3999999999999986</v>
      </c>
      <c r="U667" s="11">
        <f t="shared" si="171"/>
        <v>40202.399999999994</v>
      </c>
      <c r="V667" s="11">
        <f t="shared" si="172"/>
        <v>0</v>
      </c>
      <c r="W667" s="11">
        <f t="shared" si="173"/>
        <v>0</v>
      </c>
      <c r="X667" s="11">
        <f t="shared" si="174"/>
        <v>0</v>
      </c>
      <c r="Y667" s="11">
        <f t="shared" si="175"/>
        <v>40202.399999999994</v>
      </c>
    </row>
    <row r="668" spans="1:25">
      <c r="A668" s="13">
        <v>18</v>
      </c>
      <c r="B668" s="2">
        <v>310003573</v>
      </c>
      <c r="C668" s="1" t="s">
        <v>211</v>
      </c>
      <c r="D668" s="1" t="s">
        <v>118</v>
      </c>
      <c r="E668" s="12">
        <f>_xlfn.IFNA(VLOOKUP($B668,'FST OMT'!$C:$AH,$A668,0),0)</f>
        <v>3957</v>
      </c>
      <c r="F668" s="12">
        <f>_xlfn.IFNA(VLOOKUP($B668,'FST CV'!$C:$AH,$A668,0),0)</f>
        <v>0</v>
      </c>
      <c r="G668" s="12">
        <f>_xlfn.IFNA(VLOOKUP($B668,'FST TT'!$C:$AH,$A668,0),0)</f>
        <v>0</v>
      </c>
      <c r="I668" s="4">
        <f t="shared" si="164"/>
        <v>3957</v>
      </c>
      <c r="K668" s="52">
        <f>IF(D668="MT",VLOOKUP(B668,Master_Item!B:H,7,0),VLOOKUP(B668,Master_Item!B:H,6,0))</f>
        <v>72</v>
      </c>
      <c r="L668" s="52" t="str">
        <f>VLOOKUP(B668,Master_Item!B:M,12,0)</f>
        <v>โรงงานนวนคร</v>
      </c>
      <c r="M668" s="11" t="str">
        <f t="shared" si="165"/>
        <v>โรงงานนวนครRegion 4</v>
      </c>
      <c r="N668" s="11">
        <f t="shared" si="166"/>
        <v>54.958333333333336</v>
      </c>
      <c r="O668" s="11">
        <f t="shared" si="167"/>
        <v>0</v>
      </c>
      <c r="P668" s="11">
        <f t="shared" si="168"/>
        <v>0</v>
      </c>
      <c r="Q668" s="11">
        <f t="shared" si="169"/>
        <v>0</v>
      </c>
      <c r="R668" s="11">
        <f t="shared" si="170"/>
        <v>54.958333333333336</v>
      </c>
      <c r="S668" s="11"/>
      <c r="T668" s="1">
        <f>VLOOKUP(B668,Master_Item!B:I,8,0)</f>
        <v>8.3999999999999986</v>
      </c>
      <c r="U668" s="11">
        <f t="shared" si="171"/>
        <v>33238.799999999996</v>
      </c>
      <c r="V668" s="11">
        <f t="shared" si="172"/>
        <v>0</v>
      </c>
      <c r="W668" s="11">
        <f t="shared" si="173"/>
        <v>0</v>
      </c>
      <c r="X668" s="11">
        <f t="shared" si="174"/>
        <v>0</v>
      </c>
      <c r="Y668" s="11">
        <f t="shared" si="175"/>
        <v>33238.799999999996</v>
      </c>
    </row>
    <row r="669" spans="1:25">
      <c r="A669" s="13">
        <v>19</v>
      </c>
      <c r="B669" s="2">
        <v>310003573</v>
      </c>
      <c r="C669" s="1" t="s">
        <v>211</v>
      </c>
      <c r="D669" s="1" t="s">
        <v>119</v>
      </c>
      <c r="E669" s="12">
        <f>_xlfn.IFNA(VLOOKUP($B669,'FST OMT'!$C:$AH,$A669,0),0)</f>
        <v>1550</v>
      </c>
      <c r="F669" s="12">
        <f>_xlfn.IFNA(VLOOKUP($B669,'FST CV'!$C:$AH,$A669,0),0)</f>
        <v>0</v>
      </c>
      <c r="G669" s="12">
        <f>_xlfn.IFNA(VLOOKUP($B669,'FST TT'!$C:$AH,$A669,0),0)</f>
        <v>0</v>
      </c>
      <c r="I669" s="4">
        <f t="shared" si="164"/>
        <v>1550</v>
      </c>
      <c r="K669" s="52">
        <f>IF(D669="MT",VLOOKUP(B669,Master_Item!B:H,7,0),VLOOKUP(B669,Master_Item!B:H,6,0))</f>
        <v>72</v>
      </c>
      <c r="L669" s="52" t="str">
        <f>VLOOKUP(B669,Master_Item!B:M,12,0)</f>
        <v>โรงงานนวนคร</v>
      </c>
      <c r="M669" s="11" t="str">
        <f t="shared" si="165"/>
        <v>โรงงานนวนครRegion 5</v>
      </c>
      <c r="N669" s="11">
        <f t="shared" si="166"/>
        <v>21.527777777777779</v>
      </c>
      <c r="O669" s="11">
        <f t="shared" si="167"/>
        <v>0</v>
      </c>
      <c r="P669" s="11">
        <f t="shared" si="168"/>
        <v>0</v>
      </c>
      <c r="Q669" s="11">
        <f t="shared" si="169"/>
        <v>0</v>
      </c>
      <c r="R669" s="11">
        <f t="shared" si="170"/>
        <v>21.527777777777779</v>
      </c>
      <c r="S669" s="11"/>
      <c r="T669" s="1">
        <f>VLOOKUP(B669,Master_Item!B:I,8,0)</f>
        <v>8.3999999999999986</v>
      </c>
      <c r="U669" s="11">
        <f t="shared" si="171"/>
        <v>13019.999999999998</v>
      </c>
      <c r="V669" s="11">
        <f t="shared" si="172"/>
        <v>0</v>
      </c>
      <c r="W669" s="11">
        <f t="shared" si="173"/>
        <v>0</v>
      </c>
      <c r="X669" s="11">
        <f t="shared" si="174"/>
        <v>0</v>
      </c>
      <c r="Y669" s="11">
        <f t="shared" si="175"/>
        <v>13019.999999999998</v>
      </c>
    </row>
    <row r="670" spans="1:25">
      <c r="A670" s="13">
        <v>20</v>
      </c>
      <c r="B670" s="2">
        <v>310003573</v>
      </c>
      <c r="C670" s="1" t="s">
        <v>211</v>
      </c>
      <c r="D670" s="1" t="s">
        <v>127</v>
      </c>
      <c r="E670" s="12">
        <f>_xlfn.IFNA(VLOOKUP($B670,'FST OMT'!$C:$AH,$A670,0),0)*0.45</f>
        <v>1163.7</v>
      </c>
      <c r="F670" s="12">
        <f>_xlfn.IFNA(VLOOKUP($B670,'FST CV'!$C:$AH,$A670,0),0)*0.45</f>
        <v>0</v>
      </c>
      <c r="G670" s="12">
        <f>_xlfn.IFNA(VLOOKUP($B670,'FST TT'!$C:$AH,$A670,0),0)*0.45</f>
        <v>0</v>
      </c>
      <c r="I670" s="4">
        <f t="shared" si="164"/>
        <v>1163.7</v>
      </c>
      <c r="K670" s="52">
        <f>IF(D670="MT",VLOOKUP(B670,Master_Item!B:H,7,0),VLOOKUP(B670,Master_Item!B:H,6,0))</f>
        <v>72</v>
      </c>
      <c r="L670" s="52" t="str">
        <f>VLOOKUP(B670,Master_Item!B:M,12,0)</f>
        <v>โรงงานนวนคร</v>
      </c>
      <c r="M670" s="11" t="str">
        <f t="shared" si="165"/>
        <v>โรงงานนวนครRegion 6/9</v>
      </c>
      <c r="N670" s="11">
        <f t="shared" si="166"/>
        <v>16.162500000000001</v>
      </c>
      <c r="O670" s="11">
        <f t="shared" si="167"/>
        <v>0</v>
      </c>
      <c r="P670" s="11">
        <f t="shared" si="168"/>
        <v>0</v>
      </c>
      <c r="Q670" s="11">
        <f t="shared" si="169"/>
        <v>0</v>
      </c>
      <c r="R670" s="11">
        <f t="shared" si="170"/>
        <v>16.162500000000001</v>
      </c>
      <c r="S670" s="11"/>
      <c r="T670" s="1">
        <f>VLOOKUP(B670,Master_Item!B:I,8,0)</f>
        <v>8.3999999999999986</v>
      </c>
      <c r="U670" s="11">
        <f t="shared" si="171"/>
        <v>9775.0799999999981</v>
      </c>
      <c r="V670" s="11">
        <f t="shared" si="172"/>
        <v>0</v>
      </c>
      <c r="W670" s="11">
        <f t="shared" si="173"/>
        <v>0</v>
      </c>
      <c r="X670" s="11">
        <f t="shared" si="174"/>
        <v>0</v>
      </c>
      <c r="Y670" s="11">
        <f t="shared" si="175"/>
        <v>9775.0799999999981</v>
      </c>
    </row>
    <row r="671" spans="1:25">
      <c r="A671" s="13">
        <v>20</v>
      </c>
      <c r="B671" s="2">
        <v>310003573</v>
      </c>
      <c r="C671" s="1" t="s">
        <v>211</v>
      </c>
      <c r="D671" s="1" t="s">
        <v>128</v>
      </c>
      <c r="E671" s="12">
        <f>_xlfn.IFNA(VLOOKUP($B671,'FST OMT'!$C:$AH,$A671,0),0)*0.55</f>
        <v>1422.3000000000002</v>
      </c>
      <c r="F671" s="12">
        <f>_xlfn.IFNA(VLOOKUP($B671,'FST CV'!$C:$AH,$A671,0),0)*0.55</f>
        <v>0</v>
      </c>
      <c r="G671" s="12">
        <f>_xlfn.IFNA(VLOOKUP($B671,'FST TT'!$C:$AH,$A671,0),0)*0.55</f>
        <v>0</v>
      </c>
      <c r="I671" s="4">
        <f t="shared" si="164"/>
        <v>1422.3000000000002</v>
      </c>
      <c r="K671" s="52">
        <f>IF(D671="MT",VLOOKUP(B671,Master_Item!B:H,7,0),VLOOKUP(B671,Master_Item!B:H,6,0))</f>
        <v>72</v>
      </c>
      <c r="L671" s="52" t="str">
        <f>VLOOKUP(B671,Master_Item!B:M,12,0)</f>
        <v>โรงงานนวนคร</v>
      </c>
      <c r="M671" s="11" t="str">
        <f t="shared" si="165"/>
        <v>โรงงานนวนครRegion 6/14</v>
      </c>
      <c r="N671" s="11">
        <f t="shared" si="166"/>
        <v>19.75416666666667</v>
      </c>
      <c r="O671" s="11">
        <f t="shared" si="167"/>
        <v>0</v>
      </c>
      <c r="P671" s="11">
        <f t="shared" si="168"/>
        <v>0</v>
      </c>
      <c r="Q671" s="11">
        <f t="shared" si="169"/>
        <v>0</v>
      </c>
      <c r="R671" s="11">
        <f t="shared" si="170"/>
        <v>19.75416666666667</v>
      </c>
      <c r="S671" s="11"/>
      <c r="T671" s="1">
        <f>VLOOKUP(B671,Master_Item!B:I,8,0)</f>
        <v>8.3999999999999986</v>
      </c>
      <c r="U671" s="11">
        <f t="shared" si="171"/>
        <v>11947.32</v>
      </c>
      <c r="V671" s="11">
        <f t="shared" si="172"/>
        <v>0</v>
      </c>
      <c r="W671" s="11">
        <f t="shared" si="173"/>
        <v>0</v>
      </c>
      <c r="X671" s="11">
        <f t="shared" si="174"/>
        <v>0</v>
      </c>
      <c r="Y671" s="11">
        <f t="shared" si="175"/>
        <v>11947.32</v>
      </c>
    </row>
    <row r="672" spans="1:25">
      <c r="A672" s="13">
        <v>21</v>
      </c>
      <c r="B672" s="2">
        <v>310003573</v>
      </c>
      <c r="C672" s="1" t="s">
        <v>211</v>
      </c>
      <c r="D672" s="1" t="s">
        <v>121</v>
      </c>
      <c r="E672" s="12">
        <f>_xlfn.IFNA(VLOOKUP($B672,'FST OMT'!$C:$AH,$A672,0),0)</f>
        <v>2610</v>
      </c>
      <c r="F672" s="12">
        <f>_xlfn.IFNA(VLOOKUP($B672,'FST CV'!$C:$AH,$A672,0),0)</f>
        <v>0</v>
      </c>
      <c r="G672" s="12">
        <f>_xlfn.IFNA(VLOOKUP($B672,'FST TT'!$C:$AH,$A672,0),0)</f>
        <v>0</v>
      </c>
      <c r="I672" s="4">
        <f t="shared" si="164"/>
        <v>2610</v>
      </c>
      <c r="K672" s="52">
        <f>IF(D672="MT",VLOOKUP(B672,Master_Item!B:H,7,0),VLOOKUP(B672,Master_Item!B:H,6,0))</f>
        <v>72</v>
      </c>
      <c r="L672" s="52" t="str">
        <f>VLOOKUP(B672,Master_Item!B:M,12,0)</f>
        <v>โรงงานนวนคร</v>
      </c>
      <c r="M672" s="11" t="str">
        <f t="shared" si="165"/>
        <v>โรงงานนวนครRegion 7</v>
      </c>
      <c r="N672" s="11">
        <f t="shared" si="166"/>
        <v>36.25</v>
      </c>
      <c r="O672" s="11">
        <f t="shared" si="167"/>
        <v>0</v>
      </c>
      <c r="P672" s="11">
        <f t="shared" si="168"/>
        <v>0</v>
      </c>
      <c r="Q672" s="11">
        <f t="shared" si="169"/>
        <v>0</v>
      </c>
      <c r="R672" s="11">
        <f t="shared" si="170"/>
        <v>36.25</v>
      </c>
      <c r="S672" s="11"/>
      <c r="T672" s="1">
        <f>VLOOKUP(B672,Master_Item!B:I,8,0)</f>
        <v>8.3999999999999986</v>
      </c>
      <c r="U672" s="11">
        <f t="shared" si="171"/>
        <v>21923.999999999996</v>
      </c>
      <c r="V672" s="11">
        <f t="shared" si="172"/>
        <v>0</v>
      </c>
      <c r="W672" s="11">
        <f t="shared" si="173"/>
        <v>0</v>
      </c>
      <c r="X672" s="11">
        <f t="shared" si="174"/>
        <v>0</v>
      </c>
      <c r="Y672" s="11">
        <f t="shared" si="175"/>
        <v>21923.999999999996</v>
      </c>
    </row>
    <row r="673" spans="1:25">
      <c r="A673" s="13">
        <v>22</v>
      </c>
      <c r="B673" s="2">
        <v>310003573</v>
      </c>
      <c r="C673" s="1" t="s">
        <v>211</v>
      </c>
      <c r="D673" s="1" t="s">
        <v>122</v>
      </c>
      <c r="E673" s="12">
        <f>_xlfn.IFNA(VLOOKUP($B673,'FST OMT'!$C:$AH,$A673,0),0)</f>
        <v>13225</v>
      </c>
      <c r="F673" s="12">
        <f>_xlfn.IFNA(VLOOKUP($B673,'FST CV'!$C:$AH,$A673,0),0)</f>
        <v>0</v>
      </c>
      <c r="G673" s="12">
        <f>_xlfn.IFNA(VLOOKUP($B673,'FST TT'!$C:$AH,$A673,0),0)</f>
        <v>0</v>
      </c>
      <c r="I673" s="4">
        <f t="shared" si="164"/>
        <v>13225</v>
      </c>
      <c r="K673" s="52">
        <f>IF(D673="MT",VLOOKUP(B673,Master_Item!B:H,7,0),VLOOKUP(B673,Master_Item!B:H,6,0))</f>
        <v>72</v>
      </c>
      <c r="L673" s="52" t="str">
        <f>VLOOKUP(B673,Master_Item!B:M,12,0)</f>
        <v>โรงงานนวนคร</v>
      </c>
      <c r="M673" s="11" t="str">
        <f t="shared" si="165"/>
        <v>โรงงานนวนครRegion 8</v>
      </c>
      <c r="N673" s="11">
        <f t="shared" si="166"/>
        <v>183.68055555555554</v>
      </c>
      <c r="O673" s="11">
        <f t="shared" si="167"/>
        <v>0</v>
      </c>
      <c r="P673" s="11">
        <f t="shared" si="168"/>
        <v>0</v>
      </c>
      <c r="Q673" s="11">
        <f t="shared" si="169"/>
        <v>0</v>
      </c>
      <c r="R673" s="11">
        <f t="shared" si="170"/>
        <v>183.68055555555554</v>
      </c>
      <c r="S673" s="11"/>
      <c r="T673" s="1">
        <f>VLOOKUP(B673,Master_Item!B:I,8,0)</f>
        <v>8.3999999999999986</v>
      </c>
      <c r="U673" s="11">
        <f t="shared" si="171"/>
        <v>111089.99999999999</v>
      </c>
      <c r="V673" s="11">
        <f t="shared" si="172"/>
        <v>0</v>
      </c>
      <c r="W673" s="11">
        <f t="shared" si="173"/>
        <v>0</v>
      </c>
      <c r="X673" s="11">
        <f t="shared" si="174"/>
        <v>0</v>
      </c>
      <c r="Y673" s="11">
        <f t="shared" si="175"/>
        <v>111089.99999999999</v>
      </c>
    </row>
    <row r="674" spans="1:25">
      <c r="A674" s="13">
        <v>71</v>
      </c>
      <c r="B674" s="2">
        <v>310003573</v>
      </c>
      <c r="C674" s="1" t="s">
        <v>211</v>
      </c>
      <c r="D674" s="1" t="s">
        <v>123</v>
      </c>
      <c r="H674" s="4">
        <f>_xlfn.IFNA(VLOOKUP(B674,'FST MT'!A:FS,$A674,0),0)</f>
        <v>0</v>
      </c>
      <c r="I674" s="4">
        <f t="shared" si="164"/>
        <v>0</v>
      </c>
      <c r="K674" s="52">
        <f>IF(D674="MT",VLOOKUP(B674,Master_Item!B:H,7,0),VLOOKUP(B674,Master_Item!B:H,6,0))</f>
        <v>72</v>
      </c>
      <c r="L674" s="52" t="str">
        <f>VLOOKUP(B674,Master_Item!B:M,12,0)</f>
        <v>โรงงานนวนคร</v>
      </c>
      <c r="M674" s="11" t="str">
        <f t="shared" si="165"/>
        <v>โรงงานนวนครMT</v>
      </c>
      <c r="N674" s="11">
        <f t="shared" si="166"/>
        <v>0</v>
      </c>
      <c r="O674" s="11">
        <f t="shared" si="167"/>
        <v>0</v>
      </c>
      <c r="P674" s="11">
        <f t="shared" si="168"/>
        <v>0</v>
      </c>
      <c r="Q674" s="11">
        <f t="shared" si="169"/>
        <v>0</v>
      </c>
      <c r="R674" s="11">
        <f t="shared" si="170"/>
        <v>0</v>
      </c>
      <c r="S674" s="11"/>
      <c r="T674" s="1">
        <f>VLOOKUP(B674,Master_Item!B:I,8,0)</f>
        <v>8.3999999999999986</v>
      </c>
      <c r="U674" s="11">
        <f t="shared" si="171"/>
        <v>0</v>
      </c>
      <c r="V674" s="11">
        <f t="shared" si="172"/>
        <v>0</v>
      </c>
      <c r="W674" s="11">
        <f t="shared" si="173"/>
        <v>0</v>
      </c>
      <c r="X674" s="11">
        <f t="shared" si="174"/>
        <v>0</v>
      </c>
      <c r="Y674" s="11">
        <f t="shared" si="175"/>
        <v>0</v>
      </c>
    </row>
    <row r="675" spans="1:25">
      <c r="A675" s="13">
        <v>15</v>
      </c>
      <c r="B675" s="2">
        <v>310003574</v>
      </c>
      <c r="C675" s="1" t="s">
        <v>212</v>
      </c>
      <c r="D675" s="1" t="s">
        <v>115</v>
      </c>
      <c r="E675" s="12">
        <f>_xlfn.IFNA(VLOOKUP($B675,'FST OMT'!$C:$AH,$A675,0),0)</f>
        <v>0</v>
      </c>
      <c r="F675" s="12">
        <f>_xlfn.IFNA(VLOOKUP($B675,'FST CV'!$C:$AH,$A675,0),0)</f>
        <v>0</v>
      </c>
      <c r="G675" s="12">
        <f>_xlfn.IFNA(VLOOKUP($B675,'FST TT'!$C:$AH,$A675,0),0)</f>
        <v>0</v>
      </c>
      <c r="I675" s="4">
        <f t="shared" si="164"/>
        <v>0</v>
      </c>
      <c r="K675" s="52">
        <f>IF(D675="MT",VLOOKUP(B675,Master_Item!B:H,7,0),VLOOKUP(B675,Master_Item!B:H,6,0))</f>
        <v>72</v>
      </c>
      <c r="L675" s="52" t="str">
        <f>VLOOKUP(B675,Master_Item!B:M,12,0)</f>
        <v>โรงงานวังม่วง</v>
      </c>
      <c r="M675" s="11" t="str">
        <f t="shared" si="165"/>
        <v>โรงงานวังม่วงRegion 1</v>
      </c>
      <c r="N675" s="11">
        <f t="shared" si="166"/>
        <v>0</v>
      </c>
      <c r="O675" s="11">
        <f t="shared" si="167"/>
        <v>0</v>
      </c>
      <c r="P675" s="11">
        <f t="shared" si="168"/>
        <v>0</v>
      </c>
      <c r="Q675" s="11">
        <f t="shared" si="169"/>
        <v>0</v>
      </c>
      <c r="R675" s="11">
        <f t="shared" si="170"/>
        <v>0</v>
      </c>
      <c r="S675" s="11"/>
      <c r="T675" s="1">
        <f>VLOOKUP(B675,Master_Item!B:I,8,0)</f>
        <v>9.1199999999999992</v>
      </c>
      <c r="U675" s="11">
        <f t="shared" si="171"/>
        <v>0</v>
      </c>
      <c r="V675" s="11">
        <f t="shared" si="172"/>
        <v>0</v>
      </c>
      <c r="W675" s="11">
        <f t="shared" si="173"/>
        <v>0</v>
      </c>
      <c r="X675" s="11">
        <f t="shared" si="174"/>
        <v>0</v>
      </c>
      <c r="Y675" s="11">
        <f t="shared" si="175"/>
        <v>0</v>
      </c>
    </row>
    <row r="676" spans="1:25">
      <c r="A676" s="13">
        <v>16</v>
      </c>
      <c r="B676" s="2">
        <v>310003574</v>
      </c>
      <c r="C676" s="1" t="s">
        <v>212</v>
      </c>
      <c r="D676" s="1" t="s">
        <v>116</v>
      </c>
      <c r="E676" s="12">
        <f>_xlfn.IFNA(VLOOKUP($B676,'FST OMT'!$C:$AH,$A676,0),0)</f>
        <v>0</v>
      </c>
      <c r="F676" s="12">
        <f>_xlfn.IFNA(VLOOKUP($B676,'FST CV'!$C:$AH,$A676,0),0)</f>
        <v>0</v>
      </c>
      <c r="G676" s="12">
        <f>_xlfn.IFNA(VLOOKUP($B676,'FST TT'!$C:$AH,$A676,0),0)</f>
        <v>0</v>
      </c>
      <c r="I676" s="4">
        <f t="shared" si="164"/>
        <v>0</v>
      </c>
      <c r="K676" s="52">
        <f>IF(D676="MT",VLOOKUP(B676,Master_Item!B:H,7,0),VLOOKUP(B676,Master_Item!B:H,6,0))</f>
        <v>72</v>
      </c>
      <c r="L676" s="52" t="str">
        <f>VLOOKUP(B676,Master_Item!B:M,12,0)</f>
        <v>โรงงานวังม่วง</v>
      </c>
      <c r="M676" s="11" t="str">
        <f t="shared" si="165"/>
        <v>โรงงานวังม่วงRegion 2</v>
      </c>
      <c r="N676" s="11">
        <f t="shared" si="166"/>
        <v>0</v>
      </c>
      <c r="O676" s="11">
        <f t="shared" si="167"/>
        <v>0</v>
      </c>
      <c r="P676" s="11">
        <f t="shared" si="168"/>
        <v>0</v>
      </c>
      <c r="Q676" s="11">
        <f t="shared" si="169"/>
        <v>0</v>
      </c>
      <c r="R676" s="11">
        <f t="shared" si="170"/>
        <v>0</v>
      </c>
      <c r="S676" s="11"/>
      <c r="T676" s="1">
        <f>VLOOKUP(B676,Master_Item!B:I,8,0)</f>
        <v>9.1199999999999992</v>
      </c>
      <c r="U676" s="11">
        <f t="shared" si="171"/>
        <v>0</v>
      </c>
      <c r="V676" s="11">
        <f t="shared" si="172"/>
        <v>0</v>
      </c>
      <c r="W676" s="11">
        <f t="shared" si="173"/>
        <v>0</v>
      </c>
      <c r="X676" s="11">
        <f t="shared" si="174"/>
        <v>0</v>
      </c>
      <c r="Y676" s="11">
        <f t="shared" si="175"/>
        <v>0</v>
      </c>
    </row>
    <row r="677" spans="1:25">
      <c r="A677" s="13">
        <v>17</v>
      </c>
      <c r="B677" s="2">
        <v>310003574</v>
      </c>
      <c r="C677" s="1" t="s">
        <v>212</v>
      </c>
      <c r="D677" s="1" t="s">
        <v>117</v>
      </c>
      <c r="E677" s="12">
        <f>_xlfn.IFNA(VLOOKUP($B677,'FST OMT'!$C:$AH,$A677,0),0)</f>
        <v>0</v>
      </c>
      <c r="F677" s="12">
        <f>_xlfn.IFNA(VLOOKUP($B677,'FST CV'!$C:$AH,$A677,0),0)</f>
        <v>0</v>
      </c>
      <c r="G677" s="12">
        <f>_xlfn.IFNA(VLOOKUP($B677,'FST TT'!$C:$AH,$A677,0),0)</f>
        <v>0</v>
      </c>
      <c r="I677" s="4">
        <f t="shared" si="164"/>
        <v>0</v>
      </c>
      <c r="K677" s="52">
        <f>IF(D677="MT",VLOOKUP(B677,Master_Item!B:H,7,0),VLOOKUP(B677,Master_Item!B:H,6,0))</f>
        <v>72</v>
      </c>
      <c r="L677" s="52" t="str">
        <f>VLOOKUP(B677,Master_Item!B:M,12,0)</f>
        <v>โรงงานวังม่วง</v>
      </c>
      <c r="M677" s="11" t="str">
        <f t="shared" si="165"/>
        <v>โรงงานวังม่วงRegion 3</v>
      </c>
      <c r="N677" s="11">
        <f t="shared" si="166"/>
        <v>0</v>
      </c>
      <c r="O677" s="11">
        <f t="shared" si="167"/>
        <v>0</v>
      </c>
      <c r="P677" s="11">
        <f t="shared" si="168"/>
        <v>0</v>
      </c>
      <c r="Q677" s="11">
        <f t="shared" si="169"/>
        <v>0</v>
      </c>
      <c r="R677" s="11">
        <f t="shared" si="170"/>
        <v>0</v>
      </c>
      <c r="S677" s="11"/>
      <c r="T677" s="1">
        <f>VLOOKUP(B677,Master_Item!B:I,8,0)</f>
        <v>9.1199999999999992</v>
      </c>
      <c r="U677" s="11">
        <f t="shared" si="171"/>
        <v>0</v>
      </c>
      <c r="V677" s="11">
        <f t="shared" si="172"/>
        <v>0</v>
      </c>
      <c r="W677" s="11">
        <f t="shared" si="173"/>
        <v>0</v>
      </c>
      <c r="X677" s="11">
        <f t="shared" si="174"/>
        <v>0</v>
      </c>
      <c r="Y677" s="11">
        <f t="shared" si="175"/>
        <v>0</v>
      </c>
    </row>
    <row r="678" spans="1:25">
      <c r="A678" s="13">
        <v>18</v>
      </c>
      <c r="B678" s="2">
        <v>310003574</v>
      </c>
      <c r="C678" s="1" t="s">
        <v>212</v>
      </c>
      <c r="D678" s="1" t="s">
        <v>118</v>
      </c>
      <c r="E678" s="12">
        <f>_xlfn.IFNA(VLOOKUP($B678,'FST OMT'!$C:$AH,$A678,0),0)</f>
        <v>0</v>
      </c>
      <c r="F678" s="12">
        <f>_xlfn.IFNA(VLOOKUP($B678,'FST CV'!$C:$AH,$A678,0),0)</f>
        <v>0</v>
      </c>
      <c r="G678" s="12">
        <f>_xlfn.IFNA(VLOOKUP($B678,'FST TT'!$C:$AH,$A678,0),0)</f>
        <v>0</v>
      </c>
      <c r="I678" s="4">
        <f t="shared" si="164"/>
        <v>0</v>
      </c>
      <c r="K678" s="52">
        <f>IF(D678="MT",VLOOKUP(B678,Master_Item!B:H,7,0),VLOOKUP(B678,Master_Item!B:H,6,0))</f>
        <v>72</v>
      </c>
      <c r="L678" s="52" t="str">
        <f>VLOOKUP(B678,Master_Item!B:M,12,0)</f>
        <v>โรงงานวังม่วง</v>
      </c>
      <c r="M678" s="11" t="str">
        <f t="shared" si="165"/>
        <v>โรงงานวังม่วงRegion 4</v>
      </c>
      <c r="N678" s="11">
        <f t="shared" si="166"/>
        <v>0</v>
      </c>
      <c r="O678" s="11">
        <f t="shared" si="167"/>
        <v>0</v>
      </c>
      <c r="P678" s="11">
        <f t="shared" si="168"/>
        <v>0</v>
      </c>
      <c r="Q678" s="11">
        <f t="shared" si="169"/>
        <v>0</v>
      </c>
      <c r="R678" s="11">
        <f t="shared" si="170"/>
        <v>0</v>
      </c>
      <c r="S678" s="11"/>
      <c r="T678" s="1">
        <f>VLOOKUP(B678,Master_Item!B:I,8,0)</f>
        <v>9.1199999999999992</v>
      </c>
      <c r="U678" s="11">
        <f t="shared" si="171"/>
        <v>0</v>
      </c>
      <c r="V678" s="11">
        <f t="shared" si="172"/>
        <v>0</v>
      </c>
      <c r="W678" s="11">
        <f t="shared" si="173"/>
        <v>0</v>
      </c>
      <c r="X678" s="11">
        <f t="shared" si="174"/>
        <v>0</v>
      </c>
      <c r="Y678" s="11">
        <f t="shared" si="175"/>
        <v>0</v>
      </c>
    </row>
    <row r="679" spans="1:25">
      <c r="A679" s="13">
        <v>19</v>
      </c>
      <c r="B679" s="2">
        <v>310003574</v>
      </c>
      <c r="C679" s="1" t="s">
        <v>212</v>
      </c>
      <c r="D679" s="1" t="s">
        <v>119</v>
      </c>
      <c r="E679" s="12">
        <f>_xlfn.IFNA(VLOOKUP($B679,'FST OMT'!$C:$AH,$A679,0),0)</f>
        <v>0</v>
      </c>
      <c r="F679" s="12">
        <f>_xlfn.IFNA(VLOOKUP($B679,'FST CV'!$C:$AH,$A679,0),0)</f>
        <v>0</v>
      </c>
      <c r="G679" s="12">
        <f>_xlfn.IFNA(VLOOKUP($B679,'FST TT'!$C:$AH,$A679,0),0)</f>
        <v>0</v>
      </c>
      <c r="I679" s="4">
        <f t="shared" si="164"/>
        <v>0</v>
      </c>
      <c r="K679" s="52">
        <f>IF(D679="MT",VLOOKUP(B679,Master_Item!B:H,7,0),VLOOKUP(B679,Master_Item!B:H,6,0))</f>
        <v>72</v>
      </c>
      <c r="L679" s="52" t="str">
        <f>VLOOKUP(B679,Master_Item!B:M,12,0)</f>
        <v>โรงงานวังม่วง</v>
      </c>
      <c r="M679" s="11" t="str">
        <f t="shared" si="165"/>
        <v>โรงงานวังม่วงRegion 5</v>
      </c>
      <c r="N679" s="11">
        <f t="shared" si="166"/>
        <v>0</v>
      </c>
      <c r="O679" s="11">
        <f t="shared" si="167"/>
        <v>0</v>
      </c>
      <c r="P679" s="11">
        <f t="shared" si="168"/>
        <v>0</v>
      </c>
      <c r="Q679" s="11">
        <f t="shared" si="169"/>
        <v>0</v>
      </c>
      <c r="R679" s="11">
        <f t="shared" si="170"/>
        <v>0</v>
      </c>
      <c r="S679" s="11"/>
      <c r="T679" s="1">
        <f>VLOOKUP(B679,Master_Item!B:I,8,0)</f>
        <v>9.1199999999999992</v>
      </c>
      <c r="U679" s="11">
        <f t="shared" si="171"/>
        <v>0</v>
      </c>
      <c r="V679" s="11">
        <f t="shared" si="172"/>
        <v>0</v>
      </c>
      <c r="W679" s="11">
        <f t="shared" si="173"/>
        <v>0</v>
      </c>
      <c r="X679" s="11">
        <f t="shared" si="174"/>
        <v>0</v>
      </c>
      <c r="Y679" s="11">
        <f t="shared" si="175"/>
        <v>0</v>
      </c>
    </row>
    <row r="680" spans="1:25">
      <c r="A680" s="13">
        <v>20</v>
      </c>
      <c r="B680" s="2">
        <v>310003574</v>
      </c>
      <c r="C680" s="1" t="s">
        <v>212</v>
      </c>
      <c r="D680" s="1" t="s">
        <v>127</v>
      </c>
      <c r="E680" s="12">
        <f>_xlfn.IFNA(VLOOKUP($B680,'FST OMT'!$C:$AH,$A680,0),0)*0.45</f>
        <v>0</v>
      </c>
      <c r="F680" s="12">
        <f>_xlfn.IFNA(VLOOKUP($B680,'FST CV'!$C:$AH,$A680,0),0)*0.45</f>
        <v>0</v>
      </c>
      <c r="G680" s="12">
        <f>_xlfn.IFNA(VLOOKUP($B680,'FST TT'!$C:$AH,$A680,0),0)*0.45</f>
        <v>0</v>
      </c>
      <c r="I680" s="4">
        <f t="shared" si="164"/>
        <v>0</v>
      </c>
      <c r="K680" s="52">
        <f>IF(D680="MT",VLOOKUP(B680,Master_Item!B:H,7,0),VLOOKUP(B680,Master_Item!B:H,6,0))</f>
        <v>72</v>
      </c>
      <c r="L680" s="52" t="str">
        <f>VLOOKUP(B680,Master_Item!B:M,12,0)</f>
        <v>โรงงานวังม่วง</v>
      </c>
      <c r="M680" s="11" t="str">
        <f t="shared" si="165"/>
        <v>โรงงานวังม่วงRegion 6/9</v>
      </c>
      <c r="N680" s="11">
        <f t="shared" si="166"/>
        <v>0</v>
      </c>
      <c r="O680" s="11">
        <f t="shared" si="167"/>
        <v>0</v>
      </c>
      <c r="P680" s="11">
        <f t="shared" si="168"/>
        <v>0</v>
      </c>
      <c r="Q680" s="11">
        <f t="shared" si="169"/>
        <v>0</v>
      </c>
      <c r="R680" s="11">
        <f t="shared" si="170"/>
        <v>0</v>
      </c>
      <c r="S680" s="11"/>
      <c r="T680" s="1">
        <f>VLOOKUP(B680,Master_Item!B:I,8,0)</f>
        <v>9.1199999999999992</v>
      </c>
      <c r="U680" s="11">
        <f t="shared" si="171"/>
        <v>0</v>
      </c>
      <c r="V680" s="11">
        <f t="shared" si="172"/>
        <v>0</v>
      </c>
      <c r="W680" s="11">
        <f t="shared" si="173"/>
        <v>0</v>
      </c>
      <c r="X680" s="11">
        <f t="shared" si="174"/>
        <v>0</v>
      </c>
      <c r="Y680" s="11">
        <f t="shared" si="175"/>
        <v>0</v>
      </c>
    </row>
    <row r="681" spans="1:25">
      <c r="A681" s="13">
        <v>20</v>
      </c>
      <c r="B681" s="2">
        <v>310003574</v>
      </c>
      <c r="C681" s="1" t="s">
        <v>212</v>
      </c>
      <c r="D681" s="1" t="s">
        <v>128</v>
      </c>
      <c r="E681" s="12">
        <f>_xlfn.IFNA(VLOOKUP($B681,'FST OMT'!$C:$AH,$A681,0),0)*0.55</f>
        <v>0</v>
      </c>
      <c r="F681" s="12">
        <f>_xlfn.IFNA(VLOOKUP($B681,'FST CV'!$C:$AH,$A681,0),0)*0.55</f>
        <v>0</v>
      </c>
      <c r="G681" s="12">
        <f>_xlfn.IFNA(VLOOKUP($B681,'FST TT'!$C:$AH,$A681,0),0)*0.55</f>
        <v>0</v>
      </c>
      <c r="I681" s="4">
        <f t="shared" si="164"/>
        <v>0</v>
      </c>
      <c r="K681" s="52">
        <f>IF(D681="MT",VLOOKUP(B681,Master_Item!B:H,7,0),VLOOKUP(B681,Master_Item!B:H,6,0))</f>
        <v>72</v>
      </c>
      <c r="L681" s="52" t="str">
        <f>VLOOKUP(B681,Master_Item!B:M,12,0)</f>
        <v>โรงงานวังม่วง</v>
      </c>
      <c r="M681" s="11" t="str">
        <f t="shared" si="165"/>
        <v>โรงงานวังม่วงRegion 6/14</v>
      </c>
      <c r="N681" s="11">
        <f t="shared" si="166"/>
        <v>0</v>
      </c>
      <c r="O681" s="11">
        <f t="shared" si="167"/>
        <v>0</v>
      </c>
      <c r="P681" s="11">
        <f t="shared" si="168"/>
        <v>0</v>
      </c>
      <c r="Q681" s="11">
        <f t="shared" si="169"/>
        <v>0</v>
      </c>
      <c r="R681" s="11">
        <f t="shared" si="170"/>
        <v>0</v>
      </c>
      <c r="S681" s="11"/>
      <c r="T681" s="1">
        <f>VLOOKUP(B681,Master_Item!B:I,8,0)</f>
        <v>9.1199999999999992</v>
      </c>
      <c r="U681" s="11">
        <f t="shared" si="171"/>
        <v>0</v>
      </c>
      <c r="V681" s="11">
        <f t="shared" si="172"/>
        <v>0</v>
      </c>
      <c r="W681" s="11">
        <f t="shared" si="173"/>
        <v>0</v>
      </c>
      <c r="X681" s="11">
        <f t="shared" si="174"/>
        <v>0</v>
      </c>
      <c r="Y681" s="11">
        <f t="shared" si="175"/>
        <v>0</v>
      </c>
    </row>
    <row r="682" spans="1:25">
      <c r="A682" s="13">
        <v>21</v>
      </c>
      <c r="B682" s="2">
        <v>310003574</v>
      </c>
      <c r="C682" s="1" t="s">
        <v>212</v>
      </c>
      <c r="D682" s="1" t="s">
        <v>121</v>
      </c>
      <c r="E682" s="12">
        <f>_xlfn.IFNA(VLOOKUP($B682,'FST OMT'!$C:$AH,$A682,0),0)</f>
        <v>0</v>
      </c>
      <c r="F682" s="12">
        <f>_xlfn.IFNA(VLOOKUP($B682,'FST CV'!$C:$AH,$A682,0),0)</f>
        <v>0</v>
      </c>
      <c r="G682" s="12">
        <f>_xlfn.IFNA(VLOOKUP($B682,'FST TT'!$C:$AH,$A682,0),0)</f>
        <v>0</v>
      </c>
      <c r="I682" s="4">
        <f t="shared" si="164"/>
        <v>0</v>
      </c>
      <c r="K682" s="52">
        <f>IF(D682="MT",VLOOKUP(B682,Master_Item!B:H,7,0),VLOOKUP(B682,Master_Item!B:H,6,0))</f>
        <v>72</v>
      </c>
      <c r="L682" s="52" t="str">
        <f>VLOOKUP(B682,Master_Item!B:M,12,0)</f>
        <v>โรงงานวังม่วง</v>
      </c>
      <c r="M682" s="11" t="str">
        <f t="shared" si="165"/>
        <v>โรงงานวังม่วงRegion 7</v>
      </c>
      <c r="N682" s="11">
        <f t="shared" si="166"/>
        <v>0</v>
      </c>
      <c r="O682" s="11">
        <f t="shared" si="167"/>
        <v>0</v>
      </c>
      <c r="P682" s="11">
        <f t="shared" si="168"/>
        <v>0</v>
      </c>
      <c r="Q682" s="11">
        <f t="shared" si="169"/>
        <v>0</v>
      </c>
      <c r="R682" s="11">
        <f t="shared" si="170"/>
        <v>0</v>
      </c>
      <c r="S682" s="11"/>
      <c r="T682" s="1">
        <f>VLOOKUP(B682,Master_Item!B:I,8,0)</f>
        <v>9.1199999999999992</v>
      </c>
      <c r="U682" s="11">
        <f t="shared" si="171"/>
        <v>0</v>
      </c>
      <c r="V682" s="11">
        <f t="shared" si="172"/>
        <v>0</v>
      </c>
      <c r="W682" s="11">
        <f t="shared" si="173"/>
        <v>0</v>
      </c>
      <c r="X682" s="11">
        <f t="shared" si="174"/>
        <v>0</v>
      </c>
      <c r="Y682" s="11">
        <f t="shared" si="175"/>
        <v>0</v>
      </c>
    </row>
    <row r="683" spans="1:25">
      <c r="A683" s="13">
        <v>22</v>
      </c>
      <c r="B683" s="2">
        <v>310003574</v>
      </c>
      <c r="C683" s="1" t="s">
        <v>212</v>
      </c>
      <c r="D683" s="1" t="s">
        <v>122</v>
      </c>
      <c r="E683" s="12">
        <f>_xlfn.IFNA(VLOOKUP($B683,'FST OMT'!$C:$AH,$A683,0),0)</f>
        <v>0</v>
      </c>
      <c r="F683" s="12">
        <f>_xlfn.IFNA(VLOOKUP($B683,'FST CV'!$C:$AH,$A683,0),0)</f>
        <v>0</v>
      </c>
      <c r="G683" s="12">
        <f>_xlfn.IFNA(VLOOKUP($B683,'FST TT'!$C:$AH,$A683,0),0)</f>
        <v>0</v>
      </c>
      <c r="I683" s="4">
        <f t="shared" si="164"/>
        <v>0</v>
      </c>
      <c r="K683" s="52">
        <f>IF(D683="MT",VLOOKUP(B683,Master_Item!B:H,7,0),VLOOKUP(B683,Master_Item!B:H,6,0))</f>
        <v>72</v>
      </c>
      <c r="L683" s="52" t="str">
        <f>VLOOKUP(B683,Master_Item!B:M,12,0)</f>
        <v>โรงงานวังม่วง</v>
      </c>
      <c r="M683" s="11" t="str">
        <f t="shared" si="165"/>
        <v>โรงงานวังม่วงRegion 8</v>
      </c>
      <c r="N683" s="11">
        <f t="shared" si="166"/>
        <v>0</v>
      </c>
      <c r="O683" s="11">
        <f t="shared" si="167"/>
        <v>0</v>
      </c>
      <c r="P683" s="11">
        <f t="shared" si="168"/>
        <v>0</v>
      </c>
      <c r="Q683" s="11">
        <f t="shared" si="169"/>
        <v>0</v>
      </c>
      <c r="R683" s="11">
        <f t="shared" si="170"/>
        <v>0</v>
      </c>
      <c r="S683" s="11"/>
      <c r="T683" s="1">
        <f>VLOOKUP(B683,Master_Item!B:I,8,0)</f>
        <v>9.1199999999999992</v>
      </c>
      <c r="U683" s="11">
        <f t="shared" si="171"/>
        <v>0</v>
      </c>
      <c r="V683" s="11">
        <f t="shared" si="172"/>
        <v>0</v>
      </c>
      <c r="W683" s="11">
        <f t="shared" si="173"/>
        <v>0</v>
      </c>
      <c r="X683" s="11">
        <f t="shared" si="174"/>
        <v>0</v>
      </c>
      <c r="Y683" s="11">
        <f t="shared" si="175"/>
        <v>0</v>
      </c>
    </row>
    <row r="684" spans="1:25">
      <c r="A684" s="13">
        <v>71</v>
      </c>
      <c r="B684" s="2">
        <v>310003574</v>
      </c>
      <c r="C684" s="1" t="s">
        <v>212</v>
      </c>
      <c r="D684" s="1" t="s">
        <v>123</v>
      </c>
      <c r="H684" s="4">
        <f>_xlfn.IFNA(VLOOKUP(B684,'FST MT'!A:FS,$A684,0),0)</f>
        <v>0</v>
      </c>
      <c r="I684" s="4">
        <f t="shared" si="164"/>
        <v>0</v>
      </c>
      <c r="K684" s="52">
        <f>IF(D684="MT",VLOOKUP(B684,Master_Item!B:H,7,0),VLOOKUP(B684,Master_Item!B:H,6,0))</f>
        <v>72</v>
      </c>
      <c r="L684" s="52" t="str">
        <f>VLOOKUP(B684,Master_Item!B:M,12,0)</f>
        <v>โรงงานวังม่วง</v>
      </c>
      <c r="M684" s="11" t="str">
        <f t="shared" si="165"/>
        <v>โรงงานวังม่วงMT</v>
      </c>
      <c r="N684" s="11">
        <f t="shared" si="166"/>
        <v>0</v>
      </c>
      <c r="O684" s="11">
        <f t="shared" si="167"/>
        <v>0</v>
      </c>
      <c r="P684" s="11">
        <f t="shared" si="168"/>
        <v>0</v>
      </c>
      <c r="Q684" s="11">
        <f t="shared" si="169"/>
        <v>0</v>
      </c>
      <c r="R684" s="11">
        <f t="shared" si="170"/>
        <v>0</v>
      </c>
      <c r="S684" s="11"/>
      <c r="T684" s="1">
        <f>VLOOKUP(B684,Master_Item!B:I,8,0)</f>
        <v>9.1199999999999992</v>
      </c>
      <c r="U684" s="11">
        <f t="shared" si="171"/>
        <v>0</v>
      </c>
      <c r="V684" s="11">
        <f t="shared" si="172"/>
        <v>0</v>
      </c>
      <c r="W684" s="11">
        <f t="shared" si="173"/>
        <v>0</v>
      </c>
      <c r="X684" s="11">
        <f t="shared" si="174"/>
        <v>0</v>
      </c>
      <c r="Y684" s="11">
        <f t="shared" si="175"/>
        <v>0</v>
      </c>
    </row>
    <row r="685" spans="1:25">
      <c r="A685" s="13">
        <v>15</v>
      </c>
      <c r="B685" s="2">
        <v>310003576</v>
      </c>
      <c r="C685" s="1" t="s">
        <v>213</v>
      </c>
      <c r="D685" s="1" t="s">
        <v>115</v>
      </c>
      <c r="E685" s="12">
        <f>_xlfn.IFNA(VLOOKUP($B685,'FST OMT'!$C:$AH,$A685,0),0)</f>
        <v>0</v>
      </c>
      <c r="F685" s="12">
        <f>_xlfn.IFNA(VLOOKUP($B685,'FST CV'!$C:$AH,$A685,0),0)</f>
        <v>0</v>
      </c>
      <c r="G685" s="12">
        <f>_xlfn.IFNA(VLOOKUP($B685,'FST TT'!$C:$AH,$A685,0),0)</f>
        <v>0</v>
      </c>
      <c r="I685" s="4">
        <f t="shared" ref="I685:I694" si="176">SUM(E685:H685)</f>
        <v>0</v>
      </c>
      <c r="K685" s="52">
        <f>IF(D685="MT",VLOOKUP(B685,Master_Item!B:H,7,0),VLOOKUP(B685,Master_Item!B:H,6,0))</f>
        <v>72</v>
      </c>
      <c r="L685" s="52" t="str">
        <f>VLOOKUP(B685,Master_Item!B:M,12,0)</f>
        <v>โรงงานนวนคร</v>
      </c>
      <c r="M685" s="11" t="str">
        <f t="shared" ref="M685:M694" si="177">L685&amp;D685</f>
        <v>โรงงานนวนครRegion 1</v>
      </c>
      <c r="N685" s="11">
        <f t="shared" ref="N685:N694" si="178">E685/$K685</f>
        <v>0</v>
      </c>
      <c r="O685" s="11">
        <f t="shared" ref="O685:O694" si="179">F685/$K685</f>
        <v>0</v>
      </c>
      <c r="P685" s="11">
        <f t="shared" ref="P685:P694" si="180">G685/$K685</f>
        <v>0</v>
      </c>
      <c r="Q685" s="11">
        <f t="shared" ref="Q685:Q694" si="181">H685/$K685</f>
        <v>0</v>
      </c>
      <c r="R685" s="11">
        <f t="shared" ref="R685:R694" si="182">I685/$K685</f>
        <v>0</v>
      </c>
      <c r="S685" s="11"/>
      <c r="T685" s="1">
        <f>VLOOKUP(B685,Master_Item!B:I,8,0)</f>
        <v>8.3999999999999986</v>
      </c>
      <c r="U685" s="11">
        <f t="shared" ref="U685:U694" si="183">$T685*E685</f>
        <v>0</v>
      </c>
      <c r="V685" s="11">
        <f t="shared" ref="V685:V694" si="184">$T685*F685</f>
        <v>0</v>
      </c>
      <c r="W685" s="11">
        <f t="shared" ref="W685:W694" si="185">$T685*G685</f>
        <v>0</v>
      </c>
      <c r="X685" s="11">
        <f t="shared" ref="X685:X694" si="186">$T685*H685</f>
        <v>0</v>
      </c>
      <c r="Y685" s="11">
        <f t="shared" ref="Y685:Y694" si="187">$T685*I685</f>
        <v>0</v>
      </c>
    </row>
    <row r="686" spans="1:25">
      <c r="A686" s="13">
        <v>16</v>
      </c>
      <c r="B686" s="2">
        <v>310003576</v>
      </c>
      <c r="C686" s="1" t="s">
        <v>213</v>
      </c>
      <c r="D686" s="1" t="s">
        <v>116</v>
      </c>
      <c r="E686" s="12">
        <f>_xlfn.IFNA(VLOOKUP($B686,'FST OMT'!$C:$AH,$A686,0),0)</f>
        <v>0</v>
      </c>
      <c r="F686" s="12">
        <f>_xlfn.IFNA(VLOOKUP($B686,'FST CV'!$C:$AH,$A686,0),0)</f>
        <v>0</v>
      </c>
      <c r="G686" s="12">
        <f>_xlfn.IFNA(VLOOKUP($B686,'FST TT'!$C:$AH,$A686,0),0)</f>
        <v>0</v>
      </c>
      <c r="I686" s="4">
        <f t="shared" si="176"/>
        <v>0</v>
      </c>
      <c r="K686" s="52">
        <f>IF(D686="MT",VLOOKUP(B686,Master_Item!B:H,7,0),VLOOKUP(B686,Master_Item!B:H,6,0))</f>
        <v>72</v>
      </c>
      <c r="L686" s="52" t="str">
        <f>VLOOKUP(B686,Master_Item!B:M,12,0)</f>
        <v>โรงงานนวนคร</v>
      </c>
      <c r="M686" s="11" t="str">
        <f t="shared" si="177"/>
        <v>โรงงานนวนครRegion 2</v>
      </c>
      <c r="N686" s="11">
        <f t="shared" si="178"/>
        <v>0</v>
      </c>
      <c r="O686" s="11">
        <f t="shared" si="179"/>
        <v>0</v>
      </c>
      <c r="P686" s="11">
        <f t="shared" si="180"/>
        <v>0</v>
      </c>
      <c r="Q686" s="11">
        <f t="shared" si="181"/>
        <v>0</v>
      </c>
      <c r="R686" s="11">
        <f t="shared" si="182"/>
        <v>0</v>
      </c>
      <c r="S686" s="11"/>
      <c r="T686" s="1">
        <f>VLOOKUP(B686,Master_Item!B:I,8,0)</f>
        <v>8.3999999999999986</v>
      </c>
      <c r="U686" s="11">
        <f t="shared" si="183"/>
        <v>0</v>
      </c>
      <c r="V686" s="11">
        <f t="shared" si="184"/>
        <v>0</v>
      </c>
      <c r="W686" s="11">
        <f t="shared" si="185"/>
        <v>0</v>
      </c>
      <c r="X686" s="11">
        <f t="shared" si="186"/>
        <v>0</v>
      </c>
      <c r="Y686" s="11">
        <f t="shared" si="187"/>
        <v>0</v>
      </c>
    </row>
    <row r="687" spans="1:25">
      <c r="A687" s="13">
        <v>17</v>
      </c>
      <c r="B687" s="2">
        <v>310003576</v>
      </c>
      <c r="C687" s="1" t="s">
        <v>213</v>
      </c>
      <c r="D687" s="1" t="s">
        <v>117</v>
      </c>
      <c r="E687" s="12">
        <f>_xlfn.IFNA(VLOOKUP($B687,'FST OMT'!$C:$AH,$A687,0),0)</f>
        <v>0</v>
      </c>
      <c r="F687" s="12">
        <f>_xlfn.IFNA(VLOOKUP($B687,'FST CV'!$C:$AH,$A687,0),0)</f>
        <v>0</v>
      </c>
      <c r="G687" s="12">
        <f>_xlfn.IFNA(VLOOKUP($B687,'FST TT'!$C:$AH,$A687,0),0)</f>
        <v>0</v>
      </c>
      <c r="I687" s="4">
        <f t="shared" si="176"/>
        <v>0</v>
      </c>
      <c r="K687" s="52">
        <f>IF(D687="MT",VLOOKUP(B687,Master_Item!B:H,7,0),VLOOKUP(B687,Master_Item!B:H,6,0))</f>
        <v>72</v>
      </c>
      <c r="L687" s="52" t="str">
        <f>VLOOKUP(B687,Master_Item!B:M,12,0)</f>
        <v>โรงงานนวนคร</v>
      </c>
      <c r="M687" s="11" t="str">
        <f t="shared" si="177"/>
        <v>โรงงานนวนครRegion 3</v>
      </c>
      <c r="N687" s="11">
        <f t="shared" si="178"/>
        <v>0</v>
      </c>
      <c r="O687" s="11">
        <f t="shared" si="179"/>
        <v>0</v>
      </c>
      <c r="P687" s="11">
        <f t="shared" si="180"/>
        <v>0</v>
      </c>
      <c r="Q687" s="11">
        <f t="shared" si="181"/>
        <v>0</v>
      </c>
      <c r="R687" s="11">
        <f t="shared" si="182"/>
        <v>0</v>
      </c>
      <c r="S687" s="11"/>
      <c r="T687" s="1">
        <f>VLOOKUP(B687,Master_Item!B:I,8,0)</f>
        <v>8.3999999999999986</v>
      </c>
      <c r="U687" s="11">
        <f t="shared" si="183"/>
        <v>0</v>
      </c>
      <c r="V687" s="11">
        <f t="shared" si="184"/>
        <v>0</v>
      </c>
      <c r="W687" s="11">
        <f t="shared" si="185"/>
        <v>0</v>
      </c>
      <c r="X687" s="11">
        <f t="shared" si="186"/>
        <v>0</v>
      </c>
      <c r="Y687" s="11">
        <f t="shared" si="187"/>
        <v>0</v>
      </c>
    </row>
    <row r="688" spans="1:25">
      <c r="A688" s="13">
        <v>18</v>
      </c>
      <c r="B688" s="2">
        <v>310003576</v>
      </c>
      <c r="C688" s="1" t="s">
        <v>213</v>
      </c>
      <c r="D688" s="1" t="s">
        <v>118</v>
      </c>
      <c r="E688" s="12">
        <f>_xlfn.IFNA(VLOOKUP($B688,'FST OMT'!$C:$AH,$A688,0),0)</f>
        <v>0</v>
      </c>
      <c r="F688" s="12">
        <f>_xlfn.IFNA(VLOOKUP($B688,'FST CV'!$C:$AH,$A688,0),0)</f>
        <v>0</v>
      </c>
      <c r="G688" s="12">
        <f>_xlfn.IFNA(VLOOKUP($B688,'FST TT'!$C:$AH,$A688,0),0)</f>
        <v>0</v>
      </c>
      <c r="I688" s="4">
        <f t="shared" si="176"/>
        <v>0</v>
      </c>
      <c r="K688" s="52">
        <f>IF(D688="MT",VLOOKUP(B688,Master_Item!B:H,7,0),VLOOKUP(B688,Master_Item!B:H,6,0))</f>
        <v>72</v>
      </c>
      <c r="L688" s="52" t="str">
        <f>VLOOKUP(B688,Master_Item!B:M,12,0)</f>
        <v>โรงงานนวนคร</v>
      </c>
      <c r="M688" s="11" t="str">
        <f t="shared" si="177"/>
        <v>โรงงานนวนครRegion 4</v>
      </c>
      <c r="N688" s="11">
        <f t="shared" si="178"/>
        <v>0</v>
      </c>
      <c r="O688" s="11">
        <f t="shared" si="179"/>
        <v>0</v>
      </c>
      <c r="P688" s="11">
        <f t="shared" si="180"/>
        <v>0</v>
      </c>
      <c r="Q688" s="11">
        <f t="shared" si="181"/>
        <v>0</v>
      </c>
      <c r="R688" s="11">
        <f t="shared" si="182"/>
        <v>0</v>
      </c>
      <c r="S688" s="11"/>
      <c r="T688" s="1">
        <f>VLOOKUP(B688,Master_Item!B:I,8,0)</f>
        <v>8.3999999999999986</v>
      </c>
      <c r="U688" s="11">
        <f t="shared" si="183"/>
        <v>0</v>
      </c>
      <c r="V688" s="11">
        <f t="shared" si="184"/>
        <v>0</v>
      </c>
      <c r="W688" s="11">
        <f t="shared" si="185"/>
        <v>0</v>
      </c>
      <c r="X688" s="11">
        <f t="shared" si="186"/>
        <v>0</v>
      </c>
      <c r="Y688" s="11">
        <f t="shared" si="187"/>
        <v>0</v>
      </c>
    </row>
    <row r="689" spans="1:25">
      <c r="A689" s="13">
        <v>19</v>
      </c>
      <c r="B689" s="2">
        <v>310003576</v>
      </c>
      <c r="C689" s="1" t="s">
        <v>213</v>
      </c>
      <c r="D689" s="1" t="s">
        <v>119</v>
      </c>
      <c r="E689" s="12">
        <f>_xlfn.IFNA(VLOOKUP($B689,'FST OMT'!$C:$AH,$A689,0),0)</f>
        <v>0</v>
      </c>
      <c r="F689" s="12">
        <f>_xlfn.IFNA(VLOOKUP($B689,'FST CV'!$C:$AH,$A689,0),0)</f>
        <v>0</v>
      </c>
      <c r="G689" s="12">
        <f>_xlfn.IFNA(VLOOKUP($B689,'FST TT'!$C:$AH,$A689,0),0)</f>
        <v>0</v>
      </c>
      <c r="I689" s="4">
        <f t="shared" si="176"/>
        <v>0</v>
      </c>
      <c r="K689" s="52">
        <f>IF(D689="MT",VLOOKUP(B689,Master_Item!B:H,7,0),VLOOKUP(B689,Master_Item!B:H,6,0))</f>
        <v>72</v>
      </c>
      <c r="L689" s="52" t="str">
        <f>VLOOKUP(B689,Master_Item!B:M,12,0)</f>
        <v>โรงงานนวนคร</v>
      </c>
      <c r="M689" s="11" t="str">
        <f t="shared" si="177"/>
        <v>โรงงานนวนครRegion 5</v>
      </c>
      <c r="N689" s="11">
        <f t="shared" si="178"/>
        <v>0</v>
      </c>
      <c r="O689" s="11">
        <f t="shared" si="179"/>
        <v>0</v>
      </c>
      <c r="P689" s="11">
        <f t="shared" si="180"/>
        <v>0</v>
      </c>
      <c r="Q689" s="11">
        <f t="shared" si="181"/>
        <v>0</v>
      </c>
      <c r="R689" s="11">
        <f t="shared" si="182"/>
        <v>0</v>
      </c>
      <c r="S689" s="11"/>
      <c r="T689" s="1">
        <f>VLOOKUP(B689,Master_Item!B:I,8,0)</f>
        <v>8.3999999999999986</v>
      </c>
      <c r="U689" s="11">
        <f t="shared" si="183"/>
        <v>0</v>
      </c>
      <c r="V689" s="11">
        <f t="shared" si="184"/>
        <v>0</v>
      </c>
      <c r="W689" s="11">
        <f t="shared" si="185"/>
        <v>0</v>
      </c>
      <c r="X689" s="11">
        <f t="shared" si="186"/>
        <v>0</v>
      </c>
      <c r="Y689" s="11">
        <f t="shared" si="187"/>
        <v>0</v>
      </c>
    </row>
    <row r="690" spans="1:25">
      <c r="A690" s="13">
        <v>20</v>
      </c>
      <c r="B690" s="2">
        <v>310003576</v>
      </c>
      <c r="C690" s="1" t="s">
        <v>213</v>
      </c>
      <c r="D690" s="1" t="s">
        <v>127</v>
      </c>
      <c r="E690" s="12">
        <f>_xlfn.IFNA(VLOOKUP($B690,'FST OMT'!$C:$AH,$A690,0),0)*0.45</f>
        <v>0</v>
      </c>
      <c r="F690" s="12">
        <f>_xlfn.IFNA(VLOOKUP($B690,'FST CV'!$C:$AH,$A690,0),0)*0.45</f>
        <v>0</v>
      </c>
      <c r="G690" s="12">
        <f>_xlfn.IFNA(VLOOKUP($B690,'FST TT'!$C:$AH,$A690,0),0)*0.45</f>
        <v>0</v>
      </c>
      <c r="I690" s="4">
        <f t="shared" si="176"/>
        <v>0</v>
      </c>
      <c r="K690" s="52">
        <f>IF(D690="MT",VLOOKUP(B690,Master_Item!B:H,7,0),VLOOKUP(B690,Master_Item!B:H,6,0))</f>
        <v>72</v>
      </c>
      <c r="L690" s="52" t="str">
        <f>VLOOKUP(B690,Master_Item!B:M,12,0)</f>
        <v>โรงงานนวนคร</v>
      </c>
      <c r="M690" s="11" t="str">
        <f t="shared" si="177"/>
        <v>โรงงานนวนครRegion 6/9</v>
      </c>
      <c r="N690" s="11">
        <f t="shared" si="178"/>
        <v>0</v>
      </c>
      <c r="O690" s="11">
        <f t="shared" si="179"/>
        <v>0</v>
      </c>
      <c r="P690" s="11">
        <f t="shared" si="180"/>
        <v>0</v>
      </c>
      <c r="Q690" s="11">
        <f t="shared" si="181"/>
        <v>0</v>
      </c>
      <c r="R690" s="11">
        <f t="shared" si="182"/>
        <v>0</v>
      </c>
      <c r="S690" s="11"/>
      <c r="T690" s="1">
        <f>VLOOKUP(B690,Master_Item!B:I,8,0)</f>
        <v>8.3999999999999986</v>
      </c>
      <c r="U690" s="11">
        <f t="shared" si="183"/>
        <v>0</v>
      </c>
      <c r="V690" s="11">
        <f t="shared" si="184"/>
        <v>0</v>
      </c>
      <c r="W690" s="11">
        <f t="shared" si="185"/>
        <v>0</v>
      </c>
      <c r="X690" s="11">
        <f t="shared" si="186"/>
        <v>0</v>
      </c>
      <c r="Y690" s="11">
        <f t="shared" si="187"/>
        <v>0</v>
      </c>
    </row>
    <row r="691" spans="1:25">
      <c r="A691" s="13">
        <v>20</v>
      </c>
      <c r="B691" s="2">
        <v>310003576</v>
      </c>
      <c r="C691" s="1" t="s">
        <v>213</v>
      </c>
      <c r="D691" s="1" t="s">
        <v>128</v>
      </c>
      <c r="E691" s="12">
        <f>_xlfn.IFNA(VLOOKUP($B691,'FST OMT'!$C:$AH,$A691,0),0)*0.55</f>
        <v>0</v>
      </c>
      <c r="F691" s="12">
        <f>_xlfn.IFNA(VLOOKUP($B691,'FST CV'!$C:$AH,$A691,0),0)*0.55</f>
        <v>0</v>
      </c>
      <c r="G691" s="12">
        <f>_xlfn.IFNA(VLOOKUP($B691,'FST TT'!$C:$AH,$A691,0),0)*0.55</f>
        <v>0</v>
      </c>
      <c r="I691" s="4">
        <f t="shared" si="176"/>
        <v>0</v>
      </c>
      <c r="K691" s="52">
        <f>IF(D691="MT",VLOOKUP(B691,Master_Item!B:H,7,0),VLOOKUP(B691,Master_Item!B:H,6,0))</f>
        <v>72</v>
      </c>
      <c r="L691" s="52" t="str">
        <f>VLOOKUP(B691,Master_Item!B:M,12,0)</f>
        <v>โรงงานนวนคร</v>
      </c>
      <c r="M691" s="11" t="str">
        <f t="shared" si="177"/>
        <v>โรงงานนวนครRegion 6/14</v>
      </c>
      <c r="N691" s="11">
        <f t="shared" si="178"/>
        <v>0</v>
      </c>
      <c r="O691" s="11">
        <f t="shared" si="179"/>
        <v>0</v>
      </c>
      <c r="P691" s="11">
        <f t="shared" si="180"/>
        <v>0</v>
      </c>
      <c r="Q691" s="11">
        <f t="shared" si="181"/>
        <v>0</v>
      </c>
      <c r="R691" s="11">
        <f t="shared" si="182"/>
        <v>0</v>
      </c>
      <c r="S691" s="11"/>
      <c r="T691" s="1">
        <f>VLOOKUP(B691,Master_Item!B:I,8,0)</f>
        <v>8.3999999999999986</v>
      </c>
      <c r="U691" s="11">
        <f t="shared" si="183"/>
        <v>0</v>
      </c>
      <c r="V691" s="11">
        <f t="shared" si="184"/>
        <v>0</v>
      </c>
      <c r="W691" s="11">
        <f t="shared" si="185"/>
        <v>0</v>
      </c>
      <c r="X691" s="11">
        <f t="shared" si="186"/>
        <v>0</v>
      </c>
      <c r="Y691" s="11">
        <f t="shared" si="187"/>
        <v>0</v>
      </c>
    </row>
    <row r="692" spans="1:25">
      <c r="A692" s="13">
        <v>21</v>
      </c>
      <c r="B692" s="2">
        <v>310003576</v>
      </c>
      <c r="C692" s="1" t="s">
        <v>213</v>
      </c>
      <c r="D692" s="1" t="s">
        <v>121</v>
      </c>
      <c r="E692" s="12">
        <f>_xlfn.IFNA(VLOOKUP($B692,'FST OMT'!$C:$AH,$A692,0),0)</f>
        <v>0</v>
      </c>
      <c r="F692" s="12">
        <f>_xlfn.IFNA(VLOOKUP($B692,'FST CV'!$C:$AH,$A692,0),0)</f>
        <v>0</v>
      </c>
      <c r="G692" s="12">
        <f>_xlfn.IFNA(VLOOKUP($B692,'FST TT'!$C:$AH,$A692,0),0)</f>
        <v>0</v>
      </c>
      <c r="I692" s="4">
        <f t="shared" si="176"/>
        <v>0</v>
      </c>
      <c r="K692" s="52">
        <f>IF(D692="MT",VLOOKUP(B692,Master_Item!B:H,7,0),VLOOKUP(B692,Master_Item!B:H,6,0))</f>
        <v>72</v>
      </c>
      <c r="L692" s="52" t="str">
        <f>VLOOKUP(B692,Master_Item!B:M,12,0)</f>
        <v>โรงงานนวนคร</v>
      </c>
      <c r="M692" s="11" t="str">
        <f t="shared" si="177"/>
        <v>โรงงานนวนครRegion 7</v>
      </c>
      <c r="N692" s="11">
        <f t="shared" si="178"/>
        <v>0</v>
      </c>
      <c r="O692" s="11">
        <f t="shared" si="179"/>
        <v>0</v>
      </c>
      <c r="P692" s="11">
        <f t="shared" si="180"/>
        <v>0</v>
      </c>
      <c r="Q692" s="11">
        <f t="shared" si="181"/>
        <v>0</v>
      </c>
      <c r="R692" s="11">
        <f t="shared" si="182"/>
        <v>0</v>
      </c>
      <c r="S692" s="11"/>
      <c r="T692" s="1">
        <f>VLOOKUP(B692,Master_Item!B:I,8,0)</f>
        <v>8.3999999999999986</v>
      </c>
      <c r="U692" s="11">
        <f t="shared" si="183"/>
        <v>0</v>
      </c>
      <c r="V692" s="11">
        <f t="shared" si="184"/>
        <v>0</v>
      </c>
      <c r="W692" s="11">
        <f t="shared" si="185"/>
        <v>0</v>
      </c>
      <c r="X692" s="11">
        <f t="shared" si="186"/>
        <v>0</v>
      </c>
      <c r="Y692" s="11">
        <f t="shared" si="187"/>
        <v>0</v>
      </c>
    </row>
    <row r="693" spans="1:25">
      <c r="A693" s="13">
        <v>22</v>
      </c>
      <c r="B693" s="2">
        <v>310003576</v>
      </c>
      <c r="C693" s="1" t="s">
        <v>213</v>
      </c>
      <c r="D693" s="1" t="s">
        <v>122</v>
      </c>
      <c r="E693" s="12">
        <f>_xlfn.IFNA(VLOOKUP($B693,'FST OMT'!$C:$AH,$A693,0),0)</f>
        <v>0</v>
      </c>
      <c r="F693" s="12">
        <f>_xlfn.IFNA(VLOOKUP($B693,'FST CV'!$C:$AH,$A693,0),0)</f>
        <v>0</v>
      </c>
      <c r="G693" s="12">
        <f>_xlfn.IFNA(VLOOKUP($B693,'FST TT'!$C:$AH,$A693,0),0)</f>
        <v>0</v>
      </c>
      <c r="I693" s="4">
        <f t="shared" si="176"/>
        <v>0</v>
      </c>
      <c r="K693" s="52">
        <f>IF(D693="MT",VLOOKUP(B693,Master_Item!B:H,7,0),VLOOKUP(B693,Master_Item!B:H,6,0))</f>
        <v>72</v>
      </c>
      <c r="L693" s="52" t="str">
        <f>VLOOKUP(B693,Master_Item!B:M,12,0)</f>
        <v>โรงงานนวนคร</v>
      </c>
      <c r="M693" s="11" t="str">
        <f t="shared" si="177"/>
        <v>โรงงานนวนครRegion 8</v>
      </c>
      <c r="N693" s="11">
        <f t="shared" si="178"/>
        <v>0</v>
      </c>
      <c r="O693" s="11">
        <f t="shared" si="179"/>
        <v>0</v>
      </c>
      <c r="P693" s="11">
        <f t="shared" si="180"/>
        <v>0</v>
      </c>
      <c r="Q693" s="11">
        <f t="shared" si="181"/>
        <v>0</v>
      </c>
      <c r="R693" s="11">
        <f t="shared" si="182"/>
        <v>0</v>
      </c>
      <c r="S693" s="11"/>
      <c r="T693" s="1">
        <f>VLOOKUP(B693,Master_Item!B:I,8,0)</f>
        <v>8.3999999999999986</v>
      </c>
      <c r="U693" s="11">
        <f t="shared" si="183"/>
        <v>0</v>
      </c>
      <c r="V693" s="11">
        <f t="shared" si="184"/>
        <v>0</v>
      </c>
      <c r="W693" s="11">
        <f t="shared" si="185"/>
        <v>0</v>
      </c>
      <c r="X693" s="11">
        <f t="shared" si="186"/>
        <v>0</v>
      </c>
      <c r="Y693" s="11">
        <f t="shared" si="187"/>
        <v>0</v>
      </c>
    </row>
    <row r="694" spans="1:25">
      <c r="A694" s="13">
        <v>71</v>
      </c>
      <c r="B694" s="2">
        <v>310003576</v>
      </c>
      <c r="C694" s="1" t="s">
        <v>213</v>
      </c>
      <c r="D694" s="1" t="s">
        <v>123</v>
      </c>
      <c r="H694" s="4">
        <f>_xlfn.IFNA(VLOOKUP(B694,'FST MT'!A:FS,$A694,0),0)</f>
        <v>0</v>
      </c>
      <c r="I694" s="4">
        <f t="shared" si="176"/>
        <v>0</v>
      </c>
      <c r="K694" s="52">
        <f>IF(D694="MT",VLOOKUP(B694,Master_Item!B:H,7,0),VLOOKUP(B694,Master_Item!B:H,6,0))</f>
        <v>72</v>
      </c>
      <c r="L694" s="52" t="str">
        <f>VLOOKUP(B694,Master_Item!B:M,12,0)</f>
        <v>โรงงานนวนคร</v>
      </c>
      <c r="M694" s="11" t="str">
        <f t="shared" si="177"/>
        <v>โรงงานนวนครMT</v>
      </c>
      <c r="N694" s="11">
        <f t="shared" si="178"/>
        <v>0</v>
      </c>
      <c r="O694" s="11">
        <f t="shared" si="179"/>
        <v>0</v>
      </c>
      <c r="P694" s="11">
        <f t="shared" si="180"/>
        <v>0</v>
      </c>
      <c r="Q694" s="11">
        <f t="shared" si="181"/>
        <v>0</v>
      </c>
      <c r="R694" s="11">
        <f t="shared" si="182"/>
        <v>0</v>
      </c>
      <c r="S694" s="11"/>
      <c r="T694" s="1">
        <f>VLOOKUP(B694,Master_Item!B:I,8,0)</f>
        <v>8.3999999999999986</v>
      </c>
      <c r="U694" s="11">
        <f t="shared" si="183"/>
        <v>0</v>
      </c>
      <c r="V694" s="11">
        <f t="shared" si="184"/>
        <v>0</v>
      </c>
      <c r="W694" s="11">
        <f t="shared" si="185"/>
        <v>0</v>
      </c>
      <c r="X694" s="11">
        <f t="shared" si="186"/>
        <v>0</v>
      </c>
      <c r="Y694" s="11">
        <f t="shared" si="187"/>
        <v>0</v>
      </c>
    </row>
    <row r="695" spans="1:25">
      <c r="A695" s="13">
        <v>15</v>
      </c>
      <c r="B695" s="2">
        <v>310002857</v>
      </c>
      <c r="C695" s="1" t="s">
        <v>258</v>
      </c>
      <c r="D695" s="1" t="s">
        <v>115</v>
      </c>
      <c r="E695" s="12">
        <f>_xlfn.IFNA(VLOOKUP($B695,'FST OMT'!$C:$AH,$A695,0),0)</f>
        <v>0</v>
      </c>
      <c r="F695" s="12">
        <f>_xlfn.IFNA(VLOOKUP($B695,'FST CV'!$C:$AH,$A695,0),0)</f>
        <v>73</v>
      </c>
      <c r="G695" s="12">
        <f>_xlfn.IFNA(VLOOKUP($B695,'FST TT'!$C:$AH,$A695,0),0)</f>
        <v>0</v>
      </c>
      <c r="I695" s="4">
        <f t="shared" ref="I695:I704" si="188">SUM(E695:H695)</f>
        <v>73</v>
      </c>
      <c r="K695" s="52">
        <f>IF(D695="MT",VLOOKUP(B695,Master_Item!B:H,7,0),VLOOKUP(B695,Master_Item!B:H,6,0))</f>
        <v>112</v>
      </c>
      <c r="L695" s="52">
        <f>VLOOKUP(B695,Master_Item!B:M,12,0)</f>
        <v>0</v>
      </c>
      <c r="M695" s="11" t="str">
        <f t="shared" ref="M695:M704" si="189">L695&amp;D695</f>
        <v>0Region 1</v>
      </c>
      <c r="N695" s="11">
        <f t="shared" ref="N695:N704" si="190">E695/$K695</f>
        <v>0</v>
      </c>
      <c r="O695" s="11">
        <f t="shared" ref="O695:O704" si="191">F695/$K695</f>
        <v>0.6517857142857143</v>
      </c>
      <c r="P695" s="11">
        <f t="shared" ref="P695:P704" si="192">G695/$K695</f>
        <v>0</v>
      </c>
      <c r="Q695" s="11">
        <f t="shared" ref="Q695:Q704" si="193">H695/$K695</f>
        <v>0</v>
      </c>
      <c r="R695" s="11">
        <f t="shared" ref="R695:R704" si="194">I695/$K695</f>
        <v>0.6517857142857143</v>
      </c>
      <c r="S695" s="11"/>
      <c r="T695" s="1">
        <f>VLOOKUP(B695,Master_Item!B:I,8,0)</f>
        <v>6</v>
      </c>
      <c r="U695" s="11">
        <f t="shared" ref="U695:U704" si="195">$T695*E695</f>
        <v>0</v>
      </c>
      <c r="V695" s="11">
        <f t="shared" ref="V695:V704" si="196">$T695*F695</f>
        <v>438</v>
      </c>
      <c r="W695" s="11">
        <f t="shared" ref="W695:W704" si="197">$T695*G695</f>
        <v>0</v>
      </c>
      <c r="X695" s="11">
        <f t="shared" ref="X695:X704" si="198">$T695*H695</f>
        <v>0</v>
      </c>
      <c r="Y695" s="11">
        <f t="shared" ref="Y695:Y704" si="199">$T695*I695</f>
        <v>438</v>
      </c>
    </row>
    <row r="696" spans="1:25">
      <c r="A696" s="13">
        <v>16</v>
      </c>
      <c r="B696" s="2">
        <v>310002857</v>
      </c>
      <c r="C696" s="1" t="s">
        <v>258</v>
      </c>
      <c r="D696" s="1" t="s">
        <v>116</v>
      </c>
      <c r="E696" s="12">
        <f>_xlfn.IFNA(VLOOKUP($B696,'FST OMT'!$C:$AH,$A696,0),0)</f>
        <v>0</v>
      </c>
      <c r="F696" s="12">
        <f>_xlfn.IFNA(VLOOKUP($B696,'FST CV'!$C:$AH,$A696,0),0)</f>
        <v>0</v>
      </c>
      <c r="G696" s="12">
        <f>_xlfn.IFNA(VLOOKUP($B696,'FST TT'!$C:$AH,$A696,0),0)</f>
        <v>0</v>
      </c>
      <c r="I696" s="4">
        <f t="shared" si="188"/>
        <v>0</v>
      </c>
      <c r="K696" s="52">
        <f>IF(D696="MT",VLOOKUP(B696,Master_Item!B:H,7,0),VLOOKUP(B696,Master_Item!B:H,6,0))</f>
        <v>112</v>
      </c>
      <c r="L696" s="52">
        <f>VLOOKUP(B696,Master_Item!B:M,12,0)</f>
        <v>0</v>
      </c>
      <c r="M696" s="11" t="str">
        <f t="shared" si="189"/>
        <v>0Region 2</v>
      </c>
      <c r="N696" s="11">
        <f t="shared" si="190"/>
        <v>0</v>
      </c>
      <c r="O696" s="11">
        <f t="shared" si="191"/>
        <v>0</v>
      </c>
      <c r="P696" s="11">
        <f t="shared" si="192"/>
        <v>0</v>
      </c>
      <c r="Q696" s="11">
        <f t="shared" si="193"/>
        <v>0</v>
      </c>
      <c r="R696" s="11">
        <f t="shared" si="194"/>
        <v>0</v>
      </c>
      <c r="S696" s="11"/>
      <c r="T696" s="1">
        <f>VLOOKUP(B696,Master_Item!B:I,8,0)</f>
        <v>6</v>
      </c>
      <c r="U696" s="11">
        <f t="shared" si="195"/>
        <v>0</v>
      </c>
      <c r="V696" s="11">
        <f t="shared" si="196"/>
        <v>0</v>
      </c>
      <c r="W696" s="11">
        <f t="shared" si="197"/>
        <v>0</v>
      </c>
      <c r="X696" s="11">
        <f t="shared" si="198"/>
        <v>0</v>
      </c>
      <c r="Y696" s="11">
        <f t="shared" si="199"/>
        <v>0</v>
      </c>
    </row>
    <row r="697" spans="1:25">
      <c r="A697" s="13">
        <v>17</v>
      </c>
      <c r="B697" s="2">
        <v>310002857</v>
      </c>
      <c r="C697" s="1" t="s">
        <v>258</v>
      </c>
      <c r="D697" s="1" t="s">
        <v>117</v>
      </c>
      <c r="E697" s="12">
        <f>_xlfn.IFNA(VLOOKUP($B697,'FST OMT'!$C:$AH,$A697,0),0)</f>
        <v>0</v>
      </c>
      <c r="F697" s="12">
        <f>_xlfn.IFNA(VLOOKUP($B697,'FST CV'!$C:$AH,$A697,0),0)</f>
        <v>0</v>
      </c>
      <c r="G697" s="12">
        <f>_xlfn.IFNA(VLOOKUP($B697,'FST TT'!$C:$AH,$A697,0),0)</f>
        <v>0</v>
      </c>
      <c r="I697" s="4">
        <f t="shared" si="188"/>
        <v>0</v>
      </c>
      <c r="K697" s="52">
        <f>IF(D697="MT",VLOOKUP(B697,Master_Item!B:H,7,0),VLOOKUP(B697,Master_Item!B:H,6,0))</f>
        <v>112</v>
      </c>
      <c r="L697" s="52">
        <f>VLOOKUP(B697,Master_Item!B:M,12,0)</f>
        <v>0</v>
      </c>
      <c r="M697" s="11" t="str">
        <f t="shared" si="189"/>
        <v>0Region 3</v>
      </c>
      <c r="N697" s="11">
        <f t="shared" si="190"/>
        <v>0</v>
      </c>
      <c r="O697" s="11">
        <f t="shared" si="191"/>
        <v>0</v>
      </c>
      <c r="P697" s="11">
        <f t="shared" si="192"/>
        <v>0</v>
      </c>
      <c r="Q697" s="11">
        <f t="shared" si="193"/>
        <v>0</v>
      </c>
      <c r="R697" s="11">
        <f t="shared" si="194"/>
        <v>0</v>
      </c>
      <c r="S697" s="11"/>
      <c r="T697" s="1">
        <f>VLOOKUP(B697,Master_Item!B:I,8,0)</f>
        <v>6</v>
      </c>
      <c r="U697" s="11">
        <f t="shared" si="195"/>
        <v>0</v>
      </c>
      <c r="V697" s="11">
        <f t="shared" si="196"/>
        <v>0</v>
      </c>
      <c r="W697" s="11">
        <f t="shared" si="197"/>
        <v>0</v>
      </c>
      <c r="X697" s="11">
        <f t="shared" si="198"/>
        <v>0</v>
      </c>
      <c r="Y697" s="11">
        <f t="shared" si="199"/>
        <v>0</v>
      </c>
    </row>
    <row r="698" spans="1:25">
      <c r="A698" s="13">
        <v>18</v>
      </c>
      <c r="B698" s="2">
        <v>310002857</v>
      </c>
      <c r="C698" s="1" t="s">
        <v>258</v>
      </c>
      <c r="D698" s="1" t="s">
        <v>118</v>
      </c>
      <c r="E698" s="12">
        <f>_xlfn.IFNA(VLOOKUP($B698,'FST OMT'!$C:$AH,$A698,0),0)</f>
        <v>0</v>
      </c>
      <c r="F698" s="12">
        <f>_xlfn.IFNA(VLOOKUP($B698,'FST CV'!$C:$AH,$A698,0),0)</f>
        <v>0</v>
      </c>
      <c r="G698" s="12">
        <f>_xlfn.IFNA(VLOOKUP($B698,'FST TT'!$C:$AH,$A698,0),0)</f>
        <v>0</v>
      </c>
      <c r="I698" s="4">
        <f t="shared" si="188"/>
        <v>0</v>
      </c>
      <c r="K698" s="52">
        <f>IF(D698="MT",VLOOKUP(B698,Master_Item!B:H,7,0),VLOOKUP(B698,Master_Item!B:H,6,0))</f>
        <v>112</v>
      </c>
      <c r="L698" s="52">
        <f>VLOOKUP(B698,Master_Item!B:M,12,0)</f>
        <v>0</v>
      </c>
      <c r="M698" s="11" t="str">
        <f t="shared" si="189"/>
        <v>0Region 4</v>
      </c>
      <c r="N698" s="11">
        <f t="shared" si="190"/>
        <v>0</v>
      </c>
      <c r="O698" s="11">
        <f t="shared" si="191"/>
        <v>0</v>
      </c>
      <c r="P698" s="11">
        <f t="shared" si="192"/>
        <v>0</v>
      </c>
      <c r="Q698" s="11">
        <f t="shared" si="193"/>
        <v>0</v>
      </c>
      <c r="R698" s="11">
        <f t="shared" si="194"/>
        <v>0</v>
      </c>
      <c r="S698" s="11"/>
      <c r="T698" s="1">
        <f>VLOOKUP(B698,Master_Item!B:I,8,0)</f>
        <v>6</v>
      </c>
      <c r="U698" s="11">
        <f t="shared" si="195"/>
        <v>0</v>
      </c>
      <c r="V698" s="11">
        <f t="shared" si="196"/>
        <v>0</v>
      </c>
      <c r="W698" s="11">
        <f t="shared" si="197"/>
        <v>0</v>
      </c>
      <c r="X698" s="11">
        <f t="shared" si="198"/>
        <v>0</v>
      </c>
      <c r="Y698" s="11">
        <f t="shared" si="199"/>
        <v>0</v>
      </c>
    </row>
    <row r="699" spans="1:25">
      <c r="A699" s="13">
        <v>19</v>
      </c>
      <c r="B699" s="2">
        <v>310002857</v>
      </c>
      <c r="C699" s="1" t="s">
        <v>258</v>
      </c>
      <c r="D699" s="1" t="s">
        <v>119</v>
      </c>
      <c r="E699" s="12">
        <f>_xlfn.IFNA(VLOOKUP($B699,'FST OMT'!$C:$AH,$A699,0),0)</f>
        <v>0</v>
      </c>
      <c r="F699" s="12">
        <f>_xlfn.IFNA(VLOOKUP($B699,'FST CV'!$C:$AH,$A699,0),0)</f>
        <v>3</v>
      </c>
      <c r="G699" s="12">
        <f>_xlfn.IFNA(VLOOKUP($B699,'FST TT'!$C:$AH,$A699,0),0)</f>
        <v>0</v>
      </c>
      <c r="I699" s="4">
        <f t="shared" si="188"/>
        <v>3</v>
      </c>
      <c r="K699" s="52">
        <f>IF(D699="MT",VLOOKUP(B699,Master_Item!B:H,7,0),VLOOKUP(B699,Master_Item!B:H,6,0))</f>
        <v>112</v>
      </c>
      <c r="L699" s="52">
        <f>VLOOKUP(B699,Master_Item!B:M,12,0)</f>
        <v>0</v>
      </c>
      <c r="M699" s="11" t="str">
        <f t="shared" si="189"/>
        <v>0Region 5</v>
      </c>
      <c r="N699" s="11">
        <f t="shared" si="190"/>
        <v>0</v>
      </c>
      <c r="O699" s="11">
        <f t="shared" si="191"/>
        <v>2.6785714285714284E-2</v>
      </c>
      <c r="P699" s="11">
        <f t="shared" si="192"/>
        <v>0</v>
      </c>
      <c r="Q699" s="11">
        <f t="shared" si="193"/>
        <v>0</v>
      </c>
      <c r="R699" s="11">
        <f t="shared" si="194"/>
        <v>2.6785714285714284E-2</v>
      </c>
      <c r="S699" s="11"/>
      <c r="T699" s="1">
        <f>VLOOKUP(B699,Master_Item!B:I,8,0)</f>
        <v>6</v>
      </c>
      <c r="U699" s="11">
        <f t="shared" si="195"/>
        <v>0</v>
      </c>
      <c r="V699" s="11">
        <f t="shared" si="196"/>
        <v>18</v>
      </c>
      <c r="W699" s="11">
        <f t="shared" si="197"/>
        <v>0</v>
      </c>
      <c r="X699" s="11">
        <f t="shared" si="198"/>
        <v>0</v>
      </c>
      <c r="Y699" s="11">
        <f t="shared" si="199"/>
        <v>18</v>
      </c>
    </row>
    <row r="700" spans="1:25">
      <c r="A700" s="13">
        <v>20</v>
      </c>
      <c r="B700" s="2">
        <v>310002857</v>
      </c>
      <c r="C700" s="1" t="s">
        <v>258</v>
      </c>
      <c r="D700" s="1" t="s">
        <v>127</v>
      </c>
      <c r="E700" s="12">
        <f>_xlfn.IFNA(VLOOKUP($B700,'FST OMT'!$C:$AH,$A700,0),0)*0.45</f>
        <v>0</v>
      </c>
      <c r="F700" s="12">
        <f>_xlfn.IFNA(VLOOKUP($B700,'FST CV'!$C:$AH,$A700,0),0)*0.45</f>
        <v>2.25</v>
      </c>
      <c r="G700" s="12">
        <f>_xlfn.IFNA(VLOOKUP($B700,'FST TT'!$C:$AH,$A700,0),0)*0.45</f>
        <v>0</v>
      </c>
      <c r="I700" s="4">
        <f t="shared" si="188"/>
        <v>2.25</v>
      </c>
      <c r="K700" s="52">
        <f>IF(D700="MT",VLOOKUP(B700,Master_Item!B:H,7,0),VLOOKUP(B700,Master_Item!B:H,6,0))</f>
        <v>112</v>
      </c>
      <c r="L700" s="52">
        <f>VLOOKUP(B700,Master_Item!B:M,12,0)</f>
        <v>0</v>
      </c>
      <c r="M700" s="11" t="str">
        <f t="shared" si="189"/>
        <v>0Region 6/9</v>
      </c>
      <c r="N700" s="11">
        <f t="shared" si="190"/>
        <v>0</v>
      </c>
      <c r="O700" s="11">
        <f t="shared" si="191"/>
        <v>2.0089285714285716E-2</v>
      </c>
      <c r="P700" s="11">
        <f t="shared" si="192"/>
        <v>0</v>
      </c>
      <c r="Q700" s="11">
        <f t="shared" si="193"/>
        <v>0</v>
      </c>
      <c r="R700" s="11">
        <f t="shared" si="194"/>
        <v>2.0089285714285716E-2</v>
      </c>
      <c r="S700" s="11"/>
      <c r="T700" s="1">
        <f>VLOOKUP(B700,Master_Item!B:I,8,0)</f>
        <v>6</v>
      </c>
      <c r="U700" s="11">
        <f t="shared" si="195"/>
        <v>0</v>
      </c>
      <c r="V700" s="11">
        <f t="shared" si="196"/>
        <v>13.5</v>
      </c>
      <c r="W700" s="11">
        <f t="shared" si="197"/>
        <v>0</v>
      </c>
      <c r="X700" s="11">
        <f t="shared" si="198"/>
        <v>0</v>
      </c>
      <c r="Y700" s="11">
        <f t="shared" si="199"/>
        <v>13.5</v>
      </c>
    </row>
    <row r="701" spans="1:25">
      <c r="A701" s="13">
        <v>20</v>
      </c>
      <c r="B701" s="2">
        <v>310002857</v>
      </c>
      <c r="C701" s="1" t="s">
        <v>258</v>
      </c>
      <c r="D701" s="1" t="s">
        <v>128</v>
      </c>
      <c r="E701" s="12">
        <f>_xlfn.IFNA(VLOOKUP($B701,'FST OMT'!$C:$AH,$A701,0),0)*0.55</f>
        <v>0</v>
      </c>
      <c r="F701" s="12">
        <f>_xlfn.IFNA(VLOOKUP($B701,'FST CV'!$C:$AH,$A701,0),0)*0.55</f>
        <v>2.75</v>
      </c>
      <c r="G701" s="12">
        <f>_xlfn.IFNA(VLOOKUP($B701,'FST TT'!$C:$AH,$A701,0),0)*0.55</f>
        <v>0</v>
      </c>
      <c r="I701" s="4">
        <f t="shared" si="188"/>
        <v>2.75</v>
      </c>
      <c r="K701" s="52">
        <f>IF(D701="MT",VLOOKUP(B701,Master_Item!B:H,7,0),VLOOKUP(B701,Master_Item!B:H,6,0))</f>
        <v>112</v>
      </c>
      <c r="L701" s="52">
        <f>VLOOKUP(B701,Master_Item!B:M,12,0)</f>
        <v>0</v>
      </c>
      <c r="M701" s="11" t="str">
        <f t="shared" si="189"/>
        <v>0Region 6/14</v>
      </c>
      <c r="N701" s="11">
        <f t="shared" si="190"/>
        <v>0</v>
      </c>
      <c r="O701" s="11">
        <f t="shared" si="191"/>
        <v>2.4553571428571428E-2</v>
      </c>
      <c r="P701" s="11">
        <f t="shared" si="192"/>
        <v>0</v>
      </c>
      <c r="Q701" s="11">
        <f t="shared" si="193"/>
        <v>0</v>
      </c>
      <c r="R701" s="11">
        <f t="shared" si="194"/>
        <v>2.4553571428571428E-2</v>
      </c>
      <c r="S701" s="11"/>
      <c r="T701" s="1">
        <f>VLOOKUP(B701,Master_Item!B:I,8,0)</f>
        <v>6</v>
      </c>
      <c r="U701" s="11">
        <f t="shared" si="195"/>
        <v>0</v>
      </c>
      <c r="V701" s="11">
        <f t="shared" si="196"/>
        <v>16.5</v>
      </c>
      <c r="W701" s="11">
        <f t="shared" si="197"/>
        <v>0</v>
      </c>
      <c r="X701" s="11">
        <f t="shared" si="198"/>
        <v>0</v>
      </c>
      <c r="Y701" s="11">
        <f t="shared" si="199"/>
        <v>16.5</v>
      </c>
    </row>
    <row r="702" spans="1:25">
      <c r="A702" s="13">
        <v>21</v>
      </c>
      <c r="B702" s="2">
        <v>310002857</v>
      </c>
      <c r="C702" s="1" t="s">
        <v>258</v>
      </c>
      <c r="D702" s="1" t="s">
        <v>121</v>
      </c>
      <c r="E702" s="12">
        <f>_xlfn.IFNA(VLOOKUP($B702,'FST OMT'!$C:$AH,$A702,0),0)</f>
        <v>0</v>
      </c>
      <c r="F702" s="12">
        <f>_xlfn.IFNA(VLOOKUP($B702,'FST CV'!$C:$AH,$A702,0),0)</f>
        <v>27</v>
      </c>
      <c r="G702" s="12">
        <f>_xlfn.IFNA(VLOOKUP($B702,'FST TT'!$C:$AH,$A702,0),0)</f>
        <v>0</v>
      </c>
      <c r="I702" s="4">
        <f t="shared" si="188"/>
        <v>27</v>
      </c>
      <c r="K702" s="52">
        <f>IF(D702="MT",VLOOKUP(B702,Master_Item!B:H,7,0),VLOOKUP(B702,Master_Item!B:H,6,0))</f>
        <v>112</v>
      </c>
      <c r="L702" s="52">
        <f>VLOOKUP(B702,Master_Item!B:M,12,0)</f>
        <v>0</v>
      </c>
      <c r="M702" s="11" t="str">
        <f t="shared" si="189"/>
        <v>0Region 7</v>
      </c>
      <c r="N702" s="11">
        <f t="shared" si="190"/>
        <v>0</v>
      </c>
      <c r="O702" s="11">
        <f t="shared" si="191"/>
        <v>0.24107142857142858</v>
      </c>
      <c r="P702" s="11">
        <f t="shared" si="192"/>
        <v>0</v>
      </c>
      <c r="Q702" s="11">
        <f t="shared" si="193"/>
        <v>0</v>
      </c>
      <c r="R702" s="11">
        <f t="shared" si="194"/>
        <v>0.24107142857142858</v>
      </c>
      <c r="S702" s="11"/>
      <c r="T702" s="1">
        <f>VLOOKUP(B702,Master_Item!B:I,8,0)</f>
        <v>6</v>
      </c>
      <c r="U702" s="11">
        <f t="shared" si="195"/>
        <v>0</v>
      </c>
      <c r="V702" s="11">
        <f t="shared" si="196"/>
        <v>162</v>
      </c>
      <c r="W702" s="11">
        <f t="shared" si="197"/>
        <v>0</v>
      </c>
      <c r="X702" s="11">
        <f t="shared" si="198"/>
        <v>0</v>
      </c>
      <c r="Y702" s="11">
        <f t="shared" si="199"/>
        <v>162</v>
      </c>
    </row>
    <row r="703" spans="1:25">
      <c r="A703" s="13">
        <v>22</v>
      </c>
      <c r="B703" s="2">
        <v>310002857</v>
      </c>
      <c r="C703" s="1" t="s">
        <v>258</v>
      </c>
      <c r="D703" s="1" t="s">
        <v>122</v>
      </c>
      <c r="E703" s="12">
        <f>_xlfn.IFNA(VLOOKUP($B703,'FST OMT'!$C:$AH,$A703,0),0)</f>
        <v>0</v>
      </c>
      <c r="F703" s="12">
        <f>_xlfn.IFNA(VLOOKUP($B703,'FST CV'!$C:$AH,$A703,0),0)</f>
        <v>0</v>
      </c>
      <c r="G703" s="12">
        <f>_xlfn.IFNA(VLOOKUP($B703,'FST TT'!$C:$AH,$A703,0),0)</f>
        <v>0</v>
      </c>
      <c r="I703" s="4">
        <f t="shared" si="188"/>
        <v>0</v>
      </c>
      <c r="K703" s="52">
        <f>IF(D703="MT",VLOOKUP(B703,Master_Item!B:H,7,0),VLOOKUP(B703,Master_Item!B:H,6,0))</f>
        <v>112</v>
      </c>
      <c r="L703" s="52">
        <f>VLOOKUP(B703,Master_Item!B:M,12,0)</f>
        <v>0</v>
      </c>
      <c r="M703" s="11" t="str">
        <f t="shared" si="189"/>
        <v>0Region 8</v>
      </c>
      <c r="N703" s="11">
        <f t="shared" si="190"/>
        <v>0</v>
      </c>
      <c r="O703" s="11">
        <f t="shared" si="191"/>
        <v>0</v>
      </c>
      <c r="P703" s="11">
        <f t="shared" si="192"/>
        <v>0</v>
      </c>
      <c r="Q703" s="11">
        <f t="shared" si="193"/>
        <v>0</v>
      </c>
      <c r="R703" s="11">
        <f t="shared" si="194"/>
        <v>0</v>
      </c>
      <c r="S703" s="11"/>
      <c r="T703" s="1">
        <f>VLOOKUP(B703,Master_Item!B:I,8,0)</f>
        <v>6</v>
      </c>
      <c r="U703" s="11">
        <f t="shared" si="195"/>
        <v>0</v>
      </c>
      <c r="V703" s="11">
        <f t="shared" si="196"/>
        <v>0</v>
      </c>
      <c r="W703" s="11">
        <f t="shared" si="197"/>
        <v>0</v>
      </c>
      <c r="X703" s="11">
        <f t="shared" si="198"/>
        <v>0</v>
      </c>
      <c r="Y703" s="11">
        <f t="shared" si="199"/>
        <v>0</v>
      </c>
    </row>
    <row r="704" spans="1:25">
      <c r="A704" s="13">
        <v>71</v>
      </c>
      <c r="B704" s="2">
        <v>310002857</v>
      </c>
      <c r="C704" s="1" t="s">
        <v>258</v>
      </c>
      <c r="D704" s="1" t="s">
        <v>123</v>
      </c>
      <c r="H704" s="4">
        <f>_xlfn.IFNA(VLOOKUP(B704,'FST MT'!A:FS,$A704,0),0)</f>
        <v>0</v>
      </c>
      <c r="I704" s="4">
        <f t="shared" si="188"/>
        <v>0</v>
      </c>
      <c r="K704" s="52">
        <f>IF(D704="MT",VLOOKUP(B704,Master_Item!B:H,7,0),VLOOKUP(B704,Master_Item!B:H,6,0))</f>
        <v>112</v>
      </c>
      <c r="L704" s="52">
        <f>VLOOKUP(B704,Master_Item!B:M,12,0)</f>
        <v>0</v>
      </c>
      <c r="M704" s="11" t="str">
        <f t="shared" si="189"/>
        <v>0MT</v>
      </c>
      <c r="N704" s="11">
        <f t="shared" si="190"/>
        <v>0</v>
      </c>
      <c r="O704" s="11">
        <f t="shared" si="191"/>
        <v>0</v>
      </c>
      <c r="P704" s="11">
        <f t="shared" si="192"/>
        <v>0</v>
      </c>
      <c r="Q704" s="11">
        <f t="shared" si="193"/>
        <v>0</v>
      </c>
      <c r="R704" s="11">
        <f t="shared" si="194"/>
        <v>0</v>
      </c>
      <c r="S704" s="11"/>
      <c r="T704" s="1">
        <f>VLOOKUP(B704,Master_Item!B:I,8,0)</f>
        <v>6</v>
      </c>
      <c r="U704" s="11">
        <f t="shared" si="195"/>
        <v>0</v>
      </c>
      <c r="V704" s="11">
        <f t="shared" si="196"/>
        <v>0</v>
      </c>
      <c r="W704" s="11">
        <f t="shared" si="197"/>
        <v>0</v>
      </c>
      <c r="X704" s="11">
        <f t="shared" si="198"/>
        <v>0</v>
      </c>
      <c r="Y704" s="11">
        <f t="shared" si="199"/>
        <v>0</v>
      </c>
    </row>
    <row r="705" spans="1:25">
      <c r="A705" s="13">
        <v>15</v>
      </c>
      <c r="B705" s="2">
        <v>310003727</v>
      </c>
      <c r="C705" s="1" t="s">
        <v>214</v>
      </c>
      <c r="D705" s="1" t="s">
        <v>115</v>
      </c>
      <c r="E705" s="12">
        <f>_xlfn.IFNA(VLOOKUP($B705,'FST OMT'!$C:$AH,$A705,0),0)</f>
        <v>0</v>
      </c>
      <c r="F705" s="12">
        <f>_xlfn.IFNA(VLOOKUP($B705,'FST CV'!$C:$AH,$A705,0),0)</f>
        <v>1532</v>
      </c>
      <c r="G705" s="12">
        <f>_xlfn.IFNA(VLOOKUP($B705,'FST TT'!$C:$AH,$A705,0),0)</f>
        <v>1250</v>
      </c>
      <c r="I705" s="4">
        <f t="shared" ref="I705:I724" si="200">SUM(E705:H705)</f>
        <v>2782</v>
      </c>
      <c r="K705" s="52">
        <f>IF(D705="MT",VLOOKUP(B705,Master_Item!B:H,7,0),VLOOKUP(B705,Master_Item!B:H,6,0))</f>
        <v>104</v>
      </c>
      <c r="L705" s="52" t="str">
        <f>VLOOKUP(B705,Master_Item!B:M,12,0)</f>
        <v>โรงงานบางบาล</v>
      </c>
      <c r="M705" s="11" t="str">
        <f t="shared" ref="M705:M724" si="201">L705&amp;D705</f>
        <v>โรงงานบางบาลRegion 1</v>
      </c>
      <c r="N705" s="11">
        <f t="shared" ref="N705:N724" si="202">E705/$K705</f>
        <v>0</v>
      </c>
      <c r="O705" s="11">
        <f t="shared" ref="O705:O724" si="203">F705/$K705</f>
        <v>14.73076923076923</v>
      </c>
      <c r="P705" s="11">
        <f t="shared" ref="P705:P724" si="204">G705/$K705</f>
        <v>12.01923076923077</v>
      </c>
      <c r="Q705" s="11">
        <f t="shared" ref="Q705:Q724" si="205">H705/$K705</f>
        <v>0</v>
      </c>
      <c r="R705" s="11">
        <f t="shared" ref="R705:R724" si="206">I705/$K705</f>
        <v>26.75</v>
      </c>
      <c r="S705" s="11"/>
      <c r="T705" s="1">
        <f>VLOOKUP(B705,Master_Item!B:I,8,0)</f>
        <v>7.68</v>
      </c>
      <c r="U705" s="11">
        <f t="shared" ref="U705:U724" si="207">$T705*E705</f>
        <v>0</v>
      </c>
      <c r="V705" s="11">
        <f t="shared" ref="V705:V724" si="208">$T705*F705</f>
        <v>11765.76</v>
      </c>
      <c r="W705" s="11">
        <f t="shared" ref="W705:W724" si="209">$T705*G705</f>
        <v>9600</v>
      </c>
      <c r="X705" s="11">
        <f t="shared" ref="X705:X724" si="210">$T705*H705</f>
        <v>0</v>
      </c>
      <c r="Y705" s="11">
        <f t="shared" ref="Y705:Y724" si="211">$T705*I705</f>
        <v>21365.759999999998</v>
      </c>
    </row>
    <row r="706" spans="1:25">
      <c r="A706" s="13">
        <v>16</v>
      </c>
      <c r="B706" s="2">
        <v>310003727</v>
      </c>
      <c r="C706" s="1" t="s">
        <v>214</v>
      </c>
      <c r="D706" s="1" t="s">
        <v>116</v>
      </c>
      <c r="E706" s="12">
        <f>_xlfn.IFNA(VLOOKUP($B706,'FST OMT'!$C:$AH,$A706,0),0)</f>
        <v>0</v>
      </c>
      <c r="F706" s="12">
        <f>_xlfn.IFNA(VLOOKUP($B706,'FST CV'!$C:$AH,$A706,0),0)</f>
        <v>2962</v>
      </c>
      <c r="G706" s="12">
        <f>_xlfn.IFNA(VLOOKUP($B706,'FST TT'!$C:$AH,$A706,0),0)</f>
        <v>0</v>
      </c>
      <c r="I706" s="4">
        <f t="shared" si="200"/>
        <v>2962</v>
      </c>
      <c r="K706" s="52">
        <f>IF(D706="MT",VLOOKUP(B706,Master_Item!B:H,7,0),VLOOKUP(B706,Master_Item!B:H,6,0))</f>
        <v>104</v>
      </c>
      <c r="L706" s="52" t="str">
        <f>VLOOKUP(B706,Master_Item!B:M,12,0)</f>
        <v>โรงงานบางบาล</v>
      </c>
      <c r="M706" s="11" t="str">
        <f t="shared" si="201"/>
        <v>โรงงานบางบาลRegion 2</v>
      </c>
      <c r="N706" s="11">
        <f t="shared" si="202"/>
        <v>0</v>
      </c>
      <c r="O706" s="11">
        <f t="shared" si="203"/>
        <v>28.48076923076923</v>
      </c>
      <c r="P706" s="11">
        <f t="shared" si="204"/>
        <v>0</v>
      </c>
      <c r="Q706" s="11">
        <f t="shared" si="205"/>
        <v>0</v>
      </c>
      <c r="R706" s="11">
        <f t="shared" si="206"/>
        <v>28.48076923076923</v>
      </c>
      <c r="S706" s="11"/>
      <c r="T706" s="1">
        <f>VLOOKUP(B706,Master_Item!B:I,8,0)</f>
        <v>7.68</v>
      </c>
      <c r="U706" s="11">
        <f t="shared" si="207"/>
        <v>0</v>
      </c>
      <c r="V706" s="11">
        <f t="shared" si="208"/>
        <v>22748.16</v>
      </c>
      <c r="W706" s="11">
        <f t="shared" si="209"/>
        <v>0</v>
      </c>
      <c r="X706" s="11">
        <f t="shared" si="210"/>
        <v>0</v>
      </c>
      <c r="Y706" s="11">
        <f t="shared" si="211"/>
        <v>22748.16</v>
      </c>
    </row>
    <row r="707" spans="1:25">
      <c r="A707" s="13">
        <v>17</v>
      </c>
      <c r="B707" s="2">
        <v>310003727</v>
      </c>
      <c r="C707" s="1" t="s">
        <v>214</v>
      </c>
      <c r="D707" s="1" t="s">
        <v>117</v>
      </c>
      <c r="E707" s="12">
        <f>_xlfn.IFNA(VLOOKUP($B707,'FST OMT'!$C:$AH,$A707,0),0)</f>
        <v>0</v>
      </c>
      <c r="F707" s="12">
        <f>_xlfn.IFNA(VLOOKUP($B707,'FST CV'!$C:$AH,$A707,0),0)</f>
        <v>6250</v>
      </c>
      <c r="G707" s="12">
        <f>_xlfn.IFNA(VLOOKUP($B707,'FST TT'!$C:$AH,$A707,0),0)</f>
        <v>4850</v>
      </c>
      <c r="I707" s="4">
        <f t="shared" si="200"/>
        <v>11100</v>
      </c>
      <c r="K707" s="52">
        <f>IF(D707="MT",VLOOKUP(B707,Master_Item!B:H,7,0),VLOOKUP(B707,Master_Item!B:H,6,0))</f>
        <v>104</v>
      </c>
      <c r="L707" s="52" t="str">
        <f>VLOOKUP(B707,Master_Item!B:M,12,0)</f>
        <v>โรงงานบางบาล</v>
      </c>
      <c r="M707" s="11" t="str">
        <f t="shared" si="201"/>
        <v>โรงงานบางบาลRegion 3</v>
      </c>
      <c r="N707" s="11">
        <f t="shared" si="202"/>
        <v>0</v>
      </c>
      <c r="O707" s="11">
        <f t="shared" si="203"/>
        <v>60.096153846153847</v>
      </c>
      <c r="P707" s="11">
        <f t="shared" si="204"/>
        <v>46.634615384615387</v>
      </c>
      <c r="Q707" s="11">
        <f t="shared" si="205"/>
        <v>0</v>
      </c>
      <c r="R707" s="11">
        <f t="shared" si="206"/>
        <v>106.73076923076923</v>
      </c>
      <c r="S707" s="11"/>
      <c r="T707" s="1">
        <f>VLOOKUP(B707,Master_Item!B:I,8,0)</f>
        <v>7.68</v>
      </c>
      <c r="U707" s="11">
        <f t="shared" si="207"/>
        <v>0</v>
      </c>
      <c r="V707" s="11">
        <f t="shared" si="208"/>
        <v>48000</v>
      </c>
      <c r="W707" s="11">
        <f t="shared" si="209"/>
        <v>37248</v>
      </c>
      <c r="X707" s="11">
        <f t="shared" si="210"/>
        <v>0</v>
      </c>
      <c r="Y707" s="11">
        <f t="shared" si="211"/>
        <v>85248</v>
      </c>
    </row>
    <row r="708" spans="1:25">
      <c r="A708" s="13">
        <v>18</v>
      </c>
      <c r="B708" s="2">
        <v>310003727</v>
      </c>
      <c r="C708" s="1" t="s">
        <v>214</v>
      </c>
      <c r="D708" s="1" t="s">
        <v>118</v>
      </c>
      <c r="E708" s="12">
        <f>_xlfn.IFNA(VLOOKUP($B708,'FST OMT'!$C:$AH,$A708,0),0)</f>
        <v>0</v>
      </c>
      <c r="F708" s="12">
        <f>_xlfn.IFNA(VLOOKUP($B708,'FST CV'!$C:$AH,$A708,0),0)</f>
        <v>6395</v>
      </c>
      <c r="G708" s="12">
        <f>_xlfn.IFNA(VLOOKUP($B708,'FST TT'!$C:$AH,$A708,0),0)</f>
        <v>5750</v>
      </c>
      <c r="I708" s="4">
        <f t="shared" si="200"/>
        <v>12145</v>
      </c>
      <c r="K708" s="52">
        <f>IF(D708="MT",VLOOKUP(B708,Master_Item!B:H,7,0),VLOOKUP(B708,Master_Item!B:H,6,0))</f>
        <v>104</v>
      </c>
      <c r="L708" s="52" t="str">
        <f>VLOOKUP(B708,Master_Item!B:M,12,0)</f>
        <v>โรงงานบางบาล</v>
      </c>
      <c r="M708" s="11" t="str">
        <f t="shared" si="201"/>
        <v>โรงงานบางบาลRegion 4</v>
      </c>
      <c r="N708" s="11">
        <f t="shared" si="202"/>
        <v>0</v>
      </c>
      <c r="O708" s="11">
        <f t="shared" si="203"/>
        <v>61.490384615384613</v>
      </c>
      <c r="P708" s="11">
        <f t="shared" si="204"/>
        <v>55.28846153846154</v>
      </c>
      <c r="Q708" s="11">
        <f t="shared" si="205"/>
        <v>0</v>
      </c>
      <c r="R708" s="11">
        <f t="shared" si="206"/>
        <v>116.77884615384616</v>
      </c>
      <c r="S708" s="11"/>
      <c r="T708" s="1">
        <f>VLOOKUP(B708,Master_Item!B:I,8,0)</f>
        <v>7.68</v>
      </c>
      <c r="U708" s="11">
        <f t="shared" si="207"/>
        <v>0</v>
      </c>
      <c r="V708" s="11">
        <f t="shared" si="208"/>
        <v>49113.599999999999</v>
      </c>
      <c r="W708" s="11">
        <f t="shared" si="209"/>
        <v>44160</v>
      </c>
      <c r="X708" s="11">
        <f t="shared" si="210"/>
        <v>0</v>
      </c>
      <c r="Y708" s="11">
        <f t="shared" si="211"/>
        <v>93273.599999999991</v>
      </c>
    </row>
    <row r="709" spans="1:25">
      <c r="A709" s="13">
        <v>19</v>
      </c>
      <c r="B709" s="2">
        <v>310003727</v>
      </c>
      <c r="C709" s="1" t="s">
        <v>214</v>
      </c>
      <c r="D709" s="1" t="s">
        <v>119</v>
      </c>
      <c r="E709" s="12">
        <f>_xlfn.IFNA(VLOOKUP($B709,'FST OMT'!$C:$AH,$A709,0),0)</f>
        <v>0</v>
      </c>
      <c r="F709" s="12">
        <f>_xlfn.IFNA(VLOOKUP($B709,'FST CV'!$C:$AH,$A709,0),0)</f>
        <v>4064</v>
      </c>
      <c r="G709" s="12">
        <f>_xlfn.IFNA(VLOOKUP($B709,'FST TT'!$C:$AH,$A709,0),0)</f>
        <v>1540</v>
      </c>
      <c r="I709" s="4">
        <f t="shared" si="200"/>
        <v>5604</v>
      </c>
      <c r="K709" s="52">
        <f>IF(D709="MT",VLOOKUP(B709,Master_Item!B:H,7,0),VLOOKUP(B709,Master_Item!B:H,6,0))</f>
        <v>104</v>
      </c>
      <c r="L709" s="52" t="str">
        <f>VLOOKUP(B709,Master_Item!B:M,12,0)</f>
        <v>โรงงานบางบาล</v>
      </c>
      <c r="M709" s="11" t="str">
        <f t="shared" si="201"/>
        <v>โรงงานบางบาลRegion 5</v>
      </c>
      <c r="N709" s="11">
        <f t="shared" si="202"/>
        <v>0</v>
      </c>
      <c r="O709" s="11">
        <f t="shared" si="203"/>
        <v>39.07692307692308</v>
      </c>
      <c r="P709" s="11">
        <f t="shared" si="204"/>
        <v>14.807692307692308</v>
      </c>
      <c r="Q709" s="11">
        <f t="shared" si="205"/>
        <v>0</v>
      </c>
      <c r="R709" s="11">
        <f t="shared" si="206"/>
        <v>53.884615384615387</v>
      </c>
      <c r="S709" s="11"/>
      <c r="T709" s="1">
        <f>VLOOKUP(B709,Master_Item!B:I,8,0)</f>
        <v>7.68</v>
      </c>
      <c r="U709" s="11">
        <f t="shared" si="207"/>
        <v>0</v>
      </c>
      <c r="V709" s="11">
        <f t="shared" si="208"/>
        <v>31211.52</v>
      </c>
      <c r="W709" s="11">
        <f t="shared" si="209"/>
        <v>11827.199999999999</v>
      </c>
      <c r="X709" s="11">
        <f t="shared" si="210"/>
        <v>0</v>
      </c>
      <c r="Y709" s="11">
        <f t="shared" si="211"/>
        <v>43038.720000000001</v>
      </c>
    </row>
    <row r="710" spans="1:25">
      <c r="A710" s="13">
        <v>20</v>
      </c>
      <c r="B710" s="2">
        <v>310003727</v>
      </c>
      <c r="C710" s="1" t="s">
        <v>214</v>
      </c>
      <c r="D710" s="1" t="s">
        <v>127</v>
      </c>
      <c r="E710" s="12">
        <f>_xlfn.IFNA(VLOOKUP($B710,'FST OMT'!$C:$AH,$A710,0),0)*0.45</f>
        <v>0</v>
      </c>
      <c r="F710" s="12">
        <f>_xlfn.IFNA(VLOOKUP($B710,'FST CV'!$C:$AH,$A710,0),0)*0.45</f>
        <v>2450.7000000000003</v>
      </c>
      <c r="G710" s="12">
        <f>_xlfn.IFNA(VLOOKUP($B710,'FST TT'!$C:$AH,$A710,0),0)*0.45</f>
        <v>2250</v>
      </c>
      <c r="I710" s="4">
        <f t="shared" si="200"/>
        <v>4700.7000000000007</v>
      </c>
      <c r="K710" s="52">
        <f>IF(D710="MT",VLOOKUP(B710,Master_Item!B:H,7,0),VLOOKUP(B710,Master_Item!B:H,6,0))</f>
        <v>104</v>
      </c>
      <c r="L710" s="52" t="str">
        <f>VLOOKUP(B710,Master_Item!B:M,12,0)</f>
        <v>โรงงานบางบาล</v>
      </c>
      <c r="M710" s="11" t="str">
        <f t="shared" si="201"/>
        <v>โรงงานบางบาลRegion 6/9</v>
      </c>
      <c r="N710" s="11">
        <f t="shared" si="202"/>
        <v>0</v>
      </c>
      <c r="O710" s="11">
        <f t="shared" si="203"/>
        <v>23.564423076923081</v>
      </c>
      <c r="P710" s="11">
        <f t="shared" si="204"/>
        <v>21.634615384615383</v>
      </c>
      <c r="Q710" s="11">
        <f t="shared" si="205"/>
        <v>0</v>
      </c>
      <c r="R710" s="11">
        <f t="shared" si="206"/>
        <v>45.199038461538471</v>
      </c>
      <c r="S710" s="11"/>
      <c r="T710" s="1">
        <f>VLOOKUP(B710,Master_Item!B:I,8,0)</f>
        <v>7.68</v>
      </c>
      <c r="U710" s="11">
        <f t="shared" si="207"/>
        <v>0</v>
      </c>
      <c r="V710" s="11">
        <f t="shared" si="208"/>
        <v>18821.376</v>
      </c>
      <c r="W710" s="11">
        <f t="shared" si="209"/>
        <v>17280</v>
      </c>
      <c r="X710" s="11">
        <f t="shared" si="210"/>
        <v>0</v>
      </c>
      <c r="Y710" s="11">
        <f t="shared" si="211"/>
        <v>36101.376000000004</v>
      </c>
    </row>
    <row r="711" spans="1:25">
      <c r="A711" s="13">
        <v>20</v>
      </c>
      <c r="B711" s="2">
        <v>310003727</v>
      </c>
      <c r="C711" s="1" t="s">
        <v>214</v>
      </c>
      <c r="D711" s="1" t="s">
        <v>128</v>
      </c>
      <c r="E711" s="12">
        <f>_xlfn.IFNA(VLOOKUP($B711,'FST OMT'!$C:$AH,$A711,0),0)*0.55</f>
        <v>0</v>
      </c>
      <c r="F711" s="12">
        <f>_xlfn.IFNA(VLOOKUP($B711,'FST CV'!$C:$AH,$A711,0),0)*0.55</f>
        <v>2995.3</v>
      </c>
      <c r="G711" s="12">
        <f>_xlfn.IFNA(VLOOKUP($B711,'FST TT'!$C:$AH,$A711,0),0)*0.55</f>
        <v>2750</v>
      </c>
      <c r="I711" s="4">
        <f t="shared" si="200"/>
        <v>5745.3</v>
      </c>
      <c r="K711" s="52">
        <f>IF(D711="MT",VLOOKUP(B711,Master_Item!B:H,7,0),VLOOKUP(B711,Master_Item!B:H,6,0))</f>
        <v>104</v>
      </c>
      <c r="L711" s="52" t="str">
        <f>VLOOKUP(B711,Master_Item!B:M,12,0)</f>
        <v>โรงงานบางบาล</v>
      </c>
      <c r="M711" s="11" t="str">
        <f t="shared" si="201"/>
        <v>โรงงานบางบาลRegion 6/14</v>
      </c>
      <c r="N711" s="11">
        <f t="shared" si="202"/>
        <v>0</v>
      </c>
      <c r="O711" s="11">
        <f t="shared" si="203"/>
        <v>28.800961538461539</v>
      </c>
      <c r="P711" s="11">
        <f t="shared" si="204"/>
        <v>26.442307692307693</v>
      </c>
      <c r="Q711" s="11">
        <f t="shared" si="205"/>
        <v>0</v>
      </c>
      <c r="R711" s="11">
        <f t="shared" si="206"/>
        <v>55.243269230769229</v>
      </c>
      <c r="S711" s="11"/>
      <c r="T711" s="1">
        <f>VLOOKUP(B711,Master_Item!B:I,8,0)</f>
        <v>7.68</v>
      </c>
      <c r="U711" s="11">
        <f t="shared" si="207"/>
        <v>0</v>
      </c>
      <c r="V711" s="11">
        <f t="shared" si="208"/>
        <v>23003.904000000002</v>
      </c>
      <c r="W711" s="11">
        <f t="shared" si="209"/>
        <v>21120</v>
      </c>
      <c r="X711" s="11">
        <f t="shared" si="210"/>
        <v>0</v>
      </c>
      <c r="Y711" s="11">
        <f t="shared" si="211"/>
        <v>44123.904000000002</v>
      </c>
    </row>
    <row r="712" spans="1:25">
      <c r="A712" s="13">
        <v>21</v>
      </c>
      <c r="B712" s="2">
        <v>310003727</v>
      </c>
      <c r="C712" s="1" t="s">
        <v>214</v>
      </c>
      <c r="D712" s="1" t="s">
        <v>121</v>
      </c>
      <c r="E712" s="12">
        <f>_xlfn.IFNA(VLOOKUP($B712,'FST OMT'!$C:$AH,$A712,0),0)</f>
        <v>0</v>
      </c>
      <c r="F712" s="12">
        <f>_xlfn.IFNA(VLOOKUP($B712,'FST CV'!$C:$AH,$A712,0),0)</f>
        <v>3086</v>
      </c>
      <c r="G712" s="12">
        <f>_xlfn.IFNA(VLOOKUP($B712,'FST TT'!$C:$AH,$A712,0),0)</f>
        <v>6500</v>
      </c>
      <c r="I712" s="4">
        <f t="shared" si="200"/>
        <v>9586</v>
      </c>
      <c r="K712" s="52">
        <f>IF(D712="MT",VLOOKUP(B712,Master_Item!B:H,7,0),VLOOKUP(B712,Master_Item!B:H,6,0))</f>
        <v>104</v>
      </c>
      <c r="L712" s="52" t="str">
        <f>VLOOKUP(B712,Master_Item!B:M,12,0)</f>
        <v>โรงงานบางบาล</v>
      </c>
      <c r="M712" s="11" t="str">
        <f t="shared" si="201"/>
        <v>โรงงานบางบาลRegion 7</v>
      </c>
      <c r="N712" s="11">
        <f t="shared" si="202"/>
        <v>0</v>
      </c>
      <c r="O712" s="11">
        <f t="shared" si="203"/>
        <v>29.673076923076923</v>
      </c>
      <c r="P712" s="11">
        <f t="shared" si="204"/>
        <v>62.5</v>
      </c>
      <c r="Q712" s="11">
        <f t="shared" si="205"/>
        <v>0</v>
      </c>
      <c r="R712" s="11">
        <f t="shared" si="206"/>
        <v>92.17307692307692</v>
      </c>
      <c r="S712" s="11"/>
      <c r="T712" s="1">
        <f>VLOOKUP(B712,Master_Item!B:I,8,0)</f>
        <v>7.68</v>
      </c>
      <c r="U712" s="11">
        <f t="shared" si="207"/>
        <v>0</v>
      </c>
      <c r="V712" s="11">
        <f t="shared" si="208"/>
        <v>23700.48</v>
      </c>
      <c r="W712" s="11">
        <f t="shared" si="209"/>
        <v>49920</v>
      </c>
      <c r="X712" s="11">
        <f t="shared" si="210"/>
        <v>0</v>
      </c>
      <c r="Y712" s="11">
        <f t="shared" si="211"/>
        <v>73620.479999999996</v>
      </c>
    </row>
    <row r="713" spans="1:25">
      <c r="A713" s="13">
        <v>22</v>
      </c>
      <c r="B713" s="2">
        <v>310003727</v>
      </c>
      <c r="C713" s="1" t="s">
        <v>214</v>
      </c>
      <c r="D713" s="1" t="s">
        <v>122</v>
      </c>
      <c r="E713" s="12">
        <f>_xlfn.IFNA(VLOOKUP($B713,'FST OMT'!$C:$AH,$A713,0),0)</f>
        <v>0</v>
      </c>
      <c r="F713" s="12">
        <f>_xlfn.IFNA(VLOOKUP($B713,'FST CV'!$C:$AH,$A713,0),0)</f>
        <v>2790</v>
      </c>
      <c r="G713" s="12">
        <f>_xlfn.IFNA(VLOOKUP($B713,'FST TT'!$C:$AH,$A713,0),0)</f>
        <v>600</v>
      </c>
      <c r="I713" s="4">
        <f t="shared" si="200"/>
        <v>3390</v>
      </c>
      <c r="K713" s="52">
        <f>IF(D713="MT",VLOOKUP(B713,Master_Item!B:H,7,0),VLOOKUP(B713,Master_Item!B:H,6,0))</f>
        <v>104</v>
      </c>
      <c r="L713" s="52" t="str">
        <f>VLOOKUP(B713,Master_Item!B:M,12,0)</f>
        <v>โรงงานบางบาล</v>
      </c>
      <c r="M713" s="11" t="str">
        <f t="shared" si="201"/>
        <v>โรงงานบางบาลRegion 8</v>
      </c>
      <c r="N713" s="11">
        <f t="shared" si="202"/>
        <v>0</v>
      </c>
      <c r="O713" s="11">
        <f t="shared" si="203"/>
        <v>26.826923076923077</v>
      </c>
      <c r="P713" s="11">
        <f t="shared" si="204"/>
        <v>5.7692307692307692</v>
      </c>
      <c r="Q713" s="11">
        <f t="shared" si="205"/>
        <v>0</v>
      </c>
      <c r="R713" s="11">
        <f t="shared" si="206"/>
        <v>32.596153846153847</v>
      </c>
      <c r="S713" s="11"/>
      <c r="T713" s="1">
        <f>VLOOKUP(B713,Master_Item!B:I,8,0)</f>
        <v>7.68</v>
      </c>
      <c r="U713" s="11">
        <f t="shared" si="207"/>
        <v>0</v>
      </c>
      <c r="V713" s="11">
        <f t="shared" si="208"/>
        <v>21427.200000000001</v>
      </c>
      <c r="W713" s="11">
        <f t="shared" si="209"/>
        <v>4608</v>
      </c>
      <c r="X713" s="11">
        <f t="shared" si="210"/>
        <v>0</v>
      </c>
      <c r="Y713" s="11">
        <f t="shared" si="211"/>
        <v>26035.200000000001</v>
      </c>
    </row>
    <row r="714" spans="1:25">
      <c r="A714" s="13">
        <v>71</v>
      </c>
      <c r="B714" s="2">
        <v>310003727</v>
      </c>
      <c r="C714" s="1" t="s">
        <v>214</v>
      </c>
      <c r="D714" s="1" t="s">
        <v>123</v>
      </c>
      <c r="H714" s="4">
        <f>_xlfn.IFNA(VLOOKUP(B714,'FST MT'!A:FS,$A714,0),0)</f>
        <v>32000</v>
      </c>
      <c r="I714" s="4">
        <f t="shared" si="200"/>
        <v>32000</v>
      </c>
      <c r="K714" s="52">
        <f>IF(D714="MT",VLOOKUP(B714,Master_Item!B:H,7,0),VLOOKUP(B714,Master_Item!B:H,6,0))</f>
        <v>104</v>
      </c>
      <c r="L714" s="52" t="str">
        <f>VLOOKUP(B714,Master_Item!B:M,12,0)</f>
        <v>โรงงานบางบาล</v>
      </c>
      <c r="M714" s="11" t="str">
        <f t="shared" si="201"/>
        <v>โรงงานบางบาลMT</v>
      </c>
      <c r="N714" s="11">
        <f t="shared" si="202"/>
        <v>0</v>
      </c>
      <c r="O714" s="11">
        <f t="shared" si="203"/>
        <v>0</v>
      </c>
      <c r="P714" s="11">
        <f t="shared" si="204"/>
        <v>0</v>
      </c>
      <c r="Q714" s="11">
        <f t="shared" si="205"/>
        <v>307.69230769230768</v>
      </c>
      <c r="R714" s="11">
        <f t="shared" si="206"/>
        <v>307.69230769230768</v>
      </c>
      <c r="S714" s="11"/>
      <c r="T714" s="1">
        <f>VLOOKUP(B714,Master_Item!B:I,8,0)</f>
        <v>7.68</v>
      </c>
      <c r="U714" s="11">
        <f t="shared" si="207"/>
        <v>0</v>
      </c>
      <c r="V714" s="11">
        <f t="shared" si="208"/>
        <v>0</v>
      </c>
      <c r="W714" s="11">
        <f t="shared" si="209"/>
        <v>0</v>
      </c>
      <c r="X714" s="11">
        <f t="shared" si="210"/>
        <v>245760</v>
      </c>
      <c r="Y714" s="11">
        <f t="shared" si="211"/>
        <v>245760</v>
      </c>
    </row>
    <row r="715" spans="1:25">
      <c r="A715" s="13">
        <v>15</v>
      </c>
      <c r="B715" s="2">
        <v>310003728</v>
      </c>
      <c r="C715" s="1" t="s">
        <v>215</v>
      </c>
      <c r="D715" s="1" t="s">
        <v>115</v>
      </c>
      <c r="E715" s="12">
        <f>_xlfn.IFNA(VLOOKUP($B715,'FST OMT'!$C:$AH,$A715,0),0)</f>
        <v>0</v>
      </c>
      <c r="F715" s="12">
        <f>_xlfn.IFNA(VLOOKUP($B715,'FST CV'!$C:$AH,$A715,0),0)</f>
        <v>0</v>
      </c>
      <c r="G715" s="12">
        <f>_xlfn.IFNA(VLOOKUP($B715,'FST TT'!$C:$AH,$A715,0),0)</f>
        <v>0</v>
      </c>
      <c r="I715" s="4">
        <f t="shared" si="200"/>
        <v>0</v>
      </c>
      <c r="K715" s="52">
        <f>IF(D715="MT",VLOOKUP(B715,Master_Item!B:H,7,0),VLOOKUP(B715,Master_Item!B:H,6,0))</f>
        <v>104</v>
      </c>
      <c r="L715" s="52" t="str">
        <f>VLOOKUP(B715,Master_Item!B:M,12,0)</f>
        <v>โรงงานบางบาล</v>
      </c>
      <c r="M715" s="11" t="str">
        <f t="shared" si="201"/>
        <v>โรงงานบางบาลRegion 1</v>
      </c>
      <c r="N715" s="11">
        <f t="shared" si="202"/>
        <v>0</v>
      </c>
      <c r="O715" s="11">
        <f t="shared" si="203"/>
        <v>0</v>
      </c>
      <c r="P715" s="11">
        <f t="shared" si="204"/>
        <v>0</v>
      </c>
      <c r="Q715" s="11">
        <f t="shared" si="205"/>
        <v>0</v>
      </c>
      <c r="R715" s="11">
        <f t="shared" si="206"/>
        <v>0</v>
      </c>
      <c r="S715" s="11"/>
      <c r="T715" s="1">
        <f>VLOOKUP(B715,Master_Item!B:I,8,0)</f>
        <v>7.68</v>
      </c>
      <c r="U715" s="11">
        <f t="shared" si="207"/>
        <v>0</v>
      </c>
      <c r="V715" s="11">
        <f t="shared" si="208"/>
        <v>0</v>
      </c>
      <c r="W715" s="11">
        <f t="shared" si="209"/>
        <v>0</v>
      </c>
      <c r="X715" s="11">
        <f t="shared" si="210"/>
        <v>0</v>
      </c>
      <c r="Y715" s="11">
        <f t="shared" si="211"/>
        <v>0</v>
      </c>
    </row>
    <row r="716" spans="1:25">
      <c r="A716" s="13">
        <v>16</v>
      </c>
      <c r="B716" s="2">
        <v>310003728</v>
      </c>
      <c r="C716" s="1" t="s">
        <v>215</v>
      </c>
      <c r="D716" s="1" t="s">
        <v>116</v>
      </c>
      <c r="E716" s="12">
        <f>_xlfn.IFNA(VLOOKUP($B716,'FST OMT'!$C:$AH,$A716,0),0)</f>
        <v>0</v>
      </c>
      <c r="F716" s="12">
        <f>_xlfn.IFNA(VLOOKUP($B716,'FST CV'!$C:$AH,$A716,0),0)</f>
        <v>0</v>
      </c>
      <c r="G716" s="12">
        <f>_xlfn.IFNA(VLOOKUP($B716,'FST TT'!$C:$AH,$A716,0),0)</f>
        <v>0</v>
      </c>
      <c r="I716" s="4">
        <f t="shared" si="200"/>
        <v>0</v>
      </c>
      <c r="K716" s="52">
        <f>IF(D716="MT",VLOOKUP(B716,Master_Item!B:H,7,0),VLOOKUP(B716,Master_Item!B:H,6,0))</f>
        <v>104</v>
      </c>
      <c r="L716" s="52" t="str">
        <f>VLOOKUP(B716,Master_Item!B:M,12,0)</f>
        <v>โรงงานบางบาล</v>
      </c>
      <c r="M716" s="11" t="str">
        <f t="shared" si="201"/>
        <v>โรงงานบางบาลRegion 2</v>
      </c>
      <c r="N716" s="11">
        <f t="shared" si="202"/>
        <v>0</v>
      </c>
      <c r="O716" s="11">
        <f t="shared" si="203"/>
        <v>0</v>
      </c>
      <c r="P716" s="11">
        <f t="shared" si="204"/>
        <v>0</v>
      </c>
      <c r="Q716" s="11">
        <f t="shared" si="205"/>
        <v>0</v>
      </c>
      <c r="R716" s="11">
        <f t="shared" si="206"/>
        <v>0</v>
      </c>
      <c r="S716" s="11"/>
      <c r="T716" s="1">
        <f>VLOOKUP(B716,Master_Item!B:I,8,0)</f>
        <v>7.68</v>
      </c>
      <c r="U716" s="11">
        <f t="shared" si="207"/>
        <v>0</v>
      </c>
      <c r="V716" s="11">
        <f t="shared" si="208"/>
        <v>0</v>
      </c>
      <c r="W716" s="11">
        <f t="shared" si="209"/>
        <v>0</v>
      </c>
      <c r="X716" s="11">
        <f t="shared" si="210"/>
        <v>0</v>
      </c>
      <c r="Y716" s="11">
        <f t="shared" si="211"/>
        <v>0</v>
      </c>
    </row>
    <row r="717" spans="1:25">
      <c r="A717" s="13">
        <v>17</v>
      </c>
      <c r="B717" s="2">
        <v>310003728</v>
      </c>
      <c r="C717" s="1" t="s">
        <v>215</v>
      </c>
      <c r="D717" s="1" t="s">
        <v>117</v>
      </c>
      <c r="E717" s="12">
        <f>_xlfn.IFNA(VLOOKUP($B717,'FST OMT'!$C:$AH,$A717,0),0)</f>
        <v>0</v>
      </c>
      <c r="F717" s="12">
        <f>_xlfn.IFNA(VLOOKUP($B717,'FST CV'!$C:$AH,$A717,0),0)</f>
        <v>0</v>
      </c>
      <c r="G717" s="12">
        <f>_xlfn.IFNA(VLOOKUP($B717,'FST TT'!$C:$AH,$A717,0),0)</f>
        <v>0</v>
      </c>
      <c r="I717" s="4">
        <f t="shared" si="200"/>
        <v>0</v>
      </c>
      <c r="K717" s="52">
        <f>IF(D717="MT",VLOOKUP(B717,Master_Item!B:H,7,0),VLOOKUP(B717,Master_Item!B:H,6,0))</f>
        <v>104</v>
      </c>
      <c r="L717" s="52" t="str">
        <f>VLOOKUP(B717,Master_Item!B:M,12,0)</f>
        <v>โรงงานบางบาล</v>
      </c>
      <c r="M717" s="11" t="str">
        <f t="shared" si="201"/>
        <v>โรงงานบางบาลRegion 3</v>
      </c>
      <c r="N717" s="11">
        <f t="shared" si="202"/>
        <v>0</v>
      </c>
      <c r="O717" s="11">
        <f t="shared" si="203"/>
        <v>0</v>
      </c>
      <c r="P717" s="11">
        <f t="shared" si="204"/>
        <v>0</v>
      </c>
      <c r="Q717" s="11">
        <f t="shared" si="205"/>
        <v>0</v>
      </c>
      <c r="R717" s="11">
        <f t="shared" si="206"/>
        <v>0</v>
      </c>
      <c r="S717" s="11"/>
      <c r="T717" s="1">
        <f>VLOOKUP(B717,Master_Item!B:I,8,0)</f>
        <v>7.68</v>
      </c>
      <c r="U717" s="11">
        <f t="shared" si="207"/>
        <v>0</v>
      </c>
      <c r="V717" s="11">
        <f t="shared" si="208"/>
        <v>0</v>
      </c>
      <c r="W717" s="11">
        <f t="shared" si="209"/>
        <v>0</v>
      </c>
      <c r="X717" s="11">
        <f t="shared" si="210"/>
        <v>0</v>
      </c>
      <c r="Y717" s="11">
        <f t="shared" si="211"/>
        <v>0</v>
      </c>
    </row>
    <row r="718" spans="1:25">
      <c r="A718" s="13">
        <v>18</v>
      </c>
      <c r="B718" s="2">
        <v>310003728</v>
      </c>
      <c r="C718" s="1" t="s">
        <v>215</v>
      </c>
      <c r="D718" s="1" t="s">
        <v>118</v>
      </c>
      <c r="E718" s="12">
        <f>_xlfn.IFNA(VLOOKUP($B718,'FST OMT'!$C:$AH,$A718,0),0)</f>
        <v>0</v>
      </c>
      <c r="F718" s="12">
        <f>_xlfn.IFNA(VLOOKUP($B718,'FST CV'!$C:$AH,$A718,0),0)</f>
        <v>0</v>
      </c>
      <c r="G718" s="12">
        <f>_xlfn.IFNA(VLOOKUP($B718,'FST TT'!$C:$AH,$A718,0),0)</f>
        <v>0</v>
      </c>
      <c r="I718" s="4">
        <f t="shared" si="200"/>
        <v>0</v>
      </c>
      <c r="K718" s="52">
        <f>IF(D718="MT",VLOOKUP(B718,Master_Item!B:H,7,0),VLOOKUP(B718,Master_Item!B:H,6,0))</f>
        <v>104</v>
      </c>
      <c r="L718" s="52" t="str">
        <f>VLOOKUP(B718,Master_Item!B:M,12,0)</f>
        <v>โรงงานบางบาล</v>
      </c>
      <c r="M718" s="11" t="str">
        <f t="shared" si="201"/>
        <v>โรงงานบางบาลRegion 4</v>
      </c>
      <c r="N718" s="11">
        <f t="shared" si="202"/>
        <v>0</v>
      </c>
      <c r="O718" s="11">
        <f t="shared" si="203"/>
        <v>0</v>
      </c>
      <c r="P718" s="11">
        <f t="shared" si="204"/>
        <v>0</v>
      </c>
      <c r="Q718" s="11">
        <f t="shared" si="205"/>
        <v>0</v>
      </c>
      <c r="R718" s="11">
        <f t="shared" si="206"/>
        <v>0</v>
      </c>
      <c r="S718" s="11"/>
      <c r="T718" s="1">
        <f>VLOOKUP(B718,Master_Item!B:I,8,0)</f>
        <v>7.68</v>
      </c>
      <c r="U718" s="11">
        <f t="shared" si="207"/>
        <v>0</v>
      </c>
      <c r="V718" s="11">
        <f t="shared" si="208"/>
        <v>0</v>
      </c>
      <c r="W718" s="11">
        <f t="shared" si="209"/>
        <v>0</v>
      </c>
      <c r="X718" s="11">
        <f t="shared" si="210"/>
        <v>0</v>
      </c>
      <c r="Y718" s="11">
        <f t="shared" si="211"/>
        <v>0</v>
      </c>
    </row>
    <row r="719" spans="1:25">
      <c r="A719" s="13">
        <v>19</v>
      </c>
      <c r="B719" s="2">
        <v>310003728</v>
      </c>
      <c r="C719" s="1" t="s">
        <v>215</v>
      </c>
      <c r="D719" s="1" t="s">
        <v>119</v>
      </c>
      <c r="E719" s="12">
        <f>_xlfn.IFNA(VLOOKUP($B719,'FST OMT'!$C:$AH,$A719,0),0)</f>
        <v>0</v>
      </c>
      <c r="F719" s="12">
        <f>_xlfn.IFNA(VLOOKUP($B719,'FST CV'!$C:$AH,$A719,0),0)</f>
        <v>0</v>
      </c>
      <c r="G719" s="12">
        <f>_xlfn.IFNA(VLOOKUP($B719,'FST TT'!$C:$AH,$A719,0),0)</f>
        <v>0</v>
      </c>
      <c r="I719" s="4">
        <f t="shared" si="200"/>
        <v>0</v>
      </c>
      <c r="K719" s="52">
        <f>IF(D719="MT",VLOOKUP(B719,Master_Item!B:H,7,0),VLOOKUP(B719,Master_Item!B:H,6,0))</f>
        <v>104</v>
      </c>
      <c r="L719" s="52" t="str">
        <f>VLOOKUP(B719,Master_Item!B:M,12,0)</f>
        <v>โรงงานบางบาล</v>
      </c>
      <c r="M719" s="11" t="str">
        <f t="shared" si="201"/>
        <v>โรงงานบางบาลRegion 5</v>
      </c>
      <c r="N719" s="11">
        <f t="shared" si="202"/>
        <v>0</v>
      </c>
      <c r="O719" s="11">
        <f t="shared" si="203"/>
        <v>0</v>
      </c>
      <c r="P719" s="11">
        <f t="shared" si="204"/>
        <v>0</v>
      </c>
      <c r="Q719" s="11">
        <f t="shared" si="205"/>
        <v>0</v>
      </c>
      <c r="R719" s="11">
        <f t="shared" si="206"/>
        <v>0</v>
      </c>
      <c r="S719" s="11"/>
      <c r="T719" s="1">
        <f>VLOOKUP(B719,Master_Item!B:I,8,0)</f>
        <v>7.68</v>
      </c>
      <c r="U719" s="11">
        <f t="shared" si="207"/>
        <v>0</v>
      </c>
      <c r="V719" s="11">
        <f t="shared" si="208"/>
        <v>0</v>
      </c>
      <c r="W719" s="11">
        <f t="shared" si="209"/>
        <v>0</v>
      </c>
      <c r="X719" s="11">
        <f t="shared" si="210"/>
        <v>0</v>
      </c>
      <c r="Y719" s="11">
        <f t="shared" si="211"/>
        <v>0</v>
      </c>
    </row>
    <row r="720" spans="1:25">
      <c r="A720" s="13">
        <v>20</v>
      </c>
      <c r="B720" s="2">
        <v>310003728</v>
      </c>
      <c r="C720" s="1" t="s">
        <v>215</v>
      </c>
      <c r="D720" s="1" t="s">
        <v>127</v>
      </c>
      <c r="E720" s="12">
        <f>_xlfn.IFNA(VLOOKUP($B720,'FST OMT'!$C:$AH,$A720,0),0)*0.45</f>
        <v>0</v>
      </c>
      <c r="F720" s="12">
        <f>_xlfn.IFNA(VLOOKUP($B720,'FST CV'!$C:$AH,$A720,0),0)*0.45</f>
        <v>0</v>
      </c>
      <c r="G720" s="12">
        <f>_xlfn.IFNA(VLOOKUP($B720,'FST TT'!$C:$AH,$A720,0),0)*0.45</f>
        <v>0</v>
      </c>
      <c r="I720" s="4">
        <f t="shared" si="200"/>
        <v>0</v>
      </c>
      <c r="K720" s="52">
        <f>IF(D720="MT",VLOOKUP(B720,Master_Item!B:H,7,0),VLOOKUP(B720,Master_Item!B:H,6,0))</f>
        <v>104</v>
      </c>
      <c r="L720" s="52" t="str">
        <f>VLOOKUP(B720,Master_Item!B:M,12,0)</f>
        <v>โรงงานบางบาล</v>
      </c>
      <c r="M720" s="11" t="str">
        <f t="shared" si="201"/>
        <v>โรงงานบางบาลRegion 6/9</v>
      </c>
      <c r="N720" s="11">
        <f t="shared" si="202"/>
        <v>0</v>
      </c>
      <c r="O720" s="11">
        <f t="shared" si="203"/>
        <v>0</v>
      </c>
      <c r="P720" s="11">
        <f t="shared" si="204"/>
        <v>0</v>
      </c>
      <c r="Q720" s="11">
        <f t="shared" si="205"/>
        <v>0</v>
      </c>
      <c r="R720" s="11">
        <f t="shared" si="206"/>
        <v>0</v>
      </c>
      <c r="S720" s="11"/>
      <c r="T720" s="1">
        <f>VLOOKUP(B720,Master_Item!B:I,8,0)</f>
        <v>7.68</v>
      </c>
      <c r="U720" s="11">
        <f t="shared" si="207"/>
        <v>0</v>
      </c>
      <c r="V720" s="11">
        <f t="shared" si="208"/>
        <v>0</v>
      </c>
      <c r="W720" s="11">
        <f t="shared" si="209"/>
        <v>0</v>
      </c>
      <c r="X720" s="11">
        <f t="shared" si="210"/>
        <v>0</v>
      </c>
      <c r="Y720" s="11">
        <f t="shared" si="211"/>
        <v>0</v>
      </c>
    </row>
    <row r="721" spans="1:25">
      <c r="A721" s="13">
        <v>20</v>
      </c>
      <c r="B721" s="2">
        <v>310003728</v>
      </c>
      <c r="C721" s="1" t="s">
        <v>215</v>
      </c>
      <c r="D721" s="1" t="s">
        <v>128</v>
      </c>
      <c r="E721" s="12">
        <f>_xlfn.IFNA(VLOOKUP($B721,'FST OMT'!$C:$AH,$A721,0),0)*0.55</f>
        <v>0</v>
      </c>
      <c r="F721" s="12">
        <f>_xlfn.IFNA(VLOOKUP($B721,'FST CV'!$C:$AH,$A721,0),0)*0.55</f>
        <v>0</v>
      </c>
      <c r="G721" s="12">
        <f>_xlfn.IFNA(VLOOKUP($B721,'FST TT'!$C:$AH,$A721,0),0)*0.55</f>
        <v>0</v>
      </c>
      <c r="I721" s="4">
        <f t="shared" si="200"/>
        <v>0</v>
      </c>
      <c r="K721" s="52">
        <f>IF(D721="MT",VLOOKUP(B721,Master_Item!B:H,7,0),VLOOKUP(B721,Master_Item!B:H,6,0))</f>
        <v>104</v>
      </c>
      <c r="L721" s="52" t="str">
        <f>VLOOKUP(B721,Master_Item!B:M,12,0)</f>
        <v>โรงงานบางบาล</v>
      </c>
      <c r="M721" s="11" t="str">
        <f t="shared" si="201"/>
        <v>โรงงานบางบาลRegion 6/14</v>
      </c>
      <c r="N721" s="11">
        <f t="shared" si="202"/>
        <v>0</v>
      </c>
      <c r="O721" s="11">
        <f t="shared" si="203"/>
        <v>0</v>
      </c>
      <c r="P721" s="11">
        <f t="shared" si="204"/>
        <v>0</v>
      </c>
      <c r="Q721" s="11">
        <f t="shared" si="205"/>
        <v>0</v>
      </c>
      <c r="R721" s="11">
        <f t="shared" si="206"/>
        <v>0</v>
      </c>
      <c r="S721" s="11"/>
      <c r="T721" s="1">
        <f>VLOOKUP(B721,Master_Item!B:I,8,0)</f>
        <v>7.68</v>
      </c>
      <c r="U721" s="11">
        <f t="shared" si="207"/>
        <v>0</v>
      </c>
      <c r="V721" s="11">
        <f t="shared" si="208"/>
        <v>0</v>
      </c>
      <c r="W721" s="11">
        <f t="shared" si="209"/>
        <v>0</v>
      </c>
      <c r="X721" s="11">
        <f t="shared" si="210"/>
        <v>0</v>
      </c>
      <c r="Y721" s="11">
        <f t="shared" si="211"/>
        <v>0</v>
      </c>
    </row>
    <row r="722" spans="1:25">
      <c r="A722" s="13">
        <v>21</v>
      </c>
      <c r="B722" s="2">
        <v>310003728</v>
      </c>
      <c r="C722" s="1" t="s">
        <v>215</v>
      </c>
      <c r="D722" s="1" t="s">
        <v>121</v>
      </c>
      <c r="E722" s="12">
        <f>_xlfn.IFNA(VLOOKUP($B722,'FST OMT'!$C:$AH,$A722,0),0)</f>
        <v>0</v>
      </c>
      <c r="F722" s="12">
        <f>_xlfn.IFNA(VLOOKUP($B722,'FST CV'!$C:$AH,$A722,0),0)</f>
        <v>0</v>
      </c>
      <c r="G722" s="12">
        <f>_xlfn.IFNA(VLOOKUP($B722,'FST TT'!$C:$AH,$A722,0),0)</f>
        <v>0</v>
      </c>
      <c r="I722" s="4">
        <f t="shared" si="200"/>
        <v>0</v>
      </c>
      <c r="K722" s="52">
        <f>IF(D722="MT",VLOOKUP(B722,Master_Item!B:H,7,0),VLOOKUP(B722,Master_Item!B:H,6,0))</f>
        <v>104</v>
      </c>
      <c r="L722" s="52" t="str">
        <f>VLOOKUP(B722,Master_Item!B:M,12,0)</f>
        <v>โรงงานบางบาล</v>
      </c>
      <c r="M722" s="11" t="str">
        <f t="shared" si="201"/>
        <v>โรงงานบางบาลRegion 7</v>
      </c>
      <c r="N722" s="11">
        <f t="shared" si="202"/>
        <v>0</v>
      </c>
      <c r="O722" s="11">
        <f t="shared" si="203"/>
        <v>0</v>
      </c>
      <c r="P722" s="11">
        <f t="shared" si="204"/>
        <v>0</v>
      </c>
      <c r="Q722" s="11">
        <f t="shared" si="205"/>
        <v>0</v>
      </c>
      <c r="R722" s="11">
        <f t="shared" si="206"/>
        <v>0</v>
      </c>
      <c r="S722" s="11"/>
      <c r="T722" s="1">
        <f>VLOOKUP(B722,Master_Item!B:I,8,0)</f>
        <v>7.68</v>
      </c>
      <c r="U722" s="11">
        <f t="shared" si="207"/>
        <v>0</v>
      </c>
      <c r="V722" s="11">
        <f t="shared" si="208"/>
        <v>0</v>
      </c>
      <c r="W722" s="11">
        <f t="shared" si="209"/>
        <v>0</v>
      </c>
      <c r="X722" s="11">
        <f t="shared" si="210"/>
        <v>0</v>
      </c>
      <c r="Y722" s="11">
        <f t="shared" si="211"/>
        <v>0</v>
      </c>
    </row>
    <row r="723" spans="1:25">
      <c r="A723" s="13">
        <v>22</v>
      </c>
      <c r="B723" s="2">
        <v>310003728</v>
      </c>
      <c r="C723" s="1" t="s">
        <v>215</v>
      </c>
      <c r="D723" s="1" t="s">
        <v>122</v>
      </c>
      <c r="E723" s="12">
        <f>_xlfn.IFNA(VLOOKUP($B723,'FST OMT'!$C:$AH,$A723,0),0)</f>
        <v>0</v>
      </c>
      <c r="F723" s="12">
        <f>_xlfn.IFNA(VLOOKUP($B723,'FST CV'!$C:$AH,$A723,0),0)</f>
        <v>0</v>
      </c>
      <c r="G723" s="12">
        <f>_xlfn.IFNA(VLOOKUP($B723,'FST TT'!$C:$AH,$A723,0),0)</f>
        <v>0</v>
      </c>
      <c r="I723" s="4">
        <f t="shared" si="200"/>
        <v>0</v>
      </c>
      <c r="K723" s="52">
        <f>IF(D723="MT",VLOOKUP(B723,Master_Item!B:H,7,0),VLOOKUP(B723,Master_Item!B:H,6,0))</f>
        <v>104</v>
      </c>
      <c r="L723" s="52" t="str">
        <f>VLOOKUP(B723,Master_Item!B:M,12,0)</f>
        <v>โรงงานบางบาล</v>
      </c>
      <c r="M723" s="11" t="str">
        <f t="shared" si="201"/>
        <v>โรงงานบางบาลRegion 8</v>
      </c>
      <c r="N723" s="11">
        <f t="shared" si="202"/>
        <v>0</v>
      </c>
      <c r="O723" s="11">
        <f t="shared" si="203"/>
        <v>0</v>
      </c>
      <c r="P723" s="11">
        <f t="shared" si="204"/>
        <v>0</v>
      </c>
      <c r="Q723" s="11">
        <f t="shared" si="205"/>
        <v>0</v>
      </c>
      <c r="R723" s="11">
        <f t="shared" si="206"/>
        <v>0</v>
      </c>
      <c r="S723" s="11"/>
      <c r="T723" s="1">
        <f>VLOOKUP(B723,Master_Item!B:I,8,0)</f>
        <v>7.68</v>
      </c>
      <c r="U723" s="11">
        <f t="shared" si="207"/>
        <v>0</v>
      </c>
      <c r="V723" s="11">
        <f t="shared" si="208"/>
        <v>0</v>
      </c>
      <c r="W723" s="11">
        <f t="shared" si="209"/>
        <v>0</v>
      </c>
      <c r="X723" s="11">
        <f t="shared" si="210"/>
        <v>0</v>
      </c>
      <c r="Y723" s="11">
        <f t="shared" si="211"/>
        <v>0</v>
      </c>
    </row>
    <row r="724" spans="1:25">
      <c r="A724" s="13">
        <v>71</v>
      </c>
      <c r="B724" s="2">
        <v>310003728</v>
      </c>
      <c r="C724" s="1" t="s">
        <v>215</v>
      </c>
      <c r="D724" s="1" t="s">
        <v>123</v>
      </c>
      <c r="H724" s="4">
        <f>_xlfn.IFNA(VLOOKUP(B724,'FST MT'!A:FS,$A724,0),0)</f>
        <v>0</v>
      </c>
      <c r="I724" s="4">
        <f t="shared" si="200"/>
        <v>0</v>
      </c>
      <c r="K724" s="52">
        <f>IF(D724="MT",VLOOKUP(B724,Master_Item!B:H,7,0),VLOOKUP(B724,Master_Item!B:H,6,0))</f>
        <v>104</v>
      </c>
      <c r="L724" s="52" t="str">
        <f>VLOOKUP(B724,Master_Item!B:M,12,0)</f>
        <v>โรงงานบางบาล</v>
      </c>
      <c r="M724" s="11" t="str">
        <f t="shared" si="201"/>
        <v>โรงงานบางบาลMT</v>
      </c>
      <c r="N724" s="11">
        <f t="shared" si="202"/>
        <v>0</v>
      </c>
      <c r="O724" s="11">
        <f t="shared" si="203"/>
        <v>0</v>
      </c>
      <c r="P724" s="11">
        <f t="shared" si="204"/>
        <v>0</v>
      </c>
      <c r="Q724" s="11">
        <f t="shared" si="205"/>
        <v>0</v>
      </c>
      <c r="R724" s="11">
        <f t="shared" si="206"/>
        <v>0</v>
      </c>
      <c r="S724" s="11"/>
      <c r="T724" s="1">
        <f>VLOOKUP(B724,Master_Item!B:I,8,0)</f>
        <v>7.68</v>
      </c>
      <c r="U724" s="11">
        <f t="shared" si="207"/>
        <v>0</v>
      </c>
      <c r="V724" s="11">
        <f t="shared" si="208"/>
        <v>0</v>
      </c>
      <c r="W724" s="11">
        <f t="shared" si="209"/>
        <v>0</v>
      </c>
      <c r="X724" s="11">
        <f t="shared" si="210"/>
        <v>0</v>
      </c>
      <c r="Y724" s="11">
        <f t="shared" si="211"/>
        <v>0</v>
      </c>
    </row>
    <row r="725" spans="1:25">
      <c r="A725" s="13">
        <v>15</v>
      </c>
      <c r="B725" s="2">
        <v>310003722</v>
      </c>
      <c r="C725" s="1" t="s">
        <v>216</v>
      </c>
      <c r="D725" s="1" t="s">
        <v>115</v>
      </c>
      <c r="E725" s="12">
        <f>_xlfn.IFNA(VLOOKUP($B725,'FST OMT'!$C:$AH,$A725,0),0)</f>
        <v>0</v>
      </c>
      <c r="F725" s="12">
        <f>_xlfn.IFNA(VLOOKUP($B725,'FST CV'!$C:$AH,$A725,0),0)</f>
        <v>0</v>
      </c>
      <c r="G725" s="12">
        <f>_xlfn.IFNA(VLOOKUP($B725,'FST TT'!$C:$AH,$A725,0),0)</f>
        <v>0</v>
      </c>
      <c r="I725" s="4">
        <f t="shared" ref="I725:I734" si="212">SUM(E725:H725)</f>
        <v>0</v>
      </c>
      <c r="K725" s="52">
        <f>IF(D725="MT",VLOOKUP(B725,Master_Item!B:H,7,0),VLOOKUP(B725,Master_Item!B:H,6,0))</f>
        <v>60</v>
      </c>
      <c r="L725" s="52" t="str">
        <f>VLOOKUP(B725,Master_Item!B:M,12,0)</f>
        <v>โรงงานวังม่วง</v>
      </c>
      <c r="M725" s="11" t="str">
        <f t="shared" ref="M725:M734" si="213">L725&amp;D725</f>
        <v>โรงงานวังม่วงRegion 1</v>
      </c>
      <c r="N725" s="11">
        <f t="shared" ref="N725:N734" si="214">E725/$K725</f>
        <v>0</v>
      </c>
      <c r="O725" s="11">
        <f t="shared" ref="O725:O734" si="215">F725/$K725</f>
        <v>0</v>
      </c>
      <c r="P725" s="11">
        <f t="shared" ref="P725:P734" si="216">G725/$K725</f>
        <v>0</v>
      </c>
      <c r="Q725" s="11">
        <f t="shared" ref="Q725:Q734" si="217">H725/$K725</f>
        <v>0</v>
      </c>
      <c r="R725" s="11">
        <f t="shared" ref="R725:R734" si="218">I725/$K725</f>
        <v>0</v>
      </c>
      <c r="S725" s="11"/>
      <c r="T725" s="1">
        <f>VLOOKUP(B725,Master_Item!B:I,8,0)</f>
        <v>9.6</v>
      </c>
      <c r="U725" s="11">
        <f t="shared" ref="U725:U734" si="219">$T725*E725</f>
        <v>0</v>
      </c>
      <c r="V725" s="11">
        <f t="shared" ref="V725:V734" si="220">$T725*F725</f>
        <v>0</v>
      </c>
      <c r="W725" s="11">
        <f t="shared" ref="W725:W734" si="221">$T725*G725</f>
        <v>0</v>
      </c>
      <c r="X725" s="11">
        <f t="shared" ref="X725:X734" si="222">$T725*H725</f>
        <v>0</v>
      </c>
      <c r="Y725" s="11">
        <f t="shared" ref="Y725:Y734" si="223">$T725*I725</f>
        <v>0</v>
      </c>
    </row>
    <row r="726" spans="1:25">
      <c r="A726" s="13">
        <v>16</v>
      </c>
      <c r="B726" s="2">
        <v>310003722</v>
      </c>
      <c r="C726" s="1" t="s">
        <v>216</v>
      </c>
      <c r="D726" s="1" t="s">
        <v>116</v>
      </c>
      <c r="E726" s="12">
        <f>_xlfn.IFNA(VLOOKUP($B726,'FST OMT'!$C:$AH,$A726,0),0)</f>
        <v>3</v>
      </c>
      <c r="F726" s="12">
        <f>_xlfn.IFNA(VLOOKUP($B726,'FST CV'!$C:$AH,$A726,0),0)</f>
        <v>0</v>
      </c>
      <c r="G726" s="12">
        <f>_xlfn.IFNA(VLOOKUP($B726,'FST TT'!$C:$AH,$A726,0),0)</f>
        <v>0</v>
      </c>
      <c r="I726" s="4">
        <f t="shared" si="212"/>
        <v>3</v>
      </c>
      <c r="K726" s="52">
        <f>IF(D726="MT",VLOOKUP(B726,Master_Item!B:H,7,0),VLOOKUP(B726,Master_Item!B:H,6,0))</f>
        <v>60</v>
      </c>
      <c r="L726" s="52" t="str">
        <f>VLOOKUP(B726,Master_Item!B:M,12,0)</f>
        <v>โรงงานวังม่วง</v>
      </c>
      <c r="M726" s="11" t="str">
        <f t="shared" si="213"/>
        <v>โรงงานวังม่วงRegion 2</v>
      </c>
      <c r="N726" s="11">
        <f t="shared" si="214"/>
        <v>0.05</v>
      </c>
      <c r="O726" s="11">
        <f t="shared" si="215"/>
        <v>0</v>
      </c>
      <c r="P726" s="11">
        <f t="shared" si="216"/>
        <v>0</v>
      </c>
      <c r="Q726" s="11">
        <f t="shared" si="217"/>
        <v>0</v>
      </c>
      <c r="R726" s="11">
        <f t="shared" si="218"/>
        <v>0.05</v>
      </c>
      <c r="S726" s="11"/>
      <c r="T726" s="1">
        <f>VLOOKUP(B726,Master_Item!B:I,8,0)</f>
        <v>9.6</v>
      </c>
      <c r="U726" s="11">
        <f t="shared" si="219"/>
        <v>28.799999999999997</v>
      </c>
      <c r="V726" s="11">
        <f t="shared" si="220"/>
        <v>0</v>
      </c>
      <c r="W726" s="11">
        <f t="shared" si="221"/>
        <v>0</v>
      </c>
      <c r="X726" s="11">
        <f t="shared" si="222"/>
        <v>0</v>
      </c>
      <c r="Y726" s="11">
        <f t="shared" si="223"/>
        <v>28.799999999999997</v>
      </c>
    </row>
    <row r="727" spans="1:25">
      <c r="A727" s="13">
        <v>17</v>
      </c>
      <c r="B727" s="2">
        <v>310003722</v>
      </c>
      <c r="C727" s="1" t="s">
        <v>216</v>
      </c>
      <c r="D727" s="1" t="s">
        <v>117</v>
      </c>
      <c r="E727" s="12">
        <f>_xlfn.IFNA(VLOOKUP($B727,'FST OMT'!$C:$AH,$A727,0),0)</f>
        <v>0</v>
      </c>
      <c r="F727" s="12">
        <f>_xlfn.IFNA(VLOOKUP($B727,'FST CV'!$C:$AH,$A727,0),0)</f>
        <v>0</v>
      </c>
      <c r="G727" s="12">
        <f>_xlfn.IFNA(VLOOKUP($B727,'FST TT'!$C:$AH,$A727,0),0)</f>
        <v>0</v>
      </c>
      <c r="I727" s="4">
        <f t="shared" si="212"/>
        <v>0</v>
      </c>
      <c r="K727" s="52">
        <f>IF(D727="MT",VLOOKUP(B727,Master_Item!B:H,7,0),VLOOKUP(B727,Master_Item!B:H,6,0))</f>
        <v>60</v>
      </c>
      <c r="L727" s="52" t="str">
        <f>VLOOKUP(B727,Master_Item!B:M,12,0)</f>
        <v>โรงงานวังม่วง</v>
      </c>
      <c r="M727" s="11" t="str">
        <f t="shared" si="213"/>
        <v>โรงงานวังม่วงRegion 3</v>
      </c>
      <c r="N727" s="11">
        <f t="shared" si="214"/>
        <v>0</v>
      </c>
      <c r="O727" s="11">
        <f t="shared" si="215"/>
        <v>0</v>
      </c>
      <c r="P727" s="11">
        <f t="shared" si="216"/>
        <v>0</v>
      </c>
      <c r="Q727" s="11">
        <f t="shared" si="217"/>
        <v>0</v>
      </c>
      <c r="R727" s="11">
        <f t="shared" si="218"/>
        <v>0</v>
      </c>
      <c r="S727" s="11"/>
      <c r="T727" s="1">
        <f>VLOOKUP(B727,Master_Item!B:I,8,0)</f>
        <v>9.6</v>
      </c>
      <c r="U727" s="11">
        <f t="shared" si="219"/>
        <v>0</v>
      </c>
      <c r="V727" s="11">
        <f t="shared" si="220"/>
        <v>0</v>
      </c>
      <c r="W727" s="11">
        <f t="shared" si="221"/>
        <v>0</v>
      </c>
      <c r="X727" s="11">
        <f t="shared" si="222"/>
        <v>0</v>
      </c>
      <c r="Y727" s="11">
        <f t="shared" si="223"/>
        <v>0</v>
      </c>
    </row>
    <row r="728" spans="1:25">
      <c r="A728" s="13">
        <v>18</v>
      </c>
      <c r="B728" s="2">
        <v>310003722</v>
      </c>
      <c r="C728" s="1" t="s">
        <v>216</v>
      </c>
      <c r="D728" s="1" t="s">
        <v>118</v>
      </c>
      <c r="E728" s="12">
        <f>_xlfn.IFNA(VLOOKUP($B728,'FST OMT'!$C:$AH,$A728,0),0)</f>
        <v>0</v>
      </c>
      <c r="F728" s="12">
        <f>_xlfn.IFNA(VLOOKUP($B728,'FST CV'!$C:$AH,$A728,0),0)</f>
        <v>0</v>
      </c>
      <c r="G728" s="12">
        <f>_xlfn.IFNA(VLOOKUP($B728,'FST TT'!$C:$AH,$A728,0),0)</f>
        <v>0</v>
      </c>
      <c r="I728" s="4">
        <f t="shared" si="212"/>
        <v>0</v>
      </c>
      <c r="K728" s="52">
        <f>IF(D728="MT",VLOOKUP(B728,Master_Item!B:H,7,0),VLOOKUP(B728,Master_Item!B:H,6,0))</f>
        <v>60</v>
      </c>
      <c r="L728" s="52" t="str">
        <f>VLOOKUP(B728,Master_Item!B:M,12,0)</f>
        <v>โรงงานวังม่วง</v>
      </c>
      <c r="M728" s="11" t="str">
        <f t="shared" si="213"/>
        <v>โรงงานวังม่วงRegion 4</v>
      </c>
      <c r="N728" s="11">
        <f t="shared" si="214"/>
        <v>0</v>
      </c>
      <c r="O728" s="11">
        <f t="shared" si="215"/>
        <v>0</v>
      </c>
      <c r="P728" s="11">
        <f t="shared" si="216"/>
        <v>0</v>
      </c>
      <c r="Q728" s="11">
        <f t="shared" si="217"/>
        <v>0</v>
      </c>
      <c r="R728" s="11">
        <f t="shared" si="218"/>
        <v>0</v>
      </c>
      <c r="S728" s="11"/>
      <c r="T728" s="1">
        <f>VLOOKUP(B728,Master_Item!B:I,8,0)</f>
        <v>9.6</v>
      </c>
      <c r="U728" s="11">
        <f t="shared" si="219"/>
        <v>0</v>
      </c>
      <c r="V728" s="11">
        <f t="shared" si="220"/>
        <v>0</v>
      </c>
      <c r="W728" s="11">
        <f t="shared" si="221"/>
        <v>0</v>
      </c>
      <c r="X728" s="11">
        <f t="shared" si="222"/>
        <v>0</v>
      </c>
      <c r="Y728" s="11">
        <f t="shared" si="223"/>
        <v>0</v>
      </c>
    </row>
    <row r="729" spans="1:25">
      <c r="A729" s="13">
        <v>19</v>
      </c>
      <c r="B729" s="2">
        <v>310003722</v>
      </c>
      <c r="C729" s="1" t="s">
        <v>216</v>
      </c>
      <c r="D729" s="1" t="s">
        <v>119</v>
      </c>
      <c r="E729" s="12">
        <f>_xlfn.IFNA(VLOOKUP($B729,'FST OMT'!$C:$AH,$A729,0),0)</f>
        <v>24</v>
      </c>
      <c r="F729" s="12">
        <f>_xlfn.IFNA(VLOOKUP($B729,'FST CV'!$C:$AH,$A729,0),0)</f>
        <v>0</v>
      </c>
      <c r="G729" s="12">
        <f>_xlfn.IFNA(VLOOKUP($B729,'FST TT'!$C:$AH,$A729,0),0)</f>
        <v>0</v>
      </c>
      <c r="I729" s="4">
        <f t="shared" si="212"/>
        <v>24</v>
      </c>
      <c r="K729" s="52">
        <f>IF(D729="MT",VLOOKUP(B729,Master_Item!B:H,7,0),VLOOKUP(B729,Master_Item!B:H,6,0))</f>
        <v>60</v>
      </c>
      <c r="L729" s="52" t="str">
        <f>VLOOKUP(B729,Master_Item!B:M,12,0)</f>
        <v>โรงงานวังม่วง</v>
      </c>
      <c r="M729" s="11" t="str">
        <f t="shared" si="213"/>
        <v>โรงงานวังม่วงRegion 5</v>
      </c>
      <c r="N729" s="11">
        <f t="shared" si="214"/>
        <v>0.4</v>
      </c>
      <c r="O729" s="11">
        <f t="shared" si="215"/>
        <v>0</v>
      </c>
      <c r="P729" s="11">
        <f t="shared" si="216"/>
        <v>0</v>
      </c>
      <c r="Q729" s="11">
        <f t="shared" si="217"/>
        <v>0</v>
      </c>
      <c r="R729" s="11">
        <f t="shared" si="218"/>
        <v>0.4</v>
      </c>
      <c r="S729" s="11"/>
      <c r="T729" s="1">
        <f>VLOOKUP(B729,Master_Item!B:I,8,0)</f>
        <v>9.6</v>
      </c>
      <c r="U729" s="11">
        <f t="shared" si="219"/>
        <v>230.39999999999998</v>
      </c>
      <c r="V729" s="11">
        <f t="shared" si="220"/>
        <v>0</v>
      </c>
      <c r="W729" s="11">
        <f t="shared" si="221"/>
        <v>0</v>
      </c>
      <c r="X729" s="11">
        <f t="shared" si="222"/>
        <v>0</v>
      </c>
      <c r="Y729" s="11">
        <f t="shared" si="223"/>
        <v>230.39999999999998</v>
      </c>
    </row>
    <row r="730" spans="1:25">
      <c r="A730" s="13">
        <v>20</v>
      </c>
      <c r="B730" s="2">
        <v>310003722</v>
      </c>
      <c r="C730" s="1" t="s">
        <v>216</v>
      </c>
      <c r="D730" s="1" t="s">
        <v>127</v>
      </c>
      <c r="E730" s="12">
        <f>_xlfn.IFNA(VLOOKUP($B730,'FST OMT'!$C:$AH,$A730,0),0)*0.45</f>
        <v>0</v>
      </c>
      <c r="F730" s="12">
        <f>_xlfn.IFNA(VLOOKUP($B730,'FST CV'!$C:$AH,$A730,0),0)*0.45</f>
        <v>0</v>
      </c>
      <c r="G730" s="12">
        <f>_xlfn.IFNA(VLOOKUP($B730,'FST TT'!$C:$AH,$A730,0),0)*0.45</f>
        <v>0</v>
      </c>
      <c r="I730" s="4">
        <f t="shared" si="212"/>
        <v>0</v>
      </c>
      <c r="K730" s="52">
        <f>IF(D730="MT",VLOOKUP(B730,Master_Item!B:H,7,0),VLOOKUP(B730,Master_Item!B:H,6,0))</f>
        <v>60</v>
      </c>
      <c r="L730" s="52" t="str">
        <f>VLOOKUP(B730,Master_Item!B:M,12,0)</f>
        <v>โรงงานวังม่วง</v>
      </c>
      <c r="M730" s="11" t="str">
        <f t="shared" si="213"/>
        <v>โรงงานวังม่วงRegion 6/9</v>
      </c>
      <c r="N730" s="11">
        <f t="shared" si="214"/>
        <v>0</v>
      </c>
      <c r="O730" s="11">
        <f t="shared" si="215"/>
        <v>0</v>
      </c>
      <c r="P730" s="11">
        <f t="shared" si="216"/>
        <v>0</v>
      </c>
      <c r="Q730" s="11">
        <f t="shared" si="217"/>
        <v>0</v>
      </c>
      <c r="R730" s="11">
        <f t="shared" si="218"/>
        <v>0</v>
      </c>
      <c r="S730" s="11"/>
      <c r="T730" s="1">
        <f>VLOOKUP(B730,Master_Item!B:I,8,0)</f>
        <v>9.6</v>
      </c>
      <c r="U730" s="11">
        <f t="shared" si="219"/>
        <v>0</v>
      </c>
      <c r="V730" s="11">
        <f t="shared" si="220"/>
        <v>0</v>
      </c>
      <c r="W730" s="11">
        <f t="shared" si="221"/>
        <v>0</v>
      </c>
      <c r="X730" s="11">
        <f t="shared" si="222"/>
        <v>0</v>
      </c>
      <c r="Y730" s="11">
        <f t="shared" si="223"/>
        <v>0</v>
      </c>
    </row>
    <row r="731" spans="1:25">
      <c r="A731" s="13">
        <v>20</v>
      </c>
      <c r="B731" s="2">
        <v>310003722</v>
      </c>
      <c r="C731" s="1" t="s">
        <v>216</v>
      </c>
      <c r="D731" s="1" t="s">
        <v>128</v>
      </c>
      <c r="E731" s="12">
        <f>_xlfn.IFNA(VLOOKUP($B731,'FST OMT'!$C:$AH,$A731,0),0)*0.55</f>
        <v>0</v>
      </c>
      <c r="F731" s="12">
        <f>_xlfn.IFNA(VLOOKUP($B731,'FST CV'!$C:$AH,$A731,0),0)*0.55</f>
        <v>0</v>
      </c>
      <c r="G731" s="12">
        <f>_xlfn.IFNA(VLOOKUP($B731,'FST TT'!$C:$AH,$A731,0),0)*0.55</f>
        <v>0</v>
      </c>
      <c r="I731" s="4">
        <f t="shared" si="212"/>
        <v>0</v>
      </c>
      <c r="K731" s="52">
        <f>IF(D731="MT",VLOOKUP(B731,Master_Item!B:H,7,0),VLOOKUP(B731,Master_Item!B:H,6,0))</f>
        <v>60</v>
      </c>
      <c r="L731" s="52" t="str">
        <f>VLOOKUP(B731,Master_Item!B:M,12,0)</f>
        <v>โรงงานวังม่วง</v>
      </c>
      <c r="M731" s="11" t="str">
        <f t="shared" si="213"/>
        <v>โรงงานวังม่วงRegion 6/14</v>
      </c>
      <c r="N731" s="11">
        <f t="shared" si="214"/>
        <v>0</v>
      </c>
      <c r="O731" s="11">
        <f t="shared" si="215"/>
        <v>0</v>
      </c>
      <c r="P731" s="11">
        <f t="shared" si="216"/>
        <v>0</v>
      </c>
      <c r="Q731" s="11">
        <f t="shared" si="217"/>
        <v>0</v>
      </c>
      <c r="R731" s="11">
        <f t="shared" si="218"/>
        <v>0</v>
      </c>
      <c r="S731" s="11"/>
      <c r="T731" s="1">
        <f>VLOOKUP(B731,Master_Item!B:I,8,0)</f>
        <v>9.6</v>
      </c>
      <c r="U731" s="11">
        <f t="shared" si="219"/>
        <v>0</v>
      </c>
      <c r="V731" s="11">
        <f t="shared" si="220"/>
        <v>0</v>
      </c>
      <c r="W731" s="11">
        <f t="shared" si="221"/>
        <v>0</v>
      </c>
      <c r="X731" s="11">
        <f t="shared" si="222"/>
        <v>0</v>
      </c>
      <c r="Y731" s="11">
        <f t="shared" si="223"/>
        <v>0</v>
      </c>
    </row>
    <row r="732" spans="1:25">
      <c r="A732" s="13">
        <v>21</v>
      </c>
      <c r="B732" s="2">
        <v>310003722</v>
      </c>
      <c r="C732" s="1" t="s">
        <v>216</v>
      </c>
      <c r="D732" s="1" t="s">
        <v>121</v>
      </c>
      <c r="E732" s="12">
        <f>_xlfn.IFNA(VLOOKUP($B732,'FST OMT'!$C:$AH,$A732,0),0)</f>
        <v>0</v>
      </c>
      <c r="F732" s="12">
        <f>_xlfn.IFNA(VLOOKUP($B732,'FST CV'!$C:$AH,$A732,0),0)</f>
        <v>0</v>
      </c>
      <c r="G732" s="12">
        <f>_xlfn.IFNA(VLOOKUP($B732,'FST TT'!$C:$AH,$A732,0),0)</f>
        <v>0</v>
      </c>
      <c r="I732" s="4">
        <f t="shared" si="212"/>
        <v>0</v>
      </c>
      <c r="K732" s="52">
        <f>IF(D732="MT",VLOOKUP(B732,Master_Item!B:H,7,0),VLOOKUP(B732,Master_Item!B:H,6,0))</f>
        <v>60</v>
      </c>
      <c r="L732" s="52" t="str">
        <f>VLOOKUP(B732,Master_Item!B:M,12,0)</f>
        <v>โรงงานวังม่วง</v>
      </c>
      <c r="M732" s="11" t="str">
        <f t="shared" si="213"/>
        <v>โรงงานวังม่วงRegion 7</v>
      </c>
      <c r="N732" s="11">
        <f t="shared" si="214"/>
        <v>0</v>
      </c>
      <c r="O732" s="11">
        <f t="shared" si="215"/>
        <v>0</v>
      </c>
      <c r="P732" s="11">
        <f t="shared" si="216"/>
        <v>0</v>
      </c>
      <c r="Q732" s="11">
        <f t="shared" si="217"/>
        <v>0</v>
      </c>
      <c r="R732" s="11">
        <f t="shared" si="218"/>
        <v>0</v>
      </c>
      <c r="S732" s="11"/>
      <c r="T732" s="1">
        <f>VLOOKUP(B732,Master_Item!B:I,8,0)</f>
        <v>9.6</v>
      </c>
      <c r="U732" s="11">
        <f t="shared" si="219"/>
        <v>0</v>
      </c>
      <c r="V732" s="11">
        <f t="shared" si="220"/>
        <v>0</v>
      </c>
      <c r="W732" s="11">
        <f t="shared" si="221"/>
        <v>0</v>
      </c>
      <c r="X732" s="11">
        <f t="shared" si="222"/>
        <v>0</v>
      </c>
      <c r="Y732" s="11">
        <f t="shared" si="223"/>
        <v>0</v>
      </c>
    </row>
    <row r="733" spans="1:25">
      <c r="A733" s="13">
        <v>22</v>
      </c>
      <c r="B733" s="2">
        <v>310003722</v>
      </c>
      <c r="C733" s="1" t="s">
        <v>216</v>
      </c>
      <c r="D733" s="1" t="s">
        <v>122</v>
      </c>
      <c r="E733" s="12">
        <f>_xlfn.IFNA(VLOOKUP($B733,'FST OMT'!$C:$AH,$A733,0),0)</f>
        <v>0</v>
      </c>
      <c r="F733" s="12">
        <f>_xlfn.IFNA(VLOOKUP($B733,'FST CV'!$C:$AH,$A733,0),0)</f>
        <v>0</v>
      </c>
      <c r="G733" s="12">
        <f>_xlfn.IFNA(VLOOKUP($B733,'FST TT'!$C:$AH,$A733,0),0)</f>
        <v>0</v>
      </c>
      <c r="I733" s="4">
        <f t="shared" si="212"/>
        <v>0</v>
      </c>
      <c r="K733" s="52">
        <f>IF(D733="MT",VLOOKUP(B733,Master_Item!B:H,7,0),VLOOKUP(B733,Master_Item!B:H,6,0))</f>
        <v>60</v>
      </c>
      <c r="L733" s="52" t="str">
        <f>VLOOKUP(B733,Master_Item!B:M,12,0)</f>
        <v>โรงงานวังม่วง</v>
      </c>
      <c r="M733" s="11" t="str">
        <f t="shared" si="213"/>
        <v>โรงงานวังม่วงRegion 8</v>
      </c>
      <c r="N733" s="11">
        <f t="shared" si="214"/>
        <v>0</v>
      </c>
      <c r="O733" s="11">
        <f t="shared" si="215"/>
        <v>0</v>
      </c>
      <c r="P733" s="11">
        <f t="shared" si="216"/>
        <v>0</v>
      </c>
      <c r="Q733" s="11">
        <f t="shared" si="217"/>
        <v>0</v>
      </c>
      <c r="R733" s="11">
        <f t="shared" si="218"/>
        <v>0</v>
      </c>
      <c r="S733" s="11"/>
      <c r="T733" s="1">
        <f>VLOOKUP(B733,Master_Item!B:I,8,0)</f>
        <v>9.6</v>
      </c>
      <c r="U733" s="11">
        <f t="shared" si="219"/>
        <v>0</v>
      </c>
      <c r="V733" s="11">
        <f t="shared" si="220"/>
        <v>0</v>
      </c>
      <c r="W733" s="11">
        <f t="shared" si="221"/>
        <v>0</v>
      </c>
      <c r="X733" s="11">
        <f t="shared" si="222"/>
        <v>0</v>
      </c>
      <c r="Y733" s="11">
        <f t="shared" si="223"/>
        <v>0</v>
      </c>
    </row>
    <row r="734" spans="1:25">
      <c r="A734" s="13">
        <v>71</v>
      </c>
      <c r="B734" s="2">
        <v>310003722</v>
      </c>
      <c r="C734" s="1" t="s">
        <v>216</v>
      </c>
      <c r="D734" s="1" t="s">
        <v>123</v>
      </c>
      <c r="H734" s="4">
        <f>_xlfn.IFNA(VLOOKUP(B734,'FST MT'!A:FS,$A734,0),0)</f>
        <v>2000</v>
      </c>
      <c r="I734" s="4">
        <f t="shared" si="212"/>
        <v>2000</v>
      </c>
      <c r="K734" s="52">
        <f>IF(D734="MT",VLOOKUP(B734,Master_Item!B:H,7,0),VLOOKUP(B734,Master_Item!B:H,6,0))</f>
        <v>60</v>
      </c>
      <c r="L734" s="52" t="str">
        <f>VLOOKUP(B734,Master_Item!B:M,12,0)</f>
        <v>โรงงานวังม่วง</v>
      </c>
      <c r="M734" s="11" t="str">
        <f t="shared" si="213"/>
        <v>โรงงานวังม่วงMT</v>
      </c>
      <c r="N734" s="11">
        <f t="shared" si="214"/>
        <v>0</v>
      </c>
      <c r="O734" s="11">
        <f t="shared" si="215"/>
        <v>0</v>
      </c>
      <c r="P734" s="11">
        <f t="shared" si="216"/>
        <v>0</v>
      </c>
      <c r="Q734" s="11">
        <f t="shared" si="217"/>
        <v>33.333333333333336</v>
      </c>
      <c r="R734" s="11">
        <f t="shared" si="218"/>
        <v>33.333333333333336</v>
      </c>
      <c r="S734" s="11"/>
      <c r="T734" s="1">
        <f>VLOOKUP(B734,Master_Item!B:I,8,0)</f>
        <v>9.6</v>
      </c>
      <c r="U734" s="11">
        <f t="shared" si="219"/>
        <v>0</v>
      </c>
      <c r="V734" s="11">
        <f t="shared" si="220"/>
        <v>0</v>
      </c>
      <c r="W734" s="11">
        <f t="shared" si="221"/>
        <v>0</v>
      </c>
      <c r="X734" s="11">
        <f t="shared" si="222"/>
        <v>19200</v>
      </c>
      <c r="Y734" s="11">
        <f t="shared" si="223"/>
        <v>19200</v>
      </c>
    </row>
    <row r="735" spans="1:25">
      <c r="A735" s="13">
        <v>15</v>
      </c>
      <c r="B735" s="2">
        <v>310003724</v>
      </c>
      <c r="C735" s="1" t="s">
        <v>217</v>
      </c>
      <c r="D735" s="1" t="s">
        <v>115</v>
      </c>
      <c r="E735" s="12">
        <f>_xlfn.IFNA(VLOOKUP($B735,'FST OMT'!$C:$AH,$A735,0),0)</f>
        <v>0</v>
      </c>
      <c r="F735" s="12">
        <f>_xlfn.IFNA(VLOOKUP($B735,'FST CV'!$C:$AH,$A735,0),0)</f>
        <v>0</v>
      </c>
      <c r="G735" s="12">
        <f>_xlfn.IFNA(VLOOKUP($B735,'FST TT'!$C:$AH,$A735,0),0)</f>
        <v>0</v>
      </c>
      <c r="I735" s="4">
        <f t="shared" ref="I735:I794" si="224">SUM(E735:H735)</f>
        <v>0</v>
      </c>
      <c r="K735" s="52">
        <f>IF(D735="MT",VLOOKUP(B735,Master_Item!B:H,7,0),VLOOKUP(B735,Master_Item!B:H,6,0))</f>
        <v>60</v>
      </c>
      <c r="L735" s="52" t="str">
        <f>VLOOKUP(B735,Master_Item!B:M,12,0)</f>
        <v>โรงงานวังม่วง</v>
      </c>
      <c r="M735" s="11" t="str">
        <f t="shared" ref="M735:M794" si="225">L735&amp;D735</f>
        <v>โรงงานวังม่วงRegion 1</v>
      </c>
      <c r="N735" s="11">
        <f t="shared" ref="N735:N794" si="226">E735/$K735</f>
        <v>0</v>
      </c>
      <c r="O735" s="11">
        <f t="shared" ref="O735:O794" si="227">F735/$K735</f>
        <v>0</v>
      </c>
      <c r="P735" s="11">
        <f t="shared" ref="P735:P794" si="228">G735/$K735</f>
        <v>0</v>
      </c>
      <c r="Q735" s="11">
        <f t="shared" ref="Q735:Q794" si="229">H735/$K735</f>
        <v>0</v>
      </c>
      <c r="R735" s="11">
        <f t="shared" ref="R735:R794" si="230">I735/$K735</f>
        <v>0</v>
      </c>
      <c r="S735" s="11"/>
      <c r="T735" s="1">
        <f>VLOOKUP(B735,Master_Item!B:I,8,0)</f>
        <v>9.6</v>
      </c>
      <c r="U735" s="11">
        <f t="shared" ref="U735:U794" si="231">$T735*E735</f>
        <v>0</v>
      </c>
      <c r="V735" s="11">
        <f t="shared" ref="V735:V794" si="232">$T735*F735</f>
        <v>0</v>
      </c>
      <c r="W735" s="11">
        <f t="shared" ref="W735:W794" si="233">$T735*G735</f>
        <v>0</v>
      </c>
      <c r="X735" s="11">
        <f t="shared" ref="X735:X794" si="234">$T735*H735</f>
        <v>0</v>
      </c>
      <c r="Y735" s="11">
        <f t="shared" ref="Y735:Y794" si="235">$T735*I735</f>
        <v>0</v>
      </c>
    </row>
    <row r="736" spans="1:25">
      <c r="A736" s="13">
        <v>16</v>
      </c>
      <c r="B736" s="2">
        <v>310003724</v>
      </c>
      <c r="C736" s="1" t="s">
        <v>217</v>
      </c>
      <c r="D736" s="1" t="s">
        <v>116</v>
      </c>
      <c r="E736" s="12">
        <f>_xlfn.IFNA(VLOOKUP($B736,'FST OMT'!$C:$AH,$A736,0),0)</f>
        <v>0</v>
      </c>
      <c r="F736" s="12">
        <f>_xlfn.IFNA(VLOOKUP($B736,'FST CV'!$C:$AH,$A736,0),0)</f>
        <v>0</v>
      </c>
      <c r="G736" s="12">
        <f>_xlfn.IFNA(VLOOKUP($B736,'FST TT'!$C:$AH,$A736,0),0)</f>
        <v>0</v>
      </c>
      <c r="I736" s="4">
        <f t="shared" si="224"/>
        <v>0</v>
      </c>
      <c r="K736" s="52">
        <f>IF(D736="MT",VLOOKUP(B736,Master_Item!B:H,7,0),VLOOKUP(B736,Master_Item!B:H,6,0))</f>
        <v>60</v>
      </c>
      <c r="L736" s="52" t="str">
        <f>VLOOKUP(B736,Master_Item!B:M,12,0)</f>
        <v>โรงงานวังม่วง</v>
      </c>
      <c r="M736" s="11" t="str">
        <f t="shared" si="225"/>
        <v>โรงงานวังม่วงRegion 2</v>
      </c>
      <c r="N736" s="11">
        <f t="shared" si="226"/>
        <v>0</v>
      </c>
      <c r="O736" s="11">
        <f t="shared" si="227"/>
        <v>0</v>
      </c>
      <c r="P736" s="11">
        <f t="shared" si="228"/>
        <v>0</v>
      </c>
      <c r="Q736" s="11">
        <f t="shared" si="229"/>
        <v>0</v>
      </c>
      <c r="R736" s="11">
        <f t="shared" si="230"/>
        <v>0</v>
      </c>
      <c r="S736" s="11"/>
      <c r="T736" s="1">
        <f>VLOOKUP(B736,Master_Item!B:I,8,0)</f>
        <v>9.6</v>
      </c>
      <c r="U736" s="11">
        <f t="shared" si="231"/>
        <v>0</v>
      </c>
      <c r="V736" s="11">
        <f t="shared" si="232"/>
        <v>0</v>
      </c>
      <c r="W736" s="11">
        <f t="shared" si="233"/>
        <v>0</v>
      </c>
      <c r="X736" s="11">
        <f t="shared" si="234"/>
        <v>0</v>
      </c>
      <c r="Y736" s="11">
        <f t="shared" si="235"/>
        <v>0</v>
      </c>
    </row>
    <row r="737" spans="1:25">
      <c r="A737" s="13">
        <v>17</v>
      </c>
      <c r="B737" s="2">
        <v>310003724</v>
      </c>
      <c r="C737" s="1" t="s">
        <v>217</v>
      </c>
      <c r="D737" s="1" t="s">
        <v>117</v>
      </c>
      <c r="E737" s="12">
        <f>_xlfn.IFNA(VLOOKUP($B737,'FST OMT'!$C:$AH,$A737,0),0)</f>
        <v>0</v>
      </c>
      <c r="F737" s="12">
        <f>_xlfn.IFNA(VLOOKUP($B737,'FST CV'!$C:$AH,$A737,0),0)</f>
        <v>0</v>
      </c>
      <c r="G737" s="12">
        <f>_xlfn.IFNA(VLOOKUP($B737,'FST TT'!$C:$AH,$A737,0),0)</f>
        <v>0</v>
      </c>
      <c r="I737" s="4">
        <f t="shared" si="224"/>
        <v>0</v>
      </c>
      <c r="K737" s="52">
        <f>IF(D737="MT",VLOOKUP(B737,Master_Item!B:H,7,0),VLOOKUP(B737,Master_Item!B:H,6,0))</f>
        <v>60</v>
      </c>
      <c r="L737" s="52" t="str">
        <f>VLOOKUP(B737,Master_Item!B:M,12,0)</f>
        <v>โรงงานวังม่วง</v>
      </c>
      <c r="M737" s="11" t="str">
        <f t="shared" si="225"/>
        <v>โรงงานวังม่วงRegion 3</v>
      </c>
      <c r="N737" s="11">
        <f t="shared" si="226"/>
        <v>0</v>
      </c>
      <c r="O737" s="11">
        <f t="shared" si="227"/>
        <v>0</v>
      </c>
      <c r="P737" s="11">
        <f t="shared" si="228"/>
        <v>0</v>
      </c>
      <c r="Q737" s="11">
        <f t="shared" si="229"/>
        <v>0</v>
      </c>
      <c r="R737" s="11">
        <f t="shared" si="230"/>
        <v>0</v>
      </c>
      <c r="S737" s="11"/>
      <c r="T737" s="1">
        <f>VLOOKUP(B737,Master_Item!B:I,8,0)</f>
        <v>9.6</v>
      </c>
      <c r="U737" s="11">
        <f t="shared" si="231"/>
        <v>0</v>
      </c>
      <c r="V737" s="11">
        <f t="shared" si="232"/>
        <v>0</v>
      </c>
      <c r="W737" s="11">
        <f t="shared" si="233"/>
        <v>0</v>
      </c>
      <c r="X737" s="11">
        <f t="shared" si="234"/>
        <v>0</v>
      </c>
      <c r="Y737" s="11">
        <f t="shared" si="235"/>
        <v>0</v>
      </c>
    </row>
    <row r="738" spans="1:25">
      <c r="A738" s="13">
        <v>18</v>
      </c>
      <c r="B738" s="2">
        <v>310003724</v>
      </c>
      <c r="C738" s="1" t="s">
        <v>217</v>
      </c>
      <c r="D738" s="1" t="s">
        <v>118</v>
      </c>
      <c r="E738" s="12">
        <f>_xlfn.IFNA(VLOOKUP($B738,'FST OMT'!$C:$AH,$A738,0),0)</f>
        <v>0</v>
      </c>
      <c r="F738" s="12">
        <f>_xlfn.IFNA(VLOOKUP($B738,'FST CV'!$C:$AH,$A738,0),0)</f>
        <v>0</v>
      </c>
      <c r="G738" s="12">
        <f>_xlfn.IFNA(VLOOKUP($B738,'FST TT'!$C:$AH,$A738,0),0)</f>
        <v>0</v>
      </c>
      <c r="I738" s="4">
        <f t="shared" si="224"/>
        <v>0</v>
      </c>
      <c r="K738" s="52">
        <f>IF(D738="MT",VLOOKUP(B738,Master_Item!B:H,7,0),VLOOKUP(B738,Master_Item!B:H,6,0))</f>
        <v>60</v>
      </c>
      <c r="L738" s="52" t="str">
        <f>VLOOKUP(B738,Master_Item!B:M,12,0)</f>
        <v>โรงงานวังม่วง</v>
      </c>
      <c r="M738" s="11" t="str">
        <f t="shared" si="225"/>
        <v>โรงงานวังม่วงRegion 4</v>
      </c>
      <c r="N738" s="11">
        <f t="shared" si="226"/>
        <v>0</v>
      </c>
      <c r="O738" s="11">
        <f t="shared" si="227"/>
        <v>0</v>
      </c>
      <c r="P738" s="11">
        <f t="shared" si="228"/>
        <v>0</v>
      </c>
      <c r="Q738" s="11">
        <f t="shared" si="229"/>
        <v>0</v>
      </c>
      <c r="R738" s="11">
        <f t="shared" si="230"/>
        <v>0</v>
      </c>
      <c r="S738" s="11"/>
      <c r="T738" s="1">
        <f>VLOOKUP(B738,Master_Item!B:I,8,0)</f>
        <v>9.6</v>
      </c>
      <c r="U738" s="11">
        <f t="shared" si="231"/>
        <v>0</v>
      </c>
      <c r="V738" s="11">
        <f t="shared" si="232"/>
        <v>0</v>
      </c>
      <c r="W738" s="11">
        <f t="shared" si="233"/>
        <v>0</v>
      </c>
      <c r="X738" s="11">
        <f t="shared" si="234"/>
        <v>0</v>
      </c>
      <c r="Y738" s="11">
        <f t="shared" si="235"/>
        <v>0</v>
      </c>
    </row>
    <row r="739" spans="1:25">
      <c r="A739" s="13">
        <v>19</v>
      </c>
      <c r="B739" s="2">
        <v>310003724</v>
      </c>
      <c r="C739" s="1" t="s">
        <v>217</v>
      </c>
      <c r="D739" s="1" t="s">
        <v>119</v>
      </c>
      <c r="E739" s="12">
        <f>_xlfn.IFNA(VLOOKUP($B739,'FST OMT'!$C:$AH,$A739,0),0)</f>
        <v>0</v>
      </c>
      <c r="F739" s="12">
        <f>_xlfn.IFNA(VLOOKUP($B739,'FST CV'!$C:$AH,$A739,0),0)</f>
        <v>0</v>
      </c>
      <c r="G739" s="12">
        <f>_xlfn.IFNA(VLOOKUP($B739,'FST TT'!$C:$AH,$A739,0),0)</f>
        <v>0</v>
      </c>
      <c r="I739" s="4">
        <f t="shared" si="224"/>
        <v>0</v>
      </c>
      <c r="K739" s="52">
        <f>IF(D739="MT",VLOOKUP(B739,Master_Item!B:H,7,0),VLOOKUP(B739,Master_Item!B:H,6,0))</f>
        <v>60</v>
      </c>
      <c r="L739" s="52" t="str">
        <f>VLOOKUP(B739,Master_Item!B:M,12,0)</f>
        <v>โรงงานวังม่วง</v>
      </c>
      <c r="M739" s="11" t="str">
        <f t="shared" si="225"/>
        <v>โรงงานวังม่วงRegion 5</v>
      </c>
      <c r="N739" s="11">
        <f t="shared" si="226"/>
        <v>0</v>
      </c>
      <c r="O739" s="11">
        <f t="shared" si="227"/>
        <v>0</v>
      </c>
      <c r="P739" s="11">
        <f t="shared" si="228"/>
        <v>0</v>
      </c>
      <c r="Q739" s="11">
        <f t="shared" si="229"/>
        <v>0</v>
      </c>
      <c r="R739" s="11">
        <f t="shared" si="230"/>
        <v>0</v>
      </c>
      <c r="S739" s="11"/>
      <c r="T739" s="1">
        <f>VLOOKUP(B739,Master_Item!B:I,8,0)</f>
        <v>9.6</v>
      </c>
      <c r="U739" s="11">
        <f t="shared" si="231"/>
        <v>0</v>
      </c>
      <c r="V739" s="11">
        <f t="shared" si="232"/>
        <v>0</v>
      </c>
      <c r="W739" s="11">
        <f t="shared" si="233"/>
        <v>0</v>
      </c>
      <c r="X739" s="11">
        <f t="shared" si="234"/>
        <v>0</v>
      </c>
      <c r="Y739" s="11">
        <f t="shared" si="235"/>
        <v>0</v>
      </c>
    </row>
    <row r="740" spans="1:25">
      <c r="A740" s="13">
        <v>20</v>
      </c>
      <c r="B740" s="2">
        <v>310003724</v>
      </c>
      <c r="C740" s="1" t="s">
        <v>217</v>
      </c>
      <c r="D740" s="1" t="s">
        <v>127</v>
      </c>
      <c r="E740" s="12">
        <f>_xlfn.IFNA(VLOOKUP($B740,'FST OMT'!$C:$AH,$A740,0),0)*0.45</f>
        <v>0</v>
      </c>
      <c r="F740" s="12">
        <f>_xlfn.IFNA(VLOOKUP($B740,'FST CV'!$C:$AH,$A740,0),0)*0.45</f>
        <v>0</v>
      </c>
      <c r="G740" s="12">
        <f>_xlfn.IFNA(VLOOKUP($B740,'FST TT'!$C:$AH,$A740,0),0)*0.45</f>
        <v>0</v>
      </c>
      <c r="I740" s="4">
        <f t="shared" si="224"/>
        <v>0</v>
      </c>
      <c r="K740" s="52">
        <f>IF(D740="MT",VLOOKUP(B740,Master_Item!B:H,7,0),VLOOKUP(B740,Master_Item!B:H,6,0))</f>
        <v>60</v>
      </c>
      <c r="L740" s="52" t="str">
        <f>VLOOKUP(B740,Master_Item!B:M,12,0)</f>
        <v>โรงงานวังม่วง</v>
      </c>
      <c r="M740" s="11" t="str">
        <f t="shared" si="225"/>
        <v>โรงงานวังม่วงRegion 6/9</v>
      </c>
      <c r="N740" s="11">
        <f t="shared" si="226"/>
        <v>0</v>
      </c>
      <c r="O740" s="11">
        <f t="shared" si="227"/>
        <v>0</v>
      </c>
      <c r="P740" s="11">
        <f t="shared" si="228"/>
        <v>0</v>
      </c>
      <c r="Q740" s="11">
        <f t="shared" si="229"/>
        <v>0</v>
      </c>
      <c r="R740" s="11">
        <f t="shared" si="230"/>
        <v>0</v>
      </c>
      <c r="S740" s="11"/>
      <c r="T740" s="1">
        <f>VLOOKUP(B740,Master_Item!B:I,8,0)</f>
        <v>9.6</v>
      </c>
      <c r="U740" s="11">
        <f t="shared" si="231"/>
        <v>0</v>
      </c>
      <c r="V740" s="11">
        <f t="shared" si="232"/>
        <v>0</v>
      </c>
      <c r="W740" s="11">
        <f t="shared" si="233"/>
        <v>0</v>
      </c>
      <c r="X740" s="11">
        <f t="shared" si="234"/>
        <v>0</v>
      </c>
      <c r="Y740" s="11">
        <f t="shared" si="235"/>
        <v>0</v>
      </c>
    </row>
    <row r="741" spans="1:25">
      <c r="A741" s="13">
        <v>20</v>
      </c>
      <c r="B741" s="2">
        <v>310003724</v>
      </c>
      <c r="C741" s="1" t="s">
        <v>217</v>
      </c>
      <c r="D741" s="1" t="s">
        <v>128</v>
      </c>
      <c r="E741" s="12">
        <f>_xlfn.IFNA(VLOOKUP($B741,'FST OMT'!$C:$AH,$A741,0),0)*0.55</f>
        <v>0</v>
      </c>
      <c r="F741" s="12">
        <f>_xlfn.IFNA(VLOOKUP($B741,'FST CV'!$C:$AH,$A741,0),0)*0.55</f>
        <v>0</v>
      </c>
      <c r="G741" s="12">
        <f>_xlfn.IFNA(VLOOKUP($B741,'FST TT'!$C:$AH,$A741,0),0)*0.55</f>
        <v>0</v>
      </c>
      <c r="I741" s="4">
        <f t="shared" si="224"/>
        <v>0</v>
      </c>
      <c r="K741" s="52">
        <f>IF(D741="MT",VLOOKUP(B741,Master_Item!B:H,7,0),VLOOKUP(B741,Master_Item!B:H,6,0))</f>
        <v>60</v>
      </c>
      <c r="L741" s="52" t="str">
        <f>VLOOKUP(B741,Master_Item!B:M,12,0)</f>
        <v>โรงงานวังม่วง</v>
      </c>
      <c r="M741" s="11" t="str">
        <f t="shared" si="225"/>
        <v>โรงงานวังม่วงRegion 6/14</v>
      </c>
      <c r="N741" s="11">
        <f t="shared" si="226"/>
        <v>0</v>
      </c>
      <c r="O741" s="11">
        <f t="shared" si="227"/>
        <v>0</v>
      </c>
      <c r="P741" s="11">
        <f t="shared" si="228"/>
        <v>0</v>
      </c>
      <c r="Q741" s="11">
        <f t="shared" si="229"/>
        <v>0</v>
      </c>
      <c r="R741" s="11">
        <f t="shared" si="230"/>
        <v>0</v>
      </c>
      <c r="S741" s="11"/>
      <c r="T741" s="1">
        <f>VLOOKUP(B741,Master_Item!B:I,8,0)</f>
        <v>9.6</v>
      </c>
      <c r="U741" s="11">
        <f t="shared" si="231"/>
        <v>0</v>
      </c>
      <c r="V741" s="11">
        <f t="shared" si="232"/>
        <v>0</v>
      </c>
      <c r="W741" s="11">
        <f t="shared" si="233"/>
        <v>0</v>
      </c>
      <c r="X741" s="11">
        <f t="shared" si="234"/>
        <v>0</v>
      </c>
      <c r="Y741" s="11">
        <f t="shared" si="235"/>
        <v>0</v>
      </c>
    </row>
    <row r="742" spans="1:25">
      <c r="A742" s="13">
        <v>21</v>
      </c>
      <c r="B742" s="2">
        <v>310003724</v>
      </c>
      <c r="C742" s="1" t="s">
        <v>217</v>
      </c>
      <c r="D742" s="1" t="s">
        <v>121</v>
      </c>
      <c r="E742" s="12">
        <f>_xlfn.IFNA(VLOOKUP($B742,'FST OMT'!$C:$AH,$A742,0),0)</f>
        <v>0</v>
      </c>
      <c r="F742" s="12">
        <f>_xlfn.IFNA(VLOOKUP($B742,'FST CV'!$C:$AH,$A742,0),0)</f>
        <v>0</v>
      </c>
      <c r="G742" s="12">
        <f>_xlfn.IFNA(VLOOKUP($B742,'FST TT'!$C:$AH,$A742,0),0)</f>
        <v>0</v>
      </c>
      <c r="I742" s="4">
        <f t="shared" si="224"/>
        <v>0</v>
      </c>
      <c r="K742" s="52">
        <f>IF(D742="MT",VLOOKUP(B742,Master_Item!B:H,7,0),VLOOKUP(B742,Master_Item!B:H,6,0))</f>
        <v>60</v>
      </c>
      <c r="L742" s="52" t="str">
        <f>VLOOKUP(B742,Master_Item!B:M,12,0)</f>
        <v>โรงงานวังม่วง</v>
      </c>
      <c r="M742" s="11" t="str">
        <f t="shared" si="225"/>
        <v>โรงงานวังม่วงRegion 7</v>
      </c>
      <c r="N742" s="11">
        <f t="shared" si="226"/>
        <v>0</v>
      </c>
      <c r="O742" s="11">
        <f t="shared" si="227"/>
        <v>0</v>
      </c>
      <c r="P742" s="11">
        <f t="shared" si="228"/>
        <v>0</v>
      </c>
      <c r="Q742" s="11">
        <f t="shared" si="229"/>
        <v>0</v>
      </c>
      <c r="R742" s="11">
        <f t="shared" si="230"/>
        <v>0</v>
      </c>
      <c r="S742" s="11"/>
      <c r="T742" s="1">
        <f>VLOOKUP(B742,Master_Item!B:I,8,0)</f>
        <v>9.6</v>
      </c>
      <c r="U742" s="11">
        <f t="shared" si="231"/>
        <v>0</v>
      </c>
      <c r="V742" s="11">
        <f t="shared" si="232"/>
        <v>0</v>
      </c>
      <c r="W742" s="11">
        <f t="shared" si="233"/>
        <v>0</v>
      </c>
      <c r="X742" s="11">
        <f t="shared" si="234"/>
        <v>0</v>
      </c>
      <c r="Y742" s="11">
        <f t="shared" si="235"/>
        <v>0</v>
      </c>
    </row>
    <row r="743" spans="1:25">
      <c r="A743" s="13">
        <v>22</v>
      </c>
      <c r="B743" s="2">
        <v>310003724</v>
      </c>
      <c r="C743" s="1" t="s">
        <v>217</v>
      </c>
      <c r="D743" s="1" t="s">
        <v>122</v>
      </c>
      <c r="E743" s="12">
        <f>_xlfn.IFNA(VLOOKUP($B743,'FST OMT'!$C:$AH,$A743,0),0)</f>
        <v>0</v>
      </c>
      <c r="F743" s="12">
        <f>_xlfn.IFNA(VLOOKUP($B743,'FST CV'!$C:$AH,$A743,0),0)</f>
        <v>0</v>
      </c>
      <c r="G743" s="12">
        <f>_xlfn.IFNA(VLOOKUP($B743,'FST TT'!$C:$AH,$A743,0),0)</f>
        <v>0</v>
      </c>
      <c r="I743" s="4">
        <f t="shared" si="224"/>
        <v>0</v>
      </c>
      <c r="K743" s="52">
        <f>IF(D743="MT",VLOOKUP(B743,Master_Item!B:H,7,0),VLOOKUP(B743,Master_Item!B:H,6,0))</f>
        <v>60</v>
      </c>
      <c r="L743" s="52" t="str">
        <f>VLOOKUP(B743,Master_Item!B:M,12,0)</f>
        <v>โรงงานวังม่วง</v>
      </c>
      <c r="M743" s="11" t="str">
        <f t="shared" si="225"/>
        <v>โรงงานวังม่วงRegion 8</v>
      </c>
      <c r="N743" s="11">
        <f t="shared" si="226"/>
        <v>0</v>
      </c>
      <c r="O743" s="11">
        <f t="shared" si="227"/>
        <v>0</v>
      </c>
      <c r="P743" s="11">
        <f t="shared" si="228"/>
        <v>0</v>
      </c>
      <c r="Q743" s="11">
        <f t="shared" si="229"/>
        <v>0</v>
      </c>
      <c r="R743" s="11">
        <f t="shared" si="230"/>
        <v>0</v>
      </c>
      <c r="S743" s="11"/>
      <c r="T743" s="1">
        <f>VLOOKUP(B743,Master_Item!B:I,8,0)</f>
        <v>9.6</v>
      </c>
      <c r="U743" s="11">
        <f t="shared" si="231"/>
        <v>0</v>
      </c>
      <c r="V743" s="11">
        <f t="shared" si="232"/>
        <v>0</v>
      </c>
      <c r="W743" s="11">
        <f t="shared" si="233"/>
        <v>0</v>
      </c>
      <c r="X743" s="11">
        <f t="shared" si="234"/>
        <v>0</v>
      </c>
      <c r="Y743" s="11">
        <f t="shared" si="235"/>
        <v>0</v>
      </c>
    </row>
    <row r="744" spans="1:25">
      <c r="A744" s="13">
        <v>71</v>
      </c>
      <c r="B744" s="2">
        <v>310003724</v>
      </c>
      <c r="C744" s="1" t="s">
        <v>217</v>
      </c>
      <c r="D744" s="1" t="s">
        <v>123</v>
      </c>
      <c r="H744" s="4">
        <f>_xlfn.IFNA(VLOOKUP(B744,'FST MT'!A:FS,$A744,0),0)</f>
        <v>0</v>
      </c>
      <c r="I744" s="4">
        <f t="shared" si="224"/>
        <v>0</v>
      </c>
      <c r="K744" s="52">
        <f>IF(D744="MT",VLOOKUP(B744,Master_Item!B:H,7,0),VLOOKUP(B744,Master_Item!B:H,6,0))</f>
        <v>60</v>
      </c>
      <c r="L744" s="52" t="str">
        <f>VLOOKUP(B744,Master_Item!B:M,12,0)</f>
        <v>โรงงานวังม่วง</v>
      </c>
      <c r="M744" s="11" t="str">
        <f t="shared" si="225"/>
        <v>โรงงานวังม่วงMT</v>
      </c>
      <c r="N744" s="11">
        <f t="shared" si="226"/>
        <v>0</v>
      </c>
      <c r="O744" s="11">
        <f t="shared" si="227"/>
        <v>0</v>
      </c>
      <c r="P744" s="11">
        <f t="shared" si="228"/>
        <v>0</v>
      </c>
      <c r="Q744" s="11">
        <f t="shared" si="229"/>
        <v>0</v>
      </c>
      <c r="R744" s="11">
        <f t="shared" si="230"/>
        <v>0</v>
      </c>
      <c r="S744" s="11"/>
      <c r="T744" s="1">
        <f>VLOOKUP(B744,Master_Item!B:I,8,0)</f>
        <v>9.6</v>
      </c>
      <c r="U744" s="11">
        <f t="shared" si="231"/>
        <v>0</v>
      </c>
      <c r="V744" s="11">
        <f t="shared" si="232"/>
        <v>0</v>
      </c>
      <c r="W744" s="11">
        <f t="shared" si="233"/>
        <v>0</v>
      </c>
      <c r="X744" s="11">
        <f t="shared" si="234"/>
        <v>0</v>
      </c>
      <c r="Y744" s="11">
        <f t="shared" si="235"/>
        <v>0</v>
      </c>
    </row>
    <row r="745" spans="1:25">
      <c r="A745" s="13">
        <v>15</v>
      </c>
      <c r="B745" s="2">
        <v>310003725</v>
      </c>
      <c r="C745" s="1" t="s">
        <v>218</v>
      </c>
      <c r="D745" s="1" t="s">
        <v>115</v>
      </c>
      <c r="E745" s="12">
        <f>_xlfn.IFNA(VLOOKUP($B745,'FST OMT'!$C:$AH,$A745,0),0)</f>
        <v>0</v>
      </c>
      <c r="F745" s="12">
        <f>_xlfn.IFNA(VLOOKUP($B745,'FST CV'!$C:$AH,$A745,0),0)</f>
        <v>0</v>
      </c>
      <c r="G745" s="12">
        <f>_xlfn.IFNA(VLOOKUP($B745,'FST TT'!$C:$AH,$A745,0),0)</f>
        <v>0</v>
      </c>
      <c r="I745" s="4">
        <f t="shared" si="224"/>
        <v>0</v>
      </c>
      <c r="K745" s="52">
        <f>IF(D745="MT",VLOOKUP(B745,Master_Item!B:H,7,0),VLOOKUP(B745,Master_Item!B:H,6,0))</f>
        <v>60</v>
      </c>
      <c r="L745" s="52" t="str">
        <f>VLOOKUP(B745,Master_Item!B:M,12,0)</f>
        <v>โรงงานวังม่วง</v>
      </c>
      <c r="M745" s="11" t="str">
        <f t="shared" si="225"/>
        <v>โรงงานวังม่วงRegion 1</v>
      </c>
      <c r="N745" s="11">
        <f t="shared" si="226"/>
        <v>0</v>
      </c>
      <c r="O745" s="11">
        <f t="shared" si="227"/>
        <v>0</v>
      </c>
      <c r="P745" s="11">
        <f t="shared" si="228"/>
        <v>0</v>
      </c>
      <c r="Q745" s="11">
        <f t="shared" si="229"/>
        <v>0</v>
      </c>
      <c r="R745" s="11">
        <f t="shared" si="230"/>
        <v>0</v>
      </c>
      <c r="S745" s="11"/>
      <c r="T745" s="1">
        <f>VLOOKUP(B745,Master_Item!B:I,8,0)</f>
        <v>9.6</v>
      </c>
      <c r="U745" s="11">
        <f t="shared" si="231"/>
        <v>0</v>
      </c>
      <c r="V745" s="11">
        <f t="shared" si="232"/>
        <v>0</v>
      </c>
      <c r="W745" s="11">
        <f t="shared" si="233"/>
        <v>0</v>
      </c>
      <c r="X745" s="11">
        <f t="shared" si="234"/>
        <v>0</v>
      </c>
      <c r="Y745" s="11">
        <f t="shared" si="235"/>
        <v>0</v>
      </c>
    </row>
    <row r="746" spans="1:25">
      <c r="A746" s="13">
        <v>16</v>
      </c>
      <c r="B746" s="2">
        <v>310003725</v>
      </c>
      <c r="C746" s="1" t="s">
        <v>218</v>
      </c>
      <c r="D746" s="1" t="s">
        <v>116</v>
      </c>
      <c r="E746" s="12">
        <f>_xlfn.IFNA(VLOOKUP($B746,'FST OMT'!$C:$AH,$A746,0),0)</f>
        <v>12</v>
      </c>
      <c r="F746" s="12">
        <f>_xlfn.IFNA(VLOOKUP($B746,'FST CV'!$C:$AH,$A746,0),0)</f>
        <v>0</v>
      </c>
      <c r="G746" s="12">
        <f>_xlfn.IFNA(VLOOKUP($B746,'FST TT'!$C:$AH,$A746,0),0)</f>
        <v>0</v>
      </c>
      <c r="I746" s="4">
        <f t="shared" si="224"/>
        <v>12</v>
      </c>
      <c r="K746" s="52">
        <f>IF(D746="MT",VLOOKUP(B746,Master_Item!B:H,7,0),VLOOKUP(B746,Master_Item!B:H,6,0))</f>
        <v>60</v>
      </c>
      <c r="L746" s="52" t="str">
        <f>VLOOKUP(B746,Master_Item!B:M,12,0)</f>
        <v>โรงงานวังม่วง</v>
      </c>
      <c r="M746" s="11" t="str">
        <f t="shared" si="225"/>
        <v>โรงงานวังม่วงRegion 2</v>
      </c>
      <c r="N746" s="11">
        <f t="shared" si="226"/>
        <v>0.2</v>
      </c>
      <c r="O746" s="11">
        <f t="shared" si="227"/>
        <v>0</v>
      </c>
      <c r="P746" s="11">
        <f t="shared" si="228"/>
        <v>0</v>
      </c>
      <c r="Q746" s="11">
        <f t="shared" si="229"/>
        <v>0</v>
      </c>
      <c r="R746" s="11">
        <f t="shared" si="230"/>
        <v>0.2</v>
      </c>
      <c r="S746" s="11"/>
      <c r="T746" s="1">
        <f>VLOOKUP(B746,Master_Item!B:I,8,0)</f>
        <v>9.6</v>
      </c>
      <c r="U746" s="11">
        <f t="shared" si="231"/>
        <v>115.19999999999999</v>
      </c>
      <c r="V746" s="11">
        <f t="shared" si="232"/>
        <v>0</v>
      </c>
      <c r="W746" s="11">
        <f t="shared" si="233"/>
        <v>0</v>
      </c>
      <c r="X746" s="11">
        <f t="shared" si="234"/>
        <v>0</v>
      </c>
      <c r="Y746" s="11">
        <f t="shared" si="235"/>
        <v>115.19999999999999</v>
      </c>
    </row>
    <row r="747" spans="1:25">
      <c r="A747" s="13">
        <v>17</v>
      </c>
      <c r="B747" s="2">
        <v>310003725</v>
      </c>
      <c r="C747" s="1" t="s">
        <v>218</v>
      </c>
      <c r="D747" s="1" t="s">
        <v>117</v>
      </c>
      <c r="E747" s="12">
        <f>_xlfn.IFNA(VLOOKUP($B747,'FST OMT'!$C:$AH,$A747,0),0)</f>
        <v>0</v>
      </c>
      <c r="F747" s="12">
        <f>_xlfn.IFNA(VLOOKUP($B747,'FST CV'!$C:$AH,$A747,0),0)</f>
        <v>0</v>
      </c>
      <c r="G747" s="12">
        <f>_xlfn.IFNA(VLOOKUP($B747,'FST TT'!$C:$AH,$A747,0),0)</f>
        <v>0</v>
      </c>
      <c r="I747" s="4">
        <f t="shared" si="224"/>
        <v>0</v>
      </c>
      <c r="K747" s="52">
        <f>IF(D747="MT",VLOOKUP(B747,Master_Item!B:H,7,0),VLOOKUP(B747,Master_Item!B:H,6,0))</f>
        <v>60</v>
      </c>
      <c r="L747" s="52" t="str">
        <f>VLOOKUP(B747,Master_Item!B:M,12,0)</f>
        <v>โรงงานวังม่วง</v>
      </c>
      <c r="M747" s="11" t="str">
        <f t="shared" si="225"/>
        <v>โรงงานวังม่วงRegion 3</v>
      </c>
      <c r="N747" s="11">
        <f t="shared" si="226"/>
        <v>0</v>
      </c>
      <c r="O747" s="11">
        <f t="shared" si="227"/>
        <v>0</v>
      </c>
      <c r="P747" s="11">
        <f t="shared" si="228"/>
        <v>0</v>
      </c>
      <c r="Q747" s="11">
        <f t="shared" si="229"/>
        <v>0</v>
      </c>
      <c r="R747" s="11">
        <f t="shared" si="230"/>
        <v>0</v>
      </c>
      <c r="S747" s="11"/>
      <c r="T747" s="1">
        <f>VLOOKUP(B747,Master_Item!B:I,8,0)</f>
        <v>9.6</v>
      </c>
      <c r="U747" s="11">
        <f t="shared" si="231"/>
        <v>0</v>
      </c>
      <c r="V747" s="11">
        <f t="shared" si="232"/>
        <v>0</v>
      </c>
      <c r="W747" s="11">
        <f t="shared" si="233"/>
        <v>0</v>
      </c>
      <c r="X747" s="11">
        <f t="shared" si="234"/>
        <v>0</v>
      </c>
      <c r="Y747" s="11">
        <f t="shared" si="235"/>
        <v>0</v>
      </c>
    </row>
    <row r="748" spans="1:25">
      <c r="A748" s="13">
        <v>18</v>
      </c>
      <c r="B748" s="2">
        <v>310003725</v>
      </c>
      <c r="C748" s="1" t="s">
        <v>218</v>
      </c>
      <c r="D748" s="1" t="s">
        <v>118</v>
      </c>
      <c r="E748" s="12">
        <f>_xlfn.IFNA(VLOOKUP($B748,'FST OMT'!$C:$AH,$A748,0),0)</f>
        <v>0</v>
      </c>
      <c r="F748" s="12">
        <f>_xlfn.IFNA(VLOOKUP($B748,'FST CV'!$C:$AH,$A748,0),0)</f>
        <v>0</v>
      </c>
      <c r="G748" s="12">
        <f>_xlfn.IFNA(VLOOKUP($B748,'FST TT'!$C:$AH,$A748,0),0)</f>
        <v>0</v>
      </c>
      <c r="I748" s="4">
        <f t="shared" si="224"/>
        <v>0</v>
      </c>
      <c r="K748" s="52">
        <f>IF(D748="MT",VLOOKUP(B748,Master_Item!B:H,7,0),VLOOKUP(B748,Master_Item!B:H,6,0))</f>
        <v>60</v>
      </c>
      <c r="L748" s="52" t="str">
        <f>VLOOKUP(B748,Master_Item!B:M,12,0)</f>
        <v>โรงงานวังม่วง</v>
      </c>
      <c r="M748" s="11" t="str">
        <f t="shared" si="225"/>
        <v>โรงงานวังม่วงRegion 4</v>
      </c>
      <c r="N748" s="11">
        <f t="shared" si="226"/>
        <v>0</v>
      </c>
      <c r="O748" s="11">
        <f t="shared" si="227"/>
        <v>0</v>
      </c>
      <c r="P748" s="11">
        <f t="shared" si="228"/>
        <v>0</v>
      </c>
      <c r="Q748" s="11">
        <f t="shared" si="229"/>
        <v>0</v>
      </c>
      <c r="R748" s="11">
        <f t="shared" si="230"/>
        <v>0</v>
      </c>
      <c r="S748" s="11"/>
      <c r="T748" s="1">
        <f>VLOOKUP(B748,Master_Item!B:I,8,0)</f>
        <v>9.6</v>
      </c>
      <c r="U748" s="11">
        <f t="shared" si="231"/>
        <v>0</v>
      </c>
      <c r="V748" s="11">
        <f t="shared" si="232"/>
        <v>0</v>
      </c>
      <c r="W748" s="11">
        <f t="shared" si="233"/>
        <v>0</v>
      </c>
      <c r="X748" s="11">
        <f t="shared" si="234"/>
        <v>0</v>
      </c>
      <c r="Y748" s="11">
        <f t="shared" si="235"/>
        <v>0</v>
      </c>
    </row>
    <row r="749" spans="1:25">
      <c r="A749" s="13">
        <v>19</v>
      </c>
      <c r="B749" s="2">
        <v>310003725</v>
      </c>
      <c r="C749" s="1" t="s">
        <v>218</v>
      </c>
      <c r="D749" s="1" t="s">
        <v>119</v>
      </c>
      <c r="E749" s="12">
        <f>_xlfn.IFNA(VLOOKUP($B749,'FST OMT'!$C:$AH,$A749,0),0)</f>
        <v>0</v>
      </c>
      <c r="F749" s="12">
        <f>_xlfn.IFNA(VLOOKUP($B749,'FST CV'!$C:$AH,$A749,0),0)</f>
        <v>0</v>
      </c>
      <c r="G749" s="12">
        <f>_xlfn.IFNA(VLOOKUP($B749,'FST TT'!$C:$AH,$A749,0),0)</f>
        <v>0</v>
      </c>
      <c r="I749" s="4">
        <f t="shared" si="224"/>
        <v>0</v>
      </c>
      <c r="K749" s="52">
        <f>IF(D749="MT",VLOOKUP(B749,Master_Item!B:H,7,0),VLOOKUP(B749,Master_Item!B:H,6,0))</f>
        <v>60</v>
      </c>
      <c r="L749" s="52" t="str">
        <f>VLOOKUP(B749,Master_Item!B:M,12,0)</f>
        <v>โรงงานวังม่วง</v>
      </c>
      <c r="M749" s="11" t="str">
        <f t="shared" si="225"/>
        <v>โรงงานวังม่วงRegion 5</v>
      </c>
      <c r="N749" s="11">
        <f t="shared" si="226"/>
        <v>0</v>
      </c>
      <c r="O749" s="11">
        <f t="shared" si="227"/>
        <v>0</v>
      </c>
      <c r="P749" s="11">
        <f t="shared" si="228"/>
        <v>0</v>
      </c>
      <c r="Q749" s="11">
        <f t="shared" si="229"/>
        <v>0</v>
      </c>
      <c r="R749" s="11">
        <f t="shared" si="230"/>
        <v>0</v>
      </c>
      <c r="S749" s="11"/>
      <c r="T749" s="1">
        <f>VLOOKUP(B749,Master_Item!B:I,8,0)</f>
        <v>9.6</v>
      </c>
      <c r="U749" s="11">
        <f t="shared" si="231"/>
        <v>0</v>
      </c>
      <c r="V749" s="11">
        <f t="shared" si="232"/>
        <v>0</v>
      </c>
      <c r="W749" s="11">
        <f t="shared" si="233"/>
        <v>0</v>
      </c>
      <c r="X749" s="11">
        <f t="shared" si="234"/>
        <v>0</v>
      </c>
      <c r="Y749" s="11">
        <f t="shared" si="235"/>
        <v>0</v>
      </c>
    </row>
    <row r="750" spans="1:25">
      <c r="A750" s="13">
        <v>20</v>
      </c>
      <c r="B750" s="2">
        <v>310003725</v>
      </c>
      <c r="C750" s="1" t="s">
        <v>218</v>
      </c>
      <c r="D750" s="1" t="s">
        <v>127</v>
      </c>
      <c r="E750" s="12">
        <f>_xlfn.IFNA(VLOOKUP($B750,'FST OMT'!$C:$AH,$A750,0),0)*0.45</f>
        <v>0</v>
      </c>
      <c r="F750" s="12">
        <f>_xlfn.IFNA(VLOOKUP($B750,'FST CV'!$C:$AH,$A750,0),0)*0.45</f>
        <v>0</v>
      </c>
      <c r="G750" s="12">
        <f>_xlfn.IFNA(VLOOKUP($B750,'FST TT'!$C:$AH,$A750,0),0)*0.45</f>
        <v>0</v>
      </c>
      <c r="I750" s="4">
        <f t="shared" si="224"/>
        <v>0</v>
      </c>
      <c r="K750" s="52">
        <f>IF(D750="MT",VLOOKUP(B750,Master_Item!B:H,7,0),VLOOKUP(B750,Master_Item!B:H,6,0))</f>
        <v>60</v>
      </c>
      <c r="L750" s="52" t="str">
        <f>VLOOKUP(B750,Master_Item!B:M,12,0)</f>
        <v>โรงงานวังม่วง</v>
      </c>
      <c r="M750" s="11" t="str">
        <f t="shared" si="225"/>
        <v>โรงงานวังม่วงRegion 6/9</v>
      </c>
      <c r="N750" s="11">
        <f t="shared" si="226"/>
        <v>0</v>
      </c>
      <c r="O750" s="11">
        <f t="shared" si="227"/>
        <v>0</v>
      </c>
      <c r="P750" s="11">
        <f t="shared" si="228"/>
        <v>0</v>
      </c>
      <c r="Q750" s="11">
        <f t="shared" si="229"/>
        <v>0</v>
      </c>
      <c r="R750" s="11">
        <f t="shared" si="230"/>
        <v>0</v>
      </c>
      <c r="S750" s="11"/>
      <c r="T750" s="1">
        <f>VLOOKUP(B750,Master_Item!B:I,8,0)</f>
        <v>9.6</v>
      </c>
      <c r="U750" s="11">
        <f t="shared" si="231"/>
        <v>0</v>
      </c>
      <c r="V750" s="11">
        <f t="shared" si="232"/>
        <v>0</v>
      </c>
      <c r="W750" s="11">
        <f t="shared" si="233"/>
        <v>0</v>
      </c>
      <c r="X750" s="11">
        <f t="shared" si="234"/>
        <v>0</v>
      </c>
      <c r="Y750" s="11">
        <f t="shared" si="235"/>
        <v>0</v>
      </c>
    </row>
    <row r="751" spans="1:25">
      <c r="A751" s="13">
        <v>20</v>
      </c>
      <c r="B751" s="2">
        <v>310003725</v>
      </c>
      <c r="C751" s="1" t="s">
        <v>218</v>
      </c>
      <c r="D751" s="1" t="s">
        <v>128</v>
      </c>
      <c r="E751" s="12">
        <f>_xlfn.IFNA(VLOOKUP($B751,'FST OMT'!$C:$AH,$A751,0),0)*0.55</f>
        <v>0</v>
      </c>
      <c r="F751" s="12">
        <f>_xlfn.IFNA(VLOOKUP($B751,'FST CV'!$C:$AH,$A751,0),0)*0.55</f>
        <v>0</v>
      </c>
      <c r="G751" s="12">
        <f>_xlfn.IFNA(VLOOKUP($B751,'FST TT'!$C:$AH,$A751,0),0)*0.55</f>
        <v>0</v>
      </c>
      <c r="I751" s="4">
        <f t="shared" si="224"/>
        <v>0</v>
      </c>
      <c r="K751" s="52">
        <f>IF(D751="MT",VLOOKUP(B751,Master_Item!B:H,7,0),VLOOKUP(B751,Master_Item!B:H,6,0))</f>
        <v>60</v>
      </c>
      <c r="L751" s="52" t="str">
        <f>VLOOKUP(B751,Master_Item!B:M,12,0)</f>
        <v>โรงงานวังม่วง</v>
      </c>
      <c r="M751" s="11" t="str">
        <f t="shared" si="225"/>
        <v>โรงงานวังม่วงRegion 6/14</v>
      </c>
      <c r="N751" s="11">
        <f t="shared" si="226"/>
        <v>0</v>
      </c>
      <c r="O751" s="11">
        <f t="shared" si="227"/>
        <v>0</v>
      </c>
      <c r="P751" s="11">
        <f t="shared" si="228"/>
        <v>0</v>
      </c>
      <c r="Q751" s="11">
        <f t="shared" si="229"/>
        <v>0</v>
      </c>
      <c r="R751" s="11">
        <f t="shared" si="230"/>
        <v>0</v>
      </c>
      <c r="S751" s="11"/>
      <c r="T751" s="1">
        <f>VLOOKUP(B751,Master_Item!B:I,8,0)</f>
        <v>9.6</v>
      </c>
      <c r="U751" s="11">
        <f t="shared" si="231"/>
        <v>0</v>
      </c>
      <c r="V751" s="11">
        <f t="shared" si="232"/>
        <v>0</v>
      </c>
      <c r="W751" s="11">
        <f t="shared" si="233"/>
        <v>0</v>
      </c>
      <c r="X751" s="11">
        <f t="shared" si="234"/>
        <v>0</v>
      </c>
      <c r="Y751" s="11">
        <f t="shared" si="235"/>
        <v>0</v>
      </c>
    </row>
    <row r="752" spans="1:25">
      <c r="A752" s="13">
        <v>21</v>
      </c>
      <c r="B752" s="2">
        <v>310003725</v>
      </c>
      <c r="C752" s="1" t="s">
        <v>218</v>
      </c>
      <c r="D752" s="1" t="s">
        <v>121</v>
      </c>
      <c r="E752" s="12">
        <f>_xlfn.IFNA(VLOOKUP($B752,'FST OMT'!$C:$AH,$A752,0),0)</f>
        <v>0</v>
      </c>
      <c r="F752" s="12">
        <f>_xlfn.IFNA(VLOOKUP($B752,'FST CV'!$C:$AH,$A752,0),0)</f>
        <v>0</v>
      </c>
      <c r="G752" s="12">
        <f>_xlfn.IFNA(VLOOKUP($B752,'FST TT'!$C:$AH,$A752,0),0)</f>
        <v>0</v>
      </c>
      <c r="I752" s="4">
        <f t="shared" si="224"/>
        <v>0</v>
      </c>
      <c r="K752" s="52">
        <f>IF(D752="MT",VLOOKUP(B752,Master_Item!B:H,7,0),VLOOKUP(B752,Master_Item!B:H,6,0))</f>
        <v>60</v>
      </c>
      <c r="L752" s="52" t="str">
        <f>VLOOKUP(B752,Master_Item!B:M,12,0)</f>
        <v>โรงงานวังม่วง</v>
      </c>
      <c r="M752" s="11" t="str">
        <f t="shared" si="225"/>
        <v>โรงงานวังม่วงRegion 7</v>
      </c>
      <c r="N752" s="11">
        <f t="shared" si="226"/>
        <v>0</v>
      </c>
      <c r="O752" s="11">
        <f t="shared" si="227"/>
        <v>0</v>
      </c>
      <c r="P752" s="11">
        <f t="shared" si="228"/>
        <v>0</v>
      </c>
      <c r="Q752" s="11">
        <f t="shared" si="229"/>
        <v>0</v>
      </c>
      <c r="R752" s="11">
        <f t="shared" si="230"/>
        <v>0</v>
      </c>
      <c r="S752" s="11"/>
      <c r="T752" s="1">
        <f>VLOOKUP(B752,Master_Item!B:I,8,0)</f>
        <v>9.6</v>
      </c>
      <c r="U752" s="11">
        <f t="shared" si="231"/>
        <v>0</v>
      </c>
      <c r="V752" s="11">
        <f t="shared" si="232"/>
        <v>0</v>
      </c>
      <c r="W752" s="11">
        <f t="shared" si="233"/>
        <v>0</v>
      </c>
      <c r="X752" s="11">
        <f t="shared" si="234"/>
        <v>0</v>
      </c>
      <c r="Y752" s="11">
        <f t="shared" si="235"/>
        <v>0</v>
      </c>
    </row>
    <row r="753" spans="1:25">
      <c r="A753" s="13">
        <v>22</v>
      </c>
      <c r="B753" s="2">
        <v>310003725</v>
      </c>
      <c r="C753" s="1" t="s">
        <v>218</v>
      </c>
      <c r="D753" s="1" t="s">
        <v>122</v>
      </c>
      <c r="E753" s="12">
        <f>_xlfn.IFNA(VLOOKUP($B753,'FST OMT'!$C:$AH,$A753,0),0)</f>
        <v>0</v>
      </c>
      <c r="F753" s="12">
        <f>_xlfn.IFNA(VLOOKUP($B753,'FST CV'!$C:$AH,$A753,0),0)</f>
        <v>0</v>
      </c>
      <c r="G753" s="12">
        <f>_xlfn.IFNA(VLOOKUP($B753,'FST TT'!$C:$AH,$A753,0),0)</f>
        <v>0</v>
      </c>
      <c r="I753" s="4">
        <f t="shared" si="224"/>
        <v>0</v>
      </c>
      <c r="K753" s="52">
        <f>IF(D753="MT",VLOOKUP(B753,Master_Item!B:H,7,0),VLOOKUP(B753,Master_Item!B:H,6,0))</f>
        <v>60</v>
      </c>
      <c r="L753" s="52" t="str">
        <f>VLOOKUP(B753,Master_Item!B:M,12,0)</f>
        <v>โรงงานวังม่วง</v>
      </c>
      <c r="M753" s="11" t="str">
        <f t="shared" si="225"/>
        <v>โรงงานวังม่วงRegion 8</v>
      </c>
      <c r="N753" s="11">
        <f t="shared" si="226"/>
        <v>0</v>
      </c>
      <c r="O753" s="11">
        <f t="shared" si="227"/>
        <v>0</v>
      </c>
      <c r="P753" s="11">
        <f t="shared" si="228"/>
        <v>0</v>
      </c>
      <c r="Q753" s="11">
        <f t="shared" si="229"/>
        <v>0</v>
      </c>
      <c r="R753" s="11">
        <f t="shared" si="230"/>
        <v>0</v>
      </c>
      <c r="S753" s="11"/>
      <c r="T753" s="1">
        <f>VLOOKUP(B753,Master_Item!B:I,8,0)</f>
        <v>9.6</v>
      </c>
      <c r="U753" s="11">
        <f t="shared" si="231"/>
        <v>0</v>
      </c>
      <c r="V753" s="11">
        <f t="shared" si="232"/>
        <v>0</v>
      </c>
      <c r="W753" s="11">
        <f t="shared" si="233"/>
        <v>0</v>
      </c>
      <c r="X753" s="11">
        <f t="shared" si="234"/>
        <v>0</v>
      </c>
      <c r="Y753" s="11">
        <f t="shared" si="235"/>
        <v>0</v>
      </c>
    </row>
    <row r="754" spans="1:25">
      <c r="A754" s="13">
        <v>71</v>
      </c>
      <c r="B754" s="2">
        <v>310003725</v>
      </c>
      <c r="C754" s="1" t="s">
        <v>218</v>
      </c>
      <c r="D754" s="1" t="s">
        <v>123</v>
      </c>
      <c r="H754" s="4">
        <f>_xlfn.IFNA(VLOOKUP(B754,'FST MT'!A:FS,$A754,0),0)</f>
        <v>0</v>
      </c>
      <c r="I754" s="4">
        <f t="shared" si="224"/>
        <v>0</v>
      </c>
      <c r="K754" s="52">
        <f>IF(D754="MT",VLOOKUP(B754,Master_Item!B:H,7,0),VLOOKUP(B754,Master_Item!B:H,6,0))</f>
        <v>60</v>
      </c>
      <c r="L754" s="52" t="str">
        <f>VLOOKUP(B754,Master_Item!B:M,12,0)</f>
        <v>โรงงานวังม่วง</v>
      </c>
      <c r="M754" s="11" t="str">
        <f t="shared" si="225"/>
        <v>โรงงานวังม่วงMT</v>
      </c>
      <c r="N754" s="11">
        <f t="shared" si="226"/>
        <v>0</v>
      </c>
      <c r="O754" s="11">
        <f t="shared" si="227"/>
        <v>0</v>
      </c>
      <c r="P754" s="11">
        <f t="shared" si="228"/>
        <v>0</v>
      </c>
      <c r="Q754" s="11">
        <f t="shared" si="229"/>
        <v>0</v>
      </c>
      <c r="R754" s="11">
        <f t="shared" si="230"/>
        <v>0</v>
      </c>
      <c r="S754" s="11"/>
      <c r="T754" s="1">
        <f>VLOOKUP(B754,Master_Item!B:I,8,0)</f>
        <v>9.6</v>
      </c>
      <c r="U754" s="11">
        <f t="shared" si="231"/>
        <v>0</v>
      </c>
      <c r="V754" s="11">
        <f t="shared" si="232"/>
        <v>0</v>
      </c>
      <c r="W754" s="11">
        <f t="shared" si="233"/>
        <v>0</v>
      </c>
      <c r="X754" s="11">
        <f t="shared" si="234"/>
        <v>0</v>
      </c>
      <c r="Y754" s="11">
        <f t="shared" si="235"/>
        <v>0</v>
      </c>
    </row>
    <row r="755" spans="1:25">
      <c r="A755" s="13">
        <v>15</v>
      </c>
      <c r="B755" s="2">
        <v>310003649</v>
      </c>
      <c r="C755" s="1" t="s">
        <v>219</v>
      </c>
      <c r="D755" s="1" t="s">
        <v>115</v>
      </c>
      <c r="E755" s="12">
        <f>_xlfn.IFNA(VLOOKUP($B755,'FST OMT'!$C:$AH,$A755,0),0)</f>
        <v>0</v>
      </c>
      <c r="F755" s="12">
        <f>_xlfn.IFNA(VLOOKUP($B755,'FST CV'!$C:$AH,$A755,0),0)</f>
        <v>0</v>
      </c>
      <c r="G755" s="12">
        <f>_xlfn.IFNA(VLOOKUP($B755,'FST TT'!$C:$AH,$A755,0),0)</f>
        <v>0</v>
      </c>
      <c r="I755" s="4">
        <f t="shared" si="224"/>
        <v>0</v>
      </c>
      <c r="K755" s="52">
        <f>IF(D755="MT",VLOOKUP(B755,Master_Item!B:H,7,0),VLOOKUP(B755,Master_Item!B:H,6,0))</f>
        <v>72</v>
      </c>
      <c r="L755" s="52" t="str">
        <f>VLOOKUP(B755,Master_Item!B:M,12,0)</f>
        <v>โรงงานนวนคร</v>
      </c>
      <c r="M755" s="11" t="str">
        <f t="shared" si="225"/>
        <v>โรงงานนวนครRegion 1</v>
      </c>
      <c r="N755" s="11">
        <f t="shared" si="226"/>
        <v>0</v>
      </c>
      <c r="O755" s="11">
        <f t="shared" si="227"/>
        <v>0</v>
      </c>
      <c r="P755" s="11">
        <f t="shared" si="228"/>
        <v>0</v>
      </c>
      <c r="Q755" s="11">
        <f t="shared" si="229"/>
        <v>0</v>
      </c>
      <c r="R755" s="11">
        <f t="shared" si="230"/>
        <v>0</v>
      </c>
      <c r="S755" s="11"/>
      <c r="T755" s="1">
        <f>VLOOKUP(B755,Master_Item!B:I,8,0)</f>
        <v>8.3999999999999986</v>
      </c>
      <c r="U755" s="11">
        <f t="shared" si="231"/>
        <v>0</v>
      </c>
      <c r="V755" s="11">
        <f t="shared" si="232"/>
        <v>0</v>
      </c>
      <c r="W755" s="11">
        <f t="shared" si="233"/>
        <v>0</v>
      </c>
      <c r="X755" s="11">
        <f t="shared" si="234"/>
        <v>0</v>
      </c>
      <c r="Y755" s="11">
        <f t="shared" si="235"/>
        <v>0</v>
      </c>
    </row>
    <row r="756" spans="1:25">
      <c r="A756" s="13">
        <v>16</v>
      </c>
      <c r="B756" s="2">
        <v>310003649</v>
      </c>
      <c r="C756" s="1" t="s">
        <v>219</v>
      </c>
      <c r="D756" s="1" t="s">
        <v>116</v>
      </c>
      <c r="E756" s="12">
        <f>_xlfn.IFNA(VLOOKUP($B756,'FST OMT'!$C:$AH,$A756,0),0)</f>
        <v>708</v>
      </c>
      <c r="F756" s="12">
        <f>_xlfn.IFNA(VLOOKUP($B756,'FST CV'!$C:$AH,$A756,0),0)</f>
        <v>0</v>
      </c>
      <c r="G756" s="12">
        <f>_xlfn.IFNA(VLOOKUP($B756,'FST TT'!$C:$AH,$A756,0),0)</f>
        <v>0</v>
      </c>
      <c r="I756" s="4">
        <f t="shared" si="224"/>
        <v>708</v>
      </c>
      <c r="K756" s="52">
        <f>IF(D756="MT",VLOOKUP(B756,Master_Item!B:H,7,0),VLOOKUP(B756,Master_Item!B:H,6,0))</f>
        <v>72</v>
      </c>
      <c r="L756" s="52" t="str">
        <f>VLOOKUP(B756,Master_Item!B:M,12,0)</f>
        <v>โรงงานนวนคร</v>
      </c>
      <c r="M756" s="11" t="str">
        <f t="shared" si="225"/>
        <v>โรงงานนวนครRegion 2</v>
      </c>
      <c r="N756" s="11">
        <f t="shared" si="226"/>
        <v>9.8333333333333339</v>
      </c>
      <c r="O756" s="11">
        <f t="shared" si="227"/>
        <v>0</v>
      </c>
      <c r="P756" s="11">
        <f t="shared" si="228"/>
        <v>0</v>
      </c>
      <c r="Q756" s="11">
        <f t="shared" si="229"/>
        <v>0</v>
      </c>
      <c r="R756" s="11">
        <f t="shared" si="230"/>
        <v>9.8333333333333339</v>
      </c>
      <c r="S756" s="11"/>
      <c r="T756" s="1">
        <f>VLOOKUP(B756,Master_Item!B:I,8,0)</f>
        <v>8.3999999999999986</v>
      </c>
      <c r="U756" s="11">
        <f t="shared" si="231"/>
        <v>5947.1999999999989</v>
      </c>
      <c r="V756" s="11">
        <f t="shared" si="232"/>
        <v>0</v>
      </c>
      <c r="W756" s="11">
        <f t="shared" si="233"/>
        <v>0</v>
      </c>
      <c r="X756" s="11">
        <f t="shared" si="234"/>
        <v>0</v>
      </c>
      <c r="Y756" s="11">
        <f t="shared" si="235"/>
        <v>5947.1999999999989</v>
      </c>
    </row>
    <row r="757" spans="1:25">
      <c r="A757" s="13">
        <v>17</v>
      </c>
      <c r="B757" s="2">
        <v>310003649</v>
      </c>
      <c r="C757" s="1" t="s">
        <v>219</v>
      </c>
      <c r="D757" s="1" t="s">
        <v>117</v>
      </c>
      <c r="E757" s="12">
        <f>_xlfn.IFNA(VLOOKUP($B757,'FST OMT'!$C:$AH,$A757,0),0)</f>
        <v>1841</v>
      </c>
      <c r="F757" s="12">
        <f>_xlfn.IFNA(VLOOKUP($B757,'FST CV'!$C:$AH,$A757,0),0)</f>
        <v>0</v>
      </c>
      <c r="G757" s="12">
        <f>_xlfn.IFNA(VLOOKUP($B757,'FST TT'!$C:$AH,$A757,0),0)</f>
        <v>0</v>
      </c>
      <c r="I757" s="4">
        <f t="shared" si="224"/>
        <v>1841</v>
      </c>
      <c r="K757" s="52">
        <f>IF(D757="MT",VLOOKUP(B757,Master_Item!B:H,7,0),VLOOKUP(B757,Master_Item!B:H,6,0))</f>
        <v>72</v>
      </c>
      <c r="L757" s="52" t="str">
        <f>VLOOKUP(B757,Master_Item!B:M,12,0)</f>
        <v>โรงงานนวนคร</v>
      </c>
      <c r="M757" s="11" t="str">
        <f t="shared" si="225"/>
        <v>โรงงานนวนครRegion 3</v>
      </c>
      <c r="N757" s="11">
        <f t="shared" si="226"/>
        <v>25.569444444444443</v>
      </c>
      <c r="O757" s="11">
        <f t="shared" si="227"/>
        <v>0</v>
      </c>
      <c r="P757" s="11">
        <f t="shared" si="228"/>
        <v>0</v>
      </c>
      <c r="Q757" s="11">
        <f t="shared" si="229"/>
        <v>0</v>
      </c>
      <c r="R757" s="11">
        <f t="shared" si="230"/>
        <v>25.569444444444443</v>
      </c>
      <c r="S757" s="11"/>
      <c r="T757" s="1">
        <f>VLOOKUP(B757,Master_Item!B:I,8,0)</f>
        <v>8.3999999999999986</v>
      </c>
      <c r="U757" s="11">
        <f t="shared" si="231"/>
        <v>15464.399999999998</v>
      </c>
      <c r="V757" s="11">
        <f t="shared" si="232"/>
        <v>0</v>
      </c>
      <c r="W757" s="11">
        <f t="shared" si="233"/>
        <v>0</v>
      </c>
      <c r="X757" s="11">
        <f t="shared" si="234"/>
        <v>0</v>
      </c>
      <c r="Y757" s="11">
        <f t="shared" si="235"/>
        <v>15464.399999999998</v>
      </c>
    </row>
    <row r="758" spans="1:25">
      <c r="A758" s="13">
        <v>18</v>
      </c>
      <c r="B758" s="2">
        <v>310003649</v>
      </c>
      <c r="C758" s="1" t="s">
        <v>219</v>
      </c>
      <c r="D758" s="1" t="s">
        <v>118</v>
      </c>
      <c r="E758" s="12">
        <f>_xlfn.IFNA(VLOOKUP($B758,'FST OMT'!$C:$AH,$A758,0),0)</f>
        <v>708</v>
      </c>
      <c r="F758" s="12">
        <f>_xlfn.IFNA(VLOOKUP($B758,'FST CV'!$C:$AH,$A758,0),0)</f>
        <v>0</v>
      </c>
      <c r="G758" s="12">
        <f>_xlfn.IFNA(VLOOKUP($B758,'FST TT'!$C:$AH,$A758,0),0)</f>
        <v>0</v>
      </c>
      <c r="I758" s="4">
        <f t="shared" si="224"/>
        <v>708</v>
      </c>
      <c r="K758" s="52">
        <f>IF(D758="MT",VLOOKUP(B758,Master_Item!B:H,7,0),VLOOKUP(B758,Master_Item!B:H,6,0))</f>
        <v>72</v>
      </c>
      <c r="L758" s="52" t="str">
        <f>VLOOKUP(B758,Master_Item!B:M,12,0)</f>
        <v>โรงงานนวนคร</v>
      </c>
      <c r="M758" s="11" t="str">
        <f t="shared" si="225"/>
        <v>โรงงานนวนครRegion 4</v>
      </c>
      <c r="N758" s="11">
        <f t="shared" si="226"/>
        <v>9.8333333333333339</v>
      </c>
      <c r="O758" s="11">
        <f t="shared" si="227"/>
        <v>0</v>
      </c>
      <c r="P758" s="11">
        <f t="shared" si="228"/>
        <v>0</v>
      </c>
      <c r="Q758" s="11">
        <f t="shared" si="229"/>
        <v>0</v>
      </c>
      <c r="R758" s="11">
        <f t="shared" si="230"/>
        <v>9.8333333333333339</v>
      </c>
      <c r="S758" s="11"/>
      <c r="T758" s="1">
        <f>VLOOKUP(B758,Master_Item!B:I,8,0)</f>
        <v>8.3999999999999986</v>
      </c>
      <c r="U758" s="11">
        <f t="shared" si="231"/>
        <v>5947.1999999999989</v>
      </c>
      <c r="V758" s="11">
        <f t="shared" si="232"/>
        <v>0</v>
      </c>
      <c r="W758" s="11">
        <f t="shared" si="233"/>
        <v>0</v>
      </c>
      <c r="X758" s="11">
        <f t="shared" si="234"/>
        <v>0</v>
      </c>
      <c r="Y758" s="11">
        <f t="shared" si="235"/>
        <v>5947.1999999999989</v>
      </c>
    </row>
    <row r="759" spans="1:25">
      <c r="A759" s="13">
        <v>19</v>
      </c>
      <c r="B759" s="2">
        <v>310003649</v>
      </c>
      <c r="C759" s="1" t="s">
        <v>219</v>
      </c>
      <c r="D759" s="1" t="s">
        <v>119</v>
      </c>
      <c r="E759" s="12">
        <f>_xlfn.IFNA(VLOOKUP($B759,'FST OMT'!$C:$AH,$A759,0),0)</f>
        <v>518</v>
      </c>
      <c r="F759" s="12">
        <f>_xlfn.IFNA(VLOOKUP($B759,'FST CV'!$C:$AH,$A759,0),0)</f>
        <v>0</v>
      </c>
      <c r="G759" s="12">
        <f>_xlfn.IFNA(VLOOKUP($B759,'FST TT'!$C:$AH,$A759,0),0)</f>
        <v>0</v>
      </c>
      <c r="I759" s="4">
        <f t="shared" si="224"/>
        <v>518</v>
      </c>
      <c r="K759" s="52">
        <f>IF(D759="MT",VLOOKUP(B759,Master_Item!B:H,7,0),VLOOKUP(B759,Master_Item!B:H,6,0))</f>
        <v>72</v>
      </c>
      <c r="L759" s="52" t="str">
        <f>VLOOKUP(B759,Master_Item!B:M,12,0)</f>
        <v>โรงงานนวนคร</v>
      </c>
      <c r="M759" s="11" t="str">
        <f t="shared" si="225"/>
        <v>โรงงานนวนครRegion 5</v>
      </c>
      <c r="N759" s="11">
        <f t="shared" si="226"/>
        <v>7.1944444444444446</v>
      </c>
      <c r="O759" s="11">
        <f t="shared" si="227"/>
        <v>0</v>
      </c>
      <c r="P759" s="11">
        <f t="shared" si="228"/>
        <v>0</v>
      </c>
      <c r="Q759" s="11">
        <f t="shared" si="229"/>
        <v>0</v>
      </c>
      <c r="R759" s="11">
        <f t="shared" si="230"/>
        <v>7.1944444444444446</v>
      </c>
      <c r="S759" s="11"/>
      <c r="T759" s="1">
        <f>VLOOKUP(B759,Master_Item!B:I,8,0)</f>
        <v>8.3999999999999986</v>
      </c>
      <c r="U759" s="11">
        <f t="shared" si="231"/>
        <v>4351.1999999999989</v>
      </c>
      <c r="V759" s="11">
        <f t="shared" si="232"/>
        <v>0</v>
      </c>
      <c r="W759" s="11">
        <f t="shared" si="233"/>
        <v>0</v>
      </c>
      <c r="X759" s="11">
        <f t="shared" si="234"/>
        <v>0</v>
      </c>
      <c r="Y759" s="11">
        <f t="shared" si="235"/>
        <v>4351.1999999999989</v>
      </c>
    </row>
    <row r="760" spans="1:25">
      <c r="A760" s="13">
        <v>20</v>
      </c>
      <c r="B760" s="2">
        <v>310003649</v>
      </c>
      <c r="C760" s="1" t="s">
        <v>219</v>
      </c>
      <c r="D760" s="1" t="s">
        <v>127</v>
      </c>
      <c r="E760" s="12">
        <f>_xlfn.IFNA(VLOOKUP($B760,'FST OMT'!$C:$AH,$A760,0),0)*0.45</f>
        <v>477.90000000000003</v>
      </c>
      <c r="F760" s="12">
        <f>_xlfn.IFNA(VLOOKUP($B760,'FST CV'!$C:$AH,$A760,0),0)*0.45</f>
        <v>0</v>
      </c>
      <c r="G760" s="12">
        <f>_xlfn.IFNA(VLOOKUP($B760,'FST TT'!$C:$AH,$A760,0),0)*0.45</f>
        <v>0</v>
      </c>
      <c r="I760" s="4">
        <f t="shared" si="224"/>
        <v>477.90000000000003</v>
      </c>
      <c r="K760" s="52">
        <f>IF(D760="MT",VLOOKUP(B760,Master_Item!B:H,7,0),VLOOKUP(B760,Master_Item!B:H,6,0))</f>
        <v>72</v>
      </c>
      <c r="L760" s="52" t="str">
        <f>VLOOKUP(B760,Master_Item!B:M,12,0)</f>
        <v>โรงงานนวนคร</v>
      </c>
      <c r="M760" s="11" t="str">
        <f t="shared" si="225"/>
        <v>โรงงานนวนครRegion 6/9</v>
      </c>
      <c r="N760" s="11">
        <f t="shared" si="226"/>
        <v>6.6375000000000002</v>
      </c>
      <c r="O760" s="11">
        <f t="shared" si="227"/>
        <v>0</v>
      </c>
      <c r="P760" s="11">
        <f t="shared" si="228"/>
        <v>0</v>
      </c>
      <c r="Q760" s="11">
        <f t="shared" si="229"/>
        <v>0</v>
      </c>
      <c r="R760" s="11">
        <f t="shared" si="230"/>
        <v>6.6375000000000002</v>
      </c>
      <c r="S760" s="11"/>
      <c r="T760" s="1">
        <f>VLOOKUP(B760,Master_Item!B:I,8,0)</f>
        <v>8.3999999999999986</v>
      </c>
      <c r="U760" s="11">
        <f t="shared" si="231"/>
        <v>4014.3599999999997</v>
      </c>
      <c r="V760" s="11">
        <f t="shared" si="232"/>
        <v>0</v>
      </c>
      <c r="W760" s="11">
        <f t="shared" si="233"/>
        <v>0</v>
      </c>
      <c r="X760" s="11">
        <f t="shared" si="234"/>
        <v>0</v>
      </c>
      <c r="Y760" s="11">
        <f t="shared" si="235"/>
        <v>4014.3599999999997</v>
      </c>
    </row>
    <row r="761" spans="1:25">
      <c r="A761" s="13">
        <v>20</v>
      </c>
      <c r="B761" s="2">
        <v>310003649</v>
      </c>
      <c r="C761" s="1" t="s">
        <v>219</v>
      </c>
      <c r="D761" s="1" t="s">
        <v>128</v>
      </c>
      <c r="E761" s="12">
        <f>_xlfn.IFNA(VLOOKUP($B761,'FST OMT'!$C:$AH,$A761,0),0)*0.55</f>
        <v>584.1</v>
      </c>
      <c r="F761" s="12">
        <f>_xlfn.IFNA(VLOOKUP($B761,'FST CV'!$C:$AH,$A761,0),0)*0.55</f>
        <v>0</v>
      </c>
      <c r="G761" s="12">
        <f>_xlfn.IFNA(VLOOKUP($B761,'FST TT'!$C:$AH,$A761,0),0)*0.55</f>
        <v>0</v>
      </c>
      <c r="I761" s="4">
        <f t="shared" si="224"/>
        <v>584.1</v>
      </c>
      <c r="K761" s="52">
        <f>IF(D761="MT",VLOOKUP(B761,Master_Item!B:H,7,0),VLOOKUP(B761,Master_Item!B:H,6,0))</f>
        <v>72</v>
      </c>
      <c r="L761" s="52" t="str">
        <f>VLOOKUP(B761,Master_Item!B:M,12,0)</f>
        <v>โรงงานนวนคร</v>
      </c>
      <c r="M761" s="11" t="str">
        <f t="shared" si="225"/>
        <v>โรงงานนวนครRegion 6/14</v>
      </c>
      <c r="N761" s="11">
        <f t="shared" si="226"/>
        <v>8.1125000000000007</v>
      </c>
      <c r="O761" s="11">
        <f t="shared" si="227"/>
        <v>0</v>
      </c>
      <c r="P761" s="11">
        <f t="shared" si="228"/>
        <v>0</v>
      </c>
      <c r="Q761" s="11">
        <f t="shared" si="229"/>
        <v>0</v>
      </c>
      <c r="R761" s="11">
        <f t="shared" si="230"/>
        <v>8.1125000000000007</v>
      </c>
      <c r="S761" s="11"/>
      <c r="T761" s="1">
        <f>VLOOKUP(B761,Master_Item!B:I,8,0)</f>
        <v>8.3999999999999986</v>
      </c>
      <c r="U761" s="11">
        <f t="shared" si="231"/>
        <v>4906.4399999999996</v>
      </c>
      <c r="V761" s="11">
        <f t="shared" si="232"/>
        <v>0</v>
      </c>
      <c r="W761" s="11">
        <f t="shared" si="233"/>
        <v>0</v>
      </c>
      <c r="X761" s="11">
        <f t="shared" si="234"/>
        <v>0</v>
      </c>
      <c r="Y761" s="11">
        <f t="shared" si="235"/>
        <v>4906.4399999999996</v>
      </c>
    </row>
    <row r="762" spans="1:25">
      <c r="A762" s="13">
        <v>21</v>
      </c>
      <c r="B762" s="2">
        <v>310003649</v>
      </c>
      <c r="C762" s="1" t="s">
        <v>219</v>
      </c>
      <c r="D762" s="1" t="s">
        <v>121</v>
      </c>
      <c r="E762" s="12">
        <f>_xlfn.IFNA(VLOOKUP($B762,'FST OMT'!$C:$AH,$A762,0),0)</f>
        <v>432</v>
      </c>
      <c r="F762" s="12">
        <f>_xlfn.IFNA(VLOOKUP($B762,'FST CV'!$C:$AH,$A762,0),0)</f>
        <v>0</v>
      </c>
      <c r="G762" s="12">
        <f>_xlfn.IFNA(VLOOKUP($B762,'FST TT'!$C:$AH,$A762,0),0)</f>
        <v>0</v>
      </c>
      <c r="I762" s="4">
        <f t="shared" si="224"/>
        <v>432</v>
      </c>
      <c r="K762" s="52">
        <f>IF(D762="MT",VLOOKUP(B762,Master_Item!B:H,7,0),VLOOKUP(B762,Master_Item!B:H,6,0))</f>
        <v>72</v>
      </c>
      <c r="L762" s="52" t="str">
        <f>VLOOKUP(B762,Master_Item!B:M,12,0)</f>
        <v>โรงงานนวนคร</v>
      </c>
      <c r="M762" s="11" t="str">
        <f t="shared" si="225"/>
        <v>โรงงานนวนครRegion 7</v>
      </c>
      <c r="N762" s="11">
        <f t="shared" si="226"/>
        <v>6</v>
      </c>
      <c r="O762" s="11">
        <f t="shared" si="227"/>
        <v>0</v>
      </c>
      <c r="P762" s="11">
        <f t="shared" si="228"/>
        <v>0</v>
      </c>
      <c r="Q762" s="11">
        <f t="shared" si="229"/>
        <v>0</v>
      </c>
      <c r="R762" s="11">
        <f t="shared" si="230"/>
        <v>6</v>
      </c>
      <c r="S762" s="11"/>
      <c r="T762" s="1">
        <f>VLOOKUP(B762,Master_Item!B:I,8,0)</f>
        <v>8.3999999999999986</v>
      </c>
      <c r="U762" s="11">
        <f t="shared" si="231"/>
        <v>3628.7999999999993</v>
      </c>
      <c r="V762" s="11">
        <f t="shared" si="232"/>
        <v>0</v>
      </c>
      <c r="W762" s="11">
        <f t="shared" si="233"/>
        <v>0</v>
      </c>
      <c r="X762" s="11">
        <f t="shared" si="234"/>
        <v>0</v>
      </c>
      <c r="Y762" s="11">
        <f t="shared" si="235"/>
        <v>3628.7999999999993</v>
      </c>
    </row>
    <row r="763" spans="1:25">
      <c r="A763" s="13">
        <v>22</v>
      </c>
      <c r="B763" s="2">
        <v>310003649</v>
      </c>
      <c r="C763" s="1" t="s">
        <v>219</v>
      </c>
      <c r="D763" s="1" t="s">
        <v>122</v>
      </c>
      <c r="E763" s="12">
        <f>_xlfn.IFNA(VLOOKUP($B763,'FST OMT'!$C:$AH,$A763,0),0)</f>
        <v>1054</v>
      </c>
      <c r="F763" s="12">
        <f>_xlfn.IFNA(VLOOKUP($B763,'FST CV'!$C:$AH,$A763,0),0)</f>
        <v>0</v>
      </c>
      <c r="G763" s="12">
        <f>_xlfn.IFNA(VLOOKUP($B763,'FST TT'!$C:$AH,$A763,0),0)</f>
        <v>0</v>
      </c>
      <c r="I763" s="4">
        <f t="shared" si="224"/>
        <v>1054</v>
      </c>
      <c r="K763" s="52">
        <f>IF(D763="MT",VLOOKUP(B763,Master_Item!B:H,7,0),VLOOKUP(B763,Master_Item!B:H,6,0))</f>
        <v>72</v>
      </c>
      <c r="L763" s="52" t="str">
        <f>VLOOKUP(B763,Master_Item!B:M,12,0)</f>
        <v>โรงงานนวนคร</v>
      </c>
      <c r="M763" s="11" t="str">
        <f t="shared" si="225"/>
        <v>โรงงานนวนครRegion 8</v>
      </c>
      <c r="N763" s="11">
        <f t="shared" si="226"/>
        <v>14.638888888888889</v>
      </c>
      <c r="O763" s="11">
        <f t="shared" si="227"/>
        <v>0</v>
      </c>
      <c r="P763" s="11">
        <f t="shared" si="228"/>
        <v>0</v>
      </c>
      <c r="Q763" s="11">
        <f t="shared" si="229"/>
        <v>0</v>
      </c>
      <c r="R763" s="11">
        <f t="shared" si="230"/>
        <v>14.638888888888889</v>
      </c>
      <c r="S763" s="11"/>
      <c r="T763" s="1">
        <f>VLOOKUP(B763,Master_Item!B:I,8,0)</f>
        <v>8.3999999999999986</v>
      </c>
      <c r="U763" s="11">
        <f t="shared" si="231"/>
        <v>8853.5999999999985</v>
      </c>
      <c r="V763" s="11">
        <f t="shared" si="232"/>
        <v>0</v>
      </c>
      <c r="W763" s="11">
        <f t="shared" si="233"/>
        <v>0</v>
      </c>
      <c r="X763" s="11">
        <f t="shared" si="234"/>
        <v>0</v>
      </c>
      <c r="Y763" s="11">
        <f t="shared" si="235"/>
        <v>8853.5999999999985</v>
      </c>
    </row>
    <row r="764" spans="1:25">
      <c r="A764" s="13">
        <v>71</v>
      </c>
      <c r="B764" s="2">
        <v>310003649</v>
      </c>
      <c r="C764" s="1" t="s">
        <v>219</v>
      </c>
      <c r="D764" s="1" t="s">
        <v>123</v>
      </c>
      <c r="H764" s="4">
        <f>_xlfn.IFNA(VLOOKUP(B764,'FST MT'!A:FS,$A764,0),0)</f>
        <v>0</v>
      </c>
      <c r="I764" s="4">
        <f t="shared" si="224"/>
        <v>0</v>
      </c>
      <c r="K764" s="52">
        <f>IF(D764="MT",VLOOKUP(B764,Master_Item!B:H,7,0),VLOOKUP(B764,Master_Item!B:H,6,0))</f>
        <v>72</v>
      </c>
      <c r="L764" s="52" t="str">
        <f>VLOOKUP(B764,Master_Item!B:M,12,0)</f>
        <v>โรงงานนวนคร</v>
      </c>
      <c r="M764" s="11" t="str">
        <f t="shared" si="225"/>
        <v>โรงงานนวนครMT</v>
      </c>
      <c r="N764" s="11">
        <f t="shared" si="226"/>
        <v>0</v>
      </c>
      <c r="O764" s="11">
        <f t="shared" si="227"/>
        <v>0</v>
      </c>
      <c r="P764" s="11">
        <f t="shared" si="228"/>
        <v>0</v>
      </c>
      <c r="Q764" s="11">
        <f t="shared" si="229"/>
        <v>0</v>
      </c>
      <c r="R764" s="11">
        <f t="shared" si="230"/>
        <v>0</v>
      </c>
      <c r="S764" s="11"/>
      <c r="T764" s="1">
        <f>VLOOKUP(B764,Master_Item!B:I,8,0)</f>
        <v>8.3999999999999986</v>
      </c>
      <c r="U764" s="11">
        <f t="shared" si="231"/>
        <v>0</v>
      </c>
      <c r="V764" s="11">
        <f t="shared" si="232"/>
        <v>0</v>
      </c>
      <c r="W764" s="11">
        <f t="shared" si="233"/>
        <v>0</v>
      </c>
      <c r="X764" s="11">
        <f t="shared" si="234"/>
        <v>0</v>
      </c>
      <c r="Y764" s="11">
        <f t="shared" si="235"/>
        <v>0</v>
      </c>
    </row>
    <row r="765" spans="1:25">
      <c r="A765" s="13">
        <v>15</v>
      </c>
      <c r="B765" s="2">
        <v>310003711</v>
      </c>
      <c r="C765" s="1" t="s">
        <v>220</v>
      </c>
      <c r="D765" s="1" t="s">
        <v>115</v>
      </c>
      <c r="E765" s="12">
        <f>_xlfn.IFNA(VLOOKUP($B765,'FST OMT'!$C:$AH,$A765,0),0)</f>
        <v>0</v>
      </c>
      <c r="F765" s="12">
        <f>_xlfn.IFNA(VLOOKUP($B765,'FST CV'!$C:$AH,$A765,0),0)</f>
        <v>1880</v>
      </c>
      <c r="G765" s="12">
        <f>_xlfn.IFNA(VLOOKUP($B765,'FST TT'!$C:$AH,$A765,0),0)</f>
        <v>14905</v>
      </c>
      <c r="I765" s="4">
        <f t="shared" ref="I765:I774" si="236">SUM(E765:H765)</f>
        <v>16785</v>
      </c>
      <c r="K765" s="52">
        <f>IF(D765="MT",VLOOKUP(B765,Master_Item!B:H,7,0),VLOOKUP(B765,Master_Item!B:H,6,0))</f>
        <v>72</v>
      </c>
      <c r="L765" s="52" t="str">
        <f>VLOOKUP(B765,Master_Item!B:M,12,0)</f>
        <v>โรงงานนวนคร</v>
      </c>
      <c r="M765" s="11" t="str">
        <f t="shared" ref="M765:M774" si="237">L765&amp;D765</f>
        <v>โรงงานนวนครRegion 1</v>
      </c>
      <c r="N765" s="11">
        <f t="shared" ref="N765:N774" si="238">E765/$K765</f>
        <v>0</v>
      </c>
      <c r="O765" s="11">
        <f t="shared" ref="O765:O774" si="239">F765/$K765</f>
        <v>26.111111111111111</v>
      </c>
      <c r="P765" s="11">
        <f t="shared" ref="P765:P774" si="240">G765/$K765</f>
        <v>207.01388888888889</v>
      </c>
      <c r="Q765" s="11">
        <f t="shared" ref="Q765:Q774" si="241">H765/$K765</f>
        <v>0</v>
      </c>
      <c r="R765" s="11">
        <f t="shared" ref="R765:R774" si="242">I765/$K765</f>
        <v>233.125</v>
      </c>
      <c r="S765" s="11"/>
      <c r="T765" s="1">
        <f>VLOOKUP(B765,Master_Item!B:I,8,0)</f>
        <v>8.4</v>
      </c>
      <c r="U765" s="11">
        <f t="shared" ref="U765:U774" si="243">$T765*E765</f>
        <v>0</v>
      </c>
      <c r="V765" s="11">
        <f t="shared" ref="V765:V774" si="244">$T765*F765</f>
        <v>15792</v>
      </c>
      <c r="W765" s="11">
        <f t="shared" ref="W765:W774" si="245">$T765*G765</f>
        <v>125202</v>
      </c>
      <c r="X765" s="11">
        <f t="shared" ref="X765:X774" si="246">$T765*H765</f>
        <v>0</v>
      </c>
      <c r="Y765" s="11">
        <f t="shared" ref="Y765:Y774" si="247">$T765*I765</f>
        <v>140994</v>
      </c>
    </row>
    <row r="766" spans="1:25">
      <c r="A766" s="13">
        <v>16</v>
      </c>
      <c r="B766" s="2">
        <v>310003711</v>
      </c>
      <c r="C766" s="1" t="s">
        <v>220</v>
      </c>
      <c r="D766" s="1" t="s">
        <v>116</v>
      </c>
      <c r="E766" s="12">
        <f>_xlfn.IFNA(VLOOKUP($B766,'FST OMT'!$C:$AH,$A766,0),0)</f>
        <v>0</v>
      </c>
      <c r="F766" s="12">
        <f>_xlfn.IFNA(VLOOKUP($B766,'FST CV'!$C:$AH,$A766,0),0)</f>
        <v>1407</v>
      </c>
      <c r="G766" s="12">
        <f>_xlfn.IFNA(VLOOKUP($B766,'FST TT'!$C:$AH,$A766,0),0)</f>
        <v>20830</v>
      </c>
      <c r="I766" s="4">
        <f t="shared" si="236"/>
        <v>22237</v>
      </c>
      <c r="K766" s="52">
        <f>IF(D766="MT",VLOOKUP(B766,Master_Item!B:H,7,0),VLOOKUP(B766,Master_Item!B:H,6,0))</f>
        <v>72</v>
      </c>
      <c r="L766" s="52" t="str">
        <f>VLOOKUP(B766,Master_Item!B:M,12,0)</f>
        <v>โรงงานนวนคร</v>
      </c>
      <c r="M766" s="11" t="str">
        <f t="shared" si="237"/>
        <v>โรงงานนวนครRegion 2</v>
      </c>
      <c r="N766" s="11">
        <f t="shared" si="238"/>
        <v>0</v>
      </c>
      <c r="O766" s="11">
        <f t="shared" si="239"/>
        <v>19.541666666666668</v>
      </c>
      <c r="P766" s="11">
        <f t="shared" si="240"/>
        <v>289.30555555555554</v>
      </c>
      <c r="Q766" s="11">
        <f t="shared" si="241"/>
        <v>0</v>
      </c>
      <c r="R766" s="11">
        <f t="shared" si="242"/>
        <v>308.84722222222223</v>
      </c>
      <c r="S766" s="11"/>
      <c r="T766" s="1">
        <f>VLOOKUP(B766,Master_Item!B:I,8,0)</f>
        <v>8.4</v>
      </c>
      <c r="U766" s="11">
        <f t="shared" si="243"/>
        <v>0</v>
      </c>
      <c r="V766" s="11">
        <f t="shared" si="244"/>
        <v>11818.800000000001</v>
      </c>
      <c r="W766" s="11">
        <f t="shared" si="245"/>
        <v>174972</v>
      </c>
      <c r="X766" s="11">
        <f t="shared" si="246"/>
        <v>0</v>
      </c>
      <c r="Y766" s="11">
        <f t="shared" si="247"/>
        <v>186790.80000000002</v>
      </c>
    </row>
    <row r="767" spans="1:25">
      <c r="A767" s="13">
        <v>17</v>
      </c>
      <c r="B767" s="2">
        <v>310003711</v>
      </c>
      <c r="C767" s="1" t="s">
        <v>220</v>
      </c>
      <c r="D767" s="1" t="s">
        <v>117</v>
      </c>
      <c r="E767" s="12">
        <f>_xlfn.IFNA(VLOOKUP($B767,'FST OMT'!$C:$AH,$A767,0),0)</f>
        <v>0</v>
      </c>
      <c r="F767" s="12">
        <f>_xlfn.IFNA(VLOOKUP($B767,'FST CV'!$C:$AH,$A767,0),0)</f>
        <v>5544</v>
      </c>
      <c r="G767" s="12">
        <f>_xlfn.IFNA(VLOOKUP($B767,'FST TT'!$C:$AH,$A767,0),0)</f>
        <v>33809</v>
      </c>
      <c r="I767" s="4">
        <f t="shared" si="236"/>
        <v>39353</v>
      </c>
      <c r="K767" s="52">
        <f>IF(D767="MT",VLOOKUP(B767,Master_Item!B:H,7,0),VLOOKUP(B767,Master_Item!B:H,6,0))</f>
        <v>72</v>
      </c>
      <c r="L767" s="52" t="str">
        <f>VLOOKUP(B767,Master_Item!B:M,12,0)</f>
        <v>โรงงานนวนคร</v>
      </c>
      <c r="M767" s="11" t="str">
        <f t="shared" si="237"/>
        <v>โรงงานนวนครRegion 3</v>
      </c>
      <c r="N767" s="11">
        <f t="shared" si="238"/>
        <v>0</v>
      </c>
      <c r="O767" s="11">
        <f t="shared" si="239"/>
        <v>77</v>
      </c>
      <c r="P767" s="11">
        <f t="shared" si="240"/>
        <v>469.56944444444446</v>
      </c>
      <c r="Q767" s="11">
        <f t="shared" si="241"/>
        <v>0</v>
      </c>
      <c r="R767" s="11">
        <f t="shared" si="242"/>
        <v>546.56944444444446</v>
      </c>
      <c r="S767" s="11"/>
      <c r="T767" s="1">
        <f>VLOOKUP(B767,Master_Item!B:I,8,0)</f>
        <v>8.4</v>
      </c>
      <c r="U767" s="11">
        <f t="shared" si="243"/>
        <v>0</v>
      </c>
      <c r="V767" s="11">
        <f t="shared" si="244"/>
        <v>46569.599999999999</v>
      </c>
      <c r="W767" s="11">
        <f t="shared" si="245"/>
        <v>283995.60000000003</v>
      </c>
      <c r="X767" s="11">
        <f t="shared" si="246"/>
        <v>0</v>
      </c>
      <c r="Y767" s="11">
        <f t="shared" si="247"/>
        <v>330565.2</v>
      </c>
    </row>
    <row r="768" spans="1:25">
      <c r="A768" s="13">
        <v>18</v>
      </c>
      <c r="B768" s="2">
        <v>310003711</v>
      </c>
      <c r="C768" s="1" t="s">
        <v>220</v>
      </c>
      <c r="D768" s="1" t="s">
        <v>118</v>
      </c>
      <c r="E768" s="12">
        <f>_xlfn.IFNA(VLOOKUP($B768,'FST OMT'!$C:$AH,$A768,0),0)</f>
        <v>0</v>
      </c>
      <c r="F768" s="12">
        <f>_xlfn.IFNA(VLOOKUP($B768,'FST CV'!$C:$AH,$A768,0),0)</f>
        <v>5907</v>
      </c>
      <c r="G768" s="12">
        <f>_xlfn.IFNA(VLOOKUP($B768,'FST TT'!$C:$AH,$A768,0),0)</f>
        <v>35702</v>
      </c>
      <c r="I768" s="4">
        <f t="shared" si="236"/>
        <v>41609</v>
      </c>
      <c r="K768" s="52">
        <f>IF(D768="MT",VLOOKUP(B768,Master_Item!B:H,7,0),VLOOKUP(B768,Master_Item!B:H,6,0))</f>
        <v>72</v>
      </c>
      <c r="L768" s="52" t="str">
        <f>VLOOKUP(B768,Master_Item!B:M,12,0)</f>
        <v>โรงงานนวนคร</v>
      </c>
      <c r="M768" s="11" t="str">
        <f t="shared" si="237"/>
        <v>โรงงานนวนครRegion 4</v>
      </c>
      <c r="N768" s="11">
        <f t="shared" si="238"/>
        <v>0</v>
      </c>
      <c r="O768" s="11">
        <f t="shared" si="239"/>
        <v>82.041666666666671</v>
      </c>
      <c r="P768" s="11">
        <f t="shared" si="240"/>
        <v>495.86111111111109</v>
      </c>
      <c r="Q768" s="11">
        <f t="shared" si="241"/>
        <v>0</v>
      </c>
      <c r="R768" s="11">
        <f t="shared" si="242"/>
        <v>577.90277777777783</v>
      </c>
      <c r="S768" s="11"/>
      <c r="T768" s="1">
        <f>VLOOKUP(B768,Master_Item!B:I,8,0)</f>
        <v>8.4</v>
      </c>
      <c r="U768" s="11">
        <f t="shared" si="243"/>
        <v>0</v>
      </c>
      <c r="V768" s="11">
        <f t="shared" si="244"/>
        <v>49618.8</v>
      </c>
      <c r="W768" s="11">
        <f t="shared" si="245"/>
        <v>299896.8</v>
      </c>
      <c r="X768" s="11">
        <f t="shared" si="246"/>
        <v>0</v>
      </c>
      <c r="Y768" s="11">
        <f t="shared" si="247"/>
        <v>349515.60000000003</v>
      </c>
    </row>
    <row r="769" spans="1:25">
      <c r="A769" s="13">
        <v>19</v>
      </c>
      <c r="B769" s="2">
        <v>310003711</v>
      </c>
      <c r="C769" s="1" t="s">
        <v>220</v>
      </c>
      <c r="D769" s="1" t="s">
        <v>119</v>
      </c>
      <c r="E769" s="12">
        <f>_xlfn.IFNA(VLOOKUP($B769,'FST OMT'!$C:$AH,$A769,0),0)</f>
        <v>0</v>
      </c>
      <c r="F769" s="12">
        <f>_xlfn.IFNA(VLOOKUP($B769,'FST CV'!$C:$AH,$A769,0),0)</f>
        <v>3438</v>
      </c>
      <c r="G769" s="12">
        <f>_xlfn.IFNA(VLOOKUP($B769,'FST TT'!$C:$AH,$A769,0),0)</f>
        <v>4784</v>
      </c>
      <c r="I769" s="4">
        <f t="shared" si="236"/>
        <v>8222</v>
      </c>
      <c r="K769" s="52">
        <f>IF(D769="MT",VLOOKUP(B769,Master_Item!B:H,7,0),VLOOKUP(B769,Master_Item!B:H,6,0))</f>
        <v>72</v>
      </c>
      <c r="L769" s="52" t="str">
        <f>VLOOKUP(B769,Master_Item!B:M,12,0)</f>
        <v>โรงงานนวนคร</v>
      </c>
      <c r="M769" s="11" t="str">
        <f t="shared" si="237"/>
        <v>โรงงานนวนครRegion 5</v>
      </c>
      <c r="N769" s="11">
        <f t="shared" si="238"/>
        <v>0</v>
      </c>
      <c r="O769" s="11">
        <f t="shared" si="239"/>
        <v>47.75</v>
      </c>
      <c r="P769" s="11">
        <f t="shared" si="240"/>
        <v>66.444444444444443</v>
      </c>
      <c r="Q769" s="11">
        <f t="shared" si="241"/>
        <v>0</v>
      </c>
      <c r="R769" s="11">
        <f t="shared" si="242"/>
        <v>114.19444444444444</v>
      </c>
      <c r="S769" s="11"/>
      <c r="T769" s="1">
        <f>VLOOKUP(B769,Master_Item!B:I,8,0)</f>
        <v>8.4</v>
      </c>
      <c r="U769" s="11">
        <f t="shared" si="243"/>
        <v>0</v>
      </c>
      <c r="V769" s="11">
        <f t="shared" si="244"/>
        <v>28879.200000000001</v>
      </c>
      <c r="W769" s="11">
        <f t="shared" si="245"/>
        <v>40185.599999999999</v>
      </c>
      <c r="X769" s="11">
        <f t="shared" si="246"/>
        <v>0</v>
      </c>
      <c r="Y769" s="11">
        <f t="shared" si="247"/>
        <v>69064.800000000003</v>
      </c>
    </row>
    <row r="770" spans="1:25">
      <c r="A770" s="13">
        <v>20</v>
      </c>
      <c r="B770" s="2">
        <v>310003711</v>
      </c>
      <c r="C770" s="1" t="s">
        <v>220</v>
      </c>
      <c r="D770" s="1" t="s">
        <v>127</v>
      </c>
      <c r="E770" s="12">
        <f>_xlfn.IFNA(VLOOKUP($B770,'FST OMT'!$C:$AH,$A770,0),0)*0.45</f>
        <v>0</v>
      </c>
      <c r="F770" s="12">
        <f>_xlfn.IFNA(VLOOKUP($B770,'FST CV'!$C:$AH,$A770,0),0)*0.45</f>
        <v>792.9</v>
      </c>
      <c r="G770" s="12">
        <f>_xlfn.IFNA(VLOOKUP($B770,'FST TT'!$C:$AH,$A770,0),0)*0.45</f>
        <v>5297.4000000000005</v>
      </c>
      <c r="I770" s="4">
        <f t="shared" si="236"/>
        <v>6090.3</v>
      </c>
      <c r="K770" s="52">
        <f>IF(D770="MT",VLOOKUP(B770,Master_Item!B:H,7,0),VLOOKUP(B770,Master_Item!B:H,6,0))</f>
        <v>72</v>
      </c>
      <c r="L770" s="52" t="str">
        <f>VLOOKUP(B770,Master_Item!B:M,12,0)</f>
        <v>โรงงานนวนคร</v>
      </c>
      <c r="M770" s="11" t="str">
        <f t="shared" si="237"/>
        <v>โรงงานนวนครRegion 6/9</v>
      </c>
      <c r="N770" s="11">
        <f t="shared" si="238"/>
        <v>0</v>
      </c>
      <c r="O770" s="11">
        <f t="shared" si="239"/>
        <v>11.012499999999999</v>
      </c>
      <c r="P770" s="11">
        <f t="shared" si="240"/>
        <v>73.575000000000003</v>
      </c>
      <c r="Q770" s="11">
        <f t="shared" si="241"/>
        <v>0</v>
      </c>
      <c r="R770" s="11">
        <f t="shared" si="242"/>
        <v>84.587500000000006</v>
      </c>
      <c r="S770" s="11"/>
      <c r="T770" s="1">
        <f>VLOOKUP(B770,Master_Item!B:I,8,0)</f>
        <v>8.4</v>
      </c>
      <c r="U770" s="11">
        <f t="shared" si="243"/>
        <v>0</v>
      </c>
      <c r="V770" s="11">
        <f t="shared" si="244"/>
        <v>6660.36</v>
      </c>
      <c r="W770" s="11">
        <f t="shared" si="245"/>
        <v>44498.16</v>
      </c>
      <c r="X770" s="11">
        <f t="shared" si="246"/>
        <v>0</v>
      </c>
      <c r="Y770" s="11">
        <f t="shared" si="247"/>
        <v>51158.520000000004</v>
      </c>
    </row>
    <row r="771" spans="1:25">
      <c r="A771" s="13">
        <v>20</v>
      </c>
      <c r="B771" s="2">
        <v>310003711</v>
      </c>
      <c r="C771" s="1" t="s">
        <v>220</v>
      </c>
      <c r="D771" s="1" t="s">
        <v>128</v>
      </c>
      <c r="E771" s="12">
        <f>_xlfn.IFNA(VLOOKUP($B771,'FST OMT'!$C:$AH,$A771,0),0)*0.55</f>
        <v>0</v>
      </c>
      <c r="F771" s="12">
        <f>_xlfn.IFNA(VLOOKUP($B771,'FST CV'!$C:$AH,$A771,0),0)*0.55</f>
        <v>969.1</v>
      </c>
      <c r="G771" s="12">
        <f>_xlfn.IFNA(VLOOKUP($B771,'FST TT'!$C:$AH,$A771,0),0)*0.55</f>
        <v>6474.6</v>
      </c>
      <c r="I771" s="4">
        <f t="shared" si="236"/>
        <v>7443.7000000000007</v>
      </c>
      <c r="K771" s="52">
        <f>IF(D771="MT",VLOOKUP(B771,Master_Item!B:H,7,0),VLOOKUP(B771,Master_Item!B:H,6,0))</f>
        <v>72</v>
      </c>
      <c r="L771" s="52" t="str">
        <f>VLOOKUP(B771,Master_Item!B:M,12,0)</f>
        <v>โรงงานนวนคร</v>
      </c>
      <c r="M771" s="11" t="str">
        <f t="shared" si="237"/>
        <v>โรงงานนวนครRegion 6/14</v>
      </c>
      <c r="N771" s="11">
        <f t="shared" si="238"/>
        <v>0</v>
      </c>
      <c r="O771" s="11">
        <f t="shared" si="239"/>
        <v>13.459722222222222</v>
      </c>
      <c r="P771" s="11">
        <f t="shared" si="240"/>
        <v>89.925000000000011</v>
      </c>
      <c r="Q771" s="11">
        <f t="shared" si="241"/>
        <v>0</v>
      </c>
      <c r="R771" s="11">
        <f t="shared" si="242"/>
        <v>103.38472222222224</v>
      </c>
      <c r="S771" s="11"/>
      <c r="T771" s="1">
        <f>VLOOKUP(B771,Master_Item!B:I,8,0)</f>
        <v>8.4</v>
      </c>
      <c r="U771" s="11">
        <f t="shared" si="243"/>
        <v>0</v>
      </c>
      <c r="V771" s="11">
        <f t="shared" si="244"/>
        <v>8140.4400000000005</v>
      </c>
      <c r="W771" s="11">
        <f t="shared" si="245"/>
        <v>54386.640000000007</v>
      </c>
      <c r="X771" s="11">
        <f t="shared" si="246"/>
        <v>0</v>
      </c>
      <c r="Y771" s="11">
        <f t="shared" si="247"/>
        <v>62527.080000000009</v>
      </c>
    </row>
    <row r="772" spans="1:25">
      <c r="A772" s="13">
        <v>21</v>
      </c>
      <c r="B772" s="2">
        <v>310003711</v>
      </c>
      <c r="C772" s="1" t="s">
        <v>220</v>
      </c>
      <c r="D772" s="1" t="s">
        <v>121</v>
      </c>
      <c r="E772" s="12">
        <f>_xlfn.IFNA(VLOOKUP($B772,'FST OMT'!$C:$AH,$A772,0),0)</f>
        <v>0</v>
      </c>
      <c r="F772" s="12">
        <f>_xlfn.IFNA(VLOOKUP($B772,'FST CV'!$C:$AH,$A772,0),0)</f>
        <v>1489</v>
      </c>
      <c r="G772" s="12">
        <f>_xlfn.IFNA(VLOOKUP($B772,'FST TT'!$C:$AH,$A772,0),0)</f>
        <v>40995</v>
      </c>
      <c r="I772" s="4">
        <f t="shared" si="236"/>
        <v>42484</v>
      </c>
      <c r="K772" s="52">
        <f>IF(D772="MT",VLOOKUP(B772,Master_Item!B:H,7,0),VLOOKUP(B772,Master_Item!B:H,6,0))</f>
        <v>72</v>
      </c>
      <c r="L772" s="52" t="str">
        <f>VLOOKUP(B772,Master_Item!B:M,12,0)</f>
        <v>โรงงานนวนคร</v>
      </c>
      <c r="M772" s="11" t="str">
        <f t="shared" si="237"/>
        <v>โรงงานนวนครRegion 7</v>
      </c>
      <c r="N772" s="11">
        <f t="shared" si="238"/>
        <v>0</v>
      </c>
      <c r="O772" s="11">
        <f t="shared" si="239"/>
        <v>20.680555555555557</v>
      </c>
      <c r="P772" s="11">
        <f t="shared" si="240"/>
        <v>569.375</v>
      </c>
      <c r="Q772" s="11">
        <f t="shared" si="241"/>
        <v>0</v>
      </c>
      <c r="R772" s="11">
        <f t="shared" si="242"/>
        <v>590.05555555555554</v>
      </c>
      <c r="S772" s="11"/>
      <c r="T772" s="1">
        <f>VLOOKUP(B772,Master_Item!B:I,8,0)</f>
        <v>8.4</v>
      </c>
      <c r="U772" s="11">
        <f t="shared" si="243"/>
        <v>0</v>
      </c>
      <c r="V772" s="11">
        <f t="shared" si="244"/>
        <v>12507.6</v>
      </c>
      <c r="W772" s="11">
        <f t="shared" si="245"/>
        <v>344358</v>
      </c>
      <c r="X772" s="11">
        <f t="shared" si="246"/>
        <v>0</v>
      </c>
      <c r="Y772" s="11">
        <f t="shared" si="247"/>
        <v>356865.60000000003</v>
      </c>
    </row>
    <row r="773" spans="1:25">
      <c r="A773" s="13">
        <v>22</v>
      </c>
      <c r="B773" s="2">
        <v>310003711</v>
      </c>
      <c r="C773" s="1" t="s">
        <v>220</v>
      </c>
      <c r="D773" s="1" t="s">
        <v>122</v>
      </c>
      <c r="E773" s="12">
        <f>_xlfn.IFNA(VLOOKUP($B773,'FST OMT'!$C:$AH,$A773,0),0)</f>
        <v>0</v>
      </c>
      <c r="F773" s="12">
        <f>_xlfn.IFNA(VLOOKUP($B773,'FST CV'!$C:$AH,$A773,0),0)</f>
        <v>1882</v>
      </c>
      <c r="G773" s="12">
        <f>_xlfn.IFNA(VLOOKUP($B773,'FST TT'!$C:$AH,$A773,0),0)</f>
        <v>39084</v>
      </c>
      <c r="I773" s="4">
        <f t="shared" si="236"/>
        <v>40966</v>
      </c>
      <c r="K773" s="52">
        <f>IF(D773="MT",VLOOKUP(B773,Master_Item!B:H,7,0),VLOOKUP(B773,Master_Item!B:H,6,0))</f>
        <v>72</v>
      </c>
      <c r="L773" s="52" t="str">
        <f>VLOOKUP(B773,Master_Item!B:M,12,0)</f>
        <v>โรงงานนวนคร</v>
      </c>
      <c r="M773" s="11" t="str">
        <f t="shared" si="237"/>
        <v>โรงงานนวนครRegion 8</v>
      </c>
      <c r="N773" s="11">
        <f t="shared" si="238"/>
        <v>0</v>
      </c>
      <c r="O773" s="11">
        <f t="shared" si="239"/>
        <v>26.138888888888889</v>
      </c>
      <c r="P773" s="11">
        <f t="shared" si="240"/>
        <v>542.83333333333337</v>
      </c>
      <c r="Q773" s="11">
        <f t="shared" si="241"/>
        <v>0</v>
      </c>
      <c r="R773" s="11">
        <f t="shared" si="242"/>
        <v>568.97222222222217</v>
      </c>
      <c r="S773" s="11"/>
      <c r="T773" s="1">
        <f>VLOOKUP(B773,Master_Item!B:I,8,0)</f>
        <v>8.4</v>
      </c>
      <c r="U773" s="11">
        <f t="shared" si="243"/>
        <v>0</v>
      </c>
      <c r="V773" s="11">
        <f t="shared" si="244"/>
        <v>15808.800000000001</v>
      </c>
      <c r="W773" s="11">
        <f t="shared" si="245"/>
        <v>328305.60000000003</v>
      </c>
      <c r="X773" s="11">
        <f t="shared" si="246"/>
        <v>0</v>
      </c>
      <c r="Y773" s="11">
        <f t="shared" si="247"/>
        <v>344114.4</v>
      </c>
    </row>
    <row r="774" spans="1:25">
      <c r="A774" s="13">
        <v>71</v>
      </c>
      <c r="B774" s="2">
        <v>310003711</v>
      </c>
      <c r="C774" s="1" t="s">
        <v>220</v>
      </c>
      <c r="D774" s="1" t="s">
        <v>123</v>
      </c>
      <c r="H774" s="4">
        <f>_xlfn.IFNA(VLOOKUP(B774,'FST MT'!A:FS,$A774,0),0)</f>
        <v>0</v>
      </c>
      <c r="I774" s="4">
        <f t="shared" si="236"/>
        <v>0</v>
      </c>
      <c r="K774" s="52">
        <f>IF(D774="MT",VLOOKUP(B774,Master_Item!B:H,7,0),VLOOKUP(B774,Master_Item!B:H,6,0))</f>
        <v>72</v>
      </c>
      <c r="L774" s="52" t="str">
        <f>VLOOKUP(B774,Master_Item!B:M,12,0)</f>
        <v>โรงงานนวนคร</v>
      </c>
      <c r="M774" s="11" t="str">
        <f t="shared" si="237"/>
        <v>โรงงานนวนครMT</v>
      </c>
      <c r="N774" s="11">
        <f t="shared" si="238"/>
        <v>0</v>
      </c>
      <c r="O774" s="11">
        <f t="shared" si="239"/>
        <v>0</v>
      </c>
      <c r="P774" s="11">
        <f t="shared" si="240"/>
        <v>0</v>
      </c>
      <c r="Q774" s="11">
        <f t="shared" si="241"/>
        <v>0</v>
      </c>
      <c r="R774" s="11">
        <f t="shared" si="242"/>
        <v>0</v>
      </c>
      <c r="S774" s="11"/>
      <c r="T774" s="1">
        <f>VLOOKUP(B774,Master_Item!B:I,8,0)</f>
        <v>8.4</v>
      </c>
      <c r="U774" s="11">
        <f t="shared" si="243"/>
        <v>0</v>
      </c>
      <c r="V774" s="11">
        <f t="shared" si="244"/>
        <v>0</v>
      </c>
      <c r="W774" s="11">
        <f t="shared" si="245"/>
        <v>0</v>
      </c>
      <c r="X774" s="11">
        <f t="shared" si="246"/>
        <v>0</v>
      </c>
      <c r="Y774" s="11">
        <f t="shared" si="247"/>
        <v>0</v>
      </c>
    </row>
    <row r="775" spans="1:25">
      <c r="A775" s="13">
        <v>15</v>
      </c>
      <c r="B775" s="2">
        <v>310003714</v>
      </c>
      <c r="C775" s="1" t="s">
        <v>221</v>
      </c>
      <c r="D775" s="1" t="s">
        <v>115</v>
      </c>
      <c r="E775" s="12">
        <f>_xlfn.IFNA(VLOOKUP($B775,'FST OMT'!$C:$AH,$A775,0),0)</f>
        <v>0</v>
      </c>
      <c r="F775" s="12">
        <f>_xlfn.IFNA(VLOOKUP($B775,'FST CV'!$C:$AH,$A775,0),0)</f>
        <v>0</v>
      </c>
      <c r="G775" s="12">
        <f>_xlfn.IFNA(VLOOKUP($B775,'FST TT'!$C:$AH,$A775,0),0)</f>
        <v>0</v>
      </c>
      <c r="I775" s="4">
        <f t="shared" si="224"/>
        <v>0</v>
      </c>
      <c r="K775" s="52">
        <f>IF(D775="MT",VLOOKUP(B775,Master_Item!B:H,7,0),VLOOKUP(B775,Master_Item!B:H,6,0))</f>
        <v>54</v>
      </c>
      <c r="L775" s="52" t="str">
        <f>VLOOKUP(B775,Master_Item!B:M,12,0)</f>
        <v>โรงงานนวนคร</v>
      </c>
      <c r="M775" s="11" t="str">
        <f t="shared" si="225"/>
        <v>โรงงานนวนครRegion 1</v>
      </c>
      <c r="N775" s="11">
        <f t="shared" si="226"/>
        <v>0</v>
      </c>
      <c r="O775" s="11">
        <f t="shared" si="227"/>
        <v>0</v>
      </c>
      <c r="P775" s="11">
        <f t="shared" si="228"/>
        <v>0</v>
      </c>
      <c r="Q775" s="11">
        <f t="shared" si="229"/>
        <v>0</v>
      </c>
      <c r="R775" s="11">
        <f t="shared" si="230"/>
        <v>0</v>
      </c>
      <c r="S775" s="11"/>
      <c r="T775" s="1">
        <f>VLOOKUP(B775,Master_Item!B:I,8,0)</f>
        <v>12</v>
      </c>
      <c r="U775" s="11">
        <f t="shared" si="231"/>
        <v>0</v>
      </c>
      <c r="V775" s="11">
        <f t="shared" si="232"/>
        <v>0</v>
      </c>
      <c r="W775" s="11">
        <f t="shared" si="233"/>
        <v>0</v>
      </c>
      <c r="X775" s="11">
        <f t="shared" si="234"/>
        <v>0</v>
      </c>
      <c r="Y775" s="11">
        <f t="shared" si="235"/>
        <v>0</v>
      </c>
    </row>
    <row r="776" spans="1:25">
      <c r="A776" s="13">
        <v>16</v>
      </c>
      <c r="B776" s="2">
        <v>310003714</v>
      </c>
      <c r="C776" s="1" t="s">
        <v>221</v>
      </c>
      <c r="D776" s="1" t="s">
        <v>116</v>
      </c>
      <c r="E776" s="12">
        <f>_xlfn.IFNA(VLOOKUP($B776,'FST OMT'!$C:$AH,$A776,0),0)</f>
        <v>0</v>
      </c>
      <c r="F776" s="12">
        <f>_xlfn.IFNA(VLOOKUP($B776,'FST CV'!$C:$AH,$A776,0),0)</f>
        <v>0</v>
      </c>
      <c r="G776" s="12">
        <f>_xlfn.IFNA(VLOOKUP($B776,'FST TT'!$C:$AH,$A776,0),0)</f>
        <v>0</v>
      </c>
      <c r="I776" s="4">
        <f t="shared" si="224"/>
        <v>0</v>
      </c>
      <c r="K776" s="52">
        <f>IF(D776="MT",VLOOKUP(B776,Master_Item!B:H,7,0),VLOOKUP(B776,Master_Item!B:H,6,0))</f>
        <v>54</v>
      </c>
      <c r="L776" s="52" t="str">
        <f>VLOOKUP(B776,Master_Item!B:M,12,0)</f>
        <v>โรงงานนวนคร</v>
      </c>
      <c r="M776" s="11" t="str">
        <f t="shared" si="225"/>
        <v>โรงงานนวนครRegion 2</v>
      </c>
      <c r="N776" s="11">
        <f t="shared" si="226"/>
        <v>0</v>
      </c>
      <c r="O776" s="11">
        <f t="shared" si="227"/>
        <v>0</v>
      </c>
      <c r="P776" s="11">
        <f t="shared" si="228"/>
        <v>0</v>
      </c>
      <c r="Q776" s="11">
        <f t="shared" si="229"/>
        <v>0</v>
      </c>
      <c r="R776" s="11">
        <f t="shared" si="230"/>
        <v>0</v>
      </c>
      <c r="S776" s="11"/>
      <c r="T776" s="1">
        <f>VLOOKUP(B776,Master_Item!B:I,8,0)</f>
        <v>12</v>
      </c>
      <c r="U776" s="11">
        <f t="shared" si="231"/>
        <v>0</v>
      </c>
      <c r="V776" s="11">
        <f t="shared" si="232"/>
        <v>0</v>
      </c>
      <c r="W776" s="11">
        <f t="shared" si="233"/>
        <v>0</v>
      </c>
      <c r="X776" s="11">
        <f t="shared" si="234"/>
        <v>0</v>
      </c>
      <c r="Y776" s="11">
        <f t="shared" si="235"/>
        <v>0</v>
      </c>
    </row>
    <row r="777" spans="1:25">
      <c r="A777" s="13">
        <v>17</v>
      </c>
      <c r="B777" s="2">
        <v>310003714</v>
      </c>
      <c r="C777" s="1" t="s">
        <v>221</v>
      </c>
      <c r="D777" s="1" t="s">
        <v>117</v>
      </c>
      <c r="E777" s="12">
        <f>_xlfn.IFNA(VLOOKUP($B777,'FST OMT'!$C:$AH,$A777,0),0)</f>
        <v>0</v>
      </c>
      <c r="F777" s="12">
        <f>_xlfn.IFNA(VLOOKUP($B777,'FST CV'!$C:$AH,$A777,0),0)</f>
        <v>0</v>
      </c>
      <c r="G777" s="12">
        <f>_xlfn.IFNA(VLOOKUP($B777,'FST TT'!$C:$AH,$A777,0),0)</f>
        <v>0</v>
      </c>
      <c r="I777" s="4">
        <f t="shared" si="224"/>
        <v>0</v>
      </c>
      <c r="K777" s="52">
        <f>IF(D777="MT",VLOOKUP(B777,Master_Item!B:H,7,0),VLOOKUP(B777,Master_Item!B:H,6,0))</f>
        <v>54</v>
      </c>
      <c r="L777" s="52" t="str">
        <f>VLOOKUP(B777,Master_Item!B:M,12,0)</f>
        <v>โรงงานนวนคร</v>
      </c>
      <c r="M777" s="11" t="str">
        <f t="shared" si="225"/>
        <v>โรงงานนวนครRegion 3</v>
      </c>
      <c r="N777" s="11">
        <f t="shared" si="226"/>
        <v>0</v>
      </c>
      <c r="O777" s="11">
        <f t="shared" si="227"/>
        <v>0</v>
      </c>
      <c r="P777" s="11">
        <f t="shared" si="228"/>
        <v>0</v>
      </c>
      <c r="Q777" s="11">
        <f t="shared" si="229"/>
        <v>0</v>
      </c>
      <c r="R777" s="11">
        <f t="shared" si="230"/>
        <v>0</v>
      </c>
      <c r="S777" s="11"/>
      <c r="T777" s="1">
        <f>VLOOKUP(B777,Master_Item!B:I,8,0)</f>
        <v>12</v>
      </c>
      <c r="U777" s="11">
        <f t="shared" si="231"/>
        <v>0</v>
      </c>
      <c r="V777" s="11">
        <f t="shared" si="232"/>
        <v>0</v>
      </c>
      <c r="W777" s="11">
        <f t="shared" si="233"/>
        <v>0</v>
      </c>
      <c r="X777" s="11">
        <f t="shared" si="234"/>
        <v>0</v>
      </c>
      <c r="Y777" s="11">
        <f t="shared" si="235"/>
        <v>0</v>
      </c>
    </row>
    <row r="778" spans="1:25">
      <c r="A778" s="13">
        <v>18</v>
      </c>
      <c r="B778" s="2">
        <v>310003714</v>
      </c>
      <c r="C778" s="1" t="s">
        <v>221</v>
      </c>
      <c r="D778" s="1" t="s">
        <v>118</v>
      </c>
      <c r="E778" s="12">
        <f>_xlfn.IFNA(VLOOKUP($B778,'FST OMT'!$C:$AH,$A778,0),0)</f>
        <v>0</v>
      </c>
      <c r="F778" s="12">
        <f>_xlfn.IFNA(VLOOKUP($B778,'FST CV'!$C:$AH,$A778,0),0)</f>
        <v>0</v>
      </c>
      <c r="G778" s="12">
        <f>_xlfn.IFNA(VLOOKUP($B778,'FST TT'!$C:$AH,$A778,0),0)</f>
        <v>0</v>
      </c>
      <c r="I778" s="4">
        <f t="shared" si="224"/>
        <v>0</v>
      </c>
      <c r="K778" s="52">
        <f>IF(D778="MT",VLOOKUP(B778,Master_Item!B:H,7,0),VLOOKUP(B778,Master_Item!B:H,6,0))</f>
        <v>54</v>
      </c>
      <c r="L778" s="52" t="str">
        <f>VLOOKUP(B778,Master_Item!B:M,12,0)</f>
        <v>โรงงานนวนคร</v>
      </c>
      <c r="M778" s="11" t="str">
        <f t="shared" si="225"/>
        <v>โรงงานนวนครRegion 4</v>
      </c>
      <c r="N778" s="11">
        <f t="shared" si="226"/>
        <v>0</v>
      </c>
      <c r="O778" s="11">
        <f t="shared" si="227"/>
        <v>0</v>
      </c>
      <c r="P778" s="11">
        <f t="shared" si="228"/>
        <v>0</v>
      </c>
      <c r="Q778" s="11">
        <f t="shared" si="229"/>
        <v>0</v>
      </c>
      <c r="R778" s="11">
        <f t="shared" si="230"/>
        <v>0</v>
      </c>
      <c r="S778" s="11"/>
      <c r="T778" s="1">
        <f>VLOOKUP(B778,Master_Item!B:I,8,0)</f>
        <v>12</v>
      </c>
      <c r="U778" s="11">
        <f t="shared" si="231"/>
        <v>0</v>
      </c>
      <c r="V778" s="11">
        <f t="shared" si="232"/>
        <v>0</v>
      </c>
      <c r="W778" s="11">
        <f t="shared" si="233"/>
        <v>0</v>
      </c>
      <c r="X778" s="11">
        <f t="shared" si="234"/>
        <v>0</v>
      </c>
      <c r="Y778" s="11">
        <f t="shared" si="235"/>
        <v>0</v>
      </c>
    </row>
    <row r="779" spans="1:25">
      <c r="A779" s="13">
        <v>19</v>
      </c>
      <c r="B779" s="2">
        <v>310003714</v>
      </c>
      <c r="C779" s="1" t="s">
        <v>221</v>
      </c>
      <c r="D779" s="1" t="s">
        <v>119</v>
      </c>
      <c r="E779" s="12">
        <f>_xlfn.IFNA(VLOOKUP($B779,'FST OMT'!$C:$AH,$A779,0),0)</f>
        <v>0</v>
      </c>
      <c r="F779" s="12">
        <f>_xlfn.IFNA(VLOOKUP($B779,'FST CV'!$C:$AH,$A779,0),0)</f>
        <v>0</v>
      </c>
      <c r="G779" s="12">
        <f>_xlfn.IFNA(VLOOKUP($B779,'FST TT'!$C:$AH,$A779,0),0)</f>
        <v>0</v>
      </c>
      <c r="I779" s="4">
        <f t="shared" si="224"/>
        <v>0</v>
      </c>
      <c r="K779" s="52">
        <f>IF(D779="MT",VLOOKUP(B779,Master_Item!B:H,7,0),VLOOKUP(B779,Master_Item!B:H,6,0))</f>
        <v>54</v>
      </c>
      <c r="L779" s="52" t="str">
        <f>VLOOKUP(B779,Master_Item!B:M,12,0)</f>
        <v>โรงงานนวนคร</v>
      </c>
      <c r="M779" s="11" t="str">
        <f t="shared" si="225"/>
        <v>โรงงานนวนครRegion 5</v>
      </c>
      <c r="N779" s="11">
        <f t="shared" si="226"/>
        <v>0</v>
      </c>
      <c r="O779" s="11">
        <f t="shared" si="227"/>
        <v>0</v>
      </c>
      <c r="P779" s="11">
        <f t="shared" si="228"/>
        <v>0</v>
      </c>
      <c r="Q779" s="11">
        <f t="shared" si="229"/>
        <v>0</v>
      </c>
      <c r="R779" s="11">
        <f t="shared" si="230"/>
        <v>0</v>
      </c>
      <c r="S779" s="11"/>
      <c r="T779" s="1">
        <f>VLOOKUP(B779,Master_Item!B:I,8,0)</f>
        <v>12</v>
      </c>
      <c r="U779" s="11">
        <f t="shared" si="231"/>
        <v>0</v>
      </c>
      <c r="V779" s="11">
        <f t="shared" si="232"/>
        <v>0</v>
      </c>
      <c r="W779" s="11">
        <f t="shared" si="233"/>
        <v>0</v>
      </c>
      <c r="X779" s="11">
        <f t="shared" si="234"/>
        <v>0</v>
      </c>
      <c r="Y779" s="11">
        <f t="shared" si="235"/>
        <v>0</v>
      </c>
    </row>
    <row r="780" spans="1:25">
      <c r="A780" s="13">
        <v>20</v>
      </c>
      <c r="B780" s="2">
        <v>310003714</v>
      </c>
      <c r="C780" s="1" t="s">
        <v>221</v>
      </c>
      <c r="D780" s="1" t="s">
        <v>127</v>
      </c>
      <c r="E780" s="12">
        <f>_xlfn.IFNA(VLOOKUP($B780,'FST OMT'!$C:$AH,$A780,0),0)*0.45</f>
        <v>0</v>
      </c>
      <c r="F780" s="12">
        <f>_xlfn.IFNA(VLOOKUP($B780,'FST CV'!$C:$AH,$A780,0),0)*0.45</f>
        <v>0</v>
      </c>
      <c r="G780" s="12">
        <f>_xlfn.IFNA(VLOOKUP($B780,'FST TT'!$C:$AH,$A780,0),0)*0.45</f>
        <v>0</v>
      </c>
      <c r="I780" s="4">
        <f t="shared" si="224"/>
        <v>0</v>
      </c>
      <c r="K780" s="52">
        <f>IF(D780="MT",VLOOKUP(B780,Master_Item!B:H,7,0),VLOOKUP(B780,Master_Item!B:H,6,0))</f>
        <v>54</v>
      </c>
      <c r="L780" s="52" t="str">
        <f>VLOOKUP(B780,Master_Item!B:M,12,0)</f>
        <v>โรงงานนวนคร</v>
      </c>
      <c r="M780" s="11" t="str">
        <f t="shared" si="225"/>
        <v>โรงงานนวนครRegion 6/9</v>
      </c>
      <c r="N780" s="11">
        <f t="shared" si="226"/>
        <v>0</v>
      </c>
      <c r="O780" s="11">
        <f t="shared" si="227"/>
        <v>0</v>
      </c>
      <c r="P780" s="11">
        <f t="shared" si="228"/>
        <v>0</v>
      </c>
      <c r="Q780" s="11">
        <f t="shared" si="229"/>
        <v>0</v>
      </c>
      <c r="R780" s="11">
        <f t="shared" si="230"/>
        <v>0</v>
      </c>
      <c r="S780" s="11"/>
      <c r="T780" s="1">
        <f>VLOOKUP(B780,Master_Item!B:I,8,0)</f>
        <v>12</v>
      </c>
      <c r="U780" s="11">
        <f t="shared" si="231"/>
        <v>0</v>
      </c>
      <c r="V780" s="11">
        <f t="shared" si="232"/>
        <v>0</v>
      </c>
      <c r="W780" s="11">
        <f t="shared" si="233"/>
        <v>0</v>
      </c>
      <c r="X780" s="11">
        <f t="shared" si="234"/>
        <v>0</v>
      </c>
      <c r="Y780" s="11">
        <f t="shared" si="235"/>
        <v>0</v>
      </c>
    </row>
    <row r="781" spans="1:25">
      <c r="A781" s="13">
        <v>20</v>
      </c>
      <c r="B781" s="2">
        <v>310003714</v>
      </c>
      <c r="C781" s="1" t="s">
        <v>221</v>
      </c>
      <c r="D781" s="1" t="s">
        <v>128</v>
      </c>
      <c r="E781" s="12">
        <f>_xlfn.IFNA(VLOOKUP($B781,'FST OMT'!$C:$AH,$A781,0),0)*0.55</f>
        <v>0</v>
      </c>
      <c r="F781" s="12">
        <f>_xlfn.IFNA(VLOOKUP($B781,'FST CV'!$C:$AH,$A781,0),0)*0.55</f>
        <v>0</v>
      </c>
      <c r="G781" s="12">
        <f>_xlfn.IFNA(VLOOKUP($B781,'FST TT'!$C:$AH,$A781,0),0)*0.55</f>
        <v>0</v>
      </c>
      <c r="I781" s="4">
        <f t="shared" si="224"/>
        <v>0</v>
      </c>
      <c r="K781" s="52">
        <f>IF(D781="MT",VLOOKUP(B781,Master_Item!B:H,7,0),VLOOKUP(B781,Master_Item!B:H,6,0))</f>
        <v>54</v>
      </c>
      <c r="L781" s="52" t="str">
        <f>VLOOKUP(B781,Master_Item!B:M,12,0)</f>
        <v>โรงงานนวนคร</v>
      </c>
      <c r="M781" s="11" t="str">
        <f t="shared" si="225"/>
        <v>โรงงานนวนครRegion 6/14</v>
      </c>
      <c r="N781" s="11">
        <f t="shared" si="226"/>
        <v>0</v>
      </c>
      <c r="O781" s="11">
        <f t="shared" si="227"/>
        <v>0</v>
      </c>
      <c r="P781" s="11">
        <f t="shared" si="228"/>
        <v>0</v>
      </c>
      <c r="Q781" s="11">
        <f t="shared" si="229"/>
        <v>0</v>
      </c>
      <c r="R781" s="11">
        <f t="shared" si="230"/>
        <v>0</v>
      </c>
      <c r="S781" s="11"/>
      <c r="T781" s="1">
        <f>VLOOKUP(B781,Master_Item!B:I,8,0)</f>
        <v>12</v>
      </c>
      <c r="U781" s="11">
        <f t="shared" si="231"/>
        <v>0</v>
      </c>
      <c r="V781" s="11">
        <f t="shared" si="232"/>
        <v>0</v>
      </c>
      <c r="W781" s="11">
        <f t="shared" si="233"/>
        <v>0</v>
      </c>
      <c r="X781" s="11">
        <f t="shared" si="234"/>
        <v>0</v>
      </c>
      <c r="Y781" s="11">
        <f t="shared" si="235"/>
        <v>0</v>
      </c>
    </row>
    <row r="782" spans="1:25">
      <c r="A782" s="13">
        <v>21</v>
      </c>
      <c r="B782" s="2">
        <v>310003714</v>
      </c>
      <c r="C782" s="1" t="s">
        <v>221</v>
      </c>
      <c r="D782" s="1" t="s">
        <v>121</v>
      </c>
      <c r="E782" s="12">
        <f>_xlfn.IFNA(VLOOKUP($B782,'FST OMT'!$C:$AH,$A782,0),0)</f>
        <v>0</v>
      </c>
      <c r="F782" s="12">
        <f>_xlfn.IFNA(VLOOKUP($B782,'FST CV'!$C:$AH,$A782,0),0)</f>
        <v>0</v>
      </c>
      <c r="G782" s="12">
        <f>_xlfn.IFNA(VLOOKUP($B782,'FST TT'!$C:$AH,$A782,0),0)</f>
        <v>0</v>
      </c>
      <c r="I782" s="4">
        <f t="shared" si="224"/>
        <v>0</v>
      </c>
      <c r="K782" s="52">
        <f>IF(D782="MT",VLOOKUP(B782,Master_Item!B:H,7,0),VLOOKUP(B782,Master_Item!B:H,6,0))</f>
        <v>54</v>
      </c>
      <c r="L782" s="52" t="str">
        <f>VLOOKUP(B782,Master_Item!B:M,12,0)</f>
        <v>โรงงานนวนคร</v>
      </c>
      <c r="M782" s="11" t="str">
        <f t="shared" si="225"/>
        <v>โรงงานนวนครRegion 7</v>
      </c>
      <c r="N782" s="11">
        <f t="shared" si="226"/>
        <v>0</v>
      </c>
      <c r="O782" s="11">
        <f t="shared" si="227"/>
        <v>0</v>
      </c>
      <c r="P782" s="11">
        <f t="shared" si="228"/>
        <v>0</v>
      </c>
      <c r="Q782" s="11">
        <f t="shared" si="229"/>
        <v>0</v>
      </c>
      <c r="R782" s="11">
        <f t="shared" si="230"/>
        <v>0</v>
      </c>
      <c r="S782" s="11"/>
      <c r="T782" s="1">
        <f>VLOOKUP(B782,Master_Item!B:I,8,0)</f>
        <v>12</v>
      </c>
      <c r="U782" s="11">
        <f t="shared" si="231"/>
        <v>0</v>
      </c>
      <c r="V782" s="11">
        <f t="shared" si="232"/>
        <v>0</v>
      </c>
      <c r="W782" s="11">
        <f t="shared" si="233"/>
        <v>0</v>
      </c>
      <c r="X782" s="11">
        <f t="shared" si="234"/>
        <v>0</v>
      </c>
      <c r="Y782" s="11">
        <f t="shared" si="235"/>
        <v>0</v>
      </c>
    </row>
    <row r="783" spans="1:25">
      <c r="A783" s="13">
        <v>22</v>
      </c>
      <c r="B783" s="2">
        <v>310003714</v>
      </c>
      <c r="C783" s="1" t="s">
        <v>221</v>
      </c>
      <c r="D783" s="1" t="s">
        <v>122</v>
      </c>
      <c r="E783" s="12">
        <f>_xlfn.IFNA(VLOOKUP($B783,'FST OMT'!$C:$AH,$A783,0),0)</f>
        <v>0</v>
      </c>
      <c r="F783" s="12">
        <f>_xlfn.IFNA(VLOOKUP($B783,'FST CV'!$C:$AH,$A783,0),0)</f>
        <v>0</v>
      </c>
      <c r="G783" s="12">
        <f>_xlfn.IFNA(VLOOKUP($B783,'FST TT'!$C:$AH,$A783,0),0)</f>
        <v>0</v>
      </c>
      <c r="I783" s="4">
        <f t="shared" si="224"/>
        <v>0</v>
      </c>
      <c r="K783" s="52">
        <f>IF(D783="MT",VLOOKUP(B783,Master_Item!B:H,7,0),VLOOKUP(B783,Master_Item!B:H,6,0))</f>
        <v>54</v>
      </c>
      <c r="L783" s="52" t="str">
        <f>VLOOKUP(B783,Master_Item!B:M,12,0)</f>
        <v>โรงงานนวนคร</v>
      </c>
      <c r="M783" s="11" t="str">
        <f t="shared" si="225"/>
        <v>โรงงานนวนครRegion 8</v>
      </c>
      <c r="N783" s="11">
        <f t="shared" si="226"/>
        <v>0</v>
      </c>
      <c r="O783" s="11">
        <f t="shared" si="227"/>
        <v>0</v>
      </c>
      <c r="P783" s="11">
        <f t="shared" si="228"/>
        <v>0</v>
      </c>
      <c r="Q783" s="11">
        <f t="shared" si="229"/>
        <v>0</v>
      </c>
      <c r="R783" s="11">
        <f t="shared" si="230"/>
        <v>0</v>
      </c>
      <c r="S783" s="11"/>
      <c r="T783" s="1">
        <f>VLOOKUP(B783,Master_Item!B:I,8,0)</f>
        <v>12</v>
      </c>
      <c r="U783" s="11">
        <f t="shared" si="231"/>
        <v>0</v>
      </c>
      <c r="V783" s="11">
        <f t="shared" si="232"/>
        <v>0</v>
      </c>
      <c r="W783" s="11">
        <f t="shared" si="233"/>
        <v>0</v>
      </c>
      <c r="X783" s="11">
        <f t="shared" si="234"/>
        <v>0</v>
      </c>
      <c r="Y783" s="11">
        <f t="shared" si="235"/>
        <v>0</v>
      </c>
    </row>
    <row r="784" spans="1:25">
      <c r="A784" s="13">
        <v>71</v>
      </c>
      <c r="B784" s="2">
        <v>310003714</v>
      </c>
      <c r="C784" s="1" t="s">
        <v>221</v>
      </c>
      <c r="D784" s="1" t="s">
        <v>123</v>
      </c>
      <c r="H784" s="4">
        <f>_xlfn.IFNA(VLOOKUP(B784,'FST MT'!A:FS,$A784,0),0)</f>
        <v>0</v>
      </c>
      <c r="I784" s="4">
        <f t="shared" si="224"/>
        <v>0</v>
      </c>
      <c r="K784" s="52">
        <f>IF(D784="MT",VLOOKUP(B784,Master_Item!B:H,7,0),VLOOKUP(B784,Master_Item!B:H,6,0))</f>
        <v>54</v>
      </c>
      <c r="L784" s="52" t="str">
        <f>VLOOKUP(B784,Master_Item!B:M,12,0)</f>
        <v>โรงงานนวนคร</v>
      </c>
      <c r="M784" s="11" t="str">
        <f t="shared" si="225"/>
        <v>โรงงานนวนครMT</v>
      </c>
      <c r="N784" s="11">
        <f t="shared" si="226"/>
        <v>0</v>
      </c>
      <c r="O784" s="11">
        <f t="shared" si="227"/>
        <v>0</v>
      </c>
      <c r="P784" s="11">
        <f t="shared" si="228"/>
        <v>0</v>
      </c>
      <c r="Q784" s="11">
        <f t="shared" si="229"/>
        <v>0</v>
      </c>
      <c r="R784" s="11">
        <f t="shared" si="230"/>
        <v>0</v>
      </c>
      <c r="S784" s="11"/>
      <c r="T784" s="1">
        <f>VLOOKUP(B784,Master_Item!B:I,8,0)</f>
        <v>12</v>
      </c>
      <c r="U784" s="11">
        <f t="shared" si="231"/>
        <v>0</v>
      </c>
      <c r="V784" s="11">
        <f t="shared" si="232"/>
        <v>0</v>
      </c>
      <c r="W784" s="11">
        <f t="shared" si="233"/>
        <v>0</v>
      </c>
      <c r="X784" s="11">
        <f t="shared" si="234"/>
        <v>0</v>
      </c>
      <c r="Y784" s="11">
        <f t="shared" si="235"/>
        <v>0</v>
      </c>
    </row>
    <row r="785" spans="1:25">
      <c r="A785" s="13">
        <v>15</v>
      </c>
      <c r="B785" s="2">
        <v>310000008</v>
      </c>
      <c r="C785" s="1" t="s">
        <v>259</v>
      </c>
      <c r="D785" s="1" t="s">
        <v>115</v>
      </c>
      <c r="E785" s="12">
        <f>_xlfn.IFNA(VLOOKUP($B785,'FST OMT'!$C:$AH,$A785,0),0)</f>
        <v>0</v>
      </c>
      <c r="F785" s="12">
        <f>_xlfn.IFNA(VLOOKUP($B785,'FST CV'!$C:$AH,$A785,0),0)</f>
        <v>0</v>
      </c>
      <c r="G785" s="12">
        <f>_xlfn.IFNA(VLOOKUP($B785,'FST TT'!$C:$AH,$A785,0),0)</f>
        <v>0</v>
      </c>
      <c r="I785" s="4">
        <f t="shared" si="224"/>
        <v>0</v>
      </c>
      <c r="K785" s="52">
        <f>IF(D785="MT",VLOOKUP(B785,Master_Item!B:H,7,0),VLOOKUP(B785,Master_Item!B:H,6,0))</f>
        <v>18</v>
      </c>
      <c r="L785" s="52">
        <f>VLOOKUP(B785,Master_Item!B:M,12,0)</f>
        <v>0</v>
      </c>
      <c r="M785" s="11" t="str">
        <f t="shared" si="225"/>
        <v>0Region 1</v>
      </c>
      <c r="N785" s="11">
        <f t="shared" si="226"/>
        <v>0</v>
      </c>
      <c r="O785" s="11">
        <f t="shared" si="227"/>
        <v>0</v>
      </c>
      <c r="P785" s="11">
        <f t="shared" si="228"/>
        <v>0</v>
      </c>
      <c r="Q785" s="11">
        <f t="shared" si="229"/>
        <v>0</v>
      </c>
      <c r="R785" s="11">
        <f t="shared" si="230"/>
        <v>0</v>
      </c>
      <c r="S785" s="11"/>
      <c r="T785" s="1">
        <f>VLOOKUP(B785,Master_Item!B:I,8,0)</f>
        <v>18.899999999999999</v>
      </c>
      <c r="U785" s="11">
        <f t="shared" si="231"/>
        <v>0</v>
      </c>
      <c r="V785" s="11">
        <f t="shared" si="232"/>
        <v>0</v>
      </c>
      <c r="W785" s="11">
        <f t="shared" si="233"/>
        <v>0</v>
      </c>
      <c r="X785" s="11">
        <f t="shared" si="234"/>
        <v>0</v>
      </c>
      <c r="Y785" s="11">
        <f t="shared" si="235"/>
        <v>0</v>
      </c>
    </row>
    <row r="786" spans="1:25">
      <c r="A786" s="13">
        <v>16</v>
      </c>
      <c r="B786" s="2">
        <v>310000008</v>
      </c>
      <c r="C786" s="1" t="s">
        <v>259</v>
      </c>
      <c r="D786" s="1" t="s">
        <v>116</v>
      </c>
      <c r="E786" s="12">
        <f>_xlfn.IFNA(VLOOKUP($B786,'FST OMT'!$C:$AH,$A786,0),0)</f>
        <v>0</v>
      </c>
      <c r="F786" s="12">
        <f>_xlfn.IFNA(VLOOKUP($B786,'FST CV'!$C:$AH,$A786,0),0)</f>
        <v>0</v>
      </c>
      <c r="G786" s="12">
        <f>_xlfn.IFNA(VLOOKUP($B786,'FST TT'!$C:$AH,$A786,0),0)</f>
        <v>0</v>
      </c>
      <c r="I786" s="4">
        <f t="shared" si="224"/>
        <v>0</v>
      </c>
      <c r="K786" s="52">
        <f>IF(D786="MT",VLOOKUP(B786,Master_Item!B:H,7,0),VLOOKUP(B786,Master_Item!B:H,6,0))</f>
        <v>18</v>
      </c>
      <c r="L786" s="52">
        <f>VLOOKUP(B786,Master_Item!B:M,12,0)</f>
        <v>0</v>
      </c>
      <c r="M786" s="11" t="str">
        <f t="shared" si="225"/>
        <v>0Region 2</v>
      </c>
      <c r="N786" s="11">
        <f t="shared" si="226"/>
        <v>0</v>
      </c>
      <c r="O786" s="11">
        <f t="shared" si="227"/>
        <v>0</v>
      </c>
      <c r="P786" s="11">
        <f t="shared" si="228"/>
        <v>0</v>
      </c>
      <c r="Q786" s="11">
        <f t="shared" si="229"/>
        <v>0</v>
      </c>
      <c r="R786" s="11">
        <f t="shared" si="230"/>
        <v>0</v>
      </c>
      <c r="S786" s="11"/>
      <c r="T786" s="1">
        <f>VLOOKUP(B786,Master_Item!B:I,8,0)</f>
        <v>18.899999999999999</v>
      </c>
      <c r="U786" s="11">
        <f t="shared" si="231"/>
        <v>0</v>
      </c>
      <c r="V786" s="11">
        <f t="shared" si="232"/>
        <v>0</v>
      </c>
      <c r="W786" s="11">
        <f t="shared" si="233"/>
        <v>0</v>
      </c>
      <c r="X786" s="11">
        <f t="shared" si="234"/>
        <v>0</v>
      </c>
      <c r="Y786" s="11">
        <f t="shared" si="235"/>
        <v>0</v>
      </c>
    </row>
    <row r="787" spans="1:25">
      <c r="A787" s="13">
        <v>17</v>
      </c>
      <c r="B787" s="2">
        <v>310000008</v>
      </c>
      <c r="C787" s="1" t="s">
        <v>259</v>
      </c>
      <c r="D787" s="1" t="s">
        <v>117</v>
      </c>
      <c r="E787" s="12">
        <f>_xlfn.IFNA(VLOOKUP($B787,'FST OMT'!$C:$AH,$A787,0),0)</f>
        <v>0</v>
      </c>
      <c r="F787" s="12">
        <f>_xlfn.IFNA(VLOOKUP($B787,'FST CV'!$C:$AH,$A787,0),0)</f>
        <v>0</v>
      </c>
      <c r="G787" s="12">
        <f>_xlfn.IFNA(VLOOKUP($B787,'FST TT'!$C:$AH,$A787,0),0)</f>
        <v>0</v>
      </c>
      <c r="I787" s="4">
        <f t="shared" si="224"/>
        <v>0</v>
      </c>
      <c r="K787" s="52">
        <f>IF(D787="MT",VLOOKUP(B787,Master_Item!B:H,7,0),VLOOKUP(B787,Master_Item!B:H,6,0))</f>
        <v>18</v>
      </c>
      <c r="L787" s="52">
        <f>VLOOKUP(B787,Master_Item!B:M,12,0)</f>
        <v>0</v>
      </c>
      <c r="M787" s="11" t="str">
        <f t="shared" si="225"/>
        <v>0Region 3</v>
      </c>
      <c r="N787" s="11">
        <f t="shared" si="226"/>
        <v>0</v>
      </c>
      <c r="O787" s="11">
        <f t="shared" si="227"/>
        <v>0</v>
      </c>
      <c r="P787" s="11">
        <f t="shared" si="228"/>
        <v>0</v>
      </c>
      <c r="Q787" s="11">
        <f t="shared" si="229"/>
        <v>0</v>
      </c>
      <c r="R787" s="11">
        <f t="shared" si="230"/>
        <v>0</v>
      </c>
      <c r="S787" s="11"/>
      <c r="T787" s="1">
        <f>VLOOKUP(B787,Master_Item!B:I,8,0)</f>
        <v>18.899999999999999</v>
      </c>
      <c r="U787" s="11">
        <f t="shared" si="231"/>
        <v>0</v>
      </c>
      <c r="V787" s="11">
        <f t="shared" si="232"/>
        <v>0</v>
      </c>
      <c r="W787" s="11">
        <f t="shared" si="233"/>
        <v>0</v>
      </c>
      <c r="X787" s="11">
        <f t="shared" si="234"/>
        <v>0</v>
      </c>
      <c r="Y787" s="11">
        <f t="shared" si="235"/>
        <v>0</v>
      </c>
    </row>
    <row r="788" spans="1:25">
      <c r="A788" s="13">
        <v>18</v>
      </c>
      <c r="B788" s="2">
        <v>310000008</v>
      </c>
      <c r="C788" s="1" t="s">
        <v>259</v>
      </c>
      <c r="D788" s="1" t="s">
        <v>118</v>
      </c>
      <c r="E788" s="12">
        <f>_xlfn.IFNA(VLOOKUP($B788,'FST OMT'!$C:$AH,$A788,0),0)</f>
        <v>0</v>
      </c>
      <c r="F788" s="12">
        <f>_xlfn.IFNA(VLOOKUP($B788,'FST CV'!$C:$AH,$A788,0),0)</f>
        <v>0</v>
      </c>
      <c r="G788" s="12">
        <f>_xlfn.IFNA(VLOOKUP($B788,'FST TT'!$C:$AH,$A788,0),0)</f>
        <v>0</v>
      </c>
      <c r="I788" s="4">
        <f t="shared" si="224"/>
        <v>0</v>
      </c>
      <c r="K788" s="52">
        <f>IF(D788="MT",VLOOKUP(B788,Master_Item!B:H,7,0),VLOOKUP(B788,Master_Item!B:H,6,0))</f>
        <v>18</v>
      </c>
      <c r="L788" s="52">
        <f>VLOOKUP(B788,Master_Item!B:M,12,0)</f>
        <v>0</v>
      </c>
      <c r="M788" s="11" t="str">
        <f t="shared" si="225"/>
        <v>0Region 4</v>
      </c>
      <c r="N788" s="11">
        <f t="shared" si="226"/>
        <v>0</v>
      </c>
      <c r="O788" s="11">
        <f t="shared" si="227"/>
        <v>0</v>
      </c>
      <c r="P788" s="11">
        <f t="shared" si="228"/>
        <v>0</v>
      </c>
      <c r="Q788" s="11">
        <f t="shared" si="229"/>
        <v>0</v>
      </c>
      <c r="R788" s="11">
        <f t="shared" si="230"/>
        <v>0</v>
      </c>
      <c r="S788" s="11"/>
      <c r="T788" s="1">
        <f>VLOOKUP(B788,Master_Item!B:I,8,0)</f>
        <v>18.899999999999999</v>
      </c>
      <c r="U788" s="11">
        <f t="shared" si="231"/>
        <v>0</v>
      </c>
      <c r="V788" s="11">
        <f t="shared" si="232"/>
        <v>0</v>
      </c>
      <c r="W788" s="11">
        <f t="shared" si="233"/>
        <v>0</v>
      </c>
      <c r="X788" s="11">
        <f t="shared" si="234"/>
        <v>0</v>
      </c>
      <c r="Y788" s="11">
        <f t="shared" si="235"/>
        <v>0</v>
      </c>
    </row>
    <row r="789" spans="1:25">
      <c r="A789" s="13">
        <v>19</v>
      </c>
      <c r="B789" s="2">
        <v>310000008</v>
      </c>
      <c r="C789" s="1" t="s">
        <v>259</v>
      </c>
      <c r="D789" s="1" t="s">
        <v>119</v>
      </c>
      <c r="E789" s="12">
        <f>_xlfn.IFNA(VLOOKUP($B789,'FST OMT'!$C:$AH,$A789,0),0)</f>
        <v>0</v>
      </c>
      <c r="F789" s="12">
        <f>_xlfn.IFNA(VLOOKUP($B789,'FST CV'!$C:$AH,$A789,0),0)</f>
        <v>0</v>
      </c>
      <c r="G789" s="12">
        <f>_xlfn.IFNA(VLOOKUP($B789,'FST TT'!$C:$AH,$A789,0),0)</f>
        <v>0</v>
      </c>
      <c r="I789" s="4">
        <f t="shared" si="224"/>
        <v>0</v>
      </c>
      <c r="K789" s="52">
        <f>IF(D789="MT",VLOOKUP(B789,Master_Item!B:H,7,0),VLOOKUP(B789,Master_Item!B:H,6,0))</f>
        <v>18</v>
      </c>
      <c r="L789" s="52">
        <f>VLOOKUP(B789,Master_Item!B:M,12,0)</f>
        <v>0</v>
      </c>
      <c r="M789" s="11" t="str">
        <f t="shared" si="225"/>
        <v>0Region 5</v>
      </c>
      <c r="N789" s="11">
        <f t="shared" si="226"/>
        <v>0</v>
      </c>
      <c r="O789" s="11">
        <f t="shared" si="227"/>
        <v>0</v>
      </c>
      <c r="P789" s="11">
        <f t="shared" si="228"/>
        <v>0</v>
      </c>
      <c r="Q789" s="11">
        <f t="shared" si="229"/>
        <v>0</v>
      </c>
      <c r="R789" s="11">
        <f t="shared" si="230"/>
        <v>0</v>
      </c>
      <c r="S789" s="11"/>
      <c r="T789" s="1">
        <f>VLOOKUP(B789,Master_Item!B:I,8,0)</f>
        <v>18.899999999999999</v>
      </c>
      <c r="U789" s="11">
        <f t="shared" si="231"/>
        <v>0</v>
      </c>
      <c r="V789" s="11">
        <f t="shared" si="232"/>
        <v>0</v>
      </c>
      <c r="W789" s="11">
        <f t="shared" si="233"/>
        <v>0</v>
      </c>
      <c r="X789" s="11">
        <f t="shared" si="234"/>
        <v>0</v>
      </c>
      <c r="Y789" s="11">
        <f t="shared" si="235"/>
        <v>0</v>
      </c>
    </row>
    <row r="790" spans="1:25">
      <c r="A790" s="13">
        <v>20</v>
      </c>
      <c r="B790" s="2">
        <v>310000008</v>
      </c>
      <c r="C790" s="1" t="s">
        <v>259</v>
      </c>
      <c r="D790" s="1" t="s">
        <v>127</v>
      </c>
      <c r="E790" s="12">
        <f>_xlfn.IFNA(VLOOKUP($B790,'FST OMT'!$C:$AH,$A790,0),0)*0.45</f>
        <v>0</v>
      </c>
      <c r="F790" s="12">
        <f>_xlfn.IFNA(VLOOKUP($B790,'FST CV'!$C:$AH,$A790,0),0)*0.45</f>
        <v>0</v>
      </c>
      <c r="G790" s="12">
        <f>_xlfn.IFNA(VLOOKUP($B790,'FST TT'!$C:$AH,$A790,0),0)*0.45</f>
        <v>0</v>
      </c>
      <c r="I790" s="4">
        <f t="shared" si="224"/>
        <v>0</v>
      </c>
      <c r="K790" s="52">
        <f>IF(D790="MT",VLOOKUP(B790,Master_Item!B:H,7,0),VLOOKUP(B790,Master_Item!B:H,6,0))</f>
        <v>18</v>
      </c>
      <c r="L790" s="52">
        <f>VLOOKUP(B790,Master_Item!B:M,12,0)</f>
        <v>0</v>
      </c>
      <c r="M790" s="11" t="str">
        <f t="shared" si="225"/>
        <v>0Region 6/9</v>
      </c>
      <c r="N790" s="11">
        <f t="shared" si="226"/>
        <v>0</v>
      </c>
      <c r="O790" s="11">
        <f t="shared" si="227"/>
        <v>0</v>
      </c>
      <c r="P790" s="11">
        <f t="shared" si="228"/>
        <v>0</v>
      </c>
      <c r="Q790" s="11">
        <f t="shared" si="229"/>
        <v>0</v>
      </c>
      <c r="R790" s="11">
        <f t="shared" si="230"/>
        <v>0</v>
      </c>
      <c r="S790" s="11"/>
      <c r="T790" s="1">
        <f>VLOOKUP(B790,Master_Item!B:I,8,0)</f>
        <v>18.899999999999999</v>
      </c>
      <c r="U790" s="11">
        <f t="shared" si="231"/>
        <v>0</v>
      </c>
      <c r="V790" s="11">
        <f t="shared" si="232"/>
        <v>0</v>
      </c>
      <c r="W790" s="11">
        <f t="shared" si="233"/>
        <v>0</v>
      </c>
      <c r="X790" s="11">
        <f t="shared" si="234"/>
        <v>0</v>
      </c>
      <c r="Y790" s="11">
        <f t="shared" si="235"/>
        <v>0</v>
      </c>
    </row>
    <row r="791" spans="1:25">
      <c r="A791" s="13">
        <v>20</v>
      </c>
      <c r="B791" s="2">
        <v>310000008</v>
      </c>
      <c r="C791" s="1" t="s">
        <v>259</v>
      </c>
      <c r="D791" s="1" t="s">
        <v>128</v>
      </c>
      <c r="E791" s="12">
        <f>_xlfn.IFNA(VLOOKUP($B791,'FST OMT'!$C:$AH,$A791,0),0)*0.55</f>
        <v>0</v>
      </c>
      <c r="F791" s="12">
        <f>_xlfn.IFNA(VLOOKUP($B791,'FST CV'!$C:$AH,$A791,0),0)*0.55</f>
        <v>0</v>
      </c>
      <c r="G791" s="12">
        <f>_xlfn.IFNA(VLOOKUP($B791,'FST TT'!$C:$AH,$A791,0),0)*0.55</f>
        <v>0</v>
      </c>
      <c r="I791" s="4">
        <f t="shared" si="224"/>
        <v>0</v>
      </c>
      <c r="K791" s="52">
        <f>IF(D791="MT",VLOOKUP(B791,Master_Item!B:H,7,0),VLOOKUP(B791,Master_Item!B:H,6,0))</f>
        <v>18</v>
      </c>
      <c r="L791" s="52">
        <f>VLOOKUP(B791,Master_Item!B:M,12,0)</f>
        <v>0</v>
      </c>
      <c r="M791" s="11" t="str">
        <f t="shared" si="225"/>
        <v>0Region 6/14</v>
      </c>
      <c r="N791" s="11">
        <f t="shared" si="226"/>
        <v>0</v>
      </c>
      <c r="O791" s="11">
        <f t="shared" si="227"/>
        <v>0</v>
      </c>
      <c r="P791" s="11">
        <f t="shared" si="228"/>
        <v>0</v>
      </c>
      <c r="Q791" s="11">
        <f t="shared" si="229"/>
        <v>0</v>
      </c>
      <c r="R791" s="11">
        <f t="shared" si="230"/>
        <v>0</v>
      </c>
      <c r="S791" s="11"/>
      <c r="T791" s="1">
        <f>VLOOKUP(B791,Master_Item!B:I,8,0)</f>
        <v>18.899999999999999</v>
      </c>
      <c r="U791" s="11">
        <f t="shared" si="231"/>
        <v>0</v>
      </c>
      <c r="V791" s="11">
        <f t="shared" si="232"/>
        <v>0</v>
      </c>
      <c r="W791" s="11">
        <f t="shared" si="233"/>
        <v>0</v>
      </c>
      <c r="X791" s="11">
        <f t="shared" si="234"/>
        <v>0</v>
      </c>
      <c r="Y791" s="11">
        <f t="shared" si="235"/>
        <v>0</v>
      </c>
    </row>
    <row r="792" spans="1:25">
      <c r="A792" s="13">
        <v>21</v>
      </c>
      <c r="B792" s="2">
        <v>310000008</v>
      </c>
      <c r="C792" s="1" t="s">
        <v>259</v>
      </c>
      <c r="D792" s="1" t="s">
        <v>121</v>
      </c>
      <c r="E792" s="12">
        <f>_xlfn.IFNA(VLOOKUP($B792,'FST OMT'!$C:$AH,$A792,0),0)</f>
        <v>0</v>
      </c>
      <c r="F792" s="12">
        <f>_xlfn.IFNA(VLOOKUP($B792,'FST CV'!$C:$AH,$A792,0),0)</f>
        <v>0</v>
      </c>
      <c r="G792" s="12">
        <f>_xlfn.IFNA(VLOOKUP($B792,'FST TT'!$C:$AH,$A792,0),0)</f>
        <v>0</v>
      </c>
      <c r="I792" s="4">
        <f t="shared" si="224"/>
        <v>0</v>
      </c>
      <c r="K792" s="52">
        <f>IF(D792="MT",VLOOKUP(B792,Master_Item!B:H,7,0),VLOOKUP(B792,Master_Item!B:H,6,0))</f>
        <v>18</v>
      </c>
      <c r="L792" s="52">
        <f>VLOOKUP(B792,Master_Item!B:M,12,0)</f>
        <v>0</v>
      </c>
      <c r="M792" s="11" t="str">
        <f t="shared" si="225"/>
        <v>0Region 7</v>
      </c>
      <c r="N792" s="11">
        <f t="shared" si="226"/>
        <v>0</v>
      </c>
      <c r="O792" s="11">
        <f t="shared" si="227"/>
        <v>0</v>
      </c>
      <c r="P792" s="11">
        <f t="shared" si="228"/>
        <v>0</v>
      </c>
      <c r="Q792" s="11">
        <f t="shared" si="229"/>
        <v>0</v>
      </c>
      <c r="R792" s="11">
        <f t="shared" si="230"/>
        <v>0</v>
      </c>
      <c r="S792" s="11"/>
      <c r="T792" s="1">
        <f>VLOOKUP(B792,Master_Item!B:I,8,0)</f>
        <v>18.899999999999999</v>
      </c>
      <c r="U792" s="11">
        <f t="shared" si="231"/>
        <v>0</v>
      </c>
      <c r="V792" s="11">
        <f t="shared" si="232"/>
        <v>0</v>
      </c>
      <c r="W792" s="11">
        <f t="shared" si="233"/>
        <v>0</v>
      </c>
      <c r="X792" s="11">
        <f t="shared" si="234"/>
        <v>0</v>
      </c>
      <c r="Y792" s="11">
        <f t="shared" si="235"/>
        <v>0</v>
      </c>
    </row>
    <row r="793" spans="1:25">
      <c r="A793" s="13">
        <v>22</v>
      </c>
      <c r="B793" s="2">
        <v>310000008</v>
      </c>
      <c r="C793" s="1" t="s">
        <v>259</v>
      </c>
      <c r="D793" s="1" t="s">
        <v>122</v>
      </c>
      <c r="E793" s="12">
        <f>_xlfn.IFNA(VLOOKUP($B793,'FST OMT'!$C:$AH,$A793,0),0)</f>
        <v>0</v>
      </c>
      <c r="F793" s="12">
        <f>_xlfn.IFNA(VLOOKUP($B793,'FST CV'!$C:$AH,$A793,0),0)</f>
        <v>0</v>
      </c>
      <c r="G793" s="12">
        <f>_xlfn.IFNA(VLOOKUP($B793,'FST TT'!$C:$AH,$A793,0),0)</f>
        <v>0</v>
      </c>
      <c r="I793" s="4">
        <f t="shared" si="224"/>
        <v>0</v>
      </c>
      <c r="K793" s="52">
        <f>IF(D793="MT",VLOOKUP(B793,Master_Item!B:H,7,0),VLOOKUP(B793,Master_Item!B:H,6,0))</f>
        <v>18</v>
      </c>
      <c r="L793" s="52">
        <f>VLOOKUP(B793,Master_Item!B:M,12,0)</f>
        <v>0</v>
      </c>
      <c r="M793" s="11" t="str">
        <f t="shared" si="225"/>
        <v>0Region 8</v>
      </c>
      <c r="N793" s="11">
        <f t="shared" si="226"/>
        <v>0</v>
      </c>
      <c r="O793" s="11">
        <f t="shared" si="227"/>
        <v>0</v>
      </c>
      <c r="P793" s="11">
        <f t="shared" si="228"/>
        <v>0</v>
      </c>
      <c r="Q793" s="11">
        <f t="shared" si="229"/>
        <v>0</v>
      </c>
      <c r="R793" s="11">
        <f t="shared" si="230"/>
        <v>0</v>
      </c>
      <c r="S793" s="11"/>
      <c r="T793" s="1">
        <f>VLOOKUP(B793,Master_Item!B:I,8,0)</f>
        <v>18.899999999999999</v>
      </c>
      <c r="U793" s="11">
        <f t="shared" si="231"/>
        <v>0</v>
      </c>
      <c r="V793" s="11">
        <f t="shared" si="232"/>
        <v>0</v>
      </c>
      <c r="W793" s="11">
        <f t="shared" si="233"/>
        <v>0</v>
      </c>
      <c r="X793" s="11">
        <f t="shared" si="234"/>
        <v>0</v>
      </c>
      <c r="Y793" s="11">
        <f t="shared" si="235"/>
        <v>0</v>
      </c>
    </row>
    <row r="794" spans="1:25">
      <c r="A794" s="13">
        <v>71</v>
      </c>
      <c r="B794" s="2">
        <v>310000008</v>
      </c>
      <c r="C794" s="1" t="s">
        <v>259</v>
      </c>
      <c r="D794" s="1" t="s">
        <v>123</v>
      </c>
      <c r="H794" s="4">
        <f>_xlfn.IFNA(VLOOKUP(B794,'FST MT'!A:FS,$A794,0),0)</f>
        <v>0</v>
      </c>
      <c r="I794" s="4">
        <f t="shared" si="224"/>
        <v>0</v>
      </c>
      <c r="K794" s="52">
        <f>IF(D794="MT",VLOOKUP(B794,Master_Item!B:H,7,0),VLOOKUP(B794,Master_Item!B:H,6,0))</f>
        <v>18</v>
      </c>
      <c r="L794" s="52">
        <f>VLOOKUP(B794,Master_Item!B:M,12,0)</f>
        <v>0</v>
      </c>
      <c r="M794" s="11" t="str">
        <f t="shared" si="225"/>
        <v>0MT</v>
      </c>
      <c r="N794" s="11">
        <f t="shared" si="226"/>
        <v>0</v>
      </c>
      <c r="O794" s="11">
        <f t="shared" si="227"/>
        <v>0</v>
      </c>
      <c r="P794" s="11">
        <f t="shared" si="228"/>
        <v>0</v>
      </c>
      <c r="Q794" s="11">
        <f t="shared" si="229"/>
        <v>0</v>
      </c>
      <c r="R794" s="11">
        <f t="shared" si="230"/>
        <v>0</v>
      </c>
      <c r="S794" s="11"/>
      <c r="T794" s="1">
        <f>VLOOKUP(B794,Master_Item!B:I,8,0)</f>
        <v>18.899999999999999</v>
      </c>
      <c r="U794" s="11">
        <f t="shared" si="231"/>
        <v>0</v>
      </c>
      <c r="V794" s="11">
        <f t="shared" si="232"/>
        <v>0</v>
      </c>
      <c r="W794" s="11">
        <f t="shared" si="233"/>
        <v>0</v>
      </c>
      <c r="X794" s="11">
        <f t="shared" si="234"/>
        <v>0</v>
      </c>
      <c r="Y794" s="11">
        <f t="shared" si="235"/>
        <v>0</v>
      </c>
    </row>
    <row r="795" spans="1:25">
      <c r="A795" s="13">
        <v>15</v>
      </c>
      <c r="B795" s="2">
        <v>310003703</v>
      </c>
      <c r="C795" s="1" t="s">
        <v>222</v>
      </c>
      <c r="D795" s="1" t="s">
        <v>115</v>
      </c>
      <c r="E795" s="12">
        <f>_xlfn.IFNA(VLOOKUP($B795,'FST OMT'!$C:$AH,$A795,0),0)</f>
        <v>0</v>
      </c>
      <c r="F795" s="12">
        <f>_xlfn.IFNA(VLOOKUP($B795,'FST CV'!$C:$AH,$A795,0),0)</f>
        <v>0</v>
      </c>
      <c r="G795" s="12">
        <f>_xlfn.IFNA(VLOOKUP($B795,'FST TT'!$C:$AH,$A795,0),0)</f>
        <v>0</v>
      </c>
      <c r="I795" s="4">
        <f t="shared" ref="I795:I804" si="248">SUM(E795:H795)</f>
        <v>0</v>
      </c>
      <c r="K795" s="52">
        <f>IF(D795="MT",VLOOKUP(B795,Master_Item!B:H,7,0),VLOOKUP(B795,Master_Item!B:H,6,0))</f>
        <v>60</v>
      </c>
      <c r="L795" s="52" t="str">
        <f>VLOOKUP(B795,Master_Item!B:M,12,0)</f>
        <v>โรงงานวังม่วง</v>
      </c>
      <c r="M795" s="11" t="str">
        <f t="shared" ref="M795:M804" si="249">L795&amp;D795</f>
        <v>โรงงานวังม่วงRegion 1</v>
      </c>
      <c r="N795" s="11">
        <f t="shared" ref="N795:N804" si="250">E795/$K795</f>
        <v>0</v>
      </c>
      <c r="O795" s="11">
        <f t="shared" ref="O795:O804" si="251">F795/$K795</f>
        <v>0</v>
      </c>
      <c r="P795" s="11">
        <f t="shared" ref="P795:P804" si="252">G795/$K795</f>
        <v>0</v>
      </c>
      <c r="Q795" s="11">
        <f t="shared" ref="Q795:Q804" si="253">H795/$K795</f>
        <v>0</v>
      </c>
      <c r="R795" s="11">
        <f t="shared" ref="R795:R804" si="254">I795/$K795</f>
        <v>0</v>
      </c>
      <c r="S795" s="11"/>
      <c r="T795" s="1">
        <f>VLOOKUP(B795,Master_Item!B:I,8,0)</f>
        <v>9.6</v>
      </c>
      <c r="U795" s="11">
        <f t="shared" ref="U795:U804" si="255">$T795*E795</f>
        <v>0</v>
      </c>
      <c r="V795" s="11">
        <f t="shared" ref="V795:V804" si="256">$T795*F795</f>
        <v>0</v>
      </c>
      <c r="W795" s="11">
        <f t="shared" ref="W795:W804" si="257">$T795*G795</f>
        <v>0</v>
      </c>
      <c r="X795" s="11">
        <f t="shared" ref="X795:X804" si="258">$T795*H795</f>
        <v>0</v>
      </c>
      <c r="Y795" s="11">
        <f t="shared" ref="Y795:Y804" si="259">$T795*I795</f>
        <v>0</v>
      </c>
    </row>
    <row r="796" spans="1:25">
      <c r="A796" s="13">
        <v>16</v>
      </c>
      <c r="B796" s="2">
        <v>310003703</v>
      </c>
      <c r="C796" s="1" t="s">
        <v>222</v>
      </c>
      <c r="D796" s="1" t="s">
        <v>116</v>
      </c>
      <c r="E796" s="12">
        <f>_xlfn.IFNA(VLOOKUP($B796,'FST OMT'!$C:$AH,$A796,0),0)</f>
        <v>8</v>
      </c>
      <c r="F796" s="12">
        <f>_xlfn.IFNA(VLOOKUP($B796,'FST CV'!$C:$AH,$A796,0),0)</f>
        <v>0</v>
      </c>
      <c r="G796" s="12">
        <f>_xlfn.IFNA(VLOOKUP($B796,'FST TT'!$C:$AH,$A796,0),0)</f>
        <v>0</v>
      </c>
      <c r="I796" s="4">
        <f t="shared" si="248"/>
        <v>8</v>
      </c>
      <c r="K796" s="52">
        <f>IF(D796="MT",VLOOKUP(B796,Master_Item!B:H,7,0),VLOOKUP(B796,Master_Item!B:H,6,0))</f>
        <v>60</v>
      </c>
      <c r="L796" s="52" t="str">
        <f>VLOOKUP(B796,Master_Item!B:M,12,0)</f>
        <v>โรงงานวังม่วง</v>
      </c>
      <c r="M796" s="11" t="str">
        <f t="shared" si="249"/>
        <v>โรงงานวังม่วงRegion 2</v>
      </c>
      <c r="N796" s="11">
        <f t="shared" si="250"/>
        <v>0.13333333333333333</v>
      </c>
      <c r="O796" s="11">
        <f t="shared" si="251"/>
        <v>0</v>
      </c>
      <c r="P796" s="11">
        <f t="shared" si="252"/>
        <v>0</v>
      </c>
      <c r="Q796" s="11">
        <f t="shared" si="253"/>
        <v>0</v>
      </c>
      <c r="R796" s="11">
        <f t="shared" si="254"/>
        <v>0.13333333333333333</v>
      </c>
      <c r="S796" s="11"/>
      <c r="T796" s="1">
        <f>VLOOKUP(B796,Master_Item!B:I,8,0)</f>
        <v>9.6</v>
      </c>
      <c r="U796" s="11">
        <f t="shared" si="255"/>
        <v>76.8</v>
      </c>
      <c r="V796" s="11">
        <f t="shared" si="256"/>
        <v>0</v>
      </c>
      <c r="W796" s="11">
        <f t="shared" si="257"/>
        <v>0</v>
      </c>
      <c r="X796" s="11">
        <f t="shared" si="258"/>
        <v>0</v>
      </c>
      <c r="Y796" s="11">
        <f t="shared" si="259"/>
        <v>76.8</v>
      </c>
    </row>
    <row r="797" spans="1:25">
      <c r="A797" s="13">
        <v>17</v>
      </c>
      <c r="B797" s="2">
        <v>310003703</v>
      </c>
      <c r="C797" s="1" t="s">
        <v>222</v>
      </c>
      <c r="D797" s="1" t="s">
        <v>117</v>
      </c>
      <c r="E797" s="12">
        <f>_xlfn.IFNA(VLOOKUP($B797,'FST OMT'!$C:$AH,$A797,0),0)</f>
        <v>0</v>
      </c>
      <c r="F797" s="12">
        <f>_xlfn.IFNA(VLOOKUP($B797,'FST CV'!$C:$AH,$A797,0),0)</f>
        <v>0</v>
      </c>
      <c r="G797" s="12">
        <f>_xlfn.IFNA(VLOOKUP($B797,'FST TT'!$C:$AH,$A797,0),0)</f>
        <v>0</v>
      </c>
      <c r="I797" s="4">
        <f t="shared" si="248"/>
        <v>0</v>
      </c>
      <c r="K797" s="52">
        <f>IF(D797="MT",VLOOKUP(B797,Master_Item!B:H,7,0),VLOOKUP(B797,Master_Item!B:H,6,0))</f>
        <v>60</v>
      </c>
      <c r="L797" s="52" t="str">
        <f>VLOOKUP(B797,Master_Item!B:M,12,0)</f>
        <v>โรงงานวังม่วง</v>
      </c>
      <c r="M797" s="11" t="str">
        <f t="shared" si="249"/>
        <v>โรงงานวังม่วงRegion 3</v>
      </c>
      <c r="N797" s="11">
        <f t="shared" si="250"/>
        <v>0</v>
      </c>
      <c r="O797" s="11">
        <f t="shared" si="251"/>
        <v>0</v>
      </c>
      <c r="P797" s="11">
        <f t="shared" si="252"/>
        <v>0</v>
      </c>
      <c r="Q797" s="11">
        <f t="shared" si="253"/>
        <v>0</v>
      </c>
      <c r="R797" s="11">
        <f t="shared" si="254"/>
        <v>0</v>
      </c>
      <c r="S797" s="11"/>
      <c r="T797" s="1">
        <f>VLOOKUP(B797,Master_Item!B:I,8,0)</f>
        <v>9.6</v>
      </c>
      <c r="U797" s="11">
        <f t="shared" si="255"/>
        <v>0</v>
      </c>
      <c r="V797" s="11">
        <f t="shared" si="256"/>
        <v>0</v>
      </c>
      <c r="W797" s="11">
        <f t="shared" si="257"/>
        <v>0</v>
      </c>
      <c r="X797" s="11">
        <f t="shared" si="258"/>
        <v>0</v>
      </c>
      <c r="Y797" s="11">
        <f t="shared" si="259"/>
        <v>0</v>
      </c>
    </row>
    <row r="798" spans="1:25">
      <c r="A798" s="13">
        <v>18</v>
      </c>
      <c r="B798" s="2">
        <v>310003703</v>
      </c>
      <c r="C798" s="1" t="s">
        <v>222</v>
      </c>
      <c r="D798" s="1" t="s">
        <v>118</v>
      </c>
      <c r="E798" s="12">
        <f>_xlfn.IFNA(VLOOKUP($B798,'FST OMT'!$C:$AH,$A798,0),0)</f>
        <v>0</v>
      </c>
      <c r="F798" s="12">
        <f>_xlfn.IFNA(VLOOKUP($B798,'FST CV'!$C:$AH,$A798,0),0)</f>
        <v>0</v>
      </c>
      <c r="G798" s="12">
        <f>_xlfn.IFNA(VLOOKUP($B798,'FST TT'!$C:$AH,$A798,0),0)</f>
        <v>0</v>
      </c>
      <c r="I798" s="4">
        <f t="shared" si="248"/>
        <v>0</v>
      </c>
      <c r="K798" s="52">
        <f>IF(D798="MT",VLOOKUP(B798,Master_Item!B:H,7,0),VLOOKUP(B798,Master_Item!B:H,6,0))</f>
        <v>60</v>
      </c>
      <c r="L798" s="52" t="str">
        <f>VLOOKUP(B798,Master_Item!B:M,12,0)</f>
        <v>โรงงานวังม่วง</v>
      </c>
      <c r="M798" s="11" t="str">
        <f t="shared" si="249"/>
        <v>โรงงานวังม่วงRegion 4</v>
      </c>
      <c r="N798" s="11">
        <f t="shared" si="250"/>
        <v>0</v>
      </c>
      <c r="O798" s="11">
        <f t="shared" si="251"/>
        <v>0</v>
      </c>
      <c r="P798" s="11">
        <f t="shared" si="252"/>
        <v>0</v>
      </c>
      <c r="Q798" s="11">
        <f t="shared" si="253"/>
        <v>0</v>
      </c>
      <c r="R798" s="11">
        <f t="shared" si="254"/>
        <v>0</v>
      </c>
      <c r="S798" s="11"/>
      <c r="T798" s="1">
        <f>VLOOKUP(B798,Master_Item!B:I,8,0)</f>
        <v>9.6</v>
      </c>
      <c r="U798" s="11">
        <f t="shared" si="255"/>
        <v>0</v>
      </c>
      <c r="V798" s="11">
        <f t="shared" si="256"/>
        <v>0</v>
      </c>
      <c r="W798" s="11">
        <f t="shared" si="257"/>
        <v>0</v>
      </c>
      <c r="X798" s="11">
        <f t="shared" si="258"/>
        <v>0</v>
      </c>
      <c r="Y798" s="11">
        <f t="shared" si="259"/>
        <v>0</v>
      </c>
    </row>
    <row r="799" spans="1:25">
      <c r="A799" s="13">
        <v>19</v>
      </c>
      <c r="B799" s="2">
        <v>310003703</v>
      </c>
      <c r="C799" s="1" t="s">
        <v>222</v>
      </c>
      <c r="D799" s="1" t="s">
        <v>119</v>
      </c>
      <c r="E799" s="12">
        <f>_xlfn.IFNA(VLOOKUP($B799,'FST OMT'!$C:$AH,$A799,0),0)</f>
        <v>0</v>
      </c>
      <c r="F799" s="12">
        <f>_xlfn.IFNA(VLOOKUP($B799,'FST CV'!$C:$AH,$A799,0),0)</f>
        <v>0</v>
      </c>
      <c r="G799" s="12">
        <f>_xlfn.IFNA(VLOOKUP($B799,'FST TT'!$C:$AH,$A799,0),0)</f>
        <v>0</v>
      </c>
      <c r="I799" s="4">
        <f t="shared" si="248"/>
        <v>0</v>
      </c>
      <c r="K799" s="52">
        <f>IF(D799="MT",VLOOKUP(B799,Master_Item!B:H,7,0),VLOOKUP(B799,Master_Item!B:H,6,0))</f>
        <v>60</v>
      </c>
      <c r="L799" s="52" t="str">
        <f>VLOOKUP(B799,Master_Item!B:M,12,0)</f>
        <v>โรงงานวังม่วง</v>
      </c>
      <c r="M799" s="11" t="str">
        <f t="shared" si="249"/>
        <v>โรงงานวังม่วงRegion 5</v>
      </c>
      <c r="N799" s="11">
        <f t="shared" si="250"/>
        <v>0</v>
      </c>
      <c r="O799" s="11">
        <f t="shared" si="251"/>
        <v>0</v>
      </c>
      <c r="P799" s="11">
        <f t="shared" si="252"/>
        <v>0</v>
      </c>
      <c r="Q799" s="11">
        <f t="shared" si="253"/>
        <v>0</v>
      </c>
      <c r="R799" s="11">
        <f t="shared" si="254"/>
        <v>0</v>
      </c>
      <c r="S799" s="11"/>
      <c r="T799" s="1">
        <f>VLOOKUP(B799,Master_Item!B:I,8,0)</f>
        <v>9.6</v>
      </c>
      <c r="U799" s="11">
        <f t="shared" si="255"/>
        <v>0</v>
      </c>
      <c r="V799" s="11">
        <f t="shared" si="256"/>
        <v>0</v>
      </c>
      <c r="W799" s="11">
        <f t="shared" si="257"/>
        <v>0</v>
      </c>
      <c r="X799" s="11">
        <f t="shared" si="258"/>
        <v>0</v>
      </c>
      <c r="Y799" s="11">
        <f t="shared" si="259"/>
        <v>0</v>
      </c>
    </row>
    <row r="800" spans="1:25">
      <c r="A800" s="13">
        <v>20</v>
      </c>
      <c r="B800" s="2">
        <v>310003703</v>
      </c>
      <c r="C800" s="1" t="s">
        <v>222</v>
      </c>
      <c r="D800" s="1" t="s">
        <v>127</v>
      </c>
      <c r="E800" s="12">
        <f>_xlfn.IFNA(VLOOKUP($B800,'FST OMT'!$C:$AH,$A800,0),0)*0.45</f>
        <v>0</v>
      </c>
      <c r="F800" s="12">
        <f>_xlfn.IFNA(VLOOKUP($B800,'FST CV'!$C:$AH,$A800,0),0)*0.45</f>
        <v>0</v>
      </c>
      <c r="G800" s="12">
        <f>_xlfn.IFNA(VLOOKUP($B800,'FST TT'!$C:$AH,$A800,0),0)*0.45</f>
        <v>0</v>
      </c>
      <c r="I800" s="4">
        <f t="shared" si="248"/>
        <v>0</v>
      </c>
      <c r="K800" s="52">
        <f>IF(D800="MT",VLOOKUP(B800,Master_Item!B:H,7,0),VLOOKUP(B800,Master_Item!B:H,6,0))</f>
        <v>60</v>
      </c>
      <c r="L800" s="52" t="str">
        <f>VLOOKUP(B800,Master_Item!B:M,12,0)</f>
        <v>โรงงานวังม่วง</v>
      </c>
      <c r="M800" s="11" t="str">
        <f t="shared" si="249"/>
        <v>โรงงานวังม่วงRegion 6/9</v>
      </c>
      <c r="N800" s="11">
        <f t="shared" si="250"/>
        <v>0</v>
      </c>
      <c r="O800" s="11">
        <f t="shared" si="251"/>
        <v>0</v>
      </c>
      <c r="P800" s="11">
        <f t="shared" si="252"/>
        <v>0</v>
      </c>
      <c r="Q800" s="11">
        <f t="shared" si="253"/>
        <v>0</v>
      </c>
      <c r="R800" s="11">
        <f t="shared" si="254"/>
        <v>0</v>
      </c>
      <c r="S800" s="11"/>
      <c r="T800" s="1">
        <f>VLOOKUP(B800,Master_Item!B:I,8,0)</f>
        <v>9.6</v>
      </c>
      <c r="U800" s="11">
        <f t="shared" si="255"/>
        <v>0</v>
      </c>
      <c r="V800" s="11">
        <f t="shared" si="256"/>
        <v>0</v>
      </c>
      <c r="W800" s="11">
        <f t="shared" si="257"/>
        <v>0</v>
      </c>
      <c r="X800" s="11">
        <f t="shared" si="258"/>
        <v>0</v>
      </c>
      <c r="Y800" s="11">
        <f t="shared" si="259"/>
        <v>0</v>
      </c>
    </row>
    <row r="801" spans="1:25">
      <c r="A801" s="13">
        <v>20</v>
      </c>
      <c r="B801" s="2">
        <v>310003703</v>
      </c>
      <c r="C801" s="1" t="s">
        <v>222</v>
      </c>
      <c r="D801" s="1" t="s">
        <v>128</v>
      </c>
      <c r="E801" s="12">
        <f>_xlfn.IFNA(VLOOKUP($B801,'FST OMT'!$C:$AH,$A801,0),0)*0.55</f>
        <v>0</v>
      </c>
      <c r="F801" s="12">
        <f>_xlfn.IFNA(VLOOKUP($B801,'FST CV'!$C:$AH,$A801,0),0)*0.55</f>
        <v>0</v>
      </c>
      <c r="G801" s="12">
        <f>_xlfn.IFNA(VLOOKUP($B801,'FST TT'!$C:$AH,$A801,0),0)*0.55</f>
        <v>0</v>
      </c>
      <c r="I801" s="4">
        <f t="shared" si="248"/>
        <v>0</v>
      </c>
      <c r="K801" s="52">
        <f>IF(D801="MT",VLOOKUP(B801,Master_Item!B:H,7,0),VLOOKUP(B801,Master_Item!B:H,6,0))</f>
        <v>60</v>
      </c>
      <c r="L801" s="52" t="str">
        <f>VLOOKUP(B801,Master_Item!B:M,12,0)</f>
        <v>โรงงานวังม่วง</v>
      </c>
      <c r="M801" s="11" t="str">
        <f t="shared" si="249"/>
        <v>โรงงานวังม่วงRegion 6/14</v>
      </c>
      <c r="N801" s="11">
        <f t="shared" si="250"/>
        <v>0</v>
      </c>
      <c r="O801" s="11">
        <f t="shared" si="251"/>
        <v>0</v>
      </c>
      <c r="P801" s="11">
        <f t="shared" si="252"/>
        <v>0</v>
      </c>
      <c r="Q801" s="11">
        <f t="shared" si="253"/>
        <v>0</v>
      </c>
      <c r="R801" s="11">
        <f t="shared" si="254"/>
        <v>0</v>
      </c>
      <c r="S801" s="11"/>
      <c r="T801" s="1">
        <f>VLOOKUP(B801,Master_Item!B:I,8,0)</f>
        <v>9.6</v>
      </c>
      <c r="U801" s="11">
        <f t="shared" si="255"/>
        <v>0</v>
      </c>
      <c r="V801" s="11">
        <f t="shared" si="256"/>
        <v>0</v>
      </c>
      <c r="W801" s="11">
        <f t="shared" si="257"/>
        <v>0</v>
      </c>
      <c r="X801" s="11">
        <f t="shared" si="258"/>
        <v>0</v>
      </c>
      <c r="Y801" s="11">
        <f t="shared" si="259"/>
        <v>0</v>
      </c>
    </row>
    <row r="802" spans="1:25">
      <c r="A802" s="13">
        <v>21</v>
      </c>
      <c r="B802" s="2">
        <v>310003703</v>
      </c>
      <c r="C802" s="1" t="s">
        <v>222</v>
      </c>
      <c r="D802" s="1" t="s">
        <v>121</v>
      </c>
      <c r="E802" s="12">
        <f>_xlfn.IFNA(VLOOKUP($B802,'FST OMT'!$C:$AH,$A802,0),0)</f>
        <v>0</v>
      </c>
      <c r="F802" s="12">
        <f>_xlfn.IFNA(VLOOKUP($B802,'FST CV'!$C:$AH,$A802,0),0)</f>
        <v>0</v>
      </c>
      <c r="G802" s="12">
        <f>_xlfn.IFNA(VLOOKUP($B802,'FST TT'!$C:$AH,$A802,0),0)</f>
        <v>0</v>
      </c>
      <c r="I802" s="4">
        <f t="shared" si="248"/>
        <v>0</v>
      </c>
      <c r="K802" s="52">
        <f>IF(D802="MT",VLOOKUP(B802,Master_Item!B:H,7,0),VLOOKUP(B802,Master_Item!B:H,6,0))</f>
        <v>60</v>
      </c>
      <c r="L802" s="52" t="str">
        <f>VLOOKUP(B802,Master_Item!B:M,12,0)</f>
        <v>โรงงานวังม่วง</v>
      </c>
      <c r="M802" s="11" t="str">
        <f t="shared" si="249"/>
        <v>โรงงานวังม่วงRegion 7</v>
      </c>
      <c r="N802" s="11">
        <f t="shared" si="250"/>
        <v>0</v>
      </c>
      <c r="O802" s="11">
        <f t="shared" si="251"/>
        <v>0</v>
      </c>
      <c r="P802" s="11">
        <f t="shared" si="252"/>
        <v>0</v>
      </c>
      <c r="Q802" s="11">
        <f t="shared" si="253"/>
        <v>0</v>
      </c>
      <c r="R802" s="11">
        <f t="shared" si="254"/>
        <v>0</v>
      </c>
      <c r="S802" s="11"/>
      <c r="T802" s="1">
        <f>VLOOKUP(B802,Master_Item!B:I,8,0)</f>
        <v>9.6</v>
      </c>
      <c r="U802" s="11">
        <f t="shared" si="255"/>
        <v>0</v>
      </c>
      <c r="V802" s="11">
        <f t="shared" si="256"/>
        <v>0</v>
      </c>
      <c r="W802" s="11">
        <f t="shared" si="257"/>
        <v>0</v>
      </c>
      <c r="X802" s="11">
        <f t="shared" si="258"/>
        <v>0</v>
      </c>
      <c r="Y802" s="11">
        <f t="shared" si="259"/>
        <v>0</v>
      </c>
    </row>
    <row r="803" spans="1:25">
      <c r="A803" s="13">
        <v>22</v>
      </c>
      <c r="B803" s="2">
        <v>310003703</v>
      </c>
      <c r="C803" s="1" t="s">
        <v>222</v>
      </c>
      <c r="D803" s="1" t="s">
        <v>122</v>
      </c>
      <c r="E803" s="12">
        <f>_xlfn.IFNA(VLOOKUP($B803,'FST OMT'!$C:$AH,$A803,0),0)</f>
        <v>0</v>
      </c>
      <c r="F803" s="12">
        <f>_xlfn.IFNA(VLOOKUP($B803,'FST CV'!$C:$AH,$A803,0),0)</f>
        <v>0</v>
      </c>
      <c r="G803" s="12">
        <f>_xlfn.IFNA(VLOOKUP($B803,'FST TT'!$C:$AH,$A803,0),0)</f>
        <v>0</v>
      </c>
      <c r="I803" s="4">
        <f t="shared" si="248"/>
        <v>0</v>
      </c>
      <c r="K803" s="52">
        <f>IF(D803="MT",VLOOKUP(B803,Master_Item!B:H,7,0),VLOOKUP(B803,Master_Item!B:H,6,0))</f>
        <v>60</v>
      </c>
      <c r="L803" s="52" t="str">
        <f>VLOOKUP(B803,Master_Item!B:M,12,0)</f>
        <v>โรงงานวังม่วง</v>
      </c>
      <c r="M803" s="11" t="str">
        <f t="shared" si="249"/>
        <v>โรงงานวังม่วงRegion 8</v>
      </c>
      <c r="N803" s="11">
        <f t="shared" si="250"/>
        <v>0</v>
      </c>
      <c r="O803" s="11">
        <f t="shared" si="251"/>
        <v>0</v>
      </c>
      <c r="P803" s="11">
        <f t="shared" si="252"/>
        <v>0</v>
      </c>
      <c r="Q803" s="11">
        <f t="shared" si="253"/>
        <v>0</v>
      </c>
      <c r="R803" s="11">
        <f t="shared" si="254"/>
        <v>0</v>
      </c>
      <c r="S803" s="11"/>
      <c r="T803" s="1">
        <f>VLOOKUP(B803,Master_Item!B:I,8,0)</f>
        <v>9.6</v>
      </c>
      <c r="U803" s="11">
        <f t="shared" si="255"/>
        <v>0</v>
      </c>
      <c r="V803" s="11">
        <f t="shared" si="256"/>
        <v>0</v>
      </c>
      <c r="W803" s="11">
        <f t="shared" si="257"/>
        <v>0</v>
      </c>
      <c r="X803" s="11">
        <f t="shared" si="258"/>
        <v>0</v>
      </c>
      <c r="Y803" s="11">
        <f t="shared" si="259"/>
        <v>0</v>
      </c>
    </row>
    <row r="804" spans="1:25">
      <c r="A804" s="13">
        <v>71</v>
      </c>
      <c r="B804" s="2">
        <v>310003703</v>
      </c>
      <c r="C804" s="1" t="s">
        <v>222</v>
      </c>
      <c r="D804" s="1" t="s">
        <v>123</v>
      </c>
      <c r="H804" s="4">
        <f>_xlfn.IFNA(VLOOKUP(B804,'FST MT'!A:FS,$A804,0),0)</f>
        <v>0</v>
      </c>
      <c r="I804" s="4">
        <f t="shared" si="248"/>
        <v>0</v>
      </c>
      <c r="K804" s="52">
        <f>IF(D804="MT",VLOOKUP(B804,Master_Item!B:H,7,0),VLOOKUP(B804,Master_Item!B:H,6,0))</f>
        <v>60</v>
      </c>
      <c r="L804" s="52" t="str">
        <f>VLOOKUP(B804,Master_Item!B:M,12,0)</f>
        <v>โรงงานวังม่วง</v>
      </c>
      <c r="M804" s="11" t="str">
        <f t="shared" si="249"/>
        <v>โรงงานวังม่วงMT</v>
      </c>
      <c r="N804" s="11">
        <f t="shared" si="250"/>
        <v>0</v>
      </c>
      <c r="O804" s="11">
        <f t="shared" si="251"/>
        <v>0</v>
      </c>
      <c r="P804" s="11">
        <f t="shared" si="252"/>
        <v>0</v>
      </c>
      <c r="Q804" s="11">
        <f t="shared" si="253"/>
        <v>0</v>
      </c>
      <c r="R804" s="11">
        <f t="shared" si="254"/>
        <v>0</v>
      </c>
      <c r="S804" s="11"/>
      <c r="T804" s="1">
        <f>VLOOKUP(B804,Master_Item!B:I,8,0)</f>
        <v>9.6</v>
      </c>
      <c r="U804" s="11">
        <f t="shared" si="255"/>
        <v>0</v>
      </c>
      <c r="V804" s="11">
        <f t="shared" si="256"/>
        <v>0</v>
      </c>
      <c r="W804" s="11">
        <f t="shared" si="257"/>
        <v>0</v>
      </c>
      <c r="X804" s="11">
        <f t="shared" si="258"/>
        <v>0</v>
      </c>
      <c r="Y804" s="11">
        <f t="shared" si="259"/>
        <v>0</v>
      </c>
    </row>
    <row r="805" spans="1:25">
      <c r="A805" s="13">
        <v>15</v>
      </c>
      <c r="B805" s="2">
        <v>310003704</v>
      </c>
      <c r="C805" s="1" t="s">
        <v>260</v>
      </c>
      <c r="D805" s="1" t="s">
        <v>115</v>
      </c>
      <c r="E805" s="12">
        <f>_xlfn.IFNA(VLOOKUP($B805,'FST OMT'!$C:$AH,$A805,0),0)</f>
        <v>0</v>
      </c>
      <c r="F805" s="12">
        <f>_xlfn.IFNA(VLOOKUP($B805,'FST CV'!$C:$AH,$A805,0),0)</f>
        <v>0</v>
      </c>
      <c r="G805" s="12">
        <f>_xlfn.IFNA(VLOOKUP($B805,'FST TT'!$C:$AH,$A805,0),0)</f>
        <v>0</v>
      </c>
      <c r="I805" s="4">
        <f t="shared" ref="I805:I814" si="260">SUM(E805:H805)</f>
        <v>0</v>
      </c>
      <c r="K805" s="52">
        <f>IF(D805="MT",VLOOKUP(B805,Master_Item!B:H,7,0),VLOOKUP(B805,Master_Item!B:H,6,0))</f>
        <v>60</v>
      </c>
      <c r="L805" s="52" t="str">
        <f>VLOOKUP(B805,Master_Item!B:M,12,0)</f>
        <v>โรงงานวังม่วง</v>
      </c>
      <c r="M805" s="11" t="str">
        <f t="shared" ref="M805:M814" si="261">L805&amp;D805</f>
        <v>โรงงานวังม่วงRegion 1</v>
      </c>
      <c r="N805" s="11">
        <f t="shared" ref="N805:N814" si="262">E805/$K805</f>
        <v>0</v>
      </c>
      <c r="O805" s="11">
        <f t="shared" ref="O805:O814" si="263">F805/$K805</f>
        <v>0</v>
      </c>
      <c r="P805" s="11">
        <f t="shared" ref="P805:P814" si="264">G805/$K805</f>
        <v>0</v>
      </c>
      <c r="Q805" s="11">
        <f t="shared" ref="Q805:Q814" si="265">H805/$K805</f>
        <v>0</v>
      </c>
      <c r="R805" s="11">
        <f t="shared" ref="R805:R814" si="266">I805/$K805</f>
        <v>0</v>
      </c>
      <c r="S805" s="11"/>
      <c r="T805" s="1">
        <f>VLOOKUP(B805,Master_Item!B:I,8,0)</f>
        <v>9.6</v>
      </c>
      <c r="U805" s="11">
        <f t="shared" ref="U805:U814" si="267">$T805*E805</f>
        <v>0</v>
      </c>
      <c r="V805" s="11">
        <f t="shared" ref="V805:V814" si="268">$T805*F805</f>
        <v>0</v>
      </c>
      <c r="W805" s="11">
        <f t="shared" ref="W805:W814" si="269">$T805*G805</f>
        <v>0</v>
      </c>
      <c r="X805" s="11">
        <f t="shared" ref="X805:X814" si="270">$T805*H805</f>
        <v>0</v>
      </c>
      <c r="Y805" s="11">
        <f t="shared" ref="Y805:Y814" si="271">$T805*I805</f>
        <v>0</v>
      </c>
    </row>
    <row r="806" spans="1:25">
      <c r="A806" s="13">
        <v>16</v>
      </c>
      <c r="B806" s="2">
        <v>310003704</v>
      </c>
      <c r="C806" s="1" t="s">
        <v>260</v>
      </c>
      <c r="D806" s="1" t="s">
        <v>116</v>
      </c>
      <c r="E806" s="12">
        <f>_xlfn.IFNA(VLOOKUP($B806,'FST OMT'!$C:$AH,$A806,0),0)</f>
        <v>0</v>
      </c>
      <c r="F806" s="12">
        <f>_xlfn.IFNA(VLOOKUP($B806,'FST CV'!$C:$AH,$A806,0),0)</f>
        <v>0</v>
      </c>
      <c r="G806" s="12">
        <f>_xlfn.IFNA(VLOOKUP($B806,'FST TT'!$C:$AH,$A806,0),0)</f>
        <v>0</v>
      </c>
      <c r="I806" s="4">
        <f t="shared" si="260"/>
        <v>0</v>
      </c>
      <c r="K806" s="52">
        <f>IF(D806="MT",VLOOKUP(B806,Master_Item!B:H,7,0),VLOOKUP(B806,Master_Item!B:H,6,0))</f>
        <v>60</v>
      </c>
      <c r="L806" s="52" t="str">
        <f>VLOOKUP(B806,Master_Item!B:M,12,0)</f>
        <v>โรงงานวังม่วง</v>
      </c>
      <c r="M806" s="11" t="str">
        <f t="shared" si="261"/>
        <v>โรงงานวังม่วงRegion 2</v>
      </c>
      <c r="N806" s="11">
        <f t="shared" si="262"/>
        <v>0</v>
      </c>
      <c r="O806" s="11">
        <f t="shared" si="263"/>
        <v>0</v>
      </c>
      <c r="P806" s="11">
        <f t="shared" si="264"/>
        <v>0</v>
      </c>
      <c r="Q806" s="11">
        <f t="shared" si="265"/>
        <v>0</v>
      </c>
      <c r="R806" s="11">
        <f t="shared" si="266"/>
        <v>0</v>
      </c>
      <c r="S806" s="11"/>
      <c r="T806" s="1">
        <f>VLOOKUP(B806,Master_Item!B:I,8,0)</f>
        <v>9.6</v>
      </c>
      <c r="U806" s="11">
        <f t="shared" si="267"/>
        <v>0</v>
      </c>
      <c r="V806" s="11">
        <f t="shared" si="268"/>
        <v>0</v>
      </c>
      <c r="W806" s="11">
        <f t="shared" si="269"/>
        <v>0</v>
      </c>
      <c r="X806" s="11">
        <f t="shared" si="270"/>
        <v>0</v>
      </c>
      <c r="Y806" s="11">
        <f t="shared" si="271"/>
        <v>0</v>
      </c>
    </row>
    <row r="807" spans="1:25">
      <c r="A807" s="13">
        <v>17</v>
      </c>
      <c r="B807" s="2">
        <v>310003704</v>
      </c>
      <c r="C807" s="1" t="s">
        <v>260</v>
      </c>
      <c r="D807" s="1" t="s">
        <v>117</v>
      </c>
      <c r="E807" s="12">
        <f>_xlfn.IFNA(VLOOKUP($B807,'FST OMT'!$C:$AH,$A807,0),0)</f>
        <v>0</v>
      </c>
      <c r="F807" s="12">
        <f>_xlfn.IFNA(VLOOKUP($B807,'FST CV'!$C:$AH,$A807,0),0)</f>
        <v>0</v>
      </c>
      <c r="G807" s="12">
        <f>_xlfn.IFNA(VLOOKUP($B807,'FST TT'!$C:$AH,$A807,0),0)</f>
        <v>0</v>
      </c>
      <c r="I807" s="4">
        <f t="shared" si="260"/>
        <v>0</v>
      </c>
      <c r="K807" s="52">
        <f>IF(D807="MT",VLOOKUP(B807,Master_Item!B:H,7,0),VLOOKUP(B807,Master_Item!B:H,6,0))</f>
        <v>60</v>
      </c>
      <c r="L807" s="52" t="str">
        <f>VLOOKUP(B807,Master_Item!B:M,12,0)</f>
        <v>โรงงานวังม่วง</v>
      </c>
      <c r="M807" s="11" t="str">
        <f t="shared" si="261"/>
        <v>โรงงานวังม่วงRegion 3</v>
      </c>
      <c r="N807" s="11">
        <f t="shared" si="262"/>
        <v>0</v>
      </c>
      <c r="O807" s="11">
        <f t="shared" si="263"/>
        <v>0</v>
      </c>
      <c r="P807" s="11">
        <f t="shared" si="264"/>
        <v>0</v>
      </c>
      <c r="Q807" s="11">
        <f t="shared" si="265"/>
        <v>0</v>
      </c>
      <c r="R807" s="11">
        <f t="shared" si="266"/>
        <v>0</v>
      </c>
      <c r="S807" s="11"/>
      <c r="T807" s="1">
        <f>VLOOKUP(B807,Master_Item!B:I,8,0)</f>
        <v>9.6</v>
      </c>
      <c r="U807" s="11">
        <f t="shared" si="267"/>
        <v>0</v>
      </c>
      <c r="V807" s="11">
        <f t="shared" si="268"/>
        <v>0</v>
      </c>
      <c r="W807" s="11">
        <f t="shared" si="269"/>
        <v>0</v>
      </c>
      <c r="X807" s="11">
        <f t="shared" si="270"/>
        <v>0</v>
      </c>
      <c r="Y807" s="11">
        <f t="shared" si="271"/>
        <v>0</v>
      </c>
    </row>
    <row r="808" spans="1:25">
      <c r="A808" s="13">
        <v>18</v>
      </c>
      <c r="B808" s="2">
        <v>310003704</v>
      </c>
      <c r="C808" s="1" t="s">
        <v>260</v>
      </c>
      <c r="D808" s="1" t="s">
        <v>118</v>
      </c>
      <c r="E808" s="12">
        <f>_xlfn.IFNA(VLOOKUP($B808,'FST OMT'!$C:$AH,$A808,0),0)</f>
        <v>0</v>
      </c>
      <c r="F808" s="12">
        <f>_xlfn.IFNA(VLOOKUP($B808,'FST CV'!$C:$AH,$A808,0),0)</f>
        <v>0</v>
      </c>
      <c r="G808" s="12">
        <f>_xlfn.IFNA(VLOOKUP($B808,'FST TT'!$C:$AH,$A808,0),0)</f>
        <v>0</v>
      </c>
      <c r="I808" s="4">
        <f t="shared" si="260"/>
        <v>0</v>
      </c>
      <c r="K808" s="52">
        <f>IF(D808="MT",VLOOKUP(B808,Master_Item!B:H,7,0),VLOOKUP(B808,Master_Item!B:H,6,0))</f>
        <v>60</v>
      </c>
      <c r="L808" s="52" t="str">
        <f>VLOOKUP(B808,Master_Item!B:M,12,0)</f>
        <v>โรงงานวังม่วง</v>
      </c>
      <c r="M808" s="11" t="str">
        <f t="shared" si="261"/>
        <v>โรงงานวังม่วงRegion 4</v>
      </c>
      <c r="N808" s="11">
        <f t="shared" si="262"/>
        <v>0</v>
      </c>
      <c r="O808" s="11">
        <f t="shared" si="263"/>
        <v>0</v>
      </c>
      <c r="P808" s="11">
        <f t="shared" si="264"/>
        <v>0</v>
      </c>
      <c r="Q808" s="11">
        <f t="shared" si="265"/>
        <v>0</v>
      </c>
      <c r="R808" s="11">
        <f t="shared" si="266"/>
        <v>0</v>
      </c>
      <c r="S808" s="11"/>
      <c r="T808" s="1">
        <f>VLOOKUP(B808,Master_Item!B:I,8,0)</f>
        <v>9.6</v>
      </c>
      <c r="U808" s="11">
        <f t="shared" si="267"/>
        <v>0</v>
      </c>
      <c r="V808" s="11">
        <f t="shared" si="268"/>
        <v>0</v>
      </c>
      <c r="W808" s="11">
        <f t="shared" si="269"/>
        <v>0</v>
      </c>
      <c r="X808" s="11">
        <f t="shared" si="270"/>
        <v>0</v>
      </c>
      <c r="Y808" s="11">
        <f t="shared" si="271"/>
        <v>0</v>
      </c>
    </row>
    <row r="809" spans="1:25">
      <c r="A809" s="13">
        <v>19</v>
      </c>
      <c r="B809" s="2">
        <v>310003704</v>
      </c>
      <c r="C809" s="1" t="s">
        <v>260</v>
      </c>
      <c r="D809" s="1" t="s">
        <v>119</v>
      </c>
      <c r="E809" s="12">
        <f>_xlfn.IFNA(VLOOKUP($B809,'FST OMT'!$C:$AH,$A809,0),0)</f>
        <v>0</v>
      </c>
      <c r="F809" s="12">
        <f>_xlfn.IFNA(VLOOKUP($B809,'FST CV'!$C:$AH,$A809,0),0)</f>
        <v>0</v>
      </c>
      <c r="G809" s="12">
        <f>_xlfn.IFNA(VLOOKUP($B809,'FST TT'!$C:$AH,$A809,0),0)</f>
        <v>0</v>
      </c>
      <c r="I809" s="4">
        <f t="shared" si="260"/>
        <v>0</v>
      </c>
      <c r="K809" s="52">
        <f>IF(D809="MT",VLOOKUP(B809,Master_Item!B:H,7,0),VLOOKUP(B809,Master_Item!B:H,6,0))</f>
        <v>60</v>
      </c>
      <c r="L809" s="52" t="str">
        <f>VLOOKUP(B809,Master_Item!B:M,12,0)</f>
        <v>โรงงานวังม่วง</v>
      </c>
      <c r="M809" s="11" t="str">
        <f t="shared" si="261"/>
        <v>โรงงานวังม่วงRegion 5</v>
      </c>
      <c r="N809" s="11">
        <f t="shared" si="262"/>
        <v>0</v>
      </c>
      <c r="O809" s="11">
        <f t="shared" si="263"/>
        <v>0</v>
      </c>
      <c r="P809" s="11">
        <f t="shared" si="264"/>
        <v>0</v>
      </c>
      <c r="Q809" s="11">
        <f t="shared" si="265"/>
        <v>0</v>
      </c>
      <c r="R809" s="11">
        <f t="shared" si="266"/>
        <v>0</v>
      </c>
      <c r="S809" s="11"/>
      <c r="T809" s="1">
        <f>VLOOKUP(B809,Master_Item!B:I,8,0)</f>
        <v>9.6</v>
      </c>
      <c r="U809" s="11">
        <f t="shared" si="267"/>
        <v>0</v>
      </c>
      <c r="V809" s="11">
        <f t="shared" si="268"/>
        <v>0</v>
      </c>
      <c r="W809" s="11">
        <f t="shared" si="269"/>
        <v>0</v>
      </c>
      <c r="X809" s="11">
        <f t="shared" si="270"/>
        <v>0</v>
      </c>
      <c r="Y809" s="11">
        <f t="shared" si="271"/>
        <v>0</v>
      </c>
    </row>
    <row r="810" spans="1:25">
      <c r="A810" s="13">
        <v>20</v>
      </c>
      <c r="B810" s="2">
        <v>310003704</v>
      </c>
      <c r="C810" s="1" t="s">
        <v>260</v>
      </c>
      <c r="D810" s="1" t="s">
        <v>127</v>
      </c>
      <c r="E810" s="12">
        <f>_xlfn.IFNA(VLOOKUP($B810,'FST OMT'!$C:$AH,$A810,0),0)*0.45</f>
        <v>0</v>
      </c>
      <c r="F810" s="12">
        <f>_xlfn.IFNA(VLOOKUP($B810,'FST CV'!$C:$AH,$A810,0),0)*0.45</f>
        <v>0</v>
      </c>
      <c r="G810" s="12">
        <f>_xlfn.IFNA(VLOOKUP($B810,'FST TT'!$C:$AH,$A810,0),0)*0.45</f>
        <v>0</v>
      </c>
      <c r="I810" s="4">
        <f t="shared" si="260"/>
        <v>0</v>
      </c>
      <c r="K810" s="52">
        <f>IF(D810="MT",VLOOKUP(B810,Master_Item!B:H,7,0),VLOOKUP(B810,Master_Item!B:H,6,0))</f>
        <v>60</v>
      </c>
      <c r="L810" s="52" t="str">
        <f>VLOOKUP(B810,Master_Item!B:M,12,0)</f>
        <v>โรงงานวังม่วง</v>
      </c>
      <c r="M810" s="11" t="str">
        <f t="shared" si="261"/>
        <v>โรงงานวังม่วงRegion 6/9</v>
      </c>
      <c r="N810" s="11">
        <f t="shared" si="262"/>
        <v>0</v>
      </c>
      <c r="O810" s="11">
        <f t="shared" si="263"/>
        <v>0</v>
      </c>
      <c r="P810" s="11">
        <f t="shared" si="264"/>
        <v>0</v>
      </c>
      <c r="Q810" s="11">
        <f t="shared" si="265"/>
        <v>0</v>
      </c>
      <c r="R810" s="11">
        <f t="shared" si="266"/>
        <v>0</v>
      </c>
      <c r="S810" s="11"/>
      <c r="T810" s="1">
        <f>VLOOKUP(B810,Master_Item!B:I,8,0)</f>
        <v>9.6</v>
      </c>
      <c r="U810" s="11">
        <f t="shared" si="267"/>
        <v>0</v>
      </c>
      <c r="V810" s="11">
        <f t="shared" si="268"/>
        <v>0</v>
      </c>
      <c r="W810" s="11">
        <f t="shared" si="269"/>
        <v>0</v>
      </c>
      <c r="X810" s="11">
        <f t="shared" si="270"/>
        <v>0</v>
      </c>
      <c r="Y810" s="11">
        <f t="shared" si="271"/>
        <v>0</v>
      </c>
    </row>
    <row r="811" spans="1:25">
      <c r="A811" s="13">
        <v>20</v>
      </c>
      <c r="B811" s="2">
        <v>310003704</v>
      </c>
      <c r="C811" s="1" t="s">
        <v>260</v>
      </c>
      <c r="D811" s="1" t="s">
        <v>128</v>
      </c>
      <c r="E811" s="12">
        <f>_xlfn.IFNA(VLOOKUP($B811,'FST OMT'!$C:$AH,$A811,0),0)*0.55</f>
        <v>0</v>
      </c>
      <c r="F811" s="12">
        <f>_xlfn.IFNA(VLOOKUP($B811,'FST CV'!$C:$AH,$A811,0),0)*0.55</f>
        <v>0</v>
      </c>
      <c r="G811" s="12">
        <f>_xlfn.IFNA(VLOOKUP($B811,'FST TT'!$C:$AH,$A811,0),0)*0.55</f>
        <v>0</v>
      </c>
      <c r="I811" s="4">
        <f t="shared" si="260"/>
        <v>0</v>
      </c>
      <c r="K811" s="52">
        <f>IF(D811="MT",VLOOKUP(B811,Master_Item!B:H,7,0),VLOOKUP(B811,Master_Item!B:H,6,0))</f>
        <v>60</v>
      </c>
      <c r="L811" s="52" t="str">
        <f>VLOOKUP(B811,Master_Item!B:M,12,0)</f>
        <v>โรงงานวังม่วง</v>
      </c>
      <c r="M811" s="11" t="str">
        <f t="shared" si="261"/>
        <v>โรงงานวังม่วงRegion 6/14</v>
      </c>
      <c r="N811" s="11">
        <f t="shared" si="262"/>
        <v>0</v>
      </c>
      <c r="O811" s="11">
        <f t="shared" si="263"/>
        <v>0</v>
      </c>
      <c r="P811" s="11">
        <f t="shared" si="264"/>
        <v>0</v>
      </c>
      <c r="Q811" s="11">
        <f t="shared" si="265"/>
        <v>0</v>
      </c>
      <c r="R811" s="11">
        <f t="shared" si="266"/>
        <v>0</v>
      </c>
      <c r="S811" s="11"/>
      <c r="T811" s="1">
        <f>VLOOKUP(B811,Master_Item!B:I,8,0)</f>
        <v>9.6</v>
      </c>
      <c r="U811" s="11">
        <f t="shared" si="267"/>
        <v>0</v>
      </c>
      <c r="V811" s="11">
        <f t="shared" si="268"/>
        <v>0</v>
      </c>
      <c r="W811" s="11">
        <f t="shared" si="269"/>
        <v>0</v>
      </c>
      <c r="X811" s="11">
        <f t="shared" si="270"/>
        <v>0</v>
      </c>
      <c r="Y811" s="11">
        <f t="shared" si="271"/>
        <v>0</v>
      </c>
    </row>
    <row r="812" spans="1:25">
      <c r="A812" s="13">
        <v>21</v>
      </c>
      <c r="B812" s="2">
        <v>310003704</v>
      </c>
      <c r="C812" s="1" t="s">
        <v>260</v>
      </c>
      <c r="D812" s="1" t="s">
        <v>121</v>
      </c>
      <c r="E812" s="12">
        <f>_xlfn.IFNA(VLOOKUP($B812,'FST OMT'!$C:$AH,$A812,0),0)</f>
        <v>0</v>
      </c>
      <c r="F812" s="12">
        <f>_xlfn.IFNA(VLOOKUP($B812,'FST CV'!$C:$AH,$A812,0),0)</f>
        <v>0</v>
      </c>
      <c r="G812" s="12">
        <f>_xlfn.IFNA(VLOOKUP($B812,'FST TT'!$C:$AH,$A812,0),0)</f>
        <v>0</v>
      </c>
      <c r="I812" s="4">
        <f t="shared" si="260"/>
        <v>0</v>
      </c>
      <c r="K812" s="52">
        <f>IF(D812="MT",VLOOKUP(B812,Master_Item!B:H,7,0),VLOOKUP(B812,Master_Item!B:H,6,0))</f>
        <v>60</v>
      </c>
      <c r="L812" s="52" t="str">
        <f>VLOOKUP(B812,Master_Item!B:M,12,0)</f>
        <v>โรงงานวังม่วง</v>
      </c>
      <c r="M812" s="11" t="str">
        <f t="shared" si="261"/>
        <v>โรงงานวังม่วงRegion 7</v>
      </c>
      <c r="N812" s="11">
        <f t="shared" si="262"/>
        <v>0</v>
      </c>
      <c r="O812" s="11">
        <f t="shared" si="263"/>
        <v>0</v>
      </c>
      <c r="P812" s="11">
        <f t="shared" si="264"/>
        <v>0</v>
      </c>
      <c r="Q812" s="11">
        <f t="shared" si="265"/>
        <v>0</v>
      </c>
      <c r="R812" s="11">
        <f t="shared" si="266"/>
        <v>0</v>
      </c>
      <c r="S812" s="11"/>
      <c r="T812" s="1">
        <f>VLOOKUP(B812,Master_Item!B:I,8,0)</f>
        <v>9.6</v>
      </c>
      <c r="U812" s="11">
        <f t="shared" si="267"/>
        <v>0</v>
      </c>
      <c r="V812" s="11">
        <f t="shared" si="268"/>
        <v>0</v>
      </c>
      <c r="W812" s="11">
        <f t="shared" si="269"/>
        <v>0</v>
      </c>
      <c r="X812" s="11">
        <f t="shared" si="270"/>
        <v>0</v>
      </c>
      <c r="Y812" s="11">
        <f t="shared" si="271"/>
        <v>0</v>
      </c>
    </row>
    <row r="813" spans="1:25">
      <c r="A813" s="13">
        <v>22</v>
      </c>
      <c r="B813" s="2">
        <v>310003704</v>
      </c>
      <c r="C813" s="1" t="s">
        <v>260</v>
      </c>
      <c r="D813" s="1" t="s">
        <v>122</v>
      </c>
      <c r="E813" s="12">
        <f>_xlfn.IFNA(VLOOKUP($B813,'FST OMT'!$C:$AH,$A813,0),0)</f>
        <v>0</v>
      </c>
      <c r="F813" s="12">
        <f>_xlfn.IFNA(VLOOKUP($B813,'FST CV'!$C:$AH,$A813,0),0)</f>
        <v>0</v>
      </c>
      <c r="G813" s="12">
        <f>_xlfn.IFNA(VLOOKUP($B813,'FST TT'!$C:$AH,$A813,0),0)</f>
        <v>0</v>
      </c>
      <c r="I813" s="4">
        <f t="shared" si="260"/>
        <v>0</v>
      </c>
      <c r="K813" s="52">
        <f>IF(D813="MT",VLOOKUP(B813,Master_Item!B:H,7,0),VLOOKUP(B813,Master_Item!B:H,6,0))</f>
        <v>60</v>
      </c>
      <c r="L813" s="52" t="str">
        <f>VLOOKUP(B813,Master_Item!B:M,12,0)</f>
        <v>โรงงานวังม่วง</v>
      </c>
      <c r="M813" s="11" t="str">
        <f t="shared" si="261"/>
        <v>โรงงานวังม่วงRegion 8</v>
      </c>
      <c r="N813" s="11">
        <f t="shared" si="262"/>
        <v>0</v>
      </c>
      <c r="O813" s="11">
        <f t="shared" si="263"/>
        <v>0</v>
      </c>
      <c r="P813" s="11">
        <f t="shared" si="264"/>
        <v>0</v>
      </c>
      <c r="Q813" s="11">
        <f t="shared" si="265"/>
        <v>0</v>
      </c>
      <c r="R813" s="11">
        <f t="shared" si="266"/>
        <v>0</v>
      </c>
      <c r="S813" s="11"/>
      <c r="T813" s="1">
        <f>VLOOKUP(B813,Master_Item!B:I,8,0)</f>
        <v>9.6</v>
      </c>
      <c r="U813" s="11">
        <f t="shared" si="267"/>
        <v>0</v>
      </c>
      <c r="V813" s="11">
        <f t="shared" si="268"/>
        <v>0</v>
      </c>
      <c r="W813" s="11">
        <f t="shared" si="269"/>
        <v>0</v>
      </c>
      <c r="X813" s="11">
        <f t="shared" si="270"/>
        <v>0</v>
      </c>
      <c r="Y813" s="11">
        <f t="shared" si="271"/>
        <v>0</v>
      </c>
    </row>
    <row r="814" spans="1:25">
      <c r="A814" s="13">
        <v>71</v>
      </c>
      <c r="B814" s="2">
        <v>310003704</v>
      </c>
      <c r="C814" s="1" t="s">
        <v>260</v>
      </c>
      <c r="D814" s="1" t="s">
        <v>123</v>
      </c>
      <c r="H814" s="4">
        <f>_xlfn.IFNA(VLOOKUP(B814,'FST MT'!A:FS,$A814,0),0)</f>
        <v>2000</v>
      </c>
      <c r="I814" s="4">
        <f t="shared" si="260"/>
        <v>2000</v>
      </c>
      <c r="K814" s="52">
        <f>IF(D814="MT",VLOOKUP(B814,Master_Item!B:H,7,0),VLOOKUP(B814,Master_Item!B:H,6,0))</f>
        <v>60</v>
      </c>
      <c r="L814" s="52" t="str">
        <f>VLOOKUP(B814,Master_Item!B:M,12,0)</f>
        <v>โรงงานวังม่วง</v>
      </c>
      <c r="M814" s="11" t="str">
        <f t="shared" si="261"/>
        <v>โรงงานวังม่วงMT</v>
      </c>
      <c r="N814" s="11">
        <f t="shared" si="262"/>
        <v>0</v>
      </c>
      <c r="O814" s="11">
        <f t="shared" si="263"/>
        <v>0</v>
      </c>
      <c r="P814" s="11">
        <f t="shared" si="264"/>
        <v>0</v>
      </c>
      <c r="Q814" s="11">
        <f t="shared" si="265"/>
        <v>33.333333333333336</v>
      </c>
      <c r="R814" s="11">
        <f t="shared" si="266"/>
        <v>33.333333333333336</v>
      </c>
      <c r="S814" s="11"/>
      <c r="T814" s="1">
        <f>VLOOKUP(B814,Master_Item!B:I,8,0)</f>
        <v>9.6</v>
      </c>
      <c r="U814" s="11">
        <f t="shared" si="267"/>
        <v>0</v>
      </c>
      <c r="V814" s="11">
        <f t="shared" si="268"/>
        <v>0</v>
      </c>
      <c r="W814" s="11">
        <f t="shared" si="269"/>
        <v>0</v>
      </c>
      <c r="X814" s="11">
        <f t="shared" si="270"/>
        <v>19200</v>
      </c>
      <c r="Y814" s="11">
        <f t="shared" si="271"/>
        <v>19200</v>
      </c>
    </row>
    <row r="815" spans="1:25">
      <c r="A815" s="13">
        <v>15</v>
      </c>
      <c r="B815" s="2">
        <v>310004069</v>
      </c>
      <c r="C815" s="1" t="s">
        <v>224</v>
      </c>
      <c r="D815" s="1" t="s">
        <v>115</v>
      </c>
      <c r="E815" s="12">
        <f>_xlfn.IFNA(VLOOKUP($B815,'FST OMT'!$C:$AH,$A815,0),0)</f>
        <v>0</v>
      </c>
      <c r="F815" s="12">
        <f>_xlfn.IFNA(VLOOKUP($B815,'FST CV'!$C:$AH,$A815,0),0)</f>
        <v>0</v>
      </c>
      <c r="G815" s="12">
        <f>_xlfn.IFNA(VLOOKUP($B815,'FST TT'!$C:$AH,$A815,0),0)</f>
        <v>0</v>
      </c>
      <c r="I815" s="4">
        <f t="shared" ref="I815:I824" si="272">SUM(E815:H815)</f>
        <v>0</v>
      </c>
      <c r="K815" s="52">
        <f>IF(D815="MT",VLOOKUP(B815,Master_Item!B:H,7,0),VLOOKUP(B815,Master_Item!B:H,6,0))</f>
        <v>72</v>
      </c>
      <c r="L815" s="52" t="str">
        <f>VLOOKUP(B815,Master_Item!B:M,12,0)</f>
        <v>โรงงานวังม่วง</v>
      </c>
      <c r="M815" s="11" t="str">
        <f t="shared" ref="M815:M824" si="273">L815&amp;D815</f>
        <v>โรงงานวังม่วงRegion 1</v>
      </c>
      <c r="N815" s="11">
        <f t="shared" ref="N815:N824" si="274">E815/$K815</f>
        <v>0</v>
      </c>
      <c r="O815" s="11">
        <f t="shared" ref="O815:O824" si="275">F815/$K815</f>
        <v>0</v>
      </c>
      <c r="P815" s="11">
        <f t="shared" ref="P815:P824" si="276">G815/$K815</f>
        <v>0</v>
      </c>
      <c r="Q815" s="11">
        <f t="shared" ref="Q815:Q824" si="277">H815/$K815</f>
        <v>0</v>
      </c>
      <c r="R815" s="11">
        <f t="shared" ref="R815:R824" si="278">I815/$K815</f>
        <v>0</v>
      </c>
      <c r="S815" s="11"/>
      <c r="T815" s="1">
        <f>VLOOKUP(B815,Master_Item!B:I,8,0)</f>
        <v>9.1199999999999992</v>
      </c>
      <c r="U815" s="11">
        <f t="shared" ref="U815:U824" si="279">$T815*E815</f>
        <v>0</v>
      </c>
      <c r="V815" s="11">
        <f t="shared" ref="V815:V824" si="280">$T815*F815</f>
        <v>0</v>
      </c>
      <c r="W815" s="11">
        <f t="shared" ref="W815:W824" si="281">$T815*G815</f>
        <v>0</v>
      </c>
      <c r="X815" s="11">
        <f t="shared" ref="X815:X824" si="282">$T815*H815</f>
        <v>0</v>
      </c>
      <c r="Y815" s="11">
        <f t="shared" ref="Y815:Y824" si="283">$T815*I815</f>
        <v>0</v>
      </c>
    </row>
    <row r="816" spans="1:25">
      <c r="A816" s="13">
        <v>16</v>
      </c>
      <c r="B816" s="2">
        <v>310004069</v>
      </c>
      <c r="C816" s="1" t="s">
        <v>224</v>
      </c>
      <c r="D816" s="1" t="s">
        <v>116</v>
      </c>
      <c r="E816" s="12">
        <f>_xlfn.IFNA(VLOOKUP($B816,'FST OMT'!$C:$AH,$A816,0),0)</f>
        <v>0</v>
      </c>
      <c r="F816" s="12">
        <f>_xlfn.IFNA(VLOOKUP($B816,'FST CV'!$C:$AH,$A816,0),0)</f>
        <v>0</v>
      </c>
      <c r="G816" s="12">
        <f>_xlfn.IFNA(VLOOKUP($B816,'FST TT'!$C:$AH,$A816,0),0)</f>
        <v>0</v>
      </c>
      <c r="I816" s="4">
        <f t="shared" si="272"/>
        <v>0</v>
      </c>
      <c r="K816" s="52">
        <f>IF(D816="MT",VLOOKUP(B816,Master_Item!B:H,7,0),VLOOKUP(B816,Master_Item!B:H,6,0))</f>
        <v>72</v>
      </c>
      <c r="L816" s="52" t="str">
        <f>VLOOKUP(B816,Master_Item!B:M,12,0)</f>
        <v>โรงงานวังม่วง</v>
      </c>
      <c r="M816" s="11" t="str">
        <f t="shared" si="273"/>
        <v>โรงงานวังม่วงRegion 2</v>
      </c>
      <c r="N816" s="11">
        <f t="shared" si="274"/>
        <v>0</v>
      </c>
      <c r="O816" s="11">
        <f t="shared" si="275"/>
        <v>0</v>
      </c>
      <c r="P816" s="11">
        <f t="shared" si="276"/>
        <v>0</v>
      </c>
      <c r="Q816" s="11">
        <f t="shared" si="277"/>
        <v>0</v>
      </c>
      <c r="R816" s="11">
        <f t="shared" si="278"/>
        <v>0</v>
      </c>
      <c r="S816" s="11"/>
      <c r="T816" s="1">
        <f>VLOOKUP(B816,Master_Item!B:I,8,0)</f>
        <v>9.1199999999999992</v>
      </c>
      <c r="U816" s="11">
        <f t="shared" si="279"/>
        <v>0</v>
      </c>
      <c r="V816" s="11">
        <f t="shared" si="280"/>
        <v>0</v>
      </c>
      <c r="W816" s="11">
        <f t="shared" si="281"/>
        <v>0</v>
      </c>
      <c r="X816" s="11">
        <f t="shared" si="282"/>
        <v>0</v>
      </c>
      <c r="Y816" s="11">
        <f t="shared" si="283"/>
        <v>0</v>
      </c>
    </row>
    <row r="817" spans="1:25">
      <c r="A817" s="13">
        <v>17</v>
      </c>
      <c r="B817" s="2">
        <v>310004069</v>
      </c>
      <c r="C817" s="1" t="s">
        <v>224</v>
      </c>
      <c r="D817" s="1" t="s">
        <v>117</v>
      </c>
      <c r="E817" s="12">
        <f>_xlfn.IFNA(VLOOKUP($B817,'FST OMT'!$C:$AH,$A817,0),0)</f>
        <v>0</v>
      </c>
      <c r="F817" s="12">
        <f>_xlfn.IFNA(VLOOKUP($B817,'FST CV'!$C:$AH,$A817,0),0)</f>
        <v>0</v>
      </c>
      <c r="G817" s="12">
        <f>_xlfn.IFNA(VLOOKUP($B817,'FST TT'!$C:$AH,$A817,0),0)</f>
        <v>0</v>
      </c>
      <c r="I817" s="4">
        <f t="shared" si="272"/>
        <v>0</v>
      </c>
      <c r="K817" s="52">
        <f>IF(D817="MT",VLOOKUP(B817,Master_Item!B:H,7,0),VLOOKUP(B817,Master_Item!B:H,6,0))</f>
        <v>72</v>
      </c>
      <c r="L817" s="52" t="str">
        <f>VLOOKUP(B817,Master_Item!B:M,12,0)</f>
        <v>โรงงานวังม่วง</v>
      </c>
      <c r="M817" s="11" t="str">
        <f t="shared" si="273"/>
        <v>โรงงานวังม่วงRegion 3</v>
      </c>
      <c r="N817" s="11">
        <f t="shared" si="274"/>
        <v>0</v>
      </c>
      <c r="O817" s="11">
        <f t="shared" si="275"/>
        <v>0</v>
      </c>
      <c r="P817" s="11">
        <f t="shared" si="276"/>
        <v>0</v>
      </c>
      <c r="Q817" s="11">
        <f t="shared" si="277"/>
        <v>0</v>
      </c>
      <c r="R817" s="11">
        <f t="shared" si="278"/>
        <v>0</v>
      </c>
      <c r="S817" s="11"/>
      <c r="T817" s="1">
        <f>VLOOKUP(B817,Master_Item!B:I,8,0)</f>
        <v>9.1199999999999992</v>
      </c>
      <c r="U817" s="11">
        <f t="shared" si="279"/>
        <v>0</v>
      </c>
      <c r="V817" s="11">
        <f t="shared" si="280"/>
        <v>0</v>
      </c>
      <c r="W817" s="11">
        <f t="shared" si="281"/>
        <v>0</v>
      </c>
      <c r="X817" s="11">
        <f t="shared" si="282"/>
        <v>0</v>
      </c>
      <c r="Y817" s="11">
        <f t="shared" si="283"/>
        <v>0</v>
      </c>
    </row>
    <row r="818" spans="1:25">
      <c r="A818" s="13">
        <v>18</v>
      </c>
      <c r="B818" s="2">
        <v>310004069</v>
      </c>
      <c r="C818" s="1" t="s">
        <v>224</v>
      </c>
      <c r="D818" s="1" t="s">
        <v>118</v>
      </c>
      <c r="E818" s="12">
        <f>_xlfn.IFNA(VLOOKUP($B818,'FST OMT'!$C:$AH,$A818,0),0)</f>
        <v>0</v>
      </c>
      <c r="F818" s="12">
        <f>_xlfn.IFNA(VLOOKUP($B818,'FST CV'!$C:$AH,$A818,0),0)</f>
        <v>0</v>
      </c>
      <c r="G818" s="12">
        <f>_xlfn.IFNA(VLOOKUP($B818,'FST TT'!$C:$AH,$A818,0),0)</f>
        <v>0</v>
      </c>
      <c r="I818" s="4">
        <f t="shared" si="272"/>
        <v>0</v>
      </c>
      <c r="K818" s="52">
        <f>IF(D818="MT",VLOOKUP(B818,Master_Item!B:H,7,0),VLOOKUP(B818,Master_Item!B:H,6,0))</f>
        <v>72</v>
      </c>
      <c r="L818" s="52" t="str">
        <f>VLOOKUP(B818,Master_Item!B:M,12,0)</f>
        <v>โรงงานวังม่วง</v>
      </c>
      <c r="M818" s="11" t="str">
        <f t="shared" si="273"/>
        <v>โรงงานวังม่วงRegion 4</v>
      </c>
      <c r="N818" s="11">
        <f t="shared" si="274"/>
        <v>0</v>
      </c>
      <c r="O818" s="11">
        <f t="shared" si="275"/>
        <v>0</v>
      </c>
      <c r="P818" s="11">
        <f t="shared" si="276"/>
        <v>0</v>
      </c>
      <c r="Q818" s="11">
        <f t="shared" si="277"/>
        <v>0</v>
      </c>
      <c r="R818" s="11">
        <f t="shared" si="278"/>
        <v>0</v>
      </c>
      <c r="S818" s="11"/>
      <c r="T818" s="1">
        <f>VLOOKUP(B818,Master_Item!B:I,8,0)</f>
        <v>9.1199999999999992</v>
      </c>
      <c r="U818" s="11">
        <f t="shared" si="279"/>
        <v>0</v>
      </c>
      <c r="V818" s="11">
        <f t="shared" si="280"/>
        <v>0</v>
      </c>
      <c r="W818" s="11">
        <f t="shared" si="281"/>
        <v>0</v>
      </c>
      <c r="X818" s="11">
        <f t="shared" si="282"/>
        <v>0</v>
      </c>
      <c r="Y818" s="11">
        <f t="shared" si="283"/>
        <v>0</v>
      </c>
    </row>
    <row r="819" spans="1:25">
      <c r="A819" s="13">
        <v>19</v>
      </c>
      <c r="B819" s="2">
        <v>310004069</v>
      </c>
      <c r="C819" s="1" t="s">
        <v>224</v>
      </c>
      <c r="D819" s="1" t="s">
        <v>119</v>
      </c>
      <c r="E819" s="12">
        <f>_xlfn.IFNA(VLOOKUP($B819,'FST OMT'!$C:$AH,$A819,0),0)</f>
        <v>0</v>
      </c>
      <c r="F819" s="12">
        <f>_xlfn.IFNA(VLOOKUP($B819,'FST CV'!$C:$AH,$A819,0),0)</f>
        <v>0</v>
      </c>
      <c r="G819" s="12">
        <f>_xlfn.IFNA(VLOOKUP($B819,'FST TT'!$C:$AH,$A819,0),0)</f>
        <v>0</v>
      </c>
      <c r="I819" s="4">
        <f t="shared" si="272"/>
        <v>0</v>
      </c>
      <c r="K819" s="52">
        <f>IF(D819="MT",VLOOKUP(B819,Master_Item!B:H,7,0),VLOOKUP(B819,Master_Item!B:H,6,0))</f>
        <v>72</v>
      </c>
      <c r="L819" s="52" t="str">
        <f>VLOOKUP(B819,Master_Item!B:M,12,0)</f>
        <v>โรงงานวังม่วง</v>
      </c>
      <c r="M819" s="11" t="str">
        <f t="shared" si="273"/>
        <v>โรงงานวังม่วงRegion 5</v>
      </c>
      <c r="N819" s="11">
        <f t="shared" si="274"/>
        <v>0</v>
      </c>
      <c r="O819" s="11">
        <f t="shared" si="275"/>
        <v>0</v>
      </c>
      <c r="P819" s="11">
        <f t="shared" si="276"/>
        <v>0</v>
      </c>
      <c r="Q819" s="11">
        <f t="shared" si="277"/>
        <v>0</v>
      </c>
      <c r="R819" s="11">
        <f t="shared" si="278"/>
        <v>0</v>
      </c>
      <c r="S819" s="11"/>
      <c r="T819" s="1">
        <f>VLOOKUP(B819,Master_Item!B:I,8,0)</f>
        <v>9.1199999999999992</v>
      </c>
      <c r="U819" s="11">
        <f t="shared" si="279"/>
        <v>0</v>
      </c>
      <c r="V819" s="11">
        <f t="shared" si="280"/>
        <v>0</v>
      </c>
      <c r="W819" s="11">
        <f t="shared" si="281"/>
        <v>0</v>
      </c>
      <c r="X819" s="11">
        <f t="shared" si="282"/>
        <v>0</v>
      </c>
      <c r="Y819" s="11">
        <f t="shared" si="283"/>
        <v>0</v>
      </c>
    </row>
    <row r="820" spans="1:25">
      <c r="A820" s="13">
        <v>20</v>
      </c>
      <c r="B820" s="2">
        <v>310004069</v>
      </c>
      <c r="C820" s="1" t="s">
        <v>224</v>
      </c>
      <c r="D820" s="1" t="s">
        <v>127</v>
      </c>
      <c r="E820" s="12">
        <f>_xlfn.IFNA(VLOOKUP($B820,'FST OMT'!$C:$AH,$A820,0),0)*0.45</f>
        <v>0</v>
      </c>
      <c r="F820" s="12">
        <f>_xlfn.IFNA(VLOOKUP($B820,'FST CV'!$C:$AH,$A820,0),0)*0.45</f>
        <v>0</v>
      </c>
      <c r="G820" s="12">
        <f>_xlfn.IFNA(VLOOKUP($B820,'FST TT'!$C:$AH,$A820,0),0)*0.45</f>
        <v>0</v>
      </c>
      <c r="I820" s="4">
        <f t="shared" si="272"/>
        <v>0</v>
      </c>
      <c r="K820" s="52">
        <f>IF(D820="MT",VLOOKUP(B820,Master_Item!B:H,7,0),VLOOKUP(B820,Master_Item!B:H,6,0))</f>
        <v>72</v>
      </c>
      <c r="L820" s="52" t="str">
        <f>VLOOKUP(B820,Master_Item!B:M,12,0)</f>
        <v>โรงงานวังม่วง</v>
      </c>
      <c r="M820" s="11" t="str">
        <f t="shared" si="273"/>
        <v>โรงงานวังม่วงRegion 6/9</v>
      </c>
      <c r="N820" s="11">
        <f t="shared" si="274"/>
        <v>0</v>
      </c>
      <c r="O820" s="11">
        <f t="shared" si="275"/>
        <v>0</v>
      </c>
      <c r="P820" s="11">
        <f t="shared" si="276"/>
        <v>0</v>
      </c>
      <c r="Q820" s="11">
        <f t="shared" si="277"/>
        <v>0</v>
      </c>
      <c r="R820" s="11">
        <f t="shared" si="278"/>
        <v>0</v>
      </c>
      <c r="S820" s="11"/>
      <c r="T820" s="1">
        <f>VLOOKUP(B820,Master_Item!B:I,8,0)</f>
        <v>9.1199999999999992</v>
      </c>
      <c r="U820" s="11">
        <f t="shared" si="279"/>
        <v>0</v>
      </c>
      <c r="V820" s="11">
        <f t="shared" si="280"/>
        <v>0</v>
      </c>
      <c r="W820" s="11">
        <f t="shared" si="281"/>
        <v>0</v>
      </c>
      <c r="X820" s="11">
        <f t="shared" si="282"/>
        <v>0</v>
      </c>
      <c r="Y820" s="11">
        <f t="shared" si="283"/>
        <v>0</v>
      </c>
    </row>
    <row r="821" spans="1:25">
      <c r="A821" s="13">
        <v>20</v>
      </c>
      <c r="B821" s="2">
        <v>310004069</v>
      </c>
      <c r="C821" s="1" t="s">
        <v>224</v>
      </c>
      <c r="D821" s="1" t="s">
        <v>128</v>
      </c>
      <c r="E821" s="12">
        <f>_xlfn.IFNA(VLOOKUP($B821,'FST OMT'!$C:$AH,$A821,0),0)*0.55</f>
        <v>0</v>
      </c>
      <c r="F821" s="12">
        <f>_xlfn.IFNA(VLOOKUP($B821,'FST CV'!$C:$AH,$A821,0),0)*0.55</f>
        <v>0</v>
      </c>
      <c r="G821" s="12">
        <f>_xlfn.IFNA(VLOOKUP($B821,'FST TT'!$C:$AH,$A821,0),0)*0.55</f>
        <v>0</v>
      </c>
      <c r="I821" s="4">
        <f t="shared" si="272"/>
        <v>0</v>
      </c>
      <c r="K821" s="52">
        <f>IF(D821="MT",VLOOKUP(B821,Master_Item!B:H,7,0),VLOOKUP(B821,Master_Item!B:H,6,0))</f>
        <v>72</v>
      </c>
      <c r="L821" s="52" t="str">
        <f>VLOOKUP(B821,Master_Item!B:M,12,0)</f>
        <v>โรงงานวังม่วง</v>
      </c>
      <c r="M821" s="11" t="str">
        <f t="shared" si="273"/>
        <v>โรงงานวังม่วงRegion 6/14</v>
      </c>
      <c r="N821" s="11">
        <f t="shared" si="274"/>
        <v>0</v>
      </c>
      <c r="O821" s="11">
        <f t="shared" si="275"/>
        <v>0</v>
      </c>
      <c r="P821" s="11">
        <f t="shared" si="276"/>
        <v>0</v>
      </c>
      <c r="Q821" s="11">
        <f t="shared" si="277"/>
        <v>0</v>
      </c>
      <c r="R821" s="11">
        <f t="shared" si="278"/>
        <v>0</v>
      </c>
      <c r="S821" s="11"/>
      <c r="T821" s="1">
        <f>VLOOKUP(B821,Master_Item!B:I,8,0)</f>
        <v>9.1199999999999992</v>
      </c>
      <c r="U821" s="11">
        <f t="shared" si="279"/>
        <v>0</v>
      </c>
      <c r="V821" s="11">
        <f t="shared" si="280"/>
        <v>0</v>
      </c>
      <c r="W821" s="11">
        <f t="shared" si="281"/>
        <v>0</v>
      </c>
      <c r="X821" s="11">
        <f t="shared" si="282"/>
        <v>0</v>
      </c>
      <c r="Y821" s="11">
        <f t="shared" si="283"/>
        <v>0</v>
      </c>
    </row>
    <row r="822" spans="1:25">
      <c r="A822" s="13">
        <v>21</v>
      </c>
      <c r="B822" s="2">
        <v>310004069</v>
      </c>
      <c r="C822" s="1" t="s">
        <v>224</v>
      </c>
      <c r="D822" s="1" t="s">
        <v>121</v>
      </c>
      <c r="E822" s="12">
        <f>_xlfn.IFNA(VLOOKUP($B822,'FST OMT'!$C:$AH,$A822,0),0)</f>
        <v>0</v>
      </c>
      <c r="F822" s="12">
        <f>_xlfn.IFNA(VLOOKUP($B822,'FST CV'!$C:$AH,$A822,0),0)</f>
        <v>0</v>
      </c>
      <c r="G822" s="12">
        <f>_xlfn.IFNA(VLOOKUP($B822,'FST TT'!$C:$AH,$A822,0),0)</f>
        <v>0</v>
      </c>
      <c r="I822" s="4">
        <f t="shared" si="272"/>
        <v>0</v>
      </c>
      <c r="K822" s="52">
        <f>IF(D822="MT",VLOOKUP(B822,Master_Item!B:H,7,0),VLOOKUP(B822,Master_Item!B:H,6,0))</f>
        <v>72</v>
      </c>
      <c r="L822" s="52" t="str">
        <f>VLOOKUP(B822,Master_Item!B:M,12,0)</f>
        <v>โรงงานวังม่วง</v>
      </c>
      <c r="M822" s="11" t="str">
        <f t="shared" si="273"/>
        <v>โรงงานวังม่วงRegion 7</v>
      </c>
      <c r="N822" s="11">
        <f t="shared" si="274"/>
        <v>0</v>
      </c>
      <c r="O822" s="11">
        <f t="shared" si="275"/>
        <v>0</v>
      </c>
      <c r="P822" s="11">
        <f t="shared" si="276"/>
        <v>0</v>
      </c>
      <c r="Q822" s="11">
        <f t="shared" si="277"/>
        <v>0</v>
      </c>
      <c r="R822" s="11">
        <f t="shared" si="278"/>
        <v>0</v>
      </c>
      <c r="S822" s="11"/>
      <c r="T822" s="1">
        <f>VLOOKUP(B822,Master_Item!B:I,8,0)</f>
        <v>9.1199999999999992</v>
      </c>
      <c r="U822" s="11">
        <f t="shared" si="279"/>
        <v>0</v>
      </c>
      <c r="V822" s="11">
        <f t="shared" si="280"/>
        <v>0</v>
      </c>
      <c r="W822" s="11">
        <f t="shared" si="281"/>
        <v>0</v>
      </c>
      <c r="X822" s="11">
        <f t="shared" si="282"/>
        <v>0</v>
      </c>
      <c r="Y822" s="11">
        <f t="shared" si="283"/>
        <v>0</v>
      </c>
    </row>
    <row r="823" spans="1:25">
      <c r="A823" s="13">
        <v>22</v>
      </c>
      <c r="B823" s="2">
        <v>310004069</v>
      </c>
      <c r="C823" s="1" t="s">
        <v>224</v>
      </c>
      <c r="D823" s="1" t="s">
        <v>122</v>
      </c>
      <c r="E823" s="12">
        <f>_xlfn.IFNA(VLOOKUP($B823,'FST OMT'!$C:$AH,$A823,0),0)</f>
        <v>0</v>
      </c>
      <c r="F823" s="12">
        <f>_xlfn.IFNA(VLOOKUP($B823,'FST CV'!$C:$AH,$A823,0),0)</f>
        <v>0</v>
      </c>
      <c r="G823" s="12">
        <f>_xlfn.IFNA(VLOOKUP($B823,'FST TT'!$C:$AH,$A823,0),0)</f>
        <v>0</v>
      </c>
      <c r="I823" s="4">
        <f t="shared" si="272"/>
        <v>0</v>
      </c>
      <c r="K823" s="52">
        <f>IF(D823="MT",VLOOKUP(B823,Master_Item!B:H,7,0),VLOOKUP(B823,Master_Item!B:H,6,0))</f>
        <v>72</v>
      </c>
      <c r="L823" s="52" t="str">
        <f>VLOOKUP(B823,Master_Item!B:M,12,0)</f>
        <v>โรงงานวังม่วง</v>
      </c>
      <c r="M823" s="11" t="str">
        <f t="shared" si="273"/>
        <v>โรงงานวังม่วงRegion 8</v>
      </c>
      <c r="N823" s="11">
        <f t="shared" si="274"/>
        <v>0</v>
      </c>
      <c r="O823" s="11">
        <f t="shared" si="275"/>
        <v>0</v>
      </c>
      <c r="P823" s="11">
        <f t="shared" si="276"/>
        <v>0</v>
      </c>
      <c r="Q823" s="11">
        <f t="shared" si="277"/>
        <v>0</v>
      </c>
      <c r="R823" s="11">
        <f t="shared" si="278"/>
        <v>0</v>
      </c>
      <c r="S823" s="11"/>
      <c r="T823" s="1">
        <f>VLOOKUP(B823,Master_Item!B:I,8,0)</f>
        <v>9.1199999999999992</v>
      </c>
      <c r="U823" s="11">
        <f t="shared" si="279"/>
        <v>0</v>
      </c>
      <c r="V823" s="11">
        <f t="shared" si="280"/>
        <v>0</v>
      </c>
      <c r="W823" s="11">
        <f t="shared" si="281"/>
        <v>0</v>
      </c>
      <c r="X823" s="11">
        <f t="shared" si="282"/>
        <v>0</v>
      </c>
      <c r="Y823" s="11">
        <f t="shared" si="283"/>
        <v>0</v>
      </c>
    </row>
    <row r="824" spans="1:25">
      <c r="A824" s="13">
        <v>71</v>
      </c>
      <c r="B824" s="2">
        <v>310004069</v>
      </c>
      <c r="C824" s="1" t="s">
        <v>224</v>
      </c>
      <c r="D824" s="1" t="s">
        <v>123</v>
      </c>
      <c r="H824" s="4">
        <f>_xlfn.IFNA(VLOOKUP(B824,'FST MT'!A:FS,$A824,0),0)</f>
        <v>17000</v>
      </c>
      <c r="I824" s="4">
        <f t="shared" si="272"/>
        <v>17000</v>
      </c>
      <c r="K824" s="52">
        <f>IF(D824="MT",VLOOKUP(B824,Master_Item!B:H,7,0),VLOOKUP(B824,Master_Item!B:H,6,0))</f>
        <v>72</v>
      </c>
      <c r="L824" s="52" t="str">
        <f>VLOOKUP(B824,Master_Item!B:M,12,0)</f>
        <v>โรงงานวังม่วง</v>
      </c>
      <c r="M824" s="11" t="str">
        <f t="shared" si="273"/>
        <v>โรงงานวังม่วงMT</v>
      </c>
      <c r="N824" s="11">
        <f t="shared" si="274"/>
        <v>0</v>
      </c>
      <c r="O824" s="11">
        <f t="shared" si="275"/>
        <v>0</v>
      </c>
      <c r="P824" s="11">
        <f t="shared" si="276"/>
        <v>0</v>
      </c>
      <c r="Q824" s="11">
        <f t="shared" si="277"/>
        <v>236.11111111111111</v>
      </c>
      <c r="R824" s="11">
        <f t="shared" si="278"/>
        <v>236.11111111111111</v>
      </c>
      <c r="S824" s="11"/>
      <c r="T824" s="1">
        <f>VLOOKUP(B824,Master_Item!B:I,8,0)</f>
        <v>9.1199999999999992</v>
      </c>
      <c r="U824" s="11">
        <f t="shared" si="279"/>
        <v>0</v>
      </c>
      <c r="V824" s="11">
        <f t="shared" si="280"/>
        <v>0</v>
      </c>
      <c r="W824" s="11">
        <f t="shared" si="281"/>
        <v>0</v>
      </c>
      <c r="X824" s="11">
        <f t="shared" si="282"/>
        <v>155040</v>
      </c>
      <c r="Y824" s="11">
        <f t="shared" si="283"/>
        <v>155040</v>
      </c>
    </row>
    <row r="825" spans="1:25">
      <c r="A825" s="13">
        <v>15</v>
      </c>
      <c r="B825" s="2">
        <v>310004070</v>
      </c>
      <c r="C825" s="1" t="s">
        <v>225</v>
      </c>
      <c r="D825" s="1" t="s">
        <v>115</v>
      </c>
      <c r="E825" s="12">
        <f>_xlfn.IFNA(VLOOKUP($B825,'FST OMT'!$C:$AH,$A825,0),0)</f>
        <v>0</v>
      </c>
      <c r="F825" s="12">
        <f>_xlfn.IFNA(VLOOKUP($B825,'FST CV'!$C:$AH,$A825,0),0)</f>
        <v>8</v>
      </c>
      <c r="G825" s="12">
        <f>_xlfn.IFNA(VLOOKUP($B825,'FST TT'!$C:$AH,$A825,0),0)</f>
        <v>0</v>
      </c>
      <c r="I825" s="4">
        <f t="shared" ref="I825:I834" si="284">SUM(E825:H825)</f>
        <v>8</v>
      </c>
      <c r="K825" s="52">
        <f>IF(D825="MT",VLOOKUP(B825,Master_Item!B:H,7,0),VLOOKUP(B825,Master_Item!B:H,6,0))</f>
        <v>72</v>
      </c>
      <c r="L825" s="52" t="str">
        <f>VLOOKUP(B825,Master_Item!B:M,12,0)</f>
        <v>โรงงานวังม่วง</v>
      </c>
      <c r="M825" s="11" t="str">
        <f t="shared" ref="M825:M834" si="285">L825&amp;D825</f>
        <v>โรงงานวังม่วงRegion 1</v>
      </c>
      <c r="N825" s="11">
        <f t="shared" ref="N825:N834" si="286">E825/$K825</f>
        <v>0</v>
      </c>
      <c r="O825" s="11">
        <f t="shared" ref="O825:O834" si="287">F825/$K825</f>
        <v>0.1111111111111111</v>
      </c>
      <c r="P825" s="11">
        <f t="shared" ref="P825:P834" si="288">G825/$K825</f>
        <v>0</v>
      </c>
      <c r="Q825" s="11">
        <f t="shared" ref="Q825:Q834" si="289">H825/$K825</f>
        <v>0</v>
      </c>
      <c r="R825" s="11">
        <f t="shared" ref="R825:R834" si="290">I825/$K825</f>
        <v>0.1111111111111111</v>
      </c>
      <c r="S825" s="11"/>
      <c r="T825" s="1">
        <f>VLOOKUP(B825,Master_Item!B:I,8,0)</f>
        <v>8.4</v>
      </c>
      <c r="U825" s="11">
        <f t="shared" ref="U825:U834" si="291">$T825*E825</f>
        <v>0</v>
      </c>
      <c r="V825" s="11">
        <f t="shared" ref="V825:V834" si="292">$T825*F825</f>
        <v>67.2</v>
      </c>
      <c r="W825" s="11">
        <f t="shared" ref="W825:W834" si="293">$T825*G825</f>
        <v>0</v>
      </c>
      <c r="X825" s="11">
        <f t="shared" ref="X825:X834" si="294">$T825*H825</f>
        <v>0</v>
      </c>
      <c r="Y825" s="11">
        <f t="shared" ref="Y825:Y834" si="295">$T825*I825</f>
        <v>67.2</v>
      </c>
    </row>
    <row r="826" spans="1:25">
      <c r="A826" s="13">
        <v>16</v>
      </c>
      <c r="B826" s="2">
        <v>310004070</v>
      </c>
      <c r="C826" s="1" t="s">
        <v>225</v>
      </c>
      <c r="D826" s="1" t="s">
        <v>116</v>
      </c>
      <c r="E826" s="12">
        <f>_xlfn.IFNA(VLOOKUP($B826,'FST OMT'!$C:$AH,$A826,0),0)</f>
        <v>420</v>
      </c>
      <c r="F826" s="12">
        <f>_xlfn.IFNA(VLOOKUP($B826,'FST CV'!$C:$AH,$A826,0),0)</f>
        <v>23</v>
      </c>
      <c r="G826" s="12">
        <f>_xlfn.IFNA(VLOOKUP($B826,'FST TT'!$C:$AH,$A826,0),0)</f>
        <v>0</v>
      </c>
      <c r="I826" s="4">
        <f t="shared" si="284"/>
        <v>443</v>
      </c>
      <c r="K826" s="52">
        <f>IF(D826="MT",VLOOKUP(B826,Master_Item!B:H,7,0),VLOOKUP(B826,Master_Item!B:H,6,0))</f>
        <v>72</v>
      </c>
      <c r="L826" s="52" t="str">
        <f>VLOOKUP(B826,Master_Item!B:M,12,0)</f>
        <v>โรงงานวังม่วง</v>
      </c>
      <c r="M826" s="11" t="str">
        <f t="shared" si="285"/>
        <v>โรงงานวังม่วงRegion 2</v>
      </c>
      <c r="N826" s="11">
        <f t="shared" si="286"/>
        <v>5.833333333333333</v>
      </c>
      <c r="O826" s="11">
        <f t="shared" si="287"/>
        <v>0.31944444444444442</v>
      </c>
      <c r="P826" s="11">
        <f t="shared" si="288"/>
        <v>0</v>
      </c>
      <c r="Q826" s="11">
        <f t="shared" si="289"/>
        <v>0</v>
      </c>
      <c r="R826" s="11">
        <f t="shared" si="290"/>
        <v>6.1527777777777777</v>
      </c>
      <c r="S826" s="11"/>
      <c r="T826" s="1">
        <f>VLOOKUP(B826,Master_Item!B:I,8,0)</f>
        <v>8.4</v>
      </c>
      <c r="U826" s="11">
        <f t="shared" si="291"/>
        <v>3528</v>
      </c>
      <c r="V826" s="11">
        <f t="shared" si="292"/>
        <v>193.20000000000002</v>
      </c>
      <c r="W826" s="11">
        <f t="shared" si="293"/>
        <v>0</v>
      </c>
      <c r="X826" s="11">
        <f t="shared" si="294"/>
        <v>0</v>
      </c>
      <c r="Y826" s="11">
        <f t="shared" si="295"/>
        <v>3721.2000000000003</v>
      </c>
    </row>
    <row r="827" spans="1:25">
      <c r="A827" s="13">
        <v>17</v>
      </c>
      <c r="B827" s="2">
        <v>310004070</v>
      </c>
      <c r="C827" s="1" t="s">
        <v>225</v>
      </c>
      <c r="D827" s="1" t="s">
        <v>117</v>
      </c>
      <c r="E827" s="12">
        <f>_xlfn.IFNA(VLOOKUP($B827,'FST OMT'!$C:$AH,$A827,0),0)</f>
        <v>238</v>
      </c>
      <c r="F827" s="12">
        <f>_xlfn.IFNA(VLOOKUP($B827,'FST CV'!$C:$AH,$A827,0),0)</f>
        <v>0</v>
      </c>
      <c r="G827" s="12">
        <f>_xlfn.IFNA(VLOOKUP($B827,'FST TT'!$C:$AH,$A827,0),0)</f>
        <v>0</v>
      </c>
      <c r="I827" s="4">
        <f t="shared" si="284"/>
        <v>238</v>
      </c>
      <c r="K827" s="52">
        <f>IF(D827="MT",VLOOKUP(B827,Master_Item!B:H,7,0),VLOOKUP(B827,Master_Item!B:H,6,0))</f>
        <v>72</v>
      </c>
      <c r="L827" s="52" t="str">
        <f>VLOOKUP(B827,Master_Item!B:M,12,0)</f>
        <v>โรงงานวังม่วง</v>
      </c>
      <c r="M827" s="11" t="str">
        <f t="shared" si="285"/>
        <v>โรงงานวังม่วงRegion 3</v>
      </c>
      <c r="N827" s="11">
        <f t="shared" si="286"/>
        <v>3.3055555555555554</v>
      </c>
      <c r="O827" s="11">
        <f t="shared" si="287"/>
        <v>0</v>
      </c>
      <c r="P827" s="11">
        <f t="shared" si="288"/>
        <v>0</v>
      </c>
      <c r="Q827" s="11">
        <f t="shared" si="289"/>
        <v>0</v>
      </c>
      <c r="R827" s="11">
        <f t="shared" si="290"/>
        <v>3.3055555555555554</v>
      </c>
      <c r="S827" s="11"/>
      <c r="T827" s="1">
        <f>VLOOKUP(B827,Master_Item!B:I,8,0)</f>
        <v>8.4</v>
      </c>
      <c r="U827" s="11">
        <f t="shared" si="291"/>
        <v>1999.2</v>
      </c>
      <c r="V827" s="11">
        <f t="shared" si="292"/>
        <v>0</v>
      </c>
      <c r="W827" s="11">
        <f t="shared" si="293"/>
        <v>0</v>
      </c>
      <c r="X827" s="11">
        <f t="shared" si="294"/>
        <v>0</v>
      </c>
      <c r="Y827" s="11">
        <f t="shared" si="295"/>
        <v>1999.2</v>
      </c>
    </row>
    <row r="828" spans="1:25">
      <c r="A828" s="13">
        <v>18</v>
      </c>
      <c r="B828" s="2">
        <v>310004070</v>
      </c>
      <c r="C828" s="1" t="s">
        <v>225</v>
      </c>
      <c r="D828" s="1" t="s">
        <v>118</v>
      </c>
      <c r="E828" s="12">
        <f>_xlfn.IFNA(VLOOKUP($B828,'FST OMT'!$C:$AH,$A828,0),0)</f>
        <v>122</v>
      </c>
      <c r="F828" s="12">
        <f>_xlfn.IFNA(VLOOKUP($B828,'FST CV'!$C:$AH,$A828,0),0)</f>
        <v>117</v>
      </c>
      <c r="G828" s="12">
        <f>_xlfn.IFNA(VLOOKUP($B828,'FST TT'!$C:$AH,$A828,0),0)</f>
        <v>0</v>
      </c>
      <c r="I828" s="4">
        <f t="shared" si="284"/>
        <v>239</v>
      </c>
      <c r="K828" s="52">
        <f>IF(D828="MT",VLOOKUP(B828,Master_Item!B:H,7,0),VLOOKUP(B828,Master_Item!B:H,6,0))</f>
        <v>72</v>
      </c>
      <c r="L828" s="52" t="str">
        <f>VLOOKUP(B828,Master_Item!B:M,12,0)</f>
        <v>โรงงานวังม่วง</v>
      </c>
      <c r="M828" s="11" t="str">
        <f t="shared" si="285"/>
        <v>โรงงานวังม่วงRegion 4</v>
      </c>
      <c r="N828" s="11">
        <f t="shared" si="286"/>
        <v>1.6944444444444444</v>
      </c>
      <c r="O828" s="11">
        <f t="shared" si="287"/>
        <v>1.625</v>
      </c>
      <c r="P828" s="11">
        <f t="shared" si="288"/>
        <v>0</v>
      </c>
      <c r="Q828" s="11">
        <f t="shared" si="289"/>
        <v>0</v>
      </c>
      <c r="R828" s="11">
        <f t="shared" si="290"/>
        <v>3.3194444444444446</v>
      </c>
      <c r="S828" s="11"/>
      <c r="T828" s="1">
        <f>VLOOKUP(B828,Master_Item!B:I,8,0)</f>
        <v>8.4</v>
      </c>
      <c r="U828" s="11">
        <f t="shared" si="291"/>
        <v>1024.8</v>
      </c>
      <c r="V828" s="11">
        <f t="shared" si="292"/>
        <v>982.80000000000007</v>
      </c>
      <c r="W828" s="11">
        <f t="shared" si="293"/>
        <v>0</v>
      </c>
      <c r="X828" s="11">
        <f t="shared" si="294"/>
        <v>0</v>
      </c>
      <c r="Y828" s="11">
        <f t="shared" si="295"/>
        <v>2007.6000000000001</v>
      </c>
    </row>
    <row r="829" spans="1:25">
      <c r="A829" s="13">
        <v>19</v>
      </c>
      <c r="B829" s="2">
        <v>310004070</v>
      </c>
      <c r="C829" s="1" t="s">
        <v>225</v>
      </c>
      <c r="D829" s="1" t="s">
        <v>119</v>
      </c>
      <c r="E829" s="12">
        <f>_xlfn.IFNA(VLOOKUP($B829,'FST OMT'!$C:$AH,$A829,0),0)</f>
        <v>340</v>
      </c>
      <c r="F829" s="12">
        <f>_xlfn.IFNA(VLOOKUP($B829,'FST CV'!$C:$AH,$A829,0),0)</f>
        <v>11</v>
      </c>
      <c r="G829" s="12">
        <f>_xlfn.IFNA(VLOOKUP($B829,'FST TT'!$C:$AH,$A829,0),0)</f>
        <v>0</v>
      </c>
      <c r="I829" s="4">
        <f t="shared" si="284"/>
        <v>351</v>
      </c>
      <c r="K829" s="52">
        <f>IF(D829="MT",VLOOKUP(B829,Master_Item!B:H,7,0),VLOOKUP(B829,Master_Item!B:H,6,0))</f>
        <v>72</v>
      </c>
      <c r="L829" s="52" t="str">
        <f>VLOOKUP(B829,Master_Item!B:M,12,0)</f>
        <v>โรงงานวังม่วง</v>
      </c>
      <c r="M829" s="11" t="str">
        <f t="shared" si="285"/>
        <v>โรงงานวังม่วงRegion 5</v>
      </c>
      <c r="N829" s="11">
        <f t="shared" si="286"/>
        <v>4.7222222222222223</v>
      </c>
      <c r="O829" s="11">
        <f t="shared" si="287"/>
        <v>0.15277777777777779</v>
      </c>
      <c r="P829" s="11">
        <f t="shared" si="288"/>
        <v>0</v>
      </c>
      <c r="Q829" s="11">
        <f t="shared" si="289"/>
        <v>0</v>
      </c>
      <c r="R829" s="11">
        <f t="shared" si="290"/>
        <v>4.875</v>
      </c>
      <c r="S829" s="11"/>
      <c r="T829" s="1">
        <f>VLOOKUP(B829,Master_Item!B:I,8,0)</f>
        <v>8.4</v>
      </c>
      <c r="U829" s="11">
        <f t="shared" si="291"/>
        <v>2856</v>
      </c>
      <c r="V829" s="11">
        <f t="shared" si="292"/>
        <v>92.4</v>
      </c>
      <c r="W829" s="11">
        <f t="shared" si="293"/>
        <v>0</v>
      </c>
      <c r="X829" s="11">
        <f t="shared" si="294"/>
        <v>0</v>
      </c>
      <c r="Y829" s="11">
        <f t="shared" si="295"/>
        <v>2948.4</v>
      </c>
    </row>
    <row r="830" spans="1:25">
      <c r="A830" s="13">
        <v>20</v>
      </c>
      <c r="B830" s="2">
        <v>310004070</v>
      </c>
      <c r="C830" s="1" t="s">
        <v>225</v>
      </c>
      <c r="D830" s="1" t="s">
        <v>127</v>
      </c>
      <c r="E830" s="12">
        <f>_xlfn.IFNA(VLOOKUP($B830,'FST OMT'!$C:$AH,$A830,0),0)*0.45</f>
        <v>2.25</v>
      </c>
      <c r="F830" s="12">
        <f>_xlfn.IFNA(VLOOKUP($B830,'FST CV'!$C:$AH,$A830,0),0)*0.45</f>
        <v>0</v>
      </c>
      <c r="G830" s="12">
        <f>_xlfn.IFNA(VLOOKUP($B830,'FST TT'!$C:$AH,$A830,0),0)*0.45</f>
        <v>0</v>
      </c>
      <c r="I830" s="4">
        <f t="shared" si="284"/>
        <v>2.25</v>
      </c>
      <c r="K830" s="52">
        <f>IF(D830="MT",VLOOKUP(B830,Master_Item!B:H,7,0),VLOOKUP(B830,Master_Item!B:H,6,0))</f>
        <v>72</v>
      </c>
      <c r="L830" s="52" t="str">
        <f>VLOOKUP(B830,Master_Item!B:M,12,0)</f>
        <v>โรงงานวังม่วง</v>
      </c>
      <c r="M830" s="11" t="str">
        <f t="shared" si="285"/>
        <v>โรงงานวังม่วงRegion 6/9</v>
      </c>
      <c r="N830" s="11">
        <f t="shared" si="286"/>
        <v>3.125E-2</v>
      </c>
      <c r="O830" s="11">
        <f t="shared" si="287"/>
        <v>0</v>
      </c>
      <c r="P830" s="11">
        <f t="shared" si="288"/>
        <v>0</v>
      </c>
      <c r="Q830" s="11">
        <f t="shared" si="289"/>
        <v>0</v>
      </c>
      <c r="R830" s="11">
        <f t="shared" si="290"/>
        <v>3.125E-2</v>
      </c>
      <c r="S830" s="11"/>
      <c r="T830" s="1">
        <f>VLOOKUP(B830,Master_Item!B:I,8,0)</f>
        <v>8.4</v>
      </c>
      <c r="U830" s="11">
        <f t="shared" si="291"/>
        <v>18.900000000000002</v>
      </c>
      <c r="V830" s="11">
        <f t="shared" si="292"/>
        <v>0</v>
      </c>
      <c r="W830" s="11">
        <f t="shared" si="293"/>
        <v>0</v>
      </c>
      <c r="X830" s="11">
        <f t="shared" si="294"/>
        <v>0</v>
      </c>
      <c r="Y830" s="11">
        <f t="shared" si="295"/>
        <v>18.900000000000002</v>
      </c>
    </row>
    <row r="831" spans="1:25">
      <c r="A831" s="13">
        <v>20</v>
      </c>
      <c r="B831" s="2">
        <v>310004070</v>
      </c>
      <c r="C831" s="1" t="s">
        <v>225</v>
      </c>
      <c r="D831" s="1" t="s">
        <v>128</v>
      </c>
      <c r="E831" s="12">
        <f>_xlfn.IFNA(VLOOKUP($B831,'FST OMT'!$C:$AH,$A831,0),0)*0.55</f>
        <v>2.75</v>
      </c>
      <c r="F831" s="12">
        <f>_xlfn.IFNA(VLOOKUP($B831,'FST CV'!$C:$AH,$A831,0),0)*0.55</f>
        <v>0</v>
      </c>
      <c r="G831" s="12">
        <f>_xlfn.IFNA(VLOOKUP($B831,'FST TT'!$C:$AH,$A831,0),0)*0.55</f>
        <v>0</v>
      </c>
      <c r="I831" s="4">
        <f t="shared" si="284"/>
        <v>2.75</v>
      </c>
      <c r="K831" s="52">
        <f>IF(D831="MT",VLOOKUP(B831,Master_Item!B:H,7,0),VLOOKUP(B831,Master_Item!B:H,6,0))</f>
        <v>72</v>
      </c>
      <c r="L831" s="52" t="str">
        <f>VLOOKUP(B831,Master_Item!B:M,12,0)</f>
        <v>โรงงานวังม่วง</v>
      </c>
      <c r="M831" s="11" t="str">
        <f t="shared" si="285"/>
        <v>โรงงานวังม่วงRegion 6/14</v>
      </c>
      <c r="N831" s="11">
        <f t="shared" si="286"/>
        <v>3.8194444444444448E-2</v>
      </c>
      <c r="O831" s="11">
        <f t="shared" si="287"/>
        <v>0</v>
      </c>
      <c r="P831" s="11">
        <f t="shared" si="288"/>
        <v>0</v>
      </c>
      <c r="Q831" s="11">
        <f t="shared" si="289"/>
        <v>0</v>
      </c>
      <c r="R831" s="11">
        <f t="shared" si="290"/>
        <v>3.8194444444444448E-2</v>
      </c>
      <c r="S831" s="11"/>
      <c r="T831" s="1">
        <f>VLOOKUP(B831,Master_Item!B:I,8,0)</f>
        <v>8.4</v>
      </c>
      <c r="U831" s="11">
        <f t="shared" si="291"/>
        <v>23.1</v>
      </c>
      <c r="V831" s="11">
        <f t="shared" si="292"/>
        <v>0</v>
      </c>
      <c r="W831" s="11">
        <f t="shared" si="293"/>
        <v>0</v>
      </c>
      <c r="X831" s="11">
        <f t="shared" si="294"/>
        <v>0</v>
      </c>
      <c r="Y831" s="11">
        <f t="shared" si="295"/>
        <v>23.1</v>
      </c>
    </row>
    <row r="832" spans="1:25">
      <c r="A832" s="13">
        <v>21</v>
      </c>
      <c r="B832" s="2">
        <v>310004070</v>
      </c>
      <c r="C832" s="1" t="s">
        <v>225</v>
      </c>
      <c r="D832" s="1" t="s">
        <v>121</v>
      </c>
      <c r="E832" s="12">
        <f>_xlfn.IFNA(VLOOKUP($B832,'FST OMT'!$C:$AH,$A832,0),0)</f>
        <v>3</v>
      </c>
      <c r="F832" s="12">
        <f>_xlfn.IFNA(VLOOKUP($B832,'FST CV'!$C:$AH,$A832,0),0)</f>
        <v>2</v>
      </c>
      <c r="G832" s="12">
        <f>_xlfn.IFNA(VLOOKUP($B832,'FST TT'!$C:$AH,$A832,0),0)</f>
        <v>0</v>
      </c>
      <c r="I832" s="4">
        <f t="shared" si="284"/>
        <v>5</v>
      </c>
      <c r="K832" s="52">
        <f>IF(D832="MT",VLOOKUP(B832,Master_Item!B:H,7,0),VLOOKUP(B832,Master_Item!B:H,6,0))</f>
        <v>72</v>
      </c>
      <c r="L832" s="52" t="str">
        <f>VLOOKUP(B832,Master_Item!B:M,12,0)</f>
        <v>โรงงานวังม่วง</v>
      </c>
      <c r="M832" s="11" t="str">
        <f t="shared" si="285"/>
        <v>โรงงานวังม่วงRegion 7</v>
      </c>
      <c r="N832" s="11">
        <f t="shared" si="286"/>
        <v>4.1666666666666664E-2</v>
      </c>
      <c r="O832" s="11">
        <f t="shared" si="287"/>
        <v>2.7777777777777776E-2</v>
      </c>
      <c r="P832" s="11">
        <f t="shared" si="288"/>
        <v>0</v>
      </c>
      <c r="Q832" s="11">
        <f t="shared" si="289"/>
        <v>0</v>
      </c>
      <c r="R832" s="11">
        <f t="shared" si="290"/>
        <v>6.9444444444444448E-2</v>
      </c>
      <c r="S832" s="11"/>
      <c r="T832" s="1">
        <f>VLOOKUP(B832,Master_Item!B:I,8,0)</f>
        <v>8.4</v>
      </c>
      <c r="U832" s="11">
        <f t="shared" si="291"/>
        <v>25.200000000000003</v>
      </c>
      <c r="V832" s="11">
        <f t="shared" si="292"/>
        <v>16.8</v>
      </c>
      <c r="W832" s="11">
        <f t="shared" si="293"/>
        <v>0</v>
      </c>
      <c r="X832" s="11">
        <f t="shared" si="294"/>
        <v>0</v>
      </c>
      <c r="Y832" s="11">
        <f t="shared" si="295"/>
        <v>42</v>
      </c>
    </row>
    <row r="833" spans="1:25">
      <c r="A833" s="13">
        <v>22</v>
      </c>
      <c r="B833" s="2">
        <v>310004070</v>
      </c>
      <c r="C833" s="1" t="s">
        <v>225</v>
      </c>
      <c r="D833" s="1" t="s">
        <v>122</v>
      </c>
      <c r="E833" s="12">
        <f>_xlfn.IFNA(VLOOKUP($B833,'FST OMT'!$C:$AH,$A833,0),0)</f>
        <v>292</v>
      </c>
      <c r="F833" s="12">
        <f>_xlfn.IFNA(VLOOKUP($B833,'FST CV'!$C:$AH,$A833,0),0)</f>
        <v>0</v>
      </c>
      <c r="G833" s="12">
        <f>_xlfn.IFNA(VLOOKUP($B833,'FST TT'!$C:$AH,$A833,0),0)</f>
        <v>0</v>
      </c>
      <c r="I833" s="4">
        <f t="shared" si="284"/>
        <v>292</v>
      </c>
      <c r="K833" s="52">
        <f>IF(D833="MT",VLOOKUP(B833,Master_Item!B:H,7,0),VLOOKUP(B833,Master_Item!B:H,6,0))</f>
        <v>72</v>
      </c>
      <c r="L833" s="52" t="str">
        <f>VLOOKUP(B833,Master_Item!B:M,12,0)</f>
        <v>โรงงานวังม่วง</v>
      </c>
      <c r="M833" s="11" t="str">
        <f t="shared" si="285"/>
        <v>โรงงานวังม่วงRegion 8</v>
      </c>
      <c r="N833" s="11">
        <f t="shared" si="286"/>
        <v>4.0555555555555554</v>
      </c>
      <c r="O833" s="11">
        <f t="shared" si="287"/>
        <v>0</v>
      </c>
      <c r="P833" s="11">
        <f t="shared" si="288"/>
        <v>0</v>
      </c>
      <c r="Q833" s="11">
        <f t="shared" si="289"/>
        <v>0</v>
      </c>
      <c r="R833" s="11">
        <f t="shared" si="290"/>
        <v>4.0555555555555554</v>
      </c>
      <c r="S833" s="11"/>
      <c r="T833" s="1">
        <f>VLOOKUP(B833,Master_Item!B:I,8,0)</f>
        <v>8.4</v>
      </c>
      <c r="U833" s="11">
        <f t="shared" si="291"/>
        <v>2452.8000000000002</v>
      </c>
      <c r="V833" s="11">
        <f t="shared" si="292"/>
        <v>0</v>
      </c>
      <c r="W833" s="11">
        <f t="shared" si="293"/>
        <v>0</v>
      </c>
      <c r="X833" s="11">
        <f t="shared" si="294"/>
        <v>0</v>
      </c>
      <c r="Y833" s="11">
        <f t="shared" si="295"/>
        <v>2452.8000000000002</v>
      </c>
    </row>
    <row r="834" spans="1:25">
      <c r="A834" s="13">
        <v>71</v>
      </c>
      <c r="B834" s="2">
        <v>310004070</v>
      </c>
      <c r="C834" s="1" t="s">
        <v>225</v>
      </c>
      <c r="D834" s="1" t="s">
        <v>123</v>
      </c>
      <c r="H834" s="4">
        <f>_xlfn.IFNA(VLOOKUP(B834,'FST MT'!A:FS,$A834,0),0)</f>
        <v>0</v>
      </c>
      <c r="I834" s="4">
        <f t="shared" si="284"/>
        <v>0</v>
      </c>
      <c r="K834" s="52">
        <f>IF(D834="MT",VLOOKUP(B834,Master_Item!B:H,7,0),VLOOKUP(B834,Master_Item!B:H,6,0))</f>
        <v>72</v>
      </c>
      <c r="L834" s="52" t="str">
        <f>VLOOKUP(B834,Master_Item!B:M,12,0)</f>
        <v>โรงงานวังม่วง</v>
      </c>
      <c r="M834" s="11" t="str">
        <f t="shared" si="285"/>
        <v>โรงงานวังม่วงMT</v>
      </c>
      <c r="N834" s="11">
        <f t="shared" si="286"/>
        <v>0</v>
      </c>
      <c r="O834" s="11">
        <f t="shared" si="287"/>
        <v>0</v>
      </c>
      <c r="P834" s="11">
        <f t="shared" si="288"/>
        <v>0</v>
      </c>
      <c r="Q834" s="11">
        <f t="shared" si="289"/>
        <v>0</v>
      </c>
      <c r="R834" s="11">
        <f t="shared" si="290"/>
        <v>0</v>
      </c>
      <c r="S834" s="11"/>
      <c r="T834" s="1">
        <f>VLOOKUP(B834,Master_Item!B:I,8,0)</f>
        <v>8.4</v>
      </c>
      <c r="U834" s="11">
        <f t="shared" si="291"/>
        <v>0</v>
      </c>
      <c r="V834" s="11">
        <f t="shared" si="292"/>
        <v>0</v>
      </c>
      <c r="W834" s="11">
        <f t="shared" si="293"/>
        <v>0</v>
      </c>
      <c r="X834" s="11">
        <f t="shared" si="294"/>
        <v>0</v>
      </c>
      <c r="Y834" s="11">
        <f t="shared" si="295"/>
        <v>0</v>
      </c>
    </row>
    <row r="835" spans="1:25">
      <c r="A835" s="13">
        <v>15</v>
      </c>
      <c r="B835" s="2">
        <v>310004209</v>
      </c>
      <c r="C835" s="1" t="s">
        <v>226</v>
      </c>
      <c r="D835" s="1" t="s">
        <v>115</v>
      </c>
      <c r="E835" s="12">
        <f>_xlfn.IFNA(VLOOKUP($B835,'FST OMT'!$C:$AH,$A835,0),0)</f>
        <v>0</v>
      </c>
      <c r="F835" s="12">
        <f>_xlfn.IFNA(VLOOKUP($B835,'FST CV'!$C:$AH,$A835,0),0)</f>
        <v>0</v>
      </c>
      <c r="G835" s="12">
        <f>_xlfn.IFNA(VLOOKUP($B835,'FST TT'!$C:$AH,$A835,0),0)</f>
        <v>0</v>
      </c>
      <c r="I835" s="4">
        <f t="shared" ref="I835:I844" si="296">SUM(E835:H835)</f>
        <v>0</v>
      </c>
      <c r="K835" s="52">
        <f>IF(D835="MT",VLOOKUP(B835,Master_Item!B:H,7,0),VLOOKUP(B835,Master_Item!B:H,6,0))</f>
        <v>54</v>
      </c>
      <c r="L835" s="52" t="str">
        <f>VLOOKUP(B835,Master_Item!B:M,12,0)</f>
        <v>โรงงานนวนคร</v>
      </c>
      <c r="M835" s="11" t="str">
        <f t="shared" ref="M835:M844" si="297">L835&amp;D835</f>
        <v>โรงงานนวนครRegion 1</v>
      </c>
      <c r="N835" s="11">
        <f t="shared" ref="N835:N844" si="298">E835/$K835</f>
        <v>0</v>
      </c>
      <c r="O835" s="11">
        <f t="shared" ref="O835:O844" si="299">F835/$K835</f>
        <v>0</v>
      </c>
      <c r="P835" s="11">
        <f t="shared" ref="P835:P844" si="300">G835/$K835</f>
        <v>0</v>
      </c>
      <c r="Q835" s="11">
        <f t="shared" ref="Q835:Q844" si="301">H835/$K835</f>
        <v>0</v>
      </c>
      <c r="R835" s="11">
        <f t="shared" ref="R835:R844" si="302">I835/$K835</f>
        <v>0</v>
      </c>
      <c r="S835" s="11"/>
      <c r="T835" s="1">
        <f>VLOOKUP(B835,Master_Item!B:I,8,0)</f>
        <v>11.4</v>
      </c>
      <c r="U835" s="11">
        <f t="shared" ref="U835:U844" si="303">$T835*E835</f>
        <v>0</v>
      </c>
      <c r="V835" s="11">
        <f t="shared" ref="V835:V844" si="304">$T835*F835</f>
        <v>0</v>
      </c>
      <c r="W835" s="11">
        <f t="shared" ref="W835:W844" si="305">$T835*G835</f>
        <v>0</v>
      </c>
      <c r="X835" s="11">
        <f t="shared" ref="X835:X844" si="306">$T835*H835</f>
        <v>0</v>
      </c>
      <c r="Y835" s="11">
        <f t="shared" ref="Y835:Y844" si="307">$T835*I835</f>
        <v>0</v>
      </c>
    </row>
    <row r="836" spans="1:25">
      <c r="A836" s="13">
        <v>16</v>
      </c>
      <c r="B836" s="2">
        <v>310004209</v>
      </c>
      <c r="C836" s="1" t="s">
        <v>226</v>
      </c>
      <c r="D836" s="1" t="s">
        <v>116</v>
      </c>
      <c r="E836" s="12">
        <f>_xlfn.IFNA(VLOOKUP($B836,'FST OMT'!$C:$AH,$A836,0),0)</f>
        <v>0</v>
      </c>
      <c r="F836" s="12">
        <f>_xlfn.IFNA(VLOOKUP($B836,'FST CV'!$C:$AH,$A836,0),0)</f>
        <v>0</v>
      </c>
      <c r="G836" s="12">
        <f>_xlfn.IFNA(VLOOKUP($B836,'FST TT'!$C:$AH,$A836,0),0)</f>
        <v>0</v>
      </c>
      <c r="I836" s="4">
        <f t="shared" si="296"/>
        <v>0</v>
      </c>
      <c r="K836" s="52">
        <f>IF(D836="MT",VLOOKUP(B836,Master_Item!B:H,7,0),VLOOKUP(B836,Master_Item!B:H,6,0))</f>
        <v>54</v>
      </c>
      <c r="L836" s="52" t="str">
        <f>VLOOKUP(B836,Master_Item!B:M,12,0)</f>
        <v>โรงงานนวนคร</v>
      </c>
      <c r="M836" s="11" t="str">
        <f t="shared" si="297"/>
        <v>โรงงานนวนครRegion 2</v>
      </c>
      <c r="N836" s="11">
        <f t="shared" si="298"/>
        <v>0</v>
      </c>
      <c r="O836" s="11">
        <f t="shared" si="299"/>
        <v>0</v>
      </c>
      <c r="P836" s="11">
        <f t="shared" si="300"/>
        <v>0</v>
      </c>
      <c r="Q836" s="11">
        <f t="shared" si="301"/>
        <v>0</v>
      </c>
      <c r="R836" s="11">
        <f t="shared" si="302"/>
        <v>0</v>
      </c>
      <c r="S836" s="11"/>
      <c r="T836" s="1">
        <f>VLOOKUP(B836,Master_Item!B:I,8,0)</f>
        <v>11.4</v>
      </c>
      <c r="U836" s="11">
        <f t="shared" si="303"/>
        <v>0</v>
      </c>
      <c r="V836" s="11">
        <f t="shared" si="304"/>
        <v>0</v>
      </c>
      <c r="W836" s="11">
        <f t="shared" si="305"/>
        <v>0</v>
      </c>
      <c r="X836" s="11">
        <f t="shared" si="306"/>
        <v>0</v>
      </c>
      <c r="Y836" s="11">
        <f t="shared" si="307"/>
        <v>0</v>
      </c>
    </row>
    <row r="837" spans="1:25">
      <c r="A837" s="13">
        <v>17</v>
      </c>
      <c r="B837" s="2">
        <v>310004209</v>
      </c>
      <c r="C837" s="1" t="s">
        <v>226</v>
      </c>
      <c r="D837" s="1" t="s">
        <v>117</v>
      </c>
      <c r="E837" s="12">
        <f>_xlfn.IFNA(VLOOKUP($B837,'FST OMT'!$C:$AH,$A837,0),0)</f>
        <v>0</v>
      </c>
      <c r="F837" s="12">
        <f>_xlfn.IFNA(VLOOKUP($B837,'FST CV'!$C:$AH,$A837,0),0)</f>
        <v>0</v>
      </c>
      <c r="G837" s="12">
        <f>_xlfn.IFNA(VLOOKUP($B837,'FST TT'!$C:$AH,$A837,0),0)</f>
        <v>0</v>
      </c>
      <c r="I837" s="4">
        <f t="shared" si="296"/>
        <v>0</v>
      </c>
      <c r="K837" s="52">
        <f>IF(D837="MT",VLOOKUP(B837,Master_Item!B:H,7,0),VLOOKUP(B837,Master_Item!B:H,6,0))</f>
        <v>54</v>
      </c>
      <c r="L837" s="52" t="str">
        <f>VLOOKUP(B837,Master_Item!B:M,12,0)</f>
        <v>โรงงานนวนคร</v>
      </c>
      <c r="M837" s="11" t="str">
        <f t="shared" si="297"/>
        <v>โรงงานนวนครRegion 3</v>
      </c>
      <c r="N837" s="11">
        <f t="shared" si="298"/>
        <v>0</v>
      </c>
      <c r="O837" s="11">
        <f t="shared" si="299"/>
        <v>0</v>
      </c>
      <c r="P837" s="11">
        <f t="shared" si="300"/>
        <v>0</v>
      </c>
      <c r="Q837" s="11">
        <f t="shared" si="301"/>
        <v>0</v>
      </c>
      <c r="R837" s="11">
        <f t="shared" si="302"/>
        <v>0</v>
      </c>
      <c r="S837" s="11"/>
      <c r="T837" s="1">
        <f>VLOOKUP(B837,Master_Item!B:I,8,0)</f>
        <v>11.4</v>
      </c>
      <c r="U837" s="11">
        <f t="shared" si="303"/>
        <v>0</v>
      </c>
      <c r="V837" s="11">
        <f t="shared" si="304"/>
        <v>0</v>
      </c>
      <c r="W837" s="11">
        <f t="shared" si="305"/>
        <v>0</v>
      </c>
      <c r="X837" s="11">
        <f t="shared" si="306"/>
        <v>0</v>
      </c>
      <c r="Y837" s="11">
        <f t="shared" si="307"/>
        <v>0</v>
      </c>
    </row>
    <row r="838" spans="1:25">
      <c r="A838" s="13">
        <v>18</v>
      </c>
      <c r="B838" s="2">
        <v>310004209</v>
      </c>
      <c r="C838" s="1" t="s">
        <v>226</v>
      </c>
      <c r="D838" s="1" t="s">
        <v>118</v>
      </c>
      <c r="E838" s="12">
        <f>_xlfn.IFNA(VLOOKUP($B838,'FST OMT'!$C:$AH,$A838,0),0)</f>
        <v>0</v>
      </c>
      <c r="F838" s="12">
        <f>_xlfn.IFNA(VLOOKUP($B838,'FST CV'!$C:$AH,$A838,0),0)</f>
        <v>0</v>
      </c>
      <c r="G838" s="12">
        <f>_xlfn.IFNA(VLOOKUP($B838,'FST TT'!$C:$AH,$A838,0),0)</f>
        <v>0</v>
      </c>
      <c r="I838" s="4">
        <f t="shared" si="296"/>
        <v>0</v>
      </c>
      <c r="K838" s="52">
        <f>IF(D838="MT",VLOOKUP(B838,Master_Item!B:H,7,0),VLOOKUP(B838,Master_Item!B:H,6,0))</f>
        <v>54</v>
      </c>
      <c r="L838" s="52" t="str">
        <f>VLOOKUP(B838,Master_Item!B:M,12,0)</f>
        <v>โรงงานนวนคร</v>
      </c>
      <c r="M838" s="11" t="str">
        <f t="shared" si="297"/>
        <v>โรงงานนวนครRegion 4</v>
      </c>
      <c r="N838" s="11">
        <f t="shared" si="298"/>
        <v>0</v>
      </c>
      <c r="O838" s="11">
        <f t="shared" si="299"/>
        <v>0</v>
      </c>
      <c r="P838" s="11">
        <f t="shared" si="300"/>
        <v>0</v>
      </c>
      <c r="Q838" s="11">
        <f t="shared" si="301"/>
        <v>0</v>
      </c>
      <c r="R838" s="11">
        <f t="shared" si="302"/>
        <v>0</v>
      </c>
      <c r="S838" s="11"/>
      <c r="T838" s="1">
        <f>VLOOKUP(B838,Master_Item!B:I,8,0)</f>
        <v>11.4</v>
      </c>
      <c r="U838" s="11">
        <f t="shared" si="303"/>
        <v>0</v>
      </c>
      <c r="V838" s="11">
        <f t="shared" si="304"/>
        <v>0</v>
      </c>
      <c r="W838" s="11">
        <f t="shared" si="305"/>
        <v>0</v>
      </c>
      <c r="X838" s="11">
        <f t="shared" si="306"/>
        <v>0</v>
      </c>
      <c r="Y838" s="11">
        <f t="shared" si="307"/>
        <v>0</v>
      </c>
    </row>
    <row r="839" spans="1:25">
      <c r="A839" s="13">
        <v>19</v>
      </c>
      <c r="B839" s="2">
        <v>310004209</v>
      </c>
      <c r="C839" s="1" t="s">
        <v>226</v>
      </c>
      <c r="D839" s="1" t="s">
        <v>119</v>
      </c>
      <c r="E839" s="12">
        <f>_xlfn.IFNA(VLOOKUP($B839,'FST OMT'!$C:$AH,$A839,0),0)</f>
        <v>0</v>
      </c>
      <c r="F839" s="12">
        <f>_xlfn.IFNA(VLOOKUP($B839,'FST CV'!$C:$AH,$A839,0),0)</f>
        <v>0</v>
      </c>
      <c r="G839" s="12">
        <f>_xlfn.IFNA(VLOOKUP($B839,'FST TT'!$C:$AH,$A839,0),0)</f>
        <v>0</v>
      </c>
      <c r="I839" s="4">
        <f t="shared" si="296"/>
        <v>0</v>
      </c>
      <c r="K839" s="52">
        <f>IF(D839="MT",VLOOKUP(B839,Master_Item!B:H,7,0),VLOOKUP(B839,Master_Item!B:H,6,0))</f>
        <v>54</v>
      </c>
      <c r="L839" s="52" t="str">
        <f>VLOOKUP(B839,Master_Item!B:M,12,0)</f>
        <v>โรงงานนวนคร</v>
      </c>
      <c r="M839" s="11" t="str">
        <f t="shared" si="297"/>
        <v>โรงงานนวนครRegion 5</v>
      </c>
      <c r="N839" s="11">
        <f t="shared" si="298"/>
        <v>0</v>
      </c>
      <c r="O839" s="11">
        <f t="shared" si="299"/>
        <v>0</v>
      </c>
      <c r="P839" s="11">
        <f t="shared" si="300"/>
        <v>0</v>
      </c>
      <c r="Q839" s="11">
        <f t="shared" si="301"/>
        <v>0</v>
      </c>
      <c r="R839" s="11">
        <f t="shared" si="302"/>
        <v>0</v>
      </c>
      <c r="S839" s="11"/>
      <c r="T839" s="1">
        <f>VLOOKUP(B839,Master_Item!B:I,8,0)</f>
        <v>11.4</v>
      </c>
      <c r="U839" s="11">
        <f t="shared" si="303"/>
        <v>0</v>
      </c>
      <c r="V839" s="11">
        <f t="shared" si="304"/>
        <v>0</v>
      </c>
      <c r="W839" s="11">
        <f t="shared" si="305"/>
        <v>0</v>
      </c>
      <c r="X839" s="11">
        <f t="shared" si="306"/>
        <v>0</v>
      </c>
      <c r="Y839" s="11">
        <f t="shared" si="307"/>
        <v>0</v>
      </c>
    </row>
    <row r="840" spans="1:25">
      <c r="A840" s="13">
        <v>20</v>
      </c>
      <c r="B840" s="2">
        <v>310004209</v>
      </c>
      <c r="C840" s="1" t="s">
        <v>226</v>
      </c>
      <c r="D840" s="1" t="s">
        <v>127</v>
      </c>
      <c r="E840" s="12">
        <f>_xlfn.IFNA(VLOOKUP($B840,'FST OMT'!$C:$AH,$A840,0),0)*0.45</f>
        <v>0</v>
      </c>
      <c r="F840" s="12">
        <f>_xlfn.IFNA(VLOOKUP($B840,'FST CV'!$C:$AH,$A840,0),0)*0.45</f>
        <v>0</v>
      </c>
      <c r="G840" s="12">
        <f>_xlfn.IFNA(VLOOKUP($B840,'FST TT'!$C:$AH,$A840,0),0)*0.45</f>
        <v>0</v>
      </c>
      <c r="I840" s="4">
        <f t="shared" si="296"/>
        <v>0</v>
      </c>
      <c r="K840" s="52">
        <f>IF(D840="MT",VLOOKUP(B840,Master_Item!B:H,7,0),VLOOKUP(B840,Master_Item!B:H,6,0))</f>
        <v>54</v>
      </c>
      <c r="L840" s="52" t="str">
        <f>VLOOKUP(B840,Master_Item!B:M,12,0)</f>
        <v>โรงงานนวนคร</v>
      </c>
      <c r="M840" s="11" t="str">
        <f t="shared" si="297"/>
        <v>โรงงานนวนครRegion 6/9</v>
      </c>
      <c r="N840" s="11">
        <f t="shared" si="298"/>
        <v>0</v>
      </c>
      <c r="O840" s="11">
        <f t="shared" si="299"/>
        <v>0</v>
      </c>
      <c r="P840" s="11">
        <f t="shared" si="300"/>
        <v>0</v>
      </c>
      <c r="Q840" s="11">
        <f t="shared" si="301"/>
        <v>0</v>
      </c>
      <c r="R840" s="11">
        <f t="shared" si="302"/>
        <v>0</v>
      </c>
      <c r="S840" s="11"/>
      <c r="T840" s="1">
        <f>VLOOKUP(B840,Master_Item!B:I,8,0)</f>
        <v>11.4</v>
      </c>
      <c r="U840" s="11">
        <f t="shared" si="303"/>
        <v>0</v>
      </c>
      <c r="V840" s="11">
        <f t="shared" si="304"/>
        <v>0</v>
      </c>
      <c r="W840" s="11">
        <f t="shared" si="305"/>
        <v>0</v>
      </c>
      <c r="X840" s="11">
        <f t="shared" si="306"/>
        <v>0</v>
      </c>
      <c r="Y840" s="11">
        <f t="shared" si="307"/>
        <v>0</v>
      </c>
    </row>
    <row r="841" spans="1:25">
      <c r="A841" s="13">
        <v>20</v>
      </c>
      <c r="B841" s="2">
        <v>310004209</v>
      </c>
      <c r="C841" s="1" t="s">
        <v>226</v>
      </c>
      <c r="D841" s="1" t="s">
        <v>128</v>
      </c>
      <c r="E841" s="12">
        <f>_xlfn.IFNA(VLOOKUP($B841,'FST OMT'!$C:$AH,$A841,0),0)*0.55</f>
        <v>0</v>
      </c>
      <c r="F841" s="12">
        <f>_xlfn.IFNA(VLOOKUP($B841,'FST CV'!$C:$AH,$A841,0),0)*0.55</f>
        <v>0</v>
      </c>
      <c r="G841" s="12">
        <f>_xlfn.IFNA(VLOOKUP($B841,'FST TT'!$C:$AH,$A841,0),0)*0.55</f>
        <v>0</v>
      </c>
      <c r="I841" s="4">
        <f t="shared" si="296"/>
        <v>0</v>
      </c>
      <c r="K841" s="52">
        <f>IF(D841="MT",VLOOKUP(B841,Master_Item!B:H,7,0),VLOOKUP(B841,Master_Item!B:H,6,0))</f>
        <v>54</v>
      </c>
      <c r="L841" s="52" t="str">
        <f>VLOOKUP(B841,Master_Item!B:M,12,0)</f>
        <v>โรงงานนวนคร</v>
      </c>
      <c r="M841" s="11" t="str">
        <f t="shared" si="297"/>
        <v>โรงงานนวนครRegion 6/14</v>
      </c>
      <c r="N841" s="11">
        <f t="shared" si="298"/>
        <v>0</v>
      </c>
      <c r="O841" s="11">
        <f t="shared" si="299"/>
        <v>0</v>
      </c>
      <c r="P841" s="11">
        <f t="shared" si="300"/>
        <v>0</v>
      </c>
      <c r="Q841" s="11">
        <f t="shared" si="301"/>
        <v>0</v>
      </c>
      <c r="R841" s="11">
        <f t="shared" si="302"/>
        <v>0</v>
      </c>
      <c r="S841" s="11"/>
      <c r="T841" s="1">
        <f>VLOOKUP(B841,Master_Item!B:I,8,0)</f>
        <v>11.4</v>
      </c>
      <c r="U841" s="11">
        <f t="shared" si="303"/>
        <v>0</v>
      </c>
      <c r="V841" s="11">
        <f t="shared" si="304"/>
        <v>0</v>
      </c>
      <c r="W841" s="11">
        <f t="shared" si="305"/>
        <v>0</v>
      </c>
      <c r="X841" s="11">
        <f t="shared" si="306"/>
        <v>0</v>
      </c>
      <c r="Y841" s="11">
        <f t="shared" si="307"/>
        <v>0</v>
      </c>
    </row>
    <row r="842" spans="1:25">
      <c r="A842" s="13">
        <v>21</v>
      </c>
      <c r="B842" s="2">
        <v>310004209</v>
      </c>
      <c r="C842" s="1" t="s">
        <v>226</v>
      </c>
      <c r="D842" s="1" t="s">
        <v>121</v>
      </c>
      <c r="E842" s="12">
        <f>_xlfn.IFNA(VLOOKUP($B842,'FST OMT'!$C:$AH,$A842,0),0)</f>
        <v>0</v>
      </c>
      <c r="F842" s="12">
        <f>_xlfn.IFNA(VLOOKUP($B842,'FST CV'!$C:$AH,$A842,0),0)</f>
        <v>0</v>
      </c>
      <c r="G842" s="12">
        <f>_xlfn.IFNA(VLOOKUP($B842,'FST TT'!$C:$AH,$A842,0),0)</f>
        <v>0</v>
      </c>
      <c r="I842" s="4">
        <f t="shared" si="296"/>
        <v>0</v>
      </c>
      <c r="K842" s="52">
        <f>IF(D842="MT",VLOOKUP(B842,Master_Item!B:H,7,0),VLOOKUP(B842,Master_Item!B:H,6,0))</f>
        <v>54</v>
      </c>
      <c r="L842" s="52" t="str">
        <f>VLOOKUP(B842,Master_Item!B:M,12,0)</f>
        <v>โรงงานนวนคร</v>
      </c>
      <c r="M842" s="11" t="str">
        <f t="shared" si="297"/>
        <v>โรงงานนวนครRegion 7</v>
      </c>
      <c r="N842" s="11">
        <f t="shared" si="298"/>
        <v>0</v>
      </c>
      <c r="O842" s="11">
        <f t="shared" si="299"/>
        <v>0</v>
      </c>
      <c r="P842" s="11">
        <f t="shared" si="300"/>
        <v>0</v>
      </c>
      <c r="Q842" s="11">
        <f t="shared" si="301"/>
        <v>0</v>
      </c>
      <c r="R842" s="11">
        <f t="shared" si="302"/>
        <v>0</v>
      </c>
      <c r="S842" s="11"/>
      <c r="T842" s="1">
        <f>VLOOKUP(B842,Master_Item!B:I,8,0)</f>
        <v>11.4</v>
      </c>
      <c r="U842" s="11">
        <f t="shared" si="303"/>
        <v>0</v>
      </c>
      <c r="V842" s="11">
        <f t="shared" si="304"/>
        <v>0</v>
      </c>
      <c r="W842" s="11">
        <f t="shared" si="305"/>
        <v>0</v>
      </c>
      <c r="X842" s="11">
        <f t="shared" si="306"/>
        <v>0</v>
      </c>
      <c r="Y842" s="11">
        <f t="shared" si="307"/>
        <v>0</v>
      </c>
    </row>
    <row r="843" spans="1:25">
      <c r="A843" s="13">
        <v>22</v>
      </c>
      <c r="B843" s="2">
        <v>310004209</v>
      </c>
      <c r="C843" s="1" t="s">
        <v>226</v>
      </c>
      <c r="D843" s="1" t="s">
        <v>122</v>
      </c>
      <c r="E843" s="12">
        <f>_xlfn.IFNA(VLOOKUP($B843,'FST OMT'!$C:$AH,$A843,0),0)</f>
        <v>0</v>
      </c>
      <c r="F843" s="12">
        <f>_xlfn.IFNA(VLOOKUP($B843,'FST CV'!$C:$AH,$A843,0),0)</f>
        <v>0</v>
      </c>
      <c r="G843" s="12">
        <f>_xlfn.IFNA(VLOOKUP($B843,'FST TT'!$C:$AH,$A843,0),0)</f>
        <v>0</v>
      </c>
      <c r="I843" s="4">
        <f t="shared" si="296"/>
        <v>0</v>
      </c>
      <c r="K843" s="52">
        <f>IF(D843="MT",VLOOKUP(B843,Master_Item!B:H,7,0),VLOOKUP(B843,Master_Item!B:H,6,0))</f>
        <v>54</v>
      </c>
      <c r="L843" s="52" t="str">
        <f>VLOOKUP(B843,Master_Item!B:M,12,0)</f>
        <v>โรงงานนวนคร</v>
      </c>
      <c r="M843" s="11" t="str">
        <f t="shared" si="297"/>
        <v>โรงงานนวนครRegion 8</v>
      </c>
      <c r="N843" s="11">
        <f t="shared" si="298"/>
        <v>0</v>
      </c>
      <c r="O843" s="11">
        <f t="shared" si="299"/>
        <v>0</v>
      </c>
      <c r="P843" s="11">
        <f t="shared" si="300"/>
        <v>0</v>
      </c>
      <c r="Q843" s="11">
        <f t="shared" si="301"/>
        <v>0</v>
      </c>
      <c r="R843" s="11">
        <f t="shared" si="302"/>
        <v>0</v>
      </c>
      <c r="S843" s="11"/>
      <c r="T843" s="1">
        <f>VLOOKUP(B843,Master_Item!B:I,8,0)</f>
        <v>11.4</v>
      </c>
      <c r="U843" s="11">
        <f t="shared" si="303"/>
        <v>0</v>
      </c>
      <c r="V843" s="11">
        <f t="shared" si="304"/>
        <v>0</v>
      </c>
      <c r="W843" s="11">
        <f t="shared" si="305"/>
        <v>0</v>
      </c>
      <c r="X843" s="11">
        <f t="shared" si="306"/>
        <v>0</v>
      </c>
      <c r="Y843" s="11">
        <f t="shared" si="307"/>
        <v>0</v>
      </c>
    </row>
    <row r="844" spans="1:25">
      <c r="A844" s="13">
        <v>71</v>
      </c>
      <c r="B844" s="2">
        <v>310004209</v>
      </c>
      <c r="C844" s="1" t="s">
        <v>226</v>
      </c>
      <c r="D844" s="1" t="s">
        <v>123</v>
      </c>
      <c r="H844" s="4">
        <f>_xlfn.IFNA(VLOOKUP(B844,'FST MT'!A:FS,$A844,0),0)</f>
        <v>40000</v>
      </c>
      <c r="I844" s="4">
        <f t="shared" si="296"/>
        <v>40000</v>
      </c>
      <c r="K844" s="52">
        <f>IF(D844="MT",VLOOKUP(B844,Master_Item!B:H,7,0),VLOOKUP(B844,Master_Item!B:H,6,0))</f>
        <v>54</v>
      </c>
      <c r="L844" s="52" t="str">
        <f>VLOOKUP(B844,Master_Item!B:M,12,0)</f>
        <v>โรงงานนวนคร</v>
      </c>
      <c r="M844" s="11" t="str">
        <f t="shared" si="297"/>
        <v>โรงงานนวนครMT</v>
      </c>
      <c r="N844" s="11">
        <f t="shared" si="298"/>
        <v>0</v>
      </c>
      <c r="O844" s="11">
        <f t="shared" si="299"/>
        <v>0</v>
      </c>
      <c r="P844" s="11">
        <f t="shared" si="300"/>
        <v>0</v>
      </c>
      <c r="Q844" s="11">
        <f t="shared" si="301"/>
        <v>740.74074074074076</v>
      </c>
      <c r="R844" s="11">
        <f t="shared" si="302"/>
        <v>740.74074074074076</v>
      </c>
      <c r="S844" s="11"/>
      <c r="T844" s="1">
        <f>VLOOKUP(B844,Master_Item!B:I,8,0)</f>
        <v>11.4</v>
      </c>
      <c r="U844" s="11">
        <f t="shared" si="303"/>
        <v>0</v>
      </c>
      <c r="V844" s="11">
        <f t="shared" si="304"/>
        <v>0</v>
      </c>
      <c r="W844" s="11">
        <f t="shared" si="305"/>
        <v>0</v>
      </c>
      <c r="X844" s="11">
        <f t="shared" si="306"/>
        <v>456000</v>
      </c>
      <c r="Y844" s="11">
        <f t="shared" si="307"/>
        <v>456000</v>
      </c>
    </row>
    <row r="845" spans="1:25">
      <c r="A845" s="13">
        <v>15</v>
      </c>
      <c r="B845" s="2">
        <v>310004072</v>
      </c>
      <c r="C845" s="1" t="s">
        <v>931</v>
      </c>
      <c r="D845" s="1" t="s">
        <v>115</v>
      </c>
      <c r="E845" s="12">
        <f>_xlfn.IFNA(VLOOKUP($B845,'FST OMT'!$C:$AH,$A845,0),0)</f>
        <v>0</v>
      </c>
      <c r="F845" s="12">
        <f>_xlfn.IFNA(VLOOKUP($B845,'FST CV'!$C:$AH,$A845,0),0)</f>
        <v>0</v>
      </c>
      <c r="G845" s="12">
        <f>_xlfn.IFNA(VLOOKUP($B845,'FST TT'!$C:$AH,$A845,0),0)</f>
        <v>0</v>
      </c>
      <c r="I845" s="4">
        <f t="shared" ref="I845:I854" si="308">SUM(E845:H845)</f>
        <v>0</v>
      </c>
      <c r="K845" s="52">
        <f>IF(D845="MT",VLOOKUP(B845,Master_Item!B:H,7,0),VLOOKUP(B845,Master_Item!B:H,6,0))</f>
        <v>72</v>
      </c>
      <c r="L845" s="52" t="str">
        <f>VLOOKUP(B845,Master_Item!B:M,12,0)</f>
        <v>โรงงานวังม่วง</v>
      </c>
      <c r="M845" s="11" t="str">
        <f t="shared" ref="M845:M854" si="309">L845&amp;D845</f>
        <v>โรงงานวังม่วงRegion 1</v>
      </c>
      <c r="N845" s="11">
        <f t="shared" ref="N845:N854" si="310">E845/$K845</f>
        <v>0</v>
      </c>
      <c r="O845" s="11">
        <f t="shared" ref="O845:O854" si="311">F845/$K845</f>
        <v>0</v>
      </c>
      <c r="P845" s="11">
        <f t="shared" ref="P845:P854" si="312">G845/$K845</f>
        <v>0</v>
      </c>
      <c r="Q845" s="11">
        <f t="shared" ref="Q845:Q854" si="313">H845/$K845</f>
        <v>0</v>
      </c>
      <c r="R845" s="11">
        <f t="shared" ref="R845:R854" si="314">I845/$K845</f>
        <v>0</v>
      </c>
      <c r="S845" s="11"/>
      <c r="T845" s="1">
        <f>VLOOKUP(B845,Master_Item!B:I,8,0)</f>
        <v>9.1199999999999992</v>
      </c>
      <c r="U845" s="11">
        <f t="shared" ref="U845:U854" si="315">$T845*E845</f>
        <v>0</v>
      </c>
      <c r="V845" s="11">
        <f t="shared" ref="V845:V854" si="316">$T845*F845</f>
        <v>0</v>
      </c>
      <c r="W845" s="11">
        <f t="shared" ref="W845:W854" si="317">$T845*G845</f>
        <v>0</v>
      </c>
      <c r="X845" s="11">
        <f t="shared" ref="X845:X854" si="318">$T845*H845</f>
        <v>0</v>
      </c>
      <c r="Y845" s="11">
        <f t="shared" ref="Y845:Y854" si="319">$T845*I845</f>
        <v>0</v>
      </c>
    </row>
    <row r="846" spans="1:25">
      <c r="A846" s="13">
        <v>16</v>
      </c>
      <c r="B846" s="2">
        <v>310004072</v>
      </c>
      <c r="C846" s="1" t="s">
        <v>931</v>
      </c>
      <c r="D846" s="1" t="s">
        <v>116</v>
      </c>
      <c r="E846" s="12">
        <f>_xlfn.IFNA(VLOOKUP($B846,'FST OMT'!$C:$AH,$A846,0),0)</f>
        <v>0</v>
      </c>
      <c r="F846" s="12">
        <f>_xlfn.IFNA(VLOOKUP($B846,'FST CV'!$C:$AH,$A846,0),0)</f>
        <v>0</v>
      </c>
      <c r="G846" s="12">
        <f>_xlfn.IFNA(VLOOKUP($B846,'FST TT'!$C:$AH,$A846,0),0)</f>
        <v>0</v>
      </c>
      <c r="I846" s="4">
        <f t="shared" si="308"/>
        <v>0</v>
      </c>
      <c r="K846" s="52">
        <f>IF(D846="MT",VLOOKUP(B846,Master_Item!B:H,7,0),VLOOKUP(B846,Master_Item!B:H,6,0))</f>
        <v>72</v>
      </c>
      <c r="L846" s="52" t="str">
        <f>VLOOKUP(B846,Master_Item!B:M,12,0)</f>
        <v>โรงงานวังม่วง</v>
      </c>
      <c r="M846" s="11" t="str">
        <f t="shared" si="309"/>
        <v>โรงงานวังม่วงRegion 2</v>
      </c>
      <c r="N846" s="11">
        <f t="shared" si="310"/>
        <v>0</v>
      </c>
      <c r="O846" s="11">
        <f t="shared" si="311"/>
        <v>0</v>
      </c>
      <c r="P846" s="11">
        <f t="shared" si="312"/>
        <v>0</v>
      </c>
      <c r="Q846" s="11">
        <f t="shared" si="313"/>
        <v>0</v>
      </c>
      <c r="R846" s="11">
        <f t="shared" si="314"/>
        <v>0</v>
      </c>
      <c r="S846" s="11"/>
      <c r="T846" s="1">
        <f>VLOOKUP(B846,Master_Item!B:I,8,0)</f>
        <v>9.1199999999999992</v>
      </c>
      <c r="U846" s="11">
        <f t="shared" si="315"/>
        <v>0</v>
      </c>
      <c r="V846" s="11">
        <f t="shared" si="316"/>
        <v>0</v>
      </c>
      <c r="W846" s="11">
        <f t="shared" si="317"/>
        <v>0</v>
      </c>
      <c r="X846" s="11">
        <f t="shared" si="318"/>
        <v>0</v>
      </c>
      <c r="Y846" s="11">
        <f t="shared" si="319"/>
        <v>0</v>
      </c>
    </row>
    <row r="847" spans="1:25">
      <c r="A847" s="13">
        <v>17</v>
      </c>
      <c r="B847" s="2">
        <v>310004072</v>
      </c>
      <c r="C847" s="1" t="s">
        <v>931</v>
      </c>
      <c r="D847" s="1" t="s">
        <v>117</v>
      </c>
      <c r="E847" s="12">
        <f>_xlfn.IFNA(VLOOKUP($B847,'FST OMT'!$C:$AH,$A847,0),0)</f>
        <v>0</v>
      </c>
      <c r="F847" s="12">
        <f>_xlfn.IFNA(VLOOKUP($B847,'FST CV'!$C:$AH,$A847,0),0)</f>
        <v>0</v>
      </c>
      <c r="G847" s="12">
        <f>_xlfn.IFNA(VLOOKUP($B847,'FST TT'!$C:$AH,$A847,0),0)</f>
        <v>0</v>
      </c>
      <c r="I847" s="4">
        <f t="shared" si="308"/>
        <v>0</v>
      </c>
      <c r="K847" s="52">
        <f>IF(D847="MT",VLOOKUP(B847,Master_Item!B:H,7,0),VLOOKUP(B847,Master_Item!B:H,6,0))</f>
        <v>72</v>
      </c>
      <c r="L847" s="52" t="str">
        <f>VLOOKUP(B847,Master_Item!B:M,12,0)</f>
        <v>โรงงานวังม่วง</v>
      </c>
      <c r="M847" s="11" t="str">
        <f t="shared" si="309"/>
        <v>โรงงานวังม่วงRegion 3</v>
      </c>
      <c r="N847" s="11">
        <f t="shared" si="310"/>
        <v>0</v>
      </c>
      <c r="O847" s="11">
        <f t="shared" si="311"/>
        <v>0</v>
      </c>
      <c r="P847" s="11">
        <f t="shared" si="312"/>
        <v>0</v>
      </c>
      <c r="Q847" s="11">
        <f t="shared" si="313"/>
        <v>0</v>
      </c>
      <c r="R847" s="11">
        <f t="shared" si="314"/>
        <v>0</v>
      </c>
      <c r="S847" s="11"/>
      <c r="T847" s="1">
        <f>VLOOKUP(B847,Master_Item!B:I,8,0)</f>
        <v>9.1199999999999992</v>
      </c>
      <c r="U847" s="11">
        <f t="shared" si="315"/>
        <v>0</v>
      </c>
      <c r="V847" s="11">
        <f t="shared" si="316"/>
        <v>0</v>
      </c>
      <c r="W847" s="11">
        <f t="shared" si="317"/>
        <v>0</v>
      </c>
      <c r="X847" s="11">
        <f t="shared" si="318"/>
        <v>0</v>
      </c>
      <c r="Y847" s="11">
        <f t="shared" si="319"/>
        <v>0</v>
      </c>
    </row>
    <row r="848" spans="1:25">
      <c r="A848" s="13">
        <v>18</v>
      </c>
      <c r="B848" s="2">
        <v>310004072</v>
      </c>
      <c r="C848" s="1" t="s">
        <v>931</v>
      </c>
      <c r="D848" s="1" t="s">
        <v>118</v>
      </c>
      <c r="E848" s="12">
        <f>_xlfn.IFNA(VLOOKUP($B848,'FST OMT'!$C:$AH,$A848,0),0)</f>
        <v>0</v>
      </c>
      <c r="F848" s="12">
        <f>_xlfn.IFNA(VLOOKUP($B848,'FST CV'!$C:$AH,$A848,0),0)</f>
        <v>0</v>
      </c>
      <c r="G848" s="12">
        <f>_xlfn.IFNA(VLOOKUP($B848,'FST TT'!$C:$AH,$A848,0),0)</f>
        <v>0</v>
      </c>
      <c r="I848" s="4">
        <f t="shared" si="308"/>
        <v>0</v>
      </c>
      <c r="K848" s="52">
        <f>IF(D848="MT",VLOOKUP(B848,Master_Item!B:H,7,0),VLOOKUP(B848,Master_Item!B:H,6,0))</f>
        <v>72</v>
      </c>
      <c r="L848" s="52" t="str">
        <f>VLOOKUP(B848,Master_Item!B:M,12,0)</f>
        <v>โรงงานวังม่วง</v>
      </c>
      <c r="M848" s="11" t="str">
        <f t="shared" si="309"/>
        <v>โรงงานวังม่วงRegion 4</v>
      </c>
      <c r="N848" s="11">
        <f t="shared" si="310"/>
        <v>0</v>
      </c>
      <c r="O848" s="11">
        <f t="shared" si="311"/>
        <v>0</v>
      </c>
      <c r="P848" s="11">
        <f t="shared" si="312"/>
        <v>0</v>
      </c>
      <c r="Q848" s="11">
        <f t="shared" si="313"/>
        <v>0</v>
      </c>
      <c r="R848" s="11">
        <f t="shared" si="314"/>
        <v>0</v>
      </c>
      <c r="S848" s="11"/>
      <c r="T848" s="1">
        <f>VLOOKUP(B848,Master_Item!B:I,8,0)</f>
        <v>9.1199999999999992</v>
      </c>
      <c r="U848" s="11">
        <f t="shared" si="315"/>
        <v>0</v>
      </c>
      <c r="V848" s="11">
        <f t="shared" si="316"/>
        <v>0</v>
      </c>
      <c r="W848" s="11">
        <f t="shared" si="317"/>
        <v>0</v>
      </c>
      <c r="X848" s="11">
        <f t="shared" si="318"/>
        <v>0</v>
      </c>
      <c r="Y848" s="11">
        <f t="shared" si="319"/>
        <v>0</v>
      </c>
    </row>
    <row r="849" spans="1:25">
      <c r="A849" s="13">
        <v>19</v>
      </c>
      <c r="B849" s="2">
        <v>310004072</v>
      </c>
      <c r="C849" s="1" t="s">
        <v>931</v>
      </c>
      <c r="D849" s="1" t="s">
        <v>119</v>
      </c>
      <c r="E849" s="12">
        <f>_xlfn.IFNA(VLOOKUP($B849,'FST OMT'!$C:$AH,$A849,0),0)</f>
        <v>0</v>
      </c>
      <c r="F849" s="12">
        <f>_xlfn.IFNA(VLOOKUP($B849,'FST CV'!$C:$AH,$A849,0),0)</f>
        <v>0</v>
      </c>
      <c r="G849" s="12">
        <f>_xlfn.IFNA(VLOOKUP($B849,'FST TT'!$C:$AH,$A849,0),0)</f>
        <v>0</v>
      </c>
      <c r="I849" s="4">
        <f t="shared" si="308"/>
        <v>0</v>
      </c>
      <c r="K849" s="52">
        <f>IF(D849="MT",VLOOKUP(B849,Master_Item!B:H,7,0),VLOOKUP(B849,Master_Item!B:H,6,0))</f>
        <v>72</v>
      </c>
      <c r="L849" s="52" t="str">
        <f>VLOOKUP(B849,Master_Item!B:M,12,0)</f>
        <v>โรงงานวังม่วง</v>
      </c>
      <c r="M849" s="11" t="str">
        <f t="shared" si="309"/>
        <v>โรงงานวังม่วงRegion 5</v>
      </c>
      <c r="N849" s="11">
        <f t="shared" si="310"/>
        <v>0</v>
      </c>
      <c r="O849" s="11">
        <f t="shared" si="311"/>
        <v>0</v>
      </c>
      <c r="P849" s="11">
        <f t="shared" si="312"/>
        <v>0</v>
      </c>
      <c r="Q849" s="11">
        <f t="shared" si="313"/>
        <v>0</v>
      </c>
      <c r="R849" s="11">
        <f t="shared" si="314"/>
        <v>0</v>
      </c>
      <c r="S849" s="11"/>
      <c r="T849" s="1">
        <f>VLOOKUP(B849,Master_Item!B:I,8,0)</f>
        <v>9.1199999999999992</v>
      </c>
      <c r="U849" s="11">
        <f t="shared" si="315"/>
        <v>0</v>
      </c>
      <c r="V849" s="11">
        <f t="shared" si="316"/>
        <v>0</v>
      </c>
      <c r="W849" s="11">
        <f t="shared" si="317"/>
        <v>0</v>
      </c>
      <c r="X849" s="11">
        <f t="shared" si="318"/>
        <v>0</v>
      </c>
      <c r="Y849" s="11">
        <f t="shared" si="319"/>
        <v>0</v>
      </c>
    </row>
    <row r="850" spans="1:25">
      <c r="A850" s="13">
        <v>20</v>
      </c>
      <c r="B850" s="2">
        <v>310004072</v>
      </c>
      <c r="C850" s="1" t="s">
        <v>931</v>
      </c>
      <c r="D850" s="1" t="s">
        <v>127</v>
      </c>
      <c r="E850" s="12">
        <f>_xlfn.IFNA(VLOOKUP($B850,'FST OMT'!$C:$AH,$A850,0),0)*0.45</f>
        <v>0</v>
      </c>
      <c r="F850" s="12">
        <f>_xlfn.IFNA(VLOOKUP($B850,'FST CV'!$C:$AH,$A850,0),0)*0.45</f>
        <v>0</v>
      </c>
      <c r="G850" s="12">
        <f>_xlfn.IFNA(VLOOKUP($B850,'FST TT'!$C:$AH,$A850,0),0)*0.45</f>
        <v>0</v>
      </c>
      <c r="I850" s="4">
        <f t="shared" si="308"/>
        <v>0</v>
      </c>
      <c r="K850" s="52">
        <f>IF(D850="MT",VLOOKUP(B850,Master_Item!B:H,7,0),VLOOKUP(B850,Master_Item!B:H,6,0))</f>
        <v>72</v>
      </c>
      <c r="L850" s="52" t="str">
        <f>VLOOKUP(B850,Master_Item!B:M,12,0)</f>
        <v>โรงงานวังม่วง</v>
      </c>
      <c r="M850" s="11" t="str">
        <f t="shared" si="309"/>
        <v>โรงงานวังม่วงRegion 6/9</v>
      </c>
      <c r="N850" s="11">
        <f t="shared" si="310"/>
        <v>0</v>
      </c>
      <c r="O850" s="11">
        <f t="shared" si="311"/>
        <v>0</v>
      </c>
      <c r="P850" s="11">
        <f t="shared" si="312"/>
        <v>0</v>
      </c>
      <c r="Q850" s="11">
        <f t="shared" si="313"/>
        <v>0</v>
      </c>
      <c r="R850" s="11">
        <f t="shared" si="314"/>
        <v>0</v>
      </c>
      <c r="S850" s="11"/>
      <c r="T850" s="1">
        <f>VLOOKUP(B850,Master_Item!B:I,8,0)</f>
        <v>9.1199999999999992</v>
      </c>
      <c r="U850" s="11">
        <f t="shared" si="315"/>
        <v>0</v>
      </c>
      <c r="V850" s="11">
        <f t="shared" si="316"/>
        <v>0</v>
      </c>
      <c r="W850" s="11">
        <f t="shared" si="317"/>
        <v>0</v>
      </c>
      <c r="X850" s="11">
        <f t="shared" si="318"/>
        <v>0</v>
      </c>
      <c r="Y850" s="11">
        <f t="shared" si="319"/>
        <v>0</v>
      </c>
    </row>
    <row r="851" spans="1:25">
      <c r="A851" s="13">
        <v>20</v>
      </c>
      <c r="B851" s="2">
        <v>310004072</v>
      </c>
      <c r="C851" s="1" t="s">
        <v>931</v>
      </c>
      <c r="D851" s="1" t="s">
        <v>128</v>
      </c>
      <c r="E851" s="12">
        <f>_xlfn.IFNA(VLOOKUP($B851,'FST OMT'!$C:$AH,$A851,0),0)*0.55</f>
        <v>0</v>
      </c>
      <c r="F851" s="12">
        <f>_xlfn.IFNA(VLOOKUP($B851,'FST CV'!$C:$AH,$A851,0),0)*0.55</f>
        <v>0</v>
      </c>
      <c r="G851" s="12">
        <f>_xlfn.IFNA(VLOOKUP($B851,'FST TT'!$C:$AH,$A851,0),0)*0.55</f>
        <v>0</v>
      </c>
      <c r="I851" s="4">
        <f t="shared" si="308"/>
        <v>0</v>
      </c>
      <c r="K851" s="52">
        <f>IF(D851="MT",VLOOKUP(B851,Master_Item!B:H,7,0),VLOOKUP(B851,Master_Item!B:H,6,0))</f>
        <v>72</v>
      </c>
      <c r="L851" s="52" t="str">
        <f>VLOOKUP(B851,Master_Item!B:M,12,0)</f>
        <v>โรงงานวังม่วง</v>
      </c>
      <c r="M851" s="11" t="str">
        <f t="shared" si="309"/>
        <v>โรงงานวังม่วงRegion 6/14</v>
      </c>
      <c r="N851" s="11">
        <f t="shared" si="310"/>
        <v>0</v>
      </c>
      <c r="O851" s="11">
        <f t="shared" si="311"/>
        <v>0</v>
      </c>
      <c r="P851" s="11">
        <f t="shared" si="312"/>
        <v>0</v>
      </c>
      <c r="Q851" s="11">
        <f t="shared" si="313"/>
        <v>0</v>
      </c>
      <c r="R851" s="11">
        <f t="shared" si="314"/>
        <v>0</v>
      </c>
      <c r="S851" s="11"/>
      <c r="T851" s="1">
        <f>VLOOKUP(B851,Master_Item!B:I,8,0)</f>
        <v>9.1199999999999992</v>
      </c>
      <c r="U851" s="11">
        <f t="shared" si="315"/>
        <v>0</v>
      </c>
      <c r="V851" s="11">
        <f t="shared" si="316"/>
        <v>0</v>
      </c>
      <c r="W851" s="11">
        <f t="shared" si="317"/>
        <v>0</v>
      </c>
      <c r="X851" s="11">
        <f t="shared" si="318"/>
        <v>0</v>
      </c>
      <c r="Y851" s="11">
        <f t="shared" si="319"/>
        <v>0</v>
      </c>
    </row>
    <row r="852" spans="1:25">
      <c r="A852" s="13">
        <v>21</v>
      </c>
      <c r="B852" s="2">
        <v>310004072</v>
      </c>
      <c r="C852" s="1" t="s">
        <v>931</v>
      </c>
      <c r="D852" s="1" t="s">
        <v>121</v>
      </c>
      <c r="E852" s="12">
        <f>_xlfn.IFNA(VLOOKUP($B852,'FST OMT'!$C:$AH,$A852,0),0)</f>
        <v>0</v>
      </c>
      <c r="F852" s="12">
        <f>_xlfn.IFNA(VLOOKUP($B852,'FST CV'!$C:$AH,$A852,0),0)</f>
        <v>0</v>
      </c>
      <c r="G852" s="12">
        <f>_xlfn.IFNA(VLOOKUP($B852,'FST TT'!$C:$AH,$A852,0),0)</f>
        <v>0</v>
      </c>
      <c r="I852" s="4">
        <f t="shared" si="308"/>
        <v>0</v>
      </c>
      <c r="K852" s="52">
        <f>IF(D852="MT",VLOOKUP(B852,Master_Item!B:H,7,0),VLOOKUP(B852,Master_Item!B:H,6,0))</f>
        <v>72</v>
      </c>
      <c r="L852" s="52" t="str">
        <f>VLOOKUP(B852,Master_Item!B:M,12,0)</f>
        <v>โรงงานวังม่วง</v>
      </c>
      <c r="M852" s="11" t="str">
        <f t="shared" si="309"/>
        <v>โรงงานวังม่วงRegion 7</v>
      </c>
      <c r="N852" s="11">
        <f t="shared" si="310"/>
        <v>0</v>
      </c>
      <c r="O852" s="11">
        <f t="shared" si="311"/>
        <v>0</v>
      </c>
      <c r="P852" s="11">
        <f t="shared" si="312"/>
        <v>0</v>
      </c>
      <c r="Q852" s="11">
        <f t="shared" si="313"/>
        <v>0</v>
      </c>
      <c r="R852" s="11">
        <f t="shared" si="314"/>
        <v>0</v>
      </c>
      <c r="S852" s="11"/>
      <c r="T852" s="1">
        <f>VLOOKUP(B852,Master_Item!B:I,8,0)</f>
        <v>9.1199999999999992</v>
      </c>
      <c r="U852" s="11">
        <f t="shared" si="315"/>
        <v>0</v>
      </c>
      <c r="V852" s="11">
        <f t="shared" si="316"/>
        <v>0</v>
      </c>
      <c r="W852" s="11">
        <f t="shared" si="317"/>
        <v>0</v>
      </c>
      <c r="X852" s="11">
        <f t="shared" si="318"/>
        <v>0</v>
      </c>
      <c r="Y852" s="11">
        <f t="shared" si="319"/>
        <v>0</v>
      </c>
    </row>
    <row r="853" spans="1:25">
      <c r="A853" s="13">
        <v>22</v>
      </c>
      <c r="B853" s="2">
        <v>310004072</v>
      </c>
      <c r="C853" s="1" t="s">
        <v>931</v>
      </c>
      <c r="D853" s="1" t="s">
        <v>122</v>
      </c>
      <c r="E853" s="12">
        <f>_xlfn.IFNA(VLOOKUP($B853,'FST OMT'!$C:$AH,$A853,0),0)</f>
        <v>0</v>
      </c>
      <c r="F853" s="12">
        <f>_xlfn.IFNA(VLOOKUP($B853,'FST CV'!$C:$AH,$A853,0),0)</f>
        <v>0</v>
      </c>
      <c r="G853" s="12">
        <f>_xlfn.IFNA(VLOOKUP($B853,'FST TT'!$C:$AH,$A853,0),0)</f>
        <v>0</v>
      </c>
      <c r="I853" s="4">
        <f t="shared" si="308"/>
        <v>0</v>
      </c>
      <c r="K853" s="52">
        <f>IF(D853="MT",VLOOKUP(B853,Master_Item!B:H,7,0),VLOOKUP(B853,Master_Item!B:H,6,0))</f>
        <v>72</v>
      </c>
      <c r="L853" s="52" t="str">
        <f>VLOOKUP(B853,Master_Item!B:M,12,0)</f>
        <v>โรงงานวังม่วง</v>
      </c>
      <c r="M853" s="11" t="str">
        <f t="shared" si="309"/>
        <v>โรงงานวังม่วงRegion 8</v>
      </c>
      <c r="N853" s="11">
        <f t="shared" si="310"/>
        <v>0</v>
      </c>
      <c r="O853" s="11">
        <f t="shared" si="311"/>
        <v>0</v>
      </c>
      <c r="P853" s="11">
        <f t="shared" si="312"/>
        <v>0</v>
      </c>
      <c r="Q853" s="11">
        <f t="shared" si="313"/>
        <v>0</v>
      </c>
      <c r="R853" s="11">
        <f t="shared" si="314"/>
        <v>0</v>
      </c>
      <c r="S853" s="11"/>
      <c r="T853" s="1">
        <f>VLOOKUP(B853,Master_Item!B:I,8,0)</f>
        <v>9.1199999999999992</v>
      </c>
      <c r="U853" s="11">
        <f t="shared" si="315"/>
        <v>0</v>
      </c>
      <c r="V853" s="11">
        <f t="shared" si="316"/>
        <v>0</v>
      </c>
      <c r="W853" s="11">
        <f t="shared" si="317"/>
        <v>0</v>
      </c>
      <c r="X853" s="11">
        <f t="shared" si="318"/>
        <v>0</v>
      </c>
      <c r="Y853" s="11">
        <f t="shared" si="319"/>
        <v>0</v>
      </c>
    </row>
    <row r="854" spans="1:25">
      <c r="A854" s="13">
        <v>71</v>
      </c>
      <c r="B854" s="2">
        <v>310004072</v>
      </c>
      <c r="C854" s="1" t="s">
        <v>931</v>
      </c>
      <c r="D854" s="1" t="s">
        <v>123</v>
      </c>
      <c r="H854" s="4">
        <f>_xlfn.IFNA(VLOOKUP(B854,'FST MT'!A:FS,$A854,0),0)</f>
        <v>0</v>
      </c>
      <c r="I854" s="4">
        <f t="shared" si="308"/>
        <v>0</v>
      </c>
      <c r="K854" s="52">
        <f>IF(D854="MT",VLOOKUP(B854,Master_Item!B:H,7,0),VLOOKUP(B854,Master_Item!B:H,6,0))</f>
        <v>72</v>
      </c>
      <c r="L854" s="52" t="str">
        <f>VLOOKUP(B854,Master_Item!B:M,12,0)</f>
        <v>โรงงานวังม่วง</v>
      </c>
      <c r="M854" s="11" t="str">
        <f t="shared" si="309"/>
        <v>โรงงานวังม่วงMT</v>
      </c>
      <c r="N854" s="11">
        <f t="shared" si="310"/>
        <v>0</v>
      </c>
      <c r="O854" s="11">
        <f t="shared" si="311"/>
        <v>0</v>
      </c>
      <c r="P854" s="11">
        <f t="shared" si="312"/>
        <v>0</v>
      </c>
      <c r="Q854" s="11">
        <f t="shared" si="313"/>
        <v>0</v>
      </c>
      <c r="R854" s="11">
        <f t="shared" si="314"/>
        <v>0</v>
      </c>
      <c r="S854" s="11"/>
      <c r="T854" s="1">
        <f>VLOOKUP(B854,Master_Item!B:I,8,0)</f>
        <v>9.1199999999999992</v>
      </c>
      <c r="U854" s="11">
        <f t="shared" si="315"/>
        <v>0</v>
      </c>
      <c r="V854" s="11">
        <f t="shared" si="316"/>
        <v>0</v>
      </c>
      <c r="W854" s="11">
        <f t="shared" si="317"/>
        <v>0</v>
      </c>
      <c r="X854" s="11">
        <f t="shared" si="318"/>
        <v>0</v>
      </c>
      <c r="Y854" s="11">
        <f t="shared" si="319"/>
        <v>0</v>
      </c>
    </row>
    <row r="855" spans="1:25">
      <c r="A855" s="13">
        <v>15</v>
      </c>
      <c r="B855" s="2">
        <v>310003569</v>
      </c>
      <c r="C855" s="1" t="s">
        <v>939</v>
      </c>
      <c r="D855" s="1" t="s">
        <v>115</v>
      </c>
      <c r="E855" s="12">
        <f>_xlfn.IFNA(VLOOKUP($B855,'FST OMT'!$C:$AH,$A855,0),0)</f>
        <v>0</v>
      </c>
      <c r="F855" s="12">
        <f>_xlfn.IFNA(VLOOKUP($B855,'FST CV'!$C:$AH,$A855,0),0)</f>
        <v>0</v>
      </c>
      <c r="G855" s="12">
        <f>_xlfn.IFNA(VLOOKUP($B855,'FST TT'!$C:$AH,$A855,0),0)</f>
        <v>0</v>
      </c>
      <c r="I855" s="4">
        <f t="shared" ref="I855:I874" si="320">SUM(E855:H855)</f>
        <v>0</v>
      </c>
      <c r="K855" s="52">
        <f>IF(D855="MT",VLOOKUP(B855,Master_Item!B:H,7,0),VLOOKUP(B855,Master_Item!B:H,6,0))</f>
        <v>110</v>
      </c>
      <c r="L855" s="52" t="str">
        <f>VLOOKUP(B855,Master_Item!B:M,12,0)</f>
        <v xml:space="preserve">โรงงานแรงเยอร์ </v>
      </c>
      <c r="M855" s="11" t="str">
        <f t="shared" ref="M855:M874" si="321">L855&amp;D855</f>
        <v>โรงงานแรงเยอร์ Region 1</v>
      </c>
      <c r="N855" s="11">
        <f t="shared" ref="N855:N874" si="322">E855/$K855</f>
        <v>0</v>
      </c>
      <c r="O855" s="11">
        <f t="shared" ref="O855:O874" si="323">F855/$K855</f>
        <v>0</v>
      </c>
      <c r="P855" s="11">
        <f t="shared" ref="P855:P874" si="324">G855/$K855</f>
        <v>0</v>
      </c>
      <c r="Q855" s="11">
        <f t="shared" ref="Q855:Q874" si="325">H855/$K855</f>
        <v>0</v>
      </c>
      <c r="R855" s="11">
        <f t="shared" ref="R855:R874" si="326">I855/$K855</f>
        <v>0</v>
      </c>
      <c r="S855" s="11"/>
      <c r="T855" s="1">
        <f>VLOOKUP(B855,Master_Item!B:I,8,0)</f>
        <v>4.5</v>
      </c>
      <c r="U855" s="11">
        <f t="shared" ref="U855:U874" si="327">$T855*E855</f>
        <v>0</v>
      </c>
      <c r="V855" s="11">
        <f t="shared" ref="V855:V874" si="328">$T855*F855</f>
        <v>0</v>
      </c>
      <c r="W855" s="11">
        <f t="shared" ref="W855:W874" si="329">$T855*G855</f>
        <v>0</v>
      </c>
      <c r="X855" s="11">
        <f t="shared" ref="X855:X874" si="330">$T855*H855</f>
        <v>0</v>
      </c>
      <c r="Y855" s="11">
        <f t="shared" ref="Y855:Y874" si="331">$T855*I855</f>
        <v>0</v>
      </c>
    </row>
    <row r="856" spans="1:25">
      <c r="A856" s="13">
        <v>16</v>
      </c>
      <c r="B856" s="2">
        <v>310003569</v>
      </c>
      <c r="C856" s="1" t="s">
        <v>939</v>
      </c>
      <c r="D856" s="1" t="s">
        <v>116</v>
      </c>
      <c r="E856" s="12">
        <f>_xlfn.IFNA(VLOOKUP($B856,'FST OMT'!$C:$AH,$A856,0),0)</f>
        <v>0</v>
      </c>
      <c r="F856" s="12">
        <f>_xlfn.IFNA(VLOOKUP($B856,'FST CV'!$C:$AH,$A856,0),0)</f>
        <v>0</v>
      </c>
      <c r="G856" s="12">
        <f>_xlfn.IFNA(VLOOKUP($B856,'FST TT'!$C:$AH,$A856,0),0)</f>
        <v>0</v>
      </c>
      <c r="I856" s="4">
        <f t="shared" si="320"/>
        <v>0</v>
      </c>
      <c r="K856" s="52">
        <f>IF(D856="MT",VLOOKUP(B856,Master_Item!B:H,7,0),VLOOKUP(B856,Master_Item!B:H,6,0))</f>
        <v>110</v>
      </c>
      <c r="L856" s="52" t="str">
        <f>VLOOKUP(B856,Master_Item!B:M,12,0)</f>
        <v xml:space="preserve">โรงงานแรงเยอร์ </v>
      </c>
      <c r="M856" s="11" t="str">
        <f t="shared" si="321"/>
        <v>โรงงานแรงเยอร์ Region 2</v>
      </c>
      <c r="N856" s="11">
        <f t="shared" si="322"/>
        <v>0</v>
      </c>
      <c r="O856" s="11">
        <f t="shared" si="323"/>
        <v>0</v>
      </c>
      <c r="P856" s="11">
        <f t="shared" si="324"/>
        <v>0</v>
      </c>
      <c r="Q856" s="11">
        <f t="shared" si="325"/>
        <v>0</v>
      </c>
      <c r="R856" s="11">
        <f t="shared" si="326"/>
        <v>0</v>
      </c>
      <c r="S856" s="11"/>
      <c r="T856" s="1">
        <f>VLOOKUP(B856,Master_Item!B:I,8,0)</f>
        <v>4.5</v>
      </c>
      <c r="U856" s="11">
        <f t="shared" si="327"/>
        <v>0</v>
      </c>
      <c r="V856" s="11">
        <f t="shared" si="328"/>
        <v>0</v>
      </c>
      <c r="W856" s="11">
        <f t="shared" si="329"/>
        <v>0</v>
      </c>
      <c r="X856" s="11">
        <f t="shared" si="330"/>
        <v>0</v>
      </c>
      <c r="Y856" s="11">
        <f t="shared" si="331"/>
        <v>0</v>
      </c>
    </row>
    <row r="857" spans="1:25">
      <c r="A857" s="13">
        <v>17</v>
      </c>
      <c r="B857" s="2">
        <v>310003569</v>
      </c>
      <c r="C857" s="1" t="s">
        <v>939</v>
      </c>
      <c r="D857" s="1" t="s">
        <v>117</v>
      </c>
      <c r="E857" s="12">
        <f>_xlfn.IFNA(VLOOKUP($B857,'FST OMT'!$C:$AH,$A857,0),0)</f>
        <v>0</v>
      </c>
      <c r="F857" s="12">
        <f>_xlfn.IFNA(VLOOKUP($B857,'FST CV'!$C:$AH,$A857,0),0)</f>
        <v>0</v>
      </c>
      <c r="G857" s="12">
        <f>_xlfn.IFNA(VLOOKUP($B857,'FST TT'!$C:$AH,$A857,0),0)</f>
        <v>0</v>
      </c>
      <c r="I857" s="4">
        <f t="shared" si="320"/>
        <v>0</v>
      </c>
      <c r="K857" s="52">
        <f>IF(D857="MT",VLOOKUP(B857,Master_Item!B:H,7,0),VLOOKUP(B857,Master_Item!B:H,6,0))</f>
        <v>110</v>
      </c>
      <c r="L857" s="52" t="str">
        <f>VLOOKUP(B857,Master_Item!B:M,12,0)</f>
        <v xml:space="preserve">โรงงานแรงเยอร์ </v>
      </c>
      <c r="M857" s="11" t="str">
        <f t="shared" si="321"/>
        <v>โรงงานแรงเยอร์ Region 3</v>
      </c>
      <c r="N857" s="11">
        <f t="shared" si="322"/>
        <v>0</v>
      </c>
      <c r="O857" s="11">
        <f t="shared" si="323"/>
        <v>0</v>
      </c>
      <c r="P857" s="11">
        <f t="shared" si="324"/>
        <v>0</v>
      </c>
      <c r="Q857" s="11">
        <f t="shared" si="325"/>
        <v>0</v>
      </c>
      <c r="R857" s="11">
        <f t="shared" si="326"/>
        <v>0</v>
      </c>
      <c r="S857" s="11"/>
      <c r="T857" s="1">
        <f>VLOOKUP(B857,Master_Item!B:I,8,0)</f>
        <v>4.5</v>
      </c>
      <c r="U857" s="11">
        <f t="shared" si="327"/>
        <v>0</v>
      </c>
      <c r="V857" s="11">
        <f t="shared" si="328"/>
        <v>0</v>
      </c>
      <c r="W857" s="11">
        <f t="shared" si="329"/>
        <v>0</v>
      </c>
      <c r="X857" s="11">
        <f t="shared" si="330"/>
        <v>0</v>
      </c>
      <c r="Y857" s="11">
        <f t="shared" si="331"/>
        <v>0</v>
      </c>
    </row>
    <row r="858" spans="1:25">
      <c r="A858" s="13">
        <v>18</v>
      </c>
      <c r="B858" s="2">
        <v>310003569</v>
      </c>
      <c r="C858" s="1" t="s">
        <v>939</v>
      </c>
      <c r="D858" s="1" t="s">
        <v>118</v>
      </c>
      <c r="E858" s="12">
        <f>_xlfn.IFNA(VLOOKUP($B858,'FST OMT'!$C:$AH,$A858,0),0)</f>
        <v>0</v>
      </c>
      <c r="F858" s="12">
        <f>_xlfn.IFNA(VLOOKUP($B858,'FST CV'!$C:$AH,$A858,0),0)</f>
        <v>0</v>
      </c>
      <c r="G858" s="12">
        <f>_xlfn.IFNA(VLOOKUP($B858,'FST TT'!$C:$AH,$A858,0),0)</f>
        <v>0</v>
      </c>
      <c r="I858" s="4">
        <f t="shared" si="320"/>
        <v>0</v>
      </c>
      <c r="K858" s="52">
        <f>IF(D858="MT",VLOOKUP(B858,Master_Item!B:H,7,0),VLOOKUP(B858,Master_Item!B:H,6,0))</f>
        <v>110</v>
      </c>
      <c r="L858" s="52" t="str">
        <f>VLOOKUP(B858,Master_Item!B:M,12,0)</f>
        <v xml:space="preserve">โรงงานแรงเยอร์ </v>
      </c>
      <c r="M858" s="11" t="str">
        <f t="shared" si="321"/>
        <v>โรงงานแรงเยอร์ Region 4</v>
      </c>
      <c r="N858" s="11">
        <f t="shared" si="322"/>
        <v>0</v>
      </c>
      <c r="O858" s="11">
        <f t="shared" si="323"/>
        <v>0</v>
      </c>
      <c r="P858" s="11">
        <f t="shared" si="324"/>
        <v>0</v>
      </c>
      <c r="Q858" s="11">
        <f t="shared" si="325"/>
        <v>0</v>
      </c>
      <c r="R858" s="11">
        <f t="shared" si="326"/>
        <v>0</v>
      </c>
      <c r="S858" s="11"/>
      <c r="T858" s="1">
        <f>VLOOKUP(B858,Master_Item!B:I,8,0)</f>
        <v>4.5</v>
      </c>
      <c r="U858" s="11">
        <f t="shared" si="327"/>
        <v>0</v>
      </c>
      <c r="V858" s="11">
        <f t="shared" si="328"/>
        <v>0</v>
      </c>
      <c r="W858" s="11">
        <f t="shared" si="329"/>
        <v>0</v>
      </c>
      <c r="X858" s="11">
        <f t="shared" si="330"/>
        <v>0</v>
      </c>
      <c r="Y858" s="11">
        <f t="shared" si="331"/>
        <v>0</v>
      </c>
    </row>
    <row r="859" spans="1:25">
      <c r="A859" s="13">
        <v>19</v>
      </c>
      <c r="B859" s="2">
        <v>310003569</v>
      </c>
      <c r="C859" s="1" t="s">
        <v>939</v>
      </c>
      <c r="D859" s="1" t="s">
        <v>119</v>
      </c>
      <c r="E859" s="12">
        <f>_xlfn.IFNA(VLOOKUP($B859,'FST OMT'!$C:$AH,$A859,0),0)</f>
        <v>0</v>
      </c>
      <c r="F859" s="12">
        <f>_xlfn.IFNA(VLOOKUP($B859,'FST CV'!$C:$AH,$A859,0),0)</f>
        <v>0</v>
      </c>
      <c r="G859" s="12">
        <f>_xlfn.IFNA(VLOOKUP($B859,'FST TT'!$C:$AH,$A859,0),0)</f>
        <v>0</v>
      </c>
      <c r="I859" s="4">
        <f t="shared" si="320"/>
        <v>0</v>
      </c>
      <c r="K859" s="52">
        <f>IF(D859="MT",VLOOKUP(B859,Master_Item!B:H,7,0),VLOOKUP(B859,Master_Item!B:H,6,0))</f>
        <v>110</v>
      </c>
      <c r="L859" s="52" t="str">
        <f>VLOOKUP(B859,Master_Item!B:M,12,0)</f>
        <v xml:space="preserve">โรงงานแรงเยอร์ </v>
      </c>
      <c r="M859" s="11" t="str">
        <f t="shared" si="321"/>
        <v>โรงงานแรงเยอร์ Region 5</v>
      </c>
      <c r="N859" s="11">
        <f t="shared" si="322"/>
        <v>0</v>
      </c>
      <c r="O859" s="11">
        <f t="shared" si="323"/>
        <v>0</v>
      </c>
      <c r="P859" s="11">
        <f t="shared" si="324"/>
        <v>0</v>
      </c>
      <c r="Q859" s="11">
        <f t="shared" si="325"/>
        <v>0</v>
      </c>
      <c r="R859" s="11">
        <f t="shared" si="326"/>
        <v>0</v>
      </c>
      <c r="S859" s="11"/>
      <c r="T859" s="1">
        <f>VLOOKUP(B859,Master_Item!B:I,8,0)</f>
        <v>4.5</v>
      </c>
      <c r="U859" s="11">
        <f t="shared" si="327"/>
        <v>0</v>
      </c>
      <c r="V859" s="11">
        <f t="shared" si="328"/>
        <v>0</v>
      </c>
      <c r="W859" s="11">
        <f t="shared" si="329"/>
        <v>0</v>
      </c>
      <c r="X859" s="11">
        <f t="shared" si="330"/>
        <v>0</v>
      </c>
      <c r="Y859" s="11">
        <f t="shared" si="331"/>
        <v>0</v>
      </c>
    </row>
    <row r="860" spans="1:25">
      <c r="A860" s="13">
        <v>20</v>
      </c>
      <c r="B860" s="2">
        <v>310003569</v>
      </c>
      <c r="C860" s="1" t="s">
        <v>939</v>
      </c>
      <c r="D860" s="1" t="s">
        <v>127</v>
      </c>
      <c r="E860" s="12">
        <f>_xlfn.IFNA(VLOOKUP($B860,'FST OMT'!$C:$AH,$A860,0),0)*0.45</f>
        <v>0</v>
      </c>
      <c r="F860" s="12">
        <f>_xlfn.IFNA(VLOOKUP($B860,'FST CV'!$C:$AH,$A860,0),0)*0.45</f>
        <v>0</v>
      </c>
      <c r="G860" s="12">
        <f>_xlfn.IFNA(VLOOKUP($B860,'FST TT'!$C:$AH,$A860,0),0)*0.45</f>
        <v>0</v>
      </c>
      <c r="I860" s="4">
        <f t="shared" si="320"/>
        <v>0</v>
      </c>
      <c r="K860" s="52">
        <f>IF(D860="MT",VLOOKUP(B860,Master_Item!B:H,7,0),VLOOKUP(B860,Master_Item!B:H,6,0))</f>
        <v>110</v>
      </c>
      <c r="L860" s="52" t="str">
        <f>VLOOKUP(B860,Master_Item!B:M,12,0)</f>
        <v xml:space="preserve">โรงงานแรงเยอร์ </v>
      </c>
      <c r="M860" s="11" t="str">
        <f t="shared" si="321"/>
        <v>โรงงานแรงเยอร์ Region 6/9</v>
      </c>
      <c r="N860" s="11">
        <f t="shared" si="322"/>
        <v>0</v>
      </c>
      <c r="O860" s="11">
        <f t="shared" si="323"/>
        <v>0</v>
      </c>
      <c r="P860" s="11">
        <f t="shared" si="324"/>
        <v>0</v>
      </c>
      <c r="Q860" s="11">
        <f t="shared" si="325"/>
        <v>0</v>
      </c>
      <c r="R860" s="11">
        <f t="shared" si="326"/>
        <v>0</v>
      </c>
      <c r="S860" s="11"/>
      <c r="T860" s="1">
        <f>VLOOKUP(B860,Master_Item!B:I,8,0)</f>
        <v>4.5</v>
      </c>
      <c r="U860" s="11">
        <f t="shared" si="327"/>
        <v>0</v>
      </c>
      <c r="V860" s="11">
        <f t="shared" si="328"/>
        <v>0</v>
      </c>
      <c r="W860" s="11">
        <f t="shared" si="329"/>
        <v>0</v>
      </c>
      <c r="X860" s="11">
        <f t="shared" si="330"/>
        <v>0</v>
      </c>
      <c r="Y860" s="11">
        <f t="shared" si="331"/>
        <v>0</v>
      </c>
    </row>
    <row r="861" spans="1:25">
      <c r="A861" s="13">
        <v>20</v>
      </c>
      <c r="B861" s="2">
        <v>310003569</v>
      </c>
      <c r="C861" s="1" t="s">
        <v>939</v>
      </c>
      <c r="D861" s="1" t="s">
        <v>128</v>
      </c>
      <c r="E861" s="12">
        <f>_xlfn.IFNA(VLOOKUP($B861,'FST OMT'!$C:$AH,$A861,0),0)*0.55</f>
        <v>0</v>
      </c>
      <c r="F861" s="12">
        <f>_xlfn.IFNA(VLOOKUP($B861,'FST CV'!$C:$AH,$A861,0),0)*0.55</f>
        <v>0</v>
      </c>
      <c r="G861" s="12">
        <f>_xlfn.IFNA(VLOOKUP($B861,'FST TT'!$C:$AH,$A861,0),0)*0.55</f>
        <v>0</v>
      </c>
      <c r="I861" s="4">
        <f t="shared" si="320"/>
        <v>0</v>
      </c>
      <c r="K861" s="52">
        <f>IF(D861="MT",VLOOKUP(B861,Master_Item!B:H,7,0),VLOOKUP(B861,Master_Item!B:H,6,0))</f>
        <v>110</v>
      </c>
      <c r="L861" s="52" t="str">
        <f>VLOOKUP(B861,Master_Item!B:M,12,0)</f>
        <v xml:space="preserve">โรงงานแรงเยอร์ </v>
      </c>
      <c r="M861" s="11" t="str">
        <f t="shared" si="321"/>
        <v>โรงงานแรงเยอร์ Region 6/14</v>
      </c>
      <c r="N861" s="11">
        <f t="shared" si="322"/>
        <v>0</v>
      </c>
      <c r="O861" s="11">
        <f t="shared" si="323"/>
        <v>0</v>
      </c>
      <c r="P861" s="11">
        <f t="shared" si="324"/>
        <v>0</v>
      </c>
      <c r="Q861" s="11">
        <f t="shared" si="325"/>
        <v>0</v>
      </c>
      <c r="R861" s="11">
        <f t="shared" si="326"/>
        <v>0</v>
      </c>
      <c r="S861" s="11"/>
      <c r="T861" s="1">
        <f>VLOOKUP(B861,Master_Item!B:I,8,0)</f>
        <v>4.5</v>
      </c>
      <c r="U861" s="11">
        <f t="shared" si="327"/>
        <v>0</v>
      </c>
      <c r="V861" s="11">
        <f t="shared" si="328"/>
        <v>0</v>
      </c>
      <c r="W861" s="11">
        <f t="shared" si="329"/>
        <v>0</v>
      </c>
      <c r="X861" s="11">
        <f t="shared" si="330"/>
        <v>0</v>
      </c>
      <c r="Y861" s="11">
        <f t="shared" si="331"/>
        <v>0</v>
      </c>
    </row>
    <row r="862" spans="1:25">
      <c r="A862" s="13">
        <v>21</v>
      </c>
      <c r="B862" s="2">
        <v>310003569</v>
      </c>
      <c r="C862" s="1" t="s">
        <v>939</v>
      </c>
      <c r="D862" s="1" t="s">
        <v>121</v>
      </c>
      <c r="E862" s="12">
        <f>_xlfn.IFNA(VLOOKUP($B862,'FST OMT'!$C:$AH,$A862,0),0)</f>
        <v>0</v>
      </c>
      <c r="F862" s="12">
        <f>_xlfn.IFNA(VLOOKUP($B862,'FST CV'!$C:$AH,$A862,0),0)</f>
        <v>0</v>
      </c>
      <c r="G862" s="12">
        <f>_xlfn.IFNA(VLOOKUP($B862,'FST TT'!$C:$AH,$A862,0),0)</f>
        <v>0</v>
      </c>
      <c r="I862" s="4">
        <f t="shared" si="320"/>
        <v>0</v>
      </c>
      <c r="K862" s="52">
        <f>IF(D862="MT",VLOOKUP(B862,Master_Item!B:H,7,0),VLOOKUP(B862,Master_Item!B:H,6,0))</f>
        <v>110</v>
      </c>
      <c r="L862" s="52" t="str">
        <f>VLOOKUP(B862,Master_Item!B:M,12,0)</f>
        <v xml:space="preserve">โรงงานแรงเยอร์ </v>
      </c>
      <c r="M862" s="11" t="str">
        <f t="shared" si="321"/>
        <v>โรงงานแรงเยอร์ Region 7</v>
      </c>
      <c r="N862" s="11">
        <f t="shared" si="322"/>
        <v>0</v>
      </c>
      <c r="O862" s="11">
        <f t="shared" si="323"/>
        <v>0</v>
      </c>
      <c r="P862" s="11">
        <f t="shared" si="324"/>
        <v>0</v>
      </c>
      <c r="Q862" s="11">
        <f t="shared" si="325"/>
        <v>0</v>
      </c>
      <c r="R862" s="11">
        <f t="shared" si="326"/>
        <v>0</v>
      </c>
      <c r="S862" s="11"/>
      <c r="T862" s="1">
        <f>VLOOKUP(B862,Master_Item!B:I,8,0)</f>
        <v>4.5</v>
      </c>
      <c r="U862" s="11">
        <f t="shared" si="327"/>
        <v>0</v>
      </c>
      <c r="V862" s="11">
        <f t="shared" si="328"/>
        <v>0</v>
      </c>
      <c r="W862" s="11">
        <f t="shared" si="329"/>
        <v>0</v>
      </c>
      <c r="X862" s="11">
        <f t="shared" si="330"/>
        <v>0</v>
      </c>
      <c r="Y862" s="11">
        <f t="shared" si="331"/>
        <v>0</v>
      </c>
    </row>
    <row r="863" spans="1:25">
      <c r="A863" s="13">
        <v>22</v>
      </c>
      <c r="B863" s="2">
        <v>310003569</v>
      </c>
      <c r="C863" s="1" t="s">
        <v>939</v>
      </c>
      <c r="D863" s="1" t="s">
        <v>122</v>
      </c>
      <c r="E863" s="12">
        <f>_xlfn.IFNA(VLOOKUP($B863,'FST OMT'!$C:$AH,$A863,0),0)</f>
        <v>0</v>
      </c>
      <c r="F863" s="12">
        <f>_xlfn.IFNA(VLOOKUP($B863,'FST CV'!$C:$AH,$A863,0),0)</f>
        <v>0</v>
      </c>
      <c r="G863" s="12">
        <f>_xlfn.IFNA(VLOOKUP($B863,'FST TT'!$C:$AH,$A863,0),0)</f>
        <v>0</v>
      </c>
      <c r="I863" s="4">
        <f t="shared" si="320"/>
        <v>0</v>
      </c>
      <c r="K863" s="52">
        <f>IF(D863="MT",VLOOKUP(B863,Master_Item!B:H,7,0),VLOOKUP(B863,Master_Item!B:H,6,0))</f>
        <v>110</v>
      </c>
      <c r="L863" s="52" t="str">
        <f>VLOOKUP(B863,Master_Item!B:M,12,0)</f>
        <v xml:space="preserve">โรงงานแรงเยอร์ </v>
      </c>
      <c r="M863" s="11" t="str">
        <f t="shared" si="321"/>
        <v>โรงงานแรงเยอร์ Region 8</v>
      </c>
      <c r="N863" s="11">
        <f t="shared" si="322"/>
        <v>0</v>
      </c>
      <c r="O863" s="11">
        <f t="shared" si="323"/>
        <v>0</v>
      </c>
      <c r="P863" s="11">
        <f t="shared" si="324"/>
        <v>0</v>
      </c>
      <c r="Q863" s="11">
        <f t="shared" si="325"/>
        <v>0</v>
      </c>
      <c r="R863" s="11">
        <f t="shared" si="326"/>
        <v>0</v>
      </c>
      <c r="S863" s="11"/>
      <c r="T863" s="1">
        <f>VLOOKUP(B863,Master_Item!B:I,8,0)</f>
        <v>4.5</v>
      </c>
      <c r="U863" s="11">
        <f t="shared" si="327"/>
        <v>0</v>
      </c>
      <c r="V863" s="11">
        <f t="shared" si="328"/>
        <v>0</v>
      </c>
      <c r="W863" s="11">
        <f t="shared" si="329"/>
        <v>0</v>
      </c>
      <c r="X863" s="11">
        <f t="shared" si="330"/>
        <v>0</v>
      </c>
      <c r="Y863" s="11">
        <f t="shared" si="331"/>
        <v>0</v>
      </c>
    </row>
    <row r="864" spans="1:25">
      <c r="A864" s="13">
        <v>71</v>
      </c>
      <c r="B864" s="2">
        <v>310003569</v>
      </c>
      <c r="C864" s="1" t="s">
        <v>939</v>
      </c>
      <c r="D864" s="1" t="s">
        <v>123</v>
      </c>
      <c r="H864" s="4">
        <f>_xlfn.IFNA(VLOOKUP(B864,'FST MT'!A:FS,$A864,0),0)</f>
        <v>0</v>
      </c>
      <c r="I864" s="4">
        <f t="shared" si="320"/>
        <v>0</v>
      </c>
      <c r="K864" s="52">
        <f>IF(D864="MT",VLOOKUP(B864,Master_Item!B:H,7,0),VLOOKUP(B864,Master_Item!B:H,6,0))</f>
        <v>110</v>
      </c>
      <c r="L864" s="52" t="str">
        <f>VLOOKUP(B864,Master_Item!B:M,12,0)</f>
        <v xml:space="preserve">โรงงานแรงเยอร์ </v>
      </c>
      <c r="M864" s="11" t="str">
        <f t="shared" si="321"/>
        <v>โรงงานแรงเยอร์ MT</v>
      </c>
      <c r="N864" s="11">
        <f t="shared" si="322"/>
        <v>0</v>
      </c>
      <c r="O864" s="11">
        <f t="shared" si="323"/>
        <v>0</v>
      </c>
      <c r="P864" s="11">
        <f t="shared" si="324"/>
        <v>0</v>
      </c>
      <c r="Q864" s="11">
        <f t="shared" si="325"/>
        <v>0</v>
      </c>
      <c r="R864" s="11">
        <f t="shared" si="326"/>
        <v>0</v>
      </c>
      <c r="S864" s="11"/>
      <c r="T864" s="1">
        <f>VLOOKUP(B864,Master_Item!B:I,8,0)</f>
        <v>4.5</v>
      </c>
      <c r="U864" s="11">
        <f t="shared" si="327"/>
        <v>0</v>
      </c>
      <c r="V864" s="11">
        <f t="shared" si="328"/>
        <v>0</v>
      </c>
      <c r="W864" s="11">
        <f t="shared" si="329"/>
        <v>0</v>
      </c>
      <c r="X864" s="11">
        <f t="shared" si="330"/>
        <v>0</v>
      </c>
      <c r="Y864" s="11">
        <f t="shared" si="331"/>
        <v>0</v>
      </c>
    </row>
    <row r="865" spans="1:25">
      <c r="A865" s="13">
        <v>15</v>
      </c>
      <c r="B865" s="2">
        <v>310003570</v>
      </c>
      <c r="C865" s="1" t="s">
        <v>940</v>
      </c>
      <c r="D865" s="1" t="s">
        <v>115</v>
      </c>
      <c r="E865" s="12">
        <f>_xlfn.IFNA(VLOOKUP($B865,'FST OMT'!$C:$AH,$A865,0),0)</f>
        <v>0</v>
      </c>
      <c r="F865" s="12">
        <f>_xlfn.IFNA(VLOOKUP($B865,'FST CV'!$C:$AH,$A865,0),0)</f>
        <v>0</v>
      </c>
      <c r="G865" s="12">
        <f>_xlfn.IFNA(VLOOKUP($B865,'FST TT'!$C:$AH,$A865,0),0)</f>
        <v>0</v>
      </c>
      <c r="I865" s="4">
        <f t="shared" si="320"/>
        <v>0</v>
      </c>
      <c r="K865" s="52">
        <f>IF(D865="MT",VLOOKUP(B865,Master_Item!B:H,7,0),VLOOKUP(B865,Master_Item!B:H,6,0))</f>
        <v>110</v>
      </c>
      <c r="L865" s="52" t="str">
        <f>VLOOKUP(B865,Master_Item!B:M,12,0)</f>
        <v xml:space="preserve">โรงงานแรงเยอร์ </v>
      </c>
      <c r="M865" s="11" t="str">
        <f t="shared" si="321"/>
        <v>โรงงานแรงเยอร์ Region 1</v>
      </c>
      <c r="N865" s="11">
        <f t="shared" si="322"/>
        <v>0</v>
      </c>
      <c r="O865" s="11">
        <f t="shared" si="323"/>
        <v>0</v>
      </c>
      <c r="P865" s="11">
        <f t="shared" si="324"/>
        <v>0</v>
      </c>
      <c r="Q865" s="11">
        <f t="shared" si="325"/>
        <v>0</v>
      </c>
      <c r="R865" s="11">
        <f t="shared" si="326"/>
        <v>0</v>
      </c>
      <c r="S865" s="11"/>
      <c r="T865" s="1">
        <f>VLOOKUP(B865,Master_Item!B:I,8,0)</f>
        <v>4.5</v>
      </c>
      <c r="U865" s="11">
        <f t="shared" si="327"/>
        <v>0</v>
      </c>
      <c r="V865" s="11">
        <f t="shared" si="328"/>
        <v>0</v>
      </c>
      <c r="W865" s="11">
        <f t="shared" si="329"/>
        <v>0</v>
      </c>
      <c r="X865" s="11">
        <f t="shared" si="330"/>
        <v>0</v>
      </c>
      <c r="Y865" s="11">
        <f t="shared" si="331"/>
        <v>0</v>
      </c>
    </row>
    <row r="866" spans="1:25">
      <c r="A866" s="13">
        <v>16</v>
      </c>
      <c r="B866" s="2">
        <v>310003570</v>
      </c>
      <c r="C866" s="1" t="s">
        <v>940</v>
      </c>
      <c r="D866" s="1" t="s">
        <v>116</v>
      </c>
      <c r="E866" s="12">
        <f>_xlfn.IFNA(VLOOKUP($B866,'FST OMT'!$C:$AH,$A866,0),0)</f>
        <v>0</v>
      </c>
      <c r="F866" s="12">
        <f>_xlfn.IFNA(VLOOKUP($B866,'FST CV'!$C:$AH,$A866,0),0)</f>
        <v>0</v>
      </c>
      <c r="G866" s="12">
        <f>_xlfn.IFNA(VLOOKUP($B866,'FST TT'!$C:$AH,$A866,0),0)</f>
        <v>0</v>
      </c>
      <c r="I866" s="4">
        <f t="shared" si="320"/>
        <v>0</v>
      </c>
      <c r="K866" s="52">
        <f>IF(D866="MT",VLOOKUP(B866,Master_Item!B:H,7,0),VLOOKUP(B866,Master_Item!B:H,6,0))</f>
        <v>110</v>
      </c>
      <c r="L866" s="52" t="str">
        <f>VLOOKUP(B866,Master_Item!B:M,12,0)</f>
        <v xml:space="preserve">โรงงานแรงเยอร์ </v>
      </c>
      <c r="M866" s="11" t="str">
        <f t="shared" si="321"/>
        <v>โรงงานแรงเยอร์ Region 2</v>
      </c>
      <c r="N866" s="11">
        <f t="shared" si="322"/>
        <v>0</v>
      </c>
      <c r="O866" s="11">
        <f t="shared" si="323"/>
        <v>0</v>
      </c>
      <c r="P866" s="11">
        <f t="shared" si="324"/>
        <v>0</v>
      </c>
      <c r="Q866" s="11">
        <f t="shared" si="325"/>
        <v>0</v>
      </c>
      <c r="R866" s="11">
        <f t="shared" si="326"/>
        <v>0</v>
      </c>
      <c r="S866" s="11"/>
      <c r="T866" s="1">
        <f>VLOOKUP(B866,Master_Item!B:I,8,0)</f>
        <v>4.5</v>
      </c>
      <c r="U866" s="11">
        <f t="shared" si="327"/>
        <v>0</v>
      </c>
      <c r="V866" s="11">
        <f t="shared" si="328"/>
        <v>0</v>
      </c>
      <c r="W866" s="11">
        <f t="shared" si="329"/>
        <v>0</v>
      </c>
      <c r="X866" s="11">
        <f t="shared" si="330"/>
        <v>0</v>
      </c>
      <c r="Y866" s="11">
        <f t="shared" si="331"/>
        <v>0</v>
      </c>
    </row>
    <row r="867" spans="1:25">
      <c r="A867" s="13">
        <v>17</v>
      </c>
      <c r="B867" s="2">
        <v>310003570</v>
      </c>
      <c r="C867" s="1" t="s">
        <v>940</v>
      </c>
      <c r="D867" s="1" t="s">
        <v>117</v>
      </c>
      <c r="E867" s="12">
        <f>_xlfn.IFNA(VLOOKUP($B867,'FST OMT'!$C:$AH,$A867,0),0)</f>
        <v>0</v>
      </c>
      <c r="F867" s="12">
        <f>_xlfn.IFNA(VLOOKUP($B867,'FST CV'!$C:$AH,$A867,0),0)</f>
        <v>0</v>
      </c>
      <c r="G867" s="12">
        <f>_xlfn.IFNA(VLOOKUP($B867,'FST TT'!$C:$AH,$A867,0),0)</f>
        <v>0</v>
      </c>
      <c r="I867" s="4">
        <f t="shared" si="320"/>
        <v>0</v>
      </c>
      <c r="K867" s="52">
        <f>IF(D867="MT",VLOOKUP(B867,Master_Item!B:H,7,0),VLOOKUP(B867,Master_Item!B:H,6,0))</f>
        <v>110</v>
      </c>
      <c r="L867" s="52" t="str">
        <f>VLOOKUP(B867,Master_Item!B:M,12,0)</f>
        <v xml:space="preserve">โรงงานแรงเยอร์ </v>
      </c>
      <c r="M867" s="11" t="str">
        <f t="shared" si="321"/>
        <v>โรงงานแรงเยอร์ Region 3</v>
      </c>
      <c r="N867" s="11">
        <f t="shared" si="322"/>
        <v>0</v>
      </c>
      <c r="O867" s="11">
        <f t="shared" si="323"/>
        <v>0</v>
      </c>
      <c r="P867" s="11">
        <f t="shared" si="324"/>
        <v>0</v>
      </c>
      <c r="Q867" s="11">
        <f t="shared" si="325"/>
        <v>0</v>
      </c>
      <c r="R867" s="11">
        <f t="shared" si="326"/>
        <v>0</v>
      </c>
      <c r="S867" s="11"/>
      <c r="T867" s="1">
        <f>VLOOKUP(B867,Master_Item!B:I,8,0)</f>
        <v>4.5</v>
      </c>
      <c r="U867" s="11">
        <f t="shared" si="327"/>
        <v>0</v>
      </c>
      <c r="V867" s="11">
        <f t="shared" si="328"/>
        <v>0</v>
      </c>
      <c r="W867" s="11">
        <f t="shared" si="329"/>
        <v>0</v>
      </c>
      <c r="X867" s="11">
        <f t="shared" si="330"/>
        <v>0</v>
      </c>
      <c r="Y867" s="11">
        <f t="shared" si="331"/>
        <v>0</v>
      </c>
    </row>
    <row r="868" spans="1:25">
      <c r="A868" s="13">
        <v>18</v>
      </c>
      <c r="B868" s="2">
        <v>310003570</v>
      </c>
      <c r="C868" s="1" t="s">
        <v>940</v>
      </c>
      <c r="D868" s="1" t="s">
        <v>118</v>
      </c>
      <c r="E868" s="12">
        <f>_xlfn.IFNA(VLOOKUP($B868,'FST OMT'!$C:$AH,$A868,0),0)</f>
        <v>0</v>
      </c>
      <c r="F868" s="12">
        <f>_xlfn.IFNA(VLOOKUP($B868,'FST CV'!$C:$AH,$A868,0),0)</f>
        <v>0</v>
      </c>
      <c r="G868" s="12">
        <f>_xlfn.IFNA(VLOOKUP($B868,'FST TT'!$C:$AH,$A868,0),0)</f>
        <v>0</v>
      </c>
      <c r="I868" s="4">
        <f t="shared" si="320"/>
        <v>0</v>
      </c>
      <c r="K868" s="52">
        <f>IF(D868="MT",VLOOKUP(B868,Master_Item!B:H,7,0),VLOOKUP(B868,Master_Item!B:H,6,0))</f>
        <v>110</v>
      </c>
      <c r="L868" s="52" t="str">
        <f>VLOOKUP(B868,Master_Item!B:M,12,0)</f>
        <v xml:space="preserve">โรงงานแรงเยอร์ </v>
      </c>
      <c r="M868" s="11" t="str">
        <f t="shared" si="321"/>
        <v>โรงงานแรงเยอร์ Region 4</v>
      </c>
      <c r="N868" s="11">
        <f t="shared" si="322"/>
        <v>0</v>
      </c>
      <c r="O868" s="11">
        <f t="shared" si="323"/>
        <v>0</v>
      </c>
      <c r="P868" s="11">
        <f t="shared" si="324"/>
        <v>0</v>
      </c>
      <c r="Q868" s="11">
        <f t="shared" si="325"/>
        <v>0</v>
      </c>
      <c r="R868" s="11">
        <f t="shared" si="326"/>
        <v>0</v>
      </c>
      <c r="S868" s="11"/>
      <c r="T868" s="1">
        <f>VLOOKUP(B868,Master_Item!B:I,8,0)</f>
        <v>4.5</v>
      </c>
      <c r="U868" s="11">
        <f t="shared" si="327"/>
        <v>0</v>
      </c>
      <c r="V868" s="11">
        <f t="shared" si="328"/>
        <v>0</v>
      </c>
      <c r="W868" s="11">
        <f t="shared" si="329"/>
        <v>0</v>
      </c>
      <c r="X868" s="11">
        <f t="shared" si="330"/>
        <v>0</v>
      </c>
      <c r="Y868" s="11">
        <f t="shared" si="331"/>
        <v>0</v>
      </c>
    </row>
    <row r="869" spans="1:25">
      <c r="A869" s="13">
        <v>19</v>
      </c>
      <c r="B869" s="2">
        <v>310003570</v>
      </c>
      <c r="C869" s="1" t="s">
        <v>940</v>
      </c>
      <c r="D869" s="1" t="s">
        <v>119</v>
      </c>
      <c r="E869" s="12">
        <f>_xlfn.IFNA(VLOOKUP($B869,'FST OMT'!$C:$AH,$A869,0),0)</f>
        <v>0</v>
      </c>
      <c r="F869" s="12">
        <f>_xlfn.IFNA(VLOOKUP($B869,'FST CV'!$C:$AH,$A869,0),0)</f>
        <v>0</v>
      </c>
      <c r="G869" s="12">
        <f>_xlfn.IFNA(VLOOKUP($B869,'FST TT'!$C:$AH,$A869,0),0)</f>
        <v>0</v>
      </c>
      <c r="I869" s="4">
        <f t="shared" si="320"/>
        <v>0</v>
      </c>
      <c r="K869" s="52">
        <f>IF(D869="MT",VLOOKUP(B869,Master_Item!B:H,7,0),VLOOKUP(B869,Master_Item!B:H,6,0))</f>
        <v>110</v>
      </c>
      <c r="L869" s="52" t="str">
        <f>VLOOKUP(B869,Master_Item!B:M,12,0)</f>
        <v xml:space="preserve">โรงงานแรงเยอร์ </v>
      </c>
      <c r="M869" s="11" t="str">
        <f t="shared" si="321"/>
        <v>โรงงานแรงเยอร์ Region 5</v>
      </c>
      <c r="N869" s="11">
        <f t="shared" si="322"/>
        <v>0</v>
      </c>
      <c r="O869" s="11">
        <f t="shared" si="323"/>
        <v>0</v>
      </c>
      <c r="P869" s="11">
        <f t="shared" si="324"/>
        <v>0</v>
      </c>
      <c r="Q869" s="11">
        <f t="shared" si="325"/>
        <v>0</v>
      </c>
      <c r="R869" s="11">
        <f t="shared" si="326"/>
        <v>0</v>
      </c>
      <c r="S869" s="11"/>
      <c r="T869" s="1">
        <f>VLOOKUP(B869,Master_Item!B:I,8,0)</f>
        <v>4.5</v>
      </c>
      <c r="U869" s="11">
        <f t="shared" si="327"/>
        <v>0</v>
      </c>
      <c r="V869" s="11">
        <f t="shared" si="328"/>
        <v>0</v>
      </c>
      <c r="W869" s="11">
        <f t="shared" si="329"/>
        <v>0</v>
      </c>
      <c r="X869" s="11">
        <f t="shared" si="330"/>
        <v>0</v>
      </c>
      <c r="Y869" s="11">
        <f t="shared" si="331"/>
        <v>0</v>
      </c>
    </row>
    <row r="870" spans="1:25">
      <c r="A870" s="13">
        <v>20</v>
      </c>
      <c r="B870" s="2">
        <v>310003570</v>
      </c>
      <c r="C870" s="1" t="s">
        <v>940</v>
      </c>
      <c r="D870" s="1" t="s">
        <v>127</v>
      </c>
      <c r="E870" s="12">
        <f>_xlfn.IFNA(VLOOKUP($B870,'FST OMT'!$C:$AH,$A870,0),0)*0.45</f>
        <v>0</v>
      </c>
      <c r="F870" s="12">
        <f>_xlfn.IFNA(VLOOKUP($B870,'FST CV'!$C:$AH,$A870,0),0)*0.45</f>
        <v>0</v>
      </c>
      <c r="G870" s="12">
        <f>_xlfn.IFNA(VLOOKUP($B870,'FST TT'!$C:$AH,$A870,0),0)*0.45</f>
        <v>0</v>
      </c>
      <c r="I870" s="4">
        <f t="shared" si="320"/>
        <v>0</v>
      </c>
      <c r="K870" s="52">
        <f>IF(D870="MT",VLOOKUP(B870,Master_Item!B:H,7,0),VLOOKUP(B870,Master_Item!B:H,6,0))</f>
        <v>110</v>
      </c>
      <c r="L870" s="52" t="str">
        <f>VLOOKUP(B870,Master_Item!B:M,12,0)</f>
        <v xml:space="preserve">โรงงานแรงเยอร์ </v>
      </c>
      <c r="M870" s="11" t="str">
        <f t="shared" si="321"/>
        <v>โรงงานแรงเยอร์ Region 6/9</v>
      </c>
      <c r="N870" s="11">
        <f t="shared" si="322"/>
        <v>0</v>
      </c>
      <c r="O870" s="11">
        <f t="shared" si="323"/>
        <v>0</v>
      </c>
      <c r="P870" s="11">
        <f t="shared" si="324"/>
        <v>0</v>
      </c>
      <c r="Q870" s="11">
        <f t="shared" si="325"/>
        <v>0</v>
      </c>
      <c r="R870" s="11">
        <f t="shared" si="326"/>
        <v>0</v>
      </c>
      <c r="S870" s="11"/>
      <c r="T870" s="1">
        <f>VLOOKUP(B870,Master_Item!B:I,8,0)</f>
        <v>4.5</v>
      </c>
      <c r="U870" s="11">
        <f t="shared" si="327"/>
        <v>0</v>
      </c>
      <c r="V870" s="11">
        <f t="shared" si="328"/>
        <v>0</v>
      </c>
      <c r="W870" s="11">
        <f t="shared" si="329"/>
        <v>0</v>
      </c>
      <c r="X870" s="11">
        <f t="shared" si="330"/>
        <v>0</v>
      </c>
      <c r="Y870" s="11">
        <f t="shared" si="331"/>
        <v>0</v>
      </c>
    </row>
    <row r="871" spans="1:25">
      <c r="A871" s="13">
        <v>20</v>
      </c>
      <c r="B871" s="2">
        <v>310003570</v>
      </c>
      <c r="C871" s="1" t="s">
        <v>940</v>
      </c>
      <c r="D871" s="1" t="s">
        <v>128</v>
      </c>
      <c r="E871" s="12">
        <f>_xlfn.IFNA(VLOOKUP($B871,'FST OMT'!$C:$AH,$A871,0),0)*0.55</f>
        <v>0</v>
      </c>
      <c r="F871" s="12">
        <f>_xlfn.IFNA(VLOOKUP($B871,'FST CV'!$C:$AH,$A871,0),0)*0.55</f>
        <v>0</v>
      </c>
      <c r="G871" s="12">
        <f>_xlfn.IFNA(VLOOKUP($B871,'FST TT'!$C:$AH,$A871,0),0)*0.55</f>
        <v>0</v>
      </c>
      <c r="I871" s="4">
        <f t="shared" si="320"/>
        <v>0</v>
      </c>
      <c r="K871" s="52">
        <f>IF(D871="MT",VLOOKUP(B871,Master_Item!B:H,7,0),VLOOKUP(B871,Master_Item!B:H,6,0))</f>
        <v>110</v>
      </c>
      <c r="L871" s="52" t="str">
        <f>VLOOKUP(B871,Master_Item!B:M,12,0)</f>
        <v xml:space="preserve">โรงงานแรงเยอร์ </v>
      </c>
      <c r="M871" s="11" t="str">
        <f t="shared" si="321"/>
        <v>โรงงานแรงเยอร์ Region 6/14</v>
      </c>
      <c r="N871" s="11">
        <f t="shared" si="322"/>
        <v>0</v>
      </c>
      <c r="O871" s="11">
        <f t="shared" si="323"/>
        <v>0</v>
      </c>
      <c r="P871" s="11">
        <f t="shared" si="324"/>
        <v>0</v>
      </c>
      <c r="Q871" s="11">
        <f t="shared" si="325"/>
        <v>0</v>
      </c>
      <c r="R871" s="11">
        <f t="shared" si="326"/>
        <v>0</v>
      </c>
      <c r="S871" s="11"/>
      <c r="T871" s="1">
        <f>VLOOKUP(B871,Master_Item!B:I,8,0)</f>
        <v>4.5</v>
      </c>
      <c r="U871" s="11">
        <f t="shared" si="327"/>
        <v>0</v>
      </c>
      <c r="V871" s="11">
        <f t="shared" si="328"/>
        <v>0</v>
      </c>
      <c r="W871" s="11">
        <f t="shared" si="329"/>
        <v>0</v>
      </c>
      <c r="X871" s="11">
        <f t="shared" si="330"/>
        <v>0</v>
      </c>
      <c r="Y871" s="11">
        <f t="shared" si="331"/>
        <v>0</v>
      </c>
    </row>
    <row r="872" spans="1:25">
      <c r="A872" s="13">
        <v>21</v>
      </c>
      <c r="B872" s="2">
        <v>310003570</v>
      </c>
      <c r="C872" s="1" t="s">
        <v>940</v>
      </c>
      <c r="D872" s="1" t="s">
        <v>121</v>
      </c>
      <c r="E872" s="12">
        <f>_xlfn.IFNA(VLOOKUP($B872,'FST OMT'!$C:$AH,$A872,0),0)</f>
        <v>0</v>
      </c>
      <c r="F872" s="12">
        <f>_xlfn.IFNA(VLOOKUP($B872,'FST CV'!$C:$AH,$A872,0),0)</f>
        <v>0</v>
      </c>
      <c r="G872" s="12">
        <f>_xlfn.IFNA(VLOOKUP($B872,'FST TT'!$C:$AH,$A872,0),0)</f>
        <v>0</v>
      </c>
      <c r="I872" s="4">
        <f t="shared" si="320"/>
        <v>0</v>
      </c>
      <c r="K872" s="52">
        <f>IF(D872="MT",VLOOKUP(B872,Master_Item!B:H,7,0),VLOOKUP(B872,Master_Item!B:H,6,0))</f>
        <v>110</v>
      </c>
      <c r="L872" s="52" t="str">
        <f>VLOOKUP(B872,Master_Item!B:M,12,0)</f>
        <v xml:space="preserve">โรงงานแรงเยอร์ </v>
      </c>
      <c r="M872" s="11" t="str">
        <f t="shared" si="321"/>
        <v>โรงงานแรงเยอร์ Region 7</v>
      </c>
      <c r="N872" s="11">
        <f t="shared" si="322"/>
        <v>0</v>
      </c>
      <c r="O872" s="11">
        <f t="shared" si="323"/>
        <v>0</v>
      </c>
      <c r="P872" s="11">
        <f t="shared" si="324"/>
        <v>0</v>
      </c>
      <c r="Q872" s="11">
        <f t="shared" si="325"/>
        <v>0</v>
      </c>
      <c r="R872" s="11">
        <f t="shared" si="326"/>
        <v>0</v>
      </c>
      <c r="S872" s="11"/>
      <c r="T872" s="1">
        <f>VLOOKUP(B872,Master_Item!B:I,8,0)</f>
        <v>4.5</v>
      </c>
      <c r="U872" s="11">
        <f t="shared" si="327"/>
        <v>0</v>
      </c>
      <c r="V872" s="11">
        <f t="shared" si="328"/>
        <v>0</v>
      </c>
      <c r="W872" s="11">
        <f t="shared" si="329"/>
        <v>0</v>
      </c>
      <c r="X872" s="11">
        <f t="shared" si="330"/>
        <v>0</v>
      </c>
      <c r="Y872" s="11">
        <f t="shared" si="331"/>
        <v>0</v>
      </c>
    </row>
    <row r="873" spans="1:25">
      <c r="A873" s="13">
        <v>22</v>
      </c>
      <c r="B873" s="2">
        <v>310003570</v>
      </c>
      <c r="C873" s="1" t="s">
        <v>940</v>
      </c>
      <c r="D873" s="1" t="s">
        <v>122</v>
      </c>
      <c r="E873" s="12">
        <f>_xlfn.IFNA(VLOOKUP($B873,'FST OMT'!$C:$AH,$A873,0),0)</f>
        <v>0</v>
      </c>
      <c r="F873" s="12">
        <f>_xlfn.IFNA(VLOOKUP($B873,'FST CV'!$C:$AH,$A873,0),0)</f>
        <v>0</v>
      </c>
      <c r="G873" s="12">
        <f>_xlfn.IFNA(VLOOKUP($B873,'FST TT'!$C:$AH,$A873,0),0)</f>
        <v>0</v>
      </c>
      <c r="I873" s="4">
        <f t="shared" si="320"/>
        <v>0</v>
      </c>
      <c r="K873" s="52">
        <f>IF(D873="MT",VLOOKUP(B873,Master_Item!B:H,7,0),VLOOKUP(B873,Master_Item!B:H,6,0))</f>
        <v>110</v>
      </c>
      <c r="L873" s="52" t="str">
        <f>VLOOKUP(B873,Master_Item!B:M,12,0)</f>
        <v xml:space="preserve">โรงงานแรงเยอร์ </v>
      </c>
      <c r="M873" s="11" t="str">
        <f t="shared" si="321"/>
        <v>โรงงานแรงเยอร์ Region 8</v>
      </c>
      <c r="N873" s="11">
        <f t="shared" si="322"/>
        <v>0</v>
      </c>
      <c r="O873" s="11">
        <f t="shared" si="323"/>
        <v>0</v>
      </c>
      <c r="P873" s="11">
        <f t="shared" si="324"/>
        <v>0</v>
      </c>
      <c r="Q873" s="11">
        <f t="shared" si="325"/>
        <v>0</v>
      </c>
      <c r="R873" s="11">
        <f t="shared" si="326"/>
        <v>0</v>
      </c>
      <c r="S873" s="11"/>
      <c r="T873" s="1">
        <f>VLOOKUP(B873,Master_Item!B:I,8,0)</f>
        <v>4.5</v>
      </c>
      <c r="U873" s="11">
        <f t="shared" si="327"/>
        <v>0</v>
      </c>
      <c r="V873" s="11">
        <f t="shared" si="328"/>
        <v>0</v>
      </c>
      <c r="W873" s="11">
        <f t="shared" si="329"/>
        <v>0</v>
      </c>
      <c r="X873" s="11">
        <f t="shared" si="330"/>
        <v>0</v>
      </c>
      <c r="Y873" s="11">
        <f t="shared" si="331"/>
        <v>0</v>
      </c>
    </row>
    <row r="874" spans="1:25">
      <c r="A874" s="13">
        <v>71</v>
      </c>
      <c r="B874" s="2">
        <v>310003570</v>
      </c>
      <c r="C874" s="1" t="s">
        <v>940</v>
      </c>
      <c r="D874" s="1" t="s">
        <v>123</v>
      </c>
      <c r="H874" s="4">
        <f>_xlfn.IFNA(VLOOKUP(B874,'FST MT'!A:FS,$A874,0),0)</f>
        <v>0</v>
      </c>
      <c r="I874" s="4">
        <f t="shared" si="320"/>
        <v>0</v>
      </c>
      <c r="K874" s="52">
        <f>IF(D874="MT",VLOOKUP(B874,Master_Item!B:H,7,0),VLOOKUP(B874,Master_Item!B:H,6,0))</f>
        <v>110</v>
      </c>
      <c r="L874" s="52" t="str">
        <f>VLOOKUP(B874,Master_Item!B:M,12,0)</f>
        <v xml:space="preserve">โรงงานแรงเยอร์ </v>
      </c>
      <c r="M874" s="11" t="str">
        <f t="shared" si="321"/>
        <v>โรงงานแรงเยอร์ MT</v>
      </c>
      <c r="N874" s="11">
        <f t="shared" si="322"/>
        <v>0</v>
      </c>
      <c r="O874" s="11">
        <f t="shared" si="323"/>
        <v>0</v>
      </c>
      <c r="P874" s="11">
        <f t="shared" si="324"/>
        <v>0</v>
      </c>
      <c r="Q874" s="11">
        <f t="shared" si="325"/>
        <v>0</v>
      </c>
      <c r="R874" s="11">
        <f t="shared" si="326"/>
        <v>0</v>
      </c>
      <c r="S874" s="11"/>
      <c r="T874" s="1">
        <f>VLOOKUP(B874,Master_Item!B:I,8,0)</f>
        <v>4.5</v>
      </c>
      <c r="U874" s="11">
        <f t="shared" si="327"/>
        <v>0</v>
      </c>
      <c r="V874" s="11">
        <f t="shared" si="328"/>
        <v>0</v>
      </c>
      <c r="W874" s="11">
        <f t="shared" si="329"/>
        <v>0</v>
      </c>
      <c r="X874" s="11">
        <f t="shared" si="330"/>
        <v>0</v>
      </c>
      <c r="Y874" s="11">
        <f t="shared" si="331"/>
        <v>0</v>
      </c>
    </row>
    <row r="875" spans="1:25">
      <c r="A875" s="13">
        <v>15</v>
      </c>
      <c r="B875" s="5">
        <v>310004338</v>
      </c>
      <c r="C875" s="5" t="s">
        <v>1030</v>
      </c>
      <c r="D875" s="1" t="s">
        <v>115</v>
      </c>
      <c r="E875" s="12">
        <f>_xlfn.IFNA(VLOOKUP($B875,'FST OMT'!$C:$AH,$A875,0),0)</f>
        <v>0</v>
      </c>
      <c r="F875" s="12">
        <f>_xlfn.IFNA(VLOOKUP($B875,'FST CV'!$C:$AH,$A875,0),0)</f>
        <v>80</v>
      </c>
      <c r="G875" s="12">
        <f>_xlfn.IFNA(VLOOKUP($B875,'FST TT'!$C:$AH,$A875,0),0)</f>
        <v>0</v>
      </c>
      <c r="I875" s="4">
        <f t="shared" ref="I875:I894" si="332">SUM(E875:H875)</f>
        <v>80</v>
      </c>
      <c r="K875" s="52">
        <f>IF(D875="MT",VLOOKUP(B875,Master_Item!B:H,7,0),VLOOKUP(B875,Master_Item!B:H,6,0))</f>
        <v>72</v>
      </c>
      <c r="L875" s="52" t="str">
        <f>VLOOKUP(B875,Master_Item!B:M,12,0)</f>
        <v>โรงงานวังม่วง</v>
      </c>
      <c r="M875" s="11" t="str">
        <f t="shared" ref="M875:M894" si="333">L875&amp;D875</f>
        <v>โรงงานวังม่วงRegion 1</v>
      </c>
      <c r="N875" s="11">
        <f t="shared" ref="N875:N894" si="334">E875/$K875</f>
        <v>0</v>
      </c>
      <c r="O875" s="11">
        <f t="shared" ref="O875:O894" si="335">F875/$K875</f>
        <v>1.1111111111111112</v>
      </c>
      <c r="P875" s="11">
        <f t="shared" ref="P875:P894" si="336">G875/$K875</f>
        <v>0</v>
      </c>
      <c r="Q875" s="11">
        <f t="shared" ref="Q875:Q894" si="337">H875/$K875</f>
        <v>0</v>
      </c>
      <c r="R875" s="11">
        <f t="shared" ref="R875:R894" si="338">I875/$K875</f>
        <v>1.1111111111111112</v>
      </c>
      <c r="S875" s="11"/>
      <c r="T875" s="1">
        <f>VLOOKUP(B875,Master_Item!B:I,8,0)</f>
        <v>8.4</v>
      </c>
      <c r="U875" s="11">
        <f t="shared" ref="U875:U894" si="339">$T875*E875</f>
        <v>0</v>
      </c>
      <c r="V875" s="11">
        <f t="shared" ref="V875:V894" si="340">$T875*F875</f>
        <v>672</v>
      </c>
      <c r="W875" s="11">
        <f t="shared" ref="W875:W894" si="341">$T875*G875</f>
        <v>0</v>
      </c>
      <c r="X875" s="11">
        <f t="shared" ref="X875:X894" si="342">$T875*H875</f>
        <v>0</v>
      </c>
      <c r="Y875" s="11">
        <f t="shared" ref="Y875:Y894" si="343">$T875*I875</f>
        <v>672</v>
      </c>
    </row>
    <row r="876" spans="1:25">
      <c r="A876" s="13">
        <v>16</v>
      </c>
      <c r="B876" s="5">
        <v>310004338</v>
      </c>
      <c r="C876" s="5" t="s">
        <v>1030</v>
      </c>
      <c r="D876" s="1" t="s">
        <v>116</v>
      </c>
      <c r="E876" s="12">
        <f>_xlfn.IFNA(VLOOKUP($B876,'FST OMT'!$C:$AH,$A876,0),0)</f>
        <v>205</v>
      </c>
      <c r="F876" s="12">
        <f>_xlfn.IFNA(VLOOKUP($B876,'FST CV'!$C:$AH,$A876,0),0)</f>
        <v>324</v>
      </c>
      <c r="G876" s="12">
        <f>_xlfn.IFNA(VLOOKUP($B876,'FST TT'!$C:$AH,$A876,0),0)</f>
        <v>0</v>
      </c>
      <c r="I876" s="4">
        <f t="shared" si="332"/>
        <v>529</v>
      </c>
      <c r="K876" s="52">
        <f>IF(D876="MT",VLOOKUP(B876,Master_Item!B:H,7,0),VLOOKUP(B876,Master_Item!B:H,6,0))</f>
        <v>72</v>
      </c>
      <c r="L876" s="52" t="str">
        <f>VLOOKUP(B876,Master_Item!B:M,12,0)</f>
        <v>โรงงานวังม่วง</v>
      </c>
      <c r="M876" s="11" t="str">
        <f t="shared" si="333"/>
        <v>โรงงานวังม่วงRegion 2</v>
      </c>
      <c r="N876" s="11">
        <f t="shared" si="334"/>
        <v>2.8472222222222223</v>
      </c>
      <c r="O876" s="11">
        <f t="shared" si="335"/>
        <v>4.5</v>
      </c>
      <c r="P876" s="11">
        <f t="shared" si="336"/>
        <v>0</v>
      </c>
      <c r="Q876" s="11">
        <f t="shared" si="337"/>
        <v>0</v>
      </c>
      <c r="R876" s="11">
        <f t="shared" si="338"/>
        <v>7.3472222222222223</v>
      </c>
      <c r="S876" s="11"/>
      <c r="T876" s="1">
        <f>VLOOKUP(B876,Master_Item!B:I,8,0)</f>
        <v>8.4</v>
      </c>
      <c r="U876" s="11">
        <f t="shared" si="339"/>
        <v>1722</v>
      </c>
      <c r="V876" s="11">
        <f t="shared" si="340"/>
        <v>2721.6</v>
      </c>
      <c r="W876" s="11">
        <f t="shared" si="341"/>
        <v>0</v>
      </c>
      <c r="X876" s="11">
        <f t="shared" si="342"/>
        <v>0</v>
      </c>
      <c r="Y876" s="11">
        <f t="shared" si="343"/>
        <v>4443.6000000000004</v>
      </c>
    </row>
    <row r="877" spans="1:25">
      <c r="A877" s="13">
        <v>17</v>
      </c>
      <c r="B877" s="5">
        <v>310004338</v>
      </c>
      <c r="C877" s="5" t="s">
        <v>1030</v>
      </c>
      <c r="D877" s="1" t="s">
        <v>117</v>
      </c>
      <c r="E877" s="12">
        <f>_xlfn.IFNA(VLOOKUP($B877,'FST OMT'!$C:$AH,$A877,0),0)</f>
        <v>460</v>
      </c>
      <c r="F877" s="12">
        <f>_xlfn.IFNA(VLOOKUP($B877,'FST CV'!$C:$AH,$A877,0),0)</f>
        <v>221</v>
      </c>
      <c r="G877" s="12">
        <f>_xlfn.IFNA(VLOOKUP($B877,'FST TT'!$C:$AH,$A877,0),0)</f>
        <v>0</v>
      </c>
      <c r="I877" s="4">
        <f t="shared" si="332"/>
        <v>681</v>
      </c>
      <c r="K877" s="52">
        <f>IF(D877="MT",VLOOKUP(B877,Master_Item!B:H,7,0),VLOOKUP(B877,Master_Item!B:H,6,0))</f>
        <v>72</v>
      </c>
      <c r="L877" s="52" t="str">
        <f>VLOOKUP(B877,Master_Item!B:M,12,0)</f>
        <v>โรงงานวังม่วง</v>
      </c>
      <c r="M877" s="11" t="str">
        <f t="shared" si="333"/>
        <v>โรงงานวังม่วงRegion 3</v>
      </c>
      <c r="N877" s="11">
        <f t="shared" si="334"/>
        <v>6.3888888888888893</v>
      </c>
      <c r="O877" s="11">
        <f t="shared" si="335"/>
        <v>3.0694444444444446</v>
      </c>
      <c r="P877" s="11">
        <f t="shared" si="336"/>
        <v>0</v>
      </c>
      <c r="Q877" s="11">
        <f t="shared" si="337"/>
        <v>0</v>
      </c>
      <c r="R877" s="11">
        <f t="shared" si="338"/>
        <v>9.4583333333333339</v>
      </c>
      <c r="S877" s="11"/>
      <c r="T877" s="1">
        <f>VLOOKUP(B877,Master_Item!B:I,8,0)</f>
        <v>8.4</v>
      </c>
      <c r="U877" s="11">
        <f t="shared" si="339"/>
        <v>3864</v>
      </c>
      <c r="V877" s="11">
        <f t="shared" si="340"/>
        <v>1856.4</v>
      </c>
      <c r="W877" s="11">
        <f t="shared" si="341"/>
        <v>0</v>
      </c>
      <c r="X877" s="11">
        <f t="shared" si="342"/>
        <v>0</v>
      </c>
      <c r="Y877" s="11">
        <f t="shared" si="343"/>
        <v>5720.4000000000005</v>
      </c>
    </row>
    <row r="878" spans="1:25">
      <c r="A878" s="13">
        <v>18</v>
      </c>
      <c r="B878" s="5">
        <v>310004338</v>
      </c>
      <c r="C878" s="5" t="s">
        <v>1030</v>
      </c>
      <c r="D878" s="1" t="s">
        <v>118</v>
      </c>
      <c r="E878" s="12">
        <f>_xlfn.IFNA(VLOOKUP($B878,'FST OMT'!$C:$AH,$A878,0),0)</f>
        <v>185</v>
      </c>
      <c r="F878" s="12">
        <f>_xlfn.IFNA(VLOOKUP($B878,'FST CV'!$C:$AH,$A878,0),0)</f>
        <v>558</v>
      </c>
      <c r="G878" s="12">
        <f>_xlfn.IFNA(VLOOKUP($B878,'FST TT'!$C:$AH,$A878,0),0)</f>
        <v>0</v>
      </c>
      <c r="I878" s="4">
        <f t="shared" si="332"/>
        <v>743</v>
      </c>
      <c r="K878" s="52">
        <f>IF(D878="MT",VLOOKUP(B878,Master_Item!B:H,7,0),VLOOKUP(B878,Master_Item!B:H,6,0))</f>
        <v>72</v>
      </c>
      <c r="L878" s="52" t="str">
        <f>VLOOKUP(B878,Master_Item!B:M,12,0)</f>
        <v>โรงงานวังม่วง</v>
      </c>
      <c r="M878" s="11" t="str">
        <f t="shared" si="333"/>
        <v>โรงงานวังม่วงRegion 4</v>
      </c>
      <c r="N878" s="11">
        <f t="shared" si="334"/>
        <v>2.5694444444444446</v>
      </c>
      <c r="O878" s="11">
        <f t="shared" si="335"/>
        <v>7.75</v>
      </c>
      <c r="P878" s="11">
        <f t="shared" si="336"/>
        <v>0</v>
      </c>
      <c r="Q878" s="11">
        <f t="shared" si="337"/>
        <v>0</v>
      </c>
      <c r="R878" s="11">
        <f t="shared" si="338"/>
        <v>10.319444444444445</v>
      </c>
      <c r="S878" s="11"/>
      <c r="T878" s="1">
        <f>VLOOKUP(B878,Master_Item!B:I,8,0)</f>
        <v>8.4</v>
      </c>
      <c r="U878" s="11">
        <f t="shared" si="339"/>
        <v>1554</v>
      </c>
      <c r="V878" s="11">
        <f t="shared" si="340"/>
        <v>4687.2</v>
      </c>
      <c r="W878" s="11">
        <f t="shared" si="341"/>
        <v>0</v>
      </c>
      <c r="X878" s="11">
        <f t="shared" si="342"/>
        <v>0</v>
      </c>
      <c r="Y878" s="11">
        <f t="shared" si="343"/>
        <v>6241.2</v>
      </c>
    </row>
    <row r="879" spans="1:25">
      <c r="A879" s="13">
        <v>19</v>
      </c>
      <c r="B879" s="5">
        <v>310004338</v>
      </c>
      <c r="C879" s="5" t="s">
        <v>1030</v>
      </c>
      <c r="D879" s="1" t="s">
        <v>119</v>
      </c>
      <c r="E879" s="12">
        <f>_xlfn.IFNA(VLOOKUP($B879,'FST OMT'!$C:$AH,$A879,0),0)</f>
        <v>170</v>
      </c>
      <c r="F879" s="12">
        <f>_xlfn.IFNA(VLOOKUP($B879,'FST CV'!$C:$AH,$A879,0),0)</f>
        <v>583</v>
      </c>
      <c r="G879" s="12">
        <f>_xlfn.IFNA(VLOOKUP($B879,'FST TT'!$C:$AH,$A879,0),0)</f>
        <v>0</v>
      </c>
      <c r="I879" s="4">
        <f t="shared" si="332"/>
        <v>753</v>
      </c>
      <c r="K879" s="52">
        <f>IF(D879="MT",VLOOKUP(B879,Master_Item!B:H,7,0),VLOOKUP(B879,Master_Item!B:H,6,0))</f>
        <v>72</v>
      </c>
      <c r="L879" s="52" t="str">
        <f>VLOOKUP(B879,Master_Item!B:M,12,0)</f>
        <v>โรงงานวังม่วง</v>
      </c>
      <c r="M879" s="11" t="str">
        <f t="shared" si="333"/>
        <v>โรงงานวังม่วงRegion 5</v>
      </c>
      <c r="N879" s="11">
        <f t="shared" si="334"/>
        <v>2.3611111111111112</v>
      </c>
      <c r="O879" s="11">
        <f t="shared" si="335"/>
        <v>8.0972222222222214</v>
      </c>
      <c r="P879" s="11">
        <f t="shared" si="336"/>
        <v>0</v>
      </c>
      <c r="Q879" s="11">
        <f t="shared" si="337"/>
        <v>0</v>
      </c>
      <c r="R879" s="11">
        <f t="shared" si="338"/>
        <v>10.458333333333334</v>
      </c>
      <c r="S879" s="11"/>
      <c r="T879" s="1">
        <f>VLOOKUP(B879,Master_Item!B:I,8,0)</f>
        <v>8.4</v>
      </c>
      <c r="U879" s="11">
        <f t="shared" si="339"/>
        <v>1428</v>
      </c>
      <c r="V879" s="11">
        <f t="shared" si="340"/>
        <v>4897.2</v>
      </c>
      <c r="W879" s="11">
        <f t="shared" si="341"/>
        <v>0</v>
      </c>
      <c r="X879" s="11">
        <f t="shared" si="342"/>
        <v>0</v>
      </c>
      <c r="Y879" s="11">
        <f t="shared" si="343"/>
        <v>6325.2</v>
      </c>
    </row>
    <row r="880" spans="1:25">
      <c r="A880" s="13">
        <v>20</v>
      </c>
      <c r="B880" s="5">
        <v>310004338</v>
      </c>
      <c r="C880" s="5" t="s">
        <v>1030</v>
      </c>
      <c r="D880" s="1" t="s">
        <v>127</v>
      </c>
      <c r="E880" s="12">
        <f>_xlfn.IFNA(VLOOKUP($B880,'FST OMT'!$C:$AH,$A880,0),0)*0.45</f>
        <v>11.25</v>
      </c>
      <c r="F880" s="12">
        <f>_xlfn.IFNA(VLOOKUP($B880,'FST CV'!$C:$AH,$A880,0),0)*0.45</f>
        <v>43.2</v>
      </c>
      <c r="G880" s="12">
        <f>_xlfn.IFNA(VLOOKUP($B880,'FST TT'!$C:$AH,$A880,0),0)*0.45</f>
        <v>0</v>
      </c>
      <c r="I880" s="4">
        <f t="shared" si="332"/>
        <v>54.45</v>
      </c>
      <c r="K880" s="52">
        <f>IF(D880="MT",VLOOKUP(B880,Master_Item!B:H,7,0),VLOOKUP(B880,Master_Item!B:H,6,0))</f>
        <v>72</v>
      </c>
      <c r="L880" s="52" t="str">
        <f>VLOOKUP(B880,Master_Item!B:M,12,0)</f>
        <v>โรงงานวังม่วง</v>
      </c>
      <c r="M880" s="11" t="str">
        <f t="shared" si="333"/>
        <v>โรงงานวังม่วงRegion 6/9</v>
      </c>
      <c r="N880" s="11">
        <f t="shared" si="334"/>
        <v>0.15625</v>
      </c>
      <c r="O880" s="11">
        <f t="shared" si="335"/>
        <v>0.60000000000000009</v>
      </c>
      <c r="P880" s="11">
        <f t="shared" si="336"/>
        <v>0</v>
      </c>
      <c r="Q880" s="11">
        <f t="shared" si="337"/>
        <v>0</v>
      </c>
      <c r="R880" s="11">
        <f t="shared" si="338"/>
        <v>0.75625000000000009</v>
      </c>
      <c r="S880" s="11"/>
      <c r="T880" s="1">
        <f>VLOOKUP(B880,Master_Item!B:I,8,0)</f>
        <v>8.4</v>
      </c>
      <c r="U880" s="11">
        <f t="shared" si="339"/>
        <v>94.5</v>
      </c>
      <c r="V880" s="11">
        <f t="shared" si="340"/>
        <v>362.88000000000005</v>
      </c>
      <c r="W880" s="11">
        <f t="shared" si="341"/>
        <v>0</v>
      </c>
      <c r="X880" s="11">
        <f t="shared" si="342"/>
        <v>0</v>
      </c>
      <c r="Y880" s="11">
        <f t="shared" si="343"/>
        <v>457.38000000000005</v>
      </c>
    </row>
    <row r="881" spans="1:25">
      <c r="A881" s="13">
        <v>20</v>
      </c>
      <c r="B881" s="5">
        <v>310004338</v>
      </c>
      <c r="C881" s="5" t="s">
        <v>1030</v>
      </c>
      <c r="D881" s="1" t="s">
        <v>128</v>
      </c>
      <c r="E881" s="12">
        <f>_xlfn.IFNA(VLOOKUP($B881,'FST OMT'!$C:$AH,$A881,0),0)*0.55</f>
        <v>13.750000000000002</v>
      </c>
      <c r="F881" s="12">
        <f>_xlfn.IFNA(VLOOKUP($B881,'FST CV'!$C:$AH,$A881,0),0)*0.55</f>
        <v>52.800000000000004</v>
      </c>
      <c r="G881" s="12">
        <f>_xlfn.IFNA(VLOOKUP($B881,'FST TT'!$C:$AH,$A881,0),0)*0.55</f>
        <v>0</v>
      </c>
      <c r="I881" s="4">
        <f t="shared" si="332"/>
        <v>66.550000000000011</v>
      </c>
      <c r="K881" s="52">
        <f>IF(D881="MT",VLOOKUP(B881,Master_Item!B:H,7,0),VLOOKUP(B881,Master_Item!B:H,6,0))</f>
        <v>72</v>
      </c>
      <c r="L881" s="52" t="str">
        <f>VLOOKUP(B881,Master_Item!B:M,12,0)</f>
        <v>โรงงานวังม่วง</v>
      </c>
      <c r="M881" s="11" t="str">
        <f t="shared" si="333"/>
        <v>โรงงานวังม่วงRegion 6/14</v>
      </c>
      <c r="N881" s="11">
        <f t="shared" si="334"/>
        <v>0.19097222222222224</v>
      </c>
      <c r="O881" s="11">
        <f t="shared" si="335"/>
        <v>0.73333333333333339</v>
      </c>
      <c r="P881" s="11">
        <f t="shared" si="336"/>
        <v>0</v>
      </c>
      <c r="Q881" s="11">
        <f t="shared" si="337"/>
        <v>0</v>
      </c>
      <c r="R881" s="11">
        <f t="shared" si="338"/>
        <v>0.92430555555555571</v>
      </c>
      <c r="S881" s="11"/>
      <c r="T881" s="1">
        <f>VLOOKUP(B881,Master_Item!B:I,8,0)</f>
        <v>8.4</v>
      </c>
      <c r="U881" s="11">
        <f t="shared" si="339"/>
        <v>115.50000000000001</v>
      </c>
      <c r="V881" s="11">
        <f t="shared" si="340"/>
        <v>443.52000000000004</v>
      </c>
      <c r="W881" s="11">
        <f t="shared" si="341"/>
        <v>0</v>
      </c>
      <c r="X881" s="11">
        <f t="shared" si="342"/>
        <v>0</v>
      </c>
      <c r="Y881" s="11">
        <f t="shared" si="343"/>
        <v>559.0200000000001</v>
      </c>
    </row>
    <row r="882" spans="1:25">
      <c r="A882" s="13">
        <v>21</v>
      </c>
      <c r="B882" s="5">
        <v>310004338</v>
      </c>
      <c r="C882" s="5" t="s">
        <v>1030</v>
      </c>
      <c r="D882" s="1" t="s">
        <v>121</v>
      </c>
      <c r="E882" s="12">
        <f>_xlfn.IFNA(VLOOKUP($B882,'FST OMT'!$C:$AH,$A882,0),0)</f>
        <v>205</v>
      </c>
      <c r="F882" s="12">
        <f>_xlfn.IFNA(VLOOKUP($B882,'FST CV'!$C:$AH,$A882,0),0)</f>
        <v>191</v>
      </c>
      <c r="G882" s="12">
        <f>_xlfn.IFNA(VLOOKUP($B882,'FST TT'!$C:$AH,$A882,0),0)</f>
        <v>0</v>
      </c>
      <c r="I882" s="4">
        <f t="shared" si="332"/>
        <v>396</v>
      </c>
      <c r="K882" s="52">
        <f>IF(D882="MT",VLOOKUP(B882,Master_Item!B:H,7,0),VLOOKUP(B882,Master_Item!B:H,6,0))</f>
        <v>72</v>
      </c>
      <c r="L882" s="52" t="str">
        <f>VLOOKUP(B882,Master_Item!B:M,12,0)</f>
        <v>โรงงานวังม่วง</v>
      </c>
      <c r="M882" s="11" t="str">
        <f t="shared" si="333"/>
        <v>โรงงานวังม่วงRegion 7</v>
      </c>
      <c r="N882" s="11">
        <f t="shared" si="334"/>
        <v>2.8472222222222223</v>
      </c>
      <c r="O882" s="11">
        <f t="shared" si="335"/>
        <v>2.6527777777777777</v>
      </c>
      <c r="P882" s="11">
        <f t="shared" si="336"/>
        <v>0</v>
      </c>
      <c r="Q882" s="11">
        <f t="shared" si="337"/>
        <v>0</v>
      </c>
      <c r="R882" s="11">
        <f t="shared" si="338"/>
        <v>5.5</v>
      </c>
      <c r="S882" s="11"/>
      <c r="T882" s="1">
        <f>VLOOKUP(B882,Master_Item!B:I,8,0)</f>
        <v>8.4</v>
      </c>
      <c r="U882" s="11">
        <f t="shared" si="339"/>
        <v>1722</v>
      </c>
      <c r="V882" s="11">
        <f t="shared" si="340"/>
        <v>1604.4</v>
      </c>
      <c r="W882" s="11">
        <f t="shared" si="341"/>
        <v>0</v>
      </c>
      <c r="X882" s="11">
        <f t="shared" si="342"/>
        <v>0</v>
      </c>
      <c r="Y882" s="11">
        <f t="shared" si="343"/>
        <v>3326.4</v>
      </c>
    </row>
    <row r="883" spans="1:25">
      <c r="A883" s="13">
        <v>22</v>
      </c>
      <c r="B883" s="5">
        <v>310004338</v>
      </c>
      <c r="C883" s="5" t="s">
        <v>1030</v>
      </c>
      <c r="D883" s="1" t="s">
        <v>122</v>
      </c>
      <c r="E883" s="12">
        <f>_xlfn.IFNA(VLOOKUP($B883,'FST OMT'!$C:$AH,$A883,0),0)</f>
        <v>385</v>
      </c>
      <c r="F883" s="12">
        <f>_xlfn.IFNA(VLOOKUP($B883,'FST CV'!$C:$AH,$A883,0),0)</f>
        <v>215</v>
      </c>
      <c r="G883" s="12">
        <f>_xlfn.IFNA(VLOOKUP($B883,'FST TT'!$C:$AH,$A883,0),0)</f>
        <v>0</v>
      </c>
      <c r="I883" s="4">
        <f t="shared" si="332"/>
        <v>600</v>
      </c>
      <c r="K883" s="52">
        <f>IF(D883="MT",VLOOKUP(B883,Master_Item!B:H,7,0),VLOOKUP(B883,Master_Item!B:H,6,0))</f>
        <v>72</v>
      </c>
      <c r="L883" s="52" t="str">
        <f>VLOOKUP(B883,Master_Item!B:M,12,0)</f>
        <v>โรงงานวังม่วง</v>
      </c>
      <c r="M883" s="11" t="str">
        <f t="shared" si="333"/>
        <v>โรงงานวังม่วงRegion 8</v>
      </c>
      <c r="N883" s="11">
        <f t="shared" si="334"/>
        <v>5.3472222222222223</v>
      </c>
      <c r="O883" s="11">
        <f t="shared" si="335"/>
        <v>2.9861111111111112</v>
      </c>
      <c r="P883" s="11">
        <f t="shared" si="336"/>
        <v>0</v>
      </c>
      <c r="Q883" s="11">
        <f t="shared" si="337"/>
        <v>0</v>
      </c>
      <c r="R883" s="11">
        <f t="shared" si="338"/>
        <v>8.3333333333333339</v>
      </c>
      <c r="S883" s="11"/>
      <c r="T883" s="1">
        <f>VLOOKUP(B883,Master_Item!B:I,8,0)</f>
        <v>8.4</v>
      </c>
      <c r="U883" s="11">
        <f t="shared" si="339"/>
        <v>3234</v>
      </c>
      <c r="V883" s="11">
        <f t="shared" si="340"/>
        <v>1806</v>
      </c>
      <c r="W883" s="11">
        <f t="shared" si="341"/>
        <v>0</v>
      </c>
      <c r="X883" s="11">
        <f t="shared" si="342"/>
        <v>0</v>
      </c>
      <c r="Y883" s="11">
        <f t="shared" si="343"/>
        <v>5040</v>
      </c>
    </row>
    <row r="884" spans="1:25">
      <c r="A884" s="13">
        <v>71</v>
      </c>
      <c r="B884" s="5">
        <v>310004338</v>
      </c>
      <c r="C884" s="5" t="s">
        <v>1030</v>
      </c>
      <c r="D884" s="1" t="s">
        <v>123</v>
      </c>
      <c r="H884" s="4">
        <f>_xlfn.IFNA(VLOOKUP(B884,'FST MT'!A:FS,$A884,0),0)</f>
        <v>0</v>
      </c>
      <c r="I884" s="4">
        <f t="shared" si="332"/>
        <v>0</v>
      </c>
      <c r="K884" s="52">
        <f>IF(D884="MT",VLOOKUP(B884,Master_Item!B:H,7,0),VLOOKUP(B884,Master_Item!B:H,6,0))</f>
        <v>72</v>
      </c>
      <c r="L884" s="52" t="str">
        <f>VLOOKUP(B884,Master_Item!B:M,12,0)</f>
        <v>โรงงานวังม่วง</v>
      </c>
      <c r="M884" s="11" t="str">
        <f t="shared" si="333"/>
        <v>โรงงานวังม่วงMT</v>
      </c>
      <c r="N884" s="11">
        <f t="shared" si="334"/>
        <v>0</v>
      </c>
      <c r="O884" s="11">
        <f t="shared" si="335"/>
        <v>0</v>
      </c>
      <c r="P884" s="11">
        <f t="shared" si="336"/>
        <v>0</v>
      </c>
      <c r="Q884" s="11">
        <f t="shared" si="337"/>
        <v>0</v>
      </c>
      <c r="R884" s="11">
        <f t="shared" si="338"/>
        <v>0</v>
      </c>
      <c r="S884" s="11"/>
      <c r="T884" s="1">
        <f>VLOOKUP(B884,Master_Item!B:I,8,0)</f>
        <v>8.4</v>
      </c>
      <c r="U884" s="11">
        <f t="shared" si="339"/>
        <v>0</v>
      </c>
      <c r="V884" s="11">
        <f t="shared" si="340"/>
        <v>0</v>
      </c>
      <c r="W884" s="11">
        <f t="shared" si="341"/>
        <v>0</v>
      </c>
      <c r="X884" s="11">
        <f t="shared" si="342"/>
        <v>0</v>
      </c>
      <c r="Y884" s="11">
        <f t="shared" si="343"/>
        <v>0</v>
      </c>
    </row>
    <row r="885" spans="1:25">
      <c r="A885" s="13">
        <v>15</v>
      </c>
      <c r="B885" s="5">
        <v>310004339</v>
      </c>
      <c r="C885" s="5" t="s">
        <v>1031</v>
      </c>
      <c r="D885" s="1" t="s">
        <v>115</v>
      </c>
      <c r="E885" s="12">
        <f>_xlfn.IFNA(VLOOKUP($B885,'FST OMT'!$C:$AH,$A885,0),0)</f>
        <v>0</v>
      </c>
      <c r="F885" s="12">
        <f>_xlfn.IFNA(VLOOKUP($B885,'FST CV'!$C:$AH,$A885,0),0)</f>
        <v>0</v>
      </c>
      <c r="G885" s="12">
        <f>_xlfn.IFNA(VLOOKUP($B885,'FST TT'!$C:$AH,$A885,0),0)</f>
        <v>0</v>
      </c>
      <c r="I885" s="4">
        <f t="shared" si="332"/>
        <v>0</v>
      </c>
      <c r="K885" s="52">
        <f>IF(D885="MT",VLOOKUP(B885,Master_Item!B:H,7,0),VLOOKUP(B885,Master_Item!B:H,6,0))</f>
        <v>72</v>
      </c>
      <c r="L885" s="52" t="str">
        <f>VLOOKUP(B885,Master_Item!B:M,12,0)</f>
        <v>โรงงานวังม่วง</v>
      </c>
      <c r="M885" s="11" t="str">
        <f t="shared" si="333"/>
        <v>โรงงานวังม่วงRegion 1</v>
      </c>
      <c r="N885" s="11">
        <f t="shared" si="334"/>
        <v>0</v>
      </c>
      <c r="O885" s="11">
        <f t="shared" si="335"/>
        <v>0</v>
      </c>
      <c r="P885" s="11">
        <f t="shared" si="336"/>
        <v>0</v>
      </c>
      <c r="Q885" s="11">
        <f t="shared" si="337"/>
        <v>0</v>
      </c>
      <c r="R885" s="11">
        <f t="shared" si="338"/>
        <v>0</v>
      </c>
      <c r="S885" s="11"/>
      <c r="T885" s="1">
        <f>VLOOKUP(B885,Master_Item!B:I,8,0)</f>
        <v>9.1199999999999992</v>
      </c>
      <c r="U885" s="11">
        <f t="shared" si="339"/>
        <v>0</v>
      </c>
      <c r="V885" s="11">
        <f t="shared" si="340"/>
        <v>0</v>
      </c>
      <c r="W885" s="11">
        <f t="shared" si="341"/>
        <v>0</v>
      </c>
      <c r="X885" s="11">
        <f t="shared" si="342"/>
        <v>0</v>
      </c>
      <c r="Y885" s="11">
        <f t="shared" si="343"/>
        <v>0</v>
      </c>
    </row>
    <row r="886" spans="1:25">
      <c r="A886" s="13">
        <v>16</v>
      </c>
      <c r="B886" s="5">
        <v>310004339</v>
      </c>
      <c r="C886" s="5" t="s">
        <v>1031</v>
      </c>
      <c r="D886" s="1" t="s">
        <v>116</v>
      </c>
      <c r="E886" s="12">
        <f>_xlfn.IFNA(VLOOKUP($B886,'FST OMT'!$C:$AH,$A886,0),0)</f>
        <v>0</v>
      </c>
      <c r="F886" s="12">
        <f>_xlfn.IFNA(VLOOKUP($B886,'FST CV'!$C:$AH,$A886,0),0)</f>
        <v>0</v>
      </c>
      <c r="G886" s="12">
        <f>_xlfn.IFNA(VLOOKUP($B886,'FST TT'!$C:$AH,$A886,0),0)</f>
        <v>0</v>
      </c>
      <c r="I886" s="4">
        <f t="shared" si="332"/>
        <v>0</v>
      </c>
      <c r="K886" s="52">
        <f>IF(D886="MT",VLOOKUP(B886,Master_Item!B:H,7,0),VLOOKUP(B886,Master_Item!B:H,6,0))</f>
        <v>72</v>
      </c>
      <c r="L886" s="52" t="str">
        <f>VLOOKUP(B886,Master_Item!B:M,12,0)</f>
        <v>โรงงานวังม่วง</v>
      </c>
      <c r="M886" s="11" t="str">
        <f t="shared" si="333"/>
        <v>โรงงานวังม่วงRegion 2</v>
      </c>
      <c r="N886" s="11">
        <f t="shared" si="334"/>
        <v>0</v>
      </c>
      <c r="O886" s="11">
        <f t="shared" si="335"/>
        <v>0</v>
      </c>
      <c r="P886" s="11">
        <f t="shared" si="336"/>
        <v>0</v>
      </c>
      <c r="Q886" s="11">
        <f t="shared" si="337"/>
        <v>0</v>
      </c>
      <c r="R886" s="11">
        <f t="shared" si="338"/>
        <v>0</v>
      </c>
      <c r="S886" s="11"/>
      <c r="T886" s="1">
        <f>VLOOKUP(B886,Master_Item!B:I,8,0)</f>
        <v>9.1199999999999992</v>
      </c>
      <c r="U886" s="11">
        <f t="shared" si="339"/>
        <v>0</v>
      </c>
      <c r="V886" s="11">
        <f t="shared" si="340"/>
        <v>0</v>
      </c>
      <c r="W886" s="11">
        <f t="shared" si="341"/>
        <v>0</v>
      </c>
      <c r="X886" s="11">
        <f t="shared" si="342"/>
        <v>0</v>
      </c>
      <c r="Y886" s="11">
        <f t="shared" si="343"/>
        <v>0</v>
      </c>
    </row>
    <row r="887" spans="1:25">
      <c r="A887" s="13">
        <v>17</v>
      </c>
      <c r="B887" s="5">
        <v>310004339</v>
      </c>
      <c r="C887" s="5" t="s">
        <v>1031</v>
      </c>
      <c r="D887" s="1" t="s">
        <v>117</v>
      </c>
      <c r="E887" s="12">
        <f>_xlfn.IFNA(VLOOKUP($B887,'FST OMT'!$C:$AH,$A887,0),0)</f>
        <v>0</v>
      </c>
      <c r="F887" s="12">
        <f>_xlfn.IFNA(VLOOKUP($B887,'FST CV'!$C:$AH,$A887,0),0)</f>
        <v>0</v>
      </c>
      <c r="G887" s="12">
        <f>_xlfn.IFNA(VLOOKUP($B887,'FST TT'!$C:$AH,$A887,0),0)</f>
        <v>0</v>
      </c>
      <c r="I887" s="4">
        <f t="shared" si="332"/>
        <v>0</v>
      </c>
      <c r="K887" s="52">
        <f>IF(D887="MT",VLOOKUP(B887,Master_Item!B:H,7,0),VLOOKUP(B887,Master_Item!B:H,6,0))</f>
        <v>72</v>
      </c>
      <c r="L887" s="52" t="str">
        <f>VLOOKUP(B887,Master_Item!B:M,12,0)</f>
        <v>โรงงานวังม่วง</v>
      </c>
      <c r="M887" s="11" t="str">
        <f t="shared" si="333"/>
        <v>โรงงานวังม่วงRegion 3</v>
      </c>
      <c r="N887" s="11">
        <f t="shared" si="334"/>
        <v>0</v>
      </c>
      <c r="O887" s="11">
        <f t="shared" si="335"/>
        <v>0</v>
      </c>
      <c r="P887" s="11">
        <f t="shared" si="336"/>
        <v>0</v>
      </c>
      <c r="Q887" s="11">
        <f t="shared" si="337"/>
        <v>0</v>
      </c>
      <c r="R887" s="11">
        <f t="shared" si="338"/>
        <v>0</v>
      </c>
      <c r="S887" s="11"/>
      <c r="T887" s="1">
        <f>VLOOKUP(B887,Master_Item!B:I,8,0)</f>
        <v>9.1199999999999992</v>
      </c>
      <c r="U887" s="11">
        <f t="shared" si="339"/>
        <v>0</v>
      </c>
      <c r="V887" s="11">
        <f t="shared" si="340"/>
        <v>0</v>
      </c>
      <c r="W887" s="11">
        <f t="shared" si="341"/>
        <v>0</v>
      </c>
      <c r="X887" s="11">
        <f t="shared" si="342"/>
        <v>0</v>
      </c>
      <c r="Y887" s="11">
        <f t="shared" si="343"/>
        <v>0</v>
      </c>
    </row>
    <row r="888" spans="1:25">
      <c r="A888" s="13">
        <v>18</v>
      </c>
      <c r="B888" s="5">
        <v>310004339</v>
      </c>
      <c r="C888" s="5" t="s">
        <v>1031</v>
      </c>
      <c r="D888" s="1" t="s">
        <v>118</v>
      </c>
      <c r="E888" s="12">
        <f>_xlfn.IFNA(VLOOKUP($B888,'FST OMT'!$C:$AH,$A888,0),0)</f>
        <v>0</v>
      </c>
      <c r="F888" s="12">
        <f>_xlfn.IFNA(VLOOKUP($B888,'FST CV'!$C:$AH,$A888,0),0)</f>
        <v>0</v>
      </c>
      <c r="G888" s="12">
        <f>_xlfn.IFNA(VLOOKUP($B888,'FST TT'!$C:$AH,$A888,0),0)</f>
        <v>0</v>
      </c>
      <c r="I888" s="4">
        <f t="shared" si="332"/>
        <v>0</v>
      </c>
      <c r="K888" s="52">
        <f>IF(D888="MT",VLOOKUP(B888,Master_Item!B:H,7,0),VLOOKUP(B888,Master_Item!B:H,6,0))</f>
        <v>72</v>
      </c>
      <c r="L888" s="52" t="str">
        <f>VLOOKUP(B888,Master_Item!B:M,12,0)</f>
        <v>โรงงานวังม่วง</v>
      </c>
      <c r="M888" s="11" t="str">
        <f t="shared" si="333"/>
        <v>โรงงานวังม่วงRegion 4</v>
      </c>
      <c r="N888" s="11">
        <f t="shared" si="334"/>
        <v>0</v>
      </c>
      <c r="O888" s="11">
        <f t="shared" si="335"/>
        <v>0</v>
      </c>
      <c r="P888" s="11">
        <f t="shared" si="336"/>
        <v>0</v>
      </c>
      <c r="Q888" s="11">
        <f t="shared" si="337"/>
        <v>0</v>
      </c>
      <c r="R888" s="11">
        <f t="shared" si="338"/>
        <v>0</v>
      </c>
      <c r="S888" s="11"/>
      <c r="T888" s="1">
        <f>VLOOKUP(B888,Master_Item!B:I,8,0)</f>
        <v>9.1199999999999992</v>
      </c>
      <c r="U888" s="11">
        <f t="shared" si="339"/>
        <v>0</v>
      </c>
      <c r="V888" s="11">
        <f t="shared" si="340"/>
        <v>0</v>
      </c>
      <c r="W888" s="11">
        <f t="shared" si="341"/>
        <v>0</v>
      </c>
      <c r="X888" s="11">
        <f t="shared" si="342"/>
        <v>0</v>
      </c>
      <c r="Y888" s="11">
        <f t="shared" si="343"/>
        <v>0</v>
      </c>
    </row>
    <row r="889" spans="1:25">
      <c r="A889" s="13">
        <v>19</v>
      </c>
      <c r="B889" s="5">
        <v>310004339</v>
      </c>
      <c r="C889" s="5" t="s">
        <v>1031</v>
      </c>
      <c r="D889" s="1" t="s">
        <v>119</v>
      </c>
      <c r="E889" s="12">
        <f>_xlfn.IFNA(VLOOKUP($B889,'FST OMT'!$C:$AH,$A889,0),0)</f>
        <v>0</v>
      </c>
      <c r="F889" s="12">
        <f>_xlfn.IFNA(VLOOKUP($B889,'FST CV'!$C:$AH,$A889,0),0)</f>
        <v>0</v>
      </c>
      <c r="G889" s="12">
        <f>_xlfn.IFNA(VLOOKUP($B889,'FST TT'!$C:$AH,$A889,0),0)</f>
        <v>0</v>
      </c>
      <c r="I889" s="4">
        <f t="shared" si="332"/>
        <v>0</v>
      </c>
      <c r="K889" s="52">
        <f>IF(D889="MT",VLOOKUP(B889,Master_Item!B:H,7,0),VLOOKUP(B889,Master_Item!B:H,6,0))</f>
        <v>72</v>
      </c>
      <c r="L889" s="52" t="str">
        <f>VLOOKUP(B889,Master_Item!B:M,12,0)</f>
        <v>โรงงานวังม่วง</v>
      </c>
      <c r="M889" s="11" t="str">
        <f t="shared" si="333"/>
        <v>โรงงานวังม่วงRegion 5</v>
      </c>
      <c r="N889" s="11">
        <f t="shared" si="334"/>
        <v>0</v>
      </c>
      <c r="O889" s="11">
        <f t="shared" si="335"/>
        <v>0</v>
      </c>
      <c r="P889" s="11">
        <f t="shared" si="336"/>
        <v>0</v>
      </c>
      <c r="Q889" s="11">
        <f t="shared" si="337"/>
        <v>0</v>
      </c>
      <c r="R889" s="11">
        <f t="shared" si="338"/>
        <v>0</v>
      </c>
      <c r="S889" s="11"/>
      <c r="T889" s="1">
        <f>VLOOKUP(B889,Master_Item!B:I,8,0)</f>
        <v>9.1199999999999992</v>
      </c>
      <c r="U889" s="11">
        <f t="shared" si="339"/>
        <v>0</v>
      </c>
      <c r="V889" s="11">
        <f t="shared" si="340"/>
        <v>0</v>
      </c>
      <c r="W889" s="11">
        <f t="shared" si="341"/>
        <v>0</v>
      </c>
      <c r="X889" s="11">
        <f t="shared" si="342"/>
        <v>0</v>
      </c>
      <c r="Y889" s="11">
        <f t="shared" si="343"/>
        <v>0</v>
      </c>
    </row>
    <row r="890" spans="1:25">
      <c r="A890" s="13">
        <v>20</v>
      </c>
      <c r="B890" s="5">
        <v>310004339</v>
      </c>
      <c r="C890" s="5" t="s">
        <v>1031</v>
      </c>
      <c r="D890" s="1" t="s">
        <v>127</v>
      </c>
      <c r="E890" s="12">
        <f>_xlfn.IFNA(VLOOKUP($B890,'FST OMT'!$C:$AH,$A890,0),0)*0.45</f>
        <v>0</v>
      </c>
      <c r="F890" s="12">
        <f>_xlfn.IFNA(VLOOKUP($B890,'FST CV'!$C:$AH,$A890,0),0)*0.45</f>
        <v>0</v>
      </c>
      <c r="G890" s="12">
        <f>_xlfn.IFNA(VLOOKUP($B890,'FST TT'!$C:$AH,$A890,0),0)*0.45</f>
        <v>0</v>
      </c>
      <c r="I890" s="4">
        <f t="shared" si="332"/>
        <v>0</v>
      </c>
      <c r="K890" s="52">
        <f>IF(D890="MT",VLOOKUP(B890,Master_Item!B:H,7,0),VLOOKUP(B890,Master_Item!B:H,6,0))</f>
        <v>72</v>
      </c>
      <c r="L890" s="52" t="str">
        <f>VLOOKUP(B890,Master_Item!B:M,12,0)</f>
        <v>โรงงานวังม่วง</v>
      </c>
      <c r="M890" s="11" t="str">
        <f t="shared" si="333"/>
        <v>โรงงานวังม่วงRegion 6/9</v>
      </c>
      <c r="N890" s="11">
        <f t="shared" si="334"/>
        <v>0</v>
      </c>
      <c r="O890" s="11">
        <f t="shared" si="335"/>
        <v>0</v>
      </c>
      <c r="P890" s="11">
        <f t="shared" si="336"/>
        <v>0</v>
      </c>
      <c r="Q890" s="11">
        <f t="shared" si="337"/>
        <v>0</v>
      </c>
      <c r="R890" s="11">
        <f t="shared" si="338"/>
        <v>0</v>
      </c>
      <c r="S890" s="11"/>
      <c r="T890" s="1">
        <f>VLOOKUP(B890,Master_Item!B:I,8,0)</f>
        <v>9.1199999999999992</v>
      </c>
      <c r="U890" s="11">
        <f t="shared" si="339"/>
        <v>0</v>
      </c>
      <c r="V890" s="11">
        <f t="shared" si="340"/>
        <v>0</v>
      </c>
      <c r="W890" s="11">
        <f t="shared" si="341"/>
        <v>0</v>
      </c>
      <c r="X890" s="11">
        <f t="shared" si="342"/>
        <v>0</v>
      </c>
      <c r="Y890" s="11">
        <f t="shared" si="343"/>
        <v>0</v>
      </c>
    </row>
    <row r="891" spans="1:25">
      <c r="A891" s="13">
        <v>20</v>
      </c>
      <c r="B891" s="5">
        <v>310004339</v>
      </c>
      <c r="C891" s="5" t="s">
        <v>1031</v>
      </c>
      <c r="D891" s="1" t="s">
        <v>128</v>
      </c>
      <c r="E891" s="12">
        <f>_xlfn.IFNA(VLOOKUP($B891,'FST OMT'!$C:$AH,$A891,0),0)*0.55</f>
        <v>0</v>
      </c>
      <c r="F891" s="12">
        <f>_xlfn.IFNA(VLOOKUP($B891,'FST CV'!$C:$AH,$A891,0),0)*0.55</f>
        <v>0</v>
      </c>
      <c r="G891" s="12">
        <f>_xlfn.IFNA(VLOOKUP($B891,'FST TT'!$C:$AH,$A891,0),0)*0.55</f>
        <v>0</v>
      </c>
      <c r="I891" s="4">
        <f t="shared" si="332"/>
        <v>0</v>
      </c>
      <c r="K891" s="52">
        <f>IF(D891="MT",VLOOKUP(B891,Master_Item!B:H,7,0),VLOOKUP(B891,Master_Item!B:H,6,0))</f>
        <v>72</v>
      </c>
      <c r="L891" s="52" t="str">
        <f>VLOOKUP(B891,Master_Item!B:M,12,0)</f>
        <v>โรงงานวังม่วง</v>
      </c>
      <c r="M891" s="11" t="str">
        <f t="shared" si="333"/>
        <v>โรงงานวังม่วงRegion 6/14</v>
      </c>
      <c r="N891" s="11">
        <f t="shared" si="334"/>
        <v>0</v>
      </c>
      <c r="O891" s="11">
        <f t="shared" si="335"/>
        <v>0</v>
      </c>
      <c r="P891" s="11">
        <f t="shared" si="336"/>
        <v>0</v>
      </c>
      <c r="Q891" s="11">
        <f t="shared" si="337"/>
        <v>0</v>
      </c>
      <c r="R891" s="11">
        <f t="shared" si="338"/>
        <v>0</v>
      </c>
      <c r="S891" s="11"/>
      <c r="T891" s="1">
        <f>VLOOKUP(B891,Master_Item!B:I,8,0)</f>
        <v>9.1199999999999992</v>
      </c>
      <c r="U891" s="11">
        <f t="shared" si="339"/>
        <v>0</v>
      </c>
      <c r="V891" s="11">
        <f t="shared" si="340"/>
        <v>0</v>
      </c>
      <c r="W891" s="11">
        <f t="shared" si="341"/>
        <v>0</v>
      </c>
      <c r="X891" s="11">
        <f t="shared" si="342"/>
        <v>0</v>
      </c>
      <c r="Y891" s="11">
        <f t="shared" si="343"/>
        <v>0</v>
      </c>
    </row>
    <row r="892" spans="1:25">
      <c r="A892" s="13">
        <v>21</v>
      </c>
      <c r="B892" s="5">
        <v>310004339</v>
      </c>
      <c r="C892" s="5" t="s">
        <v>1031</v>
      </c>
      <c r="D892" s="1" t="s">
        <v>121</v>
      </c>
      <c r="E892" s="12">
        <f>_xlfn.IFNA(VLOOKUP($B892,'FST OMT'!$C:$AH,$A892,0),0)</f>
        <v>0</v>
      </c>
      <c r="F892" s="12">
        <f>_xlfn.IFNA(VLOOKUP($B892,'FST CV'!$C:$AH,$A892,0),0)</f>
        <v>0</v>
      </c>
      <c r="G892" s="12">
        <f>_xlfn.IFNA(VLOOKUP($B892,'FST TT'!$C:$AH,$A892,0),0)</f>
        <v>0</v>
      </c>
      <c r="I892" s="4">
        <f t="shared" si="332"/>
        <v>0</v>
      </c>
      <c r="K892" s="52">
        <f>IF(D892="MT",VLOOKUP(B892,Master_Item!B:H,7,0),VLOOKUP(B892,Master_Item!B:H,6,0))</f>
        <v>72</v>
      </c>
      <c r="L892" s="52" t="str">
        <f>VLOOKUP(B892,Master_Item!B:M,12,0)</f>
        <v>โรงงานวังม่วง</v>
      </c>
      <c r="M892" s="11" t="str">
        <f t="shared" si="333"/>
        <v>โรงงานวังม่วงRegion 7</v>
      </c>
      <c r="N892" s="11">
        <f t="shared" si="334"/>
        <v>0</v>
      </c>
      <c r="O892" s="11">
        <f t="shared" si="335"/>
        <v>0</v>
      </c>
      <c r="P892" s="11">
        <f t="shared" si="336"/>
        <v>0</v>
      </c>
      <c r="Q892" s="11">
        <f t="shared" si="337"/>
        <v>0</v>
      </c>
      <c r="R892" s="11">
        <f t="shared" si="338"/>
        <v>0</v>
      </c>
      <c r="S892" s="11"/>
      <c r="T892" s="1">
        <f>VLOOKUP(B892,Master_Item!B:I,8,0)</f>
        <v>9.1199999999999992</v>
      </c>
      <c r="U892" s="11">
        <f t="shared" si="339"/>
        <v>0</v>
      </c>
      <c r="V892" s="11">
        <f t="shared" si="340"/>
        <v>0</v>
      </c>
      <c r="W892" s="11">
        <f t="shared" si="341"/>
        <v>0</v>
      </c>
      <c r="X892" s="11">
        <f t="shared" si="342"/>
        <v>0</v>
      </c>
      <c r="Y892" s="11">
        <f t="shared" si="343"/>
        <v>0</v>
      </c>
    </row>
    <row r="893" spans="1:25">
      <c r="A893" s="13">
        <v>22</v>
      </c>
      <c r="B893" s="5">
        <v>310004339</v>
      </c>
      <c r="C893" s="5" t="s">
        <v>1031</v>
      </c>
      <c r="D893" s="1" t="s">
        <v>122</v>
      </c>
      <c r="E893" s="12">
        <f>_xlfn.IFNA(VLOOKUP($B893,'FST OMT'!$C:$AH,$A893,0),0)</f>
        <v>0</v>
      </c>
      <c r="F893" s="12">
        <f>_xlfn.IFNA(VLOOKUP($B893,'FST CV'!$C:$AH,$A893,0),0)</f>
        <v>0</v>
      </c>
      <c r="G893" s="12">
        <f>_xlfn.IFNA(VLOOKUP($B893,'FST TT'!$C:$AH,$A893,0),0)</f>
        <v>0</v>
      </c>
      <c r="I893" s="4">
        <f t="shared" si="332"/>
        <v>0</v>
      </c>
      <c r="K893" s="52">
        <f>IF(D893="MT",VLOOKUP(B893,Master_Item!B:H,7,0),VLOOKUP(B893,Master_Item!B:H,6,0))</f>
        <v>72</v>
      </c>
      <c r="L893" s="52" t="str">
        <f>VLOOKUP(B893,Master_Item!B:M,12,0)</f>
        <v>โรงงานวังม่วง</v>
      </c>
      <c r="M893" s="11" t="str">
        <f t="shared" si="333"/>
        <v>โรงงานวังม่วงRegion 8</v>
      </c>
      <c r="N893" s="11">
        <f t="shared" si="334"/>
        <v>0</v>
      </c>
      <c r="O893" s="11">
        <f t="shared" si="335"/>
        <v>0</v>
      </c>
      <c r="P893" s="11">
        <f t="shared" si="336"/>
        <v>0</v>
      </c>
      <c r="Q893" s="11">
        <f t="shared" si="337"/>
        <v>0</v>
      </c>
      <c r="R893" s="11">
        <f t="shared" si="338"/>
        <v>0</v>
      </c>
      <c r="S893" s="11"/>
      <c r="T893" s="1">
        <f>VLOOKUP(B893,Master_Item!B:I,8,0)</f>
        <v>9.1199999999999992</v>
      </c>
      <c r="U893" s="11">
        <f t="shared" si="339"/>
        <v>0</v>
      </c>
      <c r="V893" s="11">
        <f t="shared" si="340"/>
        <v>0</v>
      </c>
      <c r="W893" s="11">
        <f t="shared" si="341"/>
        <v>0</v>
      </c>
      <c r="X893" s="11">
        <f t="shared" si="342"/>
        <v>0</v>
      </c>
      <c r="Y893" s="11">
        <f t="shared" si="343"/>
        <v>0</v>
      </c>
    </row>
    <row r="894" spans="1:25">
      <c r="A894" s="13">
        <v>71</v>
      </c>
      <c r="B894" s="5">
        <v>310004339</v>
      </c>
      <c r="C894" s="5" t="s">
        <v>1031</v>
      </c>
      <c r="D894" s="1" t="s">
        <v>123</v>
      </c>
      <c r="H894" s="4">
        <f>_xlfn.IFNA(VLOOKUP(B894,'FST MT'!A:FS,$A894,0),0)</f>
        <v>26000</v>
      </c>
      <c r="I894" s="4">
        <f t="shared" si="332"/>
        <v>26000</v>
      </c>
      <c r="K894" s="52">
        <f>IF(D894="MT",VLOOKUP(B894,Master_Item!B:H,7,0),VLOOKUP(B894,Master_Item!B:H,6,0))</f>
        <v>72</v>
      </c>
      <c r="L894" s="52" t="str">
        <f>VLOOKUP(B894,Master_Item!B:M,12,0)</f>
        <v>โรงงานวังม่วง</v>
      </c>
      <c r="M894" s="11" t="str">
        <f t="shared" si="333"/>
        <v>โรงงานวังม่วงMT</v>
      </c>
      <c r="N894" s="11">
        <f t="shared" si="334"/>
        <v>0</v>
      </c>
      <c r="O894" s="11">
        <f t="shared" si="335"/>
        <v>0</v>
      </c>
      <c r="P894" s="11">
        <f t="shared" si="336"/>
        <v>0</v>
      </c>
      <c r="Q894" s="11">
        <f t="shared" si="337"/>
        <v>361.11111111111109</v>
      </c>
      <c r="R894" s="11">
        <f t="shared" si="338"/>
        <v>361.11111111111109</v>
      </c>
      <c r="S894" s="11"/>
      <c r="T894" s="1">
        <f>VLOOKUP(B894,Master_Item!B:I,8,0)</f>
        <v>9.1199999999999992</v>
      </c>
      <c r="U894" s="11">
        <f t="shared" si="339"/>
        <v>0</v>
      </c>
      <c r="V894" s="11">
        <f t="shared" si="340"/>
        <v>0</v>
      </c>
      <c r="W894" s="11">
        <f t="shared" si="341"/>
        <v>0</v>
      </c>
      <c r="X894" s="11">
        <f t="shared" si="342"/>
        <v>237119.99999999997</v>
      </c>
      <c r="Y894" s="11">
        <f t="shared" si="343"/>
        <v>237119.99999999997</v>
      </c>
    </row>
    <row r="895" spans="1:25">
      <c r="A895" s="13">
        <v>15</v>
      </c>
      <c r="B895" s="2">
        <v>310002100</v>
      </c>
      <c r="C895" s="1" t="s">
        <v>1116</v>
      </c>
      <c r="D895" s="1" t="s">
        <v>115</v>
      </c>
      <c r="E895" s="1">
        <f>_xlfn.IFNA(VLOOKUP($B895,'FST OMT'!$C:$AH,$A895,0),0)</f>
        <v>0</v>
      </c>
      <c r="F895" s="1">
        <f>_xlfn.IFNA(VLOOKUP($B895,'FST CV'!$C:$AH,$A895,0),0)</f>
        <v>96</v>
      </c>
      <c r="G895" s="1">
        <f>_xlfn.IFNA(VLOOKUP($B895,'FST TT'!$C:$AH,$A895,0),0)</f>
        <v>165</v>
      </c>
      <c r="I895" s="4">
        <f t="shared" ref="I895:I954" si="344">SUM(E895:H895)</f>
        <v>261</v>
      </c>
      <c r="K895" s="52">
        <f>IF(D895="MT",VLOOKUP(B895,Master_Item!B:H,7,0),VLOOKUP(B895,Master_Item!B:H,6,0))</f>
        <v>54</v>
      </c>
      <c r="L895" s="52" t="str">
        <f>VLOOKUP(B895,Master_Item!B:M,12,0)</f>
        <v>โรงงานนวนคร</v>
      </c>
      <c r="M895" s="11" t="str">
        <f t="shared" ref="M895:M954" si="345">L895&amp;D895</f>
        <v>โรงงานนวนครRegion 1</v>
      </c>
      <c r="N895" s="11">
        <f t="shared" ref="N895:N954" si="346">E895/$K895</f>
        <v>0</v>
      </c>
      <c r="O895" s="11">
        <f t="shared" ref="O895:O954" si="347">F895/$K895</f>
        <v>1.7777777777777777</v>
      </c>
      <c r="P895" s="11">
        <f t="shared" ref="P895:P954" si="348">G895/$K895</f>
        <v>3.0555555555555554</v>
      </c>
      <c r="Q895" s="11">
        <f t="shared" ref="Q895:Q954" si="349">H895/$K895</f>
        <v>0</v>
      </c>
      <c r="R895" s="11">
        <f t="shared" ref="R895:R954" si="350">I895/$K895</f>
        <v>4.833333333333333</v>
      </c>
      <c r="S895" s="11"/>
      <c r="T895" s="1">
        <f>VLOOKUP(B895,Master_Item!B:I,8,0)</f>
        <v>12</v>
      </c>
      <c r="U895" s="11">
        <f t="shared" ref="U895:U954" si="351">$T895*E895</f>
        <v>0</v>
      </c>
      <c r="V895" s="11">
        <f t="shared" ref="V895:V954" si="352">$T895*F895</f>
        <v>1152</v>
      </c>
      <c r="W895" s="11">
        <f t="shared" ref="W895:W954" si="353">$T895*G895</f>
        <v>1980</v>
      </c>
      <c r="X895" s="11">
        <f t="shared" ref="X895:X954" si="354">$T895*H895</f>
        <v>0</v>
      </c>
      <c r="Y895" s="11">
        <f t="shared" ref="Y895:Y954" si="355">$T895*I895</f>
        <v>3132</v>
      </c>
    </row>
    <row r="896" spans="1:25">
      <c r="A896" s="13">
        <v>16</v>
      </c>
      <c r="B896" s="2">
        <v>310002100</v>
      </c>
      <c r="C896" s="1" t="s">
        <v>1116</v>
      </c>
      <c r="D896" s="1" t="s">
        <v>116</v>
      </c>
      <c r="E896" s="1">
        <f>_xlfn.IFNA(VLOOKUP($B896,'FST OMT'!$C:$AH,$A896,0),0)</f>
        <v>0</v>
      </c>
      <c r="F896" s="1">
        <f>_xlfn.IFNA(VLOOKUP($B896,'FST CV'!$C:$AH,$A896,0),0)</f>
        <v>25</v>
      </c>
      <c r="G896" s="1">
        <f>_xlfn.IFNA(VLOOKUP($B896,'FST TT'!$C:$AH,$A896,0),0)</f>
        <v>1635</v>
      </c>
      <c r="I896" s="4">
        <f t="shared" si="344"/>
        <v>1660</v>
      </c>
      <c r="K896" s="52">
        <f>IF(D896="MT",VLOOKUP(B896,Master_Item!B:H,7,0),VLOOKUP(B896,Master_Item!B:H,6,0))</f>
        <v>54</v>
      </c>
      <c r="L896" s="52" t="str">
        <f>VLOOKUP(B896,Master_Item!B:M,12,0)</f>
        <v>โรงงานนวนคร</v>
      </c>
      <c r="M896" s="11" t="str">
        <f t="shared" si="345"/>
        <v>โรงงานนวนครRegion 2</v>
      </c>
      <c r="N896" s="11">
        <f t="shared" si="346"/>
        <v>0</v>
      </c>
      <c r="O896" s="11">
        <f t="shared" si="347"/>
        <v>0.46296296296296297</v>
      </c>
      <c r="P896" s="11">
        <f t="shared" si="348"/>
        <v>30.277777777777779</v>
      </c>
      <c r="Q896" s="11">
        <f t="shared" si="349"/>
        <v>0</v>
      </c>
      <c r="R896" s="11">
        <f t="shared" si="350"/>
        <v>30.74074074074074</v>
      </c>
      <c r="S896" s="11"/>
      <c r="T896" s="1">
        <f>VLOOKUP(B896,Master_Item!B:I,8,0)</f>
        <v>12</v>
      </c>
      <c r="U896" s="11">
        <f t="shared" si="351"/>
        <v>0</v>
      </c>
      <c r="V896" s="11">
        <f t="shared" si="352"/>
        <v>300</v>
      </c>
      <c r="W896" s="11">
        <f t="shared" si="353"/>
        <v>19620</v>
      </c>
      <c r="X896" s="11">
        <f t="shared" si="354"/>
        <v>0</v>
      </c>
      <c r="Y896" s="11">
        <f t="shared" si="355"/>
        <v>19920</v>
      </c>
    </row>
    <row r="897" spans="1:25">
      <c r="A897" s="13">
        <v>17</v>
      </c>
      <c r="B897" s="2">
        <v>310002100</v>
      </c>
      <c r="C897" s="1" t="s">
        <v>1116</v>
      </c>
      <c r="D897" s="1" t="s">
        <v>117</v>
      </c>
      <c r="E897" s="1">
        <f>_xlfn.IFNA(VLOOKUP($B897,'FST OMT'!$C:$AH,$A897,0),0)</f>
        <v>0</v>
      </c>
      <c r="F897" s="1">
        <f>_xlfn.IFNA(VLOOKUP($B897,'FST CV'!$C:$AH,$A897,0),0)</f>
        <v>165</v>
      </c>
      <c r="G897" s="1">
        <f>_xlfn.IFNA(VLOOKUP($B897,'FST TT'!$C:$AH,$A897,0),0)</f>
        <v>4140</v>
      </c>
      <c r="I897" s="4">
        <f t="shared" si="344"/>
        <v>4305</v>
      </c>
      <c r="K897" s="52">
        <f>IF(D897="MT",VLOOKUP(B897,Master_Item!B:H,7,0),VLOOKUP(B897,Master_Item!B:H,6,0))</f>
        <v>54</v>
      </c>
      <c r="L897" s="52" t="str">
        <f>VLOOKUP(B897,Master_Item!B:M,12,0)</f>
        <v>โรงงานนวนคร</v>
      </c>
      <c r="M897" s="11" t="str">
        <f t="shared" si="345"/>
        <v>โรงงานนวนครRegion 3</v>
      </c>
      <c r="N897" s="11">
        <f t="shared" si="346"/>
        <v>0</v>
      </c>
      <c r="O897" s="11">
        <f t="shared" si="347"/>
        <v>3.0555555555555554</v>
      </c>
      <c r="P897" s="11">
        <f t="shared" si="348"/>
        <v>76.666666666666671</v>
      </c>
      <c r="Q897" s="11">
        <f t="shared" si="349"/>
        <v>0</v>
      </c>
      <c r="R897" s="11">
        <f t="shared" si="350"/>
        <v>79.722222222222229</v>
      </c>
      <c r="S897" s="11"/>
      <c r="T897" s="1">
        <f>VLOOKUP(B897,Master_Item!B:I,8,0)</f>
        <v>12</v>
      </c>
      <c r="U897" s="11">
        <f t="shared" si="351"/>
        <v>0</v>
      </c>
      <c r="V897" s="11">
        <f t="shared" si="352"/>
        <v>1980</v>
      </c>
      <c r="W897" s="11">
        <f t="shared" si="353"/>
        <v>49680</v>
      </c>
      <c r="X897" s="11">
        <f t="shared" si="354"/>
        <v>0</v>
      </c>
      <c r="Y897" s="11">
        <f t="shared" si="355"/>
        <v>51660</v>
      </c>
    </row>
    <row r="898" spans="1:25">
      <c r="A898" s="13">
        <v>18</v>
      </c>
      <c r="B898" s="2">
        <v>310002100</v>
      </c>
      <c r="C898" s="1" t="s">
        <v>1116</v>
      </c>
      <c r="D898" s="1" t="s">
        <v>118</v>
      </c>
      <c r="E898" s="1">
        <f>_xlfn.IFNA(VLOOKUP($B898,'FST OMT'!$C:$AH,$A898,0),0)</f>
        <v>0</v>
      </c>
      <c r="F898" s="1">
        <f>_xlfn.IFNA(VLOOKUP($B898,'FST CV'!$C:$AH,$A898,0),0)</f>
        <v>240</v>
      </c>
      <c r="G898" s="1">
        <f>_xlfn.IFNA(VLOOKUP($B898,'FST TT'!$C:$AH,$A898,0),0)</f>
        <v>2295</v>
      </c>
      <c r="I898" s="4">
        <f t="shared" si="344"/>
        <v>2535</v>
      </c>
      <c r="K898" s="52">
        <f>IF(D898="MT",VLOOKUP(B898,Master_Item!B:H,7,0),VLOOKUP(B898,Master_Item!B:H,6,0))</f>
        <v>54</v>
      </c>
      <c r="L898" s="52" t="str">
        <f>VLOOKUP(B898,Master_Item!B:M,12,0)</f>
        <v>โรงงานนวนคร</v>
      </c>
      <c r="M898" s="11" t="str">
        <f t="shared" si="345"/>
        <v>โรงงานนวนครRegion 4</v>
      </c>
      <c r="N898" s="11">
        <f t="shared" si="346"/>
        <v>0</v>
      </c>
      <c r="O898" s="11">
        <f t="shared" si="347"/>
        <v>4.4444444444444446</v>
      </c>
      <c r="P898" s="11">
        <f t="shared" si="348"/>
        <v>42.5</v>
      </c>
      <c r="Q898" s="11">
        <f t="shared" si="349"/>
        <v>0</v>
      </c>
      <c r="R898" s="11">
        <f t="shared" si="350"/>
        <v>46.944444444444443</v>
      </c>
      <c r="S898" s="11"/>
      <c r="T898" s="1">
        <f>VLOOKUP(B898,Master_Item!B:I,8,0)</f>
        <v>12</v>
      </c>
      <c r="U898" s="11">
        <f t="shared" si="351"/>
        <v>0</v>
      </c>
      <c r="V898" s="11">
        <f t="shared" si="352"/>
        <v>2880</v>
      </c>
      <c r="W898" s="11">
        <f t="shared" si="353"/>
        <v>27540</v>
      </c>
      <c r="X898" s="11">
        <f t="shared" si="354"/>
        <v>0</v>
      </c>
      <c r="Y898" s="11">
        <f t="shared" si="355"/>
        <v>30420</v>
      </c>
    </row>
    <row r="899" spans="1:25">
      <c r="A899" s="13">
        <v>19</v>
      </c>
      <c r="B899" s="2">
        <v>310002100</v>
      </c>
      <c r="C899" s="1" t="s">
        <v>1116</v>
      </c>
      <c r="D899" s="1" t="s">
        <v>119</v>
      </c>
      <c r="E899" s="1">
        <f>_xlfn.IFNA(VLOOKUP($B899,'FST OMT'!$C:$AH,$A899,0),0)</f>
        <v>0</v>
      </c>
      <c r="F899" s="1">
        <f>_xlfn.IFNA(VLOOKUP($B899,'FST CV'!$C:$AH,$A899,0),0)</f>
        <v>149</v>
      </c>
      <c r="G899" s="1">
        <f>_xlfn.IFNA(VLOOKUP($B899,'FST TT'!$C:$AH,$A899,0),0)</f>
        <v>264</v>
      </c>
      <c r="I899" s="4">
        <f t="shared" si="344"/>
        <v>413</v>
      </c>
      <c r="K899" s="52">
        <f>IF(D899="MT",VLOOKUP(B899,Master_Item!B:H,7,0),VLOOKUP(B899,Master_Item!B:H,6,0))</f>
        <v>54</v>
      </c>
      <c r="L899" s="52" t="str">
        <f>VLOOKUP(B899,Master_Item!B:M,12,0)</f>
        <v>โรงงานนวนคร</v>
      </c>
      <c r="M899" s="11" t="str">
        <f t="shared" si="345"/>
        <v>โรงงานนวนครRegion 5</v>
      </c>
      <c r="N899" s="11">
        <f t="shared" si="346"/>
        <v>0</v>
      </c>
      <c r="O899" s="11">
        <f t="shared" si="347"/>
        <v>2.7592592592592591</v>
      </c>
      <c r="P899" s="11">
        <f t="shared" si="348"/>
        <v>4.8888888888888893</v>
      </c>
      <c r="Q899" s="11">
        <f t="shared" si="349"/>
        <v>0</v>
      </c>
      <c r="R899" s="11">
        <f t="shared" si="350"/>
        <v>7.6481481481481479</v>
      </c>
      <c r="S899" s="11"/>
      <c r="T899" s="1">
        <f>VLOOKUP(B899,Master_Item!B:I,8,0)</f>
        <v>12</v>
      </c>
      <c r="U899" s="11">
        <f t="shared" si="351"/>
        <v>0</v>
      </c>
      <c r="V899" s="11">
        <f t="shared" si="352"/>
        <v>1788</v>
      </c>
      <c r="W899" s="11">
        <f t="shared" si="353"/>
        <v>3168</v>
      </c>
      <c r="X899" s="11">
        <f t="shared" si="354"/>
        <v>0</v>
      </c>
      <c r="Y899" s="11">
        <f t="shared" si="355"/>
        <v>4956</v>
      </c>
    </row>
    <row r="900" spans="1:25">
      <c r="A900" s="13">
        <v>20</v>
      </c>
      <c r="B900" s="2">
        <v>310002100</v>
      </c>
      <c r="C900" s="1" t="s">
        <v>1116</v>
      </c>
      <c r="D900" s="1" t="s">
        <v>127</v>
      </c>
      <c r="E900" s="1">
        <f>_xlfn.IFNA(VLOOKUP($B900,'FST OMT'!$C:$AH,$A900,0),0)*0.45</f>
        <v>0</v>
      </c>
      <c r="F900" s="1">
        <f>_xlfn.IFNA(VLOOKUP($B900,'FST CV'!$C:$AH,$A900,0),0)*0.45</f>
        <v>0</v>
      </c>
      <c r="G900" s="1">
        <f>_xlfn.IFNA(VLOOKUP($B900,'FST TT'!$C:$AH,$A900,0),0)*0.45</f>
        <v>625.5</v>
      </c>
      <c r="I900" s="4">
        <f t="shared" si="344"/>
        <v>625.5</v>
      </c>
      <c r="K900" s="52">
        <f>IF(D900="MT",VLOOKUP(B900,Master_Item!B:H,7,0),VLOOKUP(B900,Master_Item!B:H,6,0))</f>
        <v>54</v>
      </c>
      <c r="L900" s="52" t="str">
        <f>VLOOKUP(B900,Master_Item!B:M,12,0)</f>
        <v>โรงงานนวนคร</v>
      </c>
      <c r="M900" s="11" t="str">
        <f t="shared" si="345"/>
        <v>โรงงานนวนครRegion 6/9</v>
      </c>
      <c r="N900" s="11">
        <f t="shared" si="346"/>
        <v>0</v>
      </c>
      <c r="O900" s="11">
        <f t="shared" si="347"/>
        <v>0</v>
      </c>
      <c r="P900" s="11">
        <f t="shared" si="348"/>
        <v>11.583333333333334</v>
      </c>
      <c r="Q900" s="11">
        <f t="shared" si="349"/>
        <v>0</v>
      </c>
      <c r="R900" s="11">
        <f t="shared" si="350"/>
        <v>11.583333333333334</v>
      </c>
      <c r="S900" s="11"/>
      <c r="T900" s="1">
        <f>VLOOKUP(B900,Master_Item!B:I,8,0)</f>
        <v>12</v>
      </c>
      <c r="U900" s="11">
        <f t="shared" si="351"/>
        <v>0</v>
      </c>
      <c r="V900" s="11">
        <f t="shared" si="352"/>
        <v>0</v>
      </c>
      <c r="W900" s="11">
        <f t="shared" si="353"/>
        <v>7506</v>
      </c>
      <c r="X900" s="11">
        <f t="shared" si="354"/>
        <v>0</v>
      </c>
      <c r="Y900" s="11">
        <f t="shared" si="355"/>
        <v>7506</v>
      </c>
    </row>
    <row r="901" spans="1:25">
      <c r="A901" s="13">
        <v>20</v>
      </c>
      <c r="B901" s="2">
        <v>310002100</v>
      </c>
      <c r="C901" s="1" t="s">
        <v>1116</v>
      </c>
      <c r="D901" s="1" t="s">
        <v>128</v>
      </c>
      <c r="E901" s="1">
        <f>_xlfn.IFNA(VLOOKUP($B901,'FST OMT'!$C:$AH,$A901,0),0)*0.55</f>
        <v>0</v>
      </c>
      <c r="F901" s="1">
        <f>_xlfn.IFNA(VLOOKUP($B901,'FST CV'!$C:$AH,$A901,0),0)*0.55</f>
        <v>0</v>
      </c>
      <c r="G901" s="1">
        <f>_xlfn.IFNA(VLOOKUP($B901,'FST TT'!$C:$AH,$A901,0),0)*0.55</f>
        <v>764.50000000000011</v>
      </c>
      <c r="I901" s="4">
        <f t="shared" si="344"/>
        <v>764.50000000000011</v>
      </c>
      <c r="K901" s="52">
        <f>IF(D901="MT",VLOOKUP(B901,Master_Item!B:H,7,0),VLOOKUP(B901,Master_Item!B:H,6,0))</f>
        <v>54</v>
      </c>
      <c r="L901" s="52" t="str">
        <f>VLOOKUP(B901,Master_Item!B:M,12,0)</f>
        <v>โรงงานนวนคร</v>
      </c>
      <c r="M901" s="11" t="str">
        <f t="shared" si="345"/>
        <v>โรงงานนวนครRegion 6/14</v>
      </c>
      <c r="N901" s="11">
        <f t="shared" si="346"/>
        <v>0</v>
      </c>
      <c r="O901" s="11">
        <f t="shared" si="347"/>
        <v>0</v>
      </c>
      <c r="P901" s="11">
        <f t="shared" si="348"/>
        <v>14.15740740740741</v>
      </c>
      <c r="Q901" s="11">
        <f t="shared" si="349"/>
        <v>0</v>
      </c>
      <c r="R901" s="11">
        <f t="shared" si="350"/>
        <v>14.15740740740741</v>
      </c>
      <c r="S901" s="11"/>
      <c r="T901" s="1">
        <f>VLOOKUP(B901,Master_Item!B:I,8,0)</f>
        <v>12</v>
      </c>
      <c r="U901" s="11">
        <f t="shared" si="351"/>
        <v>0</v>
      </c>
      <c r="V901" s="11">
        <f t="shared" si="352"/>
        <v>0</v>
      </c>
      <c r="W901" s="11">
        <f t="shared" si="353"/>
        <v>9174.0000000000018</v>
      </c>
      <c r="X901" s="11">
        <f t="shared" si="354"/>
        <v>0</v>
      </c>
      <c r="Y901" s="11">
        <f t="shared" si="355"/>
        <v>9174.0000000000018</v>
      </c>
    </row>
    <row r="902" spans="1:25">
      <c r="A902" s="13">
        <v>21</v>
      </c>
      <c r="B902" s="2">
        <v>310002100</v>
      </c>
      <c r="C902" s="1" t="s">
        <v>1116</v>
      </c>
      <c r="D902" s="1" t="s">
        <v>121</v>
      </c>
      <c r="E902" s="1">
        <f>_xlfn.IFNA(VLOOKUP($B902,'FST OMT'!$C:$AH,$A902,0),0)</f>
        <v>0</v>
      </c>
      <c r="F902" s="1">
        <f>_xlfn.IFNA(VLOOKUP($B902,'FST CV'!$C:$AH,$A902,0),0)</f>
        <v>138</v>
      </c>
      <c r="G902" s="1">
        <f>_xlfn.IFNA(VLOOKUP($B902,'FST TT'!$C:$AH,$A902,0),0)</f>
        <v>3805</v>
      </c>
      <c r="I902" s="4">
        <f t="shared" si="344"/>
        <v>3943</v>
      </c>
      <c r="K902" s="52">
        <f>IF(D902="MT",VLOOKUP(B902,Master_Item!B:H,7,0),VLOOKUP(B902,Master_Item!B:H,6,0))</f>
        <v>54</v>
      </c>
      <c r="L902" s="52" t="str">
        <f>VLOOKUP(B902,Master_Item!B:M,12,0)</f>
        <v>โรงงานนวนคร</v>
      </c>
      <c r="M902" s="11" t="str">
        <f t="shared" si="345"/>
        <v>โรงงานนวนครRegion 7</v>
      </c>
      <c r="N902" s="11">
        <f t="shared" si="346"/>
        <v>0</v>
      </c>
      <c r="O902" s="11">
        <f t="shared" si="347"/>
        <v>2.5555555555555554</v>
      </c>
      <c r="P902" s="11">
        <f t="shared" si="348"/>
        <v>70.462962962962962</v>
      </c>
      <c r="Q902" s="11">
        <f t="shared" si="349"/>
        <v>0</v>
      </c>
      <c r="R902" s="11">
        <f t="shared" si="350"/>
        <v>73.018518518518519</v>
      </c>
      <c r="S902" s="11"/>
      <c r="T902" s="1">
        <f>VLOOKUP(B902,Master_Item!B:I,8,0)</f>
        <v>12</v>
      </c>
      <c r="U902" s="11">
        <f t="shared" si="351"/>
        <v>0</v>
      </c>
      <c r="V902" s="11">
        <f t="shared" si="352"/>
        <v>1656</v>
      </c>
      <c r="W902" s="11">
        <f t="shared" si="353"/>
        <v>45660</v>
      </c>
      <c r="X902" s="11">
        <f t="shared" si="354"/>
        <v>0</v>
      </c>
      <c r="Y902" s="11">
        <f t="shared" si="355"/>
        <v>47316</v>
      </c>
    </row>
    <row r="903" spans="1:25">
      <c r="A903" s="13">
        <v>22</v>
      </c>
      <c r="B903" s="2">
        <v>310002100</v>
      </c>
      <c r="C903" s="1" t="s">
        <v>1116</v>
      </c>
      <c r="D903" s="1" t="s">
        <v>122</v>
      </c>
      <c r="E903" s="1">
        <f>_xlfn.IFNA(VLOOKUP($B903,'FST OMT'!$C:$AH,$A903,0),0)</f>
        <v>0</v>
      </c>
      <c r="F903" s="1">
        <f>_xlfn.IFNA(VLOOKUP($B903,'FST CV'!$C:$AH,$A903,0),0)</f>
        <v>10</v>
      </c>
      <c r="G903" s="1">
        <f>_xlfn.IFNA(VLOOKUP($B903,'FST TT'!$C:$AH,$A903,0),0)</f>
        <v>1276</v>
      </c>
      <c r="I903" s="4">
        <f t="shared" si="344"/>
        <v>1286</v>
      </c>
      <c r="K903" s="52">
        <f>IF(D903="MT",VLOOKUP(B903,Master_Item!B:H,7,0),VLOOKUP(B903,Master_Item!B:H,6,0))</f>
        <v>54</v>
      </c>
      <c r="L903" s="52" t="str">
        <f>VLOOKUP(B903,Master_Item!B:M,12,0)</f>
        <v>โรงงานนวนคร</v>
      </c>
      <c r="M903" s="11" t="str">
        <f t="shared" si="345"/>
        <v>โรงงานนวนครRegion 8</v>
      </c>
      <c r="N903" s="11">
        <f t="shared" si="346"/>
        <v>0</v>
      </c>
      <c r="O903" s="11">
        <f t="shared" si="347"/>
        <v>0.18518518518518517</v>
      </c>
      <c r="P903" s="11">
        <f t="shared" si="348"/>
        <v>23.62962962962963</v>
      </c>
      <c r="Q903" s="11">
        <f t="shared" si="349"/>
        <v>0</v>
      </c>
      <c r="R903" s="11">
        <f t="shared" si="350"/>
        <v>23.814814814814813</v>
      </c>
      <c r="S903" s="11"/>
      <c r="T903" s="1">
        <f>VLOOKUP(B903,Master_Item!B:I,8,0)</f>
        <v>12</v>
      </c>
      <c r="U903" s="11">
        <f t="shared" si="351"/>
        <v>0</v>
      </c>
      <c r="V903" s="11">
        <f t="shared" si="352"/>
        <v>120</v>
      </c>
      <c r="W903" s="11">
        <f t="shared" si="353"/>
        <v>15312</v>
      </c>
      <c r="X903" s="11">
        <f t="shared" si="354"/>
        <v>0</v>
      </c>
      <c r="Y903" s="11">
        <f t="shared" si="355"/>
        <v>15432</v>
      </c>
    </row>
    <row r="904" spans="1:25">
      <c r="A904" s="13">
        <v>71</v>
      </c>
      <c r="B904" s="2">
        <v>310002100</v>
      </c>
      <c r="C904" s="1" t="s">
        <v>1116</v>
      </c>
      <c r="D904" s="1" t="s">
        <v>123</v>
      </c>
      <c r="H904" s="4">
        <f>_xlfn.IFNA(VLOOKUP(B904,'FST MT'!A:FS,$A904,0),0)</f>
        <v>0</v>
      </c>
      <c r="I904" s="4">
        <f t="shared" si="344"/>
        <v>0</v>
      </c>
      <c r="K904" s="52">
        <f>IF(D904="MT",VLOOKUP(B904,Master_Item!B:H,7,0),VLOOKUP(B904,Master_Item!B:H,6,0))</f>
        <v>54</v>
      </c>
      <c r="L904" s="52" t="str">
        <f>VLOOKUP(B904,Master_Item!B:M,12,0)</f>
        <v>โรงงานนวนคร</v>
      </c>
      <c r="M904" s="11" t="str">
        <f t="shared" si="345"/>
        <v>โรงงานนวนครMT</v>
      </c>
      <c r="N904" s="11">
        <f t="shared" si="346"/>
        <v>0</v>
      </c>
      <c r="O904" s="11">
        <f t="shared" si="347"/>
        <v>0</v>
      </c>
      <c r="P904" s="11">
        <f t="shared" si="348"/>
        <v>0</v>
      </c>
      <c r="Q904" s="11">
        <f t="shared" si="349"/>
        <v>0</v>
      </c>
      <c r="R904" s="11">
        <f t="shared" si="350"/>
        <v>0</v>
      </c>
      <c r="S904" s="11"/>
      <c r="T904" s="1">
        <f>VLOOKUP(B904,Master_Item!B:I,8,0)</f>
        <v>12</v>
      </c>
      <c r="U904" s="11">
        <f t="shared" si="351"/>
        <v>0</v>
      </c>
      <c r="V904" s="11">
        <f t="shared" si="352"/>
        <v>0</v>
      </c>
      <c r="W904" s="11">
        <f t="shared" si="353"/>
        <v>0</v>
      </c>
      <c r="X904" s="11">
        <f t="shared" si="354"/>
        <v>0</v>
      </c>
      <c r="Y904" s="11">
        <f t="shared" si="355"/>
        <v>0</v>
      </c>
    </row>
    <row r="905" spans="1:25">
      <c r="A905" s="13">
        <v>15</v>
      </c>
      <c r="B905" s="2">
        <v>310002381</v>
      </c>
      <c r="C905" s="1" t="s">
        <v>1117</v>
      </c>
      <c r="D905" s="1" t="s">
        <v>115</v>
      </c>
      <c r="E905" s="1">
        <f>_xlfn.IFNA(VLOOKUP($B905,'FST OMT'!$C:$AH,$A905,0),0)</f>
        <v>0</v>
      </c>
      <c r="F905" s="1">
        <f>_xlfn.IFNA(VLOOKUP($B905,'FST CV'!$C:$AH,$A905,0),0)</f>
        <v>0</v>
      </c>
      <c r="G905" s="1">
        <f>_xlfn.IFNA(VLOOKUP($B905,'FST TT'!$C:$AH,$A905,0),0)</f>
        <v>0</v>
      </c>
      <c r="I905" s="4">
        <f t="shared" si="344"/>
        <v>0</v>
      </c>
      <c r="K905" s="52">
        <f>IF(D905="MT",VLOOKUP(B905,Master_Item!B:H,7,0),VLOOKUP(B905,Master_Item!B:H,6,0))</f>
        <v>54</v>
      </c>
      <c r="L905" s="52" t="str">
        <f>VLOOKUP(B905,Master_Item!B:M,12,0)</f>
        <v>โรงงานนวนคร</v>
      </c>
      <c r="M905" s="11" t="str">
        <f t="shared" si="345"/>
        <v>โรงงานนวนครRegion 1</v>
      </c>
      <c r="N905" s="11">
        <f t="shared" si="346"/>
        <v>0</v>
      </c>
      <c r="O905" s="11">
        <f t="shared" si="347"/>
        <v>0</v>
      </c>
      <c r="P905" s="11">
        <f t="shared" si="348"/>
        <v>0</v>
      </c>
      <c r="Q905" s="11">
        <f t="shared" si="349"/>
        <v>0</v>
      </c>
      <c r="R905" s="11">
        <f t="shared" si="350"/>
        <v>0</v>
      </c>
      <c r="S905" s="11"/>
      <c r="T905" s="1">
        <f>VLOOKUP(B905,Master_Item!B:I,8,0)</f>
        <v>12</v>
      </c>
      <c r="U905" s="11">
        <f t="shared" si="351"/>
        <v>0</v>
      </c>
      <c r="V905" s="11">
        <f t="shared" si="352"/>
        <v>0</v>
      </c>
      <c r="W905" s="11">
        <f t="shared" si="353"/>
        <v>0</v>
      </c>
      <c r="X905" s="11">
        <f t="shared" si="354"/>
        <v>0</v>
      </c>
      <c r="Y905" s="11">
        <f t="shared" si="355"/>
        <v>0</v>
      </c>
    </row>
    <row r="906" spans="1:25">
      <c r="A906" s="13">
        <v>16</v>
      </c>
      <c r="B906" s="2">
        <v>310002381</v>
      </c>
      <c r="C906" s="1" t="s">
        <v>1117</v>
      </c>
      <c r="D906" s="1" t="s">
        <v>116</v>
      </c>
      <c r="E906" s="1">
        <f>_xlfn.IFNA(VLOOKUP($B906,'FST OMT'!$C:$AH,$A906,0),0)</f>
        <v>0</v>
      </c>
      <c r="F906" s="1">
        <f>_xlfn.IFNA(VLOOKUP($B906,'FST CV'!$C:$AH,$A906,0),0)</f>
        <v>0</v>
      </c>
      <c r="G906" s="1">
        <f>_xlfn.IFNA(VLOOKUP($B906,'FST TT'!$C:$AH,$A906,0),0)</f>
        <v>0</v>
      </c>
      <c r="I906" s="4">
        <f t="shared" si="344"/>
        <v>0</v>
      </c>
      <c r="K906" s="52">
        <f>IF(D906="MT",VLOOKUP(B906,Master_Item!B:H,7,0),VLOOKUP(B906,Master_Item!B:H,6,0))</f>
        <v>54</v>
      </c>
      <c r="L906" s="52" t="str">
        <f>VLOOKUP(B906,Master_Item!B:M,12,0)</f>
        <v>โรงงานนวนคร</v>
      </c>
      <c r="M906" s="11" t="str">
        <f t="shared" si="345"/>
        <v>โรงงานนวนครRegion 2</v>
      </c>
      <c r="N906" s="11">
        <f t="shared" si="346"/>
        <v>0</v>
      </c>
      <c r="O906" s="11">
        <f t="shared" si="347"/>
        <v>0</v>
      </c>
      <c r="P906" s="11">
        <f t="shared" si="348"/>
        <v>0</v>
      </c>
      <c r="Q906" s="11">
        <f t="shared" si="349"/>
        <v>0</v>
      </c>
      <c r="R906" s="11">
        <f t="shared" si="350"/>
        <v>0</v>
      </c>
      <c r="S906" s="11"/>
      <c r="T906" s="1">
        <f>VLOOKUP(B906,Master_Item!B:I,8,0)</f>
        <v>12</v>
      </c>
      <c r="U906" s="11">
        <f t="shared" si="351"/>
        <v>0</v>
      </c>
      <c r="V906" s="11">
        <f t="shared" si="352"/>
        <v>0</v>
      </c>
      <c r="W906" s="11">
        <f t="shared" si="353"/>
        <v>0</v>
      </c>
      <c r="X906" s="11">
        <f t="shared" si="354"/>
        <v>0</v>
      </c>
      <c r="Y906" s="11">
        <f t="shared" si="355"/>
        <v>0</v>
      </c>
    </row>
    <row r="907" spans="1:25">
      <c r="A907" s="13">
        <v>17</v>
      </c>
      <c r="B907" s="2">
        <v>310002381</v>
      </c>
      <c r="C907" s="1" t="s">
        <v>1117</v>
      </c>
      <c r="D907" s="1" t="s">
        <v>117</v>
      </c>
      <c r="E907" s="1">
        <f>_xlfn.IFNA(VLOOKUP($B907,'FST OMT'!$C:$AH,$A907,0),0)</f>
        <v>0</v>
      </c>
      <c r="F907" s="1">
        <f>_xlfn.IFNA(VLOOKUP($B907,'FST CV'!$C:$AH,$A907,0),0)</f>
        <v>0</v>
      </c>
      <c r="G907" s="1">
        <f>_xlfn.IFNA(VLOOKUP($B907,'FST TT'!$C:$AH,$A907,0),0)</f>
        <v>0</v>
      </c>
      <c r="I907" s="4">
        <f t="shared" si="344"/>
        <v>0</v>
      </c>
      <c r="K907" s="52">
        <f>IF(D907="MT",VLOOKUP(B907,Master_Item!B:H,7,0),VLOOKUP(B907,Master_Item!B:H,6,0))</f>
        <v>54</v>
      </c>
      <c r="L907" s="52" t="str">
        <f>VLOOKUP(B907,Master_Item!B:M,12,0)</f>
        <v>โรงงานนวนคร</v>
      </c>
      <c r="M907" s="11" t="str">
        <f t="shared" si="345"/>
        <v>โรงงานนวนครRegion 3</v>
      </c>
      <c r="N907" s="11">
        <f t="shared" si="346"/>
        <v>0</v>
      </c>
      <c r="O907" s="11">
        <f t="shared" si="347"/>
        <v>0</v>
      </c>
      <c r="P907" s="11">
        <f t="shared" si="348"/>
        <v>0</v>
      </c>
      <c r="Q907" s="11">
        <f t="shared" si="349"/>
        <v>0</v>
      </c>
      <c r="R907" s="11">
        <f t="shared" si="350"/>
        <v>0</v>
      </c>
      <c r="S907" s="11"/>
      <c r="T907" s="1">
        <f>VLOOKUP(B907,Master_Item!B:I,8,0)</f>
        <v>12</v>
      </c>
      <c r="U907" s="11">
        <f t="shared" si="351"/>
        <v>0</v>
      </c>
      <c r="V907" s="11">
        <f t="shared" si="352"/>
        <v>0</v>
      </c>
      <c r="W907" s="11">
        <f t="shared" si="353"/>
        <v>0</v>
      </c>
      <c r="X907" s="11">
        <f t="shared" si="354"/>
        <v>0</v>
      </c>
      <c r="Y907" s="11">
        <f t="shared" si="355"/>
        <v>0</v>
      </c>
    </row>
    <row r="908" spans="1:25">
      <c r="A908" s="13">
        <v>18</v>
      </c>
      <c r="B908" s="2">
        <v>310002381</v>
      </c>
      <c r="C908" s="1" t="s">
        <v>1117</v>
      </c>
      <c r="D908" s="1" t="s">
        <v>118</v>
      </c>
      <c r="E908" s="1">
        <f>_xlfn.IFNA(VLOOKUP($B908,'FST OMT'!$C:$AH,$A908,0),0)</f>
        <v>0</v>
      </c>
      <c r="F908" s="1">
        <f>_xlfn.IFNA(VLOOKUP($B908,'FST CV'!$C:$AH,$A908,0),0)</f>
        <v>0</v>
      </c>
      <c r="G908" s="1">
        <f>_xlfn.IFNA(VLOOKUP($B908,'FST TT'!$C:$AH,$A908,0),0)</f>
        <v>0</v>
      </c>
      <c r="I908" s="4">
        <f t="shared" si="344"/>
        <v>0</v>
      </c>
      <c r="K908" s="52">
        <f>IF(D908="MT",VLOOKUP(B908,Master_Item!B:H,7,0),VLOOKUP(B908,Master_Item!B:H,6,0))</f>
        <v>54</v>
      </c>
      <c r="L908" s="52" t="str">
        <f>VLOOKUP(B908,Master_Item!B:M,12,0)</f>
        <v>โรงงานนวนคร</v>
      </c>
      <c r="M908" s="11" t="str">
        <f t="shared" si="345"/>
        <v>โรงงานนวนครRegion 4</v>
      </c>
      <c r="N908" s="11">
        <f t="shared" si="346"/>
        <v>0</v>
      </c>
      <c r="O908" s="11">
        <f t="shared" si="347"/>
        <v>0</v>
      </c>
      <c r="P908" s="11">
        <f t="shared" si="348"/>
        <v>0</v>
      </c>
      <c r="Q908" s="11">
        <f t="shared" si="349"/>
        <v>0</v>
      </c>
      <c r="R908" s="11">
        <f t="shared" si="350"/>
        <v>0</v>
      </c>
      <c r="S908" s="11"/>
      <c r="T908" s="1">
        <f>VLOOKUP(B908,Master_Item!B:I,8,0)</f>
        <v>12</v>
      </c>
      <c r="U908" s="11">
        <f t="shared" si="351"/>
        <v>0</v>
      </c>
      <c r="V908" s="11">
        <f t="shared" si="352"/>
        <v>0</v>
      </c>
      <c r="W908" s="11">
        <f t="shared" si="353"/>
        <v>0</v>
      </c>
      <c r="X908" s="11">
        <f t="shared" si="354"/>
        <v>0</v>
      </c>
      <c r="Y908" s="11">
        <f t="shared" si="355"/>
        <v>0</v>
      </c>
    </row>
    <row r="909" spans="1:25">
      <c r="A909" s="13">
        <v>19</v>
      </c>
      <c r="B909" s="2">
        <v>310002381</v>
      </c>
      <c r="C909" s="1" t="s">
        <v>1117</v>
      </c>
      <c r="D909" s="1" t="s">
        <v>119</v>
      </c>
      <c r="E909" s="1">
        <f>_xlfn.IFNA(VLOOKUP($B909,'FST OMT'!$C:$AH,$A909,0),0)</f>
        <v>0</v>
      </c>
      <c r="F909" s="1">
        <f>_xlfn.IFNA(VLOOKUP($B909,'FST CV'!$C:$AH,$A909,0),0)</f>
        <v>0</v>
      </c>
      <c r="G909" s="1">
        <f>_xlfn.IFNA(VLOOKUP($B909,'FST TT'!$C:$AH,$A909,0),0)</f>
        <v>0</v>
      </c>
      <c r="I909" s="4">
        <f t="shared" si="344"/>
        <v>0</v>
      </c>
      <c r="K909" s="52">
        <f>IF(D909="MT",VLOOKUP(B909,Master_Item!B:H,7,0),VLOOKUP(B909,Master_Item!B:H,6,0))</f>
        <v>54</v>
      </c>
      <c r="L909" s="52" t="str">
        <f>VLOOKUP(B909,Master_Item!B:M,12,0)</f>
        <v>โรงงานนวนคร</v>
      </c>
      <c r="M909" s="11" t="str">
        <f t="shared" si="345"/>
        <v>โรงงานนวนครRegion 5</v>
      </c>
      <c r="N909" s="11">
        <f t="shared" si="346"/>
        <v>0</v>
      </c>
      <c r="O909" s="11">
        <f t="shared" si="347"/>
        <v>0</v>
      </c>
      <c r="P909" s="11">
        <f t="shared" si="348"/>
        <v>0</v>
      </c>
      <c r="Q909" s="11">
        <f t="shared" si="349"/>
        <v>0</v>
      </c>
      <c r="R909" s="11">
        <f t="shared" si="350"/>
        <v>0</v>
      </c>
      <c r="S909" s="11"/>
      <c r="T909" s="1">
        <f>VLOOKUP(B909,Master_Item!B:I,8,0)</f>
        <v>12</v>
      </c>
      <c r="U909" s="11">
        <f t="shared" si="351"/>
        <v>0</v>
      </c>
      <c r="V909" s="11">
        <f t="shared" si="352"/>
        <v>0</v>
      </c>
      <c r="W909" s="11">
        <f t="shared" si="353"/>
        <v>0</v>
      </c>
      <c r="X909" s="11">
        <f t="shared" si="354"/>
        <v>0</v>
      </c>
      <c r="Y909" s="11">
        <f t="shared" si="355"/>
        <v>0</v>
      </c>
    </row>
    <row r="910" spans="1:25">
      <c r="A910" s="13">
        <v>20</v>
      </c>
      <c r="B910" s="2">
        <v>310002381</v>
      </c>
      <c r="C910" s="1" t="s">
        <v>1117</v>
      </c>
      <c r="D910" s="1" t="s">
        <v>127</v>
      </c>
      <c r="E910" s="1">
        <f>_xlfn.IFNA(VLOOKUP($B910,'FST OMT'!$C:$AH,$A910,0),0)*0.45</f>
        <v>0</v>
      </c>
      <c r="F910" s="1">
        <f>_xlfn.IFNA(VLOOKUP($B910,'FST CV'!$C:$AH,$A910,0),0)*0.45</f>
        <v>0</v>
      </c>
      <c r="G910" s="1">
        <f>_xlfn.IFNA(VLOOKUP($B910,'FST TT'!$C:$AH,$A910,0),0)*0.45</f>
        <v>0</v>
      </c>
      <c r="I910" s="4">
        <f t="shared" si="344"/>
        <v>0</v>
      </c>
      <c r="K910" s="52">
        <f>IF(D910="MT",VLOOKUP(B910,Master_Item!B:H,7,0),VLOOKUP(B910,Master_Item!B:H,6,0))</f>
        <v>54</v>
      </c>
      <c r="L910" s="52" t="str">
        <f>VLOOKUP(B910,Master_Item!B:M,12,0)</f>
        <v>โรงงานนวนคร</v>
      </c>
      <c r="M910" s="11" t="str">
        <f t="shared" si="345"/>
        <v>โรงงานนวนครRegion 6/9</v>
      </c>
      <c r="N910" s="11">
        <f t="shared" si="346"/>
        <v>0</v>
      </c>
      <c r="O910" s="11">
        <f t="shared" si="347"/>
        <v>0</v>
      </c>
      <c r="P910" s="11">
        <f t="shared" si="348"/>
        <v>0</v>
      </c>
      <c r="Q910" s="11">
        <f t="shared" si="349"/>
        <v>0</v>
      </c>
      <c r="R910" s="11">
        <f t="shared" si="350"/>
        <v>0</v>
      </c>
      <c r="S910" s="11"/>
      <c r="T910" s="1">
        <f>VLOOKUP(B910,Master_Item!B:I,8,0)</f>
        <v>12</v>
      </c>
      <c r="U910" s="11">
        <f t="shared" si="351"/>
        <v>0</v>
      </c>
      <c r="V910" s="11">
        <f t="shared" si="352"/>
        <v>0</v>
      </c>
      <c r="W910" s="11">
        <f t="shared" si="353"/>
        <v>0</v>
      </c>
      <c r="X910" s="11">
        <f t="shared" si="354"/>
        <v>0</v>
      </c>
      <c r="Y910" s="11">
        <f t="shared" si="355"/>
        <v>0</v>
      </c>
    </row>
    <row r="911" spans="1:25">
      <c r="A911" s="13">
        <v>20</v>
      </c>
      <c r="B911" s="2">
        <v>310002381</v>
      </c>
      <c r="C911" s="1" t="s">
        <v>1117</v>
      </c>
      <c r="D911" s="1" t="s">
        <v>128</v>
      </c>
      <c r="E911" s="1">
        <f>_xlfn.IFNA(VLOOKUP($B911,'FST OMT'!$C:$AH,$A911,0),0)*0.55</f>
        <v>0</v>
      </c>
      <c r="F911" s="1">
        <f>_xlfn.IFNA(VLOOKUP($B911,'FST CV'!$C:$AH,$A911,0),0)*0.55</f>
        <v>0</v>
      </c>
      <c r="G911" s="1">
        <f>_xlfn.IFNA(VLOOKUP($B911,'FST TT'!$C:$AH,$A911,0),0)*0.55</f>
        <v>0</v>
      </c>
      <c r="I911" s="4">
        <f t="shared" si="344"/>
        <v>0</v>
      </c>
      <c r="K911" s="52">
        <f>IF(D911="MT",VLOOKUP(B911,Master_Item!B:H,7,0),VLOOKUP(B911,Master_Item!B:H,6,0))</f>
        <v>54</v>
      </c>
      <c r="L911" s="52" t="str">
        <f>VLOOKUP(B911,Master_Item!B:M,12,0)</f>
        <v>โรงงานนวนคร</v>
      </c>
      <c r="M911" s="11" t="str">
        <f t="shared" si="345"/>
        <v>โรงงานนวนครRegion 6/14</v>
      </c>
      <c r="N911" s="11">
        <f t="shared" si="346"/>
        <v>0</v>
      </c>
      <c r="O911" s="11">
        <f t="shared" si="347"/>
        <v>0</v>
      </c>
      <c r="P911" s="11">
        <f t="shared" si="348"/>
        <v>0</v>
      </c>
      <c r="Q911" s="11">
        <f t="shared" si="349"/>
        <v>0</v>
      </c>
      <c r="R911" s="11">
        <f t="shared" si="350"/>
        <v>0</v>
      </c>
      <c r="S911" s="11"/>
      <c r="T911" s="1">
        <f>VLOOKUP(B911,Master_Item!B:I,8,0)</f>
        <v>12</v>
      </c>
      <c r="U911" s="11">
        <f t="shared" si="351"/>
        <v>0</v>
      </c>
      <c r="V911" s="11">
        <f t="shared" si="352"/>
        <v>0</v>
      </c>
      <c r="W911" s="11">
        <f t="shared" si="353"/>
        <v>0</v>
      </c>
      <c r="X911" s="11">
        <f t="shared" si="354"/>
        <v>0</v>
      </c>
      <c r="Y911" s="11">
        <f t="shared" si="355"/>
        <v>0</v>
      </c>
    </row>
    <row r="912" spans="1:25">
      <c r="A912" s="13">
        <v>21</v>
      </c>
      <c r="B912" s="2">
        <v>310002381</v>
      </c>
      <c r="C912" s="1" t="s">
        <v>1117</v>
      </c>
      <c r="D912" s="1" t="s">
        <v>121</v>
      </c>
      <c r="E912" s="1">
        <f>_xlfn.IFNA(VLOOKUP($B912,'FST OMT'!$C:$AH,$A912,0),0)</f>
        <v>0</v>
      </c>
      <c r="F912" s="1">
        <f>_xlfn.IFNA(VLOOKUP($B912,'FST CV'!$C:$AH,$A912,0),0)</f>
        <v>0</v>
      </c>
      <c r="G912" s="1">
        <f>_xlfn.IFNA(VLOOKUP($B912,'FST TT'!$C:$AH,$A912,0),0)</f>
        <v>0</v>
      </c>
      <c r="I912" s="4">
        <f t="shared" si="344"/>
        <v>0</v>
      </c>
      <c r="K912" s="52">
        <f>IF(D912="MT",VLOOKUP(B912,Master_Item!B:H,7,0),VLOOKUP(B912,Master_Item!B:H,6,0))</f>
        <v>54</v>
      </c>
      <c r="L912" s="52" t="str">
        <f>VLOOKUP(B912,Master_Item!B:M,12,0)</f>
        <v>โรงงานนวนคร</v>
      </c>
      <c r="M912" s="11" t="str">
        <f t="shared" si="345"/>
        <v>โรงงานนวนครRegion 7</v>
      </c>
      <c r="N912" s="11">
        <f t="shared" si="346"/>
        <v>0</v>
      </c>
      <c r="O912" s="11">
        <f t="shared" si="347"/>
        <v>0</v>
      </c>
      <c r="P912" s="11">
        <f t="shared" si="348"/>
        <v>0</v>
      </c>
      <c r="Q912" s="11">
        <f t="shared" si="349"/>
        <v>0</v>
      </c>
      <c r="R912" s="11">
        <f t="shared" si="350"/>
        <v>0</v>
      </c>
      <c r="S912" s="11"/>
      <c r="T912" s="1">
        <f>VLOOKUP(B912,Master_Item!B:I,8,0)</f>
        <v>12</v>
      </c>
      <c r="U912" s="11">
        <f t="shared" si="351"/>
        <v>0</v>
      </c>
      <c r="V912" s="11">
        <f t="shared" si="352"/>
        <v>0</v>
      </c>
      <c r="W912" s="11">
        <f t="shared" si="353"/>
        <v>0</v>
      </c>
      <c r="X912" s="11">
        <f t="shared" si="354"/>
        <v>0</v>
      </c>
      <c r="Y912" s="11">
        <f t="shared" si="355"/>
        <v>0</v>
      </c>
    </row>
    <row r="913" spans="1:25">
      <c r="A913" s="13">
        <v>22</v>
      </c>
      <c r="B913" s="2">
        <v>310002381</v>
      </c>
      <c r="C913" s="1" t="s">
        <v>1117</v>
      </c>
      <c r="D913" s="1" t="s">
        <v>122</v>
      </c>
      <c r="E913" s="1">
        <f>_xlfn.IFNA(VLOOKUP($B913,'FST OMT'!$C:$AH,$A913,0),0)</f>
        <v>0</v>
      </c>
      <c r="F913" s="1">
        <f>_xlfn.IFNA(VLOOKUP($B913,'FST CV'!$C:$AH,$A913,0),0)</f>
        <v>0</v>
      </c>
      <c r="G913" s="1">
        <f>_xlfn.IFNA(VLOOKUP($B913,'FST TT'!$C:$AH,$A913,0),0)</f>
        <v>0</v>
      </c>
      <c r="I913" s="4">
        <f t="shared" si="344"/>
        <v>0</v>
      </c>
      <c r="K913" s="52">
        <f>IF(D913="MT",VLOOKUP(B913,Master_Item!B:H,7,0),VLOOKUP(B913,Master_Item!B:H,6,0))</f>
        <v>54</v>
      </c>
      <c r="L913" s="52" t="str">
        <f>VLOOKUP(B913,Master_Item!B:M,12,0)</f>
        <v>โรงงานนวนคร</v>
      </c>
      <c r="M913" s="11" t="str">
        <f t="shared" si="345"/>
        <v>โรงงานนวนครRegion 8</v>
      </c>
      <c r="N913" s="11">
        <f t="shared" si="346"/>
        <v>0</v>
      </c>
      <c r="O913" s="11">
        <f t="shared" si="347"/>
        <v>0</v>
      </c>
      <c r="P913" s="11">
        <f t="shared" si="348"/>
        <v>0</v>
      </c>
      <c r="Q913" s="11">
        <f t="shared" si="349"/>
        <v>0</v>
      </c>
      <c r="R913" s="11">
        <f t="shared" si="350"/>
        <v>0</v>
      </c>
      <c r="S913" s="11"/>
      <c r="T913" s="1">
        <f>VLOOKUP(B913,Master_Item!B:I,8,0)</f>
        <v>12</v>
      </c>
      <c r="U913" s="11">
        <f t="shared" si="351"/>
        <v>0</v>
      </c>
      <c r="V913" s="11">
        <f t="shared" si="352"/>
        <v>0</v>
      </c>
      <c r="W913" s="11">
        <f t="shared" si="353"/>
        <v>0</v>
      </c>
      <c r="X913" s="11">
        <f t="shared" si="354"/>
        <v>0</v>
      </c>
      <c r="Y913" s="11">
        <f t="shared" si="355"/>
        <v>0</v>
      </c>
    </row>
    <row r="914" spans="1:25">
      <c r="A914" s="13">
        <v>71</v>
      </c>
      <c r="B914" s="2">
        <v>310002381</v>
      </c>
      <c r="C914" s="1" t="s">
        <v>1117</v>
      </c>
      <c r="D914" s="1" t="s">
        <v>123</v>
      </c>
      <c r="H914" s="4">
        <f>_xlfn.IFNA(VLOOKUP(B914,'FST MT'!A:FS,$A914,0),0)</f>
        <v>0</v>
      </c>
      <c r="I914" s="4">
        <f t="shared" si="344"/>
        <v>0</v>
      </c>
      <c r="K914" s="52">
        <f>IF(D914="MT",VLOOKUP(B914,Master_Item!B:H,7,0),VLOOKUP(B914,Master_Item!B:H,6,0))</f>
        <v>54</v>
      </c>
      <c r="L914" s="52" t="str">
        <f>VLOOKUP(B914,Master_Item!B:M,12,0)</f>
        <v>โรงงานนวนคร</v>
      </c>
      <c r="M914" s="11" t="str">
        <f t="shared" si="345"/>
        <v>โรงงานนวนครMT</v>
      </c>
      <c r="N914" s="11">
        <f t="shared" si="346"/>
        <v>0</v>
      </c>
      <c r="O914" s="11">
        <f t="shared" si="347"/>
        <v>0</v>
      </c>
      <c r="P914" s="11">
        <f t="shared" si="348"/>
        <v>0</v>
      </c>
      <c r="Q914" s="11">
        <f t="shared" si="349"/>
        <v>0</v>
      </c>
      <c r="R914" s="11">
        <f t="shared" si="350"/>
        <v>0</v>
      </c>
      <c r="S914" s="11"/>
      <c r="T914" s="1">
        <f>VLOOKUP(B914,Master_Item!B:I,8,0)</f>
        <v>12</v>
      </c>
      <c r="U914" s="11">
        <f t="shared" si="351"/>
        <v>0</v>
      </c>
      <c r="V914" s="11">
        <f t="shared" si="352"/>
        <v>0</v>
      </c>
      <c r="W914" s="11">
        <f t="shared" si="353"/>
        <v>0</v>
      </c>
      <c r="X914" s="11">
        <f t="shared" si="354"/>
        <v>0</v>
      </c>
      <c r="Y914" s="11">
        <f t="shared" si="355"/>
        <v>0</v>
      </c>
    </row>
    <row r="915" spans="1:25">
      <c r="A915" s="13">
        <v>15</v>
      </c>
      <c r="B915" s="2">
        <v>310004556</v>
      </c>
      <c r="C915" s="1" t="s">
        <v>1118</v>
      </c>
      <c r="D915" s="1" t="s">
        <v>115</v>
      </c>
      <c r="E915" s="1">
        <f>_xlfn.IFNA(VLOOKUP($B915,'FST OMT'!$C:$AH,$A915,0),0)</f>
        <v>0</v>
      </c>
      <c r="F915" s="1">
        <f>_xlfn.IFNA(VLOOKUP($B915,'FST CV'!$C:$AH,$A915,0),0)</f>
        <v>0</v>
      </c>
      <c r="G915" s="1">
        <f>_xlfn.IFNA(VLOOKUP($B915,'FST TT'!$C:$AH,$A915,0),0)</f>
        <v>0</v>
      </c>
      <c r="I915" s="4">
        <f t="shared" si="344"/>
        <v>0</v>
      </c>
      <c r="K915" s="52">
        <f>IF(D915="MT",VLOOKUP(B915,Master_Item!B:H,7,0),VLOOKUP(B915,Master_Item!B:H,6,0))</f>
        <v>30</v>
      </c>
      <c r="L915" s="52" t="str">
        <f>VLOOKUP(B915,Master_Item!B:M,12,0)</f>
        <v>โรงงานวังม่วง</v>
      </c>
      <c r="M915" s="11" t="str">
        <f t="shared" si="345"/>
        <v>โรงงานวังม่วงRegion 1</v>
      </c>
      <c r="N915" s="11">
        <f t="shared" si="346"/>
        <v>0</v>
      </c>
      <c r="O915" s="11">
        <f t="shared" si="347"/>
        <v>0</v>
      </c>
      <c r="P915" s="11">
        <f t="shared" si="348"/>
        <v>0</v>
      </c>
      <c r="Q915" s="11">
        <f t="shared" si="349"/>
        <v>0</v>
      </c>
      <c r="R915" s="11">
        <f t="shared" si="350"/>
        <v>0</v>
      </c>
      <c r="S915" s="11"/>
      <c r="T915" s="1">
        <f>VLOOKUP(B915,Master_Item!B:I,8,0)</f>
        <v>8.4</v>
      </c>
      <c r="U915" s="11">
        <f t="shared" si="351"/>
        <v>0</v>
      </c>
      <c r="V915" s="11">
        <f t="shared" si="352"/>
        <v>0</v>
      </c>
      <c r="W915" s="11">
        <f t="shared" si="353"/>
        <v>0</v>
      </c>
      <c r="X915" s="11">
        <f t="shared" si="354"/>
        <v>0</v>
      </c>
      <c r="Y915" s="11">
        <f t="shared" si="355"/>
        <v>0</v>
      </c>
    </row>
    <row r="916" spans="1:25">
      <c r="A916" s="13">
        <v>16</v>
      </c>
      <c r="B916" s="2">
        <v>310004556</v>
      </c>
      <c r="C916" s="1" t="s">
        <v>1118</v>
      </c>
      <c r="D916" s="1" t="s">
        <v>116</v>
      </c>
      <c r="E916" s="1">
        <f>_xlfn.IFNA(VLOOKUP($B916,'FST OMT'!$C:$AH,$A916,0),0)</f>
        <v>0</v>
      </c>
      <c r="F916" s="1">
        <f>_xlfn.IFNA(VLOOKUP($B916,'FST CV'!$C:$AH,$A916,0),0)</f>
        <v>0</v>
      </c>
      <c r="G916" s="1">
        <f>_xlfn.IFNA(VLOOKUP($B916,'FST TT'!$C:$AH,$A916,0),0)</f>
        <v>0</v>
      </c>
      <c r="I916" s="4">
        <f t="shared" si="344"/>
        <v>0</v>
      </c>
      <c r="K916" s="52">
        <f>IF(D916="MT",VLOOKUP(B916,Master_Item!B:H,7,0),VLOOKUP(B916,Master_Item!B:H,6,0))</f>
        <v>30</v>
      </c>
      <c r="L916" s="52" t="str">
        <f>VLOOKUP(B916,Master_Item!B:M,12,0)</f>
        <v>โรงงานวังม่วง</v>
      </c>
      <c r="M916" s="11" t="str">
        <f t="shared" si="345"/>
        <v>โรงงานวังม่วงRegion 2</v>
      </c>
      <c r="N916" s="11">
        <f t="shared" si="346"/>
        <v>0</v>
      </c>
      <c r="O916" s="11">
        <f t="shared" si="347"/>
        <v>0</v>
      </c>
      <c r="P916" s="11">
        <f t="shared" si="348"/>
        <v>0</v>
      </c>
      <c r="Q916" s="11">
        <f t="shared" si="349"/>
        <v>0</v>
      </c>
      <c r="R916" s="11">
        <f t="shared" si="350"/>
        <v>0</v>
      </c>
      <c r="S916" s="11"/>
      <c r="T916" s="1">
        <f>VLOOKUP(B916,Master_Item!B:I,8,0)</f>
        <v>8.4</v>
      </c>
      <c r="U916" s="11">
        <f t="shared" si="351"/>
        <v>0</v>
      </c>
      <c r="V916" s="11">
        <f t="shared" si="352"/>
        <v>0</v>
      </c>
      <c r="W916" s="11">
        <f t="shared" si="353"/>
        <v>0</v>
      </c>
      <c r="X916" s="11">
        <f t="shared" si="354"/>
        <v>0</v>
      </c>
      <c r="Y916" s="11">
        <f t="shared" si="355"/>
        <v>0</v>
      </c>
    </row>
    <row r="917" spans="1:25">
      <c r="A917" s="13">
        <v>17</v>
      </c>
      <c r="B917" s="2">
        <v>310004556</v>
      </c>
      <c r="C917" s="1" t="s">
        <v>1118</v>
      </c>
      <c r="D917" s="1" t="s">
        <v>117</v>
      </c>
      <c r="E917" s="1">
        <f>_xlfn.IFNA(VLOOKUP($B917,'FST OMT'!$C:$AH,$A917,0),0)</f>
        <v>0</v>
      </c>
      <c r="F917" s="1">
        <f>_xlfn.IFNA(VLOOKUP($B917,'FST CV'!$C:$AH,$A917,0),0)</f>
        <v>0</v>
      </c>
      <c r="G917" s="1">
        <f>_xlfn.IFNA(VLOOKUP($B917,'FST TT'!$C:$AH,$A917,0),0)</f>
        <v>0</v>
      </c>
      <c r="I917" s="4">
        <f t="shared" si="344"/>
        <v>0</v>
      </c>
      <c r="K917" s="52">
        <f>IF(D917="MT",VLOOKUP(B917,Master_Item!B:H,7,0),VLOOKUP(B917,Master_Item!B:H,6,0))</f>
        <v>30</v>
      </c>
      <c r="L917" s="52" t="str">
        <f>VLOOKUP(B917,Master_Item!B:M,12,0)</f>
        <v>โรงงานวังม่วง</v>
      </c>
      <c r="M917" s="11" t="str">
        <f t="shared" si="345"/>
        <v>โรงงานวังม่วงRegion 3</v>
      </c>
      <c r="N917" s="11">
        <f t="shared" si="346"/>
        <v>0</v>
      </c>
      <c r="O917" s="11">
        <f t="shared" si="347"/>
        <v>0</v>
      </c>
      <c r="P917" s="11">
        <f t="shared" si="348"/>
        <v>0</v>
      </c>
      <c r="Q917" s="11">
        <f t="shared" si="349"/>
        <v>0</v>
      </c>
      <c r="R917" s="11">
        <f t="shared" si="350"/>
        <v>0</v>
      </c>
      <c r="S917" s="11"/>
      <c r="T917" s="1">
        <f>VLOOKUP(B917,Master_Item!B:I,8,0)</f>
        <v>8.4</v>
      </c>
      <c r="U917" s="11">
        <f t="shared" si="351"/>
        <v>0</v>
      </c>
      <c r="V917" s="11">
        <f t="shared" si="352"/>
        <v>0</v>
      </c>
      <c r="W917" s="11">
        <f t="shared" si="353"/>
        <v>0</v>
      </c>
      <c r="X917" s="11">
        <f t="shared" si="354"/>
        <v>0</v>
      </c>
      <c r="Y917" s="11">
        <f t="shared" si="355"/>
        <v>0</v>
      </c>
    </row>
    <row r="918" spans="1:25">
      <c r="A918" s="13">
        <v>18</v>
      </c>
      <c r="B918" s="2">
        <v>310004556</v>
      </c>
      <c r="C918" s="1" t="s">
        <v>1118</v>
      </c>
      <c r="D918" s="1" t="s">
        <v>118</v>
      </c>
      <c r="E918" s="1">
        <f>_xlfn.IFNA(VLOOKUP($B918,'FST OMT'!$C:$AH,$A918,0),0)</f>
        <v>0</v>
      </c>
      <c r="F918" s="1">
        <f>_xlfn.IFNA(VLOOKUP($B918,'FST CV'!$C:$AH,$A918,0),0)</f>
        <v>0</v>
      </c>
      <c r="G918" s="1">
        <f>_xlfn.IFNA(VLOOKUP($B918,'FST TT'!$C:$AH,$A918,0),0)</f>
        <v>0</v>
      </c>
      <c r="I918" s="4">
        <f t="shared" si="344"/>
        <v>0</v>
      </c>
      <c r="K918" s="52">
        <f>IF(D918="MT",VLOOKUP(B918,Master_Item!B:H,7,0),VLOOKUP(B918,Master_Item!B:H,6,0))</f>
        <v>30</v>
      </c>
      <c r="L918" s="52" t="str">
        <f>VLOOKUP(B918,Master_Item!B:M,12,0)</f>
        <v>โรงงานวังม่วง</v>
      </c>
      <c r="M918" s="11" t="str">
        <f t="shared" si="345"/>
        <v>โรงงานวังม่วงRegion 4</v>
      </c>
      <c r="N918" s="11">
        <f t="shared" si="346"/>
        <v>0</v>
      </c>
      <c r="O918" s="11">
        <f t="shared" si="347"/>
        <v>0</v>
      </c>
      <c r="P918" s="11">
        <f t="shared" si="348"/>
        <v>0</v>
      </c>
      <c r="Q918" s="11">
        <f t="shared" si="349"/>
        <v>0</v>
      </c>
      <c r="R918" s="11">
        <f t="shared" si="350"/>
        <v>0</v>
      </c>
      <c r="S918" s="11"/>
      <c r="T918" s="1">
        <f>VLOOKUP(B918,Master_Item!B:I,8,0)</f>
        <v>8.4</v>
      </c>
      <c r="U918" s="11">
        <f t="shared" si="351"/>
        <v>0</v>
      </c>
      <c r="V918" s="11">
        <f t="shared" si="352"/>
        <v>0</v>
      </c>
      <c r="W918" s="11">
        <f t="shared" si="353"/>
        <v>0</v>
      </c>
      <c r="X918" s="11">
        <f t="shared" si="354"/>
        <v>0</v>
      </c>
      <c r="Y918" s="11">
        <f t="shared" si="355"/>
        <v>0</v>
      </c>
    </row>
    <row r="919" spans="1:25">
      <c r="A919" s="13">
        <v>19</v>
      </c>
      <c r="B919" s="2">
        <v>310004556</v>
      </c>
      <c r="C919" s="1" t="s">
        <v>1118</v>
      </c>
      <c r="D919" s="1" t="s">
        <v>119</v>
      </c>
      <c r="E919" s="1">
        <f>_xlfn.IFNA(VLOOKUP($B919,'FST OMT'!$C:$AH,$A919,0),0)</f>
        <v>0</v>
      </c>
      <c r="F919" s="1">
        <f>_xlfn.IFNA(VLOOKUP($B919,'FST CV'!$C:$AH,$A919,0),0)</f>
        <v>0</v>
      </c>
      <c r="G919" s="1">
        <f>_xlfn.IFNA(VLOOKUP($B919,'FST TT'!$C:$AH,$A919,0),0)</f>
        <v>0</v>
      </c>
      <c r="I919" s="4">
        <f t="shared" si="344"/>
        <v>0</v>
      </c>
      <c r="K919" s="52">
        <f>IF(D919="MT",VLOOKUP(B919,Master_Item!B:H,7,0),VLOOKUP(B919,Master_Item!B:H,6,0))</f>
        <v>30</v>
      </c>
      <c r="L919" s="52" t="str">
        <f>VLOOKUP(B919,Master_Item!B:M,12,0)</f>
        <v>โรงงานวังม่วง</v>
      </c>
      <c r="M919" s="11" t="str">
        <f t="shared" si="345"/>
        <v>โรงงานวังม่วงRegion 5</v>
      </c>
      <c r="N919" s="11">
        <f t="shared" si="346"/>
        <v>0</v>
      </c>
      <c r="O919" s="11">
        <f t="shared" si="347"/>
        <v>0</v>
      </c>
      <c r="P919" s="11">
        <f t="shared" si="348"/>
        <v>0</v>
      </c>
      <c r="Q919" s="11">
        <f t="shared" si="349"/>
        <v>0</v>
      </c>
      <c r="R919" s="11">
        <f t="shared" si="350"/>
        <v>0</v>
      </c>
      <c r="S919" s="11"/>
      <c r="T919" s="1">
        <f>VLOOKUP(B919,Master_Item!B:I,8,0)</f>
        <v>8.4</v>
      </c>
      <c r="U919" s="11">
        <f t="shared" si="351"/>
        <v>0</v>
      </c>
      <c r="V919" s="11">
        <f t="shared" si="352"/>
        <v>0</v>
      </c>
      <c r="W919" s="11">
        <f t="shared" si="353"/>
        <v>0</v>
      </c>
      <c r="X919" s="11">
        <f t="shared" si="354"/>
        <v>0</v>
      </c>
      <c r="Y919" s="11">
        <f t="shared" si="355"/>
        <v>0</v>
      </c>
    </row>
    <row r="920" spans="1:25">
      <c r="A920" s="13">
        <v>20</v>
      </c>
      <c r="B920" s="2">
        <v>310004556</v>
      </c>
      <c r="C920" s="1" t="s">
        <v>1118</v>
      </c>
      <c r="D920" s="1" t="s">
        <v>127</v>
      </c>
      <c r="E920" s="1">
        <f>_xlfn.IFNA(VLOOKUP($B920,'FST OMT'!$C:$AH,$A920,0),0)*0.45</f>
        <v>0</v>
      </c>
      <c r="F920" s="1">
        <f>_xlfn.IFNA(VLOOKUP($B920,'FST CV'!$C:$AH,$A920,0),0)*0.45</f>
        <v>0</v>
      </c>
      <c r="G920" s="1">
        <f>_xlfn.IFNA(VLOOKUP($B920,'FST TT'!$C:$AH,$A920,0),0)*0.45</f>
        <v>0</v>
      </c>
      <c r="I920" s="4">
        <f t="shared" si="344"/>
        <v>0</v>
      </c>
      <c r="K920" s="52">
        <f>IF(D920="MT",VLOOKUP(B920,Master_Item!B:H,7,0),VLOOKUP(B920,Master_Item!B:H,6,0))</f>
        <v>30</v>
      </c>
      <c r="L920" s="52" t="str">
        <f>VLOOKUP(B920,Master_Item!B:M,12,0)</f>
        <v>โรงงานวังม่วง</v>
      </c>
      <c r="M920" s="11" t="str">
        <f t="shared" si="345"/>
        <v>โรงงานวังม่วงRegion 6/9</v>
      </c>
      <c r="N920" s="11">
        <f t="shared" si="346"/>
        <v>0</v>
      </c>
      <c r="O920" s="11">
        <f t="shared" si="347"/>
        <v>0</v>
      </c>
      <c r="P920" s="11">
        <f t="shared" si="348"/>
        <v>0</v>
      </c>
      <c r="Q920" s="11">
        <f t="shared" si="349"/>
        <v>0</v>
      </c>
      <c r="R920" s="11">
        <f t="shared" si="350"/>
        <v>0</v>
      </c>
      <c r="S920" s="11"/>
      <c r="T920" s="1">
        <f>VLOOKUP(B920,Master_Item!B:I,8,0)</f>
        <v>8.4</v>
      </c>
      <c r="U920" s="11">
        <f t="shared" si="351"/>
        <v>0</v>
      </c>
      <c r="V920" s="11">
        <f t="shared" si="352"/>
        <v>0</v>
      </c>
      <c r="W920" s="11">
        <f t="shared" si="353"/>
        <v>0</v>
      </c>
      <c r="X920" s="11">
        <f t="shared" si="354"/>
        <v>0</v>
      </c>
      <c r="Y920" s="11">
        <f t="shared" si="355"/>
        <v>0</v>
      </c>
    </row>
    <row r="921" spans="1:25">
      <c r="A921" s="13">
        <v>20</v>
      </c>
      <c r="B921" s="2">
        <v>310004556</v>
      </c>
      <c r="C921" s="1" t="s">
        <v>1118</v>
      </c>
      <c r="D921" s="1" t="s">
        <v>128</v>
      </c>
      <c r="E921" s="1">
        <f>_xlfn.IFNA(VLOOKUP($B921,'FST OMT'!$C:$AH,$A921,0),0)*0.55</f>
        <v>0</v>
      </c>
      <c r="F921" s="1">
        <f>_xlfn.IFNA(VLOOKUP($B921,'FST CV'!$C:$AH,$A921,0),0)*0.55</f>
        <v>0</v>
      </c>
      <c r="G921" s="1">
        <f>_xlfn.IFNA(VLOOKUP($B921,'FST TT'!$C:$AH,$A921,0),0)*0.55</f>
        <v>0</v>
      </c>
      <c r="I921" s="4">
        <f t="shared" si="344"/>
        <v>0</v>
      </c>
      <c r="K921" s="52">
        <f>IF(D921="MT",VLOOKUP(B921,Master_Item!B:H,7,0),VLOOKUP(B921,Master_Item!B:H,6,0))</f>
        <v>30</v>
      </c>
      <c r="L921" s="52" t="str">
        <f>VLOOKUP(B921,Master_Item!B:M,12,0)</f>
        <v>โรงงานวังม่วง</v>
      </c>
      <c r="M921" s="11" t="str">
        <f t="shared" si="345"/>
        <v>โรงงานวังม่วงRegion 6/14</v>
      </c>
      <c r="N921" s="11">
        <f t="shared" si="346"/>
        <v>0</v>
      </c>
      <c r="O921" s="11">
        <f t="shared" si="347"/>
        <v>0</v>
      </c>
      <c r="P921" s="11">
        <f t="shared" si="348"/>
        <v>0</v>
      </c>
      <c r="Q921" s="11">
        <f t="shared" si="349"/>
        <v>0</v>
      </c>
      <c r="R921" s="11">
        <f t="shared" si="350"/>
        <v>0</v>
      </c>
      <c r="S921" s="11"/>
      <c r="T921" s="1">
        <f>VLOOKUP(B921,Master_Item!B:I,8,0)</f>
        <v>8.4</v>
      </c>
      <c r="U921" s="11">
        <f t="shared" si="351"/>
        <v>0</v>
      </c>
      <c r="V921" s="11">
        <f t="shared" si="352"/>
        <v>0</v>
      </c>
      <c r="W921" s="11">
        <f t="shared" si="353"/>
        <v>0</v>
      </c>
      <c r="X921" s="11">
        <f t="shared" si="354"/>
        <v>0</v>
      </c>
      <c r="Y921" s="11">
        <f t="shared" si="355"/>
        <v>0</v>
      </c>
    </row>
    <row r="922" spans="1:25">
      <c r="A922" s="13">
        <v>21</v>
      </c>
      <c r="B922" s="2">
        <v>310004556</v>
      </c>
      <c r="C922" s="1" t="s">
        <v>1118</v>
      </c>
      <c r="D922" s="1" t="s">
        <v>121</v>
      </c>
      <c r="E922" s="1">
        <f>_xlfn.IFNA(VLOOKUP($B922,'FST OMT'!$C:$AH,$A922,0),0)</f>
        <v>0</v>
      </c>
      <c r="F922" s="1">
        <f>_xlfn.IFNA(VLOOKUP($B922,'FST CV'!$C:$AH,$A922,0),0)</f>
        <v>0</v>
      </c>
      <c r="G922" s="1">
        <f>_xlfn.IFNA(VLOOKUP($B922,'FST TT'!$C:$AH,$A922,0),0)</f>
        <v>0</v>
      </c>
      <c r="I922" s="4">
        <f t="shared" si="344"/>
        <v>0</v>
      </c>
      <c r="K922" s="52">
        <f>IF(D922="MT",VLOOKUP(B922,Master_Item!B:H,7,0),VLOOKUP(B922,Master_Item!B:H,6,0))</f>
        <v>30</v>
      </c>
      <c r="L922" s="52" t="str">
        <f>VLOOKUP(B922,Master_Item!B:M,12,0)</f>
        <v>โรงงานวังม่วง</v>
      </c>
      <c r="M922" s="11" t="str">
        <f t="shared" si="345"/>
        <v>โรงงานวังม่วงRegion 7</v>
      </c>
      <c r="N922" s="11">
        <f t="shared" si="346"/>
        <v>0</v>
      </c>
      <c r="O922" s="11">
        <f t="shared" si="347"/>
        <v>0</v>
      </c>
      <c r="P922" s="11">
        <f t="shared" si="348"/>
        <v>0</v>
      </c>
      <c r="Q922" s="11">
        <f t="shared" si="349"/>
        <v>0</v>
      </c>
      <c r="R922" s="11">
        <f t="shared" si="350"/>
        <v>0</v>
      </c>
      <c r="S922" s="11"/>
      <c r="T922" s="1">
        <f>VLOOKUP(B922,Master_Item!B:I,8,0)</f>
        <v>8.4</v>
      </c>
      <c r="U922" s="11">
        <f t="shared" si="351"/>
        <v>0</v>
      </c>
      <c r="V922" s="11">
        <f t="shared" si="352"/>
        <v>0</v>
      </c>
      <c r="W922" s="11">
        <f t="shared" si="353"/>
        <v>0</v>
      </c>
      <c r="X922" s="11">
        <f t="shared" si="354"/>
        <v>0</v>
      </c>
      <c r="Y922" s="11">
        <f t="shared" si="355"/>
        <v>0</v>
      </c>
    </row>
    <row r="923" spans="1:25">
      <c r="A923" s="13">
        <v>22</v>
      </c>
      <c r="B923" s="2">
        <v>310004556</v>
      </c>
      <c r="C923" s="1" t="s">
        <v>1118</v>
      </c>
      <c r="D923" s="1" t="s">
        <v>122</v>
      </c>
      <c r="E923" s="1">
        <f>_xlfn.IFNA(VLOOKUP($B923,'FST OMT'!$C:$AH,$A923,0),0)</f>
        <v>0</v>
      </c>
      <c r="F923" s="1">
        <f>_xlfn.IFNA(VLOOKUP($B923,'FST CV'!$C:$AH,$A923,0),0)</f>
        <v>0</v>
      </c>
      <c r="G923" s="1">
        <f>_xlfn.IFNA(VLOOKUP($B923,'FST TT'!$C:$AH,$A923,0),0)</f>
        <v>0</v>
      </c>
      <c r="I923" s="4">
        <f t="shared" si="344"/>
        <v>0</v>
      </c>
      <c r="K923" s="52">
        <f>IF(D923="MT",VLOOKUP(B923,Master_Item!B:H,7,0),VLOOKUP(B923,Master_Item!B:H,6,0))</f>
        <v>30</v>
      </c>
      <c r="L923" s="52" t="str">
        <f>VLOOKUP(B923,Master_Item!B:M,12,0)</f>
        <v>โรงงานวังม่วง</v>
      </c>
      <c r="M923" s="11" t="str">
        <f t="shared" si="345"/>
        <v>โรงงานวังม่วงRegion 8</v>
      </c>
      <c r="N923" s="11">
        <f t="shared" si="346"/>
        <v>0</v>
      </c>
      <c r="O923" s="11">
        <f t="shared" si="347"/>
        <v>0</v>
      </c>
      <c r="P923" s="11">
        <f t="shared" si="348"/>
        <v>0</v>
      </c>
      <c r="Q923" s="11">
        <f t="shared" si="349"/>
        <v>0</v>
      </c>
      <c r="R923" s="11">
        <f t="shared" si="350"/>
        <v>0</v>
      </c>
      <c r="S923" s="11"/>
      <c r="T923" s="1">
        <f>VLOOKUP(B923,Master_Item!B:I,8,0)</f>
        <v>8.4</v>
      </c>
      <c r="U923" s="11">
        <f t="shared" si="351"/>
        <v>0</v>
      </c>
      <c r="V923" s="11">
        <f t="shared" si="352"/>
        <v>0</v>
      </c>
      <c r="W923" s="11">
        <f t="shared" si="353"/>
        <v>0</v>
      </c>
      <c r="X923" s="11">
        <f t="shared" si="354"/>
        <v>0</v>
      </c>
      <c r="Y923" s="11">
        <f t="shared" si="355"/>
        <v>0</v>
      </c>
    </row>
    <row r="924" spans="1:25">
      <c r="A924" s="13">
        <v>71</v>
      </c>
      <c r="B924" s="2">
        <v>310004556</v>
      </c>
      <c r="C924" s="1" t="s">
        <v>1118</v>
      </c>
      <c r="D924" s="1" t="s">
        <v>123</v>
      </c>
      <c r="H924" s="4">
        <f>_xlfn.IFNA(VLOOKUP(B924,'FST MT'!A:FS,$A924,0),0)</f>
        <v>0</v>
      </c>
      <c r="I924" s="4">
        <f t="shared" si="344"/>
        <v>0</v>
      </c>
      <c r="K924" s="52">
        <f>IF(D924="MT",VLOOKUP(B924,Master_Item!B:H,7,0),VLOOKUP(B924,Master_Item!B:H,6,0))</f>
        <v>30</v>
      </c>
      <c r="L924" s="52" t="str">
        <f>VLOOKUP(B924,Master_Item!B:M,12,0)</f>
        <v>โรงงานวังม่วง</v>
      </c>
      <c r="M924" s="11" t="str">
        <f t="shared" si="345"/>
        <v>โรงงานวังม่วงMT</v>
      </c>
      <c r="N924" s="11">
        <f t="shared" si="346"/>
        <v>0</v>
      </c>
      <c r="O924" s="11">
        <f t="shared" si="347"/>
        <v>0</v>
      </c>
      <c r="P924" s="11">
        <f t="shared" si="348"/>
        <v>0</v>
      </c>
      <c r="Q924" s="11">
        <f t="shared" si="349"/>
        <v>0</v>
      </c>
      <c r="R924" s="11">
        <f t="shared" si="350"/>
        <v>0</v>
      </c>
      <c r="S924" s="11"/>
      <c r="T924" s="1">
        <f>VLOOKUP(B924,Master_Item!B:I,8,0)</f>
        <v>8.4</v>
      </c>
      <c r="U924" s="11">
        <f t="shared" si="351"/>
        <v>0</v>
      </c>
      <c r="V924" s="11">
        <f t="shared" si="352"/>
        <v>0</v>
      </c>
      <c r="W924" s="11">
        <f t="shared" si="353"/>
        <v>0</v>
      </c>
      <c r="X924" s="11">
        <f t="shared" si="354"/>
        <v>0</v>
      </c>
      <c r="Y924" s="11">
        <f t="shared" si="355"/>
        <v>0</v>
      </c>
    </row>
    <row r="925" spans="1:25">
      <c r="A925" s="13">
        <v>15</v>
      </c>
      <c r="B925" s="2">
        <v>310004568</v>
      </c>
      <c r="C925" s="1" t="s">
        <v>1120</v>
      </c>
      <c r="D925" s="1" t="s">
        <v>115</v>
      </c>
      <c r="E925" s="1">
        <f>_xlfn.IFNA(VLOOKUP($B925,'FST OMT'!$C:$AH,$A925,0),0)</f>
        <v>0</v>
      </c>
      <c r="F925" s="1">
        <f>_xlfn.IFNA(VLOOKUP($B925,'FST CV'!$C:$AH,$A925,0),0)</f>
        <v>0</v>
      </c>
      <c r="G925" s="1">
        <f>_xlfn.IFNA(VLOOKUP($B925,'FST TT'!$C:$AH,$A925,0),0)</f>
        <v>0</v>
      </c>
      <c r="I925" s="4">
        <f t="shared" si="344"/>
        <v>0</v>
      </c>
      <c r="K925" s="52">
        <f>IF(D925="MT",VLOOKUP(B925,Master_Item!B:H,7,0),VLOOKUP(B925,Master_Item!B:H,6,0))</f>
        <v>30</v>
      </c>
      <c r="L925" s="52" t="str">
        <f>VLOOKUP(B925,Master_Item!B:M,12,0)</f>
        <v>โรงงานวังม่วง</v>
      </c>
      <c r="M925" s="11" t="str">
        <f t="shared" si="345"/>
        <v>โรงงานวังม่วงRegion 1</v>
      </c>
      <c r="N925" s="11">
        <f t="shared" si="346"/>
        <v>0</v>
      </c>
      <c r="O925" s="11">
        <f t="shared" si="347"/>
        <v>0</v>
      </c>
      <c r="P925" s="11">
        <f t="shared" si="348"/>
        <v>0</v>
      </c>
      <c r="Q925" s="11">
        <f t="shared" si="349"/>
        <v>0</v>
      </c>
      <c r="R925" s="11">
        <f t="shared" si="350"/>
        <v>0</v>
      </c>
      <c r="S925" s="11"/>
      <c r="T925" s="1">
        <f>VLOOKUP(B925,Master_Item!B:I,8,0)</f>
        <v>8.4</v>
      </c>
      <c r="U925" s="11">
        <f t="shared" si="351"/>
        <v>0</v>
      </c>
      <c r="V925" s="11">
        <f t="shared" si="352"/>
        <v>0</v>
      </c>
      <c r="W925" s="11">
        <f t="shared" si="353"/>
        <v>0</v>
      </c>
      <c r="X925" s="11">
        <f t="shared" si="354"/>
        <v>0</v>
      </c>
      <c r="Y925" s="11">
        <f t="shared" si="355"/>
        <v>0</v>
      </c>
    </row>
    <row r="926" spans="1:25">
      <c r="A926" s="13">
        <v>16</v>
      </c>
      <c r="B926" s="2">
        <v>310004568</v>
      </c>
      <c r="C926" s="1" t="s">
        <v>1120</v>
      </c>
      <c r="D926" s="1" t="s">
        <v>116</v>
      </c>
      <c r="E926" s="1">
        <f>_xlfn.IFNA(VLOOKUP($B926,'FST OMT'!$C:$AH,$A926,0),0)</f>
        <v>0</v>
      </c>
      <c r="F926" s="1">
        <f>_xlfn.IFNA(VLOOKUP($B926,'FST CV'!$C:$AH,$A926,0),0)</f>
        <v>0</v>
      </c>
      <c r="G926" s="1">
        <f>_xlfn.IFNA(VLOOKUP($B926,'FST TT'!$C:$AH,$A926,0),0)</f>
        <v>0</v>
      </c>
      <c r="I926" s="4">
        <f t="shared" si="344"/>
        <v>0</v>
      </c>
      <c r="K926" s="52">
        <f>IF(D926="MT",VLOOKUP(B926,Master_Item!B:H,7,0),VLOOKUP(B926,Master_Item!B:H,6,0))</f>
        <v>30</v>
      </c>
      <c r="L926" s="52" t="str">
        <f>VLOOKUP(B926,Master_Item!B:M,12,0)</f>
        <v>โรงงานวังม่วง</v>
      </c>
      <c r="M926" s="11" t="str">
        <f t="shared" si="345"/>
        <v>โรงงานวังม่วงRegion 2</v>
      </c>
      <c r="N926" s="11">
        <f t="shared" si="346"/>
        <v>0</v>
      </c>
      <c r="O926" s="11">
        <f t="shared" si="347"/>
        <v>0</v>
      </c>
      <c r="P926" s="11">
        <f t="shared" si="348"/>
        <v>0</v>
      </c>
      <c r="Q926" s="11">
        <f t="shared" si="349"/>
        <v>0</v>
      </c>
      <c r="R926" s="11">
        <f t="shared" si="350"/>
        <v>0</v>
      </c>
      <c r="S926" s="11"/>
      <c r="T926" s="1">
        <f>VLOOKUP(B926,Master_Item!B:I,8,0)</f>
        <v>8.4</v>
      </c>
      <c r="U926" s="11">
        <f t="shared" si="351"/>
        <v>0</v>
      </c>
      <c r="V926" s="11">
        <f t="shared" si="352"/>
        <v>0</v>
      </c>
      <c r="W926" s="11">
        <f t="shared" si="353"/>
        <v>0</v>
      </c>
      <c r="X926" s="11">
        <f t="shared" si="354"/>
        <v>0</v>
      </c>
      <c r="Y926" s="11">
        <f t="shared" si="355"/>
        <v>0</v>
      </c>
    </row>
    <row r="927" spans="1:25">
      <c r="A927" s="13">
        <v>17</v>
      </c>
      <c r="B927" s="2">
        <v>310004568</v>
      </c>
      <c r="C927" s="1" t="s">
        <v>1120</v>
      </c>
      <c r="D927" s="1" t="s">
        <v>117</v>
      </c>
      <c r="E927" s="1">
        <f>_xlfn.IFNA(VLOOKUP($B927,'FST OMT'!$C:$AH,$A927,0),0)</f>
        <v>0</v>
      </c>
      <c r="F927" s="1">
        <f>_xlfn.IFNA(VLOOKUP($B927,'FST CV'!$C:$AH,$A927,0),0)</f>
        <v>0</v>
      </c>
      <c r="G927" s="1">
        <f>_xlfn.IFNA(VLOOKUP($B927,'FST TT'!$C:$AH,$A927,0),0)</f>
        <v>0</v>
      </c>
      <c r="I927" s="4">
        <f t="shared" si="344"/>
        <v>0</v>
      </c>
      <c r="K927" s="52">
        <f>IF(D927="MT",VLOOKUP(B927,Master_Item!B:H,7,0),VLOOKUP(B927,Master_Item!B:H,6,0))</f>
        <v>30</v>
      </c>
      <c r="L927" s="52" t="str">
        <f>VLOOKUP(B927,Master_Item!B:M,12,0)</f>
        <v>โรงงานวังม่วง</v>
      </c>
      <c r="M927" s="11" t="str">
        <f t="shared" si="345"/>
        <v>โรงงานวังม่วงRegion 3</v>
      </c>
      <c r="N927" s="11">
        <f t="shared" si="346"/>
        <v>0</v>
      </c>
      <c r="O927" s="11">
        <f t="shared" si="347"/>
        <v>0</v>
      </c>
      <c r="P927" s="11">
        <f t="shared" si="348"/>
        <v>0</v>
      </c>
      <c r="Q927" s="11">
        <f t="shared" si="349"/>
        <v>0</v>
      </c>
      <c r="R927" s="11">
        <f t="shared" si="350"/>
        <v>0</v>
      </c>
      <c r="S927" s="11"/>
      <c r="T927" s="1">
        <f>VLOOKUP(B927,Master_Item!B:I,8,0)</f>
        <v>8.4</v>
      </c>
      <c r="U927" s="11">
        <f t="shared" si="351"/>
        <v>0</v>
      </c>
      <c r="V927" s="11">
        <f t="shared" si="352"/>
        <v>0</v>
      </c>
      <c r="W927" s="11">
        <f t="shared" si="353"/>
        <v>0</v>
      </c>
      <c r="X927" s="11">
        <f t="shared" si="354"/>
        <v>0</v>
      </c>
      <c r="Y927" s="11">
        <f t="shared" si="355"/>
        <v>0</v>
      </c>
    </row>
    <row r="928" spans="1:25">
      <c r="A928" s="13">
        <v>18</v>
      </c>
      <c r="B928" s="2">
        <v>310004568</v>
      </c>
      <c r="C928" s="1" t="s">
        <v>1120</v>
      </c>
      <c r="D928" s="1" t="s">
        <v>118</v>
      </c>
      <c r="E928" s="1">
        <f>_xlfn.IFNA(VLOOKUP($B928,'FST OMT'!$C:$AH,$A928,0),0)</f>
        <v>0</v>
      </c>
      <c r="F928" s="1">
        <f>_xlfn.IFNA(VLOOKUP($B928,'FST CV'!$C:$AH,$A928,0),0)</f>
        <v>0</v>
      </c>
      <c r="G928" s="1">
        <f>_xlfn.IFNA(VLOOKUP($B928,'FST TT'!$C:$AH,$A928,0),0)</f>
        <v>0</v>
      </c>
      <c r="I928" s="4">
        <f t="shared" si="344"/>
        <v>0</v>
      </c>
      <c r="K928" s="52">
        <f>IF(D928="MT",VLOOKUP(B928,Master_Item!B:H,7,0),VLOOKUP(B928,Master_Item!B:H,6,0))</f>
        <v>30</v>
      </c>
      <c r="L928" s="52" t="str">
        <f>VLOOKUP(B928,Master_Item!B:M,12,0)</f>
        <v>โรงงานวังม่วง</v>
      </c>
      <c r="M928" s="11" t="str">
        <f t="shared" si="345"/>
        <v>โรงงานวังม่วงRegion 4</v>
      </c>
      <c r="N928" s="11">
        <f t="shared" si="346"/>
        <v>0</v>
      </c>
      <c r="O928" s="11">
        <f t="shared" si="347"/>
        <v>0</v>
      </c>
      <c r="P928" s="11">
        <f t="shared" si="348"/>
        <v>0</v>
      </c>
      <c r="Q928" s="11">
        <f t="shared" si="349"/>
        <v>0</v>
      </c>
      <c r="R928" s="11">
        <f t="shared" si="350"/>
        <v>0</v>
      </c>
      <c r="S928" s="11"/>
      <c r="T928" s="1">
        <f>VLOOKUP(B928,Master_Item!B:I,8,0)</f>
        <v>8.4</v>
      </c>
      <c r="U928" s="11">
        <f t="shared" si="351"/>
        <v>0</v>
      </c>
      <c r="V928" s="11">
        <f t="shared" si="352"/>
        <v>0</v>
      </c>
      <c r="W928" s="11">
        <f t="shared" si="353"/>
        <v>0</v>
      </c>
      <c r="X928" s="11">
        <f t="shared" si="354"/>
        <v>0</v>
      </c>
      <c r="Y928" s="11">
        <f t="shared" si="355"/>
        <v>0</v>
      </c>
    </row>
    <row r="929" spans="1:25">
      <c r="A929" s="13">
        <v>19</v>
      </c>
      <c r="B929" s="2">
        <v>310004568</v>
      </c>
      <c r="C929" s="1" t="s">
        <v>1120</v>
      </c>
      <c r="D929" s="1" t="s">
        <v>119</v>
      </c>
      <c r="E929" s="1">
        <f>_xlfn.IFNA(VLOOKUP($B929,'FST OMT'!$C:$AH,$A929,0),0)</f>
        <v>0</v>
      </c>
      <c r="F929" s="1">
        <f>_xlfn.IFNA(VLOOKUP($B929,'FST CV'!$C:$AH,$A929,0),0)</f>
        <v>0</v>
      </c>
      <c r="G929" s="1">
        <f>_xlfn.IFNA(VLOOKUP($B929,'FST TT'!$C:$AH,$A929,0),0)</f>
        <v>0</v>
      </c>
      <c r="I929" s="4">
        <f t="shared" si="344"/>
        <v>0</v>
      </c>
      <c r="K929" s="52">
        <f>IF(D929="MT",VLOOKUP(B929,Master_Item!B:H,7,0),VLOOKUP(B929,Master_Item!B:H,6,0))</f>
        <v>30</v>
      </c>
      <c r="L929" s="52" t="str">
        <f>VLOOKUP(B929,Master_Item!B:M,12,0)</f>
        <v>โรงงานวังม่วง</v>
      </c>
      <c r="M929" s="11" t="str">
        <f t="shared" si="345"/>
        <v>โรงงานวังม่วงRegion 5</v>
      </c>
      <c r="N929" s="11">
        <f t="shared" si="346"/>
        <v>0</v>
      </c>
      <c r="O929" s="11">
        <f t="shared" si="347"/>
        <v>0</v>
      </c>
      <c r="P929" s="11">
        <f t="shared" si="348"/>
        <v>0</v>
      </c>
      <c r="Q929" s="11">
        <f t="shared" si="349"/>
        <v>0</v>
      </c>
      <c r="R929" s="11">
        <f t="shared" si="350"/>
        <v>0</v>
      </c>
      <c r="S929" s="11"/>
      <c r="T929" s="1">
        <f>VLOOKUP(B929,Master_Item!B:I,8,0)</f>
        <v>8.4</v>
      </c>
      <c r="U929" s="11">
        <f t="shared" si="351"/>
        <v>0</v>
      </c>
      <c r="V929" s="11">
        <f t="shared" si="352"/>
        <v>0</v>
      </c>
      <c r="W929" s="11">
        <f t="shared" si="353"/>
        <v>0</v>
      </c>
      <c r="X929" s="11">
        <f t="shared" si="354"/>
        <v>0</v>
      </c>
      <c r="Y929" s="11">
        <f t="shared" si="355"/>
        <v>0</v>
      </c>
    </row>
    <row r="930" spans="1:25">
      <c r="A930" s="13">
        <v>20</v>
      </c>
      <c r="B930" s="2">
        <v>310004568</v>
      </c>
      <c r="C930" s="1" t="s">
        <v>1120</v>
      </c>
      <c r="D930" s="1" t="s">
        <v>127</v>
      </c>
      <c r="E930" s="1">
        <f>_xlfn.IFNA(VLOOKUP($B930,'FST OMT'!$C:$AH,$A930,0),0)*0.45</f>
        <v>0</v>
      </c>
      <c r="F930" s="1">
        <f>_xlfn.IFNA(VLOOKUP($B930,'FST CV'!$C:$AH,$A930,0),0)*0.45</f>
        <v>0</v>
      </c>
      <c r="G930" s="1">
        <f>_xlfn.IFNA(VLOOKUP($B930,'FST TT'!$C:$AH,$A930,0),0)*0.45</f>
        <v>0</v>
      </c>
      <c r="I930" s="4">
        <f t="shared" si="344"/>
        <v>0</v>
      </c>
      <c r="K930" s="52">
        <f>IF(D930="MT",VLOOKUP(B930,Master_Item!B:H,7,0),VLOOKUP(B930,Master_Item!B:H,6,0))</f>
        <v>30</v>
      </c>
      <c r="L930" s="52" t="str">
        <f>VLOOKUP(B930,Master_Item!B:M,12,0)</f>
        <v>โรงงานวังม่วง</v>
      </c>
      <c r="M930" s="11" t="str">
        <f t="shared" si="345"/>
        <v>โรงงานวังม่วงRegion 6/9</v>
      </c>
      <c r="N930" s="11">
        <f t="shared" si="346"/>
        <v>0</v>
      </c>
      <c r="O930" s="11">
        <f t="shared" si="347"/>
        <v>0</v>
      </c>
      <c r="P930" s="11">
        <f t="shared" si="348"/>
        <v>0</v>
      </c>
      <c r="Q930" s="11">
        <f t="shared" si="349"/>
        <v>0</v>
      </c>
      <c r="R930" s="11">
        <f t="shared" si="350"/>
        <v>0</v>
      </c>
      <c r="S930" s="11"/>
      <c r="T930" s="1">
        <f>VLOOKUP(B930,Master_Item!B:I,8,0)</f>
        <v>8.4</v>
      </c>
      <c r="U930" s="11">
        <f t="shared" si="351"/>
        <v>0</v>
      </c>
      <c r="V930" s="11">
        <f t="shared" si="352"/>
        <v>0</v>
      </c>
      <c r="W930" s="11">
        <f t="shared" si="353"/>
        <v>0</v>
      </c>
      <c r="X930" s="11">
        <f t="shared" si="354"/>
        <v>0</v>
      </c>
      <c r="Y930" s="11">
        <f t="shared" si="355"/>
        <v>0</v>
      </c>
    </row>
    <row r="931" spans="1:25">
      <c r="A931" s="13">
        <v>20</v>
      </c>
      <c r="B931" s="2">
        <v>310004568</v>
      </c>
      <c r="C931" s="1" t="s">
        <v>1120</v>
      </c>
      <c r="D931" s="1" t="s">
        <v>128</v>
      </c>
      <c r="E931" s="1">
        <f>_xlfn.IFNA(VLOOKUP($B931,'FST OMT'!$C:$AH,$A931,0),0)*0.55</f>
        <v>0</v>
      </c>
      <c r="F931" s="1">
        <f>_xlfn.IFNA(VLOOKUP($B931,'FST CV'!$C:$AH,$A931,0),0)*0.55</f>
        <v>0</v>
      </c>
      <c r="G931" s="1">
        <f>_xlfn.IFNA(VLOOKUP($B931,'FST TT'!$C:$AH,$A931,0),0)*0.55</f>
        <v>0</v>
      </c>
      <c r="I931" s="4">
        <f t="shared" si="344"/>
        <v>0</v>
      </c>
      <c r="K931" s="52">
        <f>IF(D931="MT",VLOOKUP(B931,Master_Item!B:H,7,0),VLOOKUP(B931,Master_Item!B:H,6,0))</f>
        <v>30</v>
      </c>
      <c r="L931" s="52" t="str">
        <f>VLOOKUP(B931,Master_Item!B:M,12,0)</f>
        <v>โรงงานวังม่วง</v>
      </c>
      <c r="M931" s="11" t="str">
        <f t="shared" si="345"/>
        <v>โรงงานวังม่วงRegion 6/14</v>
      </c>
      <c r="N931" s="11">
        <f t="shared" si="346"/>
        <v>0</v>
      </c>
      <c r="O931" s="11">
        <f t="shared" si="347"/>
        <v>0</v>
      </c>
      <c r="P931" s="11">
        <f t="shared" si="348"/>
        <v>0</v>
      </c>
      <c r="Q931" s="11">
        <f t="shared" si="349"/>
        <v>0</v>
      </c>
      <c r="R931" s="11">
        <f t="shared" si="350"/>
        <v>0</v>
      </c>
      <c r="S931" s="11"/>
      <c r="T931" s="1">
        <f>VLOOKUP(B931,Master_Item!B:I,8,0)</f>
        <v>8.4</v>
      </c>
      <c r="U931" s="11">
        <f t="shared" si="351"/>
        <v>0</v>
      </c>
      <c r="V931" s="11">
        <f t="shared" si="352"/>
        <v>0</v>
      </c>
      <c r="W931" s="11">
        <f t="shared" si="353"/>
        <v>0</v>
      </c>
      <c r="X931" s="11">
        <f t="shared" si="354"/>
        <v>0</v>
      </c>
      <c r="Y931" s="11">
        <f t="shared" si="355"/>
        <v>0</v>
      </c>
    </row>
    <row r="932" spans="1:25">
      <c r="A932" s="13">
        <v>21</v>
      </c>
      <c r="B932" s="2">
        <v>310004568</v>
      </c>
      <c r="C932" s="1" t="s">
        <v>1120</v>
      </c>
      <c r="D932" s="1" t="s">
        <v>121</v>
      </c>
      <c r="E932" s="1">
        <f>_xlfn.IFNA(VLOOKUP($B932,'FST OMT'!$C:$AH,$A932,0),0)</f>
        <v>0</v>
      </c>
      <c r="F932" s="1">
        <f>_xlfn.IFNA(VLOOKUP($B932,'FST CV'!$C:$AH,$A932,0),0)</f>
        <v>0</v>
      </c>
      <c r="G932" s="1">
        <f>_xlfn.IFNA(VLOOKUP($B932,'FST TT'!$C:$AH,$A932,0),0)</f>
        <v>0</v>
      </c>
      <c r="I932" s="4">
        <f t="shared" si="344"/>
        <v>0</v>
      </c>
      <c r="K932" s="52">
        <f>IF(D932="MT",VLOOKUP(B932,Master_Item!B:H,7,0),VLOOKUP(B932,Master_Item!B:H,6,0))</f>
        <v>30</v>
      </c>
      <c r="L932" s="52" t="str">
        <f>VLOOKUP(B932,Master_Item!B:M,12,0)</f>
        <v>โรงงานวังม่วง</v>
      </c>
      <c r="M932" s="11" t="str">
        <f t="shared" si="345"/>
        <v>โรงงานวังม่วงRegion 7</v>
      </c>
      <c r="N932" s="11">
        <f t="shared" si="346"/>
        <v>0</v>
      </c>
      <c r="O932" s="11">
        <f t="shared" si="347"/>
        <v>0</v>
      </c>
      <c r="P932" s="11">
        <f t="shared" si="348"/>
        <v>0</v>
      </c>
      <c r="Q932" s="11">
        <f t="shared" si="349"/>
        <v>0</v>
      </c>
      <c r="R932" s="11">
        <f t="shared" si="350"/>
        <v>0</v>
      </c>
      <c r="S932" s="11"/>
      <c r="T932" s="1">
        <f>VLOOKUP(B932,Master_Item!B:I,8,0)</f>
        <v>8.4</v>
      </c>
      <c r="U932" s="11">
        <f t="shared" si="351"/>
        <v>0</v>
      </c>
      <c r="V932" s="11">
        <f t="shared" si="352"/>
        <v>0</v>
      </c>
      <c r="W932" s="11">
        <f t="shared" si="353"/>
        <v>0</v>
      </c>
      <c r="X932" s="11">
        <f t="shared" si="354"/>
        <v>0</v>
      </c>
      <c r="Y932" s="11">
        <f t="shared" si="355"/>
        <v>0</v>
      </c>
    </row>
    <row r="933" spans="1:25">
      <c r="A933" s="13">
        <v>22</v>
      </c>
      <c r="B933" s="2">
        <v>310004568</v>
      </c>
      <c r="C933" s="1" t="s">
        <v>1120</v>
      </c>
      <c r="D933" s="1" t="s">
        <v>122</v>
      </c>
      <c r="E933" s="1">
        <f>_xlfn.IFNA(VLOOKUP($B933,'FST OMT'!$C:$AH,$A933,0),0)</f>
        <v>0</v>
      </c>
      <c r="F933" s="1">
        <f>_xlfn.IFNA(VLOOKUP($B933,'FST CV'!$C:$AH,$A933,0),0)</f>
        <v>0</v>
      </c>
      <c r="G933" s="1">
        <f>_xlfn.IFNA(VLOOKUP($B933,'FST TT'!$C:$AH,$A933,0),0)</f>
        <v>0</v>
      </c>
      <c r="I933" s="4">
        <f t="shared" si="344"/>
        <v>0</v>
      </c>
      <c r="K933" s="52">
        <f>IF(D933="MT",VLOOKUP(B933,Master_Item!B:H,7,0),VLOOKUP(B933,Master_Item!B:H,6,0))</f>
        <v>30</v>
      </c>
      <c r="L933" s="52" t="str">
        <f>VLOOKUP(B933,Master_Item!B:M,12,0)</f>
        <v>โรงงานวังม่วง</v>
      </c>
      <c r="M933" s="11" t="str">
        <f t="shared" si="345"/>
        <v>โรงงานวังม่วงRegion 8</v>
      </c>
      <c r="N933" s="11">
        <f t="shared" si="346"/>
        <v>0</v>
      </c>
      <c r="O933" s="11">
        <f t="shared" si="347"/>
        <v>0</v>
      </c>
      <c r="P933" s="11">
        <f t="shared" si="348"/>
        <v>0</v>
      </c>
      <c r="Q933" s="11">
        <f t="shared" si="349"/>
        <v>0</v>
      </c>
      <c r="R933" s="11">
        <f t="shared" si="350"/>
        <v>0</v>
      </c>
      <c r="S933" s="11"/>
      <c r="T933" s="1">
        <f>VLOOKUP(B933,Master_Item!B:I,8,0)</f>
        <v>8.4</v>
      </c>
      <c r="U933" s="11">
        <f t="shared" si="351"/>
        <v>0</v>
      </c>
      <c r="V933" s="11">
        <f t="shared" si="352"/>
        <v>0</v>
      </c>
      <c r="W933" s="11">
        <f t="shared" si="353"/>
        <v>0</v>
      </c>
      <c r="X933" s="11">
        <f t="shared" si="354"/>
        <v>0</v>
      </c>
      <c r="Y933" s="11">
        <f t="shared" si="355"/>
        <v>0</v>
      </c>
    </row>
    <row r="934" spans="1:25">
      <c r="A934" s="13">
        <v>71</v>
      </c>
      <c r="B934" s="2">
        <v>310004568</v>
      </c>
      <c r="C934" s="1" t="s">
        <v>1120</v>
      </c>
      <c r="D934" s="1" t="s">
        <v>123</v>
      </c>
      <c r="H934" s="4">
        <f>_xlfn.IFNA(VLOOKUP(B934,'FST MT'!A:FS,$A934,0),0)</f>
        <v>0</v>
      </c>
      <c r="I934" s="4">
        <f t="shared" si="344"/>
        <v>0</v>
      </c>
      <c r="K934" s="52">
        <f>IF(D934="MT",VLOOKUP(B934,Master_Item!B:H,7,0),VLOOKUP(B934,Master_Item!B:H,6,0))</f>
        <v>30</v>
      </c>
      <c r="L934" s="52" t="str">
        <f>VLOOKUP(B934,Master_Item!B:M,12,0)</f>
        <v>โรงงานวังม่วง</v>
      </c>
      <c r="M934" s="11" t="str">
        <f t="shared" si="345"/>
        <v>โรงงานวังม่วงMT</v>
      </c>
      <c r="N934" s="11">
        <f t="shared" si="346"/>
        <v>0</v>
      </c>
      <c r="O934" s="11">
        <f t="shared" si="347"/>
        <v>0</v>
      </c>
      <c r="P934" s="11">
        <f t="shared" si="348"/>
        <v>0</v>
      </c>
      <c r="Q934" s="11">
        <f t="shared" si="349"/>
        <v>0</v>
      </c>
      <c r="R934" s="11">
        <f t="shared" si="350"/>
        <v>0</v>
      </c>
      <c r="S934" s="11"/>
      <c r="T934" s="1">
        <f>VLOOKUP(B934,Master_Item!B:I,8,0)</f>
        <v>8.4</v>
      </c>
      <c r="U934" s="11">
        <f t="shared" si="351"/>
        <v>0</v>
      </c>
      <c r="V934" s="11">
        <f t="shared" si="352"/>
        <v>0</v>
      </c>
      <c r="W934" s="11">
        <f t="shared" si="353"/>
        <v>0</v>
      </c>
      <c r="X934" s="11">
        <f t="shared" si="354"/>
        <v>0</v>
      </c>
      <c r="Y934" s="11">
        <f t="shared" si="355"/>
        <v>0</v>
      </c>
    </row>
    <row r="935" spans="1:25">
      <c r="A935" s="13">
        <v>15</v>
      </c>
      <c r="B935" s="2">
        <v>310004566</v>
      </c>
      <c r="C935" s="1" t="s">
        <v>1122</v>
      </c>
      <c r="D935" s="1" t="s">
        <v>115</v>
      </c>
      <c r="E935" s="1">
        <f>_xlfn.IFNA(VLOOKUP($B935,'FST OMT'!$C:$AH,$A935,0),0)</f>
        <v>0</v>
      </c>
      <c r="F935" s="1">
        <f>_xlfn.IFNA(VLOOKUP($B935,'FST CV'!$C:$AH,$A935,0),0)</f>
        <v>0</v>
      </c>
      <c r="G935" s="1">
        <f>_xlfn.IFNA(VLOOKUP($B935,'FST TT'!$C:$AH,$A935,0),0)</f>
        <v>0</v>
      </c>
      <c r="I935" s="4">
        <f t="shared" si="344"/>
        <v>0</v>
      </c>
      <c r="K935" s="52">
        <f>IF(D935="MT",VLOOKUP(B935,Master_Item!B:H,7,0),VLOOKUP(B935,Master_Item!B:H,6,0))</f>
        <v>30</v>
      </c>
      <c r="L935" s="52" t="str">
        <f>VLOOKUP(B935,Master_Item!B:M,12,0)</f>
        <v>โรงงานวังม่วง</v>
      </c>
      <c r="M935" s="11" t="str">
        <f t="shared" si="345"/>
        <v>โรงงานวังม่วงRegion 1</v>
      </c>
      <c r="N935" s="11">
        <f t="shared" si="346"/>
        <v>0</v>
      </c>
      <c r="O935" s="11">
        <f t="shared" si="347"/>
        <v>0</v>
      </c>
      <c r="P935" s="11">
        <f t="shared" si="348"/>
        <v>0</v>
      </c>
      <c r="Q935" s="11">
        <f t="shared" si="349"/>
        <v>0</v>
      </c>
      <c r="R935" s="11">
        <f t="shared" si="350"/>
        <v>0</v>
      </c>
      <c r="S935" s="11"/>
      <c r="T935" s="1">
        <f>VLOOKUP(B935,Master_Item!B:I,8,0)</f>
        <v>8.4</v>
      </c>
      <c r="U935" s="11">
        <f t="shared" si="351"/>
        <v>0</v>
      </c>
      <c r="V935" s="11">
        <f t="shared" si="352"/>
        <v>0</v>
      </c>
      <c r="W935" s="11">
        <f t="shared" si="353"/>
        <v>0</v>
      </c>
      <c r="X935" s="11">
        <f t="shared" si="354"/>
        <v>0</v>
      </c>
      <c r="Y935" s="11">
        <f t="shared" si="355"/>
        <v>0</v>
      </c>
    </row>
    <row r="936" spans="1:25">
      <c r="A936" s="13">
        <v>16</v>
      </c>
      <c r="B936" s="2">
        <v>310004566</v>
      </c>
      <c r="C936" s="1" t="s">
        <v>1122</v>
      </c>
      <c r="D936" s="1" t="s">
        <v>116</v>
      </c>
      <c r="E936" s="1">
        <f>_xlfn.IFNA(VLOOKUP($B936,'FST OMT'!$C:$AH,$A936,0),0)</f>
        <v>0</v>
      </c>
      <c r="F936" s="1">
        <f>_xlfn.IFNA(VLOOKUP($B936,'FST CV'!$C:$AH,$A936,0),0)</f>
        <v>0</v>
      </c>
      <c r="G936" s="1">
        <f>_xlfn.IFNA(VLOOKUP($B936,'FST TT'!$C:$AH,$A936,0),0)</f>
        <v>0</v>
      </c>
      <c r="I936" s="4">
        <f t="shared" si="344"/>
        <v>0</v>
      </c>
      <c r="K936" s="52">
        <f>IF(D936="MT",VLOOKUP(B936,Master_Item!B:H,7,0),VLOOKUP(B936,Master_Item!B:H,6,0))</f>
        <v>30</v>
      </c>
      <c r="L936" s="52" t="str">
        <f>VLOOKUP(B936,Master_Item!B:M,12,0)</f>
        <v>โรงงานวังม่วง</v>
      </c>
      <c r="M936" s="11" t="str">
        <f t="shared" si="345"/>
        <v>โรงงานวังม่วงRegion 2</v>
      </c>
      <c r="N936" s="11">
        <f t="shared" si="346"/>
        <v>0</v>
      </c>
      <c r="O936" s="11">
        <f t="shared" si="347"/>
        <v>0</v>
      </c>
      <c r="P936" s="11">
        <f t="shared" si="348"/>
        <v>0</v>
      </c>
      <c r="Q936" s="11">
        <f t="shared" si="349"/>
        <v>0</v>
      </c>
      <c r="R936" s="11">
        <f t="shared" si="350"/>
        <v>0</v>
      </c>
      <c r="S936" s="11"/>
      <c r="T936" s="1">
        <f>VLOOKUP(B936,Master_Item!B:I,8,0)</f>
        <v>8.4</v>
      </c>
      <c r="U936" s="11">
        <f t="shared" si="351"/>
        <v>0</v>
      </c>
      <c r="V936" s="11">
        <f t="shared" si="352"/>
        <v>0</v>
      </c>
      <c r="W936" s="11">
        <f t="shared" si="353"/>
        <v>0</v>
      </c>
      <c r="X936" s="11">
        <f t="shared" si="354"/>
        <v>0</v>
      </c>
      <c r="Y936" s="11">
        <f t="shared" si="355"/>
        <v>0</v>
      </c>
    </row>
    <row r="937" spans="1:25">
      <c r="A937" s="13">
        <v>17</v>
      </c>
      <c r="B937" s="2">
        <v>310004566</v>
      </c>
      <c r="C937" s="1" t="s">
        <v>1122</v>
      </c>
      <c r="D937" s="1" t="s">
        <v>117</v>
      </c>
      <c r="E937" s="1">
        <f>_xlfn.IFNA(VLOOKUP($B937,'FST OMT'!$C:$AH,$A937,0),0)</f>
        <v>0</v>
      </c>
      <c r="F937" s="1">
        <f>_xlfn.IFNA(VLOOKUP($B937,'FST CV'!$C:$AH,$A937,0),0)</f>
        <v>0</v>
      </c>
      <c r="G937" s="1">
        <f>_xlfn.IFNA(VLOOKUP($B937,'FST TT'!$C:$AH,$A937,0),0)</f>
        <v>0</v>
      </c>
      <c r="I937" s="4">
        <f t="shared" si="344"/>
        <v>0</v>
      </c>
      <c r="K937" s="52">
        <f>IF(D937="MT",VLOOKUP(B937,Master_Item!B:H,7,0),VLOOKUP(B937,Master_Item!B:H,6,0))</f>
        <v>30</v>
      </c>
      <c r="L937" s="52" t="str">
        <f>VLOOKUP(B937,Master_Item!B:M,12,0)</f>
        <v>โรงงานวังม่วง</v>
      </c>
      <c r="M937" s="11" t="str">
        <f t="shared" si="345"/>
        <v>โรงงานวังม่วงRegion 3</v>
      </c>
      <c r="N937" s="11">
        <f t="shared" si="346"/>
        <v>0</v>
      </c>
      <c r="O937" s="11">
        <f t="shared" si="347"/>
        <v>0</v>
      </c>
      <c r="P937" s="11">
        <f t="shared" si="348"/>
        <v>0</v>
      </c>
      <c r="Q937" s="11">
        <f t="shared" si="349"/>
        <v>0</v>
      </c>
      <c r="R937" s="11">
        <f t="shared" si="350"/>
        <v>0</v>
      </c>
      <c r="S937" s="11"/>
      <c r="T937" s="1">
        <f>VLOOKUP(B937,Master_Item!B:I,8,0)</f>
        <v>8.4</v>
      </c>
      <c r="U937" s="11">
        <f t="shared" si="351"/>
        <v>0</v>
      </c>
      <c r="V937" s="11">
        <f t="shared" si="352"/>
        <v>0</v>
      </c>
      <c r="W937" s="11">
        <f t="shared" si="353"/>
        <v>0</v>
      </c>
      <c r="X937" s="11">
        <f t="shared" si="354"/>
        <v>0</v>
      </c>
      <c r="Y937" s="11">
        <f t="shared" si="355"/>
        <v>0</v>
      </c>
    </row>
    <row r="938" spans="1:25">
      <c r="A938" s="13">
        <v>18</v>
      </c>
      <c r="B938" s="2">
        <v>310004566</v>
      </c>
      <c r="C938" s="1" t="s">
        <v>1122</v>
      </c>
      <c r="D938" s="1" t="s">
        <v>118</v>
      </c>
      <c r="E938" s="1">
        <f>_xlfn.IFNA(VLOOKUP($B938,'FST OMT'!$C:$AH,$A938,0),0)</f>
        <v>0</v>
      </c>
      <c r="F938" s="1">
        <f>_xlfn.IFNA(VLOOKUP($B938,'FST CV'!$C:$AH,$A938,0),0)</f>
        <v>0</v>
      </c>
      <c r="G938" s="1">
        <f>_xlfn.IFNA(VLOOKUP($B938,'FST TT'!$C:$AH,$A938,0),0)</f>
        <v>0</v>
      </c>
      <c r="I938" s="4">
        <f t="shared" si="344"/>
        <v>0</v>
      </c>
      <c r="K938" s="52">
        <f>IF(D938="MT",VLOOKUP(B938,Master_Item!B:H,7,0),VLOOKUP(B938,Master_Item!B:H,6,0))</f>
        <v>30</v>
      </c>
      <c r="L938" s="52" t="str">
        <f>VLOOKUP(B938,Master_Item!B:M,12,0)</f>
        <v>โรงงานวังม่วง</v>
      </c>
      <c r="M938" s="11" t="str">
        <f t="shared" si="345"/>
        <v>โรงงานวังม่วงRegion 4</v>
      </c>
      <c r="N938" s="11">
        <f t="shared" si="346"/>
        <v>0</v>
      </c>
      <c r="O938" s="11">
        <f t="shared" si="347"/>
        <v>0</v>
      </c>
      <c r="P938" s="11">
        <f t="shared" si="348"/>
        <v>0</v>
      </c>
      <c r="Q938" s="11">
        <f t="shared" si="349"/>
        <v>0</v>
      </c>
      <c r="R938" s="11">
        <f t="shared" si="350"/>
        <v>0</v>
      </c>
      <c r="S938" s="11"/>
      <c r="T938" s="1">
        <f>VLOOKUP(B938,Master_Item!B:I,8,0)</f>
        <v>8.4</v>
      </c>
      <c r="U938" s="11">
        <f t="shared" si="351"/>
        <v>0</v>
      </c>
      <c r="V938" s="11">
        <f t="shared" si="352"/>
        <v>0</v>
      </c>
      <c r="W938" s="11">
        <f t="shared" si="353"/>
        <v>0</v>
      </c>
      <c r="X938" s="11">
        <f t="shared" si="354"/>
        <v>0</v>
      </c>
      <c r="Y938" s="11">
        <f t="shared" si="355"/>
        <v>0</v>
      </c>
    </row>
    <row r="939" spans="1:25">
      <c r="A939" s="13">
        <v>19</v>
      </c>
      <c r="B939" s="2">
        <v>310004566</v>
      </c>
      <c r="C939" s="1" t="s">
        <v>1122</v>
      </c>
      <c r="D939" s="1" t="s">
        <v>119</v>
      </c>
      <c r="E939" s="1">
        <f>_xlfn.IFNA(VLOOKUP($B939,'FST OMT'!$C:$AH,$A939,0),0)</f>
        <v>0</v>
      </c>
      <c r="F939" s="1">
        <f>_xlfn.IFNA(VLOOKUP($B939,'FST CV'!$C:$AH,$A939,0),0)</f>
        <v>0</v>
      </c>
      <c r="G939" s="1">
        <f>_xlfn.IFNA(VLOOKUP($B939,'FST TT'!$C:$AH,$A939,0),0)</f>
        <v>0</v>
      </c>
      <c r="I939" s="4">
        <f t="shared" si="344"/>
        <v>0</v>
      </c>
      <c r="K939" s="52">
        <f>IF(D939="MT",VLOOKUP(B939,Master_Item!B:H,7,0),VLOOKUP(B939,Master_Item!B:H,6,0))</f>
        <v>30</v>
      </c>
      <c r="L939" s="52" t="str">
        <f>VLOOKUP(B939,Master_Item!B:M,12,0)</f>
        <v>โรงงานวังม่วง</v>
      </c>
      <c r="M939" s="11" t="str">
        <f t="shared" si="345"/>
        <v>โรงงานวังม่วงRegion 5</v>
      </c>
      <c r="N939" s="11">
        <f t="shared" si="346"/>
        <v>0</v>
      </c>
      <c r="O939" s="11">
        <f t="shared" si="347"/>
        <v>0</v>
      </c>
      <c r="P939" s="11">
        <f t="shared" si="348"/>
        <v>0</v>
      </c>
      <c r="Q939" s="11">
        <f t="shared" si="349"/>
        <v>0</v>
      </c>
      <c r="R939" s="11">
        <f t="shared" si="350"/>
        <v>0</v>
      </c>
      <c r="S939" s="11"/>
      <c r="T939" s="1">
        <f>VLOOKUP(B939,Master_Item!B:I,8,0)</f>
        <v>8.4</v>
      </c>
      <c r="U939" s="11">
        <f t="shared" si="351"/>
        <v>0</v>
      </c>
      <c r="V939" s="11">
        <f t="shared" si="352"/>
        <v>0</v>
      </c>
      <c r="W939" s="11">
        <f t="shared" si="353"/>
        <v>0</v>
      </c>
      <c r="X939" s="11">
        <f t="shared" si="354"/>
        <v>0</v>
      </c>
      <c r="Y939" s="11">
        <f t="shared" si="355"/>
        <v>0</v>
      </c>
    </row>
    <row r="940" spans="1:25">
      <c r="A940" s="13">
        <v>20</v>
      </c>
      <c r="B940" s="2">
        <v>310004566</v>
      </c>
      <c r="C940" s="1" t="s">
        <v>1122</v>
      </c>
      <c r="D940" s="1" t="s">
        <v>127</v>
      </c>
      <c r="E940" s="1">
        <f>_xlfn.IFNA(VLOOKUP($B940,'FST OMT'!$C:$AH,$A940,0),0)*0.45</f>
        <v>0</v>
      </c>
      <c r="F940" s="1">
        <f>_xlfn.IFNA(VLOOKUP($B940,'FST CV'!$C:$AH,$A940,0),0)*0.45</f>
        <v>0</v>
      </c>
      <c r="G940" s="1">
        <f>_xlfn.IFNA(VLOOKUP($B940,'FST TT'!$C:$AH,$A940,0),0)*0.45</f>
        <v>0</v>
      </c>
      <c r="I940" s="4">
        <f t="shared" si="344"/>
        <v>0</v>
      </c>
      <c r="K940" s="52">
        <f>IF(D940="MT",VLOOKUP(B940,Master_Item!B:H,7,0),VLOOKUP(B940,Master_Item!B:H,6,0))</f>
        <v>30</v>
      </c>
      <c r="L940" s="52" t="str">
        <f>VLOOKUP(B940,Master_Item!B:M,12,0)</f>
        <v>โรงงานวังม่วง</v>
      </c>
      <c r="M940" s="11" t="str">
        <f t="shared" si="345"/>
        <v>โรงงานวังม่วงRegion 6/9</v>
      </c>
      <c r="N940" s="11">
        <f t="shared" si="346"/>
        <v>0</v>
      </c>
      <c r="O940" s="11">
        <f t="shared" si="347"/>
        <v>0</v>
      </c>
      <c r="P940" s="11">
        <f t="shared" si="348"/>
        <v>0</v>
      </c>
      <c r="Q940" s="11">
        <f t="shared" si="349"/>
        <v>0</v>
      </c>
      <c r="R940" s="11">
        <f t="shared" si="350"/>
        <v>0</v>
      </c>
      <c r="S940" s="11"/>
      <c r="T940" s="1">
        <f>VLOOKUP(B940,Master_Item!B:I,8,0)</f>
        <v>8.4</v>
      </c>
      <c r="U940" s="11">
        <f t="shared" si="351"/>
        <v>0</v>
      </c>
      <c r="V940" s="11">
        <f t="shared" si="352"/>
        <v>0</v>
      </c>
      <c r="W940" s="11">
        <f t="shared" si="353"/>
        <v>0</v>
      </c>
      <c r="X940" s="11">
        <f t="shared" si="354"/>
        <v>0</v>
      </c>
      <c r="Y940" s="11">
        <f t="shared" si="355"/>
        <v>0</v>
      </c>
    </row>
    <row r="941" spans="1:25">
      <c r="A941" s="13">
        <v>20</v>
      </c>
      <c r="B941" s="2">
        <v>310004566</v>
      </c>
      <c r="C941" s="1" t="s">
        <v>1122</v>
      </c>
      <c r="D941" s="1" t="s">
        <v>128</v>
      </c>
      <c r="E941" s="1">
        <f>_xlfn.IFNA(VLOOKUP($B941,'FST OMT'!$C:$AH,$A941,0),0)*0.55</f>
        <v>0</v>
      </c>
      <c r="F941" s="1">
        <f>_xlfn.IFNA(VLOOKUP($B941,'FST CV'!$C:$AH,$A941,0),0)*0.55</f>
        <v>0</v>
      </c>
      <c r="G941" s="1">
        <f>_xlfn.IFNA(VLOOKUP($B941,'FST TT'!$C:$AH,$A941,0),0)*0.55</f>
        <v>0</v>
      </c>
      <c r="I941" s="4">
        <f t="shared" si="344"/>
        <v>0</v>
      </c>
      <c r="K941" s="52">
        <f>IF(D941="MT",VLOOKUP(B941,Master_Item!B:H,7,0),VLOOKUP(B941,Master_Item!B:H,6,0))</f>
        <v>30</v>
      </c>
      <c r="L941" s="52" t="str">
        <f>VLOOKUP(B941,Master_Item!B:M,12,0)</f>
        <v>โรงงานวังม่วง</v>
      </c>
      <c r="M941" s="11" t="str">
        <f t="shared" si="345"/>
        <v>โรงงานวังม่วงRegion 6/14</v>
      </c>
      <c r="N941" s="11">
        <f t="shared" si="346"/>
        <v>0</v>
      </c>
      <c r="O941" s="11">
        <f t="shared" si="347"/>
        <v>0</v>
      </c>
      <c r="P941" s="11">
        <f t="shared" si="348"/>
        <v>0</v>
      </c>
      <c r="Q941" s="11">
        <f t="shared" si="349"/>
        <v>0</v>
      </c>
      <c r="R941" s="11">
        <f t="shared" si="350"/>
        <v>0</v>
      </c>
      <c r="S941" s="11"/>
      <c r="T941" s="1">
        <f>VLOOKUP(B941,Master_Item!B:I,8,0)</f>
        <v>8.4</v>
      </c>
      <c r="U941" s="11">
        <f t="shared" si="351"/>
        <v>0</v>
      </c>
      <c r="V941" s="11">
        <f t="shared" si="352"/>
        <v>0</v>
      </c>
      <c r="W941" s="11">
        <f t="shared" si="353"/>
        <v>0</v>
      </c>
      <c r="X941" s="11">
        <f t="shared" si="354"/>
        <v>0</v>
      </c>
      <c r="Y941" s="11">
        <f t="shared" si="355"/>
        <v>0</v>
      </c>
    </row>
    <row r="942" spans="1:25">
      <c r="A942" s="13">
        <v>21</v>
      </c>
      <c r="B942" s="2">
        <v>310004566</v>
      </c>
      <c r="C942" s="1" t="s">
        <v>1122</v>
      </c>
      <c r="D942" s="1" t="s">
        <v>121</v>
      </c>
      <c r="E942" s="1">
        <f>_xlfn.IFNA(VLOOKUP($B942,'FST OMT'!$C:$AH,$A942,0),0)</f>
        <v>0</v>
      </c>
      <c r="F942" s="1">
        <f>_xlfn.IFNA(VLOOKUP($B942,'FST CV'!$C:$AH,$A942,0),0)</f>
        <v>0</v>
      </c>
      <c r="G942" s="1">
        <f>_xlfn.IFNA(VLOOKUP($B942,'FST TT'!$C:$AH,$A942,0),0)</f>
        <v>0</v>
      </c>
      <c r="I942" s="4">
        <f t="shared" si="344"/>
        <v>0</v>
      </c>
      <c r="K942" s="52">
        <f>IF(D942="MT",VLOOKUP(B942,Master_Item!B:H,7,0),VLOOKUP(B942,Master_Item!B:H,6,0))</f>
        <v>30</v>
      </c>
      <c r="L942" s="52" t="str">
        <f>VLOOKUP(B942,Master_Item!B:M,12,0)</f>
        <v>โรงงานวังม่วง</v>
      </c>
      <c r="M942" s="11" t="str">
        <f t="shared" si="345"/>
        <v>โรงงานวังม่วงRegion 7</v>
      </c>
      <c r="N942" s="11">
        <f t="shared" si="346"/>
        <v>0</v>
      </c>
      <c r="O942" s="11">
        <f t="shared" si="347"/>
        <v>0</v>
      </c>
      <c r="P942" s="11">
        <f t="shared" si="348"/>
        <v>0</v>
      </c>
      <c r="Q942" s="11">
        <f t="shared" si="349"/>
        <v>0</v>
      </c>
      <c r="R942" s="11">
        <f t="shared" si="350"/>
        <v>0</v>
      </c>
      <c r="S942" s="11"/>
      <c r="T942" s="1">
        <f>VLOOKUP(B942,Master_Item!B:I,8,0)</f>
        <v>8.4</v>
      </c>
      <c r="U942" s="11">
        <f t="shared" si="351"/>
        <v>0</v>
      </c>
      <c r="V942" s="11">
        <f t="shared" si="352"/>
        <v>0</v>
      </c>
      <c r="W942" s="11">
        <f t="shared" si="353"/>
        <v>0</v>
      </c>
      <c r="X942" s="11">
        <f t="shared" si="354"/>
        <v>0</v>
      </c>
      <c r="Y942" s="11">
        <f t="shared" si="355"/>
        <v>0</v>
      </c>
    </row>
    <row r="943" spans="1:25">
      <c r="A943" s="13">
        <v>22</v>
      </c>
      <c r="B943" s="2">
        <v>310004566</v>
      </c>
      <c r="C943" s="1" t="s">
        <v>1122</v>
      </c>
      <c r="D943" s="1" t="s">
        <v>122</v>
      </c>
      <c r="E943" s="1">
        <f>_xlfn.IFNA(VLOOKUP($B943,'FST OMT'!$C:$AH,$A943,0),0)</f>
        <v>0</v>
      </c>
      <c r="F943" s="1">
        <f>_xlfn.IFNA(VLOOKUP($B943,'FST CV'!$C:$AH,$A943,0),0)</f>
        <v>0</v>
      </c>
      <c r="G943" s="1">
        <f>_xlfn.IFNA(VLOOKUP($B943,'FST TT'!$C:$AH,$A943,0),0)</f>
        <v>0</v>
      </c>
      <c r="I943" s="4">
        <f t="shared" si="344"/>
        <v>0</v>
      </c>
      <c r="K943" s="52">
        <f>IF(D943="MT",VLOOKUP(B943,Master_Item!B:H,7,0),VLOOKUP(B943,Master_Item!B:H,6,0))</f>
        <v>30</v>
      </c>
      <c r="L943" s="52" t="str">
        <f>VLOOKUP(B943,Master_Item!B:M,12,0)</f>
        <v>โรงงานวังม่วง</v>
      </c>
      <c r="M943" s="11" t="str">
        <f t="shared" si="345"/>
        <v>โรงงานวังม่วงRegion 8</v>
      </c>
      <c r="N943" s="11">
        <f t="shared" si="346"/>
        <v>0</v>
      </c>
      <c r="O943" s="11">
        <f t="shared" si="347"/>
        <v>0</v>
      </c>
      <c r="P943" s="11">
        <f t="shared" si="348"/>
        <v>0</v>
      </c>
      <c r="Q943" s="11">
        <f t="shared" si="349"/>
        <v>0</v>
      </c>
      <c r="R943" s="11">
        <f t="shared" si="350"/>
        <v>0</v>
      </c>
      <c r="S943" s="11"/>
      <c r="T943" s="1">
        <f>VLOOKUP(B943,Master_Item!B:I,8,0)</f>
        <v>8.4</v>
      </c>
      <c r="U943" s="11">
        <f t="shared" si="351"/>
        <v>0</v>
      </c>
      <c r="V943" s="11">
        <f t="shared" si="352"/>
        <v>0</v>
      </c>
      <c r="W943" s="11">
        <f t="shared" si="353"/>
        <v>0</v>
      </c>
      <c r="X943" s="11">
        <f t="shared" si="354"/>
        <v>0</v>
      </c>
      <c r="Y943" s="11">
        <f t="shared" si="355"/>
        <v>0</v>
      </c>
    </row>
    <row r="944" spans="1:25">
      <c r="A944" s="13">
        <v>71</v>
      </c>
      <c r="B944" s="2">
        <v>310004566</v>
      </c>
      <c r="C944" s="1" t="s">
        <v>1122</v>
      </c>
      <c r="D944" s="1" t="s">
        <v>123</v>
      </c>
      <c r="H944" s="4">
        <f>_xlfn.IFNA(VLOOKUP(B944,'FST MT'!A:FS,$A944,0),0)</f>
        <v>0</v>
      </c>
      <c r="I944" s="4">
        <f t="shared" si="344"/>
        <v>0</v>
      </c>
      <c r="K944" s="52">
        <f>IF(D944="MT",VLOOKUP(B944,Master_Item!B:H,7,0),VLOOKUP(B944,Master_Item!B:H,6,0))</f>
        <v>30</v>
      </c>
      <c r="L944" s="52" t="str">
        <f>VLOOKUP(B944,Master_Item!B:M,12,0)</f>
        <v>โรงงานวังม่วง</v>
      </c>
      <c r="M944" s="11" t="str">
        <f t="shared" si="345"/>
        <v>โรงงานวังม่วงMT</v>
      </c>
      <c r="N944" s="11">
        <f t="shared" si="346"/>
        <v>0</v>
      </c>
      <c r="O944" s="11">
        <f t="shared" si="347"/>
        <v>0</v>
      </c>
      <c r="P944" s="11">
        <f t="shared" si="348"/>
        <v>0</v>
      </c>
      <c r="Q944" s="11">
        <f t="shared" si="349"/>
        <v>0</v>
      </c>
      <c r="R944" s="11">
        <f t="shared" si="350"/>
        <v>0</v>
      </c>
      <c r="S944" s="11"/>
      <c r="T944" s="1">
        <f>VLOOKUP(B944,Master_Item!B:I,8,0)</f>
        <v>8.4</v>
      </c>
      <c r="U944" s="11">
        <f t="shared" si="351"/>
        <v>0</v>
      </c>
      <c r="V944" s="11">
        <f t="shared" si="352"/>
        <v>0</v>
      </c>
      <c r="W944" s="11">
        <f t="shared" si="353"/>
        <v>0</v>
      </c>
      <c r="X944" s="11">
        <f t="shared" si="354"/>
        <v>0</v>
      </c>
      <c r="Y944" s="11">
        <f t="shared" si="355"/>
        <v>0</v>
      </c>
    </row>
    <row r="945" spans="1:25">
      <c r="A945" s="13">
        <v>15</v>
      </c>
      <c r="B945" s="2">
        <v>310004569</v>
      </c>
      <c r="C945" s="1" t="s">
        <v>1124</v>
      </c>
      <c r="D945" s="1" t="s">
        <v>115</v>
      </c>
      <c r="E945" s="1">
        <f>_xlfn.IFNA(VLOOKUP($B945,'FST OMT'!$C:$AH,$A945,0),0)</f>
        <v>0</v>
      </c>
      <c r="F945" s="1">
        <f>_xlfn.IFNA(VLOOKUP($B945,'FST CV'!$C:$AH,$A945,0),0)</f>
        <v>0</v>
      </c>
      <c r="G945" s="1">
        <f>_xlfn.IFNA(VLOOKUP($B945,'FST TT'!$C:$AH,$A945,0),0)</f>
        <v>0</v>
      </c>
      <c r="I945" s="4">
        <f t="shared" si="344"/>
        <v>0</v>
      </c>
      <c r="K945" s="52">
        <f>IF(D945="MT",VLOOKUP(B945,Master_Item!B:H,7,0),VLOOKUP(B945,Master_Item!B:H,6,0))</f>
        <v>30</v>
      </c>
      <c r="L945" s="52" t="str">
        <f>VLOOKUP(B945,Master_Item!B:M,12,0)</f>
        <v>โรงงานวังม่วง</v>
      </c>
      <c r="M945" s="11" t="str">
        <f t="shared" si="345"/>
        <v>โรงงานวังม่วงRegion 1</v>
      </c>
      <c r="N945" s="11">
        <f t="shared" si="346"/>
        <v>0</v>
      </c>
      <c r="O945" s="11">
        <f t="shared" si="347"/>
        <v>0</v>
      </c>
      <c r="P945" s="11">
        <f t="shared" si="348"/>
        <v>0</v>
      </c>
      <c r="Q945" s="11">
        <f t="shared" si="349"/>
        <v>0</v>
      </c>
      <c r="R945" s="11">
        <f t="shared" si="350"/>
        <v>0</v>
      </c>
      <c r="S945" s="11"/>
      <c r="T945" s="1">
        <f>VLOOKUP(B945,Master_Item!B:I,8,0)</f>
        <v>8.4</v>
      </c>
      <c r="U945" s="11">
        <f t="shared" si="351"/>
        <v>0</v>
      </c>
      <c r="V945" s="11">
        <f t="shared" si="352"/>
        <v>0</v>
      </c>
      <c r="W945" s="11">
        <f t="shared" si="353"/>
        <v>0</v>
      </c>
      <c r="X945" s="11">
        <f t="shared" si="354"/>
        <v>0</v>
      </c>
      <c r="Y945" s="11">
        <f t="shared" si="355"/>
        <v>0</v>
      </c>
    </row>
    <row r="946" spans="1:25">
      <c r="A946" s="13">
        <v>16</v>
      </c>
      <c r="B946" s="2">
        <v>310004569</v>
      </c>
      <c r="C946" s="1" t="s">
        <v>1124</v>
      </c>
      <c r="D946" s="1" t="s">
        <v>116</v>
      </c>
      <c r="E946" s="1">
        <f>_xlfn.IFNA(VLOOKUP($B946,'FST OMT'!$C:$AH,$A946,0),0)</f>
        <v>0</v>
      </c>
      <c r="F946" s="1">
        <f>_xlfn.IFNA(VLOOKUP($B946,'FST CV'!$C:$AH,$A946,0),0)</f>
        <v>0</v>
      </c>
      <c r="G946" s="1">
        <f>_xlfn.IFNA(VLOOKUP($B946,'FST TT'!$C:$AH,$A946,0),0)</f>
        <v>0</v>
      </c>
      <c r="I946" s="4">
        <f t="shared" si="344"/>
        <v>0</v>
      </c>
      <c r="K946" s="52">
        <f>IF(D946="MT",VLOOKUP(B946,Master_Item!B:H,7,0),VLOOKUP(B946,Master_Item!B:H,6,0))</f>
        <v>30</v>
      </c>
      <c r="L946" s="52" t="str">
        <f>VLOOKUP(B946,Master_Item!B:M,12,0)</f>
        <v>โรงงานวังม่วง</v>
      </c>
      <c r="M946" s="11" t="str">
        <f t="shared" si="345"/>
        <v>โรงงานวังม่วงRegion 2</v>
      </c>
      <c r="N946" s="11">
        <f t="shared" si="346"/>
        <v>0</v>
      </c>
      <c r="O946" s="11">
        <f t="shared" si="347"/>
        <v>0</v>
      </c>
      <c r="P946" s="11">
        <f t="shared" si="348"/>
        <v>0</v>
      </c>
      <c r="Q946" s="11">
        <f t="shared" si="349"/>
        <v>0</v>
      </c>
      <c r="R946" s="11">
        <f t="shared" si="350"/>
        <v>0</v>
      </c>
      <c r="S946" s="11"/>
      <c r="T946" s="1">
        <f>VLOOKUP(B946,Master_Item!B:I,8,0)</f>
        <v>8.4</v>
      </c>
      <c r="U946" s="11">
        <f t="shared" si="351"/>
        <v>0</v>
      </c>
      <c r="V946" s="11">
        <f t="shared" si="352"/>
        <v>0</v>
      </c>
      <c r="W946" s="11">
        <f t="shared" si="353"/>
        <v>0</v>
      </c>
      <c r="X946" s="11">
        <f t="shared" si="354"/>
        <v>0</v>
      </c>
      <c r="Y946" s="11">
        <f t="shared" si="355"/>
        <v>0</v>
      </c>
    </row>
    <row r="947" spans="1:25">
      <c r="A947" s="13">
        <v>17</v>
      </c>
      <c r="B947" s="2">
        <v>310004569</v>
      </c>
      <c r="C947" s="1" t="s">
        <v>1124</v>
      </c>
      <c r="D947" s="1" t="s">
        <v>117</v>
      </c>
      <c r="E947" s="1">
        <f>_xlfn.IFNA(VLOOKUP($B947,'FST OMT'!$C:$AH,$A947,0),0)</f>
        <v>0</v>
      </c>
      <c r="F947" s="1">
        <f>_xlfn.IFNA(VLOOKUP($B947,'FST CV'!$C:$AH,$A947,0),0)</f>
        <v>0</v>
      </c>
      <c r="G947" s="1">
        <f>_xlfn.IFNA(VLOOKUP($B947,'FST TT'!$C:$AH,$A947,0),0)</f>
        <v>0</v>
      </c>
      <c r="I947" s="4">
        <f t="shared" si="344"/>
        <v>0</v>
      </c>
      <c r="K947" s="52">
        <f>IF(D947="MT",VLOOKUP(B947,Master_Item!B:H,7,0),VLOOKUP(B947,Master_Item!B:H,6,0))</f>
        <v>30</v>
      </c>
      <c r="L947" s="52" t="str">
        <f>VLOOKUP(B947,Master_Item!B:M,12,0)</f>
        <v>โรงงานวังม่วง</v>
      </c>
      <c r="M947" s="11" t="str">
        <f t="shared" si="345"/>
        <v>โรงงานวังม่วงRegion 3</v>
      </c>
      <c r="N947" s="11">
        <f t="shared" si="346"/>
        <v>0</v>
      </c>
      <c r="O947" s="11">
        <f t="shared" si="347"/>
        <v>0</v>
      </c>
      <c r="P947" s="11">
        <f t="shared" si="348"/>
        <v>0</v>
      </c>
      <c r="Q947" s="11">
        <f t="shared" si="349"/>
        <v>0</v>
      </c>
      <c r="R947" s="11">
        <f t="shared" si="350"/>
        <v>0</v>
      </c>
      <c r="S947" s="11"/>
      <c r="T947" s="1">
        <f>VLOOKUP(B947,Master_Item!B:I,8,0)</f>
        <v>8.4</v>
      </c>
      <c r="U947" s="11">
        <f t="shared" si="351"/>
        <v>0</v>
      </c>
      <c r="V947" s="11">
        <f t="shared" si="352"/>
        <v>0</v>
      </c>
      <c r="W947" s="11">
        <f t="shared" si="353"/>
        <v>0</v>
      </c>
      <c r="X947" s="11">
        <f t="shared" si="354"/>
        <v>0</v>
      </c>
      <c r="Y947" s="11">
        <f t="shared" si="355"/>
        <v>0</v>
      </c>
    </row>
    <row r="948" spans="1:25">
      <c r="A948" s="13">
        <v>18</v>
      </c>
      <c r="B948" s="2">
        <v>310004569</v>
      </c>
      <c r="C948" s="1" t="s">
        <v>1124</v>
      </c>
      <c r="D948" s="1" t="s">
        <v>118</v>
      </c>
      <c r="E948" s="1">
        <f>_xlfn.IFNA(VLOOKUP($B948,'FST OMT'!$C:$AH,$A948,0),0)</f>
        <v>0</v>
      </c>
      <c r="F948" s="1">
        <f>_xlfn.IFNA(VLOOKUP($B948,'FST CV'!$C:$AH,$A948,0),0)</f>
        <v>0</v>
      </c>
      <c r="G948" s="1">
        <f>_xlfn.IFNA(VLOOKUP($B948,'FST TT'!$C:$AH,$A948,0),0)</f>
        <v>0</v>
      </c>
      <c r="I948" s="4">
        <f t="shared" si="344"/>
        <v>0</v>
      </c>
      <c r="K948" s="52">
        <f>IF(D948="MT",VLOOKUP(B948,Master_Item!B:H,7,0),VLOOKUP(B948,Master_Item!B:H,6,0))</f>
        <v>30</v>
      </c>
      <c r="L948" s="52" t="str">
        <f>VLOOKUP(B948,Master_Item!B:M,12,0)</f>
        <v>โรงงานวังม่วง</v>
      </c>
      <c r="M948" s="11" t="str">
        <f t="shared" si="345"/>
        <v>โรงงานวังม่วงRegion 4</v>
      </c>
      <c r="N948" s="11">
        <f t="shared" si="346"/>
        <v>0</v>
      </c>
      <c r="O948" s="11">
        <f t="shared" si="347"/>
        <v>0</v>
      </c>
      <c r="P948" s="11">
        <f t="shared" si="348"/>
        <v>0</v>
      </c>
      <c r="Q948" s="11">
        <f t="shared" si="349"/>
        <v>0</v>
      </c>
      <c r="R948" s="11">
        <f t="shared" si="350"/>
        <v>0</v>
      </c>
      <c r="S948" s="11"/>
      <c r="T948" s="1">
        <f>VLOOKUP(B948,Master_Item!B:I,8,0)</f>
        <v>8.4</v>
      </c>
      <c r="U948" s="11">
        <f t="shared" si="351"/>
        <v>0</v>
      </c>
      <c r="V948" s="11">
        <f t="shared" si="352"/>
        <v>0</v>
      </c>
      <c r="W948" s="11">
        <f t="shared" si="353"/>
        <v>0</v>
      </c>
      <c r="X948" s="11">
        <f t="shared" si="354"/>
        <v>0</v>
      </c>
      <c r="Y948" s="11">
        <f t="shared" si="355"/>
        <v>0</v>
      </c>
    </row>
    <row r="949" spans="1:25">
      <c r="A949" s="13">
        <v>19</v>
      </c>
      <c r="B949" s="2">
        <v>310004569</v>
      </c>
      <c r="C949" s="1" t="s">
        <v>1124</v>
      </c>
      <c r="D949" s="1" t="s">
        <v>119</v>
      </c>
      <c r="E949" s="1">
        <f>_xlfn.IFNA(VLOOKUP($B949,'FST OMT'!$C:$AH,$A949,0),0)</f>
        <v>0</v>
      </c>
      <c r="F949" s="1">
        <f>_xlfn.IFNA(VLOOKUP($B949,'FST CV'!$C:$AH,$A949,0),0)</f>
        <v>0</v>
      </c>
      <c r="G949" s="1">
        <f>_xlfn.IFNA(VLOOKUP($B949,'FST TT'!$C:$AH,$A949,0),0)</f>
        <v>0</v>
      </c>
      <c r="I949" s="4">
        <f t="shared" si="344"/>
        <v>0</v>
      </c>
      <c r="K949" s="52">
        <f>IF(D949="MT",VLOOKUP(B949,Master_Item!B:H,7,0),VLOOKUP(B949,Master_Item!B:H,6,0))</f>
        <v>30</v>
      </c>
      <c r="L949" s="52" t="str">
        <f>VLOOKUP(B949,Master_Item!B:M,12,0)</f>
        <v>โรงงานวังม่วง</v>
      </c>
      <c r="M949" s="11" t="str">
        <f t="shared" si="345"/>
        <v>โรงงานวังม่วงRegion 5</v>
      </c>
      <c r="N949" s="11">
        <f t="shared" si="346"/>
        <v>0</v>
      </c>
      <c r="O949" s="11">
        <f t="shared" si="347"/>
        <v>0</v>
      </c>
      <c r="P949" s="11">
        <f t="shared" si="348"/>
        <v>0</v>
      </c>
      <c r="Q949" s="11">
        <f t="shared" si="349"/>
        <v>0</v>
      </c>
      <c r="R949" s="11">
        <f t="shared" si="350"/>
        <v>0</v>
      </c>
      <c r="S949" s="11"/>
      <c r="T949" s="1">
        <f>VLOOKUP(B949,Master_Item!B:I,8,0)</f>
        <v>8.4</v>
      </c>
      <c r="U949" s="11">
        <f t="shared" si="351"/>
        <v>0</v>
      </c>
      <c r="V949" s="11">
        <f t="shared" si="352"/>
        <v>0</v>
      </c>
      <c r="W949" s="11">
        <f t="shared" si="353"/>
        <v>0</v>
      </c>
      <c r="X949" s="11">
        <f t="shared" si="354"/>
        <v>0</v>
      </c>
      <c r="Y949" s="11">
        <f t="shared" si="355"/>
        <v>0</v>
      </c>
    </row>
    <row r="950" spans="1:25">
      <c r="A950" s="13">
        <v>20</v>
      </c>
      <c r="B950" s="2">
        <v>310004569</v>
      </c>
      <c r="C950" s="1" t="s">
        <v>1124</v>
      </c>
      <c r="D950" s="1" t="s">
        <v>127</v>
      </c>
      <c r="E950" s="1">
        <f>_xlfn.IFNA(VLOOKUP($B950,'FST OMT'!$C:$AH,$A950,0),0)*0.45</f>
        <v>0</v>
      </c>
      <c r="F950" s="1">
        <f>_xlfn.IFNA(VLOOKUP($B950,'FST CV'!$C:$AH,$A950,0),0)*0.45</f>
        <v>0</v>
      </c>
      <c r="G950" s="1">
        <f>_xlfn.IFNA(VLOOKUP($B950,'FST TT'!$C:$AH,$A950,0),0)*0.45</f>
        <v>0</v>
      </c>
      <c r="I950" s="4">
        <f t="shared" si="344"/>
        <v>0</v>
      </c>
      <c r="K950" s="52">
        <f>IF(D950="MT",VLOOKUP(B950,Master_Item!B:H,7,0),VLOOKUP(B950,Master_Item!B:H,6,0))</f>
        <v>30</v>
      </c>
      <c r="L950" s="52" t="str">
        <f>VLOOKUP(B950,Master_Item!B:M,12,0)</f>
        <v>โรงงานวังม่วง</v>
      </c>
      <c r="M950" s="11" t="str">
        <f t="shared" si="345"/>
        <v>โรงงานวังม่วงRegion 6/9</v>
      </c>
      <c r="N950" s="11">
        <f t="shared" si="346"/>
        <v>0</v>
      </c>
      <c r="O950" s="11">
        <f t="shared" si="347"/>
        <v>0</v>
      </c>
      <c r="P950" s="11">
        <f t="shared" si="348"/>
        <v>0</v>
      </c>
      <c r="Q950" s="11">
        <f t="shared" si="349"/>
        <v>0</v>
      </c>
      <c r="R950" s="11">
        <f t="shared" si="350"/>
        <v>0</v>
      </c>
      <c r="S950" s="11"/>
      <c r="T950" s="1">
        <f>VLOOKUP(B950,Master_Item!B:I,8,0)</f>
        <v>8.4</v>
      </c>
      <c r="U950" s="11">
        <f t="shared" si="351"/>
        <v>0</v>
      </c>
      <c r="V950" s="11">
        <f t="shared" si="352"/>
        <v>0</v>
      </c>
      <c r="W950" s="11">
        <f t="shared" si="353"/>
        <v>0</v>
      </c>
      <c r="X950" s="11">
        <f t="shared" si="354"/>
        <v>0</v>
      </c>
      <c r="Y950" s="11">
        <f t="shared" si="355"/>
        <v>0</v>
      </c>
    </row>
    <row r="951" spans="1:25">
      <c r="A951" s="13">
        <v>20</v>
      </c>
      <c r="B951" s="2">
        <v>310004569</v>
      </c>
      <c r="C951" s="1" t="s">
        <v>1124</v>
      </c>
      <c r="D951" s="1" t="s">
        <v>128</v>
      </c>
      <c r="E951" s="1">
        <f>_xlfn.IFNA(VLOOKUP($B951,'FST OMT'!$C:$AH,$A951,0),0)*0.55</f>
        <v>0</v>
      </c>
      <c r="F951" s="1">
        <f>_xlfn.IFNA(VLOOKUP($B951,'FST CV'!$C:$AH,$A951,0),0)*0.55</f>
        <v>0</v>
      </c>
      <c r="G951" s="1">
        <f>_xlfn.IFNA(VLOOKUP($B951,'FST TT'!$C:$AH,$A951,0),0)*0.55</f>
        <v>0</v>
      </c>
      <c r="I951" s="4">
        <f t="shared" si="344"/>
        <v>0</v>
      </c>
      <c r="K951" s="52">
        <f>IF(D951="MT",VLOOKUP(B951,Master_Item!B:H,7,0),VLOOKUP(B951,Master_Item!B:H,6,0))</f>
        <v>30</v>
      </c>
      <c r="L951" s="52" t="str">
        <f>VLOOKUP(B951,Master_Item!B:M,12,0)</f>
        <v>โรงงานวังม่วง</v>
      </c>
      <c r="M951" s="11" t="str">
        <f t="shared" si="345"/>
        <v>โรงงานวังม่วงRegion 6/14</v>
      </c>
      <c r="N951" s="11">
        <f t="shared" si="346"/>
        <v>0</v>
      </c>
      <c r="O951" s="11">
        <f t="shared" si="347"/>
        <v>0</v>
      </c>
      <c r="P951" s="11">
        <f t="shared" si="348"/>
        <v>0</v>
      </c>
      <c r="Q951" s="11">
        <f t="shared" si="349"/>
        <v>0</v>
      </c>
      <c r="R951" s="11">
        <f t="shared" si="350"/>
        <v>0</v>
      </c>
      <c r="S951" s="11"/>
      <c r="T951" s="1">
        <f>VLOOKUP(B951,Master_Item!B:I,8,0)</f>
        <v>8.4</v>
      </c>
      <c r="U951" s="11">
        <f t="shared" si="351"/>
        <v>0</v>
      </c>
      <c r="V951" s="11">
        <f t="shared" si="352"/>
        <v>0</v>
      </c>
      <c r="W951" s="11">
        <f t="shared" si="353"/>
        <v>0</v>
      </c>
      <c r="X951" s="11">
        <f t="shared" si="354"/>
        <v>0</v>
      </c>
      <c r="Y951" s="11">
        <f t="shared" si="355"/>
        <v>0</v>
      </c>
    </row>
    <row r="952" spans="1:25">
      <c r="A952" s="13">
        <v>21</v>
      </c>
      <c r="B952" s="2">
        <v>310004569</v>
      </c>
      <c r="C952" s="1" t="s">
        <v>1124</v>
      </c>
      <c r="D952" s="1" t="s">
        <v>121</v>
      </c>
      <c r="E952" s="1">
        <f>_xlfn.IFNA(VLOOKUP($B952,'FST OMT'!$C:$AH,$A952,0),0)</f>
        <v>0</v>
      </c>
      <c r="F952" s="1">
        <f>_xlfn.IFNA(VLOOKUP($B952,'FST CV'!$C:$AH,$A952,0),0)</f>
        <v>0</v>
      </c>
      <c r="G952" s="1">
        <f>_xlfn.IFNA(VLOOKUP($B952,'FST TT'!$C:$AH,$A952,0),0)</f>
        <v>0</v>
      </c>
      <c r="I952" s="4">
        <f t="shared" si="344"/>
        <v>0</v>
      </c>
      <c r="K952" s="52">
        <f>IF(D952="MT",VLOOKUP(B952,Master_Item!B:H,7,0),VLOOKUP(B952,Master_Item!B:H,6,0))</f>
        <v>30</v>
      </c>
      <c r="L952" s="52" t="str">
        <f>VLOOKUP(B952,Master_Item!B:M,12,0)</f>
        <v>โรงงานวังม่วง</v>
      </c>
      <c r="M952" s="11" t="str">
        <f t="shared" si="345"/>
        <v>โรงงานวังม่วงRegion 7</v>
      </c>
      <c r="N952" s="11">
        <f t="shared" si="346"/>
        <v>0</v>
      </c>
      <c r="O952" s="11">
        <f t="shared" si="347"/>
        <v>0</v>
      </c>
      <c r="P952" s="11">
        <f t="shared" si="348"/>
        <v>0</v>
      </c>
      <c r="Q952" s="11">
        <f t="shared" si="349"/>
        <v>0</v>
      </c>
      <c r="R952" s="11">
        <f t="shared" si="350"/>
        <v>0</v>
      </c>
      <c r="S952" s="11"/>
      <c r="T952" s="1">
        <f>VLOOKUP(B952,Master_Item!B:I,8,0)</f>
        <v>8.4</v>
      </c>
      <c r="U952" s="11">
        <f t="shared" si="351"/>
        <v>0</v>
      </c>
      <c r="V952" s="11">
        <f t="shared" si="352"/>
        <v>0</v>
      </c>
      <c r="W952" s="11">
        <f t="shared" si="353"/>
        <v>0</v>
      </c>
      <c r="X952" s="11">
        <f t="shared" si="354"/>
        <v>0</v>
      </c>
      <c r="Y952" s="11">
        <f t="shared" si="355"/>
        <v>0</v>
      </c>
    </row>
    <row r="953" spans="1:25">
      <c r="A953" s="13">
        <v>22</v>
      </c>
      <c r="B953" s="2">
        <v>310004569</v>
      </c>
      <c r="C953" s="1" t="s">
        <v>1124</v>
      </c>
      <c r="D953" s="1" t="s">
        <v>122</v>
      </c>
      <c r="E953" s="1">
        <f>_xlfn.IFNA(VLOOKUP($B953,'FST OMT'!$C:$AH,$A953,0),0)</f>
        <v>0</v>
      </c>
      <c r="F953" s="1">
        <f>_xlfn.IFNA(VLOOKUP($B953,'FST CV'!$C:$AH,$A953,0),0)</f>
        <v>0</v>
      </c>
      <c r="G953" s="1">
        <f>_xlfn.IFNA(VLOOKUP($B953,'FST TT'!$C:$AH,$A953,0),0)</f>
        <v>0</v>
      </c>
      <c r="I953" s="4">
        <f t="shared" si="344"/>
        <v>0</v>
      </c>
      <c r="K953" s="52">
        <f>IF(D953="MT",VLOOKUP(B953,Master_Item!B:H,7,0),VLOOKUP(B953,Master_Item!B:H,6,0))</f>
        <v>30</v>
      </c>
      <c r="L953" s="52" t="str">
        <f>VLOOKUP(B953,Master_Item!B:M,12,0)</f>
        <v>โรงงานวังม่วง</v>
      </c>
      <c r="M953" s="11" t="str">
        <f t="shared" si="345"/>
        <v>โรงงานวังม่วงRegion 8</v>
      </c>
      <c r="N953" s="11">
        <f t="shared" si="346"/>
        <v>0</v>
      </c>
      <c r="O953" s="11">
        <f t="shared" si="347"/>
        <v>0</v>
      </c>
      <c r="P953" s="11">
        <f t="shared" si="348"/>
        <v>0</v>
      </c>
      <c r="Q953" s="11">
        <f t="shared" si="349"/>
        <v>0</v>
      </c>
      <c r="R953" s="11">
        <f t="shared" si="350"/>
        <v>0</v>
      </c>
      <c r="S953" s="11"/>
      <c r="T953" s="1">
        <f>VLOOKUP(B953,Master_Item!B:I,8,0)</f>
        <v>8.4</v>
      </c>
      <c r="U953" s="11">
        <f t="shared" si="351"/>
        <v>0</v>
      </c>
      <c r="V953" s="11">
        <f t="shared" si="352"/>
        <v>0</v>
      </c>
      <c r="W953" s="11">
        <f t="shared" si="353"/>
        <v>0</v>
      </c>
      <c r="X953" s="11">
        <f t="shared" si="354"/>
        <v>0</v>
      </c>
      <c r="Y953" s="11">
        <f t="shared" si="355"/>
        <v>0</v>
      </c>
    </row>
    <row r="954" spans="1:25">
      <c r="A954" s="13">
        <v>71</v>
      </c>
      <c r="B954" s="2">
        <v>310004569</v>
      </c>
      <c r="C954" s="1" t="s">
        <v>1124</v>
      </c>
      <c r="D954" s="1" t="s">
        <v>123</v>
      </c>
      <c r="H954" s="4">
        <f>_xlfn.IFNA(VLOOKUP(B954,'FST MT'!A:FS,$A954,0),0)</f>
        <v>0</v>
      </c>
      <c r="I954" s="4">
        <f t="shared" si="344"/>
        <v>0</v>
      </c>
      <c r="K954" s="52">
        <f>IF(D954="MT",VLOOKUP(B954,Master_Item!B:H,7,0),VLOOKUP(B954,Master_Item!B:H,6,0))</f>
        <v>30</v>
      </c>
      <c r="L954" s="52" t="str">
        <f>VLOOKUP(B954,Master_Item!B:M,12,0)</f>
        <v>โรงงานวังม่วง</v>
      </c>
      <c r="M954" s="11" t="str">
        <f t="shared" si="345"/>
        <v>โรงงานวังม่วงMT</v>
      </c>
      <c r="N954" s="11">
        <f t="shared" si="346"/>
        <v>0</v>
      </c>
      <c r="O954" s="11">
        <f t="shared" si="347"/>
        <v>0</v>
      </c>
      <c r="P954" s="11">
        <f t="shared" si="348"/>
        <v>0</v>
      </c>
      <c r="Q954" s="11">
        <f t="shared" si="349"/>
        <v>0</v>
      </c>
      <c r="R954" s="11">
        <f t="shared" si="350"/>
        <v>0</v>
      </c>
      <c r="S954" s="11"/>
      <c r="T954" s="1">
        <f>VLOOKUP(B954,Master_Item!B:I,8,0)</f>
        <v>8.4</v>
      </c>
      <c r="U954" s="11">
        <f t="shared" si="351"/>
        <v>0</v>
      </c>
      <c r="V954" s="11">
        <f t="shared" si="352"/>
        <v>0</v>
      </c>
      <c r="W954" s="11">
        <f t="shared" si="353"/>
        <v>0</v>
      </c>
      <c r="X954" s="11">
        <f t="shared" si="354"/>
        <v>0</v>
      </c>
      <c r="Y954" s="11">
        <f t="shared" si="355"/>
        <v>0</v>
      </c>
    </row>
  </sheetData>
  <autoFilter ref="A4:Y894" xr:uid="{E07F9325-D8F4-40E3-83D0-A2DFB7B95752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0110-959D-4021-B340-A6B85D958B97}">
  <sheetPr>
    <tabColor theme="1"/>
  </sheetPr>
  <dimension ref="A1:Y954"/>
  <sheetViews>
    <sheetView showGridLines="0" zoomScale="80" zoomScaleNormal="80" workbookViewId="0">
      <pane ySplit="4" topLeftCell="A926" activePane="bottomLeft" state="frozen"/>
      <selection activeCell="K1" sqref="K1:N1048576"/>
      <selection pane="bottomLeft" activeCell="Y1" sqref="Y1"/>
    </sheetView>
  </sheetViews>
  <sheetFormatPr defaultColWidth="8.7109375" defaultRowHeight="11.25" outlineLevelCol="1"/>
  <cols>
    <col min="1" max="1" width="8.28515625" style="13" customWidth="1"/>
    <col min="2" max="2" width="10.28515625" style="2" bestFit="1" customWidth="1"/>
    <col min="3" max="3" width="19.7109375" style="1" bestFit="1" customWidth="1"/>
    <col min="4" max="4" width="8.7109375" style="1"/>
    <col min="5" max="7" width="9.28515625" style="1" customWidth="1"/>
    <col min="8" max="9" width="11" style="4" customWidth="1"/>
    <col min="10" max="10" width="2.28515625" style="1" customWidth="1"/>
    <col min="11" max="11" width="6.28515625" style="52" customWidth="1" outlineLevel="1"/>
    <col min="12" max="12" width="10" style="52" customWidth="1" outlineLevel="1"/>
    <col min="13" max="13" width="8.7109375" style="1" customWidth="1" outlineLevel="1"/>
    <col min="14" max="18" width="8.7109375" style="1"/>
    <col min="19" max="19" width="0.5703125" style="1" customWidth="1"/>
    <col min="20" max="20" width="4.7109375" style="1" bestFit="1" customWidth="1"/>
    <col min="21" max="21" width="7.7109375" style="1" bestFit="1" customWidth="1"/>
    <col min="22" max="25" width="8.5703125" style="1" bestFit="1" customWidth="1"/>
    <col min="26" max="16384" width="8.7109375" style="1"/>
  </cols>
  <sheetData>
    <row r="1" spans="1:25" s="7" customFormat="1" ht="14.65" customHeight="1">
      <c r="A1" s="27"/>
      <c r="B1" s="28"/>
      <c r="C1" s="29"/>
      <c r="D1" s="29"/>
      <c r="E1" s="59">
        <f>SUBTOTAL(9,E5:E1777)</f>
        <v>208651</v>
      </c>
      <c r="F1" s="59">
        <f>SUBTOTAL(9,F5:F1777)</f>
        <v>389078</v>
      </c>
      <c r="G1" s="59">
        <f>SUBTOTAL(9,G5:G1777)</f>
        <v>653179</v>
      </c>
      <c r="H1" s="59">
        <f>SUBTOTAL(9,H5:H1777)</f>
        <v>86715</v>
      </c>
      <c r="I1" s="59">
        <f>SUBTOTAL(9,I5:I1777)</f>
        <v>1332898</v>
      </c>
      <c r="K1" s="51"/>
      <c r="L1" s="51"/>
      <c r="M1" s="51"/>
      <c r="N1" s="30">
        <f>SUBTOTAL(9,N5:N1777)</f>
        <v>2680.9536234136235</v>
      </c>
      <c r="O1" s="30">
        <f t="shared" ref="O1:R1" si="0">SUBTOTAL(9,O5:O1777)</f>
        <v>4881.8441554741548</v>
      </c>
      <c r="P1" s="30">
        <f t="shared" si="0"/>
        <v>9856.0458041957991</v>
      </c>
      <c r="Q1" s="30">
        <f t="shared" si="0"/>
        <v>1246.3905326155329</v>
      </c>
      <c r="R1" s="30">
        <f t="shared" si="0"/>
        <v>18587.433189773186</v>
      </c>
      <c r="S1" s="55"/>
      <c r="U1" s="30">
        <f>SUBTOTAL(9,U5:U1777)</f>
        <v>1721270.8800000011</v>
      </c>
      <c r="V1" s="30">
        <f t="shared" ref="V1:Y1" si="1">SUBTOTAL(9,V5:V1777)</f>
        <v>3127532.2800000012</v>
      </c>
      <c r="W1" s="30">
        <f t="shared" si="1"/>
        <v>6065808.0000000019</v>
      </c>
      <c r="X1" s="30">
        <f t="shared" si="1"/>
        <v>814350.45600000024</v>
      </c>
      <c r="Y1" s="30">
        <f t="shared" si="1"/>
        <v>11678295.215999998</v>
      </c>
    </row>
    <row r="2" spans="1:25">
      <c r="A2" s="26"/>
      <c r="B2" s="19" t="s">
        <v>102</v>
      </c>
      <c r="C2" s="18"/>
      <c r="D2" s="18"/>
      <c r="E2" s="20"/>
      <c r="F2" s="18"/>
      <c r="G2" s="18"/>
      <c r="H2" s="24"/>
      <c r="I2" s="24"/>
    </row>
    <row r="3" spans="1:25" ht="12.75">
      <c r="A3" s="26"/>
      <c r="B3" s="17"/>
      <c r="C3" s="18"/>
      <c r="D3" s="18"/>
      <c r="E3" s="20"/>
      <c r="F3" s="18"/>
      <c r="G3" s="18"/>
      <c r="H3" s="24"/>
      <c r="I3" s="53" t="s">
        <v>18</v>
      </c>
      <c r="R3" s="57" t="s">
        <v>19</v>
      </c>
      <c r="S3" s="56"/>
      <c r="Y3" s="58" t="s">
        <v>132</v>
      </c>
    </row>
    <row r="4" spans="1:25" s="231" customFormat="1" ht="14.65" customHeight="1">
      <c r="A4" s="60" t="s">
        <v>103</v>
      </c>
      <c r="B4" s="228" t="s">
        <v>92</v>
      </c>
      <c r="C4" s="228" t="s">
        <v>104</v>
      </c>
      <c r="D4" s="228" t="s">
        <v>105</v>
      </c>
      <c r="E4" s="229" t="s">
        <v>106</v>
      </c>
      <c r="F4" s="229" t="s">
        <v>107</v>
      </c>
      <c r="G4" s="229" t="s">
        <v>108</v>
      </c>
      <c r="H4" s="230" t="s">
        <v>109</v>
      </c>
      <c r="I4" s="230" t="s">
        <v>91</v>
      </c>
      <c r="K4" s="232" t="s">
        <v>15</v>
      </c>
      <c r="L4" s="232" t="s">
        <v>136</v>
      </c>
      <c r="M4" s="232" t="s">
        <v>133</v>
      </c>
      <c r="N4" s="233" t="s">
        <v>106</v>
      </c>
      <c r="O4" s="233" t="s">
        <v>107</v>
      </c>
      <c r="P4" s="233" t="s">
        <v>108</v>
      </c>
      <c r="Q4" s="234" t="s">
        <v>109</v>
      </c>
      <c r="R4" s="234" t="s">
        <v>91</v>
      </c>
      <c r="S4" s="235"/>
      <c r="T4" s="232" t="s">
        <v>114</v>
      </c>
      <c r="U4" s="233" t="s">
        <v>106</v>
      </c>
      <c r="V4" s="233" t="s">
        <v>107</v>
      </c>
      <c r="W4" s="233" t="s">
        <v>108</v>
      </c>
      <c r="X4" s="234" t="s">
        <v>109</v>
      </c>
      <c r="Y4" s="234" t="s">
        <v>91</v>
      </c>
    </row>
    <row r="5" spans="1:25">
      <c r="A5" s="13">
        <v>24</v>
      </c>
      <c r="B5" s="2">
        <v>310001198</v>
      </c>
      <c r="C5" s="1" t="s">
        <v>28</v>
      </c>
      <c r="D5" s="1" t="s">
        <v>115</v>
      </c>
      <c r="E5" s="12">
        <f>_xlfn.IFNA(VLOOKUP($B5,'FST OMT'!$C:$AH,$A5,0),0)</f>
        <v>0</v>
      </c>
      <c r="F5" s="12">
        <f>_xlfn.IFNA(VLOOKUP($B5,'FST CV'!$C:$AH,$A5,0),0)</f>
        <v>2429</v>
      </c>
      <c r="G5" s="12">
        <f>_xlfn.IFNA(VLOOKUP($B5,'FST TT'!$C:$AH,$A5,0),0)</f>
        <v>0</v>
      </c>
      <c r="I5" s="4">
        <f>SUM(E5:H5)</f>
        <v>2429</v>
      </c>
      <c r="K5" s="52">
        <f>IF(D5="MT",VLOOKUP(B5,Master_Item!B:H,7,0),VLOOKUP(B5,Master_Item!B:H,6,0))</f>
        <v>104</v>
      </c>
      <c r="L5" s="52" t="str">
        <f>VLOOKUP(B5,Master_Item!B:M,12,0)</f>
        <v>โรงงานบางบาล</v>
      </c>
      <c r="M5" s="11" t="str">
        <f>L5&amp;D5</f>
        <v>โรงงานบางบาลRegion 1</v>
      </c>
      <c r="N5" s="11">
        <f>E5/$K5</f>
        <v>0</v>
      </c>
      <c r="O5" s="11">
        <f t="shared" ref="O5:R20" si="2">F5/$K5</f>
        <v>23.35576923076923</v>
      </c>
      <c r="P5" s="11">
        <f t="shared" si="2"/>
        <v>0</v>
      </c>
      <c r="Q5" s="11">
        <f t="shared" si="2"/>
        <v>0</v>
      </c>
      <c r="R5" s="11">
        <f t="shared" si="2"/>
        <v>23.35576923076923</v>
      </c>
      <c r="S5" s="11"/>
      <c r="T5" s="1">
        <f>VLOOKUP(B5,Master_Item!B:I,8,0)</f>
        <v>7.68</v>
      </c>
      <c r="U5" s="11">
        <f>$T5*E5</f>
        <v>0</v>
      </c>
      <c r="V5" s="11">
        <f>$T5*F5</f>
        <v>18654.719999999998</v>
      </c>
      <c r="W5" s="11">
        <f>$T5*G5</f>
        <v>0</v>
      </c>
      <c r="X5" s="11">
        <f>$T5*H5</f>
        <v>0</v>
      </c>
      <c r="Y5" s="11">
        <f>$T5*I5</f>
        <v>18654.719999999998</v>
      </c>
    </row>
    <row r="6" spans="1:25">
      <c r="A6" s="13">
        <v>25</v>
      </c>
      <c r="B6" s="2">
        <v>310001198</v>
      </c>
      <c r="C6" s="1" t="s">
        <v>28</v>
      </c>
      <c r="D6" s="1" t="s">
        <v>116</v>
      </c>
      <c r="E6" s="12">
        <f>_xlfn.IFNA(VLOOKUP($B6,'FST OMT'!$C:$AH,$A6,0),0)</f>
        <v>0</v>
      </c>
      <c r="F6" s="12">
        <f>_xlfn.IFNA(VLOOKUP($B6,'FST CV'!$C:$AH,$A6,0),0)</f>
        <v>4724</v>
      </c>
      <c r="G6" s="12">
        <f>_xlfn.IFNA(VLOOKUP($B6,'FST TT'!$C:$AH,$A6,0),0)</f>
        <v>4350</v>
      </c>
      <c r="I6" s="4">
        <f t="shared" ref="I6:I69" si="3">SUM(E6:H6)</f>
        <v>9074</v>
      </c>
      <c r="K6" s="52">
        <f>IF(D6="MT",VLOOKUP(B6,Master_Item!B:H,7,0),VLOOKUP(B6,Master_Item!B:H,6,0))</f>
        <v>104</v>
      </c>
      <c r="L6" s="52" t="str">
        <f>VLOOKUP(B6,Master_Item!B:M,12,0)</f>
        <v>โรงงานบางบาล</v>
      </c>
      <c r="M6" s="11" t="str">
        <f t="shared" ref="M6:M69" si="4">L6&amp;D6</f>
        <v>โรงงานบางบาลRegion 2</v>
      </c>
      <c r="N6" s="11">
        <f t="shared" ref="N6:R68" si="5">E6/$K6</f>
        <v>0</v>
      </c>
      <c r="O6" s="11">
        <f t="shared" si="2"/>
        <v>45.42307692307692</v>
      </c>
      <c r="P6" s="11">
        <f t="shared" si="2"/>
        <v>41.82692307692308</v>
      </c>
      <c r="Q6" s="11">
        <f t="shared" si="2"/>
        <v>0</v>
      </c>
      <c r="R6" s="11">
        <f>I6/$K6</f>
        <v>87.25</v>
      </c>
      <c r="S6" s="11"/>
      <c r="T6" s="1">
        <f>VLOOKUP(B6,Master_Item!B:I,8,0)</f>
        <v>7.68</v>
      </c>
      <c r="U6" s="11">
        <f t="shared" ref="U6:U69" si="6">$T6*E6</f>
        <v>0</v>
      </c>
      <c r="V6" s="11">
        <f t="shared" ref="V6:V69" si="7">$T6*F6</f>
        <v>36280.32</v>
      </c>
      <c r="W6" s="11">
        <f t="shared" ref="W6:W69" si="8">$T6*G6</f>
        <v>33408</v>
      </c>
      <c r="X6" s="11">
        <f t="shared" ref="X6:X69" si="9">$T6*H6</f>
        <v>0</v>
      </c>
      <c r="Y6" s="11">
        <f t="shared" ref="Y6:Y69" si="10">$T6*I6</f>
        <v>69688.319999999992</v>
      </c>
    </row>
    <row r="7" spans="1:25">
      <c r="A7" s="13">
        <v>26</v>
      </c>
      <c r="B7" s="2">
        <v>310001198</v>
      </c>
      <c r="C7" s="1" t="s">
        <v>28</v>
      </c>
      <c r="D7" s="1" t="s">
        <v>117</v>
      </c>
      <c r="E7" s="12">
        <f>_xlfn.IFNA(VLOOKUP($B7,'FST OMT'!$C:$AH,$A7,0),0)</f>
        <v>0</v>
      </c>
      <c r="F7" s="12">
        <f>_xlfn.IFNA(VLOOKUP($B7,'FST CV'!$C:$AH,$A7,0),0)</f>
        <v>12461</v>
      </c>
      <c r="G7" s="12">
        <f>_xlfn.IFNA(VLOOKUP($B7,'FST TT'!$C:$AH,$A7,0),0)</f>
        <v>3950</v>
      </c>
      <c r="I7" s="4">
        <f t="shared" si="3"/>
        <v>16411</v>
      </c>
      <c r="K7" s="52">
        <f>IF(D7="MT",VLOOKUP(B7,Master_Item!B:H,7,0),VLOOKUP(B7,Master_Item!B:H,6,0))</f>
        <v>104</v>
      </c>
      <c r="L7" s="52" t="str">
        <f>VLOOKUP(B7,Master_Item!B:M,12,0)</f>
        <v>โรงงานบางบาล</v>
      </c>
      <c r="M7" s="11" t="str">
        <f t="shared" si="4"/>
        <v>โรงงานบางบาลRegion 3</v>
      </c>
      <c r="N7" s="11">
        <f t="shared" si="5"/>
        <v>0</v>
      </c>
      <c r="O7" s="11">
        <f t="shared" si="2"/>
        <v>119.81730769230769</v>
      </c>
      <c r="P7" s="11">
        <f t="shared" si="2"/>
        <v>37.980769230769234</v>
      </c>
      <c r="Q7" s="11">
        <f t="shared" si="2"/>
        <v>0</v>
      </c>
      <c r="R7" s="11">
        <f t="shared" si="2"/>
        <v>157.79807692307693</v>
      </c>
      <c r="S7" s="11"/>
      <c r="T7" s="1">
        <f>VLOOKUP(B7,Master_Item!B:I,8,0)</f>
        <v>7.68</v>
      </c>
      <c r="U7" s="11">
        <f t="shared" si="6"/>
        <v>0</v>
      </c>
      <c r="V7" s="11">
        <f t="shared" si="7"/>
        <v>95700.479999999996</v>
      </c>
      <c r="W7" s="11">
        <f t="shared" si="8"/>
        <v>30336</v>
      </c>
      <c r="X7" s="11">
        <f t="shared" si="9"/>
        <v>0</v>
      </c>
      <c r="Y7" s="11">
        <f t="shared" si="10"/>
        <v>126036.48</v>
      </c>
    </row>
    <row r="8" spans="1:25">
      <c r="A8" s="13">
        <v>27</v>
      </c>
      <c r="B8" s="2">
        <v>310001198</v>
      </c>
      <c r="C8" s="1" t="s">
        <v>28</v>
      </c>
      <c r="D8" s="1" t="s">
        <v>118</v>
      </c>
      <c r="E8" s="12">
        <f>_xlfn.IFNA(VLOOKUP($B8,'FST OMT'!$C:$AH,$A8,0),0)</f>
        <v>0</v>
      </c>
      <c r="F8" s="12">
        <f>_xlfn.IFNA(VLOOKUP($B8,'FST CV'!$C:$AH,$A8,0),0)</f>
        <v>13155</v>
      </c>
      <c r="G8" s="12">
        <f>_xlfn.IFNA(VLOOKUP($B8,'FST TT'!$C:$AH,$A8,0),0)</f>
        <v>3100</v>
      </c>
      <c r="I8" s="4">
        <f t="shared" si="3"/>
        <v>16255</v>
      </c>
      <c r="K8" s="52">
        <f>IF(D8="MT",VLOOKUP(B8,Master_Item!B:H,7,0),VLOOKUP(B8,Master_Item!B:H,6,0))</f>
        <v>104</v>
      </c>
      <c r="L8" s="52" t="str">
        <f>VLOOKUP(B8,Master_Item!B:M,12,0)</f>
        <v>โรงงานบางบาล</v>
      </c>
      <c r="M8" s="11" t="str">
        <f t="shared" si="4"/>
        <v>โรงงานบางบาลRegion 4</v>
      </c>
      <c r="N8" s="11">
        <f t="shared" si="5"/>
        <v>0</v>
      </c>
      <c r="O8" s="11">
        <f t="shared" si="2"/>
        <v>126.49038461538461</v>
      </c>
      <c r="P8" s="11">
        <f t="shared" si="2"/>
        <v>29.807692307692307</v>
      </c>
      <c r="Q8" s="11">
        <f t="shared" si="2"/>
        <v>0</v>
      </c>
      <c r="R8" s="11">
        <f t="shared" si="2"/>
        <v>156.29807692307693</v>
      </c>
      <c r="S8" s="11"/>
      <c r="T8" s="1">
        <f>VLOOKUP(B8,Master_Item!B:I,8,0)</f>
        <v>7.68</v>
      </c>
      <c r="U8" s="11">
        <f t="shared" si="6"/>
        <v>0</v>
      </c>
      <c r="V8" s="11">
        <f t="shared" si="7"/>
        <v>101030.39999999999</v>
      </c>
      <c r="W8" s="11">
        <f t="shared" si="8"/>
        <v>23808</v>
      </c>
      <c r="X8" s="11">
        <f t="shared" si="9"/>
        <v>0</v>
      </c>
      <c r="Y8" s="11">
        <f t="shared" si="10"/>
        <v>124838.39999999999</v>
      </c>
    </row>
    <row r="9" spans="1:25">
      <c r="A9" s="13">
        <v>28</v>
      </c>
      <c r="B9" s="2">
        <v>310001198</v>
      </c>
      <c r="C9" s="1" t="s">
        <v>28</v>
      </c>
      <c r="D9" s="1" t="s">
        <v>119</v>
      </c>
      <c r="E9" s="12">
        <f>_xlfn.IFNA(VLOOKUP($B9,'FST OMT'!$C:$AH,$A9,0),0)</f>
        <v>0</v>
      </c>
      <c r="F9" s="12">
        <f>_xlfn.IFNA(VLOOKUP($B9,'FST CV'!$C:$AH,$A9,0),0)</f>
        <v>5649</v>
      </c>
      <c r="G9" s="12">
        <f>_xlfn.IFNA(VLOOKUP($B9,'FST TT'!$C:$AH,$A9,0),0)</f>
        <v>0</v>
      </c>
      <c r="I9" s="4">
        <f t="shared" si="3"/>
        <v>5649</v>
      </c>
      <c r="K9" s="52">
        <f>IF(D9="MT",VLOOKUP(B9,Master_Item!B:H,7,0),VLOOKUP(B9,Master_Item!B:H,6,0))</f>
        <v>104</v>
      </c>
      <c r="L9" s="52" t="str">
        <f>VLOOKUP(B9,Master_Item!B:M,12,0)</f>
        <v>โรงงานบางบาล</v>
      </c>
      <c r="M9" s="11" t="str">
        <f t="shared" si="4"/>
        <v>โรงงานบางบาลRegion 5</v>
      </c>
      <c r="N9" s="11">
        <f t="shared" si="5"/>
        <v>0</v>
      </c>
      <c r="O9" s="11">
        <f t="shared" si="2"/>
        <v>54.317307692307693</v>
      </c>
      <c r="P9" s="11">
        <f t="shared" si="2"/>
        <v>0</v>
      </c>
      <c r="Q9" s="11">
        <f t="shared" si="2"/>
        <v>0</v>
      </c>
      <c r="R9" s="11">
        <f t="shared" si="2"/>
        <v>54.317307692307693</v>
      </c>
      <c r="S9" s="11"/>
      <c r="T9" s="1">
        <f>VLOOKUP(B9,Master_Item!B:I,8,0)</f>
        <v>7.68</v>
      </c>
      <c r="U9" s="11">
        <f t="shared" si="6"/>
        <v>0</v>
      </c>
      <c r="V9" s="11">
        <f t="shared" si="7"/>
        <v>43384.32</v>
      </c>
      <c r="W9" s="11">
        <f t="shared" si="8"/>
        <v>0</v>
      </c>
      <c r="X9" s="11">
        <f t="shared" si="9"/>
        <v>0</v>
      </c>
      <c r="Y9" s="11">
        <f t="shared" si="10"/>
        <v>43384.32</v>
      </c>
    </row>
    <row r="10" spans="1:25">
      <c r="A10" s="13">
        <v>29</v>
      </c>
      <c r="B10" s="2">
        <v>310001198</v>
      </c>
      <c r="C10" s="1" t="s">
        <v>28</v>
      </c>
      <c r="D10" s="1" t="s">
        <v>127</v>
      </c>
      <c r="E10" s="12">
        <f>_xlfn.IFNA(VLOOKUP($B10,'FST OMT'!$C:$AH,$A10,0),0)*0.45</f>
        <v>0</v>
      </c>
      <c r="F10" s="12">
        <f>_xlfn.IFNA(VLOOKUP($B10,'FST CV'!$C:$AH,$A10,0),0)*0.45</f>
        <v>3933</v>
      </c>
      <c r="G10" s="12">
        <f>_xlfn.IFNA(VLOOKUP($B10,'FST TT'!$C:$AH,$A10,0),0)*0.45</f>
        <v>0</v>
      </c>
      <c r="I10" s="4">
        <f t="shared" si="3"/>
        <v>3933</v>
      </c>
      <c r="K10" s="52">
        <f>IF(D10="MT",VLOOKUP(B10,Master_Item!B:H,7,0),VLOOKUP(B10,Master_Item!B:H,6,0))</f>
        <v>104</v>
      </c>
      <c r="L10" s="52" t="str">
        <f>VLOOKUP(B10,Master_Item!B:M,12,0)</f>
        <v>โรงงานบางบาล</v>
      </c>
      <c r="M10" s="11" t="str">
        <f t="shared" si="4"/>
        <v>โรงงานบางบาลRegion 6/9</v>
      </c>
      <c r="N10" s="11">
        <f t="shared" si="5"/>
        <v>0</v>
      </c>
      <c r="O10" s="11">
        <f t="shared" si="2"/>
        <v>37.817307692307693</v>
      </c>
      <c r="P10" s="11">
        <f t="shared" si="2"/>
        <v>0</v>
      </c>
      <c r="Q10" s="11">
        <f t="shared" si="2"/>
        <v>0</v>
      </c>
      <c r="R10" s="11">
        <f t="shared" si="2"/>
        <v>37.817307692307693</v>
      </c>
      <c r="S10" s="11"/>
      <c r="T10" s="1">
        <f>VLOOKUP(B10,Master_Item!B:I,8,0)</f>
        <v>7.68</v>
      </c>
      <c r="U10" s="11">
        <f t="shared" si="6"/>
        <v>0</v>
      </c>
      <c r="V10" s="11">
        <f t="shared" si="7"/>
        <v>30205.439999999999</v>
      </c>
      <c r="W10" s="11">
        <f t="shared" si="8"/>
        <v>0</v>
      </c>
      <c r="X10" s="11">
        <f t="shared" si="9"/>
        <v>0</v>
      </c>
      <c r="Y10" s="11">
        <f t="shared" si="10"/>
        <v>30205.439999999999</v>
      </c>
    </row>
    <row r="11" spans="1:25">
      <c r="A11" s="13">
        <v>29</v>
      </c>
      <c r="B11" s="2">
        <v>310001198</v>
      </c>
      <c r="C11" s="1" t="s">
        <v>28</v>
      </c>
      <c r="D11" s="1" t="s">
        <v>128</v>
      </c>
      <c r="E11" s="12">
        <f>_xlfn.IFNA(VLOOKUP($B11,'FST OMT'!$C:$AH,$A11,0),0)*0.55</f>
        <v>0</v>
      </c>
      <c r="F11" s="12">
        <f>_xlfn.IFNA(VLOOKUP($B11,'FST CV'!$C:$AH,$A11,0),0)*0.55</f>
        <v>4807</v>
      </c>
      <c r="G11" s="12">
        <f>_xlfn.IFNA(VLOOKUP($B11,'FST TT'!$C:$AH,$A11,0),0)*0.55</f>
        <v>0</v>
      </c>
      <c r="I11" s="4">
        <f t="shared" si="3"/>
        <v>4807</v>
      </c>
      <c r="K11" s="52">
        <f>IF(D11="MT",VLOOKUP(B11,Master_Item!B:H,7,0),VLOOKUP(B11,Master_Item!B:H,6,0))</f>
        <v>104</v>
      </c>
      <c r="L11" s="52" t="str">
        <f>VLOOKUP(B11,Master_Item!B:M,12,0)</f>
        <v>โรงงานบางบาล</v>
      </c>
      <c r="M11" s="11" t="str">
        <f t="shared" si="4"/>
        <v>โรงงานบางบาลRegion 6/14</v>
      </c>
      <c r="N11" s="11">
        <f t="shared" si="5"/>
        <v>0</v>
      </c>
      <c r="O11" s="11">
        <f t="shared" si="2"/>
        <v>46.221153846153847</v>
      </c>
      <c r="P11" s="11">
        <f t="shared" si="2"/>
        <v>0</v>
      </c>
      <c r="Q11" s="11">
        <f t="shared" si="2"/>
        <v>0</v>
      </c>
      <c r="R11" s="11">
        <f t="shared" si="2"/>
        <v>46.221153846153847</v>
      </c>
      <c r="S11" s="11"/>
      <c r="T11" s="1">
        <f>VLOOKUP(B11,Master_Item!B:I,8,0)</f>
        <v>7.68</v>
      </c>
      <c r="U11" s="11">
        <f t="shared" si="6"/>
        <v>0</v>
      </c>
      <c r="V11" s="11">
        <f t="shared" si="7"/>
        <v>36917.760000000002</v>
      </c>
      <c r="W11" s="11">
        <f t="shared" si="8"/>
        <v>0</v>
      </c>
      <c r="X11" s="11">
        <f t="shared" si="9"/>
        <v>0</v>
      </c>
      <c r="Y11" s="11">
        <f t="shared" si="10"/>
        <v>36917.760000000002</v>
      </c>
    </row>
    <row r="12" spans="1:25">
      <c r="A12" s="13">
        <v>30</v>
      </c>
      <c r="B12" s="2">
        <v>310001198</v>
      </c>
      <c r="C12" s="1" t="s">
        <v>28</v>
      </c>
      <c r="D12" s="1" t="s">
        <v>121</v>
      </c>
      <c r="E12" s="12">
        <f>_xlfn.IFNA(VLOOKUP($B12,'FST OMT'!$C:$AH,$A12,0),0)</f>
        <v>0</v>
      </c>
      <c r="F12" s="12">
        <f>_xlfn.IFNA(VLOOKUP($B12,'FST CV'!$C:$AH,$A12,0),0)</f>
        <v>4200</v>
      </c>
      <c r="G12" s="12">
        <f>_xlfn.IFNA(VLOOKUP($B12,'FST TT'!$C:$AH,$A12,0),0)</f>
        <v>0</v>
      </c>
      <c r="I12" s="4">
        <f t="shared" si="3"/>
        <v>4200</v>
      </c>
      <c r="K12" s="52">
        <f>IF(D12="MT",VLOOKUP(B12,Master_Item!B:H,7,0),VLOOKUP(B12,Master_Item!B:H,6,0))</f>
        <v>104</v>
      </c>
      <c r="L12" s="52" t="str">
        <f>VLOOKUP(B12,Master_Item!B:M,12,0)</f>
        <v>โรงงานบางบาล</v>
      </c>
      <c r="M12" s="11" t="str">
        <f t="shared" si="4"/>
        <v>โรงงานบางบาลRegion 7</v>
      </c>
      <c r="N12" s="11">
        <f t="shared" si="5"/>
        <v>0</v>
      </c>
      <c r="O12" s="11">
        <f t="shared" si="2"/>
        <v>40.384615384615387</v>
      </c>
      <c r="P12" s="11">
        <f t="shared" si="2"/>
        <v>0</v>
      </c>
      <c r="Q12" s="11">
        <f t="shared" si="2"/>
        <v>0</v>
      </c>
      <c r="R12" s="11">
        <f t="shared" si="2"/>
        <v>40.384615384615387</v>
      </c>
      <c r="S12" s="11"/>
      <c r="T12" s="1">
        <f>VLOOKUP(B12,Master_Item!B:I,8,0)</f>
        <v>7.68</v>
      </c>
      <c r="U12" s="11">
        <f t="shared" si="6"/>
        <v>0</v>
      </c>
      <c r="V12" s="11">
        <f t="shared" si="7"/>
        <v>32256</v>
      </c>
      <c r="W12" s="11">
        <f t="shared" si="8"/>
        <v>0</v>
      </c>
      <c r="X12" s="11">
        <f t="shared" si="9"/>
        <v>0</v>
      </c>
      <c r="Y12" s="11">
        <f t="shared" si="10"/>
        <v>32256</v>
      </c>
    </row>
    <row r="13" spans="1:25">
      <c r="A13" s="13">
        <v>31</v>
      </c>
      <c r="B13" s="2">
        <v>310001198</v>
      </c>
      <c r="C13" s="1" t="s">
        <v>28</v>
      </c>
      <c r="D13" s="1" t="s">
        <v>122</v>
      </c>
      <c r="E13" s="12">
        <f>_xlfn.IFNA(VLOOKUP($B13,'FST OMT'!$C:$AH,$A13,0),0)</f>
        <v>0</v>
      </c>
      <c r="F13" s="12">
        <f>_xlfn.IFNA(VLOOKUP($B13,'FST CV'!$C:$AH,$A13,0),0)</f>
        <v>3410</v>
      </c>
      <c r="G13" s="12">
        <f>_xlfn.IFNA(VLOOKUP($B13,'FST TT'!$C:$AH,$A13,0),0)</f>
        <v>2500</v>
      </c>
      <c r="I13" s="4">
        <f t="shared" si="3"/>
        <v>5910</v>
      </c>
      <c r="K13" s="52">
        <f>IF(D13="MT",VLOOKUP(B13,Master_Item!B:H,7,0),VLOOKUP(B13,Master_Item!B:H,6,0))</f>
        <v>104</v>
      </c>
      <c r="L13" s="52" t="str">
        <f>VLOOKUP(B13,Master_Item!B:M,12,0)</f>
        <v>โรงงานบางบาล</v>
      </c>
      <c r="M13" s="11" t="str">
        <f t="shared" si="4"/>
        <v>โรงงานบางบาลRegion 8</v>
      </c>
      <c r="N13" s="11">
        <f t="shared" si="5"/>
        <v>0</v>
      </c>
      <c r="O13" s="11">
        <f t="shared" si="2"/>
        <v>32.78846153846154</v>
      </c>
      <c r="P13" s="11">
        <f t="shared" si="2"/>
        <v>24.03846153846154</v>
      </c>
      <c r="Q13" s="11">
        <f t="shared" si="2"/>
        <v>0</v>
      </c>
      <c r="R13" s="11">
        <f t="shared" si="2"/>
        <v>56.82692307692308</v>
      </c>
      <c r="S13" s="11"/>
      <c r="T13" s="1">
        <f>VLOOKUP(B13,Master_Item!B:I,8,0)</f>
        <v>7.68</v>
      </c>
      <c r="U13" s="11">
        <f t="shared" si="6"/>
        <v>0</v>
      </c>
      <c r="V13" s="11">
        <f t="shared" si="7"/>
        <v>26188.799999999999</v>
      </c>
      <c r="W13" s="11">
        <f t="shared" si="8"/>
        <v>19200</v>
      </c>
      <c r="X13" s="11">
        <f t="shared" si="9"/>
        <v>0</v>
      </c>
      <c r="Y13" s="11">
        <f t="shared" si="10"/>
        <v>45388.799999999996</v>
      </c>
    </row>
    <row r="14" spans="1:25">
      <c r="A14" s="13">
        <v>131</v>
      </c>
      <c r="B14" s="2">
        <v>310001198</v>
      </c>
      <c r="C14" s="1" t="s">
        <v>28</v>
      </c>
      <c r="D14" s="1" t="s">
        <v>123</v>
      </c>
      <c r="H14" s="4">
        <f>_xlfn.IFNA(VLOOKUP(B14,'FST MT'!A:FS,$A14,0),0)</f>
        <v>4122</v>
      </c>
      <c r="I14" s="4">
        <f t="shared" si="3"/>
        <v>4122</v>
      </c>
      <c r="K14" s="52">
        <f>IF(D14="MT",VLOOKUP(B14,Master_Item!B:H,7,0),VLOOKUP(B14,Master_Item!B:H,6,0))</f>
        <v>104</v>
      </c>
      <c r="L14" s="52" t="str">
        <f>VLOOKUP(B14,Master_Item!B:M,12,0)</f>
        <v>โรงงานบางบาล</v>
      </c>
      <c r="M14" s="11" t="str">
        <f t="shared" si="4"/>
        <v>โรงงานบางบาลMT</v>
      </c>
      <c r="N14" s="11">
        <f t="shared" si="5"/>
        <v>0</v>
      </c>
      <c r="O14" s="11">
        <f t="shared" si="2"/>
        <v>0</v>
      </c>
      <c r="P14" s="11">
        <f t="shared" si="2"/>
        <v>0</v>
      </c>
      <c r="Q14" s="11">
        <f t="shared" si="2"/>
        <v>39.634615384615387</v>
      </c>
      <c r="R14" s="11">
        <f t="shared" si="2"/>
        <v>39.634615384615387</v>
      </c>
      <c r="S14" s="11"/>
      <c r="T14" s="1">
        <f>VLOOKUP(B14,Master_Item!B:I,8,0)</f>
        <v>7.68</v>
      </c>
      <c r="U14" s="11">
        <f t="shared" si="6"/>
        <v>0</v>
      </c>
      <c r="V14" s="11">
        <f t="shared" si="7"/>
        <v>0</v>
      </c>
      <c r="W14" s="11">
        <f t="shared" si="8"/>
        <v>0</v>
      </c>
      <c r="X14" s="11">
        <f t="shared" si="9"/>
        <v>31656.959999999999</v>
      </c>
      <c r="Y14" s="11">
        <f t="shared" si="10"/>
        <v>31656.959999999999</v>
      </c>
    </row>
    <row r="15" spans="1:25">
      <c r="A15" s="13">
        <v>24</v>
      </c>
      <c r="B15" s="2">
        <v>310001229</v>
      </c>
      <c r="C15" s="1" t="s">
        <v>29</v>
      </c>
      <c r="D15" s="1" t="s">
        <v>115</v>
      </c>
      <c r="E15" s="12">
        <f>_xlfn.IFNA(VLOOKUP($B15,'FST OMT'!$C:$AH,$A15,0),0)</f>
        <v>0</v>
      </c>
      <c r="F15" s="12">
        <f>_xlfn.IFNA(VLOOKUP($B15,'FST CV'!$C:$AH,$A15,0),0)</f>
        <v>0</v>
      </c>
      <c r="G15" s="12">
        <f>_xlfn.IFNA(VLOOKUP($B15,'FST TT'!$C:$AH,$A15,0),0)</f>
        <v>0</v>
      </c>
      <c r="I15" s="4">
        <f t="shared" si="3"/>
        <v>0</v>
      </c>
      <c r="K15" s="52">
        <f>IF(D15="MT",VLOOKUP(B15,Master_Item!B:H,7,0),VLOOKUP(B15,Master_Item!B:H,6,0))</f>
        <v>104</v>
      </c>
      <c r="L15" s="52" t="str">
        <f>VLOOKUP(B15,Master_Item!B:M,12,0)</f>
        <v>โรงงานบางบาล</v>
      </c>
      <c r="M15" s="11" t="str">
        <f t="shared" si="4"/>
        <v>โรงงานบางบาลRegion 1</v>
      </c>
      <c r="N15" s="11">
        <f t="shared" si="5"/>
        <v>0</v>
      </c>
      <c r="O15" s="11">
        <f t="shared" si="2"/>
        <v>0</v>
      </c>
      <c r="P15" s="11">
        <f t="shared" si="2"/>
        <v>0</v>
      </c>
      <c r="Q15" s="11">
        <f t="shared" si="2"/>
        <v>0</v>
      </c>
      <c r="R15" s="11">
        <f t="shared" si="2"/>
        <v>0</v>
      </c>
      <c r="S15" s="11"/>
      <c r="T15" s="1">
        <f>VLOOKUP(B15,Master_Item!B:I,8,0)</f>
        <v>7.68</v>
      </c>
      <c r="U15" s="11">
        <f t="shared" si="6"/>
        <v>0</v>
      </c>
      <c r="V15" s="11">
        <f t="shared" si="7"/>
        <v>0</v>
      </c>
      <c r="W15" s="11">
        <f t="shared" si="8"/>
        <v>0</v>
      </c>
      <c r="X15" s="11">
        <f t="shared" si="9"/>
        <v>0</v>
      </c>
      <c r="Y15" s="11">
        <f t="shared" si="10"/>
        <v>0</v>
      </c>
    </row>
    <row r="16" spans="1:25">
      <c r="A16" s="13">
        <v>25</v>
      </c>
      <c r="B16" s="2">
        <v>310001229</v>
      </c>
      <c r="C16" s="1" t="s">
        <v>29</v>
      </c>
      <c r="D16" s="1" t="s">
        <v>116</v>
      </c>
      <c r="E16" s="12">
        <f>_xlfn.IFNA(VLOOKUP($B16,'FST OMT'!$C:$AH,$A16,0),0)</f>
        <v>5470</v>
      </c>
      <c r="F16" s="12">
        <f>_xlfn.IFNA(VLOOKUP($B16,'FST CV'!$C:$AH,$A16,0),0)</f>
        <v>0</v>
      </c>
      <c r="G16" s="12">
        <f>_xlfn.IFNA(VLOOKUP($B16,'FST TT'!$C:$AH,$A16,0),0)</f>
        <v>0</v>
      </c>
      <c r="I16" s="4">
        <f t="shared" si="3"/>
        <v>5470</v>
      </c>
      <c r="K16" s="52">
        <f>IF(D16="MT",VLOOKUP(B16,Master_Item!B:H,7,0),VLOOKUP(B16,Master_Item!B:H,6,0))</f>
        <v>104</v>
      </c>
      <c r="L16" s="52" t="str">
        <f>VLOOKUP(B16,Master_Item!B:M,12,0)</f>
        <v>โรงงานบางบาล</v>
      </c>
      <c r="M16" s="11" t="str">
        <f t="shared" si="4"/>
        <v>โรงงานบางบาลRegion 2</v>
      </c>
      <c r="N16" s="11">
        <f t="shared" si="5"/>
        <v>52.596153846153847</v>
      </c>
      <c r="O16" s="11">
        <f t="shared" si="2"/>
        <v>0</v>
      </c>
      <c r="P16" s="11">
        <f t="shared" si="2"/>
        <v>0</v>
      </c>
      <c r="Q16" s="11">
        <f t="shared" si="2"/>
        <v>0</v>
      </c>
      <c r="R16" s="11">
        <f t="shared" si="2"/>
        <v>52.596153846153847</v>
      </c>
      <c r="S16" s="11"/>
      <c r="T16" s="1">
        <f>VLOOKUP(B16,Master_Item!B:I,8,0)</f>
        <v>7.68</v>
      </c>
      <c r="U16" s="11">
        <f t="shared" si="6"/>
        <v>42009.599999999999</v>
      </c>
      <c r="V16" s="11">
        <f t="shared" si="7"/>
        <v>0</v>
      </c>
      <c r="W16" s="11">
        <f t="shared" si="8"/>
        <v>0</v>
      </c>
      <c r="X16" s="11">
        <f t="shared" si="9"/>
        <v>0</v>
      </c>
      <c r="Y16" s="11">
        <f t="shared" si="10"/>
        <v>42009.599999999999</v>
      </c>
    </row>
    <row r="17" spans="1:25">
      <c r="A17" s="13">
        <v>26</v>
      </c>
      <c r="B17" s="2">
        <v>310001229</v>
      </c>
      <c r="C17" s="1" t="s">
        <v>29</v>
      </c>
      <c r="D17" s="1" t="s">
        <v>117</v>
      </c>
      <c r="E17" s="12">
        <f>_xlfn.IFNA(VLOOKUP($B17,'FST OMT'!$C:$AH,$A17,0),0)</f>
        <v>7000</v>
      </c>
      <c r="F17" s="12">
        <f>_xlfn.IFNA(VLOOKUP($B17,'FST CV'!$C:$AH,$A17,0),0)</f>
        <v>0</v>
      </c>
      <c r="G17" s="12">
        <f>_xlfn.IFNA(VLOOKUP($B17,'FST TT'!$C:$AH,$A17,0),0)</f>
        <v>0</v>
      </c>
      <c r="I17" s="4">
        <f t="shared" si="3"/>
        <v>7000</v>
      </c>
      <c r="K17" s="52">
        <f>IF(D17="MT",VLOOKUP(B17,Master_Item!B:H,7,0),VLOOKUP(B17,Master_Item!B:H,6,0))</f>
        <v>104</v>
      </c>
      <c r="L17" s="52" t="str">
        <f>VLOOKUP(B17,Master_Item!B:M,12,0)</f>
        <v>โรงงานบางบาล</v>
      </c>
      <c r="M17" s="11" t="str">
        <f t="shared" si="4"/>
        <v>โรงงานบางบาลRegion 3</v>
      </c>
      <c r="N17" s="11">
        <f t="shared" si="5"/>
        <v>67.307692307692307</v>
      </c>
      <c r="O17" s="11">
        <f t="shared" si="2"/>
        <v>0</v>
      </c>
      <c r="P17" s="11">
        <f t="shared" si="2"/>
        <v>0</v>
      </c>
      <c r="Q17" s="11">
        <f t="shared" si="2"/>
        <v>0</v>
      </c>
      <c r="R17" s="11">
        <f t="shared" si="2"/>
        <v>67.307692307692307</v>
      </c>
      <c r="S17" s="11"/>
      <c r="T17" s="1">
        <f>VLOOKUP(B17,Master_Item!B:I,8,0)</f>
        <v>7.68</v>
      </c>
      <c r="U17" s="11">
        <f t="shared" si="6"/>
        <v>53760</v>
      </c>
      <c r="V17" s="11">
        <f t="shared" si="7"/>
        <v>0</v>
      </c>
      <c r="W17" s="11">
        <f t="shared" si="8"/>
        <v>0</v>
      </c>
      <c r="X17" s="11">
        <f t="shared" si="9"/>
        <v>0</v>
      </c>
      <c r="Y17" s="11">
        <f t="shared" si="10"/>
        <v>53760</v>
      </c>
    </row>
    <row r="18" spans="1:25">
      <c r="A18" s="13">
        <v>27</v>
      </c>
      <c r="B18" s="2">
        <v>310001229</v>
      </c>
      <c r="C18" s="1" t="s">
        <v>29</v>
      </c>
      <c r="D18" s="1" t="s">
        <v>118</v>
      </c>
      <c r="E18" s="12">
        <f>_xlfn.IFNA(VLOOKUP($B18,'FST OMT'!$C:$AH,$A18,0),0)</f>
        <v>5638</v>
      </c>
      <c r="F18" s="12">
        <f>_xlfn.IFNA(VLOOKUP($B18,'FST CV'!$C:$AH,$A18,0),0)</f>
        <v>0</v>
      </c>
      <c r="G18" s="12">
        <f>_xlfn.IFNA(VLOOKUP($B18,'FST TT'!$C:$AH,$A18,0),0)</f>
        <v>0</v>
      </c>
      <c r="I18" s="4">
        <f t="shared" si="3"/>
        <v>5638</v>
      </c>
      <c r="K18" s="52">
        <f>IF(D18="MT",VLOOKUP(B18,Master_Item!B:H,7,0),VLOOKUP(B18,Master_Item!B:H,6,0))</f>
        <v>104</v>
      </c>
      <c r="L18" s="52" t="str">
        <f>VLOOKUP(B18,Master_Item!B:M,12,0)</f>
        <v>โรงงานบางบาล</v>
      </c>
      <c r="M18" s="11" t="str">
        <f t="shared" si="4"/>
        <v>โรงงานบางบาลRegion 4</v>
      </c>
      <c r="N18" s="11">
        <f t="shared" si="5"/>
        <v>54.21153846153846</v>
      </c>
      <c r="O18" s="11">
        <f t="shared" si="2"/>
        <v>0</v>
      </c>
      <c r="P18" s="11">
        <f t="shared" si="2"/>
        <v>0</v>
      </c>
      <c r="Q18" s="11">
        <f t="shared" si="2"/>
        <v>0</v>
      </c>
      <c r="R18" s="11">
        <f t="shared" si="2"/>
        <v>54.21153846153846</v>
      </c>
      <c r="S18" s="11"/>
      <c r="T18" s="1">
        <f>VLOOKUP(B18,Master_Item!B:I,8,0)</f>
        <v>7.68</v>
      </c>
      <c r="U18" s="11">
        <f t="shared" si="6"/>
        <v>43299.839999999997</v>
      </c>
      <c r="V18" s="11">
        <f t="shared" si="7"/>
        <v>0</v>
      </c>
      <c r="W18" s="11">
        <f t="shared" si="8"/>
        <v>0</v>
      </c>
      <c r="X18" s="11">
        <f t="shared" si="9"/>
        <v>0</v>
      </c>
      <c r="Y18" s="11">
        <f t="shared" si="10"/>
        <v>43299.839999999997</v>
      </c>
    </row>
    <row r="19" spans="1:25">
      <c r="A19" s="13">
        <v>28</v>
      </c>
      <c r="B19" s="2">
        <v>310001229</v>
      </c>
      <c r="C19" s="1" t="s">
        <v>29</v>
      </c>
      <c r="D19" s="1" t="s">
        <v>119</v>
      </c>
      <c r="E19" s="12">
        <f>_xlfn.IFNA(VLOOKUP($B19,'FST OMT'!$C:$AH,$A19,0),0)</f>
        <v>1367</v>
      </c>
      <c r="F19" s="12">
        <f>_xlfn.IFNA(VLOOKUP($B19,'FST CV'!$C:$AH,$A19,0),0)</f>
        <v>0</v>
      </c>
      <c r="G19" s="12">
        <f>_xlfn.IFNA(VLOOKUP($B19,'FST TT'!$C:$AH,$A19,0),0)</f>
        <v>0</v>
      </c>
      <c r="I19" s="4">
        <f t="shared" si="3"/>
        <v>1367</v>
      </c>
      <c r="K19" s="52">
        <f>IF(D19="MT",VLOOKUP(B19,Master_Item!B:H,7,0),VLOOKUP(B19,Master_Item!B:H,6,0))</f>
        <v>104</v>
      </c>
      <c r="L19" s="52" t="str">
        <f>VLOOKUP(B19,Master_Item!B:M,12,0)</f>
        <v>โรงงานบางบาล</v>
      </c>
      <c r="M19" s="11" t="str">
        <f t="shared" si="4"/>
        <v>โรงงานบางบาลRegion 5</v>
      </c>
      <c r="N19" s="11">
        <f t="shared" si="5"/>
        <v>13.14423076923077</v>
      </c>
      <c r="O19" s="11">
        <f t="shared" si="2"/>
        <v>0</v>
      </c>
      <c r="P19" s="11">
        <f t="shared" si="2"/>
        <v>0</v>
      </c>
      <c r="Q19" s="11">
        <f t="shared" si="2"/>
        <v>0</v>
      </c>
      <c r="R19" s="11">
        <f t="shared" si="2"/>
        <v>13.14423076923077</v>
      </c>
      <c r="S19" s="11"/>
      <c r="T19" s="1">
        <f>VLOOKUP(B19,Master_Item!B:I,8,0)</f>
        <v>7.68</v>
      </c>
      <c r="U19" s="11">
        <f t="shared" si="6"/>
        <v>10498.56</v>
      </c>
      <c r="V19" s="11">
        <f t="shared" si="7"/>
        <v>0</v>
      </c>
      <c r="W19" s="11">
        <f t="shared" si="8"/>
        <v>0</v>
      </c>
      <c r="X19" s="11">
        <f t="shared" si="9"/>
        <v>0</v>
      </c>
      <c r="Y19" s="11">
        <f t="shared" si="10"/>
        <v>10498.56</v>
      </c>
    </row>
    <row r="20" spans="1:25">
      <c r="A20" s="13">
        <v>29</v>
      </c>
      <c r="B20" s="2">
        <v>310001229</v>
      </c>
      <c r="C20" s="1" t="s">
        <v>29</v>
      </c>
      <c r="D20" s="1" t="s">
        <v>127</v>
      </c>
      <c r="E20" s="12">
        <f>_xlfn.IFNA(VLOOKUP($B20,'FST OMT'!$C:$AH,$A20,0),0)*0.45</f>
        <v>2038.5</v>
      </c>
      <c r="F20" s="12">
        <f>_xlfn.IFNA(VLOOKUP($B20,'FST CV'!$C:$AH,$A20,0),0)*0.45</f>
        <v>0</v>
      </c>
      <c r="G20" s="12">
        <f>_xlfn.IFNA(VLOOKUP($B20,'FST TT'!$C:$AH,$A20,0),0)*0.45</f>
        <v>0</v>
      </c>
      <c r="I20" s="4">
        <f t="shared" si="3"/>
        <v>2038.5</v>
      </c>
      <c r="K20" s="52">
        <f>IF(D20="MT",VLOOKUP(B20,Master_Item!B:H,7,0),VLOOKUP(B20,Master_Item!B:H,6,0))</f>
        <v>104</v>
      </c>
      <c r="L20" s="52" t="str">
        <f>VLOOKUP(B20,Master_Item!B:M,12,0)</f>
        <v>โรงงานบางบาล</v>
      </c>
      <c r="M20" s="11" t="str">
        <f t="shared" si="4"/>
        <v>โรงงานบางบาลRegion 6/9</v>
      </c>
      <c r="N20" s="11">
        <f t="shared" si="5"/>
        <v>19.60096153846154</v>
      </c>
      <c r="O20" s="11">
        <f t="shared" si="2"/>
        <v>0</v>
      </c>
      <c r="P20" s="11">
        <f t="shared" si="2"/>
        <v>0</v>
      </c>
      <c r="Q20" s="11">
        <f t="shared" si="2"/>
        <v>0</v>
      </c>
      <c r="R20" s="11">
        <f t="shared" si="2"/>
        <v>19.60096153846154</v>
      </c>
      <c r="S20" s="11"/>
      <c r="T20" s="1">
        <f>VLOOKUP(B20,Master_Item!B:I,8,0)</f>
        <v>7.68</v>
      </c>
      <c r="U20" s="11">
        <f t="shared" si="6"/>
        <v>15655.68</v>
      </c>
      <c r="V20" s="11">
        <f t="shared" si="7"/>
        <v>0</v>
      </c>
      <c r="W20" s="11">
        <f t="shared" si="8"/>
        <v>0</v>
      </c>
      <c r="X20" s="11">
        <f t="shared" si="9"/>
        <v>0</v>
      </c>
      <c r="Y20" s="11">
        <f t="shared" si="10"/>
        <v>15655.68</v>
      </c>
    </row>
    <row r="21" spans="1:25">
      <c r="A21" s="13">
        <v>29</v>
      </c>
      <c r="B21" s="2">
        <v>310001229</v>
      </c>
      <c r="C21" s="1" t="s">
        <v>29</v>
      </c>
      <c r="D21" s="1" t="s">
        <v>128</v>
      </c>
      <c r="E21" s="12">
        <f>_xlfn.IFNA(VLOOKUP($B21,'FST OMT'!$C:$AH,$A21,0),0)*0.55</f>
        <v>2491.5</v>
      </c>
      <c r="F21" s="12">
        <f>_xlfn.IFNA(VLOOKUP($B21,'FST CV'!$C:$AH,$A21,0),0)*0.55</f>
        <v>0</v>
      </c>
      <c r="G21" s="12">
        <f>_xlfn.IFNA(VLOOKUP($B21,'FST TT'!$C:$AH,$A21,0),0)*0.55</f>
        <v>0</v>
      </c>
      <c r="I21" s="4">
        <f t="shared" si="3"/>
        <v>2491.5</v>
      </c>
      <c r="K21" s="52">
        <f>IF(D21="MT",VLOOKUP(B21,Master_Item!B:H,7,0),VLOOKUP(B21,Master_Item!B:H,6,0))</f>
        <v>104</v>
      </c>
      <c r="L21" s="52" t="str">
        <f>VLOOKUP(B21,Master_Item!B:M,12,0)</f>
        <v>โรงงานบางบาล</v>
      </c>
      <c r="M21" s="11" t="str">
        <f t="shared" si="4"/>
        <v>โรงงานบางบาลRegion 6/14</v>
      </c>
      <c r="N21" s="11">
        <f t="shared" si="5"/>
        <v>23.95673076923077</v>
      </c>
      <c r="O21" s="11">
        <f t="shared" si="5"/>
        <v>0</v>
      </c>
      <c r="P21" s="11">
        <f t="shared" si="5"/>
        <v>0</v>
      </c>
      <c r="Q21" s="11">
        <f t="shared" si="5"/>
        <v>0</v>
      </c>
      <c r="R21" s="11">
        <f t="shared" si="5"/>
        <v>23.95673076923077</v>
      </c>
      <c r="S21" s="11"/>
      <c r="T21" s="1">
        <f>VLOOKUP(B21,Master_Item!B:I,8,0)</f>
        <v>7.68</v>
      </c>
      <c r="U21" s="11">
        <f t="shared" si="6"/>
        <v>19134.719999999998</v>
      </c>
      <c r="V21" s="11">
        <f t="shared" si="7"/>
        <v>0</v>
      </c>
      <c r="W21" s="11">
        <f t="shared" si="8"/>
        <v>0</v>
      </c>
      <c r="X21" s="11">
        <f t="shared" si="9"/>
        <v>0</v>
      </c>
      <c r="Y21" s="11">
        <f t="shared" si="10"/>
        <v>19134.719999999998</v>
      </c>
    </row>
    <row r="22" spans="1:25">
      <c r="A22" s="13">
        <v>30</v>
      </c>
      <c r="B22" s="2">
        <v>310001229</v>
      </c>
      <c r="C22" s="1" t="s">
        <v>29</v>
      </c>
      <c r="D22" s="1" t="s">
        <v>121</v>
      </c>
      <c r="E22" s="12">
        <f>_xlfn.IFNA(VLOOKUP($B22,'FST OMT'!$C:$AH,$A22,0),0)</f>
        <v>2150</v>
      </c>
      <c r="F22" s="12">
        <f>_xlfn.IFNA(VLOOKUP($B22,'FST CV'!$C:$AH,$A22,0),0)</f>
        <v>0</v>
      </c>
      <c r="G22" s="12">
        <f>_xlfn.IFNA(VLOOKUP($B22,'FST TT'!$C:$AH,$A22,0),0)</f>
        <v>0</v>
      </c>
      <c r="I22" s="4">
        <f t="shared" si="3"/>
        <v>2150</v>
      </c>
      <c r="K22" s="52">
        <f>IF(D22="MT",VLOOKUP(B22,Master_Item!B:H,7,0),VLOOKUP(B22,Master_Item!B:H,6,0))</f>
        <v>104</v>
      </c>
      <c r="L22" s="52" t="str">
        <f>VLOOKUP(B22,Master_Item!B:M,12,0)</f>
        <v>โรงงานบางบาล</v>
      </c>
      <c r="M22" s="11" t="str">
        <f t="shared" si="4"/>
        <v>โรงงานบางบาลRegion 7</v>
      </c>
      <c r="N22" s="11">
        <f t="shared" si="5"/>
        <v>20.673076923076923</v>
      </c>
      <c r="O22" s="11">
        <f t="shared" si="5"/>
        <v>0</v>
      </c>
      <c r="P22" s="11">
        <f t="shared" si="5"/>
        <v>0</v>
      </c>
      <c r="Q22" s="11">
        <f t="shared" si="5"/>
        <v>0</v>
      </c>
      <c r="R22" s="11">
        <f t="shared" si="5"/>
        <v>20.673076923076923</v>
      </c>
      <c r="S22" s="11"/>
      <c r="T22" s="1">
        <f>VLOOKUP(B22,Master_Item!B:I,8,0)</f>
        <v>7.68</v>
      </c>
      <c r="U22" s="11">
        <f t="shared" si="6"/>
        <v>16512</v>
      </c>
      <c r="V22" s="11">
        <f t="shared" si="7"/>
        <v>0</v>
      </c>
      <c r="W22" s="11">
        <f t="shared" si="8"/>
        <v>0</v>
      </c>
      <c r="X22" s="11">
        <f t="shared" si="9"/>
        <v>0</v>
      </c>
      <c r="Y22" s="11">
        <f t="shared" si="10"/>
        <v>16512</v>
      </c>
    </row>
    <row r="23" spans="1:25">
      <c r="A23" s="13">
        <v>31</v>
      </c>
      <c r="B23" s="2">
        <v>310001229</v>
      </c>
      <c r="C23" s="1" t="s">
        <v>29</v>
      </c>
      <c r="D23" s="1" t="s">
        <v>122</v>
      </c>
      <c r="E23" s="12">
        <f>_xlfn.IFNA(VLOOKUP($B23,'FST OMT'!$C:$AH,$A23,0),0)</f>
        <v>3649</v>
      </c>
      <c r="F23" s="12">
        <f>_xlfn.IFNA(VLOOKUP($B23,'FST CV'!$C:$AH,$A23,0),0)</f>
        <v>0</v>
      </c>
      <c r="G23" s="12">
        <f>_xlfn.IFNA(VLOOKUP($B23,'FST TT'!$C:$AH,$A23,0),0)</f>
        <v>0</v>
      </c>
      <c r="I23" s="4">
        <f t="shared" si="3"/>
        <v>3649</v>
      </c>
      <c r="K23" s="52">
        <f>IF(D23="MT",VLOOKUP(B23,Master_Item!B:H,7,0),VLOOKUP(B23,Master_Item!B:H,6,0))</f>
        <v>104</v>
      </c>
      <c r="L23" s="52" t="str">
        <f>VLOOKUP(B23,Master_Item!B:M,12,0)</f>
        <v>โรงงานบางบาล</v>
      </c>
      <c r="M23" s="11" t="str">
        <f t="shared" si="4"/>
        <v>โรงงานบางบาลRegion 8</v>
      </c>
      <c r="N23" s="11">
        <f t="shared" si="5"/>
        <v>35.08653846153846</v>
      </c>
      <c r="O23" s="11">
        <f t="shared" si="5"/>
        <v>0</v>
      </c>
      <c r="P23" s="11">
        <f t="shared" si="5"/>
        <v>0</v>
      </c>
      <c r="Q23" s="11">
        <f t="shared" si="5"/>
        <v>0</v>
      </c>
      <c r="R23" s="11">
        <f t="shared" si="5"/>
        <v>35.08653846153846</v>
      </c>
      <c r="S23" s="11"/>
      <c r="T23" s="1">
        <f>VLOOKUP(B23,Master_Item!B:I,8,0)</f>
        <v>7.68</v>
      </c>
      <c r="U23" s="11">
        <f t="shared" si="6"/>
        <v>28024.32</v>
      </c>
      <c r="V23" s="11">
        <f t="shared" si="7"/>
        <v>0</v>
      </c>
      <c r="W23" s="11">
        <f t="shared" si="8"/>
        <v>0</v>
      </c>
      <c r="X23" s="11">
        <f t="shared" si="9"/>
        <v>0</v>
      </c>
      <c r="Y23" s="11">
        <f t="shared" si="10"/>
        <v>28024.32</v>
      </c>
    </row>
    <row r="24" spans="1:25">
      <c r="A24" s="13">
        <v>131</v>
      </c>
      <c r="B24" s="2">
        <v>310001229</v>
      </c>
      <c r="C24" s="1" t="s">
        <v>29</v>
      </c>
      <c r="D24" s="1" t="s">
        <v>123</v>
      </c>
      <c r="H24" s="4">
        <f>_xlfn.IFNA(VLOOKUP(B24,'FST MT'!A:FS,$A24,0),0)</f>
        <v>1615</v>
      </c>
      <c r="I24" s="4">
        <f t="shared" si="3"/>
        <v>1615</v>
      </c>
      <c r="K24" s="52">
        <f>IF(D24="MT",VLOOKUP(B24,Master_Item!B:H,7,0),VLOOKUP(B24,Master_Item!B:H,6,0))</f>
        <v>104</v>
      </c>
      <c r="L24" s="52" t="str">
        <f>VLOOKUP(B24,Master_Item!B:M,12,0)</f>
        <v>โรงงานบางบาล</v>
      </c>
      <c r="M24" s="11" t="str">
        <f t="shared" si="4"/>
        <v>โรงงานบางบาลMT</v>
      </c>
      <c r="N24" s="11">
        <f t="shared" si="5"/>
        <v>0</v>
      </c>
      <c r="O24" s="11">
        <f t="shared" si="5"/>
        <v>0</v>
      </c>
      <c r="P24" s="11">
        <f t="shared" si="5"/>
        <v>0</v>
      </c>
      <c r="Q24" s="11">
        <f t="shared" si="5"/>
        <v>15.528846153846153</v>
      </c>
      <c r="R24" s="11">
        <f t="shared" si="5"/>
        <v>15.528846153846153</v>
      </c>
      <c r="S24" s="11"/>
      <c r="T24" s="1">
        <f>VLOOKUP(B24,Master_Item!B:I,8,0)</f>
        <v>7.68</v>
      </c>
      <c r="U24" s="11">
        <f t="shared" si="6"/>
        <v>0</v>
      </c>
      <c r="V24" s="11">
        <f t="shared" si="7"/>
        <v>0</v>
      </c>
      <c r="W24" s="11">
        <f t="shared" si="8"/>
        <v>0</v>
      </c>
      <c r="X24" s="11">
        <f t="shared" si="9"/>
        <v>12403.199999999999</v>
      </c>
      <c r="Y24" s="11">
        <f t="shared" si="10"/>
        <v>12403.199999999999</v>
      </c>
    </row>
    <row r="25" spans="1:25">
      <c r="A25" s="13">
        <v>24</v>
      </c>
      <c r="B25" s="2">
        <v>310001984</v>
      </c>
      <c r="C25" s="1" t="s">
        <v>67</v>
      </c>
      <c r="D25" s="1" t="s">
        <v>115</v>
      </c>
      <c r="E25" s="12">
        <f>_xlfn.IFNA(VLOOKUP($B25,'FST OMT'!$C:$AH,$A25,0),0)</f>
        <v>0</v>
      </c>
      <c r="F25" s="12">
        <f>_xlfn.IFNA(VLOOKUP($B25,'FST CV'!$C:$AH,$A25,0),0)</f>
        <v>0</v>
      </c>
      <c r="G25" s="12">
        <f>_xlfn.IFNA(VLOOKUP($B25,'FST TT'!$C:$AH,$A25,0),0)</f>
        <v>0</v>
      </c>
      <c r="I25" s="4">
        <f t="shared" si="3"/>
        <v>0</v>
      </c>
      <c r="K25" s="52">
        <f>IF(D25="MT",VLOOKUP(B25,Master_Item!B:H,7,0),VLOOKUP(B25,Master_Item!B:H,6,0))</f>
        <v>54</v>
      </c>
      <c r="L25" s="52" t="str">
        <f>VLOOKUP(B25,Master_Item!B:M,12,0)</f>
        <v>โรงงานนวนคร</v>
      </c>
      <c r="M25" s="11" t="str">
        <f t="shared" si="4"/>
        <v>โรงงานนวนครRegion 1</v>
      </c>
      <c r="N25" s="11">
        <f t="shared" si="5"/>
        <v>0</v>
      </c>
      <c r="O25" s="11">
        <f t="shared" si="5"/>
        <v>0</v>
      </c>
      <c r="P25" s="11">
        <f t="shared" si="5"/>
        <v>0</v>
      </c>
      <c r="Q25" s="11">
        <f t="shared" si="5"/>
        <v>0</v>
      </c>
      <c r="R25" s="11">
        <f t="shared" si="5"/>
        <v>0</v>
      </c>
      <c r="S25" s="11"/>
      <c r="T25" s="1">
        <f>VLOOKUP(B25,Master_Item!B:I,8,0)</f>
        <v>12</v>
      </c>
      <c r="U25" s="11">
        <f t="shared" si="6"/>
        <v>0</v>
      </c>
      <c r="V25" s="11">
        <f t="shared" si="7"/>
        <v>0</v>
      </c>
      <c r="W25" s="11">
        <f t="shared" si="8"/>
        <v>0</v>
      </c>
      <c r="X25" s="11">
        <f t="shared" si="9"/>
        <v>0</v>
      </c>
      <c r="Y25" s="11">
        <f t="shared" si="10"/>
        <v>0</v>
      </c>
    </row>
    <row r="26" spans="1:25">
      <c r="A26" s="13">
        <v>25</v>
      </c>
      <c r="B26" s="2">
        <v>310001984</v>
      </c>
      <c r="C26" s="1" t="s">
        <v>67</v>
      </c>
      <c r="D26" s="1" t="s">
        <v>116</v>
      </c>
      <c r="E26" s="12">
        <f>_xlfn.IFNA(VLOOKUP($B26,'FST OMT'!$C:$AH,$A26,0),0)</f>
        <v>0</v>
      </c>
      <c r="F26" s="12">
        <f>_xlfn.IFNA(VLOOKUP($B26,'FST CV'!$C:$AH,$A26,0),0)</f>
        <v>0</v>
      </c>
      <c r="G26" s="12">
        <f>_xlfn.IFNA(VLOOKUP($B26,'FST TT'!$C:$AH,$A26,0),0)</f>
        <v>0</v>
      </c>
      <c r="I26" s="4">
        <f t="shared" si="3"/>
        <v>0</v>
      </c>
      <c r="K26" s="52">
        <f>IF(D26="MT",VLOOKUP(B26,Master_Item!B:H,7,0),VLOOKUP(B26,Master_Item!B:H,6,0))</f>
        <v>54</v>
      </c>
      <c r="L26" s="52" t="str">
        <f>VLOOKUP(B26,Master_Item!B:M,12,0)</f>
        <v>โรงงานนวนคร</v>
      </c>
      <c r="M26" s="11" t="str">
        <f t="shared" si="4"/>
        <v>โรงงานนวนครRegion 2</v>
      </c>
      <c r="N26" s="11">
        <f t="shared" si="5"/>
        <v>0</v>
      </c>
      <c r="O26" s="11">
        <f t="shared" si="5"/>
        <v>0</v>
      </c>
      <c r="P26" s="11">
        <f t="shared" si="5"/>
        <v>0</v>
      </c>
      <c r="Q26" s="11">
        <f t="shared" si="5"/>
        <v>0</v>
      </c>
      <c r="R26" s="11">
        <f t="shared" si="5"/>
        <v>0</v>
      </c>
      <c r="S26" s="11"/>
      <c r="T26" s="1">
        <f>VLOOKUP(B26,Master_Item!B:I,8,0)</f>
        <v>12</v>
      </c>
      <c r="U26" s="11">
        <f t="shared" si="6"/>
        <v>0</v>
      </c>
      <c r="V26" s="11">
        <f t="shared" si="7"/>
        <v>0</v>
      </c>
      <c r="W26" s="11">
        <f t="shared" si="8"/>
        <v>0</v>
      </c>
      <c r="X26" s="11">
        <f t="shared" si="9"/>
        <v>0</v>
      </c>
      <c r="Y26" s="11">
        <f t="shared" si="10"/>
        <v>0</v>
      </c>
    </row>
    <row r="27" spans="1:25">
      <c r="A27" s="13">
        <v>26</v>
      </c>
      <c r="B27" s="2">
        <v>310001984</v>
      </c>
      <c r="C27" s="1" t="s">
        <v>67</v>
      </c>
      <c r="D27" s="1" t="s">
        <v>117</v>
      </c>
      <c r="E27" s="12">
        <f>_xlfn.IFNA(VLOOKUP($B27,'FST OMT'!$C:$AH,$A27,0),0)</f>
        <v>0</v>
      </c>
      <c r="F27" s="12">
        <f>_xlfn.IFNA(VLOOKUP($B27,'FST CV'!$C:$AH,$A27,0),0)</f>
        <v>0</v>
      </c>
      <c r="G27" s="12">
        <f>_xlfn.IFNA(VLOOKUP($B27,'FST TT'!$C:$AH,$A27,0),0)</f>
        <v>0</v>
      </c>
      <c r="I27" s="4">
        <f t="shared" si="3"/>
        <v>0</v>
      </c>
      <c r="K27" s="52">
        <f>IF(D27="MT",VLOOKUP(B27,Master_Item!B:H,7,0),VLOOKUP(B27,Master_Item!B:H,6,0))</f>
        <v>54</v>
      </c>
      <c r="L27" s="52" t="str">
        <f>VLOOKUP(B27,Master_Item!B:M,12,0)</f>
        <v>โรงงานนวนคร</v>
      </c>
      <c r="M27" s="11" t="str">
        <f t="shared" si="4"/>
        <v>โรงงานนวนครRegion 3</v>
      </c>
      <c r="N27" s="11">
        <f t="shared" si="5"/>
        <v>0</v>
      </c>
      <c r="O27" s="11">
        <f t="shared" si="5"/>
        <v>0</v>
      </c>
      <c r="P27" s="11">
        <f t="shared" si="5"/>
        <v>0</v>
      </c>
      <c r="Q27" s="11">
        <f t="shared" si="5"/>
        <v>0</v>
      </c>
      <c r="R27" s="11">
        <f t="shared" si="5"/>
        <v>0</v>
      </c>
      <c r="S27" s="11"/>
      <c r="T27" s="1">
        <f>VLOOKUP(B27,Master_Item!B:I,8,0)</f>
        <v>12</v>
      </c>
      <c r="U27" s="11">
        <f t="shared" si="6"/>
        <v>0</v>
      </c>
      <c r="V27" s="11">
        <f t="shared" si="7"/>
        <v>0</v>
      </c>
      <c r="W27" s="11">
        <f t="shared" si="8"/>
        <v>0</v>
      </c>
      <c r="X27" s="11">
        <f t="shared" si="9"/>
        <v>0</v>
      </c>
      <c r="Y27" s="11">
        <f t="shared" si="10"/>
        <v>0</v>
      </c>
    </row>
    <row r="28" spans="1:25">
      <c r="A28" s="13">
        <v>27</v>
      </c>
      <c r="B28" s="2">
        <v>310001984</v>
      </c>
      <c r="C28" s="1" t="s">
        <v>67</v>
      </c>
      <c r="D28" s="1" t="s">
        <v>118</v>
      </c>
      <c r="E28" s="12">
        <f>_xlfn.IFNA(VLOOKUP($B28,'FST OMT'!$C:$AH,$A28,0),0)</f>
        <v>0</v>
      </c>
      <c r="F28" s="12">
        <f>_xlfn.IFNA(VLOOKUP($B28,'FST CV'!$C:$AH,$A28,0),0)</f>
        <v>0</v>
      </c>
      <c r="G28" s="12">
        <f>_xlfn.IFNA(VLOOKUP($B28,'FST TT'!$C:$AH,$A28,0),0)</f>
        <v>0</v>
      </c>
      <c r="I28" s="4">
        <f t="shared" si="3"/>
        <v>0</v>
      </c>
      <c r="K28" s="52">
        <f>IF(D28="MT",VLOOKUP(B28,Master_Item!B:H,7,0),VLOOKUP(B28,Master_Item!B:H,6,0))</f>
        <v>54</v>
      </c>
      <c r="L28" s="52" t="str">
        <f>VLOOKUP(B28,Master_Item!B:M,12,0)</f>
        <v>โรงงานนวนคร</v>
      </c>
      <c r="M28" s="11" t="str">
        <f t="shared" si="4"/>
        <v>โรงงานนวนครRegion 4</v>
      </c>
      <c r="N28" s="11">
        <f t="shared" si="5"/>
        <v>0</v>
      </c>
      <c r="O28" s="11">
        <f t="shared" si="5"/>
        <v>0</v>
      </c>
      <c r="P28" s="11">
        <f t="shared" si="5"/>
        <v>0</v>
      </c>
      <c r="Q28" s="11">
        <f t="shared" si="5"/>
        <v>0</v>
      </c>
      <c r="R28" s="11">
        <f t="shared" si="5"/>
        <v>0</v>
      </c>
      <c r="S28" s="11"/>
      <c r="T28" s="1">
        <f>VLOOKUP(B28,Master_Item!B:I,8,0)</f>
        <v>12</v>
      </c>
      <c r="U28" s="11">
        <f t="shared" si="6"/>
        <v>0</v>
      </c>
      <c r="V28" s="11">
        <f t="shared" si="7"/>
        <v>0</v>
      </c>
      <c r="W28" s="11">
        <f t="shared" si="8"/>
        <v>0</v>
      </c>
      <c r="X28" s="11">
        <f t="shared" si="9"/>
        <v>0</v>
      </c>
      <c r="Y28" s="11">
        <f t="shared" si="10"/>
        <v>0</v>
      </c>
    </row>
    <row r="29" spans="1:25">
      <c r="A29" s="13">
        <v>28</v>
      </c>
      <c r="B29" s="2">
        <v>310001984</v>
      </c>
      <c r="C29" s="1" t="s">
        <v>67</v>
      </c>
      <c r="D29" s="1" t="s">
        <v>119</v>
      </c>
      <c r="E29" s="12">
        <f>_xlfn.IFNA(VLOOKUP($B29,'FST OMT'!$C:$AH,$A29,0),0)</f>
        <v>0</v>
      </c>
      <c r="F29" s="12">
        <f>_xlfn.IFNA(VLOOKUP($B29,'FST CV'!$C:$AH,$A29,0),0)</f>
        <v>0</v>
      </c>
      <c r="G29" s="12">
        <f>_xlfn.IFNA(VLOOKUP($B29,'FST TT'!$C:$AH,$A29,0),0)</f>
        <v>0</v>
      </c>
      <c r="I29" s="4">
        <f t="shared" si="3"/>
        <v>0</v>
      </c>
      <c r="K29" s="52">
        <f>IF(D29="MT",VLOOKUP(B29,Master_Item!B:H,7,0),VLOOKUP(B29,Master_Item!B:H,6,0))</f>
        <v>54</v>
      </c>
      <c r="L29" s="52" t="str">
        <f>VLOOKUP(B29,Master_Item!B:M,12,0)</f>
        <v>โรงงานนวนคร</v>
      </c>
      <c r="M29" s="11" t="str">
        <f t="shared" si="4"/>
        <v>โรงงานนวนครRegion 5</v>
      </c>
      <c r="N29" s="11">
        <f t="shared" si="5"/>
        <v>0</v>
      </c>
      <c r="O29" s="11">
        <f t="shared" si="5"/>
        <v>0</v>
      </c>
      <c r="P29" s="11">
        <f t="shared" si="5"/>
        <v>0</v>
      </c>
      <c r="Q29" s="11">
        <f t="shared" si="5"/>
        <v>0</v>
      </c>
      <c r="R29" s="11">
        <f t="shared" si="5"/>
        <v>0</v>
      </c>
      <c r="S29" s="11"/>
      <c r="T29" s="1">
        <f>VLOOKUP(B29,Master_Item!B:I,8,0)</f>
        <v>12</v>
      </c>
      <c r="U29" s="11">
        <f t="shared" si="6"/>
        <v>0</v>
      </c>
      <c r="V29" s="11">
        <f t="shared" si="7"/>
        <v>0</v>
      </c>
      <c r="W29" s="11">
        <f t="shared" si="8"/>
        <v>0</v>
      </c>
      <c r="X29" s="11">
        <f t="shared" si="9"/>
        <v>0</v>
      </c>
      <c r="Y29" s="11">
        <f t="shared" si="10"/>
        <v>0</v>
      </c>
    </row>
    <row r="30" spans="1:25">
      <c r="A30" s="13">
        <v>29</v>
      </c>
      <c r="B30" s="2">
        <v>310001984</v>
      </c>
      <c r="C30" s="1" t="s">
        <v>67</v>
      </c>
      <c r="D30" s="1" t="s">
        <v>127</v>
      </c>
      <c r="E30" s="12">
        <f>_xlfn.IFNA(VLOOKUP($B30,'FST OMT'!$C:$AH,$A30,0),0)*0.45</f>
        <v>0</v>
      </c>
      <c r="F30" s="12">
        <f>_xlfn.IFNA(VLOOKUP($B30,'FST CV'!$C:$AH,$A30,0),0)*0.45</f>
        <v>0</v>
      </c>
      <c r="G30" s="12">
        <f>_xlfn.IFNA(VLOOKUP($B30,'FST TT'!$C:$AH,$A30,0),0)*0.45</f>
        <v>0</v>
      </c>
      <c r="I30" s="4">
        <f t="shared" si="3"/>
        <v>0</v>
      </c>
      <c r="K30" s="52">
        <f>IF(D30="MT",VLOOKUP(B30,Master_Item!B:H,7,0),VLOOKUP(B30,Master_Item!B:H,6,0))</f>
        <v>54</v>
      </c>
      <c r="L30" s="52" t="str">
        <f>VLOOKUP(B30,Master_Item!B:M,12,0)</f>
        <v>โรงงานนวนคร</v>
      </c>
      <c r="M30" s="11" t="str">
        <f t="shared" si="4"/>
        <v>โรงงานนวนครRegion 6/9</v>
      </c>
      <c r="N30" s="11">
        <f t="shared" si="5"/>
        <v>0</v>
      </c>
      <c r="O30" s="11">
        <f t="shared" si="5"/>
        <v>0</v>
      </c>
      <c r="P30" s="11">
        <f t="shared" si="5"/>
        <v>0</v>
      </c>
      <c r="Q30" s="11">
        <f t="shared" si="5"/>
        <v>0</v>
      </c>
      <c r="R30" s="11">
        <f t="shared" si="5"/>
        <v>0</v>
      </c>
      <c r="S30" s="11"/>
      <c r="T30" s="1">
        <f>VLOOKUP(B30,Master_Item!B:I,8,0)</f>
        <v>12</v>
      </c>
      <c r="U30" s="11">
        <f t="shared" si="6"/>
        <v>0</v>
      </c>
      <c r="V30" s="11">
        <f t="shared" si="7"/>
        <v>0</v>
      </c>
      <c r="W30" s="11">
        <f t="shared" si="8"/>
        <v>0</v>
      </c>
      <c r="X30" s="11">
        <f t="shared" si="9"/>
        <v>0</v>
      </c>
      <c r="Y30" s="11">
        <f t="shared" si="10"/>
        <v>0</v>
      </c>
    </row>
    <row r="31" spans="1:25">
      <c r="A31" s="13">
        <v>29</v>
      </c>
      <c r="B31" s="2">
        <v>310001984</v>
      </c>
      <c r="C31" s="1" t="s">
        <v>67</v>
      </c>
      <c r="D31" s="1" t="s">
        <v>128</v>
      </c>
      <c r="E31" s="12">
        <f>_xlfn.IFNA(VLOOKUP($B31,'FST OMT'!$C:$AH,$A31,0),0)*0.55</f>
        <v>0</v>
      </c>
      <c r="F31" s="12">
        <f>_xlfn.IFNA(VLOOKUP($B31,'FST CV'!$C:$AH,$A31,0),0)*0.55</f>
        <v>0</v>
      </c>
      <c r="G31" s="12">
        <f>_xlfn.IFNA(VLOOKUP($B31,'FST TT'!$C:$AH,$A31,0),0)*0.55</f>
        <v>0</v>
      </c>
      <c r="I31" s="4">
        <f t="shared" si="3"/>
        <v>0</v>
      </c>
      <c r="K31" s="52">
        <f>IF(D31="MT",VLOOKUP(B31,Master_Item!B:H,7,0),VLOOKUP(B31,Master_Item!B:H,6,0))</f>
        <v>54</v>
      </c>
      <c r="L31" s="52" t="str">
        <f>VLOOKUP(B31,Master_Item!B:M,12,0)</f>
        <v>โรงงานนวนคร</v>
      </c>
      <c r="M31" s="11" t="str">
        <f t="shared" si="4"/>
        <v>โรงงานนวนครRegion 6/14</v>
      </c>
      <c r="N31" s="11">
        <f t="shared" si="5"/>
        <v>0</v>
      </c>
      <c r="O31" s="11">
        <f t="shared" si="5"/>
        <v>0</v>
      </c>
      <c r="P31" s="11">
        <f t="shared" si="5"/>
        <v>0</v>
      </c>
      <c r="Q31" s="11">
        <f t="shared" si="5"/>
        <v>0</v>
      </c>
      <c r="R31" s="11">
        <f t="shared" si="5"/>
        <v>0</v>
      </c>
      <c r="S31" s="11"/>
      <c r="T31" s="1">
        <f>VLOOKUP(B31,Master_Item!B:I,8,0)</f>
        <v>12</v>
      </c>
      <c r="U31" s="11">
        <f t="shared" si="6"/>
        <v>0</v>
      </c>
      <c r="V31" s="11">
        <f t="shared" si="7"/>
        <v>0</v>
      </c>
      <c r="W31" s="11">
        <f t="shared" si="8"/>
        <v>0</v>
      </c>
      <c r="X31" s="11">
        <f t="shared" si="9"/>
        <v>0</v>
      </c>
      <c r="Y31" s="11">
        <f t="shared" si="10"/>
        <v>0</v>
      </c>
    </row>
    <row r="32" spans="1:25">
      <c r="A32" s="13">
        <v>30</v>
      </c>
      <c r="B32" s="2">
        <v>310001984</v>
      </c>
      <c r="C32" s="1" t="s">
        <v>67</v>
      </c>
      <c r="D32" s="1" t="s">
        <v>121</v>
      </c>
      <c r="E32" s="12">
        <f>_xlfn.IFNA(VLOOKUP($B32,'FST OMT'!$C:$AH,$A32,0),0)</f>
        <v>0</v>
      </c>
      <c r="F32" s="12">
        <f>_xlfn.IFNA(VLOOKUP($B32,'FST CV'!$C:$AH,$A32,0),0)</f>
        <v>0</v>
      </c>
      <c r="G32" s="12">
        <f>_xlfn.IFNA(VLOOKUP($B32,'FST TT'!$C:$AH,$A32,0),0)</f>
        <v>0</v>
      </c>
      <c r="I32" s="4">
        <f t="shared" si="3"/>
        <v>0</v>
      </c>
      <c r="K32" s="52">
        <f>IF(D32="MT",VLOOKUP(B32,Master_Item!B:H,7,0),VLOOKUP(B32,Master_Item!B:H,6,0))</f>
        <v>54</v>
      </c>
      <c r="L32" s="52" t="str">
        <f>VLOOKUP(B32,Master_Item!B:M,12,0)</f>
        <v>โรงงานนวนคร</v>
      </c>
      <c r="M32" s="11" t="str">
        <f t="shared" si="4"/>
        <v>โรงงานนวนครRegion 7</v>
      </c>
      <c r="N32" s="11">
        <f t="shared" si="5"/>
        <v>0</v>
      </c>
      <c r="O32" s="11">
        <f t="shared" si="5"/>
        <v>0</v>
      </c>
      <c r="P32" s="11">
        <f t="shared" si="5"/>
        <v>0</v>
      </c>
      <c r="Q32" s="11">
        <f t="shared" si="5"/>
        <v>0</v>
      </c>
      <c r="R32" s="11">
        <f t="shared" si="5"/>
        <v>0</v>
      </c>
      <c r="S32" s="11"/>
      <c r="T32" s="1">
        <f>VLOOKUP(B32,Master_Item!B:I,8,0)</f>
        <v>12</v>
      </c>
      <c r="U32" s="11">
        <f t="shared" si="6"/>
        <v>0</v>
      </c>
      <c r="V32" s="11">
        <f t="shared" si="7"/>
        <v>0</v>
      </c>
      <c r="W32" s="11">
        <f t="shared" si="8"/>
        <v>0</v>
      </c>
      <c r="X32" s="11">
        <f t="shared" si="9"/>
        <v>0</v>
      </c>
      <c r="Y32" s="11">
        <f t="shared" si="10"/>
        <v>0</v>
      </c>
    </row>
    <row r="33" spans="1:25">
      <c r="A33" s="13">
        <v>31</v>
      </c>
      <c r="B33" s="2">
        <v>310001984</v>
      </c>
      <c r="C33" s="1" t="s">
        <v>67</v>
      </c>
      <c r="D33" s="1" t="s">
        <v>122</v>
      </c>
      <c r="E33" s="12">
        <f>_xlfn.IFNA(VLOOKUP($B33,'FST OMT'!$C:$AH,$A33,0),0)</f>
        <v>0</v>
      </c>
      <c r="F33" s="12">
        <f>_xlfn.IFNA(VLOOKUP($B33,'FST CV'!$C:$AH,$A33,0),0)</f>
        <v>0</v>
      </c>
      <c r="G33" s="12">
        <f>_xlfn.IFNA(VLOOKUP($B33,'FST TT'!$C:$AH,$A33,0),0)</f>
        <v>0</v>
      </c>
      <c r="I33" s="4">
        <f t="shared" si="3"/>
        <v>0</v>
      </c>
      <c r="K33" s="52">
        <f>IF(D33="MT",VLOOKUP(B33,Master_Item!B:H,7,0),VLOOKUP(B33,Master_Item!B:H,6,0))</f>
        <v>54</v>
      </c>
      <c r="L33" s="52" t="str">
        <f>VLOOKUP(B33,Master_Item!B:M,12,0)</f>
        <v>โรงงานนวนคร</v>
      </c>
      <c r="M33" s="11" t="str">
        <f t="shared" si="4"/>
        <v>โรงงานนวนครRegion 8</v>
      </c>
      <c r="N33" s="11">
        <f t="shared" si="5"/>
        <v>0</v>
      </c>
      <c r="O33" s="11">
        <f t="shared" si="5"/>
        <v>0</v>
      </c>
      <c r="P33" s="11">
        <f t="shared" si="5"/>
        <v>0</v>
      </c>
      <c r="Q33" s="11">
        <f t="shared" si="5"/>
        <v>0</v>
      </c>
      <c r="R33" s="11">
        <f t="shared" si="5"/>
        <v>0</v>
      </c>
      <c r="S33" s="11"/>
      <c r="T33" s="1">
        <f>VLOOKUP(B33,Master_Item!B:I,8,0)</f>
        <v>12</v>
      </c>
      <c r="U33" s="11">
        <f t="shared" si="6"/>
        <v>0</v>
      </c>
      <c r="V33" s="11">
        <f t="shared" si="7"/>
        <v>0</v>
      </c>
      <c r="W33" s="11">
        <f t="shared" si="8"/>
        <v>0</v>
      </c>
      <c r="X33" s="11">
        <f t="shared" si="9"/>
        <v>0</v>
      </c>
      <c r="Y33" s="11">
        <f t="shared" si="10"/>
        <v>0</v>
      </c>
    </row>
    <row r="34" spans="1:25">
      <c r="A34" s="13">
        <v>131</v>
      </c>
      <c r="B34" s="2">
        <v>310001984</v>
      </c>
      <c r="C34" s="1" t="s">
        <v>67</v>
      </c>
      <c r="D34" s="1" t="s">
        <v>123</v>
      </c>
      <c r="H34" s="4">
        <f>_xlfn.IFNA(VLOOKUP(B34,'FST MT'!A:FS,$A34,0),0)</f>
        <v>0</v>
      </c>
      <c r="I34" s="4">
        <f t="shared" si="3"/>
        <v>0</v>
      </c>
      <c r="K34" s="52">
        <f>IF(D34="MT",VLOOKUP(B34,Master_Item!B:H,7,0),VLOOKUP(B34,Master_Item!B:H,6,0))</f>
        <v>54</v>
      </c>
      <c r="L34" s="52" t="str">
        <f>VLOOKUP(B34,Master_Item!B:M,12,0)</f>
        <v>โรงงานนวนคร</v>
      </c>
      <c r="M34" s="11" t="str">
        <f t="shared" si="4"/>
        <v>โรงงานนวนครMT</v>
      </c>
      <c r="N34" s="11">
        <f t="shared" si="5"/>
        <v>0</v>
      </c>
      <c r="O34" s="11">
        <f t="shared" si="5"/>
        <v>0</v>
      </c>
      <c r="P34" s="11">
        <f t="shared" si="5"/>
        <v>0</v>
      </c>
      <c r="Q34" s="11">
        <f t="shared" si="5"/>
        <v>0</v>
      </c>
      <c r="R34" s="11">
        <f t="shared" si="5"/>
        <v>0</v>
      </c>
      <c r="S34" s="11"/>
      <c r="T34" s="1">
        <f>VLOOKUP(B34,Master_Item!B:I,8,0)</f>
        <v>12</v>
      </c>
      <c r="U34" s="11">
        <f t="shared" si="6"/>
        <v>0</v>
      </c>
      <c r="V34" s="11">
        <f t="shared" si="7"/>
        <v>0</v>
      </c>
      <c r="W34" s="11">
        <f t="shared" si="8"/>
        <v>0</v>
      </c>
      <c r="X34" s="11">
        <f t="shared" si="9"/>
        <v>0</v>
      </c>
      <c r="Y34" s="11">
        <f t="shared" si="10"/>
        <v>0</v>
      </c>
    </row>
    <row r="35" spans="1:25">
      <c r="A35" s="13">
        <v>24</v>
      </c>
      <c r="B35" s="2">
        <v>310001991</v>
      </c>
      <c r="C35" s="1" t="s">
        <v>48</v>
      </c>
      <c r="D35" s="1" t="s">
        <v>115</v>
      </c>
      <c r="E35" s="12">
        <f>_xlfn.IFNA(VLOOKUP($B35,'FST OMT'!$C:$AH,$A35,0),0)</f>
        <v>0</v>
      </c>
      <c r="F35" s="12">
        <f>_xlfn.IFNA(VLOOKUP($B35,'FST CV'!$C:$AH,$A35,0),0)</f>
        <v>0</v>
      </c>
      <c r="G35" s="12">
        <f>_xlfn.IFNA(VLOOKUP($B35,'FST TT'!$C:$AH,$A35,0),0)</f>
        <v>0</v>
      </c>
      <c r="I35" s="4">
        <f t="shared" si="3"/>
        <v>0</v>
      </c>
      <c r="K35" s="52">
        <f>IF(D35="MT",VLOOKUP(B35,Master_Item!B:H,7,0),VLOOKUP(B35,Master_Item!B:H,6,0))</f>
        <v>72</v>
      </c>
      <c r="L35" s="52" t="str">
        <f>VLOOKUP(B35,Master_Item!B:M,12,0)</f>
        <v>โรงงานนวนคร</v>
      </c>
      <c r="M35" s="11" t="str">
        <f t="shared" si="4"/>
        <v>โรงงานนวนครRegion 1</v>
      </c>
      <c r="N35" s="11">
        <f t="shared" si="5"/>
        <v>0</v>
      </c>
      <c r="O35" s="11">
        <f t="shared" si="5"/>
        <v>0</v>
      </c>
      <c r="P35" s="11">
        <f t="shared" si="5"/>
        <v>0</v>
      </c>
      <c r="Q35" s="11">
        <f t="shared" si="5"/>
        <v>0</v>
      </c>
      <c r="R35" s="11">
        <f t="shared" si="5"/>
        <v>0</v>
      </c>
      <c r="S35" s="11"/>
      <c r="T35" s="1">
        <f>VLOOKUP(B35,Master_Item!B:I,8,0)</f>
        <v>9.1199999999999992</v>
      </c>
      <c r="U35" s="11">
        <f t="shared" si="6"/>
        <v>0</v>
      </c>
      <c r="V35" s="11">
        <f t="shared" si="7"/>
        <v>0</v>
      </c>
      <c r="W35" s="11">
        <f t="shared" si="8"/>
        <v>0</v>
      </c>
      <c r="X35" s="11">
        <f t="shared" si="9"/>
        <v>0</v>
      </c>
      <c r="Y35" s="11">
        <f t="shared" si="10"/>
        <v>0</v>
      </c>
    </row>
    <row r="36" spans="1:25">
      <c r="A36" s="13">
        <v>25</v>
      </c>
      <c r="B36" s="2">
        <v>310001991</v>
      </c>
      <c r="C36" s="1" t="s">
        <v>48</v>
      </c>
      <c r="D36" s="1" t="s">
        <v>116</v>
      </c>
      <c r="E36" s="12">
        <f>_xlfn.IFNA(VLOOKUP($B36,'FST OMT'!$C:$AH,$A36,0),0)</f>
        <v>0</v>
      </c>
      <c r="F36" s="12">
        <f>_xlfn.IFNA(VLOOKUP($B36,'FST CV'!$C:$AH,$A36,0),0)</f>
        <v>0</v>
      </c>
      <c r="G36" s="12">
        <f>_xlfn.IFNA(VLOOKUP($B36,'FST TT'!$C:$AH,$A36,0),0)</f>
        <v>0</v>
      </c>
      <c r="I36" s="4">
        <f t="shared" si="3"/>
        <v>0</v>
      </c>
      <c r="K36" s="52">
        <f>IF(D36="MT",VLOOKUP(B36,Master_Item!B:H,7,0),VLOOKUP(B36,Master_Item!B:H,6,0))</f>
        <v>72</v>
      </c>
      <c r="L36" s="52" t="str">
        <f>VLOOKUP(B36,Master_Item!B:M,12,0)</f>
        <v>โรงงานนวนคร</v>
      </c>
      <c r="M36" s="11" t="str">
        <f t="shared" si="4"/>
        <v>โรงงานนวนครRegion 2</v>
      </c>
      <c r="N36" s="11">
        <f t="shared" si="5"/>
        <v>0</v>
      </c>
      <c r="O36" s="11">
        <f t="shared" si="5"/>
        <v>0</v>
      </c>
      <c r="P36" s="11">
        <f t="shared" si="5"/>
        <v>0</v>
      </c>
      <c r="Q36" s="11">
        <f t="shared" si="5"/>
        <v>0</v>
      </c>
      <c r="R36" s="11">
        <f t="shared" si="5"/>
        <v>0</v>
      </c>
      <c r="S36" s="11"/>
      <c r="T36" s="1">
        <f>VLOOKUP(B36,Master_Item!B:I,8,0)</f>
        <v>9.1199999999999992</v>
      </c>
      <c r="U36" s="11">
        <f t="shared" si="6"/>
        <v>0</v>
      </c>
      <c r="V36" s="11">
        <f t="shared" si="7"/>
        <v>0</v>
      </c>
      <c r="W36" s="11">
        <f t="shared" si="8"/>
        <v>0</v>
      </c>
      <c r="X36" s="11">
        <f t="shared" si="9"/>
        <v>0</v>
      </c>
      <c r="Y36" s="11">
        <f t="shared" si="10"/>
        <v>0</v>
      </c>
    </row>
    <row r="37" spans="1:25">
      <c r="A37" s="13">
        <v>26</v>
      </c>
      <c r="B37" s="2">
        <v>310001991</v>
      </c>
      <c r="C37" s="1" t="s">
        <v>48</v>
      </c>
      <c r="D37" s="1" t="s">
        <v>117</v>
      </c>
      <c r="E37" s="12">
        <f>_xlfn.IFNA(VLOOKUP($B37,'FST OMT'!$C:$AH,$A37,0),0)</f>
        <v>0</v>
      </c>
      <c r="F37" s="12">
        <f>_xlfn.IFNA(VLOOKUP($B37,'FST CV'!$C:$AH,$A37,0),0)</f>
        <v>0</v>
      </c>
      <c r="G37" s="12">
        <f>_xlfn.IFNA(VLOOKUP($B37,'FST TT'!$C:$AH,$A37,0),0)</f>
        <v>0</v>
      </c>
      <c r="I37" s="4">
        <f t="shared" si="3"/>
        <v>0</v>
      </c>
      <c r="K37" s="52">
        <f>IF(D37="MT",VLOOKUP(B37,Master_Item!B:H,7,0),VLOOKUP(B37,Master_Item!B:H,6,0))</f>
        <v>72</v>
      </c>
      <c r="L37" s="52" t="str">
        <f>VLOOKUP(B37,Master_Item!B:M,12,0)</f>
        <v>โรงงานนวนคร</v>
      </c>
      <c r="M37" s="11" t="str">
        <f t="shared" si="4"/>
        <v>โรงงานนวนครRegion 3</v>
      </c>
      <c r="N37" s="11">
        <f t="shared" si="5"/>
        <v>0</v>
      </c>
      <c r="O37" s="11">
        <f t="shared" si="5"/>
        <v>0</v>
      </c>
      <c r="P37" s="11">
        <f t="shared" si="5"/>
        <v>0</v>
      </c>
      <c r="Q37" s="11">
        <f t="shared" si="5"/>
        <v>0</v>
      </c>
      <c r="R37" s="11">
        <f t="shared" si="5"/>
        <v>0</v>
      </c>
      <c r="S37" s="11"/>
      <c r="T37" s="1">
        <f>VLOOKUP(B37,Master_Item!B:I,8,0)</f>
        <v>9.1199999999999992</v>
      </c>
      <c r="U37" s="11">
        <f t="shared" si="6"/>
        <v>0</v>
      </c>
      <c r="V37" s="11">
        <f t="shared" si="7"/>
        <v>0</v>
      </c>
      <c r="W37" s="11">
        <f t="shared" si="8"/>
        <v>0</v>
      </c>
      <c r="X37" s="11">
        <f t="shared" si="9"/>
        <v>0</v>
      </c>
      <c r="Y37" s="11">
        <f t="shared" si="10"/>
        <v>0</v>
      </c>
    </row>
    <row r="38" spans="1:25">
      <c r="A38" s="13">
        <v>27</v>
      </c>
      <c r="B38" s="2">
        <v>310001991</v>
      </c>
      <c r="C38" s="1" t="s">
        <v>48</v>
      </c>
      <c r="D38" s="1" t="s">
        <v>118</v>
      </c>
      <c r="E38" s="12">
        <f>_xlfn.IFNA(VLOOKUP($B38,'FST OMT'!$C:$AH,$A38,0),0)</f>
        <v>0</v>
      </c>
      <c r="F38" s="12">
        <f>_xlfn.IFNA(VLOOKUP($B38,'FST CV'!$C:$AH,$A38,0),0)</f>
        <v>0</v>
      </c>
      <c r="G38" s="12">
        <f>_xlfn.IFNA(VLOOKUP($B38,'FST TT'!$C:$AH,$A38,0),0)</f>
        <v>0</v>
      </c>
      <c r="I38" s="4">
        <f t="shared" si="3"/>
        <v>0</v>
      </c>
      <c r="K38" s="52">
        <f>IF(D38="MT",VLOOKUP(B38,Master_Item!B:H,7,0),VLOOKUP(B38,Master_Item!B:H,6,0))</f>
        <v>72</v>
      </c>
      <c r="L38" s="52" t="str">
        <f>VLOOKUP(B38,Master_Item!B:M,12,0)</f>
        <v>โรงงานนวนคร</v>
      </c>
      <c r="M38" s="11" t="str">
        <f t="shared" si="4"/>
        <v>โรงงานนวนครRegion 4</v>
      </c>
      <c r="N38" s="11">
        <f t="shared" si="5"/>
        <v>0</v>
      </c>
      <c r="O38" s="11">
        <f t="shared" si="5"/>
        <v>0</v>
      </c>
      <c r="P38" s="11">
        <f t="shared" si="5"/>
        <v>0</v>
      </c>
      <c r="Q38" s="11">
        <f t="shared" si="5"/>
        <v>0</v>
      </c>
      <c r="R38" s="11">
        <f t="shared" si="5"/>
        <v>0</v>
      </c>
      <c r="S38" s="11"/>
      <c r="T38" s="1">
        <f>VLOOKUP(B38,Master_Item!B:I,8,0)</f>
        <v>9.1199999999999992</v>
      </c>
      <c r="U38" s="11">
        <f t="shared" si="6"/>
        <v>0</v>
      </c>
      <c r="V38" s="11">
        <f t="shared" si="7"/>
        <v>0</v>
      </c>
      <c r="W38" s="11">
        <f t="shared" si="8"/>
        <v>0</v>
      </c>
      <c r="X38" s="11">
        <f t="shared" si="9"/>
        <v>0</v>
      </c>
      <c r="Y38" s="11">
        <f t="shared" si="10"/>
        <v>0</v>
      </c>
    </row>
    <row r="39" spans="1:25">
      <c r="A39" s="13">
        <v>28</v>
      </c>
      <c r="B39" s="2">
        <v>310001991</v>
      </c>
      <c r="C39" s="1" t="s">
        <v>48</v>
      </c>
      <c r="D39" s="1" t="s">
        <v>119</v>
      </c>
      <c r="E39" s="12">
        <f>_xlfn.IFNA(VLOOKUP($B39,'FST OMT'!$C:$AH,$A39,0),0)</f>
        <v>0</v>
      </c>
      <c r="F39" s="12">
        <f>_xlfn.IFNA(VLOOKUP($B39,'FST CV'!$C:$AH,$A39,0),0)</f>
        <v>0</v>
      </c>
      <c r="G39" s="12">
        <f>_xlfn.IFNA(VLOOKUP($B39,'FST TT'!$C:$AH,$A39,0),0)</f>
        <v>0</v>
      </c>
      <c r="I39" s="4">
        <f t="shared" si="3"/>
        <v>0</v>
      </c>
      <c r="K39" s="52">
        <f>IF(D39="MT",VLOOKUP(B39,Master_Item!B:H,7,0),VLOOKUP(B39,Master_Item!B:H,6,0))</f>
        <v>72</v>
      </c>
      <c r="L39" s="52" t="str">
        <f>VLOOKUP(B39,Master_Item!B:M,12,0)</f>
        <v>โรงงานนวนคร</v>
      </c>
      <c r="M39" s="11" t="str">
        <f t="shared" si="4"/>
        <v>โรงงานนวนครRegion 5</v>
      </c>
      <c r="N39" s="11">
        <f t="shared" si="5"/>
        <v>0</v>
      </c>
      <c r="O39" s="11">
        <f t="shared" si="5"/>
        <v>0</v>
      </c>
      <c r="P39" s="11">
        <f t="shared" si="5"/>
        <v>0</v>
      </c>
      <c r="Q39" s="11">
        <f t="shared" si="5"/>
        <v>0</v>
      </c>
      <c r="R39" s="11">
        <f t="shared" si="5"/>
        <v>0</v>
      </c>
      <c r="S39" s="11"/>
      <c r="T39" s="1">
        <f>VLOOKUP(B39,Master_Item!B:I,8,0)</f>
        <v>9.1199999999999992</v>
      </c>
      <c r="U39" s="11">
        <f t="shared" si="6"/>
        <v>0</v>
      </c>
      <c r="V39" s="11">
        <f t="shared" si="7"/>
        <v>0</v>
      </c>
      <c r="W39" s="11">
        <f t="shared" si="8"/>
        <v>0</v>
      </c>
      <c r="X39" s="11">
        <f t="shared" si="9"/>
        <v>0</v>
      </c>
      <c r="Y39" s="11">
        <f t="shared" si="10"/>
        <v>0</v>
      </c>
    </row>
    <row r="40" spans="1:25">
      <c r="A40" s="13">
        <v>29</v>
      </c>
      <c r="B40" s="2">
        <v>310001991</v>
      </c>
      <c r="C40" s="1" t="s">
        <v>48</v>
      </c>
      <c r="D40" s="1" t="s">
        <v>127</v>
      </c>
      <c r="E40" s="12">
        <f>_xlfn.IFNA(VLOOKUP($B40,'FST OMT'!$C:$AH,$A40,0),0)*0.45</f>
        <v>0</v>
      </c>
      <c r="F40" s="12">
        <f>_xlfn.IFNA(VLOOKUP($B40,'FST CV'!$C:$AH,$A40,0),0)*0.45</f>
        <v>0</v>
      </c>
      <c r="G40" s="12">
        <f>_xlfn.IFNA(VLOOKUP($B40,'FST TT'!$C:$AH,$A40,0),0)*0.45</f>
        <v>0</v>
      </c>
      <c r="I40" s="4">
        <f t="shared" si="3"/>
        <v>0</v>
      </c>
      <c r="K40" s="52">
        <f>IF(D40="MT",VLOOKUP(B40,Master_Item!B:H,7,0),VLOOKUP(B40,Master_Item!B:H,6,0))</f>
        <v>72</v>
      </c>
      <c r="L40" s="52" t="str">
        <f>VLOOKUP(B40,Master_Item!B:M,12,0)</f>
        <v>โรงงานนวนคร</v>
      </c>
      <c r="M40" s="11" t="str">
        <f t="shared" si="4"/>
        <v>โรงงานนวนครRegion 6/9</v>
      </c>
      <c r="N40" s="11">
        <f t="shared" si="5"/>
        <v>0</v>
      </c>
      <c r="O40" s="11">
        <f t="shared" si="5"/>
        <v>0</v>
      </c>
      <c r="P40" s="11">
        <f t="shared" si="5"/>
        <v>0</v>
      </c>
      <c r="Q40" s="11">
        <f t="shared" si="5"/>
        <v>0</v>
      </c>
      <c r="R40" s="11">
        <f t="shared" si="5"/>
        <v>0</v>
      </c>
      <c r="S40" s="11"/>
      <c r="T40" s="1">
        <f>VLOOKUP(B40,Master_Item!B:I,8,0)</f>
        <v>9.1199999999999992</v>
      </c>
      <c r="U40" s="11">
        <f t="shared" si="6"/>
        <v>0</v>
      </c>
      <c r="V40" s="11">
        <f t="shared" si="7"/>
        <v>0</v>
      </c>
      <c r="W40" s="11">
        <f t="shared" si="8"/>
        <v>0</v>
      </c>
      <c r="X40" s="11">
        <f t="shared" si="9"/>
        <v>0</v>
      </c>
      <c r="Y40" s="11">
        <f t="shared" si="10"/>
        <v>0</v>
      </c>
    </row>
    <row r="41" spans="1:25">
      <c r="A41" s="13">
        <v>29</v>
      </c>
      <c r="B41" s="2">
        <v>310001991</v>
      </c>
      <c r="C41" s="1" t="s">
        <v>48</v>
      </c>
      <c r="D41" s="1" t="s">
        <v>128</v>
      </c>
      <c r="E41" s="12">
        <f>_xlfn.IFNA(VLOOKUP($B41,'FST OMT'!$C:$AH,$A41,0),0)*0.55</f>
        <v>0</v>
      </c>
      <c r="F41" s="12">
        <f>_xlfn.IFNA(VLOOKUP($B41,'FST CV'!$C:$AH,$A41,0),0)*0.55</f>
        <v>0</v>
      </c>
      <c r="G41" s="12">
        <f>_xlfn.IFNA(VLOOKUP($B41,'FST TT'!$C:$AH,$A41,0),0)*0.55</f>
        <v>0</v>
      </c>
      <c r="I41" s="4">
        <f t="shared" si="3"/>
        <v>0</v>
      </c>
      <c r="K41" s="52">
        <f>IF(D41="MT",VLOOKUP(B41,Master_Item!B:H,7,0),VLOOKUP(B41,Master_Item!B:H,6,0))</f>
        <v>72</v>
      </c>
      <c r="L41" s="52" t="str">
        <f>VLOOKUP(B41,Master_Item!B:M,12,0)</f>
        <v>โรงงานนวนคร</v>
      </c>
      <c r="M41" s="11" t="str">
        <f t="shared" si="4"/>
        <v>โรงงานนวนครRegion 6/14</v>
      </c>
      <c r="N41" s="11">
        <f t="shared" si="5"/>
        <v>0</v>
      </c>
      <c r="O41" s="11">
        <f t="shared" si="5"/>
        <v>0</v>
      </c>
      <c r="P41" s="11">
        <f t="shared" si="5"/>
        <v>0</v>
      </c>
      <c r="Q41" s="11">
        <f t="shared" si="5"/>
        <v>0</v>
      </c>
      <c r="R41" s="11">
        <f t="shared" si="5"/>
        <v>0</v>
      </c>
      <c r="S41" s="11"/>
      <c r="T41" s="1">
        <f>VLOOKUP(B41,Master_Item!B:I,8,0)</f>
        <v>9.1199999999999992</v>
      </c>
      <c r="U41" s="11">
        <f t="shared" si="6"/>
        <v>0</v>
      </c>
      <c r="V41" s="11">
        <f t="shared" si="7"/>
        <v>0</v>
      </c>
      <c r="W41" s="11">
        <f t="shared" si="8"/>
        <v>0</v>
      </c>
      <c r="X41" s="11">
        <f t="shared" si="9"/>
        <v>0</v>
      </c>
      <c r="Y41" s="11">
        <f t="shared" si="10"/>
        <v>0</v>
      </c>
    </row>
    <row r="42" spans="1:25">
      <c r="A42" s="13">
        <v>30</v>
      </c>
      <c r="B42" s="2">
        <v>310001991</v>
      </c>
      <c r="C42" s="1" t="s">
        <v>48</v>
      </c>
      <c r="D42" s="1" t="s">
        <v>121</v>
      </c>
      <c r="E42" s="12">
        <f>_xlfn.IFNA(VLOOKUP($B42,'FST OMT'!$C:$AH,$A42,0),0)</f>
        <v>0</v>
      </c>
      <c r="F42" s="12">
        <f>_xlfn.IFNA(VLOOKUP($B42,'FST CV'!$C:$AH,$A42,0),0)</f>
        <v>0</v>
      </c>
      <c r="G42" s="12">
        <f>_xlfn.IFNA(VLOOKUP($B42,'FST TT'!$C:$AH,$A42,0),0)</f>
        <v>0</v>
      </c>
      <c r="I42" s="4">
        <f t="shared" si="3"/>
        <v>0</v>
      </c>
      <c r="K42" s="52">
        <f>IF(D42="MT",VLOOKUP(B42,Master_Item!B:H,7,0),VLOOKUP(B42,Master_Item!B:H,6,0))</f>
        <v>72</v>
      </c>
      <c r="L42" s="52" t="str">
        <f>VLOOKUP(B42,Master_Item!B:M,12,0)</f>
        <v>โรงงานนวนคร</v>
      </c>
      <c r="M42" s="11" t="str">
        <f t="shared" si="4"/>
        <v>โรงงานนวนครRegion 7</v>
      </c>
      <c r="N42" s="11">
        <f t="shared" si="5"/>
        <v>0</v>
      </c>
      <c r="O42" s="11">
        <f t="shared" si="5"/>
        <v>0</v>
      </c>
      <c r="P42" s="11">
        <f t="shared" si="5"/>
        <v>0</v>
      </c>
      <c r="Q42" s="11">
        <f t="shared" si="5"/>
        <v>0</v>
      </c>
      <c r="R42" s="11">
        <f t="shared" si="5"/>
        <v>0</v>
      </c>
      <c r="S42" s="11"/>
      <c r="T42" s="1">
        <f>VLOOKUP(B42,Master_Item!B:I,8,0)</f>
        <v>9.1199999999999992</v>
      </c>
      <c r="U42" s="11">
        <f t="shared" si="6"/>
        <v>0</v>
      </c>
      <c r="V42" s="11">
        <f t="shared" si="7"/>
        <v>0</v>
      </c>
      <c r="W42" s="11">
        <f t="shared" si="8"/>
        <v>0</v>
      </c>
      <c r="X42" s="11">
        <f t="shared" si="9"/>
        <v>0</v>
      </c>
      <c r="Y42" s="11">
        <f t="shared" si="10"/>
        <v>0</v>
      </c>
    </row>
    <row r="43" spans="1:25">
      <c r="A43" s="13">
        <v>31</v>
      </c>
      <c r="B43" s="2">
        <v>310001991</v>
      </c>
      <c r="C43" s="1" t="s">
        <v>48</v>
      </c>
      <c r="D43" s="1" t="s">
        <v>122</v>
      </c>
      <c r="E43" s="12">
        <f>_xlfn.IFNA(VLOOKUP($B43,'FST OMT'!$C:$AH,$A43,0),0)</f>
        <v>0</v>
      </c>
      <c r="F43" s="12">
        <f>_xlfn.IFNA(VLOOKUP($B43,'FST CV'!$C:$AH,$A43,0),0)</f>
        <v>0</v>
      </c>
      <c r="G43" s="12">
        <f>_xlfn.IFNA(VLOOKUP($B43,'FST TT'!$C:$AH,$A43,0),0)</f>
        <v>0</v>
      </c>
      <c r="I43" s="4">
        <f t="shared" si="3"/>
        <v>0</v>
      </c>
      <c r="K43" s="52">
        <f>IF(D43="MT",VLOOKUP(B43,Master_Item!B:H,7,0),VLOOKUP(B43,Master_Item!B:H,6,0))</f>
        <v>72</v>
      </c>
      <c r="L43" s="52" t="str">
        <f>VLOOKUP(B43,Master_Item!B:M,12,0)</f>
        <v>โรงงานนวนคร</v>
      </c>
      <c r="M43" s="11" t="str">
        <f t="shared" si="4"/>
        <v>โรงงานนวนครRegion 8</v>
      </c>
      <c r="N43" s="11">
        <f t="shared" si="5"/>
        <v>0</v>
      </c>
      <c r="O43" s="11">
        <f t="shared" si="5"/>
        <v>0</v>
      </c>
      <c r="P43" s="11">
        <f t="shared" si="5"/>
        <v>0</v>
      </c>
      <c r="Q43" s="11">
        <f t="shared" si="5"/>
        <v>0</v>
      </c>
      <c r="R43" s="11">
        <f t="shared" si="5"/>
        <v>0</v>
      </c>
      <c r="S43" s="11"/>
      <c r="T43" s="1">
        <f>VLOOKUP(B43,Master_Item!B:I,8,0)</f>
        <v>9.1199999999999992</v>
      </c>
      <c r="U43" s="11">
        <f t="shared" si="6"/>
        <v>0</v>
      </c>
      <c r="V43" s="11">
        <f t="shared" si="7"/>
        <v>0</v>
      </c>
      <c r="W43" s="11">
        <f t="shared" si="8"/>
        <v>0</v>
      </c>
      <c r="X43" s="11">
        <f t="shared" si="9"/>
        <v>0</v>
      </c>
      <c r="Y43" s="11">
        <f t="shared" si="10"/>
        <v>0</v>
      </c>
    </row>
    <row r="44" spans="1:25">
      <c r="A44" s="13">
        <v>131</v>
      </c>
      <c r="B44" s="2">
        <v>310001991</v>
      </c>
      <c r="C44" s="1" t="s">
        <v>48</v>
      </c>
      <c r="D44" s="1" t="s">
        <v>123</v>
      </c>
      <c r="H44" s="4">
        <f>_xlfn.IFNA(VLOOKUP(B44,'FST MT'!A:FS,$A44,0),0)</f>
        <v>2788</v>
      </c>
      <c r="I44" s="4">
        <f t="shared" si="3"/>
        <v>2788</v>
      </c>
      <c r="K44" s="52">
        <f>IF(D44="MT",VLOOKUP(B44,Master_Item!B:H,7,0),VLOOKUP(B44,Master_Item!B:H,6,0))</f>
        <v>72</v>
      </c>
      <c r="L44" s="52" t="str">
        <f>VLOOKUP(B44,Master_Item!B:M,12,0)</f>
        <v>โรงงานนวนคร</v>
      </c>
      <c r="M44" s="11" t="str">
        <f t="shared" si="4"/>
        <v>โรงงานนวนครMT</v>
      </c>
      <c r="N44" s="11">
        <f t="shared" si="5"/>
        <v>0</v>
      </c>
      <c r="O44" s="11">
        <f t="shared" si="5"/>
        <v>0</v>
      </c>
      <c r="P44" s="11">
        <f t="shared" si="5"/>
        <v>0</v>
      </c>
      <c r="Q44" s="11">
        <f t="shared" si="5"/>
        <v>38.722222222222221</v>
      </c>
      <c r="R44" s="11">
        <f t="shared" si="5"/>
        <v>38.722222222222221</v>
      </c>
      <c r="S44" s="11"/>
      <c r="T44" s="1">
        <f>VLOOKUP(B44,Master_Item!B:I,8,0)</f>
        <v>9.1199999999999992</v>
      </c>
      <c r="U44" s="11">
        <f t="shared" si="6"/>
        <v>0</v>
      </c>
      <c r="V44" s="11">
        <f t="shared" si="7"/>
        <v>0</v>
      </c>
      <c r="W44" s="11">
        <f t="shared" si="8"/>
        <v>0</v>
      </c>
      <c r="X44" s="11">
        <f t="shared" si="9"/>
        <v>25426.559999999998</v>
      </c>
      <c r="Y44" s="11">
        <f t="shared" si="10"/>
        <v>25426.559999999998</v>
      </c>
    </row>
    <row r="45" spans="1:25">
      <c r="A45" s="13">
        <v>24</v>
      </c>
      <c r="B45" s="2">
        <v>310001992</v>
      </c>
      <c r="C45" s="1" t="s">
        <v>49</v>
      </c>
      <c r="D45" s="1" t="s">
        <v>115</v>
      </c>
      <c r="E45" s="12">
        <f>_xlfn.IFNA(VLOOKUP($B45,'FST OMT'!$C:$AH,$A45,0),0)</f>
        <v>0</v>
      </c>
      <c r="F45" s="12">
        <f>_xlfn.IFNA(VLOOKUP($B45,'FST CV'!$C:$AH,$A45,0),0)</f>
        <v>0</v>
      </c>
      <c r="G45" s="12">
        <f>_xlfn.IFNA(VLOOKUP($B45,'FST TT'!$C:$AH,$A45,0),0)</f>
        <v>0</v>
      </c>
      <c r="I45" s="4">
        <f t="shared" si="3"/>
        <v>0</v>
      </c>
      <c r="K45" s="52">
        <f>IF(D45="MT",VLOOKUP(B45,Master_Item!B:H,7,0),VLOOKUP(B45,Master_Item!B:H,6,0))</f>
        <v>72</v>
      </c>
      <c r="L45" s="52" t="str">
        <f>VLOOKUP(B45,Master_Item!B:M,12,0)</f>
        <v>โรงงานนวนคร</v>
      </c>
      <c r="M45" s="11" t="str">
        <f t="shared" si="4"/>
        <v>โรงงานนวนครRegion 1</v>
      </c>
      <c r="N45" s="11">
        <f t="shared" si="5"/>
        <v>0</v>
      </c>
      <c r="O45" s="11">
        <f t="shared" si="5"/>
        <v>0</v>
      </c>
      <c r="P45" s="11">
        <f t="shared" si="5"/>
        <v>0</v>
      </c>
      <c r="Q45" s="11">
        <f t="shared" si="5"/>
        <v>0</v>
      </c>
      <c r="R45" s="11">
        <f t="shared" si="5"/>
        <v>0</v>
      </c>
      <c r="S45" s="11"/>
      <c r="T45" s="1">
        <f>VLOOKUP(B45,Master_Item!B:I,8,0)</f>
        <v>9.1199999999999992</v>
      </c>
      <c r="U45" s="11">
        <f t="shared" si="6"/>
        <v>0</v>
      </c>
      <c r="V45" s="11">
        <f t="shared" si="7"/>
        <v>0</v>
      </c>
      <c r="W45" s="11">
        <f t="shared" si="8"/>
        <v>0</v>
      </c>
      <c r="X45" s="11">
        <f t="shared" si="9"/>
        <v>0</v>
      </c>
      <c r="Y45" s="11">
        <f t="shared" si="10"/>
        <v>0</v>
      </c>
    </row>
    <row r="46" spans="1:25">
      <c r="A46" s="13">
        <v>25</v>
      </c>
      <c r="B46" s="2">
        <v>310001992</v>
      </c>
      <c r="C46" s="1" t="s">
        <v>49</v>
      </c>
      <c r="D46" s="1" t="s">
        <v>116</v>
      </c>
      <c r="E46" s="12">
        <f>_xlfn.IFNA(VLOOKUP($B46,'FST OMT'!$C:$AH,$A46,0),0)</f>
        <v>0</v>
      </c>
      <c r="F46" s="12">
        <f>_xlfn.IFNA(VLOOKUP($B46,'FST CV'!$C:$AH,$A46,0),0)</f>
        <v>0</v>
      </c>
      <c r="G46" s="12">
        <f>_xlfn.IFNA(VLOOKUP($B46,'FST TT'!$C:$AH,$A46,0),0)</f>
        <v>0</v>
      </c>
      <c r="I46" s="4">
        <f t="shared" si="3"/>
        <v>0</v>
      </c>
      <c r="K46" s="52">
        <f>IF(D46="MT",VLOOKUP(B46,Master_Item!B:H,7,0),VLOOKUP(B46,Master_Item!B:H,6,0))</f>
        <v>72</v>
      </c>
      <c r="L46" s="52" t="str">
        <f>VLOOKUP(B46,Master_Item!B:M,12,0)</f>
        <v>โรงงานนวนคร</v>
      </c>
      <c r="M46" s="11" t="str">
        <f t="shared" si="4"/>
        <v>โรงงานนวนครRegion 2</v>
      </c>
      <c r="N46" s="11">
        <f t="shared" si="5"/>
        <v>0</v>
      </c>
      <c r="O46" s="11">
        <f t="shared" si="5"/>
        <v>0</v>
      </c>
      <c r="P46" s="11">
        <f t="shared" si="5"/>
        <v>0</v>
      </c>
      <c r="Q46" s="11">
        <f t="shared" si="5"/>
        <v>0</v>
      </c>
      <c r="R46" s="11">
        <f t="shared" si="5"/>
        <v>0</v>
      </c>
      <c r="S46" s="11"/>
      <c r="T46" s="1">
        <f>VLOOKUP(B46,Master_Item!B:I,8,0)</f>
        <v>9.1199999999999992</v>
      </c>
      <c r="U46" s="11">
        <f t="shared" si="6"/>
        <v>0</v>
      </c>
      <c r="V46" s="11">
        <f t="shared" si="7"/>
        <v>0</v>
      </c>
      <c r="W46" s="11">
        <f t="shared" si="8"/>
        <v>0</v>
      </c>
      <c r="X46" s="11">
        <f t="shared" si="9"/>
        <v>0</v>
      </c>
      <c r="Y46" s="11">
        <f t="shared" si="10"/>
        <v>0</v>
      </c>
    </row>
    <row r="47" spans="1:25">
      <c r="A47" s="13">
        <v>26</v>
      </c>
      <c r="B47" s="2">
        <v>310001992</v>
      </c>
      <c r="C47" s="1" t="s">
        <v>49</v>
      </c>
      <c r="D47" s="1" t="s">
        <v>117</v>
      </c>
      <c r="E47" s="12">
        <f>_xlfn.IFNA(VLOOKUP($B47,'FST OMT'!$C:$AH,$A47,0),0)</f>
        <v>0</v>
      </c>
      <c r="F47" s="12">
        <f>_xlfn.IFNA(VLOOKUP($B47,'FST CV'!$C:$AH,$A47,0),0)</f>
        <v>0</v>
      </c>
      <c r="G47" s="12">
        <f>_xlfn.IFNA(VLOOKUP($B47,'FST TT'!$C:$AH,$A47,0),0)</f>
        <v>0</v>
      </c>
      <c r="I47" s="4">
        <f t="shared" si="3"/>
        <v>0</v>
      </c>
      <c r="K47" s="52">
        <f>IF(D47="MT",VLOOKUP(B47,Master_Item!B:H,7,0),VLOOKUP(B47,Master_Item!B:H,6,0))</f>
        <v>72</v>
      </c>
      <c r="L47" s="52" t="str">
        <f>VLOOKUP(B47,Master_Item!B:M,12,0)</f>
        <v>โรงงานนวนคร</v>
      </c>
      <c r="M47" s="11" t="str">
        <f t="shared" si="4"/>
        <v>โรงงานนวนครRegion 3</v>
      </c>
      <c r="N47" s="11">
        <f t="shared" si="5"/>
        <v>0</v>
      </c>
      <c r="O47" s="11">
        <f t="shared" si="5"/>
        <v>0</v>
      </c>
      <c r="P47" s="11">
        <f t="shared" si="5"/>
        <v>0</v>
      </c>
      <c r="Q47" s="11">
        <f t="shared" si="5"/>
        <v>0</v>
      </c>
      <c r="R47" s="11">
        <f t="shared" si="5"/>
        <v>0</v>
      </c>
      <c r="S47" s="11"/>
      <c r="T47" s="1">
        <f>VLOOKUP(B47,Master_Item!B:I,8,0)</f>
        <v>9.1199999999999992</v>
      </c>
      <c r="U47" s="11">
        <f t="shared" si="6"/>
        <v>0</v>
      </c>
      <c r="V47" s="11">
        <f t="shared" si="7"/>
        <v>0</v>
      </c>
      <c r="W47" s="11">
        <f t="shared" si="8"/>
        <v>0</v>
      </c>
      <c r="X47" s="11">
        <f t="shared" si="9"/>
        <v>0</v>
      </c>
      <c r="Y47" s="11">
        <f t="shared" si="10"/>
        <v>0</v>
      </c>
    </row>
    <row r="48" spans="1:25">
      <c r="A48" s="13">
        <v>27</v>
      </c>
      <c r="B48" s="2">
        <v>310001992</v>
      </c>
      <c r="C48" s="1" t="s">
        <v>49</v>
      </c>
      <c r="D48" s="1" t="s">
        <v>118</v>
      </c>
      <c r="E48" s="12">
        <f>_xlfn.IFNA(VLOOKUP($B48,'FST OMT'!$C:$AH,$A48,0),0)</f>
        <v>0</v>
      </c>
      <c r="F48" s="12">
        <f>_xlfn.IFNA(VLOOKUP($B48,'FST CV'!$C:$AH,$A48,0),0)</f>
        <v>0</v>
      </c>
      <c r="G48" s="12">
        <f>_xlfn.IFNA(VLOOKUP($B48,'FST TT'!$C:$AH,$A48,0),0)</f>
        <v>0</v>
      </c>
      <c r="I48" s="4">
        <f t="shared" si="3"/>
        <v>0</v>
      </c>
      <c r="K48" s="52">
        <f>IF(D48="MT",VLOOKUP(B48,Master_Item!B:H,7,0),VLOOKUP(B48,Master_Item!B:H,6,0))</f>
        <v>72</v>
      </c>
      <c r="L48" s="52" t="str">
        <f>VLOOKUP(B48,Master_Item!B:M,12,0)</f>
        <v>โรงงานนวนคร</v>
      </c>
      <c r="M48" s="11" t="str">
        <f t="shared" si="4"/>
        <v>โรงงานนวนครRegion 4</v>
      </c>
      <c r="N48" s="11">
        <f t="shared" si="5"/>
        <v>0</v>
      </c>
      <c r="O48" s="11">
        <f t="shared" si="5"/>
        <v>0</v>
      </c>
      <c r="P48" s="11">
        <f t="shared" si="5"/>
        <v>0</v>
      </c>
      <c r="Q48" s="11">
        <f t="shared" si="5"/>
        <v>0</v>
      </c>
      <c r="R48" s="11">
        <f t="shared" si="5"/>
        <v>0</v>
      </c>
      <c r="S48" s="11"/>
      <c r="T48" s="1">
        <f>VLOOKUP(B48,Master_Item!B:I,8,0)</f>
        <v>9.1199999999999992</v>
      </c>
      <c r="U48" s="11">
        <f t="shared" si="6"/>
        <v>0</v>
      </c>
      <c r="V48" s="11">
        <f t="shared" si="7"/>
        <v>0</v>
      </c>
      <c r="W48" s="11">
        <f t="shared" si="8"/>
        <v>0</v>
      </c>
      <c r="X48" s="11">
        <f t="shared" si="9"/>
        <v>0</v>
      </c>
      <c r="Y48" s="11">
        <f t="shared" si="10"/>
        <v>0</v>
      </c>
    </row>
    <row r="49" spans="1:25">
      <c r="A49" s="13">
        <v>28</v>
      </c>
      <c r="B49" s="2">
        <v>310001992</v>
      </c>
      <c r="C49" s="1" t="s">
        <v>49</v>
      </c>
      <c r="D49" s="1" t="s">
        <v>119</v>
      </c>
      <c r="E49" s="12">
        <f>_xlfn.IFNA(VLOOKUP($B49,'FST OMT'!$C:$AH,$A49,0),0)</f>
        <v>0</v>
      </c>
      <c r="F49" s="12">
        <f>_xlfn.IFNA(VLOOKUP($B49,'FST CV'!$C:$AH,$A49,0),0)</f>
        <v>0</v>
      </c>
      <c r="G49" s="12">
        <f>_xlfn.IFNA(VLOOKUP($B49,'FST TT'!$C:$AH,$A49,0),0)</f>
        <v>0</v>
      </c>
      <c r="I49" s="4">
        <f t="shared" si="3"/>
        <v>0</v>
      </c>
      <c r="K49" s="52">
        <f>IF(D49="MT",VLOOKUP(B49,Master_Item!B:H,7,0),VLOOKUP(B49,Master_Item!B:H,6,0))</f>
        <v>72</v>
      </c>
      <c r="L49" s="52" t="str">
        <f>VLOOKUP(B49,Master_Item!B:M,12,0)</f>
        <v>โรงงานนวนคร</v>
      </c>
      <c r="M49" s="11" t="str">
        <f t="shared" si="4"/>
        <v>โรงงานนวนครRegion 5</v>
      </c>
      <c r="N49" s="11">
        <f t="shared" si="5"/>
        <v>0</v>
      </c>
      <c r="O49" s="11">
        <f t="shared" si="5"/>
        <v>0</v>
      </c>
      <c r="P49" s="11">
        <f t="shared" si="5"/>
        <v>0</v>
      </c>
      <c r="Q49" s="11">
        <f t="shared" si="5"/>
        <v>0</v>
      </c>
      <c r="R49" s="11">
        <f t="shared" si="5"/>
        <v>0</v>
      </c>
      <c r="S49" s="11"/>
      <c r="T49" s="1">
        <f>VLOOKUP(B49,Master_Item!B:I,8,0)</f>
        <v>9.1199999999999992</v>
      </c>
      <c r="U49" s="11">
        <f t="shared" si="6"/>
        <v>0</v>
      </c>
      <c r="V49" s="11">
        <f t="shared" si="7"/>
        <v>0</v>
      </c>
      <c r="W49" s="11">
        <f t="shared" si="8"/>
        <v>0</v>
      </c>
      <c r="X49" s="11">
        <f t="shared" si="9"/>
        <v>0</v>
      </c>
      <c r="Y49" s="11">
        <f t="shared" si="10"/>
        <v>0</v>
      </c>
    </row>
    <row r="50" spans="1:25">
      <c r="A50" s="13">
        <v>29</v>
      </c>
      <c r="B50" s="2">
        <v>310001992</v>
      </c>
      <c r="C50" s="1" t="s">
        <v>49</v>
      </c>
      <c r="D50" s="1" t="s">
        <v>127</v>
      </c>
      <c r="E50" s="12">
        <f>_xlfn.IFNA(VLOOKUP($B50,'FST OMT'!$C:$AH,$A50,0),0)*0.45</f>
        <v>0</v>
      </c>
      <c r="F50" s="12">
        <f>_xlfn.IFNA(VLOOKUP($B50,'FST CV'!$C:$AH,$A50,0),0)*0.45</f>
        <v>0</v>
      </c>
      <c r="G50" s="12">
        <f>_xlfn.IFNA(VLOOKUP($B50,'FST TT'!$C:$AH,$A50,0),0)*0.45</f>
        <v>0</v>
      </c>
      <c r="I50" s="4">
        <f t="shared" si="3"/>
        <v>0</v>
      </c>
      <c r="K50" s="52">
        <f>IF(D50="MT",VLOOKUP(B50,Master_Item!B:H,7,0),VLOOKUP(B50,Master_Item!B:H,6,0))</f>
        <v>72</v>
      </c>
      <c r="L50" s="52" t="str">
        <f>VLOOKUP(B50,Master_Item!B:M,12,0)</f>
        <v>โรงงานนวนคร</v>
      </c>
      <c r="M50" s="11" t="str">
        <f t="shared" si="4"/>
        <v>โรงงานนวนครRegion 6/9</v>
      </c>
      <c r="N50" s="11">
        <f t="shared" si="5"/>
        <v>0</v>
      </c>
      <c r="O50" s="11">
        <f t="shared" si="5"/>
        <v>0</v>
      </c>
      <c r="P50" s="11">
        <f t="shared" si="5"/>
        <v>0</v>
      </c>
      <c r="Q50" s="11">
        <f t="shared" si="5"/>
        <v>0</v>
      </c>
      <c r="R50" s="11">
        <f t="shared" si="5"/>
        <v>0</v>
      </c>
      <c r="S50" s="11"/>
      <c r="T50" s="1">
        <f>VLOOKUP(B50,Master_Item!B:I,8,0)</f>
        <v>9.1199999999999992</v>
      </c>
      <c r="U50" s="11">
        <f t="shared" si="6"/>
        <v>0</v>
      </c>
      <c r="V50" s="11">
        <f t="shared" si="7"/>
        <v>0</v>
      </c>
      <c r="W50" s="11">
        <f t="shared" si="8"/>
        <v>0</v>
      </c>
      <c r="X50" s="11">
        <f t="shared" si="9"/>
        <v>0</v>
      </c>
      <c r="Y50" s="11">
        <f t="shared" si="10"/>
        <v>0</v>
      </c>
    </row>
    <row r="51" spans="1:25">
      <c r="A51" s="13">
        <v>29</v>
      </c>
      <c r="B51" s="2">
        <v>310001992</v>
      </c>
      <c r="C51" s="1" t="s">
        <v>49</v>
      </c>
      <c r="D51" s="1" t="s">
        <v>128</v>
      </c>
      <c r="E51" s="12">
        <f>_xlfn.IFNA(VLOOKUP($B51,'FST OMT'!$C:$AH,$A51,0),0)*0.55</f>
        <v>0</v>
      </c>
      <c r="F51" s="12">
        <f>_xlfn.IFNA(VLOOKUP($B51,'FST CV'!$C:$AH,$A51,0),0)*0.55</f>
        <v>0</v>
      </c>
      <c r="G51" s="12">
        <f>_xlfn.IFNA(VLOOKUP($B51,'FST TT'!$C:$AH,$A51,0),0)*0.55</f>
        <v>0</v>
      </c>
      <c r="I51" s="4">
        <f t="shared" si="3"/>
        <v>0</v>
      </c>
      <c r="K51" s="52">
        <f>IF(D51="MT",VLOOKUP(B51,Master_Item!B:H,7,0),VLOOKUP(B51,Master_Item!B:H,6,0))</f>
        <v>72</v>
      </c>
      <c r="L51" s="52" t="str">
        <f>VLOOKUP(B51,Master_Item!B:M,12,0)</f>
        <v>โรงงานนวนคร</v>
      </c>
      <c r="M51" s="11" t="str">
        <f t="shared" si="4"/>
        <v>โรงงานนวนครRegion 6/14</v>
      </c>
      <c r="N51" s="11">
        <f t="shared" si="5"/>
        <v>0</v>
      </c>
      <c r="O51" s="11">
        <f t="shared" si="5"/>
        <v>0</v>
      </c>
      <c r="P51" s="11">
        <f t="shared" si="5"/>
        <v>0</v>
      </c>
      <c r="Q51" s="11">
        <f t="shared" si="5"/>
        <v>0</v>
      </c>
      <c r="R51" s="11">
        <f t="shared" si="5"/>
        <v>0</v>
      </c>
      <c r="S51" s="11"/>
      <c r="T51" s="1">
        <f>VLOOKUP(B51,Master_Item!B:I,8,0)</f>
        <v>9.1199999999999992</v>
      </c>
      <c r="U51" s="11">
        <f t="shared" si="6"/>
        <v>0</v>
      </c>
      <c r="V51" s="11">
        <f t="shared" si="7"/>
        <v>0</v>
      </c>
      <c r="W51" s="11">
        <f t="shared" si="8"/>
        <v>0</v>
      </c>
      <c r="X51" s="11">
        <f t="shared" si="9"/>
        <v>0</v>
      </c>
      <c r="Y51" s="11">
        <f t="shared" si="10"/>
        <v>0</v>
      </c>
    </row>
    <row r="52" spans="1:25">
      <c r="A52" s="13">
        <v>30</v>
      </c>
      <c r="B52" s="2">
        <v>310001992</v>
      </c>
      <c r="C52" s="1" t="s">
        <v>49</v>
      </c>
      <c r="D52" s="1" t="s">
        <v>121</v>
      </c>
      <c r="E52" s="12">
        <f>_xlfn.IFNA(VLOOKUP($B52,'FST OMT'!$C:$AH,$A52,0),0)</f>
        <v>0</v>
      </c>
      <c r="F52" s="12">
        <f>_xlfn.IFNA(VLOOKUP($B52,'FST CV'!$C:$AH,$A52,0),0)</f>
        <v>0</v>
      </c>
      <c r="G52" s="12">
        <f>_xlfn.IFNA(VLOOKUP($B52,'FST TT'!$C:$AH,$A52,0),0)</f>
        <v>0</v>
      </c>
      <c r="I52" s="4">
        <f t="shared" si="3"/>
        <v>0</v>
      </c>
      <c r="K52" s="52">
        <f>IF(D52="MT",VLOOKUP(B52,Master_Item!B:H,7,0),VLOOKUP(B52,Master_Item!B:H,6,0))</f>
        <v>72</v>
      </c>
      <c r="L52" s="52" t="str">
        <f>VLOOKUP(B52,Master_Item!B:M,12,0)</f>
        <v>โรงงานนวนคร</v>
      </c>
      <c r="M52" s="11" t="str">
        <f t="shared" si="4"/>
        <v>โรงงานนวนครRegion 7</v>
      </c>
      <c r="N52" s="11">
        <f t="shared" si="5"/>
        <v>0</v>
      </c>
      <c r="O52" s="11">
        <f t="shared" si="5"/>
        <v>0</v>
      </c>
      <c r="P52" s="11">
        <f t="shared" si="5"/>
        <v>0</v>
      </c>
      <c r="Q52" s="11">
        <f t="shared" si="5"/>
        <v>0</v>
      </c>
      <c r="R52" s="11">
        <f t="shared" si="5"/>
        <v>0</v>
      </c>
      <c r="S52" s="11"/>
      <c r="T52" s="1">
        <f>VLOOKUP(B52,Master_Item!B:I,8,0)</f>
        <v>9.1199999999999992</v>
      </c>
      <c r="U52" s="11">
        <f t="shared" si="6"/>
        <v>0</v>
      </c>
      <c r="V52" s="11">
        <f t="shared" si="7"/>
        <v>0</v>
      </c>
      <c r="W52" s="11">
        <f t="shared" si="8"/>
        <v>0</v>
      </c>
      <c r="X52" s="11">
        <f t="shared" si="9"/>
        <v>0</v>
      </c>
      <c r="Y52" s="11">
        <f t="shared" si="10"/>
        <v>0</v>
      </c>
    </row>
    <row r="53" spans="1:25">
      <c r="A53" s="13">
        <v>31</v>
      </c>
      <c r="B53" s="2">
        <v>310001992</v>
      </c>
      <c r="C53" s="1" t="s">
        <v>49</v>
      </c>
      <c r="D53" s="1" t="s">
        <v>122</v>
      </c>
      <c r="E53" s="12">
        <f>_xlfn.IFNA(VLOOKUP($B53,'FST OMT'!$C:$AH,$A53,0),0)</f>
        <v>0</v>
      </c>
      <c r="F53" s="12">
        <f>_xlfn.IFNA(VLOOKUP($B53,'FST CV'!$C:$AH,$A53,0),0)</f>
        <v>0</v>
      </c>
      <c r="G53" s="12">
        <f>_xlfn.IFNA(VLOOKUP($B53,'FST TT'!$C:$AH,$A53,0),0)</f>
        <v>0</v>
      </c>
      <c r="I53" s="4">
        <f t="shared" si="3"/>
        <v>0</v>
      </c>
      <c r="K53" s="52">
        <f>IF(D53="MT",VLOOKUP(B53,Master_Item!B:H,7,0),VLOOKUP(B53,Master_Item!B:H,6,0))</f>
        <v>72</v>
      </c>
      <c r="L53" s="52" t="str">
        <f>VLOOKUP(B53,Master_Item!B:M,12,0)</f>
        <v>โรงงานนวนคร</v>
      </c>
      <c r="M53" s="11" t="str">
        <f t="shared" si="4"/>
        <v>โรงงานนวนครRegion 8</v>
      </c>
      <c r="N53" s="11">
        <f t="shared" si="5"/>
        <v>0</v>
      </c>
      <c r="O53" s="11">
        <f t="shared" si="5"/>
        <v>0</v>
      </c>
      <c r="P53" s="11">
        <f t="shared" si="5"/>
        <v>0</v>
      </c>
      <c r="Q53" s="11">
        <f t="shared" si="5"/>
        <v>0</v>
      </c>
      <c r="R53" s="11">
        <f t="shared" si="5"/>
        <v>0</v>
      </c>
      <c r="S53" s="11"/>
      <c r="T53" s="1">
        <f>VLOOKUP(B53,Master_Item!B:I,8,0)</f>
        <v>9.1199999999999992</v>
      </c>
      <c r="U53" s="11">
        <f t="shared" si="6"/>
        <v>0</v>
      </c>
      <c r="V53" s="11">
        <f t="shared" si="7"/>
        <v>0</v>
      </c>
      <c r="W53" s="11">
        <f t="shared" si="8"/>
        <v>0</v>
      </c>
      <c r="X53" s="11">
        <f t="shared" si="9"/>
        <v>0</v>
      </c>
      <c r="Y53" s="11">
        <f t="shared" si="10"/>
        <v>0</v>
      </c>
    </row>
    <row r="54" spans="1:25">
      <c r="A54" s="13">
        <v>131</v>
      </c>
      <c r="B54" s="2">
        <v>310001992</v>
      </c>
      <c r="C54" s="1" t="s">
        <v>49</v>
      </c>
      <c r="D54" s="1" t="s">
        <v>123</v>
      </c>
      <c r="H54" s="4">
        <f>_xlfn.IFNA(VLOOKUP(B54,'FST MT'!A:FS,$A54,0),0)</f>
        <v>0</v>
      </c>
      <c r="I54" s="4">
        <f t="shared" si="3"/>
        <v>0</v>
      </c>
      <c r="K54" s="52">
        <f>IF(D54="MT",VLOOKUP(B54,Master_Item!B:H,7,0),VLOOKUP(B54,Master_Item!B:H,6,0))</f>
        <v>72</v>
      </c>
      <c r="L54" s="52" t="str">
        <f>VLOOKUP(B54,Master_Item!B:M,12,0)</f>
        <v>โรงงานนวนคร</v>
      </c>
      <c r="M54" s="11" t="str">
        <f t="shared" si="4"/>
        <v>โรงงานนวนครMT</v>
      </c>
      <c r="N54" s="11">
        <f t="shared" si="5"/>
        <v>0</v>
      </c>
      <c r="O54" s="11">
        <f t="shared" si="5"/>
        <v>0</v>
      </c>
      <c r="P54" s="11">
        <f t="shared" si="5"/>
        <v>0</v>
      </c>
      <c r="Q54" s="11">
        <f t="shared" si="5"/>
        <v>0</v>
      </c>
      <c r="R54" s="11">
        <f t="shared" si="5"/>
        <v>0</v>
      </c>
      <c r="S54" s="11"/>
      <c r="T54" s="1">
        <f>VLOOKUP(B54,Master_Item!B:I,8,0)</f>
        <v>9.1199999999999992</v>
      </c>
      <c r="U54" s="11">
        <f t="shared" si="6"/>
        <v>0</v>
      </c>
      <c r="V54" s="11">
        <f t="shared" si="7"/>
        <v>0</v>
      </c>
      <c r="W54" s="11">
        <f t="shared" si="8"/>
        <v>0</v>
      </c>
      <c r="X54" s="11">
        <f t="shared" si="9"/>
        <v>0</v>
      </c>
      <c r="Y54" s="11">
        <f t="shared" si="10"/>
        <v>0</v>
      </c>
    </row>
    <row r="55" spans="1:25">
      <c r="A55" s="13">
        <v>24</v>
      </c>
      <c r="B55" s="2">
        <v>310001993</v>
      </c>
      <c r="C55" s="1" t="s">
        <v>65</v>
      </c>
      <c r="D55" s="1" t="s">
        <v>115</v>
      </c>
      <c r="E55" s="12">
        <f>_xlfn.IFNA(VLOOKUP($B55,'FST OMT'!$C:$AH,$A55,0),0)</f>
        <v>0</v>
      </c>
      <c r="F55" s="12">
        <f>_xlfn.IFNA(VLOOKUP($B55,'FST CV'!$C:$AH,$A55,0),0)</f>
        <v>0</v>
      </c>
      <c r="G55" s="12">
        <f>_xlfn.IFNA(VLOOKUP($B55,'FST TT'!$C:$AH,$A55,0),0)</f>
        <v>0</v>
      </c>
      <c r="I55" s="4">
        <f t="shared" si="3"/>
        <v>0</v>
      </c>
      <c r="K55" s="52">
        <f>IF(D55="MT",VLOOKUP(B55,Master_Item!B:H,7,0),VLOOKUP(B55,Master_Item!B:H,6,0))</f>
        <v>54</v>
      </c>
      <c r="L55" s="52" t="str">
        <f>VLOOKUP(B55,Master_Item!B:M,12,0)</f>
        <v>โรงงานนวนคร</v>
      </c>
      <c r="M55" s="11" t="str">
        <f t="shared" si="4"/>
        <v>โรงงานนวนครRegion 1</v>
      </c>
      <c r="N55" s="11">
        <f t="shared" si="5"/>
        <v>0</v>
      </c>
      <c r="O55" s="11">
        <f t="shared" si="5"/>
        <v>0</v>
      </c>
      <c r="P55" s="11">
        <f t="shared" si="5"/>
        <v>0</v>
      </c>
      <c r="Q55" s="11">
        <f t="shared" si="5"/>
        <v>0</v>
      </c>
      <c r="R55" s="11">
        <f t="shared" si="5"/>
        <v>0</v>
      </c>
      <c r="S55" s="11"/>
      <c r="T55" s="1">
        <f>VLOOKUP(B55,Master_Item!B:I,8,0)</f>
        <v>12</v>
      </c>
      <c r="U55" s="11">
        <f t="shared" si="6"/>
        <v>0</v>
      </c>
      <c r="V55" s="11">
        <f t="shared" si="7"/>
        <v>0</v>
      </c>
      <c r="W55" s="11">
        <f t="shared" si="8"/>
        <v>0</v>
      </c>
      <c r="X55" s="11">
        <f t="shared" si="9"/>
        <v>0</v>
      </c>
      <c r="Y55" s="11">
        <f t="shared" si="10"/>
        <v>0</v>
      </c>
    </row>
    <row r="56" spans="1:25">
      <c r="A56" s="13">
        <v>25</v>
      </c>
      <c r="B56" s="2">
        <v>310001993</v>
      </c>
      <c r="C56" s="1" t="s">
        <v>65</v>
      </c>
      <c r="D56" s="1" t="s">
        <v>116</v>
      </c>
      <c r="E56" s="12">
        <f>_xlfn.IFNA(VLOOKUP($B56,'FST OMT'!$C:$AH,$A56,0),0)</f>
        <v>0</v>
      </c>
      <c r="F56" s="12">
        <f>_xlfn.IFNA(VLOOKUP($B56,'FST CV'!$C:$AH,$A56,0),0)</f>
        <v>0</v>
      </c>
      <c r="G56" s="12">
        <f>_xlfn.IFNA(VLOOKUP($B56,'FST TT'!$C:$AH,$A56,0),0)</f>
        <v>0</v>
      </c>
      <c r="I56" s="4">
        <f t="shared" si="3"/>
        <v>0</v>
      </c>
      <c r="K56" s="52">
        <f>IF(D56="MT",VLOOKUP(B56,Master_Item!B:H,7,0),VLOOKUP(B56,Master_Item!B:H,6,0))</f>
        <v>54</v>
      </c>
      <c r="L56" s="52" t="str">
        <f>VLOOKUP(B56,Master_Item!B:M,12,0)</f>
        <v>โรงงานนวนคร</v>
      </c>
      <c r="M56" s="11" t="str">
        <f t="shared" si="4"/>
        <v>โรงงานนวนครRegion 2</v>
      </c>
      <c r="N56" s="11">
        <f t="shared" si="5"/>
        <v>0</v>
      </c>
      <c r="O56" s="11">
        <f t="shared" si="5"/>
        <v>0</v>
      </c>
      <c r="P56" s="11">
        <f t="shared" si="5"/>
        <v>0</v>
      </c>
      <c r="Q56" s="11">
        <f t="shared" si="5"/>
        <v>0</v>
      </c>
      <c r="R56" s="11">
        <f t="shared" si="5"/>
        <v>0</v>
      </c>
      <c r="S56" s="11"/>
      <c r="T56" s="1">
        <f>VLOOKUP(B56,Master_Item!B:I,8,0)</f>
        <v>12</v>
      </c>
      <c r="U56" s="11">
        <f t="shared" si="6"/>
        <v>0</v>
      </c>
      <c r="V56" s="11">
        <f t="shared" si="7"/>
        <v>0</v>
      </c>
      <c r="W56" s="11">
        <f t="shared" si="8"/>
        <v>0</v>
      </c>
      <c r="X56" s="11">
        <f t="shared" si="9"/>
        <v>0</v>
      </c>
      <c r="Y56" s="11">
        <f t="shared" si="10"/>
        <v>0</v>
      </c>
    </row>
    <row r="57" spans="1:25">
      <c r="A57" s="13">
        <v>26</v>
      </c>
      <c r="B57" s="2">
        <v>310001993</v>
      </c>
      <c r="C57" s="1" t="s">
        <v>65</v>
      </c>
      <c r="D57" s="1" t="s">
        <v>117</v>
      </c>
      <c r="E57" s="12">
        <f>_xlfn.IFNA(VLOOKUP($B57,'FST OMT'!$C:$AH,$A57,0),0)</f>
        <v>0</v>
      </c>
      <c r="F57" s="12">
        <f>_xlfn.IFNA(VLOOKUP($B57,'FST CV'!$C:$AH,$A57,0),0)</f>
        <v>0</v>
      </c>
      <c r="G57" s="12">
        <f>_xlfn.IFNA(VLOOKUP($B57,'FST TT'!$C:$AH,$A57,0),0)</f>
        <v>0</v>
      </c>
      <c r="I57" s="4">
        <f t="shared" si="3"/>
        <v>0</v>
      </c>
      <c r="K57" s="52">
        <f>IF(D57="MT",VLOOKUP(B57,Master_Item!B:H,7,0),VLOOKUP(B57,Master_Item!B:H,6,0))</f>
        <v>54</v>
      </c>
      <c r="L57" s="52" t="str">
        <f>VLOOKUP(B57,Master_Item!B:M,12,0)</f>
        <v>โรงงานนวนคร</v>
      </c>
      <c r="M57" s="11" t="str">
        <f t="shared" si="4"/>
        <v>โรงงานนวนครRegion 3</v>
      </c>
      <c r="N57" s="11">
        <f t="shared" si="5"/>
        <v>0</v>
      </c>
      <c r="O57" s="11">
        <f t="shared" si="5"/>
        <v>0</v>
      </c>
      <c r="P57" s="11">
        <f t="shared" si="5"/>
        <v>0</v>
      </c>
      <c r="Q57" s="11">
        <f t="shared" si="5"/>
        <v>0</v>
      </c>
      <c r="R57" s="11">
        <f t="shared" si="5"/>
        <v>0</v>
      </c>
      <c r="S57" s="11"/>
      <c r="T57" s="1">
        <f>VLOOKUP(B57,Master_Item!B:I,8,0)</f>
        <v>12</v>
      </c>
      <c r="U57" s="11">
        <f t="shared" si="6"/>
        <v>0</v>
      </c>
      <c r="V57" s="11">
        <f t="shared" si="7"/>
        <v>0</v>
      </c>
      <c r="W57" s="11">
        <f t="shared" si="8"/>
        <v>0</v>
      </c>
      <c r="X57" s="11">
        <f t="shared" si="9"/>
        <v>0</v>
      </c>
      <c r="Y57" s="11">
        <f t="shared" si="10"/>
        <v>0</v>
      </c>
    </row>
    <row r="58" spans="1:25">
      <c r="A58" s="13">
        <v>27</v>
      </c>
      <c r="B58" s="2">
        <v>310001993</v>
      </c>
      <c r="C58" s="1" t="s">
        <v>65</v>
      </c>
      <c r="D58" s="1" t="s">
        <v>118</v>
      </c>
      <c r="E58" s="12">
        <f>_xlfn.IFNA(VLOOKUP($B58,'FST OMT'!$C:$AH,$A58,0),0)</f>
        <v>0</v>
      </c>
      <c r="F58" s="12">
        <f>_xlfn.IFNA(VLOOKUP($B58,'FST CV'!$C:$AH,$A58,0),0)</f>
        <v>0</v>
      </c>
      <c r="G58" s="12">
        <f>_xlfn.IFNA(VLOOKUP($B58,'FST TT'!$C:$AH,$A58,0),0)</f>
        <v>0</v>
      </c>
      <c r="I58" s="4">
        <f t="shared" si="3"/>
        <v>0</v>
      </c>
      <c r="K58" s="52">
        <f>IF(D58="MT",VLOOKUP(B58,Master_Item!B:H,7,0),VLOOKUP(B58,Master_Item!B:H,6,0))</f>
        <v>54</v>
      </c>
      <c r="L58" s="52" t="str">
        <f>VLOOKUP(B58,Master_Item!B:M,12,0)</f>
        <v>โรงงานนวนคร</v>
      </c>
      <c r="M58" s="11" t="str">
        <f t="shared" si="4"/>
        <v>โรงงานนวนครRegion 4</v>
      </c>
      <c r="N58" s="11">
        <f t="shared" si="5"/>
        <v>0</v>
      </c>
      <c r="O58" s="11">
        <f t="shared" si="5"/>
        <v>0</v>
      </c>
      <c r="P58" s="11">
        <f t="shared" si="5"/>
        <v>0</v>
      </c>
      <c r="Q58" s="11">
        <f t="shared" si="5"/>
        <v>0</v>
      </c>
      <c r="R58" s="11">
        <f t="shared" si="5"/>
        <v>0</v>
      </c>
      <c r="S58" s="11"/>
      <c r="T58" s="1">
        <f>VLOOKUP(B58,Master_Item!B:I,8,0)</f>
        <v>12</v>
      </c>
      <c r="U58" s="11">
        <f t="shared" si="6"/>
        <v>0</v>
      </c>
      <c r="V58" s="11">
        <f t="shared" si="7"/>
        <v>0</v>
      </c>
      <c r="W58" s="11">
        <f t="shared" si="8"/>
        <v>0</v>
      </c>
      <c r="X58" s="11">
        <f t="shared" si="9"/>
        <v>0</v>
      </c>
      <c r="Y58" s="11">
        <f t="shared" si="10"/>
        <v>0</v>
      </c>
    </row>
    <row r="59" spans="1:25">
      <c r="A59" s="13">
        <v>28</v>
      </c>
      <c r="B59" s="2">
        <v>310001993</v>
      </c>
      <c r="C59" s="1" t="s">
        <v>65</v>
      </c>
      <c r="D59" s="1" t="s">
        <v>119</v>
      </c>
      <c r="E59" s="12">
        <f>_xlfn.IFNA(VLOOKUP($B59,'FST OMT'!$C:$AH,$A59,0),0)</f>
        <v>0</v>
      </c>
      <c r="F59" s="12">
        <f>_xlfn.IFNA(VLOOKUP($B59,'FST CV'!$C:$AH,$A59,0),0)</f>
        <v>0</v>
      </c>
      <c r="G59" s="12">
        <f>_xlfn.IFNA(VLOOKUP($B59,'FST TT'!$C:$AH,$A59,0),0)</f>
        <v>0</v>
      </c>
      <c r="I59" s="4">
        <f t="shared" si="3"/>
        <v>0</v>
      </c>
      <c r="K59" s="52">
        <f>IF(D59="MT",VLOOKUP(B59,Master_Item!B:H,7,0),VLOOKUP(B59,Master_Item!B:H,6,0))</f>
        <v>54</v>
      </c>
      <c r="L59" s="52" t="str">
        <f>VLOOKUP(B59,Master_Item!B:M,12,0)</f>
        <v>โรงงานนวนคร</v>
      </c>
      <c r="M59" s="11" t="str">
        <f t="shared" si="4"/>
        <v>โรงงานนวนครRegion 5</v>
      </c>
      <c r="N59" s="11">
        <f t="shared" si="5"/>
        <v>0</v>
      </c>
      <c r="O59" s="11">
        <f t="shared" si="5"/>
        <v>0</v>
      </c>
      <c r="P59" s="11">
        <f t="shared" si="5"/>
        <v>0</v>
      </c>
      <c r="Q59" s="11">
        <f t="shared" si="5"/>
        <v>0</v>
      </c>
      <c r="R59" s="11">
        <f t="shared" si="5"/>
        <v>0</v>
      </c>
      <c r="S59" s="11"/>
      <c r="T59" s="1">
        <f>VLOOKUP(B59,Master_Item!B:I,8,0)</f>
        <v>12</v>
      </c>
      <c r="U59" s="11">
        <f t="shared" si="6"/>
        <v>0</v>
      </c>
      <c r="V59" s="11">
        <f t="shared" si="7"/>
        <v>0</v>
      </c>
      <c r="W59" s="11">
        <f t="shared" si="8"/>
        <v>0</v>
      </c>
      <c r="X59" s="11">
        <f t="shared" si="9"/>
        <v>0</v>
      </c>
      <c r="Y59" s="11">
        <f t="shared" si="10"/>
        <v>0</v>
      </c>
    </row>
    <row r="60" spans="1:25">
      <c r="A60" s="13">
        <v>29</v>
      </c>
      <c r="B60" s="2">
        <v>310001993</v>
      </c>
      <c r="C60" s="1" t="s">
        <v>65</v>
      </c>
      <c r="D60" s="1" t="s">
        <v>127</v>
      </c>
      <c r="E60" s="12">
        <f>_xlfn.IFNA(VLOOKUP($B60,'FST OMT'!$C:$AH,$A60,0),0)*0.45</f>
        <v>0</v>
      </c>
      <c r="F60" s="12">
        <f>_xlfn.IFNA(VLOOKUP($B60,'FST CV'!$C:$AH,$A60,0),0)*0.45</f>
        <v>0</v>
      </c>
      <c r="G60" s="12">
        <f>_xlfn.IFNA(VLOOKUP($B60,'FST TT'!$C:$AH,$A60,0),0)*0.45</f>
        <v>0</v>
      </c>
      <c r="I60" s="4">
        <f t="shared" si="3"/>
        <v>0</v>
      </c>
      <c r="K60" s="52">
        <f>IF(D60="MT",VLOOKUP(B60,Master_Item!B:H,7,0),VLOOKUP(B60,Master_Item!B:H,6,0))</f>
        <v>54</v>
      </c>
      <c r="L60" s="52" t="str">
        <f>VLOOKUP(B60,Master_Item!B:M,12,0)</f>
        <v>โรงงานนวนคร</v>
      </c>
      <c r="M60" s="11" t="str">
        <f t="shared" si="4"/>
        <v>โรงงานนวนครRegion 6/9</v>
      </c>
      <c r="N60" s="11">
        <f t="shared" si="5"/>
        <v>0</v>
      </c>
      <c r="O60" s="11">
        <f t="shared" si="5"/>
        <v>0</v>
      </c>
      <c r="P60" s="11">
        <f t="shared" si="5"/>
        <v>0</v>
      </c>
      <c r="Q60" s="11">
        <f t="shared" si="5"/>
        <v>0</v>
      </c>
      <c r="R60" s="11">
        <f t="shared" si="5"/>
        <v>0</v>
      </c>
      <c r="S60" s="11"/>
      <c r="T60" s="1">
        <f>VLOOKUP(B60,Master_Item!B:I,8,0)</f>
        <v>12</v>
      </c>
      <c r="U60" s="11">
        <f t="shared" si="6"/>
        <v>0</v>
      </c>
      <c r="V60" s="11">
        <f t="shared" si="7"/>
        <v>0</v>
      </c>
      <c r="W60" s="11">
        <f t="shared" si="8"/>
        <v>0</v>
      </c>
      <c r="X60" s="11">
        <f t="shared" si="9"/>
        <v>0</v>
      </c>
      <c r="Y60" s="11">
        <f t="shared" si="10"/>
        <v>0</v>
      </c>
    </row>
    <row r="61" spans="1:25">
      <c r="A61" s="13">
        <v>29</v>
      </c>
      <c r="B61" s="2">
        <v>310001993</v>
      </c>
      <c r="C61" s="1" t="s">
        <v>65</v>
      </c>
      <c r="D61" s="1" t="s">
        <v>128</v>
      </c>
      <c r="E61" s="12">
        <f>_xlfn.IFNA(VLOOKUP($B61,'FST OMT'!$C:$AH,$A61,0),0)*0.55</f>
        <v>0</v>
      </c>
      <c r="F61" s="12">
        <f>_xlfn.IFNA(VLOOKUP($B61,'FST CV'!$C:$AH,$A61,0),0)*0.55</f>
        <v>0</v>
      </c>
      <c r="G61" s="12">
        <f>_xlfn.IFNA(VLOOKUP($B61,'FST TT'!$C:$AH,$A61,0),0)*0.55</f>
        <v>0</v>
      </c>
      <c r="I61" s="4">
        <f t="shared" si="3"/>
        <v>0</v>
      </c>
      <c r="K61" s="52">
        <f>IF(D61="MT",VLOOKUP(B61,Master_Item!B:H,7,0),VLOOKUP(B61,Master_Item!B:H,6,0))</f>
        <v>54</v>
      </c>
      <c r="L61" s="52" t="str">
        <f>VLOOKUP(B61,Master_Item!B:M,12,0)</f>
        <v>โรงงานนวนคร</v>
      </c>
      <c r="M61" s="11" t="str">
        <f t="shared" si="4"/>
        <v>โรงงานนวนครRegion 6/14</v>
      </c>
      <c r="N61" s="11">
        <f t="shared" si="5"/>
        <v>0</v>
      </c>
      <c r="O61" s="11">
        <f t="shared" si="5"/>
        <v>0</v>
      </c>
      <c r="P61" s="11">
        <f t="shared" si="5"/>
        <v>0</v>
      </c>
      <c r="Q61" s="11">
        <f t="shared" si="5"/>
        <v>0</v>
      </c>
      <c r="R61" s="11">
        <f t="shared" si="5"/>
        <v>0</v>
      </c>
      <c r="S61" s="11"/>
      <c r="T61" s="1">
        <f>VLOOKUP(B61,Master_Item!B:I,8,0)</f>
        <v>12</v>
      </c>
      <c r="U61" s="11">
        <f t="shared" si="6"/>
        <v>0</v>
      </c>
      <c r="V61" s="11">
        <f t="shared" si="7"/>
        <v>0</v>
      </c>
      <c r="W61" s="11">
        <f t="shared" si="8"/>
        <v>0</v>
      </c>
      <c r="X61" s="11">
        <f t="shared" si="9"/>
        <v>0</v>
      </c>
      <c r="Y61" s="11">
        <f t="shared" si="10"/>
        <v>0</v>
      </c>
    </row>
    <row r="62" spans="1:25">
      <c r="A62" s="13">
        <v>30</v>
      </c>
      <c r="B62" s="2">
        <v>310001993</v>
      </c>
      <c r="C62" s="1" t="s">
        <v>65</v>
      </c>
      <c r="D62" s="1" t="s">
        <v>121</v>
      </c>
      <c r="E62" s="12">
        <f>_xlfn.IFNA(VLOOKUP($B62,'FST OMT'!$C:$AH,$A62,0),0)</f>
        <v>0</v>
      </c>
      <c r="F62" s="12">
        <f>_xlfn.IFNA(VLOOKUP($B62,'FST CV'!$C:$AH,$A62,0),0)</f>
        <v>0</v>
      </c>
      <c r="G62" s="12">
        <f>_xlfn.IFNA(VLOOKUP($B62,'FST TT'!$C:$AH,$A62,0),0)</f>
        <v>0</v>
      </c>
      <c r="I62" s="4">
        <f t="shared" si="3"/>
        <v>0</v>
      </c>
      <c r="K62" s="52">
        <f>IF(D62="MT",VLOOKUP(B62,Master_Item!B:H,7,0),VLOOKUP(B62,Master_Item!B:H,6,0))</f>
        <v>54</v>
      </c>
      <c r="L62" s="52" t="str">
        <f>VLOOKUP(B62,Master_Item!B:M,12,0)</f>
        <v>โรงงานนวนคร</v>
      </c>
      <c r="M62" s="11" t="str">
        <f t="shared" si="4"/>
        <v>โรงงานนวนครRegion 7</v>
      </c>
      <c r="N62" s="11">
        <f t="shared" si="5"/>
        <v>0</v>
      </c>
      <c r="O62" s="11">
        <f t="shared" si="5"/>
        <v>0</v>
      </c>
      <c r="P62" s="11">
        <f t="shared" si="5"/>
        <v>0</v>
      </c>
      <c r="Q62" s="11">
        <f t="shared" si="5"/>
        <v>0</v>
      </c>
      <c r="R62" s="11">
        <f t="shared" si="5"/>
        <v>0</v>
      </c>
      <c r="S62" s="11"/>
      <c r="T62" s="1">
        <f>VLOOKUP(B62,Master_Item!B:I,8,0)</f>
        <v>12</v>
      </c>
      <c r="U62" s="11">
        <f t="shared" si="6"/>
        <v>0</v>
      </c>
      <c r="V62" s="11">
        <f t="shared" si="7"/>
        <v>0</v>
      </c>
      <c r="W62" s="11">
        <f t="shared" si="8"/>
        <v>0</v>
      </c>
      <c r="X62" s="11">
        <f t="shared" si="9"/>
        <v>0</v>
      </c>
      <c r="Y62" s="11">
        <f t="shared" si="10"/>
        <v>0</v>
      </c>
    </row>
    <row r="63" spans="1:25">
      <c r="A63" s="13">
        <v>31</v>
      </c>
      <c r="B63" s="2">
        <v>310001993</v>
      </c>
      <c r="C63" s="1" t="s">
        <v>65</v>
      </c>
      <c r="D63" s="1" t="s">
        <v>122</v>
      </c>
      <c r="E63" s="12">
        <f>_xlfn.IFNA(VLOOKUP($B63,'FST OMT'!$C:$AH,$A63,0),0)</f>
        <v>0</v>
      </c>
      <c r="F63" s="12">
        <f>_xlfn.IFNA(VLOOKUP($B63,'FST CV'!$C:$AH,$A63,0),0)</f>
        <v>0</v>
      </c>
      <c r="G63" s="12">
        <f>_xlfn.IFNA(VLOOKUP($B63,'FST TT'!$C:$AH,$A63,0),0)</f>
        <v>0</v>
      </c>
      <c r="I63" s="4">
        <f t="shared" si="3"/>
        <v>0</v>
      </c>
      <c r="K63" s="52">
        <f>IF(D63="MT",VLOOKUP(B63,Master_Item!B:H,7,0),VLOOKUP(B63,Master_Item!B:H,6,0))</f>
        <v>54</v>
      </c>
      <c r="L63" s="52" t="str">
        <f>VLOOKUP(B63,Master_Item!B:M,12,0)</f>
        <v>โรงงานนวนคร</v>
      </c>
      <c r="M63" s="11" t="str">
        <f t="shared" si="4"/>
        <v>โรงงานนวนครRegion 8</v>
      </c>
      <c r="N63" s="11">
        <f t="shared" si="5"/>
        <v>0</v>
      </c>
      <c r="O63" s="11">
        <f t="shared" si="5"/>
        <v>0</v>
      </c>
      <c r="P63" s="11">
        <f t="shared" si="5"/>
        <v>0</v>
      </c>
      <c r="Q63" s="11">
        <f t="shared" si="5"/>
        <v>0</v>
      </c>
      <c r="R63" s="11">
        <f t="shared" si="5"/>
        <v>0</v>
      </c>
      <c r="S63" s="11"/>
      <c r="T63" s="1">
        <f>VLOOKUP(B63,Master_Item!B:I,8,0)</f>
        <v>12</v>
      </c>
      <c r="U63" s="11">
        <f t="shared" si="6"/>
        <v>0</v>
      </c>
      <c r="V63" s="11">
        <f t="shared" si="7"/>
        <v>0</v>
      </c>
      <c r="W63" s="11">
        <f t="shared" si="8"/>
        <v>0</v>
      </c>
      <c r="X63" s="11">
        <f t="shared" si="9"/>
        <v>0</v>
      </c>
      <c r="Y63" s="11">
        <f t="shared" si="10"/>
        <v>0</v>
      </c>
    </row>
    <row r="64" spans="1:25">
      <c r="A64" s="13">
        <v>131</v>
      </c>
      <c r="B64" s="2">
        <v>310001993</v>
      </c>
      <c r="C64" s="1" t="s">
        <v>65</v>
      </c>
      <c r="D64" s="1" t="s">
        <v>123</v>
      </c>
      <c r="H64" s="4">
        <f>_xlfn.IFNA(VLOOKUP(B64,'FST MT'!A:FS,$A64,0),0)</f>
        <v>0</v>
      </c>
      <c r="I64" s="4">
        <f t="shared" si="3"/>
        <v>0</v>
      </c>
      <c r="K64" s="52">
        <f>IF(D64="MT",VLOOKUP(B64,Master_Item!B:H,7,0),VLOOKUP(B64,Master_Item!B:H,6,0))</f>
        <v>54</v>
      </c>
      <c r="L64" s="52" t="str">
        <f>VLOOKUP(B64,Master_Item!B:M,12,0)</f>
        <v>โรงงานนวนคร</v>
      </c>
      <c r="M64" s="11" t="str">
        <f t="shared" si="4"/>
        <v>โรงงานนวนครMT</v>
      </c>
      <c r="N64" s="11">
        <f t="shared" si="5"/>
        <v>0</v>
      </c>
      <c r="O64" s="11">
        <f t="shared" si="5"/>
        <v>0</v>
      </c>
      <c r="P64" s="11">
        <f t="shared" si="5"/>
        <v>0</v>
      </c>
      <c r="Q64" s="11">
        <f t="shared" si="5"/>
        <v>0</v>
      </c>
      <c r="R64" s="11">
        <f t="shared" si="5"/>
        <v>0</v>
      </c>
      <c r="S64" s="11"/>
      <c r="T64" s="1">
        <f>VLOOKUP(B64,Master_Item!B:I,8,0)</f>
        <v>12</v>
      </c>
      <c r="U64" s="11">
        <f t="shared" si="6"/>
        <v>0</v>
      </c>
      <c r="V64" s="11">
        <f t="shared" si="7"/>
        <v>0</v>
      </c>
      <c r="W64" s="11">
        <f t="shared" si="8"/>
        <v>0</v>
      </c>
      <c r="X64" s="11">
        <f t="shared" si="9"/>
        <v>0</v>
      </c>
      <c r="Y64" s="11">
        <f t="shared" si="10"/>
        <v>0</v>
      </c>
    </row>
    <row r="65" spans="1:25">
      <c r="A65" s="13">
        <v>24</v>
      </c>
      <c r="B65" s="2">
        <v>310001994</v>
      </c>
      <c r="C65" s="1" t="s">
        <v>64</v>
      </c>
      <c r="D65" s="1" t="s">
        <v>115</v>
      </c>
      <c r="E65" s="12">
        <f>_xlfn.IFNA(VLOOKUP($B65,'FST OMT'!$C:$AH,$A65,0),0)</f>
        <v>0</v>
      </c>
      <c r="F65" s="12">
        <f>_xlfn.IFNA(VLOOKUP($B65,'FST CV'!$C:$AH,$A65,0),0)</f>
        <v>532</v>
      </c>
      <c r="G65" s="12">
        <f>_xlfn.IFNA(VLOOKUP($B65,'FST TT'!$C:$AH,$A65,0),0)</f>
        <v>3040</v>
      </c>
      <c r="I65" s="4">
        <f t="shared" si="3"/>
        <v>3572</v>
      </c>
      <c r="K65" s="52">
        <f>IF(D65="MT",VLOOKUP(B65,Master_Item!B:H,7,0),VLOOKUP(B65,Master_Item!B:H,6,0))</f>
        <v>54</v>
      </c>
      <c r="L65" s="52" t="str">
        <f>VLOOKUP(B65,Master_Item!B:M,12,0)</f>
        <v>โรงงานนวนคร</v>
      </c>
      <c r="M65" s="11" t="str">
        <f t="shared" si="4"/>
        <v>โรงงานนวนครRegion 1</v>
      </c>
      <c r="N65" s="11">
        <f t="shared" si="5"/>
        <v>0</v>
      </c>
      <c r="O65" s="11">
        <f t="shared" si="5"/>
        <v>9.8518518518518512</v>
      </c>
      <c r="P65" s="11">
        <f t="shared" si="5"/>
        <v>56.296296296296298</v>
      </c>
      <c r="Q65" s="11">
        <f t="shared" si="5"/>
        <v>0</v>
      </c>
      <c r="R65" s="11">
        <f t="shared" si="5"/>
        <v>66.148148148148152</v>
      </c>
      <c r="S65" s="11"/>
      <c r="T65" s="1">
        <f>VLOOKUP(B65,Master_Item!B:I,8,0)</f>
        <v>12</v>
      </c>
      <c r="U65" s="11">
        <f t="shared" si="6"/>
        <v>0</v>
      </c>
      <c r="V65" s="11">
        <f t="shared" si="7"/>
        <v>6384</v>
      </c>
      <c r="W65" s="11">
        <f t="shared" si="8"/>
        <v>36480</v>
      </c>
      <c r="X65" s="11">
        <f t="shared" si="9"/>
        <v>0</v>
      </c>
      <c r="Y65" s="11">
        <f t="shared" si="10"/>
        <v>42864</v>
      </c>
    </row>
    <row r="66" spans="1:25">
      <c r="A66" s="13">
        <v>25</v>
      </c>
      <c r="B66" s="2">
        <v>310001994</v>
      </c>
      <c r="C66" s="1" t="s">
        <v>64</v>
      </c>
      <c r="D66" s="1" t="s">
        <v>116</v>
      </c>
      <c r="E66" s="12">
        <f>_xlfn.IFNA(VLOOKUP($B66,'FST OMT'!$C:$AH,$A66,0),0)</f>
        <v>815</v>
      </c>
      <c r="F66" s="12">
        <f>_xlfn.IFNA(VLOOKUP($B66,'FST CV'!$C:$AH,$A66,0),0)</f>
        <v>30</v>
      </c>
      <c r="G66" s="12">
        <f>_xlfn.IFNA(VLOOKUP($B66,'FST TT'!$C:$AH,$A66,0),0)</f>
        <v>1880</v>
      </c>
      <c r="I66" s="4">
        <f t="shared" si="3"/>
        <v>2725</v>
      </c>
      <c r="K66" s="52">
        <f>IF(D66="MT",VLOOKUP(B66,Master_Item!B:H,7,0),VLOOKUP(B66,Master_Item!B:H,6,0))</f>
        <v>54</v>
      </c>
      <c r="L66" s="52" t="str">
        <f>VLOOKUP(B66,Master_Item!B:M,12,0)</f>
        <v>โรงงานนวนคร</v>
      </c>
      <c r="M66" s="11" t="str">
        <f t="shared" si="4"/>
        <v>โรงงานนวนครRegion 2</v>
      </c>
      <c r="N66" s="11">
        <f t="shared" si="5"/>
        <v>15.092592592592593</v>
      </c>
      <c r="O66" s="11">
        <f t="shared" si="5"/>
        <v>0.55555555555555558</v>
      </c>
      <c r="P66" s="11">
        <f t="shared" si="5"/>
        <v>34.814814814814817</v>
      </c>
      <c r="Q66" s="11">
        <f t="shared" si="5"/>
        <v>0</v>
      </c>
      <c r="R66" s="11">
        <f t="shared" si="5"/>
        <v>50.462962962962962</v>
      </c>
      <c r="S66" s="11"/>
      <c r="T66" s="1">
        <f>VLOOKUP(B66,Master_Item!B:I,8,0)</f>
        <v>12</v>
      </c>
      <c r="U66" s="11">
        <f t="shared" si="6"/>
        <v>9780</v>
      </c>
      <c r="V66" s="11">
        <f t="shared" si="7"/>
        <v>360</v>
      </c>
      <c r="W66" s="11">
        <f t="shared" si="8"/>
        <v>22560</v>
      </c>
      <c r="X66" s="11">
        <f t="shared" si="9"/>
        <v>0</v>
      </c>
      <c r="Y66" s="11">
        <f t="shared" si="10"/>
        <v>32700</v>
      </c>
    </row>
    <row r="67" spans="1:25">
      <c r="A67" s="13">
        <v>26</v>
      </c>
      <c r="B67" s="2">
        <v>310001994</v>
      </c>
      <c r="C67" s="1" t="s">
        <v>64</v>
      </c>
      <c r="D67" s="1" t="s">
        <v>117</v>
      </c>
      <c r="E67" s="12">
        <f>_xlfn.IFNA(VLOOKUP($B67,'FST OMT'!$C:$AH,$A67,0),0)</f>
        <v>439</v>
      </c>
      <c r="F67" s="12">
        <f>_xlfn.IFNA(VLOOKUP($B67,'FST CV'!$C:$AH,$A67,0),0)</f>
        <v>5</v>
      </c>
      <c r="G67" s="12">
        <f>_xlfn.IFNA(VLOOKUP($B67,'FST TT'!$C:$AH,$A67,0),0)</f>
        <v>904</v>
      </c>
      <c r="I67" s="4">
        <f t="shared" si="3"/>
        <v>1348</v>
      </c>
      <c r="K67" s="52">
        <f>IF(D67="MT",VLOOKUP(B67,Master_Item!B:H,7,0),VLOOKUP(B67,Master_Item!B:H,6,0))</f>
        <v>54</v>
      </c>
      <c r="L67" s="52" t="str">
        <f>VLOOKUP(B67,Master_Item!B:M,12,0)</f>
        <v>โรงงานนวนคร</v>
      </c>
      <c r="M67" s="11" t="str">
        <f t="shared" si="4"/>
        <v>โรงงานนวนครRegion 3</v>
      </c>
      <c r="N67" s="11">
        <f t="shared" si="5"/>
        <v>8.1296296296296298</v>
      </c>
      <c r="O67" s="11">
        <f t="shared" si="5"/>
        <v>9.2592592592592587E-2</v>
      </c>
      <c r="P67" s="11">
        <f t="shared" si="5"/>
        <v>16.74074074074074</v>
      </c>
      <c r="Q67" s="11">
        <f t="shared" si="5"/>
        <v>0</v>
      </c>
      <c r="R67" s="11">
        <f t="shared" si="5"/>
        <v>24.962962962962962</v>
      </c>
      <c r="S67" s="11"/>
      <c r="T67" s="1">
        <f>VLOOKUP(B67,Master_Item!B:I,8,0)</f>
        <v>12</v>
      </c>
      <c r="U67" s="11">
        <f t="shared" si="6"/>
        <v>5268</v>
      </c>
      <c r="V67" s="11">
        <f t="shared" si="7"/>
        <v>60</v>
      </c>
      <c r="W67" s="11">
        <f t="shared" si="8"/>
        <v>10848</v>
      </c>
      <c r="X67" s="11">
        <f t="shared" si="9"/>
        <v>0</v>
      </c>
      <c r="Y67" s="11">
        <f t="shared" si="10"/>
        <v>16176</v>
      </c>
    </row>
    <row r="68" spans="1:25">
      <c r="A68" s="13">
        <v>27</v>
      </c>
      <c r="B68" s="2">
        <v>310001994</v>
      </c>
      <c r="C68" s="1" t="s">
        <v>64</v>
      </c>
      <c r="D68" s="1" t="s">
        <v>118</v>
      </c>
      <c r="E68" s="12">
        <f>_xlfn.IFNA(VLOOKUP($B68,'FST OMT'!$C:$AH,$A68,0),0)</f>
        <v>228</v>
      </c>
      <c r="F68" s="12">
        <f>_xlfn.IFNA(VLOOKUP($B68,'FST CV'!$C:$AH,$A68,0),0)</f>
        <v>35</v>
      </c>
      <c r="G68" s="12">
        <f>_xlfn.IFNA(VLOOKUP($B68,'FST TT'!$C:$AH,$A68,0),0)</f>
        <v>1700</v>
      </c>
      <c r="I68" s="4">
        <f t="shared" si="3"/>
        <v>1963</v>
      </c>
      <c r="K68" s="52">
        <f>IF(D68="MT",VLOOKUP(B68,Master_Item!B:H,7,0),VLOOKUP(B68,Master_Item!B:H,6,0))</f>
        <v>54</v>
      </c>
      <c r="L68" s="52" t="str">
        <f>VLOOKUP(B68,Master_Item!B:M,12,0)</f>
        <v>โรงงานนวนคร</v>
      </c>
      <c r="M68" s="11" t="str">
        <f t="shared" si="4"/>
        <v>โรงงานนวนครRegion 4</v>
      </c>
      <c r="N68" s="11">
        <f t="shared" si="5"/>
        <v>4.2222222222222223</v>
      </c>
      <c r="O68" s="11">
        <f t="shared" si="5"/>
        <v>0.64814814814814814</v>
      </c>
      <c r="P68" s="11">
        <f t="shared" si="5"/>
        <v>31.481481481481481</v>
      </c>
      <c r="Q68" s="11">
        <f t="shared" si="5"/>
        <v>0</v>
      </c>
      <c r="R68" s="11">
        <f t="shared" si="5"/>
        <v>36.351851851851855</v>
      </c>
      <c r="S68" s="11"/>
      <c r="T68" s="1">
        <f>VLOOKUP(B68,Master_Item!B:I,8,0)</f>
        <v>12</v>
      </c>
      <c r="U68" s="11">
        <f t="shared" si="6"/>
        <v>2736</v>
      </c>
      <c r="V68" s="11">
        <f t="shared" si="7"/>
        <v>420</v>
      </c>
      <c r="W68" s="11">
        <f t="shared" si="8"/>
        <v>20400</v>
      </c>
      <c r="X68" s="11">
        <f t="shared" si="9"/>
        <v>0</v>
      </c>
      <c r="Y68" s="11">
        <f t="shared" si="10"/>
        <v>23556</v>
      </c>
    </row>
    <row r="69" spans="1:25">
      <c r="A69" s="13">
        <v>28</v>
      </c>
      <c r="B69" s="2">
        <v>310001994</v>
      </c>
      <c r="C69" s="1" t="s">
        <v>64</v>
      </c>
      <c r="D69" s="1" t="s">
        <v>119</v>
      </c>
      <c r="E69" s="12">
        <f>_xlfn.IFNA(VLOOKUP($B69,'FST OMT'!$C:$AH,$A69,0),0)</f>
        <v>335</v>
      </c>
      <c r="F69" s="12">
        <f>_xlfn.IFNA(VLOOKUP($B69,'FST CV'!$C:$AH,$A69,0),0)</f>
        <v>50</v>
      </c>
      <c r="G69" s="12">
        <f>_xlfn.IFNA(VLOOKUP($B69,'FST TT'!$C:$AH,$A69,0),0)</f>
        <v>315</v>
      </c>
      <c r="I69" s="4">
        <f t="shared" si="3"/>
        <v>700</v>
      </c>
      <c r="K69" s="52">
        <f>IF(D69="MT",VLOOKUP(B69,Master_Item!B:H,7,0),VLOOKUP(B69,Master_Item!B:H,6,0))</f>
        <v>54</v>
      </c>
      <c r="L69" s="52" t="str">
        <f>VLOOKUP(B69,Master_Item!B:M,12,0)</f>
        <v>โรงงานนวนคร</v>
      </c>
      <c r="M69" s="11" t="str">
        <f t="shared" si="4"/>
        <v>โรงงานนวนครRegion 5</v>
      </c>
      <c r="N69" s="11">
        <f t="shared" ref="N69:R119" si="11">E69/$K69</f>
        <v>6.2037037037037033</v>
      </c>
      <c r="O69" s="11">
        <f t="shared" si="11"/>
        <v>0.92592592592592593</v>
      </c>
      <c r="P69" s="11">
        <f t="shared" si="11"/>
        <v>5.833333333333333</v>
      </c>
      <c r="Q69" s="11">
        <f t="shared" si="11"/>
        <v>0</v>
      </c>
      <c r="R69" s="11">
        <f t="shared" si="11"/>
        <v>12.962962962962964</v>
      </c>
      <c r="S69" s="11"/>
      <c r="T69" s="1">
        <f>VLOOKUP(B69,Master_Item!B:I,8,0)</f>
        <v>12</v>
      </c>
      <c r="U69" s="11">
        <f t="shared" si="6"/>
        <v>4020</v>
      </c>
      <c r="V69" s="11">
        <f t="shared" si="7"/>
        <v>600</v>
      </c>
      <c r="W69" s="11">
        <f t="shared" si="8"/>
        <v>3780</v>
      </c>
      <c r="X69" s="11">
        <f t="shared" si="9"/>
        <v>0</v>
      </c>
      <c r="Y69" s="11">
        <f t="shared" si="10"/>
        <v>8400</v>
      </c>
    </row>
    <row r="70" spans="1:25">
      <c r="A70" s="13">
        <v>29</v>
      </c>
      <c r="B70" s="2">
        <v>310001994</v>
      </c>
      <c r="C70" s="1" t="s">
        <v>64</v>
      </c>
      <c r="D70" s="1" t="s">
        <v>127</v>
      </c>
      <c r="E70" s="12">
        <f>_xlfn.IFNA(VLOOKUP($B70,'FST OMT'!$C:$AH,$A70,0),0)*0.45</f>
        <v>22.5</v>
      </c>
      <c r="F70" s="12">
        <f>_xlfn.IFNA(VLOOKUP($B70,'FST CV'!$C:$AH,$A70,0),0)*0.45</f>
        <v>0</v>
      </c>
      <c r="G70" s="12">
        <f>_xlfn.IFNA(VLOOKUP($B70,'FST TT'!$C:$AH,$A70,0),0)*0.45</f>
        <v>423</v>
      </c>
      <c r="I70" s="4">
        <f t="shared" ref="I70:I133" si="12">SUM(E70:H70)</f>
        <v>445.5</v>
      </c>
      <c r="K70" s="52">
        <f>IF(D70="MT",VLOOKUP(B70,Master_Item!B:H,7,0),VLOOKUP(B70,Master_Item!B:H,6,0))</f>
        <v>54</v>
      </c>
      <c r="L70" s="52" t="str">
        <f>VLOOKUP(B70,Master_Item!B:M,12,0)</f>
        <v>โรงงานนวนคร</v>
      </c>
      <c r="M70" s="11" t="str">
        <f t="shared" ref="M70:M133" si="13">L70&amp;D70</f>
        <v>โรงงานนวนครRegion 6/9</v>
      </c>
      <c r="N70" s="11">
        <f t="shared" si="11"/>
        <v>0.41666666666666669</v>
      </c>
      <c r="O70" s="11">
        <f t="shared" si="11"/>
        <v>0</v>
      </c>
      <c r="P70" s="11">
        <f t="shared" si="11"/>
        <v>7.833333333333333</v>
      </c>
      <c r="Q70" s="11">
        <f t="shared" si="11"/>
        <v>0</v>
      </c>
      <c r="R70" s="11">
        <f t="shared" si="11"/>
        <v>8.25</v>
      </c>
      <c r="S70" s="11"/>
      <c r="T70" s="1">
        <f>VLOOKUP(B70,Master_Item!B:I,8,0)</f>
        <v>12</v>
      </c>
      <c r="U70" s="11">
        <f t="shared" ref="U70:U133" si="14">$T70*E70</f>
        <v>270</v>
      </c>
      <c r="V70" s="11">
        <f t="shared" ref="V70:V133" si="15">$T70*F70</f>
        <v>0</v>
      </c>
      <c r="W70" s="11">
        <f t="shared" ref="W70:W133" si="16">$T70*G70</f>
        <v>5076</v>
      </c>
      <c r="X70" s="11">
        <f t="shared" ref="X70:X133" si="17">$T70*H70</f>
        <v>0</v>
      </c>
      <c r="Y70" s="11">
        <f t="shared" ref="Y70:Y133" si="18">$T70*I70</f>
        <v>5346</v>
      </c>
    </row>
    <row r="71" spans="1:25">
      <c r="A71" s="13">
        <v>29</v>
      </c>
      <c r="B71" s="2">
        <v>310001994</v>
      </c>
      <c r="C71" s="1" t="s">
        <v>64</v>
      </c>
      <c r="D71" s="1" t="s">
        <v>128</v>
      </c>
      <c r="E71" s="12">
        <f>_xlfn.IFNA(VLOOKUP($B71,'FST OMT'!$C:$AH,$A71,0),0)*0.55</f>
        <v>27.500000000000004</v>
      </c>
      <c r="F71" s="12">
        <f>_xlfn.IFNA(VLOOKUP($B71,'FST CV'!$C:$AH,$A71,0),0)*0.55</f>
        <v>0</v>
      </c>
      <c r="G71" s="12">
        <f>_xlfn.IFNA(VLOOKUP($B71,'FST TT'!$C:$AH,$A71,0),0)*0.55</f>
        <v>517</v>
      </c>
      <c r="I71" s="4">
        <f t="shared" si="12"/>
        <v>544.5</v>
      </c>
      <c r="K71" s="52">
        <f>IF(D71="MT",VLOOKUP(B71,Master_Item!B:H,7,0),VLOOKUP(B71,Master_Item!B:H,6,0))</f>
        <v>54</v>
      </c>
      <c r="L71" s="52" t="str">
        <f>VLOOKUP(B71,Master_Item!B:M,12,0)</f>
        <v>โรงงานนวนคร</v>
      </c>
      <c r="M71" s="11" t="str">
        <f t="shared" si="13"/>
        <v>โรงงานนวนครRegion 6/14</v>
      </c>
      <c r="N71" s="11">
        <f t="shared" si="11"/>
        <v>0.5092592592592593</v>
      </c>
      <c r="O71" s="11">
        <f t="shared" si="11"/>
        <v>0</v>
      </c>
      <c r="P71" s="11">
        <f t="shared" si="11"/>
        <v>9.5740740740740744</v>
      </c>
      <c r="Q71" s="11">
        <f t="shared" si="11"/>
        <v>0</v>
      </c>
      <c r="R71" s="11">
        <f t="shared" si="11"/>
        <v>10.083333333333334</v>
      </c>
      <c r="S71" s="11"/>
      <c r="T71" s="1">
        <f>VLOOKUP(B71,Master_Item!B:I,8,0)</f>
        <v>12</v>
      </c>
      <c r="U71" s="11">
        <f t="shared" si="14"/>
        <v>330.00000000000006</v>
      </c>
      <c r="V71" s="11">
        <f t="shared" si="15"/>
        <v>0</v>
      </c>
      <c r="W71" s="11">
        <f t="shared" si="16"/>
        <v>6204</v>
      </c>
      <c r="X71" s="11">
        <f t="shared" si="17"/>
        <v>0</v>
      </c>
      <c r="Y71" s="11">
        <f t="shared" si="18"/>
        <v>6534</v>
      </c>
    </row>
    <row r="72" spans="1:25">
      <c r="A72" s="13">
        <v>30</v>
      </c>
      <c r="B72" s="2">
        <v>310001994</v>
      </c>
      <c r="C72" s="1" t="s">
        <v>64</v>
      </c>
      <c r="D72" s="1" t="s">
        <v>121</v>
      </c>
      <c r="E72" s="12">
        <f>_xlfn.IFNA(VLOOKUP($B72,'FST OMT'!$C:$AH,$A72,0),0)</f>
        <v>70</v>
      </c>
      <c r="F72" s="12">
        <f>_xlfn.IFNA(VLOOKUP($B72,'FST CV'!$C:$AH,$A72,0),0)</f>
        <v>5</v>
      </c>
      <c r="G72" s="12">
        <f>_xlfn.IFNA(VLOOKUP($B72,'FST TT'!$C:$AH,$A72,0),0)</f>
        <v>1790</v>
      </c>
      <c r="I72" s="4">
        <f t="shared" si="12"/>
        <v>1865</v>
      </c>
      <c r="K72" s="52">
        <f>IF(D72="MT",VLOOKUP(B72,Master_Item!B:H,7,0),VLOOKUP(B72,Master_Item!B:H,6,0))</f>
        <v>54</v>
      </c>
      <c r="L72" s="52" t="str">
        <f>VLOOKUP(B72,Master_Item!B:M,12,0)</f>
        <v>โรงงานนวนคร</v>
      </c>
      <c r="M72" s="11" t="str">
        <f t="shared" si="13"/>
        <v>โรงงานนวนครRegion 7</v>
      </c>
      <c r="N72" s="11">
        <f t="shared" si="11"/>
        <v>1.2962962962962963</v>
      </c>
      <c r="O72" s="11">
        <f t="shared" si="11"/>
        <v>9.2592592592592587E-2</v>
      </c>
      <c r="P72" s="11">
        <f t="shared" si="11"/>
        <v>33.148148148148145</v>
      </c>
      <c r="Q72" s="11">
        <f t="shared" si="11"/>
        <v>0</v>
      </c>
      <c r="R72" s="11">
        <f t="shared" si="11"/>
        <v>34.537037037037038</v>
      </c>
      <c r="S72" s="11"/>
      <c r="T72" s="1">
        <f>VLOOKUP(B72,Master_Item!B:I,8,0)</f>
        <v>12</v>
      </c>
      <c r="U72" s="11">
        <f t="shared" si="14"/>
        <v>840</v>
      </c>
      <c r="V72" s="11">
        <f t="shared" si="15"/>
        <v>60</v>
      </c>
      <c r="W72" s="11">
        <f t="shared" si="16"/>
        <v>21480</v>
      </c>
      <c r="X72" s="11">
        <f t="shared" si="17"/>
        <v>0</v>
      </c>
      <c r="Y72" s="11">
        <f t="shared" si="18"/>
        <v>22380</v>
      </c>
    </row>
    <row r="73" spans="1:25">
      <c r="A73" s="13">
        <v>31</v>
      </c>
      <c r="B73" s="2">
        <v>310001994</v>
      </c>
      <c r="C73" s="1" t="s">
        <v>64</v>
      </c>
      <c r="D73" s="1" t="s">
        <v>122</v>
      </c>
      <c r="E73" s="12">
        <f>_xlfn.IFNA(VLOOKUP($B73,'FST OMT'!$C:$AH,$A73,0),0)</f>
        <v>543</v>
      </c>
      <c r="F73" s="12">
        <f>_xlfn.IFNA(VLOOKUP($B73,'FST CV'!$C:$AH,$A73,0),0)</f>
        <v>49</v>
      </c>
      <c r="G73" s="12">
        <f>_xlfn.IFNA(VLOOKUP($B73,'FST TT'!$C:$AH,$A73,0),0)</f>
        <v>1580</v>
      </c>
      <c r="I73" s="4">
        <f t="shared" si="12"/>
        <v>2172</v>
      </c>
      <c r="K73" s="52">
        <f>IF(D73="MT",VLOOKUP(B73,Master_Item!B:H,7,0),VLOOKUP(B73,Master_Item!B:H,6,0))</f>
        <v>54</v>
      </c>
      <c r="L73" s="52" t="str">
        <f>VLOOKUP(B73,Master_Item!B:M,12,0)</f>
        <v>โรงงานนวนคร</v>
      </c>
      <c r="M73" s="11" t="str">
        <f t="shared" si="13"/>
        <v>โรงงานนวนครRegion 8</v>
      </c>
      <c r="N73" s="11">
        <f t="shared" si="11"/>
        <v>10.055555555555555</v>
      </c>
      <c r="O73" s="11">
        <f t="shared" si="11"/>
        <v>0.90740740740740744</v>
      </c>
      <c r="P73" s="11">
        <f t="shared" si="11"/>
        <v>29.25925925925926</v>
      </c>
      <c r="Q73" s="11">
        <f t="shared" si="11"/>
        <v>0</v>
      </c>
      <c r="R73" s="11">
        <f t="shared" si="11"/>
        <v>40.222222222222221</v>
      </c>
      <c r="S73" s="11"/>
      <c r="T73" s="1">
        <f>VLOOKUP(B73,Master_Item!B:I,8,0)</f>
        <v>12</v>
      </c>
      <c r="U73" s="11">
        <f t="shared" si="14"/>
        <v>6516</v>
      </c>
      <c r="V73" s="11">
        <f t="shared" si="15"/>
        <v>588</v>
      </c>
      <c r="W73" s="11">
        <f t="shared" si="16"/>
        <v>18960</v>
      </c>
      <c r="X73" s="11">
        <f t="shared" si="17"/>
        <v>0</v>
      </c>
      <c r="Y73" s="11">
        <f t="shared" si="18"/>
        <v>26064</v>
      </c>
    </row>
    <row r="74" spans="1:25">
      <c r="A74" s="13">
        <v>131</v>
      </c>
      <c r="B74" s="2">
        <v>310001994</v>
      </c>
      <c r="C74" s="1" t="s">
        <v>64</v>
      </c>
      <c r="D74" s="1" t="s">
        <v>123</v>
      </c>
      <c r="H74" s="4">
        <f>_xlfn.IFNA(VLOOKUP(B74,'FST MT'!A:FS,$A74,0),0)</f>
        <v>2994</v>
      </c>
      <c r="I74" s="4">
        <f t="shared" si="12"/>
        <v>2994</v>
      </c>
      <c r="K74" s="52">
        <f>IF(D74="MT",VLOOKUP(B74,Master_Item!B:H,7,0),VLOOKUP(B74,Master_Item!B:H,6,0))</f>
        <v>54</v>
      </c>
      <c r="L74" s="52" t="str">
        <f>VLOOKUP(B74,Master_Item!B:M,12,0)</f>
        <v>โรงงานนวนคร</v>
      </c>
      <c r="M74" s="11" t="str">
        <f t="shared" si="13"/>
        <v>โรงงานนวนครMT</v>
      </c>
      <c r="N74" s="11">
        <f t="shared" si="11"/>
        <v>0</v>
      </c>
      <c r="O74" s="11">
        <f t="shared" si="11"/>
        <v>0</v>
      </c>
      <c r="P74" s="11">
        <f t="shared" si="11"/>
        <v>0</v>
      </c>
      <c r="Q74" s="11">
        <f t="shared" si="11"/>
        <v>55.444444444444443</v>
      </c>
      <c r="R74" s="11">
        <f t="shared" si="11"/>
        <v>55.444444444444443</v>
      </c>
      <c r="S74" s="11"/>
      <c r="T74" s="1">
        <f>VLOOKUP(B74,Master_Item!B:I,8,0)</f>
        <v>12</v>
      </c>
      <c r="U74" s="11">
        <f t="shared" si="14"/>
        <v>0</v>
      </c>
      <c r="V74" s="11">
        <f t="shared" si="15"/>
        <v>0</v>
      </c>
      <c r="W74" s="11">
        <f t="shared" si="16"/>
        <v>0</v>
      </c>
      <c r="X74" s="11">
        <f t="shared" si="17"/>
        <v>35928</v>
      </c>
      <c r="Y74" s="11">
        <f t="shared" si="18"/>
        <v>35928</v>
      </c>
    </row>
    <row r="75" spans="1:25">
      <c r="A75" s="13">
        <v>24</v>
      </c>
      <c r="B75" s="2">
        <v>310001995</v>
      </c>
      <c r="C75" s="1" t="s">
        <v>71</v>
      </c>
      <c r="D75" s="1" t="s">
        <v>115</v>
      </c>
      <c r="E75" s="12">
        <f>_xlfn.IFNA(VLOOKUP($B75,'FST OMT'!$C:$AH,$A75,0),0)</f>
        <v>0</v>
      </c>
      <c r="F75" s="12">
        <f>_xlfn.IFNA(VLOOKUP($B75,'FST CV'!$C:$AH,$A75,0),0)</f>
        <v>0</v>
      </c>
      <c r="G75" s="12">
        <f>_xlfn.IFNA(VLOOKUP($B75,'FST TT'!$C:$AH,$A75,0),0)</f>
        <v>0</v>
      </c>
      <c r="I75" s="4">
        <f t="shared" si="12"/>
        <v>0</v>
      </c>
      <c r="K75" s="52">
        <f>IF(D75="MT",VLOOKUP(B75,Master_Item!B:H,7,0),VLOOKUP(B75,Master_Item!B:H,6,0))</f>
        <v>70</v>
      </c>
      <c r="L75" s="52" t="str">
        <f>VLOOKUP(B75,Master_Item!B:M,12,0)</f>
        <v>โรงงานนวนคร</v>
      </c>
      <c r="M75" s="11" t="str">
        <f t="shared" si="13"/>
        <v>โรงงานนวนครRegion 1</v>
      </c>
      <c r="N75" s="11">
        <f t="shared" si="11"/>
        <v>0</v>
      </c>
      <c r="O75" s="11">
        <f t="shared" si="11"/>
        <v>0</v>
      </c>
      <c r="P75" s="11">
        <f t="shared" si="11"/>
        <v>0</v>
      </c>
      <c r="Q75" s="11">
        <f t="shared" si="11"/>
        <v>0</v>
      </c>
      <c r="R75" s="11">
        <f t="shared" si="11"/>
        <v>0</v>
      </c>
      <c r="S75" s="11"/>
      <c r="T75" s="1">
        <f>VLOOKUP(B75,Master_Item!B:I,8,0)</f>
        <v>9.6</v>
      </c>
      <c r="U75" s="11">
        <f t="shared" si="14"/>
        <v>0</v>
      </c>
      <c r="V75" s="11">
        <f t="shared" si="15"/>
        <v>0</v>
      </c>
      <c r="W75" s="11">
        <f t="shared" si="16"/>
        <v>0</v>
      </c>
      <c r="X75" s="11">
        <f t="shared" si="17"/>
        <v>0</v>
      </c>
      <c r="Y75" s="11">
        <f t="shared" si="18"/>
        <v>0</v>
      </c>
    </row>
    <row r="76" spans="1:25">
      <c r="A76" s="13">
        <v>25</v>
      </c>
      <c r="B76" s="2">
        <v>310001995</v>
      </c>
      <c r="C76" s="1" t="s">
        <v>71</v>
      </c>
      <c r="D76" s="1" t="s">
        <v>116</v>
      </c>
      <c r="E76" s="12">
        <f>_xlfn.IFNA(VLOOKUP($B76,'FST OMT'!$C:$AH,$A76,0),0)</f>
        <v>0</v>
      </c>
      <c r="F76" s="12">
        <f>_xlfn.IFNA(VLOOKUP($B76,'FST CV'!$C:$AH,$A76,0),0)</f>
        <v>0</v>
      </c>
      <c r="G76" s="12">
        <f>_xlfn.IFNA(VLOOKUP($B76,'FST TT'!$C:$AH,$A76,0),0)</f>
        <v>0</v>
      </c>
      <c r="I76" s="4">
        <f t="shared" si="12"/>
        <v>0</v>
      </c>
      <c r="K76" s="52">
        <f>IF(D76="MT",VLOOKUP(B76,Master_Item!B:H,7,0),VLOOKUP(B76,Master_Item!B:H,6,0))</f>
        <v>70</v>
      </c>
      <c r="L76" s="52" t="str">
        <f>VLOOKUP(B76,Master_Item!B:M,12,0)</f>
        <v>โรงงานนวนคร</v>
      </c>
      <c r="M76" s="11" t="str">
        <f t="shared" si="13"/>
        <v>โรงงานนวนครRegion 2</v>
      </c>
      <c r="N76" s="11">
        <f t="shared" si="11"/>
        <v>0</v>
      </c>
      <c r="O76" s="11">
        <f t="shared" si="11"/>
        <v>0</v>
      </c>
      <c r="P76" s="11">
        <f t="shared" si="11"/>
        <v>0</v>
      </c>
      <c r="Q76" s="11">
        <f t="shared" si="11"/>
        <v>0</v>
      </c>
      <c r="R76" s="11">
        <f t="shared" si="11"/>
        <v>0</v>
      </c>
      <c r="S76" s="11"/>
      <c r="T76" s="1">
        <f>VLOOKUP(B76,Master_Item!B:I,8,0)</f>
        <v>9.6</v>
      </c>
      <c r="U76" s="11">
        <f t="shared" si="14"/>
        <v>0</v>
      </c>
      <c r="V76" s="11">
        <f t="shared" si="15"/>
        <v>0</v>
      </c>
      <c r="W76" s="11">
        <f t="shared" si="16"/>
        <v>0</v>
      </c>
      <c r="X76" s="11">
        <f t="shared" si="17"/>
        <v>0</v>
      </c>
      <c r="Y76" s="11">
        <f t="shared" si="18"/>
        <v>0</v>
      </c>
    </row>
    <row r="77" spans="1:25">
      <c r="A77" s="13">
        <v>26</v>
      </c>
      <c r="B77" s="2">
        <v>310001995</v>
      </c>
      <c r="C77" s="1" t="s">
        <v>71</v>
      </c>
      <c r="D77" s="1" t="s">
        <v>117</v>
      </c>
      <c r="E77" s="12">
        <f>_xlfn.IFNA(VLOOKUP($B77,'FST OMT'!$C:$AH,$A77,0),0)</f>
        <v>44</v>
      </c>
      <c r="F77" s="12">
        <f>_xlfn.IFNA(VLOOKUP($B77,'FST CV'!$C:$AH,$A77,0),0)</f>
        <v>0</v>
      </c>
      <c r="G77" s="12">
        <f>_xlfn.IFNA(VLOOKUP($B77,'FST TT'!$C:$AH,$A77,0),0)</f>
        <v>0</v>
      </c>
      <c r="I77" s="4">
        <f t="shared" si="12"/>
        <v>44</v>
      </c>
      <c r="K77" s="52">
        <f>IF(D77="MT",VLOOKUP(B77,Master_Item!B:H,7,0),VLOOKUP(B77,Master_Item!B:H,6,0))</f>
        <v>70</v>
      </c>
      <c r="L77" s="52" t="str">
        <f>VLOOKUP(B77,Master_Item!B:M,12,0)</f>
        <v>โรงงานนวนคร</v>
      </c>
      <c r="M77" s="11" t="str">
        <f t="shared" si="13"/>
        <v>โรงงานนวนครRegion 3</v>
      </c>
      <c r="N77" s="11">
        <f t="shared" si="11"/>
        <v>0.62857142857142856</v>
      </c>
      <c r="O77" s="11">
        <f t="shared" si="11"/>
        <v>0</v>
      </c>
      <c r="P77" s="11">
        <f t="shared" si="11"/>
        <v>0</v>
      </c>
      <c r="Q77" s="11">
        <f t="shared" si="11"/>
        <v>0</v>
      </c>
      <c r="R77" s="11">
        <f t="shared" si="11"/>
        <v>0.62857142857142856</v>
      </c>
      <c r="S77" s="11"/>
      <c r="T77" s="1">
        <f>VLOOKUP(B77,Master_Item!B:I,8,0)</f>
        <v>9.6</v>
      </c>
      <c r="U77" s="11">
        <f t="shared" si="14"/>
        <v>422.4</v>
      </c>
      <c r="V77" s="11">
        <f t="shared" si="15"/>
        <v>0</v>
      </c>
      <c r="W77" s="11">
        <f t="shared" si="16"/>
        <v>0</v>
      </c>
      <c r="X77" s="11">
        <f t="shared" si="17"/>
        <v>0</v>
      </c>
      <c r="Y77" s="11">
        <f t="shared" si="18"/>
        <v>422.4</v>
      </c>
    </row>
    <row r="78" spans="1:25">
      <c r="A78" s="13">
        <v>27</v>
      </c>
      <c r="B78" s="2">
        <v>310001995</v>
      </c>
      <c r="C78" s="1" t="s">
        <v>71</v>
      </c>
      <c r="D78" s="1" t="s">
        <v>118</v>
      </c>
      <c r="E78" s="12">
        <f>_xlfn.IFNA(VLOOKUP($B78,'FST OMT'!$C:$AH,$A78,0),0)</f>
        <v>150</v>
      </c>
      <c r="F78" s="12">
        <f>_xlfn.IFNA(VLOOKUP($B78,'FST CV'!$C:$AH,$A78,0),0)</f>
        <v>0</v>
      </c>
      <c r="G78" s="12">
        <f>_xlfn.IFNA(VLOOKUP($B78,'FST TT'!$C:$AH,$A78,0),0)</f>
        <v>0</v>
      </c>
      <c r="I78" s="4">
        <f t="shared" si="12"/>
        <v>150</v>
      </c>
      <c r="K78" s="52">
        <f>IF(D78="MT",VLOOKUP(B78,Master_Item!B:H,7,0),VLOOKUP(B78,Master_Item!B:H,6,0))</f>
        <v>70</v>
      </c>
      <c r="L78" s="52" t="str">
        <f>VLOOKUP(B78,Master_Item!B:M,12,0)</f>
        <v>โรงงานนวนคร</v>
      </c>
      <c r="M78" s="11" t="str">
        <f t="shared" si="13"/>
        <v>โรงงานนวนครRegion 4</v>
      </c>
      <c r="N78" s="11">
        <f t="shared" si="11"/>
        <v>2.1428571428571428</v>
      </c>
      <c r="O78" s="11">
        <f t="shared" si="11"/>
        <v>0</v>
      </c>
      <c r="P78" s="11">
        <f t="shared" si="11"/>
        <v>0</v>
      </c>
      <c r="Q78" s="11">
        <f t="shared" si="11"/>
        <v>0</v>
      </c>
      <c r="R78" s="11">
        <f t="shared" si="11"/>
        <v>2.1428571428571428</v>
      </c>
      <c r="S78" s="11"/>
      <c r="T78" s="1">
        <f>VLOOKUP(B78,Master_Item!B:I,8,0)</f>
        <v>9.6</v>
      </c>
      <c r="U78" s="11">
        <f t="shared" si="14"/>
        <v>1440</v>
      </c>
      <c r="V78" s="11">
        <f t="shared" si="15"/>
        <v>0</v>
      </c>
      <c r="W78" s="11">
        <f t="shared" si="16"/>
        <v>0</v>
      </c>
      <c r="X78" s="11">
        <f t="shared" si="17"/>
        <v>0</v>
      </c>
      <c r="Y78" s="11">
        <f t="shared" si="18"/>
        <v>1440</v>
      </c>
    </row>
    <row r="79" spans="1:25">
      <c r="A79" s="13">
        <v>28</v>
      </c>
      <c r="B79" s="2">
        <v>310001995</v>
      </c>
      <c r="C79" s="1" t="s">
        <v>71</v>
      </c>
      <c r="D79" s="1" t="s">
        <v>119</v>
      </c>
      <c r="E79" s="12">
        <f>_xlfn.IFNA(VLOOKUP($B79,'FST OMT'!$C:$AH,$A79,0),0)</f>
        <v>0</v>
      </c>
      <c r="F79" s="12">
        <f>_xlfn.IFNA(VLOOKUP($B79,'FST CV'!$C:$AH,$A79,0),0)</f>
        <v>0</v>
      </c>
      <c r="G79" s="12">
        <f>_xlfn.IFNA(VLOOKUP($B79,'FST TT'!$C:$AH,$A79,0),0)</f>
        <v>0</v>
      </c>
      <c r="I79" s="4">
        <f t="shared" si="12"/>
        <v>0</v>
      </c>
      <c r="K79" s="52">
        <f>IF(D79="MT",VLOOKUP(B79,Master_Item!B:H,7,0),VLOOKUP(B79,Master_Item!B:H,6,0))</f>
        <v>70</v>
      </c>
      <c r="L79" s="52" t="str">
        <f>VLOOKUP(B79,Master_Item!B:M,12,0)</f>
        <v>โรงงานนวนคร</v>
      </c>
      <c r="M79" s="11" t="str">
        <f t="shared" si="13"/>
        <v>โรงงานนวนครRegion 5</v>
      </c>
      <c r="N79" s="11">
        <f t="shared" si="11"/>
        <v>0</v>
      </c>
      <c r="O79" s="11">
        <f t="shared" si="11"/>
        <v>0</v>
      </c>
      <c r="P79" s="11">
        <f t="shared" si="11"/>
        <v>0</v>
      </c>
      <c r="Q79" s="11">
        <f t="shared" si="11"/>
        <v>0</v>
      </c>
      <c r="R79" s="11">
        <f t="shared" si="11"/>
        <v>0</v>
      </c>
      <c r="S79" s="11"/>
      <c r="T79" s="1">
        <f>VLOOKUP(B79,Master_Item!B:I,8,0)</f>
        <v>9.6</v>
      </c>
      <c r="U79" s="11">
        <f t="shared" si="14"/>
        <v>0</v>
      </c>
      <c r="V79" s="11">
        <f t="shared" si="15"/>
        <v>0</v>
      </c>
      <c r="W79" s="11">
        <f t="shared" si="16"/>
        <v>0</v>
      </c>
      <c r="X79" s="11">
        <f t="shared" si="17"/>
        <v>0</v>
      </c>
      <c r="Y79" s="11">
        <f t="shared" si="18"/>
        <v>0</v>
      </c>
    </row>
    <row r="80" spans="1:25">
      <c r="A80" s="13">
        <v>29</v>
      </c>
      <c r="B80" s="2">
        <v>310001995</v>
      </c>
      <c r="C80" s="1" t="s">
        <v>71</v>
      </c>
      <c r="D80" s="1" t="s">
        <v>127</v>
      </c>
      <c r="E80" s="12">
        <f>_xlfn.IFNA(VLOOKUP($B80,'FST OMT'!$C:$AH,$A80,0),0)*0.45</f>
        <v>0</v>
      </c>
      <c r="F80" s="12">
        <f>_xlfn.IFNA(VLOOKUP($B80,'FST CV'!$C:$AH,$A80,0),0)*0.45</f>
        <v>0</v>
      </c>
      <c r="G80" s="12">
        <f>_xlfn.IFNA(VLOOKUP($B80,'FST TT'!$C:$AH,$A80,0),0)*0.45</f>
        <v>0</v>
      </c>
      <c r="I80" s="4">
        <f t="shared" si="12"/>
        <v>0</v>
      </c>
      <c r="K80" s="52">
        <f>IF(D80="MT",VLOOKUP(B80,Master_Item!B:H,7,0),VLOOKUP(B80,Master_Item!B:H,6,0))</f>
        <v>70</v>
      </c>
      <c r="L80" s="52" t="str">
        <f>VLOOKUP(B80,Master_Item!B:M,12,0)</f>
        <v>โรงงานนวนคร</v>
      </c>
      <c r="M80" s="11" t="str">
        <f t="shared" si="13"/>
        <v>โรงงานนวนครRegion 6/9</v>
      </c>
      <c r="N80" s="11">
        <f t="shared" si="11"/>
        <v>0</v>
      </c>
      <c r="O80" s="11">
        <f t="shared" si="11"/>
        <v>0</v>
      </c>
      <c r="P80" s="11">
        <f t="shared" si="11"/>
        <v>0</v>
      </c>
      <c r="Q80" s="11">
        <f t="shared" si="11"/>
        <v>0</v>
      </c>
      <c r="R80" s="11">
        <f t="shared" si="11"/>
        <v>0</v>
      </c>
      <c r="S80" s="11"/>
      <c r="T80" s="1">
        <f>VLOOKUP(B80,Master_Item!B:I,8,0)</f>
        <v>9.6</v>
      </c>
      <c r="U80" s="11">
        <f t="shared" si="14"/>
        <v>0</v>
      </c>
      <c r="V80" s="11">
        <f t="shared" si="15"/>
        <v>0</v>
      </c>
      <c r="W80" s="11">
        <f t="shared" si="16"/>
        <v>0</v>
      </c>
      <c r="X80" s="11">
        <f t="shared" si="17"/>
        <v>0</v>
      </c>
      <c r="Y80" s="11">
        <f t="shared" si="18"/>
        <v>0</v>
      </c>
    </row>
    <row r="81" spans="1:25">
      <c r="A81" s="13">
        <v>29</v>
      </c>
      <c r="B81" s="2">
        <v>310001995</v>
      </c>
      <c r="C81" s="1" t="s">
        <v>71</v>
      </c>
      <c r="D81" s="1" t="s">
        <v>128</v>
      </c>
      <c r="E81" s="12">
        <f>_xlfn.IFNA(VLOOKUP($B81,'FST OMT'!$C:$AH,$A81,0),0)*0.55</f>
        <v>0</v>
      </c>
      <c r="F81" s="12">
        <f>_xlfn.IFNA(VLOOKUP($B81,'FST CV'!$C:$AH,$A81,0),0)*0.55</f>
        <v>0</v>
      </c>
      <c r="G81" s="12">
        <f>_xlfn.IFNA(VLOOKUP($B81,'FST TT'!$C:$AH,$A81,0),0)*0.55</f>
        <v>0</v>
      </c>
      <c r="I81" s="4">
        <f t="shared" si="12"/>
        <v>0</v>
      </c>
      <c r="K81" s="52">
        <f>IF(D81="MT",VLOOKUP(B81,Master_Item!B:H,7,0),VLOOKUP(B81,Master_Item!B:H,6,0))</f>
        <v>70</v>
      </c>
      <c r="L81" s="52" t="str">
        <f>VLOOKUP(B81,Master_Item!B:M,12,0)</f>
        <v>โรงงานนวนคร</v>
      </c>
      <c r="M81" s="11" t="str">
        <f t="shared" si="13"/>
        <v>โรงงานนวนครRegion 6/14</v>
      </c>
      <c r="N81" s="11">
        <f t="shared" si="11"/>
        <v>0</v>
      </c>
      <c r="O81" s="11">
        <f t="shared" si="11"/>
        <v>0</v>
      </c>
      <c r="P81" s="11">
        <f t="shared" si="11"/>
        <v>0</v>
      </c>
      <c r="Q81" s="11">
        <f t="shared" si="11"/>
        <v>0</v>
      </c>
      <c r="R81" s="11">
        <f t="shared" si="11"/>
        <v>0</v>
      </c>
      <c r="S81" s="11"/>
      <c r="T81" s="1">
        <f>VLOOKUP(B81,Master_Item!B:I,8,0)</f>
        <v>9.6</v>
      </c>
      <c r="U81" s="11">
        <f t="shared" si="14"/>
        <v>0</v>
      </c>
      <c r="V81" s="11">
        <f t="shared" si="15"/>
        <v>0</v>
      </c>
      <c r="W81" s="11">
        <f t="shared" si="16"/>
        <v>0</v>
      </c>
      <c r="X81" s="11">
        <f t="shared" si="17"/>
        <v>0</v>
      </c>
      <c r="Y81" s="11">
        <f t="shared" si="18"/>
        <v>0</v>
      </c>
    </row>
    <row r="82" spans="1:25">
      <c r="A82" s="13">
        <v>30</v>
      </c>
      <c r="B82" s="2">
        <v>310001995</v>
      </c>
      <c r="C82" s="1" t="s">
        <v>71</v>
      </c>
      <c r="D82" s="1" t="s">
        <v>121</v>
      </c>
      <c r="E82" s="12">
        <f>_xlfn.IFNA(VLOOKUP($B82,'FST OMT'!$C:$AH,$A82,0),0)</f>
        <v>0</v>
      </c>
      <c r="F82" s="12">
        <f>_xlfn.IFNA(VLOOKUP($B82,'FST CV'!$C:$AH,$A82,0),0)</f>
        <v>0</v>
      </c>
      <c r="G82" s="12">
        <f>_xlfn.IFNA(VLOOKUP($B82,'FST TT'!$C:$AH,$A82,0),0)</f>
        <v>0</v>
      </c>
      <c r="I82" s="4">
        <f t="shared" si="12"/>
        <v>0</v>
      </c>
      <c r="K82" s="52">
        <f>IF(D82="MT",VLOOKUP(B82,Master_Item!B:H,7,0),VLOOKUP(B82,Master_Item!B:H,6,0))</f>
        <v>70</v>
      </c>
      <c r="L82" s="52" t="str">
        <f>VLOOKUP(B82,Master_Item!B:M,12,0)</f>
        <v>โรงงานนวนคร</v>
      </c>
      <c r="M82" s="11" t="str">
        <f t="shared" si="13"/>
        <v>โรงงานนวนครRegion 7</v>
      </c>
      <c r="N82" s="11">
        <f t="shared" si="11"/>
        <v>0</v>
      </c>
      <c r="O82" s="11">
        <f t="shared" si="11"/>
        <v>0</v>
      </c>
      <c r="P82" s="11">
        <f t="shared" si="11"/>
        <v>0</v>
      </c>
      <c r="Q82" s="11">
        <f t="shared" si="11"/>
        <v>0</v>
      </c>
      <c r="R82" s="11">
        <f t="shared" si="11"/>
        <v>0</v>
      </c>
      <c r="S82" s="11"/>
      <c r="T82" s="1">
        <f>VLOOKUP(B82,Master_Item!B:I,8,0)</f>
        <v>9.6</v>
      </c>
      <c r="U82" s="11">
        <f t="shared" si="14"/>
        <v>0</v>
      </c>
      <c r="V82" s="11">
        <f t="shared" si="15"/>
        <v>0</v>
      </c>
      <c r="W82" s="11">
        <f t="shared" si="16"/>
        <v>0</v>
      </c>
      <c r="X82" s="11">
        <f t="shared" si="17"/>
        <v>0</v>
      </c>
      <c r="Y82" s="11">
        <f t="shared" si="18"/>
        <v>0</v>
      </c>
    </row>
    <row r="83" spans="1:25">
      <c r="A83" s="13">
        <v>31</v>
      </c>
      <c r="B83" s="2">
        <v>310001995</v>
      </c>
      <c r="C83" s="1" t="s">
        <v>71</v>
      </c>
      <c r="D83" s="1" t="s">
        <v>122</v>
      </c>
      <c r="E83" s="12">
        <f>_xlfn.IFNA(VLOOKUP($B83,'FST OMT'!$C:$AH,$A83,0),0)</f>
        <v>300</v>
      </c>
      <c r="F83" s="12">
        <f>_xlfn.IFNA(VLOOKUP($B83,'FST CV'!$C:$AH,$A83,0),0)</f>
        <v>0</v>
      </c>
      <c r="G83" s="12">
        <f>_xlfn.IFNA(VLOOKUP($B83,'FST TT'!$C:$AH,$A83,0),0)</f>
        <v>0</v>
      </c>
      <c r="I83" s="4">
        <f t="shared" si="12"/>
        <v>300</v>
      </c>
      <c r="K83" s="52">
        <f>IF(D83="MT",VLOOKUP(B83,Master_Item!B:H,7,0),VLOOKUP(B83,Master_Item!B:H,6,0))</f>
        <v>70</v>
      </c>
      <c r="L83" s="52" t="str">
        <f>VLOOKUP(B83,Master_Item!B:M,12,0)</f>
        <v>โรงงานนวนคร</v>
      </c>
      <c r="M83" s="11" t="str">
        <f t="shared" si="13"/>
        <v>โรงงานนวนครRegion 8</v>
      </c>
      <c r="N83" s="11">
        <f t="shared" si="11"/>
        <v>4.2857142857142856</v>
      </c>
      <c r="O83" s="11">
        <f t="shared" si="11"/>
        <v>0</v>
      </c>
      <c r="P83" s="11">
        <f t="shared" si="11"/>
        <v>0</v>
      </c>
      <c r="Q83" s="11">
        <f t="shared" si="11"/>
        <v>0</v>
      </c>
      <c r="R83" s="11">
        <f t="shared" si="11"/>
        <v>4.2857142857142856</v>
      </c>
      <c r="S83" s="11"/>
      <c r="T83" s="1">
        <f>VLOOKUP(B83,Master_Item!B:I,8,0)</f>
        <v>9.6</v>
      </c>
      <c r="U83" s="11">
        <f t="shared" si="14"/>
        <v>2880</v>
      </c>
      <c r="V83" s="11">
        <f t="shared" si="15"/>
        <v>0</v>
      </c>
      <c r="W83" s="11">
        <f t="shared" si="16"/>
        <v>0</v>
      </c>
      <c r="X83" s="11">
        <f t="shared" si="17"/>
        <v>0</v>
      </c>
      <c r="Y83" s="11">
        <f t="shared" si="18"/>
        <v>2880</v>
      </c>
    </row>
    <row r="84" spans="1:25">
      <c r="A84" s="13">
        <v>131</v>
      </c>
      <c r="B84" s="2">
        <v>310001995</v>
      </c>
      <c r="C84" s="1" t="s">
        <v>71</v>
      </c>
      <c r="D84" s="1" t="s">
        <v>123</v>
      </c>
      <c r="H84" s="4">
        <f>_xlfn.IFNA(VLOOKUP(B84,'FST MT'!A:FS,$A84,0),0)</f>
        <v>323</v>
      </c>
      <c r="I84" s="4">
        <f t="shared" si="12"/>
        <v>323</v>
      </c>
      <c r="K84" s="52">
        <f>IF(D84="MT",VLOOKUP(B84,Master_Item!B:H,7,0),VLOOKUP(B84,Master_Item!B:H,6,0))</f>
        <v>70</v>
      </c>
      <c r="L84" s="52" t="str">
        <f>VLOOKUP(B84,Master_Item!B:M,12,0)</f>
        <v>โรงงานนวนคร</v>
      </c>
      <c r="M84" s="11" t="str">
        <f t="shared" si="13"/>
        <v>โรงงานนวนครMT</v>
      </c>
      <c r="N84" s="11">
        <f t="shared" si="11"/>
        <v>0</v>
      </c>
      <c r="O84" s="11">
        <f t="shared" si="11"/>
        <v>0</v>
      </c>
      <c r="P84" s="11">
        <f t="shared" si="11"/>
        <v>0</v>
      </c>
      <c r="Q84" s="11">
        <f t="shared" si="11"/>
        <v>4.6142857142857139</v>
      </c>
      <c r="R84" s="11">
        <f t="shared" si="11"/>
        <v>4.6142857142857139</v>
      </c>
      <c r="S84" s="11"/>
      <c r="T84" s="1">
        <f>VLOOKUP(B84,Master_Item!B:I,8,0)</f>
        <v>9.6</v>
      </c>
      <c r="U84" s="11">
        <f t="shared" si="14"/>
        <v>0</v>
      </c>
      <c r="V84" s="11">
        <f t="shared" si="15"/>
        <v>0</v>
      </c>
      <c r="W84" s="11">
        <f t="shared" si="16"/>
        <v>0</v>
      </c>
      <c r="X84" s="11">
        <f t="shared" si="17"/>
        <v>3100.7999999999997</v>
      </c>
      <c r="Y84" s="11">
        <f t="shared" si="18"/>
        <v>3100.7999999999997</v>
      </c>
    </row>
    <row r="85" spans="1:25">
      <c r="A85" s="13">
        <v>24</v>
      </c>
      <c r="B85" s="2">
        <v>310001996</v>
      </c>
      <c r="C85" s="1" t="s">
        <v>72</v>
      </c>
      <c r="D85" s="1" t="s">
        <v>115</v>
      </c>
      <c r="E85" s="12">
        <f>_xlfn.IFNA(VLOOKUP($B85,'FST OMT'!$C:$AH,$A85,0),0)</f>
        <v>0</v>
      </c>
      <c r="F85" s="12">
        <f>_xlfn.IFNA(VLOOKUP($B85,'FST CV'!$C:$AH,$A85,0),0)</f>
        <v>0</v>
      </c>
      <c r="G85" s="12">
        <f>_xlfn.IFNA(VLOOKUP($B85,'FST TT'!$C:$AH,$A85,0),0)</f>
        <v>0</v>
      </c>
      <c r="I85" s="4">
        <f t="shared" si="12"/>
        <v>0</v>
      </c>
      <c r="K85" s="52">
        <f>IF(D85="MT",VLOOKUP(B85,Master_Item!B:H,7,0),VLOOKUP(B85,Master_Item!B:H,6,0))</f>
        <v>70</v>
      </c>
      <c r="L85" s="52" t="str">
        <f>VLOOKUP(B85,Master_Item!B:M,12,0)</f>
        <v>โรงงานนวนคร</v>
      </c>
      <c r="M85" s="11" t="str">
        <f t="shared" si="13"/>
        <v>โรงงานนวนครRegion 1</v>
      </c>
      <c r="N85" s="11">
        <f t="shared" si="11"/>
        <v>0</v>
      </c>
      <c r="O85" s="11">
        <f t="shared" si="11"/>
        <v>0</v>
      </c>
      <c r="P85" s="11">
        <f t="shared" si="11"/>
        <v>0</v>
      </c>
      <c r="Q85" s="11">
        <f t="shared" si="11"/>
        <v>0</v>
      </c>
      <c r="R85" s="11">
        <f t="shared" si="11"/>
        <v>0</v>
      </c>
      <c r="S85" s="11"/>
      <c r="T85" s="1">
        <f>VLOOKUP(B85,Master_Item!B:I,8,0)</f>
        <v>9.6</v>
      </c>
      <c r="U85" s="11">
        <f t="shared" si="14"/>
        <v>0</v>
      </c>
      <c r="V85" s="11">
        <f t="shared" si="15"/>
        <v>0</v>
      </c>
      <c r="W85" s="11">
        <f t="shared" si="16"/>
        <v>0</v>
      </c>
      <c r="X85" s="11">
        <f t="shared" si="17"/>
        <v>0</v>
      </c>
      <c r="Y85" s="11">
        <f t="shared" si="18"/>
        <v>0</v>
      </c>
    </row>
    <row r="86" spans="1:25">
      <c r="A86" s="13">
        <v>25</v>
      </c>
      <c r="B86" s="2">
        <v>310001996</v>
      </c>
      <c r="C86" s="1" t="s">
        <v>72</v>
      </c>
      <c r="D86" s="1" t="s">
        <v>116</v>
      </c>
      <c r="E86" s="12">
        <f>_xlfn.IFNA(VLOOKUP($B86,'FST OMT'!$C:$AH,$A86,0),0)</f>
        <v>0</v>
      </c>
      <c r="F86" s="12">
        <f>_xlfn.IFNA(VLOOKUP($B86,'FST CV'!$C:$AH,$A86,0),0)</f>
        <v>0</v>
      </c>
      <c r="G86" s="12">
        <f>_xlfn.IFNA(VLOOKUP($B86,'FST TT'!$C:$AH,$A86,0),0)</f>
        <v>0</v>
      </c>
      <c r="I86" s="4">
        <f t="shared" si="12"/>
        <v>0</v>
      </c>
      <c r="K86" s="52">
        <f>IF(D86="MT",VLOOKUP(B86,Master_Item!B:H,7,0),VLOOKUP(B86,Master_Item!B:H,6,0))</f>
        <v>70</v>
      </c>
      <c r="L86" s="52" t="str">
        <f>VLOOKUP(B86,Master_Item!B:M,12,0)</f>
        <v>โรงงานนวนคร</v>
      </c>
      <c r="M86" s="11" t="str">
        <f t="shared" si="13"/>
        <v>โรงงานนวนครRegion 2</v>
      </c>
      <c r="N86" s="11">
        <f t="shared" si="11"/>
        <v>0</v>
      </c>
      <c r="O86" s="11">
        <f t="shared" si="11"/>
        <v>0</v>
      </c>
      <c r="P86" s="11">
        <f t="shared" si="11"/>
        <v>0</v>
      </c>
      <c r="Q86" s="11">
        <f t="shared" si="11"/>
        <v>0</v>
      </c>
      <c r="R86" s="11">
        <f t="shared" si="11"/>
        <v>0</v>
      </c>
      <c r="S86" s="11"/>
      <c r="T86" s="1">
        <f>VLOOKUP(B86,Master_Item!B:I,8,0)</f>
        <v>9.6</v>
      </c>
      <c r="U86" s="11">
        <f t="shared" si="14"/>
        <v>0</v>
      </c>
      <c r="V86" s="11">
        <f t="shared" si="15"/>
        <v>0</v>
      </c>
      <c r="W86" s="11">
        <f t="shared" si="16"/>
        <v>0</v>
      </c>
      <c r="X86" s="11">
        <f t="shared" si="17"/>
        <v>0</v>
      </c>
      <c r="Y86" s="11">
        <f t="shared" si="18"/>
        <v>0</v>
      </c>
    </row>
    <row r="87" spans="1:25">
      <c r="A87" s="13">
        <v>26</v>
      </c>
      <c r="B87" s="2">
        <v>310001996</v>
      </c>
      <c r="C87" s="1" t="s">
        <v>72</v>
      </c>
      <c r="D87" s="1" t="s">
        <v>117</v>
      </c>
      <c r="E87" s="12">
        <f>_xlfn.IFNA(VLOOKUP($B87,'FST OMT'!$C:$AH,$A87,0),0)</f>
        <v>0</v>
      </c>
      <c r="F87" s="12">
        <f>_xlfn.IFNA(VLOOKUP($B87,'FST CV'!$C:$AH,$A87,0),0)</f>
        <v>0</v>
      </c>
      <c r="G87" s="12">
        <f>_xlfn.IFNA(VLOOKUP($B87,'FST TT'!$C:$AH,$A87,0),0)</f>
        <v>0</v>
      </c>
      <c r="I87" s="4">
        <f t="shared" si="12"/>
        <v>0</v>
      </c>
      <c r="K87" s="52">
        <f>IF(D87="MT",VLOOKUP(B87,Master_Item!B:H,7,0),VLOOKUP(B87,Master_Item!B:H,6,0))</f>
        <v>70</v>
      </c>
      <c r="L87" s="52" t="str">
        <f>VLOOKUP(B87,Master_Item!B:M,12,0)</f>
        <v>โรงงานนวนคร</v>
      </c>
      <c r="M87" s="11" t="str">
        <f t="shared" si="13"/>
        <v>โรงงานนวนครRegion 3</v>
      </c>
      <c r="N87" s="11">
        <f t="shared" si="11"/>
        <v>0</v>
      </c>
      <c r="O87" s="11">
        <f t="shared" si="11"/>
        <v>0</v>
      </c>
      <c r="P87" s="11">
        <f t="shared" si="11"/>
        <v>0</v>
      </c>
      <c r="Q87" s="11">
        <f t="shared" si="11"/>
        <v>0</v>
      </c>
      <c r="R87" s="11">
        <f t="shared" si="11"/>
        <v>0</v>
      </c>
      <c r="S87" s="11"/>
      <c r="T87" s="1">
        <f>VLOOKUP(B87,Master_Item!B:I,8,0)</f>
        <v>9.6</v>
      </c>
      <c r="U87" s="11">
        <f t="shared" si="14"/>
        <v>0</v>
      </c>
      <c r="V87" s="11">
        <f t="shared" si="15"/>
        <v>0</v>
      </c>
      <c r="W87" s="11">
        <f t="shared" si="16"/>
        <v>0</v>
      </c>
      <c r="X87" s="11">
        <f t="shared" si="17"/>
        <v>0</v>
      </c>
      <c r="Y87" s="11">
        <f t="shared" si="18"/>
        <v>0</v>
      </c>
    </row>
    <row r="88" spans="1:25">
      <c r="A88" s="13">
        <v>27</v>
      </c>
      <c r="B88" s="2">
        <v>310001996</v>
      </c>
      <c r="C88" s="1" t="s">
        <v>72</v>
      </c>
      <c r="D88" s="1" t="s">
        <v>118</v>
      </c>
      <c r="E88" s="12">
        <f>_xlfn.IFNA(VLOOKUP($B88,'FST OMT'!$C:$AH,$A88,0),0)</f>
        <v>0</v>
      </c>
      <c r="F88" s="12">
        <f>_xlfn.IFNA(VLOOKUP($B88,'FST CV'!$C:$AH,$A88,0),0)</f>
        <v>0</v>
      </c>
      <c r="G88" s="12">
        <f>_xlfn.IFNA(VLOOKUP($B88,'FST TT'!$C:$AH,$A88,0),0)</f>
        <v>0</v>
      </c>
      <c r="I88" s="4">
        <f t="shared" si="12"/>
        <v>0</v>
      </c>
      <c r="K88" s="52">
        <f>IF(D88="MT",VLOOKUP(B88,Master_Item!B:H,7,0),VLOOKUP(B88,Master_Item!B:H,6,0))</f>
        <v>70</v>
      </c>
      <c r="L88" s="52" t="str">
        <f>VLOOKUP(B88,Master_Item!B:M,12,0)</f>
        <v>โรงงานนวนคร</v>
      </c>
      <c r="M88" s="11" t="str">
        <f t="shared" si="13"/>
        <v>โรงงานนวนครRegion 4</v>
      </c>
      <c r="N88" s="11">
        <f t="shared" si="11"/>
        <v>0</v>
      </c>
      <c r="O88" s="11">
        <f t="shared" si="11"/>
        <v>0</v>
      </c>
      <c r="P88" s="11">
        <f t="shared" si="11"/>
        <v>0</v>
      </c>
      <c r="Q88" s="11">
        <f t="shared" si="11"/>
        <v>0</v>
      </c>
      <c r="R88" s="11">
        <f t="shared" si="11"/>
        <v>0</v>
      </c>
      <c r="S88" s="11"/>
      <c r="T88" s="1">
        <f>VLOOKUP(B88,Master_Item!B:I,8,0)</f>
        <v>9.6</v>
      </c>
      <c r="U88" s="11">
        <f t="shared" si="14"/>
        <v>0</v>
      </c>
      <c r="V88" s="11">
        <f t="shared" si="15"/>
        <v>0</v>
      </c>
      <c r="W88" s="11">
        <f t="shared" si="16"/>
        <v>0</v>
      </c>
      <c r="X88" s="11">
        <f t="shared" si="17"/>
        <v>0</v>
      </c>
      <c r="Y88" s="11">
        <f t="shared" si="18"/>
        <v>0</v>
      </c>
    </row>
    <row r="89" spans="1:25">
      <c r="A89" s="13">
        <v>28</v>
      </c>
      <c r="B89" s="2">
        <v>310001996</v>
      </c>
      <c r="C89" s="1" t="s">
        <v>72</v>
      </c>
      <c r="D89" s="1" t="s">
        <v>119</v>
      </c>
      <c r="E89" s="12">
        <f>_xlfn.IFNA(VLOOKUP($B89,'FST OMT'!$C:$AH,$A89,0),0)</f>
        <v>0</v>
      </c>
      <c r="F89" s="12">
        <f>_xlfn.IFNA(VLOOKUP($B89,'FST CV'!$C:$AH,$A89,0),0)</f>
        <v>0</v>
      </c>
      <c r="G89" s="12">
        <f>_xlfn.IFNA(VLOOKUP($B89,'FST TT'!$C:$AH,$A89,0),0)</f>
        <v>0</v>
      </c>
      <c r="I89" s="4">
        <f t="shared" si="12"/>
        <v>0</v>
      </c>
      <c r="K89" s="52">
        <f>IF(D89="MT",VLOOKUP(B89,Master_Item!B:H,7,0),VLOOKUP(B89,Master_Item!B:H,6,0))</f>
        <v>70</v>
      </c>
      <c r="L89" s="52" t="str">
        <f>VLOOKUP(B89,Master_Item!B:M,12,0)</f>
        <v>โรงงานนวนคร</v>
      </c>
      <c r="M89" s="11" t="str">
        <f t="shared" si="13"/>
        <v>โรงงานนวนครRegion 5</v>
      </c>
      <c r="N89" s="11">
        <f t="shared" si="11"/>
        <v>0</v>
      </c>
      <c r="O89" s="11">
        <f t="shared" si="11"/>
        <v>0</v>
      </c>
      <c r="P89" s="11">
        <f t="shared" si="11"/>
        <v>0</v>
      </c>
      <c r="Q89" s="11">
        <f t="shared" si="11"/>
        <v>0</v>
      </c>
      <c r="R89" s="11">
        <f t="shared" si="11"/>
        <v>0</v>
      </c>
      <c r="S89" s="11"/>
      <c r="T89" s="1">
        <f>VLOOKUP(B89,Master_Item!B:I,8,0)</f>
        <v>9.6</v>
      </c>
      <c r="U89" s="11">
        <f t="shared" si="14"/>
        <v>0</v>
      </c>
      <c r="V89" s="11">
        <f t="shared" si="15"/>
        <v>0</v>
      </c>
      <c r="W89" s="11">
        <f t="shared" si="16"/>
        <v>0</v>
      </c>
      <c r="X89" s="11">
        <f t="shared" si="17"/>
        <v>0</v>
      </c>
      <c r="Y89" s="11">
        <f t="shared" si="18"/>
        <v>0</v>
      </c>
    </row>
    <row r="90" spans="1:25">
      <c r="A90" s="13">
        <v>29</v>
      </c>
      <c r="B90" s="2">
        <v>310001996</v>
      </c>
      <c r="C90" s="1" t="s">
        <v>72</v>
      </c>
      <c r="D90" s="1" t="s">
        <v>127</v>
      </c>
      <c r="E90" s="12">
        <f>_xlfn.IFNA(VLOOKUP($B90,'FST OMT'!$C:$AH,$A90,0),0)*0.45</f>
        <v>0</v>
      </c>
      <c r="F90" s="12">
        <f>_xlfn.IFNA(VLOOKUP($B90,'FST CV'!$C:$AH,$A90,0),0)*0.45</f>
        <v>0</v>
      </c>
      <c r="G90" s="12">
        <f>_xlfn.IFNA(VLOOKUP($B90,'FST TT'!$C:$AH,$A90,0),0)*0.45</f>
        <v>0</v>
      </c>
      <c r="I90" s="4">
        <f t="shared" si="12"/>
        <v>0</v>
      </c>
      <c r="K90" s="52">
        <f>IF(D90="MT",VLOOKUP(B90,Master_Item!B:H,7,0),VLOOKUP(B90,Master_Item!B:H,6,0))</f>
        <v>70</v>
      </c>
      <c r="L90" s="52" t="str">
        <f>VLOOKUP(B90,Master_Item!B:M,12,0)</f>
        <v>โรงงานนวนคร</v>
      </c>
      <c r="M90" s="11" t="str">
        <f t="shared" si="13"/>
        <v>โรงงานนวนครRegion 6/9</v>
      </c>
      <c r="N90" s="11">
        <f t="shared" si="11"/>
        <v>0</v>
      </c>
      <c r="O90" s="11">
        <f t="shared" si="11"/>
        <v>0</v>
      </c>
      <c r="P90" s="11">
        <f t="shared" si="11"/>
        <v>0</v>
      </c>
      <c r="Q90" s="11">
        <f t="shared" si="11"/>
        <v>0</v>
      </c>
      <c r="R90" s="11">
        <f t="shared" si="11"/>
        <v>0</v>
      </c>
      <c r="S90" s="11"/>
      <c r="T90" s="1">
        <f>VLOOKUP(B90,Master_Item!B:I,8,0)</f>
        <v>9.6</v>
      </c>
      <c r="U90" s="11">
        <f t="shared" si="14"/>
        <v>0</v>
      </c>
      <c r="V90" s="11">
        <f t="shared" si="15"/>
        <v>0</v>
      </c>
      <c r="W90" s="11">
        <f t="shared" si="16"/>
        <v>0</v>
      </c>
      <c r="X90" s="11">
        <f t="shared" si="17"/>
        <v>0</v>
      </c>
      <c r="Y90" s="11">
        <f t="shared" si="18"/>
        <v>0</v>
      </c>
    </row>
    <row r="91" spans="1:25">
      <c r="A91" s="13">
        <v>29</v>
      </c>
      <c r="B91" s="2">
        <v>310001996</v>
      </c>
      <c r="C91" s="1" t="s">
        <v>72</v>
      </c>
      <c r="D91" s="1" t="s">
        <v>128</v>
      </c>
      <c r="E91" s="12">
        <f>_xlfn.IFNA(VLOOKUP($B91,'FST OMT'!$C:$AH,$A91,0),0)*0.55</f>
        <v>0</v>
      </c>
      <c r="F91" s="12">
        <f>_xlfn.IFNA(VLOOKUP($B91,'FST CV'!$C:$AH,$A91,0),0)*0.55</f>
        <v>0</v>
      </c>
      <c r="G91" s="12">
        <f>_xlfn.IFNA(VLOOKUP($B91,'FST TT'!$C:$AH,$A91,0),0)*0.55</f>
        <v>0</v>
      </c>
      <c r="I91" s="4">
        <f t="shared" si="12"/>
        <v>0</v>
      </c>
      <c r="K91" s="52">
        <f>IF(D91="MT",VLOOKUP(B91,Master_Item!B:H,7,0),VLOOKUP(B91,Master_Item!B:H,6,0))</f>
        <v>70</v>
      </c>
      <c r="L91" s="52" t="str">
        <f>VLOOKUP(B91,Master_Item!B:M,12,0)</f>
        <v>โรงงานนวนคร</v>
      </c>
      <c r="M91" s="11" t="str">
        <f t="shared" si="13"/>
        <v>โรงงานนวนครRegion 6/14</v>
      </c>
      <c r="N91" s="11">
        <f t="shared" si="11"/>
        <v>0</v>
      </c>
      <c r="O91" s="11">
        <f t="shared" si="11"/>
        <v>0</v>
      </c>
      <c r="P91" s="11">
        <f t="shared" si="11"/>
        <v>0</v>
      </c>
      <c r="Q91" s="11">
        <f t="shared" si="11"/>
        <v>0</v>
      </c>
      <c r="R91" s="11">
        <f t="shared" si="11"/>
        <v>0</v>
      </c>
      <c r="S91" s="11"/>
      <c r="T91" s="1">
        <f>VLOOKUP(B91,Master_Item!B:I,8,0)</f>
        <v>9.6</v>
      </c>
      <c r="U91" s="11">
        <f t="shared" si="14"/>
        <v>0</v>
      </c>
      <c r="V91" s="11">
        <f t="shared" si="15"/>
        <v>0</v>
      </c>
      <c r="W91" s="11">
        <f t="shared" si="16"/>
        <v>0</v>
      </c>
      <c r="X91" s="11">
        <f t="shared" si="17"/>
        <v>0</v>
      </c>
      <c r="Y91" s="11">
        <f t="shared" si="18"/>
        <v>0</v>
      </c>
    </row>
    <row r="92" spans="1:25">
      <c r="A92" s="13">
        <v>30</v>
      </c>
      <c r="B92" s="2">
        <v>310001996</v>
      </c>
      <c r="C92" s="1" t="s">
        <v>72</v>
      </c>
      <c r="D92" s="1" t="s">
        <v>121</v>
      </c>
      <c r="E92" s="12">
        <f>_xlfn.IFNA(VLOOKUP($B92,'FST OMT'!$C:$AH,$A92,0),0)</f>
        <v>0</v>
      </c>
      <c r="F92" s="12">
        <f>_xlfn.IFNA(VLOOKUP($B92,'FST CV'!$C:$AH,$A92,0),0)</f>
        <v>0</v>
      </c>
      <c r="G92" s="12">
        <f>_xlfn.IFNA(VLOOKUP($B92,'FST TT'!$C:$AH,$A92,0),0)</f>
        <v>0</v>
      </c>
      <c r="I92" s="4">
        <f t="shared" si="12"/>
        <v>0</v>
      </c>
      <c r="K92" s="52">
        <f>IF(D92="MT",VLOOKUP(B92,Master_Item!B:H,7,0),VLOOKUP(B92,Master_Item!B:H,6,0))</f>
        <v>70</v>
      </c>
      <c r="L92" s="52" t="str">
        <f>VLOOKUP(B92,Master_Item!B:M,12,0)</f>
        <v>โรงงานนวนคร</v>
      </c>
      <c r="M92" s="11" t="str">
        <f t="shared" si="13"/>
        <v>โรงงานนวนครRegion 7</v>
      </c>
      <c r="N92" s="11">
        <f t="shared" si="11"/>
        <v>0</v>
      </c>
      <c r="O92" s="11">
        <f t="shared" si="11"/>
        <v>0</v>
      </c>
      <c r="P92" s="11">
        <f t="shared" si="11"/>
        <v>0</v>
      </c>
      <c r="Q92" s="11">
        <f t="shared" si="11"/>
        <v>0</v>
      </c>
      <c r="R92" s="11">
        <f t="shared" si="11"/>
        <v>0</v>
      </c>
      <c r="S92" s="11"/>
      <c r="T92" s="1">
        <f>VLOOKUP(B92,Master_Item!B:I,8,0)</f>
        <v>9.6</v>
      </c>
      <c r="U92" s="11">
        <f t="shared" si="14"/>
        <v>0</v>
      </c>
      <c r="V92" s="11">
        <f t="shared" si="15"/>
        <v>0</v>
      </c>
      <c r="W92" s="11">
        <f t="shared" si="16"/>
        <v>0</v>
      </c>
      <c r="X92" s="11">
        <f t="shared" si="17"/>
        <v>0</v>
      </c>
      <c r="Y92" s="11">
        <f t="shared" si="18"/>
        <v>0</v>
      </c>
    </row>
    <row r="93" spans="1:25">
      <c r="A93" s="13">
        <v>31</v>
      </c>
      <c r="B93" s="2">
        <v>310001996</v>
      </c>
      <c r="C93" s="1" t="s">
        <v>72</v>
      </c>
      <c r="D93" s="1" t="s">
        <v>122</v>
      </c>
      <c r="E93" s="12">
        <f>_xlfn.IFNA(VLOOKUP($B93,'FST OMT'!$C:$AH,$A93,0),0)</f>
        <v>0</v>
      </c>
      <c r="F93" s="12">
        <f>_xlfn.IFNA(VLOOKUP($B93,'FST CV'!$C:$AH,$A93,0),0)</f>
        <v>0</v>
      </c>
      <c r="G93" s="12">
        <f>_xlfn.IFNA(VLOOKUP($B93,'FST TT'!$C:$AH,$A93,0),0)</f>
        <v>0</v>
      </c>
      <c r="I93" s="4">
        <f t="shared" si="12"/>
        <v>0</v>
      </c>
      <c r="K93" s="52">
        <f>IF(D93="MT",VLOOKUP(B93,Master_Item!B:H,7,0),VLOOKUP(B93,Master_Item!B:H,6,0))</f>
        <v>70</v>
      </c>
      <c r="L93" s="52" t="str">
        <f>VLOOKUP(B93,Master_Item!B:M,12,0)</f>
        <v>โรงงานนวนคร</v>
      </c>
      <c r="M93" s="11" t="str">
        <f t="shared" si="13"/>
        <v>โรงงานนวนครRegion 8</v>
      </c>
      <c r="N93" s="11">
        <f t="shared" si="11"/>
        <v>0</v>
      </c>
      <c r="O93" s="11">
        <f t="shared" si="11"/>
        <v>0</v>
      </c>
      <c r="P93" s="11">
        <f t="shared" si="11"/>
        <v>0</v>
      </c>
      <c r="Q93" s="11">
        <f t="shared" si="11"/>
        <v>0</v>
      </c>
      <c r="R93" s="11">
        <f t="shared" si="11"/>
        <v>0</v>
      </c>
      <c r="S93" s="11"/>
      <c r="T93" s="1">
        <f>VLOOKUP(B93,Master_Item!B:I,8,0)</f>
        <v>9.6</v>
      </c>
      <c r="U93" s="11">
        <f t="shared" si="14"/>
        <v>0</v>
      </c>
      <c r="V93" s="11">
        <f t="shared" si="15"/>
        <v>0</v>
      </c>
      <c r="W93" s="11">
        <f t="shared" si="16"/>
        <v>0</v>
      </c>
      <c r="X93" s="11">
        <f t="shared" si="17"/>
        <v>0</v>
      </c>
      <c r="Y93" s="11">
        <f t="shared" si="18"/>
        <v>0</v>
      </c>
    </row>
    <row r="94" spans="1:25">
      <c r="A94" s="13">
        <v>131</v>
      </c>
      <c r="B94" s="2">
        <v>310001996</v>
      </c>
      <c r="C94" s="1" t="s">
        <v>72</v>
      </c>
      <c r="D94" s="1" t="s">
        <v>123</v>
      </c>
      <c r="H94" s="4">
        <f>_xlfn.IFNA(VLOOKUP(B94,'FST MT'!A:FS,$A94,0),0)</f>
        <v>0</v>
      </c>
      <c r="I94" s="4">
        <f t="shared" si="12"/>
        <v>0</v>
      </c>
      <c r="K94" s="52">
        <f>IF(D94="MT",VLOOKUP(B94,Master_Item!B:H,7,0),VLOOKUP(B94,Master_Item!B:H,6,0))</f>
        <v>70</v>
      </c>
      <c r="L94" s="52" t="str">
        <f>VLOOKUP(B94,Master_Item!B:M,12,0)</f>
        <v>โรงงานนวนคร</v>
      </c>
      <c r="M94" s="11" t="str">
        <f t="shared" si="13"/>
        <v>โรงงานนวนครMT</v>
      </c>
      <c r="N94" s="11">
        <f t="shared" si="11"/>
        <v>0</v>
      </c>
      <c r="O94" s="11">
        <f t="shared" si="11"/>
        <v>0</v>
      </c>
      <c r="P94" s="11">
        <f t="shared" si="11"/>
        <v>0</v>
      </c>
      <c r="Q94" s="11">
        <f t="shared" si="11"/>
        <v>0</v>
      </c>
      <c r="R94" s="11">
        <f t="shared" si="11"/>
        <v>0</v>
      </c>
      <c r="S94" s="11"/>
      <c r="T94" s="1">
        <f>VLOOKUP(B94,Master_Item!B:I,8,0)</f>
        <v>9.6</v>
      </c>
      <c r="U94" s="11">
        <f t="shared" si="14"/>
        <v>0</v>
      </c>
      <c r="V94" s="11">
        <f t="shared" si="15"/>
        <v>0</v>
      </c>
      <c r="W94" s="11">
        <f t="shared" si="16"/>
        <v>0</v>
      </c>
      <c r="X94" s="11">
        <f t="shared" si="17"/>
        <v>0</v>
      </c>
      <c r="Y94" s="11">
        <f t="shared" si="18"/>
        <v>0</v>
      </c>
    </row>
    <row r="95" spans="1:25">
      <c r="A95" s="13">
        <v>24</v>
      </c>
      <c r="B95" s="2">
        <v>310001998</v>
      </c>
      <c r="C95" s="1" t="s">
        <v>44</v>
      </c>
      <c r="D95" s="1" t="s">
        <v>115</v>
      </c>
      <c r="E95" s="12">
        <f>_xlfn.IFNA(VLOOKUP($B95,'FST OMT'!$C:$AH,$A95,0),0)</f>
        <v>0</v>
      </c>
      <c r="F95" s="12">
        <f>_xlfn.IFNA(VLOOKUP($B95,'FST CV'!$C:$AH,$A95,0),0)</f>
        <v>0</v>
      </c>
      <c r="G95" s="12">
        <f>_xlfn.IFNA(VLOOKUP($B95,'FST TT'!$C:$AH,$A95,0),0)</f>
        <v>0</v>
      </c>
      <c r="I95" s="4">
        <f t="shared" si="12"/>
        <v>0</v>
      </c>
      <c r="K95" s="52">
        <f>IF(D95="MT",VLOOKUP(B95,Master_Item!B:H,7,0),VLOOKUP(B95,Master_Item!B:H,6,0))</f>
        <v>72</v>
      </c>
      <c r="L95" s="52" t="str">
        <f>VLOOKUP(B95,Master_Item!B:M,12,0)</f>
        <v>โรงงานนวนคร</v>
      </c>
      <c r="M95" s="11" t="str">
        <f t="shared" si="13"/>
        <v>โรงงานนวนครRegion 1</v>
      </c>
      <c r="N95" s="11">
        <f t="shared" si="11"/>
        <v>0</v>
      </c>
      <c r="O95" s="11">
        <f t="shared" si="11"/>
        <v>0</v>
      </c>
      <c r="P95" s="11">
        <f t="shared" si="11"/>
        <v>0</v>
      </c>
      <c r="Q95" s="11">
        <f t="shared" si="11"/>
        <v>0</v>
      </c>
      <c r="R95" s="11">
        <f t="shared" si="11"/>
        <v>0</v>
      </c>
      <c r="S95" s="11"/>
      <c r="T95" s="1">
        <f>VLOOKUP(B95,Master_Item!B:I,8,0)</f>
        <v>9.1199999999999992</v>
      </c>
      <c r="U95" s="11">
        <f t="shared" si="14"/>
        <v>0</v>
      </c>
      <c r="V95" s="11">
        <f t="shared" si="15"/>
        <v>0</v>
      </c>
      <c r="W95" s="11">
        <f t="shared" si="16"/>
        <v>0</v>
      </c>
      <c r="X95" s="11">
        <f t="shared" si="17"/>
        <v>0</v>
      </c>
      <c r="Y95" s="11">
        <f t="shared" si="18"/>
        <v>0</v>
      </c>
    </row>
    <row r="96" spans="1:25">
      <c r="A96" s="13">
        <v>25</v>
      </c>
      <c r="B96" s="2">
        <v>310001998</v>
      </c>
      <c r="C96" s="1" t="s">
        <v>44</v>
      </c>
      <c r="D96" s="1" t="s">
        <v>116</v>
      </c>
      <c r="E96" s="12">
        <f>_xlfn.IFNA(VLOOKUP($B96,'FST OMT'!$C:$AH,$A96,0),0)</f>
        <v>0</v>
      </c>
      <c r="F96" s="12">
        <f>_xlfn.IFNA(VLOOKUP($B96,'FST CV'!$C:$AH,$A96,0),0)</f>
        <v>0</v>
      </c>
      <c r="G96" s="12">
        <f>_xlfn.IFNA(VLOOKUP($B96,'FST TT'!$C:$AH,$A96,0),0)</f>
        <v>0</v>
      </c>
      <c r="I96" s="4">
        <f t="shared" si="12"/>
        <v>0</v>
      </c>
      <c r="K96" s="52">
        <f>IF(D96="MT",VLOOKUP(B96,Master_Item!B:H,7,0),VLOOKUP(B96,Master_Item!B:H,6,0))</f>
        <v>72</v>
      </c>
      <c r="L96" s="52" t="str">
        <f>VLOOKUP(B96,Master_Item!B:M,12,0)</f>
        <v>โรงงานนวนคร</v>
      </c>
      <c r="M96" s="11" t="str">
        <f t="shared" si="13"/>
        <v>โรงงานนวนครRegion 2</v>
      </c>
      <c r="N96" s="11">
        <f t="shared" si="11"/>
        <v>0</v>
      </c>
      <c r="O96" s="11">
        <f t="shared" si="11"/>
        <v>0</v>
      </c>
      <c r="P96" s="11">
        <f t="shared" si="11"/>
        <v>0</v>
      </c>
      <c r="Q96" s="11">
        <f t="shared" si="11"/>
        <v>0</v>
      </c>
      <c r="R96" s="11">
        <f t="shared" si="11"/>
        <v>0</v>
      </c>
      <c r="S96" s="11"/>
      <c r="T96" s="1">
        <f>VLOOKUP(B96,Master_Item!B:I,8,0)</f>
        <v>9.1199999999999992</v>
      </c>
      <c r="U96" s="11">
        <f t="shared" si="14"/>
        <v>0</v>
      </c>
      <c r="V96" s="11">
        <f t="shared" si="15"/>
        <v>0</v>
      </c>
      <c r="W96" s="11">
        <f t="shared" si="16"/>
        <v>0</v>
      </c>
      <c r="X96" s="11">
        <f t="shared" si="17"/>
        <v>0</v>
      </c>
      <c r="Y96" s="11">
        <f t="shared" si="18"/>
        <v>0</v>
      </c>
    </row>
    <row r="97" spans="1:25">
      <c r="A97" s="13">
        <v>26</v>
      </c>
      <c r="B97" s="2">
        <v>310001998</v>
      </c>
      <c r="C97" s="1" t="s">
        <v>44</v>
      </c>
      <c r="D97" s="1" t="s">
        <v>117</v>
      </c>
      <c r="E97" s="12">
        <f>_xlfn.IFNA(VLOOKUP($B97,'FST OMT'!$C:$AH,$A97,0),0)</f>
        <v>0</v>
      </c>
      <c r="F97" s="12">
        <f>_xlfn.IFNA(VLOOKUP($B97,'FST CV'!$C:$AH,$A97,0),0)</f>
        <v>0</v>
      </c>
      <c r="G97" s="12">
        <f>_xlfn.IFNA(VLOOKUP($B97,'FST TT'!$C:$AH,$A97,0),0)</f>
        <v>0</v>
      </c>
      <c r="I97" s="4">
        <f t="shared" si="12"/>
        <v>0</v>
      </c>
      <c r="K97" s="52">
        <f>IF(D97="MT",VLOOKUP(B97,Master_Item!B:H,7,0),VLOOKUP(B97,Master_Item!B:H,6,0))</f>
        <v>72</v>
      </c>
      <c r="L97" s="52" t="str">
        <f>VLOOKUP(B97,Master_Item!B:M,12,0)</f>
        <v>โรงงานนวนคร</v>
      </c>
      <c r="M97" s="11" t="str">
        <f t="shared" si="13"/>
        <v>โรงงานนวนครRegion 3</v>
      </c>
      <c r="N97" s="11">
        <f t="shared" si="11"/>
        <v>0</v>
      </c>
      <c r="O97" s="11">
        <f t="shared" si="11"/>
        <v>0</v>
      </c>
      <c r="P97" s="11">
        <f t="shared" si="11"/>
        <v>0</v>
      </c>
      <c r="Q97" s="11">
        <f t="shared" si="11"/>
        <v>0</v>
      </c>
      <c r="R97" s="11">
        <f t="shared" si="11"/>
        <v>0</v>
      </c>
      <c r="S97" s="11"/>
      <c r="T97" s="1">
        <f>VLOOKUP(B97,Master_Item!B:I,8,0)</f>
        <v>9.1199999999999992</v>
      </c>
      <c r="U97" s="11">
        <f t="shared" si="14"/>
        <v>0</v>
      </c>
      <c r="V97" s="11">
        <f t="shared" si="15"/>
        <v>0</v>
      </c>
      <c r="W97" s="11">
        <f t="shared" si="16"/>
        <v>0</v>
      </c>
      <c r="X97" s="11">
        <f t="shared" si="17"/>
        <v>0</v>
      </c>
      <c r="Y97" s="11">
        <f t="shared" si="18"/>
        <v>0</v>
      </c>
    </row>
    <row r="98" spans="1:25">
      <c r="A98" s="13">
        <v>27</v>
      </c>
      <c r="B98" s="2">
        <v>310001998</v>
      </c>
      <c r="C98" s="1" t="s">
        <v>44</v>
      </c>
      <c r="D98" s="1" t="s">
        <v>118</v>
      </c>
      <c r="E98" s="12">
        <f>_xlfn.IFNA(VLOOKUP($B98,'FST OMT'!$C:$AH,$A98,0),0)</f>
        <v>0</v>
      </c>
      <c r="F98" s="12">
        <f>_xlfn.IFNA(VLOOKUP($B98,'FST CV'!$C:$AH,$A98,0),0)</f>
        <v>0</v>
      </c>
      <c r="G98" s="12">
        <f>_xlfn.IFNA(VLOOKUP($B98,'FST TT'!$C:$AH,$A98,0),0)</f>
        <v>0</v>
      </c>
      <c r="I98" s="4">
        <f t="shared" si="12"/>
        <v>0</v>
      </c>
      <c r="K98" s="52">
        <f>IF(D98="MT",VLOOKUP(B98,Master_Item!B:H,7,0),VLOOKUP(B98,Master_Item!B:H,6,0))</f>
        <v>72</v>
      </c>
      <c r="L98" s="52" t="str">
        <f>VLOOKUP(B98,Master_Item!B:M,12,0)</f>
        <v>โรงงานนวนคร</v>
      </c>
      <c r="M98" s="11" t="str">
        <f t="shared" si="13"/>
        <v>โรงงานนวนครRegion 4</v>
      </c>
      <c r="N98" s="11">
        <f t="shared" si="11"/>
        <v>0</v>
      </c>
      <c r="O98" s="11">
        <f t="shared" si="11"/>
        <v>0</v>
      </c>
      <c r="P98" s="11">
        <f t="shared" si="11"/>
        <v>0</v>
      </c>
      <c r="Q98" s="11">
        <f t="shared" si="11"/>
        <v>0</v>
      </c>
      <c r="R98" s="11">
        <f t="shared" si="11"/>
        <v>0</v>
      </c>
      <c r="S98" s="11"/>
      <c r="T98" s="1">
        <f>VLOOKUP(B98,Master_Item!B:I,8,0)</f>
        <v>9.1199999999999992</v>
      </c>
      <c r="U98" s="11">
        <f t="shared" si="14"/>
        <v>0</v>
      </c>
      <c r="V98" s="11">
        <f t="shared" si="15"/>
        <v>0</v>
      </c>
      <c r="W98" s="11">
        <f t="shared" si="16"/>
        <v>0</v>
      </c>
      <c r="X98" s="11">
        <f t="shared" si="17"/>
        <v>0</v>
      </c>
      <c r="Y98" s="11">
        <f t="shared" si="18"/>
        <v>0</v>
      </c>
    </row>
    <row r="99" spans="1:25">
      <c r="A99" s="13">
        <v>28</v>
      </c>
      <c r="B99" s="2">
        <v>310001998</v>
      </c>
      <c r="C99" s="1" t="s">
        <v>44</v>
      </c>
      <c r="D99" s="1" t="s">
        <v>119</v>
      </c>
      <c r="E99" s="12">
        <f>_xlfn.IFNA(VLOOKUP($B99,'FST OMT'!$C:$AH,$A99,0),0)</f>
        <v>0</v>
      </c>
      <c r="F99" s="12">
        <f>_xlfn.IFNA(VLOOKUP($B99,'FST CV'!$C:$AH,$A99,0),0)</f>
        <v>0</v>
      </c>
      <c r="G99" s="12">
        <f>_xlfn.IFNA(VLOOKUP($B99,'FST TT'!$C:$AH,$A99,0),0)</f>
        <v>0</v>
      </c>
      <c r="I99" s="4">
        <f t="shared" si="12"/>
        <v>0</v>
      </c>
      <c r="K99" s="52">
        <f>IF(D99="MT",VLOOKUP(B99,Master_Item!B:H,7,0),VLOOKUP(B99,Master_Item!B:H,6,0))</f>
        <v>72</v>
      </c>
      <c r="L99" s="52" t="str">
        <f>VLOOKUP(B99,Master_Item!B:M,12,0)</f>
        <v>โรงงานนวนคร</v>
      </c>
      <c r="M99" s="11" t="str">
        <f t="shared" si="13"/>
        <v>โรงงานนวนครRegion 5</v>
      </c>
      <c r="N99" s="11">
        <f t="shared" si="11"/>
        <v>0</v>
      </c>
      <c r="O99" s="11">
        <f t="shared" si="11"/>
        <v>0</v>
      </c>
      <c r="P99" s="11">
        <f t="shared" si="11"/>
        <v>0</v>
      </c>
      <c r="Q99" s="11">
        <f t="shared" si="11"/>
        <v>0</v>
      </c>
      <c r="R99" s="11">
        <f t="shared" si="11"/>
        <v>0</v>
      </c>
      <c r="S99" s="11"/>
      <c r="T99" s="1">
        <f>VLOOKUP(B99,Master_Item!B:I,8,0)</f>
        <v>9.1199999999999992</v>
      </c>
      <c r="U99" s="11">
        <f t="shared" si="14"/>
        <v>0</v>
      </c>
      <c r="V99" s="11">
        <f t="shared" si="15"/>
        <v>0</v>
      </c>
      <c r="W99" s="11">
        <f t="shared" si="16"/>
        <v>0</v>
      </c>
      <c r="X99" s="11">
        <f t="shared" si="17"/>
        <v>0</v>
      </c>
      <c r="Y99" s="11">
        <f t="shared" si="18"/>
        <v>0</v>
      </c>
    </row>
    <row r="100" spans="1:25">
      <c r="A100" s="13">
        <v>29</v>
      </c>
      <c r="B100" s="2">
        <v>310001998</v>
      </c>
      <c r="C100" s="1" t="s">
        <v>44</v>
      </c>
      <c r="D100" s="1" t="s">
        <v>127</v>
      </c>
      <c r="E100" s="12">
        <f>_xlfn.IFNA(VLOOKUP($B100,'FST OMT'!$C:$AH,$A100,0),0)*0.45</f>
        <v>0</v>
      </c>
      <c r="F100" s="12">
        <f>_xlfn.IFNA(VLOOKUP($B100,'FST CV'!$C:$AH,$A100,0),0)*0.45</f>
        <v>0</v>
      </c>
      <c r="G100" s="12">
        <f>_xlfn.IFNA(VLOOKUP($B100,'FST TT'!$C:$AH,$A100,0),0)*0.45</f>
        <v>0</v>
      </c>
      <c r="I100" s="4">
        <f t="shared" si="12"/>
        <v>0</v>
      </c>
      <c r="K100" s="52">
        <f>IF(D100="MT",VLOOKUP(B100,Master_Item!B:H,7,0),VLOOKUP(B100,Master_Item!B:H,6,0))</f>
        <v>72</v>
      </c>
      <c r="L100" s="52" t="str">
        <f>VLOOKUP(B100,Master_Item!B:M,12,0)</f>
        <v>โรงงานนวนคร</v>
      </c>
      <c r="M100" s="11" t="str">
        <f t="shared" si="13"/>
        <v>โรงงานนวนครRegion 6/9</v>
      </c>
      <c r="N100" s="11">
        <f t="shared" si="11"/>
        <v>0</v>
      </c>
      <c r="O100" s="11">
        <f t="shared" si="11"/>
        <v>0</v>
      </c>
      <c r="P100" s="11">
        <f t="shared" si="11"/>
        <v>0</v>
      </c>
      <c r="Q100" s="11">
        <f t="shared" si="11"/>
        <v>0</v>
      </c>
      <c r="R100" s="11">
        <f t="shared" si="11"/>
        <v>0</v>
      </c>
      <c r="S100" s="11"/>
      <c r="T100" s="1">
        <f>VLOOKUP(B100,Master_Item!B:I,8,0)</f>
        <v>9.1199999999999992</v>
      </c>
      <c r="U100" s="11">
        <f t="shared" si="14"/>
        <v>0</v>
      </c>
      <c r="V100" s="11">
        <f t="shared" si="15"/>
        <v>0</v>
      </c>
      <c r="W100" s="11">
        <f t="shared" si="16"/>
        <v>0</v>
      </c>
      <c r="X100" s="11">
        <f t="shared" si="17"/>
        <v>0</v>
      </c>
      <c r="Y100" s="11">
        <f t="shared" si="18"/>
        <v>0</v>
      </c>
    </row>
    <row r="101" spans="1:25">
      <c r="A101" s="13">
        <v>29</v>
      </c>
      <c r="B101" s="2">
        <v>310001998</v>
      </c>
      <c r="C101" s="1" t="s">
        <v>44</v>
      </c>
      <c r="D101" s="1" t="s">
        <v>128</v>
      </c>
      <c r="E101" s="12">
        <f>_xlfn.IFNA(VLOOKUP($B101,'FST OMT'!$C:$AH,$A101,0),0)*0.55</f>
        <v>0</v>
      </c>
      <c r="F101" s="12">
        <f>_xlfn.IFNA(VLOOKUP($B101,'FST CV'!$C:$AH,$A101,0),0)*0.55</f>
        <v>0</v>
      </c>
      <c r="G101" s="12">
        <f>_xlfn.IFNA(VLOOKUP($B101,'FST TT'!$C:$AH,$A101,0),0)*0.55</f>
        <v>0</v>
      </c>
      <c r="I101" s="4">
        <f t="shared" si="12"/>
        <v>0</v>
      </c>
      <c r="K101" s="52">
        <f>IF(D101="MT",VLOOKUP(B101,Master_Item!B:H,7,0),VLOOKUP(B101,Master_Item!B:H,6,0))</f>
        <v>72</v>
      </c>
      <c r="L101" s="52" t="str">
        <f>VLOOKUP(B101,Master_Item!B:M,12,0)</f>
        <v>โรงงานนวนคร</v>
      </c>
      <c r="M101" s="11" t="str">
        <f t="shared" si="13"/>
        <v>โรงงานนวนครRegion 6/14</v>
      </c>
      <c r="N101" s="11">
        <f t="shared" si="11"/>
        <v>0</v>
      </c>
      <c r="O101" s="11">
        <f t="shared" si="11"/>
        <v>0</v>
      </c>
      <c r="P101" s="11">
        <f t="shared" si="11"/>
        <v>0</v>
      </c>
      <c r="Q101" s="11">
        <f t="shared" si="11"/>
        <v>0</v>
      </c>
      <c r="R101" s="11">
        <f t="shared" si="11"/>
        <v>0</v>
      </c>
      <c r="S101" s="11"/>
      <c r="T101" s="1">
        <f>VLOOKUP(B101,Master_Item!B:I,8,0)</f>
        <v>9.1199999999999992</v>
      </c>
      <c r="U101" s="11">
        <f t="shared" si="14"/>
        <v>0</v>
      </c>
      <c r="V101" s="11">
        <f t="shared" si="15"/>
        <v>0</v>
      </c>
      <c r="W101" s="11">
        <f t="shared" si="16"/>
        <v>0</v>
      </c>
      <c r="X101" s="11">
        <f t="shared" si="17"/>
        <v>0</v>
      </c>
      <c r="Y101" s="11">
        <f t="shared" si="18"/>
        <v>0</v>
      </c>
    </row>
    <row r="102" spans="1:25">
      <c r="A102" s="13">
        <v>30</v>
      </c>
      <c r="B102" s="2">
        <v>310001998</v>
      </c>
      <c r="C102" s="1" t="s">
        <v>44</v>
      </c>
      <c r="D102" s="1" t="s">
        <v>121</v>
      </c>
      <c r="E102" s="12">
        <f>_xlfn.IFNA(VLOOKUP($B102,'FST OMT'!$C:$AH,$A102,0),0)</f>
        <v>0</v>
      </c>
      <c r="F102" s="12">
        <f>_xlfn.IFNA(VLOOKUP($B102,'FST CV'!$C:$AH,$A102,0),0)</f>
        <v>0</v>
      </c>
      <c r="G102" s="12">
        <f>_xlfn.IFNA(VLOOKUP($B102,'FST TT'!$C:$AH,$A102,0),0)</f>
        <v>0</v>
      </c>
      <c r="I102" s="4">
        <f t="shared" si="12"/>
        <v>0</v>
      </c>
      <c r="K102" s="52">
        <f>IF(D102="MT",VLOOKUP(B102,Master_Item!B:H,7,0),VLOOKUP(B102,Master_Item!B:H,6,0))</f>
        <v>72</v>
      </c>
      <c r="L102" s="52" t="str">
        <f>VLOOKUP(B102,Master_Item!B:M,12,0)</f>
        <v>โรงงานนวนคร</v>
      </c>
      <c r="M102" s="11" t="str">
        <f t="shared" si="13"/>
        <v>โรงงานนวนครRegion 7</v>
      </c>
      <c r="N102" s="11">
        <f t="shared" si="11"/>
        <v>0</v>
      </c>
      <c r="O102" s="11">
        <f t="shared" si="11"/>
        <v>0</v>
      </c>
      <c r="P102" s="11">
        <f t="shared" si="11"/>
        <v>0</v>
      </c>
      <c r="Q102" s="11">
        <f t="shared" si="11"/>
        <v>0</v>
      </c>
      <c r="R102" s="11">
        <f t="shared" si="11"/>
        <v>0</v>
      </c>
      <c r="S102" s="11"/>
      <c r="T102" s="1">
        <f>VLOOKUP(B102,Master_Item!B:I,8,0)</f>
        <v>9.1199999999999992</v>
      </c>
      <c r="U102" s="11">
        <f t="shared" si="14"/>
        <v>0</v>
      </c>
      <c r="V102" s="11">
        <f t="shared" si="15"/>
        <v>0</v>
      </c>
      <c r="W102" s="11">
        <f t="shared" si="16"/>
        <v>0</v>
      </c>
      <c r="X102" s="11">
        <f t="shared" si="17"/>
        <v>0</v>
      </c>
      <c r="Y102" s="11">
        <f t="shared" si="18"/>
        <v>0</v>
      </c>
    </row>
    <row r="103" spans="1:25">
      <c r="A103" s="13">
        <v>31</v>
      </c>
      <c r="B103" s="2">
        <v>310001998</v>
      </c>
      <c r="C103" s="1" t="s">
        <v>44</v>
      </c>
      <c r="D103" s="1" t="s">
        <v>122</v>
      </c>
      <c r="E103" s="12">
        <f>_xlfn.IFNA(VLOOKUP($B103,'FST OMT'!$C:$AH,$A103,0),0)</f>
        <v>0</v>
      </c>
      <c r="F103" s="12">
        <f>_xlfn.IFNA(VLOOKUP($B103,'FST CV'!$C:$AH,$A103,0),0)</f>
        <v>0</v>
      </c>
      <c r="G103" s="12">
        <f>_xlfn.IFNA(VLOOKUP($B103,'FST TT'!$C:$AH,$A103,0),0)</f>
        <v>0</v>
      </c>
      <c r="I103" s="4">
        <f t="shared" si="12"/>
        <v>0</v>
      </c>
      <c r="K103" s="52">
        <f>IF(D103="MT",VLOOKUP(B103,Master_Item!B:H,7,0),VLOOKUP(B103,Master_Item!B:H,6,0))</f>
        <v>72</v>
      </c>
      <c r="L103" s="52" t="str">
        <f>VLOOKUP(B103,Master_Item!B:M,12,0)</f>
        <v>โรงงานนวนคร</v>
      </c>
      <c r="M103" s="11" t="str">
        <f t="shared" si="13"/>
        <v>โรงงานนวนครRegion 8</v>
      </c>
      <c r="N103" s="11">
        <f t="shared" si="11"/>
        <v>0</v>
      </c>
      <c r="O103" s="11">
        <f t="shared" si="11"/>
        <v>0</v>
      </c>
      <c r="P103" s="11">
        <f t="shared" si="11"/>
        <v>0</v>
      </c>
      <c r="Q103" s="11">
        <f t="shared" si="11"/>
        <v>0</v>
      </c>
      <c r="R103" s="11">
        <f t="shared" si="11"/>
        <v>0</v>
      </c>
      <c r="S103" s="11"/>
      <c r="T103" s="1">
        <f>VLOOKUP(B103,Master_Item!B:I,8,0)</f>
        <v>9.1199999999999992</v>
      </c>
      <c r="U103" s="11">
        <f t="shared" si="14"/>
        <v>0</v>
      </c>
      <c r="V103" s="11">
        <f t="shared" si="15"/>
        <v>0</v>
      </c>
      <c r="W103" s="11">
        <f t="shared" si="16"/>
        <v>0</v>
      </c>
      <c r="X103" s="11">
        <f t="shared" si="17"/>
        <v>0</v>
      </c>
      <c r="Y103" s="11">
        <f t="shared" si="18"/>
        <v>0</v>
      </c>
    </row>
    <row r="104" spans="1:25">
      <c r="A104" s="13">
        <v>131</v>
      </c>
      <c r="B104" s="2">
        <v>310001998</v>
      </c>
      <c r="C104" s="1" t="s">
        <v>44</v>
      </c>
      <c r="D104" s="1" t="s">
        <v>123</v>
      </c>
      <c r="H104" s="4">
        <f>_xlfn.IFNA(VLOOKUP(B104,'FST MT'!A:FS,$A104,0),0)</f>
        <v>11223</v>
      </c>
      <c r="I104" s="4">
        <f t="shared" si="12"/>
        <v>11223</v>
      </c>
      <c r="K104" s="52">
        <f>IF(D104="MT",VLOOKUP(B104,Master_Item!B:H,7,0),VLOOKUP(B104,Master_Item!B:H,6,0))</f>
        <v>72</v>
      </c>
      <c r="L104" s="52" t="str">
        <f>VLOOKUP(B104,Master_Item!B:M,12,0)</f>
        <v>โรงงานนวนคร</v>
      </c>
      <c r="M104" s="11" t="str">
        <f t="shared" si="13"/>
        <v>โรงงานนวนครMT</v>
      </c>
      <c r="N104" s="11">
        <f t="shared" si="11"/>
        <v>0</v>
      </c>
      <c r="O104" s="11">
        <f t="shared" si="11"/>
        <v>0</v>
      </c>
      <c r="P104" s="11">
        <f t="shared" si="11"/>
        <v>0</v>
      </c>
      <c r="Q104" s="11">
        <f t="shared" si="11"/>
        <v>155.875</v>
      </c>
      <c r="R104" s="11">
        <f t="shared" si="11"/>
        <v>155.875</v>
      </c>
      <c r="S104" s="11"/>
      <c r="T104" s="1">
        <f>VLOOKUP(B104,Master_Item!B:I,8,0)</f>
        <v>9.1199999999999992</v>
      </c>
      <c r="U104" s="11">
        <f t="shared" si="14"/>
        <v>0</v>
      </c>
      <c r="V104" s="11">
        <f t="shared" si="15"/>
        <v>0</v>
      </c>
      <c r="W104" s="11">
        <f t="shared" si="16"/>
        <v>0</v>
      </c>
      <c r="X104" s="11">
        <f t="shared" si="17"/>
        <v>102353.76</v>
      </c>
      <c r="Y104" s="11">
        <f t="shared" si="18"/>
        <v>102353.76</v>
      </c>
    </row>
    <row r="105" spans="1:25">
      <c r="A105" s="13">
        <v>24</v>
      </c>
      <c r="B105" s="2">
        <v>310001999</v>
      </c>
      <c r="C105" s="1" t="s">
        <v>45</v>
      </c>
      <c r="D105" s="1" t="s">
        <v>115</v>
      </c>
      <c r="E105" s="12">
        <f>_xlfn.IFNA(VLOOKUP($B105,'FST OMT'!$C:$AH,$A105,0),0)</f>
        <v>0</v>
      </c>
      <c r="F105" s="12">
        <f>_xlfn.IFNA(VLOOKUP($B105,'FST CV'!$C:$AH,$A105,0),0)</f>
        <v>0</v>
      </c>
      <c r="G105" s="12">
        <f>_xlfn.IFNA(VLOOKUP($B105,'FST TT'!$C:$AH,$A105,0),0)</f>
        <v>0</v>
      </c>
      <c r="I105" s="4">
        <f t="shared" si="12"/>
        <v>0</v>
      </c>
      <c r="K105" s="52">
        <f>IF(D105="MT",VLOOKUP(B105,Master_Item!B:H,7,0),VLOOKUP(B105,Master_Item!B:H,6,0))</f>
        <v>72</v>
      </c>
      <c r="L105" s="52" t="str">
        <f>VLOOKUP(B105,Master_Item!B:M,12,0)</f>
        <v>โรงงานนวนคร</v>
      </c>
      <c r="M105" s="11" t="str">
        <f t="shared" si="13"/>
        <v>โรงงานนวนครRegion 1</v>
      </c>
      <c r="N105" s="11">
        <f t="shared" si="11"/>
        <v>0</v>
      </c>
      <c r="O105" s="11">
        <f t="shared" si="11"/>
        <v>0</v>
      </c>
      <c r="P105" s="11">
        <f t="shared" si="11"/>
        <v>0</v>
      </c>
      <c r="Q105" s="11">
        <f t="shared" si="11"/>
        <v>0</v>
      </c>
      <c r="R105" s="11">
        <f t="shared" si="11"/>
        <v>0</v>
      </c>
      <c r="S105" s="11"/>
      <c r="T105" s="1">
        <f>VLOOKUP(B105,Master_Item!B:I,8,0)</f>
        <v>9.1199999999999992</v>
      </c>
      <c r="U105" s="11">
        <f t="shared" si="14"/>
        <v>0</v>
      </c>
      <c r="V105" s="11">
        <f t="shared" si="15"/>
        <v>0</v>
      </c>
      <c r="W105" s="11">
        <f t="shared" si="16"/>
        <v>0</v>
      </c>
      <c r="X105" s="11">
        <f t="shared" si="17"/>
        <v>0</v>
      </c>
      <c r="Y105" s="11">
        <f t="shared" si="18"/>
        <v>0</v>
      </c>
    </row>
    <row r="106" spans="1:25">
      <c r="A106" s="13">
        <v>25</v>
      </c>
      <c r="B106" s="2">
        <v>310001999</v>
      </c>
      <c r="C106" s="1" t="s">
        <v>45</v>
      </c>
      <c r="D106" s="1" t="s">
        <v>116</v>
      </c>
      <c r="E106" s="12">
        <f>_xlfn.IFNA(VLOOKUP($B106,'FST OMT'!$C:$AH,$A106,0),0)</f>
        <v>0</v>
      </c>
      <c r="F106" s="12">
        <f>_xlfn.IFNA(VLOOKUP($B106,'FST CV'!$C:$AH,$A106,0),0)</f>
        <v>0</v>
      </c>
      <c r="G106" s="12">
        <f>_xlfn.IFNA(VLOOKUP($B106,'FST TT'!$C:$AH,$A106,0),0)</f>
        <v>0</v>
      </c>
      <c r="I106" s="4">
        <f t="shared" si="12"/>
        <v>0</v>
      </c>
      <c r="K106" s="52">
        <f>IF(D106="MT",VLOOKUP(B106,Master_Item!B:H,7,0),VLOOKUP(B106,Master_Item!B:H,6,0))</f>
        <v>72</v>
      </c>
      <c r="L106" s="52" t="str">
        <f>VLOOKUP(B106,Master_Item!B:M,12,0)</f>
        <v>โรงงานนวนคร</v>
      </c>
      <c r="M106" s="11" t="str">
        <f t="shared" si="13"/>
        <v>โรงงานนวนครRegion 2</v>
      </c>
      <c r="N106" s="11">
        <f t="shared" si="11"/>
        <v>0</v>
      </c>
      <c r="O106" s="11">
        <f t="shared" si="11"/>
        <v>0</v>
      </c>
      <c r="P106" s="11">
        <f t="shared" si="11"/>
        <v>0</v>
      </c>
      <c r="Q106" s="11">
        <f t="shared" si="11"/>
        <v>0</v>
      </c>
      <c r="R106" s="11">
        <f t="shared" si="11"/>
        <v>0</v>
      </c>
      <c r="S106" s="11"/>
      <c r="T106" s="1">
        <f>VLOOKUP(B106,Master_Item!B:I,8,0)</f>
        <v>9.1199999999999992</v>
      </c>
      <c r="U106" s="11">
        <f t="shared" si="14"/>
        <v>0</v>
      </c>
      <c r="V106" s="11">
        <f t="shared" si="15"/>
        <v>0</v>
      </c>
      <c r="W106" s="11">
        <f t="shared" si="16"/>
        <v>0</v>
      </c>
      <c r="X106" s="11">
        <f t="shared" si="17"/>
        <v>0</v>
      </c>
      <c r="Y106" s="11">
        <f t="shared" si="18"/>
        <v>0</v>
      </c>
    </row>
    <row r="107" spans="1:25">
      <c r="A107" s="13">
        <v>26</v>
      </c>
      <c r="B107" s="2">
        <v>310001999</v>
      </c>
      <c r="C107" s="1" t="s">
        <v>45</v>
      </c>
      <c r="D107" s="1" t="s">
        <v>117</v>
      </c>
      <c r="E107" s="12">
        <f>_xlfn.IFNA(VLOOKUP($B107,'FST OMT'!$C:$AH,$A107,0),0)</f>
        <v>0</v>
      </c>
      <c r="F107" s="12">
        <f>_xlfn.IFNA(VLOOKUP($B107,'FST CV'!$C:$AH,$A107,0),0)</f>
        <v>0</v>
      </c>
      <c r="G107" s="12">
        <f>_xlfn.IFNA(VLOOKUP($B107,'FST TT'!$C:$AH,$A107,0),0)</f>
        <v>0</v>
      </c>
      <c r="I107" s="4">
        <f t="shared" si="12"/>
        <v>0</v>
      </c>
      <c r="K107" s="52">
        <f>IF(D107="MT",VLOOKUP(B107,Master_Item!B:H,7,0),VLOOKUP(B107,Master_Item!B:H,6,0))</f>
        <v>72</v>
      </c>
      <c r="L107" s="52" t="str">
        <f>VLOOKUP(B107,Master_Item!B:M,12,0)</f>
        <v>โรงงานนวนคร</v>
      </c>
      <c r="M107" s="11" t="str">
        <f t="shared" si="13"/>
        <v>โรงงานนวนครRegion 3</v>
      </c>
      <c r="N107" s="11">
        <f t="shared" si="11"/>
        <v>0</v>
      </c>
      <c r="O107" s="11">
        <f t="shared" si="11"/>
        <v>0</v>
      </c>
      <c r="P107" s="11">
        <f t="shared" si="11"/>
        <v>0</v>
      </c>
      <c r="Q107" s="11">
        <f t="shared" si="11"/>
        <v>0</v>
      </c>
      <c r="R107" s="11">
        <f t="shared" si="11"/>
        <v>0</v>
      </c>
      <c r="S107" s="11"/>
      <c r="T107" s="1">
        <f>VLOOKUP(B107,Master_Item!B:I,8,0)</f>
        <v>9.1199999999999992</v>
      </c>
      <c r="U107" s="11">
        <f t="shared" si="14"/>
        <v>0</v>
      </c>
      <c r="V107" s="11">
        <f t="shared" si="15"/>
        <v>0</v>
      </c>
      <c r="W107" s="11">
        <f t="shared" si="16"/>
        <v>0</v>
      </c>
      <c r="X107" s="11">
        <f t="shared" si="17"/>
        <v>0</v>
      </c>
      <c r="Y107" s="11">
        <f t="shared" si="18"/>
        <v>0</v>
      </c>
    </row>
    <row r="108" spans="1:25">
      <c r="A108" s="13">
        <v>27</v>
      </c>
      <c r="B108" s="2">
        <v>310001999</v>
      </c>
      <c r="C108" s="1" t="s">
        <v>45</v>
      </c>
      <c r="D108" s="1" t="s">
        <v>118</v>
      </c>
      <c r="E108" s="12">
        <f>_xlfn.IFNA(VLOOKUP($B108,'FST OMT'!$C:$AH,$A108,0),0)</f>
        <v>0</v>
      </c>
      <c r="F108" s="12">
        <f>_xlfn.IFNA(VLOOKUP($B108,'FST CV'!$C:$AH,$A108,0),0)</f>
        <v>0</v>
      </c>
      <c r="G108" s="12">
        <f>_xlfn.IFNA(VLOOKUP($B108,'FST TT'!$C:$AH,$A108,0),0)</f>
        <v>0</v>
      </c>
      <c r="I108" s="4">
        <f t="shared" si="12"/>
        <v>0</v>
      </c>
      <c r="K108" s="52">
        <f>IF(D108="MT",VLOOKUP(B108,Master_Item!B:H,7,0),VLOOKUP(B108,Master_Item!B:H,6,0))</f>
        <v>72</v>
      </c>
      <c r="L108" s="52" t="str">
        <f>VLOOKUP(B108,Master_Item!B:M,12,0)</f>
        <v>โรงงานนวนคร</v>
      </c>
      <c r="M108" s="11" t="str">
        <f t="shared" si="13"/>
        <v>โรงงานนวนครRegion 4</v>
      </c>
      <c r="N108" s="11">
        <f t="shared" si="11"/>
        <v>0</v>
      </c>
      <c r="O108" s="11">
        <f t="shared" si="11"/>
        <v>0</v>
      </c>
      <c r="P108" s="11">
        <f t="shared" si="11"/>
        <v>0</v>
      </c>
      <c r="Q108" s="11">
        <f t="shared" si="11"/>
        <v>0</v>
      </c>
      <c r="R108" s="11">
        <f t="shared" si="11"/>
        <v>0</v>
      </c>
      <c r="S108" s="11"/>
      <c r="T108" s="1">
        <f>VLOOKUP(B108,Master_Item!B:I,8,0)</f>
        <v>9.1199999999999992</v>
      </c>
      <c r="U108" s="11">
        <f t="shared" si="14"/>
        <v>0</v>
      </c>
      <c r="V108" s="11">
        <f t="shared" si="15"/>
        <v>0</v>
      </c>
      <c r="W108" s="11">
        <f t="shared" si="16"/>
        <v>0</v>
      </c>
      <c r="X108" s="11">
        <f t="shared" si="17"/>
        <v>0</v>
      </c>
      <c r="Y108" s="11">
        <f t="shared" si="18"/>
        <v>0</v>
      </c>
    </row>
    <row r="109" spans="1:25">
      <c r="A109" s="13">
        <v>28</v>
      </c>
      <c r="B109" s="2">
        <v>310001999</v>
      </c>
      <c r="C109" s="1" t="s">
        <v>45</v>
      </c>
      <c r="D109" s="1" t="s">
        <v>119</v>
      </c>
      <c r="E109" s="12">
        <f>_xlfn.IFNA(VLOOKUP($B109,'FST OMT'!$C:$AH,$A109,0),0)</f>
        <v>0</v>
      </c>
      <c r="F109" s="12">
        <f>_xlfn.IFNA(VLOOKUP($B109,'FST CV'!$C:$AH,$A109,0),0)</f>
        <v>0</v>
      </c>
      <c r="G109" s="12">
        <f>_xlfn.IFNA(VLOOKUP($B109,'FST TT'!$C:$AH,$A109,0),0)</f>
        <v>0</v>
      </c>
      <c r="I109" s="4">
        <f t="shared" si="12"/>
        <v>0</v>
      </c>
      <c r="K109" s="52">
        <f>IF(D109="MT",VLOOKUP(B109,Master_Item!B:H,7,0),VLOOKUP(B109,Master_Item!B:H,6,0))</f>
        <v>72</v>
      </c>
      <c r="L109" s="52" t="str">
        <f>VLOOKUP(B109,Master_Item!B:M,12,0)</f>
        <v>โรงงานนวนคร</v>
      </c>
      <c r="M109" s="11" t="str">
        <f t="shared" si="13"/>
        <v>โรงงานนวนครRegion 5</v>
      </c>
      <c r="N109" s="11">
        <f t="shared" si="11"/>
        <v>0</v>
      </c>
      <c r="O109" s="11">
        <f t="shared" si="11"/>
        <v>0</v>
      </c>
      <c r="P109" s="11">
        <f t="shared" si="11"/>
        <v>0</v>
      </c>
      <c r="Q109" s="11">
        <f t="shared" si="11"/>
        <v>0</v>
      </c>
      <c r="R109" s="11">
        <f t="shared" si="11"/>
        <v>0</v>
      </c>
      <c r="S109" s="11"/>
      <c r="T109" s="1">
        <f>VLOOKUP(B109,Master_Item!B:I,8,0)</f>
        <v>9.1199999999999992</v>
      </c>
      <c r="U109" s="11">
        <f t="shared" si="14"/>
        <v>0</v>
      </c>
      <c r="V109" s="11">
        <f t="shared" si="15"/>
        <v>0</v>
      </c>
      <c r="W109" s="11">
        <f t="shared" si="16"/>
        <v>0</v>
      </c>
      <c r="X109" s="11">
        <f t="shared" si="17"/>
        <v>0</v>
      </c>
      <c r="Y109" s="11">
        <f t="shared" si="18"/>
        <v>0</v>
      </c>
    </row>
    <row r="110" spans="1:25">
      <c r="A110" s="13">
        <v>29</v>
      </c>
      <c r="B110" s="2">
        <v>310001999</v>
      </c>
      <c r="C110" s="1" t="s">
        <v>45</v>
      </c>
      <c r="D110" s="1" t="s">
        <v>127</v>
      </c>
      <c r="E110" s="12">
        <f>_xlfn.IFNA(VLOOKUP($B110,'FST OMT'!$C:$AH,$A110,0),0)*0.45</f>
        <v>0</v>
      </c>
      <c r="F110" s="12">
        <f>_xlfn.IFNA(VLOOKUP($B110,'FST CV'!$C:$AH,$A110,0),0)*0.45</f>
        <v>0</v>
      </c>
      <c r="G110" s="12">
        <f>_xlfn.IFNA(VLOOKUP($B110,'FST TT'!$C:$AH,$A110,0),0)*0.45</f>
        <v>0</v>
      </c>
      <c r="I110" s="4">
        <f t="shared" si="12"/>
        <v>0</v>
      </c>
      <c r="K110" s="52">
        <f>IF(D110="MT",VLOOKUP(B110,Master_Item!B:H,7,0),VLOOKUP(B110,Master_Item!B:H,6,0))</f>
        <v>72</v>
      </c>
      <c r="L110" s="52" t="str">
        <f>VLOOKUP(B110,Master_Item!B:M,12,0)</f>
        <v>โรงงานนวนคร</v>
      </c>
      <c r="M110" s="11" t="str">
        <f t="shared" si="13"/>
        <v>โรงงานนวนครRegion 6/9</v>
      </c>
      <c r="N110" s="11">
        <f t="shared" si="11"/>
        <v>0</v>
      </c>
      <c r="O110" s="11">
        <f t="shared" si="11"/>
        <v>0</v>
      </c>
      <c r="P110" s="11">
        <f t="shared" si="11"/>
        <v>0</v>
      </c>
      <c r="Q110" s="11">
        <f t="shared" si="11"/>
        <v>0</v>
      </c>
      <c r="R110" s="11">
        <f t="shared" si="11"/>
        <v>0</v>
      </c>
      <c r="S110" s="11"/>
      <c r="T110" s="1">
        <f>VLOOKUP(B110,Master_Item!B:I,8,0)</f>
        <v>9.1199999999999992</v>
      </c>
      <c r="U110" s="11">
        <f t="shared" si="14"/>
        <v>0</v>
      </c>
      <c r="V110" s="11">
        <f t="shared" si="15"/>
        <v>0</v>
      </c>
      <c r="W110" s="11">
        <f t="shared" si="16"/>
        <v>0</v>
      </c>
      <c r="X110" s="11">
        <f t="shared" si="17"/>
        <v>0</v>
      </c>
      <c r="Y110" s="11">
        <f t="shared" si="18"/>
        <v>0</v>
      </c>
    </row>
    <row r="111" spans="1:25">
      <c r="A111" s="13">
        <v>29</v>
      </c>
      <c r="B111" s="2">
        <v>310001999</v>
      </c>
      <c r="C111" s="1" t="s">
        <v>45</v>
      </c>
      <c r="D111" s="1" t="s">
        <v>128</v>
      </c>
      <c r="E111" s="12">
        <f>_xlfn.IFNA(VLOOKUP($B111,'FST OMT'!$C:$AH,$A111,0),0)*0.55</f>
        <v>0</v>
      </c>
      <c r="F111" s="12">
        <f>_xlfn.IFNA(VLOOKUP($B111,'FST CV'!$C:$AH,$A111,0),0)*0.55</f>
        <v>0</v>
      </c>
      <c r="G111" s="12">
        <f>_xlfn.IFNA(VLOOKUP($B111,'FST TT'!$C:$AH,$A111,0),0)*0.55</f>
        <v>0</v>
      </c>
      <c r="I111" s="4">
        <f t="shared" si="12"/>
        <v>0</v>
      </c>
      <c r="K111" s="52">
        <f>IF(D111="MT",VLOOKUP(B111,Master_Item!B:H,7,0),VLOOKUP(B111,Master_Item!B:H,6,0))</f>
        <v>72</v>
      </c>
      <c r="L111" s="52" t="str">
        <f>VLOOKUP(B111,Master_Item!B:M,12,0)</f>
        <v>โรงงานนวนคร</v>
      </c>
      <c r="M111" s="11" t="str">
        <f t="shared" si="13"/>
        <v>โรงงานนวนครRegion 6/14</v>
      </c>
      <c r="N111" s="11">
        <f t="shared" si="11"/>
        <v>0</v>
      </c>
      <c r="O111" s="11">
        <f t="shared" si="11"/>
        <v>0</v>
      </c>
      <c r="P111" s="11">
        <f t="shared" si="11"/>
        <v>0</v>
      </c>
      <c r="Q111" s="11">
        <f t="shared" si="11"/>
        <v>0</v>
      </c>
      <c r="R111" s="11">
        <f t="shared" si="11"/>
        <v>0</v>
      </c>
      <c r="S111" s="11"/>
      <c r="T111" s="1">
        <f>VLOOKUP(B111,Master_Item!B:I,8,0)</f>
        <v>9.1199999999999992</v>
      </c>
      <c r="U111" s="11">
        <f t="shared" si="14"/>
        <v>0</v>
      </c>
      <c r="V111" s="11">
        <f t="shared" si="15"/>
        <v>0</v>
      </c>
      <c r="W111" s="11">
        <f t="shared" si="16"/>
        <v>0</v>
      </c>
      <c r="X111" s="11">
        <f t="shared" si="17"/>
        <v>0</v>
      </c>
      <c r="Y111" s="11">
        <f t="shared" si="18"/>
        <v>0</v>
      </c>
    </row>
    <row r="112" spans="1:25">
      <c r="A112" s="13">
        <v>30</v>
      </c>
      <c r="B112" s="2">
        <v>310001999</v>
      </c>
      <c r="C112" s="1" t="s">
        <v>45</v>
      </c>
      <c r="D112" s="1" t="s">
        <v>121</v>
      </c>
      <c r="E112" s="12">
        <f>_xlfn.IFNA(VLOOKUP($B112,'FST OMT'!$C:$AH,$A112,0),0)</f>
        <v>0</v>
      </c>
      <c r="F112" s="12">
        <f>_xlfn.IFNA(VLOOKUP($B112,'FST CV'!$C:$AH,$A112,0),0)</f>
        <v>0</v>
      </c>
      <c r="G112" s="12">
        <f>_xlfn.IFNA(VLOOKUP($B112,'FST TT'!$C:$AH,$A112,0),0)</f>
        <v>0</v>
      </c>
      <c r="I112" s="4">
        <f t="shared" si="12"/>
        <v>0</v>
      </c>
      <c r="K112" s="52">
        <f>IF(D112="MT",VLOOKUP(B112,Master_Item!B:H,7,0),VLOOKUP(B112,Master_Item!B:H,6,0))</f>
        <v>72</v>
      </c>
      <c r="L112" s="52" t="str">
        <f>VLOOKUP(B112,Master_Item!B:M,12,0)</f>
        <v>โรงงานนวนคร</v>
      </c>
      <c r="M112" s="11" t="str">
        <f t="shared" si="13"/>
        <v>โรงงานนวนครRegion 7</v>
      </c>
      <c r="N112" s="11">
        <f t="shared" si="11"/>
        <v>0</v>
      </c>
      <c r="O112" s="11">
        <f t="shared" si="11"/>
        <v>0</v>
      </c>
      <c r="P112" s="11">
        <f t="shared" si="11"/>
        <v>0</v>
      </c>
      <c r="Q112" s="11">
        <f t="shared" si="11"/>
        <v>0</v>
      </c>
      <c r="R112" s="11">
        <f t="shared" si="11"/>
        <v>0</v>
      </c>
      <c r="S112" s="11"/>
      <c r="T112" s="1">
        <f>VLOOKUP(B112,Master_Item!B:I,8,0)</f>
        <v>9.1199999999999992</v>
      </c>
      <c r="U112" s="11">
        <f t="shared" si="14"/>
        <v>0</v>
      </c>
      <c r="V112" s="11">
        <f t="shared" si="15"/>
        <v>0</v>
      </c>
      <c r="W112" s="11">
        <f t="shared" si="16"/>
        <v>0</v>
      </c>
      <c r="X112" s="11">
        <f t="shared" si="17"/>
        <v>0</v>
      </c>
      <c r="Y112" s="11">
        <f t="shared" si="18"/>
        <v>0</v>
      </c>
    </row>
    <row r="113" spans="1:25">
      <c r="A113" s="13">
        <v>31</v>
      </c>
      <c r="B113" s="2">
        <v>310001999</v>
      </c>
      <c r="C113" s="1" t="s">
        <v>45</v>
      </c>
      <c r="D113" s="1" t="s">
        <v>122</v>
      </c>
      <c r="E113" s="12">
        <f>_xlfn.IFNA(VLOOKUP($B113,'FST OMT'!$C:$AH,$A113,0),0)</f>
        <v>0</v>
      </c>
      <c r="F113" s="12">
        <f>_xlfn.IFNA(VLOOKUP($B113,'FST CV'!$C:$AH,$A113,0),0)</f>
        <v>0</v>
      </c>
      <c r="G113" s="12">
        <f>_xlfn.IFNA(VLOOKUP($B113,'FST TT'!$C:$AH,$A113,0),0)</f>
        <v>0</v>
      </c>
      <c r="I113" s="4">
        <f t="shared" si="12"/>
        <v>0</v>
      </c>
      <c r="K113" s="52">
        <f>IF(D113="MT",VLOOKUP(B113,Master_Item!B:H,7,0),VLOOKUP(B113,Master_Item!B:H,6,0))</f>
        <v>72</v>
      </c>
      <c r="L113" s="52" t="str">
        <f>VLOOKUP(B113,Master_Item!B:M,12,0)</f>
        <v>โรงงานนวนคร</v>
      </c>
      <c r="M113" s="11" t="str">
        <f t="shared" si="13"/>
        <v>โรงงานนวนครRegion 8</v>
      </c>
      <c r="N113" s="11">
        <f t="shared" si="11"/>
        <v>0</v>
      </c>
      <c r="O113" s="11">
        <f t="shared" si="11"/>
        <v>0</v>
      </c>
      <c r="P113" s="11">
        <f t="shared" si="11"/>
        <v>0</v>
      </c>
      <c r="Q113" s="11">
        <f t="shared" si="11"/>
        <v>0</v>
      </c>
      <c r="R113" s="11">
        <f t="shared" si="11"/>
        <v>0</v>
      </c>
      <c r="S113" s="11"/>
      <c r="T113" s="1">
        <f>VLOOKUP(B113,Master_Item!B:I,8,0)</f>
        <v>9.1199999999999992</v>
      </c>
      <c r="U113" s="11">
        <f t="shared" si="14"/>
        <v>0</v>
      </c>
      <c r="V113" s="11">
        <f t="shared" si="15"/>
        <v>0</v>
      </c>
      <c r="W113" s="11">
        <f t="shared" si="16"/>
        <v>0</v>
      </c>
      <c r="X113" s="11">
        <f t="shared" si="17"/>
        <v>0</v>
      </c>
      <c r="Y113" s="11">
        <f t="shared" si="18"/>
        <v>0</v>
      </c>
    </row>
    <row r="114" spans="1:25">
      <c r="A114" s="13">
        <v>131</v>
      </c>
      <c r="B114" s="2">
        <v>310001999</v>
      </c>
      <c r="C114" s="1" t="s">
        <v>45</v>
      </c>
      <c r="D114" s="1" t="s">
        <v>123</v>
      </c>
      <c r="H114" s="4">
        <f>_xlfn.IFNA(VLOOKUP(B114,'FST MT'!A:FS,$A114,0),0)</f>
        <v>0</v>
      </c>
      <c r="I114" s="4">
        <f t="shared" si="12"/>
        <v>0</v>
      </c>
      <c r="K114" s="52">
        <f>IF(D114="MT",VLOOKUP(B114,Master_Item!B:H,7,0),VLOOKUP(B114,Master_Item!B:H,6,0))</f>
        <v>72</v>
      </c>
      <c r="L114" s="52" t="str">
        <f>VLOOKUP(B114,Master_Item!B:M,12,0)</f>
        <v>โรงงานนวนคร</v>
      </c>
      <c r="M114" s="11" t="str">
        <f t="shared" si="13"/>
        <v>โรงงานนวนครMT</v>
      </c>
      <c r="N114" s="11">
        <f t="shared" si="11"/>
        <v>0</v>
      </c>
      <c r="O114" s="11">
        <f t="shared" si="11"/>
        <v>0</v>
      </c>
      <c r="P114" s="11">
        <f t="shared" si="11"/>
        <v>0</v>
      </c>
      <c r="Q114" s="11">
        <f t="shared" si="11"/>
        <v>0</v>
      </c>
      <c r="R114" s="11">
        <f t="shared" si="11"/>
        <v>0</v>
      </c>
      <c r="S114" s="11"/>
      <c r="T114" s="1">
        <f>VLOOKUP(B114,Master_Item!B:I,8,0)</f>
        <v>9.1199999999999992</v>
      </c>
      <c r="U114" s="11">
        <f t="shared" si="14"/>
        <v>0</v>
      </c>
      <c r="V114" s="11">
        <f t="shared" si="15"/>
        <v>0</v>
      </c>
      <c r="W114" s="11">
        <f t="shared" si="16"/>
        <v>0</v>
      </c>
      <c r="X114" s="11">
        <f t="shared" si="17"/>
        <v>0</v>
      </c>
      <c r="Y114" s="11">
        <f t="shared" si="18"/>
        <v>0</v>
      </c>
    </row>
    <row r="115" spans="1:25">
      <c r="A115" s="13">
        <v>24</v>
      </c>
      <c r="B115" s="2">
        <v>310002000</v>
      </c>
      <c r="C115" s="1" t="s">
        <v>62</v>
      </c>
      <c r="D115" s="1" t="s">
        <v>115</v>
      </c>
      <c r="E115" s="12">
        <f>_xlfn.IFNA(VLOOKUP($B115,'FST OMT'!$C:$AH,$A115,0),0)</f>
        <v>0</v>
      </c>
      <c r="F115" s="12">
        <f>_xlfn.IFNA(VLOOKUP($B115,'FST CV'!$C:$AH,$A115,0),0)</f>
        <v>1179</v>
      </c>
      <c r="G115" s="12">
        <f>_xlfn.IFNA(VLOOKUP($B115,'FST TT'!$C:$AH,$A115,0),0)</f>
        <v>0</v>
      </c>
      <c r="I115" s="4">
        <f t="shared" si="12"/>
        <v>1179</v>
      </c>
      <c r="K115" s="52">
        <f>IF(D115="MT",VLOOKUP(B115,Master_Item!B:H,7,0),VLOOKUP(B115,Master_Item!B:H,6,0))</f>
        <v>54</v>
      </c>
      <c r="L115" s="52" t="str">
        <f>VLOOKUP(B115,Master_Item!B:M,12,0)</f>
        <v>โรงงานนวนคร</v>
      </c>
      <c r="M115" s="11" t="str">
        <f t="shared" si="13"/>
        <v>โรงงานนวนครRegion 1</v>
      </c>
      <c r="N115" s="11">
        <f t="shared" si="11"/>
        <v>0</v>
      </c>
      <c r="O115" s="11">
        <f t="shared" si="11"/>
        <v>21.833333333333332</v>
      </c>
      <c r="P115" s="11">
        <f t="shared" si="11"/>
        <v>0</v>
      </c>
      <c r="Q115" s="11">
        <f t="shared" si="11"/>
        <v>0</v>
      </c>
      <c r="R115" s="11">
        <f t="shared" si="11"/>
        <v>21.833333333333332</v>
      </c>
      <c r="S115" s="11"/>
      <c r="T115" s="1">
        <f>VLOOKUP(B115,Master_Item!B:I,8,0)</f>
        <v>12</v>
      </c>
      <c r="U115" s="11">
        <f t="shared" si="14"/>
        <v>0</v>
      </c>
      <c r="V115" s="11">
        <f t="shared" si="15"/>
        <v>14148</v>
      </c>
      <c r="W115" s="11">
        <f t="shared" si="16"/>
        <v>0</v>
      </c>
      <c r="X115" s="11">
        <f t="shared" si="17"/>
        <v>0</v>
      </c>
      <c r="Y115" s="11">
        <f t="shared" si="18"/>
        <v>14148</v>
      </c>
    </row>
    <row r="116" spans="1:25">
      <c r="A116" s="13">
        <v>25</v>
      </c>
      <c r="B116" s="2">
        <v>310002000</v>
      </c>
      <c r="C116" s="1" t="s">
        <v>62</v>
      </c>
      <c r="D116" s="1" t="s">
        <v>116</v>
      </c>
      <c r="E116" s="12">
        <f>_xlfn.IFNA(VLOOKUP($B116,'FST OMT'!$C:$AH,$A116,0),0)</f>
        <v>2400</v>
      </c>
      <c r="F116" s="12">
        <f>_xlfn.IFNA(VLOOKUP($B116,'FST CV'!$C:$AH,$A116,0),0)</f>
        <v>65</v>
      </c>
      <c r="G116" s="12">
        <f>_xlfn.IFNA(VLOOKUP($B116,'FST TT'!$C:$AH,$A116,0),0)</f>
        <v>0</v>
      </c>
      <c r="I116" s="4">
        <f t="shared" si="12"/>
        <v>2465</v>
      </c>
      <c r="K116" s="52">
        <f>IF(D116="MT",VLOOKUP(B116,Master_Item!B:H,7,0),VLOOKUP(B116,Master_Item!B:H,6,0))</f>
        <v>54</v>
      </c>
      <c r="L116" s="52" t="str">
        <f>VLOOKUP(B116,Master_Item!B:M,12,0)</f>
        <v>โรงงานนวนคร</v>
      </c>
      <c r="M116" s="11" t="str">
        <f t="shared" si="13"/>
        <v>โรงงานนวนครRegion 2</v>
      </c>
      <c r="N116" s="11">
        <f t="shared" si="11"/>
        <v>44.444444444444443</v>
      </c>
      <c r="O116" s="11">
        <f t="shared" si="11"/>
        <v>1.2037037037037037</v>
      </c>
      <c r="P116" s="11">
        <f t="shared" si="11"/>
        <v>0</v>
      </c>
      <c r="Q116" s="11">
        <f t="shared" si="11"/>
        <v>0</v>
      </c>
      <c r="R116" s="11">
        <f t="shared" si="11"/>
        <v>45.648148148148145</v>
      </c>
      <c r="S116" s="11"/>
      <c r="T116" s="1">
        <f>VLOOKUP(B116,Master_Item!B:I,8,0)</f>
        <v>12</v>
      </c>
      <c r="U116" s="11">
        <f t="shared" si="14"/>
        <v>28800</v>
      </c>
      <c r="V116" s="11">
        <f t="shared" si="15"/>
        <v>780</v>
      </c>
      <c r="W116" s="11">
        <f t="shared" si="16"/>
        <v>0</v>
      </c>
      <c r="X116" s="11">
        <f t="shared" si="17"/>
        <v>0</v>
      </c>
      <c r="Y116" s="11">
        <f t="shared" si="18"/>
        <v>29580</v>
      </c>
    </row>
    <row r="117" spans="1:25">
      <c r="A117" s="13">
        <v>26</v>
      </c>
      <c r="B117" s="2">
        <v>310002000</v>
      </c>
      <c r="C117" s="1" t="s">
        <v>62</v>
      </c>
      <c r="D117" s="1" t="s">
        <v>117</v>
      </c>
      <c r="E117" s="12">
        <f>_xlfn.IFNA(VLOOKUP($B117,'FST OMT'!$C:$AH,$A117,0),0)</f>
        <v>1119</v>
      </c>
      <c r="F117" s="12">
        <f>_xlfn.IFNA(VLOOKUP($B117,'FST CV'!$C:$AH,$A117,0),0)</f>
        <v>220</v>
      </c>
      <c r="G117" s="12">
        <f>_xlfn.IFNA(VLOOKUP($B117,'FST TT'!$C:$AH,$A117,0),0)</f>
        <v>8460</v>
      </c>
      <c r="I117" s="4">
        <f t="shared" si="12"/>
        <v>9799</v>
      </c>
      <c r="K117" s="52">
        <f>IF(D117="MT",VLOOKUP(B117,Master_Item!B:H,7,0),VLOOKUP(B117,Master_Item!B:H,6,0))</f>
        <v>54</v>
      </c>
      <c r="L117" s="52" t="str">
        <f>VLOOKUP(B117,Master_Item!B:M,12,0)</f>
        <v>โรงงานนวนคร</v>
      </c>
      <c r="M117" s="11" t="str">
        <f t="shared" si="13"/>
        <v>โรงงานนวนครRegion 3</v>
      </c>
      <c r="N117" s="11">
        <f t="shared" si="11"/>
        <v>20.722222222222221</v>
      </c>
      <c r="O117" s="11">
        <f t="shared" si="11"/>
        <v>4.0740740740740744</v>
      </c>
      <c r="P117" s="11">
        <f t="shared" si="11"/>
        <v>156.66666666666666</v>
      </c>
      <c r="Q117" s="11">
        <f t="shared" si="11"/>
        <v>0</v>
      </c>
      <c r="R117" s="11">
        <f t="shared" si="11"/>
        <v>181.46296296296296</v>
      </c>
      <c r="S117" s="11"/>
      <c r="T117" s="1">
        <f>VLOOKUP(B117,Master_Item!B:I,8,0)</f>
        <v>12</v>
      </c>
      <c r="U117" s="11">
        <f t="shared" si="14"/>
        <v>13428</v>
      </c>
      <c r="V117" s="11">
        <f t="shared" si="15"/>
        <v>2640</v>
      </c>
      <c r="W117" s="11">
        <f t="shared" si="16"/>
        <v>101520</v>
      </c>
      <c r="X117" s="11">
        <f t="shared" si="17"/>
        <v>0</v>
      </c>
      <c r="Y117" s="11">
        <f t="shared" si="18"/>
        <v>117588</v>
      </c>
    </row>
    <row r="118" spans="1:25">
      <c r="A118" s="13">
        <v>27</v>
      </c>
      <c r="B118" s="2">
        <v>310002000</v>
      </c>
      <c r="C118" s="1" t="s">
        <v>62</v>
      </c>
      <c r="D118" s="1" t="s">
        <v>118</v>
      </c>
      <c r="E118" s="12">
        <f>_xlfn.IFNA(VLOOKUP($B118,'FST OMT'!$C:$AH,$A118,0),0)</f>
        <v>1315</v>
      </c>
      <c r="F118" s="12">
        <f>_xlfn.IFNA(VLOOKUP($B118,'FST CV'!$C:$AH,$A118,0),0)</f>
        <v>465</v>
      </c>
      <c r="G118" s="12">
        <f>_xlfn.IFNA(VLOOKUP($B118,'FST TT'!$C:$AH,$A118,0),0)</f>
        <v>1200</v>
      </c>
      <c r="I118" s="4">
        <f t="shared" si="12"/>
        <v>2980</v>
      </c>
      <c r="K118" s="52">
        <f>IF(D118="MT",VLOOKUP(B118,Master_Item!B:H,7,0),VLOOKUP(B118,Master_Item!B:H,6,0))</f>
        <v>54</v>
      </c>
      <c r="L118" s="52" t="str">
        <f>VLOOKUP(B118,Master_Item!B:M,12,0)</f>
        <v>โรงงานนวนคร</v>
      </c>
      <c r="M118" s="11" t="str">
        <f t="shared" si="13"/>
        <v>โรงงานนวนครRegion 4</v>
      </c>
      <c r="N118" s="11">
        <f t="shared" si="11"/>
        <v>24.351851851851851</v>
      </c>
      <c r="O118" s="11">
        <f t="shared" si="11"/>
        <v>8.6111111111111107</v>
      </c>
      <c r="P118" s="11">
        <f t="shared" si="11"/>
        <v>22.222222222222221</v>
      </c>
      <c r="Q118" s="11">
        <f t="shared" si="11"/>
        <v>0</v>
      </c>
      <c r="R118" s="11">
        <f t="shared" si="11"/>
        <v>55.185185185185183</v>
      </c>
      <c r="S118" s="11"/>
      <c r="T118" s="1">
        <f>VLOOKUP(B118,Master_Item!B:I,8,0)</f>
        <v>12</v>
      </c>
      <c r="U118" s="11">
        <f t="shared" si="14"/>
        <v>15780</v>
      </c>
      <c r="V118" s="11">
        <f t="shared" si="15"/>
        <v>5580</v>
      </c>
      <c r="W118" s="11">
        <f t="shared" si="16"/>
        <v>14400</v>
      </c>
      <c r="X118" s="11">
        <f t="shared" si="17"/>
        <v>0</v>
      </c>
      <c r="Y118" s="11">
        <f t="shared" si="18"/>
        <v>35760</v>
      </c>
    </row>
    <row r="119" spans="1:25">
      <c r="A119" s="13">
        <v>28</v>
      </c>
      <c r="B119" s="2">
        <v>310002000</v>
      </c>
      <c r="C119" s="1" t="s">
        <v>62</v>
      </c>
      <c r="D119" s="1" t="s">
        <v>119</v>
      </c>
      <c r="E119" s="12">
        <f>_xlfn.IFNA(VLOOKUP($B119,'FST OMT'!$C:$AH,$A119,0),0)</f>
        <v>878</v>
      </c>
      <c r="F119" s="12">
        <f>_xlfn.IFNA(VLOOKUP($B119,'FST CV'!$C:$AH,$A119,0),0)</f>
        <v>279</v>
      </c>
      <c r="G119" s="12">
        <f>_xlfn.IFNA(VLOOKUP($B119,'FST TT'!$C:$AH,$A119,0),0)</f>
        <v>2160</v>
      </c>
      <c r="I119" s="4">
        <f t="shared" si="12"/>
        <v>3317</v>
      </c>
      <c r="K119" s="52">
        <f>IF(D119="MT",VLOOKUP(B119,Master_Item!B:H,7,0),VLOOKUP(B119,Master_Item!B:H,6,0))</f>
        <v>54</v>
      </c>
      <c r="L119" s="52" t="str">
        <f>VLOOKUP(B119,Master_Item!B:M,12,0)</f>
        <v>โรงงานนวนคร</v>
      </c>
      <c r="M119" s="11" t="str">
        <f t="shared" si="13"/>
        <v>โรงงานนวนครRegion 5</v>
      </c>
      <c r="N119" s="11">
        <f t="shared" si="11"/>
        <v>16.25925925925926</v>
      </c>
      <c r="O119" s="11">
        <f t="shared" si="11"/>
        <v>5.166666666666667</v>
      </c>
      <c r="P119" s="11">
        <f t="shared" si="11"/>
        <v>40</v>
      </c>
      <c r="Q119" s="11">
        <f t="shared" si="11"/>
        <v>0</v>
      </c>
      <c r="R119" s="11">
        <f t="shared" si="11"/>
        <v>61.425925925925924</v>
      </c>
      <c r="S119" s="11"/>
      <c r="T119" s="1">
        <f>VLOOKUP(B119,Master_Item!B:I,8,0)</f>
        <v>12</v>
      </c>
      <c r="U119" s="11">
        <f t="shared" si="14"/>
        <v>10536</v>
      </c>
      <c r="V119" s="11">
        <f t="shared" si="15"/>
        <v>3348</v>
      </c>
      <c r="W119" s="11">
        <f t="shared" si="16"/>
        <v>25920</v>
      </c>
      <c r="X119" s="11">
        <f t="shared" si="17"/>
        <v>0</v>
      </c>
      <c r="Y119" s="11">
        <f t="shared" si="18"/>
        <v>39804</v>
      </c>
    </row>
    <row r="120" spans="1:25">
      <c r="A120" s="13">
        <v>29</v>
      </c>
      <c r="B120" s="2">
        <v>310002000</v>
      </c>
      <c r="C120" s="1" t="s">
        <v>62</v>
      </c>
      <c r="D120" s="1" t="s">
        <v>127</v>
      </c>
      <c r="E120" s="12">
        <f>_xlfn.IFNA(VLOOKUP($B120,'FST OMT'!$C:$AH,$A120,0),0)*0.45</f>
        <v>87.3</v>
      </c>
      <c r="F120" s="12">
        <f>_xlfn.IFNA(VLOOKUP($B120,'FST CV'!$C:$AH,$A120,0),0)*0.45</f>
        <v>0</v>
      </c>
      <c r="G120" s="12">
        <f>_xlfn.IFNA(VLOOKUP($B120,'FST TT'!$C:$AH,$A120,0),0)*0.45</f>
        <v>0</v>
      </c>
      <c r="I120" s="4">
        <f t="shared" si="12"/>
        <v>87.3</v>
      </c>
      <c r="K120" s="52">
        <f>IF(D120="MT",VLOOKUP(B120,Master_Item!B:H,7,0),VLOOKUP(B120,Master_Item!B:H,6,0))</f>
        <v>54</v>
      </c>
      <c r="L120" s="52" t="str">
        <f>VLOOKUP(B120,Master_Item!B:M,12,0)</f>
        <v>โรงงานนวนคร</v>
      </c>
      <c r="M120" s="11" t="str">
        <f t="shared" si="13"/>
        <v>โรงงานนวนครRegion 6/9</v>
      </c>
      <c r="N120" s="11">
        <f t="shared" ref="N120:R170" si="19">E120/$K120</f>
        <v>1.6166666666666667</v>
      </c>
      <c r="O120" s="11">
        <f t="shared" si="19"/>
        <v>0</v>
      </c>
      <c r="P120" s="11">
        <f t="shared" si="19"/>
        <v>0</v>
      </c>
      <c r="Q120" s="11">
        <f t="shared" si="19"/>
        <v>0</v>
      </c>
      <c r="R120" s="11">
        <f t="shared" si="19"/>
        <v>1.6166666666666667</v>
      </c>
      <c r="S120" s="11"/>
      <c r="T120" s="1">
        <f>VLOOKUP(B120,Master_Item!B:I,8,0)</f>
        <v>12</v>
      </c>
      <c r="U120" s="11">
        <f t="shared" si="14"/>
        <v>1047.5999999999999</v>
      </c>
      <c r="V120" s="11">
        <f t="shared" si="15"/>
        <v>0</v>
      </c>
      <c r="W120" s="11">
        <f t="shared" si="16"/>
        <v>0</v>
      </c>
      <c r="X120" s="11">
        <f t="shared" si="17"/>
        <v>0</v>
      </c>
      <c r="Y120" s="11">
        <f t="shared" si="18"/>
        <v>1047.5999999999999</v>
      </c>
    </row>
    <row r="121" spans="1:25">
      <c r="A121" s="13">
        <v>29</v>
      </c>
      <c r="B121" s="2">
        <v>310002000</v>
      </c>
      <c r="C121" s="1" t="s">
        <v>62</v>
      </c>
      <c r="D121" s="1" t="s">
        <v>128</v>
      </c>
      <c r="E121" s="12">
        <f>_xlfn.IFNA(VLOOKUP($B121,'FST OMT'!$C:$AH,$A121,0),0)*0.55</f>
        <v>106.7</v>
      </c>
      <c r="F121" s="12">
        <f>_xlfn.IFNA(VLOOKUP($B121,'FST CV'!$C:$AH,$A121,0),0)*0.55</f>
        <v>0</v>
      </c>
      <c r="G121" s="12">
        <f>_xlfn.IFNA(VLOOKUP($B121,'FST TT'!$C:$AH,$A121,0),0)*0.55</f>
        <v>0</v>
      </c>
      <c r="I121" s="4">
        <f t="shared" si="12"/>
        <v>106.7</v>
      </c>
      <c r="K121" s="52">
        <f>IF(D121="MT",VLOOKUP(B121,Master_Item!B:H,7,0),VLOOKUP(B121,Master_Item!B:H,6,0))</f>
        <v>54</v>
      </c>
      <c r="L121" s="52" t="str">
        <f>VLOOKUP(B121,Master_Item!B:M,12,0)</f>
        <v>โรงงานนวนคร</v>
      </c>
      <c r="M121" s="11" t="str">
        <f t="shared" si="13"/>
        <v>โรงงานนวนครRegion 6/14</v>
      </c>
      <c r="N121" s="11">
        <f t="shared" si="19"/>
        <v>1.9759259259259261</v>
      </c>
      <c r="O121" s="11">
        <f t="shared" si="19"/>
        <v>0</v>
      </c>
      <c r="P121" s="11">
        <f t="shared" si="19"/>
        <v>0</v>
      </c>
      <c r="Q121" s="11">
        <f t="shared" si="19"/>
        <v>0</v>
      </c>
      <c r="R121" s="11">
        <f t="shared" si="19"/>
        <v>1.9759259259259261</v>
      </c>
      <c r="S121" s="11"/>
      <c r="T121" s="1">
        <f>VLOOKUP(B121,Master_Item!B:I,8,0)</f>
        <v>12</v>
      </c>
      <c r="U121" s="11">
        <f t="shared" si="14"/>
        <v>1280.4000000000001</v>
      </c>
      <c r="V121" s="11">
        <f t="shared" si="15"/>
        <v>0</v>
      </c>
      <c r="W121" s="11">
        <f t="shared" si="16"/>
        <v>0</v>
      </c>
      <c r="X121" s="11">
        <f t="shared" si="17"/>
        <v>0</v>
      </c>
      <c r="Y121" s="11">
        <f t="shared" si="18"/>
        <v>1280.4000000000001</v>
      </c>
    </row>
    <row r="122" spans="1:25">
      <c r="A122" s="13">
        <v>30</v>
      </c>
      <c r="B122" s="2">
        <v>310002000</v>
      </c>
      <c r="C122" s="1" t="s">
        <v>62</v>
      </c>
      <c r="D122" s="1" t="s">
        <v>121</v>
      </c>
      <c r="E122" s="12">
        <f>_xlfn.IFNA(VLOOKUP($B122,'FST OMT'!$C:$AH,$A122,0),0)</f>
        <v>220</v>
      </c>
      <c r="F122" s="12">
        <f>_xlfn.IFNA(VLOOKUP($B122,'FST CV'!$C:$AH,$A122,0),0)</f>
        <v>10</v>
      </c>
      <c r="G122" s="12">
        <f>_xlfn.IFNA(VLOOKUP($B122,'FST TT'!$C:$AH,$A122,0),0)</f>
        <v>1395</v>
      </c>
      <c r="I122" s="4">
        <f t="shared" si="12"/>
        <v>1625</v>
      </c>
      <c r="K122" s="52">
        <f>IF(D122="MT",VLOOKUP(B122,Master_Item!B:H,7,0),VLOOKUP(B122,Master_Item!B:H,6,0))</f>
        <v>54</v>
      </c>
      <c r="L122" s="52" t="str">
        <f>VLOOKUP(B122,Master_Item!B:M,12,0)</f>
        <v>โรงงานนวนคร</v>
      </c>
      <c r="M122" s="11" t="str">
        <f t="shared" si="13"/>
        <v>โรงงานนวนครRegion 7</v>
      </c>
      <c r="N122" s="11">
        <f t="shared" si="19"/>
        <v>4.0740740740740744</v>
      </c>
      <c r="O122" s="11">
        <f t="shared" si="19"/>
        <v>0.18518518518518517</v>
      </c>
      <c r="P122" s="11">
        <f t="shared" si="19"/>
        <v>25.833333333333332</v>
      </c>
      <c r="Q122" s="11">
        <f t="shared" si="19"/>
        <v>0</v>
      </c>
      <c r="R122" s="11">
        <f t="shared" si="19"/>
        <v>30.092592592592592</v>
      </c>
      <c r="S122" s="11"/>
      <c r="T122" s="1">
        <f>VLOOKUP(B122,Master_Item!B:I,8,0)</f>
        <v>12</v>
      </c>
      <c r="U122" s="11">
        <f t="shared" si="14"/>
        <v>2640</v>
      </c>
      <c r="V122" s="11">
        <f t="shared" si="15"/>
        <v>120</v>
      </c>
      <c r="W122" s="11">
        <f t="shared" si="16"/>
        <v>16740</v>
      </c>
      <c r="X122" s="11">
        <f t="shared" si="17"/>
        <v>0</v>
      </c>
      <c r="Y122" s="11">
        <f t="shared" si="18"/>
        <v>19500</v>
      </c>
    </row>
    <row r="123" spans="1:25">
      <c r="A123" s="13">
        <v>31</v>
      </c>
      <c r="B123" s="2">
        <v>310002000</v>
      </c>
      <c r="C123" s="1" t="s">
        <v>62</v>
      </c>
      <c r="D123" s="1" t="s">
        <v>122</v>
      </c>
      <c r="E123" s="12">
        <f>_xlfn.IFNA(VLOOKUP($B123,'FST OMT'!$C:$AH,$A123,0),0)</f>
        <v>1442</v>
      </c>
      <c r="F123" s="12">
        <f>_xlfn.IFNA(VLOOKUP($B123,'FST CV'!$C:$AH,$A123,0),0)</f>
        <v>354</v>
      </c>
      <c r="G123" s="12">
        <f>_xlfn.IFNA(VLOOKUP($B123,'FST TT'!$C:$AH,$A123,0),0)</f>
        <v>6180</v>
      </c>
      <c r="I123" s="4">
        <f t="shared" si="12"/>
        <v>7976</v>
      </c>
      <c r="K123" s="52">
        <f>IF(D123="MT",VLOOKUP(B123,Master_Item!B:H,7,0),VLOOKUP(B123,Master_Item!B:H,6,0))</f>
        <v>54</v>
      </c>
      <c r="L123" s="52" t="str">
        <f>VLOOKUP(B123,Master_Item!B:M,12,0)</f>
        <v>โรงงานนวนคร</v>
      </c>
      <c r="M123" s="11" t="str">
        <f t="shared" si="13"/>
        <v>โรงงานนวนครRegion 8</v>
      </c>
      <c r="N123" s="11">
        <f t="shared" si="19"/>
        <v>26.703703703703702</v>
      </c>
      <c r="O123" s="11">
        <f t="shared" si="19"/>
        <v>6.5555555555555554</v>
      </c>
      <c r="P123" s="11">
        <f t="shared" si="19"/>
        <v>114.44444444444444</v>
      </c>
      <c r="Q123" s="11">
        <f t="shared" si="19"/>
        <v>0</v>
      </c>
      <c r="R123" s="11">
        <f t="shared" si="19"/>
        <v>147.7037037037037</v>
      </c>
      <c r="S123" s="11"/>
      <c r="T123" s="1">
        <f>VLOOKUP(B123,Master_Item!B:I,8,0)</f>
        <v>12</v>
      </c>
      <c r="U123" s="11">
        <f t="shared" si="14"/>
        <v>17304</v>
      </c>
      <c r="V123" s="11">
        <f t="shared" si="15"/>
        <v>4248</v>
      </c>
      <c r="W123" s="11">
        <f t="shared" si="16"/>
        <v>74160</v>
      </c>
      <c r="X123" s="11">
        <f t="shared" si="17"/>
        <v>0</v>
      </c>
      <c r="Y123" s="11">
        <f t="shared" si="18"/>
        <v>95712</v>
      </c>
    </row>
    <row r="124" spans="1:25">
      <c r="A124" s="13">
        <v>131</v>
      </c>
      <c r="B124" s="2">
        <v>310002000</v>
      </c>
      <c r="C124" s="1" t="s">
        <v>62</v>
      </c>
      <c r="D124" s="1" t="s">
        <v>123</v>
      </c>
      <c r="H124" s="4">
        <f>_xlfn.IFNA(VLOOKUP(B124,'FST MT'!A:FS,$A124,0),0)</f>
        <v>8191</v>
      </c>
      <c r="I124" s="4">
        <f t="shared" si="12"/>
        <v>8191</v>
      </c>
      <c r="K124" s="52">
        <f>IF(D124="MT",VLOOKUP(B124,Master_Item!B:H,7,0),VLOOKUP(B124,Master_Item!B:H,6,0))</f>
        <v>54</v>
      </c>
      <c r="L124" s="52" t="str">
        <f>VLOOKUP(B124,Master_Item!B:M,12,0)</f>
        <v>โรงงานนวนคร</v>
      </c>
      <c r="M124" s="11" t="str">
        <f t="shared" si="13"/>
        <v>โรงงานนวนครMT</v>
      </c>
      <c r="N124" s="11">
        <f t="shared" si="19"/>
        <v>0</v>
      </c>
      <c r="O124" s="11">
        <f t="shared" si="19"/>
        <v>0</v>
      </c>
      <c r="P124" s="11">
        <f t="shared" si="19"/>
        <v>0</v>
      </c>
      <c r="Q124" s="11">
        <f t="shared" si="19"/>
        <v>151.68518518518519</v>
      </c>
      <c r="R124" s="11">
        <f t="shared" si="19"/>
        <v>151.68518518518519</v>
      </c>
      <c r="S124" s="11"/>
      <c r="T124" s="1">
        <f>VLOOKUP(B124,Master_Item!B:I,8,0)</f>
        <v>12</v>
      </c>
      <c r="U124" s="11">
        <f t="shared" si="14"/>
        <v>0</v>
      </c>
      <c r="V124" s="11">
        <f t="shared" si="15"/>
        <v>0</v>
      </c>
      <c r="W124" s="11">
        <f t="shared" si="16"/>
        <v>0</v>
      </c>
      <c r="X124" s="11">
        <f t="shared" si="17"/>
        <v>98292</v>
      </c>
      <c r="Y124" s="11">
        <f t="shared" si="18"/>
        <v>98292</v>
      </c>
    </row>
    <row r="125" spans="1:25">
      <c r="A125" s="13">
        <v>24</v>
      </c>
      <c r="B125" s="2">
        <v>310002001</v>
      </c>
      <c r="C125" s="1" t="s">
        <v>63</v>
      </c>
      <c r="D125" s="1" t="s">
        <v>115</v>
      </c>
      <c r="E125" s="12">
        <f>_xlfn.IFNA(VLOOKUP($B125,'FST OMT'!$C:$AH,$A125,0),0)</f>
        <v>0</v>
      </c>
      <c r="F125" s="12">
        <f>_xlfn.IFNA(VLOOKUP($B125,'FST CV'!$C:$AH,$A125,0),0)</f>
        <v>0</v>
      </c>
      <c r="G125" s="12">
        <f>_xlfn.IFNA(VLOOKUP($B125,'FST TT'!$C:$AH,$A125,0),0)</f>
        <v>0</v>
      </c>
      <c r="I125" s="4">
        <f t="shared" si="12"/>
        <v>0</v>
      </c>
      <c r="K125" s="52">
        <f>IF(D125="MT",VLOOKUP(B125,Master_Item!B:H,7,0),VLOOKUP(B125,Master_Item!B:H,6,0))</f>
        <v>54</v>
      </c>
      <c r="L125" s="52" t="str">
        <f>VLOOKUP(B125,Master_Item!B:M,12,0)</f>
        <v>โรงงานนวนคร</v>
      </c>
      <c r="M125" s="11" t="str">
        <f t="shared" si="13"/>
        <v>โรงงานนวนครRegion 1</v>
      </c>
      <c r="N125" s="11">
        <f t="shared" si="19"/>
        <v>0</v>
      </c>
      <c r="O125" s="11">
        <f t="shared" si="19"/>
        <v>0</v>
      </c>
      <c r="P125" s="11">
        <f t="shared" si="19"/>
        <v>0</v>
      </c>
      <c r="Q125" s="11">
        <f t="shared" si="19"/>
        <v>0</v>
      </c>
      <c r="R125" s="11">
        <f t="shared" si="19"/>
        <v>0</v>
      </c>
      <c r="S125" s="11"/>
      <c r="T125" s="1">
        <f>VLOOKUP(B125,Master_Item!B:I,8,0)</f>
        <v>12</v>
      </c>
      <c r="U125" s="11">
        <f t="shared" si="14"/>
        <v>0</v>
      </c>
      <c r="V125" s="11">
        <f t="shared" si="15"/>
        <v>0</v>
      </c>
      <c r="W125" s="11">
        <f t="shared" si="16"/>
        <v>0</v>
      </c>
      <c r="X125" s="11">
        <f t="shared" si="17"/>
        <v>0</v>
      </c>
      <c r="Y125" s="11">
        <f t="shared" si="18"/>
        <v>0</v>
      </c>
    </row>
    <row r="126" spans="1:25">
      <c r="A126" s="13">
        <v>25</v>
      </c>
      <c r="B126" s="2">
        <v>310002001</v>
      </c>
      <c r="C126" s="1" t="s">
        <v>63</v>
      </c>
      <c r="D126" s="1" t="s">
        <v>116</v>
      </c>
      <c r="E126" s="12">
        <f>_xlfn.IFNA(VLOOKUP($B126,'FST OMT'!$C:$AH,$A126,0),0)</f>
        <v>0</v>
      </c>
      <c r="F126" s="12">
        <f>_xlfn.IFNA(VLOOKUP($B126,'FST CV'!$C:$AH,$A126,0),0)</f>
        <v>0</v>
      </c>
      <c r="G126" s="12">
        <f>_xlfn.IFNA(VLOOKUP($B126,'FST TT'!$C:$AH,$A126,0),0)</f>
        <v>0</v>
      </c>
      <c r="I126" s="4">
        <f t="shared" si="12"/>
        <v>0</v>
      </c>
      <c r="K126" s="52">
        <f>IF(D126="MT",VLOOKUP(B126,Master_Item!B:H,7,0),VLOOKUP(B126,Master_Item!B:H,6,0))</f>
        <v>54</v>
      </c>
      <c r="L126" s="52" t="str">
        <f>VLOOKUP(B126,Master_Item!B:M,12,0)</f>
        <v>โรงงานนวนคร</v>
      </c>
      <c r="M126" s="11" t="str">
        <f t="shared" si="13"/>
        <v>โรงงานนวนครRegion 2</v>
      </c>
      <c r="N126" s="11">
        <f t="shared" si="19"/>
        <v>0</v>
      </c>
      <c r="O126" s="11">
        <f t="shared" si="19"/>
        <v>0</v>
      </c>
      <c r="P126" s="11">
        <f t="shared" si="19"/>
        <v>0</v>
      </c>
      <c r="Q126" s="11">
        <f t="shared" si="19"/>
        <v>0</v>
      </c>
      <c r="R126" s="11">
        <f t="shared" si="19"/>
        <v>0</v>
      </c>
      <c r="S126" s="11"/>
      <c r="T126" s="1">
        <f>VLOOKUP(B126,Master_Item!B:I,8,0)</f>
        <v>12</v>
      </c>
      <c r="U126" s="11">
        <f t="shared" si="14"/>
        <v>0</v>
      </c>
      <c r="V126" s="11">
        <f t="shared" si="15"/>
        <v>0</v>
      </c>
      <c r="W126" s="11">
        <f t="shared" si="16"/>
        <v>0</v>
      </c>
      <c r="X126" s="11">
        <f t="shared" si="17"/>
        <v>0</v>
      </c>
      <c r="Y126" s="11">
        <f t="shared" si="18"/>
        <v>0</v>
      </c>
    </row>
    <row r="127" spans="1:25">
      <c r="A127" s="13">
        <v>26</v>
      </c>
      <c r="B127" s="2">
        <v>310002001</v>
      </c>
      <c r="C127" s="1" t="s">
        <v>63</v>
      </c>
      <c r="D127" s="1" t="s">
        <v>117</v>
      </c>
      <c r="E127" s="12">
        <f>_xlfn.IFNA(VLOOKUP($B127,'FST OMT'!$C:$AH,$A127,0),0)</f>
        <v>0</v>
      </c>
      <c r="F127" s="12">
        <f>_xlfn.IFNA(VLOOKUP($B127,'FST CV'!$C:$AH,$A127,0),0)</f>
        <v>0</v>
      </c>
      <c r="G127" s="12">
        <f>_xlfn.IFNA(VLOOKUP($B127,'FST TT'!$C:$AH,$A127,0),0)</f>
        <v>0</v>
      </c>
      <c r="I127" s="4">
        <f t="shared" si="12"/>
        <v>0</v>
      </c>
      <c r="K127" s="52">
        <f>IF(D127="MT",VLOOKUP(B127,Master_Item!B:H,7,0),VLOOKUP(B127,Master_Item!B:H,6,0))</f>
        <v>54</v>
      </c>
      <c r="L127" s="52" t="str">
        <f>VLOOKUP(B127,Master_Item!B:M,12,0)</f>
        <v>โรงงานนวนคร</v>
      </c>
      <c r="M127" s="11" t="str">
        <f t="shared" si="13"/>
        <v>โรงงานนวนครRegion 3</v>
      </c>
      <c r="N127" s="11">
        <f t="shared" si="19"/>
        <v>0</v>
      </c>
      <c r="O127" s="11">
        <f t="shared" si="19"/>
        <v>0</v>
      </c>
      <c r="P127" s="11">
        <f t="shared" si="19"/>
        <v>0</v>
      </c>
      <c r="Q127" s="11">
        <f t="shared" si="19"/>
        <v>0</v>
      </c>
      <c r="R127" s="11">
        <f t="shared" si="19"/>
        <v>0</v>
      </c>
      <c r="S127" s="11"/>
      <c r="T127" s="1">
        <f>VLOOKUP(B127,Master_Item!B:I,8,0)</f>
        <v>12</v>
      </c>
      <c r="U127" s="11">
        <f t="shared" si="14"/>
        <v>0</v>
      </c>
      <c r="V127" s="11">
        <f t="shared" si="15"/>
        <v>0</v>
      </c>
      <c r="W127" s="11">
        <f t="shared" si="16"/>
        <v>0</v>
      </c>
      <c r="X127" s="11">
        <f t="shared" si="17"/>
        <v>0</v>
      </c>
      <c r="Y127" s="11">
        <f t="shared" si="18"/>
        <v>0</v>
      </c>
    </row>
    <row r="128" spans="1:25">
      <c r="A128" s="13">
        <v>27</v>
      </c>
      <c r="B128" s="2">
        <v>310002001</v>
      </c>
      <c r="C128" s="1" t="s">
        <v>63</v>
      </c>
      <c r="D128" s="1" t="s">
        <v>118</v>
      </c>
      <c r="E128" s="12">
        <f>_xlfn.IFNA(VLOOKUP($B128,'FST OMT'!$C:$AH,$A128,0),0)</f>
        <v>0</v>
      </c>
      <c r="F128" s="12">
        <f>_xlfn.IFNA(VLOOKUP($B128,'FST CV'!$C:$AH,$A128,0),0)</f>
        <v>0</v>
      </c>
      <c r="G128" s="12">
        <f>_xlfn.IFNA(VLOOKUP($B128,'FST TT'!$C:$AH,$A128,0),0)</f>
        <v>0</v>
      </c>
      <c r="I128" s="4">
        <f t="shared" si="12"/>
        <v>0</v>
      </c>
      <c r="K128" s="52">
        <f>IF(D128="MT",VLOOKUP(B128,Master_Item!B:H,7,0),VLOOKUP(B128,Master_Item!B:H,6,0))</f>
        <v>54</v>
      </c>
      <c r="L128" s="52" t="str">
        <f>VLOOKUP(B128,Master_Item!B:M,12,0)</f>
        <v>โรงงานนวนคร</v>
      </c>
      <c r="M128" s="11" t="str">
        <f t="shared" si="13"/>
        <v>โรงงานนวนครRegion 4</v>
      </c>
      <c r="N128" s="11">
        <f t="shared" si="19"/>
        <v>0</v>
      </c>
      <c r="O128" s="11">
        <f t="shared" si="19"/>
        <v>0</v>
      </c>
      <c r="P128" s="11">
        <f t="shared" si="19"/>
        <v>0</v>
      </c>
      <c r="Q128" s="11">
        <f t="shared" si="19"/>
        <v>0</v>
      </c>
      <c r="R128" s="11">
        <f t="shared" si="19"/>
        <v>0</v>
      </c>
      <c r="S128" s="11"/>
      <c r="T128" s="1">
        <f>VLOOKUP(B128,Master_Item!B:I,8,0)</f>
        <v>12</v>
      </c>
      <c r="U128" s="11">
        <f t="shared" si="14"/>
        <v>0</v>
      </c>
      <c r="V128" s="11">
        <f t="shared" si="15"/>
        <v>0</v>
      </c>
      <c r="W128" s="11">
        <f t="shared" si="16"/>
        <v>0</v>
      </c>
      <c r="X128" s="11">
        <f t="shared" si="17"/>
        <v>0</v>
      </c>
      <c r="Y128" s="11">
        <f t="shared" si="18"/>
        <v>0</v>
      </c>
    </row>
    <row r="129" spans="1:25">
      <c r="A129" s="13">
        <v>28</v>
      </c>
      <c r="B129" s="2">
        <v>310002001</v>
      </c>
      <c r="C129" s="1" t="s">
        <v>63</v>
      </c>
      <c r="D129" s="1" t="s">
        <v>119</v>
      </c>
      <c r="E129" s="12">
        <f>_xlfn.IFNA(VLOOKUP($B129,'FST OMT'!$C:$AH,$A129,0),0)</f>
        <v>0</v>
      </c>
      <c r="F129" s="12">
        <f>_xlfn.IFNA(VLOOKUP($B129,'FST CV'!$C:$AH,$A129,0),0)</f>
        <v>0</v>
      </c>
      <c r="G129" s="12">
        <f>_xlfn.IFNA(VLOOKUP($B129,'FST TT'!$C:$AH,$A129,0),0)</f>
        <v>0</v>
      </c>
      <c r="I129" s="4">
        <f t="shared" si="12"/>
        <v>0</v>
      </c>
      <c r="K129" s="52">
        <f>IF(D129="MT",VLOOKUP(B129,Master_Item!B:H,7,0),VLOOKUP(B129,Master_Item!B:H,6,0))</f>
        <v>54</v>
      </c>
      <c r="L129" s="52" t="str">
        <f>VLOOKUP(B129,Master_Item!B:M,12,0)</f>
        <v>โรงงานนวนคร</v>
      </c>
      <c r="M129" s="11" t="str">
        <f t="shared" si="13"/>
        <v>โรงงานนวนครRegion 5</v>
      </c>
      <c r="N129" s="11">
        <f t="shared" si="19"/>
        <v>0</v>
      </c>
      <c r="O129" s="11">
        <f t="shared" si="19"/>
        <v>0</v>
      </c>
      <c r="P129" s="11">
        <f t="shared" si="19"/>
        <v>0</v>
      </c>
      <c r="Q129" s="11">
        <f t="shared" si="19"/>
        <v>0</v>
      </c>
      <c r="R129" s="11">
        <f t="shared" si="19"/>
        <v>0</v>
      </c>
      <c r="S129" s="11"/>
      <c r="T129" s="1">
        <f>VLOOKUP(B129,Master_Item!B:I,8,0)</f>
        <v>12</v>
      </c>
      <c r="U129" s="11">
        <f t="shared" si="14"/>
        <v>0</v>
      </c>
      <c r="V129" s="11">
        <f t="shared" si="15"/>
        <v>0</v>
      </c>
      <c r="W129" s="11">
        <f t="shared" si="16"/>
        <v>0</v>
      </c>
      <c r="X129" s="11">
        <f t="shared" si="17"/>
        <v>0</v>
      </c>
      <c r="Y129" s="11">
        <f t="shared" si="18"/>
        <v>0</v>
      </c>
    </row>
    <row r="130" spans="1:25">
      <c r="A130" s="13">
        <v>29</v>
      </c>
      <c r="B130" s="2">
        <v>310002001</v>
      </c>
      <c r="C130" s="1" t="s">
        <v>63</v>
      </c>
      <c r="D130" s="1" t="s">
        <v>127</v>
      </c>
      <c r="E130" s="12">
        <f>_xlfn.IFNA(VLOOKUP($B130,'FST OMT'!$C:$AH,$A130,0),0)*0.45</f>
        <v>0</v>
      </c>
      <c r="F130" s="12">
        <f>_xlfn.IFNA(VLOOKUP($B130,'FST CV'!$C:$AH,$A130,0),0)*0.45</f>
        <v>0</v>
      </c>
      <c r="G130" s="12">
        <f>_xlfn.IFNA(VLOOKUP($B130,'FST TT'!$C:$AH,$A130,0),0)*0.45</f>
        <v>0</v>
      </c>
      <c r="I130" s="4">
        <f t="shared" si="12"/>
        <v>0</v>
      </c>
      <c r="K130" s="52">
        <f>IF(D130="MT",VLOOKUP(B130,Master_Item!B:H,7,0),VLOOKUP(B130,Master_Item!B:H,6,0))</f>
        <v>54</v>
      </c>
      <c r="L130" s="52" t="str">
        <f>VLOOKUP(B130,Master_Item!B:M,12,0)</f>
        <v>โรงงานนวนคร</v>
      </c>
      <c r="M130" s="11" t="str">
        <f t="shared" si="13"/>
        <v>โรงงานนวนครRegion 6/9</v>
      </c>
      <c r="N130" s="11">
        <f t="shared" si="19"/>
        <v>0</v>
      </c>
      <c r="O130" s="11">
        <f t="shared" si="19"/>
        <v>0</v>
      </c>
      <c r="P130" s="11">
        <f t="shared" si="19"/>
        <v>0</v>
      </c>
      <c r="Q130" s="11">
        <f t="shared" si="19"/>
        <v>0</v>
      </c>
      <c r="R130" s="11">
        <f t="shared" si="19"/>
        <v>0</v>
      </c>
      <c r="S130" s="11"/>
      <c r="T130" s="1">
        <f>VLOOKUP(B130,Master_Item!B:I,8,0)</f>
        <v>12</v>
      </c>
      <c r="U130" s="11">
        <f t="shared" si="14"/>
        <v>0</v>
      </c>
      <c r="V130" s="11">
        <f t="shared" si="15"/>
        <v>0</v>
      </c>
      <c r="W130" s="11">
        <f t="shared" si="16"/>
        <v>0</v>
      </c>
      <c r="X130" s="11">
        <f t="shared" si="17"/>
        <v>0</v>
      </c>
      <c r="Y130" s="11">
        <f t="shared" si="18"/>
        <v>0</v>
      </c>
    </row>
    <row r="131" spans="1:25">
      <c r="A131" s="13">
        <v>29</v>
      </c>
      <c r="B131" s="2">
        <v>310002001</v>
      </c>
      <c r="C131" s="1" t="s">
        <v>63</v>
      </c>
      <c r="D131" s="1" t="s">
        <v>128</v>
      </c>
      <c r="E131" s="12">
        <f>_xlfn.IFNA(VLOOKUP($B131,'FST OMT'!$C:$AH,$A131,0),0)*0.55</f>
        <v>0</v>
      </c>
      <c r="F131" s="12">
        <f>_xlfn.IFNA(VLOOKUP($B131,'FST CV'!$C:$AH,$A131,0),0)*0.55</f>
        <v>0</v>
      </c>
      <c r="G131" s="12">
        <f>_xlfn.IFNA(VLOOKUP($B131,'FST TT'!$C:$AH,$A131,0),0)*0.55</f>
        <v>0</v>
      </c>
      <c r="I131" s="4">
        <f t="shared" si="12"/>
        <v>0</v>
      </c>
      <c r="K131" s="52">
        <f>IF(D131="MT",VLOOKUP(B131,Master_Item!B:H,7,0),VLOOKUP(B131,Master_Item!B:H,6,0))</f>
        <v>54</v>
      </c>
      <c r="L131" s="52" t="str">
        <f>VLOOKUP(B131,Master_Item!B:M,12,0)</f>
        <v>โรงงานนวนคร</v>
      </c>
      <c r="M131" s="11" t="str">
        <f t="shared" si="13"/>
        <v>โรงงานนวนครRegion 6/14</v>
      </c>
      <c r="N131" s="11">
        <f t="shared" si="19"/>
        <v>0</v>
      </c>
      <c r="O131" s="11">
        <f t="shared" si="19"/>
        <v>0</v>
      </c>
      <c r="P131" s="11">
        <f t="shared" si="19"/>
        <v>0</v>
      </c>
      <c r="Q131" s="11">
        <f t="shared" si="19"/>
        <v>0</v>
      </c>
      <c r="R131" s="11">
        <f t="shared" si="19"/>
        <v>0</v>
      </c>
      <c r="S131" s="11"/>
      <c r="T131" s="1">
        <f>VLOOKUP(B131,Master_Item!B:I,8,0)</f>
        <v>12</v>
      </c>
      <c r="U131" s="11">
        <f t="shared" si="14"/>
        <v>0</v>
      </c>
      <c r="V131" s="11">
        <f t="shared" si="15"/>
        <v>0</v>
      </c>
      <c r="W131" s="11">
        <f t="shared" si="16"/>
        <v>0</v>
      </c>
      <c r="X131" s="11">
        <f t="shared" si="17"/>
        <v>0</v>
      </c>
      <c r="Y131" s="11">
        <f t="shared" si="18"/>
        <v>0</v>
      </c>
    </row>
    <row r="132" spans="1:25">
      <c r="A132" s="13">
        <v>30</v>
      </c>
      <c r="B132" s="2">
        <v>310002001</v>
      </c>
      <c r="C132" s="1" t="s">
        <v>63</v>
      </c>
      <c r="D132" s="1" t="s">
        <v>121</v>
      </c>
      <c r="E132" s="12">
        <f>_xlfn.IFNA(VLOOKUP($B132,'FST OMT'!$C:$AH,$A132,0),0)</f>
        <v>0</v>
      </c>
      <c r="F132" s="12">
        <f>_xlfn.IFNA(VLOOKUP($B132,'FST CV'!$C:$AH,$A132,0),0)</f>
        <v>0</v>
      </c>
      <c r="G132" s="12">
        <f>_xlfn.IFNA(VLOOKUP($B132,'FST TT'!$C:$AH,$A132,0),0)</f>
        <v>0</v>
      </c>
      <c r="I132" s="4">
        <f t="shared" si="12"/>
        <v>0</v>
      </c>
      <c r="K132" s="52">
        <f>IF(D132="MT",VLOOKUP(B132,Master_Item!B:H,7,0),VLOOKUP(B132,Master_Item!B:H,6,0))</f>
        <v>54</v>
      </c>
      <c r="L132" s="52" t="str">
        <f>VLOOKUP(B132,Master_Item!B:M,12,0)</f>
        <v>โรงงานนวนคร</v>
      </c>
      <c r="M132" s="11" t="str">
        <f t="shared" si="13"/>
        <v>โรงงานนวนครRegion 7</v>
      </c>
      <c r="N132" s="11">
        <f t="shared" si="19"/>
        <v>0</v>
      </c>
      <c r="O132" s="11">
        <f t="shared" si="19"/>
        <v>0</v>
      </c>
      <c r="P132" s="11">
        <f t="shared" si="19"/>
        <v>0</v>
      </c>
      <c r="Q132" s="11">
        <f t="shared" si="19"/>
        <v>0</v>
      </c>
      <c r="R132" s="11">
        <f t="shared" si="19"/>
        <v>0</v>
      </c>
      <c r="S132" s="11"/>
      <c r="T132" s="1">
        <f>VLOOKUP(B132,Master_Item!B:I,8,0)</f>
        <v>12</v>
      </c>
      <c r="U132" s="11">
        <f t="shared" si="14"/>
        <v>0</v>
      </c>
      <c r="V132" s="11">
        <f t="shared" si="15"/>
        <v>0</v>
      </c>
      <c r="W132" s="11">
        <f t="shared" si="16"/>
        <v>0</v>
      </c>
      <c r="X132" s="11">
        <f t="shared" si="17"/>
        <v>0</v>
      </c>
      <c r="Y132" s="11">
        <f t="shared" si="18"/>
        <v>0</v>
      </c>
    </row>
    <row r="133" spans="1:25">
      <c r="A133" s="13">
        <v>31</v>
      </c>
      <c r="B133" s="2">
        <v>310002001</v>
      </c>
      <c r="C133" s="1" t="s">
        <v>63</v>
      </c>
      <c r="D133" s="1" t="s">
        <v>122</v>
      </c>
      <c r="E133" s="12">
        <f>_xlfn.IFNA(VLOOKUP($B133,'FST OMT'!$C:$AH,$A133,0),0)</f>
        <v>0</v>
      </c>
      <c r="F133" s="12">
        <f>_xlfn.IFNA(VLOOKUP($B133,'FST CV'!$C:$AH,$A133,0),0)</f>
        <v>0</v>
      </c>
      <c r="G133" s="12">
        <f>_xlfn.IFNA(VLOOKUP($B133,'FST TT'!$C:$AH,$A133,0),0)</f>
        <v>0</v>
      </c>
      <c r="I133" s="4">
        <f t="shared" si="12"/>
        <v>0</v>
      </c>
      <c r="K133" s="52">
        <f>IF(D133="MT",VLOOKUP(B133,Master_Item!B:H,7,0),VLOOKUP(B133,Master_Item!B:H,6,0))</f>
        <v>54</v>
      </c>
      <c r="L133" s="52" t="str">
        <f>VLOOKUP(B133,Master_Item!B:M,12,0)</f>
        <v>โรงงานนวนคร</v>
      </c>
      <c r="M133" s="11" t="str">
        <f t="shared" si="13"/>
        <v>โรงงานนวนครRegion 8</v>
      </c>
      <c r="N133" s="11">
        <f t="shared" si="19"/>
        <v>0</v>
      </c>
      <c r="O133" s="11">
        <f t="shared" si="19"/>
        <v>0</v>
      </c>
      <c r="P133" s="11">
        <f t="shared" si="19"/>
        <v>0</v>
      </c>
      <c r="Q133" s="11">
        <f t="shared" si="19"/>
        <v>0</v>
      </c>
      <c r="R133" s="11">
        <f t="shared" si="19"/>
        <v>0</v>
      </c>
      <c r="S133" s="11"/>
      <c r="T133" s="1">
        <f>VLOOKUP(B133,Master_Item!B:I,8,0)</f>
        <v>12</v>
      </c>
      <c r="U133" s="11">
        <f t="shared" si="14"/>
        <v>0</v>
      </c>
      <c r="V133" s="11">
        <f t="shared" si="15"/>
        <v>0</v>
      </c>
      <c r="W133" s="11">
        <f t="shared" si="16"/>
        <v>0</v>
      </c>
      <c r="X133" s="11">
        <f t="shared" si="17"/>
        <v>0</v>
      </c>
      <c r="Y133" s="11">
        <f t="shared" si="18"/>
        <v>0</v>
      </c>
    </row>
    <row r="134" spans="1:25">
      <c r="A134" s="13">
        <v>131</v>
      </c>
      <c r="B134" s="2">
        <v>310002001</v>
      </c>
      <c r="C134" s="1" t="s">
        <v>63</v>
      </c>
      <c r="D134" s="1" t="s">
        <v>123</v>
      </c>
      <c r="H134" s="4">
        <f>_xlfn.IFNA(VLOOKUP(B134,'FST MT'!A:FS,$A134,0),0)</f>
        <v>1214</v>
      </c>
      <c r="I134" s="4">
        <f t="shared" ref="I134:I194" si="20">SUM(E134:H134)</f>
        <v>1214</v>
      </c>
      <c r="K134" s="52">
        <f>IF(D134="MT",VLOOKUP(B134,Master_Item!B:H,7,0),VLOOKUP(B134,Master_Item!B:H,6,0))</f>
        <v>54</v>
      </c>
      <c r="L134" s="52" t="str">
        <f>VLOOKUP(B134,Master_Item!B:M,12,0)</f>
        <v>โรงงานนวนคร</v>
      </c>
      <c r="M134" s="11" t="str">
        <f t="shared" ref="M134:M194" si="21">L134&amp;D134</f>
        <v>โรงงานนวนครMT</v>
      </c>
      <c r="N134" s="11">
        <f t="shared" si="19"/>
        <v>0</v>
      </c>
      <c r="O134" s="11">
        <f t="shared" si="19"/>
        <v>0</v>
      </c>
      <c r="P134" s="11">
        <f t="shared" si="19"/>
        <v>0</v>
      </c>
      <c r="Q134" s="11">
        <f t="shared" si="19"/>
        <v>22.481481481481481</v>
      </c>
      <c r="R134" s="11">
        <f t="shared" si="19"/>
        <v>22.481481481481481</v>
      </c>
      <c r="S134" s="11"/>
      <c r="T134" s="1">
        <f>VLOOKUP(B134,Master_Item!B:I,8,0)</f>
        <v>12</v>
      </c>
      <c r="U134" s="11">
        <f t="shared" ref="U134:U194" si="22">$T134*E134</f>
        <v>0</v>
      </c>
      <c r="V134" s="11">
        <f t="shared" ref="V134:V194" si="23">$T134*F134</f>
        <v>0</v>
      </c>
      <c r="W134" s="11">
        <f t="shared" ref="W134:W194" si="24">$T134*G134</f>
        <v>0</v>
      </c>
      <c r="X134" s="11">
        <f t="shared" ref="X134:X194" si="25">$T134*H134</f>
        <v>14568</v>
      </c>
      <c r="Y134" s="11">
        <f t="shared" ref="Y134:Y194" si="26">$T134*I134</f>
        <v>14568</v>
      </c>
    </row>
    <row r="135" spans="1:25">
      <c r="A135" s="13">
        <v>24</v>
      </c>
      <c r="B135" s="2">
        <v>310002002</v>
      </c>
      <c r="C135" s="1" t="s">
        <v>69</v>
      </c>
      <c r="D135" s="1" t="s">
        <v>115</v>
      </c>
      <c r="E135" s="12">
        <f>_xlfn.IFNA(VLOOKUP($B135,'FST OMT'!$C:$AH,$A135,0),0)</f>
        <v>0</v>
      </c>
      <c r="F135" s="12">
        <f>_xlfn.IFNA(VLOOKUP($B135,'FST CV'!$C:$AH,$A135,0),0)</f>
        <v>0</v>
      </c>
      <c r="G135" s="12">
        <f>_xlfn.IFNA(VLOOKUP($B135,'FST TT'!$C:$AH,$A135,0),0)</f>
        <v>0</v>
      </c>
      <c r="I135" s="4">
        <f t="shared" si="20"/>
        <v>0</v>
      </c>
      <c r="K135" s="52">
        <f>IF(D135="MT",VLOOKUP(B135,Master_Item!B:H,7,0),VLOOKUP(B135,Master_Item!B:H,6,0))</f>
        <v>70</v>
      </c>
      <c r="L135" s="52" t="str">
        <f>VLOOKUP(B135,Master_Item!B:M,12,0)</f>
        <v>โรงงานนวนคร</v>
      </c>
      <c r="M135" s="11" t="str">
        <f t="shared" si="21"/>
        <v>โรงงานนวนครRegion 1</v>
      </c>
      <c r="N135" s="11">
        <f t="shared" si="19"/>
        <v>0</v>
      </c>
      <c r="O135" s="11">
        <f t="shared" si="19"/>
        <v>0</v>
      </c>
      <c r="P135" s="11">
        <f t="shared" si="19"/>
        <v>0</v>
      </c>
      <c r="Q135" s="11">
        <f t="shared" si="19"/>
        <v>0</v>
      </c>
      <c r="R135" s="11">
        <f t="shared" si="19"/>
        <v>0</v>
      </c>
      <c r="S135" s="11"/>
      <c r="T135" s="1">
        <f>VLOOKUP(B135,Master_Item!B:I,8,0)</f>
        <v>9.6</v>
      </c>
      <c r="U135" s="11">
        <f t="shared" si="22"/>
        <v>0</v>
      </c>
      <c r="V135" s="11">
        <f t="shared" si="23"/>
        <v>0</v>
      </c>
      <c r="W135" s="11">
        <f t="shared" si="24"/>
        <v>0</v>
      </c>
      <c r="X135" s="11">
        <f t="shared" si="25"/>
        <v>0</v>
      </c>
      <c r="Y135" s="11">
        <f t="shared" si="26"/>
        <v>0</v>
      </c>
    </row>
    <row r="136" spans="1:25">
      <c r="A136" s="13">
        <v>25</v>
      </c>
      <c r="B136" s="2">
        <v>310002002</v>
      </c>
      <c r="C136" s="1" t="s">
        <v>69</v>
      </c>
      <c r="D136" s="1" t="s">
        <v>116</v>
      </c>
      <c r="E136" s="12">
        <f>_xlfn.IFNA(VLOOKUP($B136,'FST OMT'!$C:$AH,$A136,0),0)</f>
        <v>0</v>
      </c>
      <c r="F136" s="12">
        <f>_xlfn.IFNA(VLOOKUP($B136,'FST CV'!$C:$AH,$A136,0),0)</f>
        <v>0</v>
      </c>
      <c r="G136" s="12">
        <f>_xlfn.IFNA(VLOOKUP($B136,'FST TT'!$C:$AH,$A136,0),0)</f>
        <v>0</v>
      </c>
      <c r="I136" s="4">
        <f t="shared" si="20"/>
        <v>0</v>
      </c>
      <c r="K136" s="52">
        <f>IF(D136="MT",VLOOKUP(B136,Master_Item!B:H,7,0),VLOOKUP(B136,Master_Item!B:H,6,0))</f>
        <v>70</v>
      </c>
      <c r="L136" s="52" t="str">
        <f>VLOOKUP(B136,Master_Item!B:M,12,0)</f>
        <v>โรงงานนวนคร</v>
      </c>
      <c r="M136" s="11" t="str">
        <f t="shared" si="21"/>
        <v>โรงงานนวนครRegion 2</v>
      </c>
      <c r="N136" s="11">
        <f t="shared" si="19"/>
        <v>0</v>
      </c>
      <c r="O136" s="11">
        <f t="shared" si="19"/>
        <v>0</v>
      </c>
      <c r="P136" s="11">
        <f t="shared" si="19"/>
        <v>0</v>
      </c>
      <c r="Q136" s="11">
        <f t="shared" si="19"/>
        <v>0</v>
      </c>
      <c r="R136" s="11">
        <f t="shared" si="19"/>
        <v>0</v>
      </c>
      <c r="S136" s="11"/>
      <c r="T136" s="1">
        <f>VLOOKUP(B136,Master_Item!B:I,8,0)</f>
        <v>9.6</v>
      </c>
      <c r="U136" s="11">
        <f t="shared" si="22"/>
        <v>0</v>
      </c>
      <c r="V136" s="11">
        <f t="shared" si="23"/>
        <v>0</v>
      </c>
      <c r="W136" s="11">
        <f t="shared" si="24"/>
        <v>0</v>
      </c>
      <c r="X136" s="11">
        <f t="shared" si="25"/>
        <v>0</v>
      </c>
      <c r="Y136" s="11">
        <f t="shared" si="26"/>
        <v>0</v>
      </c>
    </row>
    <row r="137" spans="1:25">
      <c r="A137" s="13">
        <v>26</v>
      </c>
      <c r="B137" s="2">
        <v>310002002</v>
      </c>
      <c r="C137" s="1" t="s">
        <v>69</v>
      </c>
      <c r="D137" s="1" t="s">
        <v>117</v>
      </c>
      <c r="E137" s="12">
        <f>_xlfn.IFNA(VLOOKUP($B137,'FST OMT'!$C:$AH,$A137,0),0)</f>
        <v>256</v>
      </c>
      <c r="F137" s="12">
        <f>_xlfn.IFNA(VLOOKUP($B137,'FST CV'!$C:$AH,$A137,0),0)</f>
        <v>0</v>
      </c>
      <c r="G137" s="12">
        <f>_xlfn.IFNA(VLOOKUP($B137,'FST TT'!$C:$AH,$A137,0),0)</f>
        <v>0</v>
      </c>
      <c r="I137" s="4">
        <f t="shared" si="20"/>
        <v>256</v>
      </c>
      <c r="K137" s="52">
        <f>IF(D137="MT",VLOOKUP(B137,Master_Item!B:H,7,0),VLOOKUP(B137,Master_Item!B:H,6,0))</f>
        <v>70</v>
      </c>
      <c r="L137" s="52" t="str">
        <f>VLOOKUP(B137,Master_Item!B:M,12,0)</f>
        <v>โรงงานนวนคร</v>
      </c>
      <c r="M137" s="11" t="str">
        <f t="shared" si="21"/>
        <v>โรงงานนวนครRegion 3</v>
      </c>
      <c r="N137" s="11">
        <f t="shared" si="19"/>
        <v>3.657142857142857</v>
      </c>
      <c r="O137" s="11">
        <f t="shared" si="19"/>
        <v>0</v>
      </c>
      <c r="P137" s="11">
        <f t="shared" si="19"/>
        <v>0</v>
      </c>
      <c r="Q137" s="11">
        <f t="shared" si="19"/>
        <v>0</v>
      </c>
      <c r="R137" s="11">
        <f t="shared" si="19"/>
        <v>3.657142857142857</v>
      </c>
      <c r="S137" s="11"/>
      <c r="T137" s="1">
        <f>VLOOKUP(B137,Master_Item!B:I,8,0)</f>
        <v>9.6</v>
      </c>
      <c r="U137" s="11">
        <f t="shared" si="22"/>
        <v>2457.6</v>
      </c>
      <c r="V137" s="11">
        <f t="shared" si="23"/>
        <v>0</v>
      </c>
      <c r="W137" s="11">
        <f t="shared" si="24"/>
        <v>0</v>
      </c>
      <c r="X137" s="11">
        <f t="shared" si="25"/>
        <v>0</v>
      </c>
      <c r="Y137" s="11">
        <f t="shared" si="26"/>
        <v>2457.6</v>
      </c>
    </row>
    <row r="138" spans="1:25">
      <c r="A138" s="13">
        <v>27</v>
      </c>
      <c r="B138" s="2">
        <v>310002002</v>
      </c>
      <c r="C138" s="1" t="s">
        <v>69</v>
      </c>
      <c r="D138" s="1" t="s">
        <v>118</v>
      </c>
      <c r="E138" s="12">
        <f>_xlfn.IFNA(VLOOKUP($B138,'FST OMT'!$C:$AH,$A138,0),0)</f>
        <v>200</v>
      </c>
      <c r="F138" s="12">
        <f>_xlfn.IFNA(VLOOKUP($B138,'FST CV'!$C:$AH,$A138,0),0)</f>
        <v>60</v>
      </c>
      <c r="G138" s="12">
        <f>_xlfn.IFNA(VLOOKUP($B138,'FST TT'!$C:$AH,$A138,0),0)</f>
        <v>0</v>
      </c>
      <c r="I138" s="4">
        <f t="shared" si="20"/>
        <v>260</v>
      </c>
      <c r="K138" s="52">
        <f>IF(D138="MT",VLOOKUP(B138,Master_Item!B:H,7,0),VLOOKUP(B138,Master_Item!B:H,6,0))</f>
        <v>70</v>
      </c>
      <c r="L138" s="52" t="str">
        <f>VLOOKUP(B138,Master_Item!B:M,12,0)</f>
        <v>โรงงานนวนคร</v>
      </c>
      <c r="M138" s="11" t="str">
        <f t="shared" si="21"/>
        <v>โรงงานนวนครRegion 4</v>
      </c>
      <c r="N138" s="11">
        <f t="shared" si="19"/>
        <v>2.8571428571428572</v>
      </c>
      <c r="O138" s="11">
        <f t="shared" si="19"/>
        <v>0.8571428571428571</v>
      </c>
      <c r="P138" s="11">
        <f t="shared" si="19"/>
        <v>0</v>
      </c>
      <c r="Q138" s="11">
        <f t="shared" si="19"/>
        <v>0</v>
      </c>
      <c r="R138" s="11">
        <f t="shared" si="19"/>
        <v>3.7142857142857144</v>
      </c>
      <c r="S138" s="11"/>
      <c r="T138" s="1">
        <f>VLOOKUP(B138,Master_Item!B:I,8,0)</f>
        <v>9.6</v>
      </c>
      <c r="U138" s="11">
        <f t="shared" si="22"/>
        <v>1920</v>
      </c>
      <c r="V138" s="11">
        <f t="shared" si="23"/>
        <v>576</v>
      </c>
      <c r="W138" s="11">
        <f t="shared" si="24"/>
        <v>0</v>
      </c>
      <c r="X138" s="11">
        <f t="shared" si="25"/>
        <v>0</v>
      </c>
      <c r="Y138" s="11">
        <f t="shared" si="26"/>
        <v>2496</v>
      </c>
    </row>
    <row r="139" spans="1:25">
      <c r="A139" s="13">
        <v>28</v>
      </c>
      <c r="B139" s="2">
        <v>310002002</v>
      </c>
      <c r="C139" s="1" t="s">
        <v>69</v>
      </c>
      <c r="D139" s="1" t="s">
        <v>119</v>
      </c>
      <c r="E139" s="12">
        <f>_xlfn.IFNA(VLOOKUP($B139,'FST OMT'!$C:$AH,$A139,0),0)</f>
        <v>0</v>
      </c>
      <c r="F139" s="12">
        <f>_xlfn.IFNA(VLOOKUP($B139,'FST CV'!$C:$AH,$A139,0),0)</f>
        <v>6</v>
      </c>
      <c r="G139" s="12">
        <f>_xlfn.IFNA(VLOOKUP($B139,'FST TT'!$C:$AH,$A139,0),0)</f>
        <v>0</v>
      </c>
      <c r="I139" s="4">
        <f t="shared" si="20"/>
        <v>6</v>
      </c>
      <c r="K139" s="52">
        <f>IF(D139="MT",VLOOKUP(B139,Master_Item!B:H,7,0),VLOOKUP(B139,Master_Item!B:H,6,0))</f>
        <v>70</v>
      </c>
      <c r="L139" s="52" t="str">
        <f>VLOOKUP(B139,Master_Item!B:M,12,0)</f>
        <v>โรงงานนวนคร</v>
      </c>
      <c r="M139" s="11" t="str">
        <f t="shared" si="21"/>
        <v>โรงงานนวนครRegion 5</v>
      </c>
      <c r="N139" s="11">
        <f t="shared" si="19"/>
        <v>0</v>
      </c>
      <c r="O139" s="11">
        <f t="shared" si="19"/>
        <v>8.5714285714285715E-2</v>
      </c>
      <c r="P139" s="11">
        <f t="shared" si="19"/>
        <v>0</v>
      </c>
      <c r="Q139" s="11">
        <f t="shared" si="19"/>
        <v>0</v>
      </c>
      <c r="R139" s="11">
        <f t="shared" si="19"/>
        <v>8.5714285714285715E-2</v>
      </c>
      <c r="S139" s="11"/>
      <c r="T139" s="1">
        <f>VLOOKUP(B139,Master_Item!B:I,8,0)</f>
        <v>9.6</v>
      </c>
      <c r="U139" s="11">
        <f t="shared" si="22"/>
        <v>0</v>
      </c>
      <c r="V139" s="11">
        <f t="shared" si="23"/>
        <v>57.599999999999994</v>
      </c>
      <c r="W139" s="11">
        <f t="shared" si="24"/>
        <v>0</v>
      </c>
      <c r="X139" s="11">
        <f t="shared" si="25"/>
        <v>0</v>
      </c>
      <c r="Y139" s="11">
        <f t="shared" si="26"/>
        <v>57.599999999999994</v>
      </c>
    </row>
    <row r="140" spans="1:25">
      <c r="A140" s="13">
        <v>29</v>
      </c>
      <c r="B140" s="2">
        <v>310002002</v>
      </c>
      <c r="C140" s="1" t="s">
        <v>69</v>
      </c>
      <c r="D140" s="1" t="s">
        <v>127</v>
      </c>
      <c r="E140" s="12">
        <f>_xlfn.IFNA(VLOOKUP($B140,'FST OMT'!$C:$AH,$A140,0),0)*0.45</f>
        <v>0</v>
      </c>
      <c r="F140" s="12">
        <f>_xlfn.IFNA(VLOOKUP($B140,'FST CV'!$C:$AH,$A140,0),0)*0.45</f>
        <v>0</v>
      </c>
      <c r="G140" s="12">
        <f>_xlfn.IFNA(VLOOKUP($B140,'FST TT'!$C:$AH,$A140,0),0)*0.45</f>
        <v>0</v>
      </c>
      <c r="I140" s="4">
        <f t="shared" si="20"/>
        <v>0</v>
      </c>
      <c r="K140" s="52">
        <f>IF(D140="MT",VLOOKUP(B140,Master_Item!B:H,7,0),VLOOKUP(B140,Master_Item!B:H,6,0))</f>
        <v>70</v>
      </c>
      <c r="L140" s="52" t="str">
        <f>VLOOKUP(B140,Master_Item!B:M,12,0)</f>
        <v>โรงงานนวนคร</v>
      </c>
      <c r="M140" s="11" t="str">
        <f t="shared" si="21"/>
        <v>โรงงานนวนครRegion 6/9</v>
      </c>
      <c r="N140" s="11">
        <f t="shared" si="19"/>
        <v>0</v>
      </c>
      <c r="O140" s="11">
        <f t="shared" si="19"/>
        <v>0</v>
      </c>
      <c r="P140" s="11">
        <f t="shared" si="19"/>
        <v>0</v>
      </c>
      <c r="Q140" s="11">
        <f t="shared" si="19"/>
        <v>0</v>
      </c>
      <c r="R140" s="11">
        <f t="shared" si="19"/>
        <v>0</v>
      </c>
      <c r="S140" s="11"/>
      <c r="T140" s="1">
        <f>VLOOKUP(B140,Master_Item!B:I,8,0)</f>
        <v>9.6</v>
      </c>
      <c r="U140" s="11">
        <f t="shared" si="22"/>
        <v>0</v>
      </c>
      <c r="V140" s="11">
        <f t="shared" si="23"/>
        <v>0</v>
      </c>
      <c r="W140" s="11">
        <f t="shared" si="24"/>
        <v>0</v>
      </c>
      <c r="X140" s="11">
        <f t="shared" si="25"/>
        <v>0</v>
      </c>
      <c r="Y140" s="11">
        <f t="shared" si="26"/>
        <v>0</v>
      </c>
    </row>
    <row r="141" spans="1:25">
      <c r="A141" s="13">
        <v>29</v>
      </c>
      <c r="B141" s="2">
        <v>310002002</v>
      </c>
      <c r="C141" s="1" t="s">
        <v>69</v>
      </c>
      <c r="D141" s="1" t="s">
        <v>128</v>
      </c>
      <c r="E141" s="12">
        <f>_xlfn.IFNA(VLOOKUP($B141,'FST OMT'!$C:$AH,$A141,0),0)*0.55</f>
        <v>0</v>
      </c>
      <c r="F141" s="12">
        <f>_xlfn.IFNA(VLOOKUP($B141,'FST CV'!$C:$AH,$A141,0),0)*0.55</f>
        <v>0</v>
      </c>
      <c r="G141" s="12">
        <f>_xlfn.IFNA(VLOOKUP($B141,'FST TT'!$C:$AH,$A141,0),0)*0.55</f>
        <v>0</v>
      </c>
      <c r="I141" s="4">
        <f t="shared" si="20"/>
        <v>0</v>
      </c>
      <c r="K141" s="52">
        <f>IF(D141="MT",VLOOKUP(B141,Master_Item!B:H,7,0),VLOOKUP(B141,Master_Item!B:H,6,0))</f>
        <v>70</v>
      </c>
      <c r="L141" s="52" t="str">
        <f>VLOOKUP(B141,Master_Item!B:M,12,0)</f>
        <v>โรงงานนวนคร</v>
      </c>
      <c r="M141" s="11" t="str">
        <f t="shared" si="21"/>
        <v>โรงงานนวนครRegion 6/14</v>
      </c>
      <c r="N141" s="11">
        <f t="shared" si="19"/>
        <v>0</v>
      </c>
      <c r="O141" s="11">
        <f t="shared" si="19"/>
        <v>0</v>
      </c>
      <c r="P141" s="11">
        <f t="shared" si="19"/>
        <v>0</v>
      </c>
      <c r="Q141" s="11">
        <f t="shared" si="19"/>
        <v>0</v>
      </c>
      <c r="R141" s="11">
        <f t="shared" si="19"/>
        <v>0</v>
      </c>
      <c r="S141" s="11"/>
      <c r="T141" s="1">
        <f>VLOOKUP(B141,Master_Item!B:I,8,0)</f>
        <v>9.6</v>
      </c>
      <c r="U141" s="11">
        <f t="shared" si="22"/>
        <v>0</v>
      </c>
      <c r="V141" s="11">
        <f t="shared" si="23"/>
        <v>0</v>
      </c>
      <c r="W141" s="11">
        <f t="shared" si="24"/>
        <v>0</v>
      </c>
      <c r="X141" s="11">
        <f t="shared" si="25"/>
        <v>0</v>
      </c>
      <c r="Y141" s="11">
        <f t="shared" si="26"/>
        <v>0</v>
      </c>
    </row>
    <row r="142" spans="1:25">
      <c r="A142" s="13">
        <v>30</v>
      </c>
      <c r="B142" s="2">
        <v>310002002</v>
      </c>
      <c r="C142" s="1" t="s">
        <v>69</v>
      </c>
      <c r="D142" s="1" t="s">
        <v>121</v>
      </c>
      <c r="E142" s="12">
        <f>_xlfn.IFNA(VLOOKUP($B142,'FST OMT'!$C:$AH,$A142,0),0)</f>
        <v>0</v>
      </c>
      <c r="F142" s="12">
        <f>_xlfn.IFNA(VLOOKUP($B142,'FST CV'!$C:$AH,$A142,0),0)</f>
        <v>0</v>
      </c>
      <c r="G142" s="12">
        <f>_xlfn.IFNA(VLOOKUP($B142,'FST TT'!$C:$AH,$A142,0),0)</f>
        <v>0</v>
      </c>
      <c r="I142" s="4">
        <f t="shared" si="20"/>
        <v>0</v>
      </c>
      <c r="K142" s="52">
        <f>IF(D142="MT",VLOOKUP(B142,Master_Item!B:H,7,0),VLOOKUP(B142,Master_Item!B:H,6,0))</f>
        <v>70</v>
      </c>
      <c r="L142" s="52" t="str">
        <f>VLOOKUP(B142,Master_Item!B:M,12,0)</f>
        <v>โรงงานนวนคร</v>
      </c>
      <c r="M142" s="11" t="str">
        <f t="shared" si="21"/>
        <v>โรงงานนวนครRegion 7</v>
      </c>
      <c r="N142" s="11">
        <f t="shared" si="19"/>
        <v>0</v>
      </c>
      <c r="O142" s="11">
        <f t="shared" si="19"/>
        <v>0</v>
      </c>
      <c r="P142" s="11">
        <f t="shared" si="19"/>
        <v>0</v>
      </c>
      <c r="Q142" s="11">
        <f t="shared" si="19"/>
        <v>0</v>
      </c>
      <c r="R142" s="11">
        <f t="shared" si="19"/>
        <v>0</v>
      </c>
      <c r="S142" s="11"/>
      <c r="T142" s="1">
        <f>VLOOKUP(B142,Master_Item!B:I,8,0)</f>
        <v>9.6</v>
      </c>
      <c r="U142" s="11">
        <f t="shared" si="22"/>
        <v>0</v>
      </c>
      <c r="V142" s="11">
        <f t="shared" si="23"/>
        <v>0</v>
      </c>
      <c r="W142" s="11">
        <f t="shared" si="24"/>
        <v>0</v>
      </c>
      <c r="X142" s="11">
        <f t="shared" si="25"/>
        <v>0</v>
      </c>
      <c r="Y142" s="11">
        <f t="shared" si="26"/>
        <v>0</v>
      </c>
    </row>
    <row r="143" spans="1:25">
      <c r="A143" s="13">
        <v>31</v>
      </c>
      <c r="B143" s="2">
        <v>310002002</v>
      </c>
      <c r="C143" s="1" t="s">
        <v>69</v>
      </c>
      <c r="D143" s="1" t="s">
        <v>122</v>
      </c>
      <c r="E143" s="12">
        <f>_xlfn.IFNA(VLOOKUP($B143,'FST OMT'!$C:$AH,$A143,0),0)</f>
        <v>450</v>
      </c>
      <c r="F143" s="12">
        <f>_xlfn.IFNA(VLOOKUP($B143,'FST CV'!$C:$AH,$A143,0),0)</f>
        <v>250</v>
      </c>
      <c r="G143" s="12">
        <f>_xlfn.IFNA(VLOOKUP($B143,'FST TT'!$C:$AH,$A143,0),0)</f>
        <v>0</v>
      </c>
      <c r="I143" s="4">
        <f t="shared" si="20"/>
        <v>700</v>
      </c>
      <c r="K143" s="52">
        <f>IF(D143="MT",VLOOKUP(B143,Master_Item!B:H,7,0),VLOOKUP(B143,Master_Item!B:H,6,0))</f>
        <v>70</v>
      </c>
      <c r="L143" s="52" t="str">
        <f>VLOOKUP(B143,Master_Item!B:M,12,0)</f>
        <v>โรงงานนวนคร</v>
      </c>
      <c r="M143" s="11" t="str">
        <f t="shared" si="21"/>
        <v>โรงงานนวนครRegion 8</v>
      </c>
      <c r="N143" s="11">
        <f t="shared" si="19"/>
        <v>6.4285714285714288</v>
      </c>
      <c r="O143" s="11">
        <f t="shared" si="19"/>
        <v>3.5714285714285716</v>
      </c>
      <c r="P143" s="11">
        <f t="shared" si="19"/>
        <v>0</v>
      </c>
      <c r="Q143" s="11">
        <f t="shared" si="19"/>
        <v>0</v>
      </c>
      <c r="R143" s="11">
        <f t="shared" si="19"/>
        <v>10</v>
      </c>
      <c r="S143" s="11"/>
      <c r="T143" s="1">
        <f>VLOOKUP(B143,Master_Item!B:I,8,0)</f>
        <v>9.6</v>
      </c>
      <c r="U143" s="11">
        <f t="shared" si="22"/>
        <v>4320</v>
      </c>
      <c r="V143" s="11">
        <f t="shared" si="23"/>
        <v>2400</v>
      </c>
      <c r="W143" s="11">
        <f t="shared" si="24"/>
        <v>0</v>
      </c>
      <c r="X143" s="11">
        <f t="shared" si="25"/>
        <v>0</v>
      </c>
      <c r="Y143" s="11">
        <f t="shared" si="26"/>
        <v>6720</v>
      </c>
    </row>
    <row r="144" spans="1:25">
      <c r="A144" s="13">
        <v>131</v>
      </c>
      <c r="B144" s="2">
        <v>310002002</v>
      </c>
      <c r="C144" s="1" t="s">
        <v>69</v>
      </c>
      <c r="D144" s="1" t="s">
        <v>123</v>
      </c>
      <c r="H144" s="4">
        <f>_xlfn.IFNA(VLOOKUP(B144,'FST MT'!A:FS,$A144,0),0)</f>
        <v>0</v>
      </c>
      <c r="I144" s="4">
        <f t="shared" si="20"/>
        <v>0</v>
      </c>
      <c r="K144" s="52">
        <f>IF(D144="MT",VLOOKUP(B144,Master_Item!B:H,7,0),VLOOKUP(B144,Master_Item!B:H,6,0))</f>
        <v>70</v>
      </c>
      <c r="L144" s="52" t="str">
        <f>VLOOKUP(B144,Master_Item!B:M,12,0)</f>
        <v>โรงงานนวนคร</v>
      </c>
      <c r="M144" s="11" t="str">
        <f t="shared" si="21"/>
        <v>โรงงานนวนครMT</v>
      </c>
      <c r="N144" s="11">
        <f t="shared" si="19"/>
        <v>0</v>
      </c>
      <c r="O144" s="11">
        <f t="shared" si="19"/>
        <v>0</v>
      </c>
      <c r="P144" s="11">
        <f t="shared" si="19"/>
        <v>0</v>
      </c>
      <c r="Q144" s="11">
        <f t="shared" si="19"/>
        <v>0</v>
      </c>
      <c r="R144" s="11">
        <f t="shared" si="19"/>
        <v>0</v>
      </c>
      <c r="S144" s="11"/>
      <c r="T144" s="1">
        <f>VLOOKUP(B144,Master_Item!B:I,8,0)</f>
        <v>9.6</v>
      </c>
      <c r="U144" s="11">
        <f t="shared" si="22"/>
        <v>0</v>
      </c>
      <c r="V144" s="11">
        <f t="shared" si="23"/>
        <v>0</v>
      </c>
      <c r="W144" s="11">
        <f t="shared" si="24"/>
        <v>0</v>
      </c>
      <c r="X144" s="11">
        <f t="shared" si="25"/>
        <v>0</v>
      </c>
      <c r="Y144" s="11">
        <f t="shared" si="26"/>
        <v>0</v>
      </c>
    </row>
    <row r="145" spans="1:25">
      <c r="A145" s="13">
        <v>24</v>
      </c>
      <c r="B145" s="2">
        <v>310002003</v>
      </c>
      <c r="C145" s="1" t="s">
        <v>70</v>
      </c>
      <c r="D145" s="1" t="s">
        <v>115</v>
      </c>
      <c r="E145" s="12">
        <f>_xlfn.IFNA(VLOOKUP($B145,'FST OMT'!$C:$AH,$A145,0),0)</f>
        <v>0</v>
      </c>
      <c r="F145" s="12">
        <f>_xlfn.IFNA(VLOOKUP($B145,'FST CV'!$C:$AH,$A145,0),0)</f>
        <v>0</v>
      </c>
      <c r="G145" s="12">
        <f>_xlfn.IFNA(VLOOKUP($B145,'FST TT'!$C:$AH,$A145,0),0)</f>
        <v>0</v>
      </c>
      <c r="I145" s="4">
        <f t="shared" si="20"/>
        <v>0</v>
      </c>
      <c r="K145" s="52">
        <f>IF(D145="MT",VLOOKUP(B145,Master_Item!B:H,7,0),VLOOKUP(B145,Master_Item!B:H,6,0))</f>
        <v>70</v>
      </c>
      <c r="L145" s="52" t="str">
        <f>VLOOKUP(B145,Master_Item!B:M,12,0)</f>
        <v>โรงงานนวนคร</v>
      </c>
      <c r="M145" s="11" t="str">
        <f t="shared" si="21"/>
        <v>โรงงานนวนครRegion 1</v>
      </c>
      <c r="N145" s="11">
        <f t="shared" si="19"/>
        <v>0</v>
      </c>
      <c r="O145" s="11">
        <f t="shared" si="19"/>
        <v>0</v>
      </c>
      <c r="P145" s="11">
        <f t="shared" si="19"/>
        <v>0</v>
      </c>
      <c r="Q145" s="11">
        <f t="shared" si="19"/>
        <v>0</v>
      </c>
      <c r="R145" s="11">
        <f t="shared" si="19"/>
        <v>0</v>
      </c>
      <c r="S145" s="11"/>
      <c r="T145" s="1">
        <f>VLOOKUP(B145,Master_Item!B:I,8,0)</f>
        <v>9.6</v>
      </c>
      <c r="U145" s="11">
        <f t="shared" si="22"/>
        <v>0</v>
      </c>
      <c r="V145" s="11">
        <f t="shared" si="23"/>
        <v>0</v>
      </c>
      <c r="W145" s="11">
        <f t="shared" si="24"/>
        <v>0</v>
      </c>
      <c r="X145" s="11">
        <f t="shared" si="25"/>
        <v>0</v>
      </c>
      <c r="Y145" s="11">
        <f t="shared" si="26"/>
        <v>0</v>
      </c>
    </row>
    <row r="146" spans="1:25">
      <c r="A146" s="13">
        <v>25</v>
      </c>
      <c r="B146" s="2">
        <v>310002003</v>
      </c>
      <c r="C146" s="1" t="s">
        <v>70</v>
      </c>
      <c r="D146" s="1" t="s">
        <v>116</v>
      </c>
      <c r="E146" s="12">
        <f>_xlfn.IFNA(VLOOKUP($B146,'FST OMT'!$C:$AH,$A146,0),0)</f>
        <v>0</v>
      </c>
      <c r="F146" s="12">
        <f>_xlfn.IFNA(VLOOKUP($B146,'FST CV'!$C:$AH,$A146,0),0)</f>
        <v>0</v>
      </c>
      <c r="G146" s="12">
        <f>_xlfn.IFNA(VLOOKUP($B146,'FST TT'!$C:$AH,$A146,0),0)</f>
        <v>0</v>
      </c>
      <c r="I146" s="4">
        <f t="shared" si="20"/>
        <v>0</v>
      </c>
      <c r="K146" s="52">
        <f>IF(D146="MT",VLOOKUP(B146,Master_Item!B:H,7,0),VLOOKUP(B146,Master_Item!B:H,6,0))</f>
        <v>70</v>
      </c>
      <c r="L146" s="52" t="str">
        <f>VLOOKUP(B146,Master_Item!B:M,12,0)</f>
        <v>โรงงานนวนคร</v>
      </c>
      <c r="M146" s="11" t="str">
        <f t="shared" si="21"/>
        <v>โรงงานนวนครRegion 2</v>
      </c>
      <c r="N146" s="11">
        <f t="shared" si="19"/>
        <v>0</v>
      </c>
      <c r="O146" s="11">
        <f t="shared" si="19"/>
        <v>0</v>
      </c>
      <c r="P146" s="11">
        <f t="shared" si="19"/>
        <v>0</v>
      </c>
      <c r="Q146" s="11">
        <f t="shared" si="19"/>
        <v>0</v>
      </c>
      <c r="R146" s="11">
        <f t="shared" si="19"/>
        <v>0</v>
      </c>
      <c r="S146" s="11"/>
      <c r="T146" s="1">
        <f>VLOOKUP(B146,Master_Item!B:I,8,0)</f>
        <v>9.6</v>
      </c>
      <c r="U146" s="11">
        <f t="shared" si="22"/>
        <v>0</v>
      </c>
      <c r="V146" s="11">
        <f t="shared" si="23"/>
        <v>0</v>
      </c>
      <c r="W146" s="11">
        <f t="shared" si="24"/>
        <v>0</v>
      </c>
      <c r="X146" s="11">
        <f t="shared" si="25"/>
        <v>0</v>
      </c>
      <c r="Y146" s="11">
        <f t="shared" si="26"/>
        <v>0</v>
      </c>
    </row>
    <row r="147" spans="1:25">
      <c r="A147" s="13">
        <v>26</v>
      </c>
      <c r="B147" s="2">
        <v>310002003</v>
      </c>
      <c r="C147" s="1" t="s">
        <v>70</v>
      </c>
      <c r="D147" s="1" t="s">
        <v>117</v>
      </c>
      <c r="E147" s="12">
        <f>_xlfn.IFNA(VLOOKUP($B147,'FST OMT'!$C:$AH,$A147,0),0)</f>
        <v>0</v>
      </c>
      <c r="F147" s="12">
        <f>_xlfn.IFNA(VLOOKUP($B147,'FST CV'!$C:$AH,$A147,0),0)</f>
        <v>0</v>
      </c>
      <c r="G147" s="12">
        <f>_xlfn.IFNA(VLOOKUP($B147,'FST TT'!$C:$AH,$A147,0),0)</f>
        <v>0</v>
      </c>
      <c r="I147" s="4">
        <f t="shared" si="20"/>
        <v>0</v>
      </c>
      <c r="K147" s="52">
        <f>IF(D147="MT",VLOOKUP(B147,Master_Item!B:H,7,0),VLOOKUP(B147,Master_Item!B:H,6,0))</f>
        <v>70</v>
      </c>
      <c r="L147" s="52" t="str">
        <f>VLOOKUP(B147,Master_Item!B:M,12,0)</f>
        <v>โรงงานนวนคร</v>
      </c>
      <c r="M147" s="11" t="str">
        <f t="shared" si="21"/>
        <v>โรงงานนวนครRegion 3</v>
      </c>
      <c r="N147" s="11">
        <f t="shared" si="19"/>
        <v>0</v>
      </c>
      <c r="O147" s="11">
        <f t="shared" si="19"/>
        <v>0</v>
      </c>
      <c r="P147" s="11">
        <f t="shared" si="19"/>
        <v>0</v>
      </c>
      <c r="Q147" s="11">
        <f t="shared" si="19"/>
        <v>0</v>
      </c>
      <c r="R147" s="11">
        <f t="shared" si="19"/>
        <v>0</v>
      </c>
      <c r="S147" s="11"/>
      <c r="T147" s="1">
        <f>VLOOKUP(B147,Master_Item!B:I,8,0)</f>
        <v>9.6</v>
      </c>
      <c r="U147" s="11">
        <f t="shared" si="22"/>
        <v>0</v>
      </c>
      <c r="V147" s="11">
        <f t="shared" si="23"/>
        <v>0</v>
      </c>
      <c r="W147" s="11">
        <f t="shared" si="24"/>
        <v>0</v>
      </c>
      <c r="X147" s="11">
        <f t="shared" si="25"/>
        <v>0</v>
      </c>
      <c r="Y147" s="11">
        <f t="shared" si="26"/>
        <v>0</v>
      </c>
    </row>
    <row r="148" spans="1:25">
      <c r="A148" s="13">
        <v>27</v>
      </c>
      <c r="B148" s="2">
        <v>310002003</v>
      </c>
      <c r="C148" s="1" t="s">
        <v>70</v>
      </c>
      <c r="D148" s="1" t="s">
        <v>118</v>
      </c>
      <c r="E148" s="12">
        <f>_xlfn.IFNA(VLOOKUP($B148,'FST OMT'!$C:$AH,$A148,0),0)</f>
        <v>0</v>
      </c>
      <c r="F148" s="12">
        <f>_xlfn.IFNA(VLOOKUP($B148,'FST CV'!$C:$AH,$A148,0),0)</f>
        <v>0</v>
      </c>
      <c r="G148" s="12">
        <f>_xlfn.IFNA(VLOOKUP($B148,'FST TT'!$C:$AH,$A148,0),0)</f>
        <v>0</v>
      </c>
      <c r="I148" s="4">
        <f t="shared" si="20"/>
        <v>0</v>
      </c>
      <c r="K148" s="52">
        <f>IF(D148="MT",VLOOKUP(B148,Master_Item!B:H,7,0),VLOOKUP(B148,Master_Item!B:H,6,0))</f>
        <v>70</v>
      </c>
      <c r="L148" s="52" t="str">
        <f>VLOOKUP(B148,Master_Item!B:M,12,0)</f>
        <v>โรงงานนวนคร</v>
      </c>
      <c r="M148" s="11" t="str">
        <f t="shared" si="21"/>
        <v>โรงงานนวนครRegion 4</v>
      </c>
      <c r="N148" s="11">
        <f t="shared" si="19"/>
        <v>0</v>
      </c>
      <c r="O148" s="11">
        <f t="shared" si="19"/>
        <v>0</v>
      </c>
      <c r="P148" s="11">
        <f t="shared" si="19"/>
        <v>0</v>
      </c>
      <c r="Q148" s="11">
        <f t="shared" si="19"/>
        <v>0</v>
      </c>
      <c r="R148" s="11">
        <f t="shared" si="19"/>
        <v>0</v>
      </c>
      <c r="S148" s="11"/>
      <c r="T148" s="1">
        <f>VLOOKUP(B148,Master_Item!B:I,8,0)</f>
        <v>9.6</v>
      </c>
      <c r="U148" s="11">
        <f t="shared" si="22"/>
        <v>0</v>
      </c>
      <c r="V148" s="11">
        <f t="shared" si="23"/>
        <v>0</v>
      </c>
      <c r="W148" s="11">
        <f t="shared" si="24"/>
        <v>0</v>
      </c>
      <c r="X148" s="11">
        <f t="shared" si="25"/>
        <v>0</v>
      </c>
      <c r="Y148" s="11">
        <f t="shared" si="26"/>
        <v>0</v>
      </c>
    </row>
    <row r="149" spans="1:25">
      <c r="A149" s="13">
        <v>28</v>
      </c>
      <c r="B149" s="2">
        <v>310002003</v>
      </c>
      <c r="C149" s="1" t="s">
        <v>70</v>
      </c>
      <c r="D149" s="1" t="s">
        <v>119</v>
      </c>
      <c r="E149" s="12">
        <f>_xlfn.IFNA(VLOOKUP($B149,'FST OMT'!$C:$AH,$A149,0),0)</f>
        <v>0</v>
      </c>
      <c r="F149" s="12">
        <f>_xlfn.IFNA(VLOOKUP($B149,'FST CV'!$C:$AH,$A149,0),0)</f>
        <v>0</v>
      </c>
      <c r="G149" s="12">
        <f>_xlfn.IFNA(VLOOKUP($B149,'FST TT'!$C:$AH,$A149,0),0)</f>
        <v>0</v>
      </c>
      <c r="I149" s="4">
        <f t="shared" si="20"/>
        <v>0</v>
      </c>
      <c r="K149" s="52">
        <f>IF(D149="MT",VLOOKUP(B149,Master_Item!B:H,7,0),VLOOKUP(B149,Master_Item!B:H,6,0))</f>
        <v>70</v>
      </c>
      <c r="L149" s="52" t="str">
        <f>VLOOKUP(B149,Master_Item!B:M,12,0)</f>
        <v>โรงงานนวนคร</v>
      </c>
      <c r="M149" s="11" t="str">
        <f t="shared" si="21"/>
        <v>โรงงานนวนครRegion 5</v>
      </c>
      <c r="N149" s="11">
        <f t="shared" si="19"/>
        <v>0</v>
      </c>
      <c r="O149" s="11">
        <f t="shared" si="19"/>
        <v>0</v>
      </c>
      <c r="P149" s="11">
        <f t="shared" si="19"/>
        <v>0</v>
      </c>
      <c r="Q149" s="11">
        <f t="shared" si="19"/>
        <v>0</v>
      </c>
      <c r="R149" s="11">
        <f t="shared" si="19"/>
        <v>0</v>
      </c>
      <c r="S149" s="11"/>
      <c r="T149" s="1">
        <f>VLOOKUP(B149,Master_Item!B:I,8,0)</f>
        <v>9.6</v>
      </c>
      <c r="U149" s="11">
        <f t="shared" si="22"/>
        <v>0</v>
      </c>
      <c r="V149" s="11">
        <f t="shared" si="23"/>
        <v>0</v>
      </c>
      <c r="W149" s="11">
        <f t="shared" si="24"/>
        <v>0</v>
      </c>
      <c r="X149" s="11">
        <f t="shared" si="25"/>
        <v>0</v>
      </c>
      <c r="Y149" s="11">
        <f t="shared" si="26"/>
        <v>0</v>
      </c>
    </row>
    <row r="150" spans="1:25">
      <c r="A150" s="13">
        <v>29</v>
      </c>
      <c r="B150" s="2">
        <v>310002003</v>
      </c>
      <c r="C150" s="1" t="s">
        <v>70</v>
      </c>
      <c r="D150" s="1" t="s">
        <v>127</v>
      </c>
      <c r="E150" s="12">
        <f>_xlfn.IFNA(VLOOKUP($B150,'FST OMT'!$C:$AH,$A150,0),0)*0.45</f>
        <v>0</v>
      </c>
      <c r="F150" s="12">
        <f>_xlfn.IFNA(VLOOKUP($B150,'FST CV'!$C:$AH,$A150,0),0)*0.45</f>
        <v>0</v>
      </c>
      <c r="G150" s="12">
        <f>_xlfn.IFNA(VLOOKUP($B150,'FST TT'!$C:$AH,$A150,0),0)*0.45</f>
        <v>0</v>
      </c>
      <c r="I150" s="4">
        <f t="shared" si="20"/>
        <v>0</v>
      </c>
      <c r="K150" s="52">
        <f>IF(D150="MT",VLOOKUP(B150,Master_Item!B:H,7,0),VLOOKUP(B150,Master_Item!B:H,6,0))</f>
        <v>70</v>
      </c>
      <c r="L150" s="52" t="str">
        <f>VLOOKUP(B150,Master_Item!B:M,12,0)</f>
        <v>โรงงานนวนคร</v>
      </c>
      <c r="M150" s="11" t="str">
        <f t="shared" si="21"/>
        <v>โรงงานนวนครRegion 6/9</v>
      </c>
      <c r="N150" s="11">
        <f t="shared" si="19"/>
        <v>0</v>
      </c>
      <c r="O150" s="11">
        <f t="shared" si="19"/>
        <v>0</v>
      </c>
      <c r="P150" s="11">
        <f t="shared" si="19"/>
        <v>0</v>
      </c>
      <c r="Q150" s="11">
        <f t="shared" si="19"/>
        <v>0</v>
      </c>
      <c r="R150" s="11">
        <f t="shared" si="19"/>
        <v>0</v>
      </c>
      <c r="S150" s="11"/>
      <c r="T150" s="1">
        <f>VLOOKUP(B150,Master_Item!B:I,8,0)</f>
        <v>9.6</v>
      </c>
      <c r="U150" s="11">
        <f t="shared" si="22"/>
        <v>0</v>
      </c>
      <c r="V150" s="11">
        <f t="shared" si="23"/>
        <v>0</v>
      </c>
      <c r="W150" s="11">
        <f t="shared" si="24"/>
        <v>0</v>
      </c>
      <c r="X150" s="11">
        <f t="shared" si="25"/>
        <v>0</v>
      </c>
      <c r="Y150" s="11">
        <f t="shared" si="26"/>
        <v>0</v>
      </c>
    </row>
    <row r="151" spans="1:25">
      <c r="A151" s="13">
        <v>29</v>
      </c>
      <c r="B151" s="2">
        <v>310002003</v>
      </c>
      <c r="C151" s="1" t="s">
        <v>70</v>
      </c>
      <c r="D151" s="1" t="s">
        <v>128</v>
      </c>
      <c r="E151" s="12">
        <f>_xlfn.IFNA(VLOOKUP($B151,'FST OMT'!$C:$AH,$A151,0),0)*0.55</f>
        <v>0</v>
      </c>
      <c r="F151" s="12">
        <f>_xlfn.IFNA(VLOOKUP($B151,'FST CV'!$C:$AH,$A151,0),0)*0.55</f>
        <v>0</v>
      </c>
      <c r="G151" s="12">
        <f>_xlfn.IFNA(VLOOKUP($B151,'FST TT'!$C:$AH,$A151,0),0)*0.55</f>
        <v>0</v>
      </c>
      <c r="I151" s="4">
        <f t="shared" si="20"/>
        <v>0</v>
      </c>
      <c r="K151" s="52">
        <f>IF(D151="MT",VLOOKUP(B151,Master_Item!B:H,7,0),VLOOKUP(B151,Master_Item!B:H,6,0))</f>
        <v>70</v>
      </c>
      <c r="L151" s="52" t="str">
        <f>VLOOKUP(B151,Master_Item!B:M,12,0)</f>
        <v>โรงงานนวนคร</v>
      </c>
      <c r="M151" s="11" t="str">
        <f t="shared" si="21"/>
        <v>โรงงานนวนครRegion 6/14</v>
      </c>
      <c r="N151" s="11">
        <f t="shared" si="19"/>
        <v>0</v>
      </c>
      <c r="O151" s="11">
        <f t="shared" si="19"/>
        <v>0</v>
      </c>
      <c r="P151" s="11">
        <f t="shared" si="19"/>
        <v>0</v>
      </c>
      <c r="Q151" s="11">
        <f t="shared" si="19"/>
        <v>0</v>
      </c>
      <c r="R151" s="11">
        <f t="shared" si="19"/>
        <v>0</v>
      </c>
      <c r="S151" s="11"/>
      <c r="T151" s="1">
        <f>VLOOKUP(B151,Master_Item!B:I,8,0)</f>
        <v>9.6</v>
      </c>
      <c r="U151" s="11">
        <f t="shared" si="22"/>
        <v>0</v>
      </c>
      <c r="V151" s="11">
        <f t="shared" si="23"/>
        <v>0</v>
      </c>
      <c r="W151" s="11">
        <f t="shared" si="24"/>
        <v>0</v>
      </c>
      <c r="X151" s="11">
        <f t="shared" si="25"/>
        <v>0</v>
      </c>
      <c r="Y151" s="11">
        <f t="shared" si="26"/>
        <v>0</v>
      </c>
    </row>
    <row r="152" spans="1:25">
      <c r="A152" s="13">
        <v>30</v>
      </c>
      <c r="B152" s="2">
        <v>310002003</v>
      </c>
      <c r="C152" s="1" t="s">
        <v>70</v>
      </c>
      <c r="D152" s="1" t="s">
        <v>121</v>
      </c>
      <c r="E152" s="12">
        <f>_xlfn.IFNA(VLOOKUP($B152,'FST OMT'!$C:$AH,$A152,0),0)</f>
        <v>0</v>
      </c>
      <c r="F152" s="12">
        <f>_xlfn.IFNA(VLOOKUP($B152,'FST CV'!$C:$AH,$A152,0),0)</f>
        <v>0</v>
      </c>
      <c r="G152" s="12">
        <f>_xlfn.IFNA(VLOOKUP($B152,'FST TT'!$C:$AH,$A152,0),0)</f>
        <v>0</v>
      </c>
      <c r="I152" s="4">
        <f t="shared" si="20"/>
        <v>0</v>
      </c>
      <c r="K152" s="52">
        <f>IF(D152="MT",VLOOKUP(B152,Master_Item!B:H,7,0),VLOOKUP(B152,Master_Item!B:H,6,0))</f>
        <v>70</v>
      </c>
      <c r="L152" s="52" t="str">
        <f>VLOOKUP(B152,Master_Item!B:M,12,0)</f>
        <v>โรงงานนวนคร</v>
      </c>
      <c r="M152" s="11" t="str">
        <f t="shared" si="21"/>
        <v>โรงงานนวนครRegion 7</v>
      </c>
      <c r="N152" s="11">
        <f t="shared" si="19"/>
        <v>0</v>
      </c>
      <c r="O152" s="11">
        <f t="shared" si="19"/>
        <v>0</v>
      </c>
      <c r="P152" s="11">
        <f t="shared" si="19"/>
        <v>0</v>
      </c>
      <c r="Q152" s="11">
        <f t="shared" si="19"/>
        <v>0</v>
      </c>
      <c r="R152" s="11">
        <f t="shared" si="19"/>
        <v>0</v>
      </c>
      <c r="S152" s="11"/>
      <c r="T152" s="1">
        <f>VLOOKUP(B152,Master_Item!B:I,8,0)</f>
        <v>9.6</v>
      </c>
      <c r="U152" s="11">
        <f t="shared" si="22"/>
        <v>0</v>
      </c>
      <c r="V152" s="11">
        <f t="shared" si="23"/>
        <v>0</v>
      </c>
      <c r="W152" s="11">
        <f t="shared" si="24"/>
        <v>0</v>
      </c>
      <c r="X152" s="11">
        <f t="shared" si="25"/>
        <v>0</v>
      </c>
      <c r="Y152" s="11">
        <f t="shared" si="26"/>
        <v>0</v>
      </c>
    </row>
    <row r="153" spans="1:25">
      <c r="A153" s="13">
        <v>31</v>
      </c>
      <c r="B153" s="2">
        <v>310002003</v>
      </c>
      <c r="C153" s="1" t="s">
        <v>70</v>
      </c>
      <c r="D153" s="1" t="s">
        <v>122</v>
      </c>
      <c r="E153" s="12">
        <f>_xlfn.IFNA(VLOOKUP($B153,'FST OMT'!$C:$AH,$A153,0),0)</f>
        <v>0</v>
      </c>
      <c r="F153" s="12">
        <f>_xlfn.IFNA(VLOOKUP($B153,'FST CV'!$C:$AH,$A153,0),0)</f>
        <v>0</v>
      </c>
      <c r="G153" s="12">
        <f>_xlfn.IFNA(VLOOKUP($B153,'FST TT'!$C:$AH,$A153,0),0)</f>
        <v>0</v>
      </c>
      <c r="I153" s="4">
        <f t="shared" si="20"/>
        <v>0</v>
      </c>
      <c r="K153" s="52">
        <f>IF(D153="MT",VLOOKUP(B153,Master_Item!B:H,7,0),VLOOKUP(B153,Master_Item!B:H,6,0))</f>
        <v>70</v>
      </c>
      <c r="L153" s="52" t="str">
        <f>VLOOKUP(B153,Master_Item!B:M,12,0)</f>
        <v>โรงงานนวนคร</v>
      </c>
      <c r="M153" s="11" t="str">
        <f t="shared" si="21"/>
        <v>โรงงานนวนครRegion 8</v>
      </c>
      <c r="N153" s="11">
        <f t="shared" si="19"/>
        <v>0</v>
      </c>
      <c r="O153" s="11">
        <f t="shared" si="19"/>
        <v>0</v>
      </c>
      <c r="P153" s="11">
        <f t="shared" si="19"/>
        <v>0</v>
      </c>
      <c r="Q153" s="11">
        <f t="shared" si="19"/>
        <v>0</v>
      </c>
      <c r="R153" s="11">
        <f t="shared" si="19"/>
        <v>0</v>
      </c>
      <c r="S153" s="11"/>
      <c r="T153" s="1">
        <f>VLOOKUP(B153,Master_Item!B:I,8,0)</f>
        <v>9.6</v>
      </c>
      <c r="U153" s="11">
        <f t="shared" si="22"/>
        <v>0</v>
      </c>
      <c r="V153" s="11">
        <f t="shared" si="23"/>
        <v>0</v>
      </c>
      <c r="W153" s="11">
        <f t="shared" si="24"/>
        <v>0</v>
      </c>
      <c r="X153" s="11">
        <f t="shared" si="25"/>
        <v>0</v>
      </c>
      <c r="Y153" s="11">
        <f t="shared" si="26"/>
        <v>0</v>
      </c>
    </row>
    <row r="154" spans="1:25">
      <c r="A154" s="13">
        <v>131</v>
      </c>
      <c r="B154" s="2">
        <v>310002003</v>
      </c>
      <c r="C154" s="1" t="s">
        <v>70</v>
      </c>
      <c r="D154" s="1" t="s">
        <v>123</v>
      </c>
      <c r="H154" s="4">
        <f>_xlfn.IFNA(VLOOKUP(B154,'FST MT'!A:FS,$A154,0),0)</f>
        <v>2018</v>
      </c>
      <c r="I154" s="4">
        <f t="shared" si="20"/>
        <v>2018</v>
      </c>
      <c r="K154" s="52">
        <f>IF(D154="MT",VLOOKUP(B154,Master_Item!B:H,7,0),VLOOKUP(B154,Master_Item!B:H,6,0))</f>
        <v>70</v>
      </c>
      <c r="L154" s="52" t="str">
        <f>VLOOKUP(B154,Master_Item!B:M,12,0)</f>
        <v>โรงงานนวนคร</v>
      </c>
      <c r="M154" s="11" t="str">
        <f t="shared" si="21"/>
        <v>โรงงานนวนครMT</v>
      </c>
      <c r="N154" s="11">
        <f t="shared" si="19"/>
        <v>0</v>
      </c>
      <c r="O154" s="11">
        <f t="shared" si="19"/>
        <v>0</v>
      </c>
      <c r="P154" s="11">
        <f t="shared" si="19"/>
        <v>0</v>
      </c>
      <c r="Q154" s="11">
        <f t="shared" si="19"/>
        <v>28.828571428571429</v>
      </c>
      <c r="R154" s="11">
        <f t="shared" si="19"/>
        <v>28.828571428571429</v>
      </c>
      <c r="S154" s="11"/>
      <c r="T154" s="1">
        <f>VLOOKUP(B154,Master_Item!B:I,8,0)</f>
        <v>9.6</v>
      </c>
      <c r="U154" s="11">
        <f t="shared" si="22"/>
        <v>0</v>
      </c>
      <c r="V154" s="11">
        <f t="shared" si="23"/>
        <v>0</v>
      </c>
      <c r="W154" s="11">
        <f t="shared" si="24"/>
        <v>0</v>
      </c>
      <c r="X154" s="11">
        <f t="shared" si="25"/>
        <v>19372.8</v>
      </c>
      <c r="Y154" s="11">
        <f t="shared" si="26"/>
        <v>19372.8</v>
      </c>
    </row>
    <row r="155" spans="1:25">
      <c r="A155" s="13">
        <v>24</v>
      </c>
      <c r="B155" s="2">
        <v>310002013</v>
      </c>
      <c r="C155" s="1" t="s">
        <v>46</v>
      </c>
      <c r="D155" s="1" t="s">
        <v>115</v>
      </c>
      <c r="E155" s="12">
        <f>_xlfn.IFNA(VLOOKUP($B155,'FST OMT'!$C:$AH,$A155,0),0)</f>
        <v>0</v>
      </c>
      <c r="F155" s="12">
        <f>_xlfn.IFNA(VLOOKUP($B155,'FST CV'!$C:$AH,$A155,0),0)</f>
        <v>0</v>
      </c>
      <c r="G155" s="12">
        <f>_xlfn.IFNA(VLOOKUP($B155,'FST TT'!$C:$AH,$A155,0),0)</f>
        <v>0</v>
      </c>
      <c r="I155" s="4">
        <f t="shared" si="20"/>
        <v>0</v>
      </c>
      <c r="K155" s="52">
        <f>IF(D155="MT",VLOOKUP(B155,Master_Item!B:H,7,0),VLOOKUP(B155,Master_Item!B:H,6,0))</f>
        <v>72</v>
      </c>
      <c r="L155" s="52" t="str">
        <f>VLOOKUP(B155,Master_Item!B:M,12,0)</f>
        <v>โรงงานนวนคร</v>
      </c>
      <c r="M155" s="11" t="str">
        <f t="shared" si="21"/>
        <v>โรงงานนวนครRegion 1</v>
      </c>
      <c r="N155" s="11">
        <f t="shared" si="19"/>
        <v>0</v>
      </c>
      <c r="O155" s="11">
        <f t="shared" si="19"/>
        <v>0</v>
      </c>
      <c r="P155" s="11">
        <f t="shared" si="19"/>
        <v>0</v>
      </c>
      <c r="Q155" s="11">
        <f t="shared" si="19"/>
        <v>0</v>
      </c>
      <c r="R155" s="11">
        <f t="shared" si="19"/>
        <v>0</v>
      </c>
      <c r="S155" s="11"/>
      <c r="T155" s="1">
        <f>VLOOKUP(B155,Master_Item!B:I,8,0)</f>
        <v>9.1199999999999992</v>
      </c>
      <c r="U155" s="11">
        <f t="shared" si="22"/>
        <v>0</v>
      </c>
      <c r="V155" s="11">
        <f t="shared" si="23"/>
        <v>0</v>
      </c>
      <c r="W155" s="11">
        <f t="shared" si="24"/>
        <v>0</v>
      </c>
      <c r="X155" s="11">
        <f t="shared" si="25"/>
        <v>0</v>
      </c>
      <c r="Y155" s="11">
        <f t="shared" si="26"/>
        <v>0</v>
      </c>
    </row>
    <row r="156" spans="1:25">
      <c r="A156" s="13">
        <v>25</v>
      </c>
      <c r="B156" s="2">
        <v>310002013</v>
      </c>
      <c r="C156" s="1" t="s">
        <v>46</v>
      </c>
      <c r="D156" s="1" t="s">
        <v>116</v>
      </c>
      <c r="E156" s="12">
        <f>_xlfn.IFNA(VLOOKUP($B156,'FST OMT'!$C:$AH,$A156,0),0)</f>
        <v>0</v>
      </c>
      <c r="F156" s="12">
        <f>_xlfn.IFNA(VLOOKUP($B156,'FST CV'!$C:$AH,$A156,0),0)</f>
        <v>0</v>
      </c>
      <c r="G156" s="12">
        <f>_xlfn.IFNA(VLOOKUP($B156,'FST TT'!$C:$AH,$A156,0),0)</f>
        <v>0</v>
      </c>
      <c r="I156" s="4">
        <f t="shared" si="20"/>
        <v>0</v>
      </c>
      <c r="K156" s="52">
        <f>IF(D156="MT",VLOOKUP(B156,Master_Item!B:H,7,0),VLOOKUP(B156,Master_Item!B:H,6,0))</f>
        <v>72</v>
      </c>
      <c r="L156" s="52" t="str">
        <f>VLOOKUP(B156,Master_Item!B:M,12,0)</f>
        <v>โรงงานนวนคร</v>
      </c>
      <c r="M156" s="11" t="str">
        <f t="shared" si="21"/>
        <v>โรงงานนวนครRegion 2</v>
      </c>
      <c r="N156" s="11">
        <f t="shared" si="19"/>
        <v>0</v>
      </c>
      <c r="O156" s="11">
        <f t="shared" si="19"/>
        <v>0</v>
      </c>
      <c r="P156" s="11">
        <f t="shared" si="19"/>
        <v>0</v>
      </c>
      <c r="Q156" s="11">
        <f t="shared" si="19"/>
        <v>0</v>
      </c>
      <c r="R156" s="11">
        <f t="shared" si="19"/>
        <v>0</v>
      </c>
      <c r="S156" s="11"/>
      <c r="T156" s="1">
        <f>VLOOKUP(B156,Master_Item!B:I,8,0)</f>
        <v>9.1199999999999992</v>
      </c>
      <c r="U156" s="11">
        <f t="shared" si="22"/>
        <v>0</v>
      </c>
      <c r="V156" s="11">
        <f t="shared" si="23"/>
        <v>0</v>
      </c>
      <c r="W156" s="11">
        <f t="shared" si="24"/>
        <v>0</v>
      </c>
      <c r="X156" s="11">
        <f t="shared" si="25"/>
        <v>0</v>
      </c>
      <c r="Y156" s="11">
        <f t="shared" si="26"/>
        <v>0</v>
      </c>
    </row>
    <row r="157" spans="1:25">
      <c r="A157" s="13">
        <v>26</v>
      </c>
      <c r="B157" s="2">
        <v>310002013</v>
      </c>
      <c r="C157" s="1" t="s">
        <v>46</v>
      </c>
      <c r="D157" s="1" t="s">
        <v>117</v>
      </c>
      <c r="E157" s="12">
        <f>_xlfn.IFNA(VLOOKUP($B157,'FST OMT'!$C:$AH,$A157,0),0)</f>
        <v>0</v>
      </c>
      <c r="F157" s="12">
        <f>_xlfn.IFNA(VLOOKUP($B157,'FST CV'!$C:$AH,$A157,0),0)</f>
        <v>0</v>
      </c>
      <c r="G157" s="12">
        <f>_xlfn.IFNA(VLOOKUP($B157,'FST TT'!$C:$AH,$A157,0),0)</f>
        <v>0</v>
      </c>
      <c r="I157" s="4">
        <f t="shared" si="20"/>
        <v>0</v>
      </c>
      <c r="K157" s="52">
        <f>IF(D157="MT",VLOOKUP(B157,Master_Item!B:H,7,0),VLOOKUP(B157,Master_Item!B:H,6,0))</f>
        <v>72</v>
      </c>
      <c r="L157" s="52" t="str">
        <f>VLOOKUP(B157,Master_Item!B:M,12,0)</f>
        <v>โรงงานนวนคร</v>
      </c>
      <c r="M157" s="11" t="str">
        <f t="shared" si="21"/>
        <v>โรงงานนวนครRegion 3</v>
      </c>
      <c r="N157" s="11">
        <f t="shared" si="19"/>
        <v>0</v>
      </c>
      <c r="O157" s="11">
        <f t="shared" si="19"/>
        <v>0</v>
      </c>
      <c r="P157" s="11">
        <f t="shared" si="19"/>
        <v>0</v>
      </c>
      <c r="Q157" s="11">
        <f t="shared" si="19"/>
        <v>0</v>
      </c>
      <c r="R157" s="11">
        <f t="shared" si="19"/>
        <v>0</v>
      </c>
      <c r="S157" s="11"/>
      <c r="T157" s="1">
        <f>VLOOKUP(B157,Master_Item!B:I,8,0)</f>
        <v>9.1199999999999992</v>
      </c>
      <c r="U157" s="11">
        <f t="shared" si="22"/>
        <v>0</v>
      </c>
      <c r="V157" s="11">
        <f t="shared" si="23"/>
        <v>0</v>
      </c>
      <c r="W157" s="11">
        <f t="shared" si="24"/>
        <v>0</v>
      </c>
      <c r="X157" s="11">
        <f t="shared" si="25"/>
        <v>0</v>
      </c>
      <c r="Y157" s="11">
        <f t="shared" si="26"/>
        <v>0</v>
      </c>
    </row>
    <row r="158" spans="1:25">
      <c r="A158" s="13">
        <v>27</v>
      </c>
      <c r="B158" s="2">
        <v>310002013</v>
      </c>
      <c r="C158" s="1" t="s">
        <v>46</v>
      </c>
      <c r="D158" s="1" t="s">
        <v>118</v>
      </c>
      <c r="E158" s="12">
        <f>_xlfn.IFNA(VLOOKUP($B158,'FST OMT'!$C:$AH,$A158,0),0)</f>
        <v>0</v>
      </c>
      <c r="F158" s="12">
        <f>_xlfn.IFNA(VLOOKUP($B158,'FST CV'!$C:$AH,$A158,0),0)</f>
        <v>0</v>
      </c>
      <c r="G158" s="12">
        <f>_xlfn.IFNA(VLOOKUP($B158,'FST TT'!$C:$AH,$A158,0),0)</f>
        <v>0</v>
      </c>
      <c r="I158" s="4">
        <f t="shared" si="20"/>
        <v>0</v>
      </c>
      <c r="K158" s="52">
        <f>IF(D158="MT",VLOOKUP(B158,Master_Item!B:H,7,0),VLOOKUP(B158,Master_Item!B:H,6,0))</f>
        <v>72</v>
      </c>
      <c r="L158" s="52" t="str">
        <f>VLOOKUP(B158,Master_Item!B:M,12,0)</f>
        <v>โรงงานนวนคร</v>
      </c>
      <c r="M158" s="11" t="str">
        <f t="shared" si="21"/>
        <v>โรงงานนวนครRegion 4</v>
      </c>
      <c r="N158" s="11">
        <f t="shared" si="19"/>
        <v>0</v>
      </c>
      <c r="O158" s="11">
        <f t="shared" si="19"/>
        <v>0</v>
      </c>
      <c r="P158" s="11">
        <f t="shared" si="19"/>
        <v>0</v>
      </c>
      <c r="Q158" s="11">
        <f t="shared" si="19"/>
        <v>0</v>
      </c>
      <c r="R158" s="11">
        <f t="shared" si="19"/>
        <v>0</v>
      </c>
      <c r="S158" s="11"/>
      <c r="T158" s="1">
        <f>VLOOKUP(B158,Master_Item!B:I,8,0)</f>
        <v>9.1199999999999992</v>
      </c>
      <c r="U158" s="11">
        <f t="shared" si="22"/>
        <v>0</v>
      </c>
      <c r="V158" s="11">
        <f t="shared" si="23"/>
        <v>0</v>
      </c>
      <c r="W158" s="11">
        <f t="shared" si="24"/>
        <v>0</v>
      </c>
      <c r="X158" s="11">
        <f t="shared" si="25"/>
        <v>0</v>
      </c>
      <c r="Y158" s="11">
        <f t="shared" si="26"/>
        <v>0</v>
      </c>
    </row>
    <row r="159" spans="1:25">
      <c r="A159" s="13">
        <v>28</v>
      </c>
      <c r="B159" s="2">
        <v>310002013</v>
      </c>
      <c r="C159" s="1" t="s">
        <v>46</v>
      </c>
      <c r="D159" s="1" t="s">
        <v>119</v>
      </c>
      <c r="E159" s="12">
        <f>_xlfn.IFNA(VLOOKUP($B159,'FST OMT'!$C:$AH,$A159,0),0)</f>
        <v>0</v>
      </c>
      <c r="F159" s="12">
        <f>_xlfn.IFNA(VLOOKUP($B159,'FST CV'!$C:$AH,$A159,0),0)</f>
        <v>0</v>
      </c>
      <c r="G159" s="12">
        <f>_xlfn.IFNA(VLOOKUP($B159,'FST TT'!$C:$AH,$A159,0),0)</f>
        <v>0</v>
      </c>
      <c r="I159" s="4">
        <f t="shared" si="20"/>
        <v>0</v>
      </c>
      <c r="K159" s="52">
        <f>IF(D159="MT",VLOOKUP(B159,Master_Item!B:H,7,0),VLOOKUP(B159,Master_Item!B:H,6,0))</f>
        <v>72</v>
      </c>
      <c r="L159" s="52" t="str">
        <f>VLOOKUP(B159,Master_Item!B:M,12,0)</f>
        <v>โรงงานนวนคร</v>
      </c>
      <c r="M159" s="11" t="str">
        <f t="shared" si="21"/>
        <v>โรงงานนวนครRegion 5</v>
      </c>
      <c r="N159" s="11">
        <f t="shared" si="19"/>
        <v>0</v>
      </c>
      <c r="O159" s="11">
        <f t="shared" si="19"/>
        <v>0</v>
      </c>
      <c r="P159" s="11">
        <f t="shared" si="19"/>
        <v>0</v>
      </c>
      <c r="Q159" s="11">
        <f t="shared" si="19"/>
        <v>0</v>
      </c>
      <c r="R159" s="11">
        <f t="shared" si="19"/>
        <v>0</v>
      </c>
      <c r="S159" s="11"/>
      <c r="T159" s="1">
        <f>VLOOKUP(B159,Master_Item!B:I,8,0)</f>
        <v>9.1199999999999992</v>
      </c>
      <c r="U159" s="11">
        <f t="shared" si="22"/>
        <v>0</v>
      </c>
      <c r="V159" s="11">
        <f t="shared" si="23"/>
        <v>0</v>
      </c>
      <c r="W159" s="11">
        <f t="shared" si="24"/>
        <v>0</v>
      </c>
      <c r="X159" s="11">
        <f t="shared" si="25"/>
        <v>0</v>
      </c>
      <c r="Y159" s="11">
        <f t="shared" si="26"/>
        <v>0</v>
      </c>
    </row>
    <row r="160" spans="1:25">
      <c r="A160" s="13">
        <v>29</v>
      </c>
      <c r="B160" s="2">
        <v>310002013</v>
      </c>
      <c r="C160" s="1" t="s">
        <v>46</v>
      </c>
      <c r="D160" s="1" t="s">
        <v>127</v>
      </c>
      <c r="E160" s="12">
        <f>_xlfn.IFNA(VLOOKUP($B160,'FST OMT'!$C:$AH,$A160,0),0)*0.45</f>
        <v>0</v>
      </c>
      <c r="F160" s="12">
        <f>_xlfn.IFNA(VLOOKUP($B160,'FST CV'!$C:$AH,$A160,0),0)*0.45</f>
        <v>0</v>
      </c>
      <c r="G160" s="12">
        <f>_xlfn.IFNA(VLOOKUP($B160,'FST TT'!$C:$AH,$A160,0),0)*0.45</f>
        <v>0</v>
      </c>
      <c r="I160" s="4">
        <f t="shared" si="20"/>
        <v>0</v>
      </c>
      <c r="K160" s="52">
        <f>IF(D160="MT",VLOOKUP(B160,Master_Item!B:H,7,0),VLOOKUP(B160,Master_Item!B:H,6,0))</f>
        <v>72</v>
      </c>
      <c r="L160" s="52" t="str">
        <f>VLOOKUP(B160,Master_Item!B:M,12,0)</f>
        <v>โรงงานนวนคร</v>
      </c>
      <c r="M160" s="11" t="str">
        <f t="shared" si="21"/>
        <v>โรงงานนวนครRegion 6/9</v>
      </c>
      <c r="N160" s="11">
        <f t="shared" si="19"/>
        <v>0</v>
      </c>
      <c r="O160" s="11">
        <f t="shared" si="19"/>
        <v>0</v>
      </c>
      <c r="P160" s="11">
        <f t="shared" si="19"/>
        <v>0</v>
      </c>
      <c r="Q160" s="11">
        <f t="shared" si="19"/>
        <v>0</v>
      </c>
      <c r="R160" s="11">
        <f t="shared" si="19"/>
        <v>0</v>
      </c>
      <c r="S160" s="11"/>
      <c r="T160" s="1">
        <f>VLOOKUP(B160,Master_Item!B:I,8,0)</f>
        <v>9.1199999999999992</v>
      </c>
      <c r="U160" s="11">
        <f t="shared" si="22"/>
        <v>0</v>
      </c>
      <c r="V160" s="11">
        <f t="shared" si="23"/>
        <v>0</v>
      </c>
      <c r="W160" s="11">
        <f t="shared" si="24"/>
        <v>0</v>
      </c>
      <c r="X160" s="11">
        <f t="shared" si="25"/>
        <v>0</v>
      </c>
      <c r="Y160" s="11">
        <f t="shared" si="26"/>
        <v>0</v>
      </c>
    </row>
    <row r="161" spans="1:25">
      <c r="A161" s="13">
        <v>29</v>
      </c>
      <c r="B161" s="2">
        <v>310002013</v>
      </c>
      <c r="C161" s="1" t="s">
        <v>46</v>
      </c>
      <c r="D161" s="1" t="s">
        <v>128</v>
      </c>
      <c r="E161" s="12">
        <f>_xlfn.IFNA(VLOOKUP($B161,'FST OMT'!$C:$AH,$A161,0),0)*0.55</f>
        <v>0</v>
      </c>
      <c r="F161" s="12">
        <f>_xlfn.IFNA(VLOOKUP($B161,'FST CV'!$C:$AH,$A161,0),0)*0.55</f>
        <v>0</v>
      </c>
      <c r="G161" s="12">
        <f>_xlfn.IFNA(VLOOKUP($B161,'FST TT'!$C:$AH,$A161,0),0)*0.55</f>
        <v>0</v>
      </c>
      <c r="I161" s="4">
        <f t="shared" si="20"/>
        <v>0</v>
      </c>
      <c r="K161" s="52">
        <f>IF(D161="MT",VLOOKUP(B161,Master_Item!B:H,7,0),VLOOKUP(B161,Master_Item!B:H,6,0))</f>
        <v>72</v>
      </c>
      <c r="L161" s="52" t="str">
        <f>VLOOKUP(B161,Master_Item!B:M,12,0)</f>
        <v>โรงงานนวนคร</v>
      </c>
      <c r="M161" s="11" t="str">
        <f t="shared" si="21"/>
        <v>โรงงานนวนครRegion 6/14</v>
      </c>
      <c r="N161" s="11">
        <f t="shared" si="19"/>
        <v>0</v>
      </c>
      <c r="O161" s="11">
        <f t="shared" si="19"/>
        <v>0</v>
      </c>
      <c r="P161" s="11">
        <f t="shared" si="19"/>
        <v>0</v>
      </c>
      <c r="Q161" s="11">
        <f t="shared" si="19"/>
        <v>0</v>
      </c>
      <c r="R161" s="11">
        <f t="shared" si="19"/>
        <v>0</v>
      </c>
      <c r="S161" s="11"/>
      <c r="T161" s="1">
        <f>VLOOKUP(B161,Master_Item!B:I,8,0)</f>
        <v>9.1199999999999992</v>
      </c>
      <c r="U161" s="11">
        <f t="shared" si="22"/>
        <v>0</v>
      </c>
      <c r="V161" s="11">
        <f t="shared" si="23"/>
        <v>0</v>
      </c>
      <c r="W161" s="11">
        <f t="shared" si="24"/>
        <v>0</v>
      </c>
      <c r="X161" s="11">
        <f t="shared" si="25"/>
        <v>0</v>
      </c>
      <c r="Y161" s="11">
        <f t="shared" si="26"/>
        <v>0</v>
      </c>
    </row>
    <row r="162" spans="1:25">
      <c r="A162" s="13">
        <v>30</v>
      </c>
      <c r="B162" s="2">
        <v>310002013</v>
      </c>
      <c r="C162" s="1" t="s">
        <v>46</v>
      </c>
      <c r="D162" s="1" t="s">
        <v>121</v>
      </c>
      <c r="E162" s="12">
        <f>_xlfn.IFNA(VLOOKUP($B162,'FST OMT'!$C:$AH,$A162,0),0)</f>
        <v>0</v>
      </c>
      <c r="F162" s="12">
        <f>_xlfn.IFNA(VLOOKUP($B162,'FST CV'!$C:$AH,$A162,0),0)</f>
        <v>0</v>
      </c>
      <c r="G162" s="12">
        <f>_xlfn.IFNA(VLOOKUP($B162,'FST TT'!$C:$AH,$A162,0),0)</f>
        <v>0</v>
      </c>
      <c r="I162" s="4">
        <f t="shared" si="20"/>
        <v>0</v>
      </c>
      <c r="K162" s="52">
        <f>IF(D162="MT",VLOOKUP(B162,Master_Item!B:H,7,0),VLOOKUP(B162,Master_Item!B:H,6,0))</f>
        <v>72</v>
      </c>
      <c r="L162" s="52" t="str">
        <f>VLOOKUP(B162,Master_Item!B:M,12,0)</f>
        <v>โรงงานนวนคร</v>
      </c>
      <c r="M162" s="11" t="str">
        <f t="shared" si="21"/>
        <v>โรงงานนวนครRegion 7</v>
      </c>
      <c r="N162" s="11">
        <f t="shared" si="19"/>
        <v>0</v>
      </c>
      <c r="O162" s="11">
        <f t="shared" si="19"/>
        <v>0</v>
      </c>
      <c r="P162" s="11">
        <f t="shared" si="19"/>
        <v>0</v>
      </c>
      <c r="Q162" s="11">
        <f t="shared" si="19"/>
        <v>0</v>
      </c>
      <c r="R162" s="11">
        <f t="shared" si="19"/>
        <v>0</v>
      </c>
      <c r="S162" s="11"/>
      <c r="T162" s="1">
        <f>VLOOKUP(B162,Master_Item!B:I,8,0)</f>
        <v>9.1199999999999992</v>
      </c>
      <c r="U162" s="11">
        <f t="shared" si="22"/>
        <v>0</v>
      </c>
      <c r="V162" s="11">
        <f t="shared" si="23"/>
        <v>0</v>
      </c>
      <c r="W162" s="11">
        <f t="shared" si="24"/>
        <v>0</v>
      </c>
      <c r="X162" s="11">
        <f t="shared" si="25"/>
        <v>0</v>
      </c>
      <c r="Y162" s="11">
        <f t="shared" si="26"/>
        <v>0</v>
      </c>
    </row>
    <row r="163" spans="1:25">
      <c r="A163" s="13">
        <v>31</v>
      </c>
      <c r="B163" s="2">
        <v>310002013</v>
      </c>
      <c r="C163" s="1" t="s">
        <v>46</v>
      </c>
      <c r="D163" s="1" t="s">
        <v>122</v>
      </c>
      <c r="E163" s="12">
        <f>_xlfn.IFNA(VLOOKUP($B163,'FST OMT'!$C:$AH,$A163,0),0)</f>
        <v>0</v>
      </c>
      <c r="F163" s="12">
        <f>_xlfn.IFNA(VLOOKUP($B163,'FST CV'!$C:$AH,$A163,0),0)</f>
        <v>0</v>
      </c>
      <c r="G163" s="12">
        <f>_xlfn.IFNA(VLOOKUP($B163,'FST TT'!$C:$AH,$A163,0),0)</f>
        <v>0</v>
      </c>
      <c r="I163" s="4">
        <f t="shared" si="20"/>
        <v>0</v>
      </c>
      <c r="K163" s="52">
        <f>IF(D163="MT",VLOOKUP(B163,Master_Item!B:H,7,0),VLOOKUP(B163,Master_Item!B:H,6,0))</f>
        <v>72</v>
      </c>
      <c r="L163" s="52" t="str">
        <f>VLOOKUP(B163,Master_Item!B:M,12,0)</f>
        <v>โรงงานนวนคร</v>
      </c>
      <c r="M163" s="11" t="str">
        <f t="shared" si="21"/>
        <v>โรงงานนวนครRegion 8</v>
      </c>
      <c r="N163" s="11">
        <f t="shared" si="19"/>
        <v>0</v>
      </c>
      <c r="O163" s="11">
        <f t="shared" si="19"/>
        <v>0</v>
      </c>
      <c r="P163" s="11">
        <f t="shared" si="19"/>
        <v>0</v>
      </c>
      <c r="Q163" s="11">
        <f t="shared" si="19"/>
        <v>0</v>
      </c>
      <c r="R163" s="11">
        <f t="shared" si="19"/>
        <v>0</v>
      </c>
      <c r="S163" s="11"/>
      <c r="T163" s="1">
        <f>VLOOKUP(B163,Master_Item!B:I,8,0)</f>
        <v>9.1199999999999992</v>
      </c>
      <c r="U163" s="11">
        <f t="shared" si="22"/>
        <v>0</v>
      </c>
      <c r="V163" s="11">
        <f t="shared" si="23"/>
        <v>0</v>
      </c>
      <c r="W163" s="11">
        <f t="shared" si="24"/>
        <v>0</v>
      </c>
      <c r="X163" s="11">
        <f t="shared" si="25"/>
        <v>0</v>
      </c>
      <c r="Y163" s="11">
        <f t="shared" si="26"/>
        <v>0</v>
      </c>
    </row>
    <row r="164" spans="1:25">
      <c r="A164" s="13">
        <v>131</v>
      </c>
      <c r="B164" s="2">
        <v>310002013</v>
      </c>
      <c r="C164" s="1" t="s">
        <v>46</v>
      </c>
      <c r="D164" s="1" t="s">
        <v>123</v>
      </c>
      <c r="H164" s="4">
        <f>_xlfn.IFNA(VLOOKUP(B164,'FST MT'!A:FS,$A164,0),0)</f>
        <v>3006</v>
      </c>
      <c r="I164" s="4">
        <f t="shared" si="20"/>
        <v>3006</v>
      </c>
      <c r="K164" s="52">
        <f>IF(D164="MT",VLOOKUP(B164,Master_Item!B:H,7,0),VLOOKUP(B164,Master_Item!B:H,6,0))</f>
        <v>72</v>
      </c>
      <c r="L164" s="52" t="str">
        <f>VLOOKUP(B164,Master_Item!B:M,12,0)</f>
        <v>โรงงานนวนคร</v>
      </c>
      <c r="M164" s="11" t="str">
        <f t="shared" si="21"/>
        <v>โรงงานนวนครMT</v>
      </c>
      <c r="N164" s="11">
        <f t="shared" si="19"/>
        <v>0</v>
      </c>
      <c r="O164" s="11">
        <f t="shared" si="19"/>
        <v>0</v>
      </c>
      <c r="P164" s="11">
        <f t="shared" si="19"/>
        <v>0</v>
      </c>
      <c r="Q164" s="11">
        <f t="shared" si="19"/>
        <v>41.75</v>
      </c>
      <c r="R164" s="11">
        <f t="shared" si="19"/>
        <v>41.75</v>
      </c>
      <c r="S164" s="11"/>
      <c r="T164" s="1">
        <f>VLOOKUP(B164,Master_Item!B:I,8,0)</f>
        <v>9.1199999999999992</v>
      </c>
      <c r="U164" s="11">
        <f t="shared" si="22"/>
        <v>0</v>
      </c>
      <c r="V164" s="11">
        <f t="shared" si="23"/>
        <v>0</v>
      </c>
      <c r="W164" s="11">
        <f t="shared" si="24"/>
        <v>0</v>
      </c>
      <c r="X164" s="11">
        <f t="shared" si="25"/>
        <v>27414.719999999998</v>
      </c>
      <c r="Y164" s="11">
        <f t="shared" si="26"/>
        <v>27414.719999999998</v>
      </c>
    </row>
    <row r="165" spans="1:25">
      <c r="A165" s="13">
        <v>24</v>
      </c>
      <c r="B165" s="2">
        <v>310002014</v>
      </c>
      <c r="C165" s="1" t="s">
        <v>47</v>
      </c>
      <c r="D165" s="1" t="s">
        <v>115</v>
      </c>
      <c r="E165" s="12">
        <f>_xlfn.IFNA(VLOOKUP($B165,'FST OMT'!$C:$AH,$A165,0),0)</f>
        <v>0</v>
      </c>
      <c r="F165" s="12">
        <f>_xlfn.IFNA(VLOOKUP($B165,'FST CV'!$C:$AH,$A165,0),0)</f>
        <v>0</v>
      </c>
      <c r="G165" s="12">
        <f>_xlfn.IFNA(VLOOKUP($B165,'FST TT'!$C:$AH,$A165,0),0)</f>
        <v>0</v>
      </c>
      <c r="I165" s="4">
        <f t="shared" si="20"/>
        <v>0</v>
      </c>
      <c r="K165" s="52">
        <f>IF(D165="MT",VLOOKUP(B165,Master_Item!B:H,7,0),VLOOKUP(B165,Master_Item!B:H,6,0))</f>
        <v>72</v>
      </c>
      <c r="L165" s="52" t="str">
        <f>VLOOKUP(B165,Master_Item!B:M,12,0)</f>
        <v>โรงงานนวนคร</v>
      </c>
      <c r="M165" s="11" t="str">
        <f t="shared" si="21"/>
        <v>โรงงานนวนครRegion 1</v>
      </c>
      <c r="N165" s="11">
        <f t="shared" si="19"/>
        <v>0</v>
      </c>
      <c r="O165" s="11">
        <f t="shared" si="19"/>
        <v>0</v>
      </c>
      <c r="P165" s="11">
        <f t="shared" si="19"/>
        <v>0</v>
      </c>
      <c r="Q165" s="11">
        <f t="shared" si="19"/>
        <v>0</v>
      </c>
      <c r="R165" s="11">
        <f t="shared" si="19"/>
        <v>0</v>
      </c>
      <c r="S165" s="11"/>
      <c r="T165" s="1">
        <f>VLOOKUP(B165,Master_Item!B:I,8,0)</f>
        <v>9.1199999999999992</v>
      </c>
      <c r="U165" s="11">
        <f t="shared" si="22"/>
        <v>0</v>
      </c>
      <c r="V165" s="11">
        <f t="shared" si="23"/>
        <v>0</v>
      </c>
      <c r="W165" s="11">
        <f t="shared" si="24"/>
        <v>0</v>
      </c>
      <c r="X165" s="11">
        <f t="shared" si="25"/>
        <v>0</v>
      </c>
      <c r="Y165" s="11">
        <f t="shared" si="26"/>
        <v>0</v>
      </c>
    </row>
    <row r="166" spans="1:25">
      <c r="A166" s="13">
        <v>25</v>
      </c>
      <c r="B166" s="2">
        <v>310002014</v>
      </c>
      <c r="C166" s="1" t="s">
        <v>47</v>
      </c>
      <c r="D166" s="1" t="s">
        <v>116</v>
      </c>
      <c r="E166" s="12">
        <f>_xlfn.IFNA(VLOOKUP($B166,'FST OMT'!$C:$AH,$A166,0),0)</f>
        <v>0</v>
      </c>
      <c r="F166" s="12">
        <f>_xlfn.IFNA(VLOOKUP($B166,'FST CV'!$C:$AH,$A166,0),0)</f>
        <v>0</v>
      </c>
      <c r="G166" s="12">
        <f>_xlfn.IFNA(VLOOKUP($B166,'FST TT'!$C:$AH,$A166,0),0)</f>
        <v>0</v>
      </c>
      <c r="I166" s="4">
        <f t="shared" si="20"/>
        <v>0</v>
      </c>
      <c r="K166" s="52">
        <f>IF(D166="MT",VLOOKUP(B166,Master_Item!B:H,7,0),VLOOKUP(B166,Master_Item!B:H,6,0))</f>
        <v>72</v>
      </c>
      <c r="L166" s="52" t="str">
        <f>VLOOKUP(B166,Master_Item!B:M,12,0)</f>
        <v>โรงงานนวนคร</v>
      </c>
      <c r="M166" s="11" t="str">
        <f t="shared" si="21"/>
        <v>โรงงานนวนครRegion 2</v>
      </c>
      <c r="N166" s="11">
        <f t="shared" si="19"/>
        <v>0</v>
      </c>
      <c r="O166" s="11">
        <f t="shared" si="19"/>
        <v>0</v>
      </c>
      <c r="P166" s="11">
        <f t="shared" si="19"/>
        <v>0</v>
      </c>
      <c r="Q166" s="11">
        <f t="shared" si="19"/>
        <v>0</v>
      </c>
      <c r="R166" s="11">
        <f t="shared" si="19"/>
        <v>0</v>
      </c>
      <c r="S166" s="11"/>
      <c r="T166" s="1">
        <f>VLOOKUP(B166,Master_Item!B:I,8,0)</f>
        <v>9.1199999999999992</v>
      </c>
      <c r="U166" s="11">
        <f t="shared" si="22"/>
        <v>0</v>
      </c>
      <c r="V166" s="11">
        <f t="shared" si="23"/>
        <v>0</v>
      </c>
      <c r="W166" s="11">
        <f t="shared" si="24"/>
        <v>0</v>
      </c>
      <c r="X166" s="11">
        <f t="shared" si="25"/>
        <v>0</v>
      </c>
      <c r="Y166" s="11">
        <f t="shared" si="26"/>
        <v>0</v>
      </c>
    </row>
    <row r="167" spans="1:25">
      <c r="A167" s="13">
        <v>26</v>
      </c>
      <c r="B167" s="2">
        <v>310002014</v>
      </c>
      <c r="C167" s="1" t="s">
        <v>47</v>
      </c>
      <c r="D167" s="1" t="s">
        <v>117</v>
      </c>
      <c r="E167" s="12">
        <f>_xlfn.IFNA(VLOOKUP($B167,'FST OMT'!$C:$AH,$A167,0),0)</f>
        <v>0</v>
      </c>
      <c r="F167" s="12">
        <f>_xlfn.IFNA(VLOOKUP($B167,'FST CV'!$C:$AH,$A167,0),0)</f>
        <v>0</v>
      </c>
      <c r="G167" s="12">
        <f>_xlfn.IFNA(VLOOKUP($B167,'FST TT'!$C:$AH,$A167,0),0)</f>
        <v>0</v>
      </c>
      <c r="I167" s="4">
        <f t="shared" si="20"/>
        <v>0</v>
      </c>
      <c r="K167" s="52">
        <f>IF(D167="MT",VLOOKUP(B167,Master_Item!B:H,7,0),VLOOKUP(B167,Master_Item!B:H,6,0))</f>
        <v>72</v>
      </c>
      <c r="L167" s="52" t="str">
        <f>VLOOKUP(B167,Master_Item!B:M,12,0)</f>
        <v>โรงงานนวนคร</v>
      </c>
      <c r="M167" s="11" t="str">
        <f t="shared" si="21"/>
        <v>โรงงานนวนครRegion 3</v>
      </c>
      <c r="N167" s="11">
        <f t="shared" si="19"/>
        <v>0</v>
      </c>
      <c r="O167" s="11">
        <f t="shared" si="19"/>
        <v>0</v>
      </c>
      <c r="P167" s="11">
        <f t="shared" si="19"/>
        <v>0</v>
      </c>
      <c r="Q167" s="11">
        <f t="shared" si="19"/>
        <v>0</v>
      </c>
      <c r="R167" s="11">
        <f t="shared" si="19"/>
        <v>0</v>
      </c>
      <c r="S167" s="11"/>
      <c r="T167" s="1">
        <f>VLOOKUP(B167,Master_Item!B:I,8,0)</f>
        <v>9.1199999999999992</v>
      </c>
      <c r="U167" s="11">
        <f t="shared" si="22"/>
        <v>0</v>
      </c>
      <c r="V167" s="11">
        <f t="shared" si="23"/>
        <v>0</v>
      </c>
      <c r="W167" s="11">
        <f t="shared" si="24"/>
        <v>0</v>
      </c>
      <c r="X167" s="11">
        <f t="shared" si="25"/>
        <v>0</v>
      </c>
      <c r="Y167" s="11">
        <f t="shared" si="26"/>
        <v>0</v>
      </c>
    </row>
    <row r="168" spans="1:25">
      <c r="A168" s="13">
        <v>27</v>
      </c>
      <c r="B168" s="2">
        <v>310002014</v>
      </c>
      <c r="C168" s="1" t="s">
        <v>47</v>
      </c>
      <c r="D168" s="1" t="s">
        <v>118</v>
      </c>
      <c r="E168" s="12">
        <f>_xlfn.IFNA(VLOOKUP($B168,'FST OMT'!$C:$AH,$A168,0),0)</f>
        <v>0</v>
      </c>
      <c r="F168" s="12">
        <f>_xlfn.IFNA(VLOOKUP($B168,'FST CV'!$C:$AH,$A168,0),0)</f>
        <v>0</v>
      </c>
      <c r="G168" s="12">
        <f>_xlfn.IFNA(VLOOKUP($B168,'FST TT'!$C:$AH,$A168,0),0)</f>
        <v>0</v>
      </c>
      <c r="I168" s="4">
        <f t="shared" si="20"/>
        <v>0</v>
      </c>
      <c r="K168" s="52">
        <f>IF(D168="MT",VLOOKUP(B168,Master_Item!B:H,7,0),VLOOKUP(B168,Master_Item!B:H,6,0))</f>
        <v>72</v>
      </c>
      <c r="L168" s="52" t="str">
        <f>VLOOKUP(B168,Master_Item!B:M,12,0)</f>
        <v>โรงงานนวนคร</v>
      </c>
      <c r="M168" s="11" t="str">
        <f t="shared" si="21"/>
        <v>โรงงานนวนครRegion 4</v>
      </c>
      <c r="N168" s="11">
        <f t="shared" si="19"/>
        <v>0</v>
      </c>
      <c r="O168" s="11">
        <f t="shared" si="19"/>
        <v>0</v>
      </c>
      <c r="P168" s="11">
        <f t="shared" si="19"/>
        <v>0</v>
      </c>
      <c r="Q168" s="11">
        <f t="shared" si="19"/>
        <v>0</v>
      </c>
      <c r="R168" s="11">
        <f t="shared" si="19"/>
        <v>0</v>
      </c>
      <c r="S168" s="11"/>
      <c r="T168" s="1">
        <f>VLOOKUP(B168,Master_Item!B:I,8,0)</f>
        <v>9.1199999999999992</v>
      </c>
      <c r="U168" s="11">
        <f t="shared" si="22"/>
        <v>0</v>
      </c>
      <c r="V168" s="11">
        <f t="shared" si="23"/>
        <v>0</v>
      </c>
      <c r="W168" s="11">
        <f t="shared" si="24"/>
        <v>0</v>
      </c>
      <c r="X168" s="11">
        <f t="shared" si="25"/>
        <v>0</v>
      </c>
      <c r="Y168" s="11">
        <f t="shared" si="26"/>
        <v>0</v>
      </c>
    </row>
    <row r="169" spans="1:25">
      <c r="A169" s="13">
        <v>28</v>
      </c>
      <c r="B169" s="2">
        <v>310002014</v>
      </c>
      <c r="C169" s="1" t="s">
        <v>47</v>
      </c>
      <c r="D169" s="1" t="s">
        <v>119</v>
      </c>
      <c r="E169" s="12">
        <f>_xlfn.IFNA(VLOOKUP($B169,'FST OMT'!$C:$AH,$A169,0),0)</f>
        <v>0</v>
      </c>
      <c r="F169" s="12">
        <f>_xlfn.IFNA(VLOOKUP($B169,'FST CV'!$C:$AH,$A169,0),0)</f>
        <v>0</v>
      </c>
      <c r="G169" s="12">
        <f>_xlfn.IFNA(VLOOKUP($B169,'FST TT'!$C:$AH,$A169,0),0)</f>
        <v>0</v>
      </c>
      <c r="I169" s="4">
        <f t="shared" si="20"/>
        <v>0</v>
      </c>
      <c r="K169" s="52">
        <f>IF(D169="MT",VLOOKUP(B169,Master_Item!B:H,7,0),VLOOKUP(B169,Master_Item!B:H,6,0))</f>
        <v>72</v>
      </c>
      <c r="L169" s="52" t="str">
        <f>VLOOKUP(B169,Master_Item!B:M,12,0)</f>
        <v>โรงงานนวนคร</v>
      </c>
      <c r="M169" s="11" t="str">
        <f t="shared" si="21"/>
        <v>โรงงานนวนครRegion 5</v>
      </c>
      <c r="N169" s="11">
        <f t="shared" si="19"/>
        <v>0</v>
      </c>
      <c r="O169" s="11">
        <f t="shared" si="19"/>
        <v>0</v>
      </c>
      <c r="P169" s="11">
        <f t="shared" si="19"/>
        <v>0</v>
      </c>
      <c r="Q169" s="11">
        <f t="shared" si="19"/>
        <v>0</v>
      </c>
      <c r="R169" s="11">
        <f t="shared" si="19"/>
        <v>0</v>
      </c>
      <c r="S169" s="11"/>
      <c r="T169" s="1">
        <f>VLOOKUP(B169,Master_Item!B:I,8,0)</f>
        <v>9.1199999999999992</v>
      </c>
      <c r="U169" s="11">
        <f t="shared" si="22"/>
        <v>0</v>
      </c>
      <c r="V169" s="11">
        <f t="shared" si="23"/>
        <v>0</v>
      </c>
      <c r="W169" s="11">
        <f t="shared" si="24"/>
        <v>0</v>
      </c>
      <c r="X169" s="11">
        <f t="shared" si="25"/>
        <v>0</v>
      </c>
      <c r="Y169" s="11">
        <f t="shared" si="26"/>
        <v>0</v>
      </c>
    </row>
    <row r="170" spans="1:25">
      <c r="A170" s="13">
        <v>29</v>
      </c>
      <c r="B170" s="2">
        <v>310002014</v>
      </c>
      <c r="C170" s="1" t="s">
        <v>47</v>
      </c>
      <c r="D170" s="1" t="s">
        <v>127</v>
      </c>
      <c r="E170" s="12">
        <f>_xlfn.IFNA(VLOOKUP($B170,'FST OMT'!$C:$AH,$A170,0),0)*0.45</f>
        <v>0</v>
      </c>
      <c r="F170" s="12">
        <f>_xlfn.IFNA(VLOOKUP($B170,'FST CV'!$C:$AH,$A170,0),0)*0.45</f>
        <v>0</v>
      </c>
      <c r="G170" s="12">
        <f>_xlfn.IFNA(VLOOKUP($B170,'FST TT'!$C:$AH,$A170,0),0)*0.45</f>
        <v>0</v>
      </c>
      <c r="I170" s="4">
        <f t="shared" si="20"/>
        <v>0</v>
      </c>
      <c r="K170" s="52">
        <f>IF(D170="MT",VLOOKUP(B170,Master_Item!B:H,7,0),VLOOKUP(B170,Master_Item!B:H,6,0))</f>
        <v>72</v>
      </c>
      <c r="L170" s="52" t="str">
        <f>VLOOKUP(B170,Master_Item!B:M,12,0)</f>
        <v>โรงงานนวนคร</v>
      </c>
      <c r="M170" s="11" t="str">
        <f t="shared" si="21"/>
        <v>โรงงานนวนครRegion 6/9</v>
      </c>
      <c r="N170" s="11">
        <f t="shared" si="19"/>
        <v>0</v>
      </c>
      <c r="O170" s="11">
        <f t="shared" si="19"/>
        <v>0</v>
      </c>
      <c r="P170" s="11">
        <f t="shared" si="19"/>
        <v>0</v>
      </c>
      <c r="Q170" s="11">
        <f t="shared" si="19"/>
        <v>0</v>
      </c>
      <c r="R170" s="11">
        <f t="shared" si="19"/>
        <v>0</v>
      </c>
      <c r="S170" s="11"/>
      <c r="T170" s="1">
        <f>VLOOKUP(B170,Master_Item!B:I,8,0)</f>
        <v>9.1199999999999992</v>
      </c>
      <c r="U170" s="11">
        <f t="shared" si="22"/>
        <v>0</v>
      </c>
      <c r="V170" s="11">
        <f t="shared" si="23"/>
        <v>0</v>
      </c>
      <c r="W170" s="11">
        <f t="shared" si="24"/>
        <v>0</v>
      </c>
      <c r="X170" s="11">
        <f t="shared" si="25"/>
        <v>0</v>
      </c>
      <c r="Y170" s="11">
        <f t="shared" si="26"/>
        <v>0</v>
      </c>
    </row>
    <row r="171" spans="1:25">
      <c r="A171" s="13">
        <v>29</v>
      </c>
      <c r="B171" s="2">
        <v>310002014</v>
      </c>
      <c r="C171" s="1" t="s">
        <v>47</v>
      </c>
      <c r="D171" s="1" t="s">
        <v>128</v>
      </c>
      <c r="E171" s="12">
        <f>_xlfn.IFNA(VLOOKUP($B171,'FST OMT'!$C:$AH,$A171,0),0)*0.55</f>
        <v>0</v>
      </c>
      <c r="F171" s="12">
        <f>_xlfn.IFNA(VLOOKUP($B171,'FST CV'!$C:$AH,$A171,0),0)*0.55</f>
        <v>0</v>
      </c>
      <c r="G171" s="12">
        <f>_xlfn.IFNA(VLOOKUP($B171,'FST TT'!$C:$AH,$A171,0),0)*0.55</f>
        <v>0</v>
      </c>
      <c r="I171" s="4">
        <f t="shared" si="20"/>
        <v>0</v>
      </c>
      <c r="K171" s="52">
        <f>IF(D171="MT",VLOOKUP(B171,Master_Item!B:H,7,0),VLOOKUP(B171,Master_Item!B:H,6,0))</f>
        <v>72</v>
      </c>
      <c r="L171" s="52" t="str">
        <f>VLOOKUP(B171,Master_Item!B:M,12,0)</f>
        <v>โรงงานนวนคร</v>
      </c>
      <c r="M171" s="11" t="str">
        <f t="shared" si="21"/>
        <v>โรงงานนวนครRegion 6/14</v>
      </c>
      <c r="N171" s="11">
        <f t="shared" ref="N171:R201" si="27">E171/$K171</f>
        <v>0</v>
      </c>
      <c r="O171" s="11">
        <f t="shared" si="27"/>
        <v>0</v>
      </c>
      <c r="P171" s="11">
        <f t="shared" si="27"/>
        <v>0</v>
      </c>
      <c r="Q171" s="11">
        <f t="shared" si="27"/>
        <v>0</v>
      </c>
      <c r="R171" s="11">
        <f t="shared" si="27"/>
        <v>0</v>
      </c>
      <c r="S171" s="11"/>
      <c r="T171" s="1">
        <f>VLOOKUP(B171,Master_Item!B:I,8,0)</f>
        <v>9.1199999999999992</v>
      </c>
      <c r="U171" s="11">
        <f t="shared" si="22"/>
        <v>0</v>
      </c>
      <c r="V171" s="11">
        <f t="shared" si="23"/>
        <v>0</v>
      </c>
      <c r="W171" s="11">
        <f t="shared" si="24"/>
        <v>0</v>
      </c>
      <c r="X171" s="11">
        <f t="shared" si="25"/>
        <v>0</v>
      </c>
      <c r="Y171" s="11">
        <f t="shared" si="26"/>
        <v>0</v>
      </c>
    </row>
    <row r="172" spans="1:25">
      <c r="A172" s="13">
        <v>30</v>
      </c>
      <c r="B172" s="2">
        <v>310002014</v>
      </c>
      <c r="C172" s="1" t="s">
        <v>47</v>
      </c>
      <c r="D172" s="1" t="s">
        <v>121</v>
      </c>
      <c r="E172" s="12">
        <f>_xlfn.IFNA(VLOOKUP($B172,'FST OMT'!$C:$AH,$A172,0),0)</f>
        <v>0</v>
      </c>
      <c r="F172" s="12">
        <f>_xlfn.IFNA(VLOOKUP($B172,'FST CV'!$C:$AH,$A172,0),0)</f>
        <v>0</v>
      </c>
      <c r="G172" s="12">
        <f>_xlfn.IFNA(VLOOKUP($B172,'FST TT'!$C:$AH,$A172,0),0)</f>
        <v>0</v>
      </c>
      <c r="I172" s="4">
        <f t="shared" si="20"/>
        <v>0</v>
      </c>
      <c r="K172" s="52">
        <f>IF(D172="MT",VLOOKUP(B172,Master_Item!B:H,7,0),VLOOKUP(B172,Master_Item!B:H,6,0))</f>
        <v>72</v>
      </c>
      <c r="L172" s="52" t="str">
        <f>VLOOKUP(B172,Master_Item!B:M,12,0)</f>
        <v>โรงงานนวนคร</v>
      </c>
      <c r="M172" s="11" t="str">
        <f t="shared" si="21"/>
        <v>โรงงานนวนครRegion 7</v>
      </c>
      <c r="N172" s="11">
        <f t="shared" si="27"/>
        <v>0</v>
      </c>
      <c r="O172" s="11">
        <f t="shared" si="27"/>
        <v>0</v>
      </c>
      <c r="P172" s="11">
        <f t="shared" si="27"/>
        <v>0</v>
      </c>
      <c r="Q172" s="11">
        <f t="shared" si="27"/>
        <v>0</v>
      </c>
      <c r="R172" s="11">
        <f t="shared" si="27"/>
        <v>0</v>
      </c>
      <c r="S172" s="11"/>
      <c r="T172" s="1">
        <f>VLOOKUP(B172,Master_Item!B:I,8,0)</f>
        <v>9.1199999999999992</v>
      </c>
      <c r="U172" s="11">
        <f t="shared" si="22"/>
        <v>0</v>
      </c>
      <c r="V172" s="11">
        <f t="shared" si="23"/>
        <v>0</v>
      </c>
      <c r="W172" s="11">
        <f t="shared" si="24"/>
        <v>0</v>
      </c>
      <c r="X172" s="11">
        <f t="shared" si="25"/>
        <v>0</v>
      </c>
      <c r="Y172" s="11">
        <f t="shared" si="26"/>
        <v>0</v>
      </c>
    </row>
    <row r="173" spans="1:25">
      <c r="A173" s="13">
        <v>31</v>
      </c>
      <c r="B173" s="2">
        <v>310002014</v>
      </c>
      <c r="C173" s="1" t="s">
        <v>47</v>
      </c>
      <c r="D173" s="1" t="s">
        <v>122</v>
      </c>
      <c r="E173" s="12">
        <f>_xlfn.IFNA(VLOOKUP($B173,'FST OMT'!$C:$AH,$A173,0),0)</f>
        <v>0</v>
      </c>
      <c r="F173" s="12">
        <f>_xlfn.IFNA(VLOOKUP($B173,'FST CV'!$C:$AH,$A173,0),0)</f>
        <v>0</v>
      </c>
      <c r="G173" s="12">
        <f>_xlfn.IFNA(VLOOKUP($B173,'FST TT'!$C:$AH,$A173,0),0)</f>
        <v>0</v>
      </c>
      <c r="I173" s="4">
        <f t="shared" si="20"/>
        <v>0</v>
      </c>
      <c r="K173" s="52">
        <f>IF(D173="MT",VLOOKUP(B173,Master_Item!B:H,7,0),VLOOKUP(B173,Master_Item!B:H,6,0))</f>
        <v>72</v>
      </c>
      <c r="L173" s="52" t="str">
        <f>VLOOKUP(B173,Master_Item!B:M,12,0)</f>
        <v>โรงงานนวนคร</v>
      </c>
      <c r="M173" s="11" t="str">
        <f t="shared" si="21"/>
        <v>โรงงานนวนครRegion 8</v>
      </c>
      <c r="N173" s="11">
        <f t="shared" si="27"/>
        <v>0</v>
      </c>
      <c r="O173" s="11">
        <f t="shared" si="27"/>
        <v>0</v>
      </c>
      <c r="P173" s="11">
        <f t="shared" si="27"/>
        <v>0</v>
      </c>
      <c r="Q173" s="11">
        <f t="shared" si="27"/>
        <v>0</v>
      </c>
      <c r="R173" s="11">
        <f t="shared" si="27"/>
        <v>0</v>
      </c>
      <c r="S173" s="11"/>
      <c r="T173" s="1">
        <f>VLOOKUP(B173,Master_Item!B:I,8,0)</f>
        <v>9.1199999999999992</v>
      </c>
      <c r="U173" s="11">
        <f t="shared" si="22"/>
        <v>0</v>
      </c>
      <c r="V173" s="11">
        <f t="shared" si="23"/>
        <v>0</v>
      </c>
      <c r="W173" s="11">
        <f t="shared" si="24"/>
        <v>0</v>
      </c>
      <c r="X173" s="11">
        <f t="shared" si="25"/>
        <v>0</v>
      </c>
      <c r="Y173" s="11">
        <f t="shared" si="26"/>
        <v>0</v>
      </c>
    </row>
    <row r="174" spans="1:25">
      <c r="A174" s="13">
        <v>131</v>
      </c>
      <c r="B174" s="2">
        <v>310002014</v>
      </c>
      <c r="C174" s="1" t="s">
        <v>47</v>
      </c>
      <c r="D174" s="1" t="s">
        <v>123</v>
      </c>
      <c r="H174" s="4">
        <f>_xlfn.IFNA(VLOOKUP(B174,'FST MT'!A:FS,$A174,0),0)</f>
        <v>0</v>
      </c>
      <c r="I174" s="4">
        <f t="shared" si="20"/>
        <v>0</v>
      </c>
      <c r="K174" s="52">
        <f>IF(D174="MT",VLOOKUP(B174,Master_Item!B:H,7,0),VLOOKUP(B174,Master_Item!B:H,6,0))</f>
        <v>72</v>
      </c>
      <c r="L174" s="52" t="str">
        <f>VLOOKUP(B174,Master_Item!B:M,12,0)</f>
        <v>โรงงานนวนคร</v>
      </c>
      <c r="M174" s="11" t="str">
        <f t="shared" si="21"/>
        <v>โรงงานนวนครMT</v>
      </c>
      <c r="N174" s="11">
        <f t="shared" si="27"/>
        <v>0</v>
      </c>
      <c r="O174" s="11">
        <f t="shared" si="27"/>
        <v>0</v>
      </c>
      <c r="P174" s="11">
        <f t="shared" si="27"/>
        <v>0</v>
      </c>
      <c r="Q174" s="11">
        <f t="shared" si="27"/>
        <v>0</v>
      </c>
      <c r="R174" s="11">
        <f t="shared" si="27"/>
        <v>0</v>
      </c>
      <c r="S174" s="11"/>
      <c r="T174" s="1">
        <f>VLOOKUP(B174,Master_Item!B:I,8,0)</f>
        <v>9.1199999999999992</v>
      </c>
      <c r="U174" s="11">
        <f t="shared" si="22"/>
        <v>0</v>
      </c>
      <c r="V174" s="11">
        <f t="shared" si="23"/>
        <v>0</v>
      </c>
      <c r="W174" s="11">
        <f t="shared" si="24"/>
        <v>0</v>
      </c>
      <c r="X174" s="11">
        <f t="shared" si="25"/>
        <v>0</v>
      </c>
      <c r="Y174" s="11">
        <f t="shared" si="26"/>
        <v>0</v>
      </c>
    </row>
    <row r="175" spans="1:25">
      <c r="A175" s="13">
        <v>24</v>
      </c>
      <c r="B175" s="2">
        <v>310002015</v>
      </c>
      <c r="C175" s="1" t="s">
        <v>60</v>
      </c>
      <c r="D175" s="1" t="s">
        <v>115</v>
      </c>
      <c r="E175" s="12">
        <f>_xlfn.IFNA(VLOOKUP($B175,'FST OMT'!$C:$AH,$A175,0),0)</f>
        <v>0</v>
      </c>
      <c r="F175" s="12">
        <f>_xlfn.IFNA(VLOOKUP($B175,'FST CV'!$C:$AH,$A175,0),0)</f>
        <v>970</v>
      </c>
      <c r="G175" s="12">
        <f>_xlfn.IFNA(VLOOKUP($B175,'FST TT'!$C:$AH,$A175,0),0)</f>
        <v>5655</v>
      </c>
      <c r="I175" s="4">
        <f t="shared" si="20"/>
        <v>6625</v>
      </c>
      <c r="K175" s="52">
        <f>IF(D175="MT",VLOOKUP(B175,Master_Item!B:H,7,0),VLOOKUP(B175,Master_Item!B:H,6,0))</f>
        <v>54</v>
      </c>
      <c r="L175" s="52" t="str">
        <f>VLOOKUP(B175,Master_Item!B:M,12,0)</f>
        <v>โรงงานนวนคร</v>
      </c>
      <c r="M175" s="11" t="str">
        <f t="shared" si="21"/>
        <v>โรงงานนวนครRegion 1</v>
      </c>
      <c r="N175" s="11">
        <f t="shared" si="27"/>
        <v>0</v>
      </c>
      <c r="O175" s="11">
        <f t="shared" si="27"/>
        <v>17.962962962962962</v>
      </c>
      <c r="P175" s="11">
        <f t="shared" si="27"/>
        <v>104.72222222222223</v>
      </c>
      <c r="Q175" s="11">
        <f t="shared" si="27"/>
        <v>0</v>
      </c>
      <c r="R175" s="11">
        <f t="shared" si="27"/>
        <v>122.68518518518519</v>
      </c>
      <c r="S175" s="11"/>
      <c r="T175" s="1">
        <f>VLOOKUP(B175,Master_Item!B:I,8,0)</f>
        <v>12</v>
      </c>
      <c r="U175" s="11">
        <f t="shared" si="22"/>
        <v>0</v>
      </c>
      <c r="V175" s="11">
        <f t="shared" si="23"/>
        <v>11640</v>
      </c>
      <c r="W175" s="11">
        <f t="shared" si="24"/>
        <v>67860</v>
      </c>
      <c r="X175" s="11">
        <f t="shared" si="25"/>
        <v>0</v>
      </c>
      <c r="Y175" s="11">
        <f t="shared" si="26"/>
        <v>79500</v>
      </c>
    </row>
    <row r="176" spans="1:25">
      <c r="A176" s="13">
        <v>25</v>
      </c>
      <c r="B176" s="2">
        <v>310002015</v>
      </c>
      <c r="C176" s="1" t="s">
        <v>60</v>
      </c>
      <c r="D176" s="1" t="s">
        <v>116</v>
      </c>
      <c r="E176" s="12">
        <f>_xlfn.IFNA(VLOOKUP($B176,'FST OMT'!$C:$AH,$A176,0),0)</f>
        <v>1230</v>
      </c>
      <c r="F176" s="12">
        <f>_xlfn.IFNA(VLOOKUP($B176,'FST CV'!$C:$AH,$A176,0),0)</f>
        <v>35</v>
      </c>
      <c r="G176" s="12">
        <f>_xlfn.IFNA(VLOOKUP($B176,'FST TT'!$C:$AH,$A176,0),0)</f>
        <v>14190</v>
      </c>
      <c r="I176" s="4">
        <f t="shared" si="20"/>
        <v>15455</v>
      </c>
      <c r="K176" s="52">
        <f>IF(D176="MT",VLOOKUP(B176,Master_Item!B:H,7,0),VLOOKUP(B176,Master_Item!B:H,6,0))</f>
        <v>54</v>
      </c>
      <c r="L176" s="52" t="str">
        <f>VLOOKUP(B176,Master_Item!B:M,12,0)</f>
        <v>โรงงานนวนคร</v>
      </c>
      <c r="M176" s="11" t="str">
        <f t="shared" si="21"/>
        <v>โรงงานนวนครRegion 2</v>
      </c>
      <c r="N176" s="11">
        <f t="shared" si="27"/>
        <v>22.777777777777779</v>
      </c>
      <c r="O176" s="11">
        <f t="shared" si="27"/>
        <v>0.64814814814814814</v>
      </c>
      <c r="P176" s="11">
        <f t="shared" si="27"/>
        <v>262.77777777777777</v>
      </c>
      <c r="Q176" s="11">
        <f t="shared" si="27"/>
        <v>0</v>
      </c>
      <c r="R176" s="11">
        <f t="shared" si="27"/>
        <v>286.2037037037037</v>
      </c>
      <c r="S176" s="11"/>
      <c r="T176" s="1">
        <f>VLOOKUP(B176,Master_Item!B:I,8,0)</f>
        <v>12</v>
      </c>
      <c r="U176" s="11">
        <f t="shared" si="22"/>
        <v>14760</v>
      </c>
      <c r="V176" s="11">
        <f t="shared" si="23"/>
        <v>420</v>
      </c>
      <c r="W176" s="11">
        <f t="shared" si="24"/>
        <v>170280</v>
      </c>
      <c r="X176" s="11">
        <f t="shared" si="25"/>
        <v>0</v>
      </c>
      <c r="Y176" s="11">
        <f t="shared" si="26"/>
        <v>185460</v>
      </c>
    </row>
    <row r="177" spans="1:25">
      <c r="A177" s="13">
        <v>26</v>
      </c>
      <c r="B177" s="2">
        <v>310002015</v>
      </c>
      <c r="C177" s="1" t="s">
        <v>60</v>
      </c>
      <c r="D177" s="1" t="s">
        <v>117</v>
      </c>
      <c r="E177" s="12">
        <f>_xlfn.IFNA(VLOOKUP($B177,'FST OMT'!$C:$AH,$A177,0),0)</f>
        <v>649</v>
      </c>
      <c r="F177" s="12">
        <f>_xlfn.IFNA(VLOOKUP($B177,'FST CV'!$C:$AH,$A177,0),0)</f>
        <v>125</v>
      </c>
      <c r="G177" s="12">
        <f>_xlfn.IFNA(VLOOKUP($B177,'FST TT'!$C:$AH,$A177,0),0)</f>
        <v>3675</v>
      </c>
      <c r="I177" s="4">
        <f t="shared" si="20"/>
        <v>4449</v>
      </c>
      <c r="K177" s="52">
        <f>IF(D177="MT",VLOOKUP(B177,Master_Item!B:H,7,0),VLOOKUP(B177,Master_Item!B:H,6,0))</f>
        <v>54</v>
      </c>
      <c r="L177" s="52" t="str">
        <f>VLOOKUP(B177,Master_Item!B:M,12,0)</f>
        <v>โรงงานนวนคร</v>
      </c>
      <c r="M177" s="11" t="str">
        <f t="shared" si="21"/>
        <v>โรงงานนวนครRegion 3</v>
      </c>
      <c r="N177" s="11">
        <f t="shared" si="27"/>
        <v>12.018518518518519</v>
      </c>
      <c r="O177" s="11">
        <f t="shared" si="27"/>
        <v>2.3148148148148149</v>
      </c>
      <c r="P177" s="11">
        <f t="shared" si="27"/>
        <v>68.055555555555557</v>
      </c>
      <c r="Q177" s="11">
        <f t="shared" si="27"/>
        <v>0</v>
      </c>
      <c r="R177" s="11">
        <f t="shared" si="27"/>
        <v>82.388888888888886</v>
      </c>
      <c r="S177" s="11"/>
      <c r="T177" s="1">
        <f>VLOOKUP(B177,Master_Item!B:I,8,0)</f>
        <v>12</v>
      </c>
      <c r="U177" s="11">
        <f t="shared" si="22"/>
        <v>7788</v>
      </c>
      <c r="V177" s="11">
        <f t="shared" si="23"/>
        <v>1500</v>
      </c>
      <c r="W177" s="11">
        <f t="shared" si="24"/>
        <v>44100</v>
      </c>
      <c r="X177" s="11">
        <f t="shared" si="25"/>
        <v>0</v>
      </c>
      <c r="Y177" s="11">
        <f t="shared" si="26"/>
        <v>53388</v>
      </c>
    </row>
    <row r="178" spans="1:25">
      <c r="A178" s="13">
        <v>27</v>
      </c>
      <c r="B178" s="2">
        <v>310002015</v>
      </c>
      <c r="C178" s="1" t="s">
        <v>60</v>
      </c>
      <c r="D178" s="1" t="s">
        <v>118</v>
      </c>
      <c r="E178" s="12">
        <f>_xlfn.IFNA(VLOOKUP($B178,'FST OMT'!$C:$AH,$A178,0),0)</f>
        <v>625</v>
      </c>
      <c r="F178" s="12">
        <f>_xlfn.IFNA(VLOOKUP($B178,'FST CV'!$C:$AH,$A178,0),0)</f>
        <v>45</v>
      </c>
      <c r="G178" s="12">
        <f>_xlfn.IFNA(VLOOKUP($B178,'FST TT'!$C:$AH,$A178,0),0)</f>
        <v>14044</v>
      </c>
      <c r="I178" s="4">
        <f t="shared" si="20"/>
        <v>14714</v>
      </c>
      <c r="K178" s="52">
        <f>IF(D178="MT",VLOOKUP(B178,Master_Item!B:H,7,0),VLOOKUP(B178,Master_Item!B:H,6,0))</f>
        <v>54</v>
      </c>
      <c r="L178" s="52" t="str">
        <f>VLOOKUP(B178,Master_Item!B:M,12,0)</f>
        <v>โรงงานนวนคร</v>
      </c>
      <c r="M178" s="11" t="str">
        <f t="shared" si="21"/>
        <v>โรงงานนวนครRegion 4</v>
      </c>
      <c r="N178" s="11">
        <f t="shared" si="27"/>
        <v>11.574074074074074</v>
      </c>
      <c r="O178" s="11">
        <f t="shared" si="27"/>
        <v>0.83333333333333337</v>
      </c>
      <c r="P178" s="11">
        <f t="shared" si="27"/>
        <v>260.07407407407408</v>
      </c>
      <c r="Q178" s="11">
        <f t="shared" si="27"/>
        <v>0</v>
      </c>
      <c r="R178" s="11">
        <f t="shared" si="27"/>
        <v>272.48148148148147</v>
      </c>
      <c r="S178" s="11"/>
      <c r="T178" s="1">
        <f>VLOOKUP(B178,Master_Item!B:I,8,0)</f>
        <v>12</v>
      </c>
      <c r="U178" s="11">
        <f t="shared" si="22"/>
        <v>7500</v>
      </c>
      <c r="V178" s="11">
        <f t="shared" si="23"/>
        <v>540</v>
      </c>
      <c r="W178" s="11">
        <f t="shared" si="24"/>
        <v>168528</v>
      </c>
      <c r="X178" s="11">
        <f t="shared" si="25"/>
        <v>0</v>
      </c>
      <c r="Y178" s="11">
        <f t="shared" si="26"/>
        <v>176568</v>
      </c>
    </row>
    <row r="179" spans="1:25">
      <c r="A179" s="13">
        <v>28</v>
      </c>
      <c r="B179" s="2">
        <v>310002015</v>
      </c>
      <c r="C179" s="1" t="s">
        <v>60</v>
      </c>
      <c r="D179" s="1" t="s">
        <v>119</v>
      </c>
      <c r="E179" s="12">
        <f>_xlfn.IFNA(VLOOKUP($B179,'FST OMT'!$C:$AH,$A179,0),0)</f>
        <v>285</v>
      </c>
      <c r="F179" s="12">
        <f>_xlfn.IFNA(VLOOKUP($B179,'FST CV'!$C:$AH,$A179,0),0)</f>
        <v>100</v>
      </c>
      <c r="G179" s="12">
        <f>_xlfn.IFNA(VLOOKUP($B179,'FST TT'!$C:$AH,$A179,0),0)</f>
        <v>0</v>
      </c>
      <c r="I179" s="4">
        <f t="shared" si="20"/>
        <v>385</v>
      </c>
      <c r="K179" s="52">
        <f>IF(D179="MT",VLOOKUP(B179,Master_Item!B:H,7,0),VLOOKUP(B179,Master_Item!B:H,6,0))</f>
        <v>54</v>
      </c>
      <c r="L179" s="52" t="str">
        <f>VLOOKUP(B179,Master_Item!B:M,12,0)</f>
        <v>โรงงานนวนคร</v>
      </c>
      <c r="M179" s="11" t="str">
        <f t="shared" si="21"/>
        <v>โรงงานนวนครRegion 5</v>
      </c>
      <c r="N179" s="11">
        <f t="shared" si="27"/>
        <v>5.2777777777777777</v>
      </c>
      <c r="O179" s="11">
        <f t="shared" si="27"/>
        <v>1.8518518518518519</v>
      </c>
      <c r="P179" s="11">
        <f t="shared" si="27"/>
        <v>0</v>
      </c>
      <c r="Q179" s="11">
        <f t="shared" si="27"/>
        <v>0</v>
      </c>
      <c r="R179" s="11">
        <f t="shared" si="27"/>
        <v>7.1296296296296298</v>
      </c>
      <c r="S179" s="11"/>
      <c r="T179" s="1">
        <f>VLOOKUP(B179,Master_Item!B:I,8,0)</f>
        <v>12</v>
      </c>
      <c r="U179" s="11">
        <f t="shared" si="22"/>
        <v>3420</v>
      </c>
      <c r="V179" s="11">
        <f t="shared" si="23"/>
        <v>1200</v>
      </c>
      <c r="W179" s="11">
        <f t="shared" si="24"/>
        <v>0</v>
      </c>
      <c r="X179" s="11">
        <f t="shared" si="25"/>
        <v>0</v>
      </c>
      <c r="Y179" s="11">
        <f t="shared" si="26"/>
        <v>4620</v>
      </c>
    </row>
    <row r="180" spans="1:25">
      <c r="A180" s="13">
        <v>29</v>
      </c>
      <c r="B180" s="2">
        <v>310002015</v>
      </c>
      <c r="C180" s="1" t="s">
        <v>60</v>
      </c>
      <c r="D180" s="1" t="s">
        <v>127</v>
      </c>
      <c r="E180" s="12">
        <f>_xlfn.IFNA(VLOOKUP($B180,'FST OMT'!$C:$AH,$A180,0),0)*0.45</f>
        <v>56.7</v>
      </c>
      <c r="F180" s="12">
        <f>_xlfn.IFNA(VLOOKUP($B180,'FST CV'!$C:$AH,$A180,0),0)*0.45</f>
        <v>0</v>
      </c>
      <c r="G180" s="12">
        <f>_xlfn.IFNA(VLOOKUP($B180,'FST TT'!$C:$AH,$A180,0),0)*0.45</f>
        <v>1885.95</v>
      </c>
      <c r="I180" s="4">
        <f t="shared" si="20"/>
        <v>1942.65</v>
      </c>
      <c r="K180" s="52">
        <f>IF(D180="MT",VLOOKUP(B180,Master_Item!B:H,7,0),VLOOKUP(B180,Master_Item!B:H,6,0))</f>
        <v>54</v>
      </c>
      <c r="L180" s="52" t="str">
        <f>VLOOKUP(B180,Master_Item!B:M,12,0)</f>
        <v>โรงงานนวนคร</v>
      </c>
      <c r="M180" s="11" t="str">
        <f t="shared" si="21"/>
        <v>โรงงานนวนครRegion 6/9</v>
      </c>
      <c r="N180" s="11">
        <f t="shared" si="27"/>
        <v>1.05</v>
      </c>
      <c r="O180" s="11">
        <f t="shared" si="27"/>
        <v>0</v>
      </c>
      <c r="P180" s="11">
        <f t="shared" si="27"/>
        <v>34.925000000000004</v>
      </c>
      <c r="Q180" s="11">
        <f t="shared" si="27"/>
        <v>0</v>
      </c>
      <c r="R180" s="11">
        <f t="shared" si="27"/>
        <v>35.975000000000001</v>
      </c>
      <c r="S180" s="11"/>
      <c r="T180" s="1">
        <f>VLOOKUP(B180,Master_Item!B:I,8,0)</f>
        <v>12</v>
      </c>
      <c r="U180" s="11">
        <f t="shared" si="22"/>
        <v>680.40000000000009</v>
      </c>
      <c r="V180" s="11">
        <f t="shared" si="23"/>
        <v>0</v>
      </c>
      <c r="W180" s="11">
        <f t="shared" si="24"/>
        <v>22631.4</v>
      </c>
      <c r="X180" s="11">
        <f t="shared" si="25"/>
        <v>0</v>
      </c>
      <c r="Y180" s="11">
        <f t="shared" si="26"/>
        <v>23311.800000000003</v>
      </c>
    </row>
    <row r="181" spans="1:25">
      <c r="A181" s="13">
        <v>29</v>
      </c>
      <c r="B181" s="2">
        <v>310002015</v>
      </c>
      <c r="C181" s="1" t="s">
        <v>60</v>
      </c>
      <c r="D181" s="1" t="s">
        <v>128</v>
      </c>
      <c r="E181" s="12">
        <f>_xlfn.IFNA(VLOOKUP($B181,'FST OMT'!$C:$AH,$A181,0),0)*0.55</f>
        <v>69.300000000000011</v>
      </c>
      <c r="F181" s="12">
        <f>_xlfn.IFNA(VLOOKUP($B181,'FST CV'!$C:$AH,$A181,0),0)*0.55</f>
        <v>0</v>
      </c>
      <c r="G181" s="12">
        <f>_xlfn.IFNA(VLOOKUP($B181,'FST TT'!$C:$AH,$A181,0),0)*0.55</f>
        <v>2305.0500000000002</v>
      </c>
      <c r="I181" s="4">
        <f t="shared" si="20"/>
        <v>2374.3500000000004</v>
      </c>
      <c r="K181" s="52">
        <f>IF(D181="MT",VLOOKUP(B181,Master_Item!B:H,7,0),VLOOKUP(B181,Master_Item!B:H,6,0))</f>
        <v>54</v>
      </c>
      <c r="L181" s="52" t="str">
        <f>VLOOKUP(B181,Master_Item!B:M,12,0)</f>
        <v>โรงงานนวนคร</v>
      </c>
      <c r="M181" s="11" t="str">
        <f t="shared" si="21"/>
        <v>โรงงานนวนครRegion 6/14</v>
      </c>
      <c r="N181" s="11">
        <f t="shared" si="27"/>
        <v>1.2833333333333334</v>
      </c>
      <c r="O181" s="11">
        <f t="shared" si="27"/>
        <v>0</v>
      </c>
      <c r="P181" s="11">
        <f t="shared" si="27"/>
        <v>42.686111111111117</v>
      </c>
      <c r="Q181" s="11">
        <f t="shared" si="27"/>
        <v>0</v>
      </c>
      <c r="R181" s="11">
        <f t="shared" si="27"/>
        <v>43.969444444444449</v>
      </c>
      <c r="S181" s="11"/>
      <c r="T181" s="1">
        <f>VLOOKUP(B181,Master_Item!B:I,8,0)</f>
        <v>12</v>
      </c>
      <c r="U181" s="11">
        <f t="shared" si="22"/>
        <v>831.60000000000014</v>
      </c>
      <c r="V181" s="11">
        <f t="shared" si="23"/>
        <v>0</v>
      </c>
      <c r="W181" s="11">
        <f t="shared" si="24"/>
        <v>27660.600000000002</v>
      </c>
      <c r="X181" s="11">
        <f t="shared" si="25"/>
        <v>0</v>
      </c>
      <c r="Y181" s="11">
        <f t="shared" si="26"/>
        <v>28492.200000000004</v>
      </c>
    </row>
    <row r="182" spans="1:25">
      <c r="A182" s="13">
        <v>30</v>
      </c>
      <c r="B182" s="2">
        <v>310002015</v>
      </c>
      <c r="C182" s="1" t="s">
        <v>60</v>
      </c>
      <c r="D182" s="1" t="s">
        <v>121</v>
      </c>
      <c r="E182" s="12">
        <f>_xlfn.IFNA(VLOOKUP($B182,'FST OMT'!$C:$AH,$A182,0),0)</f>
        <v>130</v>
      </c>
      <c r="F182" s="12">
        <f>_xlfn.IFNA(VLOOKUP($B182,'FST CV'!$C:$AH,$A182,0),0)</f>
        <v>16</v>
      </c>
      <c r="G182" s="12">
        <f>_xlfn.IFNA(VLOOKUP($B182,'FST TT'!$C:$AH,$A182,0),0)</f>
        <v>12190</v>
      </c>
      <c r="I182" s="4">
        <f t="shared" si="20"/>
        <v>12336</v>
      </c>
      <c r="K182" s="52">
        <f>IF(D182="MT",VLOOKUP(B182,Master_Item!B:H,7,0),VLOOKUP(B182,Master_Item!B:H,6,0))</f>
        <v>54</v>
      </c>
      <c r="L182" s="52" t="str">
        <f>VLOOKUP(B182,Master_Item!B:M,12,0)</f>
        <v>โรงงานนวนคร</v>
      </c>
      <c r="M182" s="11" t="str">
        <f t="shared" si="21"/>
        <v>โรงงานนวนครRegion 7</v>
      </c>
      <c r="N182" s="11">
        <f t="shared" si="27"/>
        <v>2.4074074074074074</v>
      </c>
      <c r="O182" s="11">
        <f t="shared" si="27"/>
        <v>0.29629629629629628</v>
      </c>
      <c r="P182" s="11">
        <f t="shared" si="27"/>
        <v>225.74074074074073</v>
      </c>
      <c r="Q182" s="11">
        <f t="shared" si="27"/>
        <v>0</v>
      </c>
      <c r="R182" s="11">
        <f t="shared" si="27"/>
        <v>228.44444444444446</v>
      </c>
      <c r="S182" s="11"/>
      <c r="T182" s="1">
        <f>VLOOKUP(B182,Master_Item!B:I,8,0)</f>
        <v>12</v>
      </c>
      <c r="U182" s="11">
        <f t="shared" si="22"/>
        <v>1560</v>
      </c>
      <c r="V182" s="11">
        <f t="shared" si="23"/>
        <v>192</v>
      </c>
      <c r="W182" s="11">
        <f t="shared" si="24"/>
        <v>146280</v>
      </c>
      <c r="X182" s="11">
        <f t="shared" si="25"/>
        <v>0</v>
      </c>
      <c r="Y182" s="11">
        <f t="shared" si="26"/>
        <v>148032</v>
      </c>
    </row>
    <row r="183" spans="1:25">
      <c r="A183" s="13">
        <v>31</v>
      </c>
      <c r="B183" s="2">
        <v>310002015</v>
      </c>
      <c r="C183" s="1" t="s">
        <v>60</v>
      </c>
      <c r="D183" s="1" t="s">
        <v>122</v>
      </c>
      <c r="E183" s="12">
        <f>_xlfn.IFNA(VLOOKUP($B183,'FST OMT'!$C:$AH,$A183,0),0)</f>
        <v>523</v>
      </c>
      <c r="F183" s="12">
        <f>_xlfn.IFNA(VLOOKUP($B183,'FST CV'!$C:$AH,$A183,0),0)</f>
        <v>25</v>
      </c>
      <c r="G183" s="12">
        <f>_xlfn.IFNA(VLOOKUP($B183,'FST TT'!$C:$AH,$A183,0),0)</f>
        <v>12630</v>
      </c>
      <c r="I183" s="4">
        <f t="shared" si="20"/>
        <v>13178</v>
      </c>
      <c r="K183" s="52">
        <f>IF(D183="MT",VLOOKUP(B183,Master_Item!B:H,7,0),VLOOKUP(B183,Master_Item!B:H,6,0))</f>
        <v>54</v>
      </c>
      <c r="L183" s="52" t="str">
        <f>VLOOKUP(B183,Master_Item!B:M,12,0)</f>
        <v>โรงงานนวนคร</v>
      </c>
      <c r="M183" s="11" t="str">
        <f t="shared" si="21"/>
        <v>โรงงานนวนครRegion 8</v>
      </c>
      <c r="N183" s="11">
        <f t="shared" si="27"/>
        <v>9.6851851851851851</v>
      </c>
      <c r="O183" s="11">
        <f t="shared" si="27"/>
        <v>0.46296296296296297</v>
      </c>
      <c r="P183" s="11">
        <f t="shared" si="27"/>
        <v>233.88888888888889</v>
      </c>
      <c r="Q183" s="11">
        <f t="shared" si="27"/>
        <v>0</v>
      </c>
      <c r="R183" s="11">
        <f t="shared" si="27"/>
        <v>244.03703703703704</v>
      </c>
      <c r="S183" s="11"/>
      <c r="T183" s="1">
        <f>VLOOKUP(B183,Master_Item!B:I,8,0)</f>
        <v>12</v>
      </c>
      <c r="U183" s="11">
        <f t="shared" si="22"/>
        <v>6276</v>
      </c>
      <c r="V183" s="11">
        <f t="shared" si="23"/>
        <v>300</v>
      </c>
      <c r="W183" s="11">
        <f t="shared" si="24"/>
        <v>151560</v>
      </c>
      <c r="X183" s="11">
        <f t="shared" si="25"/>
        <v>0</v>
      </c>
      <c r="Y183" s="11">
        <f t="shared" si="26"/>
        <v>158136</v>
      </c>
    </row>
    <row r="184" spans="1:25">
      <c r="A184" s="13">
        <v>131</v>
      </c>
      <c r="B184" s="2">
        <v>310002015</v>
      </c>
      <c r="C184" s="1" t="s">
        <v>60</v>
      </c>
      <c r="D184" s="1" t="s">
        <v>123</v>
      </c>
      <c r="H184" s="4">
        <f>_xlfn.IFNA(VLOOKUP(B184,'FST MT'!A:FS,$A184,0),0)</f>
        <v>3601</v>
      </c>
      <c r="I184" s="4">
        <f t="shared" si="20"/>
        <v>3601</v>
      </c>
      <c r="K184" s="52">
        <f>IF(D184="MT",VLOOKUP(B184,Master_Item!B:H,7,0),VLOOKUP(B184,Master_Item!B:H,6,0))</f>
        <v>54</v>
      </c>
      <c r="L184" s="52" t="str">
        <f>VLOOKUP(B184,Master_Item!B:M,12,0)</f>
        <v>โรงงานนวนคร</v>
      </c>
      <c r="M184" s="11" t="str">
        <f t="shared" si="21"/>
        <v>โรงงานนวนครMT</v>
      </c>
      <c r="N184" s="11">
        <f t="shared" si="27"/>
        <v>0</v>
      </c>
      <c r="O184" s="11">
        <f t="shared" si="27"/>
        <v>0</v>
      </c>
      <c r="P184" s="11">
        <f t="shared" si="27"/>
        <v>0</v>
      </c>
      <c r="Q184" s="11">
        <f t="shared" si="27"/>
        <v>66.68518518518519</v>
      </c>
      <c r="R184" s="11">
        <f t="shared" si="27"/>
        <v>66.68518518518519</v>
      </c>
      <c r="S184" s="11"/>
      <c r="T184" s="1">
        <f>VLOOKUP(B184,Master_Item!B:I,8,0)</f>
        <v>12</v>
      </c>
      <c r="U184" s="11">
        <f t="shared" si="22"/>
        <v>0</v>
      </c>
      <c r="V184" s="11">
        <f t="shared" si="23"/>
        <v>0</v>
      </c>
      <c r="W184" s="11">
        <f t="shared" si="24"/>
        <v>0</v>
      </c>
      <c r="X184" s="11">
        <f t="shared" si="25"/>
        <v>43212</v>
      </c>
      <c r="Y184" s="11">
        <f t="shared" si="26"/>
        <v>43212</v>
      </c>
    </row>
    <row r="185" spans="1:25">
      <c r="A185" s="13">
        <v>24</v>
      </c>
      <c r="B185" s="2">
        <v>310002016</v>
      </c>
      <c r="C185" s="1" t="s">
        <v>61</v>
      </c>
      <c r="D185" s="1" t="s">
        <v>115</v>
      </c>
      <c r="E185" s="12">
        <f>_xlfn.IFNA(VLOOKUP($B185,'FST OMT'!$C:$AH,$A185,0),0)</f>
        <v>0</v>
      </c>
      <c r="F185" s="12">
        <f>_xlfn.IFNA(VLOOKUP($B185,'FST CV'!$C:$AH,$A185,0),0)</f>
        <v>0</v>
      </c>
      <c r="G185" s="12">
        <f>_xlfn.IFNA(VLOOKUP($B185,'FST TT'!$C:$AH,$A185,0),0)</f>
        <v>0</v>
      </c>
      <c r="I185" s="4">
        <f t="shared" si="20"/>
        <v>0</v>
      </c>
      <c r="K185" s="52">
        <f>IF(D185="MT",VLOOKUP(B185,Master_Item!B:H,7,0),VLOOKUP(B185,Master_Item!B:H,6,0))</f>
        <v>54</v>
      </c>
      <c r="L185" s="52" t="str">
        <f>VLOOKUP(B185,Master_Item!B:M,12,0)</f>
        <v>โรงงานนวนคร</v>
      </c>
      <c r="M185" s="11" t="str">
        <f t="shared" si="21"/>
        <v>โรงงานนวนครRegion 1</v>
      </c>
      <c r="N185" s="11">
        <f t="shared" si="27"/>
        <v>0</v>
      </c>
      <c r="O185" s="11">
        <f t="shared" si="27"/>
        <v>0</v>
      </c>
      <c r="P185" s="11">
        <f t="shared" si="27"/>
        <v>0</v>
      </c>
      <c r="Q185" s="11">
        <f t="shared" si="27"/>
        <v>0</v>
      </c>
      <c r="R185" s="11">
        <f t="shared" si="27"/>
        <v>0</v>
      </c>
      <c r="S185" s="11"/>
      <c r="T185" s="1">
        <f>VLOOKUP(B185,Master_Item!B:I,8,0)</f>
        <v>12</v>
      </c>
      <c r="U185" s="11">
        <f t="shared" si="22"/>
        <v>0</v>
      </c>
      <c r="V185" s="11">
        <f t="shared" si="23"/>
        <v>0</v>
      </c>
      <c r="W185" s="11">
        <f t="shared" si="24"/>
        <v>0</v>
      </c>
      <c r="X185" s="11">
        <f t="shared" si="25"/>
        <v>0</v>
      </c>
      <c r="Y185" s="11">
        <f t="shared" si="26"/>
        <v>0</v>
      </c>
    </row>
    <row r="186" spans="1:25">
      <c r="A186" s="13">
        <v>25</v>
      </c>
      <c r="B186" s="2">
        <v>310002016</v>
      </c>
      <c r="C186" s="1" t="s">
        <v>61</v>
      </c>
      <c r="D186" s="1" t="s">
        <v>116</v>
      </c>
      <c r="E186" s="12">
        <f>_xlfn.IFNA(VLOOKUP($B186,'FST OMT'!$C:$AH,$A186,0),0)</f>
        <v>0</v>
      </c>
      <c r="F186" s="12">
        <f>_xlfn.IFNA(VLOOKUP($B186,'FST CV'!$C:$AH,$A186,0),0)</f>
        <v>0</v>
      </c>
      <c r="G186" s="12">
        <f>_xlfn.IFNA(VLOOKUP($B186,'FST TT'!$C:$AH,$A186,0),0)</f>
        <v>0</v>
      </c>
      <c r="I186" s="4">
        <f t="shared" si="20"/>
        <v>0</v>
      </c>
      <c r="K186" s="52">
        <f>IF(D186="MT",VLOOKUP(B186,Master_Item!B:H,7,0),VLOOKUP(B186,Master_Item!B:H,6,0))</f>
        <v>54</v>
      </c>
      <c r="L186" s="52" t="str">
        <f>VLOOKUP(B186,Master_Item!B:M,12,0)</f>
        <v>โรงงานนวนคร</v>
      </c>
      <c r="M186" s="11" t="str">
        <f t="shared" si="21"/>
        <v>โรงงานนวนครRegion 2</v>
      </c>
      <c r="N186" s="11">
        <f t="shared" si="27"/>
        <v>0</v>
      </c>
      <c r="O186" s="11">
        <f t="shared" si="27"/>
        <v>0</v>
      </c>
      <c r="P186" s="11">
        <f t="shared" si="27"/>
        <v>0</v>
      </c>
      <c r="Q186" s="11">
        <f t="shared" si="27"/>
        <v>0</v>
      </c>
      <c r="R186" s="11">
        <f t="shared" si="27"/>
        <v>0</v>
      </c>
      <c r="S186" s="11"/>
      <c r="T186" s="1">
        <f>VLOOKUP(B186,Master_Item!B:I,8,0)</f>
        <v>12</v>
      </c>
      <c r="U186" s="11">
        <f t="shared" si="22"/>
        <v>0</v>
      </c>
      <c r="V186" s="11">
        <f t="shared" si="23"/>
        <v>0</v>
      </c>
      <c r="W186" s="11">
        <f t="shared" si="24"/>
        <v>0</v>
      </c>
      <c r="X186" s="11">
        <f t="shared" si="25"/>
        <v>0</v>
      </c>
      <c r="Y186" s="11">
        <f t="shared" si="26"/>
        <v>0</v>
      </c>
    </row>
    <row r="187" spans="1:25">
      <c r="A187" s="13">
        <v>26</v>
      </c>
      <c r="B187" s="2">
        <v>310002016</v>
      </c>
      <c r="C187" s="1" t="s">
        <v>61</v>
      </c>
      <c r="D187" s="1" t="s">
        <v>117</v>
      </c>
      <c r="E187" s="12">
        <f>_xlfn.IFNA(VLOOKUP($B187,'FST OMT'!$C:$AH,$A187,0),0)</f>
        <v>0</v>
      </c>
      <c r="F187" s="12">
        <f>_xlfn.IFNA(VLOOKUP($B187,'FST CV'!$C:$AH,$A187,0),0)</f>
        <v>0</v>
      </c>
      <c r="G187" s="12">
        <f>_xlfn.IFNA(VLOOKUP($B187,'FST TT'!$C:$AH,$A187,0),0)</f>
        <v>0</v>
      </c>
      <c r="I187" s="4">
        <f t="shared" si="20"/>
        <v>0</v>
      </c>
      <c r="K187" s="52">
        <f>IF(D187="MT",VLOOKUP(B187,Master_Item!B:H,7,0),VLOOKUP(B187,Master_Item!B:H,6,0))</f>
        <v>54</v>
      </c>
      <c r="L187" s="52" t="str">
        <f>VLOOKUP(B187,Master_Item!B:M,12,0)</f>
        <v>โรงงานนวนคร</v>
      </c>
      <c r="M187" s="11" t="str">
        <f t="shared" si="21"/>
        <v>โรงงานนวนครRegion 3</v>
      </c>
      <c r="N187" s="11">
        <f t="shared" si="27"/>
        <v>0</v>
      </c>
      <c r="O187" s="11">
        <f t="shared" si="27"/>
        <v>0</v>
      </c>
      <c r="P187" s="11">
        <f t="shared" si="27"/>
        <v>0</v>
      </c>
      <c r="Q187" s="11">
        <f t="shared" si="27"/>
        <v>0</v>
      </c>
      <c r="R187" s="11">
        <f t="shared" si="27"/>
        <v>0</v>
      </c>
      <c r="S187" s="11"/>
      <c r="T187" s="1">
        <f>VLOOKUP(B187,Master_Item!B:I,8,0)</f>
        <v>12</v>
      </c>
      <c r="U187" s="11">
        <f t="shared" si="22"/>
        <v>0</v>
      </c>
      <c r="V187" s="11">
        <f t="shared" si="23"/>
        <v>0</v>
      </c>
      <c r="W187" s="11">
        <f t="shared" si="24"/>
        <v>0</v>
      </c>
      <c r="X187" s="11">
        <f t="shared" si="25"/>
        <v>0</v>
      </c>
      <c r="Y187" s="11">
        <f t="shared" si="26"/>
        <v>0</v>
      </c>
    </row>
    <row r="188" spans="1:25">
      <c r="A188" s="13">
        <v>27</v>
      </c>
      <c r="B188" s="2">
        <v>310002016</v>
      </c>
      <c r="C188" s="1" t="s">
        <v>61</v>
      </c>
      <c r="D188" s="1" t="s">
        <v>118</v>
      </c>
      <c r="E188" s="12">
        <f>_xlfn.IFNA(VLOOKUP($B188,'FST OMT'!$C:$AH,$A188,0),0)</f>
        <v>0</v>
      </c>
      <c r="F188" s="12">
        <f>_xlfn.IFNA(VLOOKUP($B188,'FST CV'!$C:$AH,$A188,0),0)</f>
        <v>0</v>
      </c>
      <c r="G188" s="12">
        <f>_xlfn.IFNA(VLOOKUP($B188,'FST TT'!$C:$AH,$A188,0),0)</f>
        <v>0</v>
      </c>
      <c r="I188" s="4">
        <f t="shared" si="20"/>
        <v>0</v>
      </c>
      <c r="K188" s="52">
        <f>IF(D188="MT",VLOOKUP(B188,Master_Item!B:H,7,0),VLOOKUP(B188,Master_Item!B:H,6,0))</f>
        <v>54</v>
      </c>
      <c r="L188" s="52" t="str">
        <f>VLOOKUP(B188,Master_Item!B:M,12,0)</f>
        <v>โรงงานนวนคร</v>
      </c>
      <c r="M188" s="11" t="str">
        <f t="shared" si="21"/>
        <v>โรงงานนวนครRegion 4</v>
      </c>
      <c r="N188" s="11">
        <f t="shared" si="27"/>
        <v>0</v>
      </c>
      <c r="O188" s="11">
        <f t="shared" si="27"/>
        <v>0</v>
      </c>
      <c r="P188" s="11">
        <f t="shared" si="27"/>
        <v>0</v>
      </c>
      <c r="Q188" s="11">
        <f t="shared" si="27"/>
        <v>0</v>
      </c>
      <c r="R188" s="11">
        <f t="shared" si="27"/>
        <v>0</v>
      </c>
      <c r="S188" s="11"/>
      <c r="T188" s="1">
        <f>VLOOKUP(B188,Master_Item!B:I,8,0)</f>
        <v>12</v>
      </c>
      <c r="U188" s="11">
        <f t="shared" si="22"/>
        <v>0</v>
      </c>
      <c r="V188" s="11">
        <f t="shared" si="23"/>
        <v>0</v>
      </c>
      <c r="W188" s="11">
        <f t="shared" si="24"/>
        <v>0</v>
      </c>
      <c r="X188" s="11">
        <f t="shared" si="25"/>
        <v>0</v>
      </c>
      <c r="Y188" s="11">
        <f t="shared" si="26"/>
        <v>0</v>
      </c>
    </row>
    <row r="189" spans="1:25">
      <c r="A189" s="13">
        <v>28</v>
      </c>
      <c r="B189" s="2">
        <v>310002016</v>
      </c>
      <c r="C189" s="1" t="s">
        <v>61</v>
      </c>
      <c r="D189" s="1" t="s">
        <v>119</v>
      </c>
      <c r="E189" s="12">
        <f>_xlfn.IFNA(VLOOKUP($B189,'FST OMT'!$C:$AH,$A189,0),0)</f>
        <v>0</v>
      </c>
      <c r="F189" s="12">
        <f>_xlfn.IFNA(VLOOKUP($B189,'FST CV'!$C:$AH,$A189,0),0)</f>
        <v>0</v>
      </c>
      <c r="G189" s="12">
        <f>_xlfn.IFNA(VLOOKUP($B189,'FST TT'!$C:$AH,$A189,0),0)</f>
        <v>0</v>
      </c>
      <c r="I189" s="4">
        <f t="shared" si="20"/>
        <v>0</v>
      </c>
      <c r="K189" s="52">
        <f>IF(D189="MT",VLOOKUP(B189,Master_Item!B:H,7,0),VLOOKUP(B189,Master_Item!B:H,6,0))</f>
        <v>54</v>
      </c>
      <c r="L189" s="52" t="str">
        <f>VLOOKUP(B189,Master_Item!B:M,12,0)</f>
        <v>โรงงานนวนคร</v>
      </c>
      <c r="M189" s="11" t="str">
        <f t="shared" si="21"/>
        <v>โรงงานนวนครRegion 5</v>
      </c>
      <c r="N189" s="11">
        <f t="shared" si="27"/>
        <v>0</v>
      </c>
      <c r="O189" s="11">
        <f t="shared" si="27"/>
        <v>0</v>
      </c>
      <c r="P189" s="11">
        <f t="shared" si="27"/>
        <v>0</v>
      </c>
      <c r="Q189" s="11">
        <f t="shared" si="27"/>
        <v>0</v>
      </c>
      <c r="R189" s="11">
        <f t="shared" si="27"/>
        <v>0</v>
      </c>
      <c r="S189" s="11"/>
      <c r="T189" s="1">
        <f>VLOOKUP(B189,Master_Item!B:I,8,0)</f>
        <v>12</v>
      </c>
      <c r="U189" s="11">
        <f t="shared" si="22"/>
        <v>0</v>
      </c>
      <c r="V189" s="11">
        <f t="shared" si="23"/>
        <v>0</v>
      </c>
      <c r="W189" s="11">
        <f t="shared" si="24"/>
        <v>0</v>
      </c>
      <c r="X189" s="11">
        <f t="shared" si="25"/>
        <v>0</v>
      </c>
      <c r="Y189" s="11">
        <f t="shared" si="26"/>
        <v>0</v>
      </c>
    </row>
    <row r="190" spans="1:25">
      <c r="A190" s="13">
        <v>29</v>
      </c>
      <c r="B190" s="2">
        <v>310002016</v>
      </c>
      <c r="C190" s="1" t="s">
        <v>61</v>
      </c>
      <c r="D190" s="1" t="s">
        <v>127</v>
      </c>
      <c r="E190" s="12">
        <f>_xlfn.IFNA(VLOOKUP($B190,'FST OMT'!$C:$AH,$A190,0),0)*0.45</f>
        <v>0</v>
      </c>
      <c r="F190" s="12">
        <f>_xlfn.IFNA(VLOOKUP($B190,'FST CV'!$C:$AH,$A190,0),0)*0.45</f>
        <v>0</v>
      </c>
      <c r="G190" s="12">
        <f>_xlfn.IFNA(VLOOKUP($B190,'FST TT'!$C:$AH,$A190,0),0)*0.45</f>
        <v>0</v>
      </c>
      <c r="I190" s="4">
        <f t="shared" si="20"/>
        <v>0</v>
      </c>
      <c r="K190" s="52">
        <f>IF(D190="MT",VLOOKUP(B190,Master_Item!B:H,7,0),VLOOKUP(B190,Master_Item!B:H,6,0))</f>
        <v>54</v>
      </c>
      <c r="L190" s="52" t="str">
        <f>VLOOKUP(B190,Master_Item!B:M,12,0)</f>
        <v>โรงงานนวนคร</v>
      </c>
      <c r="M190" s="11" t="str">
        <f t="shared" si="21"/>
        <v>โรงงานนวนครRegion 6/9</v>
      </c>
      <c r="N190" s="11">
        <f t="shared" si="27"/>
        <v>0</v>
      </c>
      <c r="O190" s="11">
        <f t="shared" si="27"/>
        <v>0</v>
      </c>
      <c r="P190" s="11">
        <f t="shared" si="27"/>
        <v>0</v>
      </c>
      <c r="Q190" s="11">
        <f t="shared" si="27"/>
        <v>0</v>
      </c>
      <c r="R190" s="11">
        <f t="shared" si="27"/>
        <v>0</v>
      </c>
      <c r="S190" s="11"/>
      <c r="T190" s="1">
        <f>VLOOKUP(B190,Master_Item!B:I,8,0)</f>
        <v>12</v>
      </c>
      <c r="U190" s="11">
        <f t="shared" si="22"/>
        <v>0</v>
      </c>
      <c r="V190" s="11">
        <f t="shared" si="23"/>
        <v>0</v>
      </c>
      <c r="W190" s="11">
        <f t="shared" si="24"/>
        <v>0</v>
      </c>
      <c r="X190" s="11">
        <f t="shared" si="25"/>
        <v>0</v>
      </c>
      <c r="Y190" s="11">
        <f t="shared" si="26"/>
        <v>0</v>
      </c>
    </row>
    <row r="191" spans="1:25">
      <c r="A191" s="13">
        <v>29</v>
      </c>
      <c r="B191" s="2">
        <v>310002016</v>
      </c>
      <c r="C191" s="1" t="s">
        <v>61</v>
      </c>
      <c r="D191" s="1" t="s">
        <v>128</v>
      </c>
      <c r="E191" s="12">
        <f>_xlfn.IFNA(VLOOKUP($B191,'FST OMT'!$C:$AH,$A191,0),0)*0.55</f>
        <v>0</v>
      </c>
      <c r="F191" s="12">
        <f>_xlfn.IFNA(VLOOKUP($B191,'FST CV'!$C:$AH,$A191,0),0)*0.55</f>
        <v>0</v>
      </c>
      <c r="G191" s="12">
        <f>_xlfn.IFNA(VLOOKUP($B191,'FST TT'!$C:$AH,$A191,0),0)*0.55</f>
        <v>0</v>
      </c>
      <c r="I191" s="4">
        <f t="shared" si="20"/>
        <v>0</v>
      </c>
      <c r="K191" s="52">
        <f>IF(D191="MT",VLOOKUP(B191,Master_Item!B:H,7,0),VLOOKUP(B191,Master_Item!B:H,6,0))</f>
        <v>54</v>
      </c>
      <c r="L191" s="52" t="str">
        <f>VLOOKUP(B191,Master_Item!B:M,12,0)</f>
        <v>โรงงานนวนคร</v>
      </c>
      <c r="M191" s="11" t="str">
        <f t="shared" si="21"/>
        <v>โรงงานนวนครRegion 6/14</v>
      </c>
      <c r="N191" s="11">
        <f t="shared" si="27"/>
        <v>0</v>
      </c>
      <c r="O191" s="11">
        <f t="shared" si="27"/>
        <v>0</v>
      </c>
      <c r="P191" s="11">
        <f t="shared" si="27"/>
        <v>0</v>
      </c>
      <c r="Q191" s="11">
        <f t="shared" si="27"/>
        <v>0</v>
      </c>
      <c r="R191" s="11">
        <f t="shared" si="27"/>
        <v>0</v>
      </c>
      <c r="S191" s="11"/>
      <c r="T191" s="1">
        <f>VLOOKUP(B191,Master_Item!B:I,8,0)</f>
        <v>12</v>
      </c>
      <c r="U191" s="11">
        <f t="shared" si="22"/>
        <v>0</v>
      </c>
      <c r="V191" s="11">
        <f t="shared" si="23"/>
        <v>0</v>
      </c>
      <c r="W191" s="11">
        <f t="shared" si="24"/>
        <v>0</v>
      </c>
      <c r="X191" s="11">
        <f t="shared" si="25"/>
        <v>0</v>
      </c>
      <c r="Y191" s="11">
        <f t="shared" si="26"/>
        <v>0</v>
      </c>
    </row>
    <row r="192" spans="1:25">
      <c r="A192" s="13">
        <v>30</v>
      </c>
      <c r="B192" s="2">
        <v>310002016</v>
      </c>
      <c r="C192" s="1" t="s">
        <v>61</v>
      </c>
      <c r="D192" s="1" t="s">
        <v>121</v>
      </c>
      <c r="E192" s="12">
        <f>_xlfn.IFNA(VLOOKUP($B192,'FST OMT'!$C:$AH,$A192,0),0)</f>
        <v>0</v>
      </c>
      <c r="F192" s="12">
        <f>_xlfn.IFNA(VLOOKUP($B192,'FST CV'!$C:$AH,$A192,0),0)</f>
        <v>0</v>
      </c>
      <c r="G192" s="12">
        <f>_xlfn.IFNA(VLOOKUP($B192,'FST TT'!$C:$AH,$A192,0),0)</f>
        <v>0</v>
      </c>
      <c r="I192" s="4">
        <f t="shared" si="20"/>
        <v>0</v>
      </c>
      <c r="K192" s="52">
        <f>IF(D192="MT",VLOOKUP(B192,Master_Item!B:H,7,0),VLOOKUP(B192,Master_Item!B:H,6,0))</f>
        <v>54</v>
      </c>
      <c r="L192" s="52" t="str">
        <f>VLOOKUP(B192,Master_Item!B:M,12,0)</f>
        <v>โรงงานนวนคร</v>
      </c>
      <c r="M192" s="11" t="str">
        <f t="shared" si="21"/>
        <v>โรงงานนวนครRegion 7</v>
      </c>
      <c r="N192" s="11">
        <f t="shared" si="27"/>
        <v>0</v>
      </c>
      <c r="O192" s="11">
        <f t="shared" si="27"/>
        <v>0</v>
      </c>
      <c r="P192" s="11">
        <f t="shared" si="27"/>
        <v>0</v>
      </c>
      <c r="Q192" s="11">
        <f t="shared" si="27"/>
        <v>0</v>
      </c>
      <c r="R192" s="11">
        <f t="shared" si="27"/>
        <v>0</v>
      </c>
      <c r="S192" s="11"/>
      <c r="T192" s="1">
        <f>VLOOKUP(B192,Master_Item!B:I,8,0)</f>
        <v>12</v>
      </c>
      <c r="U192" s="11">
        <f t="shared" si="22"/>
        <v>0</v>
      </c>
      <c r="V192" s="11">
        <f t="shared" si="23"/>
        <v>0</v>
      </c>
      <c r="W192" s="11">
        <f t="shared" si="24"/>
        <v>0</v>
      </c>
      <c r="X192" s="11">
        <f t="shared" si="25"/>
        <v>0</v>
      </c>
      <c r="Y192" s="11">
        <f t="shared" si="26"/>
        <v>0</v>
      </c>
    </row>
    <row r="193" spans="1:25">
      <c r="A193" s="13">
        <v>31</v>
      </c>
      <c r="B193" s="2">
        <v>310002016</v>
      </c>
      <c r="C193" s="1" t="s">
        <v>61</v>
      </c>
      <c r="D193" s="1" t="s">
        <v>122</v>
      </c>
      <c r="E193" s="12">
        <f>_xlfn.IFNA(VLOOKUP($B193,'FST OMT'!$C:$AH,$A193,0),0)</f>
        <v>0</v>
      </c>
      <c r="F193" s="12">
        <f>_xlfn.IFNA(VLOOKUP($B193,'FST CV'!$C:$AH,$A193,0),0)</f>
        <v>0</v>
      </c>
      <c r="G193" s="12">
        <f>_xlfn.IFNA(VLOOKUP($B193,'FST TT'!$C:$AH,$A193,0),0)</f>
        <v>0</v>
      </c>
      <c r="I193" s="4">
        <f t="shared" si="20"/>
        <v>0</v>
      </c>
      <c r="K193" s="52">
        <f>IF(D193="MT",VLOOKUP(B193,Master_Item!B:H,7,0),VLOOKUP(B193,Master_Item!B:H,6,0))</f>
        <v>54</v>
      </c>
      <c r="L193" s="52" t="str">
        <f>VLOOKUP(B193,Master_Item!B:M,12,0)</f>
        <v>โรงงานนวนคร</v>
      </c>
      <c r="M193" s="11" t="str">
        <f t="shared" si="21"/>
        <v>โรงงานนวนครRegion 8</v>
      </c>
      <c r="N193" s="11">
        <f t="shared" si="27"/>
        <v>0</v>
      </c>
      <c r="O193" s="11">
        <f t="shared" si="27"/>
        <v>0</v>
      </c>
      <c r="P193" s="11">
        <f t="shared" si="27"/>
        <v>0</v>
      </c>
      <c r="Q193" s="11">
        <f t="shared" si="27"/>
        <v>0</v>
      </c>
      <c r="R193" s="11">
        <f t="shared" si="27"/>
        <v>0</v>
      </c>
      <c r="S193" s="11"/>
      <c r="T193" s="1">
        <f>VLOOKUP(B193,Master_Item!B:I,8,0)</f>
        <v>12</v>
      </c>
      <c r="U193" s="11">
        <f t="shared" si="22"/>
        <v>0</v>
      </c>
      <c r="V193" s="11">
        <f t="shared" si="23"/>
        <v>0</v>
      </c>
      <c r="W193" s="11">
        <f t="shared" si="24"/>
        <v>0</v>
      </c>
      <c r="X193" s="11">
        <f t="shared" si="25"/>
        <v>0</v>
      </c>
      <c r="Y193" s="11">
        <f t="shared" si="26"/>
        <v>0</v>
      </c>
    </row>
    <row r="194" spans="1:25">
      <c r="A194" s="13">
        <v>131</v>
      </c>
      <c r="B194" s="2">
        <v>310002016</v>
      </c>
      <c r="C194" s="1" t="s">
        <v>61</v>
      </c>
      <c r="D194" s="1" t="s">
        <v>123</v>
      </c>
      <c r="H194" s="4">
        <f>_xlfn.IFNA(VLOOKUP(B194,'FST MT'!A:FS,$A194,0),0)</f>
        <v>0</v>
      </c>
      <c r="I194" s="4">
        <f t="shared" si="20"/>
        <v>0</v>
      </c>
      <c r="K194" s="52">
        <f>IF(D194="MT",VLOOKUP(B194,Master_Item!B:H,7,0),VLOOKUP(B194,Master_Item!B:H,6,0))</f>
        <v>54</v>
      </c>
      <c r="L194" s="52" t="str">
        <f>VLOOKUP(B194,Master_Item!B:M,12,0)</f>
        <v>โรงงานนวนคร</v>
      </c>
      <c r="M194" s="11" t="str">
        <f t="shared" si="21"/>
        <v>โรงงานนวนครMT</v>
      </c>
      <c r="N194" s="11">
        <f t="shared" si="27"/>
        <v>0</v>
      </c>
      <c r="O194" s="11">
        <f t="shared" si="27"/>
        <v>0</v>
      </c>
      <c r="P194" s="11">
        <f t="shared" si="27"/>
        <v>0</v>
      </c>
      <c r="Q194" s="11">
        <f t="shared" si="27"/>
        <v>0</v>
      </c>
      <c r="R194" s="11">
        <f t="shared" si="27"/>
        <v>0</v>
      </c>
      <c r="S194" s="11"/>
      <c r="T194" s="1">
        <f>VLOOKUP(B194,Master_Item!B:I,8,0)</f>
        <v>12</v>
      </c>
      <c r="U194" s="11">
        <f t="shared" si="22"/>
        <v>0</v>
      </c>
      <c r="V194" s="11">
        <f t="shared" si="23"/>
        <v>0</v>
      </c>
      <c r="W194" s="11">
        <f t="shared" si="24"/>
        <v>0</v>
      </c>
      <c r="X194" s="11">
        <f t="shared" si="25"/>
        <v>0</v>
      </c>
      <c r="Y194" s="11">
        <f t="shared" si="26"/>
        <v>0</v>
      </c>
    </row>
    <row r="195" spans="1:25">
      <c r="A195" s="13">
        <v>24</v>
      </c>
      <c r="B195" s="2">
        <v>310002099</v>
      </c>
      <c r="C195" s="1" t="s">
        <v>66</v>
      </c>
      <c r="D195" s="1" t="s">
        <v>115</v>
      </c>
      <c r="E195" s="12">
        <f>_xlfn.IFNA(VLOOKUP($B195,'FST OMT'!$C:$AH,$A195,0),0)</f>
        <v>0</v>
      </c>
      <c r="F195" s="12">
        <f>_xlfn.IFNA(VLOOKUP($B195,'FST CV'!$C:$AH,$A195,0),0)</f>
        <v>0</v>
      </c>
      <c r="G195" s="12">
        <f>_xlfn.IFNA(VLOOKUP($B195,'FST TT'!$C:$AH,$A195,0),0)</f>
        <v>3725</v>
      </c>
      <c r="I195" s="4">
        <f t="shared" ref="I195:I234" si="28">SUM(E195:H195)</f>
        <v>3725</v>
      </c>
      <c r="K195" s="52">
        <f>IF(D195="MT",VLOOKUP(B195,Master_Item!B:H,7,0),VLOOKUP(B195,Master_Item!B:H,6,0))</f>
        <v>54</v>
      </c>
      <c r="L195" s="52" t="str">
        <f>VLOOKUP(B195,Master_Item!B:M,12,0)</f>
        <v>โรงงานนวนคร</v>
      </c>
      <c r="M195" s="11" t="str">
        <f t="shared" ref="M195:M234" si="29">L195&amp;D195</f>
        <v>โรงงานนวนครRegion 1</v>
      </c>
      <c r="N195" s="11">
        <f t="shared" si="27"/>
        <v>0</v>
      </c>
      <c r="O195" s="11">
        <f t="shared" si="27"/>
        <v>0</v>
      </c>
      <c r="P195" s="11">
        <f t="shared" si="27"/>
        <v>68.981481481481481</v>
      </c>
      <c r="Q195" s="11">
        <f t="shared" si="27"/>
        <v>0</v>
      </c>
      <c r="R195" s="11">
        <f t="shared" si="27"/>
        <v>68.981481481481481</v>
      </c>
      <c r="S195" s="11"/>
      <c r="T195" s="1">
        <f>VLOOKUP(B195,Master_Item!B:I,8,0)</f>
        <v>12</v>
      </c>
      <c r="U195" s="11">
        <f t="shared" ref="U195:U234" si="30">$T195*E195</f>
        <v>0</v>
      </c>
      <c r="V195" s="11">
        <f t="shared" ref="V195:V234" si="31">$T195*F195</f>
        <v>0</v>
      </c>
      <c r="W195" s="11">
        <f t="shared" ref="W195:W234" si="32">$T195*G195</f>
        <v>44700</v>
      </c>
      <c r="X195" s="11">
        <f t="shared" ref="X195:X234" si="33">$T195*H195</f>
        <v>0</v>
      </c>
      <c r="Y195" s="11">
        <f t="shared" ref="Y195:Y234" si="34">$T195*I195</f>
        <v>44700</v>
      </c>
    </row>
    <row r="196" spans="1:25">
      <c r="A196" s="13">
        <v>25</v>
      </c>
      <c r="B196" s="2">
        <v>310002099</v>
      </c>
      <c r="C196" s="1" t="s">
        <v>66</v>
      </c>
      <c r="D196" s="1" t="s">
        <v>116</v>
      </c>
      <c r="E196" s="12">
        <f>_xlfn.IFNA(VLOOKUP($B196,'FST OMT'!$C:$AH,$A196,0),0)</f>
        <v>470</v>
      </c>
      <c r="F196" s="12">
        <f>_xlfn.IFNA(VLOOKUP($B196,'FST CV'!$C:$AH,$A196,0),0)</f>
        <v>0</v>
      </c>
      <c r="G196" s="12">
        <f>_xlfn.IFNA(VLOOKUP($B196,'FST TT'!$C:$AH,$A196,0),0)</f>
        <v>2672</v>
      </c>
      <c r="I196" s="4">
        <f t="shared" si="28"/>
        <v>3142</v>
      </c>
      <c r="K196" s="52">
        <f>IF(D196="MT",VLOOKUP(B196,Master_Item!B:H,7,0),VLOOKUP(B196,Master_Item!B:H,6,0))</f>
        <v>54</v>
      </c>
      <c r="L196" s="52" t="str">
        <f>VLOOKUP(B196,Master_Item!B:M,12,0)</f>
        <v>โรงงานนวนคร</v>
      </c>
      <c r="M196" s="11" t="str">
        <f t="shared" si="29"/>
        <v>โรงงานนวนครRegion 2</v>
      </c>
      <c r="N196" s="11">
        <f t="shared" si="27"/>
        <v>8.7037037037037042</v>
      </c>
      <c r="O196" s="11">
        <f t="shared" si="27"/>
        <v>0</v>
      </c>
      <c r="P196" s="11">
        <f t="shared" si="27"/>
        <v>49.481481481481481</v>
      </c>
      <c r="Q196" s="11">
        <f t="shared" si="27"/>
        <v>0</v>
      </c>
      <c r="R196" s="11">
        <f t="shared" si="27"/>
        <v>58.185185185185183</v>
      </c>
      <c r="S196" s="11"/>
      <c r="T196" s="1">
        <f>VLOOKUP(B196,Master_Item!B:I,8,0)</f>
        <v>12</v>
      </c>
      <c r="U196" s="11">
        <f t="shared" si="30"/>
        <v>5640</v>
      </c>
      <c r="V196" s="11">
        <f t="shared" si="31"/>
        <v>0</v>
      </c>
      <c r="W196" s="11">
        <f t="shared" si="32"/>
        <v>32064</v>
      </c>
      <c r="X196" s="11">
        <f t="shared" si="33"/>
        <v>0</v>
      </c>
      <c r="Y196" s="11">
        <f t="shared" si="34"/>
        <v>37704</v>
      </c>
    </row>
    <row r="197" spans="1:25">
      <c r="A197" s="13">
        <v>26</v>
      </c>
      <c r="B197" s="2">
        <v>310002099</v>
      </c>
      <c r="C197" s="1" t="s">
        <v>66</v>
      </c>
      <c r="D197" s="1" t="s">
        <v>117</v>
      </c>
      <c r="E197" s="12">
        <f>_xlfn.IFNA(VLOOKUP($B197,'FST OMT'!$C:$AH,$A197,0),0)</f>
        <v>30</v>
      </c>
      <c r="F197" s="12">
        <f>_xlfn.IFNA(VLOOKUP($B197,'FST CV'!$C:$AH,$A197,0),0)</f>
        <v>0</v>
      </c>
      <c r="G197" s="12">
        <f>_xlfn.IFNA(VLOOKUP($B197,'FST TT'!$C:$AH,$A197,0),0)</f>
        <v>1790</v>
      </c>
      <c r="I197" s="4">
        <f t="shared" si="28"/>
        <v>1820</v>
      </c>
      <c r="K197" s="52">
        <f>IF(D197="MT",VLOOKUP(B197,Master_Item!B:H,7,0),VLOOKUP(B197,Master_Item!B:H,6,0))</f>
        <v>54</v>
      </c>
      <c r="L197" s="52" t="str">
        <f>VLOOKUP(B197,Master_Item!B:M,12,0)</f>
        <v>โรงงานนวนคร</v>
      </c>
      <c r="M197" s="11" t="str">
        <f t="shared" si="29"/>
        <v>โรงงานนวนครRegion 3</v>
      </c>
      <c r="N197" s="11">
        <f t="shared" si="27"/>
        <v>0.55555555555555558</v>
      </c>
      <c r="O197" s="11">
        <f t="shared" si="27"/>
        <v>0</v>
      </c>
      <c r="P197" s="11">
        <f t="shared" si="27"/>
        <v>33.148148148148145</v>
      </c>
      <c r="Q197" s="11">
        <f t="shared" si="27"/>
        <v>0</v>
      </c>
      <c r="R197" s="11">
        <f t="shared" si="27"/>
        <v>33.703703703703702</v>
      </c>
      <c r="S197" s="11"/>
      <c r="T197" s="1">
        <f>VLOOKUP(B197,Master_Item!B:I,8,0)</f>
        <v>12</v>
      </c>
      <c r="U197" s="11">
        <f t="shared" si="30"/>
        <v>360</v>
      </c>
      <c r="V197" s="11">
        <f t="shared" si="31"/>
        <v>0</v>
      </c>
      <c r="W197" s="11">
        <f t="shared" si="32"/>
        <v>21480</v>
      </c>
      <c r="X197" s="11">
        <f t="shared" si="33"/>
        <v>0</v>
      </c>
      <c r="Y197" s="11">
        <f t="shared" si="34"/>
        <v>21840</v>
      </c>
    </row>
    <row r="198" spans="1:25">
      <c r="A198" s="13">
        <v>27</v>
      </c>
      <c r="B198" s="2">
        <v>310002099</v>
      </c>
      <c r="C198" s="1" t="s">
        <v>66</v>
      </c>
      <c r="D198" s="1" t="s">
        <v>118</v>
      </c>
      <c r="E198" s="12">
        <f>_xlfn.IFNA(VLOOKUP($B198,'FST OMT'!$C:$AH,$A198,0),0)</f>
        <v>50</v>
      </c>
      <c r="F198" s="12">
        <f>_xlfn.IFNA(VLOOKUP($B198,'FST CV'!$C:$AH,$A198,0),0)</f>
        <v>0</v>
      </c>
      <c r="G198" s="12">
        <f>_xlfn.IFNA(VLOOKUP($B198,'FST TT'!$C:$AH,$A198,0),0)</f>
        <v>1468</v>
      </c>
      <c r="I198" s="4">
        <f t="shared" si="28"/>
        <v>1518</v>
      </c>
      <c r="K198" s="52">
        <f>IF(D198="MT",VLOOKUP(B198,Master_Item!B:H,7,0),VLOOKUP(B198,Master_Item!B:H,6,0))</f>
        <v>54</v>
      </c>
      <c r="L198" s="52" t="str">
        <f>VLOOKUP(B198,Master_Item!B:M,12,0)</f>
        <v>โรงงานนวนคร</v>
      </c>
      <c r="M198" s="11" t="str">
        <f t="shared" si="29"/>
        <v>โรงงานนวนครRegion 4</v>
      </c>
      <c r="N198" s="11">
        <f t="shared" si="27"/>
        <v>0.92592592592592593</v>
      </c>
      <c r="O198" s="11">
        <f t="shared" si="27"/>
        <v>0</v>
      </c>
      <c r="P198" s="11">
        <f t="shared" si="27"/>
        <v>27.185185185185187</v>
      </c>
      <c r="Q198" s="11">
        <f t="shared" si="27"/>
        <v>0</v>
      </c>
      <c r="R198" s="11">
        <f t="shared" si="27"/>
        <v>28.111111111111111</v>
      </c>
      <c r="S198" s="11"/>
      <c r="T198" s="1">
        <f>VLOOKUP(B198,Master_Item!B:I,8,0)</f>
        <v>12</v>
      </c>
      <c r="U198" s="11">
        <f t="shared" si="30"/>
        <v>600</v>
      </c>
      <c r="V198" s="11">
        <f t="shared" si="31"/>
        <v>0</v>
      </c>
      <c r="W198" s="11">
        <f t="shared" si="32"/>
        <v>17616</v>
      </c>
      <c r="X198" s="11">
        <f t="shared" si="33"/>
        <v>0</v>
      </c>
      <c r="Y198" s="11">
        <f t="shared" si="34"/>
        <v>18216</v>
      </c>
    </row>
    <row r="199" spans="1:25">
      <c r="A199" s="13">
        <v>28</v>
      </c>
      <c r="B199" s="2">
        <v>310002099</v>
      </c>
      <c r="C199" s="1" t="s">
        <v>66</v>
      </c>
      <c r="D199" s="1" t="s">
        <v>119</v>
      </c>
      <c r="E199" s="12">
        <f>_xlfn.IFNA(VLOOKUP($B199,'FST OMT'!$C:$AH,$A199,0),0)</f>
        <v>105</v>
      </c>
      <c r="F199" s="12">
        <f>_xlfn.IFNA(VLOOKUP($B199,'FST CV'!$C:$AH,$A199,0),0)</f>
        <v>0</v>
      </c>
      <c r="G199" s="12">
        <f>_xlfn.IFNA(VLOOKUP($B199,'FST TT'!$C:$AH,$A199,0),0)</f>
        <v>265</v>
      </c>
      <c r="I199" s="4">
        <f t="shared" si="28"/>
        <v>370</v>
      </c>
      <c r="K199" s="52">
        <f>IF(D199="MT",VLOOKUP(B199,Master_Item!B:H,7,0),VLOOKUP(B199,Master_Item!B:H,6,0))</f>
        <v>54</v>
      </c>
      <c r="L199" s="52" t="str">
        <f>VLOOKUP(B199,Master_Item!B:M,12,0)</f>
        <v>โรงงานนวนคร</v>
      </c>
      <c r="M199" s="11" t="str">
        <f t="shared" si="29"/>
        <v>โรงงานนวนครRegion 5</v>
      </c>
      <c r="N199" s="11">
        <f t="shared" si="27"/>
        <v>1.9444444444444444</v>
      </c>
      <c r="O199" s="11">
        <f t="shared" si="27"/>
        <v>0</v>
      </c>
      <c r="P199" s="11">
        <f t="shared" si="27"/>
        <v>4.9074074074074074</v>
      </c>
      <c r="Q199" s="11">
        <f t="shared" si="27"/>
        <v>0</v>
      </c>
      <c r="R199" s="11">
        <f t="shared" si="27"/>
        <v>6.8518518518518521</v>
      </c>
      <c r="S199" s="11"/>
      <c r="T199" s="1">
        <f>VLOOKUP(B199,Master_Item!B:I,8,0)</f>
        <v>12</v>
      </c>
      <c r="U199" s="11">
        <f t="shared" si="30"/>
        <v>1260</v>
      </c>
      <c r="V199" s="11">
        <f t="shared" si="31"/>
        <v>0</v>
      </c>
      <c r="W199" s="11">
        <f t="shared" si="32"/>
        <v>3180</v>
      </c>
      <c r="X199" s="11">
        <f t="shared" si="33"/>
        <v>0</v>
      </c>
      <c r="Y199" s="11">
        <f t="shared" si="34"/>
        <v>4440</v>
      </c>
    </row>
    <row r="200" spans="1:25">
      <c r="A200" s="13">
        <v>29</v>
      </c>
      <c r="B200" s="2">
        <v>310002099</v>
      </c>
      <c r="C200" s="1" t="s">
        <v>66</v>
      </c>
      <c r="D200" s="1" t="s">
        <v>127</v>
      </c>
      <c r="E200" s="12">
        <f>_xlfn.IFNA(VLOOKUP($B200,'FST OMT'!$C:$AH,$A200,0),0)*0.45</f>
        <v>27</v>
      </c>
      <c r="F200" s="12">
        <f>_xlfn.IFNA(VLOOKUP($B200,'FST CV'!$C:$AH,$A200,0),0)*0.45</f>
        <v>0</v>
      </c>
      <c r="G200" s="12">
        <f>_xlfn.IFNA(VLOOKUP($B200,'FST TT'!$C:$AH,$A200,0),0)*0.45</f>
        <v>623.70000000000005</v>
      </c>
      <c r="I200" s="4">
        <f t="shared" si="28"/>
        <v>650.70000000000005</v>
      </c>
      <c r="K200" s="52">
        <f>IF(D200="MT",VLOOKUP(B200,Master_Item!B:H,7,0),VLOOKUP(B200,Master_Item!B:H,6,0))</f>
        <v>54</v>
      </c>
      <c r="L200" s="52" t="str">
        <f>VLOOKUP(B200,Master_Item!B:M,12,0)</f>
        <v>โรงงานนวนคร</v>
      </c>
      <c r="M200" s="11" t="str">
        <f t="shared" si="29"/>
        <v>โรงงานนวนครRegion 6/9</v>
      </c>
      <c r="N200" s="11">
        <f t="shared" si="27"/>
        <v>0.5</v>
      </c>
      <c r="O200" s="11">
        <f t="shared" si="27"/>
        <v>0</v>
      </c>
      <c r="P200" s="11">
        <f t="shared" si="27"/>
        <v>11.55</v>
      </c>
      <c r="Q200" s="11">
        <f t="shared" si="27"/>
        <v>0</v>
      </c>
      <c r="R200" s="11">
        <f t="shared" si="27"/>
        <v>12.05</v>
      </c>
      <c r="S200" s="11"/>
      <c r="T200" s="1">
        <f>VLOOKUP(B200,Master_Item!B:I,8,0)</f>
        <v>12</v>
      </c>
      <c r="U200" s="11">
        <f t="shared" si="30"/>
        <v>324</v>
      </c>
      <c r="V200" s="11">
        <f t="shared" si="31"/>
        <v>0</v>
      </c>
      <c r="W200" s="11">
        <f t="shared" si="32"/>
        <v>7484.4000000000005</v>
      </c>
      <c r="X200" s="11">
        <f t="shared" si="33"/>
        <v>0</v>
      </c>
      <c r="Y200" s="11">
        <f t="shared" si="34"/>
        <v>7808.4000000000005</v>
      </c>
    </row>
    <row r="201" spans="1:25">
      <c r="A201" s="13">
        <v>29</v>
      </c>
      <c r="B201" s="2">
        <v>310002099</v>
      </c>
      <c r="C201" s="1" t="s">
        <v>66</v>
      </c>
      <c r="D201" s="1" t="s">
        <v>128</v>
      </c>
      <c r="E201" s="12">
        <f>_xlfn.IFNA(VLOOKUP($B201,'FST OMT'!$C:$AH,$A201,0),0)*0.55</f>
        <v>33</v>
      </c>
      <c r="F201" s="12">
        <f>_xlfn.IFNA(VLOOKUP($B201,'FST CV'!$C:$AH,$A201,0),0)*0.55</f>
        <v>0</v>
      </c>
      <c r="G201" s="12">
        <f>_xlfn.IFNA(VLOOKUP($B201,'FST TT'!$C:$AH,$A201,0),0)*0.55</f>
        <v>762.30000000000007</v>
      </c>
      <c r="I201" s="4">
        <f t="shared" si="28"/>
        <v>795.30000000000007</v>
      </c>
      <c r="K201" s="52">
        <f>IF(D201="MT",VLOOKUP(B201,Master_Item!B:H,7,0),VLOOKUP(B201,Master_Item!B:H,6,0))</f>
        <v>54</v>
      </c>
      <c r="L201" s="52" t="str">
        <f>VLOOKUP(B201,Master_Item!B:M,12,0)</f>
        <v>โรงงานนวนคร</v>
      </c>
      <c r="M201" s="11" t="str">
        <f t="shared" si="29"/>
        <v>โรงงานนวนครRegion 6/14</v>
      </c>
      <c r="N201" s="11">
        <f t="shared" si="27"/>
        <v>0.61111111111111116</v>
      </c>
      <c r="O201" s="11">
        <f t="shared" si="27"/>
        <v>0</v>
      </c>
      <c r="P201" s="11">
        <f t="shared" si="27"/>
        <v>14.116666666666667</v>
      </c>
      <c r="Q201" s="11">
        <f t="shared" si="27"/>
        <v>0</v>
      </c>
      <c r="R201" s="11">
        <f t="shared" si="27"/>
        <v>14.72777777777778</v>
      </c>
      <c r="S201" s="11"/>
      <c r="T201" s="1">
        <f>VLOOKUP(B201,Master_Item!B:I,8,0)</f>
        <v>12</v>
      </c>
      <c r="U201" s="11">
        <f t="shared" si="30"/>
        <v>396</v>
      </c>
      <c r="V201" s="11">
        <f t="shared" si="31"/>
        <v>0</v>
      </c>
      <c r="W201" s="11">
        <f t="shared" si="32"/>
        <v>9147.6</v>
      </c>
      <c r="X201" s="11">
        <f t="shared" si="33"/>
        <v>0</v>
      </c>
      <c r="Y201" s="11">
        <f t="shared" si="34"/>
        <v>9543.6</v>
      </c>
    </row>
    <row r="202" spans="1:25">
      <c r="A202" s="13">
        <v>30</v>
      </c>
      <c r="B202" s="2">
        <v>310002099</v>
      </c>
      <c r="C202" s="1" t="s">
        <v>66</v>
      </c>
      <c r="D202" s="1" t="s">
        <v>121</v>
      </c>
      <c r="E202" s="12">
        <f>_xlfn.IFNA(VLOOKUP($B202,'FST OMT'!$C:$AH,$A202,0),0)</f>
        <v>0</v>
      </c>
      <c r="F202" s="12">
        <f>_xlfn.IFNA(VLOOKUP($B202,'FST CV'!$C:$AH,$A202,0),0)</f>
        <v>0</v>
      </c>
      <c r="G202" s="12">
        <f>_xlfn.IFNA(VLOOKUP($B202,'FST TT'!$C:$AH,$A202,0),0)</f>
        <v>7520</v>
      </c>
      <c r="I202" s="4">
        <f t="shared" si="28"/>
        <v>7520</v>
      </c>
      <c r="K202" s="52">
        <f>IF(D202="MT",VLOOKUP(B202,Master_Item!B:H,7,0),VLOOKUP(B202,Master_Item!B:H,6,0))</f>
        <v>54</v>
      </c>
      <c r="L202" s="52" t="str">
        <f>VLOOKUP(B202,Master_Item!B:M,12,0)</f>
        <v>โรงงานนวนคร</v>
      </c>
      <c r="M202" s="11" t="str">
        <f t="shared" si="29"/>
        <v>โรงงานนวนครRegion 7</v>
      </c>
      <c r="N202" s="11">
        <f t="shared" ref="N202:R234" si="35">E202/$K202</f>
        <v>0</v>
      </c>
      <c r="O202" s="11">
        <f t="shared" si="35"/>
        <v>0</v>
      </c>
      <c r="P202" s="11">
        <f t="shared" si="35"/>
        <v>139.25925925925927</v>
      </c>
      <c r="Q202" s="11">
        <f t="shared" si="35"/>
        <v>0</v>
      </c>
      <c r="R202" s="11">
        <f t="shared" si="35"/>
        <v>139.25925925925927</v>
      </c>
      <c r="S202" s="11"/>
      <c r="T202" s="1">
        <f>VLOOKUP(B202,Master_Item!B:I,8,0)</f>
        <v>12</v>
      </c>
      <c r="U202" s="11">
        <f t="shared" si="30"/>
        <v>0</v>
      </c>
      <c r="V202" s="11">
        <f t="shared" si="31"/>
        <v>0</v>
      </c>
      <c r="W202" s="11">
        <f t="shared" si="32"/>
        <v>90240</v>
      </c>
      <c r="X202" s="11">
        <f t="shared" si="33"/>
        <v>0</v>
      </c>
      <c r="Y202" s="11">
        <f t="shared" si="34"/>
        <v>90240</v>
      </c>
    </row>
    <row r="203" spans="1:25">
      <c r="A203" s="13">
        <v>31</v>
      </c>
      <c r="B203" s="2">
        <v>310002099</v>
      </c>
      <c r="C203" s="1" t="s">
        <v>66</v>
      </c>
      <c r="D203" s="1" t="s">
        <v>122</v>
      </c>
      <c r="E203" s="12">
        <f>_xlfn.IFNA(VLOOKUP($B203,'FST OMT'!$C:$AH,$A203,0),0)</f>
        <v>568</v>
      </c>
      <c r="F203" s="12">
        <f>_xlfn.IFNA(VLOOKUP($B203,'FST CV'!$C:$AH,$A203,0),0)</f>
        <v>0</v>
      </c>
      <c r="G203" s="12">
        <f>_xlfn.IFNA(VLOOKUP($B203,'FST TT'!$C:$AH,$A203,0),0)</f>
        <v>1563</v>
      </c>
      <c r="I203" s="4">
        <f t="shared" si="28"/>
        <v>2131</v>
      </c>
      <c r="K203" s="52">
        <f>IF(D203="MT",VLOOKUP(B203,Master_Item!B:H,7,0),VLOOKUP(B203,Master_Item!B:H,6,0))</f>
        <v>54</v>
      </c>
      <c r="L203" s="52" t="str">
        <f>VLOOKUP(B203,Master_Item!B:M,12,0)</f>
        <v>โรงงานนวนคร</v>
      </c>
      <c r="M203" s="11" t="str">
        <f t="shared" si="29"/>
        <v>โรงงานนวนครRegion 8</v>
      </c>
      <c r="N203" s="11">
        <f t="shared" si="35"/>
        <v>10.518518518518519</v>
      </c>
      <c r="O203" s="11">
        <f t="shared" si="35"/>
        <v>0</v>
      </c>
      <c r="P203" s="11">
        <f t="shared" si="35"/>
        <v>28.944444444444443</v>
      </c>
      <c r="Q203" s="11">
        <f t="shared" si="35"/>
        <v>0</v>
      </c>
      <c r="R203" s="11">
        <f t="shared" si="35"/>
        <v>39.462962962962962</v>
      </c>
      <c r="S203" s="11"/>
      <c r="T203" s="1">
        <f>VLOOKUP(B203,Master_Item!B:I,8,0)</f>
        <v>12</v>
      </c>
      <c r="U203" s="11">
        <f t="shared" si="30"/>
        <v>6816</v>
      </c>
      <c r="V203" s="11">
        <f t="shared" si="31"/>
        <v>0</v>
      </c>
      <c r="W203" s="11">
        <f t="shared" si="32"/>
        <v>18756</v>
      </c>
      <c r="X203" s="11">
        <f t="shared" si="33"/>
        <v>0</v>
      </c>
      <c r="Y203" s="11">
        <f t="shared" si="34"/>
        <v>25572</v>
      </c>
    </row>
    <row r="204" spans="1:25">
      <c r="A204" s="13">
        <v>131</v>
      </c>
      <c r="B204" s="2">
        <v>310002099</v>
      </c>
      <c r="C204" s="1" t="s">
        <v>66</v>
      </c>
      <c r="D204" s="1" t="s">
        <v>123</v>
      </c>
      <c r="H204" s="4">
        <f>_xlfn.IFNA(VLOOKUP(B204,'FST MT'!A:FS,$A204,0),0)</f>
        <v>2484</v>
      </c>
      <c r="I204" s="4">
        <f t="shared" si="28"/>
        <v>2484</v>
      </c>
      <c r="K204" s="52">
        <f>IF(D204="MT",VLOOKUP(B204,Master_Item!B:H,7,0),VLOOKUP(B204,Master_Item!B:H,6,0))</f>
        <v>54</v>
      </c>
      <c r="L204" s="52" t="str">
        <f>VLOOKUP(B204,Master_Item!B:M,12,0)</f>
        <v>โรงงานนวนคร</v>
      </c>
      <c r="M204" s="11" t="str">
        <f t="shared" si="29"/>
        <v>โรงงานนวนครMT</v>
      </c>
      <c r="N204" s="11">
        <f t="shared" si="35"/>
        <v>0</v>
      </c>
      <c r="O204" s="11">
        <f t="shared" si="35"/>
        <v>0</v>
      </c>
      <c r="P204" s="11">
        <f t="shared" si="35"/>
        <v>0</v>
      </c>
      <c r="Q204" s="11">
        <f t="shared" si="35"/>
        <v>46</v>
      </c>
      <c r="R204" s="11">
        <f t="shared" si="35"/>
        <v>46</v>
      </c>
      <c r="S204" s="11"/>
      <c r="T204" s="1">
        <f>VLOOKUP(B204,Master_Item!B:I,8,0)</f>
        <v>12</v>
      </c>
      <c r="U204" s="11">
        <f t="shared" si="30"/>
        <v>0</v>
      </c>
      <c r="V204" s="11">
        <f t="shared" si="31"/>
        <v>0</v>
      </c>
      <c r="W204" s="11">
        <f t="shared" si="32"/>
        <v>0</v>
      </c>
      <c r="X204" s="11">
        <f t="shared" si="33"/>
        <v>29808</v>
      </c>
      <c r="Y204" s="11">
        <f t="shared" si="34"/>
        <v>29808</v>
      </c>
    </row>
    <row r="205" spans="1:25">
      <c r="A205" s="13">
        <v>24</v>
      </c>
      <c r="B205" s="2">
        <v>310002142</v>
      </c>
      <c r="C205" s="1" t="s">
        <v>50</v>
      </c>
      <c r="D205" s="1" t="s">
        <v>115</v>
      </c>
      <c r="E205" s="12">
        <f>_xlfn.IFNA(VLOOKUP($B205,'FST OMT'!$C:$AH,$A205,0),0)</f>
        <v>0</v>
      </c>
      <c r="F205" s="12">
        <f>_xlfn.IFNA(VLOOKUP($B205,'FST CV'!$C:$AH,$A205,0),0)</f>
        <v>0</v>
      </c>
      <c r="G205" s="12">
        <f>_xlfn.IFNA(VLOOKUP($B205,'FST TT'!$C:$AH,$A205,0),0)</f>
        <v>0</v>
      </c>
      <c r="I205" s="4">
        <f t="shared" si="28"/>
        <v>0</v>
      </c>
      <c r="K205" s="52">
        <f>IF(D205="MT",VLOOKUP(B205,Master_Item!B:H,7,0),VLOOKUP(B205,Master_Item!B:H,6,0))</f>
        <v>72</v>
      </c>
      <c r="L205" s="52" t="str">
        <f>VLOOKUP(B205,Master_Item!B:M,12,0)</f>
        <v>โรงงานนวนคร</v>
      </c>
      <c r="M205" s="11" t="str">
        <f t="shared" si="29"/>
        <v>โรงงานนวนครRegion 1</v>
      </c>
      <c r="N205" s="11">
        <f t="shared" si="35"/>
        <v>0</v>
      </c>
      <c r="O205" s="11">
        <f t="shared" si="35"/>
        <v>0</v>
      </c>
      <c r="P205" s="11">
        <f t="shared" si="35"/>
        <v>0</v>
      </c>
      <c r="Q205" s="11">
        <f t="shared" si="35"/>
        <v>0</v>
      </c>
      <c r="R205" s="11">
        <f t="shared" si="35"/>
        <v>0</v>
      </c>
      <c r="S205" s="11"/>
      <c r="T205" s="1">
        <f>VLOOKUP(B205,Master_Item!B:I,8,0)</f>
        <v>9.1199999999999992</v>
      </c>
      <c r="U205" s="11">
        <f t="shared" si="30"/>
        <v>0</v>
      </c>
      <c r="V205" s="11">
        <f t="shared" si="31"/>
        <v>0</v>
      </c>
      <c r="W205" s="11">
        <f t="shared" si="32"/>
        <v>0</v>
      </c>
      <c r="X205" s="11">
        <f t="shared" si="33"/>
        <v>0</v>
      </c>
      <c r="Y205" s="11">
        <f t="shared" si="34"/>
        <v>0</v>
      </c>
    </row>
    <row r="206" spans="1:25">
      <c r="A206" s="13">
        <v>25</v>
      </c>
      <c r="B206" s="2">
        <v>310002142</v>
      </c>
      <c r="C206" s="1" t="s">
        <v>50</v>
      </c>
      <c r="D206" s="1" t="s">
        <v>116</v>
      </c>
      <c r="E206" s="12">
        <f>_xlfn.IFNA(VLOOKUP($B206,'FST OMT'!$C:$AH,$A206,0),0)</f>
        <v>0</v>
      </c>
      <c r="F206" s="12">
        <f>_xlfn.IFNA(VLOOKUP($B206,'FST CV'!$C:$AH,$A206,0),0)</f>
        <v>0</v>
      </c>
      <c r="G206" s="12">
        <f>_xlfn.IFNA(VLOOKUP($B206,'FST TT'!$C:$AH,$A206,0),0)</f>
        <v>0</v>
      </c>
      <c r="I206" s="4">
        <f t="shared" si="28"/>
        <v>0</v>
      </c>
      <c r="K206" s="52">
        <f>IF(D206="MT",VLOOKUP(B206,Master_Item!B:H,7,0),VLOOKUP(B206,Master_Item!B:H,6,0))</f>
        <v>72</v>
      </c>
      <c r="L206" s="52" t="str">
        <f>VLOOKUP(B206,Master_Item!B:M,12,0)</f>
        <v>โรงงานนวนคร</v>
      </c>
      <c r="M206" s="11" t="str">
        <f t="shared" si="29"/>
        <v>โรงงานนวนครRegion 2</v>
      </c>
      <c r="N206" s="11">
        <f t="shared" si="35"/>
        <v>0</v>
      </c>
      <c r="O206" s="11">
        <f t="shared" si="35"/>
        <v>0</v>
      </c>
      <c r="P206" s="11">
        <f t="shared" si="35"/>
        <v>0</v>
      </c>
      <c r="Q206" s="11">
        <f t="shared" si="35"/>
        <v>0</v>
      </c>
      <c r="R206" s="11">
        <f t="shared" si="35"/>
        <v>0</v>
      </c>
      <c r="S206" s="11"/>
      <c r="T206" s="1">
        <f>VLOOKUP(B206,Master_Item!B:I,8,0)</f>
        <v>9.1199999999999992</v>
      </c>
      <c r="U206" s="11">
        <f t="shared" si="30"/>
        <v>0</v>
      </c>
      <c r="V206" s="11">
        <f t="shared" si="31"/>
        <v>0</v>
      </c>
      <c r="W206" s="11">
        <f t="shared" si="32"/>
        <v>0</v>
      </c>
      <c r="X206" s="11">
        <f t="shared" si="33"/>
        <v>0</v>
      </c>
      <c r="Y206" s="11">
        <f t="shared" si="34"/>
        <v>0</v>
      </c>
    </row>
    <row r="207" spans="1:25">
      <c r="A207" s="13">
        <v>26</v>
      </c>
      <c r="B207" s="2">
        <v>310002142</v>
      </c>
      <c r="C207" s="1" t="s">
        <v>50</v>
      </c>
      <c r="D207" s="1" t="s">
        <v>117</v>
      </c>
      <c r="E207" s="12">
        <f>_xlfn.IFNA(VLOOKUP($B207,'FST OMT'!$C:$AH,$A207,0),0)</f>
        <v>0</v>
      </c>
      <c r="F207" s="12">
        <f>_xlfn.IFNA(VLOOKUP($B207,'FST CV'!$C:$AH,$A207,0),0)</f>
        <v>0</v>
      </c>
      <c r="G207" s="12">
        <f>_xlfn.IFNA(VLOOKUP($B207,'FST TT'!$C:$AH,$A207,0),0)</f>
        <v>0</v>
      </c>
      <c r="I207" s="4">
        <f t="shared" si="28"/>
        <v>0</v>
      </c>
      <c r="K207" s="52">
        <f>IF(D207="MT",VLOOKUP(B207,Master_Item!B:H,7,0),VLOOKUP(B207,Master_Item!B:H,6,0))</f>
        <v>72</v>
      </c>
      <c r="L207" s="52" t="str">
        <f>VLOOKUP(B207,Master_Item!B:M,12,0)</f>
        <v>โรงงานนวนคร</v>
      </c>
      <c r="M207" s="11" t="str">
        <f t="shared" si="29"/>
        <v>โรงงานนวนครRegion 3</v>
      </c>
      <c r="N207" s="11">
        <f t="shared" si="35"/>
        <v>0</v>
      </c>
      <c r="O207" s="11">
        <f t="shared" si="35"/>
        <v>0</v>
      </c>
      <c r="P207" s="11">
        <f t="shared" si="35"/>
        <v>0</v>
      </c>
      <c r="Q207" s="11">
        <f t="shared" si="35"/>
        <v>0</v>
      </c>
      <c r="R207" s="11">
        <f t="shared" si="35"/>
        <v>0</v>
      </c>
      <c r="S207" s="11"/>
      <c r="T207" s="1">
        <f>VLOOKUP(B207,Master_Item!B:I,8,0)</f>
        <v>9.1199999999999992</v>
      </c>
      <c r="U207" s="11">
        <f t="shared" si="30"/>
        <v>0</v>
      </c>
      <c r="V207" s="11">
        <f t="shared" si="31"/>
        <v>0</v>
      </c>
      <c r="W207" s="11">
        <f t="shared" si="32"/>
        <v>0</v>
      </c>
      <c r="X207" s="11">
        <f t="shared" si="33"/>
        <v>0</v>
      </c>
      <c r="Y207" s="11">
        <f t="shared" si="34"/>
        <v>0</v>
      </c>
    </row>
    <row r="208" spans="1:25">
      <c r="A208" s="13">
        <v>27</v>
      </c>
      <c r="B208" s="2">
        <v>310002142</v>
      </c>
      <c r="C208" s="1" t="s">
        <v>50</v>
      </c>
      <c r="D208" s="1" t="s">
        <v>118</v>
      </c>
      <c r="E208" s="12">
        <f>_xlfn.IFNA(VLOOKUP($B208,'FST OMT'!$C:$AH,$A208,0),0)</f>
        <v>0</v>
      </c>
      <c r="F208" s="12">
        <f>_xlfn.IFNA(VLOOKUP($B208,'FST CV'!$C:$AH,$A208,0),0)</f>
        <v>0</v>
      </c>
      <c r="G208" s="12">
        <f>_xlfn.IFNA(VLOOKUP($B208,'FST TT'!$C:$AH,$A208,0),0)</f>
        <v>0</v>
      </c>
      <c r="I208" s="4">
        <f t="shared" si="28"/>
        <v>0</v>
      </c>
      <c r="K208" s="52">
        <f>IF(D208="MT",VLOOKUP(B208,Master_Item!B:H,7,0),VLOOKUP(B208,Master_Item!B:H,6,0))</f>
        <v>72</v>
      </c>
      <c r="L208" s="52" t="str">
        <f>VLOOKUP(B208,Master_Item!B:M,12,0)</f>
        <v>โรงงานนวนคร</v>
      </c>
      <c r="M208" s="11" t="str">
        <f t="shared" si="29"/>
        <v>โรงงานนวนครRegion 4</v>
      </c>
      <c r="N208" s="11">
        <f t="shared" si="35"/>
        <v>0</v>
      </c>
      <c r="O208" s="11">
        <f t="shared" si="35"/>
        <v>0</v>
      </c>
      <c r="P208" s="11">
        <f t="shared" si="35"/>
        <v>0</v>
      </c>
      <c r="Q208" s="11">
        <f t="shared" si="35"/>
        <v>0</v>
      </c>
      <c r="R208" s="11">
        <f t="shared" si="35"/>
        <v>0</v>
      </c>
      <c r="S208" s="11"/>
      <c r="T208" s="1">
        <f>VLOOKUP(B208,Master_Item!B:I,8,0)</f>
        <v>9.1199999999999992</v>
      </c>
      <c r="U208" s="11">
        <f t="shared" si="30"/>
        <v>0</v>
      </c>
      <c r="V208" s="11">
        <f t="shared" si="31"/>
        <v>0</v>
      </c>
      <c r="W208" s="11">
        <f t="shared" si="32"/>
        <v>0</v>
      </c>
      <c r="X208" s="11">
        <f t="shared" si="33"/>
        <v>0</v>
      </c>
      <c r="Y208" s="11">
        <f t="shared" si="34"/>
        <v>0</v>
      </c>
    </row>
    <row r="209" spans="1:25">
      <c r="A209" s="13">
        <v>28</v>
      </c>
      <c r="B209" s="2">
        <v>310002142</v>
      </c>
      <c r="C209" s="1" t="s">
        <v>50</v>
      </c>
      <c r="D209" s="1" t="s">
        <v>119</v>
      </c>
      <c r="E209" s="12">
        <f>_xlfn.IFNA(VLOOKUP($B209,'FST OMT'!$C:$AH,$A209,0),0)</f>
        <v>0</v>
      </c>
      <c r="F209" s="12">
        <f>_xlfn.IFNA(VLOOKUP($B209,'FST CV'!$C:$AH,$A209,0),0)</f>
        <v>0</v>
      </c>
      <c r="G209" s="12">
        <f>_xlfn.IFNA(VLOOKUP($B209,'FST TT'!$C:$AH,$A209,0),0)</f>
        <v>0</v>
      </c>
      <c r="I209" s="4">
        <f t="shared" si="28"/>
        <v>0</v>
      </c>
      <c r="K209" s="52">
        <f>IF(D209="MT",VLOOKUP(B209,Master_Item!B:H,7,0),VLOOKUP(B209,Master_Item!B:H,6,0))</f>
        <v>72</v>
      </c>
      <c r="L209" s="52" t="str">
        <f>VLOOKUP(B209,Master_Item!B:M,12,0)</f>
        <v>โรงงานนวนคร</v>
      </c>
      <c r="M209" s="11" t="str">
        <f t="shared" si="29"/>
        <v>โรงงานนวนครRegion 5</v>
      </c>
      <c r="N209" s="11">
        <f t="shared" si="35"/>
        <v>0</v>
      </c>
      <c r="O209" s="11">
        <f t="shared" si="35"/>
        <v>0</v>
      </c>
      <c r="P209" s="11">
        <f t="shared" si="35"/>
        <v>0</v>
      </c>
      <c r="Q209" s="11">
        <f t="shared" si="35"/>
        <v>0</v>
      </c>
      <c r="R209" s="11">
        <f t="shared" si="35"/>
        <v>0</v>
      </c>
      <c r="S209" s="11"/>
      <c r="T209" s="1">
        <f>VLOOKUP(B209,Master_Item!B:I,8,0)</f>
        <v>9.1199999999999992</v>
      </c>
      <c r="U209" s="11">
        <f t="shared" si="30"/>
        <v>0</v>
      </c>
      <c r="V209" s="11">
        <f t="shared" si="31"/>
        <v>0</v>
      </c>
      <c r="W209" s="11">
        <f t="shared" si="32"/>
        <v>0</v>
      </c>
      <c r="X209" s="11">
        <f t="shared" si="33"/>
        <v>0</v>
      </c>
      <c r="Y209" s="11">
        <f t="shared" si="34"/>
        <v>0</v>
      </c>
    </row>
    <row r="210" spans="1:25">
      <c r="A210" s="13">
        <v>29</v>
      </c>
      <c r="B210" s="2">
        <v>310002142</v>
      </c>
      <c r="C210" s="1" t="s">
        <v>50</v>
      </c>
      <c r="D210" s="1" t="s">
        <v>127</v>
      </c>
      <c r="E210" s="12">
        <f>_xlfn.IFNA(VLOOKUP($B210,'FST OMT'!$C:$AH,$A210,0),0)*0.45</f>
        <v>0</v>
      </c>
      <c r="F210" s="12">
        <f>_xlfn.IFNA(VLOOKUP($B210,'FST CV'!$C:$AH,$A210,0),0)*0.45</f>
        <v>0</v>
      </c>
      <c r="G210" s="12">
        <f>_xlfn.IFNA(VLOOKUP($B210,'FST TT'!$C:$AH,$A210,0),0)*0.45</f>
        <v>0</v>
      </c>
      <c r="I210" s="4">
        <f t="shared" si="28"/>
        <v>0</v>
      </c>
      <c r="K210" s="52">
        <f>IF(D210="MT",VLOOKUP(B210,Master_Item!B:H,7,0),VLOOKUP(B210,Master_Item!B:H,6,0))</f>
        <v>72</v>
      </c>
      <c r="L210" s="52" t="str">
        <f>VLOOKUP(B210,Master_Item!B:M,12,0)</f>
        <v>โรงงานนวนคร</v>
      </c>
      <c r="M210" s="11" t="str">
        <f t="shared" si="29"/>
        <v>โรงงานนวนครRegion 6/9</v>
      </c>
      <c r="N210" s="11">
        <f t="shared" si="35"/>
        <v>0</v>
      </c>
      <c r="O210" s="11">
        <f t="shared" si="35"/>
        <v>0</v>
      </c>
      <c r="P210" s="11">
        <f t="shared" si="35"/>
        <v>0</v>
      </c>
      <c r="Q210" s="11">
        <f t="shared" si="35"/>
        <v>0</v>
      </c>
      <c r="R210" s="11">
        <f t="shared" si="35"/>
        <v>0</v>
      </c>
      <c r="S210" s="11"/>
      <c r="T210" s="1">
        <f>VLOOKUP(B210,Master_Item!B:I,8,0)</f>
        <v>9.1199999999999992</v>
      </c>
      <c r="U210" s="11">
        <f t="shared" si="30"/>
        <v>0</v>
      </c>
      <c r="V210" s="11">
        <f t="shared" si="31"/>
        <v>0</v>
      </c>
      <c r="W210" s="11">
        <f t="shared" si="32"/>
        <v>0</v>
      </c>
      <c r="X210" s="11">
        <f t="shared" si="33"/>
        <v>0</v>
      </c>
      <c r="Y210" s="11">
        <f t="shared" si="34"/>
        <v>0</v>
      </c>
    </row>
    <row r="211" spans="1:25">
      <c r="A211" s="13">
        <v>29</v>
      </c>
      <c r="B211" s="2">
        <v>310002142</v>
      </c>
      <c r="C211" s="1" t="s">
        <v>50</v>
      </c>
      <c r="D211" s="1" t="s">
        <v>128</v>
      </c>
      <c r="E211" s="12">
        <f>_xlfn.IFNA(VLOOKUP($B211,'FST OMT'!$C:$AH,$A211,0),0)*0.55</f>
        <v>0</v>
      </c>
      <c r="F211" s="12">
        <f>_xlfn.IFNA(VLOOKUP($B211,'FST CV'!$C:$AH,$A211,0),0)*0.55</f>
        <v>0</v>
      </c>
      <c r="G211" s="12">
        <f>_xlfn.IFNA(VLOOKUP($B211,'FST TT'!$C:$AH,$A211,0),0)*0.55</f>
        <v>0</v>
      </c>
      <c r="I211" s="4">
        <f t="shared" si="28"/>
        <v>0</v>
      </c>
      <c r="K211" s="52">
        <f>IF(D211="MT",VLOOKUP(B211,Master_Item!B:H,7,0),VLOOKUP(B211,Master_Item!B:H,6,0))</f>
        <v>72</v>
      </c>
      <c r="L211" s="52" t="str">
        <f>VLOOKUP(B211,Master_Item!B:M,12,0)</f>
        <v>โรงงานนวนคร</v>
      </c>
      <c r="M211" s="11" t="str">
        <f t="shared" si="29"/>
        <v>โรงงานนวนครRegion 6/14</v>
      </c>
      <c r="N211" s="11">
        <f t="shared" si="35"/>
        <v>0</v>
      </c>
      <c r="O211" s="11">
        <f t="shared" si="35"/>
        <v>0</v>
      </c>
      <c r="P211" s="11">
        <f t="shared" si="35"/>
        <v>0</v>
      </c>
      <c r="Q211" s="11">
        <f t="shared" si="35"/>
        <v>0</v>
      </c>
      <c r="R211" s="11">
        <f t="shared" si="35"/>
        <v>0</v>
      </c>
      <c r="S211" s="11"/>
      <c r="T211" s="1">
        <f>VLOOKUP(B211,Master_Item!B:I,8,0)</f>
        <v>9.1199999999999992</v>
      </c>
      <c r="U211" s="11">
        <f t="shared" si="30"/>
        <v>0</v>
      </c>
      <c r="V211" s="11">
        <f t="shared" si="31"/>
        <v>0</v>
      </c>
      <c r="W211" s="11">
        <f t="shared" si="32"/>
        <v>0</v>
      </c>
      <c r="X211" s="11">
        <f t="shared" si="33"/>
        <v>0</v>
      </c>
      <c r="Y211" s="11">
        <f t="shared" si="34"/>
        <v>0</v>
      </c>
    </row>
    <row r="212" spans="1:25">
      <c r="A212" s="13">
        <v>30</v>
      </c>
      <c r="B212" s="2">
        <v>310002142</v>
      </c>
      <c r="C212" s="1" t="s">
        <v>50</v>
      </c>
      <c r="D212" s="1" t="s">
        <v>121</v>
      </c>
      <c r="E212" s="12">
        <f>_xlfn.IFNA(VLOOKUP($B212,'FST OMT'!$C:$AH,$A212,0),0)</f>
        <v>0</v>
      </c>
      <c r="F212" s="12">
        <f>_xlfn.IFNA(VLOOKUP($B212,'FST CV'!$C:$AH,$A212,0),0)</f>
        <v>0</v>
      </c>
      <c r="G212" s="12">
        <f>_xlfn.IFNA(VLOOKUP($B212,'FST TT'!$C:$AH,$A212,0),0)</f>
        <v>0</v>
      </c>
      <c r="I212" s="4">
        <f t="shared" si="28"/>
        <v>0</v>
      </c>
      <c r="K212" s="52">
        <f>IF(D212="MT",VLOOKUP(B212,Master_Item!B:H,7,0),VLOOKUP(B212,Master_Item!B:H,6,0))</f>
        <v>72</v>
      </c>
      <c r="L212" s="52" t="str">
        <f>VLOOKUP(B212,Master_Item!B:M,12,0)</f>
        <v>โรงงานนวนคร</v>
      </c>
      <c r="M212" s="11" t="str">
        <f t="shared" si="29"/>
        <v>โรงงานนวนครRegion 7</v>
      </c>
      <c r="N212" s="11">
        <f t="shared" si="35"/>
        <v>0</v>
      </c>
      <c r="O212" s="11">
        <f t="shared" si="35"/>
        <v>0</v>
      </c>
      <c r="P212" s="11">
        <f t="shared" si="35"/>
        <v>0</v>
      </c>
      <c r="Q212" s="11">
        <f t="shared" si="35"/>
        <v>0</v>
      </c>
      <c r="R212" s="11">
        <f t="shared" si="35"/>
        <v>0</v>
      </c>
      <c r="S212" s="11"/>
      <c r="T212" s="1">
        <f>VLOOKUP(B212,Master_Item!B:I,8,0)</f>
        <v>9.1199999999999992</v>
      </c>
      <c r="U212" s="11">
        <f t="shared" si="30"/>
        <v>0</v>
      </c>
      <c r="V212" s="11">
        <f t="shared" si="31"/>
        <v>0</v>
      </c>
      <c r="W212" s="11">
        <f t="shared" si="32"/>
        <v>0</v>
      </c>
      <c r="X212" s="11">
        <f t="shared" si="33"/>
        <v>0</v>
      </c>
      <c r="Y212" s="11">
        <f t="shared" si="34"/>
        <v>0</v>
      </c>
    </row>
    <row r="213" spans="1:25">
      <c r="A213" s="13">
        <v>31</v>
      </c>
      <c r="B213" s="2">
        <v>310002142</v>
      </c>
      <c r="C213" s="1" t="s">
        <v>50</v>
      </c>
      <c r="D213" s="1" t="s">
        <v>122</v>
      </c>
      <c r="E213" s="12">
        <f>_xlfn.IFNA(VLOOKUP($B213,'FST OMT'!$C:$AH,$A213,0),0)</f>
        <v>0</v>
      </c>
      <c r="F213" s="12">
        <f>_xlfn.IFNA(VLOOKUP($B213,'FST CV'!$C:$AH,$A213,0),0)</f>
        <v>0</v>
      </c>
      <c r="G213" s="12">
        <f>_xlfn.IFNA(VLOOKUP($B213,'FST TT'!$C:$AH,$A213,0),0)</f>
        <v>0</v>
      </c>
      <c r="I213" s="4">
        <f t="shared" si="28"/>
        <v>0</v>
      </c>
      <c r="K213" s="52">
        <f>IF(D213="MT",VLOOKUP(B213,Master_Item!B:H,7,0),VLOOKUP(B213,Master_Item!B:H,6,0))</f>
        <v>72</v>
      </c>
      <c r="L213" s="52" t="str">
        <f>VLOOKUP(B213,Master_Item!B:M,12,0)</f>
        <v>โรงงานนวนคร</v>
      </c>
      <c r="M213" s="11" t="str">
        <f t="shared" si="29"/>
        <v>โรงงานนวนครRegion 8</v>
      </c>
      <c r="N213" s="11">
        <f t="shared" si="35"/>
        <v>0</v>
      </c>
      <c r="O213" s="11">
        <f t="shared" si="35"/>
        <v>0</v>
      </c>
      <c r="P213" s="11">
        <f t="shared" si="35"/>
        <v>0</v>
      </c>
      <c r="Q213" s="11">
        <f t="shared" si="35"/>
        <v>0</v>
      </c>
      <c r="R213" s="11">
        <f t="shared" si="35"/>
        <v>0</v>
      </c>
      <c r="S213" s="11"/>
      <c r="T213" s="1">
        <f>VLOOKUP(B213,Master_Item!B:I,8,0)</f>
        <v>9.1199999999999992</v>
      </c>
      <c r="U213" s="11">
        <f t="shared" si="30"/>
        <v>0</v>
      </c>
      <c r="V213" s="11">
        <f t="shared" si="31"/>
        <v>0</v>
      </c>
      <c r="W213" s="11">
        <f t="shared" si="32"/>
        <v>0</v>
      </c>
      <c r="X213" s="11">
        <f t="shared" si="33"/>
        <v>0</v>
      </c>
      <c r="Y213" s="11">
        <f t="shared" si="34"/>
        <v>0</v>
      </c>
    </row>
    <row r="214" spans="1:25">
      <c r="A214" s="13">
        <v>131</v>
      </c>
      <c r="B214" s="2">
        <v>310002142</v>
      </c>
      <c r="C214" s="1" t="s">
        <v>50</v>
      </c>
      <c r="D214" s="1" t="s">
        <v>123</v>
      </c>
      <c r="H214" s="4">
        <f>_xlfn.IFNA(VLOOKUP(B214,'FST MT'!A:FS,$A214,0),0)</f>
        <v>4238</v>
      </c>
      <c r="I214" s="4">
        <f t="shared" si="28"/>
        <v>4238</v>
      </c>
      <c r="K214" s="52">
        <f>IF(D214="MT",VLOOKUP(B214,Master_Item!B:H,7,0),VLOOKUP(B214,Master_Item!B:H,6,0))</f>
        <v>72</v>
      </c>
      <c r="L214" s="52" t="str">
        <f>VLOOKUP(B214,Master_Item!B:M,12,0)</f>
        <v>โรงงานนวนคร</v>
      </c>
      <c r="M214" s="11" t="str">
        <f t="shared" si="29"/>
        <v>โรงงานนวนครMT</v>
      </c>
      <c r="N214" s="11">
        <f t="shared" si="35"/>
        <v>0</v>
      </c>
      <c r="O214" s="11">
        <f t="shared" si="35"/>
        <v>0</v>
      </c>
      <c r="P214" s="11">
        <f t="shared" si="35"/>
        <v>0</v>
      </c>
      <c r="Q214" s="11">
        <f t="shared" si="35"/>
        <v>58.861111111111114</v>
      </c>
      <c r="R214" s="11">
        <f t="shared" si="35"/>
        <v>58.861111111111114</v>
      </c>
      <c r="S214" s="11"/>
      <c r="T214" s="1">
        <f>VLOOKUP(B214,Master_Item!B:I,8,0)</f>
        <v>9.1199999999999992</v>
      </c>
      <c r="U214" s="11">
        <f t="shared" si="30"/>
        <v>0</v>
      </c>
      <c r="V214" s="11">
        <f t="shared" si="31"/>
        <v>0</v>
      </c>
      <c r="W214" s="11">
        <f t="shared" si="32"/>
        <v>0</v>
      </c>
      <c r="X214" s="11">
        <f t="shared" si="33"/>
        <v>38650.559999999998</v>
      </c>
      <c r="Y214" s="11">
        <f t="shared" si="34"/>
        <v>38650.559999999998</v>
      </c>
    </row>
    <row r="215" spans="1:25">
      <c r="A215" s="13">
        <v>24</v>
      </c>
      <c r="B215" s="2">
        <v>310002143</v>
      </c>
      <c r="C215" s="1" t="s">
        <v>51</v>
      </c>
      <c r="D215" s="1" t="s">
        <v>115</v>
      </c>
      <c r="E215" s="12">
        <f>_xlfn.IFNA(VLOOKUP($B215,'FST OMT'!$C:$AH,$A215,0),0)</f>
        <v>0</v>
      </c>
      <c r="F215" s="12">
        <f>_xlfn.IFNA(VLOOKUP($B215,'FST CV'!$C:$AH,$A215,0),0)</f>
        <v>0</v>
      </c>
      <c r="G215" s="12">
        <f>_xlfn.IFNA(VLOOKUP($B215,'FST TT'!$C:$AH,$A215,0),0)</f>
        <v>0</v>
      </c>
      <c r="I215" s="4">
        <f t="shared" si="28"/>
        <v>0</v>
      </c>
      <c r="K215" s="52">
        <f>IF(D215="MT",VLOOKUP(B215,Master_Item!B:H,7,0),VLOOKUP(B215,Master_Item!B:H,6,0))</f>
        <v>72</v>
      </c>
      <c r="L215" s="52" t="str">
        <f>VLOOKUP(B215,Master_Item!B:M,12,0)</f>
        <v>โรงงานนวนคร</v>
      </c>
      <c r="M215" s="11" t="str">
        <f t="shared" si="29"/>
        <v>โรงงานนวนครRegion 1</v>
      </c>
      <c r="N215" s="11">
        <f t="shared" si="35"/>
        <v>0</v>
      </c>
      <c r="O215" s="11">
        <f t="shared" si="35"/>
        <v>0</v>
      </c>
      <c r="P215" s="11">
        <f t="shared" si="35"/>
        <v>0</v>
      </c>
      <c r="Q215" s="11">
        <f t="shared" si="35"/>
        <v>0</v>
      </c>
      <c r="R215" s="11">
        <f t="shared" si="35"/>
        <v>0</v>
      </c>
      <c r="S215" s="11"/>
      <c r="T215" s="1">
        <f>VLOOKUP(B215,Master_Item!B:I,8,0)</f>
        <v>9.1199999999999992</v>
      </c>
      <c r="U215" s="11">
        <f t="shared" si="30"/>
        <v>0</v>
      </c>
      <c r="V215" s="11">
        <f t="shared" si="31"/>
        <v>0</v>
      </c>
      <c r="W215" s="11">
        <f t="shared" si="32"/>
        <v>0</v>
      </c>
      <c r="X215" s="11">
        <f t="shared" si="33"/>
        <v>0</v>
      </c>
      <c r="Y215" s="11">
        <f t="shared" si="34"/>
        <v>0</v>
      </c>
    </row>
    <row r="216" spans="1:25">
      <c r="A216" s="13">
        <v>25</v>
      </c>
      <c r="B216" s="2">
        <v>310002143</v>
      </c>
      <c r="C216" s="1" t="s">
        <v>51</v>
      </c>
      <c r="D216" s="1" t="s">
        <v>116</v>
      </c>
      <c r="E216" s="12">
        <f>_xlfn.IFNA(VLOOKUP($B216,'FST OMT'!$C:$AH,$A216,0),0)</f>
        <v>0</v>
      </c>
      <c r="F216" s="12">
        <f>_xlfn.IFNA(VLOOKUP($B216,'FST CV'!$C:$AH,$A216,0),0)</f>
        <v>0</v>
      </c>
      <c r="G216" s="12">
        <f>_xlfn.IFNA(VLOOKUP($B216,'FST TT'!$C:$AH,$A216,0),0)</f>
        <v>0</v>
      </c>
      <c r="I216" s="4">
        <f t="shared" si="28"/>
        <v>0</v>
      </c>
      <c r="K216" s="52">
        <f>IF(D216="MT",VLOOKUP(B216,Master_Item!B:H,7,0),VLOOKUP(B216,Master_Item!B:H,6,0))</f>
        <v>72</v>
      </c>
      <c r="L216" s="52" t="str">
        <f>VLOOKUP(B216,Master_Item!B:M,12,0)</f>
        <v>โรงงานนวนคร</v>
      </c>
      <c r="M216" s="11" t="str">
        <f t="shared" si="29"/>
        <v>โรงงานนวนครRegion 2</v>
      </c>
      <c r="N216" s="11">
        <f t="shared" si="35"/>
        <v>0</v>
      </c>
      <c r="O216" s="11">
        <f t="shared" si="35"/>
        <v>0</v>
      </c>
      <c r="P216" s="11">
        <f t="shared" si="35"/>
        <v>0</v>
      </c>
      <c r="Q216" s="11">
        <f t="shared" si="35"/>
        <v>0</v>
      </c>
      <c r="R216" s="11">
        <f t="shared" si="35"/>
        <v>0</v>
      </c>
      <c r="S216" s="11"/>
      <c r="T216" s="1">
        <f>VLOOKUP(B216,Master_Item!B:I,8,0)</f>
        <v>9.1199999999999992</v>
      </c>
      <c r="U216" s="11">
        <f t="shared" si="30"/>
        <v>0</v>
      </c>
      <c r="V216" s="11">
        <f t="shared" si="31"/>
        <v>0</v>
      </c>
      <c r="W216" s="11">
        <f t="shared" si="32"/>
        <v>0</v>
      </c>
      <c r="X216" s="11">
        <f t="shared" si="33"/>
        <v>0</v>
      </c>
      <c r="Y216" s="11">
        <f t="shared" si="34"/>
        <v>0</v>
      </c>
    </row>
    <row r="217" spans="1:25">
      <c r="A217" s="13">
        <v>26</v>
      </c>
      <c r="B217" s="2">
        <v>310002143</v>
      </c>
      <c r="C217" s="1" t="s">
        <v>51</v>
      </c>
      <c r="D217" s="1" t="s">
        <v>117</v>
      </c>
      <c r="E217" s="12">
        <f>_xlfn.IFNA(VLOOKUP($B217,'FST OMT'!$C:$AH,$A217,0),0)</f>
        <v>0</v>
      </c>
      <c r="F217" s="12">
        <f>_xlfn.IFNA(VLOOKUP($B217,'FST CV'!$C:$AH,$A217,0),0)</f>
        <v>0</v>
      </c>
      <c r="G217" s="12">
        <f>_xlfn.IFNA(VLOOKUP($B217,'FST TT'!$C:$AH,$A217,0),0)</f>
        <v>0</v>
      </c>
      <c r="I217" s="4">
        <f t="shared" si="28"/>
        <v>0</v>
      </c>
      <c r="K217" s="52">
        <f>IF(D217="MT",VLOOKUP(B217,Master_Item!B:H,7,0),VLOOKUP(B217,Master_Item!B:H,6,0))</f>
        <v>72</v>
      </c>
      <c r="L217" s="52" t="str">
        <f>VLOOKUP(B217,Master_Item!B:M,12,0)</f>
        <v>โรงงานนวนคร</v>
      </c>
      <c r="M217" s="11" t="str">
        <f t="shared" si="29"/>
        <v>โรงงานนวนครRegion 3</v>
      </c>
      <c r="N217" s="11">
        <f t="shared" si="35"/>
        <v>0</v>
      </c>
      <c r="O217" s="11">
        <f t="shared" si="35"/>
        <v>0</v>
      </c>
      <c r="P217" s="11">
        <f t="shared" si="35"/>
        <v>0</v>
      </c>
      <c r="Q217" s="11">
        <f t="shared" si="35"/>
        <v>0</v>
      </c>
      <c r="R217" s="11">
        <f t="shared" si="35"/>
        <v>0</v>
      </c>
      <c r="S217" s="11"/>
      <c r="T217" s="1">
        <f>VLOOKUP(B217,Master_Item!B:I,8,0)</f>
        <v>9.1199999999999992</v>
      </c>
      <c r="U217" s="11">
        <f t="shared" si="30"/>
        <v>0</v>
      </c>
      <c r="V217" s="11">
        <f t="shared" si="31"/>
        <v>0</v>
      </c>
      <c r="W217" s="11">
        <f t="shared" si="32"/>
        <v>0</v>
      </c>
      <c r="X217" s="11">
        <f t="shared" si="33"/>
        <v>0</v>
      </c>
      <c r="Y217" s="11">
        <f t="shared" si="34"/>
        <v>0</v>
      </c>
    </row>
    <row r="218" spans="1:25">
      <c r="A218" s="13">
        <v>27</v>
      </c>
      <c r="B218" s="2">
        <v>310002143</v>
      </c>
      <c r="C218" s="1" t="s">
        <v>51</v>
      </c>
      <c r="D218" s="1" t="s">
        <v>118</v>
      </c>
      <c r="E218" s="12">
        <f>_xlfn.IFNA(VLOOKUP($B218,'FST OMT'!$C:$AH,$A218,0),0)</f>
        <v>0</v>
      </c>
      <c r="F218" s="12">
        <f>_xlfn.IFNA(VLOOKUP($B218,'FST CV'!$C:$AH,$A218,0),0)</f>
        <v>0</v>
      </c>
      <c r="G218" s="12">
        <f>_xlfn.IFNA(VLOOKUP($B218,'FST TT'!$C:$AH,$A218,0),0)</f>
        <v>0</v>
      </c>
      <c r="I218" s="4">
        <f t="shared" si="28"/>
        <v>0</v>
      </c>
      <c r="K218" s="52">
        <f>IF(D218="MT",VLOOKUP(B218,Master_Item!B:H,7,0),VLOOKUP(B218,Master_Item!B:H,6,0))</f>
        <v>72</v>
      </c>
      <c r="L218" s="52" t="str">
        <f>VLOOKUP(B218,Master_Item!B:M,12,0)</f>
        <v>โรงงานนวนคร</v>
      </c>
      <c r="M218" s="11" t="str">
        <f t="shared" si="29"/>
        <v>โรงงานนวนครRegion 4</v>
      </c>
      <c r="N218" s="11">
        <f t="shared" si="35"/>
        <v>0</v>
      </c>
      <c r="O218" s="11">
        <f t="shared" si="35"/>
        <v>0</v>
      </c>
      <c r="P218" s="11">
        <f t="shared" si="35"/>
        <v>0</v>
      </c>
      <c r="Q218" s="11">
        <f t="shared" si="35"/>
        <v>0</v>
      </c>
      <c r="R218" s="11">
        <f t="shared" si="35"/>
        <v>0</v>
      </c>
      <c r="S218" s="11"/>
      <c r="T218" s="1">
        <f>VLOOKUP(B218,Master_Item!B:I,8,0)</f>
        <v>9.1199999999999992</v>
      </c>
      <c r="U218" s="11">
        <f t="shared" si="30"/>
        <v>0</v>
      </c>
      <c r="V218" s="11">
        <f t="shared" si="31"/>
        <v>0</v>
      </c>
      <c r="W218" s="11">
        <f t="shared" si="32"/>
        <v>0</v>
      </c>
      <c r="X218" s="11">
        <f t="shared" si="33"/>
        <v>0</v>
      </c>
      <c r="Y218" s="11">
        <f t="shared" si="34"/>
        <v>0</v>
      </c>
    </row>
    <row r="219" spans="1:25">
      <c r="A219" s="13">
        <v>28</v>
      </c>
      <c r="B219" s="2">
        <v>310002143</v>
      </c>
      <c r="C219" s="1" t="s">
        <v>51</v>
      </c>
      <c r="D219" s="1" t="s">
        <v>119</v>
      </c>
      <c r="E219" s="12">
        <f>_xlfn.IFNA(VLOOKUP($B219,'FST OMT'!$C:$AH,$A219,0),0)</f>
        <v>0</v>
      </c>
      <c r="F219" s="12">
        <f>_xlfn.IFNA(VLOOKUP($B219,'FST CV'!$C:$AH,$A219,0),0)</f>
        <v>0</v>
      </c>
      <c r="G219" s="12">
        <f>_xlfn.IFNA(VLOOKUP($B219,'FST TT'!$C:$AH,$A219,0),0)</f>
        <v>0</v>
      </c>
      <c r="I219" s="4">
        <f t="shared" si="28"/>
        <v>0</v>
      </c>
      <c r="K219" s="52">
        <f>IF(D219="MT",VLOOKUP(B219,Master_Item!B:H,7,0),VLOOKUP(B219,Master_Item!B:H,6,0))</f>
        <v>72</v>
      </c>
      <c r="L219" s="52" t="str">
        <f>VLOOKUP(B219,Master_Item!B:M,12,0)</f>
        <v>โรงงานนวนคร</v>
      </c>
      <c r="M219" s="11" t="str">
        <f t="shared" si="29"/>
        <v>โรงงานนวนครRegion 5</v>
      </c>
      <c r="N219" s="11">
        <f t="shared" si="35"/>
        <v>0</v>
      </c>
      <c r="O219" s="11">
        <f t="shared" si="35"/>
        <v>0</v>
      </c>
      <c r="P219" s="11">
        <f t="shared" si="35"/>
        <v>0</v>
      </c>
      <c r="Q219" s="11">
        <f t="shared" si="35"/>
        <v>0</v>
      </c>
      <c r="R219" s="11">
        <f t="shared" si="35"/>
        <v>0</v>
      </c>
      <c r="S219" s="11"/>
      <c r="T219" s="1">
        <f>VLOOKUP(B219,Master_Item!B:I,8,0)</f>
        <v>9.1199999999999992</v>
      </c>
      <c r="U219" s="11">
        <f t="shared" si="30"/>
        <v>0</v>
      </c>
      <c r="V219" s="11">
        <f t="shared" si="31"/>
        <v>0</v>
      </c>
      <c r="W219" s="11">
        <f t="shared" si="32"/>
        <v>0</v>
      </c>
      <c r="X219" s="11">
        <f t="shared" si="33"/>
        <v>0</v>
      </c>
      <c r="Y219" s="11">
        <f t="shared" si="34"/>
        <v>0</v>
      </c>
    </row>
    <row r="220" spans="1:25">
      <c r="A220" s="13">
        <v>29</v>
      </c>
      <c r="B220" s="2">
        <v>310002143</v>
      </c>
      <c r="C220" s="1" t="s">
        <v>51</v>
      </c>
      <c r="D220" s="1" t="s">
        <v>127</v>
      </c>
      <c r="E220" s="12">
        <f>_xlfn.IFNA(VLOOKUP($B220,'FST OMT'!$C:$AH,$A220,0),0)*0.45</f>
        <v>0</v>
      </c>
      <c r="F220" s="12">
        <f>_xlfn.IFNA(VLOOKUP($B220,'FST CV'!$C:$AH,$A220,0),0)*0.45</f>
        <v>0</v>
      </c>
      <c r="G220" s="12">
        <f>_xlfn.IFNA(VLOOKUP($B220,'FST TT'!$C:$AH,$A220,0),0)*0.45</f>
        <v>0</v>
      </c>
      <c r="I220" s="4">
        <f t="shared" si="28"/>
        <v>0</v>
      </c>
      <c r="K220" s="52">
        <f>IF(D220="MT",VLOOKUP(B220,Master_Item!B:H,7,0),VLOOKUP(B220,Master_Item!B:H,6,0))</f>
        <v>72</v>
      </c>
      <c r="L220" s="52" t="str">
        <f>VLOOKUP(B220,Master_Item!B:M,12,0)</f>
        <v>โรงงานนวนคร</v>
      </c>
      <c r="M220" s="11" t="str">
        <f t="shared" si="29"/>
        <v>โรงงานนวนครRegion 6/9</v>
      </c>
      <c r="N220" s="11">
        <f t="shared" si="35"/>
        <v>0</v>
      </c>
      <c r="O220" s="11">
        <f t="shared" si="35"/>
        <v>0</v>
      </c>
      <c r="P220" s="11">
        <f t="shared" si="35"/>
        <v>0</v>
      </c>
      <c r="Q220" s="11">
        <f t="shared" si="35"/>
        <v>0</v>
      </c>
      <c r="R220" s="11">
        <f t="shared" si="35"/>
        <v>0</v>
      </c>
      <c r="S220" s="11"/>
      <c r="T220" s="1">
        <f>VLOOKUP(B220,Master_Item!B:I,8,0)</f>
        <v>9.1199999999999992</v>
      </c>
      <c r="U220" s="11">
        <f t="shared" si="30"/>
        <v>0</v>
      </c>
      <c r="V220" s="11">
        <f t="shared" si="31"/>
        <v>0</v>
      </c>
      <c r="W220" s="11">
        <f t="shared" si="32"/>
        <v>0</v>
      </c>
      <c r="X220" s="11">
        <f t="shared" si="33"/>
        <v>0</v>
      </c>
      <c r="Y220" s="11">
        <f t="shared" si="34"/>
        <v>0</v>
      </c>
    </row>
    <row r="221" spans="1:25">
      <c r="A221" s="13">
        <v>29</v>
      </c>
      <c r="B221" s="2">
        <v>310002143</v>
      </c>
      <c r="C221" s="1" t="s">
        <v>51</v>
      </c>
      <c r="D221" s="1" t="s">
        <v>128</v>
      </c>
      <c r="E221" s="12">
        <f>_xlfn.IFNA(VLOOKUP($B221,'FST OMT'!$C:$AH,$A221,0),0)*0.55</f>
        <v>0</v>
      </c>
      <c r="F221" s="12">
        <f>_xlfn.IFNA(VLOOKUP($B221,'FST CV'!$C:$AH,$A221,0),0)*0.55</f>
        <v>0</v>
      </c>
      <c r="G221" s="12">
        <f>_xlfn.IFNA(VLOOKUP($B221,'FST TT'!$C:$AH,$A221,0),0)*0.55</f>
        <v>0</v>
      </c>
      <c r="I221" s="4">
        <f t="shared" si="28"/>
        <v>0</v>
      </c>
      <c r="K221" s="52">
        <f>IF(D221="MT",VLOOKUP(B221,Master_Item!B:H,7,0),VLOOKUP(B221,Master_Item!B:H,6,0))</f>
        <v>72</v>
      </c>
      <c r="L221" s="52" t="str">
        <f>VLOOKUP(B221,Master_Item!B:M,12,0)</f>
        <v>โรงงานนวนคร</v>
      </c>
      <c r="M221" s="11" t="str">
        <f t="shared" si="29"/>
        <v>โรงงานนวนครRegion 6/14</v>
      </c>
      <c r="N221" s="11">
        <f t="shared" si="35"/>
        <v>0</v>
      </c>
      <c r="O221" s="11">
        <f t="shared" si="35"/>
        <v>0</v>
      </c>
      <c r="P221" s="11">
        <f t="shared" si="35"/>
        <v>0</v>
      </c>
      <c r="Q221" s="11">
        <f t="shared" si="35"/>
        <v>0</v>
      </c>
      <c r="R221" s="11">
        <f t="shared" si="35"/>
        <v>0</v>
      </c>
      <c r="S221" s="11"/>
      <c r="T221" s="1">
        <f>VLOOKUP(B221,Master_Item!B:I,8,0)</f>
        <v>9.1199999999999992</v>
      </c>
      <c r="U221" s="11">
        <f t="shared" si="30"/>
        <v>0</v>
      </c>
      <c r="V221" s="11">
        <f t="shared" si="31"/>
        <v>0</v>
      </c>
      <c r="W221" s="11">
        <f t="shared" si="32"/>
        <v>0</v>
      </c>
      <c r="X221" s="11">
        <f t="shared" si="33"/>
        <v>0</v>
      </c>
      <c r="Y221" s="11">
        <f t="shared" si="34"/>
        <v>0</v>
      </c>
    </row>
    <row r="222" spans="1:25">
      <c r="A222" s="13">
        <v>30</v>
      </c>
      <c r="B222" s="2">
        <v>310002143</v>
      </c>
      <c r="C222" s="1" t="s">
        <v>51</v>
      </c>
      <c r="D222" s="1" t="s">
        <v>121</v>
      </c>
      <c r="E222" s="12">
        <f>_xlfn.IFNA(VLOOKUP($B222,'FST OMT'!$C:$AH,$A222,0),0)</f>
        <v>0</v>
      </c>
      <c r="F222" s="12">
        <f>_xlfn.IFNA(VLOOKUP($B222,'FST CV'!$C:$AH,$A222,0),0)</f>
        <v>0</v>
      </c>
      <c r="G222" s="12">
        <f>_xlfn.IFNA(VLOOKUP($B222,'FST TT'!$C:$AH,$A222,0),0)</f>
        <v>0</v>
      </c>
      <c r="I222" s="4">
        <f t="shared" si="28"/>
        <v>0</v>
      </c>
      <c r="K222" s="52">
        <f>IF(D222="MT",VLOOKUP(B222,Master_Item!B:H,7,0),VLOOKUP(B222,Master_Item!B:H,6,0))</f>
        <v>72</v>
      </c>
      <c r="L222" s="52" t="str">
        <f>VLOOKUP(B222,Master_Item!B:M,12,0)</f>
        <v>โรงงานนวนคร</v>
      </c>
      <c r="M222" s="11" t="str">
        <f t="shared" si="29"/>
        <v>โรงงานนวนครRegion 7</v>
      </c>
      <c r="N222" s="11">
        <f t="shared" si="35"/>
        <v>0</v>
      </c>
      <c r="O222" s="11">
        <f t="shared" si="35"/>
        <v>0</v>
      </c>
      <c r="P222" s="11">
        <f t="shared" si="35"/>
        <v>0</v>
      </c>
      <c r="Q222" s="11">
        <f t="shared" si="35"/>
        <v>0</v>
      </c>
      <c r="R222" s="11">
        <f t="shared" si="35"/>
        <v>0</v>
      </c>
      <c r="S222" s="11"/>
      <c r="T222" s="1">
        <f>VLOOKUP(B222,Master_Item!B:I,8,0)</f>
        <v>9.1199999999999992</v>
      </c>
      <c r="U222" s="11">
        <f t="shared" si="30"/>
        <v>0</v>
      </c>
      <c r="V222" s="11">
        <f t="shared" si="31"/>
        <v>0</v>
      </c>
      <c r="W222" s="11">
        <f t="shared" si="32"/>
        <v>0</v>
      </c>
      <c r="X222" s="11">
        <f t="shared" si="33"/>
        <v>0</v>
      </c>
      <c r="Y222" s="11">
        <f t="shared" si="34"/>
        <v>0</v>
      </c>
    </row>
    <row r="223" spans="1:25">
      <c r="A223" s="13">
        <v>31</v>
      </c>
      <c r="B223" s="2">
        <v>310002143</v>
      </c>
      <c r="C223" s="1" t="s">
        <v>51</v>
      </c>
      <c r="D223" s="1" t="s">
        <v>122</v>
      </c>
      <c r="E223" s="12">
        <f>_xlfn.IFNA(VLOOKUP($B223,'FST OMT'!$C:$AH,$A223,0),0)</f>
        <v>0</v>
      </c>
      <c r="F223" s="12">
        <f>_xlfn.IFNA(VLOOKUP($B223,'FST CV'!$C:$AH,$A223,0),0)</f>
        <v>0</v>
      </c>
      <c r="G223" s="12">
        <f>_xlfn.IFNA(VLOOKUP($B223,'FST TT'!$C:$AH,$A223,0),0)</f>
        <v>0</v>
      </c>
      <c r="I223" s="4">
        <f t="shared" si="28"/>
        <v>0</v>
      </c>
      <c r="K223" s="52">
        <f>IF(D223="MT",VLOOKUP(B223,Master_Item!B:H,7,0),VLOOKUP(B223,Master_Item!B:H,6,0))</f>
        <v>72</v>
      </c>
      <c r="L223" s="52" t="str">
        <f>VLOOKUP(B223,Master_Item!B:M,12,0)</f>
        <v>โรงงานนวนคร</v>
      </c>
      <c r="M223" s="11" t="str">
        <f t="shared" si="29"/>
        <v>โรงงานนวนครRegion 8</v>
      </c>
      <c r="N223" s="11">
        <f t="shared" si="35"/>
        <v>0</v>
      </c>
      <c r="O223" s="11">
        <f t="shared" si="35"/>
        <v>0</v>
      </c>
      <c r="P223" s="11">
        <f t="shared" si="35"/>
        <v>0</v>
      </c>
      <c r="Q223" s="11">
        <f t="shared" si="35"/>
        <v>0</v>
      </c>
      <c r="R223" s="11">
        <f t="shared" si="35"/>
        <v>0</v>
      </c>
      <c r="S223" s="11"/>
      <c r="T223" s="1">
        <f>VLOOKUP(B223,Master_Item!B:I,8,0)</f>
        <v>9.1199999999999992</v>
      </c>
      <c r="U223" s="11">
        <f t="shared" si="30"/>
        <v>0</v>
      </c>
      <c r="V223" s="11">
        <f t="shared" si="31"/>
        <v>0</v>
      </c>
      <c r="W223" s="11">
        <f t="shared" si="32"/>
        <v>0</v>
      </c>
      <c r="X223" s="11">
        <f t="shared" si="33"/>
        <v>0</v>
      </c>
      <c r="Y223" s="11">
        <f t="shared" si="34"/>
        <v>0</v>
      </c>
    </row>
    <row r="224" spans="1:25">
      <c r="A224" s="13">
        <v>131</v>
      </c>
      <c r="B224" s="2">
        <v>310002143</v>
      </c>
      <c r="C224" s="1" t="s">
        <v>51</v>
      </c>
      <c r="D224" s="1" t="s">
        <v>123</v>
      </c>
      <c r="H224" s="4">
        <f>_xlfn.IFNA(VLOOKUP(B224,'FST MT'!A:FS,$A224,0),0)</f>
        <v>0</v>
      </c>
      <c r="I224" s="4">
        <f t="shared" si="28"/>
        <v>0</v>
      </c>
      <c r="K224" s="52">
        <f>IF(D224="MT",VLOOKUP(B224,Master_Item!B:H,7,0),VLOOKUP(B224,Master_Item!B:H,6,0))</f>
        <v>72</v>
      </c>
      <c r="L224" s="52" t="str">
        <f>VLOOKUP(B224,Master_Item!B:M,12,0)</f>
        <v>โรงงานนวนคร</v>
      </c>
      <c r="M224" s="11" t="str">
        <f t="shared" si="29"/>
        <v>โรงงานนวนครMT</v>
      </c>
      <c r="N224" s="11">
        <f t="shared" si="35"/>
        <v>0</v>
      </c>
      <c r="O224" s="11">
        <f t="shared" si="35"/>
        <v>0</v>
      </c>
      <c r="P224" s="11">
        <f t="shared" si="35"/>
        <v>0</v>
      </c>
      <c r="Q224" s="11">
        <f t="shared" si="35"/>
        <v>0</v>
      </c>
      <c r="R224" s="11">
        <f t="shared" si="35"/>
        <v>0</v>
      </c>
      <c r="S224" s="11"/>
      <c r="T224" s="1">
        <f>VLOOKUP(B224,Master_Item!B:I,8,0)</f>
        <v>9.1199999999999992</v>
      </c>
      <c r="U224" s="11">
        <f t="shared" si="30"/>
        <v>0</v>
      </c>
      <c r="V224" s="11">
        <f t="shared" si="31"/>
        <v>0</v>
      </c>
      <c r="W224" s="11">
        <f t="shared" si="32"/>
        <v>0</v>
      </c>
      <c r="X224" s="11">
        <f t="shared" si="33"/>
        <v>0</v>
      </c>
      <c r="Y224" s="11">
        <f t="shared" si="34"/>
        <v>0</v>
      </c>
    </row>
    <row r="225" spans="1:25">
      <c r="A225" s="13">
        <v>24</v>
      </c>
      <c r="B225" s="2">
        <v>310002329</v>
      </c>
      <c r="C225" s="1" t="s">
        <v>59</v>
      </c>
      <c r="D225" s="1" t="s">
        <v>115</v>
      </c>
      <c r="E225" s="12">
        <f>_xlfn.IFNA(VLOOKUP($B225,'FST OMT'!$C:$AH,$A225,0),0)</f>
        <v>0</v>
      </c>
      <c r="F225" s="12">
        <f>_xlfn.IFNA(VLOOKUP($B225,'FST CV'!$C:$AH,$A225,0),0)</f>
        <v>0</v>
      </c>
      <c r="G225" s="12">
        <f>_xlfn.IFNA(VLOOKUP($B225,'FST TT'!$C:$AH,$A225,0),0)</f>
        <v>0</v>
      </c>
      <c r="I225" s="4">
        <f t="shared" si="28"/>
        <v>0</v>
      </c>
      <c r="K225" s="52">
        <f>IF(D225="MT",VLOOKUP(B225,Master_Item!B:H,7,0),VLOOKUP(B225,Master_Item!B:H,6,0))</f>
        <v>54</v>
      </c>
      <c r="L225" s="52" t="str">
        <f>VLOOKUP(B225,Master_Item!B:M,12,0)</f>
        <v>โรงงานนวนคร</v>
      </c>
      <c r="M225" s="11" t="str">
        <f t="shared" si="29"/>
        <v>โรงงานนวนครRegion 1</v>
      </c>
      <c r="N225" s="11">
        <f t="shared" si="35"/>
        <v>0</v>
      </c>
      <c r="O225" s="11">
        <f t="shared" si="35"/>
        <v>0</v>
      </c>
      <c r="P225" s="11">
        <f t="shared" si="35"/>
        <v>0</v>
      </c>
      <c r="Q225" s="11">
        <f t="shared" si="35"/>
        <v>0</v>
      </c>
      <c r="R225" s="11">
        <f t="shared" si="35"/>
        <v>0</v>
      </c>
      <c r="S225" s="11"/>
      <c r="T225" s="1">
        <f>VLOOKUP(B225,Master_Item!B:I,8,0)</f>
        <v>12</v>
      </c>
      <c r="U225" s="11">
        <f t="shared" si="30"/>
        <v>0</v>
      </c>
      <c r="V225" s="11">
        <f t="shared" si="31"/>
        <v>0</v>
      </c>
      <c r="W225" s="11">
        <f t="shared" si="32"/>
        <v>0</v>
      </c>
      <c r="X225" s="11">
        <f t="shared" si="33"/>
        <v>0</v>
      </c>
      <c r="Y225" s="11">
        <f t="shared" si="34"/>
        <v>0</v>
      </c>
    </row>
    <row r="226" spans="1:25">
      <c r="A226" s="13">
        <v>25</v>
      </c>
      <c r="B226" s="2">
        <v>310002329</v>
      </c>
      <c r="C226" s="1" t="s">
        <v>59</v>
      </c>
      <c r="D226" s="1" t="s">
        <v>116</v>
      </c>
      <c r="E226" s="12">
        <f>_xlfn.IFNA(VLOOKUP($B226,'FST OMT'!$C:$AH,$A226,0),0)</f>
        <v>0</v>
      </c>
      <c r="F226" s="12">
        <f>_xlfn.IFNA(VLOOKUP($B226,'FST CV'!$C:$AH,$A226,0),0)</f>
        <v>0</v>
      </c>
      <c r="G226" s="12">
        <f>_xlfn.IFNA(VLOOKUP($B226,'FST TT'!$C:$AH,$A226,0),0)</f>
        <v>0</v>
      </c>
      <c r="I226" s="4">
        <f t="shared" si="28"/>
        <v>0</v>
      </c>
      <c r="K226" s="52">
        <f>IF(D226="MT",VLOOKUP(B226,Master_Item!B:H,7,0),VLOOKUP(B226,Master_Item!B:H,6,0))</f>
        <v>54</v>
      </c>
      <c r="L226" s="52" t="str">
        <f>VLOOKUP(B226,Master_Item!B:M,12,0)</f>
        <v>โรงงานนวนคร</v>
      </c>
      <c r="M226" s="11" t="str">
        <f t="shared" si="29"/>
        <v>โรงงานนวนครRegion 2</v>
      </c>
      <c r="N226" s="11">
        <f t="shared" si="35"/>
        <v>0</v>
      </c>
      <c r="O226" s="11">
        <f t="shared" si="35"/>
        <v>0</v>
      </c>
      <c r="P226" s="11">
        <f t="shared" si="35"/>
        <v>0</v>
      </c>
      <c r="Q226" s="11">
        <f t="shared" si="35"/>
        <v>0</v>
      </c>
      <c r="R226" s="11">
        <f t="shared" si="35"/>
        <v>0</v>
      </c>
      <c r="S226" s="11"/>
      <c r="T226" s="1">
        <f>VLOOKUP(B226,Master_Item!B:I,8,0)</f>
        <v>12</v>
      </c>
      <c r="U226" s="11">
        <f t="shared" si="30"/>
        <v>0</v>
      </c>
      <c r="V226" s="11">
        <f t="shared" si="31"/>
        <v>0</v>
      </c>
      <c r="W226" s="11">
        <f t="shared" si="32"/>
        <v>0</v>
      </c>
      <c r="X226" s="11">
        <f t="shared" si="33"/>
        <v>0</v>
      </c>
      <c r="Y226" s="11">
        <f t="shared" si="34"/>
        <v>0</v>
      </c>
    </row>
    <row r="227" spans="1:25">
      <c r="A227" s="13">
        <v>26</v>
      </c>
      <c r="B227" s="2">
        <v>310002329</v>
      </c>
      <c r="C227" s="1" t="s">
        <v>59</v>
      </c>
      <c r="D227" s="1" t="s">
        <v>117</v>
      </c>
      <c r="E227" s="12">
        <f>_xlfn.IFNA(VLOOKUP($B227,'FST OMT'!$C:$AH,$A227,0),0)</f>
        <v>0</v>
      </c>
      <c r="F227" s="12">
        <f>_xlfn.IFNA(VLOOKUP($B227,'FST CV'!$C:$AH,$A227,0),0)</f>
        <v>0</v>
      </c>
      <c r="G227" s="12">
        <f>_xlfn.IFNA(VLOOKUP($B227,'FST TT'!$C:$AH,$A227,0),0)</f>
        <v>0</v>
      </c>
      <c r="I227" s="4">
        <f t="shared" si="28"/>
        <v>0</v>
      </c>
      <c r="K227" s="52">
        <f>IF(D227="MT",VLOOKUP(B227,Master_Item!B:H,7,0),VLOOKUP(B227,Master_Item!B:H,6,0))</f>
        <v>54</v>
      </c>
      <c r="L227" s="52" t="str">
        <f>VLOOKUP(B227,Master_Item!B:M,12,0)</f>
        <v>โรงงานนวนคร</v>
      </c>
      <c r="M227" s="11" t="str">
        <f t="shared" si="29"/>
        <v>โรงงานนวนครRegion 3</v>
      </c>
      <c r="N227" s="11">
        <f t="shared" si="35"/>
        <v>0</v>
      </c>
      <c r="O227" s="11">
        <f t="shared" si="35"/>
        <v>0</v>
      </c>
      <c r="P227" s="11">
        <f t="shared" si="35"/>
        <v>0</v>
      </c>
      <c r="Q227" s="11">
        <f t="shared" si="35"/>
        <v>0</v>
      </c>
      <c r="R227" s="11">
        <f t="shared" si="35"/>
        <v>0</v>
      </c>
      <c r="S227" s="11"/>
      <c r="T227" s="1">
        <f>VLOOKUP(B227,Master_Item!B:I,8,0)</f>
        <v>12</v>
      </c>
      <c r="U227" s="11">
        <f t="shared" si="30"/>
        <v>0</v>
      </c>
      <c r="V227" s="11">
        <f t="shared" si="31"/>
        <v>0</v>
      </c>
      <c r="W227" s="11">
        <f t="shared" si="32"/>
        <v>0</v>
      </c>
      <c r="X227" s="11">
        <f t="shared" si="33"/>
        <v>0</v>
      </c>
      <c r="Y227" s="11">
        <f t="shared" si="34"/>
        <v>0</v>
      </c>
    </row>
    <row r="228" spans="1:25">
      <c r="A228" s="13">
        <v>27</v>
      </c>
      <c r="B228" s="2">
        <v>310002329</v>
      </c>
      <c r="C228" s="1" t="s">
        <v>59</v>
      </c>
      <c r="D228" s="1" t="s">
        <v>118</v>
      </c>
      <c r="E228" s="12">
        <f>_xlfn.IFNA(VLOOKUP($B228,'FST OMT'!$C:$AH,$A228,0),0)</f>
        <v>0</v>
      </c>
      <c r="F228" s="12">
        <f>_xlfn.IFNA(VLOOKUP($B228,'FST CV'!$C:$AH,$A228,0),0)</f>
        <v>0</v>
      </c>
      <c r="G228" s="12">
        <f>_xlfn.IFNA(VLOOKUP($B228,'FST TT'!$C:$AH,$A228,0),0)</f>
        <v>0</v>
      </c>
      <c r="I228" s="4">
        <f t="shared" si="28"/>
        <v>0</v>
      </c>
      <c r="K228" s="52">
        <f>IF(D228="MT",VLOOKUP(B228,Master_Item!B:H,7,0),VLOOKUP(B228,Master_Item!B:H,6,0))</f>
        <v>54</v>
      </c>
      <c r="L228" s="52" t="str">
        <f>VLOOKUP(B228,Master_Item!B:M,12,0)</f>
        <v>โรงงานนวนคร</v>
      </c>
      <c r="M228" s="11" t="str">
        <f t="shared" si="29"/>
        <v>โรงงานนวนครRegion 4</v>
      </c>
      <c r="N228" s="11">
        <f t="shared" si="35"/>
        <v>0</v>
      </c>
      <c r="O228" s="11">
        <f t="shared" si="35"/>
        <v>0</v>
      </c>
      <c r="P228" s="11">
        <f t="shared" si="35"/>
        <v>0</v>
      </c>
      <c r="Q228" s="11">
        <f t="shared" si="35"/>
        <v>0</v>
      </c>
      <c r="R228" s="11">
        <f t="shared" si="35"/>
        <v>0</v>
      </c>
      <c r="S228" s="11"/>
      <c r="T228" s="1">
        <f>VLOOKUP(B228,Master_Item!B:I,8,0)</f>
        <v>12</v>
      </c>
      <c r="U228" s="11">
        <f t="shared" si="30"/>
        <v>0</v>
      </c>
      <c r="V228" s="11">
        <f t="shared" si="31"/>
        <v>0</v>
      </c>
      <c r="W228" s="11">
        <f t="shared" si="32"/>
        <v>0</v>
      </c>
      <c r="X228" s="11">
        <f t="shared" si="33"/>
        <v>0</v>
      </c>
      <c r="Y228" s="11">
        <f t="shared" si="34"/>
        <v>0</v>
      </c>
    </row>
    <row r="229" spans="1:25">
      <c r="A229" s="13">
        <v>28</v>
      </c>
      <c r="B229" s="2">
        <v>310002329</v>
      </c>
      <c r="C229" s="1" t="s">
        <v>59</v>
      </c>
      <c r="D229" s="1" t="s">
        <v>119</v>
      </c>
      <c r="E229" s="12">
        <f>_xlfn.IFNA(VLOOKUP($B229,'FST OMT'!$C:$AH,$A229,0),0)</f>
        <v>0</v>
      </c>
      <c r="F229" s="12">
        <f>_xlfn.IFNA(VLOOKUP($B229,'FST CV'!$C:$AH,$A229,0),0)</f>
        <v>0</v>
      </c>
      <c r="G229" s="12">
        <f>_xlfn.IFNA(VLOOKUP($B229,'FST TT'!$C:$AH,$A229,0),0)</f>
        <v>0</v>
      </c>
      <c r="I229" s="4">
        <f t="shared" si="28"/>
        <v>0</v>
      </c>
      <c r="K229" s="52">
        <f>IF(D229="MT",VLOOKUP(B229,Master_Item!B:H,7,0),VLOOKUP(B229,Master_Item!B:H,6,0))</f>
        <v>54</v>
      </c>
      <c r="L229" s="52" t="str">
        <f>VLOOKUP(B229,Master_Item!B:M,12,0)</f>
        <v>โรงงานนวนคร</v>
      </c>
      <c r="M229" s="11" t="str">
        <f t="shared" si="29"/>
        <v>โรงงานนวนครRegion 5</v>
      </c>
      <c r="N229" s="11">
        <f t="shared" si="35"/>
        <v>0</v>
      </c>
      <c r="O229" s="11">
        <f t="shared" si="35"/>
        <v>0</v>
      </c>
      <c r="P229" s="11">
        <f t="shared" si="35"/>
        <v>0</v>
      </c>
      <c r="Q229" s="11">
        <f t="shared" si="35"/>
        <v>0</v>
      </c>
      <c r="R229" s="11">
        <f t="shared" si="35"/>
        <v>0</v>
      </c>
      <c r="S229" s="11"/>
      <c r="T229" s="1">
        <f>VLOOKUP(B229,Master_Item!B:I,8,0)</f>
        <v>12</v>
      </c>
      <c r="U229" s="11">
        <f t="shared" si="30"/>
        <v>0</v>
      </c>
      <c r="V229" s="11">
        <f t="shared" si="31"/>
        <v>0</v>
      </c>
      <c r="W229" s="11">
        <f t="shared" si="32"/>
        <v>0</v>
      </c>
      <c r="X229" s="11">
        <f t="shared" si="33"/>
        <v>0</v>
      </c>
      <c r="Y229" s="11">
        <f t="shared" si="34"/>
        <v>0</v>
      </c>
    </row>
    <row r="230" spans="1:25">
      <c r="A230" s="13">
        <v>29</v>
      </c>
      <c r="B230" s="2">
        <v>310002329</v>
      </c>
      <c r="C230" s="1" t="s">
        <v>59</v>
      </c>
      <c r="D230" s="1" t="s">
        <v>127</v>
      </c>
      <c r="E230" s="12">
        <f>_xlfn.IFNA(VLOOKUP($B230,'FST OMT'!$C:$AH,$A230,0),0)*0.45</f>
        <v>0</v>
      </c>
      <c r="F230" s="12">
        <f>_xlfn.IFNA(VLOOKUP($B230,'FST CV'!$C:$AH,$A230,0),0)*0.45</f>
        <v>0</v>
      </c>
      <c r="G230" s="12">
        <f>_xlfn.IFNA(VLOOKUP($B230,'FST TT'!$C:$AH,$A230,0),0)*0.45</f>
        <v>0</v>
      </c>
      <c r="I230" s="4">
        <f t="shared" si="28"/>
        <v>0</v>
      </c>
      <c r="K230" s="52">
        <f>IF(D230="MT",VLOOKUP(B230,Master_Item!B:H,7,0),VLOOKUP(B230,Master_Item!B:H,6,0))</f>
        <v>54</v>
      </c>
      <c r="L230" s="52" t="str">
        <f>VLOOKUP(B230,Master_Item!B:M,12,0)</f>
        <v>โรงงานนวนคร</v>
      </c>
      <c r="M230" s="11" t="str">
        <f t="shared" si="29"/>
        <v>โรงงานนวนครRegion 6/9</v>
      </c>
      <c r="N230" s="11">
        <f t="shared" si="35"/>
        <v>0</v>
      </c>
      <c r="O230" s="11">
        <f t="shared" si="35"/>
        <v>0</v>
      </c>
      <c r="P230" s="11">
        <f t="shared" si="35"/>
        <v>0</v>
      </c>
      <c r="Q230" s="11">
        <f t="shared" si="35"/>
        <v>0</v>
      </c>
      <c r="R230" s="11">
        <f t="shared" si="35"/>
        <v>0</v>
      </c>
      <c r="S230" s="11"/>
      <c r="T230" s="1">
        <f>VLOOKUP(B230,Master_Item!B:I,8,0)</f>
        <v>12</v>
      </c>
      <c r="U230" s="11">
        <f t="shared" si="30"/>
        <v>0</v>
      </c>
      <c r="V230" s="11">
        <f t="shared" si="31"/>
        <v>0</v>
      </c>
      <c r="W230" s="11">
        <f t="shared" si="32"/>
        <v>0</v>
      </c>
      <c r="X230" s="11">
        <f t="shared" si="33"/>
        <v>0</v>
      </c>
      <c r="Y230" s="11">
        <f t="shared" si="34"/>
        <v>0</v>
      </c>
    </row>
    <row r="231" spans="1:25">
      <c r="A231" s="13">
        <v>29</v>
      </c>
      <c r="B231" s="2">
        <v>310002329</v>
      </c>
      <c r="C231" s="1" t="s">
        <v>59</v>
      </c>
      <c r="D231" s="1" t="s">
        <v>128</v>
      </c>
      <c r="E231" s="12">
        <f>_xlfn.IFNA(VLOOKUP($B231,'FST OMT'!$C:$AH,$A231,0),0)*0.55</f>
        <v>0</v>
      </c>
      <c r="F231" s="12">
        <f>_xlfn.IFNA(VLOOKUP($B231,'FST CV'!$C:$AH,$A231,0),0)*0.55</f>
        <v>0</v>
      </c>
      <c r="G231" s="12">
        <f>_xlfn.IFNA(VLOOKUP($B231,'FST TT'!$C:$AH,$A231,0),0)*0.55</f>
        <v>0</v>
      </c>
      <c r="I231" s="4">
        <f t="shared" si="28"/>
        <v>0</v>
      </c>
      <c r="K231" s="52">
        <f>IF(D231="MT",VLOOKUP(B231,Master_Item!B:H,7,0),VLOOKUP(B231,Master_Item!B:H,6,0))</f>
        <v>54</v>
      </c>
      <c r="L231" s="52" t="str">
        <f>VLOOKUP(B231,Master_Item!B:M,12,0)</f>
        <v>โรงงานนวนคร</v>
      </c>
      <c r="M231" s="11" t="str">
        <f t="shared" si="29"/>
        <v>โรงงานนวนครRegion 6/14</v>
      </c>
      <c r="N231" s="11">
        <f t="shared" si="35"/>
        <v>0</v>
      </c>
      <c r="O231" s="11">
        <f t="shared" si="35"/>
        <v>0</v>
      </c>
      <c r="P231" s="11">
        <f t="shared" si="35"/>
        <v>0</v>
      </c>
      <c r="Q231" s="11">
        <f t="shared" si="35"/>
        <v>0</v>
      </c>
      <c r="R231" s="11">
        <f t="shared" si="35"/>
        <v>0</v>
      </c>
      <c r="S231" s="11"/>
      <c r="T231" s="1">
        <f>VLOOKUP(B231,Master_Item!B:I,8,0)</f>
        <v>12</v>
      </c>
      <c r="U231" s="11">
        <f t="shared" si="30"/>
        <v>0</v>
      </c>
      <c r="V231" s="11">
        <f t="shared" si="31"/>
        <v>0</v>
      </c>
      <c r="W231" s="11">
        <f t="shared" si="32"/>
        <v>0</v>
      </c>
      <c r="X231" s="11">
        <f t="shared" si="33"/>
        <v>0</v>
      </c>
      <c r="Y231" s="11">
        <f t="shared" si="34"/>
        <v>0</v>
      </c>
    </row>
    <row r="232" spans="1:25">
      <c r="A232" s="13">
        <v>30</v>
      </c>
      <c r="B232" s="2">
        <v>310002329</v>
      </c>
      <c r="C232" s="1" t="s">
        <v>59</v>
      </c>
      <c r="D232" s="1" t="s">
        <v>121</v>
      </c>
      <c r="E232" s="12">
        <f>_xlfn.IFNA(VLOOKUP($B232,'FST OMT'!$C:$AH,$A232,0),0)</f>
        <v>0</v>
      </c>
      <c r="F232" s="12">
        <f>_xlfn.IFNA(VLOOKUP($B232,'FST CV'!$C:$AH,$A232,0),0)</f>
        <v>0</v>
      </c>
      <c r="G232" s="12">
        <f>_xlfn.IFNA(VLOOKUP($B232,'FST TT'!$C:$AH,$A232,0),0)</f>
        <v>0</v>
      </c>
      <c r="I232" s="4">
        <f t="shared" si="28"/>
        <v>0</v>
      </c>
      <c r="K232" s="52">
        <f>IF(D232="MT",VLOOKUP(B232,Master_Item!B:H,7,0),VLOOKUP(B232,Master_Item!B:H,6,0))</f>
        <v>54</v>
      </c>
      <c r="L232" s="52" t="str">
        <f>VLOOKUP(B232,Master_Item!B:M,12,0)</f>
        <v>โรงงานนวนคร</v>
      </c>
      <c r="M232" s="11" t="str">
        <f t="shared" si="29"/>
        <v>โรงงานนวนครRegion 7</v>
      </c>
      <c r="N232" s="11">
        <f t="shared" si="35"/>
        <v>0</v>
      </c>
      <c r="O232" s="11">
        <f t="shared" si="35"/>
        <v>0</v>
      </c>
      <c r="P232" s="11">
        <f t="shared" si="35"/>
        <v>0</v>
      </c>
      <c r="Q232" s="11">
        <f t="shared" si="35"/>
        <v>0</v>
      </c>
      <c r="R232" s="11">
        <f t="shared" si="35"/>
        <v>0</v>
      </c>
      <c r="S232" s="11"/>
      <c r="T232" s="1">
        <f>VLOOKUP(B232,Master_Item!B:I,8,0)</f>
        <v>12</v>
      </c>
      <c r="U232" s="11">
        <f t="shared" si="30"/>
        <v>0</v>
      </c>
      <c r="V232" s="11">
        <f t="shared" si="31"/>
        <v>0</v>
      </c>
      <c r="W232" s="11">
        <f t="shared" si="32"/>
        <v>0</v>
      </c>
      <c r="X232" s="11">
        <f t="shared" si="33"/>
        <v>0</v>
      </c>
      <c r="Y232" s="11">
        <f t="shared" si="34"/>
        <v>0</v>
      </c>
    </row>
    <row r="233" spans="1:25">
      <c r="A233" s="13">
        <v>31</v>
      </c>
      <c r="B233" s="2">
        <v>310002329</v>
      </c>
      <c r="C233" s="1" t="s">
        <v>59</v>
      </c>
      <c r="D233" s="1" t="s">
        <v>122</v>
      </c>
      <c r="E233" s="12">
        <f>_xlfn.IFNA(VLOOKUP($B233,'FST OMT'!$C:$AH,$A233,0),0)</f>
        <v>0</v>
      </c>
      <c r="F233" s="12">
        <f>_xlfn.IFNA(VLOOKUP($B233,'FST CV'!$C:$AH,$A233,0),0)</f>
        <v>0</v>
      </c>
      <c r="G233" s="12">
        <f>_xlfn.IFNA(VLOOKUP($B233,'FST TT'!$C:$AH,$A233,0),0)</f>
        <v>0</v>
      </c>
      <c r="I233" s="4">
        <f t="shared" si="28"/>
        <v>0</v>
      </c>
      <c r="K233" s="52">
        <f>IF(D233="MT",VLOOKUP(B233,Master_Item!B:H,7,0),VLOOKUP(B233,Master_Item!B:H,6,0))</f>
        <v>54</v>
      </c>
      <c r="L233" s="52" t="str">
        <f>VLOOKUP(B233,Master_Item!B:M,12,0)</f>
        <v>โรงงานนวนคร</v>
      </c>
      <c r="M233" s="11" t="str">
        <f t="shared" si="29"/>
        <v>โรงงานนวนครRegion 8</v>
      </c>
      <c r="N233" s="11">
        <f t="shared" si="35"/>
        <v>0</v>
      </c>
      <c r="O233" s="11">
        <f t="shared" si="35"/>
        <v>0</v>
      </c>
      <c r="P233" s="11">
        <f t="shared" si="35"/>
        <v>0</v>
      </c>
      <c r="Q233" s="11">
        <f t="shared" si="35"/>
        <v>0</v>
      </c>
      <c r="R233" s="11">
        <f t="shared" si="35"/>
        <v>0</v>
      </c>
      <c r="S233" s="11"/>
      <c r="T233" s="1">
        <f>VLOOKUP(B233,Master_Item!B:I,8,0)</f>
        <v>12</v>
      </c>
      <c r="U233" s="11">
        <f t="shared" si="30"/>
        <v>0</v>
      </c>
      <c r="V233" s="11">
        <f t="shared" si="31"/>
        <v>0</v>
      </c>
      <c r="W233" s="11">
        <f t="shared" si="32"/>
        <v>0</v>
      </c>
      <c r="X233" s="11">
        <f t="shared" si="33"/>
        <v>0</v>
      </c>
      <c r="Y233" s="11">
        <f t="shared" si="34"/>
        <v>0</v>
      </c>
    </row>
    <row r="234" spans="1:25">
      <c r="A234" s="13">
        <v>131</v>
      </c>
      <c r="B234" s="2">
        <v>310002329</v>
      </c>
      <c r="C234" s="1" t="s">
        <v>59</v>
      </c>
      <c r="D234" s="1" t="s">
        <v>123</v>
      </c>
      <c r="H234" s="4">
        <f>_xlfn.IFNA(VLOOKUP(B234,'FST MT'!A:FS,$A234,0),0)</f>
        <v>0</v>
      </c>
      <c r="I234" s="4">
        <f t="shared" si="28"/>
        <v>0</v>
      </c>
      <c r="K234" s="52">
        <f>IF(D234="MT",VLOOKUP(B234,Master_Item!B:H,7,0),VLOOKUP(B234,Master_Item!B:H,6,0))</f>
        <v>54</v>
      </c>
      <c r="L234" s="52" t="str">
        <f>VLOOKUP(B234,Master_Item!B:M,12,0)</f>
        <v>โรงงานนวนคร</v>
      </c>
      <c r="M234" s="11" t="str">
        <f t="shared" si="29"/>
        <v>โรงงานนวนครMT</v>
      </c>
      <c r="N234" s="11">
        <f t="shared" si="35"/>
        <v>0</v>
      </c>
      <c r="O234" s="11">
        <f t="shared" si="35"/>
        <v>0</v>
      </c>
      <c r="P234" s="11">
        <f t="shared" si="35"/>
        <v>0</v>
      </c>
      <c r="Q234" s="11">
        <f t="shared" si="35"/>
        <v>0</v>
      </c>
      <c r="R234" s="11">
        <f t="shared" si="35"/>
        <v>0</v>
      </c>
      <c r="S234" s="11"/>
      <c r="T234" s="1">
        <f>VLOOKUP(B234,Master_Item!B:I,8,0)</f>
        <v>12</v>
      </c>
      <c r="U234" s="11">
        <f t="shared" si="30"/>
        <v>0</v>
      </c>
      <c r="V234" s="11">
        <f t="shared" si="31"/>
        <v>0</v>
      </c>
      <c r="W234" s="11">
        <f t="shared" si="32"/>
        <v>0</v>
      </c>
      <c r="X234" s="11">
        <f t="shared" si="33"/>
        <v>0</v>
      </c>
      <c r="Y234" s="11">
        <f t="shared" si="34"/>
        <v>0</v>
      </c>
    </row>
    <row r="235" spans="1:25">
      <c r="A235" s="13">
        <v>24</v>
      </c>
      <c r="B235" s="2">
        <v>310002531</v>
      </c>
      <c r="C235" s="1" t="s">
        <v>57</v>
      </c>
      <c r="D235" s="1" t="s">
        <v>115</v>
      </c>
      <c r="E235" s="12">
        <f>_xlfn.IFNA(VLOOKUP($B235,'FST OMT'!$C:$AH,$A235,0),0)</f>
        <v>0</v>
      </c>
      <c r="F235" s="12">
        <f>_xlfn.IFNA(VLOOKUP($B235,'FST CV'!$C:$AH,$A235,0),0)</f>
        <v>0</v>
      </c>
      <c r="G235" s="12">
        <f>_xlfn.IFNA(VLOOKUP($B235,'FST TT'!$C:$AH,$A235,0),0)</f>
        <v>0</v>
      </c>
      <c r="I235" s="4">
        <f t="shared" ref="I235:I285" si="36">SUM(E235:H235)</f>
        <v>0</v>
      </c>
      <c r="K235" s="52">
        <f>IF(D235="MT",VLOOKUP(B235,Master_Item!B:H,7,0),VLOOKUP(B235,Master_Item!B:H,6,0))</f>
        <v>72</v>
      </c>
      <c r="L235" s="52" t="str">
        <f>VLOOKUP(B235,Master_Item!B:M,12,0)</f>
        <v>โรงงานวังม่วง</v>
      </c>
      <c r="M235" s="11" t="str">
        <f t="shared" ref="M235:M285" si="37">L235&amp;D235</f>
        <v>โรงงานวังม่วงRegion 1</v>
      </c>
      <c r="N235" s="11">
        <f t="shared" ref="N235:R283" si="38">E235/$K235</f>
        <v>0</v>
      </c>
      <c r="O235" s="11">
        <f t="shared" si="38"/>
        <v>0</v>
      </c>
      <c r="P235" s="11">
        <f t="shared" si="38"/>
        <v>0</v>
      </c>
      <c r="Q235" s="11">
        <f t="shared" si="38"/>
        <v>0</v>
      </c>
      <c r="R235" s="11">
        <f t="shared" si="38"/>
        <v>0</v>
      </c>
      <c r="S235" s="11"/>
      <c r="T235" s="1">
        <f>VLOOKUP(B235,Master_Item!B:I,8,0)</f>
        <v>8.4</v>
      </c>
      <c r="U235" s="11">
        <f t="shared" ref="U235:U285" si="39">$T235*E235</f>
        <v>0</v>
      </c>
      <c r="V235" s="11">
        <f t="shared" ref="V235:V285" si="40">$T235*F235</f>
        <v>0</v>
      </c>
      <c r="W235" s="11">
        <f t="shared" ref="W235:W285" si="41">$T235*G235</f>
        <v>0</v>
      </c>
      <c r="X235" s="11">
        <f t="shared" ref="X235:X285" si="42">$T235*H235</f>
        <v>0</v>
      </c>
      <c r="Y235" s="11">
        <f t="shared" ref="Y235:Y285" si="43">$T235*I235</f>
        <v>0</v>
      </c>
    </row>
    <row r="236" spans="1:25">
      <c r="A236" s="13">
        <v>25</v>
      </c>
      <c r="B236" s="2">
        <v>310002531</v>
      </c>
      <c r="C236" s="1" t="s">
        <v>57</v>
      </c>
      <c r="D236" s="1" t="s">
        <v>116</v>
      </c>
      <c r="E236" s="12">
        <f>_xlfn.IFNA(VLOOKUP($B236,'FST OMT'!$C:$AH,$A236,0),0)</f>
        <v>0</v>
      </c>
      <c r="F236" s="12">
        <f>_xlfn.IFNA(VLOOKUP($B236,'FST CV'!$C:$AH,$A236,0),0)</f>
        <v>0</v>
      </c>
      <c r="G236" s="12">
        <f>_xlfn.IFNA(VLOOKUP($B236,'FST TT'!$C:$AH,$A236,0),0)</f>
        <v>0</v>
      </c>
      <c r="I236" s="4">
        <f t="shared" si="36"/>
        <v>0</v>
      </c>
      <c r="K236" s="52">
        <f>IF(D236="MT",VLOOKUP(B236,Master_Item!B:H,7,0),VLOOKUP(B236,Master_Item!B:H,6,0))</f>
        <v>72</v>
      </c>
      <c r="L236" s="52" t="str">
        <f>VLOOKUP(B236,Master_Item!B:M,12,0)</f>
        <v>โรงงานวังม่วง</v>
      </c>
      <c r="M236" s="11" t="str">
        <f t="shared" si="37"/>
        <v>โรงงานวังม่วงRegion 2</v>
      </c>
      <c r="N236" s="11">
        <f t="shared" si="38"/>
        <v>0</v>
      </c>
      <c r="O236" s="11">
        <f t="shared" si="38"/>
        <v>0</v>
      </c>
      <c r="P236" s="11">
        <f t="shared" si="38"/>
        <v>0</v>
      </c>
      <c r="Q236" s="11">
        <f t="shared" si="38"/>
        <v>0</v>
      </c>
      <c r="R236" s="11">
        <f t="shared" si="38"/>
        <v>0</v>
      </c>
      <c r="S236" s="11"/>
      <c r="T236" s="1">
        <f>VLOOKUP(B236,Master_Item!B:I,8,0)</f>
        <v>8.4</v>
      </c>
      <c r="U236" s="11">
        <f t="shared" si="39"/>
        <v>0</v>
      </c>
      <c r="V236" s="11">
        <f t="shared" si="40"/>
        <v>0</v>
      </c>
      <c r="W236" s="11">
        <f t="shared" si="41"/>
        <v>0</v>
      </c>
      <c r="X236" s="11">
        <f t="shared" si="42"/>
        <v>0</v>
      </c>
      <c r="Y236" s="11">
        <f t="shared" si="43"/>
        <v>0</v>
      </c>
    </row>
    <row r="237" spans="1:25">
      <c r="A237" s="13">
        <v>26</v>
      </c>
      <c r="B237" s="2">
        <v>310002531</v>
      </c>
      <c r="C237" s="1" t="s">
        <v>57</v>
      </c>
      <c r="D237" s="1" t="s">
        <v>117</v>
      </c>
      <c r="E237" s="12">
        <f>_xlfn.IFNA(VLOOKUP($B237,'FST OMT'!$C:$AH,$A237,0),0)</f>
        <v>0</v>
      </c>
      <c r="F237" s="12">
        <f>_xlfn.IFNA(VLOOKUP($B237,'FST CV'!$C:$AH,$A237,0),0)</f>
        <v>0</v>
      </c>
      <c r="G237" s="12">
        <f>_xlfn.IFNA(VLOOKUP($B237,'FST TT'!$C:$AH,$A237,0),0)</f>
        <v>0</v>
      </c>
      <c r="I237" s="4">
        <f t="shared" si="36"/>
        <v>0</v>
      </c>
      <c r="K237" s="52">
        <f>IF(D237="MT",VLOOKUP(B237,Master_Item!B:H,7,0),VLOOKUP(B237,Master_Item!B:H,6,0))</f>
        <v>72</v>
      </c>
      <c r="L237" s="52" t="str">
        <f>VLOOKUP(B237,Master_Item!B:M,12,0)</f>
        <v>โรงงานวังม่วง</v>
      </c>
      <c r="M237" s="11" t="str">
        <f t="shared" si="37"/>
        <v>โรงงานวังม่วงRegion 3</v>
      </c>
      <c r="N237" s="11">
        <f t="shared" si="38"/>
        <v>0</v>
      </c>
      <c r="O237" s="11">
        <f t="shared" si="38"/>
        <v>0</v>
      </c>
      <c r="P237" s="11">
        <f t="shared" si="38"/>
        <v>0</v>
      </c>
      <c r="Q237" s="11">
        <f t="shared" si="38"/>
        <v>0</v>
      </c>
      <c r="R237" s="11">
        <f t="shared" si="38"/>
        <v>0</v>
      </c>
      <c r="S237" s="11"/>
      <c r="T237" s="1">
        <f>VLOOKUP(B237,Master_Item!B:I,8,0)</f>
        <v>8.4</v>
      </c>
      <c r="U237" s="11">
        <f t="shared" si="39"/>
        <v>0</v>
      </c>
      <c r="V237" s="11">
        <f t="shared" si="40"/>
        <v>0</v>
      </c>
      <c r="W237" s="11">
        <f t="shared" si="41"/>
        <v>0</v>
      </c>
      <c r="X237" s="11">
        <f t="shared" si="42"/>
        <v>0</v>
      </c>
      <c r="Y237" s="11">
        <f t="shared" si="43"/>
        <v>0</v>
      </c>
    </row>
    <row r="238" spans="1:25">
      <c r="A238" s="13">
        <v>27</v>
      </c>
      <c r="B238" s="2">
        <v>310002531</v>
      </c>
      <c r="C238" s="1" t="s">
        <v>57</v>
      </c>
      <c r="D238" s="1" t="s">
        <v>118</v>
      </c>
      <c r="E238" s="12">
        <f>_xlfn.IFNA(VLOOKUP($B238,'FST OMT'!$C:$AH,$A238,0),0)</f>
        <v>0</v>
      </c>
      <c r="F238" s="12">
        <f>_xlfn.IFNA(VLOOKUP($B238,'FST CV'!$C:$AH,$A238,0),0)</f>
        <v>0</v>
      </c>
      <c r="G238" s="12">
        <f>_xlfn.IFNA(VLOOKUP($B238,'FST TT'!$C:$AH,$A238,0),0)</f>
        <v>0</v>
      </c>
      <c r="I238" s="4">
        <f t="shared" si="36"/>
        <v>0</v>
      </c>
      <c r="K238" s="52">
        <f>IF(D238="MT",VLOOKUP(B238,Master_Item!B:H,7,0),VLOOKUP(B238,Master_Item!B:H,6,0))</f>
        <v>72</v>
      </c>
      <c r="L238" s="52" t="str">
        <f>VLOOKUP(B238,Master_Item!B:M,12,0)</f>
        <v>โรงงานวังม่วง</v>
      </c>
      <c r="M238" s="11" t="str">
        <f t="shared" si="37"/>
        <v>โรงงานวังม่วงRegion 4</v>
      </c>
      <c r="N238" s="11">
        <f t="shared" si="38"/>
        <v>0</v>
      </c>
      <c r="O238" s="11">
        <f t="shared" si="38"/>
        <v>0</v>
      </c>
      <c r="P238" s="11">
        <f t="shared" si="38"/>
        <v>0</v>
      </c>
      <c r="Q238" s="11">
        <f t="shared" si="38"/>
        <v>0</v>
      </c>
      <c r="R238" s="11">
        <f t="shared" si="38"/>
        <v>0</v>
      </c>
      <c r="S238" s="11"/>
      <c r="T238" s="1">
        <f>VLOOKUP(B238,Master_Item!B:I,8,0)</f>
        <v>8.4</v>
      </c>
      <c r="U238" s="11">
        <f t="shared" si="39"/>
        <v>0</v>
      </c>
      <c r="V238" s="11">
        <f t="shared" si="40"/>
        <v>0</v>
      </c>
      <c r="W238" s="11">
        <f t="shared" si="41"/>
        <v>0</v>
      </c>
      <c r="X238" s="11">
        <f t="shared" si="42"/>
        <v>0</v>
      </c>
      <c r="Y238" s="11">
        <f t="shared" si="43"/>
        <v>0</v>
      </c>
    </row>
    <row r="239" spans="1:25">
      <c r="A239" s="13">
        <v>28</v>
      </c>
      <c r="B239" s="2">
        <v>310002531</v>
      </c>
      <c r="C239" s="1" t="s">
        <v>57</v>
      </c>
      <c r="D239" s="1" t="s">
        <v>119</v>
      </c>
      <c r="E239" s="12">
        <f>_xlfn.IFNA(VLOOKUP($B239,'FST OMT'!$C:$AH,$A239,0),0)</f>
        <v>0</v>
      </c>
      <c r="F239" s="12">
        <f>_xlfn.IFNA(VLOOKUP($B239,'FST CV'!$C:$AH,$A239,0),0)</f>
        <v>0</v>
      </c>
      <c r="G239" s="12">
        <f>_xlfn.IFNA(VLOOKUP($B239,'FST TT'!$C:$AH,$A239,0),0)</f>
        <v>0</v>
      </c>
      <c r="I239" s="4">
        <f t="shared" si="36"/>
        <v>0</v>
      </c>
      <c r="K239" s="52">
        <f>IF(D239="MT",VLOOKUP(B239,Master_Item!B:H,7,0),VLOOKUP(B239,Master_Item!B:H,6,0))</f>
        <v>72</v>
      </c>
      <c r="L239" s="52" t="str">
        <f>VLOOKUP(B239,Master_Item!B:M,12,0)</f>
        <v>โรงงานวังม่วง</v>
      </c>
      <c r="M239" s="11" t="str">
        <f t="shared" si="37"/>
        <v>โรงงานวังม่วงRegion 5</v>
      </c>
      <c r="N239" s="11">
        <f t="shared" si="38"/>
        <v>0</v>
      </c>
      <c r="O239" s="11">
        <f t="shared" si="38"/>
        <v>0</v>
      </c>
      <c r="P239" s="11">
        <f t="shared" si="38"/>
        <v>0</v>
      </c>
      <c r="Q239" s="11">
        <f t="shared" si="38"/>
        <v>0</v>
      </c>
      <c r="R239" s="11">
        <f t="shared" si="38"/>
        <v>0</v>
      </c>
      <c r="S239" s="11"/>
      <c r="T239" s="1">
        <f>VLOOKUP(B239,Master_Item!B:I,8,0)</f>
        <v>8.4</v>
      </c>
      <c r="U239" s="11">
        <f t="shared" si="39"/>
        <v>0</v>
      </c>
      <c r="V239" s="11">
        <f t="shared" si="40"/>
        <v>0</v>
      </c>
      <c r="W239" s="11">
        <f t="shared" si="41"/>
        <v>0</v>
      </c>
      <c r="X239" s="11">
        <f t="shared" si="42"/>
        <v>0</v>
      </c>
      <c r="Y239" s="11">
        <f t="shared" si="43"/>
        <v>0</v>
      </c>
    </row>
    <row r="240" spans="1:25">
      <c r="A240" s="13">
        <v>29</v>
      </c>
      <c r="B240" s="2">
        <v>310002531</v>
      </c>
      <c r="C240" s="1" t="s">
        <v>57</v>
      </c>
      <c r="D240" s="1" t="s">
        <v>127</v>
      </c>
      <c r="E240" s="12">
        <f>_xlfn.IFNA(VLOOKUP($B240,'FST OMT'!$C:$AH,$A240,0),0)*0.45</f>
        <v>0</v>
      </c>
      <c r="F240" s="12">
        <f>_xlfn.IFNA(VLOOKUP($B240,'FST CV'!$C:$AH,$A240,0),0)*0.45</f>
        <v>0</v>
      </c>
      <c r="G240" s="12">
        <f>_xlfn.IFNA(VLOOKUP($B240,'FST TT'!$C:$AH,$A240,0),0)*0.45</f>
        <v>0</v>
      </c>
      <c r="I240" s="4">
        <f t="shared" si="36"/>
        <v>0</v>
      </c>
      <c r="K240" s="52">
        <f>IF(D240="MT",VLOOKUP(B240,Master_Item!B:H,7,0),VLOOKUP(B240,Master_Item!B:H,6,0))</f>
        <v>72</v>
      </c>
      <c r="L240" s="52" t="str">
        <f>VLOOKUP(B240,Master_Item!B:M,12,0)</f>
        <v>โรงงานวังม่วง</v>
      </c>
      <c r="M240" s="11" t="str">
        <f t="shared" si="37"/>
        <v>โรงงานวังม่วงRegion 6/9</v>
      </c>
      <c r="N240" s="11">
        <f t="shared" si="38"/>
        <v>0</v>
      </c>
      <c r="O240" s="11">
        <f t="shared" si="38"/>
        <v>0</v>
      </c>
      <c r="P240" s="11">
        <f t="shared" si="38"/>
        <v>0</v>
      </c>
      <c r="Q240" s="11">
        <f t="shared" si="38"/>
        <v>0</v>
      </c>
      <c r="R240" s="11">
        <f t="shared" si="38"/>
        <v>0</v>
      </c>
      <c r="S240" s="11"/>
      <c r="T240" s="1">
        <f>VLOOKUP(B240,Master_Item!B:I,8,0)</f>
        <v>8.4</v>
      </c>
      <c r="U240" s="11">
        <f t="shared" si="39"/>
        <v>0</v>
      </c>
      <c r="V240" s="11">
        <f t="shared" si="40"/>
        <v>0</v>
      </c>
      <c r="W240" s="11">
        <f t="shared" si="41"/>
        <v>0</v>
      </c>
      <c r="X240" s="11">
        <f t="shared" si="42"/>
        <v>0</v>
      </c>
      <c r="Y240" s="11">
        <f t="shared" si="43"/>
        <v>0</v>
      </c>
    </row>
    <row r="241" spans="1:25">
      <c r="A241" s="13">
        <v>29</v>
      </c>
      <c r="B241" s="2">
        <v>310002531</v>
      </c>
      <c r="C241" s="1" t="s">
        <v>57</v>
      </c>
      <c r="D241" s="1" t="s">
        <v>128</v>
      </c>
      <c r="E241" s="12">
        <f>_xlfn.IFNA(VLOOKUP($B241,'FST OMT'!$C:$AH,$A241,0),0)*0.55</f>
        <v>0</v>
      </c>
      <c r="F241" s="12">
        <f>_xlfn.IFNA(VLOOKUP($B241,'FST CV'!$C:$AH,$A241,0),0)*0.55</f>
        <v>0</v>
      </c>
      <c r="G241" s="12">
        <f>_xlfn.IFNA(VLOOKUP($B241,'FST TT'!$C:$AH,$A241,0),0)*0.55</f>
        <v>0</v>
      </c>
      <c r="I241" s="4">
        <f t="shared" si="36"/>
        <v>0</v>
      </c>
      <c r="K241" s="52">
        <f>IF(D241="MT",VLOOKUP(B241,Master_Item!B:H,7,0),VLOOKUP(B241,Master_Item!B:H,6,0))</f>
        <v>72</v>
      </c>
      <c r="L241" s="52" t="str">
        <f>VLOOKUP(B241,Master_Item!B:M,12,0)</f>
        <v>โรงงานวังม่วง</v>
      </c>
      <c r="M241" s="11" t="str">
        <f t="shared" si="37"/>
        <v>โรงงานวังม่วงRegion 6/14</v>
      </c>
      <c r="N241" s="11">
        <f t="shared" si="38"/>
        <v>0</v>
      </c>
      <c r="O241" s="11">
        <f t="shared" si="38"/>
        <v>0</v>
      </c>
      <c r="P241" s="11">
        <f t="shared" si="38"/>
        <v>0</v>
      </c>
      <c r="Q241" s="11">
        <f t="shared" si="38"/>
        <v>0</v>
      </c>
      <c r="R241" s="11">
        <f t="shared" si="38"/>
        <v>0</v>
      </c>
      <c r="S241" s="11"/>
      <c r="T241" s="1">
        <f>VLOOKUP(B241,Master_Item!B:I,8,0)</f>
        <v>8.4</v>
      </c>
      <c r="U241" s="11">
        <f t="shared" si="39"/>
        <v>0</v>
      </c>
      <c r="V241" s="11">
        <f t="shared" si="40"/>
        <v>0</v>
      </c>
      <c r="W241" s="11">
        <f t="shared" si="41"/>
        <v>0</v>
      </c>
      <c r="X241" s="11">
        <f t="shared" si="42"/>
        <v>0</v>
      </c>
      <c r="Y241" s="11">
        <f t="shared" si="43"/>
        <v>0</v>
      </c>
    </row>
    <row r="242" spans="1:25">
      <c r="A242" s="13">
        <v>30</v>
      </c>
      <c r="B242" s="2">
        <v>310002531</v>
      </c>
      <c r="C242" s="1" t="s">
        <v>57</v>
      </c>
      <c r="D242" s="1" t="s">
        <v>121</v>
      </c>
      <c r="E242" s="12">
        <f>_xlfn.IFNA(VLOOKUP($B242,'FST OMT'!$C:$AH,$A242,0),0)</f>
        <v>0</v>
      </c>
      <c r="F242" s="12">
        <f>_xlfn.IFNA(VLOOKUP($B242,'FST CV'!$C:$AH,$A242,0),0)</f>
        <v>0</v>
      </c>
      <c r="G242" s="12">
        <f>_xlfn.IFNA(VLOOKUP($B242,'FST TT'!$C:$AH,$A242,0),0)</f>
        <v>0</v>
      </c>
      <c r="I242" s="4">
        <f t="shared" si="36"/>
        <v>0</v>
      </c>
      <c r="K242" s="52">
        <f>IF(D242="MT",VLOOKUP(B242,Master_Item!B:H,7,0),VLOOKUP(B242,Master_Item!B:H,6,0))</f>
        <v>72</v>
      </c>
      <c r="L242" s="52" t="str">
        <f>VLOOKUP(B242,Master_Item!B:M,12,0)</f>
        <v>โรงงานวังม่วง</v>
      </c>
      <c r="M242" s="11" t="str">
        <f t="shared" si="37"/>
        <v>โรงงานวังม่วงRegion 7</v>
      </c>
      <c r="N242" s="11">
        <f t="shared" si="38"/>
        <v>0</v>
      </c>
      <c r="O242" s="11">
        <f t="shared" si="38"/>
        <v>0</v>
      </c>
      <c r="P242" s="11">
        <f t="shared" si="38"/>
        <v>0</v>
      </c>
      <c r="Q242" s="11">
        <f t="shared" si="38"/>
        <v>0</v>
      </c>
      <c r="R242" s="11">
        <f t="shared" si="38"/>
        <v>0</v>
      </c>
      <c r="S242" s="11"/>
      <c r="T242" s="1">
        <f>VLOOKUP(B242,Master_Item!B:I,8,0)</f>
        <v>8.4</v>
      </c>
      <c r="U242" s="11">
        <f t="shared" si="39"/>
        <v>0</v>
      </c>
      <c r="V242" s="11">
        <f t="shared" si="40"/>
        <v>0</v>
      </c>
      <c r="W242" s="11">
        <f t="shared" si="41"/>
        <v>0</v>
      </c>
      <c r="X242" s="11">
        <f t="shared" si="42"/>
        <v>0</v>
      </c>
      <c r="Y242" s="11">
        <f t="shared" si="43"/>
        <v>0</v>
      </c>
    </row>
    <row r="243" spans="1:25">
      <c r="A243" s="13">
        <v>31</v>
      </c>
      <c r="B243" s="2">
        <v>310002531</v>
      </c>
      <c r="C243" s="1" t="s">
        <v>57</v>
      </c>
      <c r="D243" s="1" t="s">
        <v>122</v>
      </c>
      <c r="E243" s="12">
        <f>_xlfn.IFNA(VLOOKUP($B243,'FST OMT'!$C:$AH,$A243,0),0)</f>
        <v>0</v>
      </c>
      <c r="F243" s="12">
        <f>_xlfn.IFNA(VLOOKUP($B243,'FST CV'!$C:$AH,$A243,0),0)</f>
        <v>0</v>
      </c>
      <c r="G243" s="12">
        <f>_xlfn.IFNA(VLOOKUP($B243,'FST TT'!$C:$AH,$A243,0),0)</f>
        <v>0</v>
      </c>
      <c r="I243" s="4">
        <f t="shared" si="36"/>
        <v>0</v>
      </c>
      <c r="K243" s="52">
        <f>IF(D243="MT",VLOOKUP(B243,Master_Item!B:H,7,0),VLOOKUP(B243,Master_Item!B:H,6,0))</f>
        <v>72</v>
      </c>
      <c r="L243" s="52" t="str">
        <f>VLOOKUP(B243,Master_Item!B:M,12,0)</f>
        <v>โรงงานวังม่วง</v>
      </c>
      <c r="M243" s="11" t="str">
        <f t="shared" si="37"/>
        <v>โรงงานวังม่วงRegion 8</v>
      </c>
      <c r="N243" s="11">
        <f t="shared" si="38"/>
        <v>0</v>
      </c>
      <c r="O243" s="11">
        <f t="shared" si="38"/>
        <v>0</v>
      </c>
      <c r="P243" s="11">
        <f t="shared" si="38"/>
        <v>0</v>
      </c>
      <c r="Q243" s="11">
        <f t="shared" si="38"/>
        <v>0</v>
      </c>
      <c r="R243" s="11">
        <f t="shared" si="38"/>
        <v>0</v>
      </c>
      <c r="S243" s="11"/>
      <c r="T243" s="1">
        <f>VLOOKUP(B243,Master_Item!B:I,8,0)</f>
        <v>8.4</v>
      </c>
      <c r="U243" s="11">
        <f t="shared" si="39"/>
        <v>0</v>
      </c>
      <c r="V243" s="11">
        <f t="shared" si="40"/>
        <v>0</v>
      </c>
      <c r="W243" s="11">
        <f t="shared" si="41"/>
        <v>0</v>
      </c>
      <c r="X243" s="11">
        <f t="shared" si="42"/>
        <v>0</v>
      </c>
      <c r="Y243" s="11">
        <f t="shared" si="43"/>
        <v>0</v>
      </c>
    </row>
    <row r="244" spans="1:25">
      <c r="A244" s="13">
        <v>131</v>
      </c>
      <c r="B244" s="2">
        <v>310002531</v>
      </c>
      <c r="C244" s="1" t="s">
        <v>57</v>
      </c>
      <c r="D244" s="1" t="s">
        <v>123</v>
      </c>
      <c r="H244" s="4">
        <f>_xlfn.IFNA(VLOOKUP(B244,'FST MT'!A:FS,$A244,0),0)</f>
        <v>0</v>
      </c>
      <c r="I244" s="4">
        <f t="shared" si="36"/>
        <v>0</v>
      </c>
      <c r="K244" s="52">
        <f>IF(D244="MT",VLOOKUP(B244,Master_Item!B:H,7,0),VLOOKUP(B244,Master_Item!B:H,6,0))</f>
        <v>72</v>
      </c>
      <c r="L244" s="52" t="str">
        <f>VLOOKUP(B244,Master_Item!B:M,12,0)</f>
        <v>โรงงานวังม่วง</v>
      </c>
      <c r="M244" s="11" t="str">
        <f t="shared" si="37"/>
        <v>โรงงานวังม่วงMT</v>
      </c>
      <c r="N244" s="11">
        <f t="shared" si="38"/>
        <v>0</v>
      </c>
      <c r="O244" s="11">
        <f t="shared" si="38"/>
        <v>0</v>
      </c>
      <c r="P244" s="11">
        <f t="shared" si="38"/>
        <v>0</v>
      </c>
      <c r="Q244" s="11">
        <f t="shared" si="38"/>
        <v>0</v>
      </c>
      <c r="R244" s="11">
        <f t="shared" si="38"/>
        <v>0</v>
      </c>
      <c r="S244" s="11"/>
      <c r="T244" s="1">
        <f>VLOOKUP(B244,Master_Item!B:I,8,0)</f>
        <v>8.4</v>
      </c>
      <c r="U244" s="11">
        <f t="shared" si="39"/>
        <v>0</v>
      </c>
      <c r="V244" s="11">
        <f t="shared" si="40"/>
        <v>0</v>
      </c>
      <c r="W244" s="11">
        <f t="shared" si="41"/>
        <v>0</v>
      </c>
      <c r="X244" s="11">
        <f t="shared" si="42"/>
        <v>0</v>
      </c>
      <c r="Y244" s="11">
        <f t="shared" si="43"/>
        <v>0</v>
      </c>
    </row>
    <row r="245" spans="1:25">
      <c r="A245" s="13">
        <v>24</v>
      </c>
      <c r="B245" s="2">
        <v>310002532</v>
      </c>
      <c r="C245" s="1" t="s">
        <v>58</v>
      </c>
      <c r="D245" s="1" t="s">
        <v>115</v>
      </c>
      <c r="E245" s="12">
        <f>_xlfn.IFNA(VLOOKUP($B245,'FST OMT'!$C:$AH,$A245,0),0)</f>
        <v>0</v>
      </c>
      <c r="F245" s="12">
        <f>_xlfn.IFNA(VLOOKUP($B245,'FST CV'!$C:$AH,$A245,0),0)</f>
        <v>0</v>
      </c>
      <c r="G245" s="12">
        <f>_xlfn.IFNA(VLOOKUP($B245,'FST TT'!$C:$AH,$A245,0),0)</f>
        <v>0</v>
      </c>
      <c r="I245" s="4">
        <f t="shared" si="36"/>
        <v>0</v>
      </c>
      <c r="K245" s="52">
        <f>IF(D245="MT",VLOOKUP(B245,Master_Item!B:H,7,0),VLOOKUP(B245,Master_Item!B:H,6,0))</f>
        <v>72</v>
      </c>
      <c r="L245" s="52" t="str">
        <f>VLOOKUP(B245,Master_Item!B:M,12,0)</f>
        <v>โรงงานวังม่วง</v>
      </c>
      <c r="M245" s="11" t="str">
        <f t="shared" si="37"/>
        <v>โรงงานวังม่วงRegion 1</v>
      </c>
      <c r="N245" s="11">
        <f t="shared" si="38"/>
        <v>0</v>
      </c>
      <c r="O245" s="11">
        <f t="shared" si="38"/>
        <v>0</v>
      </c>
      <c r="P245" s="11">
        <f t="shared" si="38"/>
        <v>0</v>
      </c>
      <c r="Q245" s="11">
        <f t="shared" si="38"/>
        <v>0</v>
      </c>
      <c r="R245" s="11">
        <f t="shared" si="38"/>
        <v>0</v>
      </c>
      <c r="S245" s="11"/>
      <c r="T245" s="1">
        <f>VLOOKUP(B245,Master_Item!B:I,8,0)</f>
        <v>8.4</v>
      </c>
      <c r="U245" s="11">
        <f t="shared" si="39"/>
        <v>0</v>
      </c>
      <c r="V245" s="11">
        <f t="shared" si="40"/>
        <v>0</v>
      </c>
      <c r="W245" s="11">
        <f t="shared" si="41"/>
        <v>0</v>
      </c>
      <c r="X245" s="11">
        <f t="shared" si="42"/>
        <v>0</v>
      </c>
      <c r="Y245" s="11">
        <f t="shared" si="43"/>
        <v>0</v>
      </c>
    </row>
    <row r="246" spans="1:25">
      <c r="A246" s="13">
        <v>25</v>
      </c>
      <c r="B246" s="2">
        <v>310002532</v>
      </c>
      <c r="C246" s="1" t="s">
        <v>58</v>
      </c>
      <c r="D246" s="1" t="s">
        <v>116</v>
      </c>
      <c r="E246" s="12">
        <f>_xlfn.IFNA(VLOOKUP($B246,'FST OMT'!$C:$AH,$A246,0),0)</f>
        <v>0</v>
      </c>
      <c r="F246" s="12">
        <f>_xlfn.IFNA(VLOOKUP($B246,'FST CV'!$C:$AH,$A246,0),0)</f>
        <v>0</v>
      </c>
      <c r="G246" s="12">
        <f>_xlfn.IFNA(VLOOKUP($B246,'FST TT'!$C:$AH,$A246,0),0)</f>
        <v>0</v>
      </c>
      <c r="I246" s="4">
        <f t="shared" si="36"/>
        <v>0</v>
      </c>
      <c r="K246" s="52">
        <f>IF(D246="MT",VLOOKUP(B246,Master_Item!B:H,7,0),VLOOKUP(B246,Master_Item!B:H,6,0))</f>
        <v>72</v>
      </c>
      <c r="L246" s="52" t="str">
        <f>VLOOKUP(B246,Master_Item!B:M,12,0)</f>
        <v>โรงงานวังม่วง</v>
      </c>
      <c r="M246" s="11" t="str">
        <f t="shared" si="37"/>
        <v>โรงงานวังม่วงRegion 2</v>
      </c>
      <c r="N246" s="11">
        <f t="shared" si="38"/>
        <v>0</v>
      </c>
      <c r="O246" s="11">
        <f t="shared" si="38"/>
        <v>0</v>
      </c>
      <c r="P246" s="11">
        <f t="shared" si="38"/>
        <v>0</v>
      </c>
      <c r="Q246" s="11">
        <f t="shared" si="38"/>
        <v>0</v>
      </c>
      <c r="R246" s="11">
        <f t="shared" si="38"/>
        <v>0</v>
      </c>
      <c r="S246" s="11"/>
      <c r="T246" s="1">
        <f>VLOOKUP(B246,Master_Item!B:I,8,0)</f>
        <v>8.4</v>
      </c>
      <c r="U246" s="11">
        <f t="shared" si="39"/>
        <v>0</v>
      </c>
      <c r="V246" s="11">
        <f t="shared" si="40"/>
        <v>0</v>
      </c>
      <c r="W246" s="11">
        <f t="shared" si="41"/>
        <v>0</v>
      </c>
      <c r="X246" s="11">
        <f t="shared" si="42"/>
        <v>0</v>
      </c>
      <c r="Y246" s="11">
        <f t="shared" si="43"/>
        <v>0</v>
      </c>
    </row>
    <row r="247" spans="1:25">
      <c r="A247" s="13">
        <v>26</v>
      </c>
      <c r="B247" s="2">
        <v>310002532</v>
      </c>
      <c r="C247" s="1" t="s">
        <v>58</v>
      </c>
      <c r="D247" s="1" t="s">
        <v>117</v>
      </c>
      <c r="E247" s="12">
        <f>_xlfn.IFNA(VLOOKUP($B247,'FST OMT'!$C:$AH,$A247,0),0)</f>
        <v>0</v>
      </c>
      <c r="F247" s="12">
        <f>_xlfn.IFNA(VLOOKUP($B247,'FST CV'!$C:$AH,$A247,0),0)</f>
        <v>0</v>
      </c>
      <c r="G247" s="12">
        <f>_xlfn.IFNA(VLOOKUP($B247,'FST TT'!$C:$AH,$A247,0),0)</f>
        <v>0</v>
      </c>
      <c r="I247" s="4">
        <f t="shared" si="36"/>
        <v>0</v>
      </c>
      <c r="K247" s="52">
        <f>IF(D247="MT",VLOOKUP(B247,Master_Item!B:H,7,0),VLOOKUP(B247,Master_Item!B:H,6,0))</f>
        <v>72</v>
      </c>
      <c r="L247" s="52" t="str">
        <f>VLOOKUP(B247,Master_Item!B:M,12,0)</f>
        <v>โรงงานวังม่วง</v>
      </c>
      <c r="M247" s="11" t="str">
        <f t="shared" si="37"/>
        <v>โรงงานวังม่วงRegion 3</v>
      </c>
      <c r="N247" s="11">
        <f t="shared" si="38"/>
        <v>0</v>
      </c>
      <c r="O247" s="11">
        <f t="shared" si="38"/>
        <v>0</v>
      </c>
      <c r="P247" s="11">
        <f t="shared" si="38"/>
        <v>0</v>
      </c>
      <c r="Q247" s="11">
        <f t="shared" si="38"/>
        <v>0</v>
      </c>
      <c r="R247" s="11">
        <f t="shared" si="38"/>
        <v>0</v>
      </c>
      <c r="S247" s="11"/>
      <c r="T247" s="1">
        <f>VLOOKUP(B247,Master_Item!B:I,8,0)</f>
        <v>8.4</v>
      </c>
      <c r="U247" s="11">
        <f t="shared" si="39"/>
        <v>0</v>
      </c>
      <c r="V247" s="11">
        <f t="shared" si="40"/>
        <v>0</v>
      </c>
      <c r="W247" s="11">
        <f t="shared" si="41"/>
        <v>0</v>
      </c>
      <c r="X247" s="11">
        <f t="shared" si="42"/>
        <v>0</v>
      </c>
      <c r="Y247" s="11">
        <f t="shared" si="43"/>
        <v>0</v>
      </c>
    </row>
    <row r="248" spans="1:25">
      <c r="A248" s="13">
        <v>27</v>
      </c>
      <c r="B248" s="2">
        <v>310002532</v>
      </c>
      <c r="C248" s="1" t="s">
        <v>58</v>
      </c>
      <c r="D248" s="1" t="s">
        <v>118</v>
      </c>
      <c r="E248" s="12">
        <f>_xlfn.IFNA(VLOOKUP($B248,'FST OMT'!$C:$AH,$A248,0),0)</f>
        <v>0</v>
      </c>
      <c r="F248" s="12">
        <f>_xlfn.IFNA(VLOOKUP($B248,'FST CV'!$C:$AH,$A248,0),0)</f>
        <v>0</v>
      </c>
      <c r="G248" s="12">
        <f>_xlfn.IFNA(VLOOKUP($B248,'FST TT'!$C:$AH,$A248,0),0)</f>
        <v>0</v>
      </c>
      <c r="I248" s="4">
        <f t="shared" si="36"/>
        <v>0</v>
      </c>
      <c r="K248" s="52">
        <f>IF(D248="MT",VLOOKUP(B248,Master_Item!B:H,7,0),VLOOKUP(B248,Master_Item!B:H,6,0))</f>
        <v>72</v>
      </c>
      <c r="L248" s="52" t="str">
        <f>VLOOKUP(B248,Master_Item!B:M,12,0)</f>
        <v>โรงงานวังม่วง</v>
      </c>
      <c r="M248" s="11" t="str">
        <f t="shared" si="37"/>
        <v>โรงงานวังม่วงRegion 4</v>
      </c>
      <c r="N248" s="11">
        <f t="shared" si="38"/>
        <v>0</v>
      </c>
      <c r="O248" s="11">
        <f t="shared" si="38"/>
        <v>0</v>
      </c>
      <c r="P248" s="11">
        <f t="shared" si="38"/>
        <v>0</v>
      </c>
      <c r="Q248" s="11">
        <f t="shared" si="38"/>
        <v>0</v>
      </c>
      <c r="R248" s="11">
        <f t="shared" si="38"/>
        <v>0</v>
      </c>
      <c r="S248" s="11"/>
      <c r="T248" s="1">
        <f>VLOOKUP(B248,Master_Item!B:I,8,0)</f>
        <v>8.4</v>
      </c>
      <c r="U248" s="11">
        <f t="shared" si="39"/>
        <v>0</v>
      </c>
      <c r="V248" s="11">
        <f t="shared" si="40"/>
        <v>0</v>
      </c>
      <c r="W248" s="11">
        <f t="shared" si="41"/>
        <v>0</v>
      </c>
      <c r="X248" s="11">
        <f t="shared" si="42"/>
        <v>0</v>
      </c>
      <c r="Y248" s="11">
        <f t="shared" si="43"/>
        <v>0</v>
      </c>
    </row>
    <row r="249" spans="1:25">
      <c r="A249" s="13">
        <v>28</v>
      </c>
      <c r="B249" s="2">
        <v>310002532</v>
      </c>
      <c r="C249" s="1" t="s">
        <v>58</v>
      </c>
      <c r="D249" s="1" t="s">
        <v>119</v>
      </c>
      <c r="E249" s="12">
        <f>_xlfn.IFNA(VLOOKUP($B249,'FST OMT'!$C:$AH,$A249,0),0)</f>
        <v>0</v>
      </c>
      <c r="F249" s="12">
        <f>_xlfn.IFNA(VLOOKUP($B249,'FST CV'!$C:$AH,$A249,0),0)</f>
        <v>0</v>
      </c>
      <c r="G249" s="12">
        <f>_xlfn.IFNA(VLOOKUP($B249,'FST TT'!$C:$AH,$A249,0),0)</f>
        <v>0</v>
      </c>
      <c r="I249" s="4">
        <f t="shared" si="36"/>
        <v>0</v>
      </c>
      <c r="K249" s="52">
        <f>IF(D249="MT",VLOOKUP(B249,Master_Item!B:H,7,0),VLOOKUP(B249,Master_Item!B:H,6,0))</f>
        <v>72</v>
      </c>
      <c r="L249" s="52" t="str">
        <f>VLOOKUP(B249,Master_Item!B:M,12,0)</f>
        <v>โรงงานวังม่วง</v>
      </c>
      <c r="M249" s="11" t="str">
        <f t="shared" si="37"/>
        <v>โรงงานวังม่วงRegion 5</v>
      </c>
      <c r="N249" s="11">
        <f t="shared" si="38"/>
        <v>0</v>
      </c>
      <c r="O249" s="11">
        <f t="shared" si="38"/>
        <v>0</v>
      </c>
      <c r="P249" s="11">
        <f t="shared" si="38"/>
        <v>0</v>
      </c>
      <c r="Q249" s="11">
        <f t="shared" si="38"/>
        <v>0</v>
      </c>
      <c r="R249" s="11">
        <f t="shared" si="38"/>
        <v>0</v>
      </c>
      <c r="S249" s="11"/>
      <c r="T249" s="1">
        <f>VLOOKUP(B249,Master_Item!B:I,8,0)</f>
        <v>8.4</v>
      </c>
      <c r="U249" s="11">
        <f t="shared" si="39"/>
        <v>0</v>
      </c>
      <c r="V249" s="11">
        <f t="shared" si="40"/>
        <v>0</v>
      </c>
      <c r="W249" s="11">
        <f t="shared" si="41"/>
        <v>0</v>
      </c>
      <c r="X249" s="11">
        <f t="shared" si="42"/>
        <v>0</v>
      </c>
      <c r="Y249" s="11">
        <f t="shared" si="43"/>
        <v>0</v>
      </c>
    </row>
    <row r="250" spans="1:25">
      <c r="A250" s="13">
        <v>29</v>
      </c>
      <c r="B250" s="2">
        <v>310002532</v>
      </c>
      <c r="C250" s="1" t="s">
        <v>58</v>
      </c>
      <c r="D250" s="1" t="s">
        <v>127</v>
      </c>
      <c r="E250" s="12">
        <f>_xlfn.IFNA(VLOOKUP($B250,'FST OMT'!$C:$AH,$A250,0),0)*0.45</f>
        <v>0</v>
      </c>
      <c r="F250" s="12">
        <f>_xlfn.IFNA(VLOOKUP($B250,'FST CV'!$C:$AH,$A250,0),0)*0.45</f>
        <v>0</v>
      </c>
      <c r="G250" s="12">
        <f>_xlfn.IFNA(VLOOKUP($B250,'FST TT'!$C:$AH,$A250,0),0)*0.45</f>
        <v>0</v>
      </c>
      <c r="I250" s="4">
        <f t="shared" si="36"/>
        <v>0</v>
      </c>
      <c r="K250" s="52">
        <f>IF(D250="MT",VLOOKUP(B250,Master_Item!B:H,7,0),VLOOKUP(B250,Master_Item!B:H,6,0))</f>
        <v>72</v>
      </c>
      <c r="L250" s="52" t="str">
        <f>VLOOKUP(B250,Master_Item!B:M,12,0)</f>
        <v>โรงงานวังม่วง</v>
      </c>
      <c r="M250" s="11" t="str">
        <f t="shared" si="37"/>
        <v>โรงงานวังม่วงRegion 6/9</v>
      </c>
      <c r="N250" s="11">
        <f t="shared" si="38"/>
        <v>0</v>
      </c>
      <c r="O250" s="11">
        <f t="shared" si="38"/>
        <v>0</v>
      </c>
      <c r="P250" s="11">
        <f t="shared" si="38"/>
        <v>0</v>
      </c>
      <c r="Q250" s="11">
        <f t="shared" si="38"/>
        <v>0</v>
      </c>
      <c r="R250" s="11">
        <f t="shared" si="38"/>
        <v>0</v>
      </c>
      <c r="S250" s="11"/>
      <c r="T250" s="1">
        <f>VLOOKUP(B250,Master_Item!B:I,8,0)</f>
        <v>8.4</v>
      </c>
      <c r="U250" s="11">
        <f t="shared" si="39"/>
        <v>0</v>
      </c>
      <c r="V250" s="11">
        <f t="shared" si="40"/>
        <v>0</v>
      </c>
      <c r="W250" s="11">
        <f t="shared" si="41"/>
        <v>0</v>
      </c>
      <c r="X250" s="11">
        <f t="shared" si="42"/>
        <v>0</v>
      </c>
      <c r="Y250" s="11">
        <f t="shared" si="43"/>
        <v>0</v>
      </c>
    </row>
    <row r="251" spans="1:25">
      <c r="A251" s="13">
        <v>29</v>
      </c>
      <c r="B251" s="2">
        <v>310002532</v>
      </c>
      <c r="C251" s="1" t="s">
        <v>58</v>
      </c>
      <c r="D251" s="1" t="s">
        <v>128</v>
      </c>
      <c r="E251" s="12">
        <f>_xlfn.IFNA(VLOOKUP($B251,'FST OMT'!$C:$AH,$A251,0),0)*0.55</f>
        <v>0</v>
      </c>
      <c r="F251" s="12">
        <f>_xlfn.IFNA(VLOOKUP($B251,'FST CV'!$C:$AH,$A251,0),0)*0.55</f>
        <v>0</v>
      </c>
      <c r="G251" s="12">
        <f>_xlfn.IFNA(VLOOKUP($B251,'FST TT'!$C:$AH,$A251,0),0)*0.55</f>
        <v>0</v>
      </c>
      <c r="I251" s="4">
        <f t="shared" si="36"/>
        <v>0</v>
      </c>
      <c r="K251" s="52">
        <f>IF(D251="MT",VLOOKUP(B251,Master_Item!B:H,7,0),VLOOKUP(B251,Master_Item!B:H,6,0))</f>
        <v>72</v>
      </c>
      <c r="L251" s="52" t="str">
        <f>VLOOKUP(B251,Master_Item!B:M,12,0)</f>
        <v>โรงงานวังม่วง</v>
      </c>
      <c r="M251" s="11" t="str">
        <f t="shared" si="37"/>
        <v>โรงงานวังม่วงRegion 6/14</v>
      </c>
      <c r="N251" s="11">
        <f t="shared" si="38"/>
        <v>0</v>
      </c>
      <c r="O251" s="11">
        <f t="shared" si="38"/>
        <v>0</v>
      </c>
      <c r="P251" s="11">
        <f t="shared" si="38"/>
        <v>0</v>
      </c>
      <c r="Q251" s="11">
        <f t="shared" si="38"/>
        <v>0</v>
      </c>
      <c r="R251" s="11">
        <f t="shared" si="38"/>
        <v>0</v>
      </c>
      <c r="S251" s="11"/>
      <c r="T251" s="1">
        <f>VLOOKUP(B251,Master_Item!B:I,8,0)</f>
        <v>8.4</v>
      </c>
      <c r="U251" s="11">
        <f t="shared" si="39"/>
        <v>0</v>
      </c>
      <c r="V251" s="11">
        <f t="shared" si="40"/>
        <v>0</v>
      </c>
      <c r="W251" s="11">
        <f t="shared" si="41"/>
        <v>0</v>
      </c>
      <c r="X251" s="11">
        <f t="shared" si="42"/>
        <v>0</v>
      </c>
      <c r="Y251" s="11">
        <f t="shared" si="43"/>
        <v>0</v>
      </c>
    </row>
    <row r="252" spans="1:25">
      <c r="A252" s="13">
        <v>30</v>
      </c>
      <c r="B252" s="2">
        <v>310002532</v>
      </c>
      <c r="C252" s="1" t="s">
        <v>58</v>
      </c>
      <c r="D252" s="1" t="s">
        <v>121</v>
      </c>
      <c r="E252" s="12">
        <f>_xlfn.IFNA(VLOOKUP($B252,'FST OMT'!$C:$AH,$A252,0),0)</f>
        <v>0</v>
      </c>
      <c r="F252" s="12">
        <f>_xlfn.IFNA(VLOOKUP($B252,'FST CV'!$C:$AH,$A252,0),0)</f>
        <v>0</v>
      </c>
      <c r="G252" s="12">
        <f>_xlfn.IFNA(VLOOKUP($B252,'FST TT'!$C:$AH,$A252,0),0)</f>
        <v>0</v>
      </c>
      <c r="I252" s="4">
        <f t="shared" si="36"/>
        <v>0</v>
      </c>
      <c r="K252" s="52">
        <f>IF(D252="MT",VLOOKUP(B252,Master_Item!B:H,7,0),VLOOKUP(B252,Master_Item!B:H,6,0))</f>
        <v>72</v>
      </c>
      <c r="L252" s="52" t="str">
        <f>VLOOKUP(B252,Master_Item!B:M,12,0)</f>
        <v>โรงงานวังม่วง</v>
      </c>
      <c r="M252" s="11" t="str">
        <f t="shared" si="37"/>
        <v>โรงงานวังม่วงRegion 7</v>
      </c>
      <c r="N252" s="11">
        <f t="shared" si="38"/>
        <v>0</v>
      </c>
      <c r="O252" s="11">
        <f t="shared" si="38"/>
        <v>0</v>
      </c>
      <c r="P252" s="11">
        <f t="shared" si="38"/>
        <v>0</v>
      </c>
      <c r="Q252" s="11">
        <f t="shared" si="38"/>
        <v>0</v>
      </c>
      <c r="R252" s="11">
        <f t="shared" si="38"/>
        <v>0</v>
      </c>
      <c r="S252" s="11"/>
      <c r="T252" s="1">
        <f>VLOOKUP(B252,Master_Item!B:I,8,0)</f>
        <v>8.4</v>
      </c>
      <c r="U252" s="11">
        <f t="shared" si="39"/>
        <v>0</v>
      </c>
      <c r="V252" s="11">
        <f t="shared" si="40"/>
        <v>0</v>
      </c>
      <c r="W252" s="11">
        <f t="shared" si="41"/>
        <v>0</v>
      </c>
      <c r="X252" s="11">
        <f t="shared" si="42"/>
        <v>0</v>
      </c>
      <c r="Y252" s="11">
        <f t="shared" si="43"/>
        <v>0</v>
      </c>
    </row>
    <row r="253" spans="1:25">
      <c r="A253" s="13">
        <v>31</v>
      </c>
      <c r="B253" s="2">
        <v>310002532</v>
      </c>
      <c r="C253" s="1" t="s">
        <v>58</v>
      </c>
      <c r="D253" s="1" t="s">
        <v>122</v>
      </c>
      <c r="E253" s="12">
        <f>_xlfn.IFNA(VLOOKUP($B253,'FST OMT'!$C:$AH,$A253,0),0)</f>
        <v>0</v>
      </c>
      <c r="F253" s="12">
        <f>_xlfn.IFNA(VLOOKUP($B253,'FST CV'!$C:$AH,$A253,0),0)</f>
        <v>0</v>
      </c>
      <c r="G253" s="12">
        <f>_xlfn.IFNA(VLOOKUP($B253,'FST TT'!$C:$AH,$A253,0),0)</f>
        <v>0</v>
      </c>
      <c r="I253" s="4">
        <f t="shared" si="36"/>
        <v>0</v>
      </c>
      <c r="K253" s="52">
        <f>IF(D253="MT",VLOOKUP(B253,Master_Item!B:H,7,0),VLOOKUP(B253,Master_Item!B:H,6,0))</f>
        <v>72</v>
      </c>
      <c r="L253" s="52" t="str">
        <f>VLOOKUP(B253,Master_Item!B:M,12,0)</f>
        <v>โรงงานวังม่วง</v>
      </c>
      <c r="M253" s="11" t="str">
        <f t="shared" si="37"/>
        <v>โรงงานวังม่วงRegion 8</v>
      </c>
      <c r="N253" s="11">
        <f t="shared" si="38"/>
        <v>0</v>
      </c>
      <c r="O253" s="11">
        <f t="shared" si="38"/>
        <v>0</v>
      </c>
      <c r="P253" s="11">
        <f t="shared" si="38"/>
        <v>0</v>
      </c>
      <c r="Q253" s="11">
        <f t="shared" si="38"/>
        <v>0</v>
      </c>
      <c r="R253" s="11">
        <f t="shared" si="38"/>
        <v>0</v>
      </c>
      <c r="S253" s="11"/>
      <c r="T253" s="1">
        <f>VLOOKUP(B253,Master_Item!B:I,8,0)</f>
        <v>8.4</v>
      </c>
      <c r="U253" s="11">
        <f t="shared" si="39"/>
        <v>0</v>
      </c>
      <c r="V253" s="11">
        <f t="shared" si="40"/>
        <v>0</v>
      </c>
      <c r="W253" s="11">
        <f t="shared" si="41"/>
        <v>0</v>
      </c>
      <c r="X253" s="11">
        <f t="shared" si="42"/>
        <v>0</v>
      </c>
      <c r="Y253" s="11">
        <f t="shared" si="43"/>
        <v>0</v>
      </c>
    </row>
    <row r="254" spans="1:25">
      <c r="A254" s="13">
        <v>131</v>
      </c>
      <c r="B254" s="2">
        <v>310002532</v>
      </c>
      <c r="C254" s="1" t="s">
        <v>58</v>
      </c>
      <c r="D254" s="1" t="s">
        <v>123</v>
      </c>
      <c r="H254" s="4">
        <f>_xlfn.IFNA(VLOOKUP(B254,'FST MT'!A:FS,$A254,0),0)</f>
        <v>0</v>
      </c>
      <c r="I254" s="4">
        <f t="shared" si="36"/>
        <v>0</v>
      </c>
      <c r="K254" s="52">
        <f>IF(D254="MT",VLOOKUP(B254,Master_Item!B:H,7,0),VLOOKUP(B254,Master_Item!B:H,6,0))</f>
        <v>72</v>
      </c>
      <c r="L254" s="52" t="str">
        <f>VLOOKUP(B254,Master_Item!B:M,12,0)</f>
        <v>โรงงานวังม่วง</v>
      </c>
      <c r="M254" s="11" t="str">
        <f t="shared" si="37"/>
        <v>โรงงานวังม่วงMT</v>
      </c>
      <c r="N254" s="11">
        <f t="shared" si="38"/>
        <v>0</v>
      </c>
      <c r="O254" s="11">
        <f t="shared" si="38"/>
        <v>0</v>
      </c>
      <c r="P254" s="11">
        <f t="shared" si="38"/>
        <v>0</v>
      </c>
      <c r="Q254" s="11">
        <f t="shared" si="38"/>
        <v>0</v>
      </c>
      <c r="R254" s="11">
        <f t="shared" si="38"/>
        <v>0</v>
      </c>
      <c r="S254" s="11"/>
      <c r="T254" s="1">
        <f>VLOOKUP(B254,Master_Item!B:I,8,0)</f>
        <v>8.4</v>
      </c>
      <c r="U254" s="11">
        <f t="shared" si="39"/>
        <v>0</v>
      </c>
      <c r="V254" s="11">
        <f t="shared" si="40"/>
        <v>0</v>
      </c>
      <c r="W254" s="11">
        <f t="shared" si="41"/>
        <v>0</v>
      </c>
      <c r="X254" s="11">
        <f t="shared" si="42"/>
        <v>0</v>
      </c>
      <c r="Y254" s="11">
        <f t="shared" si="43"/>
        <v>0</v>
      </c>
    </row>
    <row r="255" spans="1:25">
      <c r="A255" s="13">
        <v>24</v>
      </c>
      <c r="B255" s="2">
        <v>310002641</v>
      </c>
      <c r="C255" s="1" t="s">
        <v>30</v>
      </c>
      <c r="D255" s="1" t="s">
        <v>115</v>
      </c>
      <c r="E255" s="12">
        <f>_xlfn.IFNA(VLOOKUP($B255,'FST OMT'!$C:$AH,$A255,0),0)</f>
        <v>0</v>
      </c>
      <c r="F255" s="12">
        <f>_xlfn.IFNA(VLOOKUP($B255,'FST CV'!$C:$AH,$A255,0),0)</f>
        <v>4965</v>
      </c>
      <c r="G255" s="12">
        <f>_xlfn.IFNA(VLOOKUP($B255,'FST TT'!$C:$AH,$A255,0),0)</f>
        <v>650</v>
      </c>
      <c r="I255" s="4">
        <f t="shared" si="36"/>
        <v>5615</v>
      </c>
      <c r="K255" s="52">
        <f>IF(D255="MT",VLOOKUP(B255,Master_Item!B:H,7,0),VLOOKUP(B255,Master_Item!B:H,6,0))</f>
        <v>72</v>
      </c>
      <c r="L255" s="52" t="str">
        <f>VLOOKUP(B255,Master_Item!B:M,12,0)</f>
        <v>โรงงานวังม่วง</v>
      </c>
      <c r="M255" s="11" t="str">
        <f t="shared" si="37"/>
        <v>โรงงานวังม่วงRegion 1</v>
      </c>
      <c r="N255" s="11">
        <f t="shared" si="38"/>
        <v>0</v>
      </c>
      <c r="O255" s="11">
        <f t="shared" si="38"/>
        <v>68.958333333333329</v>
      </c>
      <c r="P255" s="11">
        <f t="shared" si="38"/>
        <v>9.0277777777777786</v>
      </c>
      <c r="Q255" s="11">
        <f t="shared" si="38"/>
        <v>0</v>
      </c>
      <c r="R255" s="11">
        <f t="shared" si="38"/>
        <v>77.986111111111114</v>
      </c>
      <c r="S255" s="11"/>
      <c r="T255" s="1">
        <f>VLOOKUP(B255,Master_Item!B:I,8,0)</f>
        <v>8.4</v>
      </c>
      <c r="U255" s="11">
        <f t="shared" si="39"/>
        <v>0</v>
      </c>
      <c r="V255" s="11">
        <f t="shared" si="40"/>
        <v>41706</v>
      </c>
      <c r="W255" s="11">
        <f t="shared" si="41"/>
        <v>5460</v>
      </c>
      <c r="X255" s="11">
        <f t="shared" si="42"/>
        <v>0</v>
      </c>
      <c r="Y255" s="11">
        <f t="shared" si="43"/>
        <v>47166</v>
      </c>
    </row>
    <row r="256" spans="1:25">
      <c r="A256" s="13">
        <v>25</v>
      </c>
      <c r="B256" s="2">
        <v>310002641</v>
      </c>
      <c r="C256" s="1" t="s">
        <v>30</v>
      </c>
      <c r="D256" s="1" t="s">
        <v>116</v>
      </c>
      <c r="E256" s="12">
        <f>_xlfn.IFNA(VLOOKUP($B256,'FST OMT'!$C:$AH,$A256,0),0)</f>
        <v>0</v>
      </c>
      <c r="F256" s="12">
        <f>_xlfn.IFNA(VLOOKUP($B256,'FST CV'!$C:$AH,$A256,0),0)</f>
        <v>12839</v>
      </c>
      <c r="G256" s="12">
        <f>_xlfn.IFNA(VLOOKUP($B256,'FST TT'!$C:$AH,$A256,0),0)</f>
        <v>0</v>
      </c>
      <c r="I256" s="4">
        <f t="shared" si="36"/>
        <v>12839</v>
      </c>
      <c r="K256" s="52">
        <f>IF(D256="MT",VLOOKUP(B256,Master_Item!B:H,7,0),VLOOKUP(B256,Master_Item!B:H,6,0))</f>
        <v>72</v>
      </c>
      <c r="L256" s="52" t="str">
        <f>VLOOKUP(B256,Master_Item!B:M,12,0)</f>
        <v>โรงงานวังม่วง</v>
      </c>
      <c r="M256" s="11" t="str">
        <f t="shared" si="37"/>
        <v>โรงงานวังม่วงRegion 2</v>
      </c>
      <c r="N256" s="11">
        <f t="shared" si="38"/>
        <v>0</v>
      </c>
      <c r="O256" s="11">
        <f t="shared" si="38"/>
        <v>178.31944444444446</v>
      </c>
      <c r="P256" s="11">
        <f t="shared" si="38"/>
        <v>0</v>
      </c>
      <c r="Q256" s="11">
        <f t="shared" si="38"/>
        <v>0</v>
      </c>
      <c r="R256" s="11">
        <f t="shared" si="38"/>
        <v>178.31944444444446</v>
      </c>
      <c r="S256" s="11"/>
      <c r="T256" s="1">
        <f>VLOOKUP(B256,Master_Item!B:I,8,0)</f>
        <v>8.4</v>
      </c>
      <c r="U256" s="11">
        <f t="shared" si="39"/>
        <v>0</v>
      </c>
      <c r="V256" s="11">
        <f t="shared" si="40"/>
        <v>107847.6</v>
      </c>
      <c r="W256" s="11">
        <f t="shared" si="41"/>
        <v>0</v>
      </c>
      <c r="X256" s="11">
        <f t="shared" si="42"/>
        <v>0</v>
      </c>
      <c r="Y256" s="11">
        <f t="shared" si="43"/>
        <v>107847.6</v>
      </c>
    </row>
    <row r="257" spans="1:25">
      <c r="A257" s="13">
        <v>26</v>
      </c>
      <c r="B257" s="2">
        <v>310002641</v>
      </c>
      <c r="C257" s="1" t="s">
        <v>30</v>
      </c>
      <c r="D257" s="1" t="s">
        <v>117</v>
      </c>
      <c r="E257" s="12">
        <f>_xlfn.IFNA(VLOOKUP($B257,'FST OMT'!$C:$AH,$A257,0),0)</f>
        <v>0</v>
      </c>
      <c r="F257" s="12">
        <f>_xlfn.IFNA(VLOOKUP($B257,'FST CV'!$C:$AH,$A257,0),0)</f>
        <v>17910</v>
      </c>
      <c r="G257" s="12">
        <f>_xlfn.IFNA(VLOOKUP($B257,'FST TT'!$C:$AH,$A257,0),0)</f>
        <v>2850</v>
      </c>
      <c r="I257" s="4">
        <f t="shared" si="36"/>
        <v>20760</v>
      </c>
      <c r="K257" s="52">
        <f>IF(D257="MT",VLOOKUP(B257,Master_Item!B:H,7,0),VLOOKUP(B257,Master_Item!B:H,6,0))</f>
        <v>72</v>
      </c>
      <c r="L257" s="52" t="str">
        <f>VLOOKUP(B257,Master_Item!B:M,12,0)</f>
        <v>โรงงานวังม่วง</v>
      </c>
      <c r="M257" s="11" t="str">
        <f t="shared" si="37"/>
        <v>โรงงานวังม่วงRegion 3</v>
      </c>
      <c r="N257" s="11">
        <f t="shared" si="38"/>
        <v>0</v>
      </c>
      <c r="O257" s="11">
        <f t="shared" si="38"/>
        <v>248.75</v>
      </c>
      <c r="P257" s="11">
        <f t="shared" si="38"/>
        <v>39.583333333333336</v>
      </c>
      <c r="Q257" s="11">
        <f t="shared" si="38"/>
        <v>0</v>
      </c>
      <c r="R257" s="11">
        <f t="shared" si="38"/>
        <v>288.33333333333331</v>
      </c>
      <c r="S257" s="11"/>
      <c r="T257" s="1">
        <f>VLOOKUP(B257,Master_Item!B:I,8,0)</f>
        <v>8.4</v>
      </c>
      <c r="U257" s="11">
        <f t="shared" si="39"/>
        <v>0</v>
      </c>
      <c r="V257" s="11">
        <f t="shared" si="40"/>
        <v>150444</v>
      </c>
      <c r="W257" s="11">
        <f t="shared" si="41"/>
        <v>23940</v>
      </c>
      <c r="X257" s="11">
        <f t="shared" si="42"/>
        <v>0</v>
      </c>
      <c r="Y257" s="11">
        <f t="shared" si="43"/>
        <v>174384</v>
      </c>
    </row>
    <row r="258" spans="1:25">
      <c r="A258" s="13">
        <v>27</v>
      </c>
      <c r="B258" s="2">
        <v>310002641</v>
      </c>
      <c r="C258" s="1" t="s">
        <v>30</v>
      </c>
      <c r="D258" s="1" t="s">
        <v>118</v>
      </c>
      <c r="E258" s="12">
        <f>_xlfn.IFNA(VLOOKUP($B258,'FST OMT'!$C:$AH,$A258,0),0)</f>
        <v>0</v>
      </c>
      <c r="F258" s="12">
        <f>_xlfn.IFNA(VLOOKUP($B258,'FST CV'!$C:$AH,$A258,0),0)</f>
        <v>19396</v>
      </c>
      <c r="G258" s="12">
        <f>_xlfn.IFNA(VLOOKUP($B258,'FST TT'!$C:$AH,$A258,0),0)</f>
        <v>2550</v>
      </c>
      <c r="I258" s="4">
        <f t="shared" si="36"/>
        <v>21946</v>
      </c>
      <c r="K258" s="52">
        <f>IF(D258="MT",VLOOKUP(B258,Master_Item!B:H,7,0),VLOOKUP(B258,Master_Item!B:H,6,0))</f>
        <v>72</v>
      </c>
      <c r="L258" s="52" t="str">
        <f>VLOOKUP(B258,Master_Item!B:M,12,0)</f>
        <v>โรงงานวังม่วง</v>
      </c>
      <c r="M258" s="11" t="str">
        <f t="shared" si="37"/>
        <v>โรงงานวังม่วงRegion 4</v>
      </c>
      <c r="N258" s="11">
        <f t="shared" si="38"/>
        <v>0</v>
      </c>
      <c r="O258" s="11">
        <f t="shared" si="38"/>
        <v>269.38888888888891</v>
      </c>
      <c r="P258" s="11">
        <f t="shared" si="38"/>
        <v>35.416666666666664</v>
      </c>
      <c r="Q258" s="11">
        <f t="shared" si="38"/>
        <v>0</v>
      </c>
      <c r="R258" s="11">
        <f t="shared" si="38"/>
        <v>304.80555555555554</v>
      </c>
      <c r="S258" s="11"/>
      <c r="T258" s="1">
        <f>VLOOKUP(B258,Master_Item!B:I,8,0)</f>
        <v>8.4</v>
      </c>
      <c r="U258" s="11">
        <f t="shared" si="39"/>
        <v>0</v>
      </c>
      <c r="V258" s="11">
        <f t="shared" si="40"/>
        <v>162926.39999999999</v>
      </c>
      <c r="W258" s="11">
        <f t="shared" si="41"/>
        <v>21420</v>
      </c>
      <c r="X258" s="11">
        <f t="shared" si="42"/>
        <v>0</v>
      </c>
      <c r="Y258" s="11">
        <f t="shared" si="43"/>
        <v>184346.4</v>
      </c>
    </row>
    <row r="259" spans="1:25">
      <c r="A259" s="13">
        <v>28</v>
      </c>
      <c r="B259" s="2">
        <v>310002641</v>
      </c>
      <c r="C259" s="1" t="s">
        <v>30</v>
      </c>
      <c r="D259" s="1" t="s">
        <v>119</v>
      </c>
      <c r="E259" s="12">
        <f>_xlfn.IFNA(VLOOKUP($B259,'FST OMT'!$C:$AH,$A259,0),0)</f>
        <v>0</v>
      </c>
      <c r="F259" s="12">
        <f>_xlfn.IFNA(VLOOKUP($B259,'FST CV'!$C:$AH,$A259,0),0)</f>
        <v>11255</v>
      </c>
      <c r="G259" s="12">
        <f>_xlfn.IFNA(VLOOKUP($B259,'FST TT'!$C:$AH,$A259,0),0)</f>
        <v>870</v>
      </c>
      <c r="I259" s="4">
        <f t="shared" si="36"/>
        <v>12125</v>
      </c>
      <c r="K259" s="52">
        <f>IF(D259="MT",VLOOKUP(B259,Master_Item!B:H,7,0),VLOOKUP(B259,Master_Item!B:H,6,0))</f>
        <v>72</v>
      </c>
      <c r="L259" s="52" t="str">
        <f>VLOOKUP(B259,Master_Item!B:M,12,0)</f>
        <v>โรงงานวังม่วง</v>
      </c>
      <c r="M259" s="11" t="str">
        <f t="shared" si="37"/>
        <v>โรงงานวังม่วงRegion 5</v>
      </c>
      <c r="N259" s="11">
        <f t="shared" si="38"/>
        <v>0</v>
      </c>
      <c r="O259" s="11">
        <f t="shared" si="38"/>
        <v>156.31944444444446</v>
      </c>
      <c r="P259" s="11">
        <f t="shared" si="38"/>
        <v>12.083333333333334</v>
      </c>
      <c r="Q259" s="11">
        <f t="shared" si="38"/>
        <v>0</v>
      </c>
      <c r="R259" s="11">
        <f t="shared" si="38"/>
        <v>168.40277777777777</v>
      </c>
      <c r="S259" s="11"/>
      <c r="T259" s="1">
        <f>VLOOKUP(B259,Master_Item!B:I,8,0)</f>
        <v>8.4</v>
      </c>
      <c r="U259" s="11">
        <f t="shared" si="39"/>
        <v>0</v>
      </c>
      <c r="V259" s="11">
        <f t="shared" si="40"/>
        <v>94542</v>
      </c>
      <c r="W259" s="11">
        <f t="shared" si="41"/>
        <v>7308</v>
      </c>
      <c r="X259" s="11">
        <f t="shared" si="42"/>
        <v>0</v>
      </c>
      <c r="Y259" s="11">
        <f t="shared" si="43"/>
        <v>101850</v>
      </c>
    </row>
    <row r="260" spans="1:25">
      <c r="A260" s="13">
        <v>29</v>
      </c>
      <c r="B260" s="2">
        <v>310002641</v>
      </c>
      <c r="C260" s="1" t="s">
        <v>30</v>
      </c>
      <c r="D260" s="1" t="s">
        <v>127</v>
      </c>
      <c r="E260" s="12">
        <f>_xlfn.IFNA(VLOOKUP($B260,'FST OMT'!$C:$AH,$A260,0),0)*0.45</f>
        <v>0</v>
      </c>
      <c r="F260" s="12">
        <f>_xlfn.IFNA(VLOOKUP($B260,'FST CV'!$C:$AH,$A260,0),0)*0.45</f>
        <v>4596.3</v>
      </c>
      <c r="G260" s="12">
        <f>_xlfn.IFNA(VLOOKUP($B260,'FST TT'!$C:$AH,$A260,0),0)*0.45</f>
        <v>1098</v>
      </c>
      <c r="I260" s="4">
        <f t="shared" si="36"/>
        <v>5694.3</v>
      </c>
      <c r="K260" s="52">
        <f>IF(D260="MT",VLOOKUP(B260,Master_Item!B:H,7,0),VLOOKUP(B260,Master_Item!B:H,6,0))</f>
        <v>72</v>
      </c>
      <c r="L260" s="52" t="str">
        <f>VLOOKUP(B260,Master_Item!B:M,12,0)</f>
        <v>โรงงานวังม่วง</v>
      </c>
      <c r="M260" s="11" t="str">
        <f t="shared" si="37"/>
        <v>โรงงานวังม่วงRegion 6/9</v>
      </c>
      <c r="N260" s="11">
        <f t="shared" si="38"/>
        <v>0</v>
      </c>
      <c r="O260" s="11">
        <f t="shared" si="38"/>
        <v>63.837500000000006</v>
      </c>
      <c r="P260" s="11">
        <f t="shared" si="38"/>
        <v>15.25</v>
      </c>
      <c r="Q260" s="11">
        <f t="shared" si="38"/>
        <v>0</v>
      </c>
      <c r="R260" s="11">
        <f t="shared" si="38"/>
        <v>79.087500000000006</v>
      </c>
      <c r="S260" s="11"/>
      <c r="T260" s="1">
        <f>VLOOKUP(B260,Master_Item!B:I,8,0)</f>
        <v>8.4</v>
      </c>
      <c r="U260" s="11">
        <f t="shared" si="39"/>
        <v>0</v>
      </c>
      <c r="V260" s="11">
        <f t="shared" si="40"/>
        <v>38608.920000000006</v>
      </c>
      <c r="W260" s="11">
        <f t="shared" si="41"/>
        <v>9223.2000000000007</v>
      </c>
      <c r="X260" s="11">
        <f t="shared" si="42"/>
        <v>0</v>
      </c>
      <c r="Y260" s="11">
        <f t="shared" si="43"/>
        <v>47832.12</v>
      </c>
    </row>
    <row r="261" spans="1:25">
      <c r="A261" s="13">
        <v>29</v>
      </c>
      <c r="B261" s="2">
        <v>310002641</v>
      </c>
      <c r="C261" s="1" t="s">
        <v>30</v>
      </c>
      <c r="D261" s="1" t="s">
        <v>128</v>
      </c>
      <c r="E261" s="12">
        <f>_xlfn.IFNA(VLOOKUP($B261,'FST OMT'!$C:$AH,$A261,0),0)*0.55</f>
        <v>0</v>
      </c>
      <c r="F261" s="12">
        <f>_xlfn.IFNA(VLOOKUP($B261,'FST CV'!$C:$AH,$A261,0),0)*0.55</f>
        <v>5617.7000000000007</v>
      </c>
      <c r="G261" s="12">
        <f>_xlfn.IFNA(VLOOKUP($B261,'FST TT'!$C:$AH,$A261,0),0)*0.55</f>
        <v>1342</v>
      </c>
      <c r="I261" s="4">
        <f t="shared" si="36"/>
        <v>6959.7000000000007</v>
      </c>
      <c r="K261" s="52">
        <f>IF(D261="MT",VLOOKUP(B261,Master_Item!B:H,7,0),VLOOKUP(B261,Master_Item!B:H,6,0))</f>
        <v>72</v>
      </c>
      <c r="L261" s="52" t="str">
        <f>VLOOKUP(B261,Master_Item!B:M,12,0)</f>
        <v>โรงงานวังม่วง</v>
      </c>
      <c r="M261" s="11" t="str">
        <f t="shared" si="37"/>
        <v>โรงงานวังม่วงRegion 6/14</v>
      </c>
      <c r="N261" s="11">
        <f t="shared" si="38"/>
        <v>0</v>
      </c>
      <c r="O261" s="11">
        <f t="shared" si="38"/>
        <v>78.023611111111123</v>
      </c>
      <c r="P261" s="11">
        <f t="shared" si="38"/>
        <v>18.638888888888889</v>
      </c>
      <c r="Q261" s="11">
        <f t="shared" si="38"/>
        <v>0</v>
      </c>
      <c r="R261" s="11">
        <f t="shared" si="38"/>
        <v>96.662500000000009</v>
      </c>
      <c r="S261" s="11"/>
      <c r="T261" s="1">
        <f>VLOOKUP(B261,Master_Item!B:I,8,0)</f>
        <v>8.4</v>
      </c>
      <c r="U261" s="11">
        <f t="shared" si="39"/>
        <v>0</v>
      </c>
      <c r="V261" s="11">
        <f t="shared" si="40"/>
        <v>47188.680000000008</v>
      </c>
      <c r="W261" s="11">
        <f t="shared" si="41"/>
        <v>11272.800000000001</v>
      </c>
      <c r="X261" s="11">
        <f t="shared" si="42"/>
        <v>0</v>
      </c>
      <c r="Y261" s="11">
        <f t="shared" si="43"/>
        <v>58461.48000000001</v>
      </c>
    </row>
    <row r="262" spans="1:25">
      <c r="A262" s="13">
        <v>30</v>
      </c>
      <c r="B262" s="2">
        <v>310002641</v>
      </c>
      <c r="C262" s="1" t="s">
        <v>30</v>
      </c>
      <c r="D262" s="1" t="s">
        <v>121</v>
      </c>
      <c r="E262" s="12">
        <f>_xlfn.IFNA(VLOOKUP($B262,'FST OMT'!$C:$AH,$A262,0),0)</f>
        <v>0</v>
      </c>
      <c r="F262" s="12">
        <f>_xlfn.IFNA(VLOOKUP($B262,'FST CV'!$C:$AH,$A262,0),0)</f>
        <v>7132</v>
      </c>
      <c r="G262" s="12">
        <f>_xlfn.IFNA(VLOOKUP($B262,'FST TT'!$C:$AH,$A262,0),0)</f>
        <v>4300</v>
      </c>
      <c r="I262" s="4">
        <f t="shared" si="36"/>
        <v>11432</v>
      </c>
      <c r="K262" s="52">
        <f>IF(D262="MT",VLOOKUP(B262,Master_Item!B:H,7,0),VLOOKUP(B262,Master_Item!B:H,6,0))</f>
        <v>72</v>
      </c>
      <c r="L262" s="52" t="str">
        <f>VLOOKUP(B262,Master_Item!B:M,12,0)</f>
        <v>โรงงานวังม่วง</v>
      </c>
      <c r="M262" s="11" t="str">
        <f t="shared" si="37"/>
        <v>โรงงานวังม่วงRegion 7</v>
      </c>
      <c r="N262" s="11">
        <f t="shared" si="38"/>
        <v>0</v>
      </c>
      <c r="O262" s="11">
        <f t="shared" si="38"/>
        <v>99.055555555555557</v>
      </c>
      <c r="P262" s="11">
        <f t="shared" si="38"/>
        <v>59.722222222222221</v>
      </c>
      <c r="Q262" s="11">
        <f t="shared" si="38"/>
        <v>0</v>
      </c>
      <c r="R262" s="11">
        <f t="shared" si="38"/>
        <v>158.77777777777777</v>
      </c>
      <c r="S262" s="11"/>
      <c r="T262" s="1">
        <f>VLOOKUP(B262,Master_Item!B:I,8,0)</f>
        <v>8.4</v>
      </c>
      <c r="U262" s="11">
        <f t="shared" si="39"/>
        <v>0</v>
      </c>
      <c r="V262" s="11">
        <f t="shared" si="40"/>
        <v>59908.800000000003</v>
      </c>
      <c r="W262" s="11">
        <f t="shared" si="41"/>
        <v>36120</v>
      </c>
      <c r="X262" s="11">
        <f t="shared" si="42"/>
        <v>0</v>
      </c>
      <c r="Y262" s="11">
        <f t="shared" si="43"/>
        <v>96028.800000000003</v>
      </c>
    </row>
    <row r="263" spans="1:25">
      <c r="A263" s="13">
        <v>31</v>
      </c>
      <c r="B263" s="2">
        <v>310002641</v>
      </c>
      <c r="C263" s="1" t="s">
        <v>30</v>
      </c>
      <c r="D263" s="1" t="s">
        <v>122</v>
      </c>
      <c r="E263" s="12">
        <f>_xlfn.IFNA(VLOOKUP($B263,'FST OMT'!$C:$AH,$A263,0),0)</f>
        <v>0</v>
      </c>
      <c r="F263" s="12">
        <f>_xlfn.IFNA(VLOOKUP($B263,'FST CV'!$C:$AH,$A263,0),0)</f>
        <v>11755</v>
      </c>
      <c r="G263" s="12">
        <f>_xlfn.IFNA(VLOOKUP($B263,'FST TT'!$C:$AH,$A263,0),0)</f>
        <v>300</v>
      </c>
      <c r="I263" s="4">
        <f t="shared" si="36"/>
        <v>12055</v>
      </c>
      <c r="K263" s="52">
        <f>IF(D263="MT",VLOOKUP(B263,Master_Item!B:H,7,0),VLOOKUP(B263,Master_Item!B:H,6,0))</f>
        <v>72</v>
      </c>
      <c r="L263" s="52" t="str">
        <f>VLOOKUP(B263,Master_Item!B:M,12,0)</f>
        <v>โรงงานวังม่วง</v>
      </c>
      <c r="M263" s="11" t="str">
        <f t="shared" si="37"/>
        <v>โรงงานวังม่วงRegion 8</v>
      </c>
      <c r="N263" s="11">
        <f t="shared" si="38"/>
        <v>0</v>
      </c>
      <c r="O263" s="11">
        <f t="shared" si="38"/>
        <v>163.26388888888889</v>
      </c>
      <c r="P263" s="11">
        <f t="shared" si="38"/>
        <v>4.166666666666667</v>
      </c>
      <c r="Q263" s="11">
        <f t="shared" si="38"/>
        <v>0</v>
      </c>
      <c r="R263" s="11">
        <f t="shared" si="38"/>
        <v>167.43055555555554</v>
      </c>
      <c r="S263" s="11"/>
      <c r="T263" s="1">
        <f>VLOOKUP(B263,Master_Item!B:I,8,0)</f>
        <v>8.4</v>
      </c>
      <c r="U263" s="11">
        <f t="shared" si="39"/>
        <v>0</v>
      </c>
      <c r="V263" s="11">
        <f t="shared" si="40"/>
        <v>98742</v>
      </c>
      <c r="W263" s="11">
        <f t="shared" si="41"/>
        <v>2520</v>
      </c>
      <c r="X263" s="11">
        <f t="shared" si="42"/>
        <v>0</v>
      </c>
      <c r="Y263" s="11">
        <f t="shared" si="43"/>
        <v>101262</v>
      </c>
    </row>
    <row r="264" spans="1:25">
      <c r="A264" s="13">
        <v>131</v>
      </c>
      <c r="B264" s="2">
        <v>310002641</v>
      </c>
      <c r="C264" s="1" t="s">
        <v>30</v>
      </c>
      <c r="D264" s="1" t="s">
        <v>123</v>
      </c>
      <c r="H264" s="4">
        <f>_xlfn.IFNA(VLOOKUP(B264,'FST MT'!A:FS,$A264,0),0)</f>
        <v>0</v>
      </c>
      <c r="I264" s="4">
        <f t="shared" si="36"/>
        <v>0</v>
      </c>
      <c r="K264" s="52">
        <f>IF(D264="MT",VLOOKUP(B264,Master_Item!B:H,7,0),VLOOKUP(B264,Master_Item!B:H,6,0))</f>
        <v>72</v>
      </c>
      <c r="L264" s="52" t="str">
        <f>VLOOKUP(B264,Master_Item!B:M,12,0)</f>
        <v>โรงงานวังม่วง</v>
      </c>
      <c r="M264" s="11" t="str">
        <f t="shared" si="37"/>
        <v>โรงงานวังม่วงMT</v>
      </c>
      <c r="N264" s="11">
        <f t="shared" si="38"/>
        <v>0</v>
      </c>
      <c r="O264" s="11">
        <f t="shared" si="38"/>
        <v>0</v>
      </c>
      <c r="P264" s="11">
        <f t="shared" si="38"/>
        <v>0</v>
      </c>
      <c r="Q264" s="11">
        <f t="shared" si="38"/>
        <v>0</v>
      </c>
      <c r="R264" s="11">
        <f t="shared" si="38"/>
        <v>0</v>
      </c>
      <c r="S264" s="11"/>
      <c r="T264" s="1">
        <f>VLOOKUP(B264,Master_Item!B:I,8,0)</f>
        <v>8.4</v>
      </c>
      <c r="U264" s="11">
        <f t="shared" si="39"/>
        <v>0</v>
      </c>
      <c r="V264" s="11">
        <f t="shared" si="40"/>
        <v>0</v>
      </c>
      <c r="W264" s="11">
        <f t="shared" si="41"/>
        <v>0</v>
      </c>
      <c r="X264" s="11">
        <f t="shared" si="42"/>
        <v>0</v>
      </c>
      <c r="Y264" s="11">
        <f t="shared" si="43"/>
        <v>0</v>
      </c>
    </row>
    <row r="265" spans="1:25">
      <c r="A265" s="13">
        <v>24</v>
      </c>
      <c r="B265" s="2">
        <v>310002642</v>
      </c>
      <c r="C265" s="1" t="s">
        <v>31</v>
      </c>
      <c r="D265" s="1" t="s">
        <v>115</v>
      </c>
      <c r="E265" s="12">
        <f>_xlfn.IFNA(VLOOKUP($B265,'FST OMT'!$C:$AH,$A265,0),0)</f>
        <v>0</v>
      </c>
      <c r="F265" s="12">
        <f>_xlfn.IFNA(VLOOKUP($B265,'FST CV'!$C:$AH,$A265,0),0)</f>
        <v>0</v>
      </c>
      <c r="G265" s="12">
        <f>_xlfn.IFNA(VLOOKUP($B265,'FST TT'!$C:$AH,$A265,0),0)</f>
        <v>0</v>
      </c>
      <c r="I265" s="4">
        <f t="shared" si="36"/>
        <v>0</v>
      </c>
      <c r="K265" s="52">
        <f>IF(D265="MT",VLOOKUP(B265,Master_Item!B:H,7,0),VLOOKUP(B265,Master_Item!B:H,6,0))</f>
        <v>72</v>
      </c>
      <c r="L265" s="52" t="str">
        <f>VLOOKUP(B265,Master_Item!B:M,12,0)</f>
        <v>โรงงานวังม่วง</v>
      </c>
      <c r="M265" s="11" t="str">
        <f t="shared" si="37"/>
        <v>โรงงานวังม่วงRegion 1</v>
      </c>
      <c r="N265" s="11">
        <f t="shared" si="38"/>
        <v>0</v>
      </c>
      <c r="O265" s="11">
        <f t="shared" si="38"/>
        <v>0</v>
      </c>
      <c r="P265" s="11">
        <f t="shared" si="38"/>
        <v>0</v>
      </c>
      <c r="Q265" s="11">
        <f t="shared" si="38"/>
        <v>0</v>
      </c>
      <c r="R265" s="11">
        <f t="shared" si="38"/>
        <v>0</v>
      </c>
      <c r="S265" s="11"/>
      <c r="T265" s="1">
        <f>VLOOKUP(B265,Master_Item!B:I,8,0)</f>
        <v>8.4</v>
      </c>
      <c r="U265" s="11">
        <f t="shared" si="39"/>
        <v>0</v>
      </c>
      <c r="V265" s="11">
        <f t="shared" si="40"/>
        <v>0</v>
      </c>
      <c r="W265" s="11">
        <f t="shared" si="41"/>
        <v>0</v>
      </c>
      <c r="X265" s="11">
        <f t="shared" si="42"/>
        <v>0</v>
      </c>
      <c r="Y265" s="11">
        <f t="shared" si="43"/>
        <v>0</v>
      </c>
    </row>
    <row r="266" spans="1:25">
      <c r="A266" s="13">
        <v>25</v>
      </c>
      <c r="B266" s="2">
        <v>310002642</v>
      </c>
      <c r="C266" s="1" t="s">
        <v>31</v>
      </c>
      <c r="D266" s="1" t="s">
        <v>116</v>
      </c>
      <c r="E266" s="12">
        <f>_xlfn.IFNA(VLOOKUP($B266,'FST OMT'!$C:$AH,$A266,0),0)</f>
        <v>9265</v>
      </c>
      <c r="F266" s="12">
        <f>_xlfn.IFNA(VLOOKUP($B266,'FST CV'!$C:$AH,$A266,0),0)</f>
        <v>0</v>
      </c>
      <c r="G266" s="12">
        <f>_xlfn.IFNA(VLOOKUP($B266,'FST TT'!$C:$AH,$A266,0),0)</f>
        <v>0</v>
      </c>
      <c r="I266" s="4">
        <f t="shared" si="36"/>
        <v>9265</v>
      </c>
      <c r="K266" s="52">
        <f>IF(D266="MT",VLOOKUP(B266,Master_Item!B:H,7,0),VLOOKUP(B266,Master_Item!B:H,6,0))</f>
        <v>72</v>
      </c>
      <c r="L266" s="52" t="str">
        <f>VLOOKUP(B266,Master_Item!B:M,12,0)</f>
        <v>โรงงานวังม่วง</v>
      </c>
      <c r="M266" s="11" t="str">
        <f t="shared" si="37"/>
        <v>โรงงานวังม่วงRegion 2</v>
      </c>
      <c r="N266" s="11">
        <f t="shared" si="38"/>
        <v>128.68055555555554</v>
      </c>
      <c r="O266" s="11">
        <f t="shared" si="38"/>
        <v>0</v>
      </c>
      <c r="P266" s="11">
        <f t="shared" si="38"/>
        <v>0</v>
      </c>
      <c r="Q266" s="11">
        <f t="shared" si="38"/>
        <v>0</v>
      </c>
      <c r="R266" s="11">
        <f t="shared" si="38"/>
        <v>128.68055555555554</v>
      </c>
      <c r="S266" s="11"/>
      <c r="T266" s="1">
        <f>VLOOKUP(B266,Master_Item!B:I,8,0)</f>
        <v>8.4</v>
      </c>
      <c r="U266" s="11">
        <f t="shared" si="39"/>
        <v>77826</v>
      </c>
      <c r="V266" s="11">
        <f t="shared" si="40"/>
        <v>0</v>
      </c>
      <c r="W266" s="11">
        <f t="shared" si="41"/>
        <v>0</v>
      </c>
      <c r="X266" s="11">
        <f t="shared" si="42"/>
        <v>0</v>
      </c>
      <c r="Y266" s="11">
        <f t="shared" si="43"/>
        <v>77826</v>
      </c>
    </row>
    <row r="267" spans="1:25">
      <c r="A267" s="13">
        <v>26</v>
      </c>
      <c r="B267" s="2">
        <v>310002642</v>
      </c>
      <c r="C267" s="1" t="s">
        <v>31</v>
      </c>
      <c r="D267" s="1" t="s">
        <v>117</v>
      </c>
      <c r="E267" s="12">
        <f>_xlfn.IFNA(VLOOKUP($B267,'FST OMT'!$C:$AH,$A267,0),0)</f>
        <v>5716</v>
      </c>
      <c r="F267" s="12">
        <f>_xlfn.IFNA(VLOOKUP($B267,'FST CV'!$C:$AH,$A267,0),0)</f>
        <v>0</v>
      </c>
      <c r="G267" s="12">
        <f>_xlfn.IFNA(VLOOKUP($B267,'FST TT'!$C:$AH,$A267,0),0)</f>
        <v>0</v>
      </c>
      <c r="I267" s="4">
        <f t="shared" si="36"/>
        <v>5716</v>
      </c>
      <c r="K267" s="52">
        <f>IF(D267="MT",VLOOKUP(B267,Master_Item!B:H,7,0),VLOOKUP(B267,Master_Item!B:H,6,0))</f>
        <v>72</v>
      </c>
      <c r="L267" s="52" t="str">
        <f>VLOOKUP(B267,Master_Item!B:M,12,0)</f>
        <v>โรงงานวังม่วง</v>
      </c>
      <c r="M267" s="11" t="str">
        <f t="shared" si="37"/>
        <v>โรงงานวังม่วงRegion 3</v>
      </c>
      <c r="N267" s="11">
        <f t="shared" si="38"/>
        <v>79.388888888888886</v>
      </c>
      <c r="O267" s="11">
        <f t="shared" si="38"/>
        <v>0</v>
      </c>
      <c r="P267" s="11">
        <f t="shared" si="38"/>
        <v>0</v>
      </c>
      <c r="Q267" s="11">
        <f t="shared" si="38"/>
        <v>0</v>
      </c>
      <c r="R267" s="11">
        <f t="shared" si="38"/>
        <v>79.388888888888886</v>
      </c>
      <c r="S267" s="11"/>
      <c r="T267" s="1">
        <f>VLOOKUP(B267,Master_Item!B:I,8,0)</f>
        <v>8.4</v>
      </c>
      <c r="U267" s="11">
        <f t="shared" si="39"/>
        <v>48014.400000000001</v>
      </c>
      <c r="V267" s="11">
        <f t="shared" si="40"/>
        <v>0</v>
      </c>
      <c r="W267" s="11">
        <f t="shared" si="41"/>
        <v>0</v>
      </c>
      <c r="X267" s="11">
        <f t="shared" si="42"/>
        <v>0</v>
      </c>
      <c r="Y267" s="11">
        <f t="shared" si="43"/>
        <v>48014.400000000001</v>
      </c>
    </row>
    <row r="268" spans="1:25">
      <c r="A268" s="13">
        <v>27</v>
      </c>
      <c r="B268" s="2">
        <v>310002642</v>
      </c>
      <c r="C268" s="1" t="s">
        <v>31</v>
      </c>
      <c r="D268" s="1" t="s">
        <v>118</v>
      </c>
      <c r="E268" s="12">
        <f>_xlfn.IFNA(VLOOKUP($B268,'FST OMT'!$C:$AH,$A268,0),0)</f>
        <v>6450</v>
      </c>
      <c r="F268" s="12">
        <f>_xlfn.IFNA(VLOOKUP($B268,'FST CV'!$C:$AH,$A268,0),0)</f>
        <v>0</v>
      </c>
      <c r="G268" s="12">
        <f>_xlfn.IFNA(VLOOKUP($B268,'FST TT'!$C:$AH,$A268,0),0)</f>
        <v>0</v>
      </c>
      <c r="I268" s="4">
        <f t="shared" si="36"/>
        <v>6450</v>
      </c>
      <c r="K268" s="52">
        <f>IF(D268="MT",VLOOKUP(B268,Master_Item!B:H,7,0),VLOOKUP(B268,Master_Item!B:H,6,0))</f>
        <v>72</v>
      </c>
      <c r="L268" s="52" t="str">
        <f>VLOOKUP(B268,Master_Item!B:M,12,0)</f>
        <v>โรงงานวังม่วง</v>
      </c>
      <c r="M268" s="11" t="str">
        <f t="shared" si="37"/>
        <v>โรงงานวังม่วงRegion 4</v>
      </c>
      <c r="N268" s="11">
        <f t="shared" si="38"/>
        <v>89.583333333333329</v>
      </c>
      <c r="O268" s="11">
        <f t="shared" si="38"/>
        <v>0</v>
      </c>
      <c r="P268" s="11">
        <f t="shared" si="38"/>
        <v>0</v>
      </c>
      <c r="Q268" s="11">
        <f t="shared" si="38"/>
        <v>0</v>
      </c>
      <c r="R268" s="11">
        <f t="shared" si="38"/>
        <v>89.583333333333329</v>
      </c>
      <c r="S268" s="11"/>
      <c r="T268" s="1">
        <f>VLOOKUP(B268,Master_Item!B:I,8,0)</f>
        <v>8.4</v>
      </c>
      <c r="U268" s="11">
        <f t="shared" si="39"/>
        <v>54180</v>
      </c>
      <c r="V268" s="11">
        <f t="shared" si="40"/>
        <v>0</v>
      </c>
      <c r="W268" s="11">
        <f t="shared" si="41"/>
        <v>0</v>
      </c>
      <c r="X268" s="11">
        <f t="shared" si="42"/>
        <v>0</v>
      </c>
      <c r="Y268" s="11">
        <f t="shared" si="43"/>
        <v>54180</v>
      </c>
    </row>
    <row r="269" spans="1:25">
      <c r="A269" s="13">
        <v>28</v>
      </c>
      <c r="B269" s="2">
        <v>310002642</v>
      </c>
      <c r="C269" s="1" t="s">
        <v>31</v>
      </c>
      <c r="D269" s="1" t="s">
        <v>119</v>
      </c>
      <c r="E269" s="12">
        <f>_xlfn.IFNA(VLOOKUP($B269,'FST OMT'!$C:$AH,$A269,0),0)</f>
        <v>2650</v>
      </c>
      <c r="F269" s="12">
        <f>_xlfn.IFNA(VLOOKUP($B269,'FST CV'!$C:$AH,$A269,0),0)</f>
        <v>0</v>
      </c>
      <c r="G269" s="12">
        <f>_xlfn.IFNA(VLOOKUP($B269,'FST TT'!$C:$AH,$A269,0),0)</f>
        <v>0</v>
      </c>
      <c r="I269" s="4">
        <f t="shared" si="36"/>
        <v>2650</v>
      </c>
      <c r="K269" s="52">
        <f>IF(D269="MT",VLOOKUP(B269,Master_Item!B:H,7,0),VLOOKUP(B269,Master_Item!B:H,6,0))</f>
        <v>72</v>
      </c>
      <c r="L269" s="52" t="str">
        <f>VLOOKUP(B269,Master_Item!B:M,12,0)</f>
        <v>โรงงานวังม่วง</v>
      </c>
      <c r="M269" s="11" t="str">
        <f t="shared" si="37"/>
        <v>โรงงานวังม่วงRegion 5</v>
      </c>
      <c r="N269" s="11">
        <f t="shared" si="38"/>
        <v>36.805555555555557</v>
      </c>
      <c r="O269" s="11">
        <f t="shared" si="38"/>
        <v>0</v>
      </c>
      <c r="P269" s="11">
        <f t="shared" si="38"/>
        <v>0</v>
      </c>
      <c r="Q269" s="11">
        <f t="shared" si="38"/>
        <v>0</v>
      </c>
      <c r="R269" s="11">
        <f t="shared" si="38"/>
        <v>36.805555555555557</v>
      </c>
      <c r="S269" s="11"/>
      <c r="T269" s="1">
        <f>VLOOKUP(B269,Master_Item!B:I,8,0)</f>
        <v>8.4</v>
      </c>
      <c r="U269" s="11">
        <f t="shared" si="39"/>
        <v>22260</v>
      </c>
      <c r="V269" s="11">
        <f t="shared" si="40"/>
        <v>0</v>
      </c>
      <c r="W269" s="11">
        <f t="shared" si="41"/>
        <v>0</v>
      </c>
      <c r="X269" s="11">
        <f t="shared" si="42"/>
        <v>0</v>
      </c>
      <c r="Y269" s="11">
        <f t="shared" si="43"/>
        <v>22260</v>
      </c>
    </row>
    <row r="270" spans="1:25">
      <c r="A270" s="13">
        <v>29</v>
      </c>
      <c r="B270" s="2">
        <v>310002642</v>
      </c>
      <c r="C270" s="1" t="s">
        <v>31</v>
      </c>
      <c r="D270" s="1" t="s">
        <v>127</v>
      </c>
      <c r="E270" s="12">
        <f>_xlfn.IFNA(VLOOKUP($B270,'FST OMT'!$C:$AH,$A270,0),0)*0.45</f>
        <v>1664.55</v>
      </c>
      <c r="F270" s="12">
        <f>_xlfn.IFNA(VLOOKUP($B270,'FST CV'!$C:$AH,$A270,0),0)*0.45</f>
        <v>0</v>
      </c>
      <c r="G270" s="12">
        <f>_xlfn.IFNA(VLOOKUP($B270,'FST TT'!$C:$AH,$A270,0),0)*0.45</f>
        <v>0</v>
      </c>
      <c r="I270" s="4">
        <f t="shared" si="36"/>
        <v>1664.55</v>
      </c>
      <c r="K270" s="52">
        <f>IF(D270="MT",VLOOKUP(B270,Master_Item!B:H,7,0),VLOOKUP(B270,Master_Item!B:H,6,0))</f>
        <v>72</v>
      </c>
      <c r="L270" s="52" t="str">
        <f>VLOOKUP(B270,Master_Item!B:M,12,0)</f>
        <v>โรงงานวังม่วง</v>
      </c>
      <c r="M270" s="11" t="str">
        <f t="shared" si="37"/>
        <v>โรงงานวังม่วงRegion 6/9</v>
      </c>
      <c r="N270" s="11">
        <f t="shared" si="38"/>
        <v>23.118749999999999</v>
      </c>
      <c r="O270" s="11">
        <f t="shared" si="38"/>
        <v>0</v>
      </c>
      <c r="P270" s="11">
        <f t="shared" si="38"/>
        <v>0</v>
      </c>
      <c r="Q270" s="11">
        <f t="shared" si="38"/>
        <v>0</v>
      </c>
      <c r="R270" s="11">
        <f t="shared" si="38"/>
        <v>23.118749999999999</v>
      </c>
      <c r="S270" s="11"/>
      <c r="T270" s="1">
        <f>VLOOKUP(B270,Master_Item!B:I,8,0)</f>
        <v>8.4</v>
      </c>
      <c r="U270" s="11">
        <f t="shared" si="39"/>
        <v>13982.22</v>
      </c>
      <c r="V270" s="11">
        <f t="shared" si="40"/>
        <v>0</v>
      </c>
      <c r="W270" s="11">
        <f t="shared" si="41"/>
        <v>0</v>
      </c>
      <c r="X270" s="11">
        <f t="shared" si="42"/>
        <v>0</v>
      </c>
      <c r="Y270" s="11">
        <f t="shared" si="43"/>
        <v>13982.22</v>
      </c>
    </row>
    <row r="271" spans="1:25">
      <c r="A271" s="13">
        <v>29</v>
      </c>
      <c r="B271" s="2">
        <v>310002642</v>
      </c>
      <c r="C271" s="1" t="s">
        <v>31</v>
      </c>
      <c r="D271" s="1" t="s">
        <v>128</v>
      </c>
      <c r="E271" s="12">
        <f>_xlfn.IFNA(VLOOKUP($B271,'FST OMT'!$C:$AH,$A271,0),0)*0.55</f>
        <v>2034.4500000000003</v>
      </c>
      <c r="F271" s="12">
        <f>_xlfn.IFNA(VLOOKUP($B271,'FST CV'!$C:$AH,$A271,0),0)*0.55</f>
        <v>0</v>
      </c>
      <c r="G271" s="12">
        <f>_xlfn.IFNA(VLOOKUP($B271,'FST TT'!$C:$AH,$A271,0),0)*0.55</f>
        <v>0</v>
      </c>
      <c r="I271" s="4">
        <f t="shared" si="36"/>
        <v>2034.4500000000003</v>
      </c>
      <c r="K271" s="52">
        <f>IF(D271="MT",VLOOKUP(B271,Master_Item!B:H,7,0),VLOOKUP(B271,Master_Item!B:H,6,0))</f>
        <v>72</v>
      </c>
      <c r="L271" s="52" t="str">
        <f>VLOOKUP(B271,Master_Item!B:M,12,0)</f>
        <v>โรงงานวังม่วง</v>
      </c>
      <c r="M271" s="11" t="str">
        <f t="shared" si="37"/>
        <v>โรงงานวังม่วงRegion 6/14</v>
      </c>
      <c r="N271" s="11">
        <f t="shared" si="38"/>
        <v>28.256250000000005</v>
      </c>
      <c r="O271" s="11">
        <f t="shared" si="38"/>
        <v>0</v>
      </c>
      <c r="P271" s="11">
        <f t="shared" si="38"/>
        <v>0</v>
      </c>
      <c r="Q271" s="11">
        <f t="shared" si="38"/>
        <v>0</v>
      </c>
      <c r="R271" s="11">
        <f t="shared" si="38"/>
        <v>28.256250000000005</v>
      </c>
      <c r="S271" s="11"/>
      <c r="T271" s="1">
        <f>VLOOKUP(B271,Master_Item!B:I,8,0)</f>
        <v>8.4</v>
      </c>
      <c r="U271" s="11">
        <f t="shared" si="39"/>
        <v>17089.380000000005</v>
      </c>
      <c r="V271" s="11">
        <f t="shared" si="40"/>
        <v>0</v>
      </c>
      <c r="W271" s="11">
        <f t="shared" si="41"/>
        <v>0</v>
      </c>
      <c r="X271" s="11">
        <f t="shared" si="42"/>
        <v>0</v>
      </c>
      <c r="Y271" s="11">
        <f t="shared" si="43"/>
        <v>17089.380000000005</v>
      </c>
    </row>
    <row r="272" spans="1:25">
      <c r="A272" s="13">
        <v>30</v>
      </c>
      <c r="B272" s="2">
        <v>310002642</v>
      </c>
      <c r="C272" s="1" t="s">
        <v>31</v>
      </c>
      <c r="D272" s="1" t="s">
        <v>121</v>
      </c>
      <c r="E272" s="12">
        <f>_xlfn.IFNA(VLOOKUP($B272,'FST OMT'!$C:$AH,$A272,0),0)</f>
        <v>2622</v>
      </c>
      <c r="F272" s="12">
        <f>_xlfn.IFNA(VLOOKUP($B272,'FST CV'!$C:$AH,$A272,0),0)</f>
        <v>0</v>
      </c>
      <c r="G272" s="12">
        <f>_xlfn.IFNA(VLOOKUP($B272,'FST TT'!$C:$AH,$A272,0),0)</f>
        <v>0</v>
      </c>
      <c r="I272" s="4">
        <f t="shared" si="36"/>
        <v>2622</v>
      </c>
      <c r="K272" s="52">
        <f>IF(D272="MT",VLOOKUP(B272,Master_Item!B:H,7,0),VLOOKUP(B272,Master_Item!B:H,6,0))</f>
        <v>72</v>
      </c>
      <c r="L272" s="52" t="str">
        <f>VLOOKUP(B272,Master_Item!B:M,12,0)</f>
        <v>โรงงานวังม่วง</v>
      </c>
      <c r="M272" s="11" t="str">
        <f t="shared" si="37"/>
        <v>โรงงานวังม่วงRegion 7</v>
      </c>
      <c r="N272" s="11">
        <f t="shared" si="38"/>
        <v>36.416666666666664</v>
      </c>
      <c r="O272" s="11">
        <f t="shared" si="38"/>
        <v>0</v>
      </c>
      <c r="P272" s="11">
        <f t="shared" si="38"/>
        <v>0</v>
      </c>
      <c r="Q272" s="11">
        <f t="shared" si="38"/>
        <v>0</v>
      </c>
      <c r="R272" s="11">
        <f t="shared" si="38"/>
        <v>36.416666666666664</v>
      </c>
      <c r="S272" s="11"/>
      <c r="T272" s="1">
        <f>VLOOKUP(B272,Master_Item!B:I,8,0)</f>
        <v>8.4</v>
      </c>
      <c r="U272" s="11">
        <f t="shared" si="39"/>
        <v>22024.799999999999</v>
      </c>
      <c r="V272" s="11">
        <f t="shared" si="40"/>
        <v>0</v>
      </c>
      <c r="W272" s="11">
        <f t="shared" si="41"/>
        <v>0</v>
      </c>
      <c r="X272" s="11">
        <f t="shared" si="42"/>
        <v>0</v>
      </c>
      <c r="Y272" s="11">
        <f t="shared" si="43"/>
        <v>22024.799999999999</v>
      </c>
    </row>
    <row r="273" spans="1:25">
      <c r="A273" s="13">
        <v>31</v>
      </c>
      <c r="B273" s="2">
        <v>310002642</v>
      </c>
      <c r="C273" s="1" t="s">
        <v>31</v>
      </c>
      <c r="D273" s="1" t="s">
        <v>122</v>
      </c>
      <c r="E273" s="12">
        <f>_xlfn.IFNA(VLOOKUP($B273,'FST OMT'!$C:$AH,$A273,0),0)</f>
        <v>13300</v>
      </c>
      <c r="F273" s="12">
        <f>_xlfn.IFNA(VLOOKUP($B273,'FST CV'!$C:$AH,$A273,0),0)</f>
        <v>0</v>
      </c>
      <c r="G273" s="12">
        <f>_xlfn.IFNA(VLOOKUP($B273,'FST TT'!$C:$AH,$A273,0),0)</f>
        <v>0</v>
      </c>
      <c r="I273" s="4">
        <f t="shared" si="36"/>
        <v>13300</v>
      </c>
      <c r="K273" s="52">
        <f>IF(D273="MT",VLOOKUP(B273,Master_Item!B:H,7,0),VLOOKUP(B273,Master_Item!B:H,6,0))</f>
        <v>72</v>
      </c>
      <c r="L273" s="52" t="str">
        <f>VLOOKUP(B273,Master_Item!B:M,12,0)</f>
        <v>โรงงานวังม่วง</v>
      </c>
      <c r="M273" s="11" t="str">
        <f t="shared" si="37"/>
        <v>โรงงานวังม่วงRegion 8</v>
      </c>
      <c r="N273" s="11">
        <f t="shared" si="38"/>
        <v>184.72222222222223</v>
      </c>
      <c r="O273" s="11">
        <f t="shared" si="38"/>
        <v>0</v>
      </c>
      <c r="P273" s="11">
        <f t="shared" si="38"/>
        <v>0</v>
      </c>
      <c r="Q273" s="11">
        <f t="shared" si="38"/>
        <v>0</v>
      </c>
      <c r="R273" s="11">
        <f t="shared" si="38"/>
        <v>184.72222222222223</v>
      </c>
      <c r="S273" s="11"/>
      <c r="T273" s="1">
        <f>VLOOKUP(B273,Master_Item!B:I,8,0)</f>
        <v>8.4</v>
      </c>
      <c r="U273" s="11">
        <f t="shared" si="39"/>
        <v>111720</v>
      </c>
      <c r="V273" s="11">
        <f t="shared" si="40"/>
        <v>0</v>
      </c>
      <c r="W273" s="11">
        <f t="shared" si="41"/>
        <v>0</v>
      </c>
      <c r="X273" s="11">
        <f t="shared" si="42"/>
        <v>0</v>
      </c>
      <c r="Y273" s="11">
        <f t="shared" si="43"/>
        <v>111720</v>
      </c>
    </row>
    <row r="274" spans="1:25">
      <c r="A274" s="13">
        <v>131</v>
      </c>
      <c r="B274" s="2">
        <v>310002642</v>
      </c>
      <c r="C274" s="1" t="s">
        <v>31</v>
      </c>
      <c r="D274" s="1" t="s">
        <v>123</v>
      </c>
      <c r="E274" s="4"/>
      <c r="F274" s="4"/>
      <c r="G274" s="4"/>
      <c r="H274" s="4">
        <f>_xlfn.IFNA(VLOOKUP(B274,'FST MT'!A:FS,$A274,0),0)</f>
        <v>3603</v>
      </c>
      <c r="I274" s="4">
        <f t="shared" si="36"/>
        <v>3603</v>
      </c>
      <c r="K274" s="52">
        <f>IF(D274="MT",VLOOKUP(B274,Master_Item!B:H,7,0),VLOOKUP(B274,Master_Item!B:H,6,0))</f>
        <v>72</v>
      </c>
      <c r="L274" s="52" t="str">
        <f>VLOOKUP(B274,Master_Item!B:M,12,0)</f>
        <v>โรงงานวังม่วง</v>
      </c>
      <c r="M274" s="11" t="str">
        <f t="shared" si="37"/>
        <v>โรงงานวังม่วงMT</v>
      </c>
      <c r="N274" s="11">
        <f t="shared" si="38"/>
        <v>0</v>
      </c>
      <c r="O274" s="11">
        <f t="shared" si="38"/>
        <v>0</v>
      </c>
      <c r="P274" s="11">
        <f t="shared" si="38"/>
        <v>0</v>
      </c>
      <c r="Q274" s="11">
        <f t="shared" si="38"/>
        <v>50.041666666666664</v>
      </c>
      <c r="R274" s="11">
        <f t="shared" si="38"/>
        <v>50.041666666666664</v>
      </c>
      <c r="S274" s="11"/>
      <c r="T274" s="1">
        <f>VLOOKUP(B274,Master_Item!B:I,8,0)</f>
        <v>8.4</v>
      </c>
      <c r="U274" s="11">
        <f t="shared" si="39"/>
        <v>0</v>
      </c>
      <c r="V274" s="11">
        <f t="shared" si="40"/>
        <v>0</v>
      </c>
      <c r="W274" s="11">
        <f t="shared" si="41"/>
        <v>0</v>
      </c>
      <c r="X274" s="11">
        <f t="shared" si="42"/>
        <v>30265.200000000001</v>
      </c>
      <c r="Y274" s="11">
        <f t="shared" si="43"/>
        <v>30265.200000000001</v>
      </c>
    </row>
    <row r="275" spans="1:25">
      <c r="A275" s="13">
        <v>24</v>
      </c>
      <c r="B275" s="2">
        <v>310002643</v>
      </c>
      <c r="C275" s="1" t="s">
        <v>34</v>
      </c>
      <c r="D275" s="1" t="s">
        <v>115</v>
      </c>
      <c r="E275" s="12">
        <f>_xlfn.IFNA(VLOOKUP($B275,'FST OMT'!$C:$AH,$A275,0),0)</f>
        <v>0</v>
      </c>
      <c r="F275" s="12">
        <f>_xlfn.IFNA(VLOOKUP($B275,'FST CV'!$C:$AH,$A275,0),0)</f>
        <v>0</v>
      </c>
      <c r="G275" s="12">
        <f>_xlfn.IFNA(VLOOKUP($B275,'FST TT'!$C:$AH,$A275,0),0)</f>
        <v>0</v>
      </c>
      <c r="I275" s="4">
        <f t="shared" si="36"/>
        <v>0</v>
      </c>
      <c r="K275" s="52">
        <f>IF(D275="MT",VLOOKUP(B275,Master_Item!B:H,7,0),VLOOKUP(B275,Master_Item!B:H,6,0))</f>
        <v>72</v>
      </c>
      <c r="L275" s="52" t="str">
        <f>VLOOKUP(B275,Master_Item!B:M,12,0)</f>
        <v>โรงงานวังม่วง</v>
      </c>
      <c r="M275" s="11" t="str">
        <f t="shared" si="37"/>
        <v>โรงงานวังม่วงRegion 1</v>
      </c>
      <c r="N275" s="11">
        <f t="shared" si="38"/>
        <v>0</v>
      </c>
      <c r="O275" s="11">
        <f t="shared" si="38"/>
        <v>0</v>
      </c>
      <c r="P275" s="11">
        <f t="shared" si="38"/>
        <v>0</v>
      </c>
      <c r="Q275" s="11">
        <f t="shared" si="38"/>
        <v>0</v>
      </c>
      <c r="R275" s="11">
        <f t="shared" si="38"/>
        <v>0</v>
      </c>
      <c r="S275" s="11"/>
      <c r="T275" s="1">
        <f>VLOOKUP(B275,Master_Item!B:I,8,0)</f>
        <v>8.4</v>
      </c>
      <c r="U275" s="11">
        <f t="shared" si="39"/>
        <v>0</v>
      </c>
      <c r="V275" s="11">
        <f t="shared" si="40"/>
        <v>0</v>
      </c>
      <c r="W275" s="11">
        <f t="shared" si="41"/>
        <v>0</v>
      </c>
      <c r="X275" s="11">
        <f t="shared" si="42"/>
        <v>0</v>
      </c>
      <c r="Y275" s="11">
        <f t="shared" si="43"/>
        <v>0</v>
      </c>
    </row>
    <row r="276" spans="1:25">
      <c r="A276" s="13">
        <v>25</v>
      </c>
      <c r="B276" s="2">
        <v>310002643</v>
      </c>
      <c r="C276" s="1" t="s">
        <v>34</v>
      </c>
      <c r="D276" s="1" t="s">
        <v>116</v>
      </c>
      <c r="E276" s="12">
        <f>_xlfn.IFNA(VLOOKUP($B276,'FST OMT'!$C:$AH,$A276,0),0)</f>
        <v>0</v>
      </c>
      <c r="F276" s="12">
        <f>_xlfn.IFNA(VLOOKUP($B276,'FST CV'!$C:$AH,$A276,0),0)</f>
        <v>0</v>
      </c>
      <c r="G276" s="12">
        <f>_xlfn.IFNA(VLOOKUP($B276,'FST TT'!$C:$AH,$A276,0),0)</f>
        <v>0</v>
      </c>
      <c r="I276" s="4">
        <f t="shared" si="36"/>
        <v>0</v>
      </c>
      <c r="K276" s="52">
        <f>IF(D276="MT",VLOOKUP(B276,Master_Item!B:H,7,0),VLOOKUP(B276,Master_Item!B:H,6,0))</f>
        <v>72</v>
      </c>
      <c r="L276" s="52" t="str">
        <f>VLOOKUP(B276,Master_Item!B:M,12,0)</f>
        <v>โรงงานวังม่วง</v>
      </c>
      <c r="M276" s="11" t="str">
        <f t="shared" si="37"/>
        <v>โรงงานวังม่วงRegion 2</v>
      </c>
      <c r="N276" s="11">
        <f t="shared" si="38"/>
        <v>0</v>
      </c>
      <c r="O276" s="11">
        <f t="shared" si="38"/>
        <v>0</v>
      </c>
      <c r="P276" s="11">
        <f t="shared" si="38"/>
        <v>0</v>
      </c>
      <c r="Q276" s="11">
        <f t="shared" si="38"/>
        <v>0</v>
      </c>
      <c r="R276" s="11">
        <f t="shared" si="38"/>
        <v>0</v>
      </c>
      <c r="S276" s="11"/>
      <c r="T276" s="1">
        <f>VLOOKUP(B276,Master_Item!B:I,8,0)</f>
        <v>8.4</v>
      </c>
      <c r="U276" s="11">
        <f t="shared" si="39"/>
        <v>0</v>
      </c>
      <c r="V276" s="11">
        <f t="shared" si="40"/>
        <v>0</v>
      </c>
      <c r="W276" s="11">
        <f t="shared" si="41"/>
        <v>0</v>
      </c>
      <c r="X276" s="11">
        <f t="shared" si="42"/>
        <v>0</v>
      </c>
      <c r="Y276" s="11">
        <f t="shared" si="43"/>
        <v>0</v>
      </c>
    </row>
    <row r="277" spans="1:25">
      <c r="A277" s="13">
        <v>26</v>
      </c>
      <c r="B277" s="2">
        <v>310002643</v>
      </c>
      <c r="C277" s="1" t="s">
        <v>34</v>
      </c>
      <c r="D277" s="1" t="s">
        <v>117</v>
      </c>
      <c r="E277" s="12">
        <f>_xlfn.IFNA(VLOOKUP($B277,'FST OMT'!$C:$AH,$A277,0),0)</f>
        <v>0</v>
      </c>
      <c r="F277" s="12">
        <f>_xlfn.IFNA(VLOOKUP($B277,'FST CV'!$C:$AH,$A277,0),0)</f>
        <v>0</v>
      </c>
      <c r="G277" s="12">
        <f>_xlfn.IFNA(VLOOKUP($B277,'FST TT'!$C:$AH,$A277,0),0)</f>
        <v>0</v>
      </c>
      <c r="I277" s="4">
        <f t="shared" si="36"/>
        <v>0</v>
      </c>
      <c r="K277" s="52">
        <f>IF(D277="MT",VLOOKUP(B277,Master_Item!B:H,7,0),VLOOKUP(B277,Master_Item!B:H,6,0))</f>
        <v>72</v>
      </c>
      <c r="L277" s="52" t="str">
        <f>VLOOKUP(B277,Master_Item!B:M,12,0)</f>
        <v>โรงงานวังม่วง</v>
      </c>
      <c r="M277" s="11" t="str">
        <f t="shared" si="37"/>
        <v>โรงงานวังม่วงRegion 3</v>
      </c>
      <c r="N277" s="11">
        <f t="shared" si="38"/>
        <v>0</v>
      </c>
      <c r="O277" s="11">
        <f t="shared" si="38"/>
        <v>0</v>
      </c>
      <c r="P277" s="11">
        <f t="shared" si="38"/>
        <v>0</v>
      </c>
      <c r="Q277" s="11">
        <f t="shared" si="38"/>
        <v>0</v>
      </c>
      <c r="R277" s="11">
        <f t="shared" si="38"/>
        <v>0</v>
      </c>
      <c r="S277" s="11"/>
      <c r="T277" s="1">
        <f>VLOOKUP(B277,Master_Item!B:I,8,0)</f>
        <v>8.4</v>
      </c>
      <c r="U277" s="11">
        <f t="shared" si="39"/>
        <v>0</v>
      </c>
      <c r="V277" s="11">
        <f t="shared" si="40"/>
        <v>0</v>
      </c>
      <c r="W277" s="11">
        <f t="shared" si="41"/>
        <v>0</v>
      </c>
      <c r="X277" s="11">
        <f t="shared" si="42"/>
        <v>0</v>
      </c>
      <c r="Y277" s="11">
        <f t="shared" si="43"/>
        <v>0</v>
      </c>
    </row>
    <row r="278" spans="1:25">
      <c r="A278" s="13">
        <v>27</v>
      </c>
      <c r="B278" s="2">
        <v>310002643</v>
      </c>
      <c r="C278" s="1" t="s">
        <v>34</v>
      </c>
      <c r="D278" s="1" t="s">
        <v>118</v>
      </c>
      <c r="E278" s="12">
        <f>_xlfn.IFNA(VLOOKUP($B278,'FST OMT'!$C:$AH,$A278,0),0)</f>
        <v>0</v>
      </c>
      <c r="F278" s="12">
        <f>_xlfn.IFNA(VLOOKUP($B278,'FST CV'!$C:$AH,$A278,0),0)</f>
        <v>0</v>
      </c>
      <c r="G278" s="12">
        <f>_xlfn.IFNA(VLOOKUP($B278,'FST TT'!$C:$AH,$A278,0),0)</f>
        <v>0</v>
      </c>
      <c r="I278" s="4">
        <f t="shared" si="36"/>
        <v>0</v>
      </c>
      <c r="K278" s="52">
        <f>IF(D278="MT",VLOOKUP(B278,Master_Item!B:H,7,0),VLOOKUP(B278,Master_Item!B:H,6,0))</f>
        <v>72</v>
      </c>
      <c r="L278" s="52" t="str">
        <f>VLOOKUP(B278,Master_Item!B:M,12,0)</f>
        <v>โรงงานวังม่วง</v>
      </c>
      <c r="M278" s="11" t="str">
        <f t="shared" si="37"/>
        <v>โรงงานวังม่วงRegion 4</v>
      </c>
      <c r="N278" s="11">
        <f t="shared" si="38"/>
        <v>0</v>
      </c>
      <c r="O278" s="11">
        <f t="shared" si="38"/>
        <v>0</v>
      </c>
      <c r="P278" s="11">
        <f t="shared" si="38"/>
        <v>0</v>
      </c>
      <c r="Q278" s="11">
        <f t="shared" si="38"/>
        <v>0</v>
      </c>
      <c r="R278" s="11">
        <f t="shared" si="38"/>
        <v>0</v>
      </c>
      <c r="S278" s="11"/>
      <c r="T278" s="1">
        <f>VLOOKUP(B278,Master_Item!B:I,8,0)</f>
        <v>8.4</v>
      </c>
      <c r="U278" s="11">
        <f t="shared" si="39"/>
        <v>0</v>
      </c>
      <c r="V278" s="11">
        <f t="shared" si="40"/>
        <v>0</v>
      </c>
      <c r="W278" s="11">
        <f t="shared" si="41"/>
        <v>0</v>
      </c>
      <c r="X278" s="11">
        <f t="shared" si="42"/>
        <v>0</v>
      </c>
      <c r="Y278" s="11">
        <f t="shared" si="43"/>
        <v>0</v>
      </c>
    </row>
    <row r="279" spans="1:25">
      <c r="A279" s="13">
        <v>28</v>
      </c>
      <c r="B279" s="2">
        <v>310002643</v>
      </c>
      <c r="C279" s="1" t="s">
        <v>34</v>
      </c>
      <c r="D279" s="1" t="s">
        <v>119</v>
      </c>
      <c r="E279" s="12">
        <f>_xlfn.IFNA(VLOOKUP($B279,'FST OMT'!$C:$AH,$A279,0),0)</f>
        <v>0</v>
      </c>
      <c r="F279" s="12">
        <f>_xlfn.IFNA(VLOOKUP($B279,'FST CV'!$C:$AH,$A279,0),0)</f>
        <v>0</v>
      </c>
      <c r="G279" s="12">
        <f>_xlfn.IFNA(VLOOKUP($B279,'FST TT'!$C:$AH,$A279,0),0)</f>
        <v>0</v>
      </c>
      <c r="I279" s="4">
        <f t="shared" si="36"/>
        <v>0</v>
      </c>
      <c r="K279" s="52">
        <f>IF(D279="MT",VLOOKUP(B279,Master_Item!B:H,7,0),VLOOKUP(B279,Master_Item!B:H,6,0))</f>
        <v>72</v>
      </c>
      <c r="L279" s="52" t="str">
        <f>VLOOKUP(B279,Master_Item!B:M,12,0)</f>
        <v>โรงงานวังม่วง</v>
      </c>
      <c r="M279" s="11" t="str">
        <f t="shared" si="37"/>
        <v>โรงงานวังม่วงRegion 5</v>
      </c>
      <c r="N279" s="11">
        <f t="shared" si="38"/>
        <v>0</v>
      </c>
      <c r="O279" s="11">
        <f t="shared" si="38"/>
        <v>0</v>
      </c>
      <c r="P279" s="11">
        <f t="shared" si="38"/>
        <v>0</v>
      </c>
      <c r="Q279" s="11">
        <f t="shared" si="38"/>
        <v>0</v>
      </c>
      <c r="R279" s="11">
        <f t="shared" si="38"/>
        <v>0</v>
      </c>
      <c r="S279" s="11"/>
      <c r="T279" s="1">
        <f>VLOOKUP(B279,Master_Item!B:I,8,0)</f>
        <v>8.4</v>
      </c>
      <c r="U279" s="11">
        <f t="shared" si="39"/>
        <v>0</v>
      </c>
      <c r="V279" s="11">
        <f t="shared" si="40"/>
        <v>0</v>
      </c>
      <c r="W279" s="11">
        <f t="shared" si="41"/>
        <v>0</v>
      </c>
      <c r="X279" s="11">
        <f t="shared" si="42"/>
        <v>0</v>
      </c>
      <c r="Y279" s="11">
        <f t="shared" si="43"/>
        <v>0</v>
      </c>
    </row>
    <row r="280" spans="1:25">
      <c r="A280" s="13">
        <v>29</v>
      </c>
      <c r="B280" s="2">
        <v>310002643</v>
      </c>
      <c r="C280" s="1" t="s">
        <v>34</v>
      </c>
      <c r="D280" s="1" t="s">
        <v>127</v>
      </c>
      <c r="E280" s="12">
        <f>_xlfn.IFNA(VLOOKUP($B280,'FST OMT'!$C:$AH,$A280,0),0)*0.45</f>
        <v>0</v>
      </c>
      <c r="F280" s="12">
        <f>_xlfn.IFNA(VLOOKUP($B280,'FST CV'!$C:$AH,$A280,0),0)*0.45</f>
        <v>0</v>
      </c>
      <c r="G280" s="12">
        <f>_xlfn.IFNA(VLOOKUP($B280,'FST TT'!$C:$AH,$A280,0),0)*0.45</f>
        <v>0</v>
      </c>
      <c r="I280" s="4">
        <f t="shared" si="36"/>
        <v>0</v>
      </c>
      <c r="K280" s="52">
        <f>IF(D280="MT",VLOOKUP(B280,Master_Item!B:H,7,0),VLOOKUP(B280,Master_Item!B:H,6,0))</f>
        <v>72</v>
      </c>
      <c r="L280" s="52" t="str">
        <f>VLOOKUP(B280,Master_Item!B:M,12,0)</f>
        <v>โรงงานวังม่วง</v>
      </c>
      <c r="M280" s="11" t="str">
        <f t="shared" si="37"/>
        <v>โรงงานวังม่วงRegion 6/9</v>
      </c>
      <c r="N280" s="11">
        <f t="shared" si="38"/>
        <v>0</v>
      </c>
      <c r="O280" s="11">
        <f t="shared" si="38"/>
        <v>0</v>
      </c>
      <c r="P280" s="11">
        <f t="shared" si="38"/>
        <v>0</v>
      </c>
      <c r="Q280" s="11">
        <f t="shared" si="38"/>
        <v>0</v>
      </c>
      <c r="R280" s="11">
        <f t="shared" si="38"/>
        <v>0</v>
      </c>
      <c r="S280" s="11"/>
      <c r="T280" s="1">
        <f>VLOOKUP(B280,Master_Item!B:I,8,0)</f>
        <v>8.4</v>
      </c>
      <c r="U280" s="11">
        <f t="shared" si="39"/>
        <v>0</v>
      </c>
      <c r="V280" s="11">
        <f t="shared" si="40"/>
        <v>0</v>
      </c>
      <c r="W280" s="11">
        <f t="shared" si="41"/>
        <v>0</v>
      </c>
      <c r="X280" s="11">
        <f t="shared" si="42"/>
        <v>0</v>
      </c>
      <c r="Y280" s="11">
        <f t="shared" si="43"/>
        <v>0</v>
      </c>
    </row>
    <row r="281" spans="1:25">
      <c r="A281" s="13">
        <v>29</v>
      </c>
      <c r="B281" s="2">
        <v>310002643</v>
      </c>
      <c r="C281" s="1" t="s">
        <v>34</v>
      </c>
      <c r="D281" s="1" t="s">
        <v>128</v>
      </c>
      <c r="E281" s="12">
        <f>_xlfn.IFNA(VLOOKUP($B281,'FST OMT'!$C:$AH,$A281,0),0)*0.55</f>
        <v>0</v>
      </c>
      <c r="F281" s="12">
        <f>_xlfn.IFNA(VLOOKUP($B281,'FST CV'!$C:$AH,$A281,0),0)*0.55</f>
        <v>0</v>
      </c>
      <c r="G281" s="12">
        <f>_xlfn.IFNA(VLOOKUP($B281,'FST TT'!$C:$AH,$A281,0),0)*0.55</f>
        <v>0</v>
      </c>
      <c r="I281" s="4">
        <f t="shared" si="36"/>
        <v>0</v>
      </c>
      <c r="K281" s="52">
        <f>IF(D281="MT",VLOOKUP(B281,Master_Item!B:H,7,0),VLOOKUP(B281,Master_Item!B:H,6,0))</f>
        <v>72</v>
      </c>
      <c r="L281" s="52" t="str">
        <f>VLOOKUP(B281,Master_Item!B:M,12,0)</f>
        <v>โรงงานวังม่วง</v>
      </c>
      <c r="M281" s="11" t="str">
        <f t="shared" si="37"/>
        <v>โรงงานวังม่วงRegion 6/14</v>
      </c>
      <c r="N281" s="11">
        <f t="shared" si="38"/>
        <v>0</v>
      </c>
      <c r="O281" s="11">
        <f t="shared" si="38"/>
        <v>0</v>
      </c>
      <c r="P281" s="11">
        <f t="shared" si="38"/>
        <v>0</v>
      </c>
      <c r="Q281" s="11">
        <f t="shared" si="38"/>
        <v>0</v>
      </c>
      <c r="R281" s="11">
        <f t="shared" si="38"/>
        <v>0</v>
      </c>
      <c r="S281" s="11"/>
      <c r="T281" s="1">
        <f>VLOOKUP(B281,Master_Item!B:I,8,0)</f>
        <v>8.4</v>
      </c>
      <c r="U281" s="11">
        <f t="shared" si="39"/>
        <v>0</v>
      </c>
      <c r="V281" s="11">
        <f t="shared" si="40"/>
        <v>0</v>
      </c>
      <c r="W281" s="11">
        <f t="shared" si="41"/>
        <v>0</v>
      </c>
      <c r="X281" s="11">
        <f t="shared" si="42"/>
        <v>0</v>
      </c>
      <c r="Y281" s="11">
        <f t="shared" si="43"/>
        <v>0</v>
      </c>
    </row>
    <row r="282" spans="1:25">
      <c r="A282" s="13">
        <v>30</v>
      </c>
      <c r="B282" s="2">
        <v>310002643</v>
      </c>
      <c r="C282" s="1" t="s">
        <v>34</v>
      </c>
      <c r="D282" s="1" t="s">
        <v>121</v>
      </c>
      <c r="E282" s="12">
        <f>_xlfn.IFNA(VLOOKUP($B282,'FST OMT'!$C:$AH,$A282,0),0)</f>
        <v>0</v>
      </c>
      <c r="F282" s="12">
        <f>_xlfn.IFNA(VLOOKUP($B282,'FST CV'!$C:$AH,$A282,0),0)</f>
        <v>0</v>
      </c>
      <c r="G282" s="12">
        <f>_xlfn.IFNA(VLOOKUP($B282,'FST TT'!$C:$AH,$A282,0),0)</f>
        <v>0</v>
      </c>
      <c r="I282" s="4">
        <f t="shared" si="36"/>
        <v>0</v>
      </c>
      <c r="K282" s="52">
        <f>IF(D282="MT",VLOOKUP(B282,Master_Item!B:H,7,0),VLOOKUP(B282,Master_Item!B:H,6,0))</f>
        <v>72</v>
      </c>
      <c r="L282" s="52" t="str">
        <f>VLOOKUP(B282,Master_Item!B:M,12,0)</f>
        <v>โรงงานวังม่วง</v>
      </c>
      <c r="M282" s="11" t="str">
        <f t="shared" si="37"/>
        <v>โรงงานวังม่วงRegion 7</v>
      </c>
      <c r="N282" s="11">
        <f t="shared" si="38"/>
        <v>0</v>
      </c>
      <c r="O282" s="11">
        <f t="shared" si="38"/>
        <v>0</v>
      </c>
      <c r="P282" s="11">
        <f t="shared" si="38"/>
        <v>0</v>
      </c>
      <c r="Q282" s="11">
        <f t="shared" si="38"/>
        <v>0</v>
      </c>
      <c r="R282" s="11">
        <f t="shared" si="38"/>
        <v>0</v>
      </c>
      <c r="S282" s="11"/>
      <c r="T282" s="1">
        <f>VLOOKUP(B282,Master_Item!B:I,8,0)</f>
        <v>8.4</v>
      </c>
      <c r="U282" s="11">
        <f t="shared" si="39"/>
        <v>0</v>
      </c>
      <c r="V282" s="11">
        <f t="shared" si="40"/>
        <v>0</v>
      </c>
      <c r="W282" s="11">
        <f t="shared" si="41"/>
        <v>0</v>
      </c>
      <c r="X282" s="11">
        <f t="shared" si="42"/>
        <v>0</v>
      </c>
      <c r="Y282" s="11">
        <f t="shared" si="43"/>
        <v>0</v>
      </c>
    </row>
    <row r="283" spans="1:25">
      <c r="A283" s="13">
        <v>31</v>
      </c>
      <c r="B283" s="2">
        <v>310002643</v>
      </c>
      <c r="C283" s="1" t="s">
        <v>34</v>
      </c>
      <c r="D283" s="1" t="s">
        <v>122</v>
      </c>
      <c r="E283" s="12">
        <f>_xlfn.IFNA(VLOOKUP($B283,'FST OMT'!$C:$AH,$A283,0),0)</f>
        <v>0</v>
      </c>
      <c r="F283" s="12">
        <f>_xlfn.IFNA(VLOOKUP($B283,'FST CV'!$C:$AH,$A283,0),0)</f>
        <v>0</v>
      </c>
      <c r="G283" s="12">
        <f>_xlfn.IFNA(VLOOKUP($B283,'FST TT'!$C:$AH,$A283,0),0)</f>
        <v>0</v>
      </c>
      <c r="I283" s="4">
        <f t="shared" si="36"/>
        <v>0</v>
      </c>
      <c r="K283" s="52">
        <f>IF(D283="MT",VLOOKUP(B283,Master_Item!B:H,7,0),VLOOKUP(B283,Master_Item!B:H,6,0))</f>
        <v>72</v>
      </c>
      <c r="L283" s="52" t="str">
        <f>VLOOKUP(B283,Master_Item!B:M,12,0)</f>
        <v>โรงงานวังม่วง</v>
      </c>
      <c r="M283" s="11" t="str">
        <f t="shared" si="37"/>
        <v>โรงงานวังม่วงRegion 8</v>
      </c>
      <c r="N283" s="11">
        <f t="shared" si="38"/>
        <v>0</v>
      </c>
      <c r="O283" s="11">
        <f t="shared" si="38"/>
        <v>0</v>
      </c>
      <c r="P283" s="11">
        <f t="shared" si="38"/>
        <v>0</v>
      </c>
      <c r="Q283" s="11">
        <f t="shared" si="38"/>
        <v>0</v>
      </c>
      <c r="R283" s="11">
        <f t="shared" si="38"/>
        <v>0</v>
      </c>
      <c r="S283" s="11"/>
      <c r="T283" s="1">
        <f>VLOOKUP(B283,Master_Item!B:I,8,0)</f>
        <v>8.4</v>
      </c>
      <c r="U283" s="11">
        <f t="shared" si="39"/>
        <v>0</v>
      </c>
      <c r="V283" s="11">
        <f t="shared" si="40"/>
        <v>0</v>
      </c>
      <c r="W283" s="11">
        <f t="shared" si="41"/>
        <v>0</v>
      </c>
      <c r="X283" s="11">
        <f t="shared" si="42"/>
        <v>0</v>
      </c>
      <c r="Y283" s="11">
        <f t="shared" si="43"/>
        <v>0</v>
      </c>
    </row>
    <row r="284" spans="1:25">
      <c r="A284" s="13">
        <v>131</v>
      </c>
      <c r="B284" s="2">
        <v>310002643</v>
      </c>
      <c r="C284" s="1" t="s">
        <v>34</v>
      </c>
      <c r="D284" s="1" t="s">
        <v>123</v>
      </c>
      <c r="H284" s="4">
        <f>_xlfn.IFNA(VLOOKUP(B284,'FST MT'!A:FS,$A284,0),0)</f>
        <v>0</v>
      </c>
      <c r="I284" s="4">
        <f t="shared" si="36"/>
        <v>0</v>
      </c>
      <c r="K284" s="52">
        <f>IF(D284="MT",VLOOKUP(B284,Master_Item!B:H,7,0),VLOOKUP(B284,Master_Item!B:H,6,0))</f>
        <v>72</v>
      </c>
      <c r="L284" s="52" t="str">
        <f>VLOOKUP(B284,Master_Item!B:M,12,0)</f>
        <v>โรงงานวังม่วง</v>
      </c>
      <c r="M284" s="11" t="str">
        <f t="shared" si="37"/>
        <v>โรงงานวังม่วงMT</v>
      </c>
      <c r="N284" s="11">
        <f t="shared" ref="N284:R324" si="44">E284/$K284</f>
        <v>0</v>
      </c>
      <c r="O284" s="11">
        <f t="shared" si="44"/>
        <v>0</v>
      </c>
      <c r="P284" s="11">
        <f t="shared" si="44"/>
        <v>0</v>
      </c>
      <c r="Q284" s="11">
        <f t="shared" si="44"/>
        <v>0</v>
      </c>
      <c r="R284" s="11">
        <f t="shared" si="44"/>
        <v>0</v>
      </c>
      <c r="S284" s="11"/>
      <c r="T284" s="1">
        <f>VLOOKUP(B284,Master_Item!B:I,8,0)</f>
        <v>8.4</v>
      </c>
      <c r="U284" s="11">
        <f t="shared" si="39"/>
        <v>0</v>
      </c>
      <c r="V284" s="11">
        <f t="shared" si="40"/>
        <v>0</v>
      </c>
      <c r="W284" s="11">
        <f t="shared" si="41"/>
        <v>0</v>
      </c>
      <c r="X284" s="11">
        <f t="shared" si="42"/>
        <v>0</v>
      </c>
      <c r="Y284" s="11">
        <f t="shared" si="43"/>
        <v>0</v>
      </c>
    </row>
    <row r="285" spans="1:25">
      <c r="A285" s="13">
        <v>24</v>
      </c>
      <c r="B285" s="2">
        <v>310002644</v>
      </c>
      <c r="C285" s="1" t="s">
        <v>35</v>
      </c>
      <c r="D285" s="1" t="s">
        <v>115</v>
      </c>
      <c r="E285" s="12">
        <f>_xlfn.IFNA(VLOOKUP($B285,'FST OMT'!$C:$AH,$A285,0),0)</f>
        <v>0</v>
      </c>
      <c r="F285" s="12">
        <f>_xlfn.IFNA(VLOOKUP($B285,'FST CV'!$C:$AH,$A285,0),0)</f>
        <v>1322</v>
      </c>
      <c r="G285" s="12">
        <f>_xlfn.IFNA(VLOOKUP($B285,'FST TT'!$C:$AH,$A285,0),0)</f>
        <v>1800</v>
      </c>
      <c r="I285" s="4">
        <f t="shared" si="36"/>
        <v>3122</v>
      </c>
      <c r="K285" s="52">
        <f>IF(D285="MT",VLOOKUP(B285,Master_Item!B:H,7,0),VLOOKUP(B285,Master_Item!B:H,6,0))</f>
        <v>72</v>
      </c>
      <c r="L285" s="52" t="str">
        <f>VLOOKUP(B285,Master_Item!B:M,12,0)</f>
        <v>โรงงานวังม่วง</v>
      </c>
      <c r="M285" s="11" t="str">
        <f t="shared" si="37"/>
        <v>โรงงานวังม่วงRegion 1</v>
      </c>
      <c r="N285" s="11">
        <f t="shared" si="44"/>
        <v>0</v>
      </c>
      <c r="O285" s="11">
        <f t="shared" si="44"/>
        <v>18.361111111111111</v>
      </c>
      <c r="P285" s="11">
        <f t="shared" si="44"/>
        <v>25</v>
      </c>
      <c r="Q285" s="11">
        <f t="shared" si="44"/>
        <v>0</v>
      </c>
      <c r="R285" s="11">
        <f t="shared" si="44"/>
        <v>43.361111111111114</v>
      </c>
      <c r="S285" s="11"/>
      <c r="T285" s="1">
        <f>VLOOKUP(B285,Master_Item!B:I,8,0)</f>
        <v>8.4</v>
      </c>
      <c r="U285" s="11">
        <f t="shared" si="39"/>
        <v>0</v>
      </c>
      <c r="V285" s="11">
        <f t="shared" si="40"/>
        <v>11104.800000000001</v>
      </c>
      <c r="W285" s="11">
        <f t="shared" si="41"/>
        <v>15120</v>
      </c>
      <c r="X285" s="11">
        <f t="shared" si="42"/>
        <v>0</v>
      </c>
      <c r="Y285" s="11">
        <f t="shared" si="43"/>
        <v>26224.800000000003</v>
      </c>
    </row>
    <row r="286" spans="1:25">
      <c r="A286" s="13">
        <v>25</v>
      </c>
      <c r="B286" s="2">
        <v>310002644</v>
      </c>
      <c r="C286" s="1" t="s">
        <v>35</v>
      </c>
      <c r="D286" s="1" t="s">
        <v>116</v>
      </c>
      <c r="E286" s="12">
        <f>_xlfn.IFNA(VLOOKUP($B286,'FST OMT'!$C:$AH,$A286,0),0)</f>
        <v>1934</v>
      </c>
      <c r="F286" s="12">
        <f>_xlfn.IFNA(VLOOKUP($B286,'FST CV'!$C:$AH,$A286,0),0)</f>
        <v>2053</v>
      </c>
      <c r="G286" s="12">
        <f>_xlfn.IFNA(VLOOKUP($B286,'FST TT'!$C:$AH,$A286,0),0)</f>
        <v>7100</v>
      </c>
      <c r="I286" s="4">
        <f t="shared" ref="I286:I329" si="45">SUM(E286:H286)</f>
        <v>11087</v>
      </c>
      <c r="K286" s="52">
        <f>IF(D286="MT",VLOOKUP(B286,Master_Item!B:H,7,0),VLOOKUP(B286,Master_Item!B:H,6,0))</f>
        <v>72</v>
      </c>
      <c r="L286" s="52" t="str">
        <f>VLOOKUP(B286,Master_Item!B:M,12,0)</f>
        <v>โรงงานวังม่วง</v>
      </c>
      <c r="M286" s="11" t="str">
        <f t="shared" ref="M286:M329" si="46">L286&amp;D286</f>
        <v>โรงงานวังม่วงRegion 2</v>
      </c>
      <c r="N286" s="11">
        <f t="shared" si="44"/>
        <v>26.861111111111111</v>
      </c>
      <c r="O286" s="11">
        <f t="shared" si="44"/>
        <v>28.513888888888889</v>
      </c>
      <c r="P286" s="11">
        <f t="shared" si="44"/>
        <v>98.611111111111114</v>
      </c>
      <c r="Q286" s="11">
        <f t="shared" si="44"/>
        <v>0</v>
      </c>
      <c r="R286" s="11">
        <f t="shared" si="44"/>
        <v>153.98611111111111</v>
      </c>
      <c r="S286" s="11"/>
      <c r="T286" s="1">
        <f>VLOOKUP(B286,Master_Item!B:I,8,0)</f>
        <v>8.4</v>
      </c>
      <c r="U286" s="11">
        <f t="shared" ref="U286:U329" si="47">$T286*E286</f>
        <v>16245.6</v>
      </c>
      <c r="V286" s="11">
        <f t="shared" ref="V286:V329" si="48">$T286*F286</f>
        <v>17245.2</v>
      </c>
      <c r="W286" s="11">
        <f t="shared" ref="W286:W329" si="49">$T286*G286</f>
        <v>59640</v>
      </c>
      <c r="X286" s="11">
        <f t="shared" ref="X286:X329" si="50">$T286*H286</f>
        <v>0</v>
      </c>
      <c r="Y286" s="11">
        <f t="shared" ref="Y286:Y329" si="51">$T286*I286</f>
        <v>93130.8</v>
      </c>
    </row>
    <row r="287" spans="1:25">
      <c r="A287" s="13">
        <v>26</v>
      </c>
      <c r="B287" s="2">
        <v>310002644</v>
      </c>
      <c r="C287" s="1" t="s">
        <v>35</v>
      </c>
      <c r="D287" s="1" t="s">
        <v>117</v>
      </c>
      <c r="E287" s="12">
        <f>_xlfn.IFNA(VLOOKUP($B287,'FST OMT'!$C:$AH,$A287,0),0)</f>
        <v>1538</v>
      </c>
      <c r="F287" s="12">
        <f>_xlfn.IFNA(VLOOKUP($B287,'FST CV'!$C:$AH,$A287,0),0)</f>
        <v>2306</v>
      </c>
      <c r="G287" s="12">
        <f>_xlfn.IFNA(VLOOKUP($B287,'FST TT'!$C:$AH,$A287,0),0)</f>
        <v>11600</v>
      </c>
      <c r="I287" s="4">
        <f t="shared" si="45"/>
        <v>15444</v>
      </c>
      <c r="K287" s="52">
        <f>IF(D287="MT",VLOOKUP(B287,Master_Item!B:H,7,0),VLOOKUP(B287,Master_Item!B:H,6,0))</f>
        <v>72</v>
      </c>
      <c r="L287" s="52" t="str">
        <f>VLOOKUP(B287,Master_Item!B:M,12,0)</f>
        <v>โรงงานวังม่วง</v>
      </c>
      <c r="M287" s="11" t="str">
        <f t="shared" si="46"/>
        <v>โรงงานวังม่วงRegion 3</v>
      </c>
      <c r="N287" s="11">
        <f t="shared" si="44"/>
        <v>21.361111111111111</v>
      </c>
      <c r="O287" s="11">
        <f t="shared" si="44"/>
        <v>32.027777777777779</v>
      </c>
      <c r="P287" s="11">
        <f t="shared" si="44"/>
        <v>161.11111111111111</v>
      </c>
      <c r="Q287" s="11">
        <f t="shared" si="44"/>
        <v>0</v>
      </c>
      <c r="R287" s="11">
        <f t="shared" si="44"/>
        <v>214.5</v>
      </c>
      <c r="S287" s="11"/>
      <c r="T287" s="1">
        <f>VLOOKUP(B287,Master_Item!B:I,8,0)</f>
        <v>8.4</v>
      </c>
      <c r="U287" s="11">
        <f t="shared" si="47"/>
        <v>12919.2</v>
      </c>
      <c r="V287" s="11">
        <f t="shared" si="48"/>
        <v>19370.400000000001</v>
      </c>
      <c r="W287" s="11">
        <f t="shared" si="49"/>
        <v>97440</v>
      </c>
      <c r="X287" s="11">
        <f t="shared" si="50"/>
        <v>0</v>
      </c>
      <c r="Y287" s="11">
        <f t="shared" si="51"/>
        <v>129729.60000000001</v>
      </c>
    </row>
    <row r="288" spans="1:25">
      <c r="A288" s="13">
        <v>27</v>
      </c>
      <c r="B288" s="2">
        <v>310002644</v>
      </c>
      <c r="C288" s="1" t="s">
        <v>35</v>
      </c>
      <c r="D288" s="1" t="s">
        <v>118</v>
      </c>
      <c r="E288" s="12">
        <f>_xlfn.IFNA(VLOOKUP($B288,'FST OMT'!$C:$AH,$A288,0),0)</f>
        <v>1045</v>
      </c>
      <c r="F288" s="12">
        <f>_xlfn.IFNA(VLOOKUP($B288,'FST CV'!$C:$AH,$A288,0),0)</f>
        <v>2316</v>
      </c>
      <c r="G288" s="12">
        <f>_xlfn.IFNA(VLOOKUP($B288,'FST TT'!$C:$AH,$A288,0),0)</f>
        <v>11600</v>
      </c>
      <c r="I288" s="4">
        <f t="shared" si="45"/>
        <v>14961</v>
      </c>
      <c r="K288" s="52">
        <f>IF(D288="MT",VLOOKUP(B288,Master_Item!B:H,7,0),VLOOKUP(B288,Master_Item!B:H,6,0))</f>
        <v>72</v>
      </c>
      <c r="L288" s="52" t="str">
        <f>VLOOKUP(B288,Master_Item!B:M,12,0)</f>
        <v>โรงงานวังม่วง</v>
      </c>
      <c r="M288" s="11" t="str">
        <f t="shared" si="46"/>
        <v>โรงงานวังม่วงRegion 4</v>
      </c>
      <c r="N288" s="11">
        <f t="shared" si="44"/>
        <v>14.513888888888889</v>
      </c>
      <c r="O288" s="11">
        <f t="shared" si="44"/>
        <v>32.166666666666664</v>
      </c>
      <c r="P288" s="11">
        <f t="shared" si="44"/>
        <v>161.11111111111111</v>
      </c>
      <c r="Q288" s="11">
        <f t="shared" si="44"/>
        <v>0</v>
      </c>
      <c r="R288" s="11">
        <f t="shared" si="44"/>
        <v>207.79166666666666</v>
      </c>
      <c r="S288" s="11"/>
      <c r="T288" s="1">
        <f>VLOOKUP(B288,Master_Item!B:I,8,0)</f>
        <v>8.4</v>
      </c>
      <c r="U288" s="11">
        <f t="shared" si="47"/>
        <v>8778</v>
      </c>
      <c r="V288" s="11">
        <f t="shared" si="48"/>
        <v>19454.400000000001</v>
      </c>
      <c r="W288" s="11">
        <f t="shared" si="49"/>
        <v>97440</v>
      </c>
      <c r="X288" s="11">
        <f t="shared" si="50"/>
        <v>0</v>
      </c>
      <c r="Y288" s="11">
        <f t="shared" si="51"/>
        <v>125672.40000000001</v>
      </c>
    </row>
    <row r="289" spans="1:25">
      <c r="A289" s="13">
        <v>28</v>
      </c>
      <c r="B289" s="2">
        <v>310002644</v>
      </c>
      <c r="C289" s="1" t="s">
        <v>35</v>
      </c>
      <c r="D289" s="1" t="s">
        <v>119</v>
      </c>
      <c r="E289" s="12">
        <f>_xlfn.IFNA(VLOOKUP($B289,'FST OMT'!$C:$AH,$A289,0),0)</f>
        <v>351</v>
      </c>
      <c r="F289" s="12">
        <f>_xlfn.IFNA(VLOOKUP($B289,'FST CV'!$C:$AH,$A289,0),0)</f>
        <v>1512</v>
      </c>
      <c r="G289" s="12">
        <f>_xlfn.IFNA(VLOOKUP($B289,'FST TT'!$C:$AH,$A289,0),0)</f>
        <v>1800</v>
      </c>
      <c r="I289" s="4">
        <f t="shared" si="45"/>
        <v>3663</v>
      </c>
      <c r="K289" s="52">
        <f>IF(D289="MT",VLOOKUP(B289,Master_Item!B:H,7,0),VLOOKUP(B289,Master_Item!B:H,6,0))</f>
        <v>72</v>
      </c>
      <c r="L289" s="52" t="str">
        <f>VLOOKUP(B289,Master_Item!B:M,12,0)</f>
        <v>โรงงานวังม่วง</v>
      </c>
      <c r="M289" s="11" t="str">
        <f t="shared" si="46"/>
        <v>โรงงานวังม่วงRegion 5</v>
      </c>
      <c r="N289" s="11">
        <f t="shared" si="44"/>
        <v>4.875</v>
      </c>
      <c r="O289" s="11">
        <f t="shared" si="44"/>
        <v>21</v>
      </c>
      <c r="P289" s="11">
        <f t="shared" si="44"/>
        <v>25</v>
      </c>
      <c r="Q289" s="11">
        <f t="shared" si="44"/>
        <v>0</v>
      </c>
      <c r="R289" s="11">
        <f t="shared" si="44"/>
        <v>50.875</v>
      </c>
      <c r="S289" s="11"/>
      <c r="T289" s="1">
        <f>VLOOKUP(B289,Master_Item!B:I,8,0)</f>
        <v>8.4</v>
      </c>
      <c r="U289" s="11">
        <f t="shared" si="47"/>
        <v>2948.4</v>
      </c>
      <c r="V289" s="11">
        <f t="shared" si="48"/>
        <v>12700.800000000001</v>
      </c>
      <c r="W289" s="11">
        <f t="shared" si="49"/>
        <v>15120</v>
      </c>
      <c r="X289" s="11">
        <f t="shared" si="50"/>
        <v>0</v>
      </c>
      <c r="Y289" s="11">
        <f t="shared" si="51"/>
        <v>30769.200000000001</v>
      </c>
    </row>
    <row r="290" spans="1:25">
      <c r="A290" s="13">
        <v>29</v>
      </c>
      <c r="B290" s="2">
        <v>310002644</v>
      </c>
      <c r="C290" s="1" t="s">
        <v>35</v>
      </c>
      <c r="D290" s="1" t="s">
        <v>127</v>
      </c>
      <c r="E290" s="12">
        <f>_xlfn.IFNA(VLOOKUP($B290,'FST OMT'!$C:$AH,$A290,0),0)*0.45</f>
        <v>430.65000000000003</v>
      </c>
      <c r="F290" s="12">
        <f>_xlfn.IFNA(VLOOKUP($B290,'FST CV'!$C:$AH,$A290,0),0)*0.45</f>
        <v>1212.3</v>
      </c>
      <c r="G290" s="12">
        <f>_xlfn.IFNA(VLOOKUP($B290,'FST TT'!$C:$AH,$A290,0),0)*0.45</f>
        <v>3645</v>
      </c>
      <c r="I290" s="4">
        <f t="shared" si="45"/>
        <v>5287.95</v>
      </c>
      <c r="K290" s="52">
        <f>IF(D290="MT",VLOOKUP(B290,Master_Item!B:H,7,0),VLOOKUP(B290,Master_Item!B:H,6,0))</f>
        <v>72</v>
      </c>
      <c r="L290" s="52" t="str">
        <f>VLOOKUP(B290,Master_Item!B:M,12,0)</f>
        <v>โรงงานวังม่วง</v>
      </c>
      <c r="M290" s="11" t="str">
        <f t="shared" si="46"/>
        <v>โรงงานวังม่วงRegion 6/9</v>
      </c>
      <c r="N290" s="11">
        <f t="shared" si="44"/>
        <v>5.9812500000000002</v>
      </c>
      <c r="O290" s="11">
        <f t="shared" si="44"/>
        <v>16.837499999999999</v>
      </c>
      <c r="P290" s="11">
        <f t="shared" si="44"/>
        <v>50.625</v>
      </c>
      <c r="Q290" s="11">
        <f t="shared" si="44"/>
        <v>0</v>
      </c>
      <c r="R290" s="11">
        <f t="shared" si="44"/>
        <v>73.443749999999994</v>
      </c>
      <c r="S290" s="11"/>
      <c r="T290" s="1">
        <f>VLOOKUP(B290,Master_Item!B:I,8,0)</f>
        <v>8.4</v>
      </c>
      <c r="U290" s="11">
        <f t="shared" si="47"/>
        <v>3617.4600000000005</v>
      </c>
      <c r="V290" s="11">
        <f t="shared" si="48"/>
        <v>10183.32</v>
      </c>
      <c r="W290" s="11">
        <f t="shared" si="49"/>
        <v>30618</v>
      </c>
      <c r="X290" s="11">
        <f t="shared" si="50"/>
        <v>0</v>
      </c>
      <c r="Y290" s="11">
        <f t="shared" si="51"/>
        <v>44418.78</v>
      </c>
    </row>
    <row r="291" spans="1:25">
      <c r="A291" s="13">
        <v>29</v>
      </c>
      <c r="B291" s="2">
        <v>310002644</v>
      </c>
      <c r="C291" s="1" t="s">
        <v>35</v>
      </c>
      <c r="D291" s="1" t="s">
        <v>128</v>
      </c>
      <c r="E291" s="12">
        <f>_xlfn.IFNA(VLOOKUP($B291,'FST OMT'!$C:$AH,$A291,0),0)*0.55</f>
        <v>526.35</v>
      </c>
      <c r="F291" s="12">
        <f>_xlfn.IFNA(VLOOKUP($B291,'FST CV'!$C:$AH,$A291,0),0)*0.55</f>
        <v>1481.7</v>
      </c>
      <c r="G291" s="12">
        <f>_xlfn.IFNA(VLOOKUP($B291,'FST TT'!$C:$AH,$A291,0),0)*0.55</f>
        <v>4455</v>
      </c>
      <c r="I291" s="4">
        <f t="shared" si="45"/>
        <v>6463.05</v>
      </c>
      <c r="K291" s="52">
        <f>IF(D291="MT",VLOOKUP(B291,Master_Item!B:H,7,0),VLOOKUP(B291,Master_Item!B:H,6,0))</f>
        <v>72</v>
      </c>
      <c r="L291" s="52" t="str">
        <f>VLOOKUP(B291,Master_Item!B:M,12,0)</f>
        <v>โรงงานวังม่วง</v>
      </c>
      <c r="M291" s="11" t="str">
        <f t="shared" si="46"/>
        <v>โรงงานวังม่วงRegion 6/14</v>
      </c>
      <c r="N291" s="11">
        <f t="shared" si="44"/>
        <v>7.3104166666666668</v>
      </c>
      <c r="O291" s="11">
        <f t="shared" si="44"/>
        <v>20.579166666666666</v>
      </c>
      <c r="P291" s="11">
        <f t="shared" si="44"/>
        <v>61.875</v>
      </c>
      <c r="Q291" s="11">
        <f t="shared" si="44"/>
        <v>0</v>
      </c>
      <c r="R291" s="11">
        <f t="shared" si="44"/>
        <v>89.764583333333334</v>
      </c>
      <c r="S291" s="11"/>
      <c r="T291" s="1">
        <f>VLOOKUP(B291,Master_Item!B:I,8,0)</f>
        <v>8.4</v>
      </c>
      <c r="U291" s="11">
        <f t="shared" si="47"/>
        <v>4421.34</v>
      </c>
      <c r="V291" s="11">
        <f t="shared" si="48"/>
        <v>12446.28</v>
      </c>
      <c r="W291" s="11">
        <f t="shared" si="49"/>
        <v>37422</v>
      </c>
      <c r="X291" s="11">
        <f t="shared" si="50"/>
        <v>0</v>
      </c>
      <c r="Y291" s="11">
        <f t="shared" si="51"/>
        <v>54289.62</v>
      </c>
    </row>
    <row r="292" spans="1:25">
      <c r="A292" s="13">
        <v>30</v>
      </c>
      <c r="B292" s="2">
        <v>310002644</v>
      </c>
      <c r="C292" s="1" t="s">
        <v>35</v>
      </c>
      <c r="D292" s="1" t="s">
        <v>121</v>
      </c>
      <c r="E292" s="12">
        <f>_xlfn.IFNA(VLOOKUP($B292,'FST OMT'!$C:$AH,$A292,0),0)</f>
        <v>900</v>
      </c>
      <c r="F292" s="12">
        <f>_xlfn.IFNA(VLOOKUP($B292,'FST CV'!$C:$AH,$A292,0),0)</f>
        <v>1895</v>
      </c>
      <c r="G292" s="12">
        <f>_xlfn.IFNA(VLOOKUP($B292,'FST TT'!$C:$AH,$A292,0),0)</f>
        <v>11100</v>
      </c>
      <c r="I292" s="4">
        <f t="shared" si="45"/>
        <v>13895</v>
      </c>
      <c r="K292" s="52">
        <f>IF(D292="MT",VLOOKUP(B292,Master_Item!B:H,7,0),VLOOKUP(B292,Master_Item!B:H,6,0))</f>
        <v>72</v>
      </c>
      <c r="L292" s="52" t="str">
        <f>VLOOKUP(B292,Master_Item!B:M,12,0)</f>
        <v>โรงงานวังม่วง</v>
      </c>
      <c r="M292" s="11" t="str">
        <f t="shared" si="46"/>
        <v>โรงงานวังม่วงRegion 7</v>
      </c>
      <c r="N292" s="11">
        <f t="shared" si="44"/>
        <v>12.5</v>
      </c>
      <c r="O292" s="11">
        <f t="shared" si="44"/>
        <v>26.319444444444443</v>
      </c>
      <c r="P292" s="11">
        <f t="shared" si="44"/>
        <v>154.16666666666666</v>
      </c>
      <c r="Q292" s="11">
        <f t="shared" si="44"/>
        <v>0</v>
      </c>
      <c r="R292" s="11">
        <f t="shared" si="44"/>
        <v>192.98611111111111</v>
      </c>
      <c r="S292" s="11"/>
      <c r="T292" s="1">
        <f>VLOOKUP(B292,Master_Item!B:I,8,0)</f>
        <v>8.4</v>
      </c>
      <c r="U292" s="11">
        <f t="shared" si="47"/>
        <v>7560</v>
      </c>
      <c r="V292" s="11">
        <f t="shared" si="48"/>
        <v>15918</v>
      </c>
      <c r="W292" s="11">
        <f t="shared" si="49"/>
        <v>93240</v>
      </c>
      <c r="X292" s="11">
        <f t="shared" si="50"/>
        <v>0</v>
      </c>
      <c r="Y292" s="11">
        <f t="shared" si="51"/>
        <v>116718</v>
      </c>
    </row>
    <row r="293" spans="1:25">
      <c r="A293" s="13">
        <v>31</v>
      </c>
      <c r="B293" s="2">
        <v>310002644</v>
      </c>
      <c r="C293" s="1" t="s">
        <v>35</v>
      </c>
      <c r="D293" s="1" t="s">
        <v>122</v>
      </c>
      <c r="E293" s="12">
        <f>_xlfn.IFNA(VLOOKUP($B293,'FST OMT'!$C:$AH,$A293,0),0)</f>
        <v>2574</v>
      </c>
      <c r="F293" s="12">
        <f>_xlfn.IFNA(VLOOKUP($B293,'FST CV'!$C:$AH,$A293,0),0)</f>
        <v>1360</v>
      </c>
      <c r="G293" s="12">
        <f>_xlfn.IFNA(VLOOKUP($B293,'FST TT'!$C:$AH,$A293,0),0)</f>
        <v>5100</v>
      </c>
      <c r="I293" s="4">
        <f t="shared" si="45"/>
        <v>9034</v>
      </c>
      <c r="K293" s="52">
        <f>IF(D293="MT",VLOOKUP(B293,Master_Item!B:H,7,0),VLOOKUP(B293,Master_Item!B:H,6,0))</f>
        <v>72</v>
      </c>
      <c r="L293" s="52" t="str">
        <f>VLOOKUP(B293,Master_Item!B:M,12,0)</f>
        <v>โรงงานวังม่วง</v>
      </c>
      <c r="M293" s="11" t="str">
        <f t="shared" si="46"/>
        <v>โรงงานวังม่วงRegion 8</v>
      </c>
      <c r="N293" s="11">
        <f t="shared" si="44"/>
        <v>35.75</v>
      </c>
      <c r="O293" s="11">
        <f t="shared" si="44"/>
        <v>18.888888888888889</v>
      </c>
      <c r="P293" s="11">
        <f t="shared" si="44"/>
        <v>70.833333333333329</v>
      </c>
      <c r="Q293" s="11">
        <f t="shared" si="44"/>
        <v>0</v>
      </c>
      <c r="R293" s="11">
        <f t="shared" si="44"/>
        <v>125.47222222222223</v>
      </c>
      <c r="S293" s="11"/>
      <c r="T293" s="1">
        <f>VLOOKUP(B293,Master_Item!B:I,8,0)</f>
        <v>8.4</v>
      </c>
      <c r="U293" s="11">
        <f t="shared" si="47"/>
        <v>21621.600000000002</v>
      </c>
      <c r="V293" s="11">
        <f t="shared" si="48"/>
        <v>11424</v>
      </c>
      <c r="W293" s="11">
        <f t="shared" si="49"/>
        <v>42840</v>
      </c>
      <c r="X293" s="11">
        <f t="shared" si="50"/>
        <v>0</v>
      </c>
      <c r="Y293" s="11">
        <f t="shared" si="51"/>
        <v>75885.600000000006</v>
      </c>
    </row>
    <row r="294" spans="1:25">
      <c r="A294" s="13">
        <v>131</v>
      </c>
      <c r="B294" s="2">
        <v>310002644</v>
      </c>
      <c r="C294" s="1" t="s">
        <v>35</v>
      </c>
      <c r="D294" s="1" t="s">
        <v>123</v>
      </c>
      <c r="H294" s="4">
        <f>_xlfn.IFNA(VLOOKUP(B294,'FST MT'!A:FS,$A294,0),0)</f>
        <v>872</v>
      </c>
      <c r="I294" s="4">
        <f t="shared" si="45"/>
        <v>872</v>
      </c>
      <c r="K294" s="52">
        <f>IF(D294="MT",VLOOKUP(B294,Master_Item!B:H,7,0),VLOOKUP(B294,Master_Item!B:H,6,0))</f>
        <v>72</v>
      </c>
      <c r="L294" s="52" t="str">
        <f>VLOOKUP(B294,Master_Item!B:M,12,0)</f>
        <v>โรงงานวังม่วง</v>
      </c>
      <c r="M294" s="11" t="str">
        <f t="shared" si="46"/>
        <v>โรงงานวังม่วงMT</v>
      </c>
      <c r="N294" s="11">
        <f t="shared" si="44"/>
        <v>0</v>
      </c>
      <c r="O294" s="11">
        <f t="shared" si="44"/>
        <v>0</v>
      </c>
      <c r="P294" s="11">
        <f t="shared" si="44"/>
        <v>0</v>
      </c>
      <c r="Q294" s="11">
        <f t="shared" si="44"/>
        <v>12.111111111111111</v>
      </c>
      <c r="R294" s="11">
        <f t="shared" si="44"/>
        <v>12.111111111111111</v>
      </c>
      <c r="S294" s="11"/>
      <c r="T294" s="1">
        <f>VLOOKUP(B294,Master_Item!B:I,8,0)</f>
        <v>8.4</v>
      </c>
      <c r="U294" s="11">
        <f t="shared" si="47"/>
        <v>0</v>
      </c>
      <c r="V294" s="11">
        <f t="shared" si="48"/>
        <v>0</v>
      </c>
      <c r="W294" s="11">
        <f t="shared" si="49"/>
        <v>0</v>
      </c>
      <c r="X294" s="11">
        <f t="shared" si="50"/>
        <v>7324.8</v>
      </c>
      <c r="Y294" s="11">
        <f t="shared" si="51"/>
        <v>7324.8</v>
      </c>
    </row>
    <row r="295" spans="1:25">
      <c r="A295" s="13">
        <v>24</v>
      </c>
      <c r="B295" s="2">
        <v>310002645</v>
      </c>
      <c r="C295" s="1" t="s">
        <v>32</v>
      </c>
      <c r="D295" s="1" t="s">
        <v>115</v>
      </c>
      <c r="E295" s="12">
        <f>_xlfn.IFNA(VLOOKUP($B295,'FST OMT'!$C:$AH,$A295,0),0)</f>
        <v>0</v>
      </c>
      <c r="F295" s="12">
        <f>_xlfn.IFNA(VLOOKUP($B295,'FST CV'!$C:$AH,$A295,0),0)</f>
        <v>0</v>
      </c>
      <c r="G295" s="12">
        <f>_xlfn.IFNA(VLOOKUP($B295,'FST TT'!$C:$AH,$A295,0),0)</f>
        <v>0</v>
      </c>
      <c r="I295" s="4">
        <f t="shared" si="45"/>
        <v>0</v>
      </c>
      <c r="K295" s="52">
        <f>IF(D295="MT",VLOOKUP(B295,Master_Item!B:H,7,0),VLOOKUP(B295,Master_Item!B:H,6,0))</f>
        <v>72</v>
      </c>
      <c r="L295" s="52" t="str">
        <f>VLOOKUP(B295,Master_Item!B:M,12,0)</f>
        <v>โรงงานวังม่วง</v>
      </c>
      <c r="M295" s="11" t="str">
        <f t="shared" si="46"/>
        <v>โรงงานวังม่วงRegion 1</v>
      </c>
      <c r="N295" s="11">
        <f t="shared" si="44"/>
        <v>0</v>
      </c>
      <c r="O295" s="11">
        <f t="shared" si="44"/>
        <v>0</v>
      </c>
      <c r="P295" s="11">
        <f t="shared" si="44"/>
        <v>0</v>
      </c>
      <c r="Q295" s="11">
        <f t="shared" si="44"/>
        <v>0</v>
      </c>
      <c r="R295" s="11">
        <f t="shared" si="44"/>
        <v>0</v>
      </c>
      <c r="S295" s="11"/>
      <c r="T295" s="1">
        <f>VLOOKUP(B295,Master_Item!B:I,8,0)</f>
        <v>8.4</v>
      </c>
      <c r="U295" s="11">
        <f t="shared" si="47"/>
        <v>0</v>
      </c>
      <c r="V295" s="11">
        <f t="shared" si="48"/>
        <v>0</v>
      </c>
      <c r="W295" s="11">
        <f t="shared" si="49"/>
        <v>0</v>
      </c>
      <c r="X295" s="11">
        <f t="shared" si="50"/>
        <v>0</v>
      </c>
      <c r="Y295" s="11">
        <f t="shared" si="51"/>
        <v>0</v>
      </c>
    </row>
    <row r="296" spans="1:25">
      <c r="A296" s="13">
        <v>25</v>
      </c>
      <c r="B296" s="2">
        <v>310002645</v>
      </c>
      <c r="C296" s="1" t="s">
        <v>32</v>
      </c>
      <c r="D296" s="1" t="s">
        <v>116</v>
      </c>
      <c r="E296" s="12">
        <f>_xlfn.IFNA(VLOOKUP($B296,'FST OMT'!$C:$AH,$A296,0),0)</f>
        <v>0</v>
      </c>
      <c r="F296" s="12">
        <f>_xlfn.IFNA(VLOOKUP($B296,'FST CV'!$C:$AH,$A296,0),0)</f>
        <v>0</v>
      </c>
      <c r="G296" s="12">
        <f>_xlfn.IFNA(VLOOKUP($B296,'FST TT'!$C:$AH,$A296,0),0)</f>
        <v>0</v>
      </c>
      <c r="I296" s="4">
        <f t="shared" si="45"/>
        <v>0</v>
      </c>
      <c r="K296" s="52">
        <f>IF(D296="MT",VLOOKUP(B296,Master_Item!B:H,7,0),VLOOKUP(B296,Master_Item!B:H,6,0))</f>
        <v>72</v>
      </c>
      <c r="L296" s="52" t="str">
        <f>VLOOKUP(B296,Master_Item!B:M,12,0)</f>
        <v>โรงงานวังม่วง</v>
      </c>
      <c r="M296" s="11" t="str">
        <f t="shared" si="46"/>
        <v>โรงงานวังม่วงRegion 2</v>
      </c>
      <c r="N296" s="11">
        <f t="shared" si="44"/>
        <v>0</v>
      </c>
      <c r="O296" s="11">
        <f t="shared" si="44"/>
        <v>0</v>
      </c>
      <c r="P296" s="11">
        <f t="shared" si="44"/>
        <v>0</v>
      </c>
      <c r="Q296" s="11">
        <f t="shared" si="44"/>
        <v>0</v>
      </c>
      <c r="R296" s="11">
        <f t="shared" si="44"/>
        <v>0</v>
      </c>
      <c r="S296" s="11"/>
      <c r="T296" s="1">
        <f>VLOOKUP(B296,Master_Item!B:I,8,0)</f>
        <v>8.4</v>
      </c>
      <c r="U296" s="11">
        <f t="shared" si="47"/>
        <v>0</v>
      </c>
      <c r="V296" s="11">
        <f t="shared" si="48"/>
        <v>0</v>
      </c>
      <c r="W296" s="11">
        <f t="shared" si="49"/>
        <v>0</v>
      </c>
      <c r="X296" s="11">
        <f t="shared" si="50"/>
        <v>0</v>
      </c>
      <c r="Y296" s="11">
        <f t="shared" si="51"/>
        <v>0</v>
      </c>
    </row>
    <row r="297" spans="1:25">
      <c r="A297" s="13">
        <v>26</v>
      </c>
      <c r="B297" s="2">
        <v>310002645</v>
      </c>
      <c r="C297" s="1" t="s">
        <v>32</v>
      </c>
      <c r="D297" s="1" t="s">
        <v>117</v>
      </c>
      <c r="E297" s="12">
        <f>_xlfn.IFNA(VLOOKUP($B297,'FST OMT'!$C:$AH,$A297,0),0)</f>
        <v>0</v>
      </c>
      <c r="F297" s="12">
        <f>_xlfn.IFNA(VLOOKUP($B297,'FST CV'!$C:$AH,$A297,0),0)</f>
        <v>0</v>
      </c>
      <c r="G297" s="12">
        <f>_xlfn.IFNA(VLOOKUP($B297,'FST TT'!$C:$AH,$A297,0),0)</f>
        <v>0</v>
      </c>
      <c r="I297" s="4">
        <f t="shared" si="45"/>
        <v>0</v>
      </c>
      <c r="K297" s="52">
        <f>IF(D297="MT",VLOOKUP(B297,Master_Item!B:H,7,0),VLOOKUP(B297,Master_Item!B:H,6,0))</f>
        <v>72</v>
      </c>
      <c r="L297" s="52" t="str">
        <f>VLOOKUP(B297,Master_Item!B:M,12,0)</f>
        <v>โรงงานวังม่วง</v>
      </c>
      <c r="M297" s="11" t="str">
        <f t="shared" si="46"/>
        <v>โรงงานวังม่วงRegion 3</v>
      </c>
      <c r="N297" s="11">
        <f t="shared" si="44"/>
        <v>0</v>
      </c>
      <c r="O297" s="11">
        <f t="shared" si="44"/>
        <v>0</v>
      </c>
      <c r="P297" s="11">
        <f t="shared" si="44"/>
        <v>0</v>
      </c>
      <c r="Q297" s="11">
        <f t="shared" si="44"/>
        <v>0</v>
      </c>
      <c r="R297" s="11">
        <f t="shared" si="44"/>
        <v>0</v>
      </c>
      <c r="S297" s="11"/>
      <c r="T297" s="1">
        <f>VLOOKUP(B297,Master_Item!B:I,8,0)</f>
        <v>8.4</v>
      </c>
      <c r="U297" s="11">
        <f t="shared" si="47"/>
        <v>0</v>
      </c>
      <c r="V297" s="11">
        <f t="shared" si="48"/>
        <v>0</v>
      </c>
      <c r="W297" s="11">
        <f t="shared" si="49"/>
        <v>0</v>
      </c>
      <c r="X297" s="11">
        <f t="shared" si="50"/>
        <v>0</v>
      </c>
      <c r="Y297" s="11">
        <f t="shared" si="51"/>
        <v>0</v>
      </c>
    </row>
    <row r="298" spans="1:25">
      <c r="A298" s="13">
        <v>27</v>
      </c>
      <c r="B298" s="2">
        <v>310002645</v>
      </c>
      <c r="C298" s="1" t="s">
        <v>32</v>
      </c>
      <c r="D298" s="1" t="s">
        <v>118</v>
      </c>
      <c r="E298" s="12">
        <f>_xlfn.IFNA(VLOOKUP($B298,'FST OMT'!$C:$AH,$A298,0),0)</f>
        <v>0</v>
      </c>
      <c r="F298" s="12">
        <f>_xlfn.IFNA(VLOOKUP($B298,'FST CV'!$C:$AH,$A298,0),0)</f>
        <v>0</v>
      </c>
      <c r="G298" s="12">
        <f>_xlfn.IFNA(VLOOKUP($B298,'FST TT'!$C:$AH,$A298,0),0)</f>
        <v>0</v>
      </c>
      <c r="I298" s="4">
        <f t="shared" si="45"/>
        <v>0</v>
      </c>
      <c r="K298" s="52">
        <f>IF(D298="MT",VLOOKUP(B298,Master_Item!B:H,7,0),VLOOKUP(B298,Master_Item!B:H,6,0))</f>
        <v>72</v>
      </c>
      <c r="L298" s="52" t="str">
        <f>VLOOKUP(B298,Master_Item!B:M,12,0)</f>
        <v>โรงงานวังม่วง</v>
      </c>
      <c r="M298" s="11" t="str">
        <f t="shared" si="46"/>
        <v>โรงงานวังม่วงRegion 4</v>
      </c>
      <c r="N298" s="11">
        <f t="shared" si="44"/>
        <v>0</v>
      </c>
      <c r="O298" s="11">
        <f t="shared" si="44"/>
        <v>0</v>
      </c>
      <c r="P298" s="11">
        <f t="shared" si="44"/>
        <v>0</v>
      </c>
      <c r="Q298" s="11">
        <f t="shared" si="44"/>
        <v>0</v>
      </c>
      <c r="R298" s="11">
        <f t="shared" si="44"/>
        <v>0</v>
      </c>
      <c r="S298" s="11"/>
      <c r="T298" s="1">
        <f>VLOOKUP(B298,Master_Item!B:I,8,0)</f>
        <v>8.4</v>
      </c>
      <c r="U298" s="11">
        <f t="shared" si="47"/>
        <v>0</v>
      </c>
      <c r="V298" s="11">
        <f t="shared" si="48"/>
        <v>0</v>
      </c>
      <c r="W298" s="11">
        <f t="shared" si="49"/>
        <v>0</v>
      </c>
      <c r="X298" s="11">
        <f t="shared" si="50"/>
        <v>0</v>
      </c>
      <c r="Y298" s="11">
        <f t="shared" si="51"/>
        <v>0</v>
      </c>
    </row>
    <row r="299" spans="1:25">
      <c r="A299" s="13">
        <v>28</v>
      </c>
      <c r="B299" s="2">
        <v>310002645</v>
      </c>
      <c r="C299" s="1" t="s">
        <v>32</v>
      </c>
      <c r="D299" s="1" t="s">
        <v>119</v>
      </c>
      <c r="E299" s="12">
        <f>_xlfn.IFNA(VLOOKUP($B299,'FST OMT'!$C:$AH,$A299,0),0)</f>
        <v>0</v>
      </c>
      <c r="F299" s="12">
        <f>_xlfn.IFNA(VLOOKUP($B299,'FST CV'!$C:$AH,$A299,0),0)</f>
        <v>0</v>
      </c>
      <c r="G299" s="12">
        <f>_xlfn.IFNA(VLOOKUP($B299,'FST TT'!$C:$AH,$A299,0),0)</f>
        <v>0</v>
      </c>
      <c r="I299" s="4">
        <f t="shared" si="45"/>
        <v>0</v>
      </c>
      <c r="K299" s="52">
        <f>IF(D299="MT",VLOOKUP(B299,Master_Item!B:H,7,0),VLOOKUP(B299,Master_Item!B:H,6,0))</f>
        <v>72</v>
      </c>
      <c r="L299" s="52" t="str">
        <f>VLOOKUP(B299,Master_Item!B:M,12,0)</f>
        <v>โรงงานวังม่วง</v>
      </c>
      <c r="M299" s="11" t="str">
        <f t="shared" si="46"/>
        <v>โรงงานวังม่วงRegion 5</v>
      </c>
      <c r="N299" s="11">
        <f t="shared" si="44"/>
        <v>0</v>
      </c>
      <c r="O299" s="11">
        <f t="shared" si="44"/>
        <v>0</v>
      </c>
      <c r="P299" s="11">
        <f t="shared" si="44"/>
        <v>0</v>
      </c>
      <c r="Q299" s="11">
        <f t="shared" si="44"/>
        <v>0</v>
      </c>
      <c r="R299" s="11">
        <f t="shared" si="44"/>
        <v>0</v>
      </c>
      <c r="S299" s="11"/>
      <c r="T299" s="1">
        <f>VLOOKUP(B299,Master_Item!B:I,8,0)</f>
        <v>8.4</v>
      </c>
      <c r="U299" s="11">
        <f t="shared" si="47"/>
        <v>0</v>
      </c>
      <c r="V299" s="11">
        <f t="shared" si="48"/>
        <v>0</v>
      </c>
      <c r="W299" s="11">
        <f t="shared" si="49"/>
        <v>0</v>
      </c>
      <c r="X299" s="11">
        <f t="shared" si="50"/>
        <v>0</v>
      </c>
      <c r="Y299" s="11">
        <f t="shared" si="51"/>
        <v>0</v>
      </c>
    </row>
    <row r="300" spans="1:25">
      <c r="A300" s="13">
        <v>29</v>
      </c>
      <c r="B300" s="2">
        <v>310002645</v>
      </c>
      <c r="C300" s="1" t="s">
        <v>32</v>
      </c>
      <c r="D300" s="1" t="s">
        <v>127</v>
      </c>
      <c r="E300" s="12">
        <f>_xlfn.IFNA(VLOOKUP($B300,'FST OMT'!$C:$AH,$A300,0),0)*0.45</f>
        <v>0</v>
      </c>
      <c r="F300" s="12">
        <f>_xlfn.IFNA(VLOOKUP($B300,'FST CV'!$C:$AH,$A300,0),0)*0.45</f>
        <v>0</v>
      </c>
      <c r="G300" s="12">
        <f>_xlfn.IFNA(VLOOKUP($B300,'FST TT'!$C:$AH,$A300,0),0)*0.45</f>
        <v>0</v>
      </c>
      <c r="I300" s="4">
        <f t="shared" si="45"/>
        <v>0</v>
      </c>
      <c r="K300" s="52">
        <f>IF(D300="MT",VLOOKUP(B300,Master_Item!B:H,7,0),VLOOKUP(B300,Master_Item!B:H,6,0))</f>
        <v>72</v>
      </c>
      <c r="L300" s="52" t="str">
        <f>VLOOKUP(B300,Master_Item!B:M,12,0)</f>
        <v>โรงงานวังม่วง</v>
      </c>
      <c r="M300" s="11" t="str">
        <f t="shared" si="46"/>
        <v>โรงงานวังม่วงRegion 6/9</v>
      </c>
      <c r="N300" s="11">
        <f t="shared" si="44"/>
        <v>0</v>
      </c>
      <c r="O300" s="11">
        <f t="shared" si="44"/>
        <v>0</v>
      </c>
      <c r="P300" s="11">
        <f t="shared" si="44"/>
        <v>0</v>
      </c>
      <c r="Q300" s="11">
        <f t="shared" si="44"/>
        <v>0</v>
      </c>
      <c r="R300" s="11">
        <f t="shared" si="44"/>
        <v>0</v>
      </c>
      <c r="S300" s="11"/>
      <c r="T300" s="1">
        <f>VLOOKUP(B300,Master_Item!B:I,8,0)</f>
        <v>8.4</v>
      </c>
      <c r="U300" s="11">
        <f t="shared" si="47"/>
        <v>0</v>
      </c>
      <c r="V300" s="11">
        <f t="shared" si="48"/>
        <v>0</v>
      </c>
      <c r="W300" s="11">
        <f t="shared" si="49"/>
        <v>0</v>
      </c>
      <c r="X300" s="11">
        <f t="shared" si="50"/>
        <v>0</v>
      </c>
      <c r="Y300" s="11">
        <f t="shared" si="51"/>
        <v>0</v>
      </c>
    </row>
    <row r="301" spans="1:25">
      <c r="A301" s="13">
        <v>29</v>
      </c>
      <c r="B301" s="2">
        <v>310002645</v>
      </c>
      <c r="C301" s="1" t="s">
        <v>32</v>
      </c>
      <c r="D301" s="1" t="s">
        <v>128</v>
      </c>
      <c r="E301" s="12">
        <f>_xlfn.IFNA(VLOOKUP($B301,'FST OMT'!$C:$AH,$A301,0),0)*0.55</f>
        <v>0</v>
      </c>
      <c r="F301" s="12">
        <f>_xlfn.IFNA(VLOOKUP($B301,'FST CV'!$C:$AH,$A301,0),0)*0.55</f>
        <v>0</v>
      </c>
      <c r="G301" s="12">
        <f>_xlfn.IFNA(VLOOKUP($B301,'FST TT'!$C:$AH,$A301,0),0)*0.55</f>
        <v>0</v>
      </c>
      <c r="I301" s="4">
        <f t="shared" si="45"/>
        <v>0</v>
      </c>
      <c r="K301" s="52">
        <f>IF(D301="MT",VLOOKUP(B301,Master_Item!B:H,7,0),VLOOKUP(B301,Master_Item!B:H,6,0))</f>
        <v>72</v>
      </c>
      <c r="L301" s="52" t="str">
        <f>VLOOKUP(B301,Master_Item!B:M,12,0)</f>
        <v>โรงงานวังม่วง</v>
      </c>
      <c r="M301" s="11" t="str">
        <f t="shared" si="46"/>
        <v>โรงงานวังม่วงRegion 6/14</v>
      </c>
      <c r="N301" s="11">
        <f t="shared" si="44"/>
        <v>0</v>
      </c>
      <c r="O301" s="11">
        <f t="shared" si="44"/>
        <v>0</v>
      </c>
      <c r="P301" s="11">
        <f t="shared" si="44"/>
        <v>0</v>
      </c>
      <c r="Q301" s="11">
        <f t="shared" si="44"/>
        <v>0</v>
      </c>
      <c r="R301" s="11">
        <f t="shared" si="44"/>
        <v>0</v>
      </c>
      <c r="S301" s="11"/>
      <c r="T301" s="1">
        <f>VLOOKUP(B301,Master_Item!B:I,8,0)</f>
        <v>8.4</v>
      </c>
      <c r="U301" s="11">
        <f t="shared" si="47"/>
        <v>0</v>
      </c>
      <c r="V301" s="11">
        <f t="shared" si="48"/>
        <v>0</v>
      </c>
      <c r="W301" s="11">
        <f t="shared" si="49"/>
        <v>0</v>
      </c>
      <c r="X301" s="11">
        <f t="shared" si="50"/>
        <v>0</v>
      </c>
      <c r="Y301" s="11">
        <f t="shared" si="51"/>
        <v>0</v>
      </c>
    </row>
    <row r="302" spans="1:25">
      <c r="A302" s="13">
        <v>30</v>
      </c>
      <c r="B302" s="2">
        <v>310002645</v>
      </c>
      <c r="C302" s="1" t="s">
        <v>32</v>
      </c>
      <c r="D302" s="1" t="s">
        <v>121</v>
      </c>
      <c r="E302" s="12">
        <f>_xlfn.IFNA(VLOOKUP($B302,'FST OMT'!$C:$AH,$A302,0),0)</f>
        <v>0</v>
      </c>
      <c r="F302" s="12">
        <f>_xlfn.IFNA(VLOOKUP($B302,'FST CV'!$C:$AH,$A302,0),0)</f>
        <v>0</v>
      </c>
      <c r="G302" s="12">
        <f>_xlfn.IFNA(VLOOKUP($B302,'FST TT'!$C:$AH,$A302,0),0)</f>
        <v>0</v>
      </c>
      <c r="I302" s="4">
        <f t="shared" si="45"/>
        <v>0</v>
      </c>
      <c r="K302" s="52">
        <f>IF(D302="MT",VLOOKUP(B302,Master_Item!B:H,7,0),VLOOKUP(B302,Master_Item!B:H,6,0))</f>
        <v>72</v>
      </c>
      <c r="L302" s="52" t="str">
        <f>VLOOKUP(B302,Master_Item!B:M,12,0)</f>
        <v>โรงงานวังม่วง</v>
      </c>
      <c r="M302" s="11" t="str">
        <f t="shared" si="46"/>
        <v>โรงงานวังม่วงRegion 7</v>
      </c>
      <c r="N302" s="11">
        <f t="shared" si="44"/>
        <v>0</v>
      </c>
      <c r="O302" s="11">
        <f t="shared" si="44"/>
        <v>0</v>
      </c>
      <c r="P302" s="11">
        <f t="shared" si="44"/>
        <v>0</v>
      </c>
      <c r="Q302" s="11">
        <f t="shared" si="44"/>
        <v>0</v>
      </c>
      <c r="R302" s="11">
        <f t="shared" si="44"/>
        <v>0</v>
      </c>
      <c r="S302" s="11"/>
      <c r="T302" s="1">
        <f>VLOOKUP(B302,Master_Item!B:I,8,0)</f>
        <v>8.4</v>
      </c>
      <c r="U302" s="11">
        <f t="shared" si="47"/>
        <v>0</v>
      </c>
      <c r="V302" s="11">
        <f t="shared" si="48"/>
        <v>0</v>
      </c>
      <c r="W302" s="11">
        <f t="shared" si="49"/>
        <v>0</v>
      </c>
      <c r="X302" s="11">
        <f t="shared" si="50"/>
        <v>0</v>
      </c>
      <c r="Y302" s="11">
        <f t="shared" si="51"/>
        <v>0</v>
      </c>
    </row>
    <row r="303" spans="1:25">
      <c r="A303" s="13">
        <v>31</v>
      </c>
      <c r="B303" s="2">
        <v>310002645</v>
      </c>
      <c r="C303" s="1" t="s">
        <v>32</v>
      </c>
      <c r="D303" s="1" t="s">
        <v>122</v>
      </c>
      <c r="E303" s="12">
        <f>_xlfn.IFNA(VLOOKUP($B303,'FST OMT'!$C:$AH,$A303,0),0)</f>
        <v>0</v>
      </c>
      <c r="F303" s="12">
        <f>_xlfn.IFNA(VLOOKUP($B303,'FST CV'!$C:$AH,$A303,0),0)</f>
        <v>0</v>
      </c>
      <c r="G303" s="12">
        <f>_xlfn.IFNA(VLOOKUP($B303,'FST TT'!$C:$AH,$A303,0),0)</f>
        <v>0</v>
      </c>
      <c r="I303" s="4">
        <f t="shared" si="45"/>
        <v>0</v>
      </c>
      <c r="K303" s="52">
        <f>IF(D303="MT",VLOOKUP(B303,Master_Item!B:H,7,0),VLOOKUP(B303,Master_Item!B:H,6,0))</f>
        <v>72</v>
      </c>
      <c r="L303" s="52" t="str">
        <f>VLOOKUP(B303,Master_Item!B:M,12,0)</f>
        <v>โรงงานวังม่วง</v>
      </c>
      <c r="M303" s="11" t="str">
        <f t="shared" si="46"/>
        <v>โรงงานวังม่วงRegion 8</v>
      </c>
      <c r="N303" s="11">
        <f t="shared" si="44"/>
        <v>0</v>
      </c>
      <c r="O303" s="11">
        <f t="shared" si="44"/>
        <v>0</v>
      </c>
      <c r="P303" s="11">
        <f t="shared" si="44"/>
        <v>0</v>
      </c>
      <c r="Q303" s="11">
        <f t="shared" si="44"/>
        <v>0</v>
      </c>
      <c r="R303" s="11">
        <f t="shared" si="44"/>
        <v>0</v>
      </c>
      <c r="S303" s="11"/>
      <c r="T303" s="1">
        <f>VLOOKUP(B303,Master_Item!B:I,8,0)</f>
        <v>8.4</v>
      </c>
      <c r="U303" s="11">
        <f t="shared" si="47"/>
        <v>0</v>
      </c>
      <c r="V303" s="11">
        <f t="shared" si="48"/>
        <v>0</v>
      </c>
      <c r="W303" s="11">
        <f t="shared" si="49"/>
        <v>0</v>
      </c>
      <c r="X303" s="11">
        <f t="shared" si="50"/>
        <v>0</v>
      </c>
      <c r="Y303" s="11">
        <f t="shared" si="51"/>
        <v>0</v>
      </c>
    </row>
    <row r="304" spans="1:25">
      <c r="A304" s="13">
        <v>131</v>
      </c>
      <c r="B304" s="2">
        <v>310002645</v>
      </c>
      <c r="C304" s="1" t="s">
        <v>32</v>
      </c>
      <c r="D304" s="1" t="s">
        <v>123</v>
      </c>
      <c r="H304" s="4">
        <f>_xlfn.IFNA(VLOOKUP(B304,'FST MT'!A:FS,$A304,0),0)</f>
        <v>0</v>
      </c>
      <c r="I304" s="4">
        <f t="shared" si="45"/>
        <v>0</v>
      </c>
      <c r="K304" s="52">
        <f>IF(D304="MT",VLOOKUP(B304,Master_Item!B:H,7,0),VLOOKUP(B304,Master_Item!B:H,6,0))</f>
        <v>72</v>
      </c>
      <c r="L304" s="52" t="str">
        <f>VLOOKUP(B304,Master_Item!B:M,12,0)</f>
        <v>โรงงานวังม่วง</v>
      </c>
      <c r="M304" s="11" t="str">
        <f t="shared" si="46"/>
        <v>โรงงานวังม่วงMT</v>
      </c>
      <c r="N304" s="11">
        <f t="shared" si="44"/>
        <v>0</v>
      </c>
      <c r="O304" s="11">
        <f t="shared" si="44"/>
        <v>0</v>
      </c>
      <c r="P304" s="11">
        <f t="shared" si="44"/>
        <v>0</v>
      </c>
      <c r="Q304" s="11">
        <f t="shared" si="44"/>
        <v>0</v>
      </c>
      <c r="R304" s="11">
        <f t="shared" si="44"/>
        <v>0</v>
      </c>
      <c r="S304" s="11"/>
      <c r="T304" s="1">
        <f>VLOOKUP(B304,Master_Item!B:I,8,0)</f>
        <v>8.4</v>
      </c>
      <c r="U304" s="11">
        <f t="shared" si="47"/>
        <v>0</v>
      </c>
      <c r="V304" s="11">
        <f t="shared" si="48"/>
        <v>0</v>
      </c>
      <c r="W304" s="11">
        <f t="shared" si="49"/>
        <v>0</v>
      </c>
      <c r="X304" s="11">
        <f t="shared" si="50"/>
        <v>0</v>
      </c>
      <c r="Y304" s="11">
        <f t="shared" si="51"/>
        <v>0</v>
      </c>
    </row>
    <row r="305" spans="1:25">
      <c r="A305" s="13">
        <v>24</v>
      </c>
      <c r="B305" s="2">
        <v>310002646</v>
      </c>
      <c r="C305" s="1" t="s">
        <v>33</v>
      </c>
      <c r="D305" s="1" t="s">
        <v>115</v>
      </c>
      <c r="E305" s="12">
        <f>_xlfn.IFNA(VLOOKUP($B305,'FST OMT'!$C:$AH,$A305,0),0)</f>
        <v>0</v>
      </c>
      <c r="F305" s="12">
        <f>_xlfn.IFNA(VLOOKUP($B305,'FST CV'!$C:$AH,$A305,0),0)</f>
        <v>2223</v>
      </c>
      <c r="G305" s="12">
        <f>_xlfn.IFNA(VLOOKUP($B305,'FST TT'!$C:$AH,$A305,0),0)</f>
        <v>0</v>
      </c>
      <c r="I305" s="4">
        <f t="shared" si="45"/>
        <v>2223</v>
      </c>
      <c r="K305" s="52">
        <f>IF(D305="MT",VLOOKUP(B305,Master_Item!B:H,7,0),VLOOKUP(B305,Master_Item!B:H,6,0))</f>
        <v>72</v>
      </c>
      <c r="L305" s="52" t="str">
        <f>VLOOKUP(B305,Master_Item!B:M,12,0)</f>
        <v>โรงงานวังม่วง</v>
      </c>
      <c r="M305" s="11" t="str">
        <f t="shared" si="46"/>
        <v>โรงงานวังม่วงRegion 1</v>
      </c>
      <c r="N305" s="11">
        <f t="shared" si="44"/>
        <v>0</v>
      </c>
      <c r="O305" s="11">
        <f t="shared" si="44"/>
        <v>30.875</v>
      </c>
      <c r="P305" s="11">
        <f t="shared" si="44"/>
        <v>0</v>
      </c>
      <c r="Q305" s="11">
        <f t="shared" si="44"/>
        <v>0</v>
      </c>
      <c r="R305" s="11">
        <f t="shared" si="44"/>
        <v>30.875</v>
      </c>
      <c r="S305" s="11"/>
      <c r="T305" s="1">
        <f>VLOOKUP(B305,Master_Item!B:I,8,0)</f>
        <v>8.4</v>
      </c>
      <c r="U305" s="11">
        <f t="shared" si="47"/>
        <v>0</v>
      </c>
      <c r="V305" s="11">
        <f t="shared" si="48"/>
        <v>18673.2</v>
      </c>
      <c r="W305" s="11">
        <f t="shared" si="49"/>
        <v>0</v>
      </c>
      <c r="X305" s="11">
        <f t="shared" si="50"/>
        <v>0</v>
      </c>
      <c r="Y305" s="11">
        <f t="shared" si="51"/>
        <v>18673.2</v>
      </c>
    </row>
    <row r="306" spans="1:25">
      <c r="A306" s="13">
        <v>25</v>
      </c>
      <c r="B306" s="2">
        <v>310002646</v>
      </c>
      <c r="C306" s="1" t="s">
        <v>33</v>
      </c>
      <c r="D306" s="1" t="s">
        <v>116</v>
      </c>
      <c r="E306" s="12">
        <f>_xlfn.IFNA(VLOOKUP($B306,'FST OMT'!$C:$AH,$A306,0),0)</f>
        <v>2314</v>
      </c>
      <c r="F306" s="12">
        <f>_xlfn.IFNA(VLOOKUP($B306,'FST CV'!$C:$AH,$A306,0),0)</f>
        <v>3249</v>
      </c>
      <c r="G306" s="12">
        <f>_xlfn.IFNA(VLOOKUP($B306,'FST TT'!$C:$AH,$A306,0),0)</f>
        <v>0</v>
      </c>
      <c r="I306" s="4">
        <f t="shared" si="45"/>
        <v>5563</v>
      </c>
      <c r="K306" s="52">
        <f>IF(D306="MT",VLOOKUP(B306,Master_Item!B:H,7,0),VLOOKUP(B306,Master_Item!B:H,6,0))</f>
        <v>72</v>
      </c>
      <c r="L306" s="52" t="str">
        <f>VLOOKUP(B306,Master_Item!B:M,12,0)</f>
        <v>โรงงานวังม่วง</v>
      </c>
      <c r="M306" s="11" t="str">
        <f t="shared" si="46"/>
        <v>โรงงานวังม่วงRegion 2</v>
      </c>
      <c r="N306" s="11">
        <f t="shared" si="44"/>
        <v>32.138888888888886</v>
      </c>
      <c r="O306" s="11">
        <f t="shared" si="44"/>
        <v>45.125</v>
      </c>
      <c r="P306" s="11">
        <f t="shared" si="44"/>
        <v>0</v>
      </c>
      <c r="Q306" s="11">
        <f t="shared" si="44"/>
        <v>0</v>
      </c>
      <c r="R306" s="11">
        <f t="shared" si="44"/>
        <v>77.263888888888886</v>
      </c>
      <c r="S306" s="11"/>
      <c r="T306" s="1">
        <f>VLOOKUP(B306,Master_Item!B:I,8,0)</f>
        <v>8.4</v>
      </c>
      <c r="U306" s="11">
        <f t="shared" si="47"/>
        <v>19437.600000000002</v>
      </c>
      <c r="V306" s="11">
        <f t="shared" si="48"/>
        <v>27291.600000000002</v>
      </c>
      <c r="W306" s="11">
        <f t="shared" si="49"/>
        <v>0</v>
      </c>
      <c r="X306" s="11">
        <f t="shared" si="50"/>
        <v>0</v>
      </c>
      <c r="Y306" s="11">
        <f t="shared" si="51"/>
        <v>46729.200000000004</v>
      </c>
    </row>
    <row r="307" spans="1:25">
      <c r="A307" s="13">
        <v>26</v>
      </c>
      <c r="B307" s="2">
        <v>310002646</v>
      </c>
      <c r="C307" s="1" t="s">
        <v>33</v>
      </c>
      <c r="D307" s="1" t="s">
        <v>117</v>
      </c>
      <c r="E307" s="12">
        <f>_xlfn.IFNA(VLOOKUP($B307,'FST OMT'!$C:$AH,$A307,0),0)</f>
        <v>2974</v>
      </c>
      <c r="F307" s="12">
        <f>_xlfn.IFNA(VLOOKUP($B307,'FST CV'!$C:$AH,$A307,0),0)</f>
        <v>5294</v>
      </c>
      <c r="G307" s="12">
        <f>_xlfn.IFNA(VLOOKUP($B307,'FST TT'!$C:$AH,$A307,0),0)</f>
        <v>0</v>
      </c>
      <c r="I307" s="4">
        <f t="shared" si="45"/>
        <v>8268</v>
      </c>
      <c r="K307" s="52">
        <f>IF(D307="MT",VLOOKUP(B307,Master_Item!B:H,7,0),VLOOKUP(B307,Master_Item!B:H,6,0))</f>
        <v>72</v>
      </c>
      <c r="L307" s="52" t="str">
        <f>VLOOKUP(B307,Master_Item!B:M,12,0)</f>
        <v>โรงงานวังม่วง</v>
      </c>
      <c r="M307" s="11" t="str">
        <f t="shared" si="46"/>
        <v>โรงงานวังม่วงRegion 3</v>
      </c>
      <c r="N307" s="11">
        <f t="shared" si="44"/>
        <v>41.305555555555557</v>
      </c>
      <c r="O307" s="11">
        <f t="shared" si="44"/>
        <v>73.527777777777771</v>
      </c>
      <c r="P307" s="11">
        <f t="shared" si="44"/>
        <v>0</v>
      </c>
      <c r="Q307" s="11">
        <f t="shared" si="44"/>
        <v>0</v>
      </c>
      <c r="R307" s="11">
        <f t="shared" si="44"/>
        <v>114.83333333333333</v>
      </c>
      <c r="S307" s="11"/>
      <c r="T307" s="1">
        <f>VLOOKUP(B307,Master_Item!B:I,8,0)</f>
        <v>8.4</v>
      </c>
      <c r="U307" s="11">
        <f t="shared" si="47"/>
        <v>24981.600000000002</v>
      </c>
      <c r="V307" s="11">
        <f t="shared" si="48"/>
        <v>44469.599999999999</v>
      </c>
      <c r="W307" s="11">
        <f t="shared" si="49"/>
        <v>0</v>
      </c>
      <c r="X307" s="11">
        <f t="shared" si="50"/>
        <v>0</v>
      </c>
      <c r="Y307" s="11">
        <f t="shared" si="51"/>
        <v>69451.199999999997</v>
      </c>
    </row>
    <row r="308" spans="1:25">
      <c r="A308" s="13">
        <v>27</v>
      </c>
      <c r="B308" s="2">
        <v>310002646</v>
      </c>
      <c r="C308" s="1" t="s">
        <v>33</v>
      </c>
      <c r="D308" s="1" t="s">
        <v>118</v>
      </c>
      <c r="E308" s="12">
        <f>_xlfn.IFNA(VLOOKUP($B308,'FST OMT'!$C:$AH,$A308,0),0)</f>
        <v>1475</v>
      </c>
      <c r="F308" s="12">
        <f>_xlfn.IFNA(VLOOKUP($B308,'FST CV'!$C:$AH,$A308,0),0)</f>
        <v>3644</v>
      </c>
      <c r="G308" s="12">
        <f>_xlfn.IFNA(VLOOKUP($B308,'FST TT'!$C:$AH,$A308,0),0)</f>
        <v>0</v>
      </c>
      <c r="I308" s="4">
        <f t="shared" si="45"/>
        <v>5119</v>
      </c>
      <c r="K308" s="52">
        <f>IF(D308="MT",VLOOKUP(B308,Master_Item!B:H,7,0),VLOOKUP(B308,Master_Item!B:H,6,0))</f>
        <v>72</v>
      </c>
      <c r="L308" s="52" t="str">
        <f>VLOOKUP(B308,Master_Item!B:M,12,0)</f>
        <v>โรงงานวังม่วง</v>
      </c>
      <c r="M308" s="11" t="str">
        <f t="shared" si="46"/>
        <v>โรงงานวังม่วงRegion 4</v>
      </c>
      <c r="N308" s="11">
        <f t="shared" si="44"/>
        <v>20.486111111111111</v>
      </c>
      <c r="O308" s="11">
        <f t="shared" si="44"/>
        <v>50.611111111111114</v>
      </c>
      <c r="P308" s="11">
        <f t="shared" si="44"/>
        <v>0</v>
      </c>
      <c r="Q308" s="11">
        <f t="shared" si="44"/>
        <v>0</v>
      </c>
      <c r="R308" s="11">
        <f t="shared" si="44"/>
        <v>71.097222222222229</v>
      </c>
      <c r="S308" s="11"/>
      <c r="T308" s="1">
        <f>VLOOKUP(B308,Master_Item!B:I,8,0)</f>
        <v>8.4</v>
      </c>
      <c r="U308" s="11">
        <f t="shared" si="47"/>
        <v>12390</v>
      </c>
      <c r="V308" s="11">
        <f t="shared" si="48"/>
        <v>30609.600000000002</v>
      </c>
      <c r="W308" s="11">
        <f t="shared" si="49"/>
        <v>0</v>
      </c>
      <c r="X308" s="11">
        <f t="shared" si="50"/>
        <v>0</v>
      </c>
      <c r="Y308" s="11">
        <f t="shared" si="51"/>
        <v>42999.6</v>
      </c>
    </row>
    <row r="309" spans="1:25">
      <c r="A309" s="13">
        <v>28</v>
      </c>
      <c r="B309" s="2">
        <v>310002646</v>
      </c>
      <c r="C309" s="1" t="s">
        <v>33</v>
      </c>
      <c r="D309" s="1" t="s">
        <v>119</v>
      </c>
      <c r="E309" s="12">
        <f>_xlfn.IFNA(VLOOKUP($B309,'FST OMT'!$C:$AH,$A309,0),0)</f>
        <v>508</v>
      </c>
      <c r="F309" s="12">
        <f>_xlfn.IFNA(VLOOKUP($B309,'FST CV'!$C:$AH,$A309,0),0)</f>
        <v>1109</v>
      </c>
      <c r="G309" s="12">
        <f>_xlfn.IFNA(VLOOKUP($B309,'FST TT'!$C:$AH,$A309,0),0)</f>
        <v>0</v>
      </c>
      <c r="I309" s="4">
        <f t="shared" si="45"/>
        <v>1617</v>
      </c>
      <c r="K309" s="52">
        <f>IF(D309="MT",VLOOKUP(B309,Master_Item!B:H,7,0),VLOOKUP(B309,Master_Item!B:H,6,0))</f>
        <v>72</v>
      </c>
      <c r="L309" s="52" t="str">
        <f>VLOOKUP(B309,Master_Item!B:M,12,0)</f>
        <v>โรงงานวังม่วง</v>
      </c>
      <c r="M309" s="11" t="str">
        <f t="shared" si="46"/>
        <v>โรงงานวังม่วงRegion 5</v>
      </c>
      <c r="N309" s="11">
        <f t="shared" si="44"/>
        <v>7.0555555555555554</v>
      </c>
      <c r="O309" s="11">
        <f t="shared" si="44"/>
        <v>15.402777777777779</v>
      </c>
      <c r="P309" s="11">
        <f t="shared" si="44"/>
        <v>0</v>
      </c>
      <c r="Q309" s="11">
        <f t="shared" si="44"/>
        <v>0</v>
      </c>
      <c r="R309" s="11">
        <f t="shared" si="44"/>
        <v>22.458333333333332</v>
      </c>
      <c r="S309" s="11"/>
      <c r="T309" s="1">
        <f>VLOOKUP(B309,Master_Item!B:I,8,0)</f>
        <v>8.4</v>
      </c>
      <c r="U309" s="11">
        <f t="shared" si="47"/>
        <v>4267.2</v>
      </c>
      <c r="V309" s="11">
        <f t="shared" si="48"/>
        <v>9315.6</v>
      </c>
      <c r="W309" s="11">
        <f t="shared" si="49"/>
        <v>0</v>
      </c>
      <c r="X309" s="11">
        <f t="shared" si="50"/>
        <v>0</v>
      </c>
      <c r="Y309" s="11">
        <f t="shared" si="51"/>
        <v>13582.800000000001</v>
      </c>
    </row>
    <row r="310" spans="1:25">
      <c r="A310" s="13">
        <v>29</v>
      </c>
      <c r="B310" s="2">
        <v>310002646</v>
      </c>
      <c r="C310" s="1" t="s">
        <v>33</v>
      </c>
      <c r="D310" s="1" t="s">
        <v>127</v>
      </c>
      <c r="E310" s="12">
        <f>_xlfn.IFNA(VLOOKUP($B310,'FST OMT'!$C:$AH,$A310,0),0)*0.45</f>
        <v>669.15</v>
      </c>
      <c r="F310" s="12">
        <f>_xlfn.IFNA(VLOOKUP($B310,'FST CV'!$C:$AH,$A310,0),0)*0.45</f>
        <v>2025.45</v>
      </c>
      <c r="G310" s="12">
        <f>_xlfn.IFNA(VLOOKUP($B310,'FST TT'!$C:$AH,$A310,0),0)*0.45</f>
        <v>0</v>
      </c>
      <c r="I310" s="4">
        <f t="shared" si="45"/>
        <v>2694.6</v>
      </c>
      <c r="K310" s="52">
        <f>IF(D310="MT",VLOOKUP(B310,Master_Item!B:H,7,0),VLOOKUP(B310,Master_Item!B:H,6,0))</f>
        <v>72</v>
      </c>
      <c r="L310" s="52" t="str">
        <f>VLOOKUP(B310,Master_Item!B:M,12,0)</f>
        <v>โรงงานวังม่วง</v>
      </c>
      <c r="M310" s="11" t="str">
        <f t="shared" si="46"/>
        <v>โรงงานวังม่วงRegion 6/9</v>
      </c>
      <c r="N310" s="11">
        <f t="shared" si="44"/>
        <v>9.2937499999999993</v>
      </c>
      <c r="O310" s="11">
        <f t="shared" si="44"/>
        <v>28.131250000000001</v>
      </c>
      <c r="P310" s="11">
        <f t="shared" si="44"/>
        <v>0</v>
      </c>
      <c r="Q310" s="11">
        <f t="shared" si="44"/>
        <v>0</v>
      </c>
      <c r="R310" s="11">
        <f t="shared" si="44"/>
        <v>37.424999999999997</v>
      </c>
      <c r="S310" s="11"/>
      <c r="T310" s="1">
        <f>VLOOKUP(B310,Master_Item!B:I,8,0)</f>
        <v>8.4</v>
      </c>
      <c r="U310" s="11">
        <f t="shared" si="47"/>
        <v>5620.86</v>
      </c>
      <c r="V310" s="11">
        <f t="shared" si="48"/>
        <v>17013.780000000002</v>
      </c>
      <c r="W310" s="11">
        <f t="shared" si="49"/>
        <v>0</v>
      </c>
      <c r="X310" s="11">
        <f t="shared" si="50"/>
        <v>0</v>
      </c>
      <c r="Y310" s="11">
        <f t="shared" si="51"/>
        <v>22634.639999999999</v>
      </c>
    </row>
    <row r="311" spans="1:25">
      <c r="A311" s="13">
        <v>29</v>
      </c>
      <c r="B311" s="2">
        <v>310002646</v>
      </c>
      <c r="C311" s="1" t="s">
        <v>33</v>
      </c>
      <c r="D311" s="1" t="s">
        <v>128</v>
      </c>
      <c r="E311" s="12">
        <f>_xlfn.IFNA(VLOOKUP($B311,'FST OMT'!$C:$AH,$A311,0),0)*0.55</f>
        <v>817.85</v>
      </c>
      <c r="F311" s="12">
        <f>_xlfn.IFNA(VLOOKUP($B311,'FST CV'!$C:$AH,$A311,0),0)*0.55</f>
        <v>2475.5500000000002</v>
      </c>
      <c r="G311" s="12">
        <f>_xlfn.IFNA(VLOOKUP($B311,'FST TT'!$C:$AH,$A311,0),0)*0.55</f>
        <v>0</v>
      </c>
      <c r="I311" s="4">
        <f t="shared" si="45"/>
        <v>3293.4</v>
      </c>
      <c r="K311" s="52">
        <f>IF(D311="MT",VLOOKUP(B311,Master_Item!B:H,7,0),VLOOKUP(B311,Master_Item!B:H,6,0))</f>
        <v>72</v>
      </c>
      <c r="L311" s="52" t="str">
        <f>VLOOKUP(B311,Master_Item!B:M,12,0)</f>
        <v>โรงงานวังม่วง</v>
      </c>
      <c r="M311" s="11" t="str">
        <f t="shared" si="46"/>
        <v>โรงงานวังม่วงRegion 6/14</v>
      </c>
      <c r="N311" s="11">
        <f t="shared" si="44"/>
        <v>11.359027777777778</v>
      </c>
      <c r="O311" s="11">
        <f t="shared" si="44"/>
        <v>34.382638888888891</v>
      </c>
      <c r="P311" s="11">
        <f t="shared" si="44"/>
        <v>0</v>
      </c>
      <c r="Q311" s="11">
        <f t="shared" si="44"/>
        <v>0</v>
      </c>
      <c r="R311" s="11">
        <f t="shared" si="44"/>
        <v>45.741666666666667</v>
      </c>
      <c r="S311" s="11"/>
      <c r="T311" s="1">
        <f>VLOOKUP(B311,Master_Item!B:I,8,0)</f>
        <v>8.4</v>
      </c>
      <c r="U311" s="11">
        <f t="shared" si="47"/>
        <v>6869.9400000000005</v>
      </c>
      <c r="V311" s="11">
        <f t="shared" si="48"/>
        <v>20794.620000000003</v>
      </c>
      <c r="W311" s="11">
        <f t="shared" si="49"/>
        <v>0</v>
      </c>
      <c r="X311" s="11">
        <f t="shared" si="50"/>
        <v>0</v>
      </c>
      <c r="Y311" s="11">
        <f t="shared" si="51"/>
        <v>27664.560000000001</v>
      </c>
    </row>
    <row r="312" spans="1:25">
      <c r="A312" s="13">
        <v>30</v>
      </c>
      <c r="B312" s="2">
        <v>310002646</v>
      </c>
      <c r="C312" s="1" t="s">
        <v>33</v>
      </c>
      <c r="D312" s="1" t="s">
        <v>121</v>
      </c>
      <c r="E312" s="12">
        <f>_xlfn.IFNA(VLOOKUP($B312,'FST OMT'!$C:$AH,$A312,0),0)</f>
        <v>1598</v>
      </c>
      <c r="F312" s="12">
        <f>_xlfn.IFNA(VLOOKUP($B312,'FST CV'!$C:$AH,$A312,0),0)</f>
        <v>3108</v>
      </c>
      <c r="G312" s="12">
        <f>_xlfn.IFNA(VLOOKUP($B312,'FST TT'!$C:$AH,$A312,0),0)</f>
        <v>0</v>
      </c>
      <c r="I312" s="4">
        <f t="shared" si="45"/>
        <v>4706</v>
      </c>
      <c r="K312" s="52">
        <f>IF(D312="MT",VLOOKUP(B312,Master_Item!B:H,7,0),VLOOKUP(B312,Master_Item!B:H,6,0))</f>
        <v>72</v>
      </c>
      <c r="L312" s="52" t="str">
        <f>VLOOKUP(B312,Master_Item!B:M,12,0)</f>
        <v>โรงงานวังม่วง</v>
      </c>
      <c r="M312" s="11" t="str">
        <f t="shared" si="46"/>
        <v>โรงงานวังม่วงRegion 7</v>
      </c>
      <c r="N312" s="11">
        <f t="shared" si="44"/>
        <v>22.194444444444443</v>
      </c>
      <c r="O312" s="11">
        <f t="shared" si="44"/>
        <v>43.166666666666664</v>
      </c>
      <c r="P312" s="11">
        <f t="shared" si="44"/>
        <v>0</v>
      </c>
      <c r="Q312" s="11">
        <f t="shared" si="44"/>
        <v>0</v>
      </c>
      <c r="R312" s="11">
        <f t="shared" si="44"/>
        <v>65.361111111111114</v>
      </c>
      <c r="S312" s="11"/>
      <c r="T312" s="1">
        <f>VLOOKUP(B312,Master_Item!B:I,8,0)</f>
        <v>8.4</v>
      </c>
      <c r="U312" s="11">
        <f t="shared" si="47"/>
        <v>13423.2</v>
      </c>
      <c r="V312" s="11">
        <f t="shared" si="48"/>
        <v>26107.200000000001</v>
      </c>
      <c r="W312" s="11">
        <f t="shared" si="49"/>
        <v>0</v>
      </c>
      <c r="X312" s="11">
        <f t="shared" si="50"/>
        <v>0</v>
      </c>
      <c r="Y312" s="11">
        <f t="shared" si="51"/>
        <v>39530.400000000001</v>
      </c>
    </row>
    <row r="313" spans="1:25">
      <c r="A313" s="13">
        <v>31</v>
      </c>
      <c r="B313" s="2">
        <v>310002646</v>
      </c>
      <c r="C313" s="1" t="s">
        <v>33</v>
      </c>
      <c r="D313" s="1" t="s">
        <v>122</v>
      </c>
      <c r="E313" s="12">
        <f>_xlfn.IFNA(VLOOKUP($B313,'FST OMT'!$C:$AH,$A313,0),0)</f>
        <v>2327</v>
      </c>
      <c r="F313" s="12">
        <f>_xlfn.IFNA(VLOOKUP($B313,'FST CV'!$C:$AH,$A313,0),0)</f>
        <v>1100</v>
      </c>
      <c r="G313" s="12">
        <f>_xlfn.IFNA(VLOOKUP($B313,'FST TT'!$C:$AH,$A313,0),0)</f>
        <v>0</v>
      </c>
      <c r="I313" s="4">
        <f t="shared" si="45"/>
        <v>3427</v>
      </c>
      <c r="K313" s="52">
        <f>IF(D313="MT",VLOOKUP(B313,Master_Item!B:H,7,0),VLOOKUP(B313,Master_Item!B:H,6,0))</f>
        <v>72</v>
      </c>
      <c r="L313" s="52" t="str">
        <f>VLOOKUP(B313,Master_Item!B:M,12,0)</f>
        <v>โรงงานวังม่วง</v>
      </c>
      <c r="M313" s="11" t="str">
        <f t="shared" si="46"/>
        <v>โรงงานวังม่วงRegion 8</v>
      </c>
      <c r="N313" s="11">
        <f t="shared" si="44"/>
        <v>32.319444444444443</v>
      </c>
      <c r="O313" s="11">
        <f t="shared" si="44"/>
        <v>15.277777777777779</v>
      </c>
      <c r="P313" s="11">
        <f t="shared" si="44"/>
        <v>0</v>
      </c>
      <c r="Q313" s="11">
        <f t="shared" si="44"/>
        <v>0</v>
      </c>
      <c r="R313" s="11">
        <f t="shared" si="44"/>
        <v>47.597222222222221</v>
      </c>
      <c r="S313" s="11"/>
      <c r="T313" s="1">
        <f>VLOOKUP(B313,Master_Item!B:I,8,0)</f>
        <v>8.4</v>
      </c>
      <c r="U313" s="11">
        <f t="shared" si="47"/>
        <v>19546.8</v>
      </c>
      <c r="V313" s="11">
        <f t="shared" si="48"/>
        <v>9240</v>
      </c>
      <c r="W313" s="11">
        <f t="shared" si="49"/>
        <v>0</v>
      </c>
      <c r="X313" s="11">
        <f t="shared" si="50"/>
        <v>0</v>
      </c>
      <c r="Y313" s="11">
        <f t="shared" si="51"/>
        <v>28786.800000000003</v>
      </c>
    </row>
    <row r="314" spans="1:25">
      <c r="A314" s="13">
        <v>131</v>
      </c>
      <c r="B314" s="2">
        <v>310002646</v>
      </c>
      <c r="C314" s="1" t="s">
        <v>33</v>
      </c>
      <c r="D314" s="1" t="s">
        <v>123</v>
      </c>
      <c r="H314" s="4">
        <f>_xlfn.IFNA(VLOOKUP(B314,'FST MT'!A:FS,$A314,0),0)</f>
        <v>1209</v>
      </c>
      <c r="I314" s="4">
        <f t="shared" si="45"/>
        <v>1209</v>
      </c>
      <c r="K314" s="52">
        <f>IF(D314="MT",VLOOKUP(B314,Master_Item!B:H,7,0),VLOOKUP(B314,Master_Item!B:H,6,0))</f>
        <v>72</v>
      </c>
      <c r="L314" s="52" t="str">
        <f>VLOOKUP(B314,Master_Item!B:M,12,0)</f>
        <v>โรงงานวังม่วง</v>
      </c>
      <c r="M314" s="11" t="str">
        <f t="shared" si="46"/>
        <v>โรงงานวังม่วงMT</v>
      </c>
      <c r="N314" s="11">
        <f t="shared" si="44"/>
        <v>0</v>
      </c>
      <c r="O314" s="11">
        <f t="shared" si="44"/>
        <v>0</v>
      </c>
      <c r="P314" s="11">
        <f t="shared" si="44"/>
        <v>0</v>
      </c>
      <c r="Q314" s="11">
        <f t="shared" si="44"/>
        <v>16.791666666666668</v>
      </c>
      <c r="R314" s="11">
        <f t="shared" si="44"/>
        <v>16.791666666666668</v>
      </c>
      <c r="S314" s="11"/>
      <c r="T314" s="1">
        <f>VLOOKUP(B314,Master_Item!B:I,8,0)</f>
        <v>8.4</v>
      </c>
      <c r="U314" s="11">
        <f t="shared" si="47"/>
        <v>0</v>
      </c>
      <c r="V314" s="11">
        <f t="shared" si="48"/>
        <v>0</v>
      </c>
      <c r="W314" s="11">
        <f t="shared" si="49"/>
        <v>0</v>
      </c>
      <c r="X314" s="11">
        <f t="shared" si="50"/>
        <v>10155.6</v>
      </c>
      <c r="Y314" s="11">
        <f t="shared" si="51"/>
        <v>10155.6</v>
      </c>
    </row>
    <row r="315" spans="1:25">
      <c r="A315" s="13">
        <v>24</v>
      </c>
      <c r="B315" s="2">
        <v>310002879</v>
      </c>
      <c r="C315" s="1" t="s">
        <v>52</v>
      </c>
      <c r="D315" s="1" t="s">
        <v>115</v>
      </c>
      <c r="E315" s="12">
        <f>_xlfn.IFNA(VLOOKUP($B315,'FST OMT'!$C:$AH,$A315,0),0)</f>
        <v>0</v>
      </c>
      <c r="F315" s="12">
        <f>_xlfn.IFNA(VLOOKUP($B315,'FST CV'!$C:$AH,$A315,0),0)</f>
        <v>0</v>
      </c>
      <c r="G315" s="12">
        <f>_xlfn.IFNA(VLOOKUP($B315,'FST TT'!$C:$AH,$A315,0),0)</f>
        <v>0</v>
      </c>
      <c r="I315" s="4">
        <f t="shared" si="45"/>
        <v>0</v>
      </c>
      <c r="K315" s="52">
        <f>IF(D315="MT",VLOOKUP(B315,Master_Item!B:H,7,0),VLOOKUP(B315,Master_Item!B:H,6,0))</f>
        <v>72</v>
      </c>
      <c r="L315" s="52" t="str">
        <f>VLOOKUP(B315,Master_Item!B:M,12,0)</f>
        <v>โรงงานนวนคร</v>
      </c>
      <c r="M315" s="11" t="str">
        <f t="shared" si="46"/>
        <v>โรงงานนวนครRegion 1</v>
      </c>
      <c r="N315" s="11">
        <f t="shared" si="44"/>
        <v>0</v>
      </c>
      <c r="O315" s="11">
        <f t="shared" si="44"/>
        <v>0</v>
      </c>
      <c r="P315" s="11">
        <f t="shared" si="44"/>
        <v>0</v>
      </c>
      <c r="Q315" s="11">
        <f t="shared" si="44"/>
        <v>0</v>
      </c>
      <c r="R315" s="11">
        <f t="shared" si="44"/>
        <v>0</v>
      </c>
      <c r="S315" s="11"/>
      <c r="T315" s="1">
        <f>VLOOKUP(B315,Master_Item!B:I,8,0)</f>
        <v>9.1199999999999992</v>
      </c>
      <c r="U315" s="11">
        <f t="shared" si="47"/>
        <v>0</v>
      </c>
      <c r="V315" s="11">
        <f t="shared" si="48"/>
        <v>0</v>
      </c>
      <c r="W315" s="11">
        <f t="shared" si="49"/>
        <v>0</v>
      </c>
      <c r="X315" s="11">
        <f t="shared" si="50"/>
        <v>0</v>
      </c>
      <c r="Y315" s="11">
        <f t="shared" si="51"/>
        <v>0</v>
      </c>
    </row>
    <row r="316" spans="1:25">
      <c r="A316" s="13">
        <v>25</v>
      </c>
      <c r="B316" s="2">
        <v>310002879</v>
      </c>
      <c r="C316" s="1" t="s">
        <v>52</v>
      </c>
      <c r="D316" s="1" t="s">
        <v>116</v>
      </c>
      <c r="E316" s="12">
        <f>_xlfn.IFNA(VLOOKUP($B316,'FST OMT'!$C:$AH,$A316,0),0)</f>
        <v>0</v>
      </c>
      <c r="F316" s="12">
        <f>_xlfn.IFNA(VLOOKUP($B316,'FST CV'!$C:$AH,$A316,0),0)</f>
        <v>0</v>
      </c>
      <c r="G316" s="12">
        <f>_xlfn.IFNA(VLOOKUP($B316,'FST TT'!$C:$AH,$A316,0),0)</f>
        <v>0</v>
      </c>
      <c r="I316" s="4">
        <f t="shared" si="45"/>
        <v>0</v>
      </c>
      <c r="K316" s="52">
        <f>IF(D316="MT",VLOOKUP(B316,Master_Item!B:H,7,0),VLOOKUP(B316,Master_Item!B:H,6,0))</f>
        <v>72</v>
      </c>
      <c r="L316" s="52" t="str">
        <f>VLOOKUP(B316,Master_Item!B:M,12,0)</f>
        <v>โรงงานนวนคร</v>
      </c>
      <c r="M316" s="11" t="str">
        <f t="shared" si="46"/>
        <v>โรงงานนวนครRegion 2</v>
      </c>
      <c r="N316" s="11">
        <f t="shared" si="44"/>
        <v>0</v>
      </c>
      <c r="O316" s="11">
        <f t="shared" si="44"/>
        <v>0</v>
      </c>
      <c r="P316" s="11">
        <f t="shared" si="44"/>
        <v>0</v>
      </c>
      <c r="Q316" s="11">
        <f t="shared" si="44"/>
        <v>0</v>
      </c>
      <c r="R316" s="11">
        <f t="shared" si="44"/>
        <v>0</v>
      </c>
      <c r="S316" s="11"/>
      <c r="T316" s="1">
        <f>VLOOKUP(B316,Master_Item!B:I,8,0)</f>
        <v>9.1199999999999992</v>
      </c>
      <c r="U316" s="11">
        <f t="shared" si="47"/>
        <v>0</v>
      </c>
      <c r="V316" s="11">
        <f t="shared" si="48"/>
        <v>0</v>
      </c>
      <c r="W316" s="11">
        <f t="shared" si="49"/>
        <v>0</v>
      </c>
      <c r="X316" s="11">
        <f t="shared" si="50"/>
        <v>0</v>
      </c>
      <c r="Y316" s="11">
        <f t="shared" si="51"/>
        <v>0</v>
      </c>
    </row>
    <row r="317" spans="1:25">
      <c r="A317" s="13">
        <v>26</v>
      </c>
      <c r="B317" s="2">
        <v>310002879</v>
      </c>
      <c r="C317" s="1" t="s">
        <v>52</v>
      </c>
      <c r="D317" s="1" t="s">
        <v>117</v>
      </c>
      <c r="E317" s="12">
        <f>_xlfn.IFNA(VLOOKUP($B317,'FST OMT'!$C:$AH,$A317,0),0)</f>
        <v>0</v>
      </c>
      <c r="F317" s="12">
        <f>_xlfn.IFNA(VLOOKUP($B317,'FST CV'!$C:$AH,$A317,0),0)</f>
        <v>0</v>
      </c>
      <c r="G317" s="12">
        <f>_xlfn.IFNA(VLOOKUP($B317,'FST TT'!$C:$AH,$A317,0),0)</f>
        <v>0</v>
      </c>
      <c r="I317" s="4">
        <f t="shared" si="45"/>
        <v>0</v>
      </c>
      <c r="K317" s="52">
        <f>IF(D317="MT",VLOOKUP(B317,Master_Item!B:H,7,0),VLOOKUP(B317,Master_Item!B:H,6,0))</f>
        <v>72</v>
      </c>
      <c r="L317" s="52" t="str">
        <f>VLOOKUP(B317,Master_Item!B:M,12,0)</f>
        <v>โรงงานนวนคร</v>
      </c>
      <c r="M317" s="11" t="str">
        <f t="shared" si="46"/>
        <v>โรงงานนวนครRegion 3</v>
      </c>
      <c r="N317" s="11">
        <f t="shared" si="44"/>
        <v>0</v>
      </c>
      <c r="O317" s="11">
        <f t="shared" si="44"/>
        <v>0</v>
      </c>
      <c r="P317" s="11">
        <f t="shared" si="44"/>
        <v>0</v>
      </c>
      <c r="Q317" s="11">
        <f t="shared" si="44"/>
        <v>0</v>
      </c>
      <c r="R317" s="11">
        <f t="shared" si="44"/>
        <v>0</v>
      </c>
      <c r="S317" s="11"/>
      <c r="T317" s="1">
        <f>VLOOKUP(B317,Master_Item!B:I,8,0)</f>
        <v>9.1199999999999992</v>
      </c>
      <c r="U317" s="11">
        <f t="shared" si="47"/>
        <v>0</v>
      </c>
      <c r="V317" s="11">
        <f t="shared" si="48"/>
        <v>0</v>
      </c>
      <c r="W317" s="11">
        <f t="shared" si="49"/>
        <v>0</v>
      </c>
      <c r="X317" s="11">
        <f t="shared" si="50"/>
        <v>0</v>
      </c>
      <c r="Y317" s="11">
        <f t="shared" si="51"/>
        <v>0</v>
      </c>
    </row>
    <row r="318" spans="1:25">
      <c r="A318" s="13">
        <v>27</v>
      </c>
      <c r="B318" s="2">
        <v>310002879</v>
      </c>
      <c r="C318" s="1" t="s">
        <v>52</v>
      </c>
      <c r="D318" s="1" t="s">
        <v>118</v>
      </c>
      <c r="E318" s="12">
        <f>_xlfn.IFNA(VLOOKUP($B318,'FST OMT'!$C:$AH,$A318,0),0)</f>
        <v>0</v>
      </c>
      <c r="F318" s="12">
        <f>_xlfn.IFNA(VLOOKUP($B318,'FST CV'!$C:$AH,$A318,0),0)</f>
        <v>0</v>
      </c>
      <c r="G318" s="12">
        <f>_xlfn.IFNA(VLOOKUP($B318,'FST TT'!$C:$AH,$A318,0),0)</f>
        <v>0</v>
      </c>
      <c r="I318" s="4">
        <f t="shared" si="45"/>
        <v>0</v>
      </c>
      <c r="K318" s="52">
        <f>IF(D318="MT",VLOOKUP(B318,Master_Item!B:H,7,0),VLOOKUP(B318,Master_Item!B:H,6,0))</f>
        <v>72</v>
      </c>
      <c r="L318" s="52" t="str">
        <f>VLOOKUP(B318,Master_Item!B:M,12,0)</f>
        <v>โรงงานนวนคร</v>
      </c>
      <c r="M318" s="11" t="str">
        <f t="shared" si="46"/>
        <v>โรงงานนวนครRegion 4</v>
      </c>
      <c r="N318" s="11">
        <f t="shared" si="44"/>
        <v>0</v>
      </c>
      <c r="O318" s="11">
        <f t="shared" si="44"/>
        <v>0</v>
      </c>
      <c r="P318" s="11">
        <f t="shared" si="44"/>
        <v>0</v>
      </c>
      <c r="Q318" s="11">
        <f t="shared" si="44"/>
        <v>0</v>
      </c>
      <c r="R318" s="11">
        <f t="shared" si="44"/>
        <v>0</v>
      </c>
      <c r="S318" s="11"/>
      <c r="T318" s="1">
        <f>VLOOKUP(B318,Master_Item!B:I,8,0)</f>
        <v>9.1199999999999992</v>
      </c>
      <c r="U318" s="11">
        <f t="shared" si="47"/>
        <v>0</v>
      </c>
      <c r="V318" s="11">
        <f t="shared" si="48"/>
        <v>0</v>
      </c>
      <c r="W318" s="11">
        <f t="shared" si="49"/>
        <v>0</v>
      </c>
      <c r="X318" s="11">
        <f t="shared" si="50"/>
        <v>0</v>
      </c>
      <c r="Y318" s="11">
        <f t="shared" si="51"/>
        <v>0</v>
      </c>
    </row>
    <row r="319" spans="1:25">
      <c r="A319" s="13">
        <v>28</v>
      </c>
      <c r="B319" s="2">
        <v>310002879</v>
      </c>
      <c r="C319" s="1" t="s">
        <v>52</v>
      </c>
      <c r="D319" s="1" t="s">
        <v>119</v>
      </c>
      <c r="E319" s="12">
        <f>_xlfn.IFNA(VLOOKUP($B319,'FST OMT'!$C:$AH,$A319,0),0)</f>
        <v>0</v>
      </c>
      <c r="F319" s="12">
        <f>_xlfn.IFNA(VLOOKUP($B319,'FST CV'!$C:$AH,$A319,0),0)</f>
        <v>0</v>
      </c>
      <c r="G319" s="12">
        <f>_xlfn.IFNA(VLOOKUP($B319,'FST TT'!$C:$AH,$A319,0),0)</f>
        <v>0</v>
      </c>
      <c r="I319" s="4">
        <f t="shared" si="45"/>
        <v>0</v>
      </c>
      <c r="K319" s="52">
        <f>IF(D319="MT",VLOOKUP(B319,Master_Item!B:H,7,0),VLOOKUP(B319,Master_Item!B:H,6,0))</f>
        <v>72</v>
      </c>
      <c r="L319" s="52" t="str">
        <f>VLOOKUP(B319,Master_Item!B:M,12,0)</f>
        <v>โรงงานนวนคร</v>
      </c>
      <c r="M319" s="11" t="str">
        <f t="shared" si="46"/>
        <v>โรงงานนวนครRegion 5</v>
      </c>
      <c r="N319" s="11">
        <f t="shared" si="44"/>
        <v>0</v>
      </c>
      <c r="O319" s="11">
        <f t="shared" si="44"/>
        <v>0</v>
      </c>
      <c r="P319" s="11">
        <f t="shared" si="44"/>
        <v>0</v>
      </c>
      <c r="Q319" s="11">
        <f t="shared" si="44"/>
        <v>0</v>
      </c>
      <c r="R319" s="11">
        <f t="shared" si="44"/>
        <v>0</v>
      </c>
      <c r="S319" s="11"/>
      <c r="T319" s="1">
        <f>VLOOKUP(B319,Master_Item!B:I,8,0)</f>
        <v>9.1199999999999992</v>
      </c>
      <c r="U319" s="11">
        <f t="shared" si="47"/>
        <v>0</v>
      </c>
      <c r="V319" s="11">
        <f t="shared" si="48"/>
        <v>0</v>
      </c>
      <c r="W319" s="11">
        <f t="shared" si="49"/>
        <v>0</v>
      </c>
      <c r="X319" s="11">
        <f t="shared" si="50"/>
        <v>0</v>
      </c>
      <c r="Y319" s="11">
        <f t="shared" si="51"/>
        <v>0</v>
      </c>
    </row>
    <row r="320" spans="1:25">
      <c r="A320" s="13">
        <v>29</v>
      </c>
      <c r="B320" s="2">
        <v>310002879</v>
      </c>
      <c r="C320" s="1" t="s">
        <v>52</v>
      </c>
      <c r="D320" s="1" t="s">
        <v>127</v>
      </c>
      <c r="E320" s="12">
        <f>_xlfn.IFNA(VLOOKUP($B320,'FST OMT'!$C:$AH,$A320,0),0)*0.45</f>
        <v>0</v>
      </c>
      <c r="F320" s="12">
        <f>_xlfn.IFNA(VLOOKUP($B320,'FST CV'!$C:$AH,$A320,0),0)*0.45</f>
        <v>0</v>
      </c>
      <c r="G320" s="12">
        <f>_xlfn.IFNA(VLOOKUP($B320,'FST TT'!$C:$AH,$A320,0),0)*0.45</f>
        <v>0</v>
      </c>
      <c r="I320" s="4">
        <f t="shared" si="45"/>
        <v>0</v>
      </c>
      <c r="K320" s="52">
        <f>IF(D320="MT",VLOOKUP(B320,Master_Item!B:H,7,0),VLOOKUP(B320,Master_Item!B:H,6,0))</f>
        <v>72</v>
      </c>
      <c r="L320" s="52" t="str">
        <f>VLOOKUP(B320,Master_Item!B:M,12,0)</f>
        <v>โรงงานนวนคร</v>
      </c>
      <c r="M320" s="11" t="str">
        <f t="shared" si="46"/>
        <v>โรงงานนวนครRegion 6/9</v>
      </c>
      <c r="N320" s="11">
        <f t="shared" si="44"/>
        <v>0</v>
      </c>
      <c r="O320" s="11">
        <f t="shared" si="44"/>
        <v>0</v>
      </c>
      <c r="P320" s="11">
        <f t="shared" si="44"/>
        <v>0</v>
      </c>
      <c r="Q320" s="11">
        <f t="shared" si="44"/>
        <v>0</v>
      </c>
      <c r="R320" s="11">
        <f t="shared" si="44"/>
        <v>0</v>
      </c>
      <c r="S320" s="11"/>
      <c r="T320" s="1">
        <f>VLOOKUP(B320,Master_Item!B:I,8,0)</f>
        <v>9.1199999999999992</v>
      </c>
      <c r="U320" s="11">
        <f t="shared" si="47"/>
        <v>0</v>
      </c>
      <c r="V320" s="11">
        <f t="shared" si="48"/>
        <v>0</v>
      </c>
      <c r="W320" s="11">
        <f t="shared" si="49"/>
        <v>0</v>
      </c>
      <c r="X320" s="11">
        <f t="shared" si="50"/>
        <v>0</v>
      </c>
      <c r="Y320" s="11">
        <f t="shared" si="51"/>
        <v>0</v>
      </c>
    </row>
    <row r="321" spans="1:25">
      <c r="A321" s="13">
        <v>29</v>
      </c>
      <c r="B321" s="2">
        <v>310002879</v>
      </c>
      <c r="C321" s="1" t="s">
        <v>52</v>
      </c>
      <c r="D321" s="1" t="s">
        <v>128</v>
      </c>
      <c r="E321" s="12">
        <f>_xlfn.IFNA(VLOOKUP($B321,'FST OMT'!$C:$AH,$A321,0),0)*0.55</f>
        <v>0</v>
      </c>
      <c r="F321" s="12">
        <f>_xlfn.IFNA(VLOOKUP($B321,'FST CV'!$C:$AH,$A321,0),0)*0.55</f>
        <v>0</v>
      </c>
      <c r="G321" s="12">
        <f>_xlfn.IFNA(VLOOKUP($B321,'FST TT'!$C:$AH,$A321,0),0)*0.55</f>
        <v>0</v>
      </c>
      <c r="I321" s="4">
        <f t="shared" si="45"/>
        <v>0</v>
      </c>
      <c r="K321" s="52">
        <f>IF(D321="MT",VLOOKUP(B321,Master_Item!B:H,7,0),VLOOKUP(B321,Master_Item!B:H,6,0))</f>
        <v>72</v>
      </c>
      <c r="L321" s="52" t="str">
        <f>VLOOKUP(B321,Master_Item!B:M,12,0)</f>
        <v>โรงงานนวนคร</v>
      </c>
      <c r="M321" s="11" t="str">
        <f t="shared" si="46"/>
        <v>โรงงานนวนครRegion 6/14</v>
      </c>
      <c r="N321" s="11">
        <f t="shared" si="44"/>
        <v>0</v>
      </c>
      <c r="O321" s="11">
        <f t="shared" si="44"/>
        <v>0</v>
      </c>
      <c r="P321" s="11">
        <f t="shared" si="44"/>
        <v>0</v>
      </c>
      <c r="Q321" s="11">
        <f t="shared" si="44"/>
        <v>0</v>
      </c>
      <c r="R321" s="11">
        <f t="shared" si="44"/>
        <v>0</v>
      </c>
      <c r="S321" s="11"/>
      <c r="T321" s="1">
        <f>VLOOKUP(B321,Master_Item!B:I,8,0)</f>
        <v>9.1199999999999992</v>
      </c>
      <c r="U321" s="11">
        <f t="shared" si="47"/>
        <v>0</v>
      </c>
      <c r="V321" s="11">
        <f t="shared" si="48"/>
        <v>0</v>
      </c>
      <c r="W321" s="11">
        <f t="shared" si="49"/>
        <v>0</v>
      </c>
      <c r="X321" s="11">
        <f t="shared" si="50"/>
        <v>0</v>
      </c>
      <c r="Y321" s="11">
        <f t="shared" si="51"/>
        <v>0</v>
      </c>
    </row>
    <row r="322" spans="1:25">
      <c r="A322" s="13">
        <v>30</v>
      </c>
      <c r="B322" s="2">
        <v>310002879</v>
      </c>
      <c r="C322" s="1" t="s">
        <v>52</v>
      </c>
      <c r="D322" s="1" t="s">
        <v>121</v>
      </c>
      <c r="E322" s="12">
        <f>_xlfn.IFNA(VLOOKUP($B322,'FST OMT'!$C:$AH,$A322,0),0)</f>
        <v>0</v>
      </c>
      <c r="F322" s="12">
        <f>_xlfn.IFNA(VLOOKUP($B322,'FST CV'!$C:$AH,$A322,0),0)</f>
        <v>0</v>
      </c>
      <c r="G322" s="12">
        <f>_xlfn.IFNA(VLOOKUP($B322,'FST TT'!$C:$AH,$A322,0),0)</f>
        <v>0</v>
      </c>
      <c r="I322" s="4">
        <f t="shared" si="45"/>
        <v>0</v>
      </c>
      <c r="K322" s="52">
        <f>IF(D322="MT",VLOOKUP(B322,Master_Item!B:H,7,0),VLOOKUP(B322,Master_Item!B:H,6,0))</f>
        <v>72</v>
      </c>
      <c r="L322" s="52" t="str">
        <f>VLOOKUP(B322,Master_Item!B:M,12,0)</f>
        <v>โรงงานนวนคร</v>
      </c>
      <c r="M322" s="11" t="str">
        <f t="shared" si="46"/>
        <v>โรงงานนวนครRegion 7</v>
      </c>
      <c r="N322" s="11">
        <f t="shared" si="44"/>
        <v>0</v>
      </c>
      <c r="O322" s="11">
        <f t="shared" si="44"/>
        <v>0</v>
      </c>
      <c r="P322" s="11">
        <f t="shared" si="44"/>
        <v>0</v>
      </c>
      <c r="Q322" s="11">
        <f t="shared" si="44"/>
        <v>0</v>
      </c>
      <c r="R322" s="11">
        <f t="shared" si="44"/>
        <v>0</v>
      </c>
      <c r="S322" s="11"/>
      <c r="T322" s="1">
        <f>VLOOKUP(B322,Master_Item!B:I,8,0)</f>
        <v>9.1199999999999992</v>
      </c>
      <c r="U322" s="11">
        <f t="shared" si="47"/>
        <v>0</v>
      </c>
      <c r="V322" s="11">
        <f t="shared" si="48"/>
        <v>0</v>
      </c>
      <c r="W322" s="11">
        <f t="shared" si="49"/>
        <v>0</v>
      </c>
      <c r="X322" s="11">
        <f t="shared" si="50"/>
        <v>0</v>
      </c>
      <c r="Y322" s="11">
        <f t="shared" si="51"/>
        <v>0</v>
      </c>
    </row>
    <row r="323" spans="1:25">
      <c r="A323" s="13">
        <v>31</v>
      </c>
      <c r="B323" s="2">
        <v>310002879</v>
      </c>
      <c r="C323" s="1" t="s">
        <v>52</v>
      </c>
      <c r="D323" s="1" t="s">
        <v>122</v>
      </c>
      <c r="E323" s="12">
        <f>_xlfn.IFNA(VLOOKUP($B323,'FST OMT'!$C:$AH,$A323,0),0)</f>
        <v>0</v>
      </c>
      <c r="F323" s="12">
        <f>_xlfn.IFNA(VLOOKUP($B323,'FST CV'!$C:$AH,$A323,0),0)</f>
        <v>0</v>
      </c>
      <c r="G323" s="12">
        <f>_xlfn.IFNA(VLOOKUP($B323,'FST TT'!$C:$AH,$A323,0),0)</f>
        <v>0</v>
      </c>
      <c r="I323" s="4">
        <f t="shared" si="45"/>
        <v>0</v>
      </c>
      <c r="K323" s="52">
        <f>IF(D323="MT",VLOOKUP(B323,Master_Item!B:H,7,0),VLOOKUP(B323,Master_Item!B:H,6,0))</f>
        <v>72</v>
      </c>
      <c r="L323" s="52" t="str">
        <f>VLOOKUP(B323,Master_Item!B:M,12,0)</f>
        <v>โรงงานนวนคร</v>
      </c>
      <c r="M323" s="11" t="str">
        <f t="shared" si="46"/>
        <v>โรงงานนวนครRegion 8</v>
      </c>
      <c r="N323" s="11">
        <f t="shared" si="44"/>
        <v>0</v>
      </c>
      <c r="O323" s="11">
        <f t="shared" si="44"/>
        <v>0</v>
      </c>
      <c r="P323" s="11">
        <f t="shared" si="44"/>
        <v>0</v>
      </c>
      <c r="Q323" s="11">
        <f t="shared" si="44"/>
        <v>0</v>
      </c>
      <c r="R323" s="11">
        <f t="shared" si="44"/>
        <v>0</v>
      </c>
      <c r="S323" s="11"/>
      <c r="T323" s="1">
        <f>VLOOKUP(B323,Master_Item!B:I,8,0)</f>
        <v>9.1199999999999992</v>
      </c>
      <c r="U323" s="11">
        <f t="shared" si="47"/>
        <v>0</v>
      </c>
      <c r="V323" s="11">
        <f t="shared" si="48"/>
        <v>0</v>
      </c>
      <c r="W323" s="11">
        <f t="shared" si="49"/>
        <v>0</v>
      </c>
      <c r="X323" s="11">
        <f t="shared" si="50"/>
        <v>0</v>
      </c>
      <c r="Y323" s="11">
        <f t="shared" si="51"/>
        <v>0</v>
      </c>
    </row>
    <row r="324" spans="1:25">
      <c r="A324" s="13">
        <v>131</v>
      </c>
      <c r="B324" s="2">
        <v>310002879</v>
      </c>
      <c r="C324" s="1" t="s">
        <v>52</v>
      </c>
      <c r="D324" s="1" t="s">
        <v>123</v>
      </c>
      <c r="H324" s="4">
        <f>_xlfn.IFNA(VLOOKUP(B324,'FST MT'!A:FS,$A324,0),0)</f>
        <v>0</v>
      </c>
      <c r="I324" s="4">
        <f t="shared" si="45"/>
        <v>0</v>
      </c>
      <c r="K324" s="52">
        <f>IF(D324="MT",VLOOKUP(B324,Master_Item!B:H,7,0),VLOOKUP(B324,Master_Item!B:H,6,0))</f>
        <v>72</v>
      </c>
      <c r="L324" s="52" t="str">
        <f>VLOOKUP(B324,Master_Item!B:M,12,0)</f>
        <v>โรงงานนวนคร</v>
      </c>
      <c r="M324" s="11" t="str">
        <f t="shared" si="46"/>
        <v>โรงงานนวนครMT</v>
      </c>
      <c r="N324" s="11">
        <f t="shared" si="44"/>
        <v>0</v>
      </c>
      <c r="O324" s="11">
        <f t="shared" si="44"/>
        <v>0</v>
      </c>
      <c r="P324" s="11">
        <f t="shared" si="44"/>
        <v>0</v>
      </c>
      <c r="Q324" s="11">
        <f t="shared" si="44"/>
        <v>0</v>
      </c>
      <c r="R324" s="11">
        <f t="shared" si="44"/>
        <v>0</v>
      </c>
      <c r="S324" s="11"/>
      <c r="T324" s="1">
        <f>VLOOKUP(B324,Master_Item!B:I,8,0)</f>
        <v>9.1199999999999992</v>
      </c>
      <c r="U324" s="11">
        <f t="shared" si="47"/>
        <v>0</v>
      </c>
      <c r="V324" s="11">
        <f t="shared" si="48"/>
        <v>0</v>
      </c>
      <c r="W324" s="11">
        <f t="shared" si="49"/>
        <v>0</v>
      </c>
      <c r="X324" s="11">
        <f t="shared" si="50"/>
        <v>0</v>
      </c>
      <c r="Y324" s="11">
        <f t="shared" si="51"/>
        <v>0</v>
      </c>
    </row>
    <row r="325" spans="1:25">
      <c r="A325" s="13">
        <v>24</v>
      </c>
      <c r="B325" s="2">
        <v>310002904</v>
      </c>
      <c r="C325" s="1" t="s">
        <v>54</v>
      </c>
      <c r="D325" s="1" t="s">
        <v>115</v>
      </c>
      <c r="E325" s="12">
        <f>_xlfn.IFNA(VLOOKUP($B325,'FST OMT'!$C:$AH,$A325,0),0)</f>
        <v>0</v>
      </c>
      <c r="F325" s="12">
        <f>_xlfn.IFNA(VLOOKUP($B325,'FST CV'!$C:$AH,$A325,0),0)</f>
        <v>0</v>
      </c>
      <c r="G325" s="12">
        <f>_xlfn.IFNA(VLOOKUP($B325,'FST TT'!$C:$AH,$A325,0),0)</f>
        <v>40</v>
      </c>
      <c r="I325" s="4">
        <f t="shared" si="45"/>
        <v>40</v>
      </c>
      <c r="K325" s="52">
        <f>IF(D325="MT",VLOOKUP(B325,Master_Item!B:H,7,0),VLOOKUP(B325,Master_Item!B:H,6,0))</f>
        <v>60</v>
      </c>
      <c r="L325" s="52" t="str">
        <f>VLOOKUP(B325,Master_Item!B:M,12,0)</f>
        <v>โรงงานวังม่วง</v>
      </c>
      <c r="M325" s="11" t="str">
        <f t="shared" si="46"/>
        <v>โรงงานวังม่วงRegion 1</v>
      </c>
      <c r="N325" s="11">
        <f t="shared" ref="N325:R365" si="52">E325/$K325</f>
        <v>0</v>
      </c>
      <c r="O325" s="11">
        <f t="shared" si="52"/>
        <v>0</v>
      </c>
      <c r="P325" s="11">
        <f t="shared" si="52"/>
        <v>0.66666666666666663</v>
      </c>
      <c r="Q325" s="11">
        <f t="shared" si="52"/>
        <v>0</v>
      </c>
      <c r="R325" s="11">
        <f t="shared" si="52"/>
        <v>0.66666666666666663</v>
      </c>
      <c r="S325" s="11"/>
      <c r="T325" s="1">
        <f>VLOOKUP(B325,Master_Item!B:I,8,0)</f>
        <v>9.6</v>
      </c>
      <c r="U325" s="11">
        <f t="shared" si="47"/>
        <v>0</v>
      </c>
      <c r="V325" s="11">
        <f t="shared" si="48"/>
        <v>0</v>
      </c>
      <c r="W325" s="11">
        <f t="shared" si="49"/>
        <v>384</v>
      </c>
      <c r="X325" s="11">
        <f t="shared" si="50"/>
        <v>0</v>
      </c>
      <c r="Y325" s="11">
        <f t="shared" si="51"/>
        <v>384</v>
      </c>
    </row>
    <row r="326" spans="1:25">
      <c r="A326" s="13">
        <v>25</v>
      </c>
      <c r="B326" s="2">
        <v>310002904</v>
      </c>
      <c r="C326" s="1" t="s">
        <v>54</v>
      </c>
      <c r="D326" s="1" t="s">
        <v>116</v>
      </c>
      <c r="E326" s="12">
        <f>_xlfn.IFNA(VLOOKUP($B326,'FST OMT'!$C:$AH,$A326,0),0)</f>
        <v>0</v>
      </c>
      <c r="F326" s="12">
        <f>_xlfn.IFNA(VLOOKUP($B326,'FST CV'!$C:$AH,$A326,0),0)</f>
        <v>0</v>
      </c>
      <c r="G326" s="12">
        <f>_xlfn.IFNA(VLOOKUP($B326,'FST TT'!$C:$AH,$A326,0),0)</f>
        <v>20</v>
      </c>
      <c r="I326" s="4">
        <f t="shared" si="45"/>
        <v>20</v>
      </c>
      <c r="K326" s="52">
        <f>IF(D326="MT",VLOOKUP(B326,Master_Item!B:H,7,0),VLOOKUP(B326,Master_Item!B:H,6,0))</f>
        <v>60</v>
      </c>
      <c r="L326" s="52" t="str">
        <f>VLOOKUP(B326,Master_Item!B:M,12,0)</f>
        <v>โรงงานวังม่วง</v>
      </c>
      <c r="M326" s="11" t="str">
        <f t="shared" si="46"/>
        <v>โรงงานวังม่วงRegion 2</v>
      </c>
      <c r="N326" s="11">
        <f t="shared" si="52"/>
        <v>0</v>
      </c>
      <c r="O326" s="11">
        <f t="shared" si="52"/>
        <v>0</v>
      </c>
      <c r="P326" s="11">
        <f t="shared" si="52"/>
        <v>0.33333333333333331</v>
      </c>
      <c r="Q326" s="11">
        <f t="shared" si="52"/>
        <v>0</v>
      </c>
      <c r="R326" s="11">
        <f t="shared" si="52"/>
        <v>0.33333333333333331</v>
      </c>
      <c r="S326" s="11"/>
      <c r="T326" s="1">
        <f>VLOOKUP(B326,Master_Item!B:I,8,0)</f>
        <v>9.6</v>
      </c>
      <c r="U326" s="11">
        <f t="shared" si="47"/>
        <v>0</v>
      </c>
      <c r="V326" s="11">
        <f t="shared" si="48"/>
        <v>0</v>
      </c>
      <c r="W326" s="11">
        <f t="shared" si="49"/>
        <v>192</v>
      </c>
      <c r="X326" s="11">
        <f t="shared" si="50"/>
        <v>0</v>
      </c>
      <c r="Y326" s="11">
        <f t="shared" si="51"/>
        <v>192</v>
      </c>
    </row>
    <row r="327" spans="1:25">
      <c r="A327" s="13">
        <v>26</v>
      </c>
      <c r="B327" s="2">
        <v>310002904</v>
      </c>
      <c r="C327" s="1" t="s">
        <v>54</v>
      </c>
      <c r="D327" s="1" t="s">
        <v>117</v>
      </c>
      <c r="E327" s="12">
        <f>_xlfn.IFNA(VLOOKUP($B327,'FST OMT'!$C:$AH,$A327,0),0)</f>
        <v>0</v>
      </c>
      <c r="F327" s="12">
        <f>_xlfn.IFNA(VLOOKUP($B327,'FST CV'!$C:$AH,$A327,0),0)</f>
        <v>0</v>
      </c>
      <c r="G327" s="12">
        <f>_xlfn.IFNA(VLOOKUP($B327,'FST TT'!$C:$AH,$A327,0),0)</f>
        <v>0</v>
      </c>
      <c r="I327" s="4">
        <f t="shared" si="45"/>
        <v>0</v>
      </c>
      <c r="K327" s="52">
        <f>IF(D327="MT",VLOOKUP(B327,Master_Item!B:H,7,0),VLOOKUP(B327,Master_Item!B:H,6,0))</f>
        <v>60</v>
      </c>
      <c r="L327" s="52" t="str">
        <f>VLOOKUP(B327,Master_Item!B:M,12,0)</f>
        <v>โรงงานวังม่วง</v>
      </c>
      <c r="M327" s="11" t="str">
        <f t="shared" si="46"/>
        <v>โรงงานวังม่วงRegion 3</v>
      </c>
      <c r="N327" s="11">
        <f t="shared" si="52"/>
        <v>0</v>
      </c>
      <c r="O327" s="11">
        <f t="shared" si="52"/>
        <v>0</v>
      </c>
      <c r="P327" s="11">
        <f t="shared" si="52"/>
        <v>0</v>
      </c>
      <c r="Q327" s="11">
        <f t="shared" si="52"/>
        <v>0</v>
      </c>
      <c r="R327" s="11">
        <f t="shared" si="52"/>
        <v>0</v>
      </c>
      <c r="S327" s="11"/>
      <c r="T327" s="1">
        <f>VLOOKUP(B327,Master_Item!B:I,8,0)</f>
        <v>9.6</v>
      </c>
      <c r="U327" s="11">
        <f t="shared" si="47"/>
        <v>0</v>
      </c>
      <c r="V327" s="11">
        <f t="shared" si="48"/>
        <v>0</v>
      </c>
      <c r="W327" s="11">
        <f t="shared" si="49"/>
        <v>0</v>
      </c>
      <c r="X327" s="11">
        <f t="shared" si="50"/>
        <v>0</v>
      </c>
      <c r="Y327" s="11">
        <f t="shared" si="51"/>
        <v>0</v>
      </c>
    </row>
    <row r="328" spans="1:25">
      <c r="A328" s="13">
        <v>27</v>
      </c>
      <c r="B328" s="2">
        <v>310002904</v>
      </c>
      <c r="C328" s="1" t="s">
        <v>54</v>
      </c>
      <c r="D328" s="1" t="s">
        <v>118</v>
      </c>
      <c r="E328" s="12">
        <f>_xlfn.IFNA(VLOOKUP($B328,'FST OMT'!$C:$AH,$A328,0),0)</f>
        <v>0</v>
      </c>
      <c r="F328" s="12">
        <f>_xlfn.IFNA(VLOOKUP($B328,'FST CV'!$C:$AH,$A328,0),0)</f>
        <v>0</v>
      </c>
      <c r="G328" s="12">
        <f>_xlfn.IFNA(VLOOKUP($B328,'FST TT'!$C:$AH,$A328,0),0)</f>
        <v>0</v>
      </c>
      <c r="I328" s="4">
        <f t="shared" si="45"/>
        <v>0</v>
      </c>
      <c r="K328" s="52">
        <f>IF(D328="MT",VLOOKUP(B328,Master_Item!B:H,7,0),VLOOKUP(B328,Master_Item!B:H,6,0))</f>
        <v>60</v>
      </c>
      <c r="L328" s="52" t="str">
        <f>VLOOKUP(B328,Master_Item!B:M,12,0)</f>
        <v>โรงงานวังม่วง</v>
      </c>
      <c r="M328" s="11" t="str">
        <f t="shared" si="46"/>
        <v>โรงงานวังม่วงRegion 4</v>
      </c>
      <c r="N328" s="11">
        <f t="shared" si="52"/>
        <v>0</v>
      </c>
      <c r="O328" s="11">
        <f t="shared" si="52"/>
        <v>0</v>
      </c>
      <c r="P328" s="11">
        <f t="shared" si="52"/>
        <v>0</v>
      </c>
      <c r="Q328" s="11">
        <f t="shared" si="52"/>
        <v>0</v>
      </c>
      <c r="R328" s="11">
        <f t="shared" si="52"/>
        <v>0</v>
      </c>
      <c r="S328" s="11"/>
      <c r="T328" s="1">
        <f>VLOOKUP(B328,Master_Item!B:I,8,0)</f>
        <v>9.6</v>
      </c>
      <c r="U328" s="11">
        <f t="shared" si="47"/>
        <v>0</v>
      </c>
      <c r="V328" s="11">
        <f t="shared" si="48"/>
        <v>0</v>
      </c>
      <c r="W328" s="11">
        <f t="shared" si="49"/>
        <v>0</v>
      </c>
      <c r="X328" s="11">
        <f t="shared" si="50"/>
        <v>0</v>
      </c>
      <c r="Y328" s="11">
        <f t="shared" si="51"/>
        <v>0</v>
      </c>
    </row>
    <row r="329" spans="1:25">
      <c r="A329" s="13">
        <v>28</v>
      </c>
      <c r="B329" s="2">
        <v>310002904</v>
      </c>
      <c r="C329" s="1" t="s">
        <v>54</v>
      </c>
      <c r="D329" s="1" t="s">
        <v>119</v>
      </c>
      <c r="E329" s="12">
        <f>_xlfn.IFNA(VLOOKUP($B329,'FST OMT'!$C:$AH,$A329,0),0)</f>
        <v>0</v>
      </c>
      <c r="F329" s="12">
        <f>_xlfn.IFNA(VLOOKUP($B329,'FST CV'!$C:$AH,$A329,0),0)</f>
        <v>0</v>
      </c>
      <c r="G329" s="12">
        <f>_xlfn.IFNA(VLOOKUP($B329,'FST TT'!$C:$AH,$A329,0),0)</f>
        <v>0</v>
      </c>
      <c r="I329" s="4">
        <f t="shared" si="45"/>
        <v>0</v>
      </c>
      <c r="K329" s="52">
        <f>IF(D329="MT",VLOOKUP(B329,Master_Item!B:H,7,0),VLOOKUP(B329,Master_Item!B:H,6,0))</f>
        <v>60</v>
      </c>
      <c r="L329" s="52" t="str">
        <f>VLOOKUP(B329,Master_Item!B:M,12,0)</f>
        <v>โรงงานวังม่วง</v>
      </c>
      <c r="M329" s="11" t="str">
        <f t="shared" si="46"/>
        <v>โรงงานวังม่วงRegion 5</v>
      </c>
      <c r="N329" s="11">
        <f t="shared" si="52"/>
        <v>0</v>
      </c>
      <c r="O329" s="11">
        <f t="shared" si="52"/>
        <v>0</v>
      </c>
      <c r="P329" s="11">
        <f t="shared" si="52"/>
        <v>0</v>
      </c>
      <c r="Q329" s="11">
        <f t="shared" si="52"/>
        <v>0</v>
      </c>
      <c r="R329" s="11">
        <f t="shared" si="52"/>
        <v>0</v>
      </c>
      <c r="S329" s="11"/>
      <c r="T329" s="1">
        <f>VLOOKUP(B329,Master_Item!B:I,8,0)</f>
        <v>9.6</v>
      </c>
      <c r="U329" s="11">
        <f t="shared" si="47"/>
        <v>0</v>
      </c>
      <c r="V329" s="11">
        <f t="shared" si="48"/>
        <v>0</v>
      </c>
      <c r="W329" s="11">
        <f t="shared" si="49"/>
        <v>0</v>
      </c>
      <c r="X329" s="11">
        <f t="shared" si="50"/>
        <v>0</v>
      </c>
      <c r="Y329" s="11">
        <f t="shared" si="51"/>
        <v>0</v>
      </c>
    </row>
    <row r="330" spans="1:25">
      <c r="A330" s="13">
        <v>29</v>
      </c>
      <c r="B330" s="2">
        <v>310002904</v>
      </c>
      <c r="C330" s="1" t="s">
        <v>54</v>
      </c>
      <c r="D330" s="1" t="s">
        <v>127</v>
      </c>
      <c r="E330" s="12">
        <f>_xlfn.IFNA(VLOOKUP($B330,'FST OMT'!$C:$AH,$A330,0),0)*0.45</f>
        <v>0</v>
      </c>
      <c r="F330" s="12">
        <f>_xlfn.IFNA(VLOOKUP($B330,'FST CV'!$C:$AH,$A330,0),0)*0.45</f>
        <v>0</v>
      </c>
      <c r="G330" s="12">
        <f>_xlfn.IFNA(VLOOKUP($B330,'FST TT'!$C:$AH,$A330,0),0)*0.45</f>
        <v>15.75</v>
      </c>
      <c r="I330" s="4">
        <f t="shared" ref="I330:I393" si="53">SUM(E330:H330)</f>
        <v>15.75</v>
      </c>
      <c r="K330" s="52">
        <f>IF(D330="MT",VLOOKUP(B330,Master_Item!B:H,7,0),VLOOKUP(B330,Master_Item!B:H,6,0))</f>
        <v>60</v>
      </c>
      <c r="L330" s="52" t="str">
        <f>VLOOKUP(B330,Master_Item!B:M,12,0)</f>
        <v>โรงงานวังม่วง</v>
      </c>
      <c r="M330" s="11" t="str">
        <f t="shared" ref="M330:M393" si="54">L330&amp;D330</f>
        <v>โรงงานวังม่วงRegion 6/9</v>
      </c>
      <c r="N330" s="11">
        <f t="shared" si="52"/>
        <v>0</v>
      </c>
      <c r="O330" s="11">
        <f t="shared" si="52"/>
        <v>0</v>
      </c>
      <c r="P330" s="11">
        <f t="shared" si="52"/>
        <v>0.26250000000000001</v>
      </c>
      <c r="Q330" s="11">
        <f t="shared" si="52"/>
        <v>0</v>
      </c>
      <c r="R330" s="11">
        <f t="shared" si="52"/>
        <v>0.26250000000000001</v>
      </c>
      <c r="S330" s="11"/>
      <c r="T330" s="1">
        <f>VLOOKUP(B330,Master_Item!B:I,8,0)</f>
        <v>9.6</v>
      </c>
      <c r="U330" s="11">
        <f t="shared" ref="U330:U393" si="55">$T330*E330</f>
        <v>0</v>
      </c>
      <c r="V330" s="11">
        <f t="shared" ref="V330:V393" si="56">$T330*F330</f>
        <v>0</v>
      </c>
      <c r="W330" s="11">
        <f t="shared" ref="W330:W393" si="57">$T330*G330</f>
        <v>151.19999999999999</v>
      </c>
      <c r="X330" s="11">
        <f t="shared" ref="X330:X393" si="58">$T330*H330</f>
        <v>0</v>
      </c>
      <c r="Y330" s="11">
        <f t="shared" ref="Y330:Y393" si="59">$T330*I330</f>
        <v>151.19999999999999</v>
      </c>
    </row>
    <row r="331" spans="1:25">
      <c r="A331" s="13">
        <v>29</v>
      </c>
      <c r="B331" s="2">
        <v>310002904</v>
      </c>
      <c r="C331" s="1" t="s">
        <v>54</v>
      </c>
      <c r="D331" s="1" t="s">
        <v>128</v>
      </c>
      <c r="E331" s="12">
        <f>_xlfn.IFNA(VLOOKUP($B331,'FST OMT'!$C:$AH,$A331,0),0)*0.55</f>
        <v>0</v>
      </c>
      <c r="F331" s="12">
        <f>_xlfn.IFNA(VLOOKUP($B331,'FST CV'!$C:$AH,$A331,0),0)*0.55</f>
        <v>0</v>
      </c>
      <c r="G331" s="12">
        <f>_xlfn.IFNA(VLOOKUP($B331,'FST TT'!$C:$AH,$A331,0),0)*0.55</f>
        <v>19.25</v>
      </c>
      <c r="I331" s="4">
        <f t="shared" si="53"/>
        <v>19.25</v>
      </c>
      <c r="K331" s="52">
        <f>IF(D331="MT",VLOOKUP(B331,Master_Item!B:H,7,0),VLOOKUP(B331,Master_Item!B:H,6,0))</f>
        <v>60</v>
      </c>
      <c r="L331" s="52" t="str">
        <f>VLOOKUP(B331,Master_Item!B:M,12,0)</f>
        <v>โรงงานวังม่วง</v>
      </c>
      <c r="M331" s="11" t="str">
        <f t="shared" si="54"/>
        <v>โรงงานวังม่วงRegion 6/14</v>
      </c>
      <c r="N331" s="11">
        <f t="shared" si="52"/>
        <v>0</v>
      </c>
      <c r="O331" s="11">
        <f t="shared" si="52"/>
        <v>0</v>
      </c>
      <c r="P331" s="11">
        <f t="shared" si="52"/>
        <v>0.32083333333333336</v>
      </c>
      <c r="Q331" s="11">
        <f t="shared" si="52"/>
        <v>0</v>
      </c>
      <c r="R331" s="11">
        <f t="shared" si="52"/>
        <v>0.32083333333333336</v>
      </c>
      <c r="S331" s="11"/>
      <c r="T331" s="1">
        <f>VLOOKUP(B331,Master_Item!B:I,8,0)</f>
        <v>9.6</v>
      </c>
      <c r="U331" s="11">
        <f t="shared" si="55"/>
        <v>0</v>
      </c>
      <c r="V331" s="11">
        <f t="shared" si="56"/>
        <v>0</v>
      </c>
      <c r="W331" s="11">
        <f t="shared" si="57"/>
        <v>184.79999999999998</v>
      </c>
      <c r="X331" s="11">
        <f t="shared" si="58"/>
        <v>0</v>
      </c>
      <c r="Y331" s="11">
        <f t="shared" si="59"/>
        <v>184.79999999999998</v>
      </c>
    </row>
    <row r="332" spans="1:25">
      <c r="A332" s="13">
        <v>30</v>
      </c>
      <c r="B332" s="2">
        <v>310002904</v>
      </c>
      <c r="C332" s="1" t="s">
        <v>54</v>
      </c>
      <c r="D332" s="1" t="s">
        <v>121</v>
      </c>
      <c r="E332" s="12">
        <f>_xlfn.IFNA(VLOOKUP($B332,'FST OMT'!$C:$AH,$A332,0),0)</f>
        <v>0</v>
      </c>
      <c r="F332" s="12">
        <f>_xlfn.IFNA(VLOOKUP($B332,'FST CV'!$C:$AH,$A332,0),0)</f>
        <v>0</v>
      </c>
      <c r="G332" s="12">
        <f>_xlfn.IFNA(VLOOKUP($B332,'FST TT'!$C:$AH,$A332,0),0)</f>
        <v>0</v>
      </c>
      <c r="I332" s="4">
        <f t="shared" si="53"/>
        <v>0</v>
      </c>
      <c r="K332" s="52">
        <f>IF(D332="MT",VLOOKUP(B332,Master_Item!B:H,7,0),VLOOKUP(B332,Master_Item!B:H,6,0))</f>
        <v>60</v>
      </c>
      <c r="L332" s="52" t="str">
        <f>VLOOKUP(B332,Master_Item!B:M,12,0)</f>
        <v>โรงงานวังม่วง</v>
      </c>
      <c r="M332" s="11" t="str">
        <f t="shared" si="54"/>
        <v>โรงงานวังม่วงRegion 7</v>
      </c>
      <c r="N332" s="11">
        <f t="shared" si="52"/>
        <v>0</v>
      </c>
      <c r="O332" s="11">
        <f t="shared" si="52"/>
        <v>0</v>
      </c>
      <c r="P332" s="11">
        <f t="shared" si="52"/>
        <v>0</v>
      </c>
      <c r="Q332" s="11">
        <f t="shared" si="52"/>
        <v>0</v>
      </c>
      <c r="R332" s="11">
        <f t="shared" si="52"/>
        <v>0</v>
      </c>
      <c r="S332" s="11"/>
      <c r="T332" s="1">
        <f>VLOOKUP(B332,Master_Item!B:I,8,0)</f>
        <v>9.6</v>
      </c>
      <c r="U332" s="11">
        <f t="shared" si="55"/>
        <v>0</v>
      </c>
      <c r="V332" s="11">
        <f t="shared" si="56"/>
        <v>0</v>
      </c>
      <c r="W332" s="11">
        <f t="shared" si="57"/>
        <v>0</v>
      </c>
      <c r="X332" s="11">
        <f t="shared" si="58"/>
        <v>0</v>
      </c>
      <c r="Y332" s="11">
        <f t="shared" si="59"/>
        <v>0</v>
      </c>
    </row>
    <row r="333" spans="1:25">
      <c r="A333" s="13">
        <v>31</v>
      </c>
      <c r="B333" s="2">
        <v>310002904</v>
      </c>
      <c r="C333" s="1" t="s">
        <v>54</v>
      </c>
      <c r="D333" s="1" t="s">
        <v>122</v>
      </c>
      <c r="E333" s="12">
        <f>_xlfn.IFNA(VLOOKUP($B333,'FST OMT'!$C:$AH,$A333,0),0)</f>
        <v>0</v>
      </c>
      <c r="F333" s="12">
        <f>_xlfn.IFNA(VLOOKUP($B333,'FST CV'!$C:$AH,$A333,0),0)</f>
        <v>0</v>
      </c>
      <c r="G333" s="12">
        <f>_xlfn.IFNA(VLOOKUP($B333,'FST TT'!$C:$AH,$A333,0),0)</f>
        <v>0</v>
      </c>
      <c r="I333" s="4">
        <f t="shared" si="53"/>
        <v>0</v>
      </c>
      <c r="K333" s="52">
        <f>IF(D333="MT",VLOOKUP(B333,Master_Item!B:H,7,0),VLOOKUP(B333,Master_Item!B:H,6,0))</f>
        <v>60</v>
      </c>
      <c r="L333" s="52" t="str">
        <f>VLOOKUP(B333,Master_Item!B:M,12,0)</f>
        <v>โรงงานวังม่วง</v>
      </c>
      <c r="M333" s="11" t="str">
        <f t="shared" si="54"/>
        <v>โรงงานวังม่วงRegion 8</v>
      </c>
      <c r="N333" s="11">
        <f t="shared" si="52"/>
        <v>0</v>
      </c>
      <c r="O333" s="11">
        <f t="shared" si="52"/>
        <v>0</v>
      </c>
      <c r="P333" s="11">
        <f t="shared" si="52"/>
        <v>0</v>
      </c>
      <c r="Q333" s="11">
        <f t="shared" si="52"/>
        <v>0</v>
      </c>
      <c r="R333" s="11">
        <f t="shared" si="52"/>
        <v>0</v>
      </c>
      <c r="S333" s="11"/>
      <c r="T333" s="1">
        <f>VLOOKUP(B333,Master_Item!B:I,8,0)</f>
        <v>9.6</v>
      </c>
      <c r="U333" s="11">
        <f t="shared" si="55"/>
        <v>0</v>
      </c>
      <c r="V333" s="11">
        <f t="shared" si="56"/>
        <v>0</v>
      </c>
      <c r="W333" s="11">
        <f t="shared" si="57"/>
        <v>0</v>
      </c>
      <c r="X333" s="11">
        <f t="shared" si="58"/>
        <v>0</v>
      </c>
      <c r="Y333" s="11">
        <f t="shared" si="59"/>
        <v>0</v>
      </c>
    </row>
    <row r="334" spans="1:25">
      <c r="A334" s="13">
        <v>131</v>
      </c>
      <c r="B334" s="2">
        <v>310002904</v>
      </c>
      <c r="C334" s="1" t="s">
        <v>54</v>
      </c>
      <c r="D334" s="1" t="s">
        <v>123</v>
      </c>
      <c r="H334" s="4">
        <f>_xlfn.IFNA(VLOOKUP(B334,'FST MT'!A:FS,$A334,0),0)</f>
        <v>0</v>
      </c>
      <c r="I334" s="4">
        <f t="shared" si="53"/>
        <v>0</v>
      </c>
      <c r="K334" s="52">
        <f>IF(D334="MT",VLOOKUP(B334,Master_Item!B:H,7,0),VLOOKUP(B334,Master_Item!B:H,6,0))</f>
        <v>60</v>
      </c>
      <c r="L334" s="52" t="str">
        <f>VLOOKUP(B334,Master_Item!B:M,12,0)</f>
        <v>โรงงานวังม่วง</v>
      </c>
      <c r="M334" s="11" t="str">
        <f t="shared" si="54"/>
        <v>โรงงานวังม่วงMT</v>
      </c>
      <c r="N334" s="11">
        <f t="shared" si="52"/>
        <v>0</v>
      </c>
      <c r="O334" s="11">
        <f t="shared" si="52"/>
        <v>0</v>
      </c>
      <c r="P334" s="11">
        <f t="shared" si="52"/>
        <v>0</v>
      </c>
      <c r="Q334" s="11">
        <f t="shared" si="52"/>
        <v>0</v>
      </c>
      <c r="R334" s="11">
        <f t="shared" si="52"/>
        <v>0</v>
      </c>
      <c r="S334" s="11"/>
      <c r="T334" s="1">
        <f>VLOOKUP(B334,Master_Item!B:I,8,0)</f>
        <v>9.6</v>
      </c>
      <c r="U334" s="11">
        <f t="shared" si="55"/>
        <v>0</v>
      </c>
      <c r="V334" s="11">
        <f t="shared" si="56"/>
        <v>0</v>
      </c>
      <c r="W334" s="11">
        <f t="shared" si="57"/>
        <v>0</v>
      </c>
      <c r="X334" s="11">
        <f t="shared" si="58"/>
        <v>0</v>
      </c>
      <c r="Y334" s="11">
        <f t="shared" si="59"/>
        <v>0</v>
      </c>
    </row>
    <row r="335" spans="1:25">
      <c r="A335" s="13">
        <v>24</v>
      </c>
      <c r="B335" s="2">
        <v>310002905</v>
      </c>
      <c r="C335" s="1" t="s">
        <v>53</v>
      </c>
      <c r="D335" s="1" t="s">
        <v>115</v>
      </c>
      <c r="E335" s="12">
        <f>_xlfn.IFNA(VLOOKUP($B335,'FST OMT'!$C:$AH,$A335,0),0)</f>
        <v>0</v>
      </c>
      <c r="F335" s="12">
        <f>_xlfn.IFNA(VLOOKUP($B335,'FST CV'!$C:$AH,$A335,0),0)</f>
        <v>0</v>
      </c>
      <c r="G335" s="12">
        <f>_xlfn.IFNA(VLOOKUP($B335,'FST TT'!$C:$AH,$A335,0),0)</f>
        <v>12675</v>
      </c>
      <c r="I335" s="4">
        <f t="shared" si="53"/>
        <v>12675</v>
      </c>
      <c r="K335" s="52">
        <f>IF(D335="MT",VLOOKUP(B335,Master_Item!B:H,7,0),VLOOKUP(B335,Master_Item!B:H,6,0))</f>
        <v>60</v>
      </c>
      <c r="L335" s="52" t="str">
        <f>VLOOKUP(B335,Master_Item!B:M,12,0)</f>
        <v>โรงงานวังม่วง</v>
      </c>
      <c r="M335" s="11" t="str">
        <f t="shared" si="54"/>
        <v>โรงงานวังม่วงRegion 1</v>
      </c>
      <c r="N335" s="11">
        <f t="shared" si="52"/>
        <v>0</v>
      </c>
      <c r="O335" s="11">
        <f t="shared" si="52"/>
        <v>0</v>
      </c>
      <c r="P335" s="11">
        <f t="shared" si="52"/>
        <v>211.25</v>
      </c>
      <c r="Q335" s="11">
        <f t="shared" si="52"/>
        <v>0</v>
      </c>
      <c r="R335" s="11">
        <f t="shared" si="52"/>
        <v>211.25</v>
      </c>
      <c r="S335" s="11"/>
      <c r="T335" s="1">
        <f>VLOOKUP(B335,Master_Item!B:I,8,0)</f>
        <v>9.6</v>
      </c>
      <c r="U335" s="11">
        <f t="shared" si="55"/>
        <v>0</v>
      </c>
      <c r="V335" s="11">
        <f t="shared" si="56"/>
        <v>0</v>
      </c>
      <c r="W335" s="11">
        <f t="shared" si="57"/>
        <v>121680</v>
      </c>
      <c r="X335" s="11">
        <f t="shared" si="58"/>
        <v>0</v>
      </c>
      <c r="Y335" s="11">
        <f t="shared" si="59"/>
        <v>121680</v>
      </c>
    </row>
    <row r="336" spans="1:25">
      <c r="A336" s="13">
        <v>25</v>
      </c>
      <c r="B336" s="2">
        <v>310002905</v>
      </c>
      <c r="C336" s="1" t="s">
        <v>53</v>
      </c>
      <c r="D336" s="1" t="s">
        <v>116</v>
      </c>
      <c r="E336" s="12">
        <f>_xlfn.IFNA(VLOOKUP($B336,'FST OMT'!$C:$AH,$A336,0),0)</f>
        <v>0</v>
      </c>
      <c r="F336" s="12">
        <f>_xlfn.IFNA(VLOOKUP($B336,'FST CV'!$C:$AH,$A336,0),0)</f>
        <v>0</v>
      </c>
      <c r="G336" s="12">
        <f>_xlfn.IFNA(VLOOKUP($B336,'FST TT'!$C:$AH,$A336,0),0)</f>
        <v>20397</v>
      </c>
      <c r="I336" s="4">
        <f t="shared" si="53"/>
        <v>20397</v>
      </c>
      <c r="K336" s="52">
        <f>IF(D336="MT",VLOOKUP(B336,Master_Item!B:H,7,0),VLOOKUP(B336,Master_Item!B:H,6,0))</f>
        <v>60</v>
      </c>
      <c r="L336" s="52" t="str">
        <f>VLOOKUP(B336,Master_Item!B:M,12,0)</f>
        <v>โรงงานวังม่วง</v>
      </c>
      <c r="M336" s="11" t="str">
        <f t="shared" si="54"/>
        <v>โรงงานวังม่วงRegion 2</v>
      </c>
      <c r="N336" s="11">
        <f t="shared" si="52"/>
        <v>0</v>
      </c>
      <c r="O336" s="11">
        <f t="shared" si="52"/>
        <v>0</v>
      </c>
      <c r="P336" s="11">
        <f t="shared" si="52"/>
        <v>339.95</v>
      </c>
      <c r="Q336" s="11">
        <f t="shared" si="52"/>
        <v>0</v>
      </c>
      <c r="R336" s="11">
        <f t="shared" si="52"/>
        <v>339.95</v>
      </c>
      <c r="S336" s="11"/>
      <c r="T336" s="1">
        <f>VLOOKUP(B336,Master_Item!B:I,8,0)</f>
        <v>9.6</v>
      </c>
      <c r="U336" s="11">
        <f t="shared" si="55"/>
        <v>0</v>
      </c>
      <c r="V336" s="11">
        <f t="shared" si="56"/>
        <v>0</v>
      </c>
      <c r="W336" s="11">
        <f t="shared" si="57"/>
        <v>195811.19999999998</v>
      </c>
      <c r="X336" s="11">
        <f t="shared" si="58"/>
        <v>0</v>
      </c>
      <c r="Y336" s="11">
        <f t="shared" si="59"/>
        <v>195811.19999999998</v>
      </c>
    </row>
    <row r="337" spans="1:25">
      <c r="A337" s="13">
        <v>26</v>
      </c>
      <c r="B337" s="2">
        <v>310002905</v>
      </c>
      <c r="C337" s="1" t="s">
        <v>53</v>
      </c>
      <c r="D337" s="1" t="s">
        <v>117</v>
      </c>
      <c r="E337" s="12">
        <f>_xlfn.IFNA(VLOOKUP($B337,'FST OMT'!$C:$AH,$A337,0),0)</f>
        <v>0</v>
      </c>
      <c r="F337" s="12">
        <f>_xlfn.IFNA(VLOOKUP($B337,'FST CV'!$C:$AH,$A337,0),0)</f>
        <v>0</v>
      </c>
      <c r="G337" s="12">
        <f>_xlfn.IFNA(VLOOKUP($B337,'FST TT'!$C:$AH,$A337,0),0)</f>
        <v>18489</v>
      </c>
      <c r="I337" s="4">
        <f t="shared" si="53"/>
        <v>18489</v>
      </c>
      <c r="K337" s="52">
        <f>IF(D337="MT",VLOOKUP(B337,Master_Item!B:H,7,0),VLOOKUP(B337,Master_Item!B:H,6,0))</f>
        <v>60</v>
      </c>
      <c r="L337" s="52" t="str">
        <f>VLOOKUP(B337,Master_Item!B:M,12,0)</f>
        <v>โรงงานวังม่วง</v>
      </c>
      <c r="M337" s="11" t="str">
        <f t="shared" si="54"/>
        <v>โรงงานวังม่วงRegion 3</v>
      </c>
      <c r="N337" s="11">
        <f t="shared" si="52"/>
        <v>0</v>
      </c>
      <c r="O337" s="11">
        <f t="shared" si="52"/>
        <v>0</v>
      </c>
      <c r="P337" s="11">
        <f t="shared" si="52"/>
        <v>308.14999999999998</v>
      </c>
      <c r="Q337" s="11">
        <f t="shared" si="52"/>
        <v>0</v>
      </c>
      <c r="R337" s="11">
        <f t="shared" si="52"/>
        <v>308.14999999999998</v>
      </c>
      <c r="S337" s="11"/>
      <c r="T337" s="1">
        <f>VLOOKUP(B337,Master_Item!B:I,8,0)</f>
        <v>9.6</v>
      </c>
      <c r="U337" s="11">
        <f t="shared" si="55"/>
        <v>0</v>
      </c>
      <c r="V337" s="11">
        <f t="shared" si="56"/>
        <v>0</v>
      </c>
      <c r="W337" s="11">
        <f t="shared" si="57"/>
        <v>177494.39999999999</v>
      </c>
      <c r="X337" s="11">
        <f t="shared" si="58"/>
        <v>0</v>
      </c>
      <c r="Y337" s="11">
        <f t="shared" si="59"/>
        <v>177494.39999999999</v>
      </c>
    </row>
    <row r="338" spans="1:25">
      <c r="A338" s="13">
        <v>27</v>
      </c>
      <c r="B338" s="2">
        <v>310002905</v>
      </c>
      <c r="C338" s="1" t="s">
        <v>53</v>
      </c>
      <c r="D338" s="1" t="s">
        <v>118</v>
      </c>
      <c r="E338" s="12">
        <f>_xlfn.IFNA(VLOOKUP($B338,'FST OMT'!$C:$AH,$A338,0),0)</f>
        <v>0</v>
      </c>
      <c r="F338" s="12">
        <f>_xlfn.IFNA(VLOOKUP($B338,'FST CV'!$C:$AH,$A338,0),0)</f>
        <v>0</v>
      </c>
      <c r="G338" s="12">
        <f>_xlfn.IFNA(VLOOKUP($B338,'FST TT'!$C:$AH,$A338,0),0)</f>
        <v>20602</v>
      </c>
      <c r="I338" s="4">
        <f t="shared" si="53"/>
        <v>20602</v>
      </c>
      <c r="K338" s="52">
        <f>IF(D338="MT",VLOOKUP(B338,Master_Item!B:H,7,0),VLOOKUP(B338,Master_Item!B:H,6,0))</f>
        <v>60</v>
      </c>
      <c r="L338" s="52" t="str">
        <f>VLOOKUP(B338,Master_Item!B:M,12,0)</f>
        <v>โรงงานวังม่วง</v>
      </c>
      <c r="M338" s="11" t="str">
        <f t="shared" si="54"/>
        <v>โรงงานวังม่วงRegion 4</v>
      </c>
      <c r="N338" s="11">
        <f t="shared" si="52"/>
        <v>0</v>
      </c>
      <c r="O338" s="11">
        <f t="shared" si="52"/>
        <v>0</v>
      </c>
      <c r="P338" s="11">
        <f t="shared" si="52"/>
        <v>343.36666666666667</v>
      </c>
      <c r="Q338" s="11">
        <f t="shared" si="52"/>
        <v>0</v>
      </c>
      <c r="R338" s="11">
        <f t="shared" si="52"/>
        <v>343.36666666666667</v>
      </c>
      <c r="S338" s="11"/>
      <c r="T338" s="1">
        <f>VLOOKUP(B338,Master_Item!B:I,8,0)</f>
        <v>9.6</v>
      </c>
      <c r="U338" s="11">
        <f t="shared" si="55"/>
        <v>0</v>
      </c>
      <c r="V338" s="11">
        <f t="shared" si="56"/>
        <v>0</v>
      </c>
      <c r="W338" s="11">
        <f t="shared" si="57"/>
        <v>197779.19999999998</v>
      </c>
      <c r="X338" s="11">
        <f t="shared" si="58"/>
        <v>0</v>
      </c>
      <c r="Y338" s="11">
        <f t="shared" si="59"/>
        <v>197779.19999999998</v>
      </c>
    </row>
    <row r="339" spans="1:25">
      <c r="A339" s="13">
        <v>28</v>
      </c>
      <c r="B339" s="2">
        <v>310002905</v>
      </c>
      <c r="C339" s="1" t="s">
        <v>53</v>
      </c>
      <c r="D339" s="1" t="s">
        <v>119</v>
      </c>
      <c r="E339" s="12">
        <f>_xlfn.IFNA(VLOOKUP($B339,'FST OMT'!$C:$AH,$A339,0),0)</f>
        <v>0</v>
      </c>
      <c r="F339" s="12">
        <f>_xlfn.IFNA(VLOOKUP($B339,'FST CV'!$C:$AH,$A339,0),0)</f>
        <v>0</v>
      </c>
      <c r="G339" s="12">
        <f>_xlfn.IFNA(VLOOKUP($B339,'FST TT'!$C:$AH,$A339,0),0)</f>
        <v>3042</v>
      </c>
      <c r="I339" s="4">
        <f t="shared" si="53"/>
        <v>3042</v>
      </c>
      <c r="K339" s="52">
        <f>IF(D339="MT",VLOOKUP(B339,Master_Item!B:H,7,0),VLOOKUP(B339,Master_Item!B:H,6,0))</f>
        <v>60</v>
      </c>
      <c r="L339" s="52" t="str">
        <f>VLOOKUP(B339,Master_Item!B:M,12,0)</f>
        <v>โรงงานวังม่วง</v>
      </c>
      <c r="M339" s="11" t="str">
        <f t="shared" si="54"/>
        <v>โรงงานวังม่วงRegion 5</v>
      </c>
      <c r="N339" s="11">
        <f t="shared" si="52"/>
        <v>0</v>
      </c>
      <c r="O339" s="11">
        <f t="shared" si="52"/>
        <v>0</v>
      </c>
      <c r="P339" s="11">
        <f t="shared" si="52"/>
        <v>50.7</v>
      </c>
      <c r="Q339" s="11">
        <f t="shared" si="52"/>
        <v>0</v>
      </c>
      <c r="R339" s="11">
        <f t="shared" si="52"/>
        <v>50.7</v>
      </c>
      <c r="S339" s="11"/>
      <c r="T339" s="1">
        <f>VLOOKUP(B339,Master_Item!B:I,8,0)</f>
        <v>9.6</v>
      </c>
      <c r="U339" s="11">
        <f t="shared" si="55"/>
        <v>0</v>
      </c>
      <c r="V339" s="11">
        <f t="shared" si="56"/>
        <v>0</v>
      </c>
      <c r="W339" s="11">
        <f t="shared" si="57"/>
        <v>29203.200000000001</v>
      </c>
      <c r="X339" s="11">
        <f t="shared" si="58"/>
        <v>0</v>
      </c>
      <c r="Y339" s="11">
        <f t="shared" si="59"/>
        <v>29203.200000000001</v>
      </c>
    </row>
    <row r="340" spans="1:25">
      <c r="A340" s="13">
        <v>29</v>
      </c>
      <c r="B340" s="2">
        <v>310002905</v>
      </c>
      <c r="C340" s="1" t="s">
        <v>53</v>
      </c>
      <c r="D340" s="1" t="s">
        <v>127</v>
      </c>
      <c r="E340" s="12">
        <f>_xlfn.IFNA(VLOOKUP($B340,'FST OMT'!$C:$AH,$A340,0),0)*0.45</f>
        <v>0</v>
      </c>
      <c r="F340" s="12">
        <f>_xlfn.IFNA(VLOOKUP($B340,'FST CV'!$C:$AH,$A340,0),0)*0.45</f>
        <v>0</v>
      </c>
      <c r="G340" s="12">
        <f>_xlfn.IFNA(VLOOKUP($B340,'FST TT'!$C:$AH,$A340,0),0)*0.45</f>
        <v>3580.65</v>
      </c>
      <c r="I340" s="4">
        <f t="shared" si="53"/>
        <v>3580.65</v>
      </c>
      <c r="K340" s="52">
        <f>IF(D340="MT",VLOOKUP(B340,Master_Item!B:H,7,0),VLOOKUP(B340,Master_Item!B:H,6,0))</f>
        <v>60</v>
      </c>
      <c r="L340" s="52" t="str">
        <f>VLOOKUP(B340,Master_Item!B:M,12,0)</f>
        <v>โรงงานวังม่วง</v>
      </c>
      <c r="M340" s="11" t="str">
        <f t="shared" si="54"/>
        <v>โรงงานวังม่วงRegion 6/9</v>
      </c>
      <c r="N340" s="11">
        <f t="shared" si="52"/>
        <v>0</v>
      </c>
      <c r="O340" s="11">
        <f t="shared" si="52"/>
        <v>0</v>
      </c>
      <c r="P340" s="11">
        <f t="shared" si="52"/>
        <v>59.677500000000002</v>
      </c>
      <c r="Q340" s="11">
        <f t="shared" si="52"/>
        <v>0</v>
      </c>
      <c r="R340" s="11">
        <f t="shared" si="52"/>
        <v>59.677500000000002</v>
      </c>
      <c r="S340" s="11"/>
      <c r="T340" s="1">
        <f>VLOOKUP(B340,Master_Item!B:I,8,0)</f>
        <v>9.6</v>
      </c>
      <c r="U340" s="11">
        <f t="shared" si="55"/>
        <v>0</v>
      </c>
      <c r="V340" s="11">
        <f t="shared" si="56"/>
        <v>0</v>
      </c>
      <c r="W340" s="11">
        <f t="shared" si="57"/>
        <v>34374.239999999998</v>
      </c>
      <c r="X340" s="11">
        <f t="shared" si="58"/>
        <v>0</v>
      </c>
      <c r="Y340" s="11">
        <f t="shared" si="59"/>
        <v>34374.239999999998</v>
      </c>
    </row>
    <row r="341" spans="1:25">
      <c r="A341" s="13">
        <v>29</v>
      </c>
      <c r="B341" s="2">
        <v>310002905</v>
      </c>
      <c r="C341" s="1" t="s">
        <v>53</v>
      </c>
      <c r="D341" s="1" t="s">
        <v>128</v>
      </c>
      <c r="E341" s="12">
        <f>_xlfn.IFNA(VLOOKUP($B341,'FST OMT'!$C:$AH,$A341,0),0)*0.55</f>
        <v>0</v>
      </c>
      <c r="F341" s="12">
        <f>_xlfn.IFNA(VLOOKUP($B341,'FST CV'!$C:$AH,$A341,0),0)*0.55</f>
        <v>0</v>
      </c>
      <c r="G341" s="12">
        <f>_xlfn.IFNA(VLOOKUP($B341,'FST TT'!$C:$AH,$A341,0),0)*0.55</f>
        <v>4376.3500000000004</v>
      </c>
      <c r="I341" s="4">
        <f t="shared" si="53"/>
        <v>4376.3500000000004</v>
      </c>
      <c r="K341" s="52">
        <f>IF(D341="MT",VLOOKUP(B341,Master_Item!B:H,7,0),VLOOKUP(B341,Master_Item!B:H,6,0))</f>
        <v>60</v>
      </c>
      <c r="L341" s="52" t="str">
        <f>VLOOKUP(B341,Master_Item!B:M,12,0)</f>
        <v>โรงงานวังม่วง</v>
      </c>
      <c r="M341" s="11" t="str">
        <f t="shared" si="54"/>
        <v>โรงงานวังม่วงRegion 6/14</v>
      </c>
      <c r="N341" s="11">
        <f t="shared" si="52"/>
        <v>0</v>
      </c>
      <c r="O341" s="11">
        <f t="shared" si="52"/>
        <v>0</v>
      </c>
      <c r="P341" s="11">
        <f t="shared" si="52"/>
        <v>72.939166666666679</v>
      </c>
      <c r="Q341" s="11">
        <f t="shared" si="52"/>
        <v>0</v>
      </c>
      <c r="R341" s="11">
        <f t="shared" si="52"/>
        <v>72.939166666666679</v>
      </c>
      <c r="S341" s="11"/>
      <c r="T341" s="1">
        <f>VLOOKUP(B341,Master_Item!B:I,8,0)</f>
        <v>9.6</v>
      </c>
      <c r="U341" s="11">
        <f t="shared" si="55"/>
        <v>0</v>
      </c>
      <c r="V341" s="11">
        <f t="shared" si="56"/>
        <v>0</v>
      </c>
      <c r="W341" s="11">
        <f t="shared" si="57"/>
        <v>42012.959999999999</v>
      </c>
      <c r="X341" s="11">
        <f t="shared" si="58"/>
        <v>0</v>
      </c>
      <c r="Y341" s="11">
        <f t="shared" si="59"/>
        <v>42012.959999999999</v>
      </c>
    </row>
    <row r="342" spans="1:25">
      <c r="A342" s="13">
        <v>30</v>
      </c>
      <c r="B342" s="2">
        <v>310002905</v>
      </c>
      <c r="C342" s="1" t="s">
        <v>53</v>
      </c>
      <c r="D342" s="1" t="s">
        <v>121</v>
      </c>
      <c r="E342" s="12">
        <f>_xlfn.IFNA(VLOOKUP($B342,'FST OMT'!$C:$AH,$A342,0),0)</f>
        <v>0</v>
      </c>
      <c r="F342" s="12">
        <f>_xlfn.IFNA(VLOOKUP($B342,'FST CV'!$C:$AH,$A342,0),0)</f>
        <v>0</v>
      </c>
      <c r="G342" s="12">
        <f>_xlfn.IFNA(VLOOKUP($B342,'FST TT'!$C:$AH,$A342,0),0)</f>
        <v>26600</v>
      </c>
      <c r="I342" s="4">
        <f t="shared" si="53"/>
        <v>26600</v>
      </c>
      <c r="K342" s="52">
        <f>IF(D342="MT",VLOOKUP(B342,Master_Item!B:H,7,0),VLOOKUP(B342,Master_Item!B:H,6,0))</f>
        <v>60</v>
      </c>
      <c r="L342" s="52" t="str">
        <f>VLOOKUP(B342,Master_Item!B:M,12,0)</f>
        <v>โรงงานวังม่วง</v>
      </c>
      <c r="M342" s="11" t="str">
        <f t="shared" si="54"/>
        <v>โรงงานวังม่วงRegion 7</v>
      </c>
      <c r="N342" s="11">
        <f t="shared" si="52"/>
        <v>0</v>
      </c>
      <c r="O342" s="11">
        <f t="shared" si="52"/>
        <v>0</v>
      </c>
      <c r="P342" s="11">
        <f t="shared" si="52"/>
        <v>443.33333333333331</v>
      </c>
      <c r="Q342" s="11">
        <f t="shared" si="52"/>
        <v>0</v>
      </c>
      <c r="R342" s="11">
        <f t="shared" si="52"/>
        <v>443.33333333333331</v>
      </c>
      <c r="S342" s="11"/>
      <c r="T342" s="1">
        <f>VLOOKUP(B342,Master_Item!B:I,8,0)</f>
        <v>9.6</v>
      </c>
      <c r="U342" s="11">
        <f t="shared" si="55"/>
        <v>0</v>
      </c>
      <c r="V342" s="11">
        <f t="shared" si="56"/>
        <v>0</v>
      </c>
      <c r="W342" s="11">
        <f t="shared" si="57"/>
        <v>255360</v>
      </c>
      <c r="X342" s="11">
        <f t="shared" si="58"/>
        <v>0</v>
      </c>
      <c r="Y342" s="11">
        <f t="shared" si="59"/>
        <v>255360</v>
      </c>
    </row>
    <row r="343" spans="1:25">
      <c r="A343" s="13">
        <v>31</v>
      </c>
      <c r="B343" s="2">
        <v>310002905</v>
      </c>
      <c r="C343" s="1" t="s">
        <v>53</v>
      </c>
      <c r="D343" s="1" t="s">
        <v>122</v>
      </c>
      <c r="E343" s="12">
        <f>_xlfn.IFNA(VLOOKUP($B343,'FST OMT'!$C:$AH,$A343,0),0)</f>
        <v>0</v>
      </c>
      <c r="F343" s="12">
        <f>_xlfn.IFNA(VLOOKUP($B343,'FST CV'!$C:$AH,$A343,0),0)</f>
        <v>0</v>
      </c>
      <c r="G343" s="12">
        <f>_xlfn.IFNA(VLOOKUP($B343,'FST TT'!$C:$AH,$A343,0),0)</f>
        <v>23229</v>
      </c>
      <c r="I343" s="4">
        <f t="shared" si="53"/>
        <v>23229</v>
      </c>
      <c r="K343" s="52">
        <f>IF(D343="MT",VLOOKUP(B343,Master_Item!B:H,7,0),VLOOKUP(B343,Master_Item!B:H,6,0))</f>
        <v>60</v>
      </c>
      <c r="L343" s="52" t="str">
        <f>VLOOKUP(B343,Master_Item!B:M,12,0)</f>
        <v>โรงงานวังม่วง</v>
      </c>
      <c r="M343" s="11" t="str">
        <f t="shared" si="54"/>
        <v>โรงงานวังม่วงRegion 8</v>
      </c>
      <c r="N343" s="11">
        <f t="shared" si="52"/>
        <v>0</v>
      </c>
      <c r="O343" s="11">
        <f t="shared" si="52"/>
        <v>0</v>
      </c>
      <c r="P343" s="11">
        <f t="shared" si="52"/>
        <v>387.15</v>
      </c>
      <c r="Q343" s="11">
        <f t="shared" si="52"/>
        <v>0</v>
      </c>
      <c r="R343" s="11">
        <f t="shared" si="52"/>
        <v>387.15</v>
      </c>
      <c r="S343" s="11"/>
      <c r="T343" s="1">
        <f>VLOOKUP(B343,Master_Item!B:I,8,0)</f>
        <v>9.6</v>
      </c>
      <c r="U343" s="11">
        <f t="shared" si="55"/>
        <v>0</v>
      </c>
      <c r="V343" s="11">
        <f t="shared" si="56"/>
        <v>0</v>
      </c>
      <c r="W343" s="11">
        <f t="shared" si="57"/>
        <v>222998.39999999999</v>
      </c>
      <c r="X343" s="11">
        <f t="shared" si="58"/>
        <v>0</v>
      </c>
      <c r="Y343" s="11">
        <f t="shared" si="59"/>
        <v>222998.39999999999</v>
      </c>
    </row>
    <row r="344" spans="1:25">
      <c r="A344" s="13">
        <v>131</v>
      </c>
      <c r="B344" s="2">
        <v>310002905</v>
      </c>
      <c r="C344" s="1" t="s">
        <v>53</v>
      </c>
      <c r="D344" s="1" t="s">
        <v>123</v>
      </c>
      <c r="H344" s="4">
        <f>_xlfn.IFNA(VLOOKUP(B344,'FST MT'!A:FS,$A344,0),0)</f>
        <v>0</v>
      </c>
      <c r="I344" s="4">
        <f t="shared" si="53"/>
        <v>0</v>
      </c>
      <c r="K344" s="52">
        <f>IF(D344="MT",VLOOKUP(B344,Master_Item!B:H,7,0),VLOOKUP(B344,Master_Item!B:H,6,0))</f>
        <v>60</v>
      </c>
      <c r="L344" s="52" t="str">
        <f>VLOOKUP(B344,Master_Item!B:M,12,0)</f>
        <v>โรงงานวังม่วง</v>
      </c>
      <c r="M344" s="11" t="str">
        <f t="shared" si="54"/>
        <v>โรงงานวังม่วงMT</v>
      </c>
      <c r="N344" s="11">
        <f t="shared" si="52"/>
        <v>0</v>
      </c>
      <c r="O344" s="11">
        <f t="shared" si="52"/>
        <v>0</v>
      </c>
      <c r="P344" s="11">
        <f t="shared" si="52"/>
        <v>0</v>
      </c>
      <c r="Q344" s="11">
        <f t="shared" si="52"/>
        <v>0</v>
      </c>
      <c r="R344" s="11">
        <f t="shared" si="52"/>
        <v>0</v>
      </c>
      <c r="S344" s="11"/>
      <c r="T344" s="1">
        <f>VLOOKUP(B344,Master_Item!B:I,8,0)</f>
        <v>9.6</v>
      </c>
      <c r="U344" s="11">
        <f t="shared" si="55"/>
        <v>0</v>
      </c>
      <c r="V344" s="11">
        <f t="shared" si="56"/>
        <v>0</v>
      </c>
      <c r="W344" s="11">
        <f t="shared" si="57"/>
        <v>0</v>
      </c>
      <c r="X344" s="11">
        <f t="shared" si="58"/>
        <v>0</v>
      </c>
      <c r="Y344" s="11">
        <f t="shared" si="59"/>
        <v>0</v>
      </c>
    </row>
    <row r="345" spans="1:25">
      <c r="A345" s="13">
        <v>24</v>
      </c>
      <c r="B345" s="2">
        <v>310002906</v>
      </c>
      <c r="C345" s="1" t="s">
        <v>55</v>
      </c>
      <c r="D345" s="1" t="s">
        <v>115</v>
      </c>
      <c r="E345" s="12">
        <f>_xlfn.IFNA(VLOOKUP($B345,'FST OMT'!$C:$AH,$A345,0),0)</f>
        <v>0</v>
      </c>
      <c r="F345" s="12">
        <f>_xlfn.IFNA(VLOOKUP($B345,'FST CV'!$C:$AH,$A345,0),0)</f>
        <v>0</v>
      </c>
      <c r="G345" s="12">
        <f>_xlfn.IFNA(VLOOKUP($B345,'FST TT'!$C:$AH,$A345,0),0)</f>
        <v>0</v>
      </c>
      <c r="I345" s="4">
        <f t="shared" si="53"/>
        <v>0</v>
      </c>
      <c r="K345" s="52">
        <f>IF(D345="MT",VLOOKUP(B345,Master_Item!B:H,7,0),VLOOKUP(B345,Master_Item!B:H,6,0))</f>
        <v>60</v>
      </c>
      <c r="L345" s="52" t="str">
        <f>VLOOKUP(B345,Master_Item!B:M,12,0)</f>
        <v>โรงงานวังม่วง</v>
      </c>
      <c r="M345" s="11" t="str">
        <f t="shared" si="54"/>
        <v>โรงงานวังม่วงRegion 1</v>
      </c>
      <c r="N345" s="11">
        <f t="shared" si="52"/>
        <v>0</v>
      </c>
      <c r="O345" s="11">
        <f t="shared" si="52"/>
        <v>0</v>
      </c>
      <c r="P345" s="11">
        <f t="shared" si="52"/>
        <v>0</v>
      </c>
      <c r="Q345" s="11">
        <f t="shared" si="52"/>
        <v>0</v>
      </c>
      <c r="R345" s="11">
        <f t="shared" si="52"/>
        <v>0</v>
      </c>
      <c r="S345" s="11"/>
      <c r="T345" s="1">
        <f>VLOOKUP(B345,Master_Item!B:I,8,0)</f>
        <v>9.6</v>
      </c>
      <c r="U345" s="11">
        <f t="shared" si="55"/>
        <v>0</v>
      </c>
      <c r="V345" s="11">
        <f t="shared" si="56"/>
        <v>0</v>
      </c>
      <c r="W345" s="11">
        <f t="shared" si="57"/>
        <v>0</v>
      </c>
      <c r="X345" s="11">
        <f t="shared" si="58"/>
        <v>0</v>
      </c>
      <c r="Y345" s="11">
        <f t="shared" si="59"/>
        <v>0</v>
      </c>
    </row>
    <row r="346" spans="1:25">
      <c r="A346" s="13">
        <v>25</v>
      </c>
      <c r="B346" s="2">
        <v>310002906</v>
      </c>
      <c r="C346" s="1" t="s">
        <v>55</v>
      </c>
      <c r="D346" s="1" t="s">
        <v>116</v>
      </c>
      <c r="E346" s="12">
        <f>_xlfn.IFNA(VLOOKUP($B346,'FST OMT'!$C:$AH,$A346,0),0)</f>
        <v>2</v>
      </c>
      <c r="F346" s="12">
        <f>_xlfn.IFNA(VLOOKUP($B346,'FST CV'!$C:$AH,$A346,0),0)</f>
        <v>0</v>
      </c>
      <c r="G346" s="12">
        <f>_xlfn.IFNA(VLOOKUP($B346,'FST TT'!$C:$AH,$A346,0),0)</f>
        <v>0</v>
      </c>
      <c r="I346" s="4">
        <f t="shared" si="53"/>
        <v>2</v>
      </c>
      <c r="K346" s="52">
        <f>IF(D346="MT",VLOOKUP(B346,Master_Item!B:H,7,0),VLOOKUP(B346,Master_Item!B:H,6,0))</f>
        <v>60</v>
      </c>
      <c r="L346" s="52" t="str">
        <f>VLOOKUP(B346,Master_Item!B:M,12,0)</f>
        <v>โรงงานวังม่วง</v>
      </c>
      <c r="M346" s="11" t="str">
        <f t="shared" si="54"/>
        <v>โรงงานวังม่วงRegion 2</v>
      </c>
      <c r="N346" s="11">
        <f t="shared" si="52"/>
        <v>3.3333333333333333E-2</v>
      </c>
      <c r="O346" s="11">
        <f t="shared" si="52"/>
        <v>0</v>
      </c>
      <c r="P346" s="11">
        <f t="shared" si="52"/>
        <v>0</v>
      </c>
      <c r="Q346" s="11">
        <f t="shared" si="52"/>
        <v>0</v>
      </c>
      <c r="R346" s="11">
        <f t="shared" si="52"/>
        <v>3.3333333333333333E-2</v>
      </c>
      <c r="S346" s="11"/>
      <c r="T346" s="1">
        <f>VLOOKUP(B346,Master_Item!B:I,8,0)</f>
        <v>9.6</v>
      </c>
      <c r="U346" s="11">
        <f t="shared" si="55"/>
        <v>19.2</v>
      </c>
      <c r="V346" s="11">
        <f t="shared" si="56"/>
        <v>0</v>
      </c>
      <c r="W346" s="11">
        <f t="shared" si="57"/>
        <v>0</v>
      </c>
      <c r="X346" s="11">
        <f t="shared" si="58"/>
        <v>0</v>
      </c>
      <c r="Y346" s="11">
        <f t="shared" si="59"/>
        <v>19.2</v>
      </c>
    </row>
    <row r="347" spans="1:25">
      <c r="A347" s="13">
        <v>26</v>
      </c>
      <c r="B347" s="2">
        <v>310002906</v>
      </c>
      <c r="C347" s="1" t="s">
        <v>55</v>
      </c>
      <c r="D347" s="1" t="s">
        <v>117</v>
      </c>
      <c r="E347" s="12">
        <f>_xlfn.IFNA(VLOOKUP($B347,'FST OMT'!$C:$AH,$A347,0),0)</f>
        <v>0</v>
      </c>
      <c r="F347" s="12">
        <f>_xlfn.IFNA(VLOOKUP($B347,'FST CV'!$C:$AH,$A347,0),0)</f>
        <v>0</v>
      </c>
      <c r="G347" s="12">
        <f>_xlfn.IFNA(VLOOKUP($B347,'FST TT'!$C:$AH,$A347,0),0)</f>
        <v>0</v>
      </c>
      <c r="I347" s="4">
        <f t="shared" si="53"/>
        <v>0</v>
      </c>
      <c r="K347" s="52">
        <f>IF(D347="MT",VLOOKUP(B347,Master_Item!B:H,7,0),VLOOKUP(B347,Master_Item!B:H,6,0))</f>
        <v>60</v>
      </c>
      <c r="L347" s="52" t="str">
        <f>VLOOKUP(B347,Master_Item!B:M,12,0)</f>
        <v>โรงงานวังม่วง</v>
      </c>
      <c r="M347" s="11" t="str">
        <f t="shared" si="54"/>
        <v>โรงงานวังม่วงRegion 3</v>
      </c>
      <c r="N347" s="11">
        <f t="shared" si="52"/>
        <v>0</v>
      </c>
      <c r="O347" s="11">
        <f t="shared" si="52"/>
        <v>0</v>
      </c>
      <c r="P347" s="11">
        <f t="shared" si="52"/>
        <v>0</v>
      </c>
      <c r="Q347" s="11">
        <f t="shared" si="52"/>
        <v>0</v>
      </c>
      <c r="R347" s="11">
        <f t="shared" si="52"/>
        <v>0</v>
      </c>
      <c r="S347" s="11"/>
      <c r="T347" s="1">
        <f>VLOOKUP(B347,Master_Item!B:I,8,0)</f>
        <v>9.6</v>
      </c>
      <c r="U347" s="11">
        <f t="shared" si="55"/>
        <v>0</v>
      </c>
      <c r="V347" s="11">
        <f t="shared" si="56"/>
        <v>0</v>
      </c>
      <c r="W347" s="11">
        <f t="shared" si="57"/>
        <v>0</v>
      </c>
      <c r="X347" s="11">
        <f t="shared" si="58"/>
        <v>0</v>
      </c>
      <c r="Y347" s="11">
        <f t="shared" si="59"/>
        <v>0</v>
      </c>
    </row>
    <row r="348" spans="1:25">
      <c r="A348" s="13">
        <v>27</v>
      </c>
      <c r="B348" s="2">
        <v>310002906</v>
      </c>
      <c r="C348" s="1" t="s">
        <v>55</v>
      </c>
      <c r="D348" s="1" t="s">
        <v>118</v>
      </c>
      <c r="E348" s="12">
        <f>_xlfn.IFNA(VLOOKUP($B348,'FST OMT'!$C:$AH,$A348,0),0)</f>
        <v>0</v>
      </c>
      <c r="F348" s="12">
        <f>_xlfn.IFNA(VLOOKUP($B348,'FST CV'!$C:$AH,$A348,0),0)</f>
        <v>0</v>
      </c>
      <c r="G348" s="12">
        <f>_xlfn.IFNA(VLOOKUP($B348,'FST TT'!$C:$AH,$A348,0),0)</f>
        <v>0</v>
      </c>
      <c r="I348" s="4">
        <f t="shared" si="53"/>
        <v>0</v>
      </c>
      <c r="K348" s="52">
        <f>IF(D348="MT",VLOOKUP(B348,Master_Item!B:H,7,0),VLOOKUP(B348,Master_Item!B:H,6,0))</f>
        <v>60</v>
      </c>
      <c r="L348" s="52" t="str">
        <f>VLOOKUP(B348,Master_Item!B:M,12,0)</f>
        <v>โรงงานวังม่วง</v>
      </c>
      <c r="M348" s="11" t="str">
        <f t="shared" si="54"/>
        <v>โรงงานวังม่วงRegion 4</v>
      </c>
      <c r="N348" s="11">
        <f t="shared" si="52"/>
        <v>0</v>
      </c>
      <c r="O348" s="11">
        <f t="shared" si="52"/>
        <v>0</v>
      </c>
      <c r="P348" s="11">
        <f t="shared" si="52"/>
        <v>0</v>
      </c>
      <c r="Q348" s="11">
        <f t="shared" si="52"/>
        <v>0</v>
      </c>
      <c r="R348" s="11">
        <f t="shared" si="52"/>
        <v>0</v>
      </c>
      <c r="S348" s="11"/>
      <c r="T348" s="1">
        <f>VLOOKUP(B348,Master_Item!B:I,8,0)</f>
        <v>9.6</v>
      </c>
      <c r="U348" s="11">
        <f t="shared" si="55"/>
        <v>0</v>
      </c>
      <c r="V348" s="11">
        <f t="shared" si="56"/>
        <v>0</v>
      </c>
      <c r="W348" s="11">
        <f t="shared" si="57"/>
        <v>0</v>
      </c>
      <c r="X348" s="11">
        <f t="shared" si="58"/>
        <v>0</v>
      </c>
      <c r="Y348" s="11">
        <f t="shared" si="59"/>
        <v>0</v>
      </c>
    </row>
    <row r="349" spans="1:25">
      <c r="A349" s="13">
        <v>28</v>
      </c>
      <c r="B349" s="2">
        <v>310002906</v>
      </c>
      <c r="C349" s="1" t="s">
        <v>55</v>
      </c>
      <c r="D349" s="1" t="s">
        <v>119</v>
      </c>
      <c r="E349" s="12">
        <f>_xlfn.IFNA(VLOOKUP($B349,'FST OMT'!$C:$AH,$A349,0),0)</f>
        <v>0</v>
      </c>
      <c r="F349" s="12">
        <f>_xlfn.IFNA(VLOOKUP($B349,'FST CV'!$C:$AH,$A349,0),0)</f>
        <v>0</v>
      </c>
      <c r="G349" s="12">
        <f>_xlfn.IFNA(VLOOKUP($B349,'FST TT'!$C:$AH,$A349,0),0)</f>
        <v>0</v>
      </c>
      <c r="I349" s="4">
        <f t="shared" si="53"/>
        <v>0</v>
      </c>
      <c r="K349" s="52">
        <f>IF(D349="MT",VLOOKUP(B349,Master_Item!B:H,7,0),VLOOKUP(B349,Master_Item!B:H,6,0))</f>
        <v>60</v>
      </c>
      <c r="L349" s="52" t="str">
        <f>VLOOKUP(B349,Master_Item!B:M,12,0)</f>
        <v>โรงงานวังม่วง</v>
      </c>
      <c r="M349" s="11" t="str">
        <f t="shared" si="54"/>
        <v>โรงงานวังม่วงRegion 5</v>
      </c>
      <c r="N349" s="11">
        <f t="shared" si="52"/>
        <v>0</v>
      </c>
      <c r="O349" s="11">
        <f t="shared" si="52"/>
        <v>0</v>
      </c>
      <c r="P349" s="11">
        <f t="shared" si="52"/>
        <v>0</v>
      </c>
      <c r="Q349" s="11">
        <f t="shared" si="52"/>
        <v>0</v>
      </c>
      <c r="R349" s="11">
        <f t="shared" si="52"/>
        <v>0</v>
      </c>
      <c r="S349" s="11"/>
      <c r="T349" s="1">
        <f>VLOOKUP(B349,Master_Item!B:I,8,0)</f>
        <v>9.6</v>
      </c>
      <c r="U349" s="11">
        <f t="shared" si="55"/>
        <v>0</v>
      </c>
      <c r="V349" s="11">
        <f t="shared" si="56"/>
        <v>0</v>
      </c>
      <c r="W349" s="11">
        <f t="shared" si="57"/>
        <v>0</v>
      </c>
      <c r="X349" s="11">
        <f t="shared" si="58"/>
        <v>0</v>
      </c>
      <c r="Y349" s="11">
        <f t="shared" si="59"/>
        <v>0</v>
      </c>
    </row>
    <row r="350" spans="1:25">
      <c r="A350" s="13">
        <v>29</v>
      </c>
      <c r="B350" s="2">
        <v>310002906</v>
      </c>
      <c r="C350" s="1" t="s">
        <v>55</v>
      </c>
      <c r="D350" s="1" t="s">
        <v>127</v>
      </c>
      <c r="E350" s="12">
        <f>_xlfn.IFNA(VLOOKUP($B350,'FST OMT'!$C:$AH,$A350,0),0)*0.45</f>
        <v>0</v>
      </c>
      <c r="F350" s="12">
        <f>_xlfn.IFNA(VLOOKUP($B350,'FST CV'!$C:$AH,$A350,0),0)*0.45</f>
        <v>0</v>
      </c>
      <c r="G350" s="12">
        <f>_xlfn.IFNA(VLOOKUP($B350,'FST TT'!$C:$AH,$A350,0),0)*0.45</f>
        <v>0</v>
      </c>
      <c r="I350" s="4">
        <f t="shared" si="53"/>
        <v>0</v>
      </c>
      <c r="K350" s="52">
        <f>IF(D350="MT",VLOOKUP(B350,Master_Item!B:H,7,0),VLOOKUP(B350,Master_Item!B:H,6,0))</f>
        <v>60</v>
      </c>
      <c r="L350" s="52" t="str">
        <f>VLOOKUP(B350,Master_Item!B:M,12,0)</f>
        <v>โรงงานวังม่วง</v>
      </c>
      <c r="M350" s="11" t="str">
        <f t="shared" si="54"/>
        <v>โรงงานวังม่วงRegion 6/9</v>
      </c>
      <c r="N350" s="11">
        <f t="shared" si="52"/>
        <v>0</v>
      </c>
      <c r="O350" s="11">
        <f t="shared" si="52"/>
        <v>0</v>
      </c>
      <c r="P350" s="11">
        <f t="shared" si="52"/>
        <v>0</v>
      </c>
      <c r="Q350" s="11">
        <f t="shared" si="52"/>
        <v>0</v>
      </c>
      <c r="R350" s="11">
        <f t="shared" si="52"/>
        <v>0</v>
      </c>
      <c r="S350" s="11"/>
      <c r="T350" s="1">
        <f>VLOOKUP(B350,Master_Item!B:I,8,0)</f>
        <v>9.6</v>
      </c>
      <c r="U350" s="11">
        <f t="shared" si="55"/>
        <v>0</v>
      </c>
      <c r="V350" s="11">
        <f t="shared" si="56"/>
        <v>0</v>
      </c>
      <c r="W350" s="11">
        <f t="shared" si="57"/>
        <v>0</v>
      </c>
      <c r="X350" s="11">
        <f t="shared" si="58"/>
        <v>0</v>
      </c>
      <c r="Y350" s="11">
        <f t="shared" si="59"/>
        <v>0</v>
      </c>
    </row>
    <row r="351" spans="1:25">
      <c r="A351" s="13">
        <v>29</v>
      </c>
      <c r="B351" s="2">
        <v>310002906</v>
      </c>
      <c r="C351" s="1" t="s">
        <v>55</v>
      </c>
      <c r="D351" s="1" t="s">
        <v>128</v>
      </c>
      <c r="E351" s="12">
        <f>_xlfn.IFNA(VLOOKUP($B351,'FST OMT'!$C:$AH,$A351,0),0)*0.55</f>
        <v>0</v>
      </c>
      <c r="F351" s="12">
        <f>_xlfn.IFNA(VLOOKUP($B351,'FST CV'!$C:$AH,$A351,0),0)*0.55</f>
        <v>0</v>
      </c>
      <c r="G351" s="12">
        <f>_xlfn.IFNA(VLOOKUP($B351,'FST TT'!$C:$AH,$A351,0),0)*0.55</f>
        <v>0</v>
      </c>
      <c r="I351" s="4">
        <f t="shared" si="53"/>
        <v>0</v>
      </c>
      <c r="K351" s="52">
        <f>IF(D351="MT",VLOOKUP(B351,Master_Item!B:H,7,0),VLOOKUP(B351,Master_Item!B:H,6,0))</f>
        <v>60</v>
      </c>
      <c r="L351" s="52" t="str">
        <f>VLOOKUP(B351,Master_Item!B:M,12,0)</f>
        <v>โรงงานวังม่วง</v>
      </c>
      <c r="M351" s="11" t="str">
        <f t="shared" si="54"/>
        <v>โรงงานวังม่วงRegion 6/14</v>
      </c>
      <c r="N351" s="11">
        <f t="shared" si="52"/>
        <v>0</v>
      </c>
      <c r="O351" s="11">
        <f t="shared" si="52"/>
        <v>0</v>
      </c>
      <c r="P351" s="11">
        <f t="shared" si="52"/>
        <v>0</v>
      </c>
      <c r="Q351" s="11">
        <f t="shared" si="52"/>
        <v>0</v>
      </c>
      <c r="R351" s="11">
        <f t="shared" si="52"/>
        <v>0</v>
      </c>
      <c r="S351" s="11"/>
      <c r="T351" s="1">
        <f>VLOOKUP(B351,Master_Item!B:I,8,0)</f>
        <v>9.6</v>
      </c>
      <c r="U351" s="11">
        <f t="shared" si="55"/>
        <v>0</v>
      </c>
      <c r="V351" s="11">
        <f t="shared" si="56"/>
        <v>0</v>
      </c>
      <c r="W351" s="11">
        <f t="shared" si="57"/>
        <v>0</v>
      </c>
      <c r="X351" s="11">
        <f t="shared" si="58"/>
        <v>0</v>
      </c>
      <c r="Y351" s="11">
        <f t="shared" si="59"/>
        <v>0</v>
      </c>
    </row>
    <row r="352" spans="1:25">
      <c r="A352" s="13">
        <v>30</v>
      </c>
      <c r="B352" s="2">
        <v>310002906</v>
      </c>
      <c r="C352" s="1" t="s">
        <v>55</v>
      </c>
      <c r="D352" s="1" t="s">
        <v>121</v>
      </c>
      <c r="E352" s="12">
        <f>_xlfn.IFNA(VLOOKUP($B352,'FST OMT'!$C:$AH,$A352,0),0)</f>
        <v>0</v>
      </c>
      <c r="F352" s="12">
        <f>_xlfn.IFNA(VLOOKUP($B352,'FST CV'!$C:$AH,$A352,0),0)</f>
        <v>0</v>
      </c>
      <c r="G352" s="12">
        <f>_xlfn.IFNA(VLOOKUP($B352,'FST TT'!$C:$AH,$A352,0),0)</f>
        <v>0</v>
      </c>
      <c r="I352" s="4">
        <f t="shared" si="53"/>
        <v>0</v>
      </c>
      <c r="K352" s="52">
        <f>IF(D352="MT",VLOOKUP(B352,Master_Item!B:H,7,0),VLOOKUP(B352,Master_Item!B:H,6,0))</f>
        <v>60</v>
      </c>
      <c r="L352" s="52" t="str">
        <f>VLOOKUP(B352,Master_Item!B:M,12,0)</f>
        <v>โรงงานวังม่วง</v>
      </c>
      <c r="M352" s="11" t="str">
        <f t="shared" si="54"/>
        <v>โรงงานวังม่วงRegion 7</v>
      </c>
      <c r="N352" s="11">
        <f t="shared" si="52"/>
        <v>0</v>
      </c>
      <c r="O352" s="11">
        <f t="shared" si="52"/>
        <v>0</v>
      </c>
      <c r="P352" s="11">
        <f t="shared" si="52"/>
        <v>0</v>
      </c>
      <c r="Q352" s="11">
        <f t="shared" si="52"/>
        <v>0</v>
      </c>
      <c r="R352" s="11">
        <f t="shared" si="52"/>
        <v>0</v>
      </c>
      <c r="S352" s="11"/>
      <c r="T352" s="1">
        <f>VLOOKUP(B352,Master_Item!B:I,8,0)</f>
        <v>9.6</v>
      </c>
      <c r="U352" s="11">
        <f t="shared" si="55"/>
        <v>0</v>
      </c>
      <c r="V352" s="11">
        <f t="shared" si="56"/>
        <v>0</v>
      </c>
      <c r="W352" s="11">
        <f t="shared" si="57"/>
        <v>0</v>
      </c>
      <c r="X352" s="11">
        <f t="shared" si="58"/>
        <v>0</v>
      </c>
      <c r="Y352" s="11">
        <f t="shared" si="59"/>
        <v>0</v>
      </c>
    </row>
    <row r="353" spans="1:25">
      <c r="A353" s="13">
        <v>31</v>
      </c>
      <c r="B353" s="2">
        <v>310002906</v>
      </c>
      <c r="C353" s="1" t="s">
        <v>55</v>
      </c>
      <c r="D353" s="1" t="s">
        <v>122</v>
      </c>
      <c r="E353" s="12">
        <f>_xlfn.IFNA(VLOOKUP($B353,'FST OMT'!$C:$AH,$A353,0),0)</f>
        <v>0</v>
      </c>
      <c r="F353" s="12">
        <f>_xlfn.IFNA(VLOOKUP($B353,'FST CV'!$C:$AH,$A353,0),0)</f>
        <v>0</v>
      </c>
      <c r="G353" s="12">
        <f>_xlfn.IFNA(VLOOKUP($B353,'FST TT'!$C:$AH,$A353,0),0)</f>
        <v>0</v>
      </c>
      <c r="I353" s="4">
        <f t="shared" si="53"/>
        <v>0</v>
      </c>
      <c r="K353" s="52">
        <f>IF(D353="MT",VLOOKUP(B353,Master_Item!B:H,7,0),VLOOKUP(B353,Master_Item!B:H,6,0))</f>
        <v>60</v>
      </c>
      <c r="L353" s="52" t="str">
        <f>VLOOKUP(B353,Master_Item!B:M,12,0)</f>
        <v>โรงงานวังม่วง</v>
      </c>
      <c r="M353" s="11" t="str">
        <f t="shared" si="54"/>
        <v>โรงงานวังม่วงRegion 8</v>
      </c>
      <c r="N353" s="11">
        <f t="shared" si="52"/>
        <v>0</v>
      </c>
      <c r="O353" s="11">
        <f t="shared" si="52"/>
        <v>0</v>
      </c>
      <c r="P353" s="11">
        <f t="shared" si="52"/>
        <v>0</v>
      </c>
      <c r="Q353" s="11">
        <f t="shared" si="52"/>
        <v>0</v>
      </c>
      <c r="R353" s="11">
        <f t="shared" si="52"/>
        <v>0</v>
      </c>
      <c r="S353" s="11"/>
      <c r="T353" s="1">
        <f>VLOOKUP(B353,Master_Item!B:I,8,0)</f>
        <v>9.6</v>
      </c>
      <c r="U353" s="11">
        <f t="shared" si="55"/>
        <v>0</v>
      </c>
      <c r="V353" s="11">
        <f t="shared" si="56"/>
        <v>0</v>
      </c>
      <c r="W353" s="11">
        <f t="shared" si="57"/>
        <v>0</v>
      </c>
      <c r="X353" s="11">
        <f t="shared" si="58"/>
        <v>0</v>
      </c>
      <c r="Y353" s="11">
        <f t="shared" si="59"/>
        <v>0</v>
      </c>
    </row>
    <row r="354" spans="1:25">
      <c r="A354" s="13">
        <v>131</v>
      </c>
      <c r="B354" s="2">
        <v>310002906</v>
      </c>
      <c r="C354" s="1" t="s">
        <v>55</v>
      </c>
      <c r="D354" s="1" t="s">
        <v>123</v>
      </c>
      <c r="H354" s="4">
        <f>_xlfn.IFNA(VLOOKUP(B354,'FST MT'!A:FS,$A354,0),0)</f>
        <v>108</v>
      </c>
      <c r="I354" s="4">
        <f t="shared" si="53"/>
        <v>108</v>
      </c>
      <c r="K354" s="52">
        <f>IF(D354="MT",VLOOKUP(B354,Master_Item!B:H,7,0),VLOOKUP(B354,Master_Item!B:H,6,0))</f>
        <v>60</v>
      </c>
      <c r="L354" s="52" t="str">
        <f>VLOOKUP(B354,Master_Item!B:M,12,0)</f>
        <v>โรงงานวังม่วง</v>
      </c>
      <c r="M354" s="11" t="str">
        <f t="shared" si="54"/>
        <v>โรงงานวังม่วงMT</v>
      </c>
      <c r="N354" s="11">
        <f t="shared" si="52"/>
        <v>0</v>
      </c>
      <c r="O354" s="11">
        <f t="shared" si="52"/>
        <v>0</v>
      </c>
      <c r="P354" s="11">
        <f t="shared" si="52"/>
        <v>0</v>
      </c>
      <c r="Q354" s="11">
        <f t="shared" si="52"/>
        <v>1.8</v>
      </c>
      <c r="R354" s="11">
        <f t="shared" si="52"/>
        <v>1.8</v>
      </c>
      <c r="S354" s="11"/>
      <c r="T354" s="1">
        <f>VLOOKUP(B354,Master_Item!B:I,8,0)</f>
        <v>9.6</v>
      </c>
      <c r="U354" s="11">
        <f t="shared" si="55"/>
        <v>0</v>
      </c>
      <c r="V354" s="11">
        <f t="shared" si="56"/>
        <v>0</v>
      </c>
      <c r="W354" s="11">
        <f t="shared" si="57"/>
        <v>0</v>
      </c>
      <c r="X354" s="11">
        <f t="shared" si="58"/>
        <v>1036.8</v>
      </c>
      <c r="Y354" s="11">
        <f t="shared" si="59"/>
        <v>1036.8</v>
      </c>
    </row>
    <row r="355" spans="1:25">
      <c r="A355" s="13">
        <v>24</v>
      </c>
      <c r="B355" s="2">
        <v>310002949</v>
      </c>
      <c r="C355" s="1" t="s">
        <v>20</v>
      </c>
      <c r="D355" s="1" t="s">
        <v>115</v>
      </c>
      <c r="E355" s="12">
        <f>_xlfn.IFNA(VLOOKUP($B355,'FST OMT'!$C:$AH,$A355,0),0)</f>
        <v>0</v>
      </c>
      <c r="F355" s="12">
        <f>_xlfn.IFNA(VLOOKUP($B355,'FST CV'!$C:$AH,$A355,0),0)</f>
        <v>30</v>
      </c>
      <c r="G355" s="12">
        <f>_xlfn.IFNA(VLOOKUP($B355,'FST TT'!$C:$AH,$A355,0),0)</f>
        <v>188</v>
      </c>
      <c r="I355" s="4">
        <f t="shared" si="53"/>
        <v>218</v>
      </c>
      <c r="K355" s="52">
        <f>IF(D355="MT",VLOOKUP(B355,Master_Item!B:H,7,0),VLOOKUP(B355,Master_Item!B:H,6,0))</f>
        <v>88</v>
      </c>
      <c r="L355" s="52" t="str">
        <f>VLOOKUP(B355,Master_Item!B:M,12,0)</f>
        <v>โรงงานนวนคร</v>
      </c>
      <c r="M355" s="11" t="str">
        <f t="shared" si="54"/>
        <v>โรงงานนวนครRegion 1</v>
      </c>
      <c r="N355" s="11">
        <f t="shared" si="52"/>
        <v>0</v>
      </c>
      <c r="O355" s="11">
        <f t="shared" si="52"/>
        <v>0.34090909090909088</v>
      </c>
      <c r="P355" s="11">
        <f t="shared" si="52"/>
        <v>2.1363636363636362</v>
      </c>
      <c r="Q355" s="11">
        <f t="shared" si="52"/>
        <v>0</v>
      </c>
      <c r="R355" s="11">
        <f t="shared" si="52"/>
        <v>2.4772727272727271</v>
      </c>
      <c r="S355" s="11"/>
      <c r="T355" s="1">
        <f>VLOOKUP(B355,Master_Item!B:I,8,0)</f>
        <v>6.4799999999999995</v>
      </c>
      <c r="U355" s="11">
        <f t="shared" si="55"/>
        <v>0</v>
      </c>
      <c r="V355" s="11">
        <f t="shared" si="56"/>
        <v>194.39999999999998</v>
      </c>
      <c r="W355" s="11">
        <f t="shared" si="57"/>
        <v>1218.24</v>
      </c>
      <c r="X355" s="11">
        <f t="shared" si="58"/>
        <v>0</v>
      </c>
      <c r="Y355" s="11">
        <f t="shared" si="59"/>
        <v>1412.6399999999999</v>
      </c>
    </row>
    <row r="356" spans="1:25">
      <c r="A356" s="13">
        <v>25</v>
      </c>
      <c r="B356" s="2">
        <v>310002949</v>
      </c>
      <c r="C356" s="1" t="s">
        <v>20</v>
      </c>
      <c r="D356" s="1" t="s">
        <v>116</v>
      </c>
      <c r="E356" s="12">
        <f>_xlfn.IFNA(VLOOKUP($B356,'FST OMT'!$C:$AH,$A356,0),0)</f>
        <v>485</v>
      </c>
      <c r="F356" s="12">
        <f>_xlfn.IFNA(VLOOKUP($B356,'FST CV'!$C:$AH,$A356,0),0)</f>
        <v>0</v>
      </c>
      <c r="G356" s="12">
        <f>_xlfn.IFNA(VLOOKUP($B356,'FST TT'!$C:$AH,$A356,0),0)</f>
        <v>320</v>
      </c>
      <c r="I356" s="4">
        <f t="shared" si="53"/>
        <v>805</v>
      </c>
      <c r="K356" s="52">
        <f>IF(D356="MT",VLOOKUP(B356,Master_Item!B:H,7,0),VLOOKUP(B356,Master_Item!B:H,6,0))</f>
        <v>88</v>
      </c>
      <c r="L356" s="52" t="str">
        <f>VLOOKUP(B356,Master_Item!B:M,12,0)</f>
        <v>โรงงานนวนคร</v>
      </c>
      <c r="M356" s="11" t="str">
        <f t="shared" si="54"/>
        <v>โรงงานนวนครRegion 2</v>
      </c>
      <c r="N356" s="11">
        <f t="shared" si="52"/>
        <v>5.5113636363636367</v>
      </c>
      <c r="O356" s="11">
        <f t="shared" si="52"/>
        <v>0</v>
      </c>
      <c r="P356" s="11">
        <f t="shared" si="52"/>
        <v>3.6363636363636362</v>
      </c>
      <c r="Q356" s="11">
        <f t="shared" si="52"/>
        <v>0</v>
      </c>
      <c r="R356" s="11">
        <f t="shared" si="52"/>
        <v>9.1477272727272734</v>
      </c>
      <c r="S356" s="11"/>
      <c r="T356" s="1">
        <f>VLOOKUP(B356,Master_Item!B:I,8,0)</f>
        <v>6.4799999999999995</v>
      </c>
      <c r="U356" s="11">
        <f t="shared" si="55"/>
        <v>3142.7999999999997</v>
      </c>
      <c r="V356" s="11">
        <f t="shared" si="56"/>
        <v>0</v>
      </c>
      <c r="W356" s="11">
        <f t="shared" si="57"/>
        <v>2073.6</v>
      </c>
      <c r="X356" s="11">
        <f t="shared" si="58"/>
        <v>0</v>
      </c>
      <c r="Y356" s="11">
        <f t="shared" si="59"/>
        <v>5216.3999999999996</v>
      </c>
    </row>
    <row r="357" spans="1:25">
      <c r="A357" s="13">
        <v>26</v>
      </c>
      <c r="B357" s="2">
        <v>310002949</v>
      </c>
      <c r="C357" s="1" t="s">
        <v>20</v>
      </c>
      <c r="D357" s="1" t="s">
        <v>117</v>
      </c>
      <c r="E357" s="12">
        <f>_xlfn.IFNA(VLOOKUP($B357,'FST OMT'!$C:$AH,$A357,0),0)</f>
        <v>342</v>
      </c>
      <c r="F357" s="12">
        <f>_xlfn.IFNA(VLOOKUP($B357,'FST CV'!$C:$AH,$A357,0),0)</f>
        <v>0</v>
      </c>
      <c r="G357" s="12">
        <f>_xlfn.IFNA(VLOOKUP($B357,'FST TT'!$C:$AH,$A357,0),0)</f>
        <v>246</v>
      </c>
      <c r="I357" s="4">
        <f t="shared" si="53"/>
        <v>588</v>
      </c>
      <c r="K357" s="52">
        <f>IF(D357="MT",VLOOKUP(B357,Master_Item!B:H,7,0),VLOOKUP(B357,Master_Item!B:H,6,0))</f>
        <v>88</v>
      </c>
      <c r="L357" s="52" t="str">
        <f>VLOOKUP(B357,Master_Item!B:M,12,0)</f>
        <v>โรงงานนวนคร</v>
      </c>
      <c r="M357" s="11" t="str">
        <f t="shared" si="54"/>
        <v>โรงงานนวนครRegion 3</v>
      </c>
      <c r="N357" s="11">
        <f t="shared" si="52"/>
        <v>3.8863636363636362</v>
      </c>
      <c r="O357" s="11">
        <f t="shared" si="52"/>
        <v>0</v>
      </c>
      <c r="P357" s="11">
        <f t="shared" si="52"/>
        <v>2.7954545454545454</v>
      </c>
      <c r="Q357" s="11">
        <f t="shared" si="52"/>
        <v>0</v>
      </c>
      <c r="R357" s="11">
        <f t="shared" si="52"/>
        <v>6.6818181818181817</v>
      </c>
      <c r="S357" s="11"/>
      <c r="T357" s="1">
        <f>VLOOKUP(B357,Master_Item!B:I,8,0)</f>
        <v>6.4799999999999995</v>
      </c>
      <c r="U357" s="11">
        <f t="shared" si="55"/>
        <v>2216.16</v>
      </c>
      <c r="V357" s="11">
        <f t="shared" si="56"/>
        <v>0</v>
      </c>
      <c r="W357" s="11">
        <f t="shared" si="57"/>
        <v>1594.08</v>
      </c>
      <c r="X357" s="11">
        <f t="shared" si="58"/>
        <v>0</v>
      </c>
      <c r="Y357" s="11">
        <f t="shared" si="59"/>
        <v>3810.24</v>
      </c>
    </row>
    <row r="358" spans="1:25">
      <c r="A358" s="13">
        <v>27</v>
      </c>
      <c r="B358" s="2">
        <v>310002949</v>
      </c>
      <c r="C358" s="1" t="s">
        <v>20</v>
      </c>
      <c r="D358" s="1" t="s">
        <v>118</v>
      </c>
      <c r="E358" s="12">
        <f>_xlfn.IFNA(VLOOKUP($B358,'FST OMT'!$C:$AH,$A358,0),0)</f>
        <v>364</v>
      </c>
      <c r="F358" s="12">
        <f>_xlfn.IFNA(VLOOKUP($B358,'FST CV'!$C:$AH,$A358,0),0)</f>
        <v>0</v>
      </c>
      <c r="G358" s="12">
        <f>_xlfn.IFNA(VLOOKUP($B358,'FST TT'!$C:$AH,$A358,0),0)</f>
        <v>183</v>
      </c>
      <c r="I358" s="4">
        <f t="shared" si="53"/>
        <v>547</v>
      </c>
      <c r="K358" s="52">
        <f>IF(D358="MT",VLOOKUP(B358,Master_Item!B:H,7,0),VLOOKUP(B358,Master_Item!B:H,6,0))</f>
        <v>88</v>
      </c>
      <c r="L358" s="52" t="str">
        <f>VLOOKUP(B358,Master_Item!B:M,12,0)</f>
        <v>โรงงานนวนคร</v>
      </c>
      <c r="M358" s="11" t="str">
        <f t="shared" si="54"/>
        <v>โรงงานนวนครRegion 4</v>
      </c>
      <c r="N358" s="11">
        <f t="shared" si="52"/>
        <v>4.1363636363636367</v>
      </c>
      <c r="O358" s="11">
        <f t="shared" si="52"/>
        <v>0</v>
      </c>
      <c r="P358" s="11">
        <f t="shared" si="52"/>
        <v>2.0795454545454546</v>
      </c>
      <c r="Q358" s="11">
        <f t="shared" si="52"/>
        <v>0</v>
      </c>
      <c r="R358" s="11">
        <f t="shared" si="52"/>
        <v>6.2159090909090908</v>
      </c>
      <c r="S358" s="11"/>
      <c r="T358" s="1">
        <f>VLOOKUP(B358,Master_Item!B:I,8,0)</f>
        <v>6.4799999999999995</v>
      </c>
      <c r="U358" s="11">
        <f t="shared" si="55"/>
        <v>2358.7199999999998</v>
      </c>
      <c r="V358" s="11">
        <f t="shared" si="56"/>
        <v>0</v>
      </c>
      <c r="W358" s="11">
        <f t="shared" si="57"/>
        <v>1185.8399999999999</v>
      </c>
      <c r="X358" s="11">
        <f t="shared" si="58"/>
        <v>0</v>
      </c>
      <c r="Y358" s="11">
        <f t="shared" si="59"/>
        <v>3544.56</v>
      </c>
    </row>
    <row r="359" spans="1:25">
      <c r="A359" s="13">
        <v>28</v>
      </c>
      <c r="B359" s="2">
        <v>310002949</v>
      </c>
      <c r="C359" s="1" t="s">
        <v>20</v>
      </c>
      <c r="D359" s="1" t="s">
        <v>119</v>
      </c>
      <c r="E359" s="12">
        <f>_xlfn.IFNA(VLOOKUP($B359,'FST OMT'!$C:$AH,$A359,0),0)</f>
        <v>105</v>
      </c>
      <c r="F359" s="12">
        <f>_xlfn.IFNA(VLOOKUP($B359,'FST CV'!$C:$AH,$A359,0),0)</f>
        <v>0</v>
      </c>
      <c r="G359" s="12">
        <f>_xlfn.IFNA(VLOOKUP($B359,'FST TT'!$C:$AH,$A359,0),0)</f>
        <v>108</v>
      </c>
      <c r="I359" s="4">
        <f t="shared" si="53"/>
        <v>213</v>
      </c>
      <c r="K359" s="52">
        <f>IF(D359="MT",VLOOKUP(B359,Master_Item!B:H,7,0),VLOOKUP(B359,Master_Item!B:H,6,0))</f>
        <v>88</v>
      </c>
      <c r="L359" s="52" t="str">
        <f>VLOOKUP(B359,Master_Item!B:M,12,0)</f>
        <v>โรงงานนวนคร</v>
      </c>
      <c r="M359" s="11" t="str">
        <f t="shared" si="54"/>
        <v>โรงงานนวนครRegion 5</v>
      </c>
      <c r="N359" s="11">
        <f t="shared" si="52"/>
        <v>1.1931818181818181</v>
      </c>
      <c r="O359" s="11">
        <f t="shared" si="52"/>
        <v>0</v>
      </c>
      <c r="P359" s="11">
        <f t="shared" si="52"/>
        <v>1.2272727272727273</v>
      </c>
      <c r="Q359" s="11">
        <f t="shared" si="52"/>
        <v>0</v>
      </c>
      <c r="R359" s="11">
        <f t="shared" si="52"/>
        <v>2.4204545454545454</v>
      </c>
      <c r="S359" s="11"/>
      <c r="T359" s="1">
        <f>VLOOKUP(B359,Master_Item!B:I,8,0)</f>
        <v>6.4799999999999995</v>
      </c>
      <c r="U359" s="11">
        <f t="shared" si="55"/>
        <v>680.4</v>
      </c>
      <c r="V359" s="11">
        <f t="shared" si="56"/>
        <v>0</v>
      </c>
      <c r="W359" s="11">
        <f t="shared" si="57"/>
        <v>699.83999999999992</v>
      </c>
      <c r="X359" s="11">
        <f t="shared" si="58"/>
        <v>0</v>
      </c>
      <c r="Y359" s="11">
        <f t="shared" si="59"/>
        <v>1380.24</v>
      </c>
    </row>
    <row r="360" spans="1:25">
      <c r="A360" s="13">
        <v>29</v>
      </c>
      <c r="B360" s="2">
        <v>310002949</v>
      </c>
      <c r="C360" s="1" t="s">
        <v>20</v>
      </c>
      <c r="D360" s="1" t="s">
        <v>127</v>
      </c>
      <c r="E360" s="12">
        <f>_xlfn.IFNA(VLOOKUP($B360,'FST OMT'!$C:$AH,$A360,0),0)*0.45</f>
        <v>127.8</v>
      </c>
      <c r="F360" s="12">
        <f>_xlfn.IFNA(VLOOKUP($B360,'FST CV'!$C:$AH,$A360,0),0)*0.45</f>
        <v>0</v>
      </c>
      <c r="G360" s="12">
        <f>_xlfn.IFNA(VLOOKUP($B360,'FST TT'!$C:$AH,$A360,0),0)*0.45</f>
        <v>37.800000000000004</v>
      </c>
      <c r="I360" s="4">
        <f t="shared" si="53"/>
        <v>165.6</v>
      </c>
      <c r="K360" s="52">
        <f>IF(D360="MT",VLOOKUP(B360,Master_Item!B:H,7,0),VLOOKUP(B360,Master_Item!B:H,6,0))</f>
        <v>88</v>
      </c>
      <c r="L360" s="52" t="str">
        <f>VLOOKUP(B360,Master_Item!B:M,12,0)</f>
        <v>โรงงานนวนคร</v>
      </c>
      <c r="M360" s="11" t="str">
        <f t="shared" si="54"/>
        <v>โรงงานนวนครRegion 6/9</v>
      </c>
      <c r="N360" s="11">
        <f t="shared" si="52"/>
        <v>1.4522727272727272</v>
      </c>
      <c r="O360" s="11">
        <f t="shared" si="52"/>
        <v>0</v>
      </c>
      <c r="P360" s="11">
        <f t="shared" si="52"/>
        <v>0.42954545454545462</v>
      </c>
      <c r="Q360" s="11">
        <f t="shared" si="52"/>
        <v>0</v>
      </c>
      <c r="R360" s="11">
        <f t="shared" si="52"/>
        <v>1.8818181818181818</v>
      </c>
      <c r="S360" s="11"/>
      <c r="T360" s="1">
        <f>VLOOKUP(B360,Master_Item!B:I,8,0)</f>
        <v>6.4799999999999995</v>
      </c>
      <c r="U360" s="11">
        <f t="shared" si="55"/>
        <v>828.14399999999989</v>
      </c>
      <c r="V360" s="11">
        <f t="shared" si="56"/>
        <v>0</v>
      </c>
      <c r="W360" s="11">
        <f t="shared" si="57"/>
        <v>244.94400000000002</v>
      </c>
      <c r="X360" s="11">
        <f t="shared" si="58"/>
        <v>0</v>
      </c>
      <c r="Y360" s="11">
        <f t="shared" si="59"/>
        <v>1073.088</v>
      </c>
    </row>
    <row r="361" spans="1:25">
      <c r="A361" s="13">
        <v>29</v>
      </c>
      <c r="B361" s="2">
        <v>310002949</v>
      </c>
      <c r="C361" s="1" t="s">
        <v>20</v>
      </c>
      <c r="D361" s="1" t="s">
        <v>128</v>
      </c>
      <c r="E361" s="12">
        <f>_xlfn.IFNA(VLOOKUP($B361,'FST OMT'!$C:$AH,$A361,0),0)*0.55</f>
        <v>156.20000000000002</v>
      </c>
      <c r="F361" s="12">
        <f>_xlfn.IFNA(VLOOKUP($B361,'FST CV'!$C:$AH,$A361,0),0)*0.55</f>
        <v>0</v>
      </c>
      <c r="G361" s="12">
        <f>_xlfn.IFNA(VLOOKUP($B361,'FST TT'!$C:$AH,$A361,0),0)*0.55</f>
        <v>46.2</v>
      </c>
      <c r="I361" s="4">
        <f t="shared" si="53"/>
        <v>202.40000000000003</v>
      </c>
      <c r="K361" s="52">
        <f>IF(D361="MT",VLOOKUP(B361,Master_Item!B:H,7,0),VLOOKUP(B361,Master_Item!B:H,6,0))</f>
        <v>88</v>
      </c>
      <c r="L361" s="52" t="str">
        <f>VLOOKUP(B361,Master_Item!B:M,12,0)</f>
        <v>โรงงานนวนคร</v>
      </c>
      <c r="M361" s="11" t="str">
        <f t="shared" si="54"/>
        <v>โรงงานนวนครRegion 6/14</v>
      </c>
      <c r="N361" s="11">
        <f t="shared" si="52"/>
        <v>1.7750000000000001</v>
      </c>
      <c r="O361" s="11">
        <f t="shared" si="52"/>
        <v>0</v>
      </c>
      <c r="P361" s="11">
        <f t="shared" si="52"/>
        <v>0.52500000000000002</v>
      </c>
      <c r="Q361" s="11">
        <f t="shared" si="52"/>
        <v>0</v>
      </c>
      <c r="R361" s="11">
        <f t="shared" si="52"/>
        <v>2.3000000000000003</v>
      </c>
      <c r="S361" s="11"/>
      <c r="T361" s="1">
        <f>VLOOKUP(B361,Master_Item!B:I,8,0)</f>
        <v>6.4799999999999995</v>
      </c>
      <c r="U361" s="11">
        <f t="shared" si="55"/>
        <v>1012.176</v>
      </c>
      <c r="V361" s="11">
        <f t="shared" si="56"/>
        <v>0</v>
      </c>
      <c r="W361" s="11">
        <f t="shared" si="57"/>
        <v>299.37599999999998</v>
      </c>
      <c r="X361" s="11">
        <f t="shared" si="58"/>
        <v>0</v>
      </c>
      <c r="Y361" s="11">
        <f t="shared" si="59"/>
        <v>1311.5520000000001</v>
      </c>
    </row>
    <row r="362" spans="1:25">
      <c r="A362" s="13">
        <v>30</v>
      </c>
      <c r="B362" s="2">
        <v>310002949</v>
      </c>
      <c r="C362" s="1" t="s">
        <v>20</v>
      </c>
      <c r="D362" s="1" t="s">
        <v>121</v>
      </c>
      <c r="E362" s="12">
        <f>_xlfn.IFNA(VLOOKUP($B362,'FST OMT'!$C:$AH,$A362,0),0)</f>
        <v>280</v>
      </c>
      <c r="F362" s="12">
        <f>_xlfn.IFNA(VLOOKUP($B362,'FST CV'!$C:$AH,$A362,0),0)</f>
        <v>15</v>
      </c>
      <c r="G362" s="12">
        <f>_xlfn.IFNA(VLOOKUP($B362,'FST TT'!$C:$AH,$A362,0),0)</f>
        <v>346</v>
      </c>
      <c r="I362" s="4">
        <f t="shared" si="53"/>
        <v>641</v>
      </c>
      <c r="K362" s="52">
        <f>IF(D362="MT",VLOOKUP(B362,Master_Item!B:H,7,0),VLOOKUP(B362,Master_Item!B:H,6,0))</f>
        <v>88</v>
      </c>
      <c r="L362" s="52" t="str">
        <f>VLOOKUP(B362,Master_Item!B:M,12,0)</f>
        <v>โรงงานนวนคร</v>
      </c>
      <c r="M362" s="11" t="str">
        <f t="shared" si="54"/>
        <v>โรงงานนวนครRegion 7</v>
      </c>
      <c r="N362" s="11">
        <f t="shared" si="52"/>
        <v>3.1818181818181817</v>
      </c>
      <c r="O362" s="11">
        <f t="shared" si="52"/>
        <v>0.17045454545454544</v>
      </c>
      <c r="P362" s="11">
        <f t="shared" si="52"/>
        <v>3.9318181818181817</v>
      </c>
      <c r="Q362" s="11">
        <f t="shared" si="52"/>
        <v>0</v>
      </c>
      <c r="R362" s="11">
        <f t="shared" si="52"/>
        <v>7.2840909090909092</v>
      </c>
      <c r="S362" s="11"/>
      <c r="T362" s="1">
        <f>VLOOKUP(B362,Master_Item!B:I,8,0)</f>
        <v>6.4799999999999995</v>
      </c>
      <c r="U362" s="11">
        <f t="shared" si="55"/>
        <v>1814.3999999999999</v>
      </c>
      <c r="V362" s="11">
        <f t="shared" si="56"/>
        <v>97.199999999999989</v>
      </c>
      <c r="W362" s="11">
        <f t="shared" si="57"/>
        <v>2242.08</v>
      </c>
      <c r="X362" s="11">
        <f t="shared" si="58"/>
        <v>0</v>
      </c>
      <c r="Y362" s="11">
        <f t="shared" si="59"/>
        <v>4153.6799999999994</v>
      </c>
    </row>
    <row r="363" spans="1:25">
      <c r="A363" s="13">
        <v>31</v>
      </c>
      <c r="B363" s="2">
        <v>310002949</v>
      </c>
      <c r="C363" s="1" t="s">
        <v>20</v>
      </c>
      <c r="D363" s="1" t="s">
        <v>122</v>
      </c>
      <c r="E363" s="12">
        <f>_xlfn.IFNA(VLOOKUP($B363,'FST OMT'!$C:$AH,$A363,0),0)</f>
        <v>835</v>
      </c>
      <c r="F363" s="12">
        <f>_xlfn.IFNA(VLOOKUP($B363,'FST CV'!$C:$AH,$A363,0),0)</f>
        <v>3</v>
      </c>
      <c r="G363" s="12">
        <f>_xlfn.IFNA(VLOOKUP($B363,'FST TT'!$C:$AH,$A363,0),0)</f>
        <v>330</v>
      </c>
      <c r="I363" s="4">
        <f t="shared" si="53"/>
        <v>1168</v>
      </c>
      <c r="K363" s="52">
        <f>IF(D363="MT",VLOOKUP(B363,Master_Item!B:H,7,0),VLOOKUP(B363,Master_Item!B:H,6,0))</f>
        <v>88</v>
      </c>
      <c r="L363" s="52" t="str">
        <f>VLOOKUP(B363,Master_Item!B:M,12,0)</f>
        <v>โรงงานนวนคร</v>
      </c>
      <c r="M363" s="11" t="str">
        <f t="shared" si="54"/>
        <v>โรงงานนวนครRegion 8</v>
      </c>
      <c r="N363" s="11">
        <f t="shared" si="52"/>
        <v>9.4886363636363633</v>
      </c>
      <c r="O363" s="11">
        <f t="shared" si="52"/>
        <v>3.4090909090909088E-2</v>
      </c>
      <c r="P363" s="11">
        <f t="shared" si="52"/>
        <v>3.75</v>
      </c>
      <c r="Q363" s="11">
        <f t="shared" si="52"/>
        <v>0</v>
      </c>
      <c r="R363" s="11">
        <f t="shared" si="52"/>
        <v>13.272727272727273</v>
      </c>
      <c r="S363" s="11"/>
      <c r="T363" s="1">
        <f>VLOOKUP(B363,Master_Item!B:I,8,0)</f>
        <v>6.4799999999999995</v>
      </c>
      <c r="U363" s="11">
        <f t="shared" si="55"/>
        <v>5410.7999999999993</v>
      </c>
      <c r="V363" s="11">
        <f t="shared" si="56"/>
        <v>19.439999999999998</v>
      </c>
      <c r="W363" s="11">
        <f t="shared" si="57"/>
        <v>2138.3999999999996</v>
      </c>
      <c r="X363" s="11">
        <f t="shared" si="58"/>
        <v>0</v>
      </c>
      <c r="Y363" s="11">
        <f t="shared" si="59"/>
        <v>7568.6399999999994</v>
      </c>
    </row>
    <row r="364" spans="1:25">
      <c r="A364" s="13">
        <v>131</v>
      </c>
      <c r="B364" s="2">
        <v>310002949</v>
      </c>
      <c r="C364" s="1" t="s">
        <v>20</v>
      </c>
      <c r="D364" s="1" t="s">
        <v>123</v>
      </c>
      <c r="H364" s="4">
        <f>_xlfn.IFNA(VLOOKUP(B364,'FST MT'!A:FS,$A364,0),0)</f>
        <v>241</v>
      </c>
      <c r="I364" s="4">
        <f t="shared" si="53"/>
        <v>241</v>
      </c>
      <c r="K364" s="52">
        <f>IF(D364="MT",VLOOKUP(B364,Master_Item!B:H,7,0),VLOOKUP(B364,Master_Item!B:H,6,0))</f>
        <v>88</v>
      </c>
      <c r="L364" s="52" t="str">
        <f>VLOOKUP(B364,Master_Item!B:M,12,0)</f>
        <v>โรงงานนวนคร</v>
      </c>
      <c r="M364" s="11" t="str">
        <f t="shared" si="54"/>
        <v>โรงงานนวนครMT</v>
      </c>
      <c r="N364" s="11">
        <f t="shared" si="52"/>
        <v>0</v>
      </c>
      <c r="O364" s="11">
        <f t="shared" si="52"/>
        <v>0</v>
      </c>
      <c r="P364" s="11">
        <f t="shared" si="52"/>
        <v>0</v>
      </c>
      <c r="Q364" s="11">
        <f t="shared" si="52"/>
        <v>2.7386363636363638</v>
      </c>
      <c r="R364" s="11">
        <f t="shared" si="52"/>
        <v>2.7386363636363638</v>
      </c>
      <c r="S364" s="11"/>
      <c r="T364" s="1">
        <f>VLOOKUP(B364,Master_Item!B:I,8,0)</f>
        <v>6.4799999999999995</v>
      </c>
      <c r="U364" s="11">
        <f t="shared" si="55"/>
        <v>0</v>
      </c>
      <c r="V364" s="11">
        <f t="shared" si="56"/>
        <v>0</v>
      </c>
      <c r="W364" s="11">
        <f t="shared" si="57"/>
        <v>0</v>
      </c>
      <c r="X364" s="11">
        <f t="shared" si="58"/>
        <v>1561.6799999999998</v>
      </c>
      <c r="Y364" s="11">
        <f t="shared" si="59"/>
        <v>1561.6799999999998</v>
      </c>
    </row>
    <row r="365" spans="1:25">
      <c r="A365" s="13">
        <v>24</v>
      </c>
      <c r="B365" s="2">
        <v>310002950</v>
      </c>
      <c r="C365" s="1" t="s">
        <v>21</v>
      </c>
      <c r="D365" s="1" t="s">
        <v>115</v>
      </c>
      <c r="E365" s="12">
        <f>_xlfn.IFNA(VLOOKUP($B365,'FST OMT'!$C:$AH,$A365,0),0)</f>
        <v>0</v>
      </c>
      <c r="F365" s="12">
        <f>_xlfn.IFNA(VLOOKUP($B365,'FST CV'!$C:$AH,$A365,0),0)</f>
        <v>0</v>
      </c>
      <c r="G365" s="12">
        <f>_xlfn.IFNA(VLOOKUP($B365,'FST TT'!$C:$AH,$A365,0),0)</f>
        <v>0</v>
      </c>
      <c r="I365" s="4">
        <f t="shared" si="53"/>
        <v>0</v>
      </c>
      <c r="K365" s="52">
        <f>IF(D365="MT",VLOOKUP(B365,Master_Item!B:H,7,0),VLOOKUP(B365,Master_Item!B:H,6,0))</f>
        <v>88</v>
      </c>
      <c r="L365" s="52" t="str">
        <f>VLOOKUP(B365,Master_Item!B:M,12,0)</f>
        <v>โรงงานนวนคร</v>
      </c>
      <c r="M365" s="11" t="str">
        <f t="shared" si="54"/>
        <v>โรงงานนวนครRegion 1</v>
      </c>
      <c r="N365" s="11">
        <f t="shared" si="52"/>
        <v>0</v>
      </c>
      <c r="O365" s="11">
        <f t="shared" si="52"/>
        <v>0</v>
      </c>
      <c r="P365" s="11">
        <f t="shared" si="52"/>
        <v>0</v>
      </c>
      <c r="Q365" s="11">
        <f t="shared" si="52"/>
        <v>0</v>
      </c>
      <c r="R365" s="11">
        <f t="shared" si="52"/>
        <v>0</v>
      </c>
      <c r="S365" s="11"/>
      <c r="T365" s="1">
        <f>VLOOKUP(B365,Master_Item!B:I,8,0)</f>
        <v>6.4799999999999995</v>
      </c>
      <c r="U365" s="11">
        <f t="shared" si="55"/>
        <v>0</v>
      </c>
      <c r="V365" s="11">
        <f t="shared" si="56"/>
        <v>0</v>
      </c>
      <c r="W365" s="11">
        <f t="shared" si="57"/>
        <v>0</v>
      </c>
      <c r="X365" s="11">
        <f t="shared" si="58"/>
        <v>0</v>
      </c>
      <c r="Y365" s="11">
        <f t="shared" si="59"/>
        <v>0</v>
      </c>
    </row>
    <row r="366" spans="1:25">
      <c r="A366" s="13">
        <v>25</v>
      </c>
      <c r="B366" s="2">
        <v>310002950</v>
      </c>
      <c r="C366" s="1" t="s">
        <v>21</v>
      </c>
      <c r="D366" s="1" t="s">
        <v>116</v>
      </c>
      <c r="E366" s="12">
        <f>_xlfn.IFNA(VLOOKUP($B366,'FST OMT'!$C:$AH,$A366,0),0)</f>
        <v>0</v>
      </c>
      <c r="F366" s="12">
        <f>_xlfn.IFNA(VLOOKUP($B366,'FST CV'!$C:$AH,$A366,0),0)</f>
        <v>0</v>
      </c>
      <c r="G366" s="12">
        <f>_xlfn.IFNA(VLOOKUP($B366,'FST TT'!$C:$AH,$A366,0),0)</f>
        <v>0</v>
      </c>
      <c r="I366" s="4">
        <f t="shared" si="53"/>
        <v>0</v>
      </c>
      <c r="K366" s="52">
        <f>IF(D366="MT",VLOOKUP(B366,Master_Item!B:H,7,0),VLOOKUP(B366,Master_Item!B:H,6,0))</f>
        <v>88</v>
      </c>
      <c r="L366" s="52" t="str">
        <f>VLOOKUP(B366,Master_Item!B:M,12,0)</f>
        <v>โรงงานนวนคร</v>
      </c>
      <c r="M366" s="11" t="str">
        <f t="shared" si="54"/>
        <v>โรงงานนวนครRegion 2</v>
      </c>
      <c r="N366" s="11">
        <f t="shared" ref="N366:R414" si="60">E366/$K366</f>
        <v>0</v>
      </c>
      <c r="O366" s="11">
        <f t="shared" si="60"/>
        <v>0</v>
      </c>
      <c r="P366" s="11">
        <f t="shared" si="60"/>
        <v>0</v>
      </c>
      <c r="Q366" s="11">
        <f t="shared" si="60"/>
        <v>0</v>
      </c>
      <c r="R366" s="11">
        <f t="shared" si="60"/>
        <v>0</v>
      </c>
      <c r="S366" s="11"/>
      <c r="T366" s="1">
        <f>VLOOKUP(B366,Master_Item!B:I,8,0)</f>
        <v>6.4799999999999995</v>
      </c>
      <c r="U366" s="11">
        <f t="shared" si="55"/>
        <v>0</v>
      </c>
      <c r="V366" s="11">
        <f t="shared" si="56"/>
        <v>0</v>
      </c>
      <c r="W366" s="11">
        <f t="shared" si="57"/>
        <v>0</v>
      </c>
      <c r="X366" s="11">
        <f t="shared" si="58"/>
        <v>0</v>
      </c>
      <c r="Y366" s="11">
        <f t="shared" si="59"/>
        <v>0</v>
      </c>
    </row>
    <row r="367" spans="1:25">
      <c r="A367" s="13">
        <v>26</v>
      </c>
      <c r="B367" s="2">
        <v>310002950</v>
      </c>
      <c r="C367" s="1" t="s">
        <v>21</v>
      </c>
      <c r="D367" s="1" t="s">
        <v>117</v>
      </c>
      <c r="E367" s="12">
        <f>_xlfn.IFNA(VLOOKUP($B367,'FST OMT'!$C:$AH,$A367,0),0)</f>
        <v>0</v>
      </c>
      <c r="F367" s="12">
        <f>_xlfn.IFNA(VLOOKUP($B367,'FST CV'!$C:$AH,$A367,0),0)</f>
        <v>0</v>
      </c>
      <c r="G367" s="12">
        <f>_xlfn.IFNA(VLOOKUP($B367,'FST TT'!$C:$AH,$A367,0),0)</f>
        <v>0</v>
      </c>
      <c r="I367" s="4">
        <f t="shared" si="53"/>
        <v>0</v>
      </c>
      <c r="K367" s="52">
        <f>IF(D367="MT",VLOOKUP(B367,Master_Item!B:H,7,0),VLOOKUP(B367,Master_Item!B:H,6,0))</f>
        <v>88</v>
      </c>
      <c r="L367" s="52" t="str">
        <f>VLOOKUP(B367,Master_Item!B:M,12,0)</f>
        <v>โรงงานนวนคร</v>
      </c>
      <c r="M367" s="11" t="str">
        <f t="shared" si="54"/>
        <v>โรงงานนวนครRegion 3</v>
      </c>
      <c r="N367" s="11">
        <f t="shared" si="60"/>
        <v>0</v>
      </c>
      <c r="O367" s="11">
        <f t="shared" si="60"/>
        <v>0</v>
      </c>
      <c r="P367" s="11">
        <f t="shared" si="60"/>
        <v>0</v>
      </c>
      <c r="Q367" s="11">
        <f t="shared" si="60"/>
        <v>0</v>
      </c>
      <c r="R367" s="11">
        <f t="shared" si="60"/>
        <v>0</v>
      </c>
      <c r="S367" s="11"/>
      <c r="T367" s="1">
        <f>VLOOKUP(B367,Master_Item!B:I,8,0)</f>
        <v>6.4799999999999995</v>
      </c>
      <c r="U367" s="11">
        <f t="shared" si="55"/>
        <v>0</v>
      </c>
      <c r="V367" s="11">
        <f t="shared" si="56"/>
        <v>0</v>
      </c>
      <c r="W367" s="11">
        <f t="shared" si="57"/>
        <v>0</v>
      </c>
      <c r="X367" s="11">
        <f t="shared" si="58"/>
        <v>0</v>
      </c>
      <c r="Y367" s="11">
        <f t="shared" si="59"/>
        <v>0</v>
      </c>
    </row>
    <row r="368" spans="1:25">
      <c r="A368" s="13">
        <v>27</v>
      </c>
      <c r="B368" s="2">
        <v>310002950</v>
      </c>
      <c r="C368" s="1" t="s">
        <v>21</v>
      </c>
      <c r="D368" s="1" t="s">
        <v>118</v>
      </c>
      <c r="E368" s="12">
        <f>_xlfn.IFNA(VLOOKUP($B368,'FST OMT'!$C:$AH,$A368,0),0)</f>
        <v>0</v>
      </c>
      <c r="F368" s="12">
        <f>_xlfn.IFNA(VLOOKUP($B368,'FST CV'!$C:$AH,$A368,0),0)</f>
        <v>0</v>
      </c>
      <c r="G368" s="12">
        <f>_xlfn.IFNA(VLOOKUP($B368,'FST TT'!$C:$AH,$A368,0),0)</f>
        <v>0</v>
      </c>
      <c r="I368" s="4">
        <f t="shared" si="53"/>
        <v>0</v>
      </c>
      <c r="K368" s="52">
        <f>IF(D368="MT",VLOOKUP(B368,Master_Item!B:H,7,0),VLOOKUP(B368,Master_Item!B:H,6,0))</f>
        <v>88</v>
      </c>
      <c r="L368" s="52" t="str">
        <f>VLOOKUP(B368,Master_Item!B:M,12,0)</f>
        <v>โรงงานนวนคร</v>
      </c>
      <c r="M368" s="11" t="str">
        <f t="shared" si="54"/>
        <v>โรงงานนวนครRegion 4</v>
      </c>
      <c r="N368" s="11">
        <f t="shared" si="60"/>
        <v>0</v>
      </c>
      <c r="O368" s="11">
        <f t="shared" si="60"/>
        <v>0</v>
      </c>
      <c r="P368" s="11">
        <f t="shared" si="60"/>
        <v>0</v>
      </c>
      <c r="Q368" s="11">
        <f t="shared" si="60"/>
        <v>0</v>
      </c>
      <c r="R368" s="11">
        <f t="shared" si="60"/>
        <v>0</v>
      </c>
      <c r="S368" s="11"/>
      <c r="T368" s="1">
        <f>VLOOKUP(B368,Master_Item!B:I,8,0)</f>
        <v>6.4799999999999995</v>
      </c>
      <c r="U368" s="11">
        <f t="shared" si="55"/>
        <v>0</v>
      </c>
      <c r="V368" s="11">
        <f t="shared" si="56"/>
        <v>0</v>
      </c>
      <c r="W368" s="11">
        <f t="shared" si="57"/>
        <v>0</v>
      </c>
      <c r="X368" s="11">
        <f t="shared" si="58"/>
        <v>0</v>
      </c>
      <c r="Y368" s="11">
        <f t="shared" si="59"/>
        <v>0</v>
      </c>
    </row>
    <row r="369" spans="1:25">
      <c r="A369" s="13">
        <v>28</v>
      </c>
      <c r="B369" s="2">
        <v>310002950</v>
      </c>
      <c r="C369" s="1" t="s">
        <v>21</v>
      </c>
      <c r="D369" s="1" t="s">
        <v>119</v>
      </c>
      <c r="E369" s="12">
        <f>_xlfn.IFNA(VLOOKUP($B369,'FST OMT'!$C:$AH,$A369,0),0)</f>
        <v>0</v>
      </c>
      <c r="F369" s="12">
        <f>_xlfn.IFNA(VLOOKUP($B369,'FST CV'!$C:$AH,$A369,0),0)</f>
        <v>0</v>
      </c>
      <c r="G369" s="12">
        <f>_xlfn.IFNA(VLOOKUP($B369,'FST TT'!$C:$AH,$A369,0),0)</f>
        <v>0</v>
      </c>
      <c r="I369" s="4">
        <f t="shared" si="53"/>
        <v>0</v>
      </c>
      <c r="K369" s="52">
        <f>IF(D369="MT",VLOOKUP(B369,Master_Item!B:H,7,0),VLOOKUP(B369,Master_Item!B:H,6,0))</f>
        <v>88</v>
      </c>
      <c r="L369" s="52" t="str">
        <f>VLOOKUP(B369,Master_Item!B:M,12,0)</f>
        <v>โรงงานนวนคร</v>
      </c>
      <c r="M369" s="11" t="str">
        <f t="shared" si="54"/>
        <v>โรงงานนวนครRegion 5</v>
      </c>
      <c r="N369" s="11">
        <f t="shared" si="60"/>
        <v>0</v>
      </c>
      <c r="O369" s="11">
        <f t="shared" si="60"/>
        <v>0</v>
      </c>
      <c r="P369" s="11">
        <f t="shared" si="60"/>
        <v>0</v>
      </c>
      <c r="Q369" s="11">
        <f t="shared" si="60"/>
        <v>0</v>
      </c>
      <c r="R369" s="11">
        <f t="shared" si="60"/>
        <v>0</v>
      </c>
      <c r="S369" s="11"/>
      <c r="T369" s="1">
        <f>VLOOKUP(B369,Master_Item!B:I,8,0)</f>
        <v>6.4799999999999995</v>
      </c>
      <c r="U369" s="11">
        <f t="shared" si="55"/>
        <v>0</v>
      </c>
      <c r="V369" s="11">
        <f t="shared" si="56"/>
        <v>0</v>
      </c>
      <c r="W369" s="11">
        <f t="shared" si="57"/>
        <v>0</v>
      </c>
      <c r="X369" s="11">
        <f t="shared" si="58"/>
        <v>0</v>
      </c>
      <c r="Y369" s="11">
        <f t="shared" si="59"/>
        <v>0</v>
      </c>
    </row>
    <row r="370" spans="1:25">
      <c r="A370" s="13">
        <v>29</v>
      </c>
      <c r="B370" s="2">
        <v>310002950</v>
      </c>
      <c r="C370" s="1" t="s">
        <v>21</v>
      </c>
      <c r="D370" s="1" t="s">
        <v>127</v>
      </c>
      <c r="E370" s="12">
        <f>_xlfn.IFNA(VLOOKUP($B370,'FST OMT'!$C:$AH,$A370,0),0)*0.45</f>
        <v>0</v>
      </c>
      <c r="F370" s="12">
        <f>_xlfn.IFNA(VLOOKUP($B370,'FST CV'!$C:$AH,$A370,0),0)*0.45</f>
        <v>0</v>
      </c>
      <c r="G370" s="12">
        <f>_xlfn.IFNA(VLOOKUP($B370,'FST TT'!$C:$AH,$A370,0),0)*0.45</f>
        <v>0</v>
      </c>
      <c r="I370" s="4">
        <f t="shared" si="53"/>
        <v>0</v>
      </c>
      <c r="K370" s="52">
        <f>IF(D370="MT",VLOOKUP(B370,Master_Item!B:H,7,0),VLOOKUP(B370,Master_Item!B:H,6,0))</f>
        <v>88</v>
      </c>
      <c r="L370" s="52" t="str">
        <f>VLOOKUP(B370,Master_Item!B:M,12,0)</f>
        <v>โรงงานนวนคร</v>
      </c>
      <c r="M370" s="11" t="str">
        <f t="shared" si="54"/>
        <v>โรงงานนวนครRegion 6/9</v>
      </c>
      <c r="N370" s="11">
        <f t="shared" si="60"/>
        <v>0</v>
      </c>
      <c r="O370" s="11">
        <f t="shared" si="60"/>
        <v>0</v>
      </c>
      <c r="P370" s="11">
        <f t="shared" si="60"/>
        <v>0</v>
      </c>
      <c r="Q370" s="11">
        <f t="shared" si="60"/>
        <v>0</v>
      </c>
      <c r="R370" s="11">
        <f t="shared" si="60"/>
        <v>0</v>
      </c>
      <c r="S370" s="11"/>
      <c r="T370" s="1">
        <f>VLOOKUP(B370,Master_Item!B:I,8,0)</f>
        <v>6.4799999999999995</v>
      </c>
      <c r="U370" s="11">
        <f t="shared" si="55"/>
        <v>0</v>
      </c>
      <c r="V370" s="11">
        <f t="shared" si="56"/>
        <v>0</v>
      </c>
      <c r="W370" s="11">
        <f t="shared" si="57"/>
        <v>0</v>
      </c>
      <c r="X370" s="11">
        <f t="shared" si="58"/>
        <v>0</v>
      </c>
      <c r="Y370" s="11">
        <f t="shared" si="59"/>
        <v>0</v>
      </c>
    </row>
    <row r="371" spans="1:25">
      <c r="A371" s="13">
        <v>29</v>
      </c>
      <c r="B371" s="2">
        <v>310002950</v>
      </c>
      <c r="C371" s="1" t="s">
        <v>21</v>
      </c>
      <c r="D371" s="1" t="s">
        <v>128</v>
      </c>
      <c r="E371" s="12">
        <f>_xlfn.IFNA(VLOOKUP($B371,'FST OMT'!$C:$AH,$A371,0),0)*0.55</f>
        <v>0</v>
      </c>
      <c r="F371" s="12">
        <f>_xlfn.IFNA(VLOOKUP($B371,'FST CV'!$C:$AH,$A371,0),0)*0.55</f>
        <v>0</v>
      </c>
      <c r="G371" s="12">
        <f>_xlfn.IFNA(VLOOKUP($B371,'FST TT'!$C:$AH,$A371,0),0)*0.55</f>
        <v>0</v>
      </c>
      <c r="I371" s="4">
        <f t="shared" si="53"/>
        <v>0</v>
      </c>
      <c r="K371" s="52">
        <f>IF(D371="MT",VLOOKUP(B371,Master_Item!B:H,7,0),VLOOKUP(B371,Master_Item!B:H,6,0))</f>
        <v>88</v>
      </c>
      <c r="L371" s="52" t="str">
        <f>VLOOKUP(B371,Master_Item!B:M,12,0)</f>
        <v>โรงงานนวนคร</v>
      </c>
      <c r="M371" s="11" t="str">
        <f t="shared" si="54"/>
        <v>โรงงานนวนครRegion 6/14</v>
      </c>
      <c r="N371" s="11">
        <f t="shared" si="60"/>
        <v>0</v>
      </c>
      <c r="O371" s="11">
        <f t="shared" si="60"/>
        <v>0</v>
      </c>
      <c r="P371" s="11">
        <f t="shared" si="60"/>
        <v>0</v>
      </c>
      <c r="Q371" s="11">
        <f t="shared" si="60"/>
        <v>0</v>
      </c>
      <c r="R371" s="11">
        <f t="shared" si="60"/>
        <v>0</v>
      </c>
      <c r="S371" s="11"/>
      <c r="T371" s="1">
        <f>VLOOKUP(B371,Master_Item!B:I,8,0)</f>
        <v>6.4799999999999995</v>
      </c>
      <c r="U371" s="11">
        <f t="shared" si="55"/>
        <v>0</v>
      </c>
      <c r="V371" s="11">
        <f t="shared" si="56"/>
        <v>0</v>
      </c>
      <c r="W371" s="11">
        <f t="shared" si="57"/>
        <v>0</v>
      </c>
      <c r="X371" s="11">
        <f t="shared" si="58"/>
        <v>0</v>
      </c>
      <c r="Y371" s="11">
        <f t="shared" si="59"/>
        <v>0</v>
      </c>
    </row>
    <row r="372" spans="1:25">
      <c r="A372" s="13">
        <v>30</v>
      </c>
      <c r="B372" s="2">
        <v>310002950</v>
      </c>
      <c r="C372" s="1" t="s">
        <v>21</v>
      </c>
      <c r="D372" s="1" t="s">
        <v>121</v>
      </c>
      <c r="E372" s="12">
        <f>_xlfn.IFNA(VLOOKUP($B372,'FST OMT'!$C:$AH,$A372,0),0)</f>
        <v>0</v>
      </c>
      <c r="F372" s="12">
        <f>_xlfn.IFNA(VLOOKUP($B372,'FST CV'!$C:$AH,$A372,0),0)</f>
        <v>0</v>
      </c>
      <c r="G372" s="12">
        <f>_xlfn.IFNA(VLOOKUP($B372,'FST TT'!$C:$AH,$A372,0),0)</f>
        <v>0</v>
      </c>
      <c r="I372" s="4">
        <f t="shared" si="53"/>
        <v>0</v>
      </c>
      <c r="K372" s="52">
        <f>IF(D372="MT",VLOOKUP(B372,Master_Item!B:H,7,0),VLOOKUP(B372,Master_Item!B:H,6,0))</f>
        <v>88</v>
      </c>
      <c r="L372" s="52" t="str">
        <f>VLOOKUP(B372,Master_Item!B:M,12,0)</f>
        <v>โรงงานนวนคร</v>
      </c>
      <c r="M372" s="11" t="str">
        <f t="shared" si="54"/>
        <v>โรงงานนวนครRegion 7</v>
      </c>
      <c r="N372" s="11">
        <f t="shared" si="60"/>
        <v>0</v>
      </c>
      <c r="O372" s="11">
        <f t="shared" si="60"/>
        <v>0</v>
      </c>
      <c r="P372" s="11">
        <f t="shared" si="60"/>
        <v>0</v>
      </c>
      <c r="Q372" s="11">
        <f t="shared" si="60"/>
        <v>0</v>
      </c>
      <c r="R372" s="11">
        <f t="shared" si="60"/>
        <v>0</v>
      </c>
      <c r="S372" s="11"/>
      <c r="T372" s="1">
        <f>VLOOKUP(B372,Master_Item!B:I,8,0)</f>
        <v>6.4799999999999995</v>
      </c>
      <c r="U372" s="11">
        <f t="shared" si="55"/>
        <v>0</v>
      </c>
      <c r="V372" s="11">
        <f t="shared" si="56"/>
        <v>0</v>
      </c>
      <c r="W372" s="11">
        <f t="shared" si="57"/>
        <v>0</v>
      </c>
      <c r="X372" s="11">
        <f t="shared" si="58"/>
        <v>0</v>
      </c>
      <c r="Y372" s="11">
        <f t="shared" si="59"/>
        <v>0</v>
      </c>
    </row>
    <row r="373" spans="1:25">
      <c r="A373" s="13">
        <v>31</v>
      </c>
      <c r="B373" s="2">
        <v>310002950</v>
      </c>
      <c r="C373" s="1" t="s">
        <v>21</v>
      </c>
      <c r="D373" s="1" t="s">
        <v>122</v>
      </c>
      <c r="E373" s="12">
        <f>_xlfn.IFNA(VLOOKUP($B373,'FST OMT'!$C:$AH,$A373,0),0)</f>
        <v>0</v>
      </c>
      <c r="F373" s="12">
        <f>_xlfn.IFNA(VLOOKUP($B373,'FST CV'!$C:$AH,$A373,0),0)</f>
        <v>0</v>
      </c>
      <c r="G373" s="12">
        <f>_xlfn.IFNA(VLOOKUP($B373,'FST TT'!$C:$AH,$A373,0),0)</f>
        <v>0</v>
      </c>
      <c r="I373" s="4">
        <f t="shared" si="53"/>
        <v>0</v>
      </c>
      <c r="K373" s="52">
        <f>IF(D373="MT",VLOOKUP(B373,Master_Item!B:H,7,0),VLOOKUP(B373,Master_Item!B:H,6,0))</f>
        <v>88</v>
      </c>
      <c r="L373" s="52" t="str">
        <f>VLOOKUP(B373,Master_Item!B:M,12,0)</f>
        <v>โรงงานนวนคร</v>
      </c>
      <c r="M373" s="11" t="str">
        <f t="shared" si="54"/>
        <v>โรงงานนวนครRegion 8</v>
      </c>
      <c r="N373" s="11">
        <f t="shared" si="60"/>
        <v>0</v>
      </c>
      <c r="O373" s="11">
        <f t="shared" si="60"/>
        <v>0</v>
      </c>
      <c r="P373" s="11">
        <f t="shared" si="60"/>
        <v>0</v>
      </c>
      <c r="Q373" s="11">
        <f t="shared" si="60"/>
        <v>0</v>
      </c>
      <c r="R373" s="11">
        <f t="shared" si="60"/>
        <v>0</v>
      </c>
      <c r="S373" s="11"/>
      <c r="T373" s="1">
        <f>VLOOKUP(B373,Master_Item!B:I,8,0)</f>
        <v>6.4799999999999995</v>
      </c>
      <c r="U373" s="11">
        <f t="shared" si="55"/>
        <v>0</v>
      </c>
      <c r="V373" s="11">
        <f t="shared" si="56"/>
        <v>0</v>
      </c>
      <c r="W373" s="11">
        <f t="shared" si="57"/>
        <v>0</v>
      </c>
      <c r="X373" s="11">
        <f t="shared" si="58"/>
        <v>0</v>
      </c>
      <c r="Y373" s="11">
        <f t="shared" si="59"/>
        <v>0</v>
      </c>
    </row>
    <row r="374" spans="1:25">
      <c r="A374" s="13">
        <v>131</v>
      </c>
      <c r="B374" s="2">
        <v>310002950</v>
      </c>
      <c r="C374" s="1" t="s">
        <v>21</v>
      </c>
      <c r="D374" s="1" t="s">
        <v>123</v>
      </c>
      <c r="H374" s="4">
        <f>_xlfn.IFNA(VLOOKUP(B374,'FST MT'!A:FS,$A374,0),0)</f>
        <v>435</v>
      </c>
      <c r="I374" s="4">
        <f t="shared" si="53"/>
        <v>435</v>
      </c>
      <c r="K374" s="52">
        <f>IF(D374="MT",VLOOKUP(B374,Master_Item!B:H,7,0),VLOOKUP(B374,Master_Item!B:H,6,0))</f>
        <v>88</v>
      </c>
      <c r="L374" s="52" t="str">
        <f>VLOOKUP(B374,Master_Item!B:M,12,0)</f>
        <v>โรงงานนวนคร</v>
      </c>
      <c r="M374" s="11" t="str">
        <f t="shared" si="54"/>
        <v>โรงงานนวนครMT</v>
      </c>
      <c r="N374" s="11">
        <f t="shared" si="60"/>
        <v>0</v>
      </c>
      <c r="O374" s="11">
        <f t="shared" si="60"/>
        <v>0</v>
      </c>
      <c r="P374" s="11">
        <f t="shared" si="60"/>
        <v>0</v>
      </c>
      <c r="Q374" s="11">
        <f t="shared" si="60"/>
        <v>4.9431818181818183</v>
      </c>
      <c r="R374" s="11">
        <f t="shared" si="60"/>
        <v>4.9431818181818183</v>
      </c>
      <c r="S374" s="11"/>
      <c r="T374" s="1">
        <f>VLOOKUP(B374,Master_Item!B:I,8,0)</f>
        <v>6.4799999999999995</v>
      </c>
      <c r="U374" s="11">
        <f t="shared" si="55"/>
        <v>0</v>
      </c>
      <c r="V374" s="11">
        <f t="shared" si="56"/>
        <v>0</v>
      </c>
      <c r="W374" s="11">
        <f t="shared" si="57"/>
        <v>0</v>
      </c>
      <c r="X374" s="11">
        <f t="shared" si="58"/>
        <v>2818.7999999999997</v>
      </c>
      <c r="Y374" s="11">
        <f t="shared" si="59"/>
        <v>2818.7999999999997</v>
      </c>
    </row>
    <row r="375" spans="1:25">
      <c r="A375" s="13">
        <v>24</v>
      </c>
      <c r="B375" s="2">
        <v>310002951</v>
      </c>
      <c r="C375" s="1" t="s">
        <v>24</v>
      </c>
      <c r="D375" s="1" t="s">
        <v>115</v>
      </c>
      <c r="E375" s="12">
        <f>_xlfn.IFNA(VLOOKUP($B375,'FST OMT'!$C:$AH,$A375,0),0)</f>
        <v>0</v>
      </c>
      <c r="F375" s="12">
        <f>_xlfn.IFNA(VLOOKUP($B375,'FST CV'!$C:$AH,$A375,0),0)</f>
        <v>26</v>
      </c>
      <c r="G375" s="12">
        <f>_xlfn.IFNA(VLOOKUP($B375,'FST TT'!$C:$AH,$A375,0),0)</f>
        <v>166</v>
      </c>
      <c r="I375" s="4">
        <f t="shared" si="53"/>
        <v>192</v>
      </c>
      <c r="K375" s="52">
        <f>IF(D375="MT",VLOOKUP(B375,Master_Item!B:H,7,0),VLOOKUP(B375,Master_Item!B:H,6,0))</f>
        <v>88</v>
      </c>
      <c r="L375" s="52" t="str">
        <f>VLOOKUP(B375,Master_Item!B:M,12,0)</f>
        <v>โรงงานนวนคร</v>
      </c>
      <c r="M375" s="11" t="str">
        <f t="shared" si="54"/>
        <v>โรงงานนวนครRegion 1</v>
      </c>
      <c r="N375" s="11">
        <f t="shared" si="60"/>
        <v>0</v>
      </c>
      <c r="O375" s="11">
        <f t="shared" si="60"/>
        <v>0.29545454545454547</v>
      </c>
      <c r="P375" s="11">
        <f t="shared" si="60"/>
        <v>1.8863636363636365</v>
      </c>
      <c r="Q375" s="11">
        <f t="shared" si="60"/>
        <v>0</v>
      </c>
      <c r="R375" s="11">
        <f t="shared" si="60"/>
        <v>2.1818181818181817</v>
      </c>
      <c r="S375" s="11"/>
      <c r="T375" s="1">
        <f>VLOOKUP(B375,Master_Item!B:I,8,0)</f>
        <v>6.4799999999999995</v>
      </c>
      <c r="U375" s="11">
        <f t="shared" si="55"/>
        <v>0</v>
      </c>
      <c r="V375" s="11">
        <f t="shared" si="56"/>
        <v>168.48</v>
      </c>
      <c r="W375" s="11">
        <f t="shared" si="57"/>
        <v>1075.6799999999998</v>
      </c>
      <c r="X375" s="11">
        <f t="shared" si="58"/>
        <v>0</v>
      </c>
      <c r="Y375" s="11">
        <f t="shared" si="59"/>
        <v>1244.1599999999999</v>
      </c>
    </row>
    <row r="376" spans="1:25">
      <c r="A376" s="13">
        <v>25</v>
      </c>
      <c r="B376" s="2">
        <v>310002951</v>
      </c>
      <c r="C376" s="1" t="s">
        <v>24</v>
      </c>
      <c r="D376" s="1" t="s">
        <v>116</v>
      </c>
      <c r="E376" s="12">
        <f>_xlfn.IFNA(VLOOKUP($B376,'FST OMT'!$C:$AH,$A376,0),0)</f>
        <v>749</v>
      </c>
      <c r="F376" s="12">
        <f>_xlfn.IFNA(VLOOKUP($B376,'FST CV'!$C:$AH,$A376,0),0)</f>
        <v>0</v>
      </c>
      <c r="G376" s="12">
        <f>_xlfn.IFNA(VLOOKUP($B376,'FST TT'!$C:$AH,$A376,0),0)</f>
        <v>340</v>
      </c>
      <c r="I376" s="4">
        <f t="shared" si="53"/>
        <v>1089</v>
      </c>
      <c r="K376" s="52">
        <f>IF(D376="MT",VLOOKUP(B376,Master_Item!B:H,7,0),VLOOKUP(B376,Master_Item!B:H,6,0))</f>
        <v>88</v>
      </c>
      <c r="L376" s="52" t="str">
        <f>VLOOKUP(B376,Master_Item!B:M,12,0)</f>
        <v>โรงงานนวนคร</v>
      </c>
      <c r="M376" s="11" t="str">
        <f t="shared" si="54"/>
        <v>โรงงานนวนครRegion 2</v>
      </c>
      <c r="N376" s="11">
        <f t="shared" si="60"/>
        <v>8.5113636363636367</v>
      </c>
      <c r="O376" s="11">
        <f t="shared" si="60"/>
        <v>0</v>
      </c>
      <c r="P376" s="11">
        <f t="shared" si="60"/>
        <v>3.8636363636363638</v>
      </c>
      <c r="Q376" s="11">
        <f t="shared" si="60"/>
        <v>0</v>
      </c>
      <c r="R376" s="11">
        <f t="shared" si="60"/>
        <v>12.375</v>
      </c>
      <c r="S376" s="11"/>
      <c r="T376" s="1">
        <f>VLOOKUP(B376,Master_Item!B:I,8,0)</f>
        <v>6.4799999999999995</v>
      </c>
      <c r="U376" s="11">
        <f t="shared" si="55"/>
        <v>4853.5199999999995</v>
      </c>
      <c r="V376" s="11">
        <f t="shared" si="56"/>
        <v>0</v>
      </c>
      <c r="W376" s="11">
        <f t="shared" si="57"/>
        <v>2203.1999999999998</v>
      </c>
      <c r="X376" s="11">
        <f t="shared" si="58"/>
        <v>0</v>
      </c>
      <c r="Y376" s="11">
        <f t="shared" si="59"/>
        <v>7056.7199999999993</v>
      </c>
    </row>
    <row r="377" spans="1:25">
      <c r="A377" s="13">
        <v>26</v>
      </c>
      <c r="B377" s="2">
        <v>310002951</v>
      </c>
      <c r="C377" s="1" t="s">
        <v>24</v>
      </c>
      <c r="D377" s="1" t="s">
        <v>117</v>
      </c>
      <c r="E377" s="12">
        <f>_xlfn.IFNA(VLOOKUP($B377,'FST OMT'!$C:$AH,$A377,0),0)</f>
        <v>569</v>
      </c>
      <c r="F377" s="12">
        <f>_xlfn.IFNA(VLOOKUP($B377,'FST CV'!$C:$AH,$A377,0),0)</f>
        <v>0</v>
      </c>
      <c r="G377" s="12">
        <f>_xlfn.IFNA(VLOOKUP($B377,'FST TT'!$C:$AH,$A377,0),0)</f>
        <v>200</v>
      </c>
      <c r="I377" s="4">
        <f t="shared" si="53"/>
        <v>769</v>
      </c>
      <c r="K377" s="52">
        <f>IF(D377="MT",VLOOKUP(B377,Master_Item!B:H,7,0),VLOOKUP(B377,Master_Item!B:H,6,0))</f>
        <v>88</v>
      </c>
      <c r="L377" s="52" t="str">
        <f>VLOOKUP(B377,Master_Item!B:M,12,0)</f>
        <v>โรงงานนวนคร</v>
      </c>
      <c r="M377" s="11" t="str">
        <f t="shared" si="54"/>
        <v>โรงงานนวนครRegion 3</v>
      </c>
      <c r="N377" s="11">
        <f t="shared" si="60"/>
        <v>6.4659090909090908</v>
      </c>
      <c r="O377" s="11">
        <f t="shared" si="60"/>
        <v>0</v>
      </c>
      <c r="P377" s="11">
        <f t="shared" si="60"/>
        <v>2.2727272727272729</v>
      </c>
      <c r="Q377" s="11">
        <f t="shared" si="60"/>
        <v>0</v>
      </c>
      <c r="R377" s="11">
        <f t="shared" si="60"/>
        <v>8.7386363636363633</v>
      </c>
      <c r="S377" s="11"/>
      <c r="T377" s="1">
        <f>VLOOKUP(B377,Master_Item!B:I,8,0)</f>
        <v>6.4799999999999995</v>
      </c>
      <c r="U377" s="11">
        <f t="shared" si="55"/>
        <v>3687.12</v>
      </c>
      <c r="V377" s="11">
        <f t="shared" si="56"/>
        <v>0</v>
      </c>
      <c r="W377" s="11">
        <f t="shared" si="57"/>
        <v>1296</v>
      </c>
      <c r="X377" s="11">
        <f t="shared" si="58"/>
        <v>0</v>
      </c>
      <c r="Y377" s="11">
        <f t="shared" si="59"/>
        <v>4983.12</v>
      </c>
    </row>
    <row r="378" spans="1:25">
      <c r="A378" s="13">
        <v>27</v>
      </c>
      <c r="B378" s="2">
        <v>310002951</v>
      </c>
      <c r="C378" s="1" t="s">
        <v>24</v>
      </c>
      <c r="D378" s="1" t="s">
        <v>118</v>
      </c>
      <c r="E378" s="12">
        <f>_xlfn.IFNA(VLOOKUP($B378,'FST OMT'!$C:$AH,$A378,0),0)</f>
        <v>638</v>
      </c>
      <c r="F378" s="12">
        <f>_xlfn.IFNA(VLOOKUP($B378,'FST CV'!$C:$AH,$A378,0),0)</f>
        <v>0</v>
      </c>
      <c r="G378" s="12">
        <f>_xlfn.IFNA(VLOOKUP($B378,'FST TT'!$C:$AH,$A378,0),0)</f>
        <v>213</v>
      </c>
      <c r="I378" s="4">
        <f t="shared" si="53"/>
        <v>851</v>
      </c>
      <c r="K378" s="52">
        <f>IF(D378="MT",VLOOKUP(B378,Master_Item!B:H,7,0),VLOOKUP(B378,Master_Item!B:H,6,0))</f>
        <v>88</v>
      </c>
      <c r="L378" s="52" t="str">
        <f>VLOOKUP(B378,Master_Item!B:M,12,0)</f>
        <v>โรงงานนวนคร</v>
      </c>
      <c r="M378" s="11" t="str">
        <f t="shared" si="54"/>
        <v>โรงงานนวนครRegion 4</v>
      </c>
      <c r="N378" s="11">
        <f t="shared" si="60"/>
        <v>7.25</v>
      </c>
      <c r="O378" s="11">
        <f t="shared" si="60"/>
        <v>0</v>
      </c>
      <c r="P378" s="11">
        <f t="shared" si="60"/>
        <v>2.4204545454545454</v>
      </c>
      <c r="Q378" s="11">
        <f t="shared" si="60"/>
        <v>0</v>
      </c>
      <c r="R378" s="11">
        <f t="shared" si="60"/>
        <v>9.670454545454545</v>
      </c>
      <c r="S378" s="11"/>
      <c r="T378" s="1">
        <f>VLOOKUP(B378,Master_Item!B:I,8,0)</f>
        <v>6.4799999999999995</v>
      </c>
      <c r="U378" s="11">
        <f t="shared" si="55"/>
        <v>4134.24</v>
      </c>
      <c r="V378" s="11">
        <f t="shared" si="56"/>
        <v>0</v>
      </c>
      <c r="W378" s="11">
        <f t="shared" si="57"/>
        <v>1380.24</v>
      </c>
      <c r="X378" s="11">
        <f t="shared" si="58"/>
        <v>0</v>
      </c>
      <c r="Y378" s="11">
        <f t="shared" si="59"/>
        <v>5514.48</v>
      </c>
    </row>
    <row r="379" spans="1:25">
      <c r="A379" s="13">
        <v>28</v>
      </c>
      <c r="B379" s="2">
        <v>310002951</v>
      </c>
      <c r="C379" s="1" t="s">
        <v>24</v>
      </c>
      <c r="D379" s="1" t="s">
        <v>119</v>
      </c>
      <c r="E379" s="12">
        <f>_xlfn.IFNA(VLOOKUP($B379,'FST OMT'!$C:$AH,$A379,0),0)</f>
        <v>80</v>
      </c>
      <c r="F379" s="12">
        <f>_xlfn.IFNA(VLOOKUP($B379,'FST CV'!$C:$AH,$A379,0),0)</f>
        <v>0</v>
      </c>
      <c r="G379" s="12">
        <f>_xlfn.IFNA(VLOOKUP($B379,'FST TT'!$C:$AH,$A379,0),0)</f>
        <v>120</v>
      </c>
      <c r="I379" s="4">
        <f t="shared" si="53"/>
        <v>200</v>
      </c>
      <c r="K379" s="52">
        <f>IF(D379="MT",VLOOKUP(B379,Master_Item!B:H,7,0),VLOOKUP(B379,Master_Item!B:H,6,0))</f>
        <v>88</v>
      </c>
      <c r="L379" s="52" t="str">
        <f>VLOOKUP(B379,Master_Item!B:M,12,0)</f>
        <v>โรงงานนวนคร</v>
      </c>
      <c r="M379" s="11" t="str">
        <f t="shared" si="54"/>
        <v>โรงงานนวนครRegion 5</v>
      </c>
      <c r="N379" s="11">
        <f t="shared" si="60"/>
        <v>0.90909090909090906</v>
      </c>
      <c r="O379" s="11">
        <f t="shared" si="60"/>
        <v>0</v>
      </c>
      <c r="P379" s="11">
        <f t="shared" si="60"/>
        <v>1.3636363636363635</v>
      </c>
      <c r="Q379" s="11">
        <f t="shared" si="60"/>
        <v>0</v>
      </c>
      <c r="R379" s="11">
        <f t="shared" si="60"/>
        <v>2.2727272727272729</v>
      </c>
      <c r="S379" s="11"/>
      <c r="T379" s="1">
        <f>VLOOKUP(B379,Master_Item!B:I,8,0)</f>
        <v>6.4799999999999995</v>
      </c>
      <c r="U379" s="11">
        <f t="shared" si="55"/>
        <v>518.4</v>
      </c>
      <c r="V379" s="11">
        <f t="shared" si="56"/>
        <v>0</v>
      </c>
      <c r="W379" s="11">
        <f t="shared" si="57"/>
        <v>777.59999999999991</v>
      </c>
      <c r="X379" s="11">
        <f t="shared" si="58"/>
        <v>0</v>
      </c>
      <c r="Y379" s="11">
        <f t="shared" si="59"/>
        <v>1296</v>
      </c>
    </row>
    <row r="380" spans="1:25">
      <c r="A380" s="13">
        <v>29</v>
      </c>
      <c r="B380" s="2">
        <v>310002951</v>
      </c>
      <c r="C380" s="1" t="s">
        <v>24</v>
      </c>
      <c r="D380" s="1" t="s">
        <v>127</v>
      </c>
      <c r="E380" s="12">
        <f>_xlfn.IFNA(VLOOKUP($B380,'FST OMT'!$C:$AH,$A380,0),0)*0.45</f>
        <v>133.20000000000002</v>
      </c>
      <c r="F380" s="12">
        <f>_xlfn.IFNA(VLOOKUP($B380,'FST CV'!$C:$AH,$A380,0),0)*0.45</f>
        <v>0</v>
      </c>
      <c r="G380" s="12">
        <f>_xlfn.IFNA(VLOOKUP($B380,'FST TT'!$C:$AH,$A380,0),0)*0.45</f>
        <v>27</v>
      </c>
      <c r="I380" s="4">
        <f t="shared" si="53"/>
        <v>160.20000000000002</v>
      </c>
      <c r="K380" s="52">
        <f>IF(D380="MT",VLOOKUP(B380,Master_Item!B:H,7,0),VLOOKUP(B380,Master_Item!B:H,6,0))</f>
        <v>88</v>
      </c>
      <c r="L380" s="52" t="str">
        <f>VLOOKUP(B380,Master_Item!B:M,12,0)</f>
        <v>โรงงานนวนคร</v>
      </c>
      <c r="M380" s="11" t="str">
        <f t="shared" si="54"/>
        <v>โรงงานนวนครRegion 6/9</v>
      </c>
      <c r="N380" s="11">
        <f t="shared" si="60"/>
        <v>1.5136363636363639</v>
      </c>
      <c r="O380" s="11">
        <f t="shared" si="60"/>
        <v>0</v>
      </c>
      <c r="P380" s="11">
        <f t="shared" si="60"/>
        <v>0.30681818181818182</v>
      </c>
      <c r="Q380" s="11">
        <f t="shared" si="60"/>
        <v>0</v>
      </c>
      <c r="R380" s="11">
        <f t="shared" si="60"/>
        <v>1.8204545454545455</v>
      </c>
      <c r="S380" s="11"/>
      <c r="T380" s="1">
        <f>VLOOKUP(B380,Master_Item!B:I,8,0)</f>
        <v>6.4799999999999995</v>
      </c>
      <c r="U380" s="11">
        <f t="shared" si="55"/>
        <v>863.13600000000008</v>
      </c>
      <c r="V380" s="11">
        <f t="shared" si="56"/>
        <v>0</v>
      </c>
      <c r="W380" s="11">
        <f t="shared" si="57"/>
        <v>174.95999999999998</v>
      </c>
      <c r="X380" s="11">
        <f t="shared" si="58"/>
        <v>0</v>
      </c>
      <c r="Y380" s="11">
        <f t="shared" si="59"/>
        <v>1038.096</v>
      </c>
    </row>
    <row r="381" spans="1:25">
      <c r="A381" s="13">
        <v>29</v>
      </c>
      <c r="B381" s="2">
        <v>310002951</v>
      </c>
      <c r="C381" s="1" t="s">
        <v>24</v>
      </c>
      <c r="D381" s="1" t="s">
        <v>128</v>
      </c>
      <c r="E381" s="12">
        <f>_xlfn.IFNA(VLOOKUP($B381,'FST OMT'!$C:$AH,$A381,0),0)*0.55</f>
        <v>162.80000000000001</v>
      </c>
      <c r="F381" s="12">
        <f>_xlfn.IFNA(VLOOKUP($B381,'FST CV'!$C:$AH,$A381,0),0)*0.55</f>
        <v>0</v>
      </c>
      <c r="G381" s="12">
        <f>_xlfn.IFNA(VLOOKUP($B381,'FST TT'!$C:$AH,$A381,0),0)*0.55</f>
        <v>33</v>
      </c>
      <c r="I381" s="4">
        <f t="shared" si="53"/>
        <v>195.8</v>
      </c>
      <c r="K381" s="52">
        <f>IF(D381="MT",VLOOKUP(B381,Master_Item!B:H,7,0),VLOOKUP(B381,Master_Item!B:H,6,0))</f>
        <v>88</v>
      </c>
      <c r="L381" s="52" t="str">
        <f>VLOOKUP(B381,Master_Item!B:M,12,0)</f>
        <v>โรงงานนวนคร</v>
      </c>
      <c r="M381" s="11" t="str">
        <f t="shared" si="54"/>
        <v>โรงงานนวนครRegion 6/14</v>
      </c>
      <c r="N381" s="11">
        <f t="shared" si="60"/>
        <v>1.85</v>
      </c>
      <c r="O381" s="11">
        <f t="shared" si="60"/>
        <v>0</v>
      </c>
      <c r="P381" s="11">
        <f t="shared" si="60"/>
        <v>0.375</v>
      </c>
      <c r="Q381" s="11">
        <f t="shared" si="60"/>
        <v>0</v>
      </c>
      <c r="R381" s="11">
        <f t="shared" si="60"/>
        <v>2.2250000000000001</v>
      </c>
      <c r="S381" s="11"/>
      <c r="T381" s="1">
        <f>VLOOKUP(B381,Master_Item!B:I,8,0)</f>
        <v>6.4799999999999995</v>
      </c>
      <c r="U381" s="11">
        <f t="shared" si="55"/>
        <v>1054.944</v>
      </c>
      <c r="V381" s="11">
        <f t="shared" si="56"/>
        <v>0</v>
      </c>
      <c r="W381" s="11">
        <f t="shared" si="57"/>
        <v>213.83999999999997</v>
      </c>
      <c r="X381" s="11">
        <f t="shared" si="58"/>
        <v>0</v>
      </c>
      <c r="Y381" s="11">
        <f t="shared" si="59"/>
        <v>1268.7839999999999</v>
      </c>
    </row>
    <row r="382" spans="1:25">
      <c r="A382" s="13">
        <v>30</v>
      </c>
      <c r="B382" s="2">
        <v>310002951</v>
      </c>
      <c r="C382" s="1" t="s">
        <v>24</v>
      </c>
      <c r="D382" s="1" t="s">
        <v>121</v>
      </c>
      <c r="E382" s="12">
        <f>_xlfn.IFNA(VLOOKUP($B382,'FST OMT'!$C:$AH,$A382,0),0)</f>
        <v>200</v>
      </c>
      <c r="F382" s="12">
        <f>_xlfn.IFNA(VLOOKUP($B382,'FST CV'!$C:$AH,$A382,0),0)</f>
        <v>15</v>
      </c>
      <c r="G382" s="12">
        <f>_xlfn.IFNA(VLOOKUP($B382,'FST TT'!$C:$AH,$A382,0),0)</f>
        <v>324</v>
      </c>
      <c r="I382" s="4">
        <f t="shared" si="53"/>
        <v>539</v>
      </c>
      <c r="K382" s="52">
        <f>IF(D382="MT",VLOOKUP(B382,Master_Item!B:H,7,0),VLOOKUP(B382,Master_Item!B:H,6,0))</f>
        <v>88</v>
      </c>
      <c r="L382" s="52" t="str">
        <f>VLOOKUP(B382,Master_Item!B:M,12,0)</f>
        <v>โรงงานนวนคร</v>
      </c>
      <c r="M382" s="11" t="str">
        <f t="shared" si="54"/>
        <v>โรงงานนวนครRegion 7</v>
      </c>
      <c r="N382" s="11">
        <f t="shared" si="60"/>
        <v>2.2727272727272729</v>
      </c>
      <c r="O382" s="11">
        <f t="shared" si="60"/>
        <v>0.17045454545454544</v>
      </c>
      <c r="P382" s="11">
        <f t="shared" si="60"/>
        <v>3.6818181818181817</v>
      </c>
      <c r="Q382" s="11">
        <f t="shared" si="60"/>
        <v>0</v>
      </c>
      <c r="R382" s="11">
        <f t="shared" si="60"/>
        <v>6.125</v>
      </c>
      <c r="S382" s="11"/>
      <c r="T382" s="1">
        <f>VLOOKUP(B382,Master_Item!B:I,8,0)</f>
        <v>6.4799999999999995</v>
      </c>
      <c r="U382" s="11">
        <f t="shared" si="55"/>
        <v>1296</v>
      </c>
      <c r="V382" s="11">
        <f t="shared" si="56"/>
        <v>97.199999999999989</v>
      </c>
      <c r="W382" s="11">
        <f t="shared" si="57"/>
        <v>2099.52</v>
      </c>
      <c r="X382" s="11">
        <f t="shared" si="58"/>
        <v>0</v>
      </c>
      <c r="Y382" s="11">
        <f t="shared" si="59"/>
        <v>3492.72</v>
      </c>
    </row>
    <row r="383" spans="1:25">
      <c r="A383" s="13">
        <v>31</v>
      </c>
      <c r="B383" s="2">
        <v>310002951</v>
      </c>
      <c r="C383" s="1" t="s">
        <v>24</v>
      </c>
      <c r="D383" s="1" t="s">
        <v>122</v>
      </c>
      <c r="E383" s="12">
        <f>_xlfn.IFNA(VLOOKUP($B383,'FST OMT'!$C:$AH,$A383,0),0)</f>
        <v>778</v>
      </c>
      <c r="F383" s="12">
        <f>_xlfn.IFNA(VLOOKUP($B383,'FST CV'!$C:$AH,$A383,0),0)</f>
        <v>32</v>
      </c>
      <c r="G383" s="12">
        <f>_xlfn.IFNA(VLOOKUP($B383,'FST TT'!$C:$AH,$A383,0),0)</f>
        <v>292</v>
      </c>
      <c r="I383" s="4">
        <f t="shared" si="53"/>
        <v>1102</v>
      </c>
      <c r="K383" s="52">
        <f>IF(D383="MT",VLOOKUP(B383,Master_Item!B:H,7,0),VLOOKUP(B383,Master_Item!B:H,6,0))</f>
        <v>88</v>
      </c>
      <c r="L383" s="52" t="str">
        <f>VLOOKUP(B383,Master_Item!B:M,12,0)</f>
        <v>โรงงานนวนคร</v>
      </c>
      <c r="M383" s="11" t="str">
        <f t="shared" si="54"/>
        <v>โรงงานนวนครRegion 8</v>
      </c>
      <c r="N383" s="11">
        <f t="shared" si="60"/>
        <v>8.8409090909090917</v>
      </c>
      <c r="O383" s="11">
        <f t="shared" si="60"/>
        <v>0.36363636363636365</v>
      </c>
      <c r="P383" s="11">
        <f t="shared" si="60"/>
        <v>3.3181818181818183</v>
      </c>
      <c r="Q383" s="11">
        <f t="shared" si="60"/>
        <v>0</v>
      </c>
      <c r="R383" s="11">
        <f t="shared" si="60"/>
        <v>12.522727272727273</v>
      </c>
      <c r="S383" s="11"/>
      <c r="T383" s="1">
        <f>VLOOKUP(B383,Master_Item!B:I,8,0)</f>
        <v>6.4799999999999995</v>
      </c>
      <c r="U383" s="11">
        <f t="shared" si="55"/>
        <v>5041.4399999999996</v>
      </c>
      <c r="V383" s="11">
        <f t="shared" si="56"/>
        <v>207.35999999999999</v>
      </c>
      <c r="W383" s="11">
        <f t="shared" si="57"/>
        <v>1892.1599999999999</v>
      </c>
      <c r="X383" s="11">
        <f t="shared" si="58"/>
        <v>0</v>
      </c>
      <c r="Y383" s="11">
        <f t="shared" si="59"/>
        <v>7140.9599999999991</v>
      </c>
    </row>
    <row r="384" spans="1:25">
      <c r="A384" s="13">
        <v>131</v>
      </c>
      <c r="B384" s="2">
        <v>310002951</v>
      </c>
      <c r="C384" s="1" t="s">
        <v>24</v>
      </c>
      <c r="D384" s="1" t="s">
        <v>123</v>
      </c>
      <c r="H384" s="4">
        <f>_xlfn.IFNA(VLOOKUP(B384,'FST MT'!A:FS,$A384,0),0)</f>
        <v>272</v>
      </c>
      <c r="I384" s="4">
        <f t="shared" si="53"/>
        <v>272</v>
      </c>
      <c r="K384" s="52">
        <f>IF(D384="MT",VLOOKUP(B384,Master_Item!B:H,7,0),VLOOKUP(B384,Master_Item!B:H,6,0))</f>
        <v>88</v>
      </c>
      <c r="L384" s="52" t="str">
        <f>VLOOKUP(B384,Master_Item!B:M,12,0)</f>
        <v>โรงงานนวนคร</v>
      </c>
      <c r="M384" s="11" t="str">
        <f t="shared" si="54"/>
        <v>โรงงานนวนครMT</v>
      </c>
      <c r="N384" s="11">
        <f t="shared" si="60"/>
        <v>0</v>
      </c>
      <c r="O384" s="11">
        <f t="shared" si="60"/>
        <v>0</v>
      </c>
      <c r="P384" s="11">
        <f t="shared" si="60"/>
        <v>0</v>
      </c>
      <c r="Q384" s="11">
        <f t="shared" si="60"/>
        <v>3.0909090909090908</v>
      </c>
      <c r="R384" s="11">
        <f t="shared" si="60"/>
        <v>3.0909090909090908</v>
      </c>
      <c r="S384" s="11"/>
      <c r="T384" s="1">
        <f>VLOOKUP(B384,Master_Item!B:I,8,0)</f>
        <v>6.4799999999999995</v>
      </c>
      <c r="U384" s="11">
        <f t="shared" si="55"/>
        <v>0</v>
      </c>
      <c r="V384" s="11">
        <f t="shared" si="56"/>
        <v>0</v>
      </c>
      <c r="W384" s="11">
        <f t="shared" si="57"/>
        <v>0</v>
      </c>
      <c r="X384" s="11">
        <f t="shared" si="58"/>
        <v>1762.56</v>
      </c>
      <c r="Y384" s="11">
        <f t="shared" si="59"/>
        <v>1762.56</v>
      </c>
    </row>
    <row r="385" spans="1:25">
      <c r="A385" s="13">
        <v>24</v>
      </c>
      <c r="B385" s="2">
        <v>310002952</v>
      </c>
      <c r="C385" s="1" t="s">
        <v>25</v>
      </c>
      <c r="D385" s="1" t="s">
        <v>115</v>
      </c>
      <c r="E385" s="12">
        <f>_xlfn.IFNA(VLOOKUP($B385,'FST OMT'!$C:$AH,$A385,0),0)</f>
        <v>0</v>
      </c>
      <c r="F385" s="12">
        <f>_xlfn.IFNA(VLOOKUP($B385,'FST CV'!$C:$AH,$A385,0),0)</f>
        <v>0</v>
      </c>
      <c r="G385" s="12">
        <f>_xlfn.IFNA(VLOOKUP($B385,'FST TT'!$C:$AH,$A385,0),0)</f>
        <v>0</v>
      </c>
      <c r="I385" s="4">
        <f t="shared" si="53"/>
        <v>0</v>
      </c>
      <c r="K385" s="52">
        <f>IF(D385="MT",VLOOKUP(B385,Master_Item!B:H,7,0),VLOOKUP(B385,Master_Item!B:H,6,0))</f>
        <v>88</v>
      </c>
      <c r="L385" s="52" t="str">
        <f>VLOOKUP(B385,Master_Item!B:M,12,0)</f>
        <v>โรงงานนวนคร</v>
      </c>
      <c r="M385" s="11" t="str">
        <f t="shared" si="54"/>
        <v>โรงงานนวนครRegion 1</v>
      </c>
      <c r="N385" s="11">
        <f t="shared" si="60"/>
        <v>0</v>
      </c>
      <c r="O385" s="11">
        <f t="shared" si="60"/>
        <v>0</v>
      </c>
      <c r="P385" s="11">
        <f t="shared" si="60"/>
        <v>0</v>
      </c>
      <c r="Q385" s="11">
        <f t="shared" si="60"/>
        <v>0</v>
      </c>
      <c r="R385" s="11">
        <f t="shared" si="60"/>
        <v>0</v>
      </c>
      <c r="S385" s="11"/>
      <c r="T385" s="1">
        <f>VLOOKUP(B385,Master_Item!B:I,8,0)</f>
        <v>6.4799999999999995</v>
      </c>
      <c r="U385" s="11">
        <f t="shared" si="55"/>
        <v>0</v>
      </c>
      <c r="V385" s="11">
        <f t="shared" si="56"/>
        <v>0</v>
      </c>
      <c r="W385" s="11">
        <f t="shared" si="57"/>
        <v>0</v>
      </c>
      <c r="X385" s="11">
        <f t="shared" si="58"/>
        <v>0</v>
      </c>
      <c r="Y385" s="11">
        <f t="shared" si="59"/>
        <v>0</v>
      </c>
    </row>
    <row r="386" spans="1:25">
      <c r="A386" s="13">
        <v>25</v>
      </c>
      <c r="B386" s="2">
        <v>310002952</v>
      </c>
      <c r="C386" s="1" t="s">
        <v>25</v>
      </c>
      <c r="D386" s="1" t="s">
        <v>116</v>
      </c>
      <c r="E386" s="12">
        <f>_xlfn.IFNA(VLOOKUP($B386,'FST OMT'!$C:$AH,$A386,0),0)</f>
        <v>0</v>
      </c>
      <c r="F386" s="12">
        <f>_xlfn.IFNA(VLOOKUP($B386,'FST CV'!$C:$AH,$A386,0),0)</f>
        <v>0</v>
      </c>
      <c r="G386" s="12">
        <f>_xlfn.IFNA(VLOOKUP($B386,'FST TT'!$C:$AH,$A386,0),0)</f>
        <v>0</v>
      </c>
      <c r="I386" s="4">
        <f t="shared" si="53"/>
        <v>0</v>
      </c>
      <c r="K386" s="52">
        <f>IF(D386="MT",VLOOKUP(B386,Master_Item!B:H,7,0),VLOOKUP(B386,Master_Item!B:H,6,0))</f>
        <v>88</v>
      </c>
      <c r="L386" s="52" t="str">
        <f>VLOOKUP(B386,Master_Item!B:M,12,0)</f>
        <v>โรงงานนวนคร</v>
      </c>
      <c r="M386" s="11" t="str">
        <f t="shared" si="54"/>
        <v>โรงงานนวนครRegion 2</v>
      </c>
      <c r="N386" s="11">
        <f t="shared" si="60"/>
        <v>0</v>
      </c>
      <c r="O386" s="11">
        <f t="shared" si="60"/>
        <v>0</v>
      </c>
      <c r="P386" s="11">
        <f t="shared" si="60"/>
        <v>0</v>
      </c>
      <c r="Q386" s="11">
        <f t="shared" si="60"/>
        <v>0</v>
      </c>
      <c r="R386" s="11">
        <f t="shared" si="60"/>
        <v>0</v>
      </c>
      <c r="S386" s="11"/>
      <c r="T386" s="1">
        <f>VLOOKUP(B386,Master_Item!B:I,8,0)</f>
        <v>6.4799999999999995</v>
      </c>
      <c r="U386" s="11">
        <f t="shared" si="55"/>
        <v>0</v>
      </c>
      <c r="V386" s="11">
        <f t="shared" si="56"/>
        <v>0</v>
      </c>
      <c r="W386" s="11">
        <f t="shared" si="57"/>
        <v>0</v>
      </c>
      <c r="X386" s="11">
        <f t="shared" si="58"/>
        <v>0</v>
      </c>
      <c r="Y386" s="11">
        <f t="shared" si="59"/>
        <v>0</v>
      </c>
    </row>
    <row r="387" spans="1:25">
      <c r="A387" s="13">
        <v>26</v>
      </c>
      <c r="B387" s="2">
        <v>310002952</v>
      </c>
      <c r="C387" s="1" t="s">
        <v>25</v>
      </c>
      <c r="D387" s="1" t="s">
        <v>117</v>
      </c>
      <c r="E387" s="12">
        <f>_xlfn.IFNA(VLOOKUP($B387,'FST OMT'!$C:$AH,$A387,0),0)</f>
        <v>0</v>
      </c>
      <c r="F387" s="12">
        <f>_xlfn.IFNA(VLOOKUP($B387,'FST CV'!$C:$AH,$A387,0),0)</f>
        <v>0</v>
      </c>
      <c r="G387" s="12">
        <f>_xlfn.IFNA(VLOOKUP($B387,'FST TT'!$C:$AH,$A387,0),0)</f>
        <v>0</v>
      </c>
      <c r="I387" s="4">
        <f t="shared" si="53"/>
        <v>0</v>
      </c>
      <c r="K387" s="52">
        <f>IF(D387="MT",VLOOKUP(B387,Master_Item!B:H,7,0),VLOOKUP(B387,Master_Item!B:H,6,0))</f>
        <v>88</v>
      </c>
      <c r="L387" s="52" t="str">
        <f>VLOOKUP(B387,Master_Item!B:M,12,0)</f>
        <v>โรงงานนวนคร</v>
      </c>
      <c r="M387" s="11" t="str">
        <f t="shared" si="54"/>
        <v>โรงงานนวนครRegion 3</v>
      </c>
      <c r="N387" s="11">
        <f t="shared" si="60"/>
        <v>0</v>
      </c>
      <c r="O387" s="11">
        <f t="shared" si="60"/>
        <v>0</v>
      </c>
      <c r="P387" s="11">
        <f t="shared" si="60"/>
        <v>0</v>
      </c>
      <c r="Q387" s="11">
        <f t="shared" si="60"/>
        <v>0</v>
      </c>
      <c r="R387" s="11">
        <f t="shared" si="60"/>
        <v>0</v>
      </c>
      <c r="S387" s="11"/>
      <c r="T387" s="1">
        <f>VLOOKUP(B387,Master_Item!B:I,8,0)</f>
        <v>6.4799999999999995</v>
      </c>
      <c r="U387" s="11">
        <f t="shared" si="55"/>
        <v>0</v>
      </c>
      <c r="V387" s="11">
        <f t="shared" si="56"/>
        <v>0</v>
      </c>
      <c r="W387" s="11">
        <f t="shared" si="57"/>
        <v>0</v>
      </c>
      <c r="X387" s="11">
        <f t="shared" si="58"/>
        <v>0</v>
      </c>
      <c r="Y387" s="11">
        <f t="shared" si="59"/>
        <v>0</v>
      </c>
    </row>
    <row r="388" spans="1:25">
      <c r="A388" s="13">
        <v>27</v>
      </c>
      <c r="B388" s="2">
        <v>310002952</v>
      </c>
      <c r="C388" s="1" t="s">
        <v>25</v>
      </c>
      <c r="D388" s="1" t="s">
        <v>118</v>
      </c>
      <c r="E388" s="12">
        <f>_xlfn.IFNA(VLOOKUP($B388,'FST OMT'!$C:$AH,$A388,0),0)</f>
        <v>0</v>
      </c>
      <c r="F388" s="12">
        <f>_xlfn.IFNA(VLOOKUP($B388,'FST CV'!$C:$AH,$A388,0),0)</f>
        <v>0</v>
      </c>
      <c r="G388" s="12">
        <f>_xlfn.IFNA(VLOOKUP($B388,'FST TT'!$C:$AH,$A388,0),0)</f>
        <v>0</v>
      </c>
      <c r="I388" s="4">
        <f t="shared" si="53"/>
        <v>0</v>
      </c>
      <c r="K388" s="52">
        <f>IF(D388="MT",VLOOKUP(B388,Master_Item!B:H,7,0),VLOOKUP(B388,Master_Item!B:H,6,0))</f>
        <v>88</v>
      </c>
      <c r="L388" s="52" t="str">
        <f>VLOOKUP(B388,Master_Item!B:M,12,0)</f>
        <v>โรงงานนวนคร</v>
      </c>
      <c r="M388" s="11" t="str">
        <f t="shared" si="54"/>
        <v>โรงงานนวนครRegion 4</v>
      </c>
      <c r="N388" s="11">
        <f t="shared" si="60"/>
        <v>0</v>
      </c>
      <c r="O388" s="11">
        <f t="shared" si="60"/>
        <v>0</v>
      </c>
      <c r="P388" s="11">
        <f t="shared" si="60"/>
        <v>0</v>
      </c>
      <c r="Q388" s="11">
        <f t="shared" si="60"/>
        <v>0</v>
      </c>
      <c r="R388" s="11">
        <f t="shared" si="60"/>
        <v>0</v>
      </c>
      <c r="S388" s="11"/>
      <c r="T388" s="1">
        <f>VLOOKUP(B388,Master_Item!B:I,8,0)</f>
        <v>6.4799999999999995</v>
      </c>
      <c r="U388" s="11">
        <f t="shared" si="55"/>
        <v>0</v>
      </c>
      <c r="V388" s="11">
        <f t="shared" si="56"/>
        <v>0</v>
      </c>
      <c r="W388" s="11">
        <f t="shared" si="57"/>
        <v>0</v>
      </c>
      <c r="X388" s="11">
        <f t="shared" si="58"/>
        <v>0</v>
      </c>
      <c r="Y388" s="11">
        <f t="shared" si="59"/>
        <v>0</v>
      </c>
    </row>
    <row r="389" spans="1:25">
      <c r="A389" s="13">
        <v>28</v>
      </c>
      <c r="B389" s="2">
        <v>310002952</v>
      </c>
      <c r="C389" s="1" t="s">
        <v>25</v>
      </c>
      <c r="D389" s="1" t="s">
        <v>119</v>
      </c>
      <c r="E389" s="12">
        <f>_xlfn.IFNA(VLOOKUP($B389,'FST OMT'!$C:$AH,$A389,0),0)</f>
        <v>0</v>
      </c>
      <c r="F389" s="12">
        <f>_xlfn.IFNA(VLOOKUP($B389,'FST CV'!$C:$AH,$A389,0),0)</f>
        <v>0</v>
      </c>
      <c r="G389" s="12">
        <f>_xlfn.IFNA(VLOOKUP($B389,'FST TT'!$C:$AH,$A389,0),0)</f>
        <v>0</v>
      </c>
      <c r="I389" s="4">
        <f t="shared" si="53"/>
        <v>0</v>
      </c>
      <c r="K389" s="52">
        <f>IF(D389="MT",VLOOKUP(B389,Master_Item!B:H,7,0),VLOOKUP(B389,Master_Item!B:H,6,0))</f>
        <v>88</v>
      </c>
      <c r="L389" s="52" t="str">
        <f>VLOOKUP(B389,Master_Item!B:M,12,0)</f>
        <v>โรงงานนวนคร</v>
      </c>
      <c r="M389" s="11" t="str">
        <f t="shared" si="54"/>
        <v>โรงงานนวนครRegion 5</v>
      </c>
      <c r="N389" s="11">
        <f t="shared" si="60"/>
        <v>0</v>
      </c>
      <c r="O389" s="11">
        <f t="shared" si="60"/>
        <v>0</v>
      </c>
      <c r="P389" s="11">
        <f t="shared" si="60"/>
        <v>0</v>
      </c>
      <c r="Q389" s="11">
        <f t="shared" si="60"/>
        <v>0</v>
      </c>
      <c r="R389" s="11">
        <f t="shared" si="60"/>
        <v>0</v>
      </c>
      <c r="S389" s="11"/>
      <c r="T389" s="1">
        <f>VLOOKUP(B389,Master_Item!B:I,8,0)</f>
        <v>6.4799999999999995</v>
      </c>
      <c r="U389" s="11">
        <f t="shared" si="55"/>
        <v>0</v>
      </c>
      <c r="V389" s="11">
        <f t="shared" si="56"/>
        <v>0</v>
      </c>
      <c r="W389" s="11">
        <f t="shared" si="57"/>
        <v>0</v>
      </c>
      <c r="X389" s="11">
        <f t="shared" si="58"/>
        <v>0</v>
      </c>
      <c r="Y389" s="11">
        <f t="shared" si="59"/>
        <v>0</v>
      </c>
    </row>
    <row r="390" spans="1:25">
      <c r="A390" s="13">
        <v>29</v>
      </c>
      <c r="B390" s="2">
        <v>310002952</v>
      </c>
      <c r="C390" s="1" t="s">
        <v>25</v>
      </c>
      <c r="D390" s="1" t="s">
        <v>127</v>
      </c>
      <c r="E390" s="12">
        <f>_xlfn.IFNA(VLOOKUP($B390,'FST OMT'!$C:$AH,$A390,0),0)*0.45</f>
        <v>0</v>
      </c>
      <c r="F390" s="12">
        <f>_xlfn.IFNA(VLOOKUP($B390,'FST CV'!$C:$AH,$A390,0),0)*0.45</f>
        <v>0</v>
      </c>
      <c r="G390" s="12">
        <f>_xlfn.IFNA(VLOOKUP($B390,'FST TT'!$C:$AH,$A390,0),0)*0.45</f>
        <v>0</v>
      </c>
      <c r="I390" s="4">
        <f t="shared" si="53"/>
        <v>0</v>
      </c>
      <c r="K390" s="52">
        <f>IF(D390="MT",VLOOKUP(B390,Master_Item!B:H,7,0),VLOOKUP(B390,Master_Item!B:H,6,0))</f>
        <v>88</v>
      </c>
      <c r="L390" s="52" t="str">
        <f>VLOOKUP(B390,Master_Item!B:M,12,0)</f>
        <v>โรงงานนวนคร</v>
      </c>
      <c r="M390" s="11" t="str">
        <f t="shared" si="54"/>
        <v>โรงงานนวนครRegion 6/9</v>
      </c>
      <c r="N390" s="11">
        <f t="shared" si="60"/>
        <v>0</v>
      </c>
      <c r="O390" s="11">
        <f t="shared" si="60"/>
        <v>0</v>
      </c>
      <c r="P390" s="11">
        <f t="shared" si="60"/>
        <v>0</v>
      </c>
      <c r="Q390" s="11">
        <f t="shared" si="60"/>
        <v>0</v>
      </c>
      <c r="R390" s="11">
        <f t="shared" si="60"/>
        <v>0</v>
      </c>
      <c r="S390" s="11"/>
      <c r="T390" s="1">
        <f>VLOOKUP(B390,Master_Item!B:I,8,0)</f>
        <v>6.4799999999999995</v>
      </c>
      <c r="U390" s="11">
        <f t="shared" si="55"/>
        <v>0</v>
      </c>
      <c r="V390" s="11">
        <f t="shared" si="56"/>
        <v>0</v>
      </c>
      <c r="W390" s="11">
        <f t="shared" si="57"/>
        <v>0</v>
      </c>
      <c r="X390" s="11">
        <f t="shared" si="58"/>
        <v>0</v>
      </c>
      <c r="Y390" s="11">
        <f t="shared" si="59"/>
        <v>0</v>
      </c>
    </row>
    <row r="391" spans="1:25">
      <c r="A391" s="13">
        <v>29</v>
      </c>
      <c r="B391" s="2">
        <v>310002952</v>
      </c>
      <c r="C391" s="1" t="s">
        <v>25</v>
      </c>
      <c r="D391" s="1" t="s">
        <v>128</v>
      </c>
      <c r="E391" s="12">
        <f>_xlfn.IFNA(VLOOKUP($B391,'FST OMT'!$C:$AH,$A391,0),0)*0.55</f>
        <v>0</v>
      </c>
      <c r="F391" s="12">
        <f>_xlfn.IFNA(VLOOKUP($B391,'FST CV'!$C:$AH,$A391,0),0)*0.55</f>
        <v>0</v>
      </c>
      <c r="G391" s="12">
        <f>_xlfn.IFNA(VLOOKUP($B391,'FST TT'!$C:$AH,$A391,0),0)*0.55</f>
        <v>0</v>
      </c>
      <c r="I391" s="4">
        <f t="shared" si="53"/>
        <v>0</v>
      </c>
      <c r="K391" s="52">
        <f>IF(D391="MT",VLOOKUP(B391,Master_Item!B:H,7,0),VLOOKUP(B391,Master_Item!B:H,6,0))</f>
        <v>88</v>
      </c>
      <c r="L391" s="52" t="str">
        <f>VLOOKUP(B391,Master_Item!B:M,12,0)</f>
        <v>โรงงานนวนคร</v>
      </c>
      <c r="M391" s="11" t="str">
        <f t="shared" si="54"/>
        <v>โรงงานนวนครRegion 6/14</v>
      </c>
      <c r="N391" s="11">
        <f t="shared" si="60"/>
        <v>0</v>
      </c>
      <c r="O391" s="11">
        <f t="shared" si="60"/>
        <v>0</v>
      </c>
      <c r="P391" s="11">
        <f t="shared" si="60"/>
        <v>0</v>
      </c>
      <c r="Q391" s="11">
        <f t="shared" si="60"/>
        <v>0</v>
      </c>
      <c r="R391" s="11">
        <f t="shared" si="60"/>
        <v>0</v>
      </c>
      <c r="S391" s="11"/>
      <c r="T391" s="1">
        <f>VLOOKUP(B391,Master_Item!B:I,8,0)</f>
        <v>6.4799999999999995</v>
      </c>
      <c r="U391" s="11">
        <f t="shared" si="55"/>
        <v>0</v>
      </c>
      <c r="V391" s="11">
        <f t="shared" si="56"/>
        <v>0</v>
      </c>
      <c r="W391" s="11">
        <f t="shared" si="57"/>
        <v>0</v>
      </c>
      <c r="X391" s="11">
        <f t="shared" si="58"/>
        <v>0</v>
      </c>
      <c r="Y391" s="11">
        <f t="shared" si="59"/>
        <v>0</v>
      </c>
    </row>
    <row r="392" spans="1:25">
      <c r="A392" s="13">
        <v>30</v>
      </c>
      <c r="B392" s="2">
        <v>310002952</v>
      </c>
      <c r="C392" s="1" t="s">
        <v>25</v>
      </c>
      <c r="D392" s="1" t="s">
        <v>121</v>
      </c>
      <c r="E392" s="12">
        <f>_xlfn.IFNA(VLOOKUP($B392,'FST OMT'!$C:$AH,$A392,0),0)</f>
        <v>0</v>
      </c>
      <c r="F392" s="12">
        <f>_xlfn.IFNA(VLOOKUP($B392,'FST CV'!$C:$AH,$A392,0),0)</f>
        <v>0</v>
      </c>
      <c r="G392" s="12">
        <f>_xlfn.IFNA(VLOOKUP($B392,'FST TT'!$C:$AH,$A392,0),0)</f>
        <v>0</v>
      </c>
      <c r="I392" s="4">
        <f t="shared" si="53"/>
        <v>0</v>
      </c>
      <c r="K392" s="52">
        <f>IF(D392="MT",VLOOKUP(B392,Master_Item!B:H,7,0),VLOOKUP(B392,Master_Item!B:H,6,0))</f>
        <v>88</v>
      </c>
      <c r="L392" s="52" t="str">
        <f>VLOOKUP(B392,Master_Item!B:M,12,0)</f>
        <v>โรงงานนวนคร</v>
      </c>
      <c r="M392" s="11" t="str">
        <f t="shared" si="54"/>
        <v>โรงงานนวนครRegion 7</v>
      </c>
      <c r="N392" s="11">
        <f t="shared" si="60"/>
        <v>0</v>
      </c>
      <c r="O392" s="11">
        <f t="shared" si="60"/>
        <v>0</v>
      </c>
      <c r="P392" s="11">
        <f t="shared" si="60"/>
        <v>0</v>
      </c>
      <c r="Q392" s="11">
        <f t="shared" si="60"/>
        <v>0</v>
      </c>
      <c r="R392" s="11">
        <f t="shared" si="60"/>
        <v>0</v>
      </c>
      <c r="S392" s="11"/>
      <c r="T392" s="1">
        <f>VLOOKUP(B392,Master_Item!B:I,8,0)</f>
        <v>6.4799999999999995</v>
      </c>
      <c r="U392" s="11">
        <f t="shared" si="55"/>
        <v>0</v>
      </c>
      <c r="V392" s="11">
        <f t="shared" si="56"/>
        <v>0</v>
      </c>
      <c r="W392" s="11">
        <f t="shared" si="57"/>
        <v>0</v>
      </c>
      <c r="X392" s="11">
        <f t="shared" si="58"/>
        <v>0</v>
      </c>
      <c r="Y392" s="11">
        <f t="shared" si="59"/>
        <v>0</v>
      </c>
    </row>
    <row r="393" spans="1:25">
      <c r="A393" s="13">
        <v>31</v>
      </c>
      <c r="B393" s="2">
        <v>310002952</v>
      </c>
      <c r="C393" s="1" t="s">
        <v>25</v>
      </c>
      <c r="D393" s="1" t="s">
        <v>122</v>
      </c>
      <c r="E393" s="12">
        <f>_xlfn.IFNA(VLOOKUP($B393,'FST OMT'!$C:$AH,$A393,0),0)</f>
        <v>0</v>
      </c>
      <c r="F393" s="12">
        <f>_xlfn.IFNA(VLOOKUP($B393,'FST CV'!$C:$AH,$A393,0),0)</f>
        <v>0</v>
      </c>
      <c r="G393" s="12">
        <f>_xlfn.IFNA(VLOOKUP($B393,'FST TT'!$C:$AH,$A393,0),0)</f>
        <v>0</v>
      </c>
      <c r="I393" s="4">
        <f t="shared" si="53"/>
        <v>0</v>
      </c>
      <c r="K393" s="52">
        <f>IF(D393="MT",VLOOKUP(B393,Master_Item!B:H,7,0),VLOOKUP(B393,Master_Item!B:H,6,0))</f>
        <v>88</v>
      </c>
      <c r="L393" s="52" t="str">
        <f>VLOOKUP(B393,Master_Item!B:M,12,0)</f>
        <v>โรงงานนวนคร</v>
      </c>
      <c r="M393" s="11" t="str">
        <f t="shared" si="54"/>
        <v>โรงงานนวนครRegion 8</v>
      </c>
      <c r="N393" s="11">
        <f t="shared" si="60"/>
        <v>0</v>
      </c>
      <c r="O393" s="11">
        <f t="shared" si="60"/>
        <v>0</v>
      </c>
      <c r="P393" s="11">
        <f t="shared" si="60"/>
        <v>0</v>
      </c>
      <c r="Q393" s="11">
        <f t="shared" si="60"/>
        <v>0</v>
      </c>
      <c r="R393" s="11">
        <f t="shared" si="60"/>
        <v>0</v>
      </c>
      <c r="S393" s="11"/>
      <c r="T393" s="1">
        <f>VLOOKUP(B393,Master_Item!B:I,8,0)</f>
        <v>6.4799999999999995</v>
      </c>
      <c r="U393" s="11">
        <f t="shared" si="55"/>
        <v>0</v>
      </c>
      <c r="V393" s="11">
        <f t="shared" si="56"/>
        <v>0</v>
      </c>
      <c r="W393" s="11">
        <f t="shared" si="57"/>
        <v>0</v>
      </c>
      <c r="X393" s="11">
        <f t="shared" si="58"/>
        <v>0</v>
      </c>
      <c r="Y393" s="11">
        <f t="shared" si="59"/>
        <v>0</v>
      </c>
    </row>
    <row r="394" spans="1:25">
      <c r="A394" s="13">
        <v>131</v>
      </c>
      <c r="B394" s="2">
        <v>310002952</v>
      </c>
      <c r="C394" s="1" t="s">
        <v>25</v>
      </c>
      <c r="D394" s="1" t="s">
        <v>123</v>
      </c>
      <c r="H394" s="4">
        <f>_xlfn.IFNA(VLOOKUP(B394,'FST MT'!A:FS,$A394,0),0)</f>
        <v>363</v>
      </c>
      <c r="I394" s="4">
        <f t="shared" ref="I394:I437" si="61">SUM(E394:H394)</f>
        <v>363</v>
      </c>
      <c r="K394" s="52">
        <f>IF(D394="MT",VLOOKUP(B394,Master_Item!B:H,7,0),VLOOKUP(B394,Master_Item!B:H,6,0))</f>
        <v>88</v>
      </c>
      <c r="L394" s="52" t="str">
        <f>VLOOKUP(B394,Master_Item!B:M,12,0)</f>
        <v>โรงงานนวนคร</v>
      </c>
      <c r="M394" s="11" t="str">
        <f t="shared" ref="M394:M437" si="62">L394&amp;D394</f>
        <v>โรงงานนวนครMT</v>
      </c>
      <c r="N394" s="11">
        <f t="shared" si="60"/>
        <v>0</v>
      </c>
      <c r="O394" s="11">
        <f t="shared" si="60"/>
        <v>0</v>
      </c>
      <c r="P394" s="11">
        <f t="shared" si="60"/>
        <v>0</v>
      </c>
      <c r="Q394" s="11">
        <f t="shared" si="60"/>
        <v>4.125</v>
      </c>
      <c r="R394" s="11">
        <f t="shared" si="60"/>
        <v>4.125</v>
      </c>
      <c r="S394" s="11"/>
      <c r="T394" s="1">
        <f>VLOOKUP(B394,Master_Item!B:I,8,0)</f>
        <v>6.4799999999999995</v>
      </c>
      <c r="U394" s="11">
        <f t="shared" ref="U394:U437" si="63">$T394*E394</f>
        <v>0</v>
      </c>
      <c r="V394" s="11">
        <f t="shared" ref="V394:V437" si="64">$T394*F394</f>
        <v>0</v>
      </c>
      <c r="W394" s="11">
        <f t="shared" ref="W394:W437" si="65">$T394*G394</f>
        <v>0</v>
      </c>
      <c r="X394" s="11">
        <f t="shared" ref="X394:X437" si="66">$T394*H394</f>
        <v>2352.2399999999998</v>
      </c>
      <c r="Y394" s="11">
        <f t="shared" ref="Y394:Y437" si="67">$T394*I394</f>
        <v>2352.2399999999998</v>
      </c>
    </row>
    <row r="395" spans="1:25">
      <c r="A395" s="13">
        <v>24</v>
      </c>
      <c r="B395" s="2">
        <v>310002953</v>
      </c>
      <c r="C395" s="1" t="s">
        <v>22</v>
      </c>
      <c r="D395" s="1" t="s">
        <v>115</v>
      </c>
      <c r="E395" s="12">
        <f>_xlfn.IFNA(VLOOKUP($B395,'FST OMT'!$C:$AH,$A395,0),0)</f>
        <v>0</v>
      </c>
      <c r="F395" s="12">
        <f>_xlfn.IFNA(VLOOKUP($B395,'FST CV'!$C:$AH,$A395,0),0)</f>
        <v>427</v>
      </c>
      <c r="G395" s="12">
        <f>_xlfn.IFNA(VLOOKUP($B395,'FST TT'!$C:$AH,$A395,0),0)</f>
        <v>250</v>
      </c>
      <c r="I395" s="4">
        <f t="shared" si="61"/>
        <v>677</v>
      </c>
      <c r="K395" s="52">
        <f>IF(D395="MT",VLOOKUP(B395,Master_Item!B:H,7,0),VLOOKUP(B395,Master_Item!B:H,6,0))</f>
        <v>88</v>
      </c>
      <c r="L395" s="52" t="str">
        <f>VLOOKUP(B395,Master_Item!B:M,12,0)</f>
        <v>โรงงานนวนคร</v>
      </c>
      <c r="M395" s="11" t="str">
        <f t="shared" si="62"/>
        <v>โรงงานนวนครRegion 1</v>
      </c>
      <c r="N395" s="11">
        <f t="shared" si="60"/>
        <v>0</v>
      </c>
      <c r="O395" s="11">
        <f t="shared" si="60"/>
        <v>4.8522727272727275</v>
      </c>
      <c r="P395" s="11">
        <f t="shared" si="60"/>
        <v>2.8409090909090908</v>
      </c>
      <c r="Q395" s="11">
        <f t="shared" si="60"/>
        <v>0</v>
      </c>
      <c r="R395" s="11">
        <f t="shared" si="60"/>
        <v>7.6931818181818183</v>
      </c>
      <c r="S395" s="11"/>
      <c r="T395" s="1">
        <f>VLOOKUP(B395,Master_Item!B:I,8,0)</f>
        <v>6.4799999999999995</v>
      </c>
      <c r="U395" s="11">
        <f t="shared" si="63"/>
        <v>0</v>
      </c>
      <c r="V395" s="11">
        <f t="shared" si="64"/>
        <v>2766.9599999999996</v>
      </c>
      <c r="W395" s="11">
        <f t="shared" si="65"/>
        <v>1619.9999999999998</v>
      </c>
      <c r="X395" s="11">
        <f t="shared" si="66"/>
        <v>0</v>
      </c>
      <c r="Y395" s="11">
        <f t="shared" si="67"/>
        <v>4386.96</v>
      </c>
    </row>
    <row r="396" spans="1:25">
      <c r="A396" s="13">
        <v>25</v>
      </c>
      <c r="B396" s="2">
        <v>310002953</v>
      </c>
      <c r="C396" s="1" t="s">
        <v>22</v>
      </c>
      <c r="D396" s="1" t="s">
        <v>116</v>
      </c>
      <c r="E396" s="12">
        <f>_xlfn.IFNA(VLOOKUP($B396,'FST OMT'!$C:$AH,$A396,0),0)</f>
        <v>2092</v>
      </c>
      <c r="F396" s="12">
        <f>_xlfn.IFNA(VLOOKUP($B396,'FST CV'!$C:$AH,$A396,0),0)</f>
        <v>661</v>
      </c>
      <c r="G396" s="12">
        <f>_xlfn.IFNA(VLOOKUP($B396,'FST TT'!$C:$AH,$A396,0),0)</f>
        <v>1788</v>
      </c>
      <c r="I396" s="4">
        <f t="shared" si="61"/>
        <v>4541</v>
      </c>
      <c r="K396" s="52">
        <f>IF(D396="MT",VLOOKUP(B396,Master_Item!B:H,7,0),VLOOKUP(B396,Master_Item!B:H,6,0))</f>
        <v>88</v>
      </c>
      <c r="L396" s="52" t="str">
        <f>VLOOKUP(B396,Master_Item!B:M,12,0)</f>
        <v>โรงงานนวนคร</v>
      </c>
      <c r="M396" s="11" t="str">
        <f t="shared" si="62"/>
        <v>โรงงานนวนครRegion 2</v>
      </c>
      <c r="N396" s="11">
        <f t="shared" si="60"/>
        <v>23.772727272727273</v>
      </c>
      <c r="O396" s="11">
        <f t="shared" si="60"/>
        <v>7.5113636363636367</v>
      </c>
      <c r="P396" s="11">
        <f t="shared" si="60"/>
        <v>20.318181818181817</v>
      </c>
      <c r="Q396" s="11">
        <f t="shared" si="60"/>
        <v>0</v>
      </c>
      <c r="R396" s="11">
        <f t="shared" si="60"/>
        <v>51.602272727272727</v>
      </c>
      <c r="S396" s="11"/>
      <c r="T396" s="1">
        <f>VLOOKUP(B396,Master_Item!B:I,8,0)</f>
        <v>6.4799999999999995</v>
      </c>
      <c r="U396" s="11">
        <f t="shared" si="63"/>
        <v>13556.16</v>
      </c>
      <c r="V396" s="11">
        <f t="shared" si="64"/>
        <v>4283.28</v>
      </c>
      <c r="W396" s="11">
        <f t="shared" si="65"/>
        <v>11586.24</v>
      </c>
      <c r="X396" s="11">
        <f t="shared" si="66"/>
        <v>0</v>
      </c>
      <c r="Y396" s="11">
        <f t="shared" si="67"/>
        <v>29425.679999999997</v>
      </c>
    </row>
    <row r="397" spans="1:25">
      <c r="A397" s="13">
        <v>26</v>
      </c>
      <c r="B397" s="2">
        <v>310002953</v>
      </c>
      <c r="C397" s="1" t="s">
        <v>22</v>
      </c>
      <c r="D397" s="1" t="s">
        <v>117</v>
      </c>
      <c r="E397" s="12">
        <f>_xlfn.IFNA(VLOOKUP($B397,'FST OMT'!$C:$AH,$A397,0),0)</f>
        <v>2058</v>
      </c>
      <c r="F397" s="12">
        <f>_xlfn.IFNA(VLOOKUP($B397,'FST CV'!$C:$AH,$A397,0),0)</f>
        <v>4760</v>
      </c>
      <c r="G397" s="12">
        <f>_xlfn.IFNA(VLOOKUP($B397,'FST TT'!$C:$AH,$A397,0),0)</f>
        <v>2744</v>
      </c>
      <c r="I397" s="4">
        <f t="shared" si="61"/>
        <v>9562</v>
      </c>
      <c r="K397" s="52">
        <f>IF(D397="MT",VLOOKUP(B397,Master_Item!B:H,7,0),VLOOKUP(B397,Master_Item!B:H,6,0))</f>
        <v>88</v>
      </c>
      <c r="L397" s="52" t="str">
        <f>VLOOKUP(B397,Master_Item!B:M,12,0)</f>
        <v>โรงงานนวนคร</v>
      </c>
      <c r="M397" s="11" t="str">
        <f t="shared" si="62"/>
        <v>โรงงานนวนครRegion 3</v>
      </c>
      <c r="N397" s="11">
        <f t="shared" si="60"/>
        <v>23.386363636363637</v>
      </c>
      <c r="O397" s="11">
        <f t="shared" si="60"/>
        <v>54.090909090909093</v>
      </c>
      <c r="P397" s="11">
        <f t="shared" si="60"/>
        <v>31.181818181818183</v>
      </c>
      <c r="Q397" s="11">
        <f t="shared" si="60"/>
        <v>0</v>
      </c>
      <c r="R397" s="11">
        <f t="shared" si="60"/>
        <v>108.65909090909091</v>
      </c>
      <c r="S397" s="11"/>
      <c r="T397" s="1">
        <f>VLOOKUP(B397,Master_Item!B:I,8,0)</f>
        <v>6.4799999999999995</v>
      </c>
      <c r="U397" s="11">
        <f t="shared" si="63"/>
        <v>13335.839999999998</v>
      </c>
      <c r="V397" s="11">
        <f t="shared" si="64"/>
        <v>30844.799999999999</v>
      </c>
      <c r="W397" s="11">
        <f t="shared" si="65"/>
        <v>17781.12</v>
      </c>
      <c r="X397" s="11">
        <f t="shared" si="66"/>
        <v>0</v>
      </c>
      <c r="Y397" s="11">
        <f t="shared" si="67"/>
        <v>61961.759999999995</v>
      </c>
    </row>
    <row r="398" spans="1:25">
      <c r="A398" s="13">
        <v>27</v>
      </c>
      <c r="B398" s="2">
        <v>310002953</v>
      </c>
      <c r="C398" s="1" t="s">
        <v>22</v>
      </c>
      <c r="D398" s="1" t="s">
        <v>118</v>
      </c>
      <c r="E398" s="12">
        <f>_xlfn.IFNA(VLOOKUP($B398,'FST OMT'!$C:$AH,$A398,0),0)</f>
        <v>1823</v>
      </c>
      <c r="F398" s="12">
        <f>_xlfn.IFNA(VLOOKUP($B398,'FST CV'!$C:$AH,$A398,0),0)</f>
        <v>5872</v>
      </c>
      <c r="G398" s="12">
        <f>_xlfn.IFNA(VLOOKUP($B398,'FST TT'!$C:$AH,$A398,0),0)</f>
        <v>3241</v>
      </c>
      <c r="I398" s="4">
        <f t="shared" si="61"/>
        <v>10936</v>
      </c>
      <c r="K398" s="52">
        <f>IF(D398="MT",VLOOKUP(B398,Master_Item!B:H,7,0),VLOOKUP(B398,Master_Item!B:H,6,0))</f>
        <v>88</v>
      </c>
      <c r="L398" s="52" t="str">
        <f>VLOOKUP(B398,Master_Item!B:M,12,0)</f>
        <v>โรงงานนวนคร</v>
      </c>
      <c r="M398" s="11" t="str">
        <f t="shared" si="62"/>
        <v>โรงงานนวนครRegion 4</v>
      </c>
      <c r="N398" s="11">
        <f t="shared" si="60"/>
        <v>20.71590909090909</v>
      </c>
      <c r="O398" s="11">
        <f t="shared" si="60"/>
        <v>66.727272727272734</v>
      </c>
      <c r="P398" s="11">
        <f t="shared" si="60"/>
        <v>36.829545454545453</v>
      </c>
      <c r="Q398" s="11">
        <f t="shared" si="60"/>
        <v>0</v>
      </c>
      <c r="R398" s="11">
        <f t="shared" si="60"/>
        <v>124.27272727272727</v>
      </c>
      <c r="S398" s="11"/>
      <c r="T398" s="1">
        <f>VLOOKUP(B398,Master_Item!B:I,8,0)</f>
        <v>6.4799999999999995</v>
      </c>
      <c r="U398" s="11">
        <f t="shared" si="63"/>
        <v>11813.039999999999</v>
      </c>
      <c r="V398" s="11">
        <f t="shared" si="64"/>
        <v>38050.559999999998</v>
      </c>
      <c r="W398" s="11">
        <f t="shared" si="65"/>
        <v>21001.68</v>
      </c>
      <c r="X398" s="11">
        <f t="shared" si="66"/>
        <v>0</v>
      </c>
      <c r="Y398" s="11">
        <f t="shared" si="67"/>
        <v>70865.279999999999</v>
      </c>
    </row>
    <row r="399" spans="1:25">
      <c r="A399" s="13">
        <v>28</v>
      </c>
      <c r="B399" s="2">
        <v>310002953</v>
      </c>
      <c r="C399" s="1" t="s">
        <v>22</v>
      </c>
      <c r="D399" s="1" t="s">
        <v>119</v>
      </c>
      <c r="E399" s="12">
        <f>_xlfn.IFNA(VLOOKUP($B399,'FST OMT'!$C:$AH,$A399,0),0)</f>
        <v>453</v>
      </c>
      <c r="F399" s="12">
        <f>_xlfn.IFNA(VLOOKUP($B399,'FST CV'!$C:$AH,$A399,0),0)</f>
        <v>733</v>
      </c>
      <c r="G399" s="12">
        <f>_xlfn.IFNA(VLOOKUP($B399,'FST TT'!$C:$AH,$A399,0),0)</f>
        <v>512</v>
      </c>
      <c r="I399" s="4">
        <f t="shared" si="61"/>
        <v>1698</v>
      </c>
      <c r="K399" s="52">
        <f>IF(D399="MT",VLOOKUP(B399,Master_Item!B:H,7,0),VLOOKUP(B399,Master_Item!B:H,6,0))</f>
        <v>88</v>
      </c>
      <c r="L399" s="52" t="str">
        <f>VLOOKUP(B399,Master_Item!B:M,12,0)</f>
        <v>โรงงานนวนคร</v>
      </c>
      <c r="M399" s="11" t="str">
        <f t="shared" si="62"/>
        <v>โรงงานนวนครRegion 5</v>
      </c>
      <c r="N399" s="11">
        <f t="shared" si="60"/>
        <v>5.1477272727272725</v>
      </c>
      <c r="O399" s="11">
        <f t="shared" si="60"/>
        <v>8.329545454545455</v>
      </c>
      <c r="P399" s="11">
        <f t="shared" si="60"/>
        <v>5.8181818181818183</v>
      </c>
      <c r="Q399" s="11">
        <f t="shared" si="60"/>
        <v>0</v>
      </c>
      <c r="R399" s="11">
        <f t="shared" si="60"/>
        <v>19.295454545454547</v>
      </c>
      <c r="S399" s="11"/>
      <c r="T399" s="1">
        <f>VLOOKUP(B399,Master_Item!B:I,8,0)</f>
        <v>6.4799999999999995</v>
      </c>
      <c r="U399" s="11">
        <f t="shared" si="63"/>
        <v>2935.4399999999996</v>
      </c>
      <c r="V399" s="11">
        <f t="shared" si="64"/>
        <v>4749.8399999999992</v>
      </c>
      <c r="W399" s="11">
        <f t="shared" si="65"/>
        <v>3317.7599999999998</v>
      </c>
      <c r="X399" s="11">
        <f t="shared" si="66"/>
        <v>0</v>
      </c>
      <c r="Y399" s="11">
        <f t="shared" si="67"/>
        <v>11003.039999999999</v>
      </c>
    </row>
    <row r="400" spans="1:25">
      <c r="A400" s="13">
        <v>29</v>
      </c>
      <c r="B400" s="2">
        <v>310002953</v>
      </c>
      <c r="C400" s="1" t="s">
        <v>22</v>
      </c>
      <c r="D400" s="1" t="s">
        <v>127</v>
      </c>
      <c r="E400" s="12">
        <f>_xlfn.IFNA(VLOOKUP($B400,'FST OMT'!$C:$AH,$A400,0),0)*0.45</f>
        <v>588.15</v>
      </c>
      <c r="F400" s="12">
        <f>_xlfn.IFNA(VLOOKUP($B400,'FST CV'!$C:$AH,$A400,0),0)*0.45</f>
        <v>630</v>
      </c>
      <c r="G400" s="12">
        <f>_xlfn.IFNA(VLOOKUP($B400,'FST TT'!$C:$AH,$A400,0),0)*0.45</f>
        <v>221.4</v>
      </c>
      <c r="I400" s="4">
        <f t="shared" si="61"/>
        <v>1439.5500000000002</v>
      </c>
      <c r="K400" s="52">
        <f>IF(D400="MT",VLOOKUP(B400,Master_Item!B:H,7,0),VLOOKUP(B400,Master_Item!B:H,6,0))</f>
        <v>88</v>
      </c>
      <c r="L400" s="52" t="str">
        <f>VLOOKUP(B400,Master_Item!B:M,12,0)</f>
        <v>โรงงานนวนคร</v>
      </c>
      <c r="M400" s="11" t="str">
        <f t="shared" si="62"/>
        <v>โรงงานนวนครRegion 6/9</v>
      </c>
      <c r="N400" s="11">
        <f t="shared" si="60"/>
        <v>6.6835227272727273</v>
      </c>
      <c r="O400" s="11">
        <f t="shared" si="60"/>
        <v>7.1590909090909092</v>
      </c>
      <c r="P400" s="11">
        <f t="shared" si="60"/>
        <v>2.5159090909090911</v>
      </c>
      <c r="Q400" s="11">
        <f t="shared" si="60"/>
        <v>0</v>
      </c>
      <c r="R400" s="11">
        <f t="shared" si="60"/>
        <v>16.358522727272728</v>
      </c>
      <c r="S400" s="11"/>
      <c r="T400" s="1">
        <f>VLOOKUP(B400,Master_Item!B:I,8,0)</f>
        <v>6.4799999999999995</v>
      </c>
      <c r="U400" s="11">
        <f t="shared" si="63"/>
        <v>3811.2119999999995</v>
      </c>
      <c r="V400" s="11">
        <f t="shared" si="64"/>
        <v>4082.3999999999996</v>
      </c>
      <c r="W400" s="11">
        <f t="shared" si="65"/>
        <v>1434.672</v>
      </c>
      <c r="X400" s="11">
        <f t="shared" si="66"/>
        <v>0</v>
      </c>
      <c r="Y400" s="11">
        <f t="shared" si="67"/>
        <v>9328.2839999999997</v>
      </c>
    </row>
    <row r="401" spans="1:25">
      <c r="A401" s="13">
        <v>29</v>
      </c>
      <c r="B401" s="2">
        <v>310002953</v>
      </c>
      <c r="C401" s="1" t="s">
        <v>22</v>
      </c>
      <c r="D401" s="1" t="s">
        <v>128</v>
      </c>
      <c r="E401" s="12">
        <f>_xlfn.IFNA(VLOOKUP($B401,'FST OMT'!$C:$AH,$A401,0),0)*0.55</f>
        <v>718.85</v>
      </c>
      <c r="F401" s="12">
        <f>_xlfn.IFNA(VLOOKUP($B401,'FST CV'!$C:$AH,$A401,0),0)*0.55</f>
        <v>770.00000000000011</v>
      </c>
      <c r="G401" s="12">
        <f>_xlfn.IFNA(VLOOKUP($B401,'FST TT'!$C:$AH,$A401,0),0)*0.55</f>
        <v>270.60000000000002</v>
      </c>
      <c r="I401" s="4">
        <f t="shared" si="61"/>
        <v>1759.4500000000003</v>
      </c>
      <c r="K401" s="52">
        <f>IF(D401="MT",VLOOKUP(B401,Master_Item!B:H,7,0),VLOOKUP(B401,Master_Item!B:H,6,0))</f>
        <v>88</v>
      </c>
      <c r="L401" s="52" t="str">
        <f>VLOOKUP(B401,Master_Item!B:M,12,0)</f>
        <v>โรงงานนวนคร</v>
      </c>
      <c r="M401" s="11" t="str">
        <f t="shared" si="62"/>
        <v>โรงงานนวนครRegion 6/14</v>
      </c>
      <c r="N401" s="11">
        <f t="shared" si="60"/>
        <v>8.1687500000000011</v>
      </c>
      <c r="O401" s="11">
        <f t="shared" si="60"/>
        <v>8.7500000000000018</v>
      </c>
      <c r="P401" s="11">
        <f t="shared" si="60"/>
        <v>3.0750000000000002</v>
      </c>
      <c r="Q401" s="11">
        <f t="shared" si="60"/>
        <v>0</v>
      </c>
      <c r="R401" s="11">
        <f t="shared" si="60"/>
        <v>19.993750000000002</v>
      </c>
      <c r="S401" s="11"/>
      <c r="T401" s="1">
        <f>VLOOKUP(B401,Master_Item!B:I,8,0)</f>
        <v>6.4799999999999995</v>
      </c>
      <c r="U401" s="11">
        <f t="shared" si="63"/>
        <v>4658.1480000000001</v>
      </c>
      <c r="V401" s="11">
        <f t="shared" si="64"/>
        <v>4989.6000000000004</v>
      </c>
      <c r="W401" s="11">
        <f t="shared" si="65"/>
        <v>1753.4880000000001</v>
      </c>
      <c r="X401" s="11">
        <f t="shared" si="66"/>
        <v>0</v>
      </c>
      <c r="Y401" s="11">
        <f t="shared" si="67"/>
        <v>11401.236000000001</v>
      </c>
    </row>
    <row r="402" spans="1:25">
      <c r="A402" s="13">
        <v>30</v>
      </c>
      <c r="B402" s="2">
        <v>310002953</v>
      </c>
      <c r="C402" s="1" t="s">
        <v>22</v>
      </c>
      <c r="D402" s="1" t="s">
        <v>121</v>
      </c>
      <c r="E402" s="12">
        <f>_xlfn.IFNA(VLOOKUP($B402,'FST OMT'!$C:$AH,$A402,0),0)</f>
        <v>510</v>
      </c>
      <c r="F402" s="12">
        <f>_xlfn.IFNA(VLOOKUP($B402,'FST CV'!$C:$AH,$A402,0),0)</f>
        <v>321</v>
      </c>
      <c r="G402" s="12">
        <f>_xlfn.IFNA(VLOOKUP($B402,'FST TT'!$C:$AH,$A402,0),0)</f>
        <v>2218</v>
      </c>
      <c r="I402" s="4">
        <f t="shared" si="61"/>
        <v>3049</v>
      </c>
      <c r="K402" s="52">
        <f>IF(D402="MT",VLOOKUP(B402,Master_Item!B:H,7,0),VLOOKUP(B402,Master_Item!B:H,6,0))</f>
        <v>88</v>
      </c>
      <c r="L402" s="52" t="str">
        <f>VLOOKUP(B402,Master_Item!B:M,12,0)</f>
        <v>โรงงานนวนคร</v>
      </c>
      <c r="M402" s="11" t="str">
        <f t="shared" si="62"/>
        <v>โรงงานนวนครRegion 7</v>
      </c>
      <c r="N402" s="11">
        <f t="shared" si="60"/>
        <v>5.7954545454545459</v>
      </c>
      <c r="O402" s="11">
        <f t="shared" si="60"/>
        <v>3.6477272727272729</v>
      </c>
      <c r="P402" s="11">
        <f t="shared" si="60"/>
        <v>25.204545454545453</v>
      </c>
      <c r="Q402" s="11">
        <f t="shared" si="60"/>
        <v>0</v>
      </c>
      <c r="R402" s="11">
        <f t="shared" si="60"/>
        <v>34.647727272727273</v>
      </c>
      <c r="S402" s="11"/>
      <c r="T402" s="1">
        <f>VLOOKUP(B402,Master_Item!B:I,8,0)</f>
        <v>6.4799999999999995</v>
      </c>
      <c r="U402" s="11">
        <f t="shared" si="63"/>
        <v>3304.7999999999997</v>
      </c>
      <c r="V402" s="11">
        <f t="shared" si="64"/>
        <v>2080.08</v>
      </c>
      <c r="W402" s="11">
        <f t="shared" si="65"/>
        <v>14372.64</v>
      </c>
      <c r="X402" s="11">
        <f t="shared" si="66"/>
        <v>0</v>
      </c>
      <c r="Y402" s="11">
        <f t="shared" si="67"/>
        <v>19757.519999999997</v>
      </c>
    </row>
    <row r="403" spans="1:25">
      <c r="A403" s="13">
        <v>31</v>
      </c>
      <c r="B403" s="2">
        <v>310002953</v>
      </c>
      <c r="C403" s="1" t="s">
        <v>22</v>
      </c>
      <c r="D403" s="1" t="s">
        <v>122</v>
      </c>
      <c r="E403" s="12">
        <f>_xlfn.IFNA(VLOOKUP($B403,'FST OMT'!$C:$AH,$A403,0),0)</f>
        <v>3480</v>
      </c>
      <c r="F403" s="12">
        <f>_xlfn.IFNA(VLOOKUP($B403,'FST CV'!$C:$AH,$A403,0),0)</f>
        <v>1535</v>
      </c>
      <c r="G403" s="12">
        <f>_xlfn.IFNA(VLOOKUP($B403,'FST TT'!$C:$AH,$A403,0),0)</f>
        <v>1864</v>
      </c>
      <c r="I403" s="4">
        <f t="shared" si="61"/>
        <v>6879</v>
      </c>
      <c r="K403" s="52">
        <f>IF(D403="MT",VLOOKUP(B403,Master_Item!B:H,7,0),VLOOKUP(B403,Master_Item!B:H,6,0))</f>
        <v>88</v>
      </c>
      <c r="L403" s="52" t="str">
        <f>VLOOKUP(B403,Master_Item!B:M,12,0)</f>
        <v>โรงงานนวนคร</v>
      </c>
      <c r="M403" s="11" t="str">
        <f t="shared" si="62"/>
        <v>โรงงานนวนครRegion 8</v>
      </c>
      <c r="N403" s="11">
        <f t="shared" si="60"/>
        <v>39.545454545454547</v>
      </c>
      <c r="O403" s="11">
        <f t="shared" si="60"/>
        <v>17.443181818181817</v>
      </c>
      <c r="P403" s="11">
        <f t="shared" si="60"/>
        <v>21.181818181818183</v>
      </c>
      <c r="Q403" s="11">
        <f t="shared" si="60"/>
        <v>0</v>
      </c>
      <c r="R403" s="11">
        <f t="shared" si="60"/>
        <v>78.170454545454547</v>
      </c>
      <c r="S403" s="11"/>
      <c r="T403" s="1">
        <f>VLOOKUP(B403,Master_Item!B:I,8,0)</f>
        <v>6.4799999999999995</v>
      </c>
      <c r="U403" s="11">
        <f t="shared" si="63"/>
        <v>22550.399999999998</v>
      </c>
      <c r="V403" s="11">
        <f t="shared" si="64"/>
        <v>9946.7999999999993</v>
      </c>
      <c r="W403" s="11">
        <f t="shared" si="65"/>
        <v>12078.72</v>
      </c>
      <c r="X403" s="11">
        <f t="shared" si="66"/>
        <v>0</v>
      </c>
      <c r="Y403" s="11">
        <f t="shared" si="67"/>
        <v>44575.92</v>
      </c>
    </row>
    <row r="404" spans="1:25">
      <c r="A404" s="13">
        <v>131</v>
      </c>
      <c r="B404" s="2">
        <v>310002953</v>
      </c>
      <c r="C404" s="1" t="s">
        <v>22</v>
      </c>
      <c r="D404" s="1" t="s">
        <v>123</v>
      </c>
      <c r="H404" s="4">
        <f>_xlfn.IFNA(VLOOKUP(B404,'FST MT'!A:FS,$A404,0),0)</f>
        <v>920</v>
      </c>
      <c r="I404" s="4">
        <f t="shared" si="61"/>
        <v>920</v>
      </c>
      <c r="K404" s="52">
        <f>IF(D404="MT",VLOOKUP(B404,Master_Item!B:H,7,0),VLOOKUP(B404,Master_Item!B:H,6,0))</f>
        <v>88</v>
      </c>
      <c r="L404" s="52" t="str">
        <f>VLOOKUP(B404,Master_Item!B:M,12,0)</f>
        <v>โรงงานนวนคร</v>
      </c>
      <c r="M404" s="11" t="str">
        <f t="shared" si="62"/>
        <v>โรงงานนวนครMT</v>
      </c>
      <c r="N404" s="11">
        <f t="shared" si="60"/>
        <v>0</v>
      </c>
      <c r="O404" s="11">
        <f t="shared" si="60"/>
        <v>0</v>
      </c>
      <c r="P404" s="11">
        <f t="shared" si="60"/>
        <v>0</v>
      </c>
      <c r="Q404" s="11">
        <f t="shared" si="60"/>
        <v>10.454545454545455</v>
      </c>
      <c r="R404" s="11">
        <f t="shared" si="60"/>
        <v>10.454545454545455</v>
      </c>
      <c r="S404" s="11"/>
      <c r="T404" s="1">
        <f>VLOOKUP(B404,Master_Item!B:I,8,0)</f>
        <v>6.4799999999999995</v>
      </c>
      <c r="U404" s="11">
        <f t="shared" si="63"/>
        <v>0</v>
      </c>
      <c r="V404" s="11">
        <f t="shared" si="64"/>
        <v>0</v>
      </c>
      <c r="W404" s="11">
        <f t="shared" si="65"/>
        <v>0</v>
      </c>
      <c r="X404" s="11">
        <f t="shared" si="66"/>
        <v>5961.5999999999995</v>
      </c>
      <c r="Y404" s="11">
        <f t="shared" si="67"/>
        <v>5961.5999999999995</v>
      </c>
    </row>
    <row r="405" spans="1:25">
      <c r="A405" s="13">
        <v>24</v>
      </c>
      <c r="B405" s="2">
        <v>310002954</v>
      </c>
      <c r="C405" s="1" t="s">
        <v>23</v>
      </c>
      <c r="D405" s="1" t="s">
        <v>115</v>
      </c>
      <c r="E405" s="12">
        <f>_xlfn.IFNA(VLOOKUP($B405,'FST OMT'!$C:$AH,$A405,0),0)</f>
        <v>0</v>
      </c>
      <c r="F405" s="12">
        <f>_xlfn.IFNA(VLOOKUP($B405,'FST CV'!$C:$AH,$A405,0),0)</f>
        <v>0</v>
      </c>
      <c r="G405" s="12">
        <f>_xlfn.IFNA(VLOOKUP($B405,'FST TT'!$C:$AH,$A405,0),0)</f>
        <v>0</v>
      </c>
      <c r="I405" s="4">
        <f t="shared" si="61"/>
        <v>0</v>
      </c>
      <c r="K405" s="52">
        <f>IF(D405="MT",VLOOKUP(B405,Master_Item!B:H,7,0),VLOOKUP(B405,Master_Item!B:H,6,0))</f>
        <v>88</v>
      </c>
      <c r="L405" s="52" t="str">
        <f>VLOOKUP(B405,Master_Item!B:M,12,0)</f>
        <v>โรงงานนวนคร</v>
      </c>
      <c r="M405" s="11" t="str">
        <f t="shared" si="62"/>
        <v>โรงงานนวนครRegion 1</v>
      </c>
      <c r="N405" s="11">
        <f t="shared" si="60"/>
        <v>0</v>
      </c>
      <c r="O405" s="11">
        <f t="shared" si="60"/>
        <v>0</v>
      </c>
      <c r="P405" s="11">
        <f t="shared" si="60"/>
        <v>0</v>
      </c>
      <c r="Q405" s="11">
        <f t="shared" si="60"/>
        <v>0</v>
      </c>
      <c r="R405" s="11">
        <f t="shared" si="60"/>
        <v>0</v>
      </c>
      <c r="S405" s="11"/>
      <c r="T405" s="1">
        <f>VLOOKUP(B405,Master_Item!B:I,8,0)</f>
        <v>6.4799999999999995</v>
      </c>
      <c r="U405" s="11">
        <f t="shared" si="63"/>
        <v>0</v>
      </c>
      <c r="V405" s="11">
        <f t="shared" si="64"/>
        <v>0</v>
      </c>
      <c r="W405" s="11">
        <f t="shared" si="65"/>
        <v>0</v>
      </c>
      <c r="X405" s="11">
        <f t="shared" si="66"/>
        <v>0</v>
      </c>
      <c r="Y405" s="11">
        <f t="shared" si="67"/>
        <v>0</v>
      </c>
    </row>
    <row r="406" spans="1:25">
      <c r="A406" s="13">
        <v>25</v>
      </c>
      <c r="B406" s="2">
        <v>310002954</v>
      </c>
      <c r="C406" s="1" t="s">
        <v>23</v>
      </c>
      <c r="D406" s="1" t="s">
        <v>116</v>
      </c>
      <c r="E406" s="12">
        <f>_xlfn.IFNA(VLOOKUP($B406,'FST OMT'!$C:$AH,$A406,0),0)</f>
        <v>0</v>
      </c>
      <c r="F406" s="12">
        <f>_xlfn.IFNA(VLOOKUP($B406,'FST CV'!$C:$AH,$A406,0),0)</f>
        <v>0</v>
      </c>
      <c r="G406" s="12">
        <f>_xlfn.IFNA(VLOOKUP($B406,'FST TT'!$C:$AH,$A406,0),0)</f>
        <v>0</v>
      </c>
      <c r="I406" s="4">
        <f t="shared" si="61"/>
        <v>0</v>
      </c>
      <c r="K406" s="52">
        <f>IF(D406="MT",VLOOKUP(B406,Master_Item!B:H,7,0),VLOOKUP(B406,Master_Item!B:H,6,0))</f>
        <v>88</v>
      </c>
      <c r="L406" s="52" t="str">
        <f>VLOOKUP(B406,Master_Item!B:M,12,0)</f>
        <v>โรงงานนวนคร</v>
      </c>
      <c r="M406" s="11" t="str">
        <f t="shared" si="62"/>
        <v>โรงงานนวนครRegion 2</v>
      </c>
      <c r="N406" s="11">
        <f t="shared" si="60"/>
        <v>0</v>
      </c>
      <c r="O406" s="11">
        <f t="shared" si="60"/>
        <v>0</v>
      </c>
      <c r="P406" s="11">
        <f t="shared" si="60"/>
        <v>0</v>
      </c>
      <c r="Q406" s="11">
        <f t="shared" si="60"/>
        <v>0</v>
      </c>
      <c r="R406" s="11">
        <f t="shared" si="60"/>
        <v>0</v>
      </c>
      <c r="S406" s="11"/>
      <c r="T406" s="1">
        <f>VLOOKUP(B406,Master_Item!B:I,8,0)</f>
        <v>6.4799999999999995</v>
      </c>
      <c r="U406" s="11">
        <f t="shared" si="63"/>
        <v>0</v>
      </c>
      <c r="V406" s="11">
        <f t="shared" si="64"/>
        <v>0</v>
      </c>
      <c r="W406" s="11">
        <f t="shared" si="65"/>
        <v>0</v>
      </c>
      <c r="X406" s="11">
        <f t="shared" si="66"/>
        <v>0</v>
      </c>
      <c r="Y406" s="11">
        <f t="shared" si="67"/>
        <v>0</v>
      </c>
    </row>
    <row r="407" spans="1:25">
      <c r="A407" s="13">
        <v>26</v>
      </c>
      <c r="B407" s="2">
        <v>310002954</v>
      </c>
      <c r="C407" s="1" t="s">
        <v>23</v>
      </c>
      <c r="D407" s="1" t="s">
        <v>117</v>
      </c>
      <c r="E407" s="12">
        <f>_xlfn.IFNA(VLOOKUP($B407,'FST OMT'!$C:$AH,$A407,0),0)</f>
        <v>0</v>
      </c>
      <c r="F407" s="12">
        <f>_xlfn.IFNA(VLOOKUP($B407,'FST CV'!$C:$AH,$A407,0),0)</f>
        <v>0</v>
      </c>
      <c r="G407" s="12">
        <f>_xlfn.IFNA(VLOOKUP($B407,'FST TT'!$C:$AH,$A407,0),0)</f>
        <v>0</v>
      </c>
      <c r="I407" s="4">
        <f t="shared" si="61"/>
        <v>0</v>
      </c>
      <c r="K407" s="52">
        <f>IF(D407="MT",VLOOKUP(B407,Master_Item!B:H,7,0),VLOOKUP(B407,Master_Item!B:H,6,0))</f>
        <v>88</v>
      </c>
      <c r="L407" s="52" t="str">
        <f>VLOOKUP(B407,Master_Item!B:M,12,0)</f>
        <v>โรงงานนวนคร</v>
      </c>
      <c r="M407" s="11" t="str">
        <f t="shared" si="62"/>
        <v>โรงงานนวนครRegion 3</v>
      </c>
      <c r="N407" s="11">
        <f t="shared" si="60"/>
        <v>0</v>
      </c>
      <c r="O407" s="11">
        <f t="shared" si="60"/>
        <v>0</v>
      </c>
      <c r="P407" s="11">
        <f t="shared" si="60"/>
        <v>0</v>
      </c>
      <c r="Q407" s="11">
        <f t="shared" si="60"/>
        <v>0</v>
      </c>
      <c r="R407" s="11">
        <f t="shared" si="60"/>
        <v>0</v>
      </c>
      <c r="S407" s="11"/>
      <c r="T407" s="1">
        <f>VLOOKUP(B407,Master_Item!B:I,8,0)</f>
        <v>6.4799999999999995</v>
      </c>
      <c r="U407" s="11">
        <f t="shared" si="63"/>
        <v>0</v>
      </c>
      <c r="V407" s="11">
        <f t="shared" si="64"/>
        <v>0</v>
      </c>
      <c r="W407" s="11">
        <f t="shared" si="65"/>
        <v>0</v>
      </c>
      <c r="X407" s="11">
        <f t="shared" si="66"/>
        <v>0</v>
      </c>
      <c r="Y407" s="11">
        <f t="shared" si="67"/>
        <v>0</v>
      </c>
    </row>
    <row r="408" spans="1:25">
      <c r="A408" s="13">
        <v>27</v>
      </c>
      <c r="B408" s="2">
        <v>310002954</v>
      </c>
      <c r="C408" s="1" t="s">
        <v>23</v>
      </c>
      <c r="D408" s="1" t="s">
        <v>118</v>
      </c>
      <c r="E408" s="12">
        <f>_xlfn.IFNA(VLOOKUP($B408,'FST OMT'!$C:$AH,$A408,0),0)</f>
        <v>0</v>
      </c>
      <c r="F408" s="12">
        <f>_xlfn.IFNA(VLOOKUP($B408,'FST CV'!$C:$AH,$A408,0),0)</f>
        <v>0</v>
      </c>
      <c r="G408" s="12">
        <f>_xlfn.IFNA(VLOOKUP($B408,'FST TT'!$C:$AH,$A408,0),0)</f>
        <v>0</v>
      </c>
      <c r="I408" s="4">
        <f t="shared" si="61"/>
        <v>0</v>
      </c>
      <c r="K408" s="52">
        <f>IF(D408="MT",VLOOKUP(B408,Master_Item!B:H,7,0),VLOOKUP(B408,Master_Item!B:H,6,0))</f>
        <v>88</v>
      </c>
      <c r="L408" s="52" t="str">
        <f>VLOOKUP(B408,Master_Item!B:M,12,0)</f>
        <v>โรงงานนวนคร</v>
      </c>
      <c r="M408" s="11" t="str">
        <f t="shared" si="62"/>
        <v>โรงงานนวนครRegion 4</v>
      </c>
      <c r="N408" s="11">
        <f t="shared" si="60"/>
        <v>0</v>
      </c>
      <c r="O408" s="11">
        <f t="shared" si="60"/>
        <v>0</v>
      </c>
      <c r="P408" s="11">
        <f t="shared" si="60"/>
        <v>0</v>
      </c>
      <c r="Q408" s="11">
        <f t="shared" si="60"/>
        <v>0</v>
      </c>
      <c r="R408" s="11">
        <f t="shared" si="60"/>
        <v>0</v>
      </c>
      <c r="S408" s="11"/>
      <c r="T408" s="1">
        <f>VLOOKUP(B408,Master_Item!B:I,8,0)</f>
        <v>6.4799999999999995</v>
      </c>
      <c r="U408" s="11">
        <f t="shared" si="63"/>
        <v>0</v>
      </c>
      <c r="V408" s="11">
        <f t="shared" si="64"/>
        <v>0</v>
      </c>
      <c r="W408" s="11">
        <f t="shared" si="65"/>
        <v>0</v>
      </c>
      <c r="X408" s="11">
        <f t="shared" si="66"/>
        <v>0</v>
      </c>
      <c r="Y408" s="11">
        <f t="shared" si="67"/>
        <v>0</v>
      </c>
    </row>
    <row r="409" spans="1:25">
      <c r="A409" s="13">
        <v>28</v>
      </c>
      <c r="B409" s="2">
        <v>310002954</v>
      </c>
      <c r="C409" s="1" t="s">
        <v>23</v>
      </c>
      <c r="D409" s="1" t="s">
        <v>119</v>
      </c>
      <c r="E409" s="12">
        <f>_xlfn.IFNA(VLOOKUP($B409,'FST OMT'!$C:$AH,$A409,0),0)</f>
        <v>0</v>
      </c>
      <c r="F409" s="12">
        <f>_xlfn.IFNA(VLOOKUP($B409,'FST CV'!$C:$AH,$A409,0),0)</f>
        <v>0</v>
      </c>
      <c r="G409" s="12">
        <f>_xlfn.IFNA(VLOOKUP($B409,'FST TT'!$C:$AH,$A409,0),0)</f>
        <v>0</v>
      </c>
      <c r="I409" s="4">
        <f t="shared" si="61"/>
        <v>0</v>
      </c>
      <c r="K409" s="52">
        <f>IF(D409="MT",VLOOKUP(B409,Master_Item!B:H,7,0),VLOOKUP(B409,Master_Item!B:H,6,0))</f>
        <v>88</v>
      </c>
      <c r="L409" s="52" t="str">
        <f>VLOOKUP(B409,Master_Item!B:M,12,0)</f>
        <v>โรงงานนวนคร</v>
      </c>
      <c r="M409" s="11" t="str">
        <f t="shared" si="62"/>
        <v>โรงงานนวนครRegion 5</v>
      </c>
      <c r="N409" s="11">
        <f t="shared" si="60"/>
        <v>0</v>
      </c>
      <c r="O409" s="11">
        <f t="shared" si="60"/>
        <v>0</v>
      </c>
      <c r="P409" s="11">
        <f t="shared" si="60"/>
        <v>0</v>
      </c>
      <c r="Q409" s="11">
        <f t="shared" si="60"/>
        <v>0</v>
      </c>
      <c r="R409" s="11">
        <f t="shared" si="60"/>
        <v>0</v>
      </c>
      <c r="S409" s="11"/>
      <c r="T409" s="1">
        <f>VLOOKUP(B409,Master_Item!B:I,8,0)</f>
        <v>6.4799999999999995</v>
      </c>
      <c r="U409" s="11">
        <f t="shared" si="63"/>
        <v>0</v>
      </c>
      <c r="V409" s="11">
        <f t="shared" si="64"/>
        <v>0</v>
      </c>
      <c r="W409" s="11">
        <f t="shared" si="65"/>
        <v>0</v>
      </c>
      <c r="X409" s="11">
        <f t="shared" si="66"/>
        <v>0</v>
      </c>
      <c r="Y409" s="11">
        <f t="shared" si="67"/>
        <v>0</v>
      </c>
    </row>
    <row r="410" spans="1:25">
      <c r="A410" s="13">
        <v>29</v>
      </c>
      <c r="B410" s="2">
        <v>310002954</v>
      </c>
      <c r="C410" s="1" t="s">
        <v>23</v>
      </c>
      <c r="D410" s="1" t="s">
        <v>127</v>
      </c>
      <c r="E410" s="12">
        <f>_xlfn.IFNA(VLOOKUP($B410,'FST OMT'!$C:$AH,$A410,0),0)*0.45</f>
        <v>0</v>
      </c>
      <c r="F410" s="12">
        <f>_xlfn.IFNA(VLOOKUP($B410,'FST CV'!$C:$AH,$A410,0),0)*0.45</f>
        <v>0</v>
      </c>
      <c r="G410" s="12">
        <f>_xlfn.IFNA(VLOOKUP($B410,'FST TT'!$C:$AH,$A410,0),0)*0.45</f>
        <v>0</v>
      </c>
      <c r="I410" s="4">
        <f t="shared" si="61"/>
        <v>0</v>
      </c>
      <c r="K410" s="52">
        <f>IF(D410="MT",VLOOKUP(B410,Master_Item!B:H,7,0),VLOOKUP(B410,Master_Item!B:H,6,0))</f>
        <v>88</v>
      </c>
      <c r="L410" s="52" t="str">
        <f>VLOOKUP(B410,Master_Item!B:M,12,0)</f>
        <v>โรงงานนวนคร</v>
      </c>
      <c r="M410" s="11" t="str">
        <f t="shared" si="62"/>
        <v>โรงงานนวนครRegion 6/9</v>
      </c>
      <c r="N410" s="11">
        <f t="shared" si="60"/>
        <v>0</v>
      </c>
      <c r="O410" s="11">
        <f t="shared" si="60"/>
        <v>0</v>
      </c>
      <c r="P410" s="11">
        <f t="shared" si="60"/>
        <v>0</v>
      </c>
      <c r="Q410" s="11">
        <f t="shared" si="60"/>
        <v>0</v>
      </c>
      <c r="R410" s="11">
        <f t="shared" si="60"/>
        <v>0</v>
      </c>
      <c r="S410" s="11"/>
      <c r="T410" s="1">
        <f>VLOOKUP(B410,Master_Item!B:I,8,0)</f>
        <v>6.4799999999999995</v>
      </c>
      <c r="U410" s="11">
        <f t="shared" si="63"/>
        <v>0</v>
      </c>
      <c r="V410" s="11">
        <f t="shared" si="64"/>
        <v>0</v>
      </c>
      <c r="W410" s="11">
        <f t="shared" si="65"/>
        <v>0</v>
      </c>
      <c r="X410" s="11">
        <f t="shared" si="66"/>
        <v>0</v>
      </c>
      <c r="Y410" s="11">
        <f t="shared" si="67"/>
        <v>0</v>
      </c>
    </row>
    <row r="411" spans="1:25">
      <c r="A411" s="13">
        <v>29</v>
      </c>
      <c r="B411" s="2">
        <v>310002954</v>
      </c>
      <c r="C411" s="1" t="s">
        <v>23</v>
      </c>
      <c r="D411" s="1" t="s">
        <v>128</v>
      </c>
      <c r="E411" s="12">
        <f>_xlfn.IFNA(VLOOKUP($B411,'FST OMT'!$C:$AH,$A411,0),0)*0.55</f>
        <v>0</v>
      </c>
      <c r="F411" s="12">
        <f>_xlfn.IFNA(VLOOKUP($B411,'FST CV'!$C:$AH,$A411,0),0)*0.55</f>
        <v>0</v>
      </c>
      <c r="G411" s="12">
        <f>_xlfn.IFNA(VLOOKUP($B411,'FST TT'!$C:$AH,$A411,0),0)*0.55</f>
        <v>0</v>
      </c>
      <c r="I411" s="4">
        <f t="shared" si="61"/>
        <v>0</v>
      </c>
      <c r="K411" s="52">
        <f>IF(D411="MT",VLOOKUP(B411,Master_Item!B:H,7,0),VLOOKUP(B411,Master_Item!B:H,6,0))</f>
        <v>88</v>
      </c>
      <c r="L411" s="52" t="str">
        <f>VLOOKUP(B411,Master_Item!B:M,12,0)</f>
        <v>โรงงานนวนคร</v>
      </c>
      <c r="M411" s="11" t="str">
        <f t="shared" si="62"/>
        <v>โรงงานนวนครRegion 6/14</v>
      </c>
      <c r="N411" s="11">
        <f t="shared" si="60"/>
        <v>0</v>
      </c>
      <c r="O411" s="11">
        <f t="shared" si="60"/>
        <v>0</v>
      </c>
      <c r="P411" s="11">
        <f t="shared" si="60"/>
        <v>0</v>
      </c>
      <c r="Q411" s="11">
        <f t="shared" si="60"/>
        <v>0</v>
      </c>
      <c r="R411" s="11">
        <f t="shared" si="60"/>
        <v>0</v>
      </c>
      <c r="S411" s="11"/>
      <c r="T411" s="1">
        <f>VLOOKUP(B411,Master_Item!B:I,8,0)</f>
        <v>6.4799999999999995</v>
      </c>
      <c r="U411" s="11">
        <f t="shared" si="63"/>
        <v>0</v>
      </c>
      <c r="V411" s="11">
        <f t="shared" si="64"/>
        <v>0</v>
      </c>
      <c r="W411" s="11">
        <f t="shared" si="65"/>
        <v>0</v>
      </c>
      <c r="X411" s="11">
        <f t="shared" si="66"/>
        <v>0</v>
      </c>
      <c r="Y411" s="11">
        <f t="shared" si="67"/>
        <v>0</v>
      </c>
    </row>
    <row r="412" spans="1:25">
      <c r="A412" s="13">
        <v>30</v>
      </c>
      <c r="B412" s="2">
        <v>310002954</v>
      </c>
      <c r="C412" s="1" t="s">
        <v>23</v>
      </c>
      <c r="D412" s="1" t="s">
        <v>121</v>
      </c>
      <c r="E412" s="12">
        <f>_xlfn.IFNA(VLOOKUP($B412,'FST OMT'!$C:$AH,$A412,0),0)</f>
        <v>0</v>
      </c>
      <c r="F412" s="12">
        <f>_xlfn.IFNA(VLOOKUP($B412,'FST CV'!$C:$AH,$A412,0),0)</f>
        <v>0</v>
      </c>
      <c r="G412" s="12">
        <f>_xlfn.IFNA(VLOOKUP($B412,'FST TT'!$C:$AH,$A412,0),0)</f>
        <v>0</v>
      </c>
      <c r="I412" s="4">
        <f t="shared" si="61"/>
        <v>0</v>
      </c>
      <c r="K412" s="52">
        <f>IF(D412="MT",VLOOKUP(B412,Master_Item!B:H,7,0),VLOOKUP(B412,Master_Item!B:H,6,0))</f>
        <v>88</v>
      </c>
      <c r="L412" s="52" t="str">
        <f>VLOOKUP(B412,Master_Item!B:M,12,0)</f>
        <v>โรงงานนวนคร</v>
      </c>
      <c r="M412" s="11" t="str">
        <f t="shared" si="62"/>
        <v>โรงงานนวนครRegion 7</v>
      </c>
      <c r="N412" s="11">
        <f t="shared" si="60"/>
        <v>0</v>
      </c>
      <c r="O412" s="11">
        <f t="shared" si="60"/>
        <v>0</v>
      </c>
      <c r="P412" s="11">
        <f t="shared" si="60"/>
        <v>0</v>
      </c>
      <c r="Q412" s="11">
        <f t="shared" si="60"/>
        <v>0</v>
      </c>
      <c r="R412" s="11">
        <f t="shared" si="60"/>
        <v>0</v>
      </c>
      <c r="S412" s="11"/>
      <c r="T412" s="1">
        <f>VLOOKUP(B412,Master_Item!B:I,8,0)</f>
        <v>6.4799999999999995</v>
      </c>
      <c r="U412" s="11">
        <f t="shared" si="63"/>
        <v>0</v>
      </c>
      <c r="V412" s="11">
        <f t="shared" si="64"/>
        <v>0</v>
      </c>
      <c r="W412" s="11">
        <f t="shared" si="65"/>
        <v>0</v>
      </c>
      <c r="X412" s="11">
        <f t="shared" si="66"/>
        <v>0</v>
      </c>
      <c r="Y412" s="11">
        <f t="shared" si="67"/>
        <v>0</v>
      </c>
    </row>
    <row r="413" spans="1:25">
      <c r="A413" s="13">
        <v>31</v>
      </c>
      <c r="B413" s="2">
        <v>310002954</v>
      </c>
      <c r="C413" s="1" t="s">
        <v>23</v>
      </c>
      <c r="D413" s="1" t="s">
        <v>122</v>
      </c>
      <c r="E413" s="12">
        <f>_xlfn.IFNA(VLOOKUP($B413,'FST OMT'!$C:$AH,$A413,0),0)</f>
        <v>0</v>
      </c>
      <c r="F413" s="12">
        <f>_xlfn.IFNA(VLOOKUP($B413,'FST CV'!$C:$AH,$A413,0),0)</f>
        <v>0</v>
      </c>
      <c r="G413" s="12">
        <f>_xlfn.IFNA(VLOOKUP($B413,'FST TT'!$C:$AH,$A413,0),0)</f>
        <v>0</v>
      </c>
      <c r="I413" s="4">
        <f t="shared" si="61"/>
        <v>0</v>
      </c>
      <c r="K413" s="52">
        <f>IF(D413="MT",VLOOKUP(B413,Master_Item!B:H,7,0),VLOOKUP(B413,Master_Item!B:H,6,0))</f>
        <v>88</v>
      </c>
      <c r="L413" s="52" t="str">
        <f>VLOOKUP(B413,Master_Item!B:M,12,0)</f>
        <v>โรงงานนวนคร</v>
      </c>
      <c r="M413" s="11" t="str">
        <f t="shared" si="62"/>
        <v>โรงงานนวนครRegion 8</v>
      </c>
      <c r="N413" s="11">
        <f t="shared" si="60"/>
        <v>0</v>
      </c>
      <c r="O413" s="11">
        <f t="shared" si="60"/>
        <v>0</v>
      </c>
      <c r="P413" s="11">
        <f t="shared" si="60"/>
        <v>0</v>
      </c>
      <c r="Q413" s="11">
        <f t="shared" si="60"/>
        <v>0</v>
      </c>
      <c r="R413" s="11">
        <f t="shared" si="60"/>
        <v>0</v>
      </c>
      <c r="S413" s="11"/>
      <c r="T413" s="1">
        <f>VLOOKUP(B413,Master_Item!B:I,8,0)</f>
        <v>6.4799999999999995</v>
      </c>
      <c r="U413" s="11">
        <f t="shared" si="63"/>
        <v>0</v>
      </c>
      <c r="V413" s="11">
        <f t="shared" si="64"/>
        <v>0</v>
      </c>
      <c r="W413" s="11">
        <f t="shared" si="65"/>
        <v>0</v>
      </c>
      <c r="X413" s="11">
        <f t="shared" si="66"/>
        <v>0</v>
      </c>
      <c r="Y413" s="11">
        <f t="shared" si="67"/>
        <v>0</v>
      </c>
    </row>
    <row r="414" spans="1:25">
      <c r="A414" s="13">
        <v>131</v>
      </c>
      <c r="B414" s="2">
        <v>310002954</v>
      </c>
      <c r="C414" s="1" t="s">
        <v>23</v>
      </c>
      <c r="D414" s="1" t="s">
        <v>123</v>
      </c>
      <c r="H414" s="4">
        <f>_xlfn.IFNA(VLOOKUP(B414,'FST MT'!A:FS,$A414,0),0)</f>
        <v>1739</v>
      </c>
      <c r="I414" s="4">
        <f t="shared" si="61"/>
        <v>1739</v>
      </c>
      <c r="K414" s="52">
        <f>IF(D414="MT",VLOOKUP(B414,Master_Item!B:H,7,0),VLOOKUP(B414,Master_Item!B:H,6,0))</f>
        <v>88</v>
      </c>
      <c r="L414" s="52" t="str">
        <f>VLOOKUP(B414,Master_Item!B:M,12,0)</f>
        <v>โรงงานนวนคร</v>
      </c>
      <c r="M414" s="11" t="str">
        <f t="shared" si="62"/>
        <v>โรงงานนวนครMT</v>
      </c>
      <c r="N414" s="11">
        <f t="shared" si="60"/>
        <v>0</v>
      </c>
      <c r="O414" s="11">
        <f t="shared" si="60"/>
        <v>0</v>
      </c>
      <c r="P414" s="11">
        <f t="shared" si="60"/>
        <v>0</v>
      </c>
      <c r="Q414" s="11">
        <f t="shared" si="60"/>
        <v>19.761363636363637</v>
      </c>
      <c r="R414" s="11">
        <f t="shared" si="60"/>
        <v>19.761363636363637</v>
      </c>
      <c r="S414" s="11"/>
      <c r="T414" s="1">
        <f>VLOOKUP(B414,Master_Item!B:I,8,0)</f>
        <v>6.4799999999999995</v>
      </c>
      <c r="U414" s="11">
        <f t="shared" si="63"/>
        <v>0</v>
      </c>
      <c r="V414" s="11">
        <f t="shared" si="64"/>
        <v>0</v>
      </c>
      <c r="W414" s="11">
        <f t="shared" si="65"/>
        <v>0</v>
      </c>
      <c r="X414" s="11">
        <f t="shared" si="66"/>
        <v>11268.72</v>
      </c>
      <c r="Y414" s="11">
        <f t="shared" si="67"/>
        <v>11268.72</v>
      </c>
    </row>
    <row r="415" spans="1:25">
      <c r="A415" s="13">
        <v>24</v>
      </c>
      <c r="B415" s="2">
        <v>310003078</v>
      </c>
      <c r="C415" s="1" t="s">
        <v>56</v>
      </c>
      <c r="D415" s="1" t="s">
        <v>115</v>
      </c>
      <c r="E415" s="12">
        <f>_xlfn.IFNA(VLOOKUP($B415,'FST OMT'!$C:$AH,$A415,0),0)</f>
        <v>0</v>
      </c>
      <c r="F415" s="12">
        <f>_xlfn.IFNA(VLOOKUP($B415,'FST CV'!$C:$AH,$A415,0),0)</f>
        <v>0</v>
      </c>
      <c r="G415" s="12">
        <f>_xlfn.IFNA(VLOOKUP($B415,'FST TT'!$C:$AH,$A415,0),0)</f>
        <v>0</v>
      </c>
      <c r="I415" s="4">
        <f t="shared" si="61"/>
        <v>0</v>
      </c>
      <c r="K415" s="52">
        <f>IF(D415="MT",VLOOKUP(B415,Master_Item!B:H,7,0),VLOOKUP(B415,Master_Item!B:H,6,0))</f>
        <v>60</v>
      </c>
      <c r="L415" s="52" t="str">
        <f>VLOOKUP(B415,Master_Item!B:M,12,0)</f>
        <v>โรงงานวังม่วง</v>
      </c>
      <c r="M415" s="11" t="str">
        <f t="shared" si="62"/>
        <v>โรงงานวังม่วงRegion 1</v>
      </c>
      <c r="N415" s="11">
        <f t="shared" ref="N415:R447" si="68">E415/$K415</f>
        <v>0</v>
      </c>
      <c r="O415" s="11">
        <f t="shared" si="68"/>
        <v>0</v>
      </c>
      <c r="P415" s="11">
        <f t="shared" si="68"/>
        <v>0</v>
      </c>
      <c r="Q415" s="11">
        <f t="shared" si="68"/>
        <v>0</v>
      </c>
      <c r="R415" s="11">
        <f t="shared" si="68"/>
        <v>0</v>
      </c>
      <c r="S415" s="11"/>
      <c r="T415" s="1">
        <f>VLOOKUP(B415,Master_Item!B:I,8,0)</f>
        <v>9.6000000000000014</v>
      </c>
      <c r="U415" s="11">
        <f t="shared" si="63"/>
        <v>0</v>
      </c>
      <c r="V415" s="11">
        <f t="shared" si="64"/>
        <v>0</v>
      </c>
      <c r="W415" s="11">
        <f t="shared" si="65"/>
        <v>0</v>
      </c>
      <c r="X415" s="11">
        <f t="shared" si="66"/>
        <v>0</v>
      </c>
      <c r="Y415" s="11">
        <f t="shared" si="67"/>
        <v>0</v>
      </c>
    </row>
    <row r="416" spans="1:25">
      <c r="A416" s="13">
        <v>25</v>
      </c>
      <c r="B416" s="2">
        <v>310003078</v>
      </c>
      <c r="C416" s="1" t="s">
        <v>56</v>
      </c>
      <c r="D416" s="1" t="s">
        <v>116</v>
      </c>
      <c r="E416" s="12">
        <f>_xlfn.IFNA(VLOOKUP($B416,'FST OMT'!$C:$AH,$A416,0),0)</f>
        <v>0</v>
      </c>
      <c r="F416" s="12">
        <f>_xlfn.IFNA(VLOOKUP($B416,'FST CV'!$C:$AH,$A416,0),0)</f>
        <v>0</v>
      </c>
      <c r="G416" s="12">
        <f>_xlfn.IFNA(VLOOKUP($B416,'FST TT'!$C:$AH,$A416,0),0)</f>
        <v>0</v>
      </c>
      <c r="I416" s="4">
        <f t="shared" si="61"/>
        <v>0</v>
      </c>
      <c r="K416" s="52">
        <f>IF(D416="MT",VLOOKUP(B416,Master_Item!B:H,7,0),VLOOKUP(B416,Master_Item!B:H,6,0))</f>
        <v>60</v>
      </c>
      <c r="L416" s="52" t="str">
        <f>VLOOKUP(B416,Master_Item!B:M,12,0)</f>
        <v>โรงงานวังม่วง</v>
      </c>
      <c r="M416" s="11" t="str">
        <f t="shared" si="62"/>
        <v>โรงงานวังม่วงRegion 2</v>
      </c>
      <c r="N416" s="11">
        <f t="shared" si="68"/>
        <v>0</v>
      </c>
      <c r="O416" s="11">
        <f t="shared" si="68"/>
        <v>0</v>
      </c>
      <c r="P416" s="11">
        <f t="shared" si="68"/>
        <v>0</v>
      </c>
      <c r="Q416" s="11">
        <f t="shared" si="68"/>
        <v>0</v>
      </c>
      <c r="R416" s="11">
        <f t="shared" si="68"/>
        <v>0</v>
      </c>
      <c r="S416" s="11"/>
      <c r="T416" s="1">
        <f>VLOOKUP(B416,Master_Item!B:I,8,0)</f>
        <v>9.6000000000000014</v>
      </c>
      <c r="U416" s="11">
        <f t="shared" si="63"/>
        <v>0</v>
      </c>
      <c r="V416" s="11">
        <f t="shared" si="64"/>
        <v>0</v>
      </c>
      <c r="W416" s="11">
        <f t="shared" si="65"/>
        <v>0</v>
      </c>
      <c r="X416" s="11">
        <f t="shared" si="66"/>
        <v>0</v>
      </c>
      <c r="Y416" s="11">
        <f t="shared" si="67"/>
        <v>0</v>
      </c>
    </row>
    <row r="417" spans="1:25">
      <c r="A417" s="13">
        <v>26</v>
      </c>
      <c r="B417" s="2">
        <v>310003078</v>
      </c>
      <c r="C417" s="1" t="s">
        <v>56</v>
      </c>
      <c r="D417" s="1" t="s">
        <v>117</v>
      </c>
      <c r="E417" s="12">
        <f>_xlfn.IFNA(VLOOKUP($B417,'FST OMT'!$C:$AH,$A417,0),0)</f>
        <v>0</v>
      </c>
      <c r="F417" s="12">
        <f>_xlfn.IFNA(VLOOKUP($B417,'FST CV'!$C:$AH,$A417,0),0)</f>
        <v>0</v>
      </c>
      <c r="G417" s="12">
        <f>_xlfn.IFNA(VLOOKUP($B417,'FST TT'!$C:$AH,$A417,0),0)</f>
        <v>0</v>
      </c>
      <c r="I417" s="4">
        <f t="shared" si="61"/>
        <v>0</v>
      </c>
      <c r="K417" s="52">
        <f>IF(D417="MT",VLOOKUP(B417,Master_Item!B:H,7,0),VLOOKUP(B417,Master_Item!B:H,6,0))</f>
        <v>60</v>
      </c>
      <c r="L417" s="52" t="str">
        <f>VLOOKUP(B417,Master_Item!B:M,12,0)</f>
        <v>โรงงานวังม่วง</v>
      </c>
      <c r="M417" s="11" t="str">
        <f t="shared" si="62"/>
        <v>โรงงานวังม่วงRegion 3</v>
      </c>
      <c r="N417" s="11">
        <f t="shared" si="68"/>
        <v>0</v>
      </c>
      <c r="O417" s="11">
        <f t="shared" si="68"/>
        <v>0</v>
      </c>
      <c r="P417" s="11">
        <f t="shared" si="68"/>
        <v>0</v>
      </c>
      <c r="Q417" s="11">
        <f t="shared" si="68"/>
        <v>0</v>
      </c>
      <c r="R417" s="11">
        <f t="shared" si="68"/>
        <v>0</v>
      </c>
      <c r="S417" s="11"/>
      <c r="T417" s="1">
        <f>VLOOKUP(B417,Master_Item!B:I,8,0)</f>
        <v>9.6000000000000014</v>
      </c>
      <c r="U417" s="11">
        <f t="shared" si="63"/>
        <v>0</v>
      </c>
      <c r="V417" s="11">
        <f t="shared" si="64"/>
        <v>0</v>
      </c>
      <c r="W417" s="11">
        <f t="shared" si="65"/>
        <v>0</v>
      </c>
      <c r="X417" s="11">
        <f t="shared" si="66"/>
        <v>0</v>
      </c>
      <c r="Y417" s="11">
        <f t="shared" si="67"/>
        <v>0</v>
      </c>
    </row>
    <row r="418" spans="1:25">
      <c r="A418" s="13">
        <v>27</v>
      </c>
      <c r="B418" s="2">
        <v>310003078</v>
      </c>
      <c r="C418" s="1" t="s">
        <v>56</v>
      </c>
      <c r="D418" s="1" t="s">
        <v>118</v>
      </c>
      <c r="E418" s="12">
        <f>_xlfn.IFNA(VLOOKUP($B418,'FST OMT'!$C:$AH,$A418,0),0)</f>
        <v>0</v>
      </c>
      <c r="F418" s="12">
        <f>_xlfn.IFNA(VLOOKUP($B418,'FST CV'!$C:$AH,$A418,0),0)</f>
        <v>0</v>
      </c>
      <c r="G418" s="12">
        <f>_xlfn.IFNA(VLOOKUP($B418,'FST TT'!$C:$AH,$A418,0),0)</f>
        <v>0</v>
      </c>
      <c r="I418" s="4">
        <f t="shared" si="61"/>
        <v>0</v>
      </c>
      <c r="K418" s="52">
        <f>IF(D418="MT",VLOOKUP(B418,Master_Item!B:H,7,0),VLOOKUP(B418,Master_Item!B:H,6,0))</f>
        <v>60</v>
      </c>
      <c r="L418" s="52" t="str">
        <f>VLOOKUP(B418,Master_Item!B:M,12,0)</f>
        <v>โรงงานวังม่วง</v>
      </c>
      <c r="M418" s="11" t="str">
        <f t="shared" si="62"/>
        <v>โรงงานวังม่วงRegion 4</v>
      </c>
      <c r="N418" s="11">
        <f t="shared" si="68"/>
        <v>0</v>
      </c>
      <c r="O418" s="11">
        <f t="shared" si="68"/>
        <v>0</v>
      </c>
      <c r="P418" s="11">
        <f t="shared" si="68"/>
        <v>0</v>
      </c>
      <c r="Q418" s="11">
        <f t="shared" si="68"/>
        <v>0</v>
      </c>
      <c r="R418" s="11">
        <f t="shared" si="68"/>
        <v>0</v>
      </c>
      <c r="S418" s="11"/>
      <c r="T418" s="1">
        <f>VLOOKUP(B418,Master_Item!B:I,8,0)</f>
        <v>9.6000000000000014</v>
      </c>
      <c r="U418" s="11">
        <f t="shared" si="63"/>
        <v>0</v>
      </c>
      <c r="V418" s="11">
        <f t="shared" si="64"/>
        <v>0</v>
      </c>
      <c r="W418" s="11">
        <f t="shared" si="65"/>
        <v>0</v>
      </c>
      <c r="X418" s="11">
        <f t="shared" si="66"/>
        <v>0</v>
      </c>
      <c r="Y418" s="11">
        <f t="shared" si="67"/>
        <v>0</v>
      </c>
    </row>
    <row r="419" spans="1:25">
      <c r="A419" s="13">
        <v>28</v>
      </c>
      <c r="B419" s="2">
        <v>310003078</v>
      </c>
      <c r="C419" s="1" t="s">
        <v>56</v>
      </c>
      <c r="D419" s="1" t="s">
        <v>119</v>
      </c>
      <c r="E419" s="12">
        <f>_xlfn.IFNA(VLOOKUP($B419,'FST OMT'!$C:$AH,$A419,0),0)</f>
        <v>0</v>
      </c>
      <c r="F419" s="12">
        <f>_xlfn.IFNA(VLOOKUP($B419,'FST CV'!$C:$AH,$A419,0),0)</f>
        <v>0</v>
      </c>
      <c r="G419" s="12">
        <f>_xlfn.IFNA(VLOOKUP($B419,'FST TT'!$C:$AH,$A419,0),0)</f>
        <v>0</v>
      </c>
      <c r="I419" s="4">
        <f t="shared" si="61"/>
        <v>0</v>
      </c>
      <c r="K419" s="52">
        <f>IF(D419="MT",VLOOKUP(B419,Master_Item!B:H,7,0),VLOOKUP(B419,Master_Item!B:H,6,0))</f>
        <v>60</v>
      </c>
      <c r="L419" s="52" t="str">
        <f>VLOOKUP(B419,Master_Item!B:M,12,0)</f>
        <v>โรงงานวังม่วง</v>
      </c>
      <c r="M419" s="11" t="str">
        <f t="shared" si="62"/>
        <v>โรงงานวังม่วงRegion 5</v>
      </c>
      <c r="N419" s="11">
        <f t="shared" si="68"/>
        <v>0</v>
      </c>
      <c r="O419" s="11">
        <f t="shared" si="68"/>
        <v>0</v>
      </c>
      <c r="P419" s="11">
        <f t="shared" si="68"/>
        <v>0</v>
      </c>
      <c r="Q419" s="11">
        <f t="shared" si="68"/>
        <v>0</v>
      </c>
      <c r="R419" s="11">
        <f t="shared" si="68"/>
        <v>0</v>
      </c>
      <c r="S419" s="11"/>
      <c r="T419" s="1">
        <f>VLOOKUP(B419,Master_Item!B:I,8,0)</f>
        <v>9.6000000000000014</v>
      </c>
      <c r="U419" s="11">
        <f t="shared" si="63"/>
        <v>0</v>
      </c>
      <c r="V419" s="11">
        <f t="shared" si="64"/>
        <v>0</v>
      </c>
      <c r="W419" s="11">
        <f t="shared" si="65"/>
        <v>0</v>
      </c>
      <c r="X419" s="11">
        <f t="shared" si="66"/>
        <v>0</v>
      </c>
      <c r="Y419" s="11">
        <f t="shared" si="67"/>
        <v>0</v>
      </c>
    </row>
    <row r="420" spans="1:25">
      <c r="A420" s="13">
        <v>29</v>
      </c>
      <c r="B420" s="2">
        <v>310003078</v>
      </c>
      <c r="C420" s="1" t="s">
        <v>56</v>
      </c>
      <c r="D420" s="1" t="s">
        <v>127</v>
      </c>
      <c r="E420" s="12">
        <f>_xlfn.IFNA(VLOOKUP($B420,'FST OMT'!$C:$AH,$A420,0),0)*0.45</f>
        <v>0</v>
      </c>
      <c r="F420" s="12">
        <f>_xlfn.IFNA(VLOOKUP($B420,'FST CV'!$C:$AH,$A420,0),0)*0.45</f>
        <v>0</v>
      </c>
      <c r="G420" s="12">
        <f>_xlfn.IFNA(VLOOKUP($B420,'FST TT'!$C:$AH,$A420,0),0)*0.45</f>
        <v>0</v>
      </c>
      <c r="I420" s="4">
        <f t="shared" si="61"/>
        <v>0</v>
      </c>
      <c r="K420" s="52">
        <f>IF(D420="MT",VLOOKUP(B420,Master_Item!B:H,7,0),VLOOKUP(B420,Master_Item!B:H,6,0))</f>
        <v>60</v>
      </c>
      <c r="L420" s="52" t="str">
        <f>VLOOKUP(B420,Master_Item!B:M,12,0)</f>
        <v>โรงงานวังม่วง</v>
      </c>
      <c r="M420" s="11" t="str">
        <f t="shared" si="62"/>
        <v>โรงงานวังม่วงRegion 6/9</v>
      </c>
      <c r="N420" s="11">
        <f t="shared" si="68"/>
        <v>0</v>
      </c>
      <c r="O420" s="11">
        <f t="shared" si="68"/>
        <v>0</v>
      </c>
      <c r="P420" s="11">
        <f t="shared" si="68"/>
        <v>0</v>
      </c>
      <c r="Q420" s="11">
        <f t="shared" si="68"/>
        <v>0</v>
      </c>
      <c r="R420" s="11">
        <f t="shared" si="68"/>
        <v>0</v>
      </c>
      <c r="S420" s="11"/>
      <c r="T420" s="1">
        <f>VLOOKUP(B420,Master_Item!B:I,8,0)</f>
        <v>9.6000000000000014</v>
      </c>
      <c r="U420" s="11">
        <f t="shared" si="63"/>
        <v>0</v>
      </c>
      <c r="V420" s="11">
        <f t="shared" si="64"/>
        <v>0</v>
      </c>
      <c r="W420" s="11">
        <f t="shared" si="65"/>
        <v>0</v>
      </c>
      <c r="X420" s="11">
        <f t="shared" si="66"/>
        <v>0</v>
      </c>
      <c r="Y420" s="11">
        <f t="shared" si="67"/>
        <v>0</v>
      </c>
    </row>
    <row r="421" spans="1:25">
      <c r="A421" s="13">
        <v>29</v>
      </c>
      <c r="B421" s="2">
        <v>310003078</v>
      </c>
      <c r="C421" s="1" t="s">
        <v>56</v>
      </c>
      <c r="D421" s="1" t="s">
        <v>128</v>
      </c>
      <c r="E421" s="12">
        <f>_xlfn.IFNA(VLOOKUP($B421,'FST OMT'!$C:$AH,$A421,0),0)*0.55</f>
        <v>0</v>
      </c>
      <c r="F421" s="12">
        <f>_xlfn.IFNA(VLOOKUP($B421,'FST CV'!$C:$AH,$A421,0),0)*0.55</f>
        <v>0</v>
      </c>
      <c r="G421" s="12">
        <f>_xlfn.IFNA(VLOOKUP($B421,'FST TT'!$C:$AH,$A421,0),0)*0.55</f>
        <v>0</v>
      </c>
      <c r="I421" s="4">
        <f t="shared" si="61"/>
        <v>0</v>
      </c>
      <c r="K421" s="52">
        <f>IF(D421="MT",VLOOKUP(B421,Master_Item!B:H,7,0),VLOOKUP(B421,Master_Item!B:H,6,0))</f>
        <v>60</v>
      </c>
      <c r="L421" s="52" t="str">
        <f>VLOOKUP(B421,Master_Item!B:M,12,0)</f>
        <v>โรงงานวังม่วง</v>
      </c>
      <c r="M421" s="11" t="str">
        <f t="shared" si="62"/>
        <v>โรงงานวังม่วงRegion 6/14</v>
      </c>
      <c r="N421" s="11">
        <f t="shared" si="68"/>
        <v>0</v>
      </c>
      <c r="O421" s="11">
        <f t="shared" si="68"/>
        <v>0</v>
      </c>
      <c r="P421" s="11">
        <f t="shared" si="68"/>
        <v>0</v>
      </c>
      <c r="Q421" s="11">
        <f t="shared" si="68"/>
        <v>0</v>
      </c>
      <c r="R421" s="11">
        <f t="shared" si="68"/>
        <v>0</v>
      </c>
      <c r="S421" s="11"/>
      <c r="T421" s="1">
        <f>VLOOKUP(B421,Master_Item!B:I,8,0)</f>
        <v>9.6000000000000014</v>
      </c>
      <c r="U421" s="11">
        <f t="shared" si="63"/>
        <v>0</v>
      </c>
      <c r="V421" s="11">
        <f t="shared" si="64"/>
        <v>0</v>
      </c>
      <c r="W421" s="11">
        <f t="shared" si="65"/>
        <v>0</v>
      </c>
      <c r="X421" s="11">
        <f t="shared" si="66"/>
        <v>0</v>
      </c>
      <c r="Y421" s="11">
        <f t="shared" si="67"/>
        <v>0</v>
      </c>
    </row>
    <row r="422" spans="1:25">
      <c r="A422" s="13">
        <v>30</v>
      </c>
      <c r="B422" s="2">
        <v>310003078</v>
      </c>
      <c r="C422" s="1" t="s">
        <v>56</v>
      </c>
      <c r="D422" s="1" t="s">
        <v>121</v>
      </c>
      <c r="E422" s="12">
        <f>_xlfn.IFNA(VLOOKUP($B422,'FST OMT'!$C:$AH,$A422,0),0)</f>
        <v>0</v>
      </c>
      <c r="F422" s="12">
        <f>_xlfn.IFNA(VLOOKUP($B422,'FST CV'!$C:$AH,$A422,0),0)</f>
        <v>0</v>
      </c>
      <c r="G422" s="12">
        <f>_xlfn.IFNA(VLOOKUP($B422,'FST TT'!$C:$AH,$A422,0),0)</f>
        <v>0</v>
      </c>
      <c r="I422" s="4">
        <f t="shared" si="61"/>
        <v>0</v>
      </c>
      <c r="K422" s="52">
        <f>IF(D422="MT",VLOOKUP(B422,Master_Item!B:H,7,0),VLOOKUP(B422,Master_Item!B:H,6,0))</f>
        <v>60</v>
      </c>
      <c r="L422" s="52" t="str">
        <f>VLOOKUP(B422,Master_Item!B:M,12,0)</f>
        <v>โรงงานวังม่วง</v>
      </c>
      <c r="M422" s="11" t="str">
        <f t="shared" si="62"/>
        <v>โรงงานวังม่วงRegion 7</v>
      </c>
      <c r="N422" s="11">
        <f t="shared" si="68"/>
        <v>0</v>
      </c>
      <c r="O422" s="11">
        <f t="shared" si="68"/>
        <v>0</v>
      </c>
      <c r="P422" s="11">
        <f t="shared" si="68"/>
        <v>0</v>
      </c>
      <c r="Q422" s="11">
        <f t="shared" si="68"/>
        <v>0</v>
      </c>
      <c r="R422" s="11">
        <f t="shared" si="68"/>
        <v>0</v>
      </c>
      <c r="S422" s="11"/>
      <c r="T422" s="1">
        <f>VLOOKUP(B422,Master_Item!B:I,8,0)</f>
        <v>9.6000000000000014</v>
      </c>
      <c r="U422" s="11">
        <f t="shared" si="63"/>
        <v>0</v>
      </c>
      <c r="V422" s="11">
        <f t="shared" si="64"/>
        <v>0</v>
      </c>
      <c r="W422" s="11">
        <f t="shared" si="65"/>
        <v>0</v>
      </c>
      <c r="X422" s="11">
        <f t="shared" si="66"/>
        <v>0</v>
      </c>
      <c r="Y422" s="11">
        <f t="shared" si="67"/>
        <v>0</v>
      </c>
    </row>
    <row r="423" spans="1:25">
      <c r="A423" s="13">
        <v>31</v>
      </c>
      <c r="B423" s="2">
        <v>310003078</v>
      </c>
      <c r="C423" s="1" t="s">
        <v>56</v>
      </c>
      <c r="D423" s="1" t="s">
        <v>122</v>
      </c>
      <c r="E423" s="12">
        <f>_xlfn.IFNA(VLOOKUP($B423,'FST OMT'!$C:$AH,$A423,0),0)</f>
        <v>0</v>
      </c>
      <c r="F423" s="12">
        <f>_xlfn.IFNA(VLOOKUP($B423,'FST CV'!$C:$AH,$A423,0),0)</f>
        <v>0</v>
      </c>
      <c r="G423" s="12">
        <f>_xlfn.IFNA(VLOOKUP($B423,'FST TT'!$C:$AH,$A423,0),0)</f>
        <v>0</v>
      </c>
      <c r="I423" s="4">
        <f t="shared" si="61"/>
        <v>0</v>
      </c>
      <c r="K423" s="52">
        <f>IF(D423="MT",VLOOKUP(B423,Master_Item!B:H,7,0),VLOOKUP(B423,Master_Item!B:H,6,0))</f>
        <v>60</v>
      </c>
      <c r="L423" s="52" t="str">
        <f>VLOOKUP(B423,Master_Item!B:M,12,0)</f>
        <v>โรงงานวังม่วง</v>
      </c>
      <c r="M423" s="11" t="str">
        <f t="shared" si="62"/>
        <v>โรงงานวังม่วงRegion 8</v>
      </c>
      <c r="N423" s="11">
        <f t="shared" si="68"/>
        <v>0</v>
      </c>
      <c r="O423" s="11">
        <f t="shared" si="68"/>
        <v>0</v>
      </c>
      <c r="P423" s="11">
        <f t="shared" si="68"/>
        <v>0</v>
      </c>
      <c r="Q423" s="11">
        <f t="shared" si="68"/>
        <v>0</v>
      </c>
      <c r="R423" s="11">
        <f t="shared" si="68"/>
        <v>0</v>
      </c>
      <c r="S423" s="11"/>
      <c r="T423" s="1">
        <f>VLOOKUP(B423,Master_Item!B:I,8,0)</f>
        <v>9.6000000000000014</v>
      </c>
      <c r="U423" s="11">
        <f t="shared" si="63"/>
        <v>0</v>
      </c>
      <c r="V423" s="11">
        <f t="shared" si="64"/>
        <v>0</v>
      </c>
      <c r="W423" s="11">
        <f t="shared" si="65"/>
        <v>0</v>
      </c>
      <c r="X423" s="11">
        <f t="shared" si="66"/>
        <v>0</v>
      </c>
      <c r="Y423" s="11">
        <f t="shared" si="67"/>
        <v>0</v>
      </c>
    </row>
    <row r="424" spans="1:25">
      <c r="A424" s="13">
        <v>131</v>
      </c>
      <c r="B424" s="2">
        <v>310003078</v>
      </c>
      <c r="C424" s="1" t="s">
        <v>56</v>
      </c>
      <c r="D424" s="1" t="s">
        <v>123</v>
      </c>
      <c r="H424" s="4">
        <f>_xlfn.IFNA(VLOOKUP(B424,'FST MT'!A:FS,$A424,0),0)</f>
        <v>0</v>
      </c>
      <c r="I424" s="4">
        <f t="shared" si="61"/>
        <v>0</v>
      </c>
      <c r="K424" s="52">
        <f>IF(D424="MT",VLOOKUP(B424,Master_Item!B:H,7,0),VLOOKUP(B424,Master_Item!B:H,6,0))</f>
        <v>60</v>
      </c>
      <c r="L424" s="52" t="str">
        <f>VLOOKUP(B424,Master_Item!B:M,12,0)</f>
        <v>โรงงานวังม่วง</v>
      </c>
      <c r="M424" s="11" t="str">
        <f t="shared" si="62"/>
        <v>โรงงานวังม่วงMT</v>
      </c>
      <c r="N424" s="11">
        <f t="shared" si="68"/>
        <v>0</v>
      </c>
      <c r="O424" s="11">
        <f t="shared" si="68"/>
        <v>0</v>
      </c>
      <c r="P424" s="11">
        <f t="shared" si="68"/>
        <v>0</v>
      </c>
      <c r="Q424" s="11">
        <f t="shared" si="68"/>
        <v>0</v>
      </c>
      <c r="R424" s="11">
        <f t="shared" si="68"/>
        <v>0</v>
      </c>
      <c r="S424" s="11"/>
      <c r="T424" s="1">
        <f>VLOOKUP(B424,Master_Item!B:I,8,0)</f>
        <v>9.6000000000000014</v>
      </c>
      <c r="U424" s="11">
        <f t="shared" si="63"/>
        <v>0</v>
      </c>
      <c r="V424" s="11">
        <f t="shared" si="64"/>
        <v>0</v>
      </c>
      <c r="W424" s="11">
        <f t="shared" si="65"/>
        <v>0</v>
      </c>
      <c r="X424" s="11">
        <f t="shared" si="66"/>
        <v>0</v>
      </c>
      <c r="Y424" s="11">
        <f t="shared" si="67"/>
        <v>0</v>
      </c>
    </row>
    <row r="425" spans="1:25">
      <c r="A425" s="13">
        <v>24</v>
      </c>
      <c r="B425" s="2">
        <v>310003079</v>
      </c>
      <c r="C425" s="1" t="s">
        <v>26</v>
      </c>
      <c r="D425" s="1" t="s">
        <v>115</v>
      </c>
      <c r="E425" s="12">
        <f>_xlfn.IFNA(VLOOKUP($B425,'FST OMT'!$C:$AH,$A425,0),0)</f>
        <v>0</v>
      </c>
      <c r="F425" s="12">
        <f>_xlfn.IFNA(VLOOKUP($B425,'FST CV'!$C:$AH,$A425,0),0)</f>
        <v>106</v>
      </c>
      <c r="G425" s="12">
        <f>_xlfn.IFNA(VLOOKUP($B425,'FST TT'!$C:$AH,$A425,0),0)</f>
        <v>110</v>
      </c>
      <c r="I425" s="4">
        <f t="shared" si="61"/>
        <v>216</v>
      </c>
      <c r="K425" s="52">
        <f>IF(D425="MT",VLOOKUP(B425,Master_Item!B:H,7,0),VLOOKUP(B425,Master_Item!B:H,6,0))</f>
        <v>88</v>
      </c>
      <c r="L425" s="52" t="str">
        <f>VLOOKUP(B425,Master_Item!B:M,12,0)</f>
        <v>โรงงานนวนคร</v>
      </c>
      <c r="M425" s="11" t="str">
        <f t="shared" si="62"/>
        <v>โรงงานนวนครRegion 1</v>
      </c>
      <c r="N425" s="11">
        <f t="shared" si="68"/>
        <v>0</v>
      </c>
      <c r="O425" s="11">
        <f t="shared" si="68"/>
        <v>1.2045454545454546</v>
      </c>
      <c r="P425" s="11">
        <f t="shared" si="68"/>
        <v>1.25</v>
      </c>
      <c r="Q425" s="11">
        <f t="shared" si="68"/>
        <v>0</v>
      </c>
      <c r="R425" s="11">
        <f t="shared" si="68"/>
        <v>2.4545454545454546</v>
      </c>
      <c r="S425" s="11"/>
      <c r="T425" s="1">
        <f>VLOOKUP(B425,Master_Item!B:I,8,0)</f>
        <v>6.4799999999999995</v>
      </c>
      <c r="U425" s="11">
        <f t="shared" si="63"/>
        <v>0</v>
      </c>
      <c r="V425" s="11">
        <f t="shared" si="64"/>
        <v>686.88</v>
      </c>
      <c r="W425" s="11">
        <f t="shared" si="65"/>
        <v>712.8</v>
      </c>
      <c r="X425" s="11">
        <f t="shared" si="66"/>
        <v>0</v>
      </c>
      <c r="Y425" s="11">
        <f t="shared" si="67"/>
        <v>1399.6799999999998</v>
      </c>
    </row>
    <row r="426" spans="1:25">
      <c r="A426" s="13">
        <v>25</v>
      </c>
      <c r="B426" s="2">
        <v>310003079</v>
      </c>
      <c r="C426" s="1" t="s">
        <v>26</v>
      </c>
      <c r="D426" s="1" t="s">
        <v>116</v>
      </c>
      <c r="E426" s="12">
        <f>_xlfn.IFNA(VLOOKUP($B426,'FST OMT'!$C:$AH,$A426,0),0)</f>
        <v>608</v>
      </c>
      <c r="F426" s="12">
        <f>_xlfn.IFNA(VLOOKUP($B426,'FST CV'!$C:$AH,$A426,0),0)</f>
        <v>276</v>
      </c>
      <c r="G426" s="12">
        <f>_xlfn.IFNA(VLOOKUP($B426,'FST TT'!$C:$AH,$A426,0),0)</f>
        <v>328</v>
      </c>
      <c r="I426" s="4">
        <f t="shared" si="61"/>
        <v>1212</v>
      </c>
      <c r="K426" s="52">
        <f>IF(D426="MT",VLOOKUP(B426,Master_Item!B:H,7,0),VLOOKUP(B426,Master_Item!B:H,6,0))</f>
        <v>88</v>
      </c>
      <c r="L426" s="52" t="str">
        <f>VLOOKUP(B426,Master_Item!B:M,12,0)</f>
        <v>โรงงานนวนคร</v>
      </c>
      <c r="M426" s="11" t="str">
        <f t="shared" si="62"/>
        <v>โรงงานนวนครRegion 2</v>
      </c>
      <c r="N426" s="11">
        <f t="shared" si="68"/>
        <v>6.9090909090909092</v>
      </c>
      <c r="O426" s="11">
        <f t="shared" si="68"/>
        <v>3.1363636363636362</v>
      </c>
      <c r="P426" s="11">
        <f t="shared" si="68"/>
        <v>3.7272727272727271</v>
      </c>
      <c r="Q426" s="11">
        <f t="shared" si="68"/>
        <v>0</v>
      </c>
      <c r="R426" s="11">
        <f t="shared" si="68"/>
        <v>13.772727272727273</v>
      </c>
      <c r="S426" s="11"/>
      <c r="T426" s="1">
        <f>VLOOKUP(B426,Master_Item!B:I,8,0)</f>
        <v>6.4799999999999995</v>
      </c>
      <c r="U426" s="11">
        <f t="shared" si="63"/>
        <v>3939.8399999999997</v>
      </c>
      <c r="V426" s="11">
        <f t="shared" si="64"/>
        <v>1788.4799999999998</v>
      </c>
      <c r="W426" s="11">
        <f t="shared" si="65"/>
        <v>2125.44</v>
      </c>
      <c r="X426" s="11">
        <f t="shared" si="66"/>
        <v>0</v>
      </c>
      <c r="Y426" s="11">
        <f t="shared" si="67"/>
        <v>7853.7599999999993</v>
      </c>
    </row>
    <row r="427" spans="1:25">
      <c r="A427" s="13">
        <v>26</v>
      </c>
      <c r="B427" s="2">
        <v>310003079</v>
      </c>
      <c r="C427" s="1" t="s">
        <v>26</v>
      </c>
      <c r="D427" s="1" t="s">
        <v>117</v>
      </c>
      <c r="E427" s="12">
        <f>_xlfn.IFNA(VLOOKUP($B427,'FST OMT'!$C:$AH,$A427,0),0)</f>
        <v>915</v>
      </c>
      <c r="F427" s="12">
        <f>_xlfn.IFNA(VLOOKUP($B427,'FST CV'!$C:$AH,$A427,0),0)</f>
        <v>920</v>
      </c>
      <c r="G427" s="12">
        <f>_xlfn.IFNA(VLOOKUP($B427,'FST TT'!$C:$AH,$A427,0),0)</f>
        <v>142</v>
      </c>
      <c r="I427" s="4">
        <f t="shared" si="61"/>
        <v>1977</v>
      </c>
      <c r="K427" s="52">
        <f>IF(D427="MT",VLOOKUP(B427,Master_Item!B:H,7,0),VLOOKUP(B427,Master_Item!B:H,6,0))</f>
        <v>88</v>
      </c>
      <c r="L427" s="52" t="str">
        <f>VLOOKUP(B427,Master_Item!B:M,12,0)</f>
        <v>โรงงานนวนคร</v>
      </c>
      <c r="M427" s="11" t="str">
        <f t="shared" si="62"/>
        <v>โรงงานนวนครRegion 3</v>
      </c>
      <c r="N427" s="11">
        <f t="shared" si="68"/>
        <v>10.397727272727273</v>
      </c>
      <c r="O427" s="11">
        <f t="shared" si="68"/>
        <v>10.454545454545455</v>
      </c>
      <c r="P427" s="11">
        <f t="shared" si="68"/>
        <v>1.6136363636363635</v>
      </c>
      <c r="Q427" s="11">
        <f t="shared" si="68"/>
        <v>0</v>
      </c>
      <c r="R427" s="11">
        <f t="shared" si="68"/>
        <v>22.46590909090909</v>
      </c>
      <c r="S427" s="11"/>
      <c r="T427" s="1">
        <f>VLOOKUP(B427,Master_Item!B:I,8,0)</f>
        <v>6.4799999999999995</v>
      </c>
      <c r="U427" s="11">
        <f t="shared" si="63"/>
        <v>5929.2</v>
      </c>
      <c r="V427" s="11">
        <f t="shared" si="64"/>
        <v>5961.5999999999995</v>
      </c>
      <c r="W427" s="11">
        <f t="shared" si="65"/>
        <v>920.16</v>
      </c>
      <c r="X427" s="11">
        <f t="shared" si="66"/>
        <v>0</v>
      </c>
      <c r="Y427" s="11">
        <f t="shared" si="67"/>
        <v>12810.96</v>
      </c>
    </row>
    <row r="428" spans="1:25">
      <c r="A428" s="13">
        <v>27</v>
      </c>
      <c r="B428" s="2">
        <v>310003079</v>
      </c>
      <c r="C428" s="1" t="s">
        <v>26</v>
      </c>
      <c r="D428" s="1" t="s">
        <v>118</v>
      </c>
      <c r="E428" s="12">
        <f>_xlfn.IFNA(VLOOKUP($B428,'FST OMT'!$C:$AH,$A428,0),0)</f>
        <v>794</v>
      </c>
      <c r="F428" s="12">
        <f>_xlfn.IFNA(VLOOKUP($B428,'FST CV'!$C:$AH,$A428,0),0)</f>
        <v>1825</v>
      </c>
      <c r="G428" s="12">
        <f>_xlfn.IFNA(VLOOKUP($B428,'FST TT'!$C:$AH,$A428,0),0)</f>
        <v>747</v>
      </c>
      <c r="I428" s="4">
        <f t="shared" si="61"/>
        <v>3366</v>
      </c>
      <c r="K428" s="52">
        <f>IF(D428="MT",VLOOKUP(B428,Master_Item!B:H,7,0),VLOOKUP(B428,Master_Item!B:H,6,0))</f>
        <v>88</v>
      </c>
      <c r="L428" s="52" t="str">
        <f>VLOOKUP(B428,Master_Item!B:M,12,0)</f>
        <v>โรงงานนวนคร</v>
      </c>
      <c r="M428" s="11" t="str">
        <f t="shared" si="62"/>
        <v>โรงงานนวนครRegion 4</v>
      </c>
      <c r="N428" s="11">
        <f t="shared" si="68"/>
        <v>9.0227272727272734</v>
      </c>
      <c r="O428" s="11">
        <f t="shared" si="68"/>
        <v>20.738636363636363</v>
      </c>
      <c r="P428" s="11">
        <f t="shared" si="68"/>
        <v>8.4886363636363633</v>
      </c>
      <c r="Q428" s="11">
        <f t="shared" si="68"/>
        <v>0</v>
      </c>
      <c r="R428" s="11">
        <f t="shared" si="68"/>
        <v>38.25</v>
      </c>
      <c r="S428" s="11"/>
      <c r="T428" s="1">
        <f>VLOOKUP(B428,Master_Item!B:I,8,0)</f>
        <v>6.4799999999999995</v>
      </c>
      <c r="U428" s="11">
        <f t="shared" si="63"/>
        <v>5145.12</v>
      </c>
      <c r="V428" s="11">
        <f t="shared" si="64"/>
        <v>11826</v>
      </c>
      <c r="W428" s="11">
        <f t="shared" si="65"/>
        <v>4840.5599999999995</v>
      </c>
      <c r="X428" s="11">
        <f t="shared" si="66"/>
        <v>0</v>
      </c>
      <c r="Y428" s="11">
        <f t="shared" si="67"/>
        <v>21811.679999999997</v>
      </c>
    </row>
    <row r="429" spans="1:25">
      <c r="A429" s="13">
        <v>28</v>
      </c>
      <c r="B429" s="2">
        <v>310003079</v>
      </c>
      <c r="C429" s="1" t="s">
        <v>26</v>
      </c>
      <c r="D429" s="1" t="s">
        <v>119</v>
      </c>
      <c r="E429" s="12">
        <f>_xlfn.IFNA(VLOOKUP($B429,'FST OMT'!$C:$AH,$A429,0),0)</f>
        <v>247</v>
      </c>
      <c r="F429" s="12">
        <f>_xlfn.IFNA(VLOOKUP($B429,'FST CV'!$C:$AH,$A429,0),0)</f>
        <v>281</v>
      </c>
      <c r="G429" s="12">
        <f>_xlfn.IFNA(VLOOKUP($B429,'FST TT'!$C:$AH,$A429,0),0)</f>
        <v>208</v>
      </c>
      <c r="I429" s="4">
        <f t="shared" si="61"/>
        <v>736</v>
      </c>
      <c r="K429" s="52">
        <f>IF(D429="MT",VLOOKUP(B429,Master_Item!B:H,7,0),VLOOKUP(B429,Master_Item!B:H,6,0))</f>
        <v>88</v>
      </c>
      <c r="L429" s="52" t="str">
        <f>VLOOKUP(B429,Master_Item!B:M,12,0)</f>
        <v>โรงงานนวนคร</v>
      </c>
      <c r="M429" s="11" t="str">
        <f t="shared" si="62"/>
        <v>โรงงานนวนครRegion 5</v>
      </c>
      <c r="N429" s="11">
        <f t="shared" si="68"/>
        <v>2.8068181818181817</v>
      </c>
      <c r="O429" s="11">
        <f t="shared" si="68"/>
        <v>3.1931818181818183</v>
      </c>
      <c r="P429" s="11">
        <f t="shared" si="68"/>
        <v>2.3636363636363638</v>
      </c>
      <c r="Q429" s="11">
        <f t="shared" si="68"/>
        <v>0</v>
      </c>
      <c r="R429" s="11">
        <f t="shared" si="68"/>
        <v>8.3636363636363633</v>
      </c>
      <c r="S429" s="11"/>
      <c r="T429" s="1">
        <f>VLOOKUP(B429,Master_Item!B:I,8,0)</f>
        <v>6.4799999999999995</v>
      </c>
      <c r="U429" s="11">
        <f t="shared" si="63"/>
        <v>1600.56</v>
      </c>
      <c r="V429" s="11">
        <f t="shared" si="64"/>
        <v>1820.8799999999999</v>
      </c>
      <c r="W429" s="11">
        <f t="shared" si="65"/>
        <v>1347.84</v>
      </c>
      <c r="X429" s="11">
        <f t="shared" si="66"/>
        <v>0</v>
      </c>
      <c r="Y429" s="11">
        <f t="shared" si="67"/>
        <v>4769.28</v>
      </c>
    </row>
    <row r="430" spans="1:25">
      <c r="A430" s="13">
        <v>29</v>
      </c>
      <c r="B430" s="2">
        <v>310003079</v>
      </c>
      <c r="C430" s="1" t="s">
        <v>26</v>
      </c>
      <c r="D430" s="1" t="s">
        <v>127</v>
      </c>
      <c r="E430" s="12">
        <f>_xlfn.IFNA(VLOOKUP($B430,'FST OMT'!$C:$AH,$A430,0),0)*0.45</f>
        <v>161.1</v>
      </c>
      <c r="F430" s="12">
        <f>_xlfn.IFNA(VLOOKUP($B430,'FST CV'!$C:$AH,$A430,0),0)*0.45</f>
        <v>243.45000000000002</v>
      </c>
      <c r="G430" s="12">
        <f>_xlfn.IFNA(VLOOKUP($B430,'FST TT'!$C:$AH,$A430,0),0)*0.45</f>
        <v>87.75</v>
      </c>
      <c r="I430" s="4">
        <f t="shared" si="61"/>
        <v>492.3</v>
      </c>
      <c r="K430" s="52">
        <f>IF(D430="MT",VLOOKUP(B430,Master_Item!B:H,7,0),VLOOKUP(B430,Master_Item!B:H,6,0))</f>
        <v>88</v>
      </c>
      <c r="L430" s="52" t="str">
        <f>VLOOKUP(B430,Master_Item!B:M,12,0)</f>
        <v>โรงงานนวนคร</v>
      </c>
      <c r="M430" s="11" t="str">
        <f t="shared" si="62"/>
        <v>โรงงานนวนครRegion 6/9</v>
      </c>
      <c r="N430" s="11">
        <f t="shared" si="68"/>
        <v>1.8306818181818181</v>
      </c>
      <c r="O430" s="11">
        <f t="shared" si="68"/>
        <v>2.7664772727272728</v>
      </c>
      <c r="P430" s="11">
        <f t="shared" si="68"/>
        <v>0.99715909090909094</v>
      </c>
      <c r="Q430" s="11">
        <f t="shared" si="68"/>
        <v>0</v>
      </c>
      <c r="R430" s="11">
        <f t="shared" si="68"/>
        <v>5.5943181818181822</v>
      </c>
      <c r="S430" s="11"/>
      <c r="T430" s="1">
        <f>VLOOKUP(B430,Master_Item!B:I,8,0)</f>
        <v>6.4799999999999995</v>
      </c>
      <c r="U430" s="11">
        <f t="shared" si="63"/>
        <v>1043.9279999999999</v>
      </c>
      <c r="V430" s="11">
        <f t="shared" si="64"/>
        <v>1577.556</v>
      </c>
      <c r="W430" s="11">
        <f t="shared" si="65"/>
        <v>568.62</v>
      </c>
      <c r="X430" s="11">
        <f t="shared" si="66"/>
        <v>0</v>
      </c>
      <c r="Y430" s="11">
        <f t="shared" si="67"/>
        <v>3190.1039999999998</v>
      </c>
    </row>
    <row r="431" spans="1:25">
      <c r="A431" s="13">
        <v>29</v>
      </c>
      <c r="B431" s="2">
        <v>310003079</v>
      </c>
      <c r="C431" s="1" t="s">
        <v>26</v>
      </c>
      <c r="D431" s="1" t="s">
        <v>128</v>
      </c>
      <c r="E431" s="12">
        <f>_xlfn.IFNA(VLOOKUP($B431,'FST OMT'!$C:$AH,$A431,0),0)*0.55</f>
        <v>196.9</v>
      </c>
      <c r="F431" s="12">
        <f>_xlfn.IFNA(VLOOKUP($B431,'FST CV'!$C:$AH,$A431,0),0)*0.55</f>
        <v>297.55</v>
      </c>
      <c r="G431" s="12">
        <f>_xlfn.IFNA(VLOOKUP($B431,'FST TT'!$C:$AH,$A431,0),0)*0.55</f>
        <v>107.25000000000001</v>
      </c>
      <c r="I431" s="4">
        <f t="shared" si="61"/>
        <v>601.70000000000005</v>
      </c>
      <c r="K431" s="52">
        <f>IF(D431="MT",VLOOKUP(B431,Master_Item!B:H,7,0),VLOOKUP(B431,Master_Item!B:H,6,0))</f>
        <v>88</v>
      </c>
      <c r="L431" s="52" t="str">
        <f>VLOOKUP(B431,Master_Item!B:M,12,0)</f>
        <v>โรงงานนวนคร</v>
      </c>
      <c r="M431" s="11" t="str">
        <f t="shared" si="62"/>
        <v>โรงงานนวนครRegion 6/14</v>
      </c>
      <c r="N431" s="11">
        <f t="shared" si="68"/>
        <v>2.2375000000000003</v>
      </c>
      <c r="O431" s="11">
        <f t="shared" si="68"/>
        <v>3.3812500000000001</v>
      </c>
      <c r="P431" s="11">
        <f t="shared" si="68"/>
        <v>1.2187500000000002</v>
      </c>
      <c r="Q431" s="11">
        <f t="shared" si="68"/>
        <v>0</v>
      </c>
      <c r="R431" s="11">
        <f t="shared" si="68"/>
        <v>6.8375000000000004</v>
      </c>
      <c r="S431" s="11"/>
      <c r="T431" s="1">
        <f>VLOOKUP(B431,Master_Item!B:I,8,0)</f>
        <v>6.4799999999999995</v>
      </c>
      <c r="U431" s="11">
        <f t="shared" si="63"/>
        <v>1275.912</v>
      </c>
      <c r="V431" s="11">
        <f t="shared" si="64"/>
        <v>1928.124</v>
      </c>
      <c r="W431" s="11">
        <f t="shared" si="65"/>
        <v>694.98</v>
      </c>
      <c r="X431" s="11">
        <f t="shared" si="66"/>
        <v>0</v>
      </c>
      <c r="Y431" s="11">
        <f t="shared" si="67"/>
        <v>3899.0160000000001</v>
      </c>
    </row>
    <row r="432" spans="1:25">
      <c r="A432" s="13">
        <v>30</v>
      </c>
      <c r="B432" s="2">
        <v>310003079</v>
      </c>
      <c r="C432" s="1" t="s">
        <v>26</v>
      </c>
      <c r="D432" s="1" t="s">
        <v>121</v>
      </c>
      <c r="E432" s="12">
        <f>_xlfn.IFNA(VLOOKUP($B432,'FST OMT'!$C:$AH,$A432,0),0)</f>
        <v>270</v>
      </c>
      <c r="F432" s="12">
        <f>_xlfn.IFNA(VLOOKUP($B432,'FST CV'!$C:$AH,$A432,0),0)</f>
        <v>130</v>
      </c>
      <c r="G432" s="12">
        <f>_xlfn.IFNA(VLOOKUP($B432,'FST TT'!$C:$AH,$A432,0),0)</f>
        <v>530</v>
      </c>
      <c r="I432" s="4">
        <f t="shared" si="61"/>
        <v>930</v>
      </c>
      <c r="K432" s="52">
        <f>IF(D432="MT",VLOOKUP(B432,Master_Item!B:H,7,0),VLOOKUP(B432,Master_Item!B:H,6,0))</f>
        <v>88</v>
      </c>
      <c r="L432" s="52" t="str">
        <f>VLOOKUP(B432,Master_Item!B:M,12,0)</f>
        <v>โรงงานนวนคร</v>
      </c>
      <c r="M432" s="11" t="str">
        <f t="shared" si="62"/>
        <v>โรงงานนวนครRegion 7</v>
      </c>
      <c r="N432" s="11">
        <f t="shared" si="68"/>
        <v>3.0681818181818183</v>
      </c>
      <c r="O432" s="11">
        <f t="shared" si="68"/>
        <v>1.4772727272727273</v>
      </c>
      <c r="P432" s="11">
        <f t="shared" si="68"/>
        <v>6.0227272727272725</v>
      </c>
      <c r="Q432" s="11">
        <f t="shared" si="68"/>
        <v>0</v>
      </c>
      <c r="R432" s="11">
        <f t="shared" si="68"/>
        <v>10.568181818181818</v>
      </c>
      <c r="S432" s="11"/>
      <c r="T432" s="1">
        <f>VLOOKUP(B432,Master_Item!B:I,8,0)</f>
        <v>6.4799999999999995</v>
      </c>
      <c r="U432" s="11">
        <f t="shared" si="63"/>
        <v>1749.6</v>
      </c>
      <c r="V432" s="11">
        <f t="shared" si="64"/>
        <v>842.4</v>
      </c>
      <c r="W432" s="11">
        <f t="shared" si="65"/>
        <v>3434.3999999999996</v>
      </c>
      <c r="X432" s="11">
        <f t="shared" si="66"/>
        <v>0</v>
      </c>
      <c r="Y432" s="11">
        <f t="shared" si="67"/>
        <v>6026.4</v>
      </c>
    </row>
    <row r="433" spans="1:25">
      <c r="A433" s="13">
        <v>31</v>
      </c>
      <c r="B433" s="2">
        <v>310003079</v>
      </c>
      <c r="C433" s="1" t="s">
        <v>26</v>
      </c>
      <c r="D433" s="1" t="s">
        <v>122</v>
      </c>
      <c r="E433" s="12">
        <f>_xlfn.IFNA(VLOOKUP($B433,'FST OMT'!$C:$AH,$A433,0),0)</f>
        <v>1229</v>
      </c>
      <c r="F433" s="12">
        <f>_xlfn.IFNA(VLOOKUP($B433,'FST CV'!$C:$AH,$A433,0),0)</f>
        <v>430</v>
      </c>
      <c r="G433" s="12">
        <f>_xlfn.IFNA(VLOOKUP($B433,'FST TT'!$C:$AH,$A433,0),0)</f>
        <v>616</v>
      </c>
      <c r="I433" s="4">
        <f t="shared" si="61"/>
        <v>2275</v>
      </c>
      <c r="K433" s="52">
        <f>IF(D433="MT",VLOOKUP(B433,Master_Item!B:H,7,0),VLOOKUP(B433,Master_Item!B:H,6,0))</f>
        <v>88</v>
      </c>
      <c r="L433" s="52" t="str">
        <f>VLOOKUP(B433,Master_Item!B:M,12,0)</f>
        <v>โรงงานนวนคร</v>
      </c>
      <c r="M433" s="11" t="str">
        <f t="shared" si="62"/>
        <v>โรงงานนวนครRegion 8</v>
      </c>
      <c r="N433" s="11">
        <f t="shared" si="68"/>
        <v>13.965909090909092</v>
      </c>
      <c r="O433" s="11">
        <f t="shared" si="68"/>
        <v>4.8863636363636367</v>
      </c>
      <c r="P433" s="11">
        <f t="shared" si="68"/>
        <v>7</v>
      </c>
      <c r="Q433" s="11">
        <f t="shared" si="68"/>
        <v>0</v>
      </c>
      <c r="R433" s="11">
        <f t="shared" si="68"/>
        <v>25.852272727272727</v>
      </c>
      <c r="S433" s="11"/>
      <c r="T433" s="1">
        <f>VLOOKUP(B433,Master_Item!B:I,8,0)</f>
        <v>6.4799999999999995</v>
      </c>
      <c r="U433" s="11">
        <f t="shared" si="63"/>
        <v>7963.9199999999992</v>
      </c>
      <c r="V433" s="11">
        <f t="shared" si="64"/>
        <v>2786.3999999999996</v>
      </c>
      <c r="W433" s="11">
        <f t="shared" si="65"/>
        <v>3991.68</v>
      </c>
      <c r="X433" s="11">
        <f t="shared" si="66"/>
        <v>0</v>
      </c>
      <c r="Y433" s="11">
        <f t="shared" si="67"/>
        <v>14741.999999999998</v>
      </c>
    </row>
    <row r="434" spans="1:25">
      <c r="A434" s="13">
        <v>131</v>
      </c>
      <c r="B434" s="2">
        <v>310003079</v>
      </c>
      <c r="C434" s="1" t="s">
        <v>26</v>
      </c>
      <c r="D434" s="1" t="s">
        <v>123</v>
      </c>
      <c r="H434" s="4">
        <f>_xlfn.IFNA(VLOOKUP(B434,'FST MT'!A:FS,$A434,0),0)</f>
        <v>0</v>
      </c>
      <c r="I434" s="4">
        <f t="shared" si="61"/>
        <v>0</v>
      </c>
      <c r="K434" s="52">
        <f>IF(D434="MT",VLOOKUP(B434,Master_Item!B:H,7,0),VLOOKUP(B434,Master_Item!B:H,6,0))</f>
        <v>88</v>
      </c>
      <c r="L434" s="52" t="str">
        <f>VLOOKUP(B434,Master_Item!B:M,12,0)</f>
        <v>โรงงานนวนคร</v>
      </c>
      <c r="M434" s="11" t="str">
        <f t="shared" si="62"/>
        <v>โรงงานนวนครMT</v>
      </c>
      <c r="N434" s="11">
        <f t="shared" si="68"/>
        <v>0</v>
      </c>
      <c r="O434" s="11">
        <f t="shared" si="68"/>
        <v>0</v>
      </c>
      <c r="P434" s="11">
        <f t="shared" si="68"/>
        <v>0</v>
      </c>
      <c r="Q434" s="11">
        <f t="shared" si="68"/>
        <v>0</v>
      </c>
      <c r="R434" s="11">
        <f t="shared" si="68"/>
        <v>0</v>
      </c>
      <c r="S434" s="11"/>
      <c r="T434" s="1">
        <f>VLOOKUP(B434,Master_Item!B:I,8,0)</f>
        <v>6.4799999999999995</v>
      </c>
      <c r="U434" s="11">
        <f t="shared" si="63"/>
        <v>0</v>
      </c>
      <c r="V434" s="11">
        <f t="shared" si="64"/>
        <v>0</v>
      </c>
      <c r="W434" s="11">
        <f t="shared" si="65"/>
        <v>0</v>
      </c>
      <c r="X434" s="11">
        <f t="shared" si="66"/>
        <v>0</v>
      </c>
      <c r="Y434" s="11">
        <f t="shared" si="67"/>
        <v>0</v>
      </c>
    </row>
    <row r="435" spans="1:25">
      <c r="A435" s="13">
        <v>24</v>
      </c>
      <c r="B435" s="2">
        <v>310003080</v>
      </c>
      <c r="C435" s="1" t="s">
        <v>27</v>
      </c>
      <c r="D435" s="1" t="s">
        <v>115</v>
      </c>
      <c r="E435" s="12">
        <f>_xlfn.IFNA(VLOOKUP($B435,'FST OMT'!$C:$AH,$A435,0),0)</f>
        <v>0</v>
      </c>
      <c r="F435" s="12">
        <f>_xlfn.IFNA(VLOOKUP($B435,'FST CV'!$C:$AH,$A435,0),0)</f>
        <v>0</v>
      </c>
      <c r="G435" s="12">
        <f>_xlfn.IFNA(VLOOKUP($B435,'FST TT'!$C:$AH,$A435,0),0)</f>
        <v>0</v>
      </c>
      <c r="I435" s="4">
        <f t="shared" si="61"/>
        <v>0</v>
      </c>
      <c r="K435" s="52">
        <f>IF(D435="MT",VLOOKUP(B435,Master_Item!B:H,7,0),VLOOKUP(B435,Master_Item!B:H,6,0))</f>
        <v>88</v>
      </c>
      <c r="L435" s="52" t="str">
        <f>VLOOKUP(B435,Master_Item!B:M,12,0)</f>
        <v>โรงงานนวนคร</v>
      </c>
      <c r="M435" s="11" t="str">
        <f t="shared" si="62"/>
        <v>โรงงานนวนครRegion 1</v>
      </c>
      <c r="N435" s="11">
        <f t="shared" si="68"/>
        <v>0</v>
      </c>
      <c r="O435" s="11">
        <f t="shared" si="68"/>
        <v>0</v>
      </c>
      <c r="P435" s="11">
        <f t="shared" si="68"/>
        <v>0</v>
      </c>
      <c r="Q435" s="11">
        <f t="shared" si="68"/>
        <v>0</v>
      </c>
      <c r="R435" s="11">
        <f t="shared" si="68"/>
        <v>0</v>
      </c>
      <c r="S435" s="11"/>
      <c r="T435" s="1">
        <f>VLOOKUP(B435,Master_Item!B:I,8,0)</f>
        <v>6.4799999999999995</v>
      </c>
      <c r="U435" s="11">
        <f t="shared" si="63"/>
        <v>0</v>
      </c>
      <c r="V435" s="11">
        <f t="shared" si="64"/>
        <v>0</v>
      </c>
      <c r="W435" s="11">
        <f t="shared" si="65"/>
        <v>0</v>
      </c>
      <c r="X435" s="11">
        <f t="shared" si="66"/>
        <v>0</v>
      </c>
      <c r="Y435" s="11">
        <f t="shared" si="67"/>
        <v>0</v>
      </c>
    </row>
    <row r="436" spans="1:25">
      <c r="A436" s="13">
        <v>25</v>
      </c>
      <c r="B436" s="2">
        <v>310003080</v>
      </c>
      <c r="C436" s="1" t="s">
        <v>27</v>
      </c>
      <c r="D436" s="1" t="s">
        <v>116</v>
      </c>
      <c r="E436" s="12">
        <f>_xlfn.IFNA(VLOOKUP($B436,'FST OMT'!$C:$AH,$A436,0),0)</f>
        <v>0</v>
      </c>
      <c r="F436" s="12">
        <f>_xlfn.IFNA(VLOOKUP($B436,'FST CV'!$C:$AH,$A436,0),0)</f>
        <v>0</v>
      </c>
      <c r="G436" s="12">
        <f>_xlfn.IFNA(VLOOKUP($B436,'FST TT'!$C:$AH,$A436,0),0)</f>
        <v>0</v>
      </c>
      <c r="I436" s="4">
        <f t="shared" si="61"/>
        <v>0</v>
      </c>
      <c r="K436" s="52">
        <f>IF(D436="MT",VLOOKUP(B436,Master_Item!B:H,7,0),VLOOKUP(B436,Master_Item!B:H,6,0))</f>
        <v>88</v>
      </c>
      <c r="L436" s="52" t="str">
        <f>VLOOKUP(B436,Master_Item!B:M,12,0)</f>
        <v>โรงงานนวนคร</v>
      </c>
      <c r="M436" s="11" t="str">
        <f t="shared" si="62"/>
        <v>โรงงานนวนครRegion 2</v>
      </c>
      <c r="N436" s="11">
        <f t="shared" si="68"/>
        <v>0</v>
      </c>
      <c r="O436" s="11">
        <f t="shared" si="68"/>
        <v>0</v>
      </c>
      <c r="P436" s="11">
        <f t="shared" si="68"/>
        <v>0</v>
      </c>
      <c r="Q436" s="11">
        <f t="shared" si="68"/>
        <v>0</v>
      </c>
      <c r="R436" s="11">
        <f t="shared" si="68"/>
        <v>0</v>
      </c>
      <c r="S436" s="11"/>
      <c r="T436" s="1">
        <f>VLOOKUP(B436,Master_Item!B:I,8,0)</f>
        <v>6.4799999999999995</v>
      </c>
      <c r="U436" s="11">
        <f t="shared" si="63"/>
        <v>0</v>
      </c>
      <c r="V436" s="11">
        <f t="shared" si="64"/>
        <v>0</v>
      </c>
      <c r="W436" s="11">
        <f t="shared" si="65"/>
        <v>0</v>
      </c>
      <c r="X436" s="11">
        <f t="shared" si="66"/>
        <v>0</v>
      </c>
      <c r="Y436" s="11">
        <f t="shared" si="67"/>
        <v>0</v>
      </c>
    </row>
    <row r="437" spans="1:25">
      <c r="A437" s="13">
        <v>26</v>
      </c>
      <c r="B437" s="2">
        <v>310003080</v>
      </c>
      <c r="C437" s="1" t="s">
        <v>27</v>
      </c>
      <c r="D437" s="1" t="s">
        <v>117</v>
      </c>
      <c r="E437" s="12">
        <f>_xlfn.IFNA(VLOOKUP($B437,'FST OMT'!$C:$AH,$A437,0),0)</f>
        <v>0</v>
      </c>
      <c r="F437" s="12">
        <f>_xlfn.IFNA(VLOOKUP($B437,'FST CV'!$C:$AH,$A437,0),0)</f>
        <v>0</v>
      </c>
      <c r="G437" s="12">
        <f>_xlfn.IFNA(VLOOKUP($B437,'FST TT'!$C:$AH,$A437,0),0)</f>
        <v>0</v>
      </c>
      <c r="I437" s="4">
        <f t="shared" si="61"/>
        <v>0</v>
      </c>
      <c r="K437" s="52">
        <f>IF(D437="MT",VLOOKUP(B437,Master_Item!B:H,7,0),VLOOKUP(B437,Master_Item!B:H,6,0))</f>
        <v>88</v>
      </c>
      <c r="L437" s="52" t="str">
        <f>VLOOKUP(B437,Master_Item!B:M,12,0)</f>
        <v>โรงงานนวนคร</v>
      </c>
      <c r="M437" s="11" t="str">
        <f t="shared" si="62"/>
        <v>โรงงานนวนครRegion 3</v>
      </c>
      <c r="N437" s="11">
        <f t="shared" si="68"/>
        <v>0</v>
      </c>
      <c r="O437" s="11">
        <f t="shared" si="68"/>
        <v>0</v>
      </c>
      <c r="P437" s="11">
        <f t="shared" si="68"/>
        <v>0</v>
      </c>
      <c r="Q437" s="11">
        <f t="shared" si="68"/>
        <v>0</v>
      </c>
      <c r="R437" s="11">
        <f t="shared" si="68"/>
        <v>0</v>
      </c>
      <c r="S437" s="11"/>
      <c r="T437" s="1">
        <f>VLOOKUP(B437,Master_Item!B:I,8,0)</f>
        <v>6.4799999999999995</v>
      </c>
      <c r="U437" s="11">
        <f t="shared" si="63"/>
        <v>0</v>
      </c>
      <c r="V437" s="11">
        <f t="shared" si="64"/>
        <v>0</v>
      </c>
      <c r="W437" s="11">
        <f t="shared" si="65"/>
        <v>0</v>
      </c>
      <c r="X437" s="11">
        <f t="shared" si="66"/>
        <v>0</v>
      </c>
      <c r="Y437" s="11">
        <f t="shared" si="67"/>
        <v>0</v>
      </c>
    </row>
    <row r="438" spans="1:25">
      <c r="A438" s="13">
        <v>27</v>
      </c>
      <c r="B438" s="2">
        <v>310003080</v>
      </c>
      <c r="C438" s="1" t="s">
        <v>27</v>
      </c>
      <c r="D438" s="1" t="s">
        <v>118</v>
      </c>
      <c r="E438" s="12">
        <f>_xlfn.IFNA(VLOOKUP($B438,'FST OMT'!$C:$AH,$A438,0),0)</f>
        <v>0</v>
      </c>
      <c r="F438" s="12">
        <f>_xlfn.IFNA(VLOOKUP($B438,'FST CV'!$C:$AH,$A438,0),0)</f>
        <v>0</v>
      </c>
      <c r="G438" s="12">
        <f>_xlfn.IFNA(VLOOKUP($B438,'FST TT'!$C:$AH,$A438,0),0)</f>
        <v>0</v>
      </c>
      <c r="I438" s="4">
        <f t="shared" ref="I438:I501" si="69">SUM(E438:H438)</f>
        <v>0</v>
      </c>
      <c r="K438" s="52">
        <f>IF(D438="MT",VLOOKUP(B438,Master_Item!B:H,7,0),VLOOKUP(B438,Master_Item!B:H,6,0))</f>
        <v>88</v>
      </c>
      <c r="L438" s="52" t="str">
        <f>VLOOKUP(B438,Master_Item!B:M,12,0)</f>
        <v>โรงงานนวนคร</v>
      </c>
      <c r="M438" s="11" t="str">
        <f t="shared" ref="M438:M501" si="70">L438&amp;D438</f>
        <v>โรงงานนวนครRegion 4</v>
      </c>
      <c r="N438" s="11">
        <f t="shared" si="68"/>
        <v>0</v>
      </c>
      <c r="O438" s="11">
        <f t="shared" si="68"/>
        <v>0</v>
      </c>
      <c r="P438" s="11">
        <f t="shared" si="68"/>
        <v>0</v>
      </c>
      <c r="Q438" s="11">
        <f t="shared" si="68"/>
        <v>0</v>
      </c>
      <c r="R438" s="11">
        <f t="shared" si="68"/>
        <v>0</v>
      </c>
      <c r="S438" s="11"/>
      <c r="T438" s="1">
        <f>VLOOKUP(B438,Master_Item!B:I,8,0)</f>
        <v>6.4799999999999995</v>
      </c>
      <c r="U438" s="11">
        <f t="shared" ref="U438:U501" si="71">$T438*E438</f>
        <v>0</v>
      </c>
      <c r="V438" s="11">
        <f t="shared" ref="V438:V501" si="72">$T438*F438</f>
        <v>0</v>
      </c>
      <c r="W438" s="11">
        <f t="shared" ref="W438:W501" si="73">$T438*G438</f>
        <v>0</v>
      </c>
      <c r="X438" s="11">
        <f t="shared" ref="X438:X501" si="74">$T438*H438</f>
        <v>0</v>
      </c>
      <c r="Y438" s="11">
        <f t="shared" ref="Y438:Y501" si="75">$T438*I438</f>
        <v>0</v>
      </c>
    </row>
    <row r="439" spans="1:25">
      <c r="A439" s="13">
        <v>28</v>
      </c>
      <c r="B439" s="2">
        <v>310003080</v>
      </c>
      <c r="C439" s="1" t="s">
        <v>27</v>
      </c>
      <c r="D439" s="1" t="s">
        <v>119</v>
      </c>
      <c r="E439" s="12">
        <f>_xlfn.IFNA(VLOOKUP($B439,'FST OMT'!$C:$AH,$A439,0),0)</f>
        <v>0</v>
      </c>
      <c r="F439" s="12">
        <f>_xlfn.IFNA(VLOOKUP($B439,'FST CV'!$C:$AH,$A439,0),0)</f>
        <v>0</v>
      </c>
      <c r="G439" s="12">
        <f>_xlfn.IFNA(VLOOKUP($B439,'FST TT'!$C:$AH,$A439,0),0)</f>
        <v>0</v>
      </c>
      <c r="I439" s="4">
        <f t="shared" si="69"/>
        <v>0</v>
      </c>
      <c r="K439" s="52">
        <f>IF(D439="MT",VLOOKUP(B439,Master_Item!B:H,7,0),VLOOKUP(B439,Master_Item!B:H,6,0))</f>
        <v>88</v>
      </c>
      <c r="L439" s="52" t="str">
        <f>VLOOKUP(B439,Master_Item!B:M,12,0)</f>
        <v>โรงงานนวนคร</v>
      </c>
      <c r="M439" s="11" t="str">
        <f t="shared" si="70"/>
        <v>โรงงานนวนครRegion 5</v>
      </c>
      <c r="N439" s="11">
        <f t="shared" si="68"/>
        <v>0</v>
      </c>
      <c r="O439" s="11">
        <f t="shared" si="68"/>
        <v>0</v>
      </c>
      <c r="P439" s="11">
        <f t="shared" si="68"/>
        <v>0</v>
      </c>
      <c r="Q439" s="11">
        <f t="shared" si="68"/>
        <v>0</v>
      </c>
      <c r="R439" s="11">
        <f t="shared" si="68"/>
        <v>0</v>
      </c>
      <c r="S439" s="11"/>
      <c r="T439" s="1">
        <f>VLOOKUP(B439,Master_Item!B:I,8,0)</f>
        <v>6.4799999999999995</v>
      </c>
      <c r="U439" s="11">
        <f t="shared" si="71"/>
        <v>0</v>
      </c>
      <c r="V439" s="11">
        <f t="shared" si="72"/>
        <v>0</v>
      </c>
      <c r="W439" s="11">
        <f t="shared" si="73"/>
        <v>0</v>
      </c>
      <c r="X439" s="11">
        <f t="shared" si="74"/>
        <v>0</v>
      </c>
      <c r="Y439" s="11">
        <f t="shared" si="75"/>
        <v>0</v>
      </c>
    </row>
    <row r="440" spans="1:25">
      <c r="A440" s="13">
        <v>29</v>
      </c>
      <c r="B440" s="2">
        <v>310003080</v>
      </c>
      <c r="C440" s="1" t="s">
        <v>27</v>
      </c>
      <c r="D440" s="1" t="s">
        <v>127</v>
      </c>
      <c r="E440" s="12">
        <f>_xlfn.IFNA(VLOOKUP($B440,'FST OMT'!$C:$AH,$A440,0),0)*0.45</f>
        <v>0</v>
      </c>
      <c r="F440" s="12">
        <f>_xlfn.IFNA(VLOOKUP($B440,'FST CV'!$C:$AH,$A440,0),0)*0.45</f>
        <v>0</v>
      </c>
      <c r="G440" s="12">
        <f>_xlfn.IFNA(VLOOKUP($B440,'FST TT'!$C:$AH,$A440,0),0)*0.45</f>
        <v>0</v>
      </c>
      <c r="I440" s="4">
        <f t="shared" si="69"/>
        <v>0</v>
      </c>
      <c r="K440" s="52">
        <f>IF(D440="MT",VLOOKUP(B440,Master_Item!B:H,7,0),VLOOKUP(B440,Master_Item!B:H,6,0))</f>
        <v>88</v>
      </c>
      <c r="L440" s="52" t="str">
        <f>VLOOKUP(B440,Master_Item!B:M,12,0)</f>
        <v>โรงงานนวนคร</v>
      </c>
      <c r="M440" s="11" t="str">
        <f t="shared" si="70"/>
        <v>โรงงานนวนครRegion 6/9</v>
      </c>
      <c r="N440" s="11">
        <f t="shared" si="68"/>
        <v>0</v>
      </c>
      <c r="O440" s="11">
        <f t="shared" si="68"/>
        <v>0</v>
      </c>
      <c r="P440" s="11">
        <f t="shared" si="68"/>
        <v>0</v>
      </c>
      <c r="Q440" s="11">
        <f t="shared" si="68"/>
        <v>0</v>
      </c>
      <c r="R440" s="11">
        <f t="shared" si="68"/>
        <v>0</v>
      </c>
      <c r="S440" s="11"/>
      <c r="T440" s="1">
        <f>VLOOKUP(B440,Master_Item!B:I,8,0)</f>
        <v>6.4799999999999995</v>
      </c>
      <c r="U440" s="11">
        <f t="shared" si="71"/>
        <v>0</v>
      </c>
      <c r="V440" s="11">
        <f t="shared" si="72"/>
        <v>0</v>
      </c>
      <c r="W440" s="11">
        <f t="shared" si="73"/>
        <v>0</v>
      </c>
      <c r="X440" s="11">
        <f t="shared" si="74"/>
        <v>0</v>
      </c>
      <c r="Y440" s="11">
        <f t="shared" si="75"/>
        <v>0</v>
      </c>
    </row>
    <row r="441" spans="1:25">
      <c r="A441" s="13">
        <v>29</v>
      </c>
      <c r="B441" s="2">
        <v>310003080</v>
      </c>
      <c r="C441" s="1" t="s">
        <v>27</v>
      </c>
      <c r="D441" s="1" t="s">
        <v>128</v>
      </c>
      <c r="E441" s="12">
        <f>_xlfn.IFNA(VLOOKUP($B441,'FST OMT'!$C:$AH,$A441,0),0)*0.55</f>
        <v>0</v>
      </c>
      <c r="F441" s="12">
        <f>_xlfn.IFNA(VLOOKUP($B441,'FST CV'!$C:$AH,$A441,0),0)*0.55</f>
        <v>0</v>
      </c>
      <c r="G441" s="12">
        <f>_xlfn.IFNA(VLOOKUP($B441,'FST TT'!$C:$AH,$A441,0),0)*0.55</f>
        <v>0</v>
      </c>
      <c r="I441" s="4">
        <f t="shared" si="69"/>
        <v>0</v>
      </c>
      <c r="K441" s="52">
        <f>IF(D441="MT",VLOOKUP(B441,Master_Item!B:H,7,0),VLOOKUP(B441,Master_Item!B:H,6,0))</f>
        <v>88</v>
      </c>
      <c r="L441" s="52" t="str">
        <f>VLOOKUP(B441,Master_Item!B:M,12,0)</f>
        <v>โรงงานนวนคร</v>
      </c>
      <c r="M441" s="11" t="str">
        <f t="shared" si="70"/>
        <v>โรงงานนวนครRegion 6/14</v>
      </c>
      <c r="N441" s="11">
        <f t="shared" si="68"/>
        <v>0</v>
      </c>
      <c r="O441" s="11">
        <f t="shared" si="68"/>
        <v>0</v>
      </c>
      <c r="P441" s="11">
        <f t="shared" si="68"/>
        <v>0</v>
      </c>
      <c r="Q441" s="11">
        <f t="shared" si="68"/>
        <v>0</v>
      </c>
      <c r="R441" s="11">
        <f t="shared" si="68"/>
        <v>0</v>
      </c>
      <c r="S441" s="11"/>
      <c r="T441" s="1">
        <f>VLOOKUP(B441,Master_Item!B:I,8,0)</f>
        <v>6.4799999999999995</v>
      </c>
      <c r="U441" s="11">
        <f t="shared" si="71"/>
        <v>0</v>
      </c>
      <c r="V441" s="11">
        <f t="shared" si="72"/>
        <v>0</v>
      </c>
      <c r="W441" s="11">
        <f t="shared" si="73"/>
        <v>0</v>
      </c>
      <c r="X441" s="11">
        <f t="shared" si="74"/>
        <v>0</v>
      </c>
      <c r="Y441" s="11">
        <f t="shared" si="75"/>
        <v>0</v>
      </c>
    </row>
    <row r="442" spans="1:25">
      <c r="A442" s="13">
        <v>30</v>
      </c>
      <c r="B442" s="2">
        <v>310003080</v>
      </c>
      <c r="C442" s="1" t="s">
        <v>27</v>
      </c>
      <c r="D442" s="1" t="s">
        <v>121</v>
      </c>
      <c r="E442" s="12">
        <f>_xlfn.IFNA(VLOOKUP($B442,'FST OMT'!$C:$AH,$A442,0),0)</f>
        <v>0</v>
      </c>
      <c r="F442" s="12">
        <f>_xlfn.IFNA(VLOOKUP($B442,'FST CV'!$C:$AH,$A442,0),0)</f>
        <v>0</v>
      </c>
      <c r="G442" s="12">
        <f>_xlfn.IFNA(VLOOKUP($B442,'FST TT'!$C:$AH,$A442,0),0)</f>
        <v>0</v>
      </c>
      <c r="I442" s="4">
        <f t="shared" si="69"/>
        <v>0</v>
      </c>
      <c r="K442" s="52">
        <f>IF(D442="MT",VLOOKUP(B442,Master_Item!B:H,7,0),VLOOKUP(B442,Master_Item!B:H,6,0))</f>
        <v>88</v>
      </c>
      <c r="L442" s="52" t="str">
        <f>VLOOKUP(B442,Master_Item!B:M,12,0)</f>
        <v>โรงงานนวนคร</v>
      </c>
      <c r="M442" s="11" t="str">
        <f t="shared" si="70"/>
        <v>โรงงานนวนครRegion 7</v>
      </c>
      <c r="N442" s="11">
        <f t="shared" si="68"/>
        <v>0</v>
      </c>
      <c r="O442" s="11">
        <f t="shared" si="68"/>
        <v>0</v>
      </c>
      <c r="P442" s="11">
        <f t="shared" si="68"/>
        <v>0</v>
      </c>
      <c r="Q442" s="11">
        <f t="shared" si="68"/>
        <v>0</v>
      </c>
      <c r="R442" s="11">
        <f t="shared" si="68"/>
        <v>0</v>
      </c>
      <c r="S442" s="11"/>
      <c r="T442" s="1">
        <f>VLOOKUP(B442,Master_Item!B:I,8,0)</f>
        <v>6.4799999999999995</v>
      </c>
      <c r="U442" s="11">
        <f t="shared" si="71"/>
        <v>0</v>
      </c>
      <c r="V442" s="11">
        <f t="shared" si="72"/>
        <v>0</v>
      </c>
      <c r="W442" s="11">
        <f t="shared" si="73"/>
        <v>0</v>
      </c>
      <c r="X442" s="11">
        <f t="shared" si="74"/>
        <v>0</v>
      </c>
      <c r="Y442" s="11">
        <f t="shared" si="75"/>
        <v>0</v>
      </c>
    </row>
    <row r="443" spans="1:25">
      <c r="A443" s="13">
        <v>31</v>
      </c>
      <c r="B443" s="2">
        <v>310003080</v>
      </c>
      <c r="C443" s="1" t="s">
        <v>27</v>
      </c>
      <c r="D443" s="1" t="s">
        <v>122</v>
      </c>
      <c r="E443" s="12">
        <f>_xlfn.IFNA(VLOOKUP($B443,'FST OMT'!$C:$AH,$A443,0),0)</f>
        <v>0</v>
      </c>
      <c r="F443" s="12">
        <f>_xlfn.IFNA(VLOOKUP($B443,'FST CV'!$C:$AH,$A443,0),0)</f>
        <v>0</v>
      </c>
      <c r="G443" s="12">
        <f>_xlfn.IFNA(VLOOKUP($B443,'FST TT'!$C:$AH,$A443,0),0)</f>
        <v>0</v>
      </c>
      <c r="I443" s="4">
        <f t="shared" si="69"/>
        <v>0</v>
      </c>
      <c r="K443" s="52">
        <f>IF(D443="MT",VLOOKUP(B443,Master_Item!B:H,7,0),VLOOKUP(B443,Master_Item!B:H,6,0))</f>
        <v>88</v>
      </c>
      <c r="L443" s="52" t="str">
        <f>VLOOKUP(B443,Master_Item!B:M,12,0)</f>
        <v>โรงงานนวนคร</v>
      </c>
      <c r="M443" s="11" t="str">
        <f t="shared" si="70"/>
        <v>โรงงานนวนครRegion 8</v>
      </c>
      <c r="N443" s="11">
        <f t="shared" si="68"/>
        <v>0</v>
      </c>
      <c r="O443" s="11">
        <f t="shared" si="68"/>
        <v>0</v>
      </c>
      <c r="P443" s="11">
        <f t="shared" si="68"/>
        <v>0</v>
      </c>
      <c r="Q443" s="11">
        <f t="shared" si="68"/>
        <v>0</v>
      </c>
      <c r="R443" s="11">
        <f t="shared" si="68"/>
        <v>0</v>
      </c>
      <c r="S443" s="11"/>
      <c r="T443" s="1">
        <f>VLOOKUP(B443,Master_Item!B:I,8,0)</f>
        <v>6.4799999999999995</v>
      </c>
      <c r="U443" s="11">
        <f t="shared" si="71"/>
        <v>0</v>
      </c>
      <c r="V443" s="11">
        <f t="shared" si="72"/>
        <v>0</v>
      </c>
      <c r="W443" s="11">
        <f t="shared" si="73"/>
        <v>0</v>
      </c>
      <c r="X443" s="11">
        <f t="shared" si="74"/>
        <v>0</v>
      </c>
      <c r="Y443" s="11">
        <f t="shared" si="75"/>
        <v>0</v>
      </c>
    </row>
    <row r="444" spans="1:25">
      <c r="A444" s="13">
        <v>131</v>
      </c>
      <c r="B444" s="2">
        <v>310003080</v>
      </c>
      <c r="C444" s="1" t="s">
        <v>27</v>
      </c>
      <c r="D444" s="1" t="s">
        <v>123</v>
      </c>
      <c r="H444" s="4">
        <f>_xlfn.IFNA(VLOOKUP(B444,'FST MT'!A:FS,$A444,0),0)</f>
        <v>729</v>
      </c>
      <c r="I444" s="4">
        <f t="shared" si="69"/>
        <v>729</v>
      </c>
      <c r="K444" s="52">
        <f>IF(D444="MT",VLOOKUP(B444,Master_Item!B:H,7,0),VLOOKUP(B444,Master_Item!B:H,6,0))</f>
        <v>88</v>
      </c>
      <c r="L444" s="52" t="str">
        <f>VLOOKUP(B444,Master_Item!B:M,12,0)</f>
        <v>โรงงานนวนคร</v>
      </c>
      <c r="M444" s="11" t="str">
        <f t="shared" si="70"/>
        <v>โรงงานนวนครMT</v>
      </c>
      <c r="N444" s="11">
        <f t="shared" si="68"/>
        <v>0</v>
      </c>
      <c r="O444" s="11">
        <f t="shared" si="68"/>
        <v>0</v>
      </c>
      <c r="P444" s="11">
        <f t="shared" si="68"/>
        <v>0</v>
      </c>
      <c r="Q444" s="11">
        <f t="shared" si="68"/>
        <v>8.2840909090909083</v>
      </c>
      <c r="R444" s="11">
        <f t="shared" si="68"/>
        <v>8.2840909090909083</v>
      </c>
      <c r="S444" s="11"/>
      <c r="T444" s="1">
        <f>VLOOKUP(B444,Master_Item!B:I,8,0)</f>
        <v>6.4799999999999995</v>
      </c>
      <c r="U444" s="11">
        <f t="shared" si="71"/>
        <v>0</v>
      </c>
      <c r="V444" s="11">
        <f t="shared" si="72"/>
        <v>0</v>
      </c>
      <c r="W444" s="11">
        <f t="shared" si="73"/>
        <v>0</v>
      </c>
      <c r="X444" s="11">
        <f t="shared" si="74"/>
        <v>4723.92</v>
      </c>
      <c r="Y444" s="11">
        <f t="shared" si="75"/>
        <v>4723.92</v>
      </c>
    </row>
    <row r="445" spans="1:25">
      <c r="A445" s="13">
        <v>24</v>
      </c>
      <c r="B445" s="2">
        <v>310000887</v>
      </c>
      <c r="C445" s="1" t="s">
        <v>243</v>
      </c>
      <c r="D445" s="1" t="s">
        <v>115</v>
      </c>
      <c r="E445" s="12">
        <f>_xlfn.IFNA(VLOOKUP($B445,'FST OMT'!$C:$AH,$A445,0),0)</f>
        <v>0</v>
      </c>
      <c r="F445" s="12">
        <f>_xlfn.IFNA(VLOOKUP($B445,'FST CV'!$C:$AH,$A445,0),0)</f>
        <v>0</v>
      </c>
      <c r="G445" s="12">
        <f>_xlfn.IFNA(VLOOKUP($B445,'FST TT'!$C:$AH,$A445,0),0)</f>
        <v>0</v>
      </c>
      <c r="I445" s="4">
        <f t="shared" si="69"/>
        <v>0</v>
      </c>
      <c r="K445" s="52">
        <f>IF(D445="MT",VLOOKUP(B445,Master_Item!B:H,7,0),VLOOKUP(B445,Master_Item!B:H,6,0))</f>
        <v>200</v>
      </c>
      <c r="L445" s="52">
        <f>VLOOKUP(B445,Master_Item!B:M,12,0)</f>
        <v>0</v>
      </c>
      <c r="M445" s="11" t="str">
        <f t="shared" si="70"/>
        <v>0Region 1</v>
      </c>
      <c r="N445" s="11">
        <f t="shared" si="68"/>
        <v>0</v>
      </c>
      <c r="O445" s="11">
        <f t="shared" si="68"/>
        <v>0</v>
      </c>
      <c r="P445" s="11">
        <f t="shared" si="68"/>
        <v>0</v>
      </c>
      <c r="Q445" s="11">
        <f t="shared" si="68"/>
        <v>0</v>
      </c>
      <c r="R445" s="11">
        <f t="shared" si="68"/>
        <v>0</v>
      </c>
      <c r="S445" s="11"/>
      <c r="T445" s="1">
        <f>VLOOKUP(B445,Master_Item!B:I,8,0)</f>
        <v>4.2</v>
      </c>
      <c r="U445" s="11">
        <f t="shared" si="71"/>
        <v>0</v>
      </c>
      <c r="V445" s="11">
        <f t="shared" si="72"/>
        <v>0</v>
      </c>
      <c r="W445" s="11">
        <f t="shared" si="73"/>
        <v>0</v>
      </c>
      <c r="X445" s="11">
        <f t="shared" si="74"/>
        <v>0</v>
      </c>
      <c r="Y445" s="11">
        <f t="shared" si="75"/>
        <v>0</v>
      </c>
    </row>
    <row r="446" spans="1:25">
      <c r="A446" s="13">
        <v>25</v>
      </c>
      <c r="B446" s="2">
        <v>310000887</v>
      </c>
      <c r="C446" s="1" t="s">
        <v>243</v>
      </c>
      <c r="D446" s="1" t="s">
        <v>116</v>
      </c>
      <c r="E446" s="12">
        <f>_xlfn.IFNA(VLOOKUP($B446,'FST OMT'!$C:$AH,$A446,0),0)</f>
        <v>0</v>
      </c>
      <c r="F446" s="12">
        <f>_xlfn.IFNA(VLOOKUP($B446,'FST CV'!$C:$AH,$A446,0),0)</f>
        <v>0</v>
      </c>
      <c r="G446" s="12">
        <f>_xlfn.IFNA(VLOOKUP($B446,'FST TT'!$C:$AH,$A446,0),0)</f>
        <v>0</v>
      </c>
      <c r="I446" s="4">
        <f t="shared" si="69"/>
        <v>0</v>
      </c>
      <c r="K446" s="52">
        <f>IF(D446="MT",VLOOKUP(B446,Master_Item!B:H,7,0),VLOOKUP(B446,Master_Item!B:H,6,0))</f>
        <v>200</v>
      </c>
      <c r="L446" s="52">
        <f>VLOOKUP(B446,Master_Item!B:M,12,0)</f>
        <v>0</v>
      </c>
      <c r="M446" s="11" t="str">
        <f t="shared" si="70"/>
        <v>0Region 2</v>
      </c>
      <c r="N446" s="11">
        <f t="shared" si="68"/>
        <v>0</v>
      </c>
      <c r="O446" s="11">
        <f t="shared" si="68"/>
        <v>0</v>
      </c>
      <c r="P446" s="11">
        <f t="shared" si="68"/>
        <v>0</v>
      </c>
      <c r="Q446" s="11">
        <f t="shared" si="68"/>
        <v>0</v>
      </c>
      <c r="R446" s="11">
        <f t="shared" si="68"/>
        <v>0</v>
      </c>
      <c r="S446" s="11"/>
      <c r="T446" s="1">
        <f>VLOOKUP(B446,Master_Item!B:I,8,0)</f>
        <v>4.2</v>
      </c>
      <c r="U446" s="11">
        <f t="shared" si="71"/>
        <v>0</v>
      </c>
      <c r="V446" s="11">
        <f t="shared" si="72"/>
        <v>0</v>
      </c>
      <c r="W446" s="11">
        <f t="shared" si="73"/>
        <v>0</v>
      </c>
      <c r="X446" s="11">
        <f t="shared" si="74"/>
        <v>0</v>
      </c>
      <c r="Y446" s="11">
        <f t="shared" si="75"/>
        <v>0</v>
      </c>
    </row>
    <row r="447" spans="1:25">
      <c r="A447" s="13">
        <v>26</v>
      </c>
      <c r="B447" s="2">
        <v>310000887</v>
      </c>
      <c r="C447" s="1" t="s">
        <v>243</v>
      </c>
      <c r="D447" s="1" t="s">
        <v>117</v>
      </c>
      <c r="E447" s="12">
        <f>_xlfn.IFNA(VLOOKUP($B447,'FST OMT'!$C:$AH,$A447,0),0)</f>
        <v>0</v>
      </c>
      <c r="F447" s="12">
        <f>_xlfn.IFNA(VLOOKUP($B447,'FST CV'!$C:$AH,$A447,0),0)</f>
        <v>0</v>
      </c>
      <c r="G447" s="12">
        <f>_xlfn.IFNA(VLOOKUP($B447,'FST TT'!$C:$AH,$A447,0),0)</f>
        <v>0</v>
      </c>
      <c r="I447" s="4">
        <f t="shared" si="69"/>
        <v>0</v>
      </c>
      <c r="K447" s="52">
        <f>IF(D447="MT",VLOOKUP(B447,Master_Item!B:H,7,0),VLOOKUP(B447,Master_Item!B:H,6,0))</f>
        <v>200</v>
      </c>
      <c r="L447" s="52">
        <f>VLOOKUP(B447,Master_Item!B:M,12,0)</f>
        <v>0</v>
      </c>
      <c r="M447" s="11" t="str">
        <f t="shared" si="70"/>
        <v>0Region 3</v>
      </c>
      <c r="N447" s="11">
        <f t="shared" si="68"/>
        <v>0</v>
      </c>
      <c r="O447" s="11">
        <f t="shared" si="68"/>
        <v>0</v>
      </c>
      <c r="P447" s="11">
        <f t="shared" si="68"/>
        <v>0</v>
      </c>
      <c r="Q447" s="11">
        <f t="shared" si="68"/>
        <v>0</v>
      </c>
      <c r="R447" s="11">
        <f t="shared" si="68"/>
        <v>0</v>
      </c>
      <c r="S447" s="11"/>
      <c r="T447" s="1">
        <f>VLOOKUP(B447,Master_Item!B:I,8,0)</f>
        <v>4.2</v>
      </c>
      <c r="U447" s="11">
        <f t="shared" si="71"/>
        <v>0</v>
      </c>
      <c r="V447" s="11">
        <f t="shared" si="72"/>
        <v>0</v>
      </c>
      <c r="W447" s="11">
        <f t="shared" si="73"/>
        <v>0</v>
      </c>
      <c r="X447" s="11">
        <f t="shared" si="74"/>
        <v>0</v>
      </c>
      <c r="Y447" s="11">
        <f t="shared" si="75"/>
        <v>0</v>
      </c>
    </row>
    <row r="448" spans="1:25">
      <c r="A448" s="13">
        <v>27</v>
      </c>
      <c r="B448" s="2">
        <v>310000887</v>
      </c>
      <c r="C448" s="1" t="s">
        <v>243</v>
      </c>
      <c r="D448" s="1" t="s">
        <v>118</v>
      </c>
      <c r="E448" s="12">
        <f>_xlfn.IFNA(VLOOKUP($B448,'FST OMT'!$C:$AH,$A448,0),0)</f>
        <v>0</v>
      </c>
      <c r="F448" s="12">
        <f>_xlfn.IFNA(VLOOKUP($B448,'FST CV'!$C:$AH,$A448,0),0)</f>
        <v>350</v>
      </c>
      <c r="G448" s="12">
        <f>_xlfn.IFNA(VLOOKUP($B448,'FST TT'!$C:$AH,$A448,0),0)</f>
        <v>0</v>
      </c>
      <c r="I448" s="4">
        <f t="shared" si="69"/>
        <v>350</v>
      </c>
      <c r="K448" s="52">
        <f>IF(D448="MT",VLOOKUP(B448,Master_Item!B:H,7,0),VLOOKUP(B448,Master_Item!B:H,6,0))</f>
        <v>200</v>
      </c>
      <c r="L448" s="52">
        <f>VLOOKUP(B448,Master_Item!B:M,12,0)</f>
        <v>0</v>
      </c>
      <c r="M448" s="11" t="str">
        <f t="shared" si="70"/>
        <v>0Region 4</v>
      </c>
      <c r="N448" s="11">
        <f t="shared" ref="N448:R498" si="76">E448/$K448</f>
        <v>0</v>
      </c>
      <c r="O448" s="11">
        <f t="shared" si="76"/>
        <v>1.75</v>
      </c>
      <c r="P448" s="11">
        <f t="shared" si="76"/>
        <v>0</v>
      </c>
      <c r="Q448" s="11">
        <f t="shared" si="76"/>
        <v>0</v>
      </c>
      <c r="R448" s="11">
        <f t="shared" si="76"/>
        <v>1.75</v>
      </c>
      <c r="S448" s="11"/>
      <c r="T448" s="1">
        <f>VLOOKUP(B448,Master_Item!B:I,8,0)</f>
        <v>4.2</v>
      </c>
      <c r="U448" s="11">
        <f t="shared" si="71"/>
        <v>0</v>
      </c>
      <c r="V448" s="11">
        <f t="shared" si="72"/>
        <v>1470</v>
      </c>
      <c r="W448" s="11">
        <f t="shared" si="73"/>
        <v>0</v>
      </c>
      <c r="X448" s="11">
        <f t="shared" si="74"/>
        <v>0</v>
      </c>
      <c r="Y448" s="11">
        <f t="shared" si="75"/>
        <v>1470</v>
      </c>
    </row>
    <row r="449" spans="1:25">
      <c r="A449" s="13">
        <v>28</v>
      </c>
      <c r="B449" s="2">
        <v>310000887</v>
      </c>
      <c r="C449" s="1" t="s">
        <v>243</v>
      </c>
      <c r="D449" s="1" t="s">
        <v>119</v>
      </c>
      <c r="E449" s="12">
        <f>_xlfn.IFNA(VLOOKUP($B449,'FST OMT'!$C:$AH,$A449,0),0)</f>
        <v>0</v>
      </c>
      <c r="F449" s="12">
        <f>_xlfn.IFNA(VLOOKUP($B449,'FST CV'!$C:$AH,$A449,0),0)</f>
        <v>0</v>
      </c>
      <c r="G449" s="12">
        <f>_xlfn.IFNA(VLOOKUP($B449,'FST TT'!$C:$AH,$A449,0),0)</f>
        <v>0</v>
      </c>
      <c r="I449" s="4">
        <f t="shared" si="69"/>
        <v>0</v>
      </c>
      <c r="K449" s="52">
        <f>IF(D449="MT",VLOOKUP(B449,Master_Item!B:H,7,0),VLOOKUP(B449,Master_Item!B:H,6,0))</f>
        <v>200</v>
      </c>
      <c r="L449" s="52">
        <f>VLOOKUP(B449,Master_Item!B:M,12,0)</f>
        <v>0</v>
      </c>
      <c r="M449" s="11" t="str">
        <f t="shared" si="70"/>
        <v>0Region 5</v>
      </c>
      <c r="N449" s="11">
        <f t="shared" si="76"/>
        <v>0</v>
      </c>
      <c r="O449" s="11">
        <f t="shared" si="76"/>
        <v>0</v>
      </c>
      <c r="P449" s="11">
        <f t="shared" si="76"/>
        <v>0</v>
      </c>
      <c r="Q449" s="11">
        <f t="shared" si="76"/>
        <v>0</v>
      </c>
      <c r="R449" s="11">
        <f t="shared" si="76"/>
        <v>0</v>
      </c>
      <c r="S449" s="11"/>
      <c r="T449" s="1">
        <f>VLOOKUP(B449,Master_Item!B:I,8,0)</f>
        <v>4.2</v>
      </c>
      <c r="U449" s="11">
        <f t="shared" si="71"/>
        <v>0</v>
      </c>
      <c r="V449" s="11">
        <f t="shared" si="72"/>
        <v>0</v>
      </c>
      <c r="W449" s="11">
        <f t="shared" si="73"/>
        <v>0</v>
      </c>
      <c r="X449" s="11">
        <f t="shared" si="74"/>
        <v>0</v>
      </c>
      <c r="Y449" s="11">
        <f t="shared" si="75"/>
        <v>0</v>
      </c>
    </row>
    <row r="450" spans="1:25">
      <c r="A450" s="13">
        <v>29</v>
      </c>
      <c r="B450" s="2">
        <v>310000887</v>
      </c>
      <c r="C450" s="1" t="s">
        <v>243</v>
      </c>
      <c r="D450" s="1" t="s">
        <v>127</v>
      </c>
      <c r="E450" s="12">
        <f>_xlfn.IFNA(VLOOKUP($B450,'FST OMT'!$C:$AH,$A450,0),0)*0.45</f>
        <v>0</v>
      </c>
      <c r="F450" s="12">
        <f>_xlfn.IFNA(VLOOKUP($B450,'FST CV'!$C:$AH,$A450,0),0)*0.45</f>
        <v>0</v>
      </c>
      <c r="G450" s="12">
        <f>_xlfn.IFNA(VLOOKUP($B450,'FST TT'!$C:$AH,$A450,0),0)*0.45</f>
        <v>0</v>
      </c>
      <c r="I450" s="4">
        <f t="shared" si="69"/>
        <v>0</v>
      </c>
      <c r="K450" s="52">
        <f>IF(D450="MT",VLOOKUP(B450,Master_Item!B:H,7,0),VLOOKUP(B450,Master_Item!B:H,6,0))</f>
        <v>200</v>
      </c>
      <c r="L450" s="52">
        <f>VLOOKUP(B450,Master_Item!B:M,12,0)</f>
        <v>0</v>
      </c>
      <c r="M450" s="11" t="str">
        <f t="shared" si="70"/>
        <v>0Region 6/9</v>
      </c>
      <c r="N450" s="11">
        <f t="shared" si="76"/>
        <v>0</v>
      </c>
      <c r="O450" s="11">
        <f t="shared" si="76"/>
        <v>0</v>
      </c>
      <c r="P450" s="11">
        <f t="shared" si="76"/>
        <v>0</v>
      </c>
      <c r="Q450" s="11">
        <f t="shared" si="76"/>
        <v>0</v>
      </c>
      <c r="R450" s="11">
        <f t="shared" si="76"/>
        <v>0</v>
      </c>
      <c r="S450" s="11"/>
      <c r="T450" s="1">
        <f>VLOOKUP(B450,Master_Item!B:I,8,0)</f>
        <v>4.2</v>
      </c>
      <c r="U450" s="11">
        <f t="shared" si="71"/>
        <v>0</v>
      </c>
      <c r="V450" s="11">
        <f t="shared" si="72"/>
        <v>0</v>
      </c>
      <c r="W450" s="11">
        <f t="shared" si="73"/>
        <v>0</v>
      </c>
      <c r="X450" s="11">
        <f t="shared" si="74"/>
        <v>0</v>
      </c>
      <c r="Y450" s="11">
        <f t="shared" si="75"/>
        <v>0</v>
      </c>
    </row>
    <row r="451" spans="1:25">
      <c r="A451" s="13">
        <v>29</v>
      </c>
      <c r="B451" s="2">
        <v>310000887</v>
      </c>
      <c r="C451" s="1" t="s">
        <v>243</v>
      </c>
      <c r="D451" s="1" t="s">
        <v>128</v>
      </c>
      <c r="E451" s="12">
        <f>_xlfn.IFNA(VLOOKUP($B451,'FST OMT'!$C:$AH,$A451,0),0)*0.55</f>
        <v>0</v>
      </c>
      <c r="F451" s="12">
        <f>_xlfn.IFNA(VLOOKUP($B451,'FST CV'!$C:$AH,$A451,0),0)*0.55</f>
        <v>0</v>
      </c>
      <c r="G451" s="12">
        <f>_xlfn.IFNA(VLOOKUP($B451,'FST TT'!$C:$AH,$A451,0),0)*0.55</f>
        <v>0</v>
      </c>
      <c r="I451" s="4">
        <f t="shared" si="69"/>
        <v>0</v>
      </c>
      <c r="K451" s="52">
        <f>IF(D451="MT",VLOOKUP(B451,Master_Item!B:H,7,0),VLOOKUP(B451,Master_Item!B:H,6,0))</f>
        <v>200</v>
      </c>
      <c r="L451" s="52">
        <f>VLOOKUP(B451,Master_Item!B:M,12,0)</f>
        <v>0</v>
      </c>
      <c r="M451" s="11" t="str">
        <f t="shared" si="70"/>
        <v>0Region 6/14</v>
      </c>
      <c r="N451" s="11">
        <f t="shared" si="76"/>
        <v>0</v>
      </c>
      <c r="O451" s="11">
        <f t="shared" si="76"/>
        <v>0</v>
      </c>
      <c r="P451" s="11">
        <f t="shared" si="76"/>
        <v>0</v>
      </c>
      <c r="Q451" s="11">
        <f t="shared" si="76"/>
        <v>0</v>
      </c>
      <c r="R451" s="11">
        <f t="shared" si="76"/>
        <v>0</v>
      </c>
      <c r="S451" s="11"/>
      <c r="T451" s="1">
        <f>VLOOKUP(B451,Master_Item!B:I,8,0)</f>
        <v>4.2</v>
      </c>
      <c r="U451" s="11">
        <f t="shared" si="71"/>
        <v>0</v>
      </c>
      <c r="V451" s="11">
        <f t="shared" si="72"/>
        <v>0</v>
      </c>
      <c r="W451" s="11">
        <f t="shared" si="73"/>
        <v>0</v>
      </c>
      <c r="X451" s="11">
        <f t="shared" si="74"/>
        <v>0</v>
      </c>
      <c r="Y451" s="11">
        <f t="shared" si="75"/>
        <v>0</v>
      </c>
    </row>
    <row r="452" spans="1:25">
      <c r="A452" s="13">
        <v>30</v>
      </c>
      <c r="B452" s="2">
        <v>310000887</v>
      </c>
      <c r="C452" s="1" t="s">
        <v>243</v>
      </c>
      <c r="D452" s="1" t="s">
        <v>121</v>
      </c>
      <c r="E452" s="12">
        <f>_xlfn.IFNA(VLOOKUP($B452,'FST OMT'!$C:$AH,$A452,0),0)</f>
        <v>0</v>
      </c>
      <c r="F452" s="12">
        <f>_xlfn.IFNA(VLOOKUP($B452,'FST CV'!$C:$AH,$A452,0),0)</f>
        <v>150</v>
      </c>
      <c r="G452" s="12">
        <f>_xlfn.IFNA(VLOOKUP($B452,'FST TT'!$C:$AH,$A452,0),0)</f>
        <v>0</v>
      </c>
      <c r="I452" s="4">
        <f t="shared" si="69"/>
        <v>150</v>
      </c>
      <c r="K452" s="52">
        <f>IF(D452="MT",VLOOKUP(B452,Master_Item!B:H,7,0),VLOOKUP(B452,Master_Item!B:H,6,0))</f>
        <v>200</v>
      </c>
      <c r="L452" s="52">
        <f>VLOOKUP(B452,Master_Item!B:M,12,0)</f>
        <v>0</v>
      </c>
      <c r="M452" s="11" t="str">
        <f t="shared" si="70"/>
        <v>0Region 7</v>
      </c>
      <c r="N452" s="11">
        <f t="shared" si="76"/>
        <v>0</v>
      </c>
      <c r="O452" s="11">
        <f t="shared" si="76"/>
        <v>0.75</v>
      </c>
      <c r="P452" s="11">
        <f t="shared" si="76"/>
        <v>0</v>
      </c>
      <c r="Q452" s="11">
        <f t="shared" si="76"/>
        <v>0</v>
      </c>
      <c r="R452" s="11">
        <f t="shared" si="76"/>
        <v>0.75</v>
      </c>
      <c r="S452" s="11"/>
      <c r="T452" s="1">
        <f>VLOOKUP(B452,Master_Item!B:I,8,0)</f>
        <v>4.2</v>
      </c>
      <c r="U452" s="11">
        <f t="shared" si="71"/>
        <v>0</v>
      </c>
      <c r="V452" s="11">
        <f t="shared" si="72"/>
        <v>630</v>
      </c>
      <c r="W452" s="11">
        <f t="shared" si="73"/>
        <v>0</v>
      </c>
      <c r="X452" s="11">
        <f t="shared" si="74"/>
        <v>0</v>
      </c>
      <c r="Y452" s="11">
        <f t="shared" si="75"/>
        <v>630</v>
      </c>
    </row>
    <row r="453" spans="1:25">
      <c r="A453" s="13">
        <v>31</v>
      </c>
      <c r="B453" s="2">
        <v>310000887</v>
      </c>
      <c r="C453" s="1" t="s">
        <v>243</v>
      </c>
      <c r="D453" s="1" t="s">
        <v>122</v>
      </c>
      <c r="E453" s="12">
        <f>_xlfn.IFNA(VLOOKUP($B453,'FST OMT'!$C:$AH,$A453,0),0)</f>
        <v>0</v>
      </c>
      <c r="F453" s="12">
        <f>_xlfn.IFNA(VLOOKUP($B453,'FST CV'!$C:$AH,$A453,0),0)</f>
        <v>0</v>
      </c>
      <c r="G453" s="12">
        <f>_xlfn.IFNA(VLOOKUP($B453,'FST TT'!$C:$AH,$A453,0),0)</f>
        <v>0</v>
      </c>
      <c r="I453" s="4">
        <f t="shared" si="69"/>
        <v>0</v>
      </c>
      <c r="K453" s="52">
        <f>IF(D453="MT",VLOOKUP(B453,Master_Item!B:H,7,0),VLOOKUP(B453,Master_Item!B:H,6,0))</f>
        <v>200</v>
      </c>
      <c r="L453" s="52">
        <f>VLOOKUP(B453,Master_Item!B:M,12,0)</f>
        <v>0</v>
      </c>
      <c r="M453" s="11" t="str">
        <f t="shared" si="70"/>
        <v>0Region 8</v>
      </c>
      <c r="N453" s="11">
        <f t="shared" si="76"/>
        <v>0</v>
      </c>
      <c r="O453" s="11">
        <f t="shared" si="76"/>
        <v>0</v>
      </c>
      <c r="P453" s="11">
        <f t="shared" si="76"/>
        <v>0</v>
      </c>
      <c r="Q453" s="11">
        <f t="shared" si="76"/>
        <v>0</v>
      </c>
      <c r="R453" s="11">
        <f t="shared" si="76"/>
        <v>0</v>
      </c>
      <c r="S453" s="11"/>
      <c r="T453" s="1">
        <f>VLOOKUP(B453,Master_Item!B:I,8,0)</f>
        <v>4.2</v>
      </c>
      <c r="U453" s="11">
        <f t="shared" si="71"/>
        <v>0</v>
      </c>
      <c r="V453" s="11">
        <f t="shared" si="72"/>
        <v>0</v>
      </c>
      <c r="W453" s="11">
        <f t="shared" si="73"/>
        <v>0</v>
      </c>
      <c r="X453" s="11">
        <f t="shared" si="74"/>
        <v>0</v>
      </c>
      <c r="Y453" s="11">
        <f t="shared" si="75"/>
        <v>0</v>
      </c>
    </row>
    <row r="454" spans="1:25">
      <c r="A454" s="13">
        <v>131</v>
      </c>
      <c r="B454" s="2">
        <v>310000887</v>
      </c>
      <c r="C454" s="1" t="s">
        <v>243</v>
      </c>
      <c r="D454" s="1" t="s">
        <v>123</v>
      </c>
      <c r="H454" s="4">
        <f>_xlfn.IFNA(VLOOKUP(B454,'FST MT'!A:FS,$A454,0),0)</f>
        <v>0</v>
      </c>
      <c r="I454" s="4">
        <f t="shared" si="69"/>
        <v>0</v>
      </c>
      <c r="K454" s="52">
        <f>IF(D454="MT",VLOOKUP(B454,Master_Item!B:H,7,0),VLOOKUP(B454,Master_Item!B:H,6,0))</f>
        <v>200</v>
      </c>
      <c r="L454" s="52">
        <f>VLOOKUP(B454,Master_Item!B:M,12,0)</f>
        <v>0</v>
      </c>
      <c r="M454" s="11" t="str">
        <f t="shared" si="70"/>
        <v>0MT</v>
      </c>
      <c r="N454" s="11">
        <f t="shared" si="76"/>
        <v>0</v>
      </c>
      <c r="O454" s="11">
        <f t="shared" si="76"/>
        <v>0</v>
      </c>
      <c r="P454" s="11">
        <f t="shared" si="76"/>
        <v>0</v>
      </c>
      <c r="Q454" s="11">
        <f t="shared" si="76"/>
        <v>0</v>
      </c>
      <c r="R454" s="11">
        <f t="shared" si="76"/>
        <v>0</v>
      </c>
      <c r="S454" s="11"/>
      <c r="T454" s="1">
        <f>VLOOKUP(B454,Master_Item!B:I,8,0)</f>
        <v>4.2</v>
      </c>
      <c r="U454" s="11">
        <f t="shared" si="71"/>
        <v>0</v>
      </c>
      <c r="V454" s="11">
        <f t="shared" si="72"/>
        <v>0</v>
      </c>
      <c r="W454" s="11">
        <f t="shared" si="73"/>
        <v>0</v>
      </c>
      <c r="X454" s="11">
        <f t="shared" si="74"/>
        <v>0</v>
      </c>
      <c r="Y454" s="11">
        <f t="shared" si="75"/>
        <v>0</v>
      </c>
    </row>
    <row r="455" spans="1:25">
      <c r="A455" s="13">
        <v>24</v>
      </c>
      <c r="B455" s="2">
        <v>310000686</v>
      </c>
      <c r="C455" s="1" t="s">
        <v>244</v>
      </c>
      <c r="D455" s="1" t="s">
        <v>115</v>
      </c>
      <c r="E455" s="12">
        <f>_xlfn.IFNA(VLOOKUP($B455,'FST OMT'!$C:$AH,$A455,0),0)</f>
        <v>0</v>
      </c>
      <c r="F455" s="12">
        <f>_xlfn.IFNA(VLOOKUP($B455,'FST CV'!$C:$AH,$A455,0),0)</f>
        <v>881</v>
      </c>
      <c r="G455" s="12">
        <f>_xlfn.IFNA(VLOOKUP($B455,'FST TT'!$C:$AH,$A455,0),0)</f>
        <v>0</v>
      </c>
      <c r="I455" s="4">
        <f t="shared" si="69"/>
        <v>881</v>
      </c>
      <c r="K455" s="52">
        <f>IF(D455="MT",VLOOKUP(B455,Master_Item!B:H,7,0),VLOOKUP(B455,Master_Item!B:H,6,0))</f>
        <v>150</v>
      </c>
      <c r="L455" s="52">
        <f>VLOOKUP(B455,Master_Item!B:M,12,0)</f>
        <v>0</v>
      </c>
      <c r="M455" s="11" t="str">
        <f t="shared" si="70"/>
        <v>0Region 1</v>
      </c>
      <c r="N455" s="11">
        <f t="shared" si="76"/>
        <v>0</v>
      </c>
      <c r="O455" s="11">
        <f t="shared" si="76"/>
        <v>5.8733333333333331</v>
      </c>
      <c r="P455" s="11">
        <f t="shared" si="76"/>
        <v>0</v>
      </c>
      <c r="Q455" s="11">
        <f t="shared" si="76"/>
        <v>0</v>
      </c>
      <c r="R455" s="11">
        <f t="shared" si="76"/>
        <v>5.8733333333333331</v>
      </c>
      <c r="S455" s="11"/>
      <c r="T455" s="1">
        <f>VLOOKUP(B455,Master_Item!B:I,8,0)</f>
        <v>7.2</v>
      </c>
      <c r="U455" s="11">
        <f t="shared" si="71"/>
        <v>0</v>
      </c>
      <c r="V455" s="11">
        <f t="shared" si="72"/>
        <v>6343.2</v>
      </c>
      <c r="W455" s="11">
        <f t="shared" si="73"/>
        <v>0</v>
      </c>
      <c r="X455" s="11">
        <f t="shared" si="74"/>
        <v>0</v>
      </c>
      <c r="Y455" s="11">
        <f t="shared" si="75"/>
        <v>6343.2</v>
      </c>
    </row>
    <row r="456" spans="1:25">
      <c r="A456" s="13">
        <v>25</v>
      </c>
      <c r="B456" s="2">
        <v>310000686</v>
      </c>
      <c r="C456" s="1" t="s">
        <v>244</v>
      </c>
      <c r="D456" s="1" t="s">
        <v>116</v>
      </c>
      <c r="E456" s="12">
        <f>_xlfn.IFNA(VLOOKUP($B456,'FST OMT'!$C:$AH,$A456,0),0)</f>
        <v>150</v>
      </c>
      <c r="F456" s="12">
        <f>_xlfn.IFNA(VLOOKUP($B456,'FST CV'!$C:$AH,$A456,0),0)</f>
        <v>0</v>
      </c>
      <c r="G456" s="12">
        <f>_xlfn.IFNA(VLOOKUP($B456,'FST TT'!$C:$AH,$A456,0),0)</f>
        <v>0</v>
      </c>
      <c r="I456" s="4">
        <f t="shared" si="69"/>
        <v>150</v>
      </c>
      <c r="K456" s="52">
        <f>IF(D456="MT",VLOOKUP(B456,Master_Item!B:H,7,0),VLOOKUP(B456,Master_Item!B:H,6,0))</f>
        <v>150</v>
      </c>
      <c r="L456" s="52">
        <f>VLOOKUP(B456,Master_Item!B:M,12,0)</f>
        <v>0</v>
      </c>
      <c r="M456" s="11" t="str">
        <f t="shared" si="70"/>
        <v>0Region 2</v>
      </c>
      <c r="N456" s="11">
        <f t="shared" si="76"/>
        <v>1</v>
      </c>
      <c r="O456" s="11">
        <f t="shared" si="76"/>
        <v>0</v>
      </c>
      <c r="P456" s="11">
        <f t="shared" si="76"/>
        <v>0</v>
      </c>
      <c r="Q456" s="11">
        <f t="shared" si="76"/>
        <v>0</v>
      </c>
      <c r="R456" s="11">
        <f t="shared" si="76"/>
        <v>1</v>
      </c>
      <c r="S456" s="11"/>
      <c r="T456" s="1">
        <f>VLOOKUP(B456,Master_Item!B:I,8,0)</f>
        <v>7.2</v>
      </c>
      <c r="U456" s="11">
        <f t="shared" si="71"/>
        <v>1080</v>
      </c>
      <c r="V456" s="11">
        <f t="shared" si="72"/>
        <v>0</v>
      </c>
      <c r="W456" s="11">
        <f t="shared" si="73"/>
        <v>0</v>
      </c>
      <c r="X456" s="11">
        <f t="shared" si="74"/>
        <v>0</v>
      </c>
      <c r="Y456" s="11">
        <f t="shared" si="75"/>
        <v>1080</v>
      </c>
    </row>
    <row r="457" spans="1:25">
      <c r="A457" s="13">
        <v>26</v>
      </c>
      <c r="B457" s="2">
        <v>310000686</v>
      </c>
      <c r="C457" s="1" t="s">
        <v>244</v>
      </c>
      <c r="D457" s="1" t="s">
        <v>117</v>
      </c>
      <c r="E457" s="12">
        <f>_xlfn.IFNA(VLOOKUP($B457,'FST OMT'!$C:$AH,$A457,0),0)</f>
        <v>0</v>
      </c>
      <c r="F457" s="12">
        <f>_xlfn.IFNA(VLOOKUP($B457,'FST CV'!$C:$AH,$A457,0),0)</f>
        <v>0</v>
      </c>
      <c r="G457" s="12">
        <f>_xlfn.IFNA(VLOOKUP($B457,'FST TT'!$C:$AH,$A457,0),0)</f>
        <v>0</v>
      </c>
      <c r="I457" s="4">
        <f t="shared" si="69"/>
        <v>0</v>
      </c>
      <c r="K457" s="52">
        <f>IF(D457="MT",VLOOKUP(B457,Master_Item!B:H,7,0),VLOOKUP(B457,Master_Item!B:H,6,0))</f>
        <v>150</v>
      </c>
      <c r="L457" s="52">
        <f>VLOOKUP(B457,Master_Item!B:M,12,0)</f>
        <v>0</v>
      </c>
      <c r="M457" s="11" t="str">
        <f t="shared" si="70"/>
        <v>0Region 3</v>
      </c>
      <c r="N457" s="11">
        <f t="shared" si="76"/>
        <v>0</v>
      </c>
      <c r="O457" s="11">
        <f t="shared" si="76"/>
        <v>0</v>
      </c>
      <c r="P457" s="11">
        <f t="shared" si="76"/>
        <v>0</v>
      </c>
      <c r="Q457" s="11">
        <f t="shared" si="76"/>
        <v>0</v>
      </c>
      <c r="R457" s="11">
        <f t="shared" si="76"/>
        <v>0</v>
      </c>
      <c r="S457" s="11"/>
      <c r="T457" s="1">
        <f>VLOOKUP(B457,Master_Item!B:I,8,0)</f>
        <v>7.2</v>
      </c>
      <c r="U457" s="11">
        <f t="shared" si="71"/>
        <v>0</v>
      </c>
      <c r="V457" s="11">
        <f t="shared" si="72"/>
        <v>0</v>
      </c>
      <c r="W457" s="11">
        <f t="shared" si="73"/>
        <v>0</v>
      </c>
      <c r="X457" s="11">
        <f t="shared" si="74"/>
        <v>0</v>
      </c>
      <c r="Y457" s="11">
        <f t="shared" si="75"/>
        <v>0</v>
      </c>
    </row>
    <row r="458" spans="1:25">
      <c r="A458" s="13">
        <v>27</v>
      </c>
      <c r="B458" s="2">
        <v>310000686</v>
      </c>
      <c r="C458" s="1" t="s">
        <v>244</v>
      </c>
      <c r="D458" s="1" t="s">
        <v>118</v>
      </c>
      <c r="E458" s="12">
        <f>_xlfn.IFNA(VLOOKUP($B458,'FST OMT'!$C:$AH,$A458,0),0)</f>
        <v>900</v>
      </c>
      <c r="F458" s="12">
        <f>_xlfn.IFNA(VLOOKUP($B458,'FST CV'!$C:$AH,$A458,0),0)</f>
        <v>0</v>
      </c>
      <c r="G458" s="12">
        <f>_xlfn.IFNA(VLOOKUP($B458,'FST TT'!$C:$AH,$A458,0),0)</f>
        <v>0</v>
      </c>
      <c r="I458" s="4">
        <f t="shared" si="69"/>
        <v>900</v>
      </c>
      <c r="K458" s="52">
        <f>IF(D458="MT",VLOOKUP(B458,Master_Item!B:H,7,0),VLOOKUP(B458,Master_Item!B:H,6,0))</f>
        <v>150</v>
      </c>
      <c r="L458" s="52">
        <f>VLOOKUP(B458,Master_Item!B:M,12,0)</f>
        <v>0</v>
      </c>
      <c r="M458" s="11" t="str">
        <f t="shared" si="70"/>
        <v>0Region 4</v>
      </c>
      <c r="N458" s="11">
        <f t="shared" si="76"/>
        <v>6</v>
      </c>
      <c r="O458" s="11">
        <f t="shared" si="76"/>
        <v>0</v>
      </c>
      <c r="P458" s="11">
        <f t="shared" si="76"/>
        <v>0</v>
      </c>
      <c r="Q458" s="11">
        <f t="shared" si="76"/>
        <v>0</v>
      </c>
      <c r="R458" s="11">
        <f t="shared" si="76"/>
        <v>6</v>
      </c>
      <c r="S458" s="11"/>
      <c r="T458" s="1">
        <f>VLOOKUP(B458,Master_Item!B:I,8,0)</f>
        <v>7.2</v>
      </c>
      <c r="U458" s="11">
        <f t="shared" si="71"/>
        <v>6480</v>
      </c>
      <c r="V458" s="11">
        <f t="shared" si="72"/>
        <v>0</v>
      </c>
      <c r="W458" s="11">
        <f t="shared" si="73"/>
        <v>0</v>
      </c>
      <c r="X458" s="11">
        <f t="shared" si="74"/>
        <v>0</v>
      </c>
      <c r="Y458" s="11">
        <f t="shared" si="75"/>
        <v>6480</v>
      </c>
    </row>
    <row r="459" spans="1:25">
      <c r="A459" s="13">
        <v>28</v>
      </c>
      <c r="B459" s="2">
        <v>310000686</v>
      </c>
      <c r="C459" s="1" t="s">
        <v>244</v>
      </c>
      <c r="D459" s="1" t="s">
        <v>119</v>
      </c>
      <c r="E459" s="12">
        <f>_xlfn.IFNA(VLOOKUP($B459,'FST OMT'!$C:$AH,$A459,0),0)</f>
        <v>1200</v>
      </c>
      <c r="F459" s="12">
        <f>_xlfn.IFNA(VLOOKUP($B459,'FST CV'!$C:$AH,$A459,0),0)</f>
        <v>0</v>
      </c>
      <c r="G459" s="12">
        <f>_xlfn.IFNA(VLOOKUP($B459,'FST TT'!$C:$AH,$A459,0),0)</f>
        <v>0</v>
      </c>
      <c r="I459" s="4">
        <f t="shared" si="69"/>
        <v>1200</v>
      </c>
      <c r="K459" s="52">
        <f>IF(D459="MT",VLOOKUP(B459,Master_Item!B:H,7,0),VLOOKUP(B459,Master_Item!B:H,6,0))</f>
        <v>150</v>
      </c>
      <c r="L459" s="52">
        <f>VLOOKUP(B459,Master_Item!B:M,12,0)</f>
        <v>0</v>
      </c>
      <c r="M459" s="11" t="str">
        <f t="shared" si="70"/>
        <v>0Region 5</v>
      </c>
      <c r="N459" s="11">
        <f t="shared" si="76"/>
        <v>8</v>
      </c>
      <c r="O459" s="11">
        <f t="shared" si="76"/>
        <v>0</v>
      </c>
      <c r="P459" s="11">
        <f t="shared" si="76"/>
        <v>0</v>
      </c>
      <c r="Q459" s="11">
        <f t="shared" si="76"/>
        <v>0</v>
      </c>
      <c r="R459" s="11">
        <f t="shared" si="76"/>
        <v>8</v>
      </c>
      <c r="S459" s="11"/>
      <c r="T459" s="1">
        <f>VLOOKUP(B459,Master_Item!B:I,8,0)</f>
        <v>7.2</v>
      </c>
      <c r="U459" s="11">
        <f t="shared" si="71"/>
        <v>8640</v>
      </c>
      <c r="V459" s="11">
        <f t="shared" si="72"/>
        <v>0</v>
      </c>
      <c r="W459" s="11">
        <f t="shared" si="73"/>
        <v>0</v>
      </c>
      <c r="X459" s="11">
        <f t="shared" si="74"/>
        <v>0</v>
      </c>
      <c r="Y459" s="11">
        <f t="shared" si="75"/>
        <v>8640</v>
      </c>
    </row>
    <row r="460" spans="1:25">
      <c r="A460" s="13">
        <v>29</v>
      </c>
      <c r="B460" s="2">
        <v>310000686</v>
      </c>
      <c r="C460" s="1" t="s">
        <v>244</v>
      </c>
      <c r="D460" s="1" t="s">
        <v>127</v>
      </c>
      <c r="E460" s="12">
        <f>_xlfn.IFNA(VLOOKUP($B460,'FST OMT'!$C:$AH,$A460,0),0)*0.45</f>
        <v>997.2</v>
      </c>
      <c r="F460" s="12">
        <f>_xlfn.IFNA(VLOOKUP($B460,'FST CV'!$C:$AH,$A460,0),0)*0.45</f>
        <v>9</v>
      </c>
      <c r="G460" s="12">
        <f>_xlfn.IFNA(VLOOKUP($B460,'FST TT'!$C:$AH,$A460,0),0)*0.45</f>
        <v>0</v>
      </c>
      <c r="I460" s="4">
        <f t="shared" si="69"/>
        <v>1006.2</v>
      </c>
      <c r="K460" s="52">
        <f>IF(D460="MT",VLOOKUP(B460,Master_Item!B:H,7,0),VLOOKUP(B460,Master_Item!B:H,6,0))</f>
        <v>150</v>
      </c>
      <c r="L460" s="52">
        <f>VLOOKUP(B460,Master_Item!B:M,12,0)</f>
        <v>0</v>
      </c>
      <c r="M460" s="11" t="str">
        <f t="shared" si="70"/>
        <v>0Region 6/9</v>
      </c>
      <c r="N460" s="11">
        <f t="shared" si="76"/>
        <v>6.6480000000000006</v>
      </c>
      <c r="O460" s="11">
        <f t="shared" si="76"/>
        <v>0.06</v>
      </c>
      <c r="P460" s="11">
        <f t="shared" si="76"/>
        <v>0</v>
      </c>
      <c r="Q460" s="11">
        <f t="shared" si="76"/>
        <v>0</v>
      </c>
      <c r="R460" s="11">
        <f t="shared" si="76"/>
        <v>6.7080000000000002</v>
      </c>
      <c r="S460" s="11"/>
      <c r="T460" s="1">
        <f>VLOOKUP(B460,Master_Item!B:I,8,0)</f>
        <v>7.2</v>
      </c>
      <c r="U460" s="11">
        <f t="shared" si="71"/>
        <v>7179.84</v>
      </c>
      <c r="V460" s="11">
        <f t="shared" si="72"/>
        <v>64.8</v>
      </c>
      <c r="W460" s="11">
        <f t="shared" si="73"/>
        <v>0</v>
      </c>
      <c r="X460" s="11">
        <f t="shared" si="74"/>
        <v>0</v>
      </c>
      <c r="Y460" s="11">
        <f t="shared" si="75"/>
        <v>7244.64</v>
      </c>
    </row>
    <row r="461" spans="1:25">
      <c r="A461" s="13">
        <v>29</v>
      </c>
      <c r="B461" s="2">
        <v>310000686</v>
      </c>
      <c r="C461" s="1" t="s">
        <v>244</v>
      </c>
      <c r="D461" s="1" t="s">
        <v>128</v>
      </c>
      <c r="E461" s="12">
        <f>_xlfn.IFNA(VLOOKUP($B461,'FST OMT'!$C:$AH,$A461,0),0)*0.55</f>
        <v>1218.8000000000002</v>
      </c>
      <c r="F461" s="12">
        <f>_xlfn.IFNA(VLOOKUP($B461,'FST CV'!$C:$AH,$A461,0),0)*0.55</f>
        <v>11</v>
      </c>
      <c r="G461" s="12">
        <f>_xlfn.IFNA(VLOOKUP($B461,'FST TT'!$C:$AH,$A461,0),0)*0.55</f>
        <v>0</v>
      </c>
      <c r="I461" s="4">
        <f t="shared" si="69"/>
        <v>1229.8000000000002</v>
      </c>
      <c r="K461" s="52">
        <f>IF(D461="MT",VLOOKUP(B461,Master_Item!B:H,7,0),VLOOKUP(B461,Master_Item!B:H,6,0))</f>
        <v>150</v>
      </c>
      <c r="L461" s="52">
        <f>VLOOKUP(B461,Master_Item!B:M,12,0)</f>
        <v>0</v>
      </c>
      <c r="M461" s="11" t="str">
        <f t="shared" si="70"/>
        <v>0Region 6/14</v>
      </c>
      <c r="N461" s="11">
        <f t="shared" si="76"/>
        <v>8.1253333333333337</v>
      </c>
      <c r="O461" s="11">
        <f t="shared" si="76"/>
        <v>7.3333333333333334E-2</v>
      </c>
      <c r="P461" s="11">
        <f t="shared" si="76"/>
        <v>0</v>
      </c>
      <c r="Q461" s="11">
        <f t="shared" si="76"/>
        <v>0</v>
      </c>
      <c r="R461" s="11">
        <f t="shared" si="76"/>
        <v>8.1986666666666679</v>
      </c>
      <c r="S461" s="11"/>
      <c r="T461" s="1">
        <f>VLOOKUP(B461,Master_Item!B:I,8,0)</f>
        <v>7.2</v>
      </c>
      <c r="U461" s="11">
        <f t="shared" si="71"/>
        <v>8775.3600000000024</v>
      </c>
      <c r="V461" s="11">
        <f t="shared" si="72"/>
        <v>79.2</v>
      </c>
      <c r="W461" s="11">
        <f t="shared" si="73"/>
        <v>0</v>
      </c>
      <c r="X461" s="11">
        <f t="shared" si="74"/>
        <v>0</v>
      </c>
      <c r="Y461" s="11">
        <f t="shared" si="75"/>
        <v>8854.5600000000013</v>
      </c>
    </row>
    <row r="462" spans="1:25">
      <c r="A462" s="13">
        <v>30</v>
      </c>
      <c r="B462" s="2">
        <v>310000686</v>
      </c>
      <c r="C462" s="1" t="s">
        <v>244</v>
      </c>
      <c r="D462" s="1" t="s">
        <v>121</v>
      </c>
      <c r="E462" s="12">
        <f>_xlfn.IFNA(VLOOKUP($B462,'FST OMT'!$C:$AH,$A462,0),0)</f>
        <v>0</v>
      </c>
      <c r="F462" s="12">
        <f>_xlfn.IFNA(VLOOKUP($B462,'FST CV'!$C:$AH,$A462,0),0)</f>
        <v>210</v>
      </c>
      <c r="G462" s="12">
        <f>_xlfn.IFNA(VLOOKUP($B462,'FST TT'!$C:$AH,$A462,0),0)</f>
        <v>0</v>
      </c>
      <c r="I462" s="4">
        <f t="shared" si="69"/>
        <v>210</v>
      </c>
      <c r="K462" s="52">
        <f>IF(D462="MT",VLOOKUP(B462,Master_Item!B:H,7,0),VLOOKUP(B462,Master_Item!B:H,6,0))</f>
        <v>150</v>
      </c>
      <c r="L462" s="52">
        <f>VLOOKUP(B462,Master_Item!B:M,12,0)</f>
        <v>0</v>
      </c>
      <c r="M462" s="11" t="str">
        <f t="shared" si="70"/>
        <v>0Region 7</v>
      </c>
      <c r="N462" s="11">
        <f t="shared" si="76"/>
        <v>0</v>
      </c>
      <c r="O462" s="11">
        <f t="shared" si="76"/>
        <v>1.4</v>
      </c>
      <c r="P462" s="11">
        <f t="shared" si="76"/>
        <v>0</v>
      </c>
      <c r="Q462" s="11">
        <f t="shared" si="76"/>
        <v>0</v>
      </c>
      <c r="R462" s="11">
        <f t="shared" si="76"/>
        <v>1.4</v>
      </c>
      <c r="S462" s="11"/>
      <c r="T462" s="1">
        <f>VLOOKUP(B462,Master_Item!B:I,8,0)</f>
        <v>7.2</v>
      </c>
      <c r="U462" s="11">
        <f t="shared" si="71"/>
        <v>0</v>
      </c>
      <c r="V462" s="11">
        <f t="shared" si="72"/>
        <v>1512</v>
      </c>
      <c r="W462" s="11">
        <f t="shared" si="73"/>
        <v>0</v>
      </c>
      <c r="X462" s="11">
        <f t="shared" si="74"/>
        <v>0</v>
      </c>
      <c r="Y462" s="11">
        <f t="shared" si="75"/>
        <v>1512</v>
      </c>
    </row>
    <row r="463" spans="1:25">
      <c r="A463" s="13">
        <v>31</v>
      </c>
      <c r="B463" s="2">
        <v>310000686</v>
      </c>
      <c r="C463" s="1" t="s">
        <v>244</v>
      </c>
      <c r="D463" s="1" t="s">
        <v>122</v>
      </c>
      <c r="E463" s="12">
        <f>_xlfn.IFNA(VLOOKUP($B463,'FST OMT'!$C:$AH,$A463,0),0)</f>
        <v>2650</v>
      </c>
      <c r="F463" s="12">
        <f>_xlfn.IFNA(VLOOKUP($B463,'FST CV'!$C:$AH,$A463,0),0)</f>
        <v>0</v>
      </c>
      <c r="G463" s="12">
        <f>_xlfn.IFNA(VLOOKUP($B463,'FST TT'!$C:$AH,$A463,0),0)</f>
        <v>0</v>
      </c>
      <c r="I463" s="4">
        <f t="shared" si="69"/>
        <v>2650</v>
      </c>
      <c r="K463" s="52">
        <f>IF(D463="MT",VLOOKUP(B463,Master_Item!B:H,7,0),VLOOKUP(B463,Master_Item!B:H,6,0))</f>
        <v>150</v>
      </c>
      <c r="L463" s="52">
        <f>VLOOKUP(B463,Master_Item!B:M,12,0)</f>
        <v>0</v>
      </c>
      <c r="M463" s="11" t="str">
        <f t="shared" si="70"/>
        <v>0Region 8</v>
      </c>
      <c r="N463" s="11">
        <f t="shared" si="76"/>
        <v>17.666666666666668</v>
      </c>
      <c r="O463" s="11">
        <f t="shared" si="76"/>
        <v>0</v>
      </c>
      <c r="P463" s="11">
        <f t="shared" si="76"/>
        <v>0</v>
      </c>
      <c r="Q463" s="11">
        <f t="shared" si="76"/>
        <v>0</v>
      </c>
      <c r="R463" s="11">
        <f t="shared" si="76"/>
        <v>17.666666666666668</v>
      </c>
      <c r="S463" s="11"/>
      <c r="T463" s="1">
        <f>VLOOKUP(B463,Master_Item!B:I,8,0)</f>
        <v>7.2</v>
      </c>
      <c r="U463" s="11">
        <f t="shared" si="71"/>
        <v>19080</v>
      </c>
      <c r="V463" s="11">
        <f t="shared" si="72"/>
        <v>0</v>
      </c>
      <c r="W463" s="11">
        <f t="shared" si="73"/>
        <v>0</v>
      </c>
      <c r="X463" s="11">
        <f t="shared" si="74"/>
        <v>0</v>
      </c>
      <c r="Y463" s="11">
        <f t="shared" si="75"/>
        <v>19080</v>
      </c>
    </row>
    <row r="464" spans="1:25">
      <c r="A464" s="13">
        <v>131</v>
      </c>
      <c r="B464" s="2">
        <v>310000686</v>
      </c>
      <c r="C464" s="1" t="s">
        <v>244</v>
      </c>
      <c r="D464" s="1" t="s">
        <v>123</v>
      </c>
      <c r="H464" s="4">
        <f>_xlfn.IFNA(VLOOKUP(B464,'FST MT'!A:FS,$A464,0),0)</f>
        <v>0</v>
      </c>
      <c r="I464" s="4">
        <f t="shared" si="69"/>
        <v>0</v>
      </c>
      <c r="K464" s="52">
        <f>IF(D464="MT",VLOOKUP(B464,Master_Item!B:H,7,0),VLOOKUP(B464,Master_Item!B:H,6,0))</f>
        <v>125</v>
      </c>
      <c r="L464" s="52">
        <f>VLOOKUP(B464,Master_Item!B:M,12,0)</f>
        <v>0</v>
      </c>
      <c r="M464" s="11" t="str">
        <f t="shared" si="70"/>
        <v>0MT</v>
      </c>
      <c r="N464" s="11">
        <f t="shared" si="76"/>
        <v>0</v>
      </c>
      <c r="O464" s="11">
        <f t="shared" si="76"/>
        <v>0</v>
      </c>
      <c r="P464" s="11">
        <f t="shared" si="76"/>
        <v>0</v>
      </c>
      <c r="Q464" s="11">
        <f t="shared" si="76"/>
        <v>0</v>
      </c>
      <c r="R464" s="11">
        <f t="shared" si="76"/>
        <v>0</v>
      </c>
      <c r="S464" s="11"/>
      <c r="T464" s="1">
        <f>VLOOKUP(B464,Master_Item!B:I,8,0)</f>
        <v>7.2</v>
      </c>
      <c r="U464" s="11">
        <f t="shared" si="71"/>
        <v>0</v>
      </c>
      <c r="V464" s="11">
        <f t="shared" si="72"/>
        <v>0</v>
      </c>
      <c r="W464" s="11">
        <f t="shared" si="73"/>
        <v>0</v>
      </c>
      <c r="X464" s="11">
        <f t="shared" si="74"/>
        <v>0</v>
      </c>
      <c r="Y464" s="11">
        <f t="shared" si="75"/>
        <v>0</v>
      </c>
    </row>
    <row r="465" spans="1:25">
      <c r="A465" s="13">
        <v>24</v>
      </c>
      <c r="B465" s="2">
        <v>310000688</v>
      </c>
      <c r="C465" s="1" t="s">
        <v>245</v>
      </c>
      <c r="D465" s="1" t="s">
        <v>115</v>
      </c>
      <c r="E465" s="12">
        <f>_xlfn.IFNA(VLOOKUP($B465,'FST OMT'!$C:$AH,$A465,0),0)</f>
        <v>0</v>
      </c>
      <c r="F465" s="12">
        <f>_xlfn.IFNA(VLOOKUP($B465,'FST CV'!$C:$AH,$A465,0),0)</f>
        <v>275</v>
      </c>
      <c r="G465" s="12">
        <f>_xlfn.IFNA(VLOOKUP($B465,'FST TT'!$C:$AH,$A465,0),0)</f>
        <v>0</v>
      </c>
      <c r="I465" s="4">
        <f t="shared" si="69"/>
        <v>275</v>
      </c>
      <c r="K465" s="52">
        <f>IF(D465="MT",VLOOKUP(B465,Master_Item!B:H,7,0),VLOOKUP(B465,Master_Item!B:H,6,0))</f>
        <v>100</v>
      </c>
      <c r="L465" s="52">
        <f>VLOOKUP(B465,Master_Item!B:M,12,0)</f>
        <v>0</v>
      </c>
      <c r="M465" s="11" t="str">
        <f t="shared" si="70"/>
        <v>0Region 1</v>
      </c>
      <c r="N465" s="11">
        <f t="shared" si="76"/>
        <v>0</v>
      </c>
      <c r="O465" s="11">
        <f t="shared" si="76"/>
        <v>2.75</v>
      </c>
      <c r="P465" s="11">
        <f t="shared" si="76"/>
        <v>0</v>
      </c>
      <c r="Q465" s="11">
        <f t="shared" si="76"/>
        <v>0</v>
      </c>
      <c r="R465" s="11">
        <f t="shared" si="76"/>
        <v>2.75</v>
      </c>
      <c r="S465" s="11"/>
      <c r="T465" s="1">
        <f>VLOOKUP(B465,Master_Item!B:I,8,0)</f>
        <v>9</v>
      </c>
      <c r="U465" s="11">
        <f t="shared" si="71"/>
        <v>0</v>
      </c>
      <c r="V465" s="11">
        <f t="shared" si="72"/>
        <v>2475</v>
      </c>
      <c r="W465" s="11">
        <f t="shared" si="73"/>
        <v>0</v>
      </c>
      <c r="X465" s="11">
        <f t="shared" si="74"/>
        <v>0</v>
      </c>
      <c r="Y465" s="11">
        <f t="shared" si="75"/>
        <v>2475</v>
      </c>
    </row>
    <row r="466" spans="1:25">
      <c r="A466" s="13">
        <v>25</v>
      </c>
      <c r="B466" s="2">
        <v>310000688</v>
      </c>
      <c r="C466" s="1" t="s">
        <v>245</v>
      </c>
      <c r="D466" s="1" t="s">
        <v>116</v>
      </c>
      <c r="E466" s="12">
        <f>_xlfn.IFNA(VLOOKUP($B466,'FST OMT'!$C:$AH,$A466,0),0)</f>
        <v>150</v>
      </c>
      <c r="F466" s="12">
        <f>_xlfn.IFNA(VLOOKUP($B466,'FST CV'!$C:$AH,$A466,0),0)</f>
        <v>0</v>
      </c>
      <c r="G466" s="12">
        <f>_xlfn.IFNA(VLOOKUP($B466,'FST TT'!$C:$AH,$A466,0),0)</f>
        <v>0</v>
      </c>
      <c r="I466" s="4">
        <f t="shared" si="69"/>
        <v>150</v>
      </c>
      <c r="K466" s="52">
        <f>IF(D466="MT",VLOOKUP(B466,Master_Item!B:H,7,0),VLOOKUP(B466,Master_Item!B:H,6,0))</f>
        <v>100</v>
      </c>
      <c r="L466" s="52">
        <f>VLOOKUP(B466,Master_Item!B:M,12,0)</f>
        <v>0</v>
      </c>
      <c r="M466" s="11" t="str">
        <f t="shared" si="70"/>
        <v>0Region 2</v>
      </c>
      <c r="N466" s="11">
        <f t="shared" si="76"/>
        <v>1.5</v>
      </c>
      <c r="O466" s="11">
        <f t="shared" si="76"/>
        <v>0</v>
      </c>
      <c r="P466" s="11">
        <f t="shared" si="76"/>
        <v>0</v>
      </c>
      <c r="Q466" s="11">
        <f t="shared" si="76"/>
        <v>0</v>
      </c>
      <c r="R466" s="11">
        <f t="shared" si="76"/>
        <v>1.5</v>
      </c>
      <c r="S466" s="11"/>
      <c r="T466" s="1">
        <f>VLOOKUP(B466,Master_Item!B:I,8,0)</f>
        <v>9</v>
      </c>
      <c r="U466" s="11">
        <f t="shared" si="71"/>
        <v>1350</v>
      </c>
      <c r="V466" s="11">
        <f t="shared" si="72"/>
        <v>0</v>
      </c>
      <c r="W466" s="11">
        <f t="shared" si="73"/>
        <v>0</v>
      </c>
      <c r="X466" s="11">
        <f t="shared" si="74"/>
        <v>0</v>
      </c>
      <c r="Y466" s="11">
        <f t="shared" si="75"/>
        <v>1350</v>
      </c>
    </row>
    <row r="467" spans="1:25">
      <c r="A467" s="13">
        <v>26</v>
      </c>
      <c r="B467" s="2">
        <v>310000688</v>
      </c>
      <c r="C467" s="1" t="s">
        <v>245</v>
      </c>
      <c r="D467" s="1" t="s">
        <v>117</v>
      </c>
      <c r="E467" s="12">
        <f>_xlfn.IFNA(VLOOKUP($B467,'FST OMT'!$C:$AH,$A467,0),0)</f>
        <v>0</v>
      </c>
      <c r="F467" s="12">
        <f>_xlfn.IFNA(VLOOKUP($B467,'FST CV'!$C:$AH,$A467,0),0)</f>
        <v>0</v>
      </c>
      <c r="G467" s="12">
        <f>_xlfn.IFNA(VLOOKUP($B467,'FST TT'!$C:$AH,$A467,0),0)</f>
        <v>0</v>
      </c>
      <c r="I467" s="4">
        <f t="shared" si="69"/>
        <v>0</v>
      </c>
      <c r="K467" s="52">
        <f>IF(D467="MT",VLOOKUP(B467,Master_Item!B:H,7,0),VLOOKUP(B467,Master_Item!B:H,6,0))</f>
        <v>100</v>
      </c>
      <c r="L467" s="52">
        <f>VLOOKUP(B467,Master_Item!B:M,12,0)</f>
        <v>0</v>
      </c>
      <c r="M467" s="11" t="str">
        <f t="shared" si="70"/>
        <v>0Region 3</v>
      </c>
      <c r="N467" s="11">
        <f t="shared" si="76"/>
        <v>0</v>
      </c>
      <c r="O467" s="11">
        <f t="shared" si="76"/>
        <v>0</v>
      </c>
      <c r="P467" s="11">
        <f t="shared" si="76"/>
        <v>0</v>
      </c>
      <c r="Q467" s="11">
        <f t="shared" si="76"/>
        <v>0</v>
      </c>
      <c r="R467" s="11">
        <f t="shared" si="76"/>
        <v>0</v>
      </c>
      <c r="S467" s="11"/>
      <c r="T467" s="1">
        <f>VLOOKUP(B467,Master_Item!B:I,8,0)</f>
        <v>9</v>
      </c>
      <c r="U467" s="11">
        <f t="shared" si="71"/>
        <v>0</v>
      </c>
      <c r="V467" s="11">
        <f t="shared" si="72"/>
        <v>0</v>
      </c>
      <c r="W467" s="11">
        <f t="shared" si="73"/>
        <v>0</v>
      </c>
      <c r="X467" s="11">
        <f t="shared" si="74"/>
        <v>0</v>
      </c>
      <c r="Y467" s="11">
        <f t="shared" si="75"/>
        <v>0</v>
      </c>
    </row>
    <row r="468" spans="1:25">
      <c r="A468" s="13">
        <v>27</v>
      </c>
      <c r="B468" s="2">
        <v>310000688</v>
      </c>
      <c r="C468" s="1" t="s">
        <v>245</v>
      </c>
      <c r="D468" s="1" t="s">
        <v>118</v>
      </c>
      <c r="E468" s="12">
        <f>_xlfn.IFNA(VLOOKUP($B468,'FST OMT'!$C:$AH,$A468,0),0)</f>
        <v>900</v>
      </c>
      <c r="F468" s="12">
        <f>_xlfn.IFNA(VLOOKUP($B468,'FST CV'!$C:$AH,$A468,0),0)</f>
        <v>0</v>
      </c>
      <c r="G468" s="12">
        <f>_xlfn.IFNA(VLOOKUP($B468,'FST TT'!$C:$AH,$A468,0),0)</f>
        <v>0</v>
      </c>
      <c r="I468" s="4">
        <f t="shared" si="69"/>
        <v>900</v>
      </c>
      <c r="K468" s="52">
        <f>IF(D468="MT",VLOOKUP(B468,Master_Item!B:H,7,0),VLOOKUP(B468,Master_Item!B:H,6,0))</f>
        <v>100</v>
      </c>
      <c r="L468" s="52">
        <f>VLOOKUP(B468,Master_Item!B:M,12,0)</f>
        <v>0</v>
      </c>
      <c r="M468" s="11" t="str">
        <f t="shared" si="70"/>
        <v>0Region 4</v>
      </c>
      <c r="N468" s="11">
        <f t="shared" si="76"/>
        <v>9</v>
      </c>
      <c r="O468" s="11">
        <f t="shared" si="76"/>
        <v>0</v>
      </c>
      <c r="P468" s="11">
        <f t="shared" si="76"/>
        <v>0</v>
      </c>
      <c r="Q468" s="11">
        <f t="shared" si="76"/>
        <v>0</v>
      </c>
      <c r="R468" s="11">
        <f t="shared" si="76"/>
        <v>9</v>
      </c>
      <c r="S468" s="11"/>
      <c r="T468" s="1">
        <f>VLOOKUP(B468,Master_Item!B:I,8,0)</f>
        <v>9</v>
      </c>
      <c r="U468" s="11">
        <f t="shared" si="71"/>
        <v>8100</v>
      </c>
      <c r="V468" s="11">
        <f t="shared" si="72"/>
        <v>0</v>
      </c>
      <c r="W468" s="11">
        <f t="shared" si="73"/>
        <v>0</v>
      </c>
      <c r="X468" s="11">
        <f t="shared" si="74"/>
        <v>0</v>
      </c>
      <c r="Y468" s="11">
        <f t="shared" si="75"/>
        <v>8100</v>
      </c>
    </row>
    <row r="469" spans="1:25">
      <c r="A469" s="13">
        <v>28</v>
      </c>
      <c r="B469" s="2">
        <v>310000688</v>
      </c>
      <c r="C469" s="1" t="s">
        <v>245</v>
      </c>
      <c r="D469" s="1" t="s">
        <v>119</v>
      </c>
      <c r="E469" s="12">
        <f>_xlfn.IFNA(VLOOKUP($B469,'FST OMT'!$C:$AH,$A469,0),0)</f>
        <v>600</v>
      </c>
      <c r="F469" s="12">
        <f>_xlfn.IFNA(VLOOKUP($B469,'FST CV'!$C:$AH,$A469,0),0)</f>
        <v>0</v>
      </c>
      <c r="G469" s="12">
        <f>_xlfn.IFNA(VLOOKUP($B469,'FST TT'!$C:$AH,$A469,0),0)</f>
        <v>0</v>
      </c>
      <c r="I469" s="4">
        <f t="shared" si="69"/>
        <v>600</v>
      </c>
      <c r="K469" s="52">
        <f>IF(D469="MT",VLOOKUP(B469,Master_Item!B:H,7,0),VLOOKUP(B469,Master_Item!B:H,6,0))</f>
        <v>100</v>
      </c>
      <c r="L469" s="52">
        <f>VLOOKUP(B469,Master_Item!B:M,12,0)</f>
        <v>0</v>
      </c>
      <c r="M469" s="11" t="str">
        <f t="shared" si="70"/>
        <v>0Region 5</v>
      </c>
      <c r="N469" s="11">
        <f t="shared" si="76"/>
        <v>6</v>
      </c>
      <c r="O469" s="11">
        <f t="shared" si="76"/>
        <v>0</v>
      </c>
      <c r="P469" s="11">
        <f t="shared" si="76"/>
        <v>0</v>
      </c>
      <c r="Q469" s="11">
        <f t="shared" si="76"/>
        <v>0</v>
      </c>
      <c r="R469" s="11">
        <f t="shared" si="76"/>
        <v>6</v>
      </c>
      <c r="S469" s="11"/>
      <c r="T469" s="1">
        <f>VLOOKUP(B469,Master_Item!B:I,8,0)</f>
        <v>9</v>
      </c>
      <c r="U469" s="11">
        <f t="shared" si="71"/>
        <v>5400</v>
      </c>
      <c r="V469" s="11">
        <f t="shared" si="72"/>
        <v>0</v>
      </c>
      <c r="W469" s="11">
        <f t="shared" si="73"/>
        <v>0</v>
      </c>
      <c r="X469" s="11">
        <f t="shared" si="74"/>
        <v>0</v>
      </c>
      <c r="Y469" s="11">
        <f t="shared" si="75"/>
        <v>5400</v>
      </c>
    </row>
    <row r="470" spans="1:25">
      <c r="A470" s="13">
        <v>29</v>
      </c>
      <c r="B470" s="2">
        <v>310000688</v>
      </c>
      <c r="C470" s="1" t="s">
        <v>245</v>
      </c>
      <c r="D470" s="1" t="s">
        <v>127</v>
      </c>
      <c r="E470" s="12">
        <f>_xlfn.IFNA(VLOOKUP($B470,'FST OMT'!$C:$AH,$A470,0),0)*0.45</f>
        <v>757.80000000000007</v>
      </c>
      <c r="F470" s="12">
        <f>_xlfn.IFNA(VLOOKUP($B470,'FST CV'!$C:$AH,$A470,0),0)*0.45</f>
        <v>0</v>
      </c>
      <c r="G470" s="12">
        <f>_xlfn.IFNA(VLOOKUP($B470,'FST TT'!$C:$AH,$A470,0),0)*0.45</f>
        <v>0</v>
      </c>
      <c r="I470" s="4">
        <f t="shared" si="69"/>
        <v>757.80000000000007</v>
      </c>
      <c r="K470" s="52">
        <f>IF(D470="MT",VLOOKUP(B470,Master_Item!B:H,7,0),VLOOKUP(B470,Master_Item!B:H,6,0))</f>
        <v>100</v>
      </c>
      <c r="L470" s="52">
        <f>VLOOKUP(B470,Master_Item!B:M,12,0)</f>
        <v>0</v>
      </c>
      <c r="M470" s="11" t="str">
        <f t="shared" si="70"/>
        <v>0Region 6/9</v>
      </c>
      <c r="N470" s="11">
        <f t="shared" si="76"/>
        <v>7.5780000000000003</v>
      </c>
      <c r="O470" s="11">
        <f t="shared" si="76"/>
        <v>0</v>
      </c>
      <c r="P470" s="11">
        <f t="shared" si="76"/>
        <v>0</v>
      </c>
      <c r="Q470" s="11">
        <f t="shared" si="76"/>
        <v>0</v>
      </c>
      <c r="R470" s="11">
        <f t="shared" si="76"/>
        <v>7.5780000000000003</v>
      </c>
      <c r="S470" s="11"/>
      <c r="T470" s="1">
        <f>VLOOKUP(B470,Master_Item!B:I,8,0)</f>
        <v>9</v>
      </c>
      <c r="U470" s="11">
        <f t="shared" si="71"/>
        <v>6820.2000000000007</v>
      </c>
      <c r="V470" s="11">
        <f t="shared" si="72"/>
        <v>0</v>
      </c>
      <c r="W470" s="11">
        <f t="shared" si="73"/>
        <v>0</v>
      </c>
      <c r="X470" s="11">
        <f t="shared" si="74"/>
        <v>0</v>
      </c>
      <c r="Y470" s="11">
        <f t="shared" si="75"/>
        <v>6820.2000000000007</v>
      </c>
    </row>
    <row r="471" spans="1:25">
      <c r="A471" s="13">
        <v>29</v>
      </c>
      <c r="B471" s="2">
        <v>310000688</v>
      </c>
      <c r="C471" s="1" t="s">
        <v>245</v>
      </c>
      <c r="D471" s="1" t="s">
        <v>128</v>
      </c>
      <c r="E471" s="12">
        <f>_xlfn.IFNA(VLOOKUP($B471,'FST OMT'!$C:$AH,$A471,0),0)*0.55</f>
        <v>926.2</v>
      </c>
      <c r="F471" s="12">
        <f>_xlfn.IFNA(VLOOKUP($B471,'FST CV'!$C:$AH,$A471,0),0)*0.55</f>
        <v>0</v>
      </c>
      <c r="G471" s="12">
        <f>_xlfn.IFNA(VLOOKUP($B471,'FST TT'!$C:$AH,$A471,0),0)*0.55</f>
        <v>0</v>
      </c>
      <c r="I471" s="4">
        <f t="shared" si="69"/>
        <v>926.2</v>
      </c>
      <c r="K471" s="52">
        <f>IF(D471="MT",VLOOKUP(B471,Master_Item!B:H,7,0),VLOOKUP(B471,Master_Item!B:H,6,0))</f>
        <v>100</v>
      </c>
      <c r="L471" s="52">
        <f>VLOOKUP(B471,Master_Item!B:M,12,0)</f>
        <v>0</v>
      </c>
      <c r="M471" s="11" t="str">
        <f t="shared" si="70"/>
        <v>0Region 6/14</v>
      </c>
      <c r="N471" s="11">
        <f t="shared" si="76"/>
        <v>9.2620000000000005</v>
      </c>
      <c r="O471" s="11">
        <f t="shared" si="76"/>
        <v>0</v>
      </c>
      <c r="P471" s="11">
        <f t="shared" si="76"/>
        <v>0</v>
      </c>
      <c r="Q471" s="11">
        <f t="shared" si="76"/>
        <v>0</v>
      </c>
      <c r="R471" s="11">
        <f t="shared" si="76"/>
        <v>9.2620000000000005</v>
      </c>
      <c r="S471" s="11"/>
      <c r="T471" s="1">
        <f>VLOOKUP(B471,Master_Item!B:I,8,0)</f>
        <v>9</v>
      </c>
      <c r="U471" s="11">
        <f t="shared" si="71"/>
        <v>8335.8000000000011</v>
      </c>
      <c r="V471" s="11">
        <f t="shared" si="72"/>
        <v>0</v>
      </c>
      <c r="W471" s="11">
        <f t="shared" si="73"/>
        <v>0</v>
      </c>
      <c r="X471" s="11">
        <f t="shared" si="74"/>
        <v>0</v>
      </c>
      <c r="Y471" s="11">
        <f t="shared" si="75"/>
        <v>8335.8000000000011</v>
      </c>
    </row>
    <row r="472" spans="1:25">
      <c r="A472" s="13">
        <v>30</v>
      </c>
      <c r="B472" s="2">
        <v>310000688</v>
      </c>
      <c r="C472" s="1" t="s">
        <v>245</v>
      </c>
      <c r="D472" s="1" t="s">
        <v>121</v>
      </c>
      <c r="E472" s="12">
        <f>_xlfn.IFNA(VLOOKUP($B472,'FST OMT'!$C:$AH,$A472,0),0)</f>
        <v>0</v>
      </c>
      <c r="F472" s="12">
        <f>_xlfn.IFNA(VLOOKUP($B472,'FST CV'!$C:$AH,$A472,0),0)</f>
        <v>40</v>
      </c>
      <c r="G472" s="12">
        <f>_xlfn.IFNA(VLOOKUP($B472,'FST TT'!$C:$AH,$A472,0),0)</f>
        <v>0</v>
      </c>
      <c r="I472" s="4">
        <f t="shared" si="69"/>
        <v>40</v>
      </c>
      <c r="K472" s="52">
        <f>IF(D472="MT",VLOOKUP(B472,Master_Item!B:H,7,0),VLOOKUP(B472,Master_Item!B:H,6,0))</f>
        <v>100</v>
      </c>
      <c r="L472" s="52">
        <f>VLOOKUP(B472,Master_Item!B:M,12,0)</f>
        <v>0</v>
      </c>
      <c r="M472" s="11" t="str">
        <f t="shared" si="70"/>
        <v>0Region 7</v>
      </c>
      <c r="N472" s="11">
        <f t="shared" si="76"/>
        <v>0</v>
      </c>
      <c r="O472" s="11">
        <f t="shared" si="76"/>
        <v>0.4</v>
      </c>
      <c r="P472" s="11">
        <f t="shared" si="76"/>
        <v>0</v>
      </c>
      <c r="Q472" s="11">
        <f t="shared" si="76"/>
        <v>0</v>
      </c>
      <c r="R472" s="11">
        <f t="shared" si="76"/>
        <v>0.4</v>
      </c>
      <c r="S472" s="11"/>
      <c r="T472" s="1">
        <f>VLOOKUP(B472,Master_Item!B:I,8,0)</f>
        <v>9</v>
      </c>
      <c r="U472" s="11">
        <f t="shared" si="71"/>
        <v>0</v>
      </c>
      <c r="V472" s="11">
        <f t="shared" si="72"/>
        <v>360</v>
      </c>
      <c r="W472" s="11">
        <f t="shared" si="73"/>
        <v>0</v>
      </c>
      <c r="X472" s="11">
        <f t="shared" si="74"/>
        <v>0</v>
      </c>
      <c r="Y472" s="11">
        <f t="shared" si="75"/>
        <v>360</v>
      </c>
    </row>
    <row r="473" spans="1:25">
      <c r="A473" s="13">
        <v>31</v>
      </c>
      <c r="B473" s="2">
        <v>310000688</v>
      </c>
      <c r="C473" s="1" t="s">
        <v>245</v>
      </c>
      <c r="D473" s="1" t="s">
        <v>122</v>
      </c>
      <c r="E473" s="12">
        <f>_xlfn.IFNA(VLOOKUP($B473,'FST OMT'!$C:$AH,$A473,0),0)</f>
        <v>2000</v>
      </c>
      <c r="F473" s="12">
        <f>_xlfn.IFNA(VLOOKUP($B473,'FST CV'!$C:$AH,$A473,0),0)</f>
        <v>0</v>
      </c>
      <c r="G473" s="12">
        <f>_xlfn.IFNA(VLOOKUP($B473,'FST TT'!$C:$AH,$A473,0),0)</f>
        <v>0</v>
      </c>
      <c r="I473" s="4">
        <f t="shared" si="69"/>
        <v>2000</v>
      </c>
      <c r="K473" s="52">
        <f>IF(D473="MT",VLOOKUP(B473,Master_Item!B:H,7,0),VLOOKUP(B473,Master_Item!B:H,6,0))</f>
        <v>100</v>
      </c>
      <c r="L473" s="52">
        <f>VLOOKUP(B473,Master_Item!B:M,12,0)</f>
        <v>0</v>
      </c>
      <c r="M473" s="11" t="str">
        <f t="shared" si="70"/>
        <v>0Region 8</v>
      </c>
      <c r="N473" s="11">
        <f t="shared" si="76"/>
        <v>20</v>
      </c>
      <c r="O473" s="11">
        <f t="shared" si="76"/>
        <v>0</v>
      </c>
      <c r="P473" s="11">
        <f t="shared" si="76"/>
        <v>0</v>
      </c>
      <c r="Q473" s="11">
        <f t="shared" si="76"/>
        <v>0</v>
      </c>
      <c r="R473" s="11">
        <f t="shared" si="76"/>
        <v>20</v>
      </c>
      <c r="S473" s="11"/>
      <c r="T473" s="1">
        <f>VLOOKUP(B473,Master_Item!B:I,8,0)</f>
        <v>9</v>
      </c>
      <c r="U473" s="11">
        <f t="shared" si="71"/>
        <v>18000</v>
      </c>
      <c r="V473" s="11">
        <f t="shared" si="72"/>
        <v>0</v>
      </c>
      <c r="W473" s="11">
        <f t="shared" si="73"/>
        <v>0</v>
      </c>
      <c r="X473" s="11">
        <f t="shared" si="74"/>
        <v>0</v>
      </c>
      <c r="Y473" s="11">
        <f t="shared" si="75"/>
        <v>18000</v>
      </c>
    </row>
    <row r="474" spans="1:25">
      <c r="A474" s="13">
        <v>131</v>
      </c>
      <c r="B474" s="2">
        <v>310000688</v>
      </c>
      <c r="C474" s="1" t="s">
        <v>245</v>
      </c>
      <c r="D474" s="1" t="s">
        <v>123</v>
      </c>
      <c r="H474" s="4">
        <f>_xlfn.IFNA(VLOOKUP(B474,'FST MT'!A:FS,$A474,0),0)</f>
        <v>0</v>
      </c>
      <c r="I474" s="4">
        <f t="shared" si="69"/>
        <v>0</v>
      </c>
      <c r="K474" s="52">
        <f>IF(D474="MT",VLOOKUP(B474,Master_Item!B:H,7,0),VLOOKUP(B474,Master_Item!B:H,6,0))</f>
        <v>100</v>
      </c>
      <c r="L474" s="52">
        <f>VLOOKUP(B474,Master_Item!B:M,12,0)</f>
        <v>0</v>
      </c>
      <c r="M474" s="11" t="str">
        <f t="shared" si="70"/>
        <v>0MT</v>
      </c>
      <c r="N474" s="11">
        <f t="shared" si="76"/>
        <v>0</v>
      </c>
      <c r="O474" s="11">
        <f t="shared" si="76"/>
        <v>0</v>
      </c>
      <c r="P474" s="11">
        <f t="shared" si="76"/>
        <v>0</v>
      </c>
      <c r="Q474" s="11">
        <f t="shared" si="76"/>
        <v>0</v>
      </c>
      <c r="R474" s="11">
        <f t="shared" si="76"/>
        <v>0</v>
      </c>
      <c r="S474" s="11"/>
      <c r="T474" s="1">
        <f>VLOOKUP(B474,Master_Item!B:I,8,0)</f>
        <v>9</v>
      </c>
      <c r="U474" s="11">
        <f t="shared" si="71"/>
        <v>0</v>
      </c>
      <c r="V474" s="11">
        <f t="shared" si="72"/>
        <v>0</v>
      </c>
      <c r="W474" s="11">
        <f t="shared" si="73"/>
        <v>0</v>
      </c>
      <c r="X474" s="11">
        <f t="shared" si="74"/>
        <v>0</v>
      </c>
      <c r="Y474" s="11">
        <f t="shared" si="75"/>
        <v>0</v>
      </c>
    </row>
    <row r="475" spans="1:25">
      <c r="A475" s="13">
        <v>24</v>
      </c>
      <c r="B475" s="2">
        <v>310002393</v>
      </c>
      <c r="C475" s="1" t="s">
        <v>246</v>
      </c>
      <c r="D475" s="1" t="s">
        <v>115</v>
      </c>
      <c r="E475" s="12">
        <f>_xlfn.IFNA(VLOOKUP($B475,'FST OMT'!$C:$AH,$A475,0),0)</f>
        <v>1</v>
      </c>
      <c r="F475" s="12">
        <f>_xlfn.IFNA(VLOOKUP($B475,'FST CV'!$C:$AH,$A475,0),0)</f>
        <v>1277</v>
      </c>
      <c r="G475" s="12">
        <f>_xlfn.IFNA(VLOOKUP($B475,'FST TT'!$C:$AH,$A475,0),0)</f>
        <v>0</v>
      </c>
      <c r="I475" s="4">
        <f t="shared" si="69"/>
        <v>1278</v>
      </c>
      <c r="K475" s="52">
        <f>IF(D475="MT",VLOOKUP(B475,Master_Item!B:H,7,0),VLOOKUP(B475,Master_Item!B:H,6,0))</f>
        <v>150</v>
      </c>
      <c r="L475" s="52">
        <f>VLOOKUP(B475,Master_Item!B:M,12,0)</f>
        <v>0</v>
      </c>
      <c r="M475" s="11" t="str">
        <f t="shared" si="70"/>
        <v>0Region 1</v>
      </c>
      <c r="N475" s="11">
        <f t="shared" si="76"/>
        <v>6.6666666666666671E-3</v>
      </c>
      <c r="O475" s="11">
        <f t="shared" si="76"/>
        <v>8.5133333333333336</v>
      </c>
      <c r="P475" s="11">
        <f t="shared" si="76"/>
        <v>0</v>
      </c>
      <c r="Q475" s="11">
        <f t="shared" si="76"/>
        <v>0</v>
      </c>
      <c r="R475" s="11">
        <f t="shared" si="76"/>
        <v>8.52</v>
      </c>
      <c r="S475" s="11"/>
      <c r="T475" s="1">
        <f>VLOOKUP(B475,Master_Item!B:I,8,0)</f>
        <v>5.52</v>
      </c>
      <c r="U475" s="11">
        <f t="shared" si="71"/>
        <v>5.52</v>
      </c>
      <c r="V475" s="11">
        <f t="shared" si="72"/>
        <v>7049.0399999999991</v>
      </c>
      <c r="W475" s="11">
        <f t="shared" si="73"/>
        <v>0</v>
      </c>
      <c r="X475" s="11">
        <f t="shared" si="74"/>
        <v>0</v>
      </c>
      <c r="Y475" s="11">
        <f t="shared" si="75"/>
        <v>7054.5599999999995</v>
      </c>
    </row>
    <row r="476" spans="1:25">
      <c r="A476" s="13">
        <v>25</v>
      </c>
      <c r="B476" s="2">
        <v>310002393</v>
      </c>
      <c r="C476" s="1" t="s">
        <v>246</v>
      </c>
      <c r="D476" s="1" t="s">
        <v>116</v>
      </c>
      <c r="E476" s="12">
        <f>_xlfn.IFNA(VLOOKUP($B476,'FST OMT'!$C:$AH,$A476,0),0)</f>
        <v>0</v>
      </c>
      <c r="F476" s="12">
        <f>_xlfn.IFNA(VLOOKUP($B476,'FST CV'!$C:$AH,$A476,0),0)</f>
        <v>319</v>
      </c>
      <c r="G476" s="12">
        <f>_xlfn.IFNA(VLOOKUP($B476,'FST TT'!$C:$AH,$A476,0),0)</f>
        <v>0</v>
      </c>
      <c r="I476" s="4">
        <f t="shared" si="69"/>
        <v>319</v>
      </c>
      <c r="K476" s="52">
        <f>IF(D476="MT",VLOOKUP(B476,Master_Item!B:H,7,0),VLOOKUP(B476,Master_Item!B:H,6,0))</f>
        <v>150</v>
      </c>
      <c r="L476" s="52">
        <f>VLOOKUP(B476,Master_Item!B:M,12,0)</f>
        <v>0</v>
      </c>
      <c r="M476" s="11" t="str">
        <f t="shared" si="70"/>
        <v>0Region 2</v>
      </c>
      <c r="N476" s="11">
        <f t="shared" si="76"/>
        <v>0</v>
      </c>
      <c r="O476" s="11">
        <f t="shared" si="76"/>
        <v>2.1266666666666665</v>
      </c>
      <c r="P476" s="11">
        <f t="shared" si="76"/>
        <v>0</v>
      </c>
      <c r="Q476" s="11">
        <f t="shared" si="76"/>
        <v>0</v>
      </c>
      <c r="R476" s="11">
        <f t="shared" si="76"/>
        <v>2.1266666666666665</v>
      </c>
      <c r="S476" s="11"/>
      <c r="T476" s="1">
        <f>VLOOKUP(B476,Master_Item!B:I,8,0)</f>
        <v>5.52</v>
      </c>
      <c r="U476" s="11">
        <f t="shared" si="71"/>
        <v>0</v>
      </c>
      <c r="V476" s="11">
        <f t="shared" si="72"/>
        <v>1760.8799999999999</v>
      </c>
      <c r="W476" s="11">
        <f t="shared" si="73"/>
        <v>0</v>
      </c>
      <c r="X476" s="11">
        <f t="shared" si="74"/>
        <v>0</v>
      </c>
      <c r="Y476" s="11">
        <f t="shared" si="75"/>
        <v>1760.8799999999999</v>
      </c>
    </row>
    <row r="477" spans="1:25">
      <c r="A477" s="13">
        <v>26</v>
      </c>
      <c r="B477" s="2">
        <v>310002393</v>
      </c>
      <c r="C477" s="1" t="s">
        <v>246</v>
      </c>
      <c r="D477" s="1" t="s">
        <v>117</v>
      </c>
      <c r="E477" s="12">
        <f>_xlfn.IFNA(VLOOKUP($B477,'FST OMT'!$C:$AH,$A477,0),0)</f>
        <v>6</v>
      </c>
      <c r="F477" s="12">
        <f>_xlfn.IFNA(VLOOKUP($B477,'FST CV'!$C:$AH,$A477,0),0)</f>
        <v>502</v>
      </c>
      <c r="G477" s="12">
        <f>_xlfn.IFNA(VLOOKUP($B477,'FST TT'!$C:$AH,$A477,0),0)</f>
        <v>0</v>
      </c>
      <c r="I477" s="4">
        <f t="shared" si="69"/>
        <v>508</v>
      </c>
      <c r="K477" s="52">
        <f>IF(D477="MT",VLOOKUP(B477,Master_Item!B:H,7,0),VLOOKUP(B477,Master_Item!B:H,6,0))</f>
        <v>150</v>
      </c>
      <c r="L477" s="52">
        <f>VLOOKUP(B477,Master_Item!B:M,12,0)</f>
        <v>0</v>
      </c>
      <c r="M477" s="11" t="str">
        <f t="shared" si="70"/>
        <v>0Region 3</v>
      </c>
      <c r="N477" s="11">
        <f t="shared" si="76"/>
        <v>0.04</v>
      </c>
      <c r="O477" s="11">
        <f t="shared" si="76"/>
        <v>3.3466666666666667</v>
      </c>
      <c r="P477" s="11">
        <f t="shared" si="76"/>
        <v>0</v>
      </c>
      <c r="Q477" s="11">
        <f t="shared" si="76"/>
        <v>0</v>
      </c>
      <c r="R477" s="11">
        <f t="shared" si="76"/>
        <v>3.3866666666666667</v>
      </c>
      <c r="S477" s="11"/>
      <c r="T477" s="1">
        <f>VLOOKUP(B477,Master_Item!B:I,8,0)</f>
        <v>5.52</v>
      </c>
      <c r="U477" s="11">
        <f t="shared" si="71"/>
        <v>33.119999999999997</v>
      </c>
      <c r="V477" s="11">
        <f t="shared" si="72"/>
        <v>2771.04</v>
      </c>
      <c r="W477" s="11">
        <f t="shared" si="73"/>
        <v>0</v>
      </c>
      <c r="X477" s="11">
        <f t="shared" si="74"/>
        <v>0</v>
      </c>
      <c r="Y477" s="11">
        <f t="shared" si="75"/>
        <v>2804.16</v>
      </c>
    </row>
    <row r="478" spans="1:25">
      <c r="A478" s="13">
        <v>27</v>
      </c>
      <c r="B478" s="2">
        <v>310002393</v>
      </c>
      <c r="C478" s="1" t="s">
        <v>246</v>
      </c>
      <c r="D478" s="1" t="s">
        <v>118</v>
      </c>
      <c r="E478" s="12">
        <f>_xlfn.IFNA(VLOOKUP($B478,'FST OMT'!$C:$AH,$A478,0),0)</f>
        <v>27</v>
      </c>
      <c r="F478" s="12">
        <f>_xlfn.IFNA(VLOOKUP($B478,'FST CV'!$C:$AH,$A478,0),0)</f>
        <v>1133</v>
      </c>
      <c r="G478" s="12">
        <f>_xlfn.IFNA(VLOOKUP($B478,'FST TT'!$C:$AH,$A478,0),0)</f>
        <v>0</v>
      </c>
      <c r="I478" s="4">
        <f t="shared" si="69"/>
        <v>1160</v>
      </c>
      <c r="K478" s="52">
        <f>IF(D478="MT",VLOOKUP(B478,Master_Item!B:H,7,0),VLOOKUP(B478,Master_Item!B:H,6,0))</f>
        <v>150</v>
      </c>
      <c r="L478" s="52">
        <f>VLOOKUP(B478,Master_Item!B:M,12,0)</f>
        <v>0</v>
      </c>
      <c r="M478" s="11" t="str">
        <f t="shared" si="70"/>
        <v>0Region 4</v>
      </c>
      <c r="N478" s="11">
        <f t="shared" si="76"/>
        <v>0.18</v>
      </c>
      <c r="O478" s="11">
        <f t="shared" si="76"/>
        <v>7.5533333333333337</v>
      </c>
      <c r="P478" s="11">
        <f t="shared" si="76"/>
        <v>0</v>
      </c>
      <c r="Q478" s="11">
        <f t="shared" si="76"/>
        <v>0</v>
      </c>
      <c r="R478" s="11">
        <f t="shared" si="76"/>
        <v>7.7333333333333334</v>
      </c>
      <c r="S478" s="11"/>
      <c r="T478" s="1">
        <f>VLOOKUP(B478,Master_Item!B:I,8,0)</f>
        <v>5.52</v>
      </c>
      <c r="U478" s="11">
        <f t="shared" si="71"/>
        <v>149.04</v>
      </c>
      <c r="V478" s="11">
        <f t="shared" si="72"/>
        <v>6254.16</v>
      </c>
      <c r="W478" s="11">
        <f t="shared" si="73"/>
        <v>0</v>
      </c>
      <c r="X478" s="11">
        <f t="shared" si="74"/>
        <v>0</v>
      </c>
      <c r="Y478" s="11">
        <f t="shared" si="75"/>
        <v>6403.2</v>
      </c>
    </row>
    <row r="479" spans="1:25">
      <c r="A479" s="13">
        <v>28</v>
      </c>
      <c r="B479" s="2">
        <v>310002393</v>
      </c>
      <c r="C479" s="1" t="s">
        <v>246</v>
      </c>
      <c r="D479" s="1" t="s">
        <v>119</v>
      </c>
      <c r="E479" s="12">
        <f>_xlfn.IFNA(VLOOKUP($B479,'FST OMT'!$C:$AH,$A479,0),0)</f>
        <v>30</v>
      </c>
      <c r="F479" s="12">
        <f>_xlfn.IFNA(VLOOKUP($B479,'FST CV'!$C:$AH,$A479,0),0)</f>
        <v>517</v>
      </c>
      <c r="G479" s="12">
        <f>_xlfn.IFNA(VLOOKUP($B479,'FST TT'!$C:$AH,$A479,0),0)</f>
        <v>0</v>
      </c>
      <c r="I479" s="4">
        <f t="shared" si="69"/>
        <v>547</v>
      </c>
      <c r="K479" s="52">
        <f>IF(D479="MT",VLOOKUP(B479,Master_Item!B:H,7,0),VLOOKUP(B479,Master_Item!B:H,6,0))</f>
        <v>150</v>
      </c>
      <c r="L479" s="52">
        <f>VLOOKUP(B479,Master_Item!B:M,12,0)</f>
        <v>0</v>
      </c>
      <c r="M479" s="11" t="str">
        <f t="shared" si="70"/>
        <v>0Region 5</v>
      </c>
      <c r="N479" s="11">
        <f t="shared" si="76"/>
        <v>0.2</v>
      </c>
      <c r="O479" s="11">
        <f t="shared" si="76"/>
        <v>3.4466666666666668</v>
      </c>
      <c r="P479" s="11">
        <f t="shared" si="76"/>
        <v>0</v>
      </c>
      <c r="Q479" s="11">
        <f t="shared" si="76"/>
        <v>0</v>
      </c>
      <c r="R479" s="11">
        <f t="shared" si="76"/>
        <v>3.6466666666666665</v>
      </c>
      <c r="S479" s="11"/>
      <c r="T479" s="1">
        <f>VLOOKUP(B479,Master_Item!B:I,8,0)</f>
        <v>5.52</v>
      </c>
      <c r="U479" s="11">
        <f t="shared" si="71"/>
        <v>165.6</v>
      </c>
      <c r="V479" s="11">
        <f t="shared" si="72"/>
        <v>2853.8399999999997</v>
      </c>
      <c r="W479" s="11">
        <f t="shared" si="73"/>
        <v>0</v>
      </c>
      <c r="X479" s="11">
        <f t="shared" si="74"/>
        <v>0</v>
      </c>
      <c r="Y479" s="11">
        <f t="shared" si="75"/>
        <v>3019.4399999999996</v>
      </c>
    </row>
    <row r="480" spans="1:25">
      <c r="A480" s="13">
        <v>29</v>
      </c>
      <c r="B480" s="2">
        <v>310002393</v>
      </c>
      <c r="C480" s="1" t="s">
        <v>246</v>
      </c>
      <c r="D480" s="1" t="s">
        <v>127</v>
      </c>
      <c r="E480" s="12">
        <f>_xlfn.IFNA(VLOOKUP($B480,'FST OMT'!$C:$AH,$A480,0),0)*0.45</f>
        <v>0</v>
      </c>
      <c r="F480" s="12">
        <f>_xlfn.IFNA(VLOOKUP($B480,'FST CV'!$C:$AH,$A480,0),0)*0.45</f>
        <v>178.65</v>
      </c>
      <c r="G480" s="12">
        <f>_xlfn.IFNA(VLOOKUP($B480,'FST TT'!$C:$AH,$A480,0),0)*0.45</f>
        <v>0</v>
      </c>
      <c r="I480" s="4">
        <f t="shared" si="69"/>
        <v>178.65</v>
      </c>
      <c r="K480" s="52">
        <f>IF(D480="MT",VLOOKUP(B480,Master_Item!B:H,7,0),VLOOKUP(B480,Master_Item!B:H,6,0))</f>
        <v>150</v>
      </c>
      <c r="L480" s="52">
        <f>VLOOKUP(B480,Master_Item!B:M,12,0)</f>
        <v>0</v>
      </c>
      <c r="M480" s="11" t="str">
        <f t="shared" si="70"/>
        <v>0Region 6/9</v>
      </c>
      <c r="N480" s="11">
        <f t="shared" si="76"/>
        <v>0</v>
      </c>
      <c r="O480" s="11">
        <f t="shared" si="76"/>
        <v>1.1910000000000001</v>
      </c>
      <c r="P480" s="11">
        <f t="shared" si="76"/>
        <v>0</v>
      </c>
      <c r="Q480" s="11">
        <f t="shared" si="76"/>
        <v>0</v>
      </c>
      <c r="R480" s="11">
        <f t="shared" si="76"/>
        <v>1.1910000000000001</v>
      </c>
      <c r="S480" s="11"/>
      <c r="T480" s="1">
        <f>VLOOKUP(B480,Master_Item!B:I,8,0)</f>
        <v>5.52</v>
      </c>
      <c r="U480" s="11">
        <f t="shared" si="71"/>
        <v>0</v>
      </c>
      <c r="V480" s="11">
        <f t="shared" si="72"/>
        <v>986.14799999999991</v>
      </c>
      <c r="W480" s="11">
        <f t="shared" si="73"/>
        <v>0</v>
      </c>
      <c r="X480" s="11">
        <f t="shared" si="74"/>
        <v>0</v>
      </c>
      <c r="Y480" s="11">
        <f t="shared" si="75"/>
        <v>986.14799999999991</v>
      </c>
    </row>
    <row r="481" spans="1:25">
      <c r="A481" s="13">
        <v>29</v>
      </c>
      <c r="B481" s="2">
        <v>310002393</v>
      </c>
      <c r="C481" s="1" t="s">
        <v>246</v>
      </c>
      <c r="D481" s="1" t="s">
        <v>128</v>
      </c>
      <c r="E481" s="12">
        <f>_xlfn.IFNA(VLOOKUP($B481,'FST OMT'!$C:$AH,$A481,0),0)*0.55</f>
        <v>0</v>
      </c>
      <c r="F481" s="12">
        <f>_xlfn.IFNA(VLOOKUP($B481,'FST CV'!$C:$AH,$A481,0),0)*0.55</f>
        <v>218.35000000000002</v>
      </c>
      <c r="G481" s="12">
        <f>_xlfn.IFNA(VLOOKUP($B481,'FST TT'!$C:$AH,$A481,0),0)*0.55</f>
        <v>0</v>
      </c>
      <c r="I481" s="4">
        <f t="shared" si="69"/>
        <v>218.35000000000002</v>
      </c>
      <c r="K481" s="52">
        <f>IF(D481="MT",VLOOKUP(B481,Master_Item!B:H,7,0),VLOOKUP(B481,Master_Item!B:H,6,0))</f>
        <v>150</v>
      </c>
      <c r="L481" s="52">
        <f>VLOOKUP(B481,Master_Item!B:M,12,0)</f>
        <v>0</v>
      </c>
      <c r="M481" s="11" t="str">
        <f t="shared" si="70"/>
        <v>0Region 6/14</v>
      </c>
      <c r="N481" s="11">
        <f t="shared" si="76"/>
        <v>0</v>
      </c>
      <c r="O481" s="11">
        <f t="shared" si="76"/>
        <v>1.4556666666666669</v>
      </c>
      <c r="P481" s="11">
        <f t="shared" si="76"/>
        <v>0</v>
      </c>
      <c r="Q481" s="11">
        <f t="shared" si="76"/>
        <v>0</v>
      </c>
      <c r="R481" s="11">
        <f t="shared" si="76"/>
        <v>1.4556666666666669</v>
      </c>
      <c r="S481" s="11"/>
      <c r="T481" s="1">
        <f>VLOOKUP(B481,Master_Item!B:I,8,0)</f>
        <v>5.52</v>
      </c>
      <c r="U481" s="11">
        <f t="shared" si="71"/>
        <v>0</v>
      </c>
      <c r="V481" s="11">
        <f t="shared" si="72"/>
        <v>1205.2920000000001</v>
      </c>
      <c r="W481" s="11">
        <f t="shared" si="73"/>
        <v>0</v>
      </c>
      <c r="X481" s="11">
        <f t="shared" si="74"/>
        <v>0</v>
      </c>
      <c r="Y481" s="11">
        <f t="shared" si="75"/>
        <v>1205.2920000000001</v>
      </c>
    </row>
    <row r="482" spans="1:25">
      <c r="A482" s="13">
        <v>30</v>
      </c>
      <c r="B482" s="2">
        <v>310002393</v>
      </c>
      <c r="C482" s="1" t="s">
        <v>246</v>
      </c>
      <c r="D482" s="1" t="s">
        <v>121</v>
      </c>
      <c r="E482" s="12">
        <f>_xlfn.IFNA(VLOOKUP($B482,'FST OMT'!$C:$AH,$A482,0),0)</f>
        <v>0</v>
      </c>
      <c r="F482" s="12">
        <f>_xlfn.IFNA(VLOOKUP($B482,'FST CV'!$C:$AH,$A482,0),0)</f>
        <v>795</v>
      </c>
      <c r="G482" s="12">
        <f>_xlfn.IFNA(VLOOKUP($B482,'FST TT'!$C:$AH,$A482,0),0)</f>
        <v>0</v>
      </c>
      <c r="I482" s="4">
        <f t="shared" si="69"/>
        <v>795</v>
      </c>
      <c r="K482" s="52">
        <f>IF(D482="MT",VLOOKUP(B482,Master_Item!B:H,7,0),VLOOKUP(B482,Master_Item!B:H,6,0))</f>
        <v>150</v>
      </c>
      <c r="L482" s="52">
        <f>VLOOKUP(B482,Master_Item!B:M,12,0)</f>
        <v>0</v>
      </c>
      <c r="M482" s="11" t="str">
        <f t="shared" si="70"/>
        <v>0Region 7</v>
      </c>
      <c r="N482" s="11">
        <f t="shared" si="76"/>
        <v>0</v>
      </c>
      <c r="O482" s="11">
        <f t="shared" si="76"/>
        <v>5.3</v>
      </c>
      <c r="P482" s="11">
        <f t="shared" si="76"/>
        <v>0</v>
      </c>
      <c r="Q482" s="11">
        <f t="shared" si="76"/>
        <v>0</v>
      </c>
      <c r="R482" s="11">
        <f t="shared" si="76"/>
        <v>5.3</v>
      </c>
      <c r="S482" s="11"/>
      <c r="T482" s="1">
        <f>VLOOKUP(B482,Master_Item!B:I,8,0)</f>
        <v>5.52</v>
      </c>
      <c r="U482" s="11">
        <f t="shared" si="71"/>
        <v>0</v>
      </c>
      <c r="V482" s="11">
        <f t="shared" si="72"/>
        <v>4388.3999999999996</v>
      </c>
      <c r="W482" s="11">
        <f t="shared" si="73"/>
        <v>0</v>
      </c>
      <c r="X482" s="11">
        <f t="shared" si="74"/>
        <v>0</v>
      </c>
      <c r="Y482" s="11">
        <f t="shared" si="75"/>
        <v>4388.3999999999996</v>
      </c>
    </row>
    <row r="483" spans="1:25">
      <c r="A483" s="13">
        <v>31</v>
      </c>
      <c r="B483" s="2">
        <v>310002393</v>
      </c>
      <c r="C483" s="1" t="s">
        <v>246</v>
      </c>
      <c r="D483" s="1" t="s">
        <v>122</v>
      </c>
      <c r="E483" s="12">
        <f>_xlfn.IFNA(VLOOKUP($B483,'FST OMT'!$C:$AH,$A483,0),0)</f>
        <v>225</v>
      </c>
      <c r="F483" s="12">
        <f>_xlfn.IFNA(VLOOKUP($B483,'FST CV'!$C:$AH,$A483,0),0)</f>
        <v>487</v>
      </c>
      <c r="G483" s="12">
        <f>_xlfn.IFNA(VLOOKUP($B483,'FST TT'!$C:$AH,$A483,0),0)</f>
        <v>0</v>
      </c>
      <c r="I483" s="4">
        <f t="shared" si="69"/>
        <v>712</v>
      </c>
      <c r="K483" s="52">
        <f>IF(D483="MT",VLOOKUP(B483,Master_Item!B:H,7,0),VLOOKUP(B483,Master_Item!B:H,6,0))</f>
        <v>150</v>
      </c>
      <c r="L483" s="52">
        <f>VLOOKUP(B483,Master_Item!B:M,12,0)</f>
        <v>0</v>
      </c>
      <c r="M483" s="11" t="str">
        <f t="shared" si="70"/>
        <v>0Region 8</v>
      </c>
      <c r="N483" s="11">
        <f t="shared" si="76"/>
        <v>1.5</v>
      </c>
      <c r="O483" s="11">
        <f t="shared" si="76"/>
        <v>3.2466666666666666</v>
      </c>
      <c r="P483" s="11">
        <f t="shared" si="76"/>
        <v>0</v>
      </c>
      <c r="Q483" s="11">
        <f t="shared" si="76"/>
        <v>0</v>
      </c>
      <c r="R483" s="11">
        <f t="shared" si="76"/>
        <v>4.746666666666667</v>
      </c>
      <c r="S483" s="11"/>
      <c r="T483" s="1">
        <f>VLOOKUP(B483,Master_Item!B:I,8,0)</f>
        <v>5.52</v>
      </c>
      <c r="U483" s="11">
        <f t="shared" si="71"/>
        <v>1242</v>
      </c>
      <c r="V483" s="11">
        <f t="shared" si="72"/>
        <v>2688.24</v>
      </c>
      <c r="W483" s="11">
        <f t="shared" si="73"/>
        <v>0</v>
      </c>
      <c r="X483" s="11">
        <f t="shared" si="74"/>
        <v>0</v>
      </c>
      <c r="Y483" s="11">
        <f t="shared" si="75"/>
        <v>3930.24</v>
      </c>
    </row>
    <row r="484" spans="1:25">
      <c r="A484" s="13">
        <v>131</v>
      </c>
      <c r="B484" s="2">
        <v>310002393</v>
      </c>
      <c r="C484" s="1" t="s">
        <v>246</v>
      </c>
      <c r="D484" s="1" t="s">
        <v>123</v>
      </c>
      <c r="H484" s="4">
        <f>_xlfn.IFNA(VLOOKUP(B484,'FST MT'!A:FS,$A484,0),0)</f>
        <v>0</v>
      </c>
      <c r="I484" s="4">
        <f t="shared" si="69"/>
        <v>0</v>
      </c>
      <c r="K484" s="52">
        <f>IF(D484="MT",VLOOKUP(B484,Master_Item!B:H,7,0),VLOOKUP(B484,Master_Item!B:H,6,0))</f>
        <v>150</v>
      </c>
      <c r="L484" s="52">
        <f>VLOOKUP(B484,Master_Item!B:M,12,0)</f>
        <v>0</v>
      </c>
      <c r="M484" s="11" t="str">
        <f t="shared" si="70"/>
        <v>0MT</v>
      </c>
      <c r="N484" s="11">
        <f t="shared" si="76"/>
        <v>0</v>
      </c>
      <c r="O484" s="11">
        <f t="shared" si="76"/>
        <v>0</v>
      </c>
      <c r="P484" s="11">
        <f t="shared" si="76"/>
        <v>0</v>
      </c>
      <c r="Q484" s="11">
        <f t="shared" si="76"/>
        <v>0</v>
      </c>
      <c r="R484" s="11">
        <f t="shared" si="76"/>
        <v>0</v>
      </c>
      <c r="S484" s="11"/>
      <c r="T484" s="1">
        <f>VLOOKUP(B484,Master_Item!B:I,8,0)</f>
        <v>5.52</v>
      </c>
      <c r="U484" s="11">
        <f t="shared" si="71"/>
        <v>0</v>
      </c>
      <c r="V484" s="11">
        <f t="shared" si="72"/>
        <v>0</v>
      </c>
      <c r="W484" s="11">
        <f t="shared" si="73"/>
        <v>0</v>
      </c>
      <c r="X484" s="11">
        <f t="shared" si="74"/>
        <v>0</v>
      </c>
      <c r="Y484" s="11">
        <f t="shared" si="75"/>
        <v>0</v>
      </c>
    </row>
    <row r="485" spans="1:25">
      <c r="A485" s="13">
        <v>24</v>
      </c>
      <c r="B485" s="2" t="s">
        <v>247</v>
      </c>
      <c r="C485" s="1" t="s">
        <v>248</v>
      </c>
      <c r="D485" s="1" t="s">
        <v>115</v>
      </c>
      <c r="E485" s="12">
        <f>_xlfn.IFNA(VLOOKUP($B485,'FST OMT'!$C:$AH,$A485,0),0)</f>
        <v>0</v>
      </c>
      <c r="F485" s="12">
        <f>_xlfn.IFNA(VLOOKUP($B485,'FST CV'!$C:$AH,$A485,0),0)</f>
        <v>0</v>
      </c>
      <c r="G485" s="12">
        <f>_xlfn.IFNA(VLOOKUP($B485,'FST TT'!$C:$AH,$A485,0),0)</f>
        <v>0</v>
      </c>
      <c r="I485" s="4">
        <f t="shared" si="69"/>
        <v>0</v>
      </c>
      <c r="K485" s="52">
        <f>IF(D485="MT",VLOOKUP(B485,Master_Item!B:H,7,0),VLOOKUP(B485,Master_Item!B:H,6,0))</f>
        <v>144</v>
      </c>
      <c r="L485" s="52" t="str">
        <f>VLOOKUP(B485,Master_Item!B:M,12,0)</f>
        <v>โรงงานเสริมสุขชลบุรี</v>
      </c>
      <c r="M485" s="11" t="str">
        <f t="shared" si="70"/>
        <v>โรงงานเสริมสุขชลบุรีRegion 1</v>
      </c>
      <c r="N485" s="11">
        <f t="shared" si="76"/>
        <v>0</v>
      </c>
      <c r="O485" s="11">
        <f t="shared" si="76"/>
        <v>0</v>
      </c>
      <c r="P485" s="11">
        <f t="shared" si="76"/>
        <v>0</v>
      </c>
      <c r="Q485" s="11">
        <f t="shared" si="76"/>
        <v>0</v>
      </c>
      <c r="R485" s="11">
        <f t="shared" si="76"/>
        <v>0</v>
      </c>
      <c r="S485" s="11"/>
      <c r="T485" s="1">
        <f>VLOOKUP(B485,Master_Item!B:I,8,0)</f>
        <v>4.4400000000000004</v>
      </c>
      <c r="U485" s="11">
        <f t="shared" si="71"/>
        <v>0</v>
      </c>
      <c r="V485" s="11">
        <f t="shared" si="72"/>
        <v>0</v>
      </c>
      <c r="W485" s="11">
        <f t="shared" si="73"/>
        <v>0</v>
      </c>
      <c r="X485" s="11">
        <f t="shared" si="74"/>
        <v>0</v>
      </c>
      <c r="Y485" s="11">
        <f t="shared" si="75"/>
        <v>0</v>
      </c>
    </row>
    <row r="486" spans="1:25">
      <c r="A486" s="13">
        <v>25</v>
      </c>
      <c r="B486" s="2" t="s">
        <v>247</v>
      </c>
      <c r="C486" s="1" t="s">
        <v>248</v>
      </c>
      <c r="D486" s="1" t="s">
        <v>116</v>
      </c>
      <c r="E486" s="12">
        <f>_xlfn.IFNA(VLOOKUP($B486,'FST OMT'!$C:$AH,$A486,0),0)</f>
        <v>114</v>
      </c>
      <c r="F486" s="12">
        <f>_xlfn.IFNA(VLOOKUP($B486,'FST CV'!$C:$AH,$A486,0),0)</f>
        <v>0</v>
      </c>
      <c r="G486" s="12">
        <f>_xlfn.IFNA(VLOOKUP($B486,'FST TT'!$C:$AH,$A486,0),0)</f>
        <v>0</v>
      </c>
      <c r="I486" s="4">
        <f t="shared" si="69"/>
        <v>114</v>
      </c>
      <c r="K486" s="52">
        <f>IF(D486="MT",VLOOKUP(B486,Master_Item!B:H,7,0),VLOOKUP(B486,Master_Item!B:H,6,0))</f>
        <v>144</v>
      </c>
      <c r="L486" s="52" t="str">
        <f>VLOOKUP(B486,Master_Item!B:M,12,0)</f>
        <v>โรงงานเสริมสุขชลบุรี</v>
      </c>
      <c r="M486" s="11" t="str">
        <f t="shared" si="70"/>
        <v>โรงงานเสริมสุขชลบุรีRegion 2</v>
      </c>
      <c r="N486" s="11">
        <f t="shared" si="76"/>
        <v>0.79166666666666663</v>
      </c>
      <c r="O486" s="11">
        <f t="shared" si="76"/>
        <v>0</v>
      </c>
      <c r="P486" s="11">
        <f t="shared" si="76"/>
        <v>0</v>
      </c>
      <c r="Q486" s="11">
        <f t="shared" si="76"/>
        <v>0</v>
      </c>
      <c r="R486" s="11">
        <f t="shared" si="76"/>
        <v>0.79166666666666663</v>
      </c>
      <c r="S486" s="11"/>
      <c r="T486" s="1">
        <f>VLOOKUP(B486,Master_Item!B:I,8,0)</f>
        <v>4.4400000000000004</v>
      </c>
      <c r="U486" s="11">
        <f t="shared" si="71"/>
        <v>506.16</v>
      </c>
      <c r="V486" s="11">
        <f t="shared" si="72"/>
        <v>0</v>
      </c>
      <c r="W486" s="11">
        <f t="shared" si="73"/>
        <v>0</v>
      </c>
      <c r="X486" s="11">
        <f t="shared" si="74"/>
        <v>0</v>
      </c>
      <c r="Y486" s="11">
        <f t="shared" si="75"/>
        <v>506.16</v>
      </c>
    </row>
    <row r="487" spans="1:25">
      <c r="A487" s="13">
        <v>26</v>
      </c>
      <c r="B487" s="2" t="s">
        <v>247</v>
      </c>
      <c r="C487" s="1" t="s">
        <v>248</v>
      </c>
      <c r="D487" s="1" t="s">
        <v>117</v>
      </c>
      <c r="E487" s="12">
        <f>_xlfn.IFNA(VLOOKUP($B487,'FST OMT'!$C:$AH,$A487,0),0)</f>
        <v>30</v>
      </c>
      <c r="F487" s="12">
        <f>_xlfn.IFNA(VLOOKUP($B487,'FST CV'!$C:$AH,$A487,0),0)</f>
        <v>0</v>
      </c>
      <c r="G487" s="12">
        <f>_xlfn.IFNA(VLOOKUP($B487,'FST TT'!$C:$AH,$A487,0),0)</f>
        <v>0</v>
      </c>
      <c r="I487" s="4">
        <f t="shared" si="69"/>
        <v>30</v>
      </c>
      <c r="K487" s="52">
        <f>IF(D487="MT",VLOOKUP(B487,Master_Item!B:H,7,0),VLOOKUP(B487,Master_Item!B:H,6,0))</f>
        <v>144</v>
      </c>
      <c r="L487" s="52" t="str">
        <f>VLOOKUP(B487,Master_Item!B:M,12,0)</f>
        <v>โรงงานเสริมสุขชลบุรี</v>
      </c>
      <c r="M487" s="11" t="str">
        <f t="shared" si="70"/>
        <v>โรงงานเสริมสุขชลบุรีRegion 3</v>
      </c>
      <c r="N487" s="11">
        <f t="shared" si="76"/>
        <v>0.20833333333333334</v>
      </c>
      <c r="O487" s="11">
        <f t="shared" si="76"/>
        <v>0</v>
      </c>
      <c r="P487" s="11">
        <f t="shared" si="76"/>
        <v>0</v>
      </c>
      <c r="Q487" s="11">
        <f t="shared" si="76"/>
        <v>0</v>
      </c>
      <c r="R487" s="11">
        <f t="shared" si="76"/>
        <v>0.20833333333333334</v>
      </c>
      <c r="S487" s="11"/>
      <c r="T487" s="1">
        <f>VLOOKUP(B487,Master_Item!B:I,8,0)</f>
        <v>4.4400000000000004</v>
      </c>
      <c r="U487" s="11">
        <f t="shared" si="71"/>
        <v>133.20000000000002</v>
      </c>
      <c r="V487" s="11">
        <f t="shared" si="72"/>
        <v>0</v>
      </c>
      <c r="W487" s="11">
        <f t="shared" si="73"/>
        <v>0</v>
      </c>
      <c r="X487" s="11">
        <f t="shared" si="74"/>
        <v>0</v>
      </c>
      <c r="Y487" s="11">
        <f t="shared" si="75"/>
        <v>133.20000000000002</v>
      </c>
    </row>
    <row r="488" spans="1:25">
      <c r="A488" s="13">
        <v>27</v>
      </c>
      <c r="B488" s="2" t="s">
        <v>247</v>
      </c>
      <c r="C488" s="1" t="s">
        <v>248</v>
      </c>
      <c r="D488" s="1" t="s">
        <v>118</v>
      </c>
      <c r="E488" s="12">
        <f>_xlfn.IFNA(VLOOKUP($B488,'FST OMT'!$C:$AH,$A488,0),0)</f>
        <v>25</v>
      </c>
      <c r="F488" s="12">
        <f>_xlfn.IFNA(VLOOKUP($B488,'FST CV'!$C:$AH,$A488,0),0)</f>
        <v>0</v>
      </c>
      <c r="G488" s="12">
        <f>_xlfn.IFNA(VLOOKUP($B488,'FST TT'!$C:$AH,$A488,0),0)</f>
        <v>0</v>
      </c>
      <c r="I488" s="4">
        <f t="shared" si="69"/>
        <v>25</v>
      </c>
      <c r="K488" s="52">
        <f>IF(D488="MT",VLOOKUP(B488,Master_Item!B:H,7,0),VLOOKUP(B488,Master_Item!B:H,6,0))</f>
        <v>144</v>
      </c>
      <c r="L488" s="52" t="str">
        <f>VLOOKUP(B488,Master_Item!B:M,12,0)</f>
        <v>โรงงานเสริมสุขชลบุรี</v>
      </c>
      <c r="M488" s="11" t="str">
        <f t="shared" si="70"/>
        <v>โรงงานเสริมสุขชลบุรีRegion 4</v>
      </c>
      <c r="N488" s="11">
        <f t="shared" si="76"/>
        <v>0.1736111111111111</v>
      </c>
      <c r="O488" s="11">
        <f t="shared" si="76"/>
        <v>0</v>
      </c>
      <c r="P488" s="11">
        <f t="shared" si="76"/>
        <v>0</v>
      </c>
      <c r="Q488" s="11">
        <f t="shared" si="76"/>
        <v>0</v>
      </c>
      <c r="R488" s="11">
        <f t="shared" si="76"/>
        <v>0.1736111111111111</v>
      </c>
      <c r="S488" s="11"/>
      <c r="T488" s="1">
        <f>VLOOKUP(B488,Master_Item!B:I,8,0)</f>
        <v>4.4400000000000004</v>
      </c>
      <c r="U488" s="11">
        <f t="shared" si="71"/>
        <v>111.00000000000001</v>
      </c>
      <c r="V488" s="11">
        <f t="shared" si="72"/>
        <v>0</v>
      </c>
      <c r="W488" s="11">
        <f t="shared" si="73"/>
        <v>0</v>
      </c>
      <c r="X488" s="11">
        <f t="shared" si="74"/>
        <v>0</v>
      </c>
      <c r="Y488" s="11">
        <f t="shared" si="75"/>
        <v>111.00000000000001</v>
      </c>
    </row>
    <row r="489" spans="1:25">
      <c r="A489" s="13">
        <v>28</v>
      </c>
      <c r="B489" s="2" t="s">
        <v>247</v>
      </c>
      <c r="C489" s="1" t="s">
        <v>248</v>
      </c>
      <c r="D489" s="1" t="s">
        <v>119</v>
      </c>
      <c r="E489" s="12">
        <f>_xlfn.IFNA(VLOOKUP($B489,'FST OMT'!$C:$AH,$A489,0),0)</f>
        <v>0</v>
      </c>
      <c r="F489" s="12">
        <f>_xlfn.IFNA(VLOOKUP($B489,'FST CV'!$C:$AH,$A489,0),0)</f>
        <v>0</v>
      </c>
      <c r="G489" s="12">
        <f>_xlfn.IFNA(VLOOKUP($B489,'FST TT'!$C:$AH,$A489,0),0)</f>
        <v>0</v>
      </c>
      <c r="I489" s="4">
        <f t="shared" si="69"/>
        <v>0</v>
      </c>
      <c r="K489" s="52">
        <f>IF(D489="MT",VLOOKUP(B489,Master_Item!B:H,7,0),VLOOKUP(B489,Master_Item!B:H,6,0))</f>
        <v>144</v>
      </c>
      <c r="L489" s="52" t="str">
        <f>VLOOKUP(B489,Master_Item!B:M,12,0)</f>
        <v>โรงงานเสริมสุขชลบุรี</v>
      </c>
      <c r="M489" s="11" t="str">
        <f t="shared" si="70"/>
        <v>โรงงานเสริมสุขชลบุรีRegion 5</v>
      </c>
      <c r="N489" s="11">
        <f t="shared" si="76"/>
        <v>0</v>
      </c>
      <c r="O489" s="11">
        <f t="shared" si="76"/>
        <v>0</v>
      </c>
      <c r="P489" s="11">
        <f t="shared" si="76"/>
        <v>0</v>
      </c>
      <c r="Q489" s="11">
        <f t="shared" si="76"/>
        <v>0</v>
      </c>
      <c r="R489" s="11">
        <f t="shared" si="76"/>
        <v>0</v>
      </c>
      <c r="S489" s="11"/>
      <c r="T489" s="1">
        <f>VLOOKUP(B489,Master_Item!B:I,8,0)</f>
        <v>4.4400000000000004</v>
      </c>
      <c r="U489" s="11">
        <f t="shared" si="71"/>
        <v>0</v>
      </c>
      <c r="V489" s="11">
        <f t="shared" si="72"/>
        <v>0</v>
      </c>
      <c r="W489" s="11">
        <f t="shared" si="73"/>
        <v>0</v>
      </c>
      <c r="X489" s="11">
        <f t="shared" si="74"/>
        <v>0</v>
      </c>
      <c r="Y489" s="11">
        <f t="shared" si="75"/>
        <v>0</v>
      </c>
    </row>
    <row r="490" spans="1:25">
      <c r="A490" s="13">
        <v>29</v>
      </c>
      <c r="B490" s="2" t="s">
        <v>247</v>
      </c>
      <c r="C490" s="1" t="s">
        <v>248</v>
      </c>
      <c r="D490" s="1" t="s">
        <v>127</v>
      </c>
      <c r="E490" s="12">
        <f>_xlfn.IFNA(VLOOKUP($B490,'FST OMT'!$C:$AH,$A490,0),0)*0.45</f>
        <v>0</v>
      </c>
      <c r="F490" s="12">
        <f>_xlfn.IFNA(VLOOKUP($B490,'FST CV'!$C:$AH,$A490,0),0)*0.45</f>
        <v>0</v>
      </c>
      <c r="G490" s="12">
        <f>_xlfn.IFNA(VLOOKUP($B490,'FST TT'!$C:$AH,$A490,0),0)*0.45</f>
        <v>0</v>
      </c>
      <c r="I490" s="4">
        <f t="shared" si="69"/>
        <v>0</v>
      </c>
      <c r="K490" s="52">
        <f>IF(D490="MT",VLOOKUP(B490,Master_Item!B:H,7,0),VLOOKUP(B490,Master_Item!B:H,6,0))</f>
        <v>144</v>
      </c>
      <c r="L490" s="52" t="str">
        <f>VLOOKUP(B490,Master_Item!B:M,12,0)</f>
        <v>โรงงานเสริมสุขชลบุรี</v>
      </c>
      <c r="M490" s="11" t="str">
        <f t="shared" si="70"/>
        <v>โรงงานเสริมสุขชลบุรีRegion 6/9</v>
      </c>
      <c r="N490" s="11">
        <f t="shared" si="76"/>
        <v>0</v>
      </c>
      <c r="O490" s="11">
        <f t="shared" si="76"/>
        <v>0</v>
      </c>
      <c r="P490" s="11">
        <f t="shared" si="76"/>
        <v>0</v>
      </c>
      <c r="Q490" s="11">
        <f t="shared" si="76"/>
        <v>0</v>
      </c>
      <c r="R490" s="11">
        <f t="shared" si="76"/>
        <v>0</v>
      </c>
      <c r="S490" s="11"/>
      <c r="T490" s="1">
        <f>VLOOKUP(B490,Master_Item!B:I,8,0)</f>
        <v>4.4400000000000004</v>
      </c>
      <c r="U490" s="11">
        <f t="shared" si="71"/>
        <v>0</v>
      </c>
      <c r="V490" s="11">
        <f t="shared" si="72"/>
        <v>0</v>
      </c>
      <c r="W490" s="11">
        <f t="shared" si="73"/>
        <v>0</v>
      </c>
      <c r="X490" s="11">
        <f t="shared" si="74"/>
        <v>0</v>
      </c>
      <c r="Y490" s="11">
        <f t="shared" si="75"/>
        <v>0</v>
      </c>
    </row>
    <row r="491" spans="1:25">
      <c r="A491" s="13">
        <v>29</v>
      </c>
      <c r="B491" s="2" t="s">
        <v>247</v>
      </c>
      <c r="C491" s="1" t="s">
        <v>248</v>
      </c>
      <c r="D491" s="1" t="s">
        <v>128</v>
      </c>
      <c r="E491" s="12">
        <f>_xlfn.IFNA(VLOOKUP($B491,'FST OMT'!$C:$AH,$A491,0),0)*0.55</f>
        <v>0</v>
      </c>
      <c r="F491" s="12">
        <f>_xlfn.IFNA(VLOOKUP($B491,'FST CV'!$C:$AH,$A491,0),0)*0.55</f>
        <v>0</v>
      </c>
      <c r="G491" s="12">
        <f>_xlfn.IFNA(VLOOKUP($B491,'FST TT'!$C:$AH,$A491,0),0)*0.55</f>
        <v>0</v>
      </c>
      <c r="I491" s="4">
        <f t="shared" si="69"/>
        <v>0</v>
      </c>
      <c r="K491" s="52">
        <f>IF(D491="MT",VLOOKUP(B491,Master_Item!B:H,7,0),VLOOKUP(B491,Master_Item!B:H,6,0))</f>
        <v>144</v>
      </c>
      <c r="L491" s="52" t="str">
        <f>VLOOKUP(B491,Master_Item!B:M,12,0)</f>
        <v>โรงงานเสริมสุขชลบุรี</v>
      </c>
      <c r="M491" s="11" t="str">
        <f t="shared" si="70"/>
        <v>โรงงานเสริมสุขชลบุรีRegion 6/14</v>
      </c>
      <c r="N491" s="11">
        <f t="shared" si="76"/>
        <v>0</v>
      </c>
      <c r="O491" s="11">
        <f t="shared" si="76"/>
        <v>0</v>
      </c>
      <c r="P491" s="11">
        <f t="shared" si="76"/>
        <v>0</v>
      </c>
      <c r="Q491" s="11">
        <f t="shared" si="76"/>
        <v>0</v>
      </c>
      <c r="R491" s="11">
        <f t="shared" si="76"/>
        <v>0</v>
      </c>
      <c r="S491" s="11"/>
      <c r="T491" s="1">
        <f>VLOOKUP(B491,Master_Item!B:I,8,0)</f>
        <v>4.4400000000000004</v>
      </c>
      <c r="U491" s="11">
        <f t="shared" si="71"/>
        <v>0</v>
      </c>
      <c r="V491" s="11">
        <f t="shared" si="72"/>
        <v>0</v>
      </c>
      <c r="W491" s="11">
        <f t="shared" si="73"/>
        <v>0</v>
      </c>
      <c r="X491" s="11">
        <f t="shared" si="74"/>
        <v>0</v>
      </c>
      <c r="Y491" s="11">
        <f t="shared" si="75"/>
        <v>0</v>
      </c>
    </row>
    <row r="492" spans="1:25">
      <c r="A492" s="13">
        <v>30</v>
      </c>
      <c r="B492" s="2" t="s">
        <v>247</v>
      </c>
      <c r="C492" s="1" t="s">
        <v>248</v>
      </c>
      <c r="D492" s="1" t="s">
        <v>121</v>
      </c>
      <c r="E492" s="12">
        <f>_xlfn.IFNA(VLOOKUP($B492,'FST OMT'!$C:$AH,$A492,0),0)</f>
        <v>0</v>
      </c>
      <c r="F492" s="12">
        <f>_xlfn.IFNA(VLOOKUP($B492,'FST CV'!$C:$AH,$A492,0),0)</f>
        <v>0</v>
      </c>
      <c r="G492" s="12">
        <f>_xlfn.IFNA(VLOOKUP($B492,'FST TT'!$C:$AH,$A492,0),0)</f>
        <v>0</v>
      </c>
      <c r="I492" s="4">
        <f t="shared" si="69"/>
        <v>0</v>
      </c>
      <c r="K492" s="52">
        <f>IF(D492="MT",VLOOKUP(B492,Master_Item!B:H,7,0),VLOOKUP(B492,Master_Item!B:H,6,0))</f>
        <v>144</v>
      </c>
      <c r="L492" s="52" t="str">
        <f>VLOOKUP(B492,Master_Item!B:M,12,0)</f>
        <v>โรงงานเสริมสุขชลบุรี</v>
      </c>
      <c r="M492" s="11" t="str">
        <f t="shared" si="70"/>
        <v>โรงงานเสริมสุขชลบุรีRegion 7</v>
      </c>
      <c r="N492" s="11">
        <f t="shared" si="76"/>
        <v>0</v>
      </c>
      <c r="O492" s="11">
        <f t="shared" si="76"/>
        <v>0</v>
      </c>
      <c r="P492" s="11">
        <f t="shared" si="76"/>
        <v>0</v>
      </c>
      <c r="Q492" s="11">
        <f t="shared" si="76"/>
        <v>0</v>
      </c>
      <c r="R492" s="11">
        <f t="shared" si="76"/>
        <v>0</v>
      </c>
      <c r="S492" s="11"/>
      <c r="T492" s="1">
        <f>VLOOKUP(B492,Master_Item!B:I,8,0)</f>
        <v>4.4400000000000004</v>
      </c>
      <c r="U492" s="11">
        <f t="shared" si="71"/>
        <v>0</v>
      </c>
      <c r="V492" s="11">
        <f t="shared" si="72"/>
        <v>0</v>
      </c>
      <c r="W492" s="11">
        <f t="shared" si="73"/>
        <v>0</v>
      </c>
      <c r="X492" s="11">
        <f t="shared" si="74"/>
        <v>0</v>
      </c>
      <c r="Y492" s="11">
        <f t="shared" si="75"/>
        <v>0</v>
      </c>
    </row>
    <row r="493" spans="1:25">
      <c r="A493" s="13">
        <v>31</v>
      </c>
      <c r="B493" s="2" t="s">
        <v>247</v>
      </c>
      <c r="C493" s="1" t="s">
        <v>248</v>
      </c>
      <c r="D493" s="1" t="s">
        <v>122</v>
      </c>
      <c r="E493" s="12">
        <f>_xlfn.IFNA(VLOOKUP($B493,'FST OMT'!$C:$AH,$A493,0),0)</f>
        <v>345</v>
      </c>
      <c r="F493" s="12">
        <f>_xlfn.IFNA(VLOOKUP($B493,'FST CV'!$C:$AH,$A493,0),0)</f>
        <v>1330</v>
      </c>
      <c r="G493" s="12">
        <f>_xlfn.IFNA(VLOOKUP($B493,'FST TT'!$C:$AH,$A493,0),0)</f>
        <v>0</v>
      </c>
      <c r="I493" s="4">
        <f t="shared" si="69"/>
        <v>1675</v>
      </c>
      <c r="K493" s="52">
        <f>IF(D493="MT",VLOOKUP(B493,Master_Item!B:H,7,0),VLOOKUP(B493,Master_Item!B:H,6,0))</f>
        <v>144</v>
      </c>
      <c r="L493" s="52" t="str">
        <f>VLOOKUP(B493,Master_Item!B:M,12,0)</f>
        <v>โรงงานเสริมสุขชลบุรี</v>
      </c>
      <c r="M493" s="11" t="str">
        <f t="shared" si="70"/>
        <v>โรงงานเสริมสุขชลบุรีRegion 8</v>
      </c>
      <c r="N493" s="11">
        <f t="shared" si="76"/>
        <v>2.3958333333333335</v>
      </c>
      <c r="O493" s="11">
        <f t="shared" si="76"/>
        <v>9.2361111111111107</v>
      </c>
      <c r="P493" s="11">
        <f t="shared" si="76"/>
        <v>0</v>
      </c>
      <c r="Q493" s="11">
        <f t="shared" si="76"/>
        <v>0</v>
      </c>
      <c r="R493" s="11">
        <f t="shared" si="76"/>
        <v>11.631944444444445</v>
      </c>
      <c r="S493" s="11"/>
      <c r="T493" s="1">
        <f>VLOOKUP(B493,Master_Item!B:I,8,0)</f>
        <v>4.4400000000000004</v>
      </c>
      <c r="U493" s="11">
        <f t="shared" si="71"/>
        <v>1531.8000000000002</v>
      </c>
      <c r="V493" s="11">
        <f t="shared" si="72"/>
        <v>5905.2000000000007</v>
      </c>
      <c r="W493" s="11">
        <f t="shared" si="73"/>
        <v>0</v>
      </c>
      <c r="X493" s="11">
        <f t="shared" si="74"/>
        <v>0</v>
      </c>
      <c r="Y493" s="11">
        <f t="shared" si="75"/>
        <v>7437.0000000000009</v>
      </c>
    </row>
    <row r="494" spans="1:25">
      <c r="A494" s="13">
        <v>131</v>
      </c>
      <c r="B494" s="2" t="s">
        <v>247</v>
      </c>
      <c r="C494" s="1" t="s">
        <v>248</v>
      </c>
      <c r="D494" s="1" t="s">
        <v>123</v>
      </c>
      <c r="H494" s="4">
        <f>_xlfn.IFNA(VLOOKUP(B494,'FST MT'!A:FS,$A494,0),0)</f>
        <v>0</v>
      </c>
      <c r="I494" s="4">
        <f t="shared" si="69"/>
        <v>0</v>
      </c>
      <c r="K494" s="52">
        <f>IF(D494="MT",VLOOKUP(B494,Master_Item!B:H,7,0),VLOOKUP(B494,Master_Item!B:H,6,0))</f>
        <v>144</v>
      </c>
      <c r="L494" s="52" t="str">
        <f>VLOOKUP(B494,Master_Item!B:M,12,0)</f>
        <v>โรงงานเสริมสุขชลบุรี</v>
      </c>
      <c r="M494" s="11" t="str">
        <f t="shared" si="70"/>
        <v>โรงงานเสริมสุขชลบุรีMT</v>
      </c>
      <c r="N494" s="11">
        <f t="shared" si="76"/>
        <v>0</v>
      </c>
      <c r="O494" s="11">
        <f t="shared" si="76"/>
        <v>0</v>
      </c>
      <c r="P494" s="11">
        <f t="shared" si="76"/>
        <v>0</v>
      </c>
      <c r="Q494" s="11">
        <f t="shared" si="76"/>
        <v>0</v>
      </c>
      <c r="R494" s="11">
        <f t="shared" si="76"/>
        <v>0</v>
      </c>
      <c r="S494" s="11"/>
      <c r="T494" s="1">
        <f>VLOOKUP(B494,Master_Item!B:I,8,0)</f>
        <v>4.4400000000000004</v>
      </c>
      <c r="U494" s="11">
        <f t="shared" si="71"/>
        <v>0</v>
      </c>
      <c r="V494" s="11">
        <f t="shared" si="72"/>
        <v>0</v>
      </c>
      <c r="W494" s="11">
        <f t="shared" si="73"/>
        <v>0</v>
      </c>
      <c r="X494" s="11">
        <f t="shared" si="74"/>
        <v>0</v>
      </c>
      <c r="Y494" s="11">
        <f t="shared" si="75"/>
        <v>0</v>
      </c>
    </row>
    <row r="495" spans="1:25">
      <c r="A495" s="13">
        <v>24</v>
      </c>
      <c r="B495" s="2" t="s">
        <v>249</v>
      </c>
      <c r="C495" s="1" t="s">
        <v>250</v>
      </c>
      <c r="D495" s="1" t="s">
        <v>115</v>
      </c>
      <c r="E495" s="12">
        <f>_xlfn.IFNA(VLOOKUP($B495,'FST OMT'!$C:$AH,$A495,0),0)</f>
        <v>0</v>
      </c>
      <c r="F495" s="12">
        <f>_xlfn.IFNA(VLOOKUP($B495,'FST CV'!$C:$AH,$A495,0),0)</f>
        <v>725</v>
      </c>
      <c r="G495" s="12">
        <f>_xlfn.IFNA(VLOOKUP($B495,'FST TT'!$C:$AH,$A495,0),0)</f>
        <v>0</v>
      </c>
      <c r="I495" s="4">
        <f t="shared" si="69"/>
        <v>725</v>
      </c>
      <c r="K495" s="52">
        <f>IF(D495="MT",VLOOKUP(B495,Master_Item!B:H,7,0),VLOOKUP(B495,Master_Item!B:H,6,0))</f>
        <v>144</v>
      </c>
      <c r="L495" s="52" t="str">
        <f>VLOOKUP(B495,Master_Item!B:M,12,0)</f>
        <v>โรงงานเสริมสุขชลบุรี</v>
      </c>
      <c r="M495" s="11" t="str">
        <f t="shared" si="70"/>
        <v>โรงงานเสริมสุขชลบุรีRegion 1</v>
      </c>
      <c r="N495" s="11">
        <f t="shared" si="76"/>
        <v>0</v>
      </c>
      <c r="O495" s="11">
        <f t="shared" si="76"/>
        <v>5.0347222222222223</v>
      </c>
      <c r="P495" s="11">
        <f t="shared" si="76"/>
        <v>0</v>
      </c>
      <c r="Q495" s="11">
        <f t="shared" si="76"/>
        <v>0</v>
      </c>
      <c r="R495" s="11">
        <f t="shared" si="76"/>
        <v>5.0347222222222223</v>
      </c>
      <c r="S495" s="11"/>
      <c r="T495" s="1">
        <f>VLOOKUP(B495,Master_Item!B:I,8,0)</f>
        <v>4.4400000000000004</v>
      </c>
      <c r="U495" s="11">
        <f t="shared" si="71"/>
        <v>0</v>
      </c>
      <c r="V495" s="11">
        <f t="shared" si="72"/>
        <v>3219.0000000000005</v>
      </c>
      <c r="W495" s="11">
        <f t="shared" si="73"/>
        <v>0</v>
      </c>
      <c r="X495" s="11">
        <f t="shared" si="74"/>
        <v>0</v>
      </c>
      <c r="Y495" s="11">
        <f t="shared" si="75"/>
        <v>3219.0000000000005</v>
      </c>
    </row>
    <row r="496" spans="1:25">
      <c r="A496" s="13">
        <v>25</v>
      </c>
      <c r="B496" s="2" t="s">
        <v>249</v>
      </c>
      <c r="C496" s="1" t="s">
        <v>250</v>
      </c>
      <c r="D496" s="1" t="s">
        <v>116</v>
      </c>
      <c r="E496" s="12">
        <f>_xlfn.IFNA(VLOOKUP($B496,'FST OMT'!$C:$AH,$A496,0),0)</f>
        <v>215</v>
      </c>
      <c r="F496" s="12">
        <f>_xlfn.IFNA(VLOOKUP($B496,'FST CV'!$C:$AH,$A496,0),0)</f>
        <v>540</v>
      </c>
      <c r="G496" s="12">
        <f>_xlfn.IFNA(VLOOKUP($B496,'FST TT'!$C:$AH,$A496,0),0)</f>
        <v>0</v>
      </c>
      <c r="I496" s="4">
        <f t="shared" si="69"/>
        <v>755</v>
      </c>
      <c r="K496" s="52">
        <f>IF(D496="MT",VLOOKUP(B496,Master_Item!B:H,7,0),VLOOKUP(B496,Master_Item!B:H,6,0))</f>
        <v>144</v>
      </c>
      <c r="L496" s="52" t="str">
        <f>VLOOKUP(B496,Master_Item!B:M,12,0)</f>
        <v>โรงงานเสริมสุขชลบุรี</v>
      </c>
      <c r="M496" s="11" t="str">
        <f t="shared" si="70"/>
        <v>โรงงานเสริมสุขชลบุรีRegion 2</v>
      </c>
      <c r="N496" s="11">
        <f t="shared" si="76"/>
        <v>1.4930555555555556</v>
      </c>
      <c r="O496" s="11">
        <f t="shared" si="76"/>
        <v>3.75</v>
      </c>
      <c r="P496" s="11">
        <f t="shared" si="76"/>
        <v>0</v>
      </c>
      <c r="Q496" s="11">
        <f t="shared" si="76"/>
        <v>0</v>
      </c>
      <c r="R496" s="11">
        <f t="shared" si="76"/>
        <v>5.2430555555555554</v>
      </c>
      <c r="S496" s="11"/>
      <c r="T496" s="1">
        <f>VLOOKUP(B496,Master_Item!B:I,8,0)</f>
        <v>4.4400000000000004</v>
      </c>
      <c r="U496" s="11">
        <f t="shared" si="71"/>
        <v>954.60000000000014</v>
      </c>
      <c r="V496" s="11">
        <f t="shared" si="72"/>
        <v>2397.6000000000004</v>
      </c>
      <c r="W496" s="11">
        <f t="shared" si="73"/>
        <v>0</v>
      </c>
      <c r="X496" s="11">
        <f t="shared" si="74"/>
        <v>0</v>
      </c>
      <c r="Y496" s="11">
        <f t="shared" si="75"/>
        <v>3352.2000000000003</v>
      </c>
    </row>
    <row r="497" spans="1:25">
      <c r="A497" s="13">
        <v>26</v>
      </c>
      <c r="B497" s="2" t="s">
        <v>249</v>
      </c>
      <c r="C497" s="1" t="s">
        <v>250</v>
      </c>
      <c r="D497" s="1" t="s">
        <v>117</v>
      </c>
      <c r="E497" s="12">
        <f>_xlfn.IFNA(VLOOKUP($B497,'FST OMT'!$C:$AH,$A497,0),0)</f>
        <v>85</v>
      </c>
      <c r="F497" s="12">
        <f>_xlfn.IFNA(VLOOKUP($B497,'FST CV'!$C:$AH,$A497,0),0)</f>
        <v>936</v>
      </c>
      <c r="G497" s="12">
        <f>_xlfn.IFNA(VLOOKUP($B497,'FST TT'!$C:$AH,$A497,0),0)</f>
        <v>0</v>
      </c>
      <c r="I497" s="4">
        <f t="shared" si="69"/>
        <v>1021</v>
      </c>
      <c r="K497" s="52">
        <f>IF(D497="MT",VLOOKUP(B497,Master_Item!B:H,7,0),VLOOKUP(B497,Master_Item!B:H,6,0))</f>
        <v>144</v>
      </c>
      <c r="L497" s="52" t="str">
        <f>VLOOKUP(B497,Master_Item!B:M,12,0)</f>
        <v>โรงงานเสริมสุขชลบุรี</v>
      </c>
      <c r="M497" s="11" t="str">
        <f t="shared" si="70"/>
        <v>โรงงานเสริมสุขชลบุรีRegion 3</v>
      </c>
      <c r="N497" s="11">
        <f t="shared" si="76"/>
        <v>0.59027777777777779</v>
      </c>
      <c r="O497" s="11">
        <f t="shared" si="76"/>
        <v>6.5</v>
      </c>
      <c r="P497" s="11">
        <f t="shared" si="76"/>
        <v>0</v>
      </c>
      <c r="Q497" s="11">
        <f t="shared" si="76"/>
        <v>0</v>
      </c>
      <c r="R497" s="11">
        <f t="shared" si="76"/>
        <v>7.0902777777777777</v>
      </c>
      <c r="S497" s="11"/>
      <c r="T497" s="1">
        <f>VLOOKUP(B497,Master_Item!B:I,8,0)</f>
        <v>4.4400000000000004</v>
      </c>
      <c r="U497" s="11">
        <f t="shared" si="71"/>
        <v>377.40000000000003</v>
      </c>
      <c r="V497" s="11">
        <f t="shared" si="72"/>
        <v>4155.84</v>
      </c>
      <c r="W497" s="11">
        <f t="shared" si="73"/>
        <v>0</v>
      </c>
      <c r="X497" s="11">
        <f t="shared" si="74"/>
        <v>0</v>
      </c>
      <c r="Y497" s="11">
        <f t="shared" si="75"/>
        <v>4533.2400000000007</v>
      </c>
    </row>
    <row r="498" spans="1:25">
      <c r="A498" s="13">
        <v>27</v>
      </c>
      <c r="B498" s="2" t="s">
        <v>249</v>
      </c>
      <c r="C498" s="1" t="s">
        <v>250</v>
      </c>
      <c r="D498" s="1" t="s">
        <v>118</v>
      </c>
      <c r="E498" s="12">
        <f>_xlfn.IFNA(VLOOKUP($B498,'FST OMT'!$C:$AH,$A498,0),0)</f>
        <v>20</v>
      </c>
      <c r="F498" s="12">
        <f>_xlfn.IFNA(VLOOKUP($B498,'FST CV'!$C:$AH,$A498,0),0)</f>
        <v>979</v>
      </c>
      <c r="G498" s="12">
        <f>_xlfn.IFNA(VLOOKUP($B498,'FST TT'!$C:$AH,$A498,0),0)</f>
        <v>0</v>
      </c>
      <c r="I498" s="4">
        <f t="shared" si="69"/>
        <v>999</v>
      </c>
      <c r="K498" s="52">
        <f>IF(D498="MT",VLOOKUP(B498,Master_Item!B:H,7,0),VLOOKUP(B498,Master_Item!B:H,6,0))</f>
        <v>144</v>
      </c>
      <c r="L498" s="52" t="str">
        <f>VLOOKUP(B498,Master_Item!B:M,12,0)</f>
        <v>โรงงานเสริมสุขชลบุรี</v>
      </c>
      <c r="M498" s="11" t="str">
        <f t="shared" si="70"/>
        <v>โรงงานเสริมสุขชลบุรีRegion 4</v>
      </c>
      <c r="N498" s="11">
        <f t="shared" si="76"/>
        <v>0.1388888888888889</v>
      </c>
      <c r="O498" s="11">
        <f t="shared" si="76"/>
        <v>6.7986111111111107</v>
      </c>
      <c r="P498" s="11">
        <f t="shared" si="76"/>
        <v>0</v>
      </c>
      <c r="Q498" s="11">
        <f t="shared" si="76"/>
        <v>0</v>
      </c>
      <c r="R498" s="11">
        <f t="shared" si="76"/>
        <v>6.9375</v>
      </c>
      <c r="S498" s="11"/>
      <c r="T498" s="1">
        <f>VLOOKUP(B498,Master_Item!B:I,8,0)</f>
        <v>4.4400000000000004</v>
      </c>
      <c r="U498" s="11">
        <f t="shared" si="71"/>
        <v>88.800000000000011</v>
      </c>
      <c r="V498" s="11">
        <f t="shared" si="72"/>
        <v>4346.76</v>
      </c>
      <c r="W498" s="11">
        <f t="shared" si="73"/>
        <v>0</v>
      </c>
      <c r="X498" s="11">
        <f t="shared" si="74"/>
        <v>0</v>
      </c>
      <c r="Y498" s="11">
        <f t="shared" si="75"/>
        <v>4435.5600000000004</v>
      </c>
    </row>
    <row r="499" spans="1:25">
      <c r="A499" s="13">
        <v>28</v>
      </c>
      <c r="B499" s="2" t="s">
        <v>249</v>
      </c>
      <c r="C499" s="1" t="s">
        <v>250</v>
      </c>
      <c r="D499" s="1" t="s">
        <v>119</v>
      </c>
      <c r="E499" s="12">
        <f>_xlfn.IFNA(VLOOKUP($B499,'FST OMT'!$C:$AH,$A499,0),0)</f>
        <v>75</v>
      </c>
      <c r="F499" s="12">
        <f>_xlfn.IFNA(VLOOKUP($B499,'FST CV'!$C:$AH,$A499,0),0)</f>
        <v>744</v>
      </c>
      <c r="G499" s="12">
        <f>_xlfn.IFNA(VLOOKUP($B499,'FST TT'!$C:$AH,$A499,0),0)</f>
        <v>0</v>
      </c>
      <c r="I499" s="4">
        <f t="shared" si="69"/>
        <v>819</v>
      </c>
      <c r="K499" s="52">
        <f>IF(D499="MT",VLOOKUP(B499,Master_Item!B:H,7,0),VLOOKUP(B499,Master_Item!B:H,6,0))</f>
        <v>144</v>
      </c>
      <c r="L499" s="52" t="str">
        <f>VLOOKUP(B499,Master_Item!B:M,12,0)</f>
        <v>โรงงานเสริมสุขชลบุรี</v>
      </c>
      <c r="M499" s="11" t="str">
        <f t="shared" si="70"/>
        <v>โรงงานเสริมสุขชลบุรีRegion 5</v>
      </c>
      <c r="N499" s="11">
        <f t="shared" ref="N499:R534" si="77">E499/$K499</f>
        <v>0.52083333333333337</v>
      </c>
      <c r="O499" s="11">
        <f t="shared" si="77"/>
        <v>5.166666666666667</v>
      </c>
      <c r="P499" s="11">
        <f t="shared" si="77"/>
        <v>0</v>
      </c>
      <c r="Q499" s="11">
        <f t="shared" si="77"/>
        <v>0</v>
      </c>
      <c r="R499" s="11">
        <f t="shared" si="77"/>
        <v>5.6875</v>
      </c>
      <c r="S499" s="11"/>
      <c r="T499" s="1">
        <f>VLOOKUP(B499,Master_Item!B:I,8,0)</f>
        <v>4.4400000000000004</v>
      </c>
      <c r="U499" s="11">
        <f t="shared" si="71"/>
        <v>333.00000000000006</v>
      </c>
      <c r="V499" s="11">
        <f t="shared" si="72"/>
        <v>3303.36</v>
      </c>
      <c r="W499" s="11">
        <f t="shared" si="73"/>
        <v>0</v>
      </c>
      <c r="X499" s="11">
        <f t="shared" si="74"/>
        <v>0</v>
      </c>
      <c r="Y499" s="11">
        <f t="shared" si="75"/>
        <v>3636.36</v>
      </c>
    </row>
    <row r="500" spans="1:25">
      <c r="A500" s="13">
        <v>29</v>
      </c>
      <c r="B500" s="2" t="s">
        <v>249</v>
      </c>
      <c r="C500" s="1" t="s">
        <v>250</v>
      </c>
      <c r="D500" s="1" t="s">
        <v>127</v>
      </c>
      <c r="E500" s="12">
        <f>_xlfn.IFNA(VLOOKUP($B500,'FST OMT'!$C:$AH,$A500,0),0)*0.45</f>
        <v>0</v>
      </c>
      <c r="F500" s="12">
        <f>_xlfn.IFNA(VLOOKUP($B500,'FST CV'!$C:$AH,$A500,0),0)*0.45</f>
        <v>304.2</v>
      </c>
      <c r="G500" s="12">
        <f>_xlfn.IFNA(VLOOKUP($B500,'FST TT'!$C:$AH,$A500,0),0)*0.45</f>
        <v>0</v>
      </c>
      <c r="I500" s="4">
        <f t="shared" si="69"/>
        <v>304.2</v>
      </c>
      <c r="K500" s="52">
        <f>IF(D500="MT",VLOOKUP(B500,Master_Item!B:H,7,0),VLOOKUP(B500,Master_Item!B:H,6,0))</f>
        <v>144</v>
      </c>
      <c r="L500" s="52" t="str">
        <f>VLOOKUP(B500,Master_Item!B:M,12,0)</f>
        <v>โรงงานเสริมสุขชลบุรี</v>
      </c>
      <c r="M500" s="11" t="str">
        <f t="shared" si="70"/>
        <v>โรงงานเสริมสุขชลบุรีRegion 6/9</v>
      </c>
      <c r="N500" s="11">
        <f t="shared" si="77"/>
        <v>0</v>
      </c>
      <c r="O500" s="11">
        <f t="shared" si="77"/>
        <v>2.1124999999999998</v>
      </c>
      <c r="P500" s="11">
        <f t="shared" si="77"/>
        <v>0</v>
      </c>
      <c r="Q500" s="11">
        <f t="shared" si="77"/>
        <v>0</v>
      </c>
      <c r="R500" s="11">
        <f t="shared" si="77"/>
        <v>2.1124999999999998</v>
      </c>
      <c r="S500" s="11"/>
      <c r="T500" s="1">
        <f>VLOOKUP(B500,Master_Item!B:I,8,0)</f>
        <v>4.4400000000000004</v>
      </c>
      <c r="U500" s="11">
        <f t="shared" si="71"/>
        <v>0</v>
      </c>
      <c r="V500" s="11">
        <f t="shared" si="72"/>
        <v>1350.6480000000001</v>
      </c>
      <c r="W500" s="11">
        <f t="shared" si="73"/>
        <v>0</v>
      </c>
      <c r="X500" s="11">
        <f t="shared" si="74"/>
        <v>0</v>
      </c>
      <c r="Y500" s="11">
        <f t="shared" si="75"/>
        <v>1350.6480000000001</v>
      </c>
    </row>
    <row r="501" spans="1:25">
      <c r="A501" s="13">
        <v>29</v>
      </c>
      <c r="B501" s="2" t="s">
        <v>249</v>
      </c>
      <c r="C501" s="1" t="s">
        <v>250</v>
      </c>
      <c r="D501" s="1" t="s">
        <v>128</v>
      </c>
      <c r="E501" s="12">
        <f>_xlfn.IFNA(VLOOKUP($B501,'FST OMT'!$C:$AH,$A501,0),0)*0.55</f>
        <v>0</v>
      </c>
      <c r="F501" s="12">
        <f>_xlfn.IFNA(VLOOKUP($B501,'FST CV'!$C:$AH,$A501,0),0)*0.55</f>
        <v>371.8</v>
      </c>
      <c r="G501" s="12">
        <f>_xlfn.IFNA(VLOOKUP($B501,'FST TT'!$C:$AH,$A501,0),0)*0.55</f>
        <v>0</v>
      </c>
      <c r="I501" s="4">
        <f t="shared" si="69"/>
        <v>371.8</v>
      </c>
      <c r="K501" s="52">
        <f>IF(D501="MT",VLOOKUP(B501,Master_Item!B:H,7,0),VLOOKUP(B501,Master_Item!B:H,6,0))</f>
        <v>144</v>
      </c>
      <c r="L501" s="52" t="str">
        <f>VLOOKUP(B501,Master_Item!B:M,12,0)</f>
        <v>โรงงานเสริมสุขชลบุรี</v>
      </c>
      <c r="M501" s="11" t="str">
        <f t="shared" si="70"/>
        <v>โรงงานเสริมสุขชลบุรีRegion 6/14</v>
      </c>
      <c r="N501" s="11">
        <f t="shared" si="77"/>
        <v>0</v>
      </c>
      <c r="O501" s="11">
        <f t="shared" si="77"/>
        <v>2.5819444444444444</v>
      </c>
      <c r="P501" s="11">
        <f t="shared" si="77"/>
        <v>0</v>
      </c>
      <c r="Q501" s="11">
        <f t="shared" si="77"/>
        <v>0</v>
      </c>
      <c r="R501" s="11">
        <f t="shared" si="77"/>
        <v>2.5819444444444444</v>
      </c>
      <c r="S501" s="11"/>
      <c r="T501" s="1">
        <f>VLOOKUP(B501,Master_Item!B:I,8,0)</f>
        <v>4.4400000000000004</v>
      </c>
      <c r="U501" s="11">
        <f t="shared" si="71"/>
        <v>0</v>
      </c>
      <c r="V501" s="11">
        <f t="shared" si="72"/>
        <v>1650.7920000000001</v>
      </c>
      <c r="W501" s="11">
        <f t="shared" si="73"/>
        <v>0</v>
      </c>
      <c r="X501" s="11">
        <f t="shared" si="74"/>
        <v>0</v>
      </c>
      <c r="Y501" s="11">
        <f t="shared" si="75"/>
        <v>1650.7920000000001</v>
      </c>
    </row>
    <row r="502" spans="1:25">
      <c r="A502" s="13">
        <v>30</v>
      </c>
      <c r="B502" s="2" t="s">
        <v>249</v>
      </c>
      <c r="C502" s="1" t="s">
        <v>250</v>
      </c>
      <c r="D502" s="1" t="s">
        <v>121</v>
      </c>
      <c r="E502" s="12">
        <f>_xlfn.IFNA(VLOOKUP($B502,'FST OMT'!$C:$AH,$A502,0),0)</f>
        <v>510</v>
      </c>
      <c r="F502" s="12">
        <f>_xlfn.IFNA(VLOOKUP($B502,'FST CV'!$C:$AH,$A502,0),0)</f>
        <v>1519</v>
      </c>
      <c r="G502" s="12">
        <f>_xlfn.IFNA(VLOOKUP($B502,'FST TT'!$C:$AH,$A502,0),0)</f>
        <v>0</v>
      </c>
      <c r="I502" s="4">
        <f t="shared" ref="I502:I535" si="78">SUM(E502:H502)</f>
        <v>2029</v>
      </c>
      <c r="K502" s="52">
        <f>IF(D502="MT",VLOOKUP(B502,Master_Item!B:H,7,0),VLOOKUP(B502,Master_Item!B:H,6,0))</f>
        <v>144</v>
      </c>
      <c r="L502" s="52" t="str">
        <f>VLOOKUP(B502,Master_Item!B:M,12,0)</f>
        <v>โรงงานเสริมสุขชลบุรี</v>
      </c>
      <c r="M502" s="11" t="str">
        <f t="shared" ref="M502:M535" si="79">L502&amp;D502</f>
        <v>โรงงานเสริมสุขชลบุรีRegion 7</v>
      </c>
      <c r="N502" s="11">
        <f t="shared" si="77"/>
        <v>3.5416666666666665</v>
      </c>
      <c r="O502" s="11">
        <f t="shared" si="77"/>
        <v>10.548611111111111</v>
      </c>
      <c r="P502" s="11">
        <f t="shared" si="77"/>
        <v>0</v>
      </c>
      <c r="Q502" s="11">
        <f t="shared" si="77"/>
        <v>0</v>
      </c>
      <c r="R502" s="11">
        <f t="shared" si="77"/>
        <v>14.090277777777779</v>
      </c>
      <c r="S502" s="11"/>
      <c r="T502" s="1">
        <f>VLOOKUP(B502,Master_Item!B:I,8,0)</f>
        <v>4.4400000000000004</v>
      </c>
      <c r="U502" s="11">
        <f t="shared" ref="U502:U535" si="80">$T502*E502</f>
        <v>2264.4</v>
      </c>
      <c r="V502" s="11">
        <f t="shared" ref="V502:V535" si="81">$T502*F502</f>
        <v>6744.3600000000006</v>
      </c>
      <c r="W502" s="11">
        <f t="shared" ref="W502:W535" si="82">$T502*G502</f>
        <v>0</v>
      </c>
      <c r="X502" s="11">
        <f t="shared" ref="X502:X535" si="83">$T502*H502</f>
        <v>0</v>
      </c>
      <c r="Y502" s="11">
        <f t="shared" ref="Y502:Y535" si="84">$T502*I502</f>
        <v>9008.76</v>
      </c>
    </row>
    <row r="503" spans="1:25">
      <c r="A503" s="13">
        <v>31</v>
      </c>
      <c r="B503" s="2" t="s">
        <v>249</v>
      </c>
      <c r="C503" s="1" t="s">
        <v>250</v>
      </c>
      <c r="D503" s="1" t="s">
        <v>122</v>
      </c>
      <c r="E503" s="12">
        <f>_xlfn.IFNA(VLOOKUP($B503,'FST OMT'!$C:$AH,$A503,0),0)</f>
        <v>369</v>
      </c>
      <c r="F503" s="12">
        <f>_xlfn.IFNA(VLOOKUP($B503,'FST CV'!$C:$AH,$A503,0),0)</f>
        <v>870</v>
      </c>
      <c r="G503" s="12">
        <f>_xlfn.IFNA(VLOOKUP($B503,'FST TT'!$C:$AH,$A503,0),0)</f>
        <v>0</v>
      </c>
      <c r="I503" s="4">
        <f t="shared" si="78"/>
        <v>1239</v>
      </c>
      <c r="K503" s="52">
        <f>IF(D503="MT",VLOOKUP(B503,Master_Item!B:H,7,0),VLOOKUP(B503,Master_Item!B:H,6,0))</f>
        <v>144</v>
      </c>
      <c r="L503" s="52" t="str">
        <f>VLOOKUP(B503,Master_Item!B:M,12,0)</f>
        <v>โรงงานเสริมสุขชลบุรี</v>
      </c>
      <c r="M503" s="11" t="str">
        <f t="shared" si="79"/>
        <v>โรงงานเสริมสุขชลบุรีRegion 8</v>
      </c>
      <c r="N503" s="11">
        <f t="shared" si="77"/>
        <v>2.5625</v>
      </c>
      <c r="O503" s="11">
        <f t="shared" si="77"/>
        <v>6.041666666666667</v>
      </c>
      <c r="P503" s="11">
        <f t="shared" si="77"/>
        <v>0</v>
      </c>
      <c r="Q503" s="11">
        <f t="shared" si="77"/>
        <v>0</v>
      </c>
      <c r="R503" s="11">
        <f t="shared" si="77"/>
        <v>8.6041666666666661</v>
      </c>
      <c r="S503" s="11"/>
      <c r="T503" s="1">
        <f>VLOOKUP(B503,Master_Item!B:I,8,0)</f>
        <v>4.4400000000000004</v>
      </c>
      <c r="U503" s="11">
        <f t="shared" si="80"/>
        <v>1638.3600000000001</v>
      </c>
      <c r="V503" s="11">
        <f t="shared" si="81"/>
        <v>3862.8</v>
      </c>
      <c r="W503" s="11">
        <f t="shared" si="82"/>
        <v>0</v>
      </c>
      <c r="X503" s="11">
        <f t="shared" si="83"/>
        <v>0</v>
      </c>
      <c r="Y503" s="11">
        <f t="shared" si="84"/>
        <v>5501.1600000000008</v>
      </c>
    </row>
    <row r="504" spans="1:25">
      <c r="A504" s="13">
        <v>131</v>
      </c>
      <c r="B504" s="2" t="s">
        <v>249</v>
      </c>
      <c r="C504" s="1" t="s">
        <v>250</v>
      </c>
      <c r="D504" s="1" t="s">
        <v>123</v>
      </c>
      <c r="H504" s="4">
        <f>_xlfn.IFNA(VLOOKUP(B504,'FST MT'!A:FS,$A504,0),0)</f>
        <v>1138</v>
      </c>
      <c r="I504" s="4">
        <f t="shared" si="78"/>
        <v>1138</v>
      </c>
      <c r="K504" s="52">
        <f>IF(D504="MT",VLOOKUP(B504,Master_Item!B:H,7,0),VLOOKUP(B504,Master_Item!B:H,6,0))</f>
        <v>144</v>
      </c>
      <c r="L504" s="52" t="str">
        <f>VLOOKUP(B504,Master_Item!B:M,12,0)</f>
        <v>โรงงานเสริมสุขชลบุรี</v>
      </c>
      <c r="M504" s="11" t="str">
        <f t="shared" si="79"/>
        <v>โรงงานเสริมสุขชลบุรีMT</v>
      </c>
      <c r="N504" s="11">
        <f t="shared" si="77"/>
        <v>0</v>
      </c>
      <c r="O504" s="11">
        <f t="shared" si="77"/>
        <v>0</v>
      </c>
      <c r="P504" s="11">
        <f t="shared" si="77"/>
        <v>0</v>
      </c>
      <c r="Q504" s="11">
        <f t="shared" si="77"/>
        <v>7.9027777777777777</v>
      </c>
      <c r="R504" s="11">
        <f t="shared" si="77"/>
        <v>7.9027777777777777</v>
      </c>
      <c r="S504" s="11"/>
      <c r="T504" s="1">
        <f>VLOOKUP(B504,Master_Item!B:I,8,0)</f>
        <v>4.4400000000000004</v>
      </c>
      <c r="U504" s="11">
        <f t="shared" si="80"/>
        <v>0</v>
      </c>
      <c r="V504" s="11">
        <f t="shared" si="81"/>
        <v>0</v>
      </c>
      <c r="W504" s="11">
        <f t="shared" si="82"/>
        <v>0</v>
      </c>
      <c r="X504" s="11">
        <f t="shared" si="83"/>
        <v>5052.72</v>
      </c>
      <c r="Y504" s="11">
        <f t="shared" si="84"/>
        <v>5052.72</v>
      </c>
    </row>
    <row r="505" spans="1:25">
      <c r="A505" s="13">
        <v>24</v>
      </c>
      <c r="B505" s="2" t="s">
        <v>251</v>
      </c>
      <c r="C505" s="1" t="s">
        <v>252</v>
      </c>
      <c r="D505" s="1" t="s">
        <v>115</v>
      </c>
      <c r="E505" s="12">
        <f>_xlfn.IFNA(VLOOKUP($B505,'FST OMT'!$C:$AH,$A505,0),0)</f>
        <v>0</v>
      </c>
      <c r="F505" s="12">
        <f>_xlfn.IFNA(VLOOKUP($B505,'FST CV'!$C:$AH,$A505,0),0)</f>
        <v>65</v>
      </c>
      <c r="G505" s="12">
        <f>_xlfn.IFNA(VLOOKUP($B505,'FST TT'!$C:$AH,$A505,0),0)</f>
        <v>0</v>
      </c>
      <c r="I505" s="4">
        <f t="shared" si="78"/>
        <v>65</v>
      </c>
      <c r="K505" s="52">
        <f>IF(D505="MT",VLOOKUP(B505,Master_Item!B:H,7,0),VLOOKUP(B505,Master_Item!B:H,6,0))</f>
        <v>144</v>
      </c>
      <c r="L505" s="52" t="str">
        <f>VLOOKUP(B505,Master_Item!B:M,12,0)</f>
        <v>โรงงานเสริมสุขชลบุรี</v>
      </c>
      <c r="M505" s="11" t="str">
        <f t="shared" si="79"/>
        <v>โรงงานเสริมสุขชลบุรีRegion 1</v>
      </c>
      <c r="N505" s="11">
        <f t="shared" si="77"/>
        <v>0</v>
      </c>
      <c r="O505" s="11">
        <f t="shared" si="77"/>
        <v>0.4513888888888889</v>
      </c>
      <c r="P505" s="11">
        <f t="shared" si="77"/>
        <v>0</v>
      </c>
      <c r="Q505" s="11">
        <f t="shared" si="77"/>
        <v>0</v>
      </c>
      <c r="R505" s="11">
        <f t="shared" si="77"/>
        <v>0.4513888888888889</v>
      </c>
      <c r="S505" s="11"/>
      <c r="T505" s="1">
        <f>VLOOKUP(B505,Master_Item!B:I,8,0)</f>
        <v>4.4400000000000004</v>
      </c>
      <c r="U505" s="11">
        <f t="shared" si="80"/>
        <v>0</v>
      </c>
      <c r="V505" s="11">
        <f t="shared" si="81"/>
        <v>288.60000000000002</v>
      </c>
      <c r="W505" s="11">
        <f t="shared" si="82"/>
        <v>0</v>
      </c>
      <c r="X505" s="11">
        <f t="shared" si="83"/>
        <v>0</v>
      </c>
      <c r="Y505" s="11">
        <f t="shared" si="84"/>
        <v>288.60000000000002</v>
      </c>
    </row>
    <row r="506" spans="1:25">
      <c r="A506" s="13">
        <v>25</v>
      </c>
      <c r="B506" s="2" t="s">
        <v>251</v>
      </c>
      <c r="C506" s="1" t="s">
        <v>252</v>
      </c>
      <c r="D506" s="1" t="s">
        <v>116</v>
      </c>
      <c r="E506" s="12">
        <f>_xlfn.IFNA(VLOOKUP($B506,'FST OMT'!$C:$AH,$A506,0),0)</f>
        <v>195</v>
      </c>
      <c r="F506" s="12">
        <f>_xlfn.IFNA(VLOOKUP($B506,'FST CV'!$C:$AH,$A506,0),0)</f>
        <v>0</v>
      </c>
      <c r="G506" s="12">
        <f>_xlfn.IFNA(VLOOKUP($B506,'FST TT'!$C:$AH,$A506,0),0)</f>
        <v>0</v>
      </c>
      <c r="I506" s="4">
        <f t="shared" si="78"/>
        <v>195</v>
      </c>
      <c r="K506" s="52">
        <f>IF(D506="MT",VLOOKUP(B506,Master_Item!B:H,7,0),VLOOKUP(B506,Master_Item!B:H,6,0))</f>
        <v>144</v>
      </c>
      <c r="L506" s="52" t="str">
        <f>VLOOKUP(B506,Master_Item!B:M,12,0)</f>
        <v>โรงงานเสริมสุขชลบุรี</v>
      </c>
      <c r="M506" s="11" t="str">
        <f t="shared" si="79"/>
        <v>โรงงานเสริมสุขชลบุรีRegion 2</v>
      </c>
      <c r="N506" s="11">
        <f t="shared" si="77"/>
        <v>1.3541666666666667</v>
      </c>
      <c r="O506" s="11">
        <f t="shared" si="77"/>
        <v>0</v>
      </c>
      <c r="P506" s="11">
        <f t="shared" si="77"/>
        <v>0</v>
      </c>
      <c r="Q506" s="11">
        <f t="shared" si="77"/>
        <v>0</v>
      </c>
      <c r="R506" s="11">
        <f t="shared" si="77"/>
        <v>1.3541666666666667</v>
      </c>
      <c r="S506" s="11"/>
      <c r="T506" s="1">
        <f>VLOOKUP(B506,Master_Item!B:I,8,0)</f>
        <v>4.4400000000000004</v>
      </c>
      <c r="U506" s="11">
        <f t="shared" si="80"/>
        <v>865.80000000000007</v>
      </c>
      <c r="V506" s="11">
        <f t="shared" si="81"/>
        <v>0</v>
      </c>
      <c r="W506" s="11">
        <f t="shared" si="82"/>
        <v>0</v>
      </c>
      <c r="X506" s="11">
        <f t="shared" si="83"/>
        <v>0</v>
      </c>
      <c r="Y506" s="11">
        <f t="shared" si="84"/>
        <v>865.80000000000007</v>
      </c>
    </row>
    <row r="507" spans="1:25">
      <c r="A507" s="13">
        <v>26</v>
      </c>
      <c r="B507" s="2" t="s">
        <v>251</v>
      </c>
      <c r="C507" s="1" t="s">
        <v>252</v>
      </c>
      <c r="D507" s="1" t="s">
        <v>117</v>
      </c>
      <c r="E507" s="12">
        <f>_xlfn.IFNA(VLOOKUP($B507,'FST OMT'!$C:$AH,$A507,0),0)</f>
        <v>85</v>
      </c>
      <c r="F507" s="12">
        <f>_xlfn.IFNA(VLOOKUP($B507,'FST CV'!$C:$AH,$A507,0),0)</f>
        <v>105</v>
      </c>
      <c r="G507" s="12">
        <f>_xlfn.IFNA(VLOOKUP($B507,'FST TT'!$C:$AH,$A507,0),0)</f>
        <v>0</v>
      </c>
      <c r="I507" s="4">
        <f t="shared" si="78"/>
        <v>190</v>
      </c>
      <c r="K507" s="52">
        <f>IF(D507="MT",VLOOKUP(B507,Master_Item!B:H,7,0),VLOOKUP(B507,Master_Item!B:H,6,0))</f>
        <v>144</v>
      </c>
      <c r="L507" s="52" t="str">
        <f>VLOOKUP(B507,Master_Item!B:M,12,0)</f>
        <v>โรงงานเสริมสุขชลบุรี</v>
      </c>
      <c r="M507" s="11" t="str">
        <f t="shared" si="79"/>
        <v>โรงงานเสริมสุขชลบุรีRegion 3</v>
      </c>
      <c r="N507" s="11">
        <f t="shared" si="77"/>
        <v>0.59027777777777779</v>
      </c>
      <c r="O507" s="11">
        <f t="shared" si="77"/>
        <v>0.72916666666666663</v>
      </c>
      <c r="P507" s="11">
        <f t="shared" si="77"/>
        <v>0</v>
      </c>
      <c r="Q507" s="11">
        <f t="shared" si="77"/>
        <v>0</v>
      </c>
      <c r="R507" s="11">
        <f t="shared" si="77"/>
        <v>1.3194444444444444</v>
      </c>
      <c r="S507" s="11"/>
      <c r="T507" s="1">
        <f>VLOOKUP(B507,Master_Item!B:I,8,0)</f>
        <v>4.4400000000000004</v>
      </c>
      <c r="U507" s="11">
        <f t="shared" si="80"/>
        <v>377.40000000000003</v>
      </c>
      <c r="V507" s="11">
        <f t="shared" si="81"/>
        <v>466.20000000000005</v>
      </c>
      <c r="W507" s="11">
        <f t="shared" si="82"/>
        <v>0</v>
      </c>
      <c r="X507" s="11">
        <f t="shared" si="83"/>
        <v>0</v>
      </c>
      <c r="Y507" s="11">
        <f t="shared" si="84"/>
        <v>843.6</v>
      </c>
    </row>
    <row r="508" spans="1:25">
      <c r="A508" s="13">
        <v>27</v>
      </c>
      <c r="B508" s="2" t="s">
        <v>251</v>
      </c>
      <c r="C508" s="1" t="s">
        <v>252</v>
      </c>
      <c r="D508" s="1" t="s">
        <v>118</v>
      </c>
      <c r="E508" s="12">
        <f>_xlfn.IFNA(VLOOKUP($B508,'FST OMT'!$C:$AH,$A508,0),0)</f>
        <v>40</v>
      </c>
      <c r="F508" s="12">
        <f>_xlfn.IFNA(VLOOKUP($B508,'FST CV'!$C:$AH,$A508,0),0)</f>
        <v>69</v>
      </c>
      <c r="G508" s="12">
        <f>_xlfn.IFNA(VLOOKUP($B508,'FST TT'!$C:$AH,$A508,0),0)</f>
        <v>0</v>
      </c>
      <c r="I508" s="4">
        <f t="shared" si="78"/>
        <v>109</v>
      </c>
      <c r="K508" s="52">
        <f>IF(D508="MT",VLOOKUP(B508,Master_Item!B:H,7,0),VLOOKUP(B508,Master_Item!B:H,6,0))</f>
        <v>144</v>
      </c>
      <c r="L508" s="52" t="str">
        <f>VLOOKUP(B508,Master_Item!B:M,12,0)</f>
        <v>โรงงานเสริมสุขชลบุรี</v>
      </c>
      <c r="M508" s="11" t="str">
        <f t="shared" si="79"/>
        <v>โรงงานเสริมสุขชลบุรีRegion 4</v>
      </c>
      <c r="N508" s="11">
        <f t="shared" si="77"/>
        <v>0.27777777777777779</v>
      </c>
      <c r="O508" s="11">
        <f t="shared" si="77"/>
        <v>0.47916666666666669</v>
      </c>
      <c r="P508" s="11">
        <f t="shared" si="77"/>
        <v>0</v>
      </c>
      <c r="Q508" s="11">
        <f t="shared" si="77"/>
        <v>0</v>
      </c>
      <c r="R508" s="11">
        <f t="shared" si="77"/>
        <v>0.75694444444444442</v>
      </c>
      <c r="S508" s="11"/>
      <c r="T508" s="1">
        <f>VLOOKUP(B508,Master_Item!B:I,8,0)</f>
        <v>4.4400000000000004</v>
      </c>
      <c r="U508" s="11">
        <f t="shared" si="80"/>
        <v>177.60000000000002</v>
      </c>
      <c r="V508" s="11">
        <f t="shared" si="81"/>
        <v>306.36</v>
      </c>
      <c r="W508" s="11">
        <f t="shared" si="82"/>
        <v>0</v>
      </c>
      <c r="X508" s="11">
        <f t="shared" si="83"/>
        <v>0</v>
      </c>
      <c r="Y508" s="11">
        <f t="shared" si="84"/>
        <v>483.96000000000004</v>
      </c>
    </row>
    <row r="509" spans="1:25">
      <c r="A509" s="13">
        <v>28</v>
      </c>
      <c r="B509" s="2" t="s">
        <v>251</v>
      </c>
      <c r="C509" s="1" t="s">
        <v>252</v>
      </c>
      <c r="D509" s="1" t="s">
        <v>119</v>
      </c>
      <c r="E509" s="12">
        <f>_xlfn.IFNA(VLOOKUP($B509,'FST OMT'!$C:$AH,$A509,0),0)</f>
        <v>220</v>
      </c>
      <c r="F509" s="12">
        <f>_xlfn.IFNA(VLOOKUP($B509,'FST CV'!$C:$AH,$A509,0),0)</f>
        <v>59</v>
      </c>
      <c r="G509" s="12">
        <f>_xlfn.IFNA(VLOOKUP($B509,'FST TT'!$C:$AH,$A509,0),0)</f>
        <v>0</v>
      </c>
      <c r="I509" s="4">
        <f t="shared" si="78"/>
        <v>279</v>
      </c>
      <c r="K509" s="52">
        <f>IF(D509="MT",VLOOKUP(B509,Master_Item!B:H,7,0),VLOOKUP(B509,Master_Item!B:H,6,0))</f>
        <v>144</v>
      </c>
      <c r="L509" s="52" t="str">
        <f>VLOOKUP(B509,Master_Item!B:M,12,0)</f>
        <v>โรงงานเสริมสุขชลบุรี</v>
      </c>
      <c r="M509" s="11" t="str">
        <f t="shared" si="79"/>
        <v>โรงงานเสริมสุขชลบุรีRegion 5</v>
      </c>
      <c r="N509" s="11">
        <f t="shared" si="77"/>
        <v>1.5277777777777777</v>
      </c>
      <c r="O509" s="11">
        <f t="shared" si="77"/>
        <v>0.40972222222222221</v>
      </c>
      <c r="P509" s="11">
        <f t="shared" si="77"/>
        <v>0</v>
      </c>
      <c r="Q509" s="11">
        <f t="shared" si="77"/>
        <v>0</v>
      </c>
      <c r="R509" s="11">
        <f t="shared" si="77"/>
        <v>1.9375</v>
      </c>
      <c r="S509" s="11"/>
      <c r="T509" s="1">
        <f>VLOOKUP(B509,Master_Item!B:I,8,0)</f>
        <v>4.4400000000000004</v>
      </c>
      <c r="U509" s="11">
        <f t="shared" si="80"/>
        <v>976.80000000000007</v>
      </c>
      <c r="V509" s="11">
        <f t="shared" si="81"/>
        <v>261.96000000000004</v>
      </c>
      <c r="W509" s="11">
        <f t="shared" si="82"/>
        <v>0</v>
      </c>
      <c r="X509" s="11">
        <f t="shared" si="83"/>
        <v>0</v>
      </c>
      <c r="Y509" s="11">
        <f t="shared" si="84"/>
        <v>1238.7600000000002</v>
      </c>
    </row>
    <row r="510" spans="1:25">
      <c r="A510" s="13">
        <v>29</v>
      </c>
      <c r="B510" s="2" t="s">
        <v>251</v>
      </c>
      <c r="C510" s="1" t="s">
        <v>252</v>
      </c>
      <c r="D510" s="1" t="s">
        <v>127</v>
      </c>
      <c r="E510" s="12">
        <f>_xlfn.IFNA(VLOOKUP($B510,'FST OMT'!$C:$AH,$A510,0),0)*0.45</f>
        <v>0</v>
      </c>
      <c r="F510" s="12">
        <f>_xlfn.IFNA(VLOOKUP($B510,'FST CV'!$C:$AH,$A510,0),0)*0.45</f>
        <v>0</v>
      </c>
      <c r="G510" s="12">
        <f>_xlfn.IFNA(VLOOKUP($B510,'FST TT'!$C:$AH,$A510,0),0)*0.45</f>
        <v>0</v>
      </c>
      <c r="I510" s="4">
        <f t="shared" si="78"/>
        <v>0</v>
      </c>
      <c r="K510" s="52">
        <f>IF(D510="MT",VLOOKUP(B510,Master_Item!B:H,7,0),VLOOKUP(B510,Master_Item!B:H,6,0))</f>
        <v>144</v>
      </c>
      <c r="L510" s="52" t="str">
        <f>VLOOKUP(B510,Master_Item!B:M,12,0)</f>
        <v>โรงงานเสริมสุขชลบุรี</v>
      </c>
      <c r="M510" s="11" t="str">
        <f t="shared" si="79"/>
        <v>โรงงานเสริมสุขชลบุรีRegion 6/9</v>
      </c>
      <c r="N510" s="11">
        <f t="shared" si="77"/>
        <v>0</v>
      </c>
      <c r="O510" s="11">
        <f t="shared" si="77"/>
        <v>0</v>
      </c>
      <c r="P510" s="11">
        <f t="shared" si="77"/>
        <v>0</v>
      </c>
      <c r="Q510" s="11">
        <f t="shared" si="77"/>
        <v>0</v>
      </c>
      <c r="R510" s="11">
        <f t="shared" si="77"/>
        <v>0</v>
      </c>
      <c r="S510" s="11"/>
      <c r="T510" s="1">
        <f>VLOOKUP(B510,Master_Item!B:I,8,0)</f>
        <v>4.4400000000000004</v>
      </c>
      <c r="U510" s="11">
        <f t="shared" si="80"/>
        <v>0</v>
      </c>
      <c r="V510" s="11">
        <f t="shared" si="81"/>
        <v>0</v>
      </c>
      <c r="W510" s="11">
        <f t="shared" si="82"/>
        <v>0</v>
      </c>
      <c r="X510" s="11">
        <f t="shared" si="83"/>
        <v>0</v>
      </c>
      <c r="Y510" s="11">
        <f t="shared" si="84"/>
        <v>0</v>
      </c>
    </row>
    <row r="511" spans="1:25">
      <c r="A511" s="13">
        <v>29</v>
      </c>
      <c r="B511" s="2" t="s">
        <v>251</v>
      </c>
      <c r="C511" s="1" t="s">
        <v>252</v>
      </c>
      <c r="D511" s="1" t="s">
        <v>128</v>
      </c>
      <c r="E511" s="12">
        <f>_xlfn.IFNA(VLOOKUP($B511,'FST OMT'!$C:$AH,$A511,0),0)*0.55</f>
        <v>0</v>
      </c>
      <c r="F511" s="12">
        <f>_xlfn.IFNA(VLOOKUP($B511,'FST CV'!$C:$AH,$A511,0),0)*0.55</f>
        <v>0</v>
      </c>
      <c r="G511" s="12">
        <f>_xlfn.IFNA(VLOOKUP($B511,'FST TT'!$C:$AH,$A511,0),0)*0.55</f>
        <v>0</v>
      </c>
      <c r="I511" s="4">
        <f t="shared" si="78"/>
        <v>0</v>
      </c>
      <c r="K511" s="52">
        <f>IF(D511="MT",VLOOKUP(B511,Master_Item!B:H,7,0),VLOOKUP(B511,Master_Item!B:H,6,0))</f>
        <v>144</v>
      </c>
      <c r="L511" s="52" t="str">
        <f>VLOOKUP(B511,Master_Item!B:M,12,0)</f>
        <v>โรงงานเสริมสุขชลบุรี</v>
      </c>
      <c r="M511" s="11" t="str">
        <f t="shared" si="79"/>
        <v>โรงงานเสริมสุขชลบุรีRegion 6/14</v>
      </c>
      <c r="N511" s="11">
        <f t="shared" si="77"/>
        <v>0</v>
      </c>
      <c r="O511" s="11">
        <f t="shared" si="77"/>
        <v>0</v>
      </c>
      <c r="P511" s="11">
        <f t="shared" si="77"/>
        <v>0</v>
      </c>
      <c r="Q511" s="11">
        <f t="shared" si="77"/>
        <v>0</v>
      </c>
      <c r="R511" s="11">
        <f t="shared" si="77"/>
        <v>0</v>
      </c>
      <c r="S511" s="11"/>
      <c r="T511" s="1">
        <f>VLOOKUP(B511,Master_Item!B:I,8,0)</f>
        <v>4.4400000000000004</v>
      </c>
      <c r="U511" s="11">
        <f t="shared" si="80"/>
        <v>0</v>
      </c>
      <c r="V511" s="11">
        <f t="shared" si="81"/>
        <v>0</v>
      </c>
      <c r="W511" s="11">
        <f t="shared" si="82"/>
        <v>0</v>
      </c>
      <c r="X511" s="11">
        <f t="shared" si="83"/>
        <v>0</v>
      </c>
      <c r="Y511" s="11">
        <f t="shared" si="84"/>
        <v>0</v>
      </c>
    </row>
    <row r="512" spans="1:25">
      <c r="A512" s="13">
        <v>30</v>
      </c>
      <c r="B512" s="2" t="s">
        <v>251</v>
      </c>
      <c r="C512" s="1" t="s">
        <v>252</v>
      </c>
      <c r="D512" s="1" t="s">
        <v>121</v>
      </c>
      <c r="E512" s="12">
        <f>_xlfn.IFNA(VLOOKUP($B512,'FST OMT'!$C:$AH,$A512,0),0)</f>
        <v>550</v>
      </c>
      <c r="F512" s="12">
        <f>_xlfn.IFNA(VLOOKUP($B512,'FST CV'!$C:$AH,$A512,0),0)</f>
        <v>0</v>
      </c>
      <c r="G512" s="12">
        <f>_xlfn.IFNA(VLOOKUP($B512,'FST TT'!$C:$AH,$A512,0),0)</f>
        <v>0</v>
      </c>
      <c r="I512" s="4">
        <f t="shared" si="78"/>
        <v>550</v>
      </c>
      <c r="K512" s="52">
        <f>IF(D512="MT",VLOOKUP(B512,Master_Item!B:H,7,0),VLOOKUP(B512,Master_Item!B:H,6,0))</f>
        <v>144</v>
      </c>
      <c r="L512" s="52" t="str">
        <f>VLOOKUP(B512,Master_Item!B:M,12,0)</f>
        <v>โรงงานเสริมสุขชลบุรี</v>
      </c>
      <c r="M512" s="11" t="str">
        <f t="shared" si="79"/>
        <v>โรงงานเสริมสุขชลบุรีRegion 7</v>
      </c>
      <c r="N512" s="11">
        <f t="shared" si="77"/>
        <v>3.8194444444444446</v>
      </c>
      <c r="O512" s="11">
        <f t="shared" si="77"/>
        <v>0</v>
      </c>
      <c r="P512" s="11">
        <f t="shared" si="77"/>
        <v>0</v>
      </c>
      <c r="Q512" s="11">
        <f t="shared" si="77"/>
        <v>0</v>
      </c>
      <c r="R512" s="11">
        <f t="shared" si="77"/>
        <v>3.8194444444444446</v>
      </c>
      <c r="S512" s="11"/>
      <c r="T512" s="1">
        <f>VLOOKUP(B512,Master_Item!B:I,8,0)</f>
        <v>4.4400000000000004</v>
      </c>
      <c r="U512" s="11">
        <f t="shared" si="80"/>
        <v>2442</v>
      </c>
      <c r="V512" s="11">
        <f t="shared" si="81"/>
        <v>0</v>
      </c>
      <c r="W512" s="11">
        <f t="shared" si="82"/>
        <v>0</v>
      </c>
      <c r="X512" s="11">
        <f t="shared" si="83"/>
        <v>0</v>
      </c>
      <c r="Y512" s="11">
        <f t="shared" si="84"/>
        <v>2442</v>
      </c>
    </row>
    <row r="513" spans="1:25">
      <c r="A513" s="13">
        <v>31</v>
      </c>
      <c r="B513" s="2" t="s">
        <v>251</v>
      </c>
      <c r="C513" s="1" t="s">
        <v>252</v>
      </c>
      <c r="D513" s="1" t="s">
        <v>122</v>
      </c>
      <c r="E513" s="12">
        <f>_xlfn.IFNA(VLOOKUP($B513,'FST OMT'!$C:$AH,$A513,0),0)</f>
        <v>242</v>
      </c>
      <c r="F513" s="12">
        <f>_xlfn.IFNA(VLOOKUP($B513,'FST CV'!$C:$AH,$A513,0),0)</f>
        <v>540</v>
      </c>
      <c r="G513" s="12">
        <f>_xlfn.IFNA(VLOOKUP($B513,'FST TT'!$C:$AH,$A513,0),0)</f>
        <v>0</v>
      </c>
      <c r="I513" s="4">
        <f t="shared" si="78"/>
        <v>782</v>
      </c>
      <c r="K513" s="52">
        <f>IF(D513="MT",VLOOKUP(B513,Master_Item!B:H,7,0),VLOOKUP(B513,Master_Item!B:H,6,0))</f>
        <v>144</v>
      </c>
      <c r="L513" s="52" t="str">
        <f>VLOOKUP(B513,Master_Item!B:M,12,0)</f>
        <v>โรงงานเสริมสุขชลบุรี</v>
      </c>
      <c r="M513" s="11" t="str">
        <f t="shared" si="79"/>
        <v>โรงงานเสริมสุขชลบุรีRegion 8</v>
      </c>
      <c r="N513" s="11">
        <f t="shared" si="77"/>
        <v>1.6805555555555556</v>
      </c>
      <c r="O513" s="11">
        <f t="shared" si="77"/>
        <v>3.75</v>
      </c>
      <c r="P513" s="11">
        <f t="shared" si="77"/>
        <v>0</v>
      </c>
      <c r="Q513" s="11">
        <f t="shared" si="77"/>
        <v>0</v>
      </c>
      <c r="R513" s="11">
        <f t="shared" si="77"/>
        <v>5.4305555555555554</v>
      </c>
      <c r="S513" s="11"/>
      <c r="T513" s="1">
        <f>VLOOKUP(B513,Master_Item!B:I,8,0)</f>
        <v>4.4400000000000004</v>
      </c>
      <c r="U513" s="11">
        <f t="shared" si="80"/>
        <v>1074.48</v>
      </c>
      <c r="V513" s="11">
        <f t="shared" si="81"/>
        <v>2397.6000000000004</v>
      </c>
      <c r="W513" s="11">
        <f t="shared" si="82"/>
        <v>0</v>
      </c>
      <c r="X513" s="11">
        <f t="shared" si="83"/>
        <v>0</v>
      </c>
      <c r="Y513" s="11">
        <f t="shared" si="84"/>
        <v>3472.0800000000004</v>
      </c>
    </row>
    <row r="514" spans="1:25">
      <c r="A514" s="13">
        <v>131</v>
      </c>
      <c r="B514" s="2" t="s">
        <v>251</v>
      </c>
      <c r="C514" s="1" t="s">
        <v>252</v>
      </c>
      <c r="D514" s="1" t="s">
        <v>123</v>
      </c>
      <c r="H514" s="4">
        <f>_xlfn.IFNA(VLOOKUP(B514,'FST MT'!A:FS,$A514,0),0)</f>
        <v>0</v>
      </c>
      <c r="I514" s="4">
        <f t="shared" si="78"/>
        <v>0</v>
      </c>
      <c r="K514" s="52">
        <f>IF(D514="MT",VLOOKUP(B514,Master_Item!B:H,7,0),VLOOKUP(B514,Master_Item!B:H,6,0))</f>
        <v>144</v>
      </c>
      <c r="L514" s="52" t="str">
        <f>VLOOKUP(B514,Master_Item!B:M,12,0)</f>
        <v>โรงงานเสริมสุขชลบุรี</v>
      </c>
      <c r="M514" s="11" t="str">
        <f t="shared" si="79"/>
        <v>โรงงานเสริมสุขชลบุรีMT</v>
      </c>
      <c r="N514" s="11">
        <f t="shared" si="77"/>
        <v>0</v>
      </c>
      <c r="O514" s="11">
        <f t="shared" si="77"/>
        <v>0</v>
      </c>
      <c r="P514" s="11">
        <f t="shared" si="77"/>
        <v>0</v>
      </c>
      <c r="Q514" s="11">
        <f t="shared" si="77"/>
        <v>0</v>
      </c>
      <c r="R514" s="11">
        <f t="shared" si="77"/>
        <v>0</v>
      </c>
      <c r="S514" s="11"/>
      <c r="T514" s="1">
        <f>VLOOKUP(B514,Master_Item!B:I,8,0)</f>
        <v>4.4400000000000004</v>
      </c>
      <c r="U514" s="11">
        <f t="shared" si="80"/>
        <v>0</v>
      </c>
      <c r="V514" s="11">
        <f t="shared" si="81"/>
        <v>0</v>
      </c>
      <c r="W514" s="11">
        <f t="shared" si="82"/>
        <v>0</v>
      </c>
      <c r="X514" s="11">
        <f t="shared" si="83"/>
        <v>0</v>
      </c>
      <c r="Y514" s="11">
        <f t="shared" si="84"/>
        <v>0</v>
      </c>
    </row>
    <row r="515" spans="1:25">
      <c r="A515" s="13">
        <v>24</v>
      </c>
      <c r="B515" s="2" t="s">
        <v>253</v>
      </c>
      <c r="C515" s="1" t="s">
        <v>254</v>
      </c>
      <c r="D515" s="1" t="s">
        <v>115</v>
      </c>
      <c r="E515" s="12">
        <f>_xlfn.IFNA(VLOOKUP($B515,'FST OMT'!$C:$AH,$A515,0),0)</f>
        <v>0</v>
      </c>
      <c r="F515" s="12">
        <f>_xlfn.IFNA(VLOOKUP($B515,'FST CV'!$C:$AH,$A515,0),0)</f>
        <v>56</v>
      </c>
      <c r="G515" s="12">
        <f>_xlfn.IFNA(VLOOKUP($B515,'FST TT'!$C:$AH,$A515,0),0)</f>
        <v>0</v>
      </c>
      <c r="I515" s="4">
        <f t="shared" si="78"/>
        <v>56</v>
      </c>
      <c r="K515" s="52">
        <f>IF(D515="MT",VLOOKUP(B515,Master_Item!B:H,7,0),VLOOKUP(B515,Master_Item!B:H,6,0))</f>
        <v>144</v>
      </c>
      <c r="L515" s="52" t="str">
        <f>VLOOKUP(B515,Master_Item!B:M,12,0)</f>
        <v>โรงงานเสริมสุขชลบุรี</v>
      </c>
      <c r="M515" s="11" t="str">
        <f t="shared" si="79"/>
        <v>โรงงานเสริมสุขชลบุรีRegion 1</v>
      </c>
      <c r="N515" s="11">
        <f t="shared" si="77"/>
        <v>0</v>
      </c>
      <c r="O515" s="11">
        <f t="shared" si="77"/>
        <v>0.3888888888888889</v>
      </c>
      <c r="P515" s="11">
        <f t="shared" si="77"/>
        <v>0</v>
      </c>
      <c r="Q515" s="11">
        <f t="shared" si="77"/>
        <v>0</v>
      </c>
      <c r="R515" s="11">
        <f t="shared" si="77"/>
        <v>0.3888888888888889</v>
      </c>
      <c r="S515" s="11"/>
      <c r="T515" s="1">
        <f>VLOOKUP(B515,Master_Item!B:I,8,0)</f>
        <v>4.4400000000000004</v>
      </c>
      <c r="U515" s="11">
        <f t="shared" si="80"/>
        <v>0</v>
      </c>
      <c r="V515" s="11">
        <f t="shared" si="81"/>
        <v>248.64000000000001</v>
      </c>
      <c r="W515" s="11">
        <f t="shared" si="82"/>
        <v>0</v>
      </c>
      <c r="X515" s="11">
        <f t="shared" si="83"/>
        <v>0</v>
      </c>
      <c r="Y515" s="11">
        <f t="shared" si="84"/>
        <v>248.64000000000001</v>
      </c>
    </row>
    <row r="516" spans="1:25">
      <c r="A516" s="13">
        <v>25</v>
      </c>
      <c r="B516" s="2" t="s">
        <v>253</v>
      </c>
      <c r="C516" s="1" t="s">
        <v>254</v>
      </c>
      <c r="D516" s="1" t="s">
        <v>116</v>
      </c>
      <c r="E516" s="12">
        <f>_xlfn.IFNA(VLOOKUP($B516,'FST OMT'!$C:$AH,$A516,0),0)</f>
        <v>229</v>
      </c>
      <c r="F516" s="12">
        <f>_xlfn.IFNA(VLOOKUP($B516,'FST CV'!$C:$AH,$A516,0),0)</f>
        <v>0</v>
      </c>
      <c r="G516" s="12">
        <f>_xlfn.IFNA(VLOOKUP($B516,'FST TT'!$C:$AH,$A516,0),0)</f>
        <v>0</v>
      </c>
      <c r="I516" s="4">
        <f t="shared" si="78"/>
        <v>229</v>
      </c>
      <c r="K516" s="52">
        <f>IF(D516="MT",VLOOKUP(B516,Master_Item!B:H,7,0),VLOOKUP(B516,Master_Item!B:H,6,0))</f>
        <v>144</v>
      </c>
      <c r="L516" s="52" t="str">
        <f>VLOOKUP(B516,Master_Item!B:M,12,0)</f>
        <v>โรงงานเสริมสุขชลบุรี</v>
      </c>
      <c r="M516" s="11" t="str">
        <f t="shared" si="79"/>
        <v>โรงงานเสริมสุขชลบุรีRegion 2</v>
      </c>
      <c r="N516" s="11">
        <f t="shared" si="77"/>
        <v>1.5902777777777777</v>
      </c>
      <c r="O516" s="11">
        <f t="shared" si="77"/>
        <v>0</v>
      </c>
      <c r="P516" s="11">
        <f t="shared" si="77"/>
        <v>0</v>
      </c>
      <c r="Q516" s="11">
        <f t="shared" si="77"/>
        <v>0</v>
      </c>
      <c r="R516" s="11">
        <f t="shared" si="77"/>
        <v>1.5902777777777777</v>
      </c>
      <c r="S516" s="11"/>
      <c r="T516" s="1">
        <f>VLOOKUP(B516,Master_Item!B:I,8,0)</f>
        <v>4.4400000000000004</v>
      </c>
      <c r="U516" s="11">
        <f t="shared" si="80"/>
        <v>1016.7600000000001</v>
      </c>
      <c r="V516" s="11">
        <f t="shared" si="81"/>
        <v>0</v>
      </c>
      <c r="W516" s="11">
        <f t="shared" si="82"/>
        <v>0</v>
      </c>
      <c r="X516" s="11">
        <f t="shared" si="83"/>
        <v>0</v>
      </c>
      <c r="Y516" s="11">
        <f t="shared" si="84"/>
        <v>1016.7600000000001</v>
      </c>
    </row>
    <row r="517" spans="1:25">
      <c r="A517" s="13">
        <v>26</v>
      </c>
      <c r="B517" s="2" t="s">
        <v>253</v>
      </c>
      <c r="C517" s="1" t="s">
        <v>254</v>
      </c>
      <c r="D517" s="1" t="s">
        <v>117</v>
      </c>
      <c r="E517" s="12">
        <f>_xlfn.IFNA(VLOOKUP($B517,'FST OMT'!$C:$AH,$A517,0),0)</f>
        <v>70</v>
      </c>
      <c r="F517" s="12">
        <f>_xlfn.IFNA(VLOOKUP($B517,'FST CV'!$C:$AH,$A517,0),0)</f>
        <v>30</v>
      </c>
      <c r="G517" s="12">
        <f>_xlfn.IFNA(VLOOKUP($B517,'FST TT'!$C:$AH,$A517,0),0)</f>
        <v>0</v>
      </c>
      <c r="I517" s="4">
        <f t="shared" si="78"/>
        <v>100</v>
      </c>
      <c r="K517" s="52">
        <f>IF(D517="MT",VLOOKUP(B517,Master_Item!B:H,7,0),VLOOKUP(B517,Master_Item!B:H,6,0))</f>
        <v>144</v>
      </c>
      <c r="L517" s="52" t="str">
        <f>VLOOKUP(B517,Master_Item!B:M,12,0)</f>
        <v>โรงงานเสริมสุขชลบุรี</v>
      </c>
      <c r="M517" s="11" t="str">
        <f t="shared" si="79"/>
        <v>โรงงานเสริมสุขชลบุรีRegion 3</v>
      </c>
      <c r="N517" s="11">
        <f t="shared" si="77"/>
        <v>0.4861111111111111</v>
      </c>
      <c r="O517" s="11">
        <f t="shared" si="77"/>
        <v>0.20833333333333334</v>
      </c>
      <c r="P517" s="11">
        <f t="shared" si="77"/>
        <v>0</v>
      </c>
      <c r="Q517" s="11">
        <f t="shared" si="77"/>
        <v>0</v>
      </c>
      <c r="R517" s="11">
        <f t="shared" si="77"/>
        <v>0.69444444444444442</v>
      </c>
      <c r="S517" s="11"/>
      <c r="T517" s="1">
        <f>VLOOKUP(B517,Master_Item!B:I,8,0)</f>
        <v>4.4400000000000004</v>
      </c>
      <c r="U517" s="11">
        <f t="shared" si="80"/>
        <v>310.8</v>
      </c>
      <c r="V517" s="11">
        <f t="shared" si="81"/>
        <v>133.20000000000002</v>
      </c>
      <c r="W517" s="11">
        <f t="shared" si="82"/>
        <v>0</v>
      </c>
      <c r="X517" s="11">
        <f t="shared" si="83"/>
        <v>0</v>
      </c>
      <c r="Y517" s="11">
        <f t="shared" si="84"/>
        <v>444.00000000000006</v>
      </c>
    </row>
    <row r="518" spans="1:25">
      <c r="A518" s="13">
        <v>27</v>
      </c>
      <c r="B518" s="2" t="s">
        <v>253</v>
      </c>
      <c r="C518" s="1" t="s">
        <v>254</v>
      </c>
      <c r="D518" s="1" t="s">
        <v>118</v>
      </c>
      <c r="E518" s="12">
        <f>_xlfn.IFNA(VLOOKUP($B518,'FST OMT'!$C:$AH,$A518,0),0)</f>
        <v>50</v>
      </c>
      <c r="F518" s="12">
        <f>_xlfn.IFNA(VLOOKUP($B518,'FST CV'!$C:$AH,$A518,0),0)</f>
        <v>118</v>
      </c>
      <c r="G518" s="12">
        <f>_xlfn.IFNA(VLOOKUP($B518,'FST TT'!$C:$AH,$A518,0),0)</f>
        <v>0</v>
      </c>
      <c r="I518" s="4">
        <f t="shared" si="78"/>
        <v>168</v>
      </c>
      <c r="K518" s="52">
        <f>IF(D518="MT",VLOOKUP(B518,Master_Item!B:H,7,0),VLOOKUP(B518,Master_Item!B:H,6,0))</f>
        <v>144</v>
      </c>
      <c r="L518" s="52" t="str">
        <f>VLOOKUP(B518,Master_Item!B:M,12,0)</f>
        <v>โรงงานเสริมสุขชลบุรี</v>
      </c>
      <c r="M518" s="11" t="str">
        <f t="shared" si="79"/>
        <v>โรงงานเสริมสุขชลบุรีRegion 4</v>
      </c>
      <c r="N518" s="11">
        <f t="shared" si="77"/>
        <v>0.34722222222222221</v>
      </c>
      <c r="O518" s="11">
        <f t="shared" si="77"/>
        <v>0.81944444444444442</v>
      </c>
      <c r="P518" s="11">
        <f t="shared" si="77"/>
        <v>0</v>
      </c>
      <c r="Q518" s="11">
        <f t="shared" si="77"/>
        <v>0</v>
      </c>
      <c r="R518" s="11">
        <f t="shared" si="77"/>
        <v>1.1666666666666667</v>
      </c>
      <c r="S518" s="11"/>
      <c r="T518" s="1">
        <f>VLOOKUP(B518,Master_Item!B:I,8,0)</f>
        <v>4.4400000000000004</v>
      </c>
      <c r="U518" s="11">
        <f t="shared" si="80"/>
        <v>222.00000000000003</v>
      </c>
      <c r="V518" s="11">
        <f t="shared" si="81"/>
        <v>523.92000000000007</v>
      </c>
      <c r="W518" s="11">
        <f t="shared" si="82"/>
        <v>0</v>
      </c>
      <c r="X518" s="11">
        <f t="shared" si="83"/>
        <v>0</v>
      </c>
      <c r="Y518" s="11">
        <f t="shared" si="84"/>
        <v>745.92000000000007</v>
      </c>
    </row>
    <row r="519" spans="1:25">
      <c r="A519" s="13">
        <v>28</v>
      </c>
      <c r="B519" s="2" t="s">
        <v>253</v>
      </c>
      <c r="C519" s="1" t="s">
        <v>254</v>
      </c>
      <c r="D519" s="1" t="s">
        <v>119</v>
      </c>
      <c r="E519" s="12">
        <f>_xlfn.IFNA(VLOOKUP($B519,'FST OMT'!$C:$AH,$A519,0),0)</f>
        <v>110</v>
      </c>
      <c r="F519" s="12">
        <f>_xlfn.IFNA(VLOOKUP($B519,'FST CV'!$C:$AH,$A519,0),0)</f>
        <v>79</v>
      </c>
      <c r="G519" s="12">
        <f>_xlfn.IFNA(VLOOKUP($B519,'FST TT'!$C:$AH,$A519,0),0)</f>
        <v>0</v>
      </c>
      <c r="I519" s="4">
        <f t="shared" si="78"/>
        <v>189</v>
      </c>
      <c r="K519" s="52">
        <f>IF(D519="MT",VLOOKUP(B519,Master_Item!B:H,7,0),VLOOKUP(B519,Master_Item!B:H,6,0))</f>
        <v>144</v>
      </c>
      <c r="L519" s="52" t="str">
        <f>VLOOKUP(B519,Master_Item!B:M,12,0)</f>
        <v>โรงงานเสริมสุขชลบุรี</v>
      </c>
      <c r="M519" s="11" t="str">
        <f t="shared" si="79"/>
        <v>โรงงานเสริมสุขชลบุรีRegion 5</v>
      </c>
      <c r="N519" s="11">
        <f t="shared" si="77"/>
        <v>0.76388888888888884</v>
      </c>
      <c r="O519" s="11">
        <f t="shared" si="77"/>
        <v>0.54861111111111116</v>
      </c>
      <c r="P519" s="11">
        <f t="shared" si="77"/>
        <v>0</v>
      </c>
      <c r="Q519" s="11">
        <f t="shared" si="77"/>
        <v>0</v>
      </c>
      <c r="R519" s="11">
        <f t="shared" si="77"/>
        <v>1.3125</v>
      </c>
      <c r="S519" s="11"/>
      <c r="T519" s="1">
        <f>VLOOKUP(B519,Master_Item!B:I,8,0)</f>
        <v>4.4400000000000004</v>
      </c>
      <c r="U519" s="11">
        <f t="shared" si="80"/>
        <v>488.40000000000003</v>
      </c>
      <c r="V519" s="11">
        <f t="shared" si="81"/>
        <v>350.76000000000005</v>
      </c>
      <c r="W519" s="11">
        <f t="shared" si="82"/>
        <v>0</v>
      </c>
      <c r="X519" s="11">
        <f t="shared" si="83"/>
        <v>0</v>
      </c>
      <c r="Y519" s="11">
        <f t="shared" si="84"/>
        <v>839.16000000000008</v>
      </c>
    </row>
    <row r="520" spans="1:25">
      <c r="A520" s="13">
        <v>29</v>
      </c>
      <c r="B520" s="2" t="s">
        <v>253</v>
      </c>
      <c r="C520" s="1" t="s">
        <v>254</v>
      </c>
      <c r="D520" s="1" t="s">
        <v>127</v>
      </c>
      <c r="E520" s="12">
        <f>_xlfn.IFNA(VLOOKUP($B520,'FST OMT'!$C:$AH,$A520,0),0)*0.45</f>
        <v>0</v>
      </c>
      <c r="F520" s="12">
        <f>_xlfn.IFNA(VLOOKUP($B520,'FST CV'!$C:$AH,$A520,0),0)*0.45</f>
        <v>0</v>
      </c>
      <c r="G520" s="12">
        <f>_xlfn.IFNA(VLOOKUP($B520,'FST TT'!$C:$AH,$A520,0),0)*0.45</f>
        <v>0</v>
      </c>
      <c r="I520" s="4">
        <f t="shared" si="78"/>
        <v>0</v>
      </c>
      <c r="K520" s="52">
        <f>IF(D520="MT",VLOOKUP(B520,Master_Item!B:H,7,0),VLOOKUP(B520,Master_Item!B:H,6,0))</f>
        <v>144</v>
      </c>
      <c r="L520" s="52" t="str">
        <f>VLOOKUP(B520,Master_Item!B:M,12,0)</f>
        <v>โรงงานเสริมสุขชลบุรี</v>
      </c>
      <c r="M520" s="11" t="str">
        <f t="shared" si="79"/>
        <v>โรงงานเสริมสุขชลบุรีRegion 6/9</v>
      </c>
      <c r="N520" s="11">
        <f t="shared" si="77"/>
        <v>0</v>
      </c>
      <c r="O520" s="11">
        <f t="shared" si="77"/>
        <v>0</v>
      </c>
      <c r="P520" s="11">
        <f t="shared" si="77"/>
        <v>0</v>
      </c>
      <c r="Q520" s="11">
        <f t="shared" si="77"/>
        <v>0</v>
      </c>
      <c r="R520" s="11">
        <f t="shared" si="77"/>
        <v>0</v>
      </c>
      <c r="S520" s="11"/>
      <c r="T520" s="1">
        <f>VLOOKUP(B520,Master_Item!B:I,8,0)</f>
        <v>4.4400000000000004</v>
      </c>
      <c r="U520" s="11">
        <f t="shared" si="80"/>
        <v>0</v>
      </c>
      <c r="V520" s="11">
        <f t="shared" si="81"/>
        <v>0</v>
      </c>
      <c r="W520" s="11">
        <f t="shared" si="82"/>
        <v>0</v>
      </c>
      <c r="X520" s="11">
        <f t="shared" si="83"/>
        <v>0</v>
      </c>
      <c r="Y520" s="11">
        <f t="shared" si="84"/>
        <v>0</v>
      </c>
    </row>
    <row r="521" spans="1:25">
      <c r="A521" s="13">
        <v>29</v>
      </c>
      <c r="B521" s="2" t="s">
        <v>253</v>
      </c>
      <c r="C521" s="1" t="s">
        <v>254</v>
      </c>
      <c r="D521" s="1" t="s">
        <v>128</v>
      </c>
      <c r="E521" s="12">
        <f>_xlfn.IFNA(VLOOKUP($B521,'FST OMT'!$C:$AH,$A521,0),0)*0.55</f>
        <v>0</v>
      </c>
      <c r="F521" s="12">
        <f>_xlfn.IFNA(VLOOKUP($B521,'FST CV'!$C:$AH,$A521,0),0)*0.55</f>
        <v>0</v>
      </c>
      <c r="G521" s="12">
        <f>_xlfn.IFNA(VLOOKUP($B521,'FST TT'!$C:$AH,$A521,0),0)*0.55</f>
        <v>0</v>
      </c>
      <c r="I521" s="4">
        <f t="shared" si="78"/>
        <v>0</v>
      </c>
      <c r="K521" s="52">
        <f>IF(D521="MT",VLOOKUP(B521,Master_Item!B:H,7,0),VLOOKUP(B521,Master_Item!B:H,6,0))</f>
        <v>144</v>
      </c>
      <c r="L521" s="52" t="str">
        <f>VLOOKUP(B521,Master_Item!B:M,12,0)</f>
        <v>โรงงานเสริมสุขชลบุรี</v>
      </c>
      <c r="M521" s="11" t="str">
        <f t="shared" si="79"/>
        <v>โรงงานเสริมสุขชลบุรีRegion 6/14</v>
      </c>
      <c r="N521" s="11">
        <f t="shared" si="77"/>
        <v>0</v>
      </c>
      <c r="O521" s="11">
        <f t="shared" si="77"/>
        <v>0</v>
      </c>
      <c r="P521" s="11">
        <f t="shared" si="77"/>
        <v>0</v>
      </c>
      <c r="Q521" s="11">
        <f t="shared" si="77"/>
        <v>0</v>
      </c>
      <c r="R521" s="11">
        <f t="shared" si="77"/>
        <v>0</v>
      </c>
      <c r="S521" s="11"/>
      <c r="T521" s="1">
        <f>VLOOKUP(B521,Master_Item!B:I,8,0)</f>
        <v>4.4400000000000004</v>
      </c>
      <c r="U521" s="11">
        <f t="shared" si="80"/>
        <v>0</v>
      </c>
      <c r="V521" s="11">
        <f t="shared" si="81"/>
        <v>0</v>
      </c>
      <c r="W521" s="11">
        <f t="shared" si="82"/>
        <v>0</v>
      </c>
      <c r="X521" s="11">
        <f t="shared" si="83"/>
        <v>0</v>
      </c>
      <c r="Y521" s="11">
        <f t="shared" si="84"/>
        <v>0</v>
      </c>
    </row>
    <row r="522" spans="1:25">
      <c r="A522" s="13">
        <v>30</v>
      </c>
      <c r="B522" s="2" t="s">
        <v>253</v>
      </c>
      <c r="C522" s="1" t="s">
        <v>254</v>
      </c>
      <c r="D522" s="1" t="s">
        <v>121</v>
      </c>
      <c r="E522" s="12">
        <f>_xlfn.IFNA(VLOOKUP($B522,'FST OMT'!$C:$AH,$A522,0),0)</f>
        <v>425</v>
      </c>
      <c r="F522" s="12">
        <f>_xlfn.IFNA(VLOOKUP($B522,'FST CV'!$C:$AH,$A522,0),0)</f>
        <v>20</v>
      </c>
      <c r="G522" s="12">
        <f>_xlfn.IFNA(VLOOKUP($B522,'FST TT'!$C:$AH,$A522,0),0)</f>
        <v>0</v>
      </c>
      <c r="I522" s="4">
        <f t="shared" si="78"/>
        <v>445</v>
      </c>
      <c r="K522" s="52">
        <f>IF(D522="MT",VLOOKUP(B522,Master_Item!B:H,7,0),VLOOKUP(B522,Master_Item!B:H,6,0))</f>
        <v>144</v>
      </c>
      <c r="L522" s="52" t="str">
        <f>VLOOKUP(B522,Master_Item!B:M,12,0)</f>
        <v>โรงงานเสริมสุขชลบุรี</v>
      </c>
      <c r="M522" s="11" t="str">
        <f t="shared" si="79"/>
        <v>โรงงานเสริมสุขชลบุรีRegion 7</v>
      </c>
      <c r="N522" s="11">
        <f t="shared" si="77"/>
        <v>2.9513888888888888</v>
      </c>
      <c r="O522" s="11">
        <f t="shared" si="77"/>
        <v>0.1388888888888889</v>
      </c>
      <c r="P522" s="11">
        <f t="shared" si="77"/>
        <v>0</v>
      </c>
      <c r="Q522" s="11">
        <f t="shared" si="77"/>
        <v>0</v>
      </c>
      <c r="R522" s="11">
        <f t="shared" si="77"/>
        <v>3.0902777777777777</v>
      </c>
      <c r="S522" s="11"/>
      <c r="T522" s="1">
        <f>VLOOKUP(B522,Master_Item!B:I,8,0)</f>
        <v>4.4400000000000004</v>
      </c>
      <c r="U522" s="11">
        <f t="shared" si="80"/>
        <v>1887.0000000000002</v>
      </c>
      <c r="V522" s="11">
        <f t="shared" si="81"/>
        <v>88.800000000000011</v>
      </c>
      <c r="W522" s="11">
        <f t="shared" si="82"/>
        <v>0</v>
      </c>
      <c r="X522" s="11">
        <f t="shared" si="83"/>
        <v>0</v>
      </c>
      <c r="Y522" s="11">
        <f t="shared" si="84"/>
        <v>1975.8000000000002</v>
      </c>
    </row>
    <row r="523" spans="1:25">
      <c r="A523" s="13">
        <v>31</v>
      </c>
      <c r="B523" s="2" t="s">
        <v>253</v>
      </c>
      <c r="C523" s="1" t="s">
        <v>254</v>
      </c>
      <c r="D523" s="1" t="s">
        <v>122</v>
      </c>
      <c r="E523" s="12">
        <f>_xlfn.IFNA(VLOOKUP($B523,'FST OMT'!$C:$AH,$A523,0),0)</f>
        <v>200</v>
      </c>
      <c r="F523" s="12">
        <f>_xlfn.IFNA(VLOOKUP($B523,'FST CV'!$C:$AH,$A523,0),0)</f>
        <v>532</v>
      </c>
      <c r="G523" s="12">
        <f>_xlfn.IFNA(VLOOKUP($B523,'FST TT'!$C:$AH,$A523,0),0)</f>
        <v>0</v>
      </c>
      <c r="I523" s="4">
        <f t="shared" si="78"/>
        <v>732</v>
      </c>
      <c r="K523" s="52">
        <f>IF(D523="MT",VLOOKUP(B523,Master_Item!B:H,7,0),VLOOKUP(B523,Master_Item!B:H,6,0))</f>
        <v>144</v>
      </c>
      <c r="L523" s="52" t="str">
        <f>VLOOKUP(B523,Master_Item!B:M,12,0)</f>
        <v>โรงงานเสริมสุขชลบุรี</v>
      </c>
      <c r="M523" s="11" t="str">
        <f t="shared" si="79"/>
        <v>โรงงานเสริมสุขชลบุรีRegion 8</v>
      </c>
      <c r="N523" s="11">
        <f t="shared" si="77"/>
        <v>1.3888888888888888</v>
      </c>
      <c r="O523" s="11">
        <f t="shared" si="77"/>
        <v>3.6944444444444446</v>
      </c>
      <c r="P523" s="11">
        <f t="shared" si="77"/>
        <v>0</v>
      </c>
      <c r="Q523" s="11">
        <f t="shared" si="77"/>
        <v>0</v>
      </c>
      <c r="R523" s="11">
        <f t="shared" si="77"/>
        <v>5.083333333333333</v>
      </c>
      <c r="S523" s="11"/>
      <c r="T523" s="1">
        <f>VLOOKUP(B523,Master_Item!B:I,8,0)</f>
        <v>4.4400000000000004</v>
      </c>
      <c r="U523" s="11">
        <f t="shared" si="80"/>
        <v>888.00000000000011</v>
      </c>
      <c r="V523" s="11">
        <f t="shared" si="81"/>
        <v>2362.0800000000004</v>
      </c>
      <c r="W523" s="11">
        <f t="shared" si="82"/>
        <v>0</v>
      </c>
      <c r="X523" s="11">
        <f t="shared" si="83"/>
        <v>0</v>
      </c>
      <c r="Y523" s="11">
        <f t="shared" si="84"/>
        <v>3250.0800000000004</v>
      </c>
    </row>
    <row r="524" spans="1:25">
      <c r="A524" s="13">
        <v>131</v>
      </c>
      <c r="B524" s="2" t="s">
        <v>253</v>
      </c>
      <c r="C524" s="1" t="s">
        <v>254</v>
      </c>
      <c r="D524" s="1" t="s">
        <v>123</v>
      </c>
      <c r="H524" s="4">
        <f>_xlfn.IFNA(VLOOKUP(B524,'FST MT'!A:FS,$A524,0),0)</f>
        <v>0</v>
      </c>
      <c r="I524" s="4">
        <f t="shared" si="78"/>
        <v>0</v>
      </c>
      <c r="K524" s="52">
        <f>IF(D524="MT",VLOOKUP(B524,Master_Item!B:H,7,0),VLOOKUP(B524,Master_Item!B:H,6,0))</f>
        <v>144</v>
      </c>
      <c r="L524" s="52" t="str">
        <f>VLOOKUP(B524,Master_Item!B:M,12,0)</f>
        <v>โรงงานเสริมสุขชลบุรี</v>
      </c>
      <c r="M524" s="11" t="str">
        <f t="shared" si="79"/>
        <v>โรงงานเสริมสุขชลบุรีMT</v>
      </c>
      <c r="N524" s="11">
        <f t="shared" si="77"/>
        <v>0</v>
      </c>
      <c r="O524" s="11">
        <f t="shared" si="77"/>
        <v>0</v>
      </c>
      <c r="P524" s="11">
        <f t="shared" si="77"/>
        <v>0</v>
      </c>
      <c r="Q524" s="11">
        <f t="shared" si="77"/>
        <v>0</v>
      </c>
      <c r="R524" s="11">
        <f t="shared" si="77"/>
        <v>0</v>
      </c>
      <c r="S524" s="11"/>
      <c r="T524" s="1">
        <f>VLOOKUP(B524,Master_Item!B:I,8,0)</f>
        <v>4.4400000000000004</v>
      </c>
      <c r="U524" s="11">
        <f t="shared" si="80"/>
        <v>0</v>
      </c>
      <c r="V524" s="11">
        <f t="shared" si="81"/>
        <v>0</v>
      </c>
      <c r="W524" s="11">
        <f t="shared" si="82"/>
        <v>0</v>
      </c>
      <c r="X524" s="11">
        <f t="shared" si="83"/>
        <v>0</v>
      </c>
      <c r="Y524" s="11">
        <f t="shared" si="84"/>
        <v>0</v>
      </c>
    </row>
    <row r="525" spans="1:25">
      <c r="A525" s="13">
        <v>24</v>
      </c>
      <c r="B525" s="2" t="s">
        <v>255</v>
      </c>
      <c r="C525" s="1" t="s">
        <v>256</v>
      </c>
      <c r="D525" s="1" t="s">
        <v>115</v>
      </c>
      <c r="E525" s="12">
        <f>_xlfn.IFNA(VLOOKUP($B525,'FST OMT'!$C:$AH,$A525,0),0)</f>
        <v>0</v>
      </c>
      <c r="F525" s="12">
        <f>_xlfn.IFNA(VLOOKUP($B525,'FST CV'!$C:$AH,$A525,0),0)</f>
        <v>0</v>
      </c>
      <c r="G525" s="12">
        <f>_xlfn.IFNA(VLOOKUP($B525,'FST TT'!$C:$AH,$A525,0),0)</f>
        <v>0</v>
      </c>
      <c r="I525" s="4">
        <f t="shared" si="78"/>
        <v>0</v>
      </c>
      <c r="K525" s="52">
        <f>IF(D525="MT",VLOOKUP(B525,Master_Item!B:H,7,0),VLOOKUP(B525,Master_Item!B:H,6,0))</f>
        <v>110</v>
      </c>
      <c r="L525" s="52" t="str">
        <f>VLOOKUP(B525,Master_Item!B:M,12,0)</f>
        <v>โรงงานเสริมสุขชลบุรี</v>
      </c>
      <c r="M525" s="11" t="str">
        <f t="shared" si="79"/>
        <v>โรงงานเสริมสุขชลบุรีRegion 1</v>
      </c>
      <c r="N525" s="11">
        <f t="shared" si="77"/>
        <v>0</v>
      </c>
      <c r="O525" s="11">
        <f t="shared" si="77"/>
        <v>0</v>
      </c>
      <c r="P525" s="11">
        <f t="shared" si="77"/>
        <v>0</v>
      </c>
      <c r="Q525" s="11">
        <f t="shared" si="77"/>
        <v>0</v>
      </c>
      <c r="R525" s="11">
        <f t="shared" si="77"/>
        <v>0</v>
      </c>
      <c r="S525" s="11"/>
      <c r="T525" s="1">
        <f>VLOOKUP(B525,Master_Item!B:I,8,0)</f>
        <v>6.024</v>
      </c>
      <c r="U525" s="11">
        <f t="shared" si="80"/>
        <v>0</v>
      </c>
      <c r="V525" s="11">
        <f t="shared" si="81"/>
        <v>0</v>
      </c>
      <c r="W525" s="11">
        <f t="shared" si="82"/>
        <v>0</v>
      </c>
      <c r="X525" s="11">
        <f t="shared" si="83"/>
        <v>0</v>
      </c>
      <c r="Y525" s="11">
        <f t="shared" si="84"/>
        <v>0</v>
      </c>
    </row>
    <row r="526" spans="1:25">
      <c r="A526" s="13">
        <v>25</v>
      </c>
      <c r="B526" s="2" t="s">
        <v>255</v>
      </c>
      <c r="C526" s="1" t="s">
        <v>256</v>
      </c>
      <c r="D526" s="1" t="s">
        <v>116</v>
      </c>
      <c r="E526" s="12">
        <f>_xlfn.IFNA(VLOOKUP($B526,'FST OMT'!$C:$AH,$A526,0),0)</f>
        <v>0</v>
      </c>
      <c r="F526" s="12">
        <f>_xlfn.IFNA(VLOOKUP($B526,'FST CV'!$C:$AH,$A526,0),0)</f>
        <v>0</v>
      </c>
      <c r="G526" s="12">
        <f>_xlfn.IFNA(VLOOKUP($B526,'FST TT'!$C:$AH,$A526,0),0)</f>
        <v>0</v>
      </c>
      <c r="I526" s="4">
        <f t="shared" si="78"/>
        <v>0</v>
      </c>
      <c r="K526" s="52">
        <f>IF(D526="MT",VLOOKUP(B526,Master_Item!B:H,7,0),VLOOKUP(B526,Master_Item!B:H,6,0))</f>
        <v>110</v>
      </c>
      <c r="L526" s="52" t="str">
        <f>VLOOKUP(B526,Master_Item!B:M,12,0)</f>
        <v>โรงงานเสริมสุขชลบุรี</v>
      </c>
      <c r="M526" s="11" t="str">
        <f t="shared" si="79"/>
        <v>โรงงานเสริมสุขชลบุรีRegion 2</v>
      </c>
      <c r="N526" s="11">
        <f t="shared" si="77"/>
        <v>0</v>
      </c>
      <c r="O526" s="11">
        <f t="shared" si="77"/>
        <v>0</v>
      </c>
      <c r="P526" s="11">
        <f t="shared" si="77"/>
        <v>0</v>
      </c>
      <c r="Q526" s="11">
        <f t="shared" si="77"/>
        <v>0</v>
      </c>
      <c r="R526" s="11">
        <f t="shared" si="77"/>
        <v>0</v>
      </c>
      <c r="S526" s="11"/>
      <c r="T526" s="1">
        <f>VLOOKUP(B526,Master_Item!B:I,8,0)</f>
        <v>6.024</v>
      </c>
      <c r="U526" s="11">
        <f t="shared" si="80"/>
        <v>0</v>
      </c>
      <c r="V526" s="11">
        <f t="shared" si="81"/>
        <v>0</v>
      </c>
      <c r="W526" s="11">
        <f t="shared" si="82"/>
        <v>0</v>
      </c>
      <c r="X526" s="11">
        <f t="shared" si="83"/>
        <v>0</v>
      </c>
      <c r="Y526" s="11">
        <f t="shared" si="84"/>
        <v>0</v>
      </c>
    </row>
    <row r="527" spans="1:25">
      <c r="A527" s="13">
        <v>26</v>
      </c>
      <c r="B527" s="2" t="s">
        <v>255</v>
      </c>
      <c r="C527" s="1" t="s">
        <v>256</v>
      </c>
      <c r="D527" s="1" t="s">
        <v>117</v>
      </c>
      <c r="E527" s="12">
        <f>_xlfn.IFNA(VLOOKUP($B527,'FST OMT'!$C:$AH,$A527,0),0)</f>
        <v>0</v>
      </c>
      <c r="F527" s="12">
        <f>_xlfn.IFNA(VLOOKUP($B527,'FST CV'!$C:$AH,$A527,0),0)</f>
        <v>0</v>
      </c>
      <c r="G527" s="12">
        <f>_xlfn.IFNA(VLOOKUP($B527,'FST TT'!$C:$AH,$A527,0),0)</f>
        <v>0</v>
      </c>
      <c r="I527" s="4">
        <f t="shared" si="78"/>
        <v>0</v>
      </c>
      <c r="K527" s="52">
        <f>IF(D527="MT",VLOOKUP(B527,Master_Item!B:H,7,0),VLOOKUP(B527,Master_Item!B:H,6,0))</f>
        <v>110</v>
      </c>
      <c r="L527" s="52" t="str">
        <f>VLOOKUP(B527,Master_Item!B:M,12,0)</f>
        <v>โรงงานเสริมสุขชลบุรี</v>
      </c>
      <c r="M527" s="11" t="str">
        <f t="shared" si="79"/>
        <v>โรงงานเสริมสุขชลบุรีRegion 3</v>
      </c>
      <c r="N527" s="11">
        <f t="shared" si="77"/>
        <v>0</v>
      </c>
      <c r="O527" s="11">
        <f t="shared" si="77"/>
        <v>0</v>
      </c>
      <c r="P527" s="11">
        <f t="shared" si="77"/>
        <v>0</v>
      </c>
      <c r="Q527" s="11">
        <f t="shared" si="77"/>
        <v>0</v>
      </c>
      <c r="R527" s="11">
        <f t="shared" si="77"/>
        <v>0</v>
      </c>
      <c r="S527" s="11"/>
      <c r="T527" s="1">
        <f>VLOOKUP(B527,Master_Item!B:I,8,0)</f>
        <v>6.024</v>
      </c>
      <c r="U527" s="11">
        <f t="shared" si="80"/>
        <v>0</v>
      </c>
      <c r="V527" s="11">
        <f t="shared" si="81"/>
        <v>0</v>
      </c>
      <c r="W527" s="11">
        <f t="shared" si="82"/>
        <v>0</v>
      </c>
      <c r="X527" s="11">
        <f t="shared" si="83"/>
        <v>0</v>
      </c>
      <c r="Y527" s="11">
        <f t="shared" si="84"/>
        <v>0</v>
      </c>
    </row>
    <row r="528" spans="1:25">
      <c r="A528" s="13">
        <v>27</v>
      </c>
      <c r="B528" s="2" t="s">
        <v>255</v>
      </c>
      <c r="C528" s="1" t="s">
        <v>256</v>
      </c>
      <c r="D528" s="1" t="s">
        <v>118</v>
      </c>
      <c r="E528" s="12">
        <f>_xlfn.IFNA(VLOOKUP($B528,'FST OMT'!$C:$AH,$A528,0),0)</f>
        <v>0</v>
      </c>
      <c r="F528" s="12">
        <f>_xlfn.IFNA(VLOOKUP($B528,'FST CV'!$C:$AH,$A528,0),0)</f>
        <v>0</v>
      </c>
      <c r="G528" s="12">
        <f>_xlfn.IFNA(VLOOKUP($B528,'FST TT'!$C:$AH,$A528,0),0)</f>
        <v>0</v>
      </c>
      <c r="I528" s="4">
        <f t="shared" si="78"/>
        <v>0</v>
      </c>
      <c r="K528" s="52">
        <f>IF(D528="MT",VLOOKUP(B528,Master_Item!B:H,7,0),VLOOKUP(B528,Master_Item!B:H,6,0))</f>
        <v>110</v>
      </c>
      <c r="L528" s="52" t="str">
        <f>VLOOKUP(B528,Master_Item!B:M,12,0)</f>
        <v>โรงงานเสริมสุขชลบุรี</v>
      </c>
      <c r="M528" s="11" t="str">
        <f t="shared" si="79"/>
        <v>โรงงานเสริมสุขชลบุรีRegion 4</v>
      </c>
      <c r="N528" s="11">
        <f t="shared" si="77"/>
        <v>0</v>
      </c>
      <c r="O528" s="11">
        <f t="shared" si="77"/>
        <v>0</v>
      </c>
      <c r="P528" s="11">
        <f t="shared" si="77"/>
        <v>0</v>
      </c>
      <c r="Q528" s="11">
        <f t="shared" si="77"/>
        <v>0</v>
      </c>
      <c r="R528" s="11">
        <f t="shared" si="77"/>
        <v>0</v>
      </c>
      <c r="S528" s="11"/>
      <c r="T528" s="1">
        <f>VLOOKUP(B528,Master_Item!B:I,8,0)</f>
        <v>6.024</v>
      </c>
      <c r="U528" s="11">
        <f t="shared" si="80"/>
        <v>0</v>
      </c>
      <c r="V528" s="11">
        <f t="shared" si="81"/>
        <v>0</v>
      </c>
      <c r="W528" s="11">
        <f t="shared" si="82"/>
        <v>0</v>
      </c>
      <c r="X528" s="11">
        <f t="shared" si="83"/>
        <v>0</v>
      </c>
      <c r="Y528" s="11">
        <f t="shared" si="84"/>
        <v>0</v>
      </c>
    </row>
    <row r="529" spans="1:25">
      <c r="A529" s="13">
        <v>28</v>
      </c>
      <c r="B529" s="2" t="s">
        <v>255</v>
      </c>
      <c r="C529" s="1" t="s">
        <v>256</v>
      </c>
      <c r="D529" s="1" t="s">
        <v>119</v>
      </c>
      <c r="E529" s="12">
        <f>_xlfn.IFNA(VLOOKUP($B529,'FST OMT'!$C:$AH,$A529,0),0)</f>
        <v>0</v>
      </c>
      <c r="F529" s="12">
        <f>_xlfn.IFNA(VLOOKUP($B529,'FST CV'!$C:$AH,$A529,0),0)</f>
        <v>0</v>
      </c>
      <c r="G529" s="12">
        <f>_xlfn.IFNA(VLOOKUP($B529,'FST TT'!$C:$AH,$A529,0),0)</f>
        <v>0</v>
      </c>
      <c r="I529" s="4">
        <f t="shared" si="78"/>
        <v>0</v>
      </c>
      <c r="K529" s="52">
        <f>IF(D529="MT",VLOOKUP(B529,Master_Item!B:H,7,0),VLOOKUP(B529,Master_Item!B:H,6,0))</f>
        <v>110</v>
      </c>
      <c r="L529" s="52" t="str">
        <f>VLOOKUP(B529,Master_Item!B:M,12,0)</f>
        <v>โรงงานเสริมสุขชลบุรี</v>
      </c>
      <c r="M529" s="11" t="str">
        <f t="shared" si="79"/>
        <v>โรงงานเสริมสุขชลบุรีRegion 5</v>
      </c>
      <c r="N529" s="11">
        <f t="shared" si="77"/>
        <v>0</v>
      </c>
      <c r="O529" s="11">
        <f t="shared" si="77"/>
        <v>0</v>
      </c>
      <c r="P529" s="11">
        <f t="shared" si="77"/>
        <v>0</v>
      </c>
      <c r="Q529" s="11">
        <f t="shared" si="77"/>
        <v>0</v>
      </c>
      <c r="R529" s="11">
        <f t="shared" si="77"/>
        <v>0</v>
      </c>
      <c r="S529" s="11"/>
      <c r="T529" s="1">
        <f>VLOOKUP(B529,Master_Item!B:I,8,0)</f>
        <v>6.024</v>
      </c>
      <c r="U529" s="11">
        <f t="shared" si="80"/>
        <v>0</v>
      </c>
      <c r="V529" s="11">
        <f t="shared" si="81"/>
        <v>0</v>
      </c>
      <c r="W529" s="11">
        <f t="shared" si="82"/>
        <v>0</v>
      </c>
      <c r="X529" s="11">
        <f t="shared" si="83"/>
        <v>0</v>
      </c>
      <c r="Y529" s="11">
        <f t="shared" si="84"/>
        <v>0</v>
      </c>
    </row>
    <row r="530" spans="1:25">
      <c r="A530" s="13">
        <v>29</v>
      </c>
      <c r="B530" s="2" t="s">
        <v>255</v>
      </c>
      <c r="C530" s="1" t="s">
        <v>256</v>
      </c>
      <c r="D530" s="1" t="s">
        <v>127</v>
      </c>
      <c r="E530" s="12">
        <f>_xlfn.IFNA(VLOOKUP($B530,'FST OMT'!$C:$AH,$A530,0),0)*0.45</f>
        <v>0</v>
      </c>
      <c r="F530" s="12">
        <f>_xlfn.IFNA(VLOOKUP($B530,'FST CV'!$C:$AH,$A530,0),0)*0.45</f>
        <v>0</v>
      </c>
      <c r="G530" s="12">
        <f>_xlfn.IFNA(VLOOKUP($B530,'FST TT'!$C:$AH,$A530,0),0)*0.45</f>
        <v>0</v>
      </c>
      <c r="I530" s="4">
        <f t="shared" si="78"/>
        <v>0</v>
      </c>
      <c r="K530" s="52">
        <f>IF(D530="MT",VLOOKUP(B530,Master_Item!B:H,7,0),VLOOKUP(B530,Master_Item!B:H,6,0))</f>
        <v>110</v>
      </c>
      <c r="L530" s="52" t="str">
        <f>VLOOKUP(B530,Master_Item!B:M,12,0)</f>
        <v>โรงงานเสริมสุขชลบุรี</v>
      </c>
      <c r="M530" s="11" t="str">
        <f t="shared" si="79"/>
        <v>โรงงานเสริมสุขชลบุรีRegion 6/9</v>
      </c>
      <c r="N530" s="11">
        <f t="shared" si="77"/>
        <v>0</v>
      </c>
      <c r="O530" s="11">
        <f t="shared" si="77"/>
        <v>0</v>
      </c>
      <c r="P530" s="11">
        <f t="shared" si="77"/>
        <v>0</v>
      </c>
      <c r="Q530" s="11">
        <f t="shared" si="77"/>
        <v>0</v>
      </c>
      <c r="R530" s="11">
        <f t="shared" si="77"/>
        <v>0</v>
      </c>
      <c r="S530" s="11"/>
      <c r="T530" s="1">
        <f>VLOOKUP(B530,Master_Item!B:I,8,0)</f>
        <v>6.024</v>
      </c>
      <c r="U530" s="11">
        <f t="shared" si="80"/>
        <v>0</v>
      </c>
      <c r="V530" s="11">
        <f t="shared" si="81"/>
        <v>0</v>
      </c>
      <c r="W530" s="11">
        <f t="shared" si="82"/>
        <v>0</v>
      </c>
      <c r="X530" s="11">
        <f t="shared" si="83"/>
        <v>0</v>
      </c>
      <c r="Y530" s="11">
        <f t="shared" si="84"/>
        <v>0</v>
      </c>
    </row>
    <row r="531" spans="1:25">
      <c r="A531" s="13">
        <v>29</v>
      </c>
      <c r="B531" s="2" t="s">
        <v>255</v>
      </c>
      <c r="C531" s="1" t="s">
        <v>256</v>
      </c>
      <c r="D531" s="1" t="s">
        <v>128</v>
      </c>
      <c r="E531" s="12">
        <f>_xlfn.IFNA(VLOOKUP($B531,'FST OMT'!$C:$AH,$A531,0),0)*0.55</f>
        <v>0</v>
      </c>
      <c r="F531" s="12">
        <f>_xlfn.IFNA(VLOOKUP($B531,'FST CV'!$C:$AH,$A531,0),0)*0.55</f>
        <v>0</v>
      </c>
      <c r="G531" s="12">
        <f>_xlfn.IFNA(VLOOKUP($B531,'FST TT'!$C:$AH,$A531,0),0)*0.55</f>
        <v>0</v>
      </c>
      <c r="I531" s="4">
        <f t="shared" si="78"/>
        <v>0</v>
      </c>
      <c r="K531" s="52">
        <f>IF(D531="MT",VLOOKUP(B531,Master_Item!B:H,7,0),VLOOKUP(B531,Master_Item!B:H,6,0))</f>
        <v>110</v>
      </c>
      <c r="L531" s="52" t="str">
        <f>VLOOKUP(B531,Master_Item!B:M,12,0)</f>
        <v>โรงงานเสริมสุขชลบุรี</v>
      </c>
      <c r="M531" s="11" t="str">
        <f t="shared" si="79"/>
        <v>โรงงานเสริมสุขชลบุรีRegion 6/14</v>
      </c>
      <c r="N531" s="11">
        <f t="shared" si="77"/>
        <v>0</v>
      </c>
      <c r="O531" s="11">
        <f t="shared" si="77"/>
        <v>0</v>
      </c>
      <c r="P531" s="11">
        <f t="shared" si="77"/>
        <v>0</v>
      </c>
      <c r="Q531" s="11">
        <f t="shared" si="77"/>
        <v>0</v>
      </c>
      <c r="R531" s="11">
        <f t="shared" si="77"/>
        <v>0</v>
      </c>
      <c r="S531" s="11"/>
      <c r="T531" s="1">
        <f>VLOOKUP(B531,Master_Item!B:I,8,0)</f>
        <v>6.024</v>
      </c>
      <c r="U531" s="11">
        <f t="shared" si="80"/>
        <v>0</v>
      </c>
      <c r="V531" s="11">
        <f t="shared" si="81"/>
        <v>0</v>
      </c>
      <c r="W531" s="11">
        <f t="shared" si="82"/>
        <v>0</v>
      </c>
      <c r="X531" s="11">
        <f t="shared" si="83"/>
        <v>0</v>
      </c>
      <c r="Y531" s="11">
        <f t="shared" si="84"/>
        <v>0</v>
      </c>
    </row>
    <row r="532" spans="1:25">
      <c r="A532" s="13">
        <v>30</v>
      </c>
      <c r="B532" s="2" t="s">
        <v>255</v>
      </c>
      <c r="C532" s="1" t="s">
        <v>256</v>
      </c>
      <c r="D532" s="1" t="s">
        <v>121</v>
      </c>
      <c r="E532" s="12">
        <f>_xlfn.IFNA(VLOOKUP($B532,'FST OMT'!$C:$AH,$A532,0),0)</f>
        <v>0</v>
      </c>
      <c r="F532" s="12">
        <f>_xlfn.IFNA(VLOOKUP($B532,'FST CV'!$C:$AH,$A532,0),0)</f>
        <v>0</v>
      </c>
      <c r="G532" s="12">
        <f>_xlfn.IFNA(VLOOKUP($B532,'FST TT'!$C:$AH,$A532,0),0)</f>
        <v>0</v>
      </c>
      <c r="I532" s="4">
        <f t="shared" si="78"/>
        <v>0</v>
      </c>
      <c r="K532" s="52">
        <f>IF(D532="MT",VLOOKUP(B532,Master_Item!B:H,7,0),VLOOKUP(B532,Master_Item!B:H,6,0))</f>
        <v>110</v>
      </c>
      <c r="L532" s="52" t="str">
        <f>VLOOKUP(B532,Master_Item!B:M,12,0)</f>
        <v>โรงงานเสริมสุขชลบุรี</v>
      </c>
      <c r="M532" s="11" t="str">
        <f t="shared" si="79"/>
        <v>โรงงานเสริมสุขชลบุรีRegion 7</v>
      </c>
      <c r="N532" s="11">
        <f t="shared" si="77"/>
        <v>0</v>
      </c>
      <c r="O532" s="11">
        <f t="shared" si="77"/>
        <v>0</v>
      </c>
      <c r="P532" s="11">
        <f t="shared" si="77"/>
        <v>0</v>
      </c>
      <c r="Q532" s="11">
        <f t="shared" si="77"/>
        <v>0</v>
      </c>
      <c r="R532" s="11">
        <f t="shared" si="77"/>
        <v>0</v>
      </c>
      <c r="S532" s="11"/>
      <c r="T532" s="1">
        <f>VLOOKUP(B532,Master_Item!B:I,8,0)</f>
        <v>6.024</v>
      </c>
      <c r="U532" s="11">
        <f t="shared" si="80"/>
        <v>0</v>
      </c>
      <c r="V532" s="11">
        <f t="shared" si="81"/>
        <v>0</v>
      </c>
      <c r="W532" s="11">
        <f t="shared" si="82"/>
        <v>0</v>
      </c>
      <c r="X532" s="11">
        <f t="shared" si="83"/>
        <v>0</v>
      </c>
      <c r="Y532" s="11">
        <f t="shared" si="84"/>
        <v>0</v>
      </c>
    </row>
    <row r="533" spans="1:25">
      <c r="A533" s="13">
        <v>31</v>
      </c>
      <c r="B533" s="2" t="s">
        <v>255</v>
      </c>
      <c r="C533" s="1" t="s">
        <v>256</v>
      </c>
      <c r="D533" s="1" t="s">
        <v>122</v>
      </c>
      <c r="E533" s="12">
        <f>_xlfn.IFNA(VLOOKUP($B533,'FST OMT'!$C:$AH,$A533,0),0)</f>
        <v>0</v>
      </c>
      <c r="F533" s="12">
        <f>_xlfn.IFNA(VLOOKUP($B533,'FST CV'!$C:$AH,$A533,0),0)</f>
        <v>0</v>
      </c>
      <c r="G533" s="12">
        <f>_xlfn.IFNA(VLOOKUP($B533,'FST TT'!$C:$AH,$A533,0),0)</f>
        <v>0</v>
      </c>
      <c r="I533" s="4">
        <f t="shared" si="78"/>
        <v>0</v>
      </c>
      <c r="K533" s="52">
        <f>IF(D533="MT",VLOOKUP(B533,Master_Item!B:H,7,0),VLOOKUP(B533,Master_Item!B:H,6,0))</f>
        <v>110</v>
      </c>
      <c r="L533" s="52" t="str">
        <f>VLOOKUP(B533,Master_Item!B:M,12,0)</f>
        <v>โรงงานเสริมสุขชลบุรี</v>
      </c>
      <c r="M533" s="11" t="str">
        <f t="shared" si="79"/>
        <v>โรงงานเสริมสุขชลบุรีRegion 8</v>
      </c>
      <c r="N533" s="11">
        <f t="shared" si="77"/>
        <v>0</v>
      </c>
      <c r="O533" s="11">
        <f t="shared" si="77"/>
        <v>0</v>
      </c>
      <c r="P533" s="11">
        <f t="shared" si="77"/>
        <v>0</v>
      </c>
      <c r="Q533" s="11">
        <f t="shared" si="77"/>
        <v>0</v>
      </c>
      <c r="R533" s="11">
        <f t="shared" si="77"/>
        <v>0</v>
      </c>
      <c r="S533" s="11"/>
      <c r="T533" s="1">
        <f>VLOOKUP(B533,Master_Item!B:I,8,0)</f>
        <v>6.024</v>
      </c>
      <c r="U533" s="11">
        <f t="shared" si="80"/>
        <v>0</v>
      </c>
      <c r="V533" s="11">
        <f t="shared" si="81"/>
        <v>0</v>
      </c>
      <c r="W533" s="11">
        <f t="shared" si="82"/>
        <v>0</v>
      </c>
      <c r="X533" s="11">
        <f t="shared" si="83"/>
        <v>0</v>
      </c>
      <c r="Y533" s="11">
        <f t="shared" si="84"/>
        <v>0</v>
      </c>
    </row>
    <row r="534" spans="1:25">
      <c r="A534" s="13">
        <v>131</v>
      </c>
      <c r="B534" s="2" t="s">
        <v>255</v>
      </c>
      <c r="C534" s="1" t="s">
        <v>256</v>
      </c>
      <c r="D534" s="1" t="s">
        <v>123</v>
      </c>
      <c r="H534" s="4">
        <f>_xlfn.IFNA(VLOOKUP(B534,'FST MT'!A:FS,$A534,0),0)</f>
        <v>2059</v>
      </c>
      <c r="I534" s="4">
        <f t="shared" si="78"/>
        <v>2059</v>
      </c>
      <c r="K534" s="52">
        <f>IF(D534="MT",VLOOKUP(B534,Master_Item!B:H,7,0),VLOOKUP(B534,Master_Item!B:H,6,0))</f>
        <v>110</v>
      </c>
      <c r="L534" s="52" t="str">
        <f>VLOOKUP(B534,Master_Item!B:M,12,0)</f>
        <v>โรงงานเสริมสุขชลบุรี</v>
      </c>
      <c r="M534" s="11" t="str">
        <f t="shared" si="79"/>
        <v>โรงงานเสริมสุขชลบุรีMT</v>
      </c>
      <c r="N534" s="11">
        <f t="shared" si="77"/>
        <v>0</v>
      </c>
      <c r="O534" s="11">
        <f t="shared" si="77"/>
        <v>0</v>
      </c>
      <c r="P534" s="11">
        <f t="shared" si="77"/>
        <v>0</v>
      </c>
      <c r="Q534" s="11">
        <f t="shared" si="77"/>
        <v>18.718181818181819</v>
      </c>
      <c r="R534" s="11">
        <f t="shared" si="77"/>
        <v>18.718181818181819</v>
      </c>
      <c r="S534" s="11"/>
      <c r="T534" s="1">
        <f>VLOOKUP(B534,Master_Item!B:I,8,0)</f>
        <v>6.024</v>
      </c>
      <c r="U534" s="11">
        <f t="shared" si="80"/>
        <v>0</v>
      </c>
      <c r="V534" s="11">
        <f t="shared" si="81"/>
        <v>0</v>
      </c>
      <c r="W534" s="11">
        <f t="shared" si="82"/>
        <v>0</v>
      </c>
      <c r="X534" s="11">
        <f t="shared" si="83"/>
        <v>12403.415999999999</v>
      </c>
      <c r="Y534" s="11">
        <f t="shared" si="84"/>
        <v>12403.415999999999</v>
      </c>
    </row>
    <row r="535" spans="1:25">
      <c r="A535" s="13">
        <v>24</v>
      </c>
      <c r="B535" s="2">
        <v>310003155</v>
      </c>
      <c r="C535" s="1" t="s">
        <v>73</v>
      </c>
      <c r="D535" s="1" t="s">
        <v>115</v>
      </c>
      <c r="E535" s="12">
        <f>_xlfn.IFNA(VLOOKUP($B535,'FST OMT'!$C:$AH,$A535,0),0)</f>
        <v>0</v>
      </c>
      <c r="F535" s="12">
        <f>_xlfn.IFNA(VLOOKUP($B535,'FST CV'!$C:$AH,$A535,0),0)</f>
        <v>747</v>
      </c>
      <c r="G535" s="12">
        <f>_xlfn.IFNA(VLOOKUP($B535,'FST TT'!$C:$AH,$A535,0),0)</f>
        <v>3610</v>
      </c>
      <c r="I535" s="4">
        <f t="shared" si="78"/>
        <v>4357</v>
      </c>
      <c r="K535" s="52">
        <f>IF(D535="MT",VLOOKUP(B535,Master_Item!B:H,7,0),VLOOKUP(B535,Master_Item!B:H,6,0))</f>
        <v>72</v>
      </c>
      <c r="L535" s="52" t="str">
        <f>VLOOKUP(B535,Master_Item!B:M,12,0)</f>
        <v>โรงงานนวนคร</v>
      </c>
      <c r="M535" s="11" t="str">
        <f t="shared" si="79"/>
        <v>โรงงานนวนครRegion 1</v>
      </c>
      <c r="N535" s="11">
        <f t="shared" ref="N535:R550" si="85">E535/$K535</f>
        <v>0</v>
      </c>
      <c r="O535" s="11">
        <f t="shared" si="85"/>
        <v>10.375</v>
      </c>
      <c r="P535" s="11">
        <f t="shared" si="85"/>
        <v>50.138888888888886</v>
      </c>
      <c r="Q535" s="11">
        <f t="shared" si="85"/>
        <v>0</v>
      </c>
      <c r="R535" s="11">
        <f t="shared" si="85"/>
        <v>60.513888888888886</v>
      </c>
      <c r="S535" s="11"/>
      <c r="T535" s="1">
        <f>VLOOKUP(B535,Master_Item!B:I,8,0)</f>
        <v>8.3999999999999986</v>
      </c>
      <c r="U535" s="11">
        <f t="shared" si="80"/>
        <v>0</v>
      </c>
      <c r="V535" s="11">
        <f t="shared" si="81"/>
        <v>6274.7999999999993</v>
      </c>
      <c r="W535" s="11">
        <f t="shared" si="82"/>
        <v>30323.999999999996</v>
      </c>
      <c r="X535" s="11">
        <f t="shared" si="83"/>
        <v>0</v>
      </c>
      <c r="Y535" s="11">
        <f t="shared" si="84"/>
        <v>36598.799999999996</v>
      </c>
    </row>
    <row r="536" spans="1:25">
      <c r="A536" s="13">
        <v>25</v>
      </c>
      <c r="B536" s="2">
        <v>310003155</v>
      </c>
      <c r="C536" s="1" t="s">
        <v>73</v>
      </c>
      <c r="D536" s="1" t="s">
        <v>116</v>
      </c>
      <c r="E536" s="12">
        <f>_xlfn.IFNA(VLOOKUP($B536,'FST OMT'!$C:$AH,$A536,0),0)</f>
        <v>2505</v>
      </c>
      <c r="F536" s="12">
        <f>_xlfn.IFNA(VLOOKUP($B536,'FST CV'!$C:$AH,$A536,0),0)</f>
        <v>2573</v>
      </c>
      <c r="G536" s="12">
        <f>_xlfn.IFNA(VLOOKUP($B536,'FST TT'!$C:$AH,$A536,0),0)</f>
        <v>6883</v>
      </c>
      <c r="I536" s="4">
        <f t="shared" ref="I536:I574" si="86">SUM(E536:H536)</f>
        <v>11961</v>
      </c>
      <c r="K536" s="52">
        <f>IF(D536="MT",VLOOKUP(B536,Master_Item!B:H,7,0),VLOOKUP(B536,Master_Item!B:H,6,0))</f>
        <v>72</v>
      </c>
      <c r="L536" s="52" t="str">
        <f>VLOOKUP(B536,Master_Item!B:M,12,0)</f>
        <v>โรงงานนวนคร</v>
      </c>
      <c r="M536" s="11" t="str">
        <f t="shared" ref="M536:M574" si="87">L536&amp;D536</f>
        <v>โรงงานนวนครRegion 2</v>
      </c>
      <c r="N536" s="11">
        <f t="shared" si="85"/>
        <v>34.791666666666664</v>
      </c>
      <c r="O536" s="11">
        <f t="shared" si="85"/>
        <v>35.736111111111114</v>
      </c>
      <c r="P536" s="11">
        <f t="shared" si="85"/>
        <v>95.597222222222229</v>
      </c>
      <c r="Q536" s="11">
        <f t="shared" si="85"/>
        <v>0</v>
      </c>
      <c r="R536" s="11">
        <f t="shared" si="85"/>
        <v>166.125</v>
      </c>
      <c r="S536" s="11"/>
      <c r="T536" s="1">
        <f>VLOOKUP(B536,Master_Item!B:I,8,0)</f>
        <v>8.3999999999999986</v>
      </c>
      <c r="U536" s="11">
        <f t="shared" ref="U536:U574" si="88">$T536*E536</f>
        <v>21041.999999999996</v>
      </c>
      <c r="V536" s="11">
        <f t="shared" ref="V536:V574" si="89">$T536*F536</f>
        <v>21613.199999999997</v>
      </c>
      <c r="W536" s="11">
        <f t="shared" ref="W536:W574" si="90">$T536*G536</f>
        <v>57817.19999999999</v>
      </c>
      <c r="X536" s="11">
        <f t="shared" ref="X536:X574" si="91">$T536*H536</f>
        <v>0</v>
      </c>
      <c r="Y536" s="11">
        <f t="shared" ref="Y536:Y574" si="92">$T536*I536</f>
        <v>100472.39999999998</v>
      </c>
    </row>
    <row r="537" spans="1:25">
      <c r="A537" s="13">
        <v>26</v>
      </c>
      <c r="B537" s="2">
        <v>310003155</v>
      </c>
      <c r="C537" s="1" t="s">
        <v>73</v>
      </c>
      <c r="D537" s="1" t="s">
        <v>117</v>
      </c>
      <c r="E537" s="12">
        <f>_xlfn.IFNA(VLOOKUP($B537,'FST OMT'!$C:$AH,$A537,0),0)</f>
        <v>2303</v>
      </c>
      <c r="F537" s="12">
        <f>_xlfn.IFNA(VLOOKUP($B537,'FST CV'!$C:$AH,$A537,0),0)</f>
        <v>8710</v>
      </c>
      <c r="G537" s="12">
        <f>_xlfn.IFNA(VLOOKUP($B537,'FST TT'!$C:$AH,$A537,0),0)</f>
        <v>4290</v>
      </c>
      <c r="I537" s="4">
        <f t="shared" si="86"/>
        <v>15303</v>
      </c>
      <c r="K537" s="52">
        <f>IF(D537="MT",VLOOKUP(B537,Master_Item!B:H,7,0),VLOOKUP(B537,Master_Item!B:H,6,0))</f>
        <v>72</v>
      </c>
      <c r="L537" s="52" t="str">
        <f>VLOOKUP(B537,Master_Item!B:M,12,0)</f>
        <v>โรงงานนวนคร</v>
      </c>
      <c r="M537" s="11" t="str">
        <f t="shared" si="87"/>
        <v>โรงงานนวนครRegion 3</v>
      </c>
      <c r="N537" s="11">
        <f t="shared" si="85"/>
        <v>31.986111111111111</v>
      </c>
      <c r="O537" s="11">
        <f t="shared" si="85"/>
        <v>120.97222222222223</v>
      </c>
      <c r="P537" s="11">
        <f t="shared" si="85"/>
        <v>59.583333333333336</v>
      </c>
      <c r="Q537" s="11">
        <f t="shared" si="85"/>
        <v>0</v>
      </c>
      <c r="R537" s="11">
        <f t="shared" si="85"/>
        <v>212.54166666666666</v>
      </c>
      <c r="S537" s="11"/>
      <c r="T537" s="1">
        <f>VLOOKUP(B537,Master_Item!B:I,8,0)</f>
        <v>8.3999999999999986</v>
      </c>
      <c r="U537" s="11">
        <f t="shared" si="88"/>
        <v>19345.199999999997</v>
      </c>
      <c r="V537" s="11">
        <f t="shared" si="89"/>
        <v>73163.999999999985</v>
      </c>
      <c r="W537" s="11">
        <f t="shared" si="90"/>
        <v>36035.999999999993</v>
      </c>
      <c r="X537" s="11">
        <f t="shared" si="91"/>
        <v>0</v>
      </c>
      <c r="Y537" s="11">
        <f t="shared" si="92"/>
        <v>128545.19999999998</v>
      </c>
    </row>
    <row r="538" spans="1:25">
      <c r="A538" s="13">
        <v>27</v>
      </c>
      <c r="B538" s="2">
        <v>310003155</v>
      </c>
      <c r="C538" s="1" t="s">
        <v>73</v>
      </c>
      <c r="D538" s="1" t="s">
        <v>118</v>
      </c>
      <c r="E538" s="12">
        <f>_xlfn.IFNA(VLOOKUP($B538,'FST OMT'!$C:$AH,$A538,0),0)</f>
        <v>2450</v>
      </c>
      <c r="F538" s="12">
        <f>_xlfn.IFNA(VLOOKUP($B538,'FST CV'!$C:$AH,$A538,0),0)</f>
        <v>6576</v>
      </c>
      <c r="G538" s="12">
        <f>_xlfn.IFNA(VLOOKUP($B538,'FST TT'!$C:$AH,$A538,0),0)</f>
        <v>8510</v>
      </c>
      <c r="I538" s="4">
        <f t="shared" si="86"/>
        <v>17536</v>
      </c>
      <c r="K538" s="52">
        <f>IF(D538="MT",VLOOKUP(B538,Master_Item!B:H,7,0),VLOOKUP(B538,Master_Item!B:H,6,0))</f>
        <v>72</v>
      </c>
      <c r="L538" s="52" t="str">
        <f>VLOOKUP(B538,Master_Item!B:M,12,0)</f>
        <v>โรงงานนวนคร</v>
      </c>
      <c r="M538" s="11" t="str">
        <f t="shared" si="87"/>
        <v>โรงงานนวนครRegion 4</v>
      </c>
      <c r="N538" s="11">
        <f t="shared" si="85"/>
        <v>34.027777777777779</v>
      </c>
      <c r="O538" s="11">
        <f t="shared" si="85"/>
        <v>91.333333333333329</v>
      </c>
      <c r="P538" s="11">
        <f t="shared" si="85"/>
        <v>118.19444444444444</v>
      </c>
      <c r="Q538" s="11">
        <f t="shared" si="85"/>
        <v>0</v>
      </c>
      <c r="R538" s="11">
        <f t="shared" si="85"/>
        <v>243.55555555555554</v>
      </c>
      <c r="S538" s="11"/>
      <c r="T538" s="1">
        <f>VLOOKUP(B538,Master_Item!B:I,8,0)</f>
        <v>8.3999999999999986</v>
      </c>
      <c r="U538" s="11">
        <f t="shared" si="88"/>
        <v>20579.999999999996</v>
      </c>
      <c r="V538" s="11">
        <f t="shared" si="89"/>
        <v>55238.399999999994</v>
      </c>
      <c r="W538" s="11">
        <f t="shared" si="90"/>
        <v>71483.999999999985</v>
      </c>
      <c r="X538" s="11">
        <f t="shared" si="91"/>
        <v>0</v>
      </c>
      <c r="Y538" s="11">
        <f t="shared" si="92"/>
        <v>147302.39999999997</v>
      </c>
    </row>
    <row r="539" spans="1:25">
      <c r="A539" s="13">
        <v>28</v>
      </c>
      <c r="B539" s="2">
        <v>310003155</v>
      </c>
      <c r="C539" s="1" t="s">
        <v>73</v>
      </c>
      <c r="D539" s="1" t="s">
        <v>119</v>
      </c>
      <c r="E539" s="12">
        <f>_xlfn.IFNA(VLOOKUP($B539,'FST OMT'!$C:$AH,$A539,0),0)</f>
        <v>446</v>
      </c>
      <c r="F539" s="12">
        <f>_xlfn.IFNA(VLOOKUP($B539,'FST CV'!$C:$AH,$A539,0),0)</f>
        <v>2567</v>
      </c>
      <c r="G539" s="12">
        <f>_xlfn.IFNA(VLOOKUP($B539,'FST TT'!$C:$AH,$A539,0),0)</f>
        <v>0</v>
      </c>
      <c r="I539" s="4">
        <f t="shared" si="86"/>
        <v>3013</v>
      </c>
      <c r="K539" s="52">
        <f>IF(D539="MT",VLOOKUP(B539,Master_Item!B:H,7,0),VLOOKUP(B539,Master_Item!B:H,6,0))</f>
        <v>72</v>
      </c>
      <c r="L539" s="52" t="str">
        <f>VLOOKUP(B539,Master_Item!B:M,12,0)</f>
        <v>โรงงานนวนคร</v>
      </c>
      <c r="M539" s="11" t="str">
        <f t="shared" si="87"/>
        <v>โรงงานนวนครRegion 5</v>
      </c>
      <c r="N539" s="11">
        <f t="shared" si="85"/>
        <v>6.1944444444444446</v>
      </c>
      <c r="O539" s="11">
        <f t="shared" si="85"/>
        <v>35.652777777777779</v>
      </c>
      <c r="P539" s="11">
        <f t="shared" si="85"/>
        <v>0</v>
      </c>
      <c r="Q539" s="11">
        <f t="shared" si="85"/>
        <v>0</v>
      </c>
      <c r="R539" s="11">
        <f t="shared" si="85"/>
        <v>41.847222222222221</v>
      </c>
      <c r="S539" s="11"/>
      <c r="T539" s="1">
        <f>VLOOKUP(B539,Master_Item!B:I,8,0)</f>
        <v>8.3999999999999986</v>
      </c>
      <c r="U539" s="11">
        <f t="shared" si="88"/>
        <v>3746.3999999999992</v>
      </c>
      <c r="V539" s="11">
        <f t="shared" si="89"/>
        <v>21562.799999999996</v>
      </c>
      <c r="W539" s="11">
        <f t="shared" si="90"/>
        <v>0</v>
      </c>
      <c r="X539" s="11">
        <f t="shared" si="91"/>
        <v>0</v>
      </c>
      <c r="Y539" s="11">
        <f t="shared" si="92"/>
        <v>25309.199999999997</v>
      </c>
    </row>
    <row r="540" spans="1:25">
      <c r="A540" s="13">
        <v>29</v>
      </c>
      <c r="B540" s="2">
        <v>310003155</v>
      </c>
      <c r="C540" s="1" t="s">
        <v>73</v>
      </c>
      <c r="D540" s="1" t="s">
        <v>127</v>
      </c>
      <c r="E540" s="12">
        <f>_xlfn.IFNA(VLOOKUP($B540,'FST OMT'!$C:$AH,$A540,0),0)*0.45</f>
        <v>507.6</v>
      </c>
      <c r="F540" s="12">
        <f>_xlfn.IFNA(VLOOKUP($B540,'FST CV'!$C:$AH,$A540,0),0)*0.45</f>
        <v>1918.3500000000001</v>
      </c>
      <c r="G540" s="12">
        <f>_xlfn.IFNA(VLOOKUP($B540,'FST TT'!$C:$AH,$A540,0),0)*0.45</f>
        <v>1768.5</v>
      </c>
      <c r="I540" s="4">
        <f t="shared" si="86"/>
        <v>4194.4500000000007</v>
      </c>
      <c r="K540" s="52">
        <f>IF(D540="MT",VLOOKUP(B540,Master_Item!B:H,7,0),VLOOKUP(B540,Master_Item!B:H,6,0))</f>
        <v>72</v>
      </c>
      <c r="L540" s="52" t="str">
        <f>VLOOKUP(B540,Master_Item!B:M,12,0)</f>
        <v>โรงงานนวนคร</v>
      </c>
      <c r="M540" s="11" t="str">
        <f t="shared" si="87"/>
        <v>โรงงานนวนครRegion 6/9</v>
      </c>
      <c r="N540" s="11">
        <f t="shared" si="85"/>
        <v>7.0500000000000007</v>
      </c>
      <c r="O540" s="11">
        <f t="shared" si="85"/>
        <v>26.643750000000001</v>
      </c>
      <c r="P540" s="11">
        <f t="shared" si="85"/>
        <v>24.5625</v>
      </c>
      <c r="Q540" s="11">
        <f t="shared" si="85"/>
        <v>0</v>
      </c>
      <c r="R540" s="11">
        <f t="shared" si="85"/>
        <v>58.256250000000009</v>
      </c>
      <c r="S540" s="11"/>
      <c r="T540" s="1">
        <f>VLOOKUP(B540,Master_Item!B:I,8,0)</f>
        <v>8.3999999999999986</v>
      </c>
      <c r="U540" s="11">
        <f t="shared" si="88"/>
        <v>4263.8399999999992</v>
      </c>
      <c r="V540" s="11">
        <f t="shared" si="89"/>
        <v>16114.139999999998</v>
      </c>
      <c r="W540" s="11">
        <f t="shared" si="90"/>
        <v>14855.399999999998</v>
      </c>
      <c r="X540" s="11">
        <f t="shared" si="91"/>
        <v>0</v>
      </c>
      <c r="Y540" s="11">
        <f t="shared" si="92"/>
        <v>35233.379999999997</v>
      </c>
    </row>
    <row r="541" spans="1:25">
      <c r="A541" s="13">
        <v>29</v>
      </c>
      <c r="B541" s="2">
        <v>310003155</v>
      </c>
      <c r="C541" s="1" t="s">
        <v>73</v>
      </c>
      <c r="D541" s="1" t="s">
        <v>128</v>
      </c>
      <c r="E541" s="12">
        <f>_xlfn.IFNA(VLOOKUP($B541,'FST OMT'!$C:$AH,$A541,0),0)*0.55</f>
        <v>620.40000000000009</v>
      </c>
      <c r="F541" s="12">
        <f>_xlfn.IFNA(VLOOKUP($B541,'FST CV'!$C:$AH,$A541,0),0)*0.55</f>
        <v>2344.65</v>
      </c>
      <c r="G541" s="12">
        <f>_xlfn.IFNA(VLOOKUP($B541,'FST TT'!$C:$AH,$A541,0),0)*0.55</f>
        <v>2161.5</v>
      </c>
      <c r="I541" s="4">
        <f t="shared" si="86"/>
        <v>5126.55</v>
      </c>
      <c r="K541" s="52">
        <f>IF(D541="MT",VLOOKUP(B541,Master_Item!B:H,7,0),VLOOKUP(B541,Master_Item!B:H,6,0))</f>
        <v>72</v>
      </c>
      <c r="L541" s="52" t="str">
        <f>VLOOKUP(B541,Master_Item!B:M,12,0)</f>
        <v>โรงงานนวนคร</v>
      </c>
      <c r="M541" s="11" t="str">
        <f t="shared" si="87"/>
        <v>โรงงานนวนครRegion 6/14</v>
      </c>
      <c r="N541" s="11">
        <f t="shared" si="85"/>
        <v>8.6166666666666671</v>
      </c>
      <c r="O541" s="11">
        <f t="shared" si="85"/>
        <v>32.564583333333331</v>
      </c>
      <c r="P541" s="11">
        <f t="shared" si="85"/>
        <v>30.020833333333332</v>
      </c>
      <c r="Q541" s="11">
        <f t="shared" si="85"/>
        <v>0</v>
      </c>
      <c r="R541" s="11">
        <f t="shared" si="85"/>
        <v>71.202083333333334</v>
      </c>
      <c r="S541" s="11"/>
      <c r="T541" s="1">
        <f>VLOOKUP(B541,Master_Item!B:I,8,0)</f>
        <v>8.3999999999999986</v>
      </c>
      <c r="U541" s="11">
        <f t="shared" si="88"/>
        <v>5211.3599999999997</v>
      </c>
      <c r="V541" s="11">
        <f t="shared" si="89"/>
        <v>19695.059999999998</v>
      </c>
      <c r="W541" s="11">
        <f t="shared" si="90"/>
        <v>18156.599999999999</v>
      </c>
      <c r="X541" s="11">
        <f t="shared" si="91"/>
        <v>0</v>
      </c>
      <c r="Y541" s="11">
        <f t="shared" si="92"/>
        <v>43063.02</v>
      </c>
    </row>
    <row r="542" spans="1:25">
      <c r="A542" s="13">
        <v>30</v>
      </c>
      <c r="B542" s="2">
        <v>310003155</v>
      </c>
      <c r="C542" s="1" t="s">
        <v>73</v>
      </c>
      <c r="D542" s="1" t="s">
        <v>121</v>
      </c>
      <c r="E542" s="12">
        <f>_xlfn.IFNA(VLOOKUP($B542,'FST OMT'!$C:$AH,$A542,0),0)</f>
        <v>775</v>
      </c>
      <c r="F542" s="12">
        <f>_xlfn.IFNA(VLOOKUP($B542,'FST CV'!$C:$AH,$A542,0),0)</f>
        <v>2574</v>
      </c>
      <c r="G542" s="12">
        <f>_xlfn.IFNA(VLOOKUP($B542,'FST TT'!$C:$AH,$A542,0),0)</f>
        <v>10400</v>
      </c>
      <c r="I542" s="4">
        <f t="shared" si="86"/>
        <v>13749</v>
      </c>
      <c r="K542" s="52">
        <f>IF(D542="MT",VLOOKUP(B542,Master_Item!B:H,7,0),VLOOKUP(B542,Master_Item!B:H,6,0))</f>
        <v>72</v>
      </c>
      <c r="L542" s="52" t="str">
        <f>VLOOKUP(B542,Master_Item!B:M,12,0)</f>
        <v>โรงงานนวนคร</v>
      </c>
      <c r="M542" s="11" t="str">
        <f t="shared" si="87"/>
        <v>โรงงานนวนครRegion 7</v>
      </c>
      <c r="N542" s="11">
        <f t="shared" si="85"/>
        <v>10.763888888888889</v>
      </c>
      <c r="O542" s="11">
        <f t="shared" si="85"/>
        <v>35.75</v>
      </c>
      <c r="P542" s="11">
        <f t="shared" si="85"/>
        <v>144.44444444444446</v>
      </c>
      <c r="Q542" s="11">
        <f t="shared" si="85"/>
        <v>0</v>
      </c>
      <c r="R542" s="11">
        <f t="shared" si="85"/>
        <v>190.95833333333334</v>
      </c>
      <c r="S542" s="11"/>
      <c r="T542" s="1">
        <f>VLOOKUP(B542,Master_Item!B:I,8,0)</f>
        <v>8.3999999999999986</v>
      </c>
      <c r="U542" s="11">
        <f t="shared" si="88"/>
        <v>6509.9999999999991</v>
      </c>
      <c r="V542" s="11">
        <f t="shared" si="89"/>
        <v>21621.599999999995</v>
      </c>
      <c r="W542" s="11">
        <f t="shared" si="90"/>
        <v>87359.999999999985</v>
      </c>
      <c r="X542" s="11">
        <f t="shared" si="91"/>
        <v>0</v>
      </c>
      <c r="Y542" s="11">
        <f t="shared" si="92"/>
        <v>115491.59999999998</v>
      </c>
    </row>
    <row r="543" spans="1:25">
      <c r="A543" s="13">
        <v>31</v>
      </c>
      <c r="B543" s="2">
        <v>310003155</v>
      </c>
      <c r="C543" s="1" t="s">
        <v>73</v>
      </c>
      <c r="D543" s="1" t="s">
        <v>122</v>
      </c>
      <c r="E543" s="12">
        <f>_xlfn.IFNA(VLOOKUP($B543,'FST OMT'!$C:$AH,$A543,0),0)</f>
        <v>1525</v>
      </c>
      <c r="F543" s="12">
        <f>_xlfn.IFNA(VLOOKUP($B543,'FST CV'!$C:$AH,$A543,0),0)</f>
        <v>1265</v>
      </c>
      <c r="G543" s="12">
        <f>_xlfn.IFNA(VLOOKUP($B543,'FST TT'!$C:$AH,$A543,0),0)</f>
        <v>9775</v>
      </c>
      <c r="I543" s="4">
        <f t="shared" si="86"/>
        <v>12565</v>
      </c>
      <c r="K543" s="52">
        <f>IF(D543="MT",VLOOKUP(B543,Master_Item!B:H,7,0),VLOOKUP(B543,Master_Item!B:H,6,0))</f>
        <v>72</v>
      </c>
      <c r="L543" s="52" t="str">
        <f>VLOOKUP(B543,Master_Item!B:M,12,0)</f>
        <v>โรงงานนวนคร</v>
      </c>
      <c r="M543" s="11" t="str">
        <f t="shared" si="87"/>
        <v>โรงงานนวนครRegion 8</v>
      </c>
      <c r="N543" s="11">
        <f t="shared" si="85"/>
        <v>21.180555555555557</v>
      </c>
      <c r="O543" s="11">
        <f t="shared" si="85"/>
        <v>17.569444444444443</v>
      </c>
      <c r="P543" s="11">
        <f t="shared" si="85"/>
        <v>135.76388888888889</v>
      </c>
      <c r="Q543" s="11">
        <f t="shared" si="85"/>
        <v>0</v>
      </c>
      <c r="R543" s="11">
        <f t="shared" si="85"/>
        <v>174.51388888888889</v>
      </c>
      <c r="S543" s="11"/>
      <c r="T543" s="1">
        <f>VLOOKUP(B543,Master_Item!B:I,8,0)</f>
        <v>8.3999999999999986</v>
      </c>
      <c r="U543" s="11">
        <f t="shared" si="88"/>
        <v>12809.999999999998</v>
      </c>
      <c r="V543" s="11">
        <f t="shared" si="89"/>
        <v>10625.999999999998</v>
      </c>
      <c r="W543" s="11">
        <f t="shared" si="90"/>
        <v>82109.999999999985</v>
      </c>
      <c r="X543" s="11">
        <f t="shared" si="91"/>
        <v>0</v>
      </c>
      <c r="Y543" s="11">
        <f t="shared" si="92"/>
        <v>105545.99999999999</v>
      </c>
    </row>
    <row r="544" spans="1:25">
      <c r="A544" s="13">
        <v>131</v>
      </c>
      <c r="B544" s="2">
        <v>310003155</v>
      </c>
      <c r="C544" s="1" t="s">
        <v>73</v>
      </c>
      <c r="D544" s="1" t="s">
        <v>123</v>
      </c>
      <c r="H544" s="4">
        <f>_xlfn.IFNA(VLOOKUP(B544,'FST MT'!A:FS,$A544,0),0)</f>
        <v>0</v>
      </c>
      <c r="I544" s="4">
        <f t="shared" si="86"/>
        <v>0</v>
      </c>
      <c r="K544" s="52">
        <f>IF(D544="MT",VLOOKUP(B544,Master_Item!B:H,7,0),VLOOKUP(B544,Master_Item!B:H,6,0))</f>
        <v>72</v>
      </c>
      <c r="L544" s="52" t="str">
        <f>VLOOKUP(B544,Master_Item!B:M,12,0)</f>
        <v>โรงงานนวนคร</v>
      </c>
      <c r="M544" s="11" t="str">
        <f t="shared" si="87"/>
        <v>โรงงานนวนครMT</v>
      </c>
      <c r="N544" s="11">
        <f t="shared" si="85"/>
        <v>0</v>
      </c>
      <c r="O544" s="11">
        <f t="shared" si="85"/>
        <v>0</v>
      </c>
      <c r="P544" s="11">
        <f t="shared" si="85"/>
        <v>0</v>
      </c>
      <c r="Q544" s="11">
        <f t="shared" si="85"/>
        <v>0</v>
      </c>
      <c r="R544" s="11">
        <f t="shared" si="85"/>
        <v>0</v>
      </c>
      <c r="S544" s="11"/>
      <c r="T544" s="1">
        <f>VLOOKUP(B544,Master_Item!B:I,8,0)</f>
        <v>8.3999999999999986</v>
      </c>
      <c r="U544" s="11">
        <f t="shared" si="88"/>
        <v>0</v>
      </c>
      <c r="V544" s="11">
        <f t="shared" si="89"/>
        <v>0</v>
      </c>
      <c r="W544" s="11">
        <f t="shared" si="90"/>
        <v>0</v>
      </c>
      <c r="X544" s="11">
        <f t="shared" si="91"/>
        <v>0</v>
      </c>
      <c r="Y544" s="11">
        <f t="shared" si="92"/>
        <v>0</v>
      </c>
    </row>
    <row r="545" spans="1:25">
      <c r="A545" s="13">
        <v>24</v>
      </c>
      <c r="B545" s="2">
        <v>310003263</v>
      </c>
      <c r="C545" s="1" t="s">
        <v>78</v>
      </c>
      <c r="D545" s="1" t="s">
        <v>115</v>
      </c>
      <c r="E545" s="12">
        <f>_xlfn.IFNA(VLOOKUP($B545,'FST OMT'!$C:$AH,$A545,0),0)</f>
        <v>0</v>
      </c>
      <c r="F545" s="12">
        <f>_xlfn.IFNA(VLOOKUP($B545,'FST CV'!$C:$AH,$A545,0),0)</f>
        <v>0</v>
      </c>
      <c r="G545" s="12">
        <f>_xlfn.IFNA(VLOOKUP($B545,'FST TT'!$C:$AH,$A545,0),0)</f>
        <v>0</v>
      </c>
      <c r="I545" s="4">
        <f t="shared" si="86"/>
        <v>0</v>
      </c>
      <c r="K545" s="52">
        <f>IF(D545="MT",VLOOKUP(B545,Master_Item!B:H,7,0),VLOOKUP(B545,Master_Item!B:H,6,0))</f>
        <v>72</v>
      </c>
      <c r="L545" s="52" t="str">
        <f>VLOOKUP(B545,Master_Item!B:M,12,0)</f>
        <v>โรงงานนวนคร</v>
      </c>
      <c r="M545" s="11" t="str">
        <f t="shared" si="87"/>
        <v>โรงงานนวนครRegion 1</v>
      </c>
      <c r="N545" s="11">
        <f t="shared" si="85"/>
        <v>0</v>
      </c>
      <c r="O545" s="11">
        <f t="shared" si="85"/>
        <v>0</v>
      </c>
      <c r="P545" s="11">
        <f t="shared" si="85"/>
        <v>0</v>
      </c>
      <c r="Q545" s="11">
        <f t="shared" si="85"/>
        <v>0</v>
      </c>
      <c r="R545" s="11">
        <f t="shared" si="85"/>
        <v>0</v>
      </c>
      <c r="S545" s="11"/>
      <c r="T545" s="1">
        <f>VLOOKUP(B545,Master_Item!B:I,8,0)</f>
        <v>8.3999999999999986</v>
      </c>
      <c r="U545" s="11">
        <f t="shared" si="88"/>
        <v>0</v>
      </c>
      <c r="V545" s="11">
        <f t="shared" si="89"/>
        <v>0</v>
      </c>
      <c r="W545" s="11">
        <f t="shared" si="90"/>
        <v>0</v>
      </c>
      <c r="X545" s="11">
        <f t="shared" si="91"/>
        <v>0</v>
      </c>
      <c r="Y545" s="11">
        <f t="shared" si="92"/>
        <v>0</v>
      </c>
    </row>
    <row r="546" spans="1:25">
      <c r="A546" s="13">
        <v>25</v>
      </c>
      <c r="B546" s="2">
        <v>310003263</v>
      </c>
      <c r="C546" s="1" t="s">
        <v>78</v>
      </c>
      <c r="D546" s="1" t="s">
        <v>116</v>
      </c>
      <c r="E546" s="12">
        <f>_xlfn.IFNA(VLOOKUP($B546,'FST OMT'!$C:$AH,$A546,0),0)</f>
        <v>0</v>
      </c>
      <c r="F546" s="12">
        <f>_xlfn.IFNA(VLOOKUP($B546,'FST CV'!$C:$AH,$A546,0),0)</f>
        <v>0</v>
      </c>
      <c r="G546" s="12">
        <f>_xlfn.IFNA(VLOOKUP($B546,'FST TT'!$C:$AH,$A546,0),0)</f>
        <v>0</v>
      </c>
      <c r="I546" s="4">
        <f t="shared" si="86"/>
        <v>0</v>
      </c>
      <c r="K546" s="52">
        <f>IF(D546="MT",VLOOKUP(B546,Master_Item!B:H,7,0),VLOOKUP(B546,Master_Item!B:H,6,0))</f>
        <v>72</v>
      </c>
      <c r="L546" s="52" t="str">
        <f>VLOOKUP(B546,Master_Item!B:M,12,0)</f>
        <v>โรงงานนวนคร</v>
      </c>
      <c r="M546" s="11" t="str">
        <f t="shared" si="87"/>
        <v>โรงงานนวนครRegion 2</v>
      </c>
      <c r="N546" s="11">
        <f t="shared" si="85"/>
        <v>0</v>
      </c>
      <c r="O546" s="11">
        <f t="shared" si="85"/>
        <v>0</v>
      </c>
      <c r="P546" s="11">
        <f t="shared" si="85"/>
        <v>0</v>
      </c>
      <c r="Q546" s="11">
        <f t="shared" si="85"/>
        <v>0</v>
      </c>
      <c r="R546" s="11">
        <f t="shared" si="85"/>
        <v>0</v>
      </c>
      <c r="S546" s="11"/>
      <c r="T546" s="1">
        <f>VLOOKUP(B546,Master_Item!B:I,8,0)</f>
        <v>8.3999999999999986</v>
      </c>
      <c r="U546" s="11">
        <f t="shared" si="88"/>
        <v>0</v>
      </c>
      <c r="V546" s="11">
        <f t="shared" si="89"/>
        <v>0</v>
      </c>
      <c r="W546" s="11">
        <f t="shared" si="90"/>
        <v>0</v>
      </c>
      <c r="X546" s="11">
        <f t="shared" si="91"/>
        <v>0</v>
      </c>
      <c r="Y546" s="11">
        <f t="shared" si="92"/>
        <v>0</v>
      </c>
    </row>
    <row r="547" spans="1:25">
      <c r="A547" s="13">
        <v>26</v>
      </c>
      <c r="B547" s="2">
        <v>310003263</v>
      </c>
      <c r="C547" s="1" t="s">
        <v>78</v>
      </c>
      <c r="D547" s="1" t="s">
        <v>117</v>
      </c>
      <c r="E547" s="12">
        <f>_xlfn.IFNA(VLOOKUP($B547,'FST OMT'!$C:$AH,$A547,0),0)</f>
        <v>0</v>
      </c>
      <c r="F547" s="12">
        <f>_xlfn.IFNA(VLOOKUP($B547,'FST CV'!$C:$AH,$A547,0),0)</f>
        <v>0</v>
      </c>
      <c r="G547" s="12">
        <f>_xlfn.IFNA(VLOOKUP($B547,'FST TT'!$C:$AH,$A547,0),0)</f>
        <v>0</v>
      </c>
      <c r="I547" s="4">
        <f t="shared" si="86"/>
        <v>0</v>
      </c>
      <c r="K547" s="52">
        <f>IF(D547="MT",VLOOKUP(B547,Master_Item!B:H,7,0),VLOOKUP(B547,Master_Item!B:H,6,0))</f>
        <v>72</v>
      </c>
      <c r="L547" s="52" t="str">
        <f>VLOOKUP(B547,Master_Item!B:M,12,0)</f>
        <v>โรงงานนวนคร</v>
      </c>
      <c r="M547" s="11" t="str">
        <f t="shared" si="87"/>
        <v>โรงงานนวนครRegion 3</v>
      </c>
      <c r="N547" s="11">
        <f t="shared" si="85"/>
        <v>0</v>
      </c>
      <c r="O547" s="11">
        <f t="shared" si="85"/>
        <v>0</v>
      </c>
      <c r="P547" s="11">
        <f t="shared" si="85"/>
        <v>0</v>
      </c>
      <c r="Q547" s="11">
        <f t="shared" si="85"/>
        <v>0</v>
      </c>
      <c r="R547" s="11">
        <f t="shared" si="85"/>
        <v>0</v>
      </c>
      <c r="S547" s="11"/>
      <c r="T547" s="1">
        <f>VLOOKUP(B547,Master_Item!B:I,8,0)</f>
        <v>8.3999999999999986</v>
      </c>
      <c r="U547" s="11">
        <f t="shared" si="88"/>
        <v>0</v>
      </c>
      <c r="V547" s="11">
        <f t="shared" si="89"/>
        <v>0</v>
      </c>
      <c r="W547" s="11">
        <f t="shared" si="90"/>
        <v>0</v>
      </c>
      <c r="X547" s="11">
        <f t="shared" si="91"/>
        <v>0</v>
      </c>
      <c r="Y547" s="11">
        <f t="shared" si="92"/>
        <v>0</v>
      </c>
    </row>
    <row r="548" spans="1:25">
      <c r="A548" s="13">
        <v>27</v>
      </c>
      <c r="B548" s="2">
        <v>310003263</v>
      </c>
      <c r="C548" s="1" t="s">
        <v>78</v>
      </c>
      <c r="D548" s="1" t="s">
        <v>118</v>
      </c>
      <c r="E548" s="12">
        <f>_xlfn.IFNA(VLOOKUP($B548,'FST OMT'!$C:$AH,$A548,0),0)</f>
        <v>0</v>
      </c>
      <c r="F548" s="12">
        <f>_xlfn.IFNA(VLOOKUP($B548,'FST CV'!$C:$AH,$A548,0),0)</f>
        <v>0</v>
      </c>
      <c r="G548" s="12">
        <f>_xlfn.IFNA(VLOOKUP($B548,'FST TT'!$C:$AH,$A548,0),0)</f>
        <v>0</v>
      </c>
      <c r="I548" s="4">
        <f t="shared" si="86"/>
        <v>0</v>
      </c>
      <c r="K548" s="52">
        <f>IF(D548="MT",VLOOKUP(B548,Master_Item!B:H,7,0),VLOOKUP(B548,Master_Item!B:H,6,0))</f>
        <v>72</v>
      </c>
      <c r="L548" s="52" t="str">
        <f>VLOOKUP(B548,Master_Item!B:M,12,0)</f>
        <v>โรงงานนวนคร</v>
      </c>
      <c r="M548" s="11" t="str">
        <f t="shared" si="87"/>
        <v>โรงงานนวนครRegion 4</v>
      </c>
      <c r="N548" s="11">
        <f t="shared" si="85"/>
        <v>0</v>
      </c>
      <c r="O548" s="11">
        <f t="shared" si="85"/>
        <v>0</v>
      </c>
      <c r="P548" s="11">
        <f t="shared" si="85"/>
        <v>0</v>
      </c>
      <c r="Q548" s="11">
        <f t="shared" si="85"/>
        <v>0</v>
      </c>
      <c r="R548" s="11">
        <f t="shared" si="85"/>
        <v>0</v>
      </c>
      <c r="S548" s="11"/>
      <c r="T548" s="1">
        <f>VLOOKUP(B548,Master_Item!B:I,8,0)</f>
        <v>8.3999999999999986</v>
      </c>
      <c r="U548" s="11">
        <f t="shared" si="88"/>
        <v>0</v>
      </c>
      <c r="V548" s="11">
        <f t="shared" si="89"/>
        <v>0</v>
      </c>
      <c r="W548" s="11">
        <f t="shared" si="90"/>
        <v>0</v>
      </c>
      <c r="X548" s="11">
        <f t="shared" si="91"/>
        <v>0</v>
      </c>
      <c r="Y548" s="11">
        <f t="shared" si="92"/>
        <v>0</v>
      </c>
    </row>
    <row r="549" spans="1:25">
      <c r="A549" s="13">
        <v>28</v>
      </c>
      <c r="B549" s="2">
        <v>310003263</v>
      </c>
      <c r="C549" s="1" t="s">
        <v>78</v>
      </c>
      <c r="D549" s="1" t="s">
        <v>119</v>
      </c>
      <c r="E549" s="12">
        <f>_xlfn.IFNA(VLOOKUP($B549,'FST OMT'!$C:$AH,$A549,0),0)</f>
        <v>0</v>
      </c>
      <c r="F549" s="12">
        <f>_xlfn.IFNA(VLOOKUP($B549,'FST CV'!$C:$AH,$A549,0),0)</f>
        <v>0</v>
      </c>
      <c r="G549" s="12">
        <f>_xlfn.IFNA(VLOOKUP($B549,'FST TT'!$C:$AH,$A549,0),0)</f>
        <v>0</v>
      </c>
      <c r="I549" s="4">
        <f t="shared" si="86"/>
        <v>0</v>
      </c>
      <c r="K549" s="52">
        <f>IF(D549="MT",VLOOKUP(B549,Master_Item!B:H,7,0),VLOOKUP(B549,Master_Item!B:H,6,0))</f>
        <v>72</v>
      </c>
      <c r="L549" s="52" t="str">
        <f>VLOOKUP(B549,Master_Item!B:M,12,0)</f>
        <v>โรงงานนวนคร</v>
      </c>
      <c r="M549" s="11" t="str">
        <f t="shared" si="87"/>
        <v>โรงงานนวนครRegion 5</v>
      </c>
      <c r="N549" s="11">
        <f t="shared" si="85"/>
        <v>0</v>
      </c>
      <c r="O549" s="11">
        <f t="shared" si="85"/>
        <v>0</v>
      </c>
      <c r="P549" s="11">
        <f t="shared" si="85"/>
        <v>0</v>
      </c>
      <c r="Q549" s="11">
        <f t="shared" si="85"/>
        <v>0</v>
      </c>
      <c r="R549" s="11">
        <f t="shared" si="85"/>
        <v>0</v>
      </c>
      <c r="S549" s="11"/>
      <c r="T549" s="1">
        <f>VLOOKUP(B549,Master_Item!B:I,8,0)</f>
        <v>8.3999999999999986</v>
      </c>
      <c r="U549" s="11">
        <f t="shared" si="88"/>
        <v>0</v>
      </c>
      <c r="V549" s="11">
        <f t="shared" si="89"/>
        <v>0</v>
      </c>
      <c r="W549" s="11">
        <f t="shared" si="90"/>
        <v>0</v>
      </c>
      <c r="X549" s="11">
        <f t="shared" si="91"/>
        <v>0</v>
      </c>
      <c r="Y549" s="11">
        <f t="shared" si="92"/>
        <v>0</v>
      </c>
    </row>
    <row r="550" spans="1:25">
      <c r="A550" s="13">
        <v>29</v>
      </c>
      <c r="B550" s="2">
        <v>310003263</v>
      </c>
      <c r="C550" s="1" t="s">
        <v>78</v>
      </c>
      <c r="D550" s="1" t="s">
        <v>127</v>
      </c>
      <c r="E550" s="12">
        <f>_xlfn.IFNA(VLOOKUP($B550,'FST OMT'!$C:$AH,$A550,0),0)*0.45</f>
        <v>0</v>
      </c>
      <c r="F550" s="12">
        <f>_xlfn.IFNA(VLOOKUP($B550,'FST CV'!$C:$AH,$A550,0),0)*0.45</f>
        <v>0</v>
      </c>
      <c r="G550" s="12">
        <f>_xlfn.IFNA(VLOOKUP($B550,'FST TT'!$C:$AH,$A550,0),0)*0.45</f>
        <v>0</v>
      </c>
      <c r="I550" s="4">
        <f t="shared" si="86"/>
        <v>0</v>
      </c>
      <c r="K550" s="52">
        <f>IF(D550="MT",VLOOKUP(B550,Master_Item!B:H,7,0),VLOOKUP(B550,Master_Item!B:H,6,0))</f>
        <v>72</v>
      </c>
      <c r="L550" s="52" t="str">
        <f>VLOOKUP(B550,Master_Item!B:M,12,0)</f>
        <v>โรงงานนวนคร</v>
      </c>
      <c r="M550" s="11" t="str">
        <f t="shared" si="87"/>
        <v>โรงงานนวนครRegion 6/9</v>
      </c>
      <c r="N550" s="11">
        <f t="shared" si="85"/>
        <v>0</v>
      </c>
      <c r="O550" s="11">
        <f t="shared" si="85"/>
        <v>0</v>
      </c>
      <c r="P550" s="11">
        <f t="shared" si="85"/>
        <v>0</v>
      </c>
      <c r="Q550" s="11">
        <f t="shared" si="85"/>
        <v>0</v>
      </c>
      <c r="R550" s="11">
        <f t="shared" si="85"/>
        <v>0</v>
      </c>
      <c r="S550" s="11"/>
      <c r="T550" s="1">
        <f>VLOOKUP(B550,Master_Item!B:I,8,0)</f>
        <v>8.3999999999999986</v>
      </c>
      <c r="U550" s="11">
        <f t="shared" si="88"/>
        <v>0</v>
      </c>
      <c r="V550" s="11">
        <f t="shared" si="89"/>
        <v>0</v>
      </c>
      <c r="W550" s="11">
        <f t="shared" si="90"/>
        <v>0</v>
      </c>
      <c r="X550" s="11">
        <f t="shared" si="91"/>
        <v>0</v>
      </c>
      <c r="Y550" s="11">
        <f t="shared" si="92"/>
        <v>0</v>
      </c>
    </row>
    <row r="551" spans="1:25">
      <c r="A551" s="13">
        <v>29</v>
      </c>
      <c r="B551" s="2">
        <v>310003263</v>
      </c>
      <c r="C551" s="1" t="s">
        <v>78</v>
      </c>
      <c r="D551" s="1" t="s">
        <v>128</v>
      </c>
      <c r="E551" s="12">
        <f>_xlfn.IFNA(VLOOKUP($B551,'FST OMT'!$C:$AH,$A551,0),0)*0.55</f>
        <v>0</v>
      </c>
      <c r="F551" s="12">
        <f>_xlfn.IFNA(VLOOKUP($B551,'FST CV'!$C:$AH,$A551,0),0)*0.55</f>
        <v>0</v>
      </c>
      <c r="G551" s="12">
        <f>_xlfn.IFNA(VLOOKUP($B551,'FST TT'!$C:$AH,$A551,0),0)*0.55</f>
        <v>0</v>
      </c>
      <c r="I551" s="4">
        <f t="shared" si="86"/>
        <v>0</v>
      </c>
      <c r="K551" s="52">
        <f>IF(D551="MT",VLOOKUP(B551,Master_Item!B:H,7,0),VLOOKUP(B551,Master_Item!B:H,6,0))</f>
        <v>72</v>
      </c>
      <c r="L551" s="52" t="str">
        <f>VLOOKUP(B551,Master_Item!B:M,12,0)</f>
        <v>โรงงานนวนคร</v>
      </c>
      <c r="M551" s="11" t="str">
        <f t="shared" si="87"/>
        <v>โรงงานนวนครRegion 6/14</v>
      </c>
      <c r="N551" s="11">
        <f t="shared" ref="N551:R574" si="93">E551/$K551</f>
        <v>0</v>
      </c>
      <c r="O551" s="11">
        <f t="shared" si="93"/>
        <v>0</v>
      </c>
      <c r="P551" s="11">
        <f t="shared" si="93"/>
        <v>0</v>
      </c>
      <c r="Q551" s="11">
        <f t="shared" si="93"/>
        <v>0</v>
      </c>
      <c r="R551" s="11">
        <f t="shared" si="93"/>
        <v>0</v>
      </c>
      <c r="S551" s="11"/>
      <c r="T551" s="1">
        <f>VLOOKUP(B551,Master_Item!B:I,8,0)</f>
        <v>8.3999999999999986</v>
      </c>
      <c r="U551" s="11">
        <f t="shared" si="88"/>
        <v>0</v>
      </c>
      <c r="V551" s="11">
        <f t="shared" si="89"/>
        <v>0</v>
      </c>
      <c r="W551" s="11">
        <f t="shared" si="90"/>
        <v>0</v>
      </c>
      <c r="X551" s="11">
        <f t="shared" si="91"/>
        <v>0</v>
      </c>
      <c r="Y551" s="11">
        <f t="shared" si="92"/>
        <v>0</v>
      </c>
    </row>
    <row r="552" spans="1:25">
      <c r="A552" s="13">
        <v>30</v>
      </c>
      <c r="B552" s="2">
        <v>310003263</v>
      </c>
      <c r="C552" s="1" t="s">
        <v>78</v>
      </c>
      <c r="D552" s="1" t="s">
        <v>121</v>
      </c>
      <c r="E552" s="12">
        <f>_xlfn.IFNA(VLOOKUP($B552,'FST OMT'!$C:$AH,$A552,0),0)</f>
        <v>0</v>
      </c>
      <c r="F552" s="12">
        <f>_xlfn.IFNA(VLOOKUP($B552,'FST CV'!$C:$AH,$A552,0),0)</f>
        <v>0</v>
      </c>
      <c r="G552" s="12">
        <f>_xlfn.IFNA(VLOOKUP($B552,'FST TT'!$C:$AH,$A552,0),0)</f>
        <v>0</v>
      </c>
      <c r="I552" s="4">
        <f t="shared" si="86"/>
        <v>0</v>
      </c>
      <c r="K552" s="52">
        <f>IF(D552="MT",VLOOKUP(B552,Master_Item!B:H,7,0),VLOOKUP(B552,Master_Item!B:H,6,0))</f>
        <v>72</v>
      </c>
      <c r="L552" s="52" t="str">
        <f>VLOOKUP(B552,Master_Item!B:M,12,0)</f>
        <v>โรงงานนวนคร</v>
      </c>
      <c r="M552" s="11" t="str">
        <f t="shared" si="87"/>
        <v>โรงงานนวนครRegion 7</v>
      </c>
      <c r="N552" s="11">
        <f t="shared" si="93"/>
        <v>0</v>
      </c>
      <c r="O552" s="11">
        <f t="shared" si="93"/>
        <v>0</v>
      </c>
      <c r="P552" s="11">
        <f t="shared" si="93"/>
        <v>0</v>
      </c>
      <c r="Q552" s="11">
        <f t="shared" si="93"/>
        <v>0</v>
      </c>
      <c r="R552" s="11">
        <f t="shared" si="93"/>
        <v>0</v>
      </c>
      <c r="S552" s="11"/>
      <c r="T552" s="1">
        <f>VLOOKUP(B552,Master_Item!B:I,8,0)</f>
        <v>8.3999999999999986</v>
      </c>
      <c r="U552" s="11">
        <f t="shared" si="88"/>
        <v>0</v>
      </c>
      <c r="V552" s="11">
        <f t="shared" si="89"/>
        <v>0</v>
      </c>
      <c r="W552" s="11">
        <f t="shared" si="90"/>
        <v>0</v>
      </c>
      <c r="X552" s="11">
        <f t="shared" si="91"/>
        <v>0</v>
      </c>
      <c r="Y552" s="11">
        <f t="shared" si="92"/>
        <v>0</v>
      </c>
    </row>
    <row r="553" spans="1:25">
      <c r="A553" s="13">
        <v>31</v>
      </c>
      <c r="B553" s="2">
        <v>310003263</v>
      </c>
      <c r="C553" s="1" t="s">
        <v>78</v>
      </c>
      <c r="D553" s="1" t="s">
        <v>122</v>
      </c>
      <c r="E553" s="12">
        <f>_xlfn.IFNA(VLOOKUP($B553,'FST OMT'!$C:$AH,$A553,0),0)</f>
        <v>0</v>
      </c>
      <c r="F553" s="12">
        <f>_xlfn.IFNA(VLOOKUP($B553,'FST CV'!$C:$AH,$A553,0),0)</f>
        <v>0</v>
      </c>
      <c r="G553" s="12">
        <f>_xlfn.IFNA(VLOOKUP($B553,'FST TT'!$C:$AH,$A553,0),0)</f>
        <v>0</v>
      </c>
      <c r="I553" s="4">
        <f t="shared" si="86"/>
        <v>0</v>
      </c>
      <c r="K553" s="52">
        <f>IF(D553="MT",VLOOKUP(B553,Master_Item!B:H,7,0),VLOOKUP(B553,Master_Item!B:H,6,0))</f>
        <v>72</v>
      </c>
      <c r="L553" s="52" t="str">
        <f>VLOOKUP(B553,Master_Item!B:M,12,0)</f>
        <v>โรงงานนวนคร</v>
      </c>
      <c r="M553" s="11" t="str">
        <f t="shared" si="87"/>
        <v>โรงงานนวนครRegion 8</v>
      </c>
      <c r="N553" s="11">
        <f t="shared" si="93"/>
        <v>0</v>
      </c>
      <c r="O553" s="11">
        <f t="shared" si="93"/>
        <v>0</v>
      </c>
      <c r="P553" s="11">
        <f t="shared" si="93"/>
        <v>0</v>
      </c>
      <c r="Q553" s="11">
        <f t="shared" si="93"/>
        <v>0</v>
      </c>
      <c r="R553" s="11">
        <f t="shared" si="93"/>
        <v>0</v>
      </c>
      <c r="S553" s="11"/>
      <c r="T553" s="1">
        <f>VLOOKUP(B553,Master_Item!B:I,8,0)</f>
        <v>8.3999999999999986</v>
      </c>
      <c r="U553" s="11">
        <f t="shared" si="88"/>
        <v>0</v>
      </c>
      <c r="V553" s="11">
        <f t="shared" si="89"/>
        <v>0</v>
      </c>
      <c r="W553" s="11">
        <f t="shared" si="90"/>
        <v>0</v>
      </c>
      <c r="X553" s="11">
        <f t="shared" si="91"/>
        <v>0</v>
      </c>
      <c r="Y553" s="11">
        <f t="shared" si="92"/>
        <v>0</v>
      </c>
    </row>
    <row r="554" spans="1:25">
      <c r="A554" s="13">
        <v>131</v>
      </c>
      <c r="B554" s="2">
        <v>310003263</v>
      </c>
      <c r="C554" s="1" t="s">
        <v>78</v>
      </c>
      <c r="D554" s="1" t="s">
        <v>123</v>
      </c>
      <c r="H554" s="4">
        <f>_xlfn.IFNA(VLOOKUP(B554,'FST MT'!A:FS,$A554,0),0)</f>
        <v>0</v>
      </c>
      <c r="I554" s="4">
        <f t="shared" si="86"/>
        <v>0</v>
      </c>
      <c r="K554" s="52">
        <f>IF(D554="MT",VLOOKUP(B554,Master_Item!B:H,7,0),VLOOKUP(B554,Master_Item!B:H,6,0))</f>
        <v>72</v>
      </c>
      <c r="L554" s="52" t="str">
        <f>VLOOKUP(B554,Master_Item!B:M,12,0)</f>
        <v>โรงงานนวนคร</v>
      </c>
      <c r="M554" s="11" t="str">
        <f t="shared" si="87"/>
        <v>โรงงานนวนครMT</v>
      </c>
      <c r="N554" s="11">
        <f t="shared" si="93"/>
        <v>0</v>
      </c>
      <c r="O554" s="11">
        <f t="shared" si="93"/>
        <v>0</v>
      </c>
      <c r="P554" s="11">
        <f t="shared" si="93"/>
        <v>0</v>
      </c>
      <c r="Q554" s="11">
        <f t="shared" si="93"/>
        <v>0</v>
      </c>
      <c r="R554" s="11">
        <f t="shared" si="93"/>
        <v>0</v>
      </c>
      <c r="S554" s="11"/>
      <c r="T554" s="1">
        <f>VLOOKUP(B554,Master_Item!B:I,8,0)</f>
        <v>8.3999999999999986</v>
      </c>
      <c r="U554" s="11">
        <f t="shared" si="88"/>
        <v>0</v>
      </c>
      <c r="V554" s="11">
        <f t="shared" si="89"/>
        <v>0</v>
      </c>
      <c r="W554" s="11">
        <f t="shared" si="90"/>
        <v>0</v>
      </c>
      <c r="X554" s="11">
        <f t="shared" si="91"/>
        <v>0</v>
      </c>
      <c r="Y554" s="11">
        <f t="shared" si="92"/>
        <v>0</v>
      </c>
    </row>
    <row r="555" spans="1:25">
      <c r="A555" s="13">
        <v>24</v>
      </c>
      <c r="B555" s="2">
        <v>310003164</v>
      </c>
      <c r="C555" s="1" t="s">
        <v>80</v>
      </c>
      <c r="D555" s="1" t="s">
        <v>115</v>
      </c>
      <c r="E555" s="12">
        <f>_xlfn.IFNA(VLOOKUP($B555,'FST OMT'!$C:$AH,$A555,0),0)</f>
        <v>0</v>
      </c>
      <c r="F555" s="12">
        <f>_xlfn.IFNA(VLOOKUP($B555,'FST CV'!$C:$AH,$A555,0),0)</f>
        <v>0</v>
      </c>
      <c r="G555" s="12">
        <f>_xlfn.IFNA(VLOOKUP($B555,'FST TT'!$C:$AH,$A555,0),0)</f>
        <v>0</v>
      </c>
      <c r="I555" s="4">
        <f t="shared" si="86"/>
        <v>0</v>
      </c>
      <c r="K555" s="52">
        <f>IF(D555="MT",VLOOKUP(B555,Master_Item!B:H,7,0),VLOOKUP(B555,Master_Item!B:H,6,0))</f>
        <v>60</v>
      </c>
      <c r="L555" s="52" t="str">
        <f>VLOOKUP(B555,Master_Item!B:M,12,0)</f>
        <v>โรงงานวังม่วง</v>
      </c>
      <c r="M555" s="11" t="str">
        <f t="shared" si="87"/>
        <v>โรงงานวังม่วงRegion 1</v>
      </c>
      <c r="N555" s="11">
        <f t="shared" si="93"/>
        <v>0</v>
      </c>
      <c r="O555" s="11">
        <f t="shared" si="93"/>
        <v>0</v>
      </c>
      <c r="P555" s="11">
        <f t="shared" si="93"/>
        <v>0</v>
      </c>
      <c r="Q555" s="11">
        <f t="shared" si="93"/>
        <v>0</v>
      </c>
      <c r="R555" s="11">
        <f t="shared" si="93"/>
        <v>0</v>
      </c>
      <c r="S555" s="11"/>
      <c r="T555" s="1">
        <f>VLOOKUP(B555,Master_Item!B:I,8,0)</f>
        <v>9.6000000000000014</v>
      </c>
      <c r="U555" s="11">
        <f t="shared" si="88"/>
        <v>0</v>
      </c>
      <c r="V555" s="11">
        <f t="shared" si="89"/>
        <v>0</v>
      </c>
      <c r="W555" s="11">
        <f t="shared" si="90"/>
        <v>0</v>
      </c>
      <c r="X555" s="11">
        <f t="shared" si="91"/>
        <v>0</v>
      </c>
      <c r="Y555" s="11">
        <f t="shared" si="92"/>
        <v>0</v>
      </c>
    </row>
    <row r="556" spans="1:25">
      <c r="A556" s="13">
        <v>25</v>
      </c>
      <c r="B556" s="2">
        <v>310003164</v>
      </c>
      <c r="C556" s="1" t="s">
        <v>80</v>
      </c>
      <c r="D556" s="1" t="s">
        <v>116</v>
      </c>
      <c r="E556" s="12">
        <f>_xlfn.IFNA(VLOOKUP($B556,'FST OMT'!$C:$AH,$A556,0),0)</f>
        <v>0</v>
      </c>
      <c r="F556" s="12">
        <f>_xlfn.IFNA(VLOOKUP($B556,'FST CV'!$C:$AH,$A556,0),0)</f>
        <v>0</v>
      </c>
      <c r="G556" s="12">
        <f>_xlfn.IFNA(VLOOKUP($B556,'FST TT'!$C:$AH,$A556,0),0)</f>
        <v>0</v>
      </c>
      <c r="I556" s="4">
        <f t="shared" si="86"/>
        <v>0</v>
      </c>
      <c r="K556" s="52">
        <f>IF(D556="MT",VLOOKUP(B556,Master_Item!B:H,7,0),VLOOKUP(B556,Master_Item!B:H,6,0))</f>
        <v>60</v>
      </c>
      <c r="L556" s="52" t="str">
        <f>VLOOKUP(B556,Master_Item!B:M,12,0)</f>
        <v>โรงงานวังม่วง</v>
      </c>
      <c r="M556" s="11" t="str">
        <f t="shared" si="87"/>
        <v>โรงงานวังม่วงRegion 2</v>
      </c>
      <c r="N556" s="11">
        <f t="shared" si="93"/>
        <v>0</v>
      </c>
      <c r="O556" s="11">
        <f t="shared" si="93"/>
        <v>0</v>
      </c>
      <c r="P556" s="11">
        <f t="shared" si="93"/>
        <v>0</v>
      </c>
      <c r="Q556" s="11">
        <f t="shared" si="93"/>
        <v>0</v>
      </c>
      <c r="R556" s="11">
        <f t="shared" si="93"/>
        <v>0</v>
      </c>
      <c r="S556" s="11"/>
      <c r="T556" s="1">
        <f>VLOOKUP(B556,Master_Item!B:I,8,0)</f>
        <v>9.6000000000000014</v>
      </c>
      <c r="U556" s="11">
        <f t="shared" si="88"/>
        <v>0</v>
      </c>
      <c r="V556" s="11">
        <f t="shared" si="89"/>
        <v>0</v>
      </c>
      <c r="W556" s="11">
        <f t="shared" si="90"/>
        <v>0</v>
      </c>
      <c r="X556" s="11">
        <f t="shared" si="91"/>
        <v>0</v>
      </c>
      <c r="Y556" s="11">
        <f t="shared" si="92"/>
        <v>0</v>
      </c>
    </row>
    <row r="557" spans="1:25">
      <c r="A557" s="13">
        <v>26</v>
      </c>
      <c r="B557" s="2">
        <v>310003164</v>
      </c>
      <c r="C557" s="1" t="s">
        <v>80</v>
      </c>
      <c r="D557" s="1" t="s">
        <v>117</v>
      </c>
      <c r="E557" s="12">
        <f>_xlfn.IFNA(VLOOKUP($B557,'FST OMT'!$C:$AH,$A557,0),0)</f>
        <v>0</v>
      </c>
      <c r="F557" s="12">
        <f>_xlfn.IFNA(VLOOKUP($B557,'FST CV'!$C:$AH,$A557,0),0)</f>
        <v>0</v>
      </c>
      <c r="G557" s="12">
        <f>_xlfn.IFNA(VLOOKUP($B557,'FST TT'!$C:$AH,$A557,0),0)</f>
        <v>0</v>
      </c>
      <c r="I557" s="4">
        <f t="shared" si="86"/>
        <v>0</v>
      </c>
      <c r="K557" s="52">
        <f>IF(D557="MT",VLOOKUP(B557,Master_Item!B:H,7,0),VLOOKUP(B557,Master_Item!B:H,6,0))</f>
        <v>60</v>
      </c>
      <c r="L557" s="52" t="str">
        <f>VLOOKUP(B557,Master_Item!B:M,12,0)</f>
        <v>โรงงานวังม่วง</v>
      </c>
      <c r="M557" s="11" t="str">
        <f t="shared" si="87"/>
        <v>โรงงานวังม่วงRegion 3</v>
      </c>
      <c r="N557" s="11">
        <f t="shared" si="93"/>
        <v>0</v>
      </c>
      <c r="O557" s="11">
        <f t="shared" si="93"/>
        <v>0</v>
      </c>
      <c r="P557" s="11">
        <f t="shared" si="93"/>
        <v>0</v>
      </c>
      <c r="Q557" s="11">
        <f t="shared" si="93"/>
        <v>0</v>
      </c>
      <c r="R557" s="11">
        <f t="shared" si="93"/>
        <v>0</v>
      </c>
      <c r="S557" s="11"/>
      <c r="T557" s="1">
        <f>VLOOKUP(B557,Master_Item!B:I,8,0)</f>
        <v>9.6000000000000014</v>
      </c>
      <c r="U557" s="11">
        <f t="shared" si="88"/>
        <v>0</v>
      </c>
      <c r="V557" s="11">
        <f t="shared" si="89"/>
        <v>0</v>
      </c>
      <c r="W557" s="11">
        <f t="shared" si="90"/>
        <v>0</v>
      </c>
      <c r="X557" s="11">
        <f t="shared" si="91"/>
        <v>0</v>
      </c>
      <c r="Y557" s="11">
        <f t="shared" si="92"/>
        <v>0</v>
      </c>
    </row>
    <row r="558" spans="1:25">
      <c r="A558" s="13">
        <v>27</v>
      </c>
      <c r="B558" s="2">
        <v>310003164</v>
      </c>
      <c r="C558" s="1" t="s">
        <v>80</v>
      </c>
      <c r="D558" s="1" t="s">
        <v>118</v>
      </c>
      <c r="E558" s="12">
        <f>_xlfn.IFNA(VLOOKUP($B558,'FST OMT'!$C:$AH,$A558,0),0)</f>
        <v>0</v>
      </c>
      <c r="F558" s="12">
        <f>_xlfn.IFNA(VLOOKUP($B558,'FST CV'!$C:$AH,$A558,0),0)</f>
        <v>0</v>
      </c>
      <c r="G558" s="12">
        <f>_xlfn.IFNA(VLOOKUP($B558,'FST TT'!$C:$AH,$A558,0),0)</f>
        <v>0</v>
      </c>
      <c r="I558" s="4">
        <f t="shared" si="86"/>
        <v>0</v>
      </c>
      <c r="K558" s="52">
        <f>IF(D558="MT",VLOOKUP(B558,Master_Item!B:H,7,0),VLOOKUP(B558,Master_Item!B:H,6,0))</f>
        <v>60</v>
      </c>
      <c r="L558" s="52" t="str">
        <f>VLOOKUP(B558,Master_Item!B:M,12,0)</f>
        <v>โรงงานวังม่วง</v>
      </c>
      <c r="M558" s="11" t="str">
        <f t="shared" si="87"/>
        <v>โรงงานวังม่วงRegion 4</v>
      </c>
      <c r="N558" s="11">
        <f t="shared" si="93"/>
        <v>0</v>
      </c>
      <c r="O558" s="11">
        <f t="shared" si="93"/>
        <v>0</v>
      </c>
      <c r="P558" s="11">
        <f t="shared" si="93"/>
        <v>0</v>
      </c>
      <c r="Q558" s="11">
        <f t="shared" si="93"/>
        <v>0</v>
      </c>
      <c r="R558" s="11">
        <f t="shared" si="93"/>
        <v>0</v>
      </c>
      <c r="S558" s="11"/>
      <c r="T558" s="1">
        <f>VLOOKUP(B558,Master_Item!B:I,8,0)</f>
        <v>9.6000000000000014</v>
      </c>
      <c r="U558" s="11">
        <f t="shared" si="88"/>
        <v>0</v>
      </c>
      <c r="V558" s="11">
        <f t="shared" si="89"/>
        <v>0</v>
      </c>
      <c r="W558" s="11">
        <f t="shared" si="90"/>
        <v>0</v>
      </c>
      <c r="X558" s="11">
        <f t="shared" si="91"/>
        <v>0</v>
      </c>
      <c r="Y558" s="11">
        <f t="shared" si="92"/>
        <v>0</v>
      </c>
    </row>
    <row r="559" spans="1:25">
      <c r="A559" s="13">
        <v>28</v>
      </c>
      <c r="B559" s="2">
        <v>310003164</v>
      </c>
      <c r="C559" s="1" t="s">
        <v>80</v>
      </c>
      <c r="D559" s="1" t="s">
        <v>119</v>
      </c>
      <c r="E559" s="12">
        <f>_xlfn.IFNA(VLOOKUP($B559,'FST OMT'!$C:$AH,$A559,0),0)</f>
        <v>0</v>
      </c>
      <c r="F559" s="12">
        <f>_xlfn.IFNA(VLOOKUP($B559,'FST CV'!$C:$AH,$A559,0),0)</f>
        <v>0</v>
      </c>
      <c r="G559" s="12">
        <f>_xlfn.IFNA(VLOOKUP($B559,'FST TT'!$C:$AH,$A559,0),0)</f>
        <v>0</v>
      </c>
      <c r="I559" s="4">
        <f t="shared" si="86"/>
        <v>0</v>
      </c>
      <c r="K559" s="52">
        <f>IF(D559="MT",VLOOKUP(B559,Master_Item!B:H,7,0),VLOOKUP(B559,Master_Item!B:H,6,0))</f>
        <v>60</v>
      </c>
      <c r="L559" s="52" t="str">
        <f>VLOOKUP(B559,Master_Item!B:M,12,0)</f>
        <v>โรงงานวังม่วง</v>
      </c>
      <c r="M559" s="11" t="str">
        <f t="shared" si="87"/>
        <v>โรงงานวังม่วงRegion 5</v>
      </c>
      <c r="N559" s="11">
        <f t="shared" si="93"/>
        <v>0</v>
      </c>
      <c r="O559" s="11">
        <f t="shared" si="93"/>
        <v>0</v>
      </c>
      <c r="P559" s="11">
        <f t="shared" si="93"/>
        <v>0</v>
      </c>
      <c r="Q559" s="11">
        <f t="shared" si="93"/>
        <v>0</v>
      </c>
      <c r="R559" s="11">
        <f t="shared" si="93"/>
        <v>0</v>
      </c>
      <c r="S559" s="11"/>
      <c r="T559" s="1">
        <f>VLOOKUP(B559,Master_Item!B:I,8,0)</f>
        <v>9.6000000000000014</v>
      </c>
      <c r="U559" s="11">
        <f t="shared" si="88"/>
        <v>0</v>
      </c>
      <c r="V559" s="11">
        <f t="shared" si="89"/>
        <v>0</v>
      </c>
      <c r="W559" s="11">
        <f t="shared" si="90"/>
        <v>0</v>
      </c>
      <c r="X559" s="11">
        <f t="shared" si="91"/>
        <v>0</v>
      </c>
      <c r="Y559" s="11">
        <f t="shared" si="92"/>
        <v>0</v>
      </c>
    </row>
    <row r="560" spans="1:25">
      <c r="A560" s="13">
        <v>29</v>
      </c>
      <c r="B560" s="2">
        <v>310003164</v>
      </c>
      <c r="C560" s="1" t="s">
        <v>80</v>
      </c>
      <c r="D560" s="1" t="s">
        <v>127</v>
      </c>
      <c r="E560" s="12">
        <f>_xlfn.IFNA(VLOOKUP($B560,'FST OMT'!$C:$AH,$A560,0),0)*0.45</f>
        <v>0</v>
      </c>
      <c r="F560" s="12">
        <f>_xlfn.IFNA(VLOOKUP($B560,'FST CV'!$C:$AH,$A560,0),0)*0.45</f>
        <v>0</v>
      </c>
      <c r="G560" s="12">
        <f>_xlfn.IFNA(VLOOKUP($B560,'FST TT'!$C:$AH,$A560,0),0)*0.45</f>
        <v>0</v>
      </c>
      <c r="I560" s="4">
        <f t="shared" si="86"/>
        <v>0</v>
      </c>
      <c r="K560" s="52">
        <f>IF(D560="MT",VLOOKUP(B560,Master_Item!B:H,7,0),VLOOKUP(B560,Master_Item!B:H,6,0))</f>
        <v>60</v>
      </c>
      <c r="L560" s="52" t="str">
        <f>VLOOKUP(B560,Master_Item!B:M,12,0)</f>
        <v>โรงงานวังม่วง</v>
      </c>
      <c r="M560" s="11" t="str">
        <f t="shared" si="87"/>
        <v>โรงงานวังม่วงRegion 6/9</v>
      </c>
      <c r="N560" s="11">
        <f t="shared" si="93"/>
        <v>0</v>
      </c>
      <c r="O560" s="11">
        <f t="shared" si="93"/>
        <v>0</v>
      </c>
      <c r="P560" s="11">
        <f t="shared" si="93"/>
        <v>0</v>
      </c>
      <c r="Q560" s="11">
        <f t="shared" si="93"/>
        <v>0</v>
      </c>
      <c r="R560" s="11">
        <f t="shared" si="93"/>
        <v>0</v>
      </c>
      <c r="S560" s="11"/>
      <c r="T560" s="1">
        <f>VLOOKUP(B560,Master_Item!B:I,8,0)</f>
        <v>9.6000000000000014</v>
      </c>
      <c r="U560" s="11">
        <f t="shared" si="88"/>
        <v>0</v>
      </c>
      <c r="V560" s="11">
        <f t="shared" si="89"/>
        <v>0</v>
      </c>
      <c r="W560" s="11">
        <f t="shared" si="90"/>
        <v>0</v>
      </c>
      <c r="X560" s="11">
        <f t="shared" si="91"/>
        <v>0</v>
      </c>
      <c r="Y560" s="11">
        <f t="shared" si="92"/>
        <v>0</v>
      </c>
    </row>
    <row r="561" spans="1:25">
      <c r="A561" s="13">
        <v>29</v>
      </c>
      <c r="B561" s="2">
        <v>310003164</v>
      </c>
      <c r="C561" s="1" t="s">
        <v>80</v>
      </c>
      <c r="D561" s="1" t="s">
        <v>128</v>
      </c>
      <c r="E561" s="12">
        <f>_xlfn.IFNA(VLOOKUP($B561,'FST OMT'!$C:$AH,$A561,0),0)*0.55</f>
        <v>0</v>
      </c>
      <c r="F561" s="12">
        <f>_xlfn.IFNA(VLOOKUP($B561,'FST CV'!$C:$AH,$A561,0),0)*0.55</f>
        <v>0</v>
      </c>
      <c r="G561" s="12">
        <f>_xlfn.IFNA(VLOOKUP($B561,'FST TT'!$C:$AH,$A561,0),0)*0.55</f>
        <v>0</v>
      </c>
      <c r="I561" s="4">
        <f t="shared" si="86"/>
        <v>0</v>
      </c>
      <c r="K561" s="52">
        <f>IF(D561="MT",VLOOKUP(B561,Master_Item!B:H,7,0),VLOOKUP(B561,Master_Item!B:H,6,0))</f>
        <v>60</v>
      </c>
      <c r="L561" s="52" t="str">
        <f>VLOOKUP(B561,Master_Item!B:M,12,0)</f>
        <v>โรงงานวังม่วง</v>
      </c>
      <c r="M561" s="11" t="str">
        <f t="shared" si="87"/>
        <v>โรงงานวังม่วงRegion 6/14</v>
      </c>
      <c r="N561" s="11">
        <f t="shared" si="93"/>
        <v>0</v>
      </c>
      <c r="O561" s="11">
        <f t="shared" si="93"/>
        <v>0</v>
      </c>
      <c r="P561" s="11">
        <f t="shared" si="93"/>
        <v>0</v>
      </c>
      <c r="Q561" s="11">
        <f t="shared" si="93"/>
        <v>0</v>
      </c>
      <c r="R561" s="11">
        <f t="shared" si="93"/>
        <v>0</v>
      </c>
      <c r="S561" s="11"/>
      <c r="T561" s="1">
        <f>VLOOKUP(B561,Master_Item!B:I,8,0)</f>
        <v>9.6000000000000014</v>
      </c>
      <c r="U561" s="11">
        <f t="shared" si="88"/>
        <v>0</v>
      </c>
      <c r="V561" s="11">
        <f t="shared" si="89"/>
        <v>0</v>
      </c>
      <c r="W561" s="11">
        <f t="shared" si="90"/>
        <v>0</v>
      </c>
      <c r="X561" s="11">
        <f t="shared" si="91"/>
        <v>0</v>
      </c>
      <c r="Y561" s="11">
        <f t="shared" si="92"/>
        <v>0</v>
      </c>
    </row>
    <row r="562" spans="1:25">
      <c r="A562" s="13">
        <v>30</v>
      </c>
      <c r="B562" s="2">
        <v>310003164</v>
      </c>
      <c r="C562" s="1" t="s">
        <v>80</v>
      </c>
      <c r="D562" s="1" t="s">
        <v>121</v>
      </c>
      <c r="E562" s="12">
        <f>_xlfn.IFNA(VLOOKUP($B562,'FST OMT'!$C:$AH,$A562,0),0)</f>
        <v>0</v>
      </c>
      <c r="F562" s="12">
        <f>_xlfn.IFNA(VLOOKUP($B562,'FST CV'!$C:$AH,$A562,0),0)</f>
        <v>0</v>
      </c>
      <c r="G562" s="12">
        <f>_xlfn.IFNA(VLOOKUP($B562,'FST TT'!$C:$AH,$A562,0),0)</f>
        <v>0</v>
      </c>
      <c r="I562" s="4">
        <f t="shared" si="86"/>
        <v>0</v>
      </c>
      <c r="K562" s="52">
        <f>IF(D562="MT",VLOOKUP(B562,Master_Item!B:H,7,0),VLOOKUP(B562,Master_Item!B:H,6,0))</f>
        <v>60</v>
      </c>
      <c r="L562" s="52" t="str">
        <f>VLOOKUP(B562,Master_Item!B:M,12,0)</f>
        <v>โรงงานวังม่วง</v>
      </c>
      <c r="M562" s="11" t="str">
        <f t="shared" si="87"/>
        <v>โรงงานวังม่วงRegion 7</v>
      </c>
      <c r="N562" s="11">
        <f t="shared" si="93"/>
        <v>0</v>
      </c>
      <c r="O562" s="11">
        <f t="shared" si="93"/>
        <v>0</v>
      </c>
      <c r="P562" s="11">
        <f t="shared" si="93"/>
        <v>0</v>
      </c>
      <c r="Q562" s="11">
        <f t="shared" si="93"/>
        <v>0</v>
      </c>
      <c r="R562" s="11">
        <f t="shared" si="93"/>
        <v>0</v>
      </c>
      <c r="S562" s="11"/>
      <c r="T562" s="1">
        <f>VLOOKUP(B562,Master_Item!B:I,8,0)</f>
        <v>9.6000000000000014</v>
      </c>
      <c r="U562" s="11">
        <f t="shared" si="88"/>
        <v>0</v>
      </c>
      <c r="V562" s="11">
        <f t="shared" si="89"/>
        <v>0</v>
      </c>
      <c r="W562" s="11">
        <f t="shared" si="90"/>
        <v>0</v>
      </c>
      <c r="X562" s="11">
        <f t="shared" si="91"/>
        <v>0</v>
      </c>
      <c r="Y562" s="11">
        <f t="shared" si="92"/>
        <v>0</v>
      </c>
    </row>
    <row r="563" spans="1:25">
      <c r="A563" s="13">
        <v>31</v>
      </c>
      <c r="B563" s="2">
        <v>310003164</v>
      </c>
      <c r="C563" s="1" t="s">
        <v>80</v>
      </c>
      <c r="D563" s="1" t="s">
        <v>122</v>
      </c>
      <c r="E563" s="12">
        <f>_xlfn.IFNA(VLOOKUP($B563,'FST OMT'!$C:$AH,$A563,0),0)</f>
        <v>0</v>
      </c>
      <c r="F563" s="12">
        <f>_xlfn.IFNA(VLOOKUP($B563,'FST CV'!$C:$AH,$A563,0),0)</f>
        <v>0</v>
      </c>
      <c r="G563" s="12">
        <f>_xlfn.IFNA(VLOOKUP($B563,'FST TT'!$C:$AH,$A563,0),0)</f>
        <v>0</v>
      </c>
      <c r="I563" s="4">
        <f t="shared" si="86"/>
        <v>0</v>
      </c>
      <c r="K563" s="52">
        <f>IF(D563="MT",VLOOKUP(B563,Master_Item!B:H,7,0),VLOOKUP(B563,Master_Item!B:H,6,0))</f>
        <v>60</v>
      </c>
      <c r="L563" s="52" t="str">
        <f>VLOOKUP(B563,Master_Item!B:M,12,0)</f>
        <v>โรงงานวังม่วง</v>
      </c>
      <c r="M563" s="11" t="str">
        <f t="shared" si="87"/>
        <v>โรงงานวังม่วงRegion 8</v>
      </c>
      <c r="N563" s="11">
        <f t="shared" si="93"/>
        <v>0</v>
      </c>
      <c r="O563" s="11">
        <f t="shared" si="93"/>
        <v>0</v>
      </c>
      <c r="P563" s="11">
        <f t="shared" si="93"/>
        <v>0</v>
      </c>
      <c r="Q563" s="11">
        <f t="shared" si="93"/>
        <v>0</v>
      </c>
      <c r="R563" s="11">
        <f t="shared" si="93"/>
        <v>0</v>
      </c>
      <c r="S563" s="11"/>
      <c r="T563" s="1">
        <f>VLOOKUP(B563,Master_Item!B:I,8,0)</f>
        <v>9.6000000000000014</v>
      </c>
      <c r="U563" s="11">
        <f t="shared" si="88"/>
        <v>0</v>
      </c>
      <c r="V563" s="11">
        <f t="shared" si="89"/>
        <v>0</v>
      </c>
      <c r="W563" s="11">
        <f t="shared" si="90"/>
        <v>0</v>
      </c>
      <c r="X563" s="11">
        <f t="shared" si="91"/>
        <v>0</v>
      </c>
      <c r="Y563" s="11">
        <f t="shared" si="92"/>
        <v>0</v>
      </c>
    </row>
    <row r="564" spans="1:25">
      <c r="A564" s="13">
        <v>131</v>
      </c>
      <c r="B564" s="2">
        <v>310003164</v>
      </c>
      <c r="C564" s="1" t="s">
        <v>80</v>
      </c>
      <c r="D564" s="1" t="s">
        <v>123</v>
      </c>
      <c r="H564" s="4">
        <f>_xlfn.IFNA(VLOOKUP(B564,'FST MT'!A:FS,$A564,0),0)</f>
        <v>0</v>
      </c>
      <c r="I564" s="4">
        <f t="shared" si="86"/>
        <v>0</v>
      </c>
      <c r="K564" s="52">
        <f>IF(D564="MT",VLOOKUP(B564,Master_Item!B:H,7,0),VLOOKUP(B564,Master_Item!B:H,6,0))</f>
        <v>60</v>
      </c>
      <c r="L564" s="52" t="str">
        <f>VLOOKUP(B564,Master_Item!B:M,12,0)</f>
        <v>โรงงานวังม่วง</v>
      </c>
      <c r="M564" s="11" t="str">
        <f t="shared" si="87"/>
        <v>โรงงานวังม่วงMT</v>
      </c>
      <c r="N564" s="11">
        <f t="shared" si="93"/>
        <v>0</v>
      </c>
      <c r="O564" s="11">
        <f t="shared" si="93"/>
        <v>0</v>
      </c>
      <c r="P564" s="11">
        <f t="shared" si="93"/>
        <v>0</v>
      </c>
      <c r="Q564" s="11">
        <f t="shared" si="93"/>
        <v>0</v>
      </c>
      <c r="R564" s="11">
        <f t="shared" si="93"/>
        <v>0</v>
      </c>
      <c r="S564" s="11"/>
      <c r="T564" s="1">
        <f>VLOOKUP(B564,Master_Item!B:I,8,0)</f>
        <v>9.6000000000000014</v>
      </c>
      <c r="U564" s="11">
        <f t="shared" si="88"/>
        <v>0</v>
      </c>
      <c r="V564" s="11">
        <f t="shared" si="89"/>
        <v>0</v>
      </c>
      <c r="W564" s="11">
        <f t="shared" si="90"/>
        <v>0</v>
      </c>
      <c r="X564" s="11">
        <f t="shared" si="91"/>
        <v>0</v>
      </c>
      <c r="Y564" s="11">
        <f t="shared" si="92"/>
        <v>0</v>
      </c>
    </row>
    <row r="565" spans="1:25">
      <c r="A565" s="13">
        <v>24</v>
      </c>
      <c r="B565" s="2">
        <v>310003165</v>
      </c>
      <c r="C565" s="1" t="s">
        <v>82</v>
      </c>
      <c r="D565" s="1" t="s">
        <v>115</v>
      </c>
      <c r="E565" s="12">
        <f>_xlfn.IFNA(VLOOKUP($B565,'FST OMT'!$C:$AH,$A565,0),0)</f>
        <v>0</v>
      </c>
      <c r="F565" s="12">
        <f>_xlfn.IFNA(VLOOKUP($B565,'FST CV'!$C:$AH,$A565,0),0)</f>
        <v>0</v>
      </c>
      <c r="G565" s="12">
        <f>_xlfn.IFNA(VLOOKUP($B565,'FST TT'!$C:$AH,$A565,0),0)</f>
        <v>0</v>
      </c>
      <c r="I565" s="4">
        <f t="shared" si="86"/>
        <v>0</v>
      </c>
      <c r="K565" s="52">
        <f>IF(D565="MT",VLOOKUP(B565,Master_Item!B:H,7,0),VLOOKUP(B565,Master_Item!B:H,6,0))</f>
        <v>60</v>
      </c>
      <c r="L565" s="52" t="str">
        <f>VLOOKUP(B565,Master_Item!B:M,12,0)</f>
        <v>โรงงานวังม่วง</v>
      </c>
      <c r="M565" s="11" t="str">
        <f t="shared" si="87"/>
        <v>โรงงานวังม่วงRegion 1</v>
      </c>
      <c r="N565" s="11">
        <f t="shared" si="93"/>
        <v>0</v>
      </c>
      <c r="O565" s="11">
        <f t="shared" si="93"/>
        <v>0</v>
      </c>
      <c r="P565" s="11">
        <f t="shared" si="93"/>
        <v>0</v>
      </c>
      <c r="Q565" s="11">
        <f t="shared" si="93"/>
        <v>0</v>
      </c>
      <c r="R565" s="11">
        <f t="shared" si="93"/>
        <v>0</v>
      </c>
      <c r="S565" s="11"/>
      <c r="T565" s="1">
        <f>VLOOKUP(B565,Master_Item!B:I,8,0)</f>
        <v>9.6000000000000014</v>
      </c>
      <c r="U565" s="11">
        <f t="shared" si="88"/>
        <v>0</v>
      </c>
      <c r="V565" s="11">
        <f t="shared" si="89"/>
        <v>0</v>
      </c>
      <c r="W565" s="11">
        <f t="shared" si="90"/>
        <v>0</v>
      </c>
      <c r="X565" s="11">
        <f t="shared" si="91"/>
        <v>0</v>
      </c>
      <c r="Y565" s="11">
        <f t="shared" si="92"/>
        <v>0</v>
      </c>
    </row>
    <row r="566" spans="1:25">
      <c r="A566" s="13">
        <v>25</v>
      </c>
      <c r="B566" s="2">
        <v>310003165</v>
      </c>
      <c r="C566" s="1" t="s">
        <v>82</v>
      </c>
      <c r="D566" s="1" t="s">
        <v>116</v>
      </c>
      <c r="E566" s="12">
        <f>_xlfn.IFNA(VLOOKUP($B566,'FST OMT'!$C:$AH,$A566,0),0)</f>
        <v>0</v>
      </c>
      <c r="F566" s="12">
        <f>_xlfn.IFNA(VLOOKUP($B566,'FST CV'!$C:$AH,$A566,0),0)</f>
        <v>0</v>
      </c>
      <c r="G566" s="12">
        <f>_xlfn.IFNA(VLOOKUP($B566,'FST TT'!$C:$AH,$A566,0),0)</f>
        <v>0</v>
      </c>
      <c r="I566" s="4">
        <f t="shared" si="86"/>
        <v>0</v>
      </c>
      <c r="K566" s="52">
        <f>IF(D566="MT",VLOOKUP(B566,Master_Item!B:H,7,0),VLOOKUP(B566,Master_Item!B:H,6,0))</f>
        <v>60</v>
      </c>
      <c r="L566" s="52" t="str">
        <f>VLOOKUP(B566,Master_Item!B:M,12,0)</f>
        <v>โรงงานวังม่วง</v>
      </c>
      <c r="M566" s="11" t="str">
        <f t="shared" si="87"/>
        <v>โรงงานวังม่วงRegion 2</v>
      </c>
      <c r="N566" s="11">
        <f t="shared" si="93"/>
        <v>0</v>
      </c>
      <c r="O566" s="11">
        <f t="shared" si="93"/>
        <v>0</v>
      </c>
      <c r="P566" s="11">
        <f t="shared" si="93"/>
        <v>0</v>
      </c>
      <c r="Q566" s="11">
        <f t="shared" si="93"/>
        <v>0</v>
      </c>
      <c r="R566" s="11">
        <f t="shared" si="93"/>
        <v>0</v>
      </c>
      <c r="S566" s="11"/>
      <c r="T566" s="1">
        <f>VLOOKUP(B566,Master_Item!B:I,8,0)</f>
        <v>9.6000000000000014</v>
      </c>
      <c r="U566" s="11">
        <f t="shared" si="88"/>
        <v>0</v>
      </c>
      <c r="V566" s="11">
        <f t="shared" si="89"/>
        <v>0</v>
      </c>
      <c r="W566" s="11">
        <f t="shared" si="90"/>
        <v>0</v>
      </c>
      <c r="X566" s="11">
        <f t="shared" si="91"/>
        <v>0</v>
      </c>
      <c r="Y566" s="11">
        <f t="shared" si="92"/>
        <v>0</v>
      </c>
    </row>
    <row r="567" spans="1:25">
      <c r="A567" s="13">
        <v>26</v>
      </c>
      <c r="B567" s="2">
        <v>310003165</v>
      </c>
      <c r="C567" s="1" t="s">
        <v>82</v>
      </c>
      <c r="D567" s="1" t="s">
        <v>117</v>
      </c>
      <c r="E567" s="12">
        <f>_xlfn.IFNA(VLOOKUP($B567,'FST OMT'!$C:$AH,$A567,0),0)</f>
        <v>0</v>
      </c>
      <c r="F567" s="12">
        <f>_xlfn.IFNA(VLOOKUP($B567,'FST CV'!$C:$AH,$A567,0),0)</f>
        <v>0</v>
      </c>
      <c r="G567" s="12">
        <f>_xlfn.IFNA(VLOOKUP($B567,'FST TT'!$C:$AH,$A567,0),0)</f>
        <v>0</v>
      </c>
      <c r="I567" s="4">
        <f t="shared" si="86"/>
        <v>0</v>
      </c>
      <c r="K567" s="52">
        <f>IF(D567="MT",VLOOKUP(B567,Master_Item!B:H,7,0),VLOOKUP(B567,Master_Item!B:H,6,0))</f>
        <v>60</v>
      </c>
      <c r="L567" s="52" t="str">
        <f>VLOOKUP(B567,Master_Item!B:M,12,0)</f>
        <v>โรงงานวังม่วง</v>
      </c>
      <c r="M567" s="11" t="str">
        <f t="shared" si="87"/>
        <v>โรงงานวังม่วงRegion 3</v>
      </c>
      <c r="N567" s="11">
        <f t="shared" si="93"/>
        <v>0</v>
      </c>
      <c r="O567" s="11">
        <f t="shared" si="93"/>
        <v>0</v>
      </c>
      <c r="P567" s="11">
        <f t="shared" si="93"/>
        <v>0</v>
      </c>
      <c r="Q567" s="11">
        <f t="shared" si="93"/>
        <v>0</v>
      </c>
      <c r="R567" s="11">
        <f t="shared" si="93"/>
        <v>0</v>
      </c>
      <c r="S567" s="11"/>
      <c r="T567" s="1">
        <f>VLOOKUP(B567,Master_Item!B:I,8,0)</f>
        <v>9.6000000000000014</v>
      </c>
      <c r="U567" s="11">
        <f t="shared" si="88"/>
        <v>0</v>
      </c>
      <c r="V567" s="11">
        <f t="shared" si="89"/>
        <v>0</v>
      </c>
      <c r="W567" s="11">
        <f t="shared" si="90"/>
        <v>0</v>
      </c>
      <c r="X567" s="11">
        <f t="shared" si="91"/>
        <v>0</v>
      </c>
      <c r="Y567" s="11">
        <f t="shared" si="92"/>
        <v>0</v>
      </c>
    </row>
    <row r="568" spans="1:25">
      <c r="A568" s="13">
        <v>27</v>
      </c>
      <c r="B568" s="2">
        <v>310003165</v>
      </c>
      <c r="C568" s="1" t="s">
        <v>82</v>
      </c>
      <c r="D568" s="1" t="s">
        <v>118</v>
      </c>
      <c r="E568" s="12">
        <f>_xlfn.IFNA(VLOOKUP($B568,'FST OMT'!$C:$AH,$A568,0),0)</f>
        <v>0</v>
      </c>
      <c r="F568" s="12">
        <f>_xlfn.IFNA(VLOOKUP($B568,'FST CV'!$C:$AH,$A568,0),0)</f>
        <v>0</v>
      </c>
      <c r="G568" s="12">
        <f>_xlfn.IFNA(VLOOKUP($B568,'FST TT'!$C:$AH,$A568,0),0)</f>
        <v>0</v>
      </c>
      <c r="I568" s="4">
        <f t="shared" si="86"/>
        <v>0</v>
      </c>
      <c r="K568" s="52">
        <f>IF(D568="MT",VLOOKUP(B568,Master_Item!B:H,7,0),VLOOKUP(B568,Master_Item!B:H,6,0))</f>
        <v>60</v>
      </c>
      <c r="L568" s="52" t="str">
        <f>VLOOKUP(B568,Master_Item!B:M,12,0)</f>
        <v>โรงงานวังม่วง</v>
      </c>
      <c r="M568" s="11" t="str">
        <f t="shared" si="87"/>
        <v>โรงงานวังม่วงRegion 4</v>
      </c>
      <c r="N568" s="11">
        <f t="shared" si="93"/>
        <v>0</v>
      </c>
      <c r="O568" s="11">
        <f t="shared" si="93"/>
        <v>0</v>
      </c>
      <c r="P568" s="11">
        <f t="shared" si="93"/>
        <v>0</v>
      </c>
      <c r="Q568" s="11">
        <f t="shared" si="93"/>
        <v>0</v>
      </c>
      <c r="R568" s="11">
        <f t="shared" si="93"/>
        <v>0</v>
      </c>
      <c r="S568" s="11"/>
      <c r="T568" s="1">
        <f>VLOOKUP(B568,Master_Item!B:I,8,0)</f>
        <v>9.6000000000000014</v>
      </c>
      <c r="U568" s="11">
        <f t="shared" si="88"/>
        <v>0</v>
      </c>
      <c r="V568" s="11">
        <f t="shared" si="89"/>
        <v>0</v>
      </c>
      <c r="W568" s="11">
        <f t="shared" si="90"/>
        <v>0</v>
      </c>
      <c r="X568" s="11">
        <f t="shared" si="91"/>
        <v>0</v>
      </c>
      <c r="Y568" s="11">
        <f t="shared" si="92"/>
        <v>0</v>
      </c>
    </row>
    <row r="569" spans="1:25">
      <c r="A569" s="13">
        <v>28</v>
      </c>
      <c r="B569" s="2">
        <v>310003165</v>
      </c>
      <c r="C569" s="1" t="s">
        <v>82</v>
      </c>
      <c r="D569" s="1" t="s">
        <v>119</v>
      </c>
      <c r="E569" s="12">
        <f>_xlfn.IFNA(VLOOKUP($B569,'FST OMT'!$C:$AH,$A569,0),0)</f>
        <v>0</v>
      </c>
      <c r="F569" s="12">
        <f>_xlfn.IFNA(VLOOKUP($B569,'FST CV'!$C:$AH,$A569,0),0)</f>
        <v>0</v>
      </c>
      <c r="G569" s="12">
        <f>_xlfn.IFNA(VLOOKUP($B569,'FST TT'!$C:$AH,$A569,0),0)</f>
        <v>0</v>
      </c>
      <c r="I569" s="4">
        <f t="shared" si="86"/>
        <v>0</v>
      </c>
      <c r="K569" s="52">
        <f>IF(D569="MT",VLOOKUP(B569,Master_Item!B:H,7,0),VLOOKUP(B569,Master_Item!B:H,6,0))</f>
        <v>60</v>
      </c>
      <c r="L569" s="52" t="str">
        <f>VLOOKUP(B569,Master_Item!B:M,12,0)</f>
        <v>โรงงานวังม่วง</v>
      </c>
      <c r="M569" s="11" t="str">
        <f t="shared" si="87"/>
        <v>โรงงานวังม่วงRegion 5</v>
      </c>
      <c r="N569" s="11">
        <f t="shared" si="93"/>
        <v>0</v>
      </c>
      <c r="O569" s="11">
        <f t="shared" si="93"/>
        <v>0</v>
      </c>
      <c r="P569" s="11">
        <f t="shared" si="93"/>
        <v>0</v>
      </c>
      <c r="Q569" s="11">
        <f t="shared" si="93"/>
        <v>0</v>
      </c>
      <c r="R569" s="11">
        <f t="shared" si="93"/>
        <v>0</v>
      </c>
      <c r="S569" s="11"/>
      <c r="T569" s="1">
        <f>VLOOKUP(B569,Master_Item!B:I,8,0)</f>
        <v>9.6000000000000014</v>
      </c>
      <c r="U569" s="11">
        <f t="shared" si="88"/>
        <v>0</v>
      </c>
      <c r="V569" s="11">
        <f t="shared" si="89"/>
        <v>0</v>
      </c>
      <c r="W569" s="11">
        <f t="shared" si="90"/>
        <v>0</v>
      </c>
      <c r="X569" s="11">
        <f t="shared" si="91"/>
        <v>0</v>
      </c>
      <c r="Y569" s="11">
        <f t="shared" si="92"/>
        <v>0</v>
      </c>
    </row>
    <row r="570" spans="1:25">
      <c r="A570" s="13">
        <v>29</v>
      </c>
      <c r="B570" s="2">
        <v>310003165</v>
      </c>
      <c r="C570" s="1" t="s">
        <v>82</v>
      </c>
      <c r="D570" s="1" t="s">
        <v>127</v>
      </c>
      <c r="E570" s="12">
        <f>_xlfn.IFNA(VLOOKUP($B570,'FST OMT'!$C:$AH,$A570,0),0)*0.45</f>
        <v>0</v>
      </c>
      <c r="F570" s="12">
        <f>_xlfn.IFNA(VLOOKUP($B570,'FST CV'!$C:$AH,$A570,0),0)*0.45</f>
        <v>0</v>
      </c>
      <c r="G570" s="12">
        <f>_xlfn.IFNA(VLOOKUP($B570,'FST TT'!$C:$AH,$A570,0),0)*0.45</f>
        <v>0</v>
      </c>
      <c r="I570" s="4">
        <f t="shared" si="86"/>
        <v>0</v>
      </c>
      <c r="K570" s="52">
        <f>IF(D570="MT",VLOOKUP(B570,Master_Item!B:H,7,0),VLOOKUP(B570,Master_Item!B:H,6,0))</f>
        <v>60</v>
      </c>
      <c r="L570" s="52" t="str">
        <f>VLOOKUP(B570,Master_Item!B:M,12,0)</f>
        <v>โรงงานวังม่วง</v>
      </c>
      <c r="M570" s="11" t="str">
        <f t="shared" si="87"/>
        <v>โรงงานวังม่วงRegion 6/9</v>
      </c>
      <c r="N570" s="11">
        <f t="shared" si="93"/>
        <v>0</v>
      </c>
      <c r="O570" s="11">
        <f t="shared" si="93"/>
        <v>0</v>
      </c>
      <c r="P570" s="11">
        <f t="shared" si="93"/>
        <v>0</v>
      </c>
      <c r="Q570" s="11">
        <f t="shared" si="93"/>
        <v>0</v>
      </c>
      <c r="R570" s="11">
        <f t="shared" si="93"/>
        <v>0</v>
      </c>
      <c r="S570" s="11"/>
      <c r="T570" s="1">
        <f>VLOOKUP(B570,Master_Item!B:I,8,0)</f>
        <v>9.6000000000000014</v>
      </c>
      <c r="U570" s="11">
        <f t="shared" si="88"/>
        <v>0</v>
      </c>
      <c r="V570" s="11">
        <f t="shared" si="89"/>
        <v>0</v>
      </c>
      <c r="W570" s="11">
        <f t="shared" si="90"/>
        <v>0</v>
      </c>
      <c r="X570" s="11">
        <f t="shared" si="91"/>
        <v>0</v>
      </c>
      <c r="Y570" s="11">
        <f t="shared" si="92"/>
        <v>0</v>
      </c>
    </row>
    <row r="571" spans="1:25">
      <c r="A571" s="13">
        <v>29</v>
      </c>
      <c r="B571" s="2">
        <v>310003165</v>
      </c>
      <c r="C571" s="1" t="s">
        <v>82</v>
      </c>
      <c r="D571" s="1" t="s">
        <v>128</v>
      </c>
      <c r="E571" s="12">
        <f>_xlfn.IFNA(VLOOKUP($B571,'FST OMT'!$C:$AH,$A571,0),0)*0.55</f>
        <v>0</v>
      </c>
      <c r="F571" s="12">
        <f>_xlfn.IFNA(VLOOKUP($B571,'FST CV'!$C:$AH,$A571,0),0)*0.55</f>
        <v>0</v>
      </c>
      <c r="G571" s="12">
        <f>_xlfn.IFNA(VLOOKUP($B571,'FST TT'!$C:$AH,$A571,0),0)*0.55</f>
        <v>0</v>
      </c>
      <c r="I571" s="4">
        <f t="shared" si="86"/>
        <v>0</v>
      </c>
      <c r="K571" s="52">
        <f>IF(D571="MT",VLOOKUP(B571,Master_Item!B:H,7,0),VLOOKUP(B571,Master_Item!B:H,6,0))</f>
        <v>60</v>
      </c>
      <c r="L571" s="52" t="str">
        <f>VLOOKUP(B571,Master_Item!B:M,12,0)</f>
        <v>โรงงานวังม่วง</v>
      </c>
      <c r="M571" s="11" t="str">
        <f t="shared" si="87"/>
        <v>โรงงานวังม่วงRegion 6/14</v>
      </c>
      <c r="N571" s="11">
        <f t="shared" si="93"/>
        <v>0</v>
      </c>
      <c r="O571" s="11">
        <f t="shared" si="93"/>
        <v>0</v>
      </c>
      <c r="P571" s="11">
        <f t="shared" si="93"/>
        <v>0</v>
      </c>
      <c r="Q571" s="11">
        <f t="shared" si="93"/>
        <v>0</v>
      </c>
      <c r="R571" s="11">
        <f t="shared" si="93"/>
        <v>0</v>
      </c>
      <c r="S571" s="11"/>
      <c r="T571" s="1">
        <f>VLOOKUP(B571,Master_Item!B:I,8,0)</f>
        <v>9.6000000000000014</v>
      </c>
      <c r="U571" s="11">
        <f t="shared" si="88"/>
        <v>0</v>
      </c>
      <c r="V571" s="11">
        <f t="shared" si="89"/>
        <v>0</v>
      </c>
      <c r="W571" s="11">
        <f t="shared" si="90"/>
        <v>0</v>
      </c>
      <c r="X571" s="11">
        <f t="shared" si="91"/>
        <v>0</v>
      </c>
      <c r="Y571" s="11">
        <f t="shared" si="92"/>
        <v>0</v>
      </c>
    </row>
    <row r="572" spans="1:25">
      <c r="A572" s="13">
        <v>30</v>
      </c>
      <c r="B572" s="2">
        <v>310003165</v>
      </c>
      <c r="C572" s="1" t="s">
        <v>82</v>
      </c>
      <c r="D572" s="1" t="s">
        <v>121</v>
      </c>
      <c r="E572" s="12">
        <f>_xlfn.IFNA(VLOOKUP($B572,'FST OMT'!$C:$AH,$A572,0),0)</f>
        <v>0</v>
      </c>
      <c r="F572" s="12">
        <f>_xlfn.IFNA(VLOOKUP($B572,'FST CV'!$C:$AH,$A572,0),0)</f>
        <v>0</v>
      </c>
      <c r="G572" s="12">
        <f>_xlfn.IFNA(VLOOKUP($B572,'FST TT'!$C:$AH,$A572,0),0)</f>
        <v>0</v>
      </c>
      <c r="I572" s="4">
        <f t="shared" si="86"/>
        <v>0</v>
      </c>
      <c r="K572" s="52">
        <f>IF(D572="MT",VLOOKUP(B572,Master_Item!B:H,7,0),VLOOKUP(B572,Master_Item!B:H,6,0))</f>
        <v>60</v>
      </c>
      <c r="L572" s="52" t="str">
        <f>VLOOKUP(B572,Master_Item!B:M,12,0)</f>
        <v>โรงงานวังม่วง</v>
      </c>
      <c r="M572" s="11" t="str">
        <f t="shared" si="87"/>
        <v>โรงงานวังม่วงRegion 7</v>
      </c>
      <c r="N572" s="11">
        <f t="shared" si="93"/>
        <v>0</v>
      </c>
      <c r="O572" s="11">
        <f t="shared" si="93"/>
        <v>0</v>
      </c>
      <c r="P572" s="11">
        <f t="shared" si="93"/>
        <v>0</v>
      </c>
      <c r="Q572" s="11">
        <f t="shared" si="93"/>
        <v>0</v>
      </c>
      <c r="R572" s="11">
        <f t="shared" si="93"/>
        <v>0</v>
      </c>
      <c r="S572" s="11"/>
      <c r="T572" s="1">
        <f>VLOOKUP(B572,Master_Item!B:I,8,0)</f>
        <v>9.6000000000000014</v>
      </c>
      <c r="U572" s="11">
        <f t="shared" si="88"/>
        <v>0</v>
      </c>
      <c r="V572" s="11">
        <f t="shared" si="89"/>
        <v>0</v>
      </c>
      <c r="W572" s="11">
        <f t="shared" si="90"/>
        <v>0</v>
      </c>
      <c r="X572" s="11">
        <f t="shared" si="91"/>
        <v>0</v>
      </c>
      <c r="Y572" s="11">
        <f t="shared" si="92"/>
        <v>0</v>
      </c>
    </row>
    <row r="573" spans="1:25">
      <c r="A573" s="13">
        <v>31</v>
      </c>
      <c r="B573" s="2">
        <v>310003165</v>
      </c>
      <c r="C573" s="1" t="s">
        <v>82</v>
      </c>
      <c r="D573" s="1" t="s">
        <v>122</v>
      </c>
      <c r="E573" s="12">
        <f>_xlfn.IFNA(VLOOKUP($B573,'FST OMT'!$C:$AH,$A573,0),0)</f>
        <v>0</v>
      </c>
      <c r="F573" s="12">
        <f>_xlfn.IFNA(VLOOKUP($B573,'FST CV'!$C:$AH,$A573,0),0)</f>
        <v>0</v>
      </c>
      <c r="G573" s="12">
        <f>_xlfn.IFNA(VLOOKUP($B573,'FST TT'!$C:$AH,$A573,0),0)</f>
        <v>0</v>
      </c>
      <c r="I573" s="4">
        <f t="shared" si="86"/>
        <v>0</v>
      </c>
      <c r="K573" s="52">
        <f>IF(D573="MT",VLOOKUP(B573,Master_Item!B:H,7,0),VLOOKUP(B573,Master_Item!B:H,6,0))</f>
        <v>60</v>
      </c>
      <c r="L573" s="52" t="str">
        <f>VLOOKUP(B573,Master_Item!B:M,12,0)</f>
        <v>โรงงานวังม่วง</v>
      </c>
      <c r="M573" s="11" t="str">
        <f t="shared" si="87"/>
        <v>โรงงานวังม่วงRegion 8</v>
      </c>
      <c r="N573" s="11">
        <f t="shared" si="93"/>
        <v>0</v>
      </c>
      <c r="O573" s="11">
        <f t="shared" si="93"/>
        <v>0</v>
      </c>
      <c r="P573" s="11">
        <f t="shared" si="93"/>
        <v>0</v>
      </c>
      <c r="Q573" s="11">
        <f t="shared" si="93"/>
        <v>0</v>
      </c>
      <c r="R573" s="11">
        <f t="shared" si="93"/>
        <v>0</v>
      </c>
      <c r="S573" s="11"/>
      <c r="T573" s="1">
        <f>VLOOKUP(B573,Master_Item!B:I,8,0)</f>
        <v>9.6000000000000014</v>
      </c>
      <c r="U573" s="11">
        <f t="shared" si="88"/>
        <v>0</v>
      </c>
      <c r="V573" s="11">
        <f t="shared" si="89"/>
        <v>0</v>
      </c>
      <c r="W573" s="11">
        <f t="shared" si="90"/>
        <v>0</v>
      </c>
      <c r="X573" s="11">
        <f t="shared" si="91"/>
        <v>0</v>
      </c>
      <c r="Y573" s="11">
        <f t="shared" si="92"/>
        <v>0</v>
      </c>
    </row>
    <row r="574" spans="1:25">
      <c r="A574" s="13">
        <v>131</v>
      </c>
      <c r="B574" s="2">
        <v>310003165</v>
      </c>
      <c r="C574" s="1" t="s">
        <v>82</v>
      </c>
      <c r="D574" s="1" t="s">
        <v>123</v>
      </c>
      <c r="H574" s="4">
        <f>_xlfn.IFNA(VLOOKUP(B574,'FST MT'!A:FS,$A574,0),0)</f>
        <v>0</v>
      </c>
      <c r="I574" s="4">
        <f t="shared" si="86"/>
        <v>0</v>
      </c>
      <c r="K574" s="52">
        <f>IF(D574="MT",VLOOKUP(B574,Master_Item!B:H,7,0),VLOOKUP(B574,Master_Item!B:H,6,0))</f>
        <v>60</v>
      </c>
      <c r="L574" s="52" t="str">
        <f>VLOOKUP(B574,Master_Item!B:M,12,0)</f>
        <v>โรงงานวังม่วง</v>
      </c>
      <c r="M574" s="11" t="str">
        <f t="shared" si="87"/>
        <v>โรงงานวังม่วงMT</v>
      </c>
      <c r="N574" s="11">
        <f t="shared" si="93"/>
        <v>0</v>
      </c>
      <c r="O574" s="11">
        <f t="shared" si="93"/>
        <v>0</v>
      </c>
      <c r="P574" s="11">
        <f t="shared" si="93"/>
        <v>0</v>
      </c>
      <c r="Q574" s="11">
        <f t="shared" si="93"/>
        <v>0</v>
      </c>
      <c r="R574" s="11">
        <f t="shared" si="93"/>
        <v>0</v>
      </c>
      <c r="S574" s="11"/>
      <c r="T574" s="1">
        <f>VLOOKUP(B574,Master_Item!B:I,8,0)</f>
        <v>9.6000000000000014</v>
      </c>
      <c r="U574" s="11">
        <f t="shared" si="88"/>
        <v>0</v>
      </c>
      <c r="V574" s="11">
        <f t="shared" si="89"/>
        <v>0</v>
      </c>
      <c r="W574" s="11">
        <f t="shared" si="90"/>
        <v>0</v>
      </c>
      <c r="X574" s="11">
        <f t="shared" si="91"/>
        <v>0</v>
      </c>
      <c r="Y574" s="11">
        <f t="shared" si="92"/>
        <v>0</v>
      </c>
    </row>
    <row r="575" spans="1:25">
      <c r="A575" s="13">
        <v>24</v>
      </c>
      <c r="B575" s="2">
        <v>310003341</v>
      </c>
      <c r="C575" s="1" t="s">
        <v>84</v>
      </c>
      <c r="D575" s="1" t="s">
        <v>115</v>
      </c>
      <c r="E575" s="12">
        <f>_xlfn.IFNA(VLOOKUP($B575,'FST OMT'!$C:$AH,$A575,0),0)</f>
        <v>0</v>
      </c>
      <c r="F575" s="12">
        <f>_xlfn.IFNA(VLOOKUP($B575,'FST CV'!$C:$AH,$A575,0),0)</f>
        <v>0</v>
      </c>
      <c r="G575" s="12">
        <f>_xlfn.IFNA(VLOOKUP($B575,'FST TT'!$C:$AH,$A575,0),0)</f>
        <v>0</v>
      </c>
      <c r="I575" s="4">
        <f t="shared" ref="I575:I584" si="94">SUM(E575:H575)</f>
        <v>0</v>
      </c>
      <c r="K575" s="52">
        <f>IF(D575="MT",VLOOKUP(B575,Master_Item!B:H,7,0),VLOOKUP(B575,Master_Item!B:H,6,0))</f>
        <v>60</v>
      </c>
      <c r="L575" s="52" t="str">
        <f>VLOOKUP(B575,Master_Item!B:M,12,0)</f>
        <v>โรงงานวังม่วง</v>
      </c>
      <c r="M575" s="11" t="str">
        <f t="shared" ref="M575:M584" si="95">L575&amp;D575</f>
        <v>โรงงานวังม่วงRegion 1</v>
      </c>
      <c r="N575" s="11">
        <f t="shared" ref="N575:N584" si="96">E575/$K575</f>
        <v>0</v>
      </c>
      <c r="O575" s="11">
        <f t="shared" ref="O575:O584" si="97">F575/$K575</f>
        <v>0</v>
      </c>
      <c r="P575" s="11">
        <f t="shared" ref="P575:P584" si="98">G575/$K575</f>
        <v>0</v>
      </c>
      <c r="Q575" s="11">
        <f t="shared" ref="Q575:Q584" si="99">H575/$K575</f>
        <v>0</v>
      </c>
      <c r="R575" s="11">
        <f t="shared" ref="R575:R584" si="100">I575/$K575</f>
        <v>0</v>
      </c>
      <c r="S575" s="11"/>
      <c r="T575" s="1">
        <f>VLOOKUP(B575,Master_Item!B:I,8,0)</f>
        <v>9.6000000000000014</v>
      </c>
      <c r="U575" s="11">
        <f t="shared" ref="U575:U584" si="101">$T575*E575</f>
        <v>0</v>
      </c>
      <c r="V575" s="11">
        <f t="shared" ref="V575:V584" si="102">$T575*F575</f>
        <v>0</v>
      </c>
      <c r="W575" s="11">
        <f t="shared" ref="W575:W584" si="103">$T575*G575</f>
        <v>0</v>
      </c>
      <c r="X575" s="11">
        <f t="shared" ref="X575:X584" si="104">$T575*H575</f>
        <v>0</v>
      </c>
      <c r="Y575" s="11">
        <f t="shared" ref="Y575:Y584" si="105">$T575*I575</f>
        <v>0</v>
      </c>
    </row>
    <row r="576" spans="1:25">
      <c r="A576" s="13">
        <v>25</v>
      </c>
      <c r="B576" s="2">
        <v>310003341</v>
      </c>
      <c r="C576" s="1" t="s">
        <v>84</v>
      </c>
      <c r="D576" s="1" t="s">
        <v>116</v>
      </c>
      <c r="E576" s="12">
        <f>_xlfn.IFNA(VLOOKUP($B576,'FST OMT'!$C:$AH,$A576,0),0)</f>
        <v>6</v>
      </c>
      <c r="F576" s="12">
        <f>_xlfn.IFNA(VLOOKUP($B576,'FST CV'!$C:$AH,$A576,0),0)</f>
        <v>0</v>
      </c>
      <c r="G576" s="12">
        <f>_xlfn.IFNA(VLOOKUP($B576,'FST TT'!$C:$AH,$A576,0),0)</f>
        <v>0</v>
      </c>
      <c r="I576" s="4">
        <f t="shared" si="94"/>
        <v>6</v>
      </c>
      <c r="K576" s="52">
        <f>IF(D576="MT",VLOOKUP(B576,Master_Item!B:H,7,0),VLOOKUP(B576,Master_Item!B:H,6,0))</f>
        <v>60</v>
      </c>
      <c r="L576" s="52" t="str">
        <f>VLOOKUP(B576,Master_Item!B:M,12,0)</f>
        <v>โรงงานวังม่วง</v>
      </c>
      <c r="M576" s="11" t="str">
        <f t="shared" si="95"/>
        <v>โรงงานวังม่วงRegion 2</v>
      </c>
      <c r="N576" s="11">
        <f t="shared" si="96"/>
        <v>0.1</v>
      </c>
      <c r="O576" s="11">
        <f t="shared" si="97"/>
        <v>0</v>
      </c>
      <c r="P576" s="11">
        <f t="shared" si="98"/>
        <v>0</v>
      </c>
      <c r="Q576" s="11">
        <f t="shared" si="99"/>
        <v>0</v>
      </c>
      <c r="R576" s="11">
        <f t="shared" si="100"/>
        <v>0.1</v>
      </c>
      <c r="S576" s="11"/>
      <c r="T576" s="1">
        <f>VLOOKUP(B576,Master_Item!B:I,8,0)</f>
        <v>9.6000000000000014</v>
      </c>
      <c r="U576" s="11">
        <f t="shared" si="101"/>
        <v>57.600000000000009</v>
      </c>
      <c r="V576" s="11">
        <f t="shared" si="102"/>
        <v>0</v>
      </c>
      <c r="W576" s="11">
        <f t="shared" si="103"/>
        <v>0</v>
      </c>
      <c r="X576" s="11">
        <f t="shared" si="104"/>
        <v>0</v>
      </c>
      <c r="Y576" s="11">
        <f t="shared" si="105"/>
        <v>57.600000000000009</v>
      </c>
    </row>
    <row r="577" spans="1:25">
      <c r="A577" s="13">
        <v>26</v>
      </c>
      <c r="B577" s="2">
        <v>310003341</v>
      </c>
      <c r="C577" s="1" t="s">
        <v>84</v>
      </c>
      <c r="D577" s="1" t="s">
        <v>117</v>
      </c>
      <c r="E577" s="12">
        <f>_xlfn.IFNA(VLOOKUP($B577,'FST OMT'!$C:$AH,$A577,0),0)</f>
        <v>0</v>
      </c>
      <c r="F577" s="12">
        <f>_xlfn.IFNA(VLOOKUP($B577,'FST CV'!$C:$AH,$A577,0),0)</f>
        <v>0</v>
      </c>
      <c r="G577" s="12">
        <f>_xlfn.IFNA(VLOOKUP($B577,'FST TT'!$C:$AH,$A577,0),0)</f>
        <v>0</v>
      </c>
      <c r="I577" s="4">
        <f t="shared" si="94"/>
        <v>0</v>
      </c>
      <c r="K577" s="52">
        <f>IF(D577="MT",VLOOKUP(B577,Master_Item!B:H,7,0),VLOOKUP(B577,Master_Item!B:H,6,0))</f>
        <v>60</v>
      </c>
      <c r="L577" s="52" t="str">
        <f>VLOOKUP(B577,Master_Item!B:M,12,0)</f>
        <v>โรงงานวังม่วง</v>
      </c>
      <c r="M577" s="11" t="str">
        <f t="shared" si="95"/>
        <v>โรงงานวังม่วงRegion 3</v>
      </c>
      <c r="N577" s="11">
        <f t="shared" si="96"/>
        <v>0</v>
      </c>
      <c r="O577" s="11">
        <f t="shared" si="97"/>
        <v>0</v>
      </c>
      <c r="P577" s="11">
        <f t="shared" si="98"/>
        <v>0</v>
      </c>
      <c r="Q577" s="11">
        <f t="shared" si="99"/>
        <v>0</v>
      </c>
      <c r="R577" s="11">
        <f t="shared" si="100"/>
        <v>0</v>
      </c>
      <c r="S577" s="11"/>
      <c r="T577" s="1">
        <f>VLOOKUP(B577,Master_Item!B:I,8,0)</f>
        <v>9.6000000000000014</v>
      </c>
      <c r="U577" s="11">
        <f t="shared" si="101"/>
        <v>0</v>
      </c>
      <c r="V577" s="11">
        <f t="shared" si="102"/>
        <v>0</v>
      </c>
      <c r="W577" s="11">
        <f t="shared" si="103"/>
        <v>0</v>
      </c>
      <c r="X577" s="11">
        <f t="shared" si="104"/>
        <v>0</v>
      </c>
      <c r="Y577" s="11">
        <f t="shared" si="105"/>
        <v>0</v>
      </c>
    </row>
    <row r="578" spans="1:25">
      <c r="A578" s="13">
        <v>27</v>
      </c>
      <c r="B578" s="2">
        <v>310003341</v>
      </c>
      <c r="C578" s="1" t="s">
        <v>84</v>
      </c>
      <c r="D578" s="1" t="s">
        <v>118</v>
      </c>
      <c r="E578" s="12">
        <f>_xlfn.IFNA(VLOOKUP($B578,'FST OMT'!$C:$AH,$A578,0),0)</f>
        <v>0</v>
      </c>
      <c r="F578" s="12">
        <f>_xlfn.IFNA(VLOOKUP($B578,'FST CV'!$C:$AH,$A578,0),0)</f>
        <v>0</v>
      </c>
      <c r="G578" s="12">
        <f>_xlfn.IFNA(VLOOKUP($B578,'FST TT'!$C:$AH,$A578,0),0)</f>
        <v>0</v>
      </c>
      <c r="I578" s="4">
        <f t="shared" si="94"/>
        <v>0</v>
      </c>
      <c r="K578" s="52">
        <f>IF(D578="MT",VLOOKUP(B578,Master_Item!B:H,7,0),VLOOKUP(B578,Master_Item!B:H,6,0))</f>
        <v>60</v>
      </c>
      <c r="L578" s="52" t="str">
        <f>VLOOKUP(B578,Master_Item!B:M,12,0)</f>
        <v>โรงงานวังม่วง</v>
      </c>
      <c r="M578" s="11" t="str">
        <f t="shared" si="95"/>
        <v>โรงงานวังม่วงRegion 4</v>
      </c>
      <c r="N578" s="11">
        <f t="shared" si="96"/>
        <v>0</v>
      </c>
      <c r="O578" s="11">
        <f t="shared" si="97"/>
        <v>0</v>
      </c>
      <c r="P578" s="11">
        <f t="shared" si="98"/>
        <v>0</v>
      </c>
      <c r="Q578" s="11">
        <f t="shared" si="99"/>
        <v>0</v>
      </c>
      <c r="R578" s="11">
        <f t="shared" si="100"/>
        <v>0</v>
      </c>
      <c r="S578" s="11"/>
      <c r="T578" s="1">
        <f>VLOOKUP(B578,Master_Item!B:I,8,0)</f>
        <v>9.6000000000000014</v>
      </c>
      <c r="U578" s="11">
        <f t="shared" si="101"/>
        <v>0</v>
      </c>
      <c r="V578" s="11">
        <f t="shared" si="102"/>
        <v>0</v>
      </c>
      <c r="W578" s="11">
        <f t="shared" si="103"/>
        <v>0</v>
      </c>
      <c r="X578" s="11">
        <f t="shared" si="104"/>
        <v>0</v>
      </c>
      <c r="Y578" s="11">
        <f t="shared" si="105"/>
        <v>0</v>
      </c>
    </row>
    <row r="579" spans="1:25">
      <c r="A579" s="13">
        <v>28</v>
      </c>
      <c r="B579" s="2">
        <v>310003341</v>
      </c>
      <c r="C579" s="1" t="s">
        <v>84</v>
      </c>
      <c r="D579" s="1" t="s">
        <v>119</v>
      </c>
      <c r="E579" s="12">
        <f>_xlfn.IFNA(VLOOKUP($B579,'FST OMT'!$C:$AH,$A579,0),0)</f>
        <v>0</v>
      </c>
      <c r="F579" s="12">
        <f>_xlfn.IFNA(VLOOKUP($B579,'FST CV'!$C:$AH,$A579,0),0)</f>
        <v>0</v>
      </c>
      <c r="G579" s="12">
        <f>_xlfn.IFNA(VLOOKUP($B579,'FST TT'!$C:$AH,$A579,0),0)</f>
        <v>0</v>
      </c>
      <c r="I579" s="4">
        <f t="shared" si="94"/>
        <v>0</v>
      </c>
      <c r="K579" s="52">
        <f>IF(D579="MT",VLOOKUP(B579,Master_Item!B:H,7,0),VLOOKUP(B579,Master_Item!B:H,6,0))</f>
        <v>60</v>
      </c>
      <c r="L579" s="52" t="str">
        <f>VLOOKUP(B579,Master_Item!B:M,12,0)</f>
        <v>โรงงานวังม่วง</v>
      </c>
      <c r="M579" s="11" t="str">
        <f t="shared" si="95"/>
        <v>โรงงานวังม่วงRegion 5</v>
      </c>
      <c r="N579" s="11">
        <f t="shared" si="96"/>
        <v>0</v>
      </c>
      <c r="O579" s="11">
        <f t="shared" si="97"/>
        <v>0</v>
      </c>
      <c r="P579" s="11">
        <f t="shared" si="98"/>
        <v>0</v>
      </c>
      <c r="Q579" s="11">
        <f t="shared" si="99"/>
        <v>0</v>
      </c>
      <c r="R579" s="11">
        <f t="shared" si="100"/>
        <v>0</v>
      </c>
      <c r="S579" s="11"/>
      <c r="T579" s="1">
        <f>VLOOKUP(B579,Master_Item!B:I,8,0)</f>
        <v>9.6000000000000014</v>
      </c>
      <c r="U579" s="11">
        <f t="shared" si="101"/>
        <v>0</v>
      </c>
      <c r="V579" s="11">
        <f t="shared" si="102"/>
        <v>0</v>
      </c>
      <c r="W579" s="11">
        <f t="shared" si="103"/>
        <v>0</v>
      </c>
      <c r="X579" s="11">
        <f t="shared" si="104"/>
        <v>0</v>
      </c>
      <c r="Y579" s="11">
        <f t="shared" si="105"/>
        <v>0</v>
      </c>
    </row>
    <row r="580" spans="1:25">
      <c r="A580" s="13">
        <v>29</v>
      </c>
      <c r="B580" s="2">
        <v>310003341</v>
      </c>
      <c r="C580" s="1" t="s">
        <v>84</v>
      </c>
      <c r="D580" s="1" t="s">
        <v>127</v>
      </c>
      <c r="E580" s="12">
        <f>_xlfn.IFNA(VLOOKUP($B580,'FST OMT'!$C:$AH,$A580,0),0)*0.45</f>
        <v>0</v>
      </c>
      <c r="F580" s="12">
        <f>_xlfn.IFNA(VLOOKUP($B580,'FST CV'!$C:$AH,$A580,0),0)*0.45</f>
        <v>0</v>
      </c>
      <c r="G580" s="12">
        <f>_xlfn.IFNA(VLOOKUP($B580,'FST TT'!$C:$AH,$A580,0),0)*0.45</f>
        <v>0</v>
      </c>
      <c r="I580" s="4">
        <f t="shared" si="94"/>
        <v>0</v>
      </c>
      <c r="K580" s="52">
        <f>IF(D580="MT",VLOOKUP(B580,Master_Item!B:H,7,0),VLOOKUP(B580,Master_Item!B:H,6,0))</f>
        <v>60</v>
      </c>
      <c r="L580" s="52" t="str">
        <f>VLOOKUP(B580,Master_Item!B:M,12,0)</f>
        <v>โรงงานวังม่วง</v>
      </c>
      <c r="M580" s="11" t="str">
        <f t="shared" si="95"/>
        <v>โรงงานวังม่วงRegion 6/9</v>
      </c>
      <c r="N580" s="11">
        <f t="shared" si="96"/>
        <v>0</v>
      </c>
      <c r="O580" s="11">
        <f t="shared" si="97"/>
        <v>0</v>
      </c>
      <c r="P580" s="11">
        <f t="shared" si="98"/>
        <v>0</v>
      </c>
      <c r="Q580" s="11">
        <f t="shared" si="99"/>
        <v>0</v>
      </c>
      <c r="R580" s="11">
        <f t="shared" si="100"/>
        <v>0</v>
      </c>
      <c r="S580" s="11"/>
      <c r="T580" s="1">
        <f>VLOOKUP(B580,Master_Item!B:I,8,0)</f>
        <v>9.6000000000000014</v>
      </c>
      <c r="U580" s="11">
        <f t="shared" si="101"/>
        <v>0</v>
      </c>
      <c r="V580" s="11">
        <f t="shared" si="102"/>
        <v>0</v>
      </c>
      <c r="W580" s="11">
        <f t="shared" si="103"/>
        <v>0</v>
      </c>
      <c r="X580" s="11">
        <f t="shared" si="104"/>
        <v>0</v>
      </c>
      <c r="Y580" s="11">
        <f t="shared" si="105"/>
        <v>0</v>
      </c>
    </row>
    <row r="581" spans="1:25">
      <c r="A581" s="13">
        <v>29</v>
      </c>
      <c r="B581" s="2">
        <v>310003341</v>
      </c>
      <c r="C581" s="1" t="s">
        <v>84</v>
      </c>
      <c r="D581" s="1" t="s">
        <v>128</v>
      </c>
      <c r="E581" s="12">
        <f>_xlfn.IFNA(VLOOKUP($B581,'FST OMT'!$C:$AH,$A581,0),0)*0.55</f>
        <v>0</v>
      </c>
      <c r="F581" s="12">
        <f>_xlfn.IFNA(VLOOKUP($B581,'FST CV'!$C:$AH,$A581,0),0)*0.55</f>
        <v>0</v>
      </c>
      <c r="G581" s="12">
        <f>_xlfn.IFNA(VLOOKUP($B581,'FST TT'!$C:$AH,$A581,0),0)*0.55</f>
        <v>0</v>
      </c>
      <c r="I581" s="4">
        <f t="shared" si="94"/>
        <v>0</v>
      </c>
      <c r="K581" s="52">
        <f>IF(D581="MT",VLOOKUP(B581,Master_Item!B:H,7,0),VLOOKUP(B581,Master_Item!B:H,6,0))</f>
        <v>60</v>
      </c>
      <c r="L581" s="52" t="str">
        <f>VLOOKUP(B581,Master_Item!B:M,12,0)</f>
        <v>โรงงานวังม่วง</v>
      </c>
      <c r="M581" s="11" t="str">
        <f t="shared" si="95"/>
        <v>โรงงานวังม่วงRegion 6/14</v>
      </c>
      <c r="N581" s="11">
        <f t="shared" si="96"/>
        <v>0</v>
      </c>
      <c r="O581" s="11">
        <f t="shared" si="97"/>
        <v>0</v>
      </c>
      <c r="P581" s="11">
        <f t="shared" si="98"/>
        <v>0</v>
      </c>
      <c r="Q581" s="11">
        <f t="shared" si="99"/>
        <v>0</v>
      </c>
      <c r="R581" s="11">
        <f t="shared" si="100"/>
        <v>0</v>
      </c>
      <c r="S581" s="11"/>
      <c r="T581" s="1">
        <f>VLOOKUP(B581,Master_Item!B:I,8,0)</f>
        <v>9.6000000000000014</v>
      </c>
      <c r="U581" s="11">
        <f t="shared" si="101"/>
        <v>0</v>
      </c>
      <c r="V581" s="11">
        <f t="shared" si="102"/>
        <v>0</v>
      </c>
      <c r="W581" s="11">
        <f t="shared" si="103"/>
        <v>0</v>
      </c>
      <c r="X581" s="11">
        <f t="shared" si="104"/>
        <v>0</v>
      </c>
      <c r="Y581" s="11">
        <f t="shared" si="105"/>
        <v>0</v>
      </c>
    </row>
    <row r="582" spans="1:25">
      <c r="A582" s="13">
        <v>30</v>
      </c>
      <c r="B582" s="2">
        <v>310003341</v>
      </c>
      <c r="C582" s="1" t="s">
        <v>84</v>
      </c>
      <c r="D582" s="1" t="s">
        <v>121</v>
      </c>
      <c r="E582" s="12">
        <f>_xlfn.IFNA(VLOOKUP($B582,'FST OMT'!$C:$AH,$A582,0),0)</f>
        <v>0</v>
      </c>
      <c r="F582" s="12">
        <f>_xlfn.IFNA(VLOOKUP($B582,'FST CV'!$C:$AH,$A582,0),0)</f>
        <v>0</v>
      </c>
      <c r="G582" s="12">
        <f>_xlfn.IFNA(VLOOKUP($B582,'FST TT'!$C:$AH,$A582,0),0)</f>
        <v>0</v>
      </c>
      <c r="I582" s="4">
        <f t="shared" si="94"/>
        <v>0</v>
      </c>
      <c r="K582" s="52">
        <f>IF(D582="MT",VLOOKUP(B582,Master_Item!B:H,7,0),VLOOKUP(B582,Master_Item!B:H,6,0))</f>
        <v>60</v>
      </c>
      <c r="L582" s="52" t="str">
        <f>VLOOKUP(B582,Master_Item!B:M,12,0)</f>
        <v>โรงงานวังม่วง</v>
      </c>
      <c r="M582" s="11" t="str">
        <f t="shared" si="95"/>
        <v>โรงงานวังม่วงRegion 7</v>
      </c>
      <c r="N582" s="11">
        <f t="shared" si="96"/>
        <v>0</v>
      </c>
      <c r="O582" s="11">
        <f t="shared" si="97"/>
        <v>0</v>
      </c>
      <c r="P582" s="11">
        <f t="shared" si="98"/>
        <v>0</v>
      </c>
      <c r="Q582" s="11">
        <f t="shared" si="99"/>
        <v>0</v>
      </c>
      <c r="R582" s="11">
        <f t="shared" si="100"/>
        <v>0</v>
      </c>
      <c r="S582" s="11"/>
      <c r="T582" s="1">
        <f>VLOOKUP(B582,Master_Item!B:I,8,0)</f>
        <v>9.6000000000000014</v>
      </c>
      <c r="U582" s="11">
        <f t="shared" si="101"/>
        <v>0</v>
      </c>
      <c r="V582" s="11">
        <f t="shared" si="102"/>
        <v>0</v>
      </c>
      <c r="W582" s="11">
        <f t="shared" si="103"/>
        <v>0</v>
      </c>
      <c r="X582" s="11">
        <f t="shared" si="104"/>
        <v>0</v>
      </c>
      <c r="Y582" s="11">
        <f t="shared" si="105"/>
        <v>0</v>
      </c>
    </row>
    <row r="583" spans="1:25">
      <c r="A583" s="13">
        <v>31</v>
      </c>
      <c r="B583" s="2">
        <v>310003341</v>
      </c>
      <c r="C583" s="1" t="s">
        <v>84</v>
      </c>
      <c r="D583" s="1" t="s">
        <v>122</v>
      </c>
      <c r="E583" s="12">
        <f>_xlfn.IFNA(VLOOKUP($B583,'FST OMT'!$C:$AH,$A583,0),0)</f>
        <v>0</v>
      </c>
      <c r="F583" s="12">
        <f>_xlfn.IFNA(VLOOKUP($B583,'FST CV'!$C:$AH,$A583,0),0)</f>
        <v>0</v>
      </c>
      <c r="G583" s="12">
        <f>_xlfn.IFNA(VLOOKUP($B583,'FST TT'!$C:$AH,$A583,0),0)</f>
        <v>0</v>
      </c>
      <c r="I583" s="4">
        <f t="shared" si="94"/>
        <v>0</v>
      </c>
      <c r="K583" s="52">
        <f>IF(D583="MT",VLOOKUP(B583,Master_Item!B:H,7,0),VLOOKUP(B583,Master_Item!B:H,6,0))</f>
        <v>60</v>
      </c>
      <c r="L583" s="52" t="str">
        <f>VLOOKUP(B583,Master_Item!B:M,12,0)</f>
        <v>โรงงานวังม่วง</v>
      </c>
      <c r="M583" s="11" t="str">
        <f t="shared" si="95"/>
        <v>โรงงานวังม่วงRegion 8</v>
      </c>
      <c r="N583" s="11">
        <f t="shared" si="96"/>
        <v>0</v>
      </c>
      <c r="O583" s="11">
        <f t="shared" si="97"/>
        <v>0</v>
      </c>
      <c r="P583" s="11">
        <f t="shared" si="98"/>
        <v>0</v>
      </c>
      <c r="Q583" s="11">
        <f t="shared" si="99"/>
        <v>0</v>
      </c>
      <c r="R583" s="11">
        <f t="shared" si="100"/>
        <v>0</v>
      </c>
      <c r="S583" s="11"/>
      <c r="T583" s="1">
        <f>VLOOKUP(B583,Master_Item!B:I,8,0)</f>
        <v>9.6000000000000014</v>
      </c>
      <c r="U583" s="11">
        <f t="shared" si="101"/>
        <v>0</v>
      </c>
      <c r="V583" s="11">
        <f t="shared" si="102"/>
        <v>0</v>
      </c>
      <c r="W583" s="11">
        <f t="shared" si="103"/>
        <v>0</v>
      </c>
      <c r="X583" s="11">
        <f t="shared" si="104"/>
        <v>0</v>
      </c>
      <c r="Y583" s="11">
        <f t="shared" si="105"/>
        <v>0</v>
      </c>
    </row>
    <row r="584" spans="1:25">
      <c r="A584" s="13">
        <v>131</v>
      </c>
      <c r="B584" s="2">
        <v>310003341</v>
      </c>
      <c r="C584" s="1" t="s">
        <v>84</v>
      </c>
      <c r="D584" s="1" t="s">
        <v>123</v>
      </c>
      <c r="H584" s="4">
        <f>_xlfn.IFNA(VLOOKUP(B584,'FST MT'!A:FS,$A584,0),0)</f>
        <v>19</v>
      </c>
      <c r="I584" s="4">
        <f t="shared" si="94"/>
        <v>19</v>
      </c>
      <c r="K584" s="52">
        <f>IF(D584="MT",VLOOKUP(B584,Master_Item!B:H,7,0),VLOOKUP(B584,Master_Item!B:H,6,0))</f>
        <v>60</v>
      </c>
      <c r="L584" s="52" t="str">
        <f>VLOOKUP(B584,Master_Item!B:M,12,0)</f>
        <v>โรงงานวังม่วง</v>
      </c>
      <c r="M584" s="11" t="str">
        <f t="shared" si="95"/>
        <v>โรงงานวังม่วงMT</v>
      </c>
      <c r="N584" s="11">
        <f t="shared" si="96"/>
        <v>0</v>
      </c>
      <c r="O584" s="11">
        <f t="shared" si="97"/>
        <v>0</v>
      </c>
      <c r="P584" s="11">
        <f t="shared" si="98"/>
        <v>0</v>
      </c>
      <c r="Q584" s="11">
        <f t="shared" si="99"/>
        <v>0.31666666666666665</v>
      </c>
      <c r="R584" s="11">
        <f t="shared" si="100"/>
        <v>0.31666666666666665</v>
      </c>
      <c r="S584" s="11"/>
      <c r="T584" s="1">
        <f>VLOOKUP(B584,Master_Item!B:I,8,0)</f>
        <v>9.6000000000000014</v>
      </c>
      <c r="U584" s="11">
        <f t="shared" si="101"/>
        <v>0</v>
      </c>
      <c r="V584" s="11">
        <f t="shared" si="102"/>
        <v>0</v>
      </c>
      <c r="W584" s="11">
        <f t="shared" si="103"/>
        <v>0</v>
      </c>
      <c r="X584" s="11">
        <f t="shared" si="104"/>
        <v>182.40000000000003</v>
      </c>
      <c r="Y584" s="11">
        <f t="shared" si="105"/>
        <v>182.40000000000003</v>
      </c>
    </row>
    <row r="585" spans="1:25">
      <c r="A585" s="13">
        <v>24</v>
      </c>
      <c r="B585" s="2">
        <v>310003340</v>
      </c>
      <c r="C585" s="1" t="s">
        <v>86</v>
      </c>
      <c r="D585" s="1" t="s">
        <v>115</v>
      </c>
      <c r="E585" s="12">
        <f>_xlfn.IFNA(VLOOKUP($B585,'FST OMT'!$C:$AH,$A585,0),0)</f>
        <v>0</v>
      </c>
      <c r="F585" s="12">
        <f>_xlfn.IFNA(VLOOKUP($B585,'FST CV'!$C:$AH,$A585,0),0)</f>
        <v>0</v>
      </c>
      <c r="G585" s="12">
        <f>_xlfn.IFNA(VLOOKUP($B585,'FST TT'!$C:$AH,$A585,0),0)</f>
        <v>0</v>
      </c>
      <c r="I585" s="4">
        <f t="shared" ref="I585:I594" si="106">SUM(E585:H585)</f>
        <v>0</v>
      </c>
      <c r="K585" s="52">
        <f>IF(D585="MT",VLOOKUP(B585,Master_Item!B:H,7,0),VLOOKUP(B585,Master_Item!B:H,6,0))</f>
        <v>60</v>
      </c>
      <c r="L585" s="52" t="str">
        <f>VLOOKUP(B585,Master_Item!B:M,12,0)</f>
        <v>โรงงานวังม่วง</v>
      </c>
      <c r="M585" s="11" t="str">
        <f t="shared" ref="M585:M594" si="107">L585&amp;D585</f>
        <v>โรงงานวังม่วงRegion 1</v>
      </c>
      <c r="N585" s="11">
        <f t="shared" ref="N585:N594" si="108">E585/$K585</f>
        <v>0</v>
      </c>
      <c r="O585" s="11">
        <f t="shared" ref="O585:O594" si="109">F585/$K585</f>
        <v>0</v>
      </c>
      <c r="P585" s="11">
        <f t="shared" ref="P585:P594" si="110">G585/$K585</f>
        <v>0</v>
      </c>
      <c r="Q585" s="11">
        <f t="shared" ref="Q585:Q594" si="111">H585/$K585</f>
        <v>0</v>
      </c>
      <c r="R585" s="11">
        <f t="shared" ref="R585:R594" si="112">I585/$K585</f>
        <v>0</v>
      </c>
      <c r="S585" s="11"/>
      <c r="T585" s="1">
        <f>VLOOKUP(B585,Master_Item!B:I,8,0)</f>
        <v>9.6000000000000014</v>
      </c>
      <c r="U585" s="11">
        <f t="shared" ref="U585:U594" si="113">$T585*E585</f>
        <v>0</v>
      </c>
      <c r="V585" s="11">
        <f t="shared" ref="V585:V594" si="114">$T585*F585</f>
        <v>0</v>
      </c>
      <c r="W585" s="11">
        <f t="shared" ref="W585:W594" si="115">$T585*G585</f>
        <v>0</v>
      </c>
      <c r="X585" s="11">
        <f t="shared" ref="X585:X594" si="116">$T585*H585</f>
        <v>0</v>
      </c>
      <c r="Y585" s="11">
        <f t="shared" ref="Y585:Y594" si="117">$T585*I585</f>
        <v>0</v>
      </c>
    </row>
    <row r="586" spans="1:25">
      <c r="A586" s="13">
        <v>25</v>
      </c>
      <c r="B586" s="2">
        <v>310003340</v>
      </c>
      <c r="C586" s="1" t="s">
        <v>86</v>
      </c>
      <c r="D586" s="1" t="s">
        <v>116</v>
      </c>
      <c r="E586" s="12">
        <f>_xlfn.IFNA(VLOOKUP($B586,'FST OMT'!$C:$AH,$A586,0),0)</f>
        <v>0</v>
      </c>
      <c r="F586" s="12">
        <f>_xlfn.IFNA(VLOOKUP($B586,'FST CV'!$C:$AH,$A586,0),0)</f>
        <v>0</v>
      </c>
      <c r="G586" s="12">
        <f>_xlfn.IFNA(VLOOKUP($B586,'FST TT'!$C:$AH,$A586,0),0)</f>
        <v>0</v>
      </c>
      <c r="I586" s="4">
        <f t="shared" si="106"/>
        <v>0</v>
      </c>
      <c r="K586" s="52">
        <f>IF(D586="MT",VLOOKUP(B586,Master_Item!B:H,7,0),VLOOKUP(B586,Master_Item!B:H,6,0))</f>
        <v>60</v>
      </c>
      <c r="L586" s="52" t="str">
        <f>VLOOKUP(B586,Master_Item!B:M,12,0)</f>
        <v>โรงงานวังม่วง</v>
      </c>
      <c r="M586" s="11" t="str">
        <f t="shared" si="107"/>
        <v>โรงงานวังม่วงRegion 2</v>
      </c>
      <c r="N586" s="11">
        <f t="shared" si="108"/>
        <v>0</v>
      </c>
      <c r="O586" s="11">
        <f t="shared" si="109"/>
        <v>0</v>
      </c>
      <c r="P586" s="11">
        <f t="shared" si="110"/>
        <v>0</v>
      </c>
      <c r="Q586" s="11">
        <f t="shared" si="111"/>
        <v>0</v>
      </c>
      <c r="R586" s="11">
        <f t="shared" si="112"/>
        <v>0</v>
      </c>
      <c r="S586" s="11"/>
      <c r="T586" s="1">
        <f>VLOOKUP(B586,Master_Item!B:I,8,0)</f>
        <v>9.6000000000000014</v>
      </c>
      <c r="U586" s="11">
        <f t="shared" si="113"/>
        <v>0</v>
      </c>
      <c r="V586" s="11">
        <f t="shared" si="114"/>
        <v>0</v>
      </c>
      <c r="W586" s="11">
        <f t="shared" si="115"/>
        <v>0</v>
      </c>
      <c r="X586" s="11">
        <f t="shared" si="116"/>
        <v>0</v>
      </c>
      <c r="Y586" s="11">
        <f t="shared" si="117"/>
        <v>0</v>
      </c>
    </row>
    <row r="587" spans="1:25">
      <c r="A587" s="13">
        <v>26</v>
      </c>
      <c r="B587" s="2">
        <v>310003340</v>
      </c>
      <c r="C587" s="1" t="s">
        <v>86</v>
      </c>
      <c r="D587" s="1" t="s">
        <v>117</v>
      </c>
      <c r="E587" s="12">
        <f>_xlfn.IFNA(VLOOKUP($B587,'FST OMT'!$C:$AH,$A587,0),0)</f>
        <v>0</v>
      </c>
      <c r="F587" s="12">
        <f>_xlfn.IFNA(VLOOKUP($B587,'FST CV'!$C:$AH,$A587,0),0)</f>
        <v>0</v>
      </c>
      <c r="G587" s="12">
        <f>_xlfn.IFNA(VLOOKUP($B587,'FST TT'!$C:$AH,$A587,0),0)</f>
        <v>0</v>
      </c>
      <c r="I587" s="4">
        <f t="shared" si="106"/>
        <v>0</v>
      </c>
      <c r="K587" s="52">
        <f>IF(D587="MT",VLOOKUP(B587,Master_Item!B:H,7,0),VLOOKUP(B587,Master_Item!B:H,6,0))</f>
        <v>60</v>
      </c>
      <c r="L587" s="52" t="str">
        <f>VLOOKUP(B587,Master_Item!B:M,12,0)</f>
        <v>โรงงานวังม่วง</v>
      </c>
      <c r="M587" s="11" t="str">
        <f t="shared" si="107"/>
        <v>โรงงานวังม่วงRegion 3</v>
      </c>
      <c r="N587" s="11">
        <f t="shared" si="108"/>
        <v>0</v>
      </c>
      <c r="O587" s="11">
        <f t="shared" si="109"/>
        <v>0</v>
      </c>
      <c r="P587" s="11">
        <f t="shared" si="110"/>
        <v>0</v>
      </c>
      <c r="Q587" s="11">
        <f t="shared" si="111"/>
        <v>0</v>
      </c>
      <c r="R587" s="11">
        <f t="shared" si="112"/>
        <v>0</v>
      </c>
      <c r="S587" s="11"/>
      <c r="T587" s="1">
        <f>VLOOKUP(B587,Master_Item!B:I,8,0)</f>
        <v>9.6000000000000014</v>
      </c>
      <c r="U587" s="11">
        <f t="shared" si="113"/>
        <v>0</v>
      </c>
      <c r="V587" s="11">
        <f t="shared" si="114"/>
        <v>0</v>
      </c>
      <c r="W587" s="11">
        <f t="shared" si="115"/>
        <v>0</v>
      </c>
      <c r="X587" s="11">
        <f t="shared" si="116"/>
        <v>0</v>
      </c>
      <c r="Y587" s="11">
        <f t="shared" si="117"/>
        <v>0</v>
      </c>
    </row>
    <row r="588" spans="1:25">
      <c r="A588" s="13">
        <v>27</v>
      </c>
      <c r="B588" s="2">
        <v>310003340</v>
      </c>
      <c r="C588" s="1" t="s">
        <v>86</v>
      </c>
      <c r="D588" s="1" t="s">
        <v>118</v>
      </c>
      <c r="E588" s="12">
        <f>_xlfn.IFNA(VLOOKUP($B588,'FST OMT'!$C:$AH,$A588,0),0)</f>
        <v>0</v>
      </c>
      <c r="F588" s="12">
        <f>_xlfn.IFNA(VLOOKUP($B588,'FST CV'!$C:$AH,$A588,0),0)</f>
        <v>0</v>
      </c>
      <c r="G588" s="12">
        <f>_xlfn.IFNA(VLOOKUP($B588,'FST TT'!$C:$AH,$A588,0),0)</f>
        <v>0</v>
      </c>
      <c r="I588" s="4">
        <f t="shared" si="106"/>
        <v>0</v>
      </c>
      <c r="K588" s="52">
        <f>IF(D588="MT",VLOOKUP(B588,Master_Item!B:H,7,0),VLOOKUP(B588,Master_Item!B:H,6,0))</f>
        <v>60</v>
      </c>
      <c r="L588" s="52" t="str">
        <f>VLOOKUP(B588,Master_Item!B:M,12,0)</f>
        <v>โรงงานวังม่วง</v>
      </c>
      <c r="M588" s="11" t="str">
        <f t="shared" si="107"/>
        <v>โรงงานวังม่วงRegion 4</v>
      </c>
      <c r="N588" s="11">
        <f t="shared" si="108"/>
        <v>0</v>
      </c>
      <c r="O588" s="11">
        <f t="shared" si="109"/>
        <v>0</v>
      </c>
      <c r="P588" s="11">
        <f t="shared" si="110"/>
        <v>0</v>
      </c>
      <c r="Q588" s="11">
        <f t="shared" si="111"/>
        <v>0</v>
      </c>
      <c r="R588" s="11">
        <f t="shared" si="112"/>
        <v>0</v>
      </c>
      <c r="S588" s="11"/>
      <c r="T588" s="1">
        <f>VLOOKUP(B588,Master_Item!B:I,8,0)</f>
        <v>9.6000000000000014</v>
      </c>
      <c r="U588" s="11">
        <f t="shared" si="113"/>
        <v>0</v>
      </c>
      <c r="V588" s="11">
        <f t="shared" si="114"/>
        <v>0</v>
      </c>
      <c r="W588" s="11">
        <f t="shared" si="115"/>
        <v>0</v>
      </c>
      <c r="X588" s="11">
        <f t="shared" si="116"/>
        <v>0</v>
      </c>
      <c r="Y588" s="11">
        <f t="shared" si="117"/>
        <v>0</v>
      </c>
    </row>
    <row r="589" spans="1:25">
      <c r="A589" s="13">
        <v>28</v>
      </c>
      <c r="B589" s="2">
        <v>310003340</v>
      </c>
      <c r="C589" s="1" t="s">
        <v>86</v>
      </c>
      <c r="D589" s="1" t="s">
        <v>119</v>
      </c>
      <c r="E589" s="12">
        <f>_xlfn.IFNA(VLOOKUP($B589,'FST OMT'!$C:$AH,$A589,0),0)</f>
        <v>0</v>
      </c>
      <c r="F589" s="12">
        <f>_xlfn.IFNA(VLOOKUP($B589,'FST CV'!$C:$AH,$A589,0),0)</f>
        <v>0</v>
      </c>
      <c r="G589" s="12">
        <f>_xlfn.IFNA(VLOOKUP($B589,'FST TT'!$C:$AH,$A589,0),0)</f>
        <v>0</v>
      </c>
      <c r="I589" s="4">
        <f t="shared" si="106"/>
        <v>0</v>
      </c>
      <c r="K589" s="52">
        <f>IF(D589="MT",VLOOKUP(B589,Master_Item!B:H,7,0),VLOOKUP(B589,Master_Item!B:H,6,0))</f>
        <v>60</v>
      </c>
      <c r="L589" s="52" t="str">
        <f>VLOOKUP(B589,Master_Item!B:M,12,0)</f>
        <v>โรงงานวังม่วง</v>
      </c>
      <c r="M589" s="11" t="str">
        <f t="shared" si="107"/>
        <v>โรงงานวังม่วงRegion 5</v>
      </c>
      <c r="N589" s="11">
        <f t="shared" si="108"/>
        <v>0</v>
      </c>
      <c r="O589" s="11">
        <f t="shared" si="109"/>
        <v>0</v>
      </c>
      <c r="P589" s="11">
        <f t="shared" si="110"/>
        <v>0</v>
      </c>
      <c r="Q589" s="11">
        <f t="shared" si="111"/>
        <v>0</v>
      </c>
      <c r="R589" s="11">
        <f t="shared" si="112"/>
        <v>0</v>
      </c>
      <c r="S589" s="11"/>
      <c r="T589" s="1">
        <f>VLOOKUP(B589,Master_Item!B:I,8,0)</f>
        <v>9.6000000000000014</v>
      </c>
      <c r="U589" s="11">
        <f t="shared" si="113"/>
        <v>0</v>
      </c>
      <c r="V589" s="11">
        <f t="shared" si="114"/>
        <v>0</v>
      </c>
      <c r="W589" s="11">
        <f t="shared" si="115"/>
        <v>0</v>
      </c>
      <c r="X589" s="11">
        <f t="shared" si="116"/>
        <v>0</v>
      </c>
      <c r="Y589" s="11">
        <f t="shared" si="117"/>
        <v>0</v>
      </c>
    </row>
    <row r="590" spans="1:25">
      <c r="A590" s="13">
        <v>29</v>
      </c>
      <c r="B590" s="2">
        <v>310003340</v>
      </c>
      <c r="C590" s="1" t="s">
        <v>86</v>
      </c>
      <c r="D590" s="1" t="s">
        <v>127</v>
      </c>
      <c r="E590" s="12">
        <f>_xlfn.IFNA(VLOOKUP($B590,'FST OMT'!$C:$AH,$A590,0),0)*0.45</f>
        <v>0</v>
      </c>
      <c r="F590" s="12">
        <f>_xlfn.IFNA(VLOOKUP($B590,'FST CV'!$C:$AH,$A590,0),0)*0.45</f>
        <v>0</v>
      </c>
      <c r="G590" s="12">
        <f>_xlfn.IFNA(VLOOKUP($B590,'FST TT'!$C:$AH,$A590,0),0)*0.45</f>
        <v>0</v>
      </c>
      <c r="I590" s="4">
        <f t="shared" si="106"/>
        <v>0</v>
      </c>
      <c r="K590" s="52">
        <f>IF(D590="MT",VLOOKUP(B590,Master_Item!B:H,7,0),VLOOKUP(B590,Master_Item!B:H,6,0))</f>
        <v>60</v>
      </c>
      <c r="L590" s="52" t="str">
        <f>VLOOKUP(B590,Master_Item!B:M,12,0)</f>
        <v>โรงงานวังม่วง</v>
      </c>
      <c r="M590" s="11" t="str">
        <f t="shared" si="107"/>
        <v>โรงงานวังม่วงRegion 6/9</v>
      </c>
      <c r="N590" s="11">
        <f t="shared" si="108"/>
        <v>0</v>
      </c>
      <c r="O590" s="11">
        <f t="shared" si="109"/>
        <v>0</v>
      </c>
      <c r="P590" s="11">
        <f t="shared" si="110"/>
        <v>0</v>
      </c>
      <c r="Q590" s="11">
        <f t="shared" si="111"/>
        <v>0</v>
      </c>
      <c r="R590" s="11">
        <f t="shared" si="112"/>
        <v>0</v>
      </c>
      <c r="S590" s="11"/>
      <c r="T590" s="1">
        <f>VLOOKUP(B590,Master_Item!B:I,8,0)</f>
        <v>9.6000000000000014</v>
      </c>
      <c r="U590" s="11">
        <f t="shared" si="113"/>
        <v>0</v>
      </c>
      <c r="V590" s="11">
        <f t="shared" si="114"/>
        <v>0</v>
      </c>
      <c r="W590" s="11">
        <f t="shared" si="115"/>
        <v>0</v>
      </c>
      <c r="X590" s="11">
        <f t="shared" si="116"/>
        <v>0</v>
      </c>
      <c r="Y590" s="11">
        <f t="shared" si="117"/>
        <v>0</v>
      </c>
    </row>
    <row r="591" spans="1:25">
      <c r="A591" s="13">
        <v>29</v>
      </c>
      <c r="B591" s="2">
        <v>310003340</v>
      </c>
      <c r="C591" s="1" t="s">
        <v>86</v>
      </c>
      <c r="D591" s="1" t="s">
        <v>128</v>
      </c>
      <c r="E591" s="12">
        <f>_xlfn.IFNA(VLOOKUP($B591,'FST OMT'!$C:$AH,$A591,0),0)*0.55</f>
        <v>0</v>
      </c>
      <c r="F591" s="12">
        <f>_xlfn.IFNA(VLOOKUP($B591,'FST CV'!$C:$AH,$A591,0),0)*0.55</f>
        <v>0</v>
      </c>
      <c r="G591" s="12">
        <f>_xlfn.IFNA(VLOOKUP($B591,'FST TT'!$C:$AH,$A591,0),0)*0.55</f>
        <v>0</v>
      </c>
      <c r="I591" s="4">
        <f t="shared" si="106"/>
        <v>0</v>
      </c>
      <c r="K591" s="52">
        <f>IF(D591="MT",VLOOKUP(B591,Master_Item!B:H,7,0),VLOOKUP(B591,Master_Item!B:H,6,0))</f>
        <v>60</v>
      </c>
      <c r="L591" s="52" t="str">
        <f>VLOOKUP(B591,Master_Item!B:M,12,0)</f>
        <v>โรงงานวังม่วง</v>
      </c>
      <c r="M591" s="11" t="str">
        <f t="shared" si="107"/>
        <v>โรงงานวังม่วงRegion 6/14</v>
      </c>
      <c r="N591" s="11">
        <f t="shared" si="108"/>
        <v>0</v>
      </c>
      <c r="O591" s="11">
        <f t="shared" si="109"/>
        <v>0</v>
      </c>
      <c r="P591" s="11">
        <f t="shared" si="110"/>
        <v>0</v>
      </c>
      <c r="Q591" s="11">
        <f t="shared" si="111"/>
        <v>0</v>
      </c>
      <c r="R591" s="11">
        <f t="shared" si="112"/>
        <v>0</v>
      </c>
      <c r="S591" s="11"/>
      <c r="T591" s="1">
        <f>VLOOKUP(B591,Master_Item!B:I,8,0)</f>
        <v>9.6000000000000014</v>
      </c>
      <c r="U591" s="11">
        <f t="shared" si="113"/>
        <v>0</v>
      </c>
      <c r="V591" s="11">
        <f t="shared" si="114"/>
        <v>0</v>
      </c>
      <c r="W591" s="11">
        <f t="shared" si="115"/>
        <v>0</v>
      </c>
      <c r="X591" s="11">
        <f t="shared" si="116"/>
        <v>0</v>
      </c>
      <c r="Y591" s="11">
        <f t="shared" si="117"/>
        <v>0</v>
      </c>
    </row>
    <row r="592" spans="1:25">
      <c r="A592" s="13">
        <v>30</v>
      </c>
      <c r="B592" s="2">
        <v>310003340</v>
      </c>
      <c r="C592" s="1" t="s">
        <v>86</v>
      </c>
      <c r="D592" s="1" t="s">
        <v>121</v>
      </c>
      <c r="E592" s="12">
        <f>_xlfn.IFNA(VLOOKUP($B592,'FST OMT'!$C:$AH,$A592,0),0)</f>
        <v>0</v>
      </c>
      <c r="F592" s="12">
        <f>_xlfn.IFNA(VLOOKUP($B592,'FST CV'!$C:$AH,$A592,0),0)</f>
        <v>0</v>
      </c>
      <c r="G592" s="12">
        <f>_xlfn.IFNA(VLOOKUP($B592,'FST TT'!$C:$AH,$A592,0),0)</f>
        <v>0</v>
      </c>
      <c r="I592" s="4">
        <f t="shared" si="106"/>
        <v>0</v>
      </c>
      <c r="K592" s="52">
        <f>IF(D592="MT",VLOOKUP(B592,Master_Item!B:H,7,0),VLOOKUP(B592,Master_Item!B:H,6,0))</f>
        <v>60</v>
      </c>
      <c r="L592" s="52" t="str">
        <f>VLOOKUP(B592,Master_Item!B:M,12,0)</f>
        <v>โรงงานวังม่วง</v>
      </c>
      <c r="M592" s="11" t="str">
        <f t="shared" si="107"/>
        <v>โรงงานวังม่วงRegion 7</v>
      </c>
      <c r="N592" s="11">
        <f t="shared" si="108"/>
        <v>0</v>
      </c>
      <c r="O592" s="11">
        <f t="shared" si="109"/>
        <v>0</v>
      </c>
      <c r="P592" s="11">
        <f t="shared" si="110"/>
        <v>0</v>
      </c>
      <c r="Q592" s="11">
        <f t="shared" si="111"/>
        <v>0</v>
      </c>
      <c r="R592" s="11">
        <f t="shared" si="112"/>
        <v>0</v>
      </c>
      <c r="S592" s="11"/>
      <c r="T592" s="1">
        <f>VLOOKUP(B592,Master_Item!B:I,8,0)</f>
        <v>9.6000000000000014</v>
      </c>
      <c r="U592" s="11">
        <f t="shared" si="113"/>
        <v>0</v>
      </c>
      <c r="V592" s="11">
        <f t="shared" si="114"/>
        <v>0</v>
      </c>
      <c r="W592" s="11">
        <f t="shared" si="115"/>
        <v>0</v>
      </c>
      <c r="X592" s="11">
        <f t="shared" si="116"/>
        <v>0</v>
      </c>
      <c r="Y592" s="11">
        <f t="shared" si="117"/>
        <v>0</v>
      </c>
    </row>
    <row r="593" spans="1:25">
      <c r="A593" s="13">
        <v>31</v>
      </c>
      <c r="B593" s="2">
        <v>310003340</v>
      </c>
      <c r="C593" s="1" t="s">
        <v>86</v>
      </c>
      <c r="D593" s="1" t="s">
        <v>122</v>
      </c>
      <c r="E593" s="12">
        <f>_xlfn.IFNA(VLOOKUP($B593,'FST OMT'!$C:$AH,$A593,0),0)</f>
        <v>0</v>
      </c>
      <c r="F593" s="12">
        <f>_xlfn.IFNA(VLOOKUP($B593,'FST CV'!$C:$AH,$A593,0),0)</f>
        <v>0</v>
      </c>
      <c r="G593" s="12">
        <f>_xlfn.IFNA(VLOOKUP($B593,'FST TT'!$C:$AH,$A593,0),0)</f>
        <v>0</v>
      </c>
      <c r="I593" s="4">
        <f t="shared" si="106"/>
        <v>0</v>
      </c>
      <c r="K593" s="52">
        <f>IF(D593="MT",VLOOKUP(B593,Master_Item!B:H,7,0),VLOOKUP(B593,Master_Item!B:H,6,0))</f>
        <v>60</v>
      </c>
      <c r="L593" s="52" t="str">
        <f>VLOOKUP(B593,Master_Item!B:M,12,0)</f>
        <v>โรงงานวังม่วง</v>
      </c>
      <c r="M593" s="11" t="str">
        <f t="shared" si="107"/>
        <v>โรงงานวังม่วงRegion 8</v>
      </c>
      <c r="N593" s="11">
        <f t="shared" si="108"/>
        <v>0</v>
      </c>
      <c r="O593" s="11">
        <f t="shared" si="109"/>
        <v>0</v>
      </c>
      <c r="P593" s="11">
        <f t="shared" si="110"/>
        <v>0</v>
      </c>
      <c r="Q593" s="11">
        <f t="shared" si="111"/>
        <v>0</v>
      </c>
      <c r="R593" s="11">
        <f t="shared" si="112"/>
        <v>0</v>
      </c>
      <c r="S593" s="11"/>
      <c r="T593" s="1">
        <f>VLOOKUP(B593,Master_Item!B:I,8,0)</f>
        <v>9.6000000000000014</v>
      </c>
      <c r="U593" s="11">
        <f t="shared" si="113"/>
        <v>0</v>
      </c>
      <c r="V593" s="11">
        <f t="shared" si="114"/>
        <v>0</v>
      </c>
      <c r="W593" s="11">
        <f t="shared" si="115"/>
        <v>0</v>
      </c>
      <c r="X593" s="11">
        <f t="shared" si="116"/>
        <v>0</v>
      </c>
      <c r="Y593" s="11">
        <f t="shared" si="117"/>
        <v>0</v>
      </c>
    </row>
    <row r="594" spans="1:25">
      <c r="A594" s="13">
        <v>131</v>
      </c>
      <c r="B594" s="2">
        <v>310003340</v>
      </c>
      <c r="C594" s="1" t="s">
        <v>86</v>
      </c>
      <c r="D594" s="1" t="s">
        <v>123</v>
      </c>
      <c r="H594" s="4">
        <f>_xlfn.IFNA(VLOOKUP(B594,'FST MT'!A:FS,$A594,0),0)</f>
        <v>0</v>
      </c>
      <c r="I594" s="4">
        <f t="shared" si="106"/>
        <v>0</v>
      </c>
      <c r="K594" s="52">
        <f>IF(D594="MT",VLOOKUP(B594,Master_Item!B:H,7,0),VLOOKUP(B594,Master_Item!B:H,6,0))</f>
        <v>60</v>
      </c>
      <c r="L594" s="52" t="str">
        <f>VLOOKUP(B594,Master_Item!B:M,12,0)</f>
        <v>โรงงานวังม่วง</v>
      </c>
      <c r="M594" s="11" t="str">
        <f t="shared" si="107"/>
        <v>โรงงานวังม่วงMT</v>
      </c>
      <c r="N594" s="11">
        <f t="shared" si="108"/>
        <v>0</v>
      </c>
      <c r="O594" s="11">
        <f t="shared" si="109"/>
        <v>0</v>
      </c>
      <c r="P594" s="11">
        <f t="shared" si="110"/>
        <v>0</v>
      </c>
      <c r="Q594" s="11">
        <f t="shared" si="111"/>
        <v>0</v>
      </c>
      <c r="R594" s="11">
        <f t="shared" si="112"/>
        <v>0</v>
      </c>
      <c r="S594" s="11"/>
      <c r="T594" s="1">
        <f>VLOOKUP(B594,Master_Item!B:I,8,0)</f>
        <v>9.6000000000000014</v>
      </c>
      <c r="U594" s="11">
        <f t="shared" si="113"/>
        <v>0</v>
      </c>
      <c r="V594" s="11">
        <f t="shared" si="114"/>
        <v>0</v>
      </c>
      <c r="W594" s="11">
        <f t="shared" si="115"/>
        <v>0</v>
      </c>
      <c r="X594" s="11">
        <f t="shared" si="116"/>
        <v>0</v>
      </c>
      <c r="Y594" s="11">
        <f t="shared" si="117"/>
        <v>0</v>
      </c>
    </row>
    <row r="595" spans="1:25">
      <c r="A595" s="13">
        <v>24</v>
      </c>
      <c r="B595" s="2">
        <v>310003416</v>
      </c>
      <c r="C595" s="1" t="s">
        <v>234</v>
      </c>
      <c r="D595" s="1" t="s">
        <v>115</v>
      </c>
      <c r="E595" s="12">
        <f>_xlfn.IFNA(VLOOKUP($B595,'FST OMT'!$C:$AH,$A595,0),0)</f>
        <v>0</v>
      </c>
      <c r="F595" s="12">
        <f>_xlfn.IFNA(VLOOKUP($B595,'FST CV'!$C:$AH,$A595,0),0)</f>
        <v>0</v>
      </c>
      <c r="G595" s="12">
        <f>_xlfn.IFNA(VLOOKUP($B595,'FST TT'!$C:$AH,$A595,0),0)</f>
        <v>0</v>
      </c>
      <c r="I595" s="4">
        <f t="shared" ref="I595:I604" si="118">SUM(E595:H595)</f>
        <v>0</v>
      </c>
      <c r="K595" s="52">
        <f>IF(D595="MT",VLOOKUP(B595,Master_Item!B:H,7,0),VLOOKUP(B595,Master_Item!B:H,6,0))</f>
        <v>72</v>
      </c>
      <c r="L595" s="52" t="str">
        <f>VLOOKUP(B595,Master_Item!B:M,12,0)</f>
        <v>โรงงานวังม่วง</v>
      </c>
      <c r="M595" s="11" t="str">
        <f t="shared" ref="M595:M604" si="119">L595&amp;D595</f>
        <v>โรงงานวังม่วงRegion 1</v>
      </c>
      <c r="N595" s="11">
        <f t="shared" ref="N595:N604" si="120">E595/$K595</f>
        <v>0</v>
      </c>
      <c r="O595" s="11">
        <f t="shared" ref="O595:O604" si="121">F595/$K595</f>
        <v>0</v>
      </c>
      <c r="P595" s="11">
        <f t="shared" ref="P595:P604" si="122">G595/$K595</f>
        <v>0</v>
      </c>
      <c r="Q595" s="11">
        <f t="shared" ref="Q595:Q604" si="123">H595/$K595</f>
        <v>0</v>
      </c>
      <c r="R595" s="11">
        <f t="shared" ref="R595:R604" si="124">I595/$K595</f>
        <v>0</v>
      </c>
      <c r="S595" s="11"/>
      <c r="T595" s="1">
        <f>VLOOKUP(B595,Master_Item!B:I,8,0)</f>
        <v>9.120000000000001</v>
      </c>
      <c r="U595" s="11">
        <f t="shared" ref="U595:U604" si="125">$T595*E595</f>
        <v>0</v>
      </c>
      <c r="V595" s="11">
        <f t="shared" ref="V595:V604" si="126">$T595*F595</f>
        <v>0</v>
      </c>
      <c r="W595" s="11">
        <f t="shared" ref="W595:W604" si="127">$T595*G595</f>
        <v>0</v>
      </c>
      <c r="X595" s="11">
        <f t="shared" ref="X595:X604" si="128">$T595*H595</f>
        <v>0</v>
      </c>
      <c r="Y595" s="11">
        <f t="shared" ref="Y595:Y604" si="129">$T595*I595</f>
        <v>0</v>
      </c>
    </row>
    <row r="596" spans="1:25">
      <c r="A596" s="13">
        <v>25</v>
      </c>
      <c r="B596" s="2">
        <v>310003416</v>
      </c>
      <c r="C596" s="1" t="s">
        <v>234</v>
      </c>
      <c r="D596" s="1" t="s">
        <v>116</v>
      </c>
      <c r="E596" s="12">
        <f>_xlfn.IFNA(VLOOKUP($B596,'FST OMT'!$C:$AH,$A596,0),0)</f>
        <v>0</v>
      </c>
      <c r="F596" s="12">
        <f>_xlfn.IFNA(VLOOKUP($B596,'FST CV'!$C:$AH,$A596,0),0)</f>
        <v>0</v>
      </c>
      <c r="G596" s="12">
        <f>_xlfn.IFNA(VLOOKUP($B596,'FST TT'!$C:$AH,$A596,0),0)</f>
        <v>0</v>
      </c>
      <c r="I596" s="4">
        <f t="shared" si="118"/>
        <v>0</v>
      </c>
      <c r="K596" s="52">
        <f>IF(D596="MT",VLOOKUP(B596,Master_Item!B:H,7,0),VLOOKUP(B596,Master_Item!B:H,6,0))</f>
        <v>72</v>
      </c>
      <c r="L596" s="52" t="str">
        <f>VLOOKUP(B596,Master_Item!B:M,12,0)</f>
        <v>โรงงานวังม่วง</v>
      </c>
      <c r="M596" s="11" t="str">
        <f t="shared" si="119"/>
        <v>โรงงานวังม่วงRegion 2</v>
      </c>
      <c r="N596" s="11">
        <f t="shared" si="120"/>
        <v>0</v>
      </c>
      <c r="O596" s="11">
        <f t="shared" si="121"/>
        <v>0</v>
      </c>
      <c r="P596" s="11">
        <f t="shared" si="122"/>
        <v>0</v>
      </c>
      <c r="Q596" s="11">
        <f t="shared" si="123"/>
        <v>0</v>
      </c>
      <c r="R596" s="11">
        <f t="shared" si="124"/>
        <v>0</v>
      </c>
      <c r="S596" s="11"/>
      <c r="T596" s="1">
        <f>VLOOKUP(B596,Master_Item!B:I,8,0)</f>
        <v>9.120000000000001</v>
      </c>
      <c r="U596" s="11">
        <f t="shared" si="125"/>
        <v>0</v>
      </c>
      <c r="V596" s="11">
        <f t="shared" si="126"/>
        <v>0</v>
      </c>
      <c r="W596" s="11">
        <f t="shared" si="127"/>
        <v>0</v>
      </c>
      <c r="X596" s="11">
        <f t="shared" si="128"/>
        <v>0</v>
      </c>
      <c r="Y596" s="11">
        <f t="shared" si="129"/>
        <v>0</v>
      </c>
    </row>
    <row r="597" spans="1:25">
      <c r="A597" s="13">
        <v>26</v>
      </c>
      <c r="B597" s="2">
        <v>310003416</v>
      </c>
      <c r="C597" s="1" t="s">
        <v>234</v>
      </c>
      <c r="D597" s="1" t="s">
        <v>117</v>
      </c>
      <c r="E597" s="12">
        <f>_xlfn.IFNA(VLOOKUP($B597,'FST OMT'!$C:$AH,$A597,0),0)</f>
        <v>0</v>
      </c>
      <c r="F597" s="12">
        <f>_xlfn.IFNA(VLOOKUP($B597,'FST CV'!$C:$AH,$A597,0),0)</f>
        <v>0</v>
      </c>
      <c r="G597" s="12">
        <f>_xlfn.IFNA(VLOOKUP($B597,'FST TT'!$C:$AH,$A597,0),0)</f>
        <v>0</v>
      </c>
      <c r="I597" s="4">
        <f t="shared" si="118"/>
        <v>0</v>
      </c>
      <c r="K597" s="52">
        <f>IF(D597="MT",VLOOKUP(B597,Master_Item!B:H,7,0),VLOOKUP(B597,Master_Item!B:H,6,0))</f>
        <v>72</v>
      </c>
      <c r="L597" s="52" t="str">
        <f>VLOOKUP(B597,Master_Item!B:M,12,0)</f>
        <v>โรงงานวังม่วง</v>
      </c>
      <c r="M597" s="11" t="str">
        <f t="shared" si="119"/>
        <v>โรงงานวังม่วงRegion 3</v>
      </c>
      <c r="N597" s="11">
        <f t="shared" si="120"/>
        <v>0</v>
      </c>
      <c r="O597" s="11">
        <f t="shared" si="121"/>
        <v>0</v>
      </c>
      <c r="P597" s="11">
        <f t="shared" si="122"/>
        <v>0</v>
      </c>
      <c r="Q597" s="11">
        <f t="shared" si="123"/>
        <v>0</v>
      </c>
      <c r="R597" s="11">
        <f t="shared" si="124"/>
        <v>0</v>
      </c>
      <c r="S597" s="11"/>
      <c r="T597" s="1">
        <f>VLOOKUP(B597,Master_Item!B:I,8,0)</f>
        <v>9.120000000000001</v>
      </c>
      <c r="U597" s="11">
        <f t="shared" si="125"/>
        <v>0</v>
      </c>
      <c r="V597" s="11">
        <f t="shared" si="126"/>
        <v>0</v>
      </c>
      <c r="W597" s="11">
        <f t="shared" si="127"/>
        <v>0</v>
      </c>
      <c r="X597" s="11">
        <f t="shared" si="128"/>
        <v>0</v>
      </c>
      <c r="Y597" s="11">
        <f t="shared" si="129"/>
        <v>0</v>
      </c>
    </row>
    <row r="598" spans="1:25">
      <c r="A598" s="13">
        <v>27</v>
      </c>
      <c r="B598" s="2">
        <v>310003416</v>
      </c>
      <c r="C598" s="1" t="s">
        <v>234</v>
      </c>
      <c r="D598" s="1" t="s">
        <v>118</v>
      </c>
      <c r="E598" s="12">
        <f>_xlfn.IFNA(VLOOKUP($B598,'FST OMT'!$C:$AH,$A598,0),0)</f>
        <v>0</v>
      </c>
      <c r="F598" s="12">
        <f>_xlfn.IFNA(VLOOKUP($B598,'FST CV'!$C:$AH,$A598,0),0)</f>
        <v>0</v>
      </c>
      <c r="G598" s="12">
        <f>_xlfn.IFNA(VLOOKUP($B598,'FST TT'!$C:$AH,$A598,0),0)</f>
        <v>0</v>
      </c>
      <c r="I598" s="4">
        <f t="shared" si="118"/>
        <v>0</v>
      </c>
      <c r="K598" s="52">
        <f>IF(D598="MT",VLOOKUP(B598,Master_Item!B:H,7,0),VLOOKUP(B598,Master_Item!B:H,6,0))</f>
        <v>72</v>
      </c>
      <c r="L598" s="52" t="str">
        <f>VLOOKUP(B598,Master_Item!B:M,12,0)</f>
        <v>โรงงานวังม่วง</v>
      </c>
      <c r="M598" s="11" t="str">
        <f t="shared" si="119"/>
        <v>โรงงานวังม่วงRegion 4</v>
      </c>
      <c r="N598" s="11">
        <f t="shared" si="120"/>
        <v>0</v>
      </c>
      <c r="O598" s="11">
        <f t="shared" si="121"/>
        <v>0</v>
      </c>
      <c r="P598" s="11">
        <f t="shared" si="122"/>
        <v>0</v>
      </c>
      <c r="Q598" s="11">
        <f t="shared" si="123"/>
        <v>0</v>
      </c>
      <c r="R598" s="11">
        <f t="shared" si="124"/>
        <v>0</v>
      </c>
      <c r="S598" s="11"/>
      <c r="T598" s="1">
        <f>VLOOKUP(B598,Master_Item!B:I,8,0)</f>
        <v>9.120000000000001</v>
      </c>
      <c r="U598" s="11">
        <f t="shared" si="125"/>
        <v>0</v>
      </c>
      <c r="V598" s="11">
        <f t="shared" si="126"/>
        <v>0</v>
      </c>
      <c r="W598" s="11">
        <f t="shared" si="127"/>
        <v>0</v>
      </c>
      <c r="X598" s="11">
        <f t="shared" si="128"/>
        <v>0</v>
      </c>
      <c r="Y598" s="11">
        <f t="shared" si="129"/>
        <v>0</v>
      </c>
    </row>
    <row r="599" spans="1:25">
      <c r="A599" s="13">
        <v>28</v>
      </c>
      <c r="B599" s="2">
        <v>310003416</v>
      </c>
      <c r="C599" s="1" t="s">
        <v>234</v>
      </c>
      <c r="D599" s="1" t="s">
        <v>119</v>
      </c>
      <c r="E599" s="12">
        <f>_xlfn.IFNA(VLOOKUP($B599,'FST OMT'!$C:$AH,$A599,0),0)</f>
        <v>0</v>
      </c>
      <c r="F599" s="12">
        <f>_xlfn.IFNA(VLOOKUP($B599,'FST CV'!$C:$AH,$A599,0),0)</f>
        <v>0</v>
      </c>
      <c r="G599" s="12">
        <f>_xlfn.IFNA(VLOOKUP($B599,'FST TT'!$C:$AH,$A599,0),0)</f>
        <v>0</v>
      </c>
      <c r="I599" s="4">
        <f t="shared" si="118"/>
        <v>0</v>
      </c>
      <c r="K599" s="52">
        <f>IF(D599="MT",VLOOKUP(B599,Master_Item!B:H,7,0),VLOOKUP(B599,Master_Item!B:H,6,0))</f>
        <v>72</v>
      </c>
      <c r="L599" s="52" t="str">
        <f>VLOOKUP(B599,Master_Item!B:M,12,0)</f>
        <v>โรงงานวังม่วง</v>
      </c>
      <c r="M599" s="11" t="str">
        <f t="shared" si="119"/>
        <v>โรงงานวังม่วงRegion 5</v>
      </c>
      <c r="N599" s="11">
        <f t="shared" si="120"/>
        <v>0</v>
      </c>
      <c r="O599" s="11">
        <f t="shared" si="121"/>
        <v>0</v>
      </c>
      <c r="P599" s="11">
        <f t="shared" si="122"/>
        <v>0</v>
      </c>
      <c r="Q599" s="11">
        <f t="shared" si="123"/>
        <v>0</v>
      </c>
      <c r="R599" s="11">
        <f t="shared" si="124"/>
        <v>0</v>
      </c>
      <c r="S599" s="11"/>
      <c r="T599" s="1">
        <f>VLOOKUP(B599,Master_Item!B:I,8,0)</f>
        <v>9.120000000000001</v>
      </c>
      <c r="U599" s="11">
        <f t="shared" si="125"/>
        <v>0</v>
      </c>
      <c r="V599" s="11">
        <f t="shared" si="126"/>
        <v>0</v>
      </c>
      <c r="W599" s="11">
        <f t="shared" si="127"/>
        <v>0</v>
      </c>
      <c r="X599" s="11">
        <f t="shared" si="128"/>
        <v>0</v>
      </c>
      <c r="Y599" s="11">
        <f t="shared" si="129"/>
        <v>0</v>
      </c>
    </row>
    <row r="600" spans="1:25">
      <c r="A600" s="13">
        <v>29</v>
      </c>
      <c r="B600" s="2">
        <v>310003416</v>
      </c>
      <c r="C600" s="1" t="s">
        <v>234</v>
      </c>
      <c r="D600" s="1" t="s">
        <v>127</v>
      </c>
      <c r="E600" s="12">
        <f>_xlfn.IFNA(VLOOKUP($B600,'FST OMT'!$C:$AH,$A600,0),0)*0.45</f>
        <v>0</v>
      </c>
      <c r="F600" s="12">
        <f>_xlfn.IFNA(VLOOKUP($B600,'FST CV'!$C:$AH,$A600,0),0)*0.45</f>
        <v>0</v>
      </c>
      <c r="G600" s="12">
        <f>_xlfn.IFNA(VLOOKUP($B600,'FST TT'!$C:$AH,$A600,0),0)*0.45</f>
        <v>0</v>
      </c>
      <c r="I600" s="4">
        <f t="shared" si="118"/>
        <v>0</v>
      </c>
      <c r="K600" s="52">
        <f>IF(D600="MT",VLOOKUP(B600,Master_Item!B:H,7,0),VLOOKUP(B600,Master_Item!B:H,6,0))</f>
        <v>72</v>
      </c>
      <c r="L600" s="52" t="str">
        <f>VLOOKUP(B600,Master_Item!B:M,12,0)</f>
        <v>โรงงานวังม่วง</v>
      </c>
      <c r="M600" s="11" t="str">
        <f t="shared" si="119"/>
        <v>โรงงานวังม่วงRegion 6/9</v>
      </c>
      <c r="N600" s="11">
        <f t="shared" si="120"/>
        <v>0</v>
      </c>
      <c r="O600" s="11">
        <f t="shared" si="121"/>
        <v>0</v>
      </c>
      <c r="P600" s="11">
        <f t="shared" si="122"/>
        <v>0</v>
      </c>
      <c r="Q600" s="11">
        <f t="shared" si="123"/>
        <v>0</v>
      </c>
      <c r="R600" s="11">
        <f t="shared" si="124"/>
        <v>0</v>
      </c>
      <c r="S600" s="11"/>
      <c r="T600" s="1">
        <f>VLOOKUP(B600,Master_Item!B:I,8,0)</f>
        <v>9.120000000000001</v>
      </c>
      <c r="U600" s="11">
        <f t="shared" si="125"/>
        <v>0</v>
      </c>
      <c r="V600" s="11">
        <f t="shared" si="126"/>
        <v>0</v>
      </c>
      <c r="W600" s="11">
        <f t="shared" si="127"/>
        <v>0</v>
      </c>
      <c r="X600" s="11">
        <f t="shared" si="128"/>
        <v>0</v>
      </c>
      <c r="Y600" s="11">
        <f t="shared" si="129"/>
        <v>0</v>
      </c>
    </row>
    <row r="601" spans="1:25">
      <c r="A601" s="13">
        <v>29</v>
      </c>
      <c r="B601" s="2">
        <v>310003416</v>
      </c>
      <c r="C601" s="1" t="s">
        <v>234</v>
      </c>
      <c r="D601" s="1" t="s">
        <v>128</v>
      </c>
      <c r="E601" s="12">
        <f>_xlfn.IFNA(VLOOKUP($B601,'FST OMT'!$C:$AH,$A601,0),0)*0.55</f>
        <v>0</v>
      </c>
      <c r="F601" s="12">
        <f>_xlfn.IFNA(VLOOKUP($B601,'FST CV'!$C:$AH,$A601,0),0)*0.55</f>
        <v>0</v>
      </c>
      <c r="G601" s="12">
        <f>_xlfn.IFNA(VLOOKUP($B601,'FST TT'!$C:$AH,$A601,0),0)*0.55</f>
        <v>0</v>
      </c>
      <c r="I601" s="4">
        <f t="shared" si="118"/>
        <v>0</v>
      </c>
      <c r="K601" s="52">
        <f>IF(D601="MT",VLOOKUP(B601,Master_Item!B:H,7,0),VLOOKUP(B601,Master_Item!B:H,6,0))</f>
        <v>72</v>
      </c>
      <c r="L601" s="52" t="str">
        <f>VLOOKUP(B601,Master_Item!B:M,12,0)</f>
        <v>โรงงานวังม่วง</v>
      </c>
      <c r="M601" s="11" t="str">
        <f t="shared" si="119"/>
        <v>โรงงานวังม่วงRegion 6/14</v>
      </c>
      <c r="N601" s="11">
        <f t="shared" si="120"/>
        <v>0</v>
      </c>
      <c r="O601" s="11">
        <f t="shared" si="121"/>
        <v>0</v>
      </c>
      <c r="P601" s="11">
        <f t="shared" si="122"/>
        <v>0</v>
      </c>
      <c r="Q601" s="11">
        <f t="shared" si="123"/>
        <v>0</v>
      </c>
      <c r="R601" s="11">
        <f t="shared" si="124"/>
        <v>0</v>
      </c>
      <c r="S601" s="11"/>
      <c r="T601" s="1">
        <f>VLOOKUP(B601,Master_Item!B:I,8,0)</f>
        <v>9.120000000000001</v>
      </c>
      <c r="U601" s="11">
        <f t="shared" si="125"/>
        <v>0</v>
      </c>
      <c r="V601" s="11">
        <f t="shared" si="126"/>
        <v>0</v>
      </c>
      <c r="W601" s="11">
        <f t="shared" si="127"/>
        <v>0</v>
      </c>
      <c r="X601" s="11">
        <f t="shared" si="128"/>
        <v>0</v>
      </c>
      <c r="Y601" s="11">
        <f t="shared" si="129"/>
        <v>0</v>
      </c>
    </row>
    <row r="602" spans="1:25">
      <c r="A602" s="13">
        <v>30</v>
      </c>
      <c r="B602" s="2">
        <v>310003416</v>
      </c>
      <c r="C602" s="1" t="s">
        <v>234</v>
      </c>
      <c r="D602" s="1" t="s">
        <v>121</v>
      </c>
      <c r="E602" s="12">
        <f>_xlfn.IFNA(VLOOKUP($B602,'FST OMT'!$C:$AH,$A602,0),0)</f>
        <v>0</v>
      </c>
      <c r="F602" s="12">
        <f>_xlfn.IFNA(VLOOKUP($B602,'FST CV'!$C:$AH,$A602,0),0)</f>
        <v>0</v>
      </c>
      <c r="G602" s="12">
        <f>_xlfn.IFNA(VLOOKUP($B602,'FST TT'!$C:$AH,$A602,0),0)</f>
        <v>0</v>
      </c>
      <c r="I602" s="4">
        <f t="shared" si="118"/>
        <v>0</v>
      </c>
      <c r="K602" s="52">
        <f>IF(D602="MT",VLOOKUP(B602,Master_Item!B:H,7,0),VLOOKUP(B602,Master_Item!B:H,6,0))</f>
        <v>72</v>
      </c>
      <c r="L602" s="52" t="str">
        <f>VLOOKUP(B602,Master_Item!B:M,12,0)</f>
        <v>โรงงานวังม่วง</v>
      </c>
      <c r="M602" s="11" t="str">
        <f t="shared" si="119"/>
        <v>โรงงานวังม่วงRegion 7</v>
      </c>
      <c r="N602" s="11">
        <f t="shared" si="120"/>
        <v>0</v>
      </c>
      <c r="O602" s="11">
        <f t="shared" si="121"/>
        <v>0</v>
      </c>
      <c r="P602" s="11">
        <f t="shared" si="122"/>
        <v>0</v>
      </c>
      <c r="Q602" s="11">
        <f t="shared" si="123"/>
        <v>0</v>
      </c>
      <c r="R602" s="11">
        <f t="shared" si="124"/>
        <v>0</v>
      </c>
      <c r="S602" s="11"/>
      <c r="T602" s="1">
        <f>VLOOKUP(B602,Master_Item!B:I,8,0)</f>
        <v>9.120000000000001</v>
      </c>
      <c r="U602" s="11">
        <f t="shared" si="125"/>
        <v>0</v>
      </c>
      <c r="V602" s="11">
        <f t="shared" si="126"/>
        <v>0</v>
      </c>
      <c r="W602" s="11">
        <f t="shared" si="127"/>
        <v>0</v>
      </c>
      <c r="X602" s="11">
        <f t="shared" si="128"/>
        <v>0</v>
      </c>
      <c r="Y602" s="11">
        <f t="shared" si="129"/>
        <v>0</v>
      </c>
    </row>
    <row r="603" spans="1:25">
      <c r="A603" s="13">
        <v>31</v>
      </c>
      <c r="B603" s="2">
        <v>310003416</v>
      </c>
      <c r="C603" s="1" t="s">
        <v>234</v>
      </c>
      <c r="D603" s="1" t="s">
        <v>122</v>
      </c>
      <c r="E603" s="12">
        <f>_xlfn.IFNA(VLOOKUP($B603,'FST OMT'!$C:$AH,$A603,0),0)</f>
        <v>0</v>
      </c>
      <c r="F603" s="12">
        <f>_xlfn.IFNA(VLOOKUP($B603,'FST CV'!$C:$AH,$A603,0),0)</f>
        <v>0</v>
      </c>
      <c r="G603" s="12">
        <f>_xlfn.IFNA(VLOOKUP($B603,'FST TT'!$C:$AH,$A603,0),0)</f>
        <v>0</v>
      </c>
      <c r="I603" s="4">
        <f t="shared" si="118"/>
        <v>0</v>
      </c>
      <c r="K603" s="52">
        <f>IF(D603="MT",VLOOKUP(B603,Master_Item!B:H,7,0),VLOOKUP(B603,Master_Item!B:H,6,0))</f>
        <v>72</v>
      </c>
      <c r="L603" s="52" t="str">
        <f>VLOOKUP(B603,Master_Item!B:M,12,0)</f>
        <v>โรงงานวังม่วง</v>
      </c>
      <c r="M603" s="11" t="str">
        <f t="shared" si="119"/>
        <v>โรงงานวังม่วงRegion 8</v>
      </c>
      <c r="N603" s="11">
        <f t="shared" si="120"/>
        <v>0</v>
      </c>
      <c r="O603" s="11">
        <f t="shared" si="121"/>
        <v>0</v>
      </c>
      <c r="P603" s="11">
        <f t="shared" si="122"/>
        <v>0</v>
      </c>
      <c r="Q603" s="11">
        <f t="shared" si="123"/>
        <v>0</v>
      </c>
      <c r="R603" s="11">
        <f t="shared" si="124"/>
        <v>0</v>
      </c>
      <c r="S603" s="11"/>
      <c r="T603" s="1">
        <f>VLOOKUP(B603,Master_Item!B:I,8,0)</f>
        <v>9.120000000000001</v>
      </c>
      <c r="U603" s="11">
        <f t="shared" si="125"/>
        <v>0</v>
      </c>
      <c r="V603" s="11">
        <f t="shared" si="126"/>
        <v>0</v>
      </c>
      <c r="W603" s="11">
        <f t="shared" si="127"/>
        <v>0</v>
      </c>
      <c r="X603" s="11">
        <f t="shared" si="128"/>
        <v>0</v>
      </c>
      <c r="Y603" s="11">
        <f t="shared" si="129"/>
        <v>0</v>
      </c>
    </row>
    <row r="604" spans="1:25">
      <c r="A604" s="13">
        <v>131</v>
      </c>
      <c r="B604" s="2">
        <v>310003416</v>
      </c>
      <c r="C604" s="1" t="s">
        <v>234</v>
      </c>
      <c r="D604" s="1" t="s">
        <v>123</v>
      </c>
      <c r="H604" s="4">
        <f>_xlfn.IFNA(VLOOKUP(B604,'FST MT'!A:FS,$A604,0),0)</f>
        <v>0</v>
      </c>
      <c r="I604" s="4">
        <f t="shared" si="118"/>
        <v>0</v>
      </c>
      <c r="K604" s="52">
        <f>IF(D604="MT",VLOOKUP(B604,Master_Item!B:H,7,0),VLOOKUP(B604,Master_Item!B:H,6,0))</f>
        <v>72</v>
      </c>
      <c r="L604" s="52" t="str">
        <f>VLOOKUP(B604,Master_Item!B:M,12,0)</f>
        <v>โรงงานวังม่วง</v>
      </c>
      <c r="M604" s="11" t="str">
        <f t="shared" si="119"/>
        <v>โรงงานวังม่วงMT</v>
      </c>
      <c r="N604" s="11">
        <f t="shared" si="120"/>
        <v>0</v>
      </c>
      <c r="O604" s="11">
        <f t="shared" si="121"/>
        <v>0</v>
      </c>
      <c r="P604" s="11">
        <f t="shared" si="122"/>
        <v>0</v>
      </c>
      <c r="Q604" s="11">
        <f t="shared" si="123"/>
        <v>0</v>
      </c>
      <c r="R604" s="11">
        <f t="shared" si="124"/>
        <v>0</v>
      </c>
      <c r="S604" s="11"/>
      <c r="T604" s="1">
        <f>VLOOKUP(B604,Master_Item!B:I,8,0)</f>
        <v>9.120000000000001</v>
      </c>
      <c r="U604" s="11">
        <f t="shared" si="125"/>
        <v>0</v>
      </c>
      <c r="V604" s="11">
        <f t="shared" si="126"/>
        <v>0</v>
      </c>
      <c r="W604" s="11">
        <f t="shared" si="127"/>
        <v>0</v>
      </c>
      <c r="X604" s="11">
        <f t="shared" si="128"/>
        <v>0</v>
      </c>
      <c r="Y604" s="11">
        <f t="shared" si="129"/>
        <v>0</v>
      </c>
    </row>
    <row r="605" spans="1:25">
      <c r="A605" s="13">
        <v>24</v>
      </c>
      <c r="B605" s="2">
        <v>310003417</v>
      </c>
      <c r="C605" s="1" t="s">
        <v>235</v>
      </c>
      <c r="D605" s="1" t="s">
        <v>115</v>
      </c>
      <c r="E605" s="12">
        <f>_xlfn.IFNA(VLOOKUP($B605,'FST OMT'!$C:$AH,$A605,0),0)</f>
        <v>0</v>
      </c>
      <c r="F605" s="12">
        <f>_xlfn.IFNA(VLOOKUP($B605,'FST CV'!$C:$AH,$A605,0),0)</f>
        <v>0</v>
      </c>
      <c r="G605" s="12">
        <f>_xlfn.IFNA(VLOOKUP($B605,'FST TT'!$C:$AH,$A605,0),0)</f>
        <v>0</v>
      </c>
      <c r="I605" s="4">
        <f t="shared" ref="I605:I614" si="130">SUM(E605:H605)</f>
        <v>0</v>
      </c>
      <c r="K605" s="52">
        <f>IF(D605="MT",VLOOKUP(B605,Master_Item!B:H,7,0),VLOOKUP(B605,Master_Item!B:H,6,0))</f>
        <v>72</v>
      </c>
      <c r="L605" s="52" t="str">
        <f>VLOOKUP(B605,Master_Item!B:M,12,0)</f>
        <v>โรงงานวังม่วง</v>
      </c>
      <c r="M605" s="11" t="str">
        <f t="shared" ref="M605:M614" si="131">L605&amp;D605</f>
        <v>โรงงานวังม่วงRegion 1</v>
      </c>
      <c r="N605" s="11">
        <f t="shared" ref="N605:N614" si="132">E605/$K605</f>
        <v>0</v>
      </c>
      <c r="O605" s="11">
        <f t="shared" ref="O605:O614" si="133">F605/$K605</f>
        <v>0</v>
      </c>
      <c r="P605" s="11">
        <f t="shared" ref="P605:P614" si="134">G605/$K605</f>
        <v>0</v>
      </c>
      <c r="Q605" s="11">
        <f t="shared" ref="Q605:Q614" si="135">H605/$K605</f>
        <v>0</v>
      </c>
      <c r="R605" s="11">
        <f t="shared" ref="R605:R614" si="136">I605/$K605</f>
        <v>0</v>
      </c>
      <c r="S605" s="11"/>
      <c r="T605" s="1">
        <f>VLOOKUP(B605,Master_Item!B:I,8,0)</f>
        <v>9.120000000000001</v>
      </c>
      <c r="U605" s="11">
        <f t="shared" ref="U605:U614" si="137">$T605*E605</f>
        <v>0</v>
      </c>
      <c r="V605" s="11">
        <f t="shared" ref="V605:V614" si="138">$T605*F605</f>
        <v>0</v>
      </c>
      <c r="W605" s="11">
        <f t="shared" ref="W605:W614" si="139">$T605*G605</f>
        <v>0</v>
      </c>
      <c r="X605" s="11">
        <f t="shared" ref="X605:X614" si="140">$T605*H605</f>
        <v>0</v>
      </c>
      <c r="Y605" s="11">
        <f t="shared" ref="Y605:Y614" si="141">$T605*I605</f>
        <v>0</v>
      </c>
    </row>
    <row r="606" spans="1:25">
      <c r="A606" s="13">
        <v>25</v>
      </c>
      <c r="B606" s="2">
        <v>310003417</v>
      </c>
      <c r="C606" s="1" t="s">
        <v>235</v>
      </c>
      <c r="D606" s="1" t="s">
        <v>116</v>
      </c>
      <c r="E606" s="12">
        <f>_xlfn.IFNA(VLOOKUP($B606,'FST OMT'!$C:$AH,$A606,0),0)</f>
        <v>0</v>
      </c>
      <c r="F606" s="12">
        <f>_xlfn.IFNA(VLOOKUP($B606,'FST CV'!$C:$AH,$A606,0),0)</f>
        <v>0</v>
      </c>
      <c r="G606" s="12">
        <f>_xlfn.IFNA(VLOOKUP($B606,'FST TT'!$C:$AH,$A606,0),0)</f>
        <v>0</v>
      </c>
      <c r="I606" s="4">
        <f t="shared" si="130"/>
        <v>0</v>
      </c>
      <c r="K606" s="52">
        <f>IF(D606="MT",VLOOKUP(B606,Master_Item!B:H,7,0),VLOOKUP(B606,Master_Item!B:H,6,0))</f>
        <v>72</v>
      </c>
      <c r="L606" s="52" t="str">
        <f>VLOOKUP(B606,Master_Item!B:M,12,0)</f>
        <v>โรงงานวังม่วง</v>
      </c>
      <c r="M606" s="11" t="str">
        <f t="shared" si="131"/>
        <v>โรงงานวังม่วงRegion 2</v>
      </c>
      <c r="N606" s="11">
        <f t="shared" si="132"/>
        <v>0</v>
      </c>
      <c r="O606" s="11">
        <f t="shared" si="133"/>
        <v>0</v>
      </c>
      <c r="P606" s="11">
        <f t="shared" si="134"/>
        <v>0</v>
      </c>
      <c r="Q606" s="11">
        <f t="shared" si="135"/>
        <v>0</v>
      </c>
      <c r="R606" s="11">
        <f t="shared" si="136"/>
        <v>0</v>
      </c>
      <c r="S606" s="11"/>
      <c r="T606" s="1">
        <f>VLOOKUP(B606,Master_Item!B:I,8,0)</f>
        <v>9.120000000000001</v>
      </c>
      <c r="U606" s="11">
        <f t="shared" si="137"/>
        <v>0</v>
      </c>
      <c r="V606" s="11">
        <f t="shared" si="138"/>
        <v>0</v>
      </c>
      <c r="W606" s="11">
        <f t="shared" si="139"/>
        <v>0</v>
      </c>
      <c r="X606" s="11">
        <f t="shared" si="140"/>
        <v>0</v>
      </c>
      <c r="Y606" s="11">
        <f t="shared" si="141"/>
        <v>0</v>
      </c>
    </row>
    <row r="607" spans="1:25">
      <c r="A607" s="13">
        <v>26</v>
      </c>
      <c r="B607" s="2">
        <v>310003417</v>
      </c>
      <c r="C607" s="1" t="s">
        <v>235</v>
      </c>
      <c r="D607" s="1" t="s">
        <v>117</v>
      </c>
      <c r="E607" s="12">
        <f>_xlfn.IFNA(VLOOKUP($B607,'FST OMT'!$C:$AH,$A607,0),0)</f>
        <v>0</v>
      </c>
      <c r="F607" s="12">
        <f>_xlfn.IFNA(VLOOKUP($B607,'FST CV'!$C:$AH,$A607,0),0)</f>
        <v>0</v>
      </c>
      <c r="G607" s="12">
        <f>_xlfn.IFNA(VLOOKUP($B607,'FST TT'!$C:$AH,$A607,0),0)</f>
        <v>0</v>
      </c>
      <c r="I607" s="4">
        <f t="shared" si="130"/>
        <v>0</v>
      </c>
      <c r="K607" s="52">
        <f>IF(D607="MT",VLOOKUP(B607,Master_Item!B:H,7,0),VLOOKUP(B607,Master_Item!B:H,6,0))</f>
        <v>72</v>
      </c>
      <c r="L607" s="52" t="str">
        <f>VLOOKUP(B607,Master_Item!B:M,12,0)</f>
        <v>โรงงานวังม่วง</v>
      </c>
      <c r="M607" s="11" t="str">
        <f t="shared" si="131"/>
        <v>โรงงานวังม่วงRegion 3</v>
      </c>
      <c r="N607" s="11">
        <f t="shared" si="132"/>
        <v>0</v>
      </c>
      <c r="O607" s="11">
        <f t="shared" si="133"/>
        <v>0</v>
      </c>
      <c r="P607" s="11">
        <f t="shared" si="134"/>
        <v>0</v>
      </c>
      <c r="Q607" s="11">
        <f t="shared" si="135"/>
        <v>0</v>
      </c>
      <c r="R607" s="11">
        <f t="shared" si="136"/>
        <v>0</v>
      </c>
      <c r="S607" s="11"/>
      <c r="T607" s="1">
        <f>VLOOKUP(B607,Master_Item!B:I,8,0)</f>
        <v>9.120000000000001</v>
      </c>
      <c r="U607" s="11">
        <f t="shared" si="137"/>
        <v>0</v>
      </c>
      <c r="V607" s="11">
        <f t="shared" si="138"/>
        <v>0</v>
      </c>
      <c r="W607" s="11">
        <f t="shared" si="139"/>
        <v>0</v>
      </c>
      <c r="X607" s="11">
        <f t="shared" si="140"/>
        <v>0</v>
      </c>
      <c r="Y607" s="11">
        <f t="shared" si="141"/>
        <v>0</v>
      </c>
    </row>
    <row r="608" spans="1:25">
      <c r="A608" s="13">
        <v>27</v>
      </c>
      <c r="B608" s="2">
        <v>310003417</v>
      </c>
      <c r="C608" s="1" t="s">
        <v>235</v>
      </c>
      <c r="D608" s="1" t="s">
        <v>118</v>
      </c>
      <c r="E608" s="12">
        <f>_xlfn.IFNA(VLOOKUP($B608,'FST OMT'!$C:$AH,$A608,0),0)</f>
        <v>0</v>
      </c>
      <c r="F608" s="12">
        <f>_xlfn.IFNA(VLOOKUP($B608,'FST CV'!$C:$AH,$A608,0),0)</f>
        <v>0</v>
      </c>
      <c r="G608" s="12">
        <f>_xlfn.IFNA(VLOOKUP($B608,'FST TT'!$C:$AH,$A608,0),0)</f>
        <v>0</v>
      </c>
      <c r="I608" s="4">
        <f t="shared" si="130"/>
        <v>0</v>
      </c>
      <c r="K608" s="52">
        <f>IF(D608="MT",VLOOKUP(B608,Master_Item!B:H,7,0),VLOOKUP(B608,Master_Item!B:H,6,0))</f>
        <v>72</v>
      </c>
      <c r="L608" s="52" t="str">
        <f>VLOOKUP(B608,Master_Item!B:M,12,0)</f>
        <v>โรงงานวังม่วง</v>
      </c>
      <c r="M608" s="11" t="str">
        <f t="shared" si="131"/>
        <v>โรงงานวังม่วงRegion 4</v>
      </c>
      <c r="N608" s="11">
        <f t="shared" si="132"/>
        <v>0</v>
      </c>
      <c r="O608" s="11">
        <f t="shared" si="133"/>
        <v>0</v>
      </c>
      <c r="P608" s="11">
        <f t="shared" si="134"/>
        <v>0</v>
      </c>
      <c r="Q608" s="11">
        <f t="shared" si="135"/>
        <v>0</v>
      </c>
      <c r="R608" s="11">
        <f t="shared" si="136"/>
        <v>0</v>
      </c>
      <c r="S608" s="11"/>
      <c r="T608" s="1">
        <f>VLOOKUP(B608,Master_Item!B:I,8,0)</f>
        <v>9.120000000000001</v>
      </c>
      <c r="U608" s="11">
        <f t="shared" si="137"/>
        <v>0</v>
      </c>
      <c r="V608" s="11">
        <f t="shared" si="138"/>
        <v>0</v>
      </c>
      <c r="W608" s="11">
        <f t="shared" si="139"/>
        <v>0</v>
      </c>
      <c r="X608" s="11">
        <f t="shared" si="140"/>
        <v>0</v>
      </c>
      <c r="Y608" s="11">
        <f t="shared" si="141"/>
        <v>0</v>
      </c>
    </row>
    <row r="609" spans="1:25">
      <c r="A609" s="13">
        <v>28</v>
      </c>
      <c r="B609" s="2">
        <v>310003417</v>
      </c>
      <c r="C609" s="1" t="s">
        <v>235</v>
      </c>
      <c r="D609" s="1" t="s">
        <v>119</v>
      </c>
      <c r="E609" s="12">
        <f>_xlfn.IFNA(VLOOKUP($B609,'FST OMT'!$C:$AH,$A609,0),0)</f>
        <v>0</v>
      </c>
      <c r="F609" s="12">
        <f>_xlfn.IFNA(VLOOKUP($B609,'FST CV'!$C:$AH,$A609,0),0)</f>
        <v>0</v>
      </c>
      <c r="G609" s="12">
        <f>_xlfn.IFNA(VLOOKUP($B609,'FST TT'!$C:$AH,$A609,0),0)</f>
        <v>0</v>
      </c>
      <c r="I609" s="4">
        <f t="shared" si="130"/>
        <v>0</v>
      </c>
      <c r="K609" s="52">
        <f>IF(D609="MT",VLOOKUP(B609,Master_Item!B:H,7,0),VLOOKUP(B609,Master_Item!B:H,6,0))</f>
        <v>72</v>
      </c>
      <c r="L609" s="52" t="str">
        <f>VLOOKUP(B609,Master_Item!B:M,12,0)</f>
        <v>โรงงานวังม่วง</v>
      </c>
      <c r="M609" s="11" t="str">
        <f t="shared" si="131"/>
        <v>โรงงานวังม่วงRegion 5</v>
      </c>
      <c r="N609" s="11">
        <f t="shared" si="132"/>
        <v>0</v>
      </c>
      <c r="O609" s="11">
        <f t="shared" si="133"/>
        <v>0</v>
      </c>
      <c r="P609" s="11">
        <f t="shared" si="134"/>
        <v>0</v>
      </c>
      <c r="Q609" s="11">
        <f t="shared" si="135"/>
        <v>0</v>
      </c>
      <c r="R609" s="11">
        <f t="shared" si="136"/>
        <v>0</v>
      </c>
      <c r="S609" s="11"/>
      <c r="T609" s="1">
        <f>VLOOKUP(B609,Master_Item!B:I,8,0)</f>
        <v>9.120000000000001</v>
      </c>
      <c r="U609" s="11">
        <f t="shared" si="137"/>
        <v>0</v>
      </c>
      <c r="V609" s="11">
        <f t="shared" si="138"/>
        <v>0</v>
      </c>
      <c r="W609" s="11">
        <f t="shared" si="139"/>
        <v>0</v>
      </c>
      <c r="X609" s="11">
        <f t="shared" si="140"/>
        <v>0</v>
      </c>
      <c r="Y609" s="11">
        <f t="shared" si="141"/>
        <v>0</v>
      </c>
    </row>
    <row r="610" spans="1:25">
      <c r="A610" s="13">
        <v>29</v>
      </c>
      <c r="B610" s="2">
        <v>310003417</v>
      </c>
      <c r="C610" s="1" t="s">
        <v>235</v>
      </c>
      <c r="D610" s="1" t="s">
        <v>127</v>
      </c>
      <c r="E610" s="12">
        <f>_xlfn.IFNA(VLOOKUP($B610,'FST OMT'!$C:$AH,$A610,0),0)*0.45</f>
        <v>0</v>
      </c>
      <c r="F610" s="12">
        <f>_xlfn.IFNA(VLOOKUP($B610,'FST CV'!$C:$AH,$A610,0),0)*0.45</f>
        <v>0</v>
      </c>
      <c r="G610" s="12">
        <f>_xlfn.IFNA(VLOOKUP($B610,'FST TT'!$C:$AH,$A610,0),0)*0.45</f>
        <v>0</v>
      </c>
      <c r="I610" s="4">
        <f t="shared" si="130"/>
        <v>0</v>
      </c>
      <c r="K610" s="52">
        <f>IF(D610="MT",VLOOKUP(B610,Master_Item!B:H,7,0),VLOOKUP(B610,Master_Item!B:H,6,0))</f>
        <v>72</v>
      </c>
      <c r="L610" s="52" t="str">
        <f>VLOOKUP(B610,Master_Item!B:M,12,0)</f>
        <v>โรงงานวังม่วง</v>
      </c>
      <c r="M610" s="11" t="str">
        <f t="shared" si="131"/>
        <v>โรงงานวังม่วงRegion 6/9</v>
      </c>
      <c r="N610" s="11">
        <f t="shared" si="132"/>
        <v>0</v>
      </c>
      <c r="O610" s="11">
        <f t="shared" si="133"/>
        <v>0</v>
      </c>
      <c r="P610" s="11">
        <f t="shared" si="134"/>
        <v>0</v>
      </c>
      <c r="Q610" s="11">
        <f t="shared" si="135"/>
        <v>0</v>
      </c>
      <c r="R610" s="11">
        <f t="shared" si="136"/>
        <v>0</v>
      </c>
      <c r="S610" s="11"/>
      <c r="T610" s="1">
        <f>VLOOKUP(B610,Master_Item!B:I,8,0)</f>
        <v>9.120000000000001</v>
      </c>
      <c r="U610" s="11">
        <f t="shared" si="137"/>
        <v>0</v>
      </c>
      <c r="V610" s="11">
        <f t="shared" si="138"/>
        <v>0</v>
      </c>
      <c r="W610" s="11">
        <f t="shared" si="139"/>
        <v>0</v>
      </c>
      <c r="X610" s="11">
        <f t="shared" si="140"/>
        <v>0</v>
      </c>
      <c r="Y610" s="11">
        <f t="shared" si="141"/>
        <v>0</v>
      </c>
    </row>
    <row r="611" spans="1:25">
      <c r="A611" s="13">
        <v>29</v>
      </c>
      <c r="B611" s="2">
        <v>310003417</v>
      </c>
      <c r="C611" s="1" t="s">
        <v>235</v>
      </c>
      <c r="D611" s="1" t="s">
        <v>128</v>
      </c>
      <c r="E611" s="12">
        <f>_xlfn.IFNA(VLOOKUP($B611,'FST OMT'!$C:$AH,$A611,0),0)*0.55</f>
        <v>0</v>
      </c>
      <c r="F611" s="12">
        <f>_xlfn.IFNA(VLOOKUP($B611,'FST CV'!$C:$AH,$A611,0),0)*0.55</f>
        <v>0</v>
      </c>
      <c r="G611" s="12">
        <f>_xlfn.IFNA(VLOOKUP($B611,'FST TT'!$C:$AH,$A611,0),0)*0.55</f>
        <v>0</v>
      </c>
      <c r="I611" s="4">
        <f t="shared" si="130"/>
        <v>0</v>
      </c>
      <c r="K611" s="52">
        <f>IF(D611="MT",VLOOKUP(B611,Master_Item!B:H,7,0),VLOOKUP(B611,Master_Item!B:H,6,0))</f>
        <v>72</v>
      </c>
      <c r="L611" s="52" t="str">
        <f>VLOOKUP(B611,Master_Item!B:M,12,0)</f>
        <v>โรงงานวังม่วง</v>
      </c>
      <c r="M611" s="11" t="str">
        <f t="shared" si="131"/>
        <v>โรงงานวังม่วงRegion 6/14</v>
      </c>
      <c r="N611" s="11">
        <f t="shared" si="132"/>
        <v>0</v>
      </c>
      <c r="O611" s="11">
        <f t="shared" si="133"/>
        <v>0</v>
      </c>
      <c r="P611" s="11">
        <f t="shared" si="134"/>
        <v>0</v>
      </c>
      <c r="Q611" s="11">
        <f t="shared" si="135"/>
        <v>0</v>
      </c>
      <c r="R611" s="11">
        <f t="shared" si="136"/>
        <v>0</v>
      </c>
      <c r="S611" s="11"/>
      <c r="T611" s="1">
        <f>VLOOKUP(B611,Master_Item!B:I,8,0)</f>
        <v>9.120000000000001</v>
      </c>
      <c r="U611" s="11">
        <f t="shared" si="137"/>
        <v>0</v>
      </c>
      <c r="V611" s="11">
        <f t="shared" si="138"/>
        <v>0</v>
      </c>
      <c r="W611" s="11">
        <f t="shared" si="139"/>
        <v>0</v>
      </c>
      <c r="X611" s="11">
        <f t="shared" si="140"/>
        <v>0</v>
      </c>
      <c r="Y611" s="11">
        <f t="shared" si="141"/>
        <v>0</v>
      </c>
    </row>
    <row r="612" spans="1:25">
      <c r="A612" s="13">
        <v>30</v>
      </c>
      <c r="B612" s="2">
        <v>310003417</v>
      </c>
      <c r="C612" s="1" t="s">
        <v>235</v>
      </c>
      <c r="D612" s="1" t="s">
        <v>121</v>
      </c>
      <c r="E612" s="12">
        <f>_xlfn.IFNA(VLOOKUP($B612,'FST OMT'!$C:$AH,$A612,0),0)</f>
        <v>0</v>
      </c>
      <c r="F612" s="12">
        <f>_xlfn.IFNA(VLOOKUP($B612,'FST CV'!$C:$AH,$A612,0),0)</f>
        <v>0</v>
      </c>
      <c r="G612" s="12">
        <f>_xlfn.IFNA(VLOOKUP($B612,'FST TT'!$C:$AH,$A612,0),0)</f>
        <v>0</v>
      </c>
      <c r="I612" s="4">
        <f t="shared" si="130"/>
        <v>0</v>
      </c>
      <c r="K612" s="52">
        <f>IF(D612="MT",VLOOKUP(B612,Master_Item!B:H,7,0),VLOOKUP(B612,Master_Item!B:H,6,0))</f>
        <v>72</v>
      </c>
      <c r="L612" s="52" t="str">
        <f>VLOOKUP(B612,Master_Item!B:M,12,0)</f>
        <v>โรงงานวังม่วง</v>
      </c>
      <c r="M612" s="11" t="str">
        <f t="shared" si="131"/>
        <v>โรงงานวังม่วงRegion 7</v>
      </c>
      <c r="N612" s="11">
        <f t="shared" si="132"/>
        <v>0</v>
      </c>
      <c r="O612" s="11">
        <f t="shared" si="133"/>
        <v>0</v>
      </c>
      <c r="P612" s="11">
        <f t="shared" si="134"/>
        <v>0</v>
      </c>
      <c r="Q612" s="11">
        <f t="shared" si="135"/>
        <v>0</v>
      </c>
      <c r="R612" s="11">
        <f t="shared" si="136"/>
        <v>0</v>
      </c>
      <c r="S612" s="11"/>
      <c r="T612" s="1">
        <f>VLOOKUP(B612,Master_Item!B:I,8,0)</f>
        <v>9.120000000000001</v>
      </c>
      <c r="U612" s="11">
        <f t="shared" si="137"/>
        <v>0</v>
      </c>
      <c r="V612" s="11">
        <f t="shared" si="138"/>
        <v>0</v>
      </c>
      <c r="W612" s="11">
        <f t="shared" si="139"/>
        <v>0</v>
      </c>
      <c r="X612" s="11">
        <f t="shared" si="140"/>
        <v>0</v>
      </c>
      <c r="Y612" s="11">
        <f t="shared" si="141"/>
        <v>0</v>
      </c>
    </row>
    <row r="613" spans="1:25">
      <c r="A613" s="13">
        <v>31</v>
      </c>
      <c r="B613" s="2">
        <v>310003417</v>
      </c>
      <c r="C613" s="1" t="s">
        <v>235</v>
      </c>
      <c r="D613" s="1" t="s">
        <v>122</v>
      </c>
      <c r="E613" s="12">
        <f>_xlfn.IFNA(VLOOKUP($B613,'FST OMT'!$C:$AH,$A613,0),0)</f>
        <v>0</v>
      </c>
      <c r="F613" s="12">
        <f>_xlfn.IFNA(VLOOKUP($B613,'FST CV'!$C:$AH,$A613,0),0)</f>
        <v>0</v>
      </c>
      <c r="G613" s="12">
        <f>_xlfn.IFNA(VLOOKUP($B613,'FST TT'!$C:$AH,$A613,0),0)</f>
        <v>0</v>
      </c>
      <c r="I613" s="4">
        <f t="shared" si="130"/>
        <v>0</v>
      </c>
      <c r="K613" s="52">
        <f>IF(D613="MT",VLOOKUP(B613,Master_Item!B:H,7,0),VLOOKUP(B613,Master_Item!B:H,6,0))</f>
        <v>72</v>
      </c>
      <c r="L613" s="52" t="str">
        <f>VLOOKUP(B613,Master_Item!B:M,12,0)</f>
        <v>โรงงานวังม่วง</v>
      </c>
      <c r="M613" s="11" t="str">
        <f t="shared" si="131"/>
        <v>โรงงานวังม่วงRegion 8</v>
      </c>
      <c r="N613" s="11">
        <f t="shared" si="132"/>
        <v>0</v>
      </c>
      <c r="O613" s="11">
        <f t="shared" si="133"/>
        <v>0</v>
      </c>
      <c r="P613" s="11">
        <f t="shared" si="134"/>
        <v>0</v>
      </c>
      <c r="Q613" s="11">
        <f t="shared" si="135"/>
        <v>0</v>
      </c>
      <c r="R613" s="11">
        <f t="shared" si="136"/>
        <v>0</v>
      </c>
      <c r="S613" s="11"/>
      <c r="T613" s="1">
        <f>VLOOKUP(B613,Master_Item!B:I,8,0)</f>
        <v>9.120000000000001</v>
      </c>
      <c r="U613" s="11">
        <f t="shared" si="137"/>
        <v>0</v>
      </c>
      <c r="V613" s="11">
        <f t="shared" si="138"/>
        <v>0</v>
      </c>
      <c r="W613" s="11">
        <f t="shared" si="139"/>
        <v>0</v>
      </c>
      <c r="X613" s="11">
        <f t="shared" si="140"/>
        <v>0</v>
      </c>
      <c r="Y613" s="11">
        <f t="shared" si="141"/>
        <v>0</v>
      </c>
    </row>
    <row r="614" spans="1:25">
      <c r="A614" s="13">
        <v>131</v>
      </c>
      <c r="B614" s="2">
        <v>310003417</v>
      </c>
      <c r="C614" s="1" t="s">
        <v>235</v>
      </c>
      <c r="D614" s="1" t="s">
        <v>123</v>
      </c>
      <c r="H614" s="4">
        <f>_xlfn.IFNA(VLOOKUP(B614,'FST MT'!A:FS,$A614,0),0)</f>
        <v>0</v>
      </c>
      <c r="I614" s="4">
        <f t="shared" si="130"/>
        <v>0</v>
      </c>
      <c r="K614" s="52">
        <f>IF(D614="MT",VLOOKUP(B614,Master_Item!B:H,7,0),VLOOKUP(B614,Master_Item!B:H,6,0))</f>
        <v>72</v>
      </c>
      <c r="L614" s="52" t="str">
        <f>VLOOKUP(B614,Master_Item!B:M,12,0)</f>
        <v>โรงงานวังม่วง</v>
      </c>
      <c r="M614" s="11" t="str">
        <f t="shared" si="131"/>
        <v>โรงงานวังม่วงMT</v>
      </c>
      <c r="N614" s="11">
        <f t="shared" si="132"/>
        <v>0</v>
      </c>
      <c r="O614" s="11">
        <f t="shared" si="133"/>
        <v>0</v>
      </c>
      <c r="P614" s="11">
        <f t="shared" si="134"/>
        <v>0</v>
      </c>
      <c r="Q614" s="11">
        <f t="shared" si="135"/>
        <v>0</v>
      </c>
      <c r="R614" s="11">
        <f t="shared" si="136"/>
        <v>0</v>
      </c>
      <c r="S614" s="11"/>
      <c r="T614" s="1">
        <f>VLOOKUP(B614,Master_Item!B:I,8,0)</f>
        <v>9.120000000000001</v>
      </c>
      <c r="U614" s="11">
        <f t="shared" si="137"/>
        <v>0</v>
      </c>
      <c r="V614" s="11">
        <f t="shared" si="138"/>
        <v>0</v>
      </c>
      <c r="W614" s="11">
        <f t="shared" si="139"/>
        <v>0</v>
      </c>
      <c r="X614" s="11">
        <f t="shared" si="140"/>
        <v>0</v>
      </c>
      <c r="Y614" s="11">
        <f t="shared" si="141"/>
        <v>0</v>
      </c>
    </row>
    <row r="615" spans="1:25">
      <c r="A615" s="13">
        <v>24</v>
      </c>
      <c r="B615" s="2">
        <v>310000006</v>
      </c>
      <c r="C615" s="1" t="s">
        <v>257</v>
      </c>
      <c r="D615" s="1" t="s">
        <v>115</v>
      </c>
      <c r="E615" s="12">
        <f>_xlfn.IFNA(VLOOKUP($B615,'FST OMT'!$C:$AH,$A615,0),0)</f>
        <v>0</v>
      </c>
      <c r="F615" s="12">
        <f>_xlfn.IFNA(VLOOKUP($B615,'FST CV'!$C:$AH,$A615,0),0)</f>
        <v>0</v>
      </c>
      <c r="G615" s="12">
        <f>_xlfn.IFNA(VLOOKUP($B615,'FST TT'!$C:$AH,$A615,0),0)</f>
        <v>0</v>
      </c>
      <c r="I615" s="4">
        <f t="shared" ref="I615:I624" si="142">SUM(E615:H615)</f>
        <v>0</v>
      </c>
      <c r="K615" s="52">
        <f>IF(D615="MT",VLOOKUP(B615,Master_Item!B:H,7,0),VLOOKUP(B615,Master_Item!B:H,6,0))</f>
        <v>40</v>
      </c>
      <c r="L615" s="52">
        <f>VLOOKUP(B615,Master_Item!B:M,12,0)</f>
        <v>0</v>
      </c>
      <c r="M615" s="11" t="str">
        <f t="shared" ref="M615:M624" si="143">L615&amp;D615</f>
        <v>0Region 1</v>
      </c>
      <c r="N615" s="11">
        <f t="shared" ref="N615:N624" si="144">E615/$K615</f>
        <v>0</v>
      </c>
      <c r="O615" s="11">
        <f t="shared" ref="O615:O624" si="145">F615/$K615</f>
        <v>0</v>
      </c>
      <c r="P615" s="11">
        <f t="shared" ref="P615:P624" si="146">G615/$K615</f>
        <v>0</v>
      </c>
      <c r="Q615" s="11">
        <f t="shared" ref="Q615:Q624" si="147">H615/$K615</f>
        <v>0</v>
      </c>
      <c r="R615" s="11">
        <f t="shared" ref="R615:R624" si="148">I615/$K615</f>
        <v>0</v>
      </c>
      <c r="S615" s="11"/>
      <c r="T615" s="1">
        <f>VLOOKUP(B615,Master_Item!B:I,8,0)</f>
        <v>12</v>
      </c>
      <c r="U615" s="11">
        <f t="shared" ref="U615:U624" si="149">$T615*E615</f>
        <v>0</v>
      </c>
      <c r="V615" s="11">
        <f t="shared" ref="V615:V624" si="150">$T615*F615</f>
        <v>0</v>
      </c>
      <c r="W615" s="11">
        <f t="shared" ref="W615:W624" si="151">$T615*G615</f>
        <v>0</v>
      </c>
      <c r="X615" s="11">
        <f t="shared" ref="X615:X624" si="152">$T615*H615</f>
        <v>0</v>
      </c>
      <c r="Y615" s="11">
        <f t="shared" ref="Y615:Y624" si="153">$T615*I615</f>
        <v>0</v>
      </c>
    </row>
    <row r="616" spans="1:25">
      <c r="A616" s="13">
        <v>25</v>
      </c>
      <c r="B616" s="2">
        <v>310000006</v>
      </c>
      <c r="C616" s="1" t="s">
        <v>257</v>
      </c>
      <c r="D616" s="1" t="s">
        <v>116</v>
      </c>
      <c r="E616" s="12">
        <f>_xlfn.IFNA(VLOOKUP($B616,'FST OMT'!$C:$AH,$A616,0),0)</f>
        <v>0</v>
      </c>
      <c r="F616" s="12">
        <f>_xlfn.IFNA(VLOOKUP($B616,'FST CV'!$C:$AH,$A616,0),0)</f>
        <v>0</v>
      </c>
      <c r="G616" s="12">
        <f>_xlfn.IFNA(VLOOKUP($B616,'FST TT'!$C:$AH,$A616,0),0)</f>
        <v>0</v>
      </c>
      <c r="I616" s="4">
        <f t="shared" si="142"/>
        <v>0</v>
      </c>
      <c r="K616" s="52">
        <f>IF(D616="MT",VLOOKUP(B616,Master_Item!B:H,7,0),VLOOKUP(B616,Master_Item!B:H,6,0))</f>
        <v>40</v>
      </c>
      <c r="L616" s="52">
        <f>VLOOKUP(B616,Master_Item!B:M,12,0)</f>
        <v>0</v>
      </c>
      <c r="M616" s="11" t="str">
        <f t="shared" si="143"/>
        <v>0Region 2</v>
      </c>
      <c r="N616" s="11">
        <f t="shared" si="144"/>
        <v>0</v>
      </c>
      <c r="O616" s="11">
        <f t="shared" si="145"/>
        <v>0</v>
      </c>
      <c r="P616" s="11">
        <f t="shared" si="146"/>
        <v>0</v>
      </c>
      <c r="Q616" s="11">
        <f t="shared" si="147"/>
        <v>0</v>
      </c>
      <c r="R616" s="11">
        <f t="shared" si="148"/>
        <v>0</v>
      </c>
      <c r="S616" s="11"/>
      <c r="T616" s="1">
        <f>VLOOKUP(B616,Master_Item!B:I,8,0)</f>
        <v>12</v>
      </c>
      <c r="U616" s="11">
        <f t="shared" si="149"/>
        <v>0</v>
      </c>
      <c r="V616" s="11">
        <f t="shared" si="150"/>
        <v>0</v>
      </c>
      <c r="W616" s="11">
        <f t="shared" si="151"/>
        <v>0</v>
      </c>
      <c r="X616" s="11">
        <f t="shared" si="152"/>
        <v>0</v>
      </c>
      <c r="Y616" s="11">
        <f t="shared" si="153"/>
        <v>0</v>
      </c>
    </row>
    <row r="617" spans="1:25">
      <c r="A617" s="13">
        <v>26</v>
      </c>
      <c r="B617" s="2">
        <v>310000006</v>
      </c>
      <c r="C617" s="1" t="s">
        <v>257</v>
      </c>
      <c r="D617" s="1" t="s">
        <v>117</v>
      </c>
      <c r="E617" s="12">
        <f>_xlfn.IFNA(VLOOKUP($B617,'FST OMT'!$C:$AH,$A617,0),0)</f>
        <v>0</v>
      </c>
      <c r="F617" s="12">
        <f>_xlfn.IFNA(VLOOKUP($B617,'FST CV'!$C:$AH,$A617,0),0)</f>
        <v>0</v>
      </c>
      <c r="G617" s="12">
        <f>_xlfn.IFNA(VLOOKUP($B617,'FST TT'!$C:$AH,$A617,0),0)</f>
        <v>0</v>
      </c>
      <c r="I617" s="4">
        <f t="shared" si="142"/>
        <v>0</v>
      </c>
      <c r="K617" s="52">
        <f>IF(D617="MT",VLOOKUP(B617,Master_Item!B:H,7,0),VLOOKUP(B617,Master_Item!B:H,6,0))</f>
        <v>40</v>
      </c>
      <c r="L617" s="52">
        <f>VLOOKUP(B617,Master_Item!B:M,12,0)</f>
        <v>0</v>
      </c>
      <c r="M617" s="11" t="str">
        <f t="shared" si="143"/>
        <v>0Region 3</v>
      </c>
      <c r="N617" s="11">
        <f t="shared" si="144"/>
        <v>0</v>
      </c>
      <c r="O617" s="11">
        <f t="shared" si="145"/>
        <v>0</v>
      </c>
      <c r="P617" s="11">
        <f t="shared" si="146"/>
        <v>0</v>
      </c>
      <c r="Q617" s="11">
        <f t="shared" si="147"/>
        <v>0</v>
      </c>
      <c r="R617" s="11">
        <f t="shared" si="148"/>
        <v>0</v>
      </c>
      <c r="S617" s="11"/>
      <c r="T617" s="1">
        <f>VLOOKUP(B617,Master_Item!B:I,8,0)</f>
        <v>12</v>
      </c>
      <c r="U617" s="11">
        <f t="shared" si="149"/>
        <v>0</v>
      </c>
      <c r="V617" s="11">
        <f t="shared" si="150"/>
        <v>0</v>
      </c>
      <c r="W617" s="11">
        <f t="shared" si="151"/>
        <v>0</v>
      </c>
      <c r="X617" s="11">
        <f t="shared" si="152"/>
        <v>0</v>
      </c>
      <c r="Y617" s="11">
        <f t="shared" si="153"/>
        <v>0</v>
      </c>
    </row>
    <row r="618" spans="1:25">
      <c r="A618" s="13">
        <v>27</v>
      </c>
      <c r="B618" s="2">
        <v>310000006</v>
      </c>
      <c r="C618" s="1" t="s">
        <v>257</v>
      </c>
      <c r="D618" s="1" t="s">
        <v>118</v>
      </c>
      <c r="E618" s="12">
        <f>_xlfn.IFNA(VLOOKUP($B618,'FST OMT'!$C:$AH,$A618,0),0)</f>
        <v>0</v>
      </c>
      <c r="F618" s="12">
        <f>_xlfn.IFNA(VLOOKUP($B618,'FST CV'!$C:$AH,$A618,0),0)</f>
        <v>0</v>
      </c>
      <c r="G618" s="12">
        <f>_xlfn.IFNA(VLOOKUP($B618,'FST TT'!$C:$AH,$A618,0),0)</f>
        <v>0</v>
      </c>
      <c r="I618" s="4">
        <f t="shared" si="142"/>
        <v>0</v>
      </c>
      <c r="K618" s="52">
        <f>IF(D618="MT",VLOOKUP(B618,Master_Item!B:H,7,0),VLOOKUP(B618,Master_Item!B:H,6,0))</f>
        <v>40</v>
      </c>
      <c r="L618" s="52">
        <f>VLOOKUP(B618,Master_Item!B:M,12,0)</f>
        <v>0</v>
      </c>
      <c r="M618" s="11" t="str">
        <f t="shared" si="143"/>
        <v>0Region 4</v>
      </c>
      <c r="N618" s="11">
        <f t="shared" si="144"/>
        <v>0</v>
      </c>
      <c r="O618" s="11">
        <f t="shared" si="145"/>
        <v>0</v>
      </c>
      <c r="P618" s="11">
        <f t="shared" si="146"/>
        <v>0</v>
      </c>
      <c r="Q618" s="11">
        <f t="shared" si="147"/>
        <v>0</v>
      </c>
      <c r="R618" s="11">
        <f t="shared" si="148"/>
        <v>0</v>
      </c>
      <c r="S618" s="11"/>
      <c r="T618" s="1">
        <f>VLOOKUP(B618,Master_Item!B:I,8,0)</f>
        <v>12</v>
      </c>
      <c r="U618" s="11">
        <f t="shared" si="149"/>
        <v>0</v>
      </c>
      <c r="V618" s="11">
        <f t="shared" si="150"/>
        <v>0</v>
      </c>
      <c r="W618" s="11">
        <f t="shared" si="151"/>
        <v>0</v>
      </c>
      <c r="X618" s="11">
        <f t="shared" si="152"/>
        <v>0</v>
      </c>
      <c r="Y618" s="11">
        <f t="shared" si="153"/>
        <v>0</v>
      </c>
    </row>
    <row r="619" spans="1:25">
      <c r="A619" s="13">
        <v>28</v>
      </c>
      <c r="B619" s="2">
        <v>310000006</v>
      </c>
      <c r="C619" s="1" t="s">
        <v>257</v>
      </c>
      <c r="D619" s="1" t="s">
        <v>119</v>
      </c>
      <c r="E619" s="12">
        <f>_xlfn.IFNA(VLOOKUP($B619,'FST OMT'!$C:$AH,$A619,0),0)</f>
        <v>0</v>
      </c>
      <c r="F619" s="12">
        <f>_xlfn.IFNA(VLOOKUP($B619,'FST CV'!$C:$AH,$A619,0),0)</f>
        <v>0</v>
      </c>
      <c r="G619" s="12">
        <f>_xlfn.IFNA(VLOOKUP($B619,'FST TT'!$C:$AH,$A619,0),0)</f>
        <v>0</v>
      </c>
      <c r="I619" s="4">
        <f t="shared" si="142"/>
        <v>0</v>
      </c>
      <c r="K619" s="52">
        <f>IF(D619="MT",VLOOKUP(B619,Master_Item!B:H,7,0),VLOOKUP(B619,Master_Item!B:H,6,0))</f>
        <v>40</v>
      </c>
      <c r="L619" s="52">
        <f>VLOOKUP(B619,Master_Item!B:M,12,0)</f>
        <v>0</v>
      </c>
      <c r="M619" s="11" t="str">
        <f t="shared" si="143"/>
        <v>0Region 5</v>
      </c>
      <c r="N619" s="11">
        <f t="shared" si="144"/>
        <v>0</v>
      </c>
      <c r="O619" s="11">
        <f t="shared" si="145"/>
        <v>0</v>
      </c>
      <c r="P619" s="11">
        <f t="shared" si="146"/>
        <v>0</v>
      </c>
      <c r="Q619" s="11">
        <f t="shared" si="147"/>
        <v>0</v>
      </c>
      <c r="R619" s="11">
        <f t="shared" si="148"/>
        <v>0</v>
      </c>
      <c r="S619" s="11"/>
      <c r="T619" s="1">
        <f>VLOOKUP(B619,Master_Item!B:I,8,0)</f>
        <v>12</v>
      </c>
      <c r="U619" s="11">
        <f t="shared" si="149"/>
        <v>0</v>
      </c>
      <c r="V619" s="11">
        <f t="shared" si="150"/>
        <v>0</v>
      </c>
      <c r="W619" s="11">
        <f t="shared" si="151"/>
        <v>0</v>
      </c>
      <c r="X619" s="11">
        <f t="shared" si="152"/>
        <v>0</v>
      </c>
      <c r="Y619" s="11">
        <f t="shared" si="153"/>
        <v>0</v>
      </c>
    </row>
    <row r="620" spans="1:25">
      <c r="A620" s="13">
        <v>29</v>
      </c>
      <c r="B620" s="2">
        <v>310000006</v>
      </c>
      <c r="C620" s="1" t="s">
        <v>257</v>
      </c>
      <c r="D620" s="1" t="s">
        <v>127</v>
      </c>
      <c r="E620" s="12">
        <f>_xlfn.IFNA(VLOOKUP($B620,'FST OMT'!$C:$AH,$A620,0),0)*0.45</f>
        <v>0</v>
      </c>
      <c r="F620" s="12">
        <f>_xlfn.IFNA(VLOOKUP($B620,'FST CV'!$C:$AH,$A620,0),0)*0.45</f>
        <v>0</v>
      </c>
      <c r="G620" s="12">
        <f>_xlfn.IFNA(VLOOKUP($B620,'FST TT'!$C:$AH,$A620,0),0)*0.45</f>
        <v>0</v>
      </c>
      <c r="I620" s="4">
        <f t="shared" si="142"/>
        <v>0</v>
      </c>
      <c r="K620" s="52">
        <f>IF(D620="MT",VLOOKUP(B620,Master_Item!B:H,7,0),VLOOKUP(B620,Master_Item!B:H,6,0))</f>
        <v>40</v>
      </c>
      <c r="L620" s="52">
        <f>VLOOKUP(B620,Master_Item!B:M,12,0)</f>
        <v>0</v>
      </c>
      <c r="M620" s="11" t="str">
        <f t="shared" si="143"/>
        <v>0Region 6/9</v>
      </c>
      <c r="N620" s="11">
        <f t="shared" si="144"/>
        <v>0</v>
      </c>
      <c r="O620" s="11">
        <f t="shared" si="145"/>
        <v>0</v>
      </c>
      <c r="P620" s="11">
        <f t="shared" si="146"/>
        <v>0</v>
      </c>
      <c r="Q620" s="11">
        <f t="shared" si="147"/>
        <v>0</v>
      </c>
      <c r="R620" s="11">
        <f t="shared" si="148"/>
        <v>0</v>
      </c>
      <c r="S620" s="11"/>
      <c r="T620" s="1">
        <f>VLOOKUP(B620,Master_Item!B:I,8,0)</f>
        <v>12</v>
      </c>
      <c r="U620" s="11">
        <f t="shared" si="149"/>
        <v>0</v>
      </c>
      <c r="V620" s="11">
        <f t="shared" si="150"/>
        <v>0</v>
      </c>
      <c r="W620" s="11">
        <f t="shared" si="151"/>
        <v>0</v>
      </c>
      <c r="X620" s="11">
        <f t="shared" si="152"/>
        <v>0</v>
      </c>
      <c r="Y620" s="11">
        <f t="shared" si="153"/>
        <v>0</v>
      </c>
    </row>
    <row r="621" spans="1:25">
      <c r="A621" s="13">
        <v>29</v>
      </c>
      <c r="B621" s="2">
        <v>310000006</v>
      </c>
      <c r="C621" s="1" t="s">
        <v>257</v>
      </c>
      <c r="D621" s="1" t="s">
        <v>128</v>
      </c>
      <c r="E621" s="12">
        <f>_xlfn.IFNA(VLOOKUP($B621,'FST OMT'!$C:$AH,$A621,0),0)*0.55</f>
        <v>0</v>
      </c>
      <c r="F621" s="12">
        <f>_xlfn.IFNA(VLOOKUP($B621,'FST CV'!$C:$AH,$A621,0),0)*0.55</f>
        <v>0</v>
      </c>
      <c r="G621" s="12">
        <f>_xlfn.IFNA(VLOOKUP($B621,'FST TT'!$C:$AH,$A621,0),0)*0.55</f>
        <v>0</v>
      </c>
      <c r="I621" s="4">
        <f t="shared" si="142"/>
        <v>0</v>
      </c>
      <c r="K621" s="52">
        <f>IF(D621="MT",VLOOKUP(B621,Master_Item!B:H,7,0),VLOOKUP(B621,Master_Item!B:H,6,0))</f>
        <v>40</v>
      </c>
      <c r="L621" s="52">
        <f>VLOOKUP(B621,Master_Item!B:M,12,0)</f>
        <v>0</v>
      </c>
      <c r="M621" s="11" t="str">
        <f t="shared" si="143"/>
        <v>0Region 6/14</v>
      </c>
      <c r="N621" s="11">
        <f t="shared" si="144"/>
        <v>0</v>
      </c>
      <c r="O621" s="11">
        <f t="shared" si="145"/>
        <v>0</v>
      </c>
      <c r="P621" s="11">
        <f t="shared" si="146"/>
        <v>0</v>
      </c>
      <c r="Q621" s="11">
        <f t="shared" si="147"/>
        <v>0</v>
      </c>
      <c r="R621" s="11">
        <f t="shared" si="148"/>
        <v>0</v>
      </c>
      <c r="S621" s="11"/>
      <c r="T621" s="1">
        <f>VLOOKUP(B621,Master_Item!B:I,8,0)</f>
        <v>12</v>
      </c>
      <c r="U621" s="11">
        <f t="shared" si="149"/>
        <v>0</v>
      </c>
      <c r="V621" s="11">
        <f t="shared" si="150"/>
        <v>0</v>
      </c>
      <c r="W621" s="11">
        <f t="shared" si="151"/>
        <v>0</v>
      </c>
      <c r="X621" s="11">
        <f t="shared" si="152"/>
        <v>0</v>
      </c>
      <c r="Y621" s="11">
        <f t="shared" si="153"/>
        <v>0</v>
      </c>
    </row>
    <row r="622" spans="1:25">
      <c r="A622" s="13">
        <v>30</v>
      </c>
      <c r="B622" s="2">
        <v>310000006</v>
      </c>
      <c r="C622" s="1" t="s">
        <v>257</v>
      </c>
      <c r="D622" s="1" t="s">
        <v>121</v>
      </c>
      <c r="E622" s="12">
        <f>_xlfn.IFNA(VLOOKUP($B622,'FST OMT'!$C:$AH,$A622,0),0)</f>
        <v>0</v>
      </c>
      <c r="F622" s="12">
        <f>_xlfn.IFNA(VLOOKUP($B622,'FST CV'!$C:$AH,$A622,0),0)</f>
        <v>0</v>
      </c>
      <c r="G622" s="12">
        <f>_xlfn.IFNA(VLOOKUP($B622,'FST TT'!$C:$AH,$A622,0),0)</f>
        <v>0</v>
      </c>
      <c r="I622" s="4">
        <f t="shared" si="142"/>
        <v>0</v>
      </c>
      <c r="K622" s="52">
        <f>IF(D622="MT",VLOOKUP(B622,Master_Item!B:H,7,0),VLOOKUP(B622,Master_Item!B:H,6,0))</f>
        <v>40</v>
      </c>
      <c r="L622" s="52">
        <f>VLOOKUP(B622,Master_Item!B:M,12,0)</f>
        <v>0</v>
      </c>
      <c r="M622" s="11" t="str">
        <f t="shared" si="143"/>
        <v>0Region 7</v>
      </c>
      <c r="N622" s="11">
        <f t="shared" si="144"/>
        <v>0</v>
      </c>
      <c r="O622" s="11">
        <f t="shared" si="145"/>
        <v>0</v>
      </c>
      <c r="P622" s="11">
        <f t="shared" si="146"/>
        <v>0</v>
      </c>
      <c r="Q622" s="11">
        <f t="shared" si="147"/>
        <v>0</v>
      </c>
      <c r="R622" s="11">
        <f t="shared" si="148"/>
        <v>0</v>
      </c>
      <c r="S622" s="11"/>
      <c r="T622" s="1">
        <f>VLOOKUP(B622,Master_Item!B:I,8,0)</f>
        <v>12</v>
      </c>
      <c r="U622" s="11">
        <f t="shared" si="149"/>
        <v>0</v>
      </c>
      <c r="V622" s="11">
        <f t="shared" si="150"/>
        <v>0</v>
      </c>
      <c r="W622" s="11">
        <f t="shared" si="151"/>
        <v>0</v>
      </c>
      <c r="X622" s="11">
        <f t="shared" si="152"/>
        <v>0</v>
      </c>
      <c r="Y622" s="11">
        <f t="shared" si="153"/>
        <v>0</v>
      </c>
    </row>
    <row r="623" spans="1:25">
      <c r="A623" s="13">
        <v>31</v>
      </c>
      <c r="B623" s="2">
        <v>310000006</v>
      </c>
      <c r="C623" s="1" t="s">
        <v>257</v>
      </c>
      <c r="D623" s="1" t="s">
        <v>122</v>
      </c>
      <c r="E623" s="12">
        <f>_xlfn.IFNA(VLOOKUP($B623,'FST OMT'!$C:$AH,$A623,0),0)</f>
        <v>0</v>
      </c>
      <c r="F623" s="12">
        <f>_xlfn.IFNA(VLOOKUP($B623,'FST CV'!$C:$AH,$A623,0),0)</f>
        <v>0</v>
      </c>
      <c r="G623" s="12">
        <f>_xlfn.IFNA(VLOOKUP($B623,'FST TT'!$C:$AH,$A623,0),0)</f>
        <v>0</v>
      </c>
      <c r="I623" s="4">
        <f t="shared" si="142"/>
        <v>0</v>
      </c>
      <c r="K623" s="52">
        <f>IF(D623="MT",VLOOKUP(B623,Master_Item!B:H,7,0),VLOOKUP(B623,Master_Item!B:H,6,0))</f>
        <v>40</v>
      </c>
      <c r="L623" s="52">
        <f>VLOOKUP(B623,Master_Item!B:M,12,0)</f>
        <v>0</v>
      </c>
      <c r="M623" s="11" t="str">
        <f t="shared" si="143"/>
        <v>0Region 8</v>
      </c>
      <c r="N623" s="11">
        <f t="shared" si="144"/>
        <v>0</v>
      </c>
      <c r="O623" s="11">
        <f t="shared" si="145"/>
        <v>0</v>
      </c>
      <c r="P623" s="11">
        <f t="shared" si="146"/>
        <v>0</v>
      </c>
      <c r="Q623" s="11">
        <f t="shared" si="147"/>
        <v>0</v>
      </c>
      <c r="R623" s="11">
        <f t="shared" si="148"/>
        <v>0</v>
      </c>
      <c r="S623" s="11"/>
      <c r="T623" s="1">
        <f>VLOOKUP(B623,Master_Item!B:I,8,0)</f>
        <v>12</v>
      </c>
      <c r="U623" s="11">
        <f t="shared" si="149"/>
        <v>0</v>
      </c>
      <c r="V623" s="11">
        <f t="shared" si="150"/>
        <v>0</v>
      </c>
      <c r="W623" s="11">
        <f t="shared" si="151"/>
        <v>0</v>
      </c>
      <c r="X623" s="11">
        <f t="shared" si="152"/>
        <v>0</v>
      </c>
      <c r="Y623" s="11">
        <f t="shared" si="153"/>
        <v>0</v>
      </c>
    </row>
    <row r="624" spans="1:25">
      <c r="A624" s="13">
        <v>131</v>
      </c>
      <c r="B624" s="2">
        <v>310000006</v>
      </c>
      <c r="C624" s="1" t="s">
        <v>257</v>
      </c>
      <c r="D624" s="1" t="s">
        <v>123</v>
      </c>
      <c r="H624" s="4">
        <f>_xlfn.IFNA(VLOOKUP(B624,'FST MT'!A:FS,$A624,0),0)</f>
        <v>0</v>
      </c>
      <c r="I624" s="4">
        <f t="shared" si="142"/>
        <v>0</v>
      </c>
      <c r="K624" s="52">
        <f>IF(D624="MT",VLOOKUP(B624,Master_Item!B:H,7,0),VLOOKUP(B624,Master_Item!B:H,6,0))</f>
        <v>40</v>
      </c>
      <c r="L624" s="52">
        <f>VLOOKUP(B624,Master_Item!B:M,12,0)</f>
        <v>0</v>
      </c>
      <c r="M624" s="11" t="str">
        <f t="shared" si="143"/>
        <v>0MT</v>
      </c>
      <c r="N624" s="11">
        <f t="shared" si="144"/>
        <v>0</v>
      </c>
      <c r="O624" s="11">
        <f t="shared" si="145"/>
        <v>0</v>
      </c>
      <c r="P624" s="11">
        <f t="shared" si="146"/>
        <v>0</v>
      </c>
      <c r="Q624" s="11">
        <f t="shared" si="147"/>
        <v>0</v>
      </c>
      <c r="R624" s="11">
        <f t="shared" si="148"/>
        <v>0</v>
      </c>
      <c r="S624" s="11"/>
      <c r="T624" s="1">
        <f>VLOOKUP(B624,Master_Item!B:I,8,0)</f>
        <v>12</v>
      </c>
      <c r="U624" s="11">
        <f t="shared" si="149"/>
        <v>0</v>
      </c>
      <c r="V624" s="11">
        <f t="shared" si="150"/>
        <v>0</v>
      </c>
      <c r="W624" s="11">
        <f t="shared" si="151"/>
        <v>0</v>
      </c>
      <c r="X624" s="11">
        <f t="shared" si="152"/>
        <v>0</v>
      </c>
      <c r="Y624" s="11">
        <f t="shared" si="153"/>
        <v>0</v>
      </c>
    </row>
    <row r="625" spans="1:25">
      <c r="A625" s="13">
        <v>24</v>
      </c>
      <c r="B625" s="2">
        <v>310003602</v>
      </c>
      <c r="C625" s="1" t="s">
        <v>207</v>
      </c>
      <c r="D625" s="1" t="s">
        <v>115</v>
      </c>
      <c r="E625" s="12">
        <f>_xlfn.IFNA(VLOOKUP($B625,'FST OMT'!$C:$AH,$A625,0),0)</f>
        <v>0</v>
      </c>
      <c r="F625" s="12">
        <f>_xlfn.IFNA(VLOOKUP($B625,'FST CV'!$C:$AH,$A625,0),0)</f>
        <v>0</v>
      </c>
      <c r="G625" s="12">
        <f>_xlfn.IFNA(VLOOKUP($B625,'FST TT'!$C:$AH,$A625,0),0)</f>
        <v>0</v>
      </c>
      <c r="I625" s="4">
        <f t="shared" ref="I625:I634" si="154">SUM(E625:H625)</f>
        <v>0</v>
      </c>
      <c r="K625" s="52">
        <f>IF(D625="MT",VLOOKUP(B625,Master_Item!B:H,7,0),VLOOKUP(B625,Master_Item!B:H,6,0))</f>
        <v>60</v>
      </c>
      <c r="L625" s="52" t="str">
        <f>VLOOKUP(B625,Master_Item!B:M,12,0)</f>
        <v>โรงงานวังม่วง</v>
      </c>
      <c r="M625" s="11" t="str">
        <f t="shared" ref="M625:M634" si="155">L625&amp;D625</f>
        <v>โรงงานวังม่วงRegion 1</v>
      </c>
      <c r="N625" s="11">
        <f t="shared" ref="N625:N634" si="156">E625/$K625</f>
        <v>0</v>
      </c>
      <c r="O625" s="11">
        <f t="shared" ref="O625:O634" si="157">F625/$K625</f>
        <v>0</v>
      </c>
      <c r="P625" s="11">
        <f t="shared" ref="P625:P634" si="158">G625/$K625</f>
        <v>0</v>
      </c>
      <c r="Q625" s="11">
        <f t="shared" ref="Q625:Q630" si="159">H625/$K625</f>
        <v>0</v>
      </c>
      <c r="R625" s="11">
        <f t="shared" ref="R625:R634" si="160">I625/$K625</f>
        <v>0</v>
      </c>
      <c r="S625" s="11"/>
      <c r="T625" s="1">
        <f>VLOOKUP(B625,Master_Item!B:I,8,0)</f>
        <v>9.6000000000000014</v>
      </c>
      <c r="U625" s="11">
        <f t="shared" ref="U625:U634" si="161">$T625*E625</f>
        <v>0</v>
      </c>
      <c r="V625" s="11">
        <f t="shared" ref="V625:V634" si="162">$T625*F625</f>
        <v>0</v>
      </c>
      <c r="W625" s="11">
        <f t="shared" ref="W625:W634" si="163">$T625*G625</f>
        <v>0</v>
      </c>
      <c r="X625" s="11">
        <f t="shared" ref="X625:X634" si="164">$T625*H625</f>
        <v>0</v>
      </c>
      <c r="Y625" s="11">
        <f t="shared" ref="Y625:Y634" si="165">$T625*I625</f>
        <v>0</v>
      </c>
    </row>
    <row r="626" spans="1:25">
      <c r="A626" s="13">
        <v>25</v>
      </c>
      <c r="B626" s="2">
        <v>310003602</v>
      </c>
      <c r="C626" s="1" t="s">
        <v>207</v>
      </c>
      <c r="D626" s="1" t="s">
        <v>116</v>
      </c>
      <c r="E626" s="12">
        <f>_xlfn.IFNA(VLOOKUP($B626,'FST OMT'!$C:$AH,$A626,0),0)</f>
        <v>0</v>
      </c>
      <c r="F626" s="12">
        <f>_xlfn.IFNA(VLOOKUP($B626,'FST CV'!$C:$AH,$A626,0),0)</f>
        <v>0</v>
      </c>
      <c r="G626" s="12">
        <f>_xlfn.IFNA(VLOOKUP($B626,'FST TT'!$C:$AH,$A626,0),0)</f>
        <v>0</v>
      </c>
      <c r="I626" s="4">
        <f t="shared" si="154"/>
        <v>0</v>
      </c>
      <c r="K626" s="52">
        <f>IF(D626="MT",VLOOKUP(B626,Master_Item!B:H,7,0),VLOOKUP(B626,Master_Item!B:H,6,0))</f>
        <v>60</v>
      </c>
      <c r="L626" s="52" t="str">
        <f>VLOOKUP(B626,Master_Item!B:M,12,0)</f>
        <v>โรงงานวังม่วง</v>
      </c>
      <c r="M626" s="11" t="str">
        <f t="shared" si="155"/>
        <v>โรงงานวังม่วงRegion 2</v>
      </c>
      <c r="N626" s="11">
        <f t="shared" si="156"/>
        <v>0</v>
      </c>
      <c r="O626" s="11">
        <f t="shared" si="157"/>
        <v>0</v>
      </c>
      <c r="P626" s="11">
        <f t="shared" si="158"/>
        <v>0</v>
      </c>
      <c r="Q626" s="11">
        <f t="shared" si="159"/>
        <v>0</v>
      </c>
      <c r="R626" s="11">
        <f t="shared" si="160"/>
        <v>0</v>
      </c>
      <c r="S626" s="11"/>
      <c r="T626" s="1">
        <f>VLOOKUP(B626,Master_Item!B:I,8,0)</f>
        <v>9.6000000000000014</v>
      </c>
      <c r="U626" s="11">
        <f t="shared" si="161"/>
        <v>0</v>
      </c>
      <c r="V626" s="11">
        <f t="shared" si="162"/>
        <v>0</v>
      </c>
      <c r="W626" s="11">
        <f t="shared" si="163"/>
        <v>0</v>
      </c>
      <c r="X626" s="11">
        <f t="shared" si="164"/>
        <v>0</v>
      </c>
      <c r="Y626" s="11">
        <f t="shared" si="165"/>
        <v>0</v>
      </c>
    </row>
    <row r="627" spans="1:25">
      <c r="A627" s="13">
        <v>26</v>
      </c>
      <c r="B627" s="2">
        <v>310003602</v>
      </c>
      <c r="C627" s="1" t="s">
        <v>207</v>
      </c>
      <c r="D627" s="1" t="s">
        <v>117</v>
      </c>
      <c r="E627" s="12">
        <f>_xlfn.IFNA(VLOOKUP($B627,'FST OMT'!$C:$AH,$A627,0),0)</f>
        <v>0</v>
      </c>
      <c r="F627" s="12">
        <f>_xlfn.IFNA(VLOOKUP($B627,'FST CV'!$C:$AH,$A627,0),0)</f>
        <v>0</v>
      </c>
      <c r="G627" s="12">
        <f>_xlfn.IFNA(VLOOKUP($B627,'FST TT'!$C:$AH,$A627,0),0)</f>
        <v>0</v>
      </c>
      <c r="I627" s="4">
        <f t="shared" si="154"/>
        <v>0</v>
      </c>
      <c r="K627" s="52">
        <f>IF(D627="MT",VLOOKUP(B627,Master_Item!B:H,7,0),VLOOKUP(B627,Master_Item!B:H,6,0))</f>
        <v>60</v>
      </c>
      <c r="L627" s="52" t="str">
        <f>VLOOKUP(B627,Master_Item!B:M,12,0)</f>
        <v>โรงงานวังม่วง</v>
      </c>
      <c r="M627" s="11" t="str">
        <f t="shared" si="155"/>
        <v>โรงงานวังม่วงRegion 3</v>
      </c>
      <c r="N627" s="11">
        <f t="shared" si="156"/>
        <v>0</v>
      </c>
      <c r="O627" s="11">
        <f t="shared" si="157"/>
        <v>0</v>
      </c>
      <c r="P627" s="11">
        <f t="shared" si="158"/>
        <v>0</v>
      </c>
      <c r="Q627" s="11">
        <f t="shared" si="159"/>
        <v>0</v>
      </c>
      <c r="R627" s="11">
        <f t="shared" si="160"/>
        <v>0</v>
      </c>
      <c r="S627" s="11"/>
      <c r="T627" s="1">
        <f>VLOOKUP(B627,Master_Item!B:I,8,0)</f>
        <v>9.6000000000000014</v>
      </c>
      <c r="U627" s="11">
        <f t="shared" si="161"/>
        <v>0</v>
      </c>
      <c r="V627" s="11">
        <f t="shared" si="162"/>
        <v>0</v>
      </c>
      <c r="W627" s="11">
        <f t="shared" si="163"/>
        <v>0</v>
      </c>
      <c r="X627" s="11">
        <f t="shared" si="164"/>
        <v>0</v>
      </c>
      <c r="Y627" s="11">
        <f t="shared" si="165"/>
        <v>0</v>
      </c>
    </row>
    <row r="628" spans="1:25">
      <c r="A628" s="13">
        <v>27</v>
      </c>
      <c r="B628" s="2">
        <v>310003602</v>
      </c>
      <c r="C628" s="1" t="s">
        <v>207</v>
      </c>
      <c r="D628" s="1" t="s">
        <v>118</v>
      </c>
      <c r="E628" s="12">
        <f>_xlfn.IFNA(VLOOKUP($B628,'FST OMT'!$C:$AH,$A628,0),0)</f>
        <v>0</v>
      </c>
      <c r="F628" s="12">
        <f>_xlfn.IFNA(VLOOKUP($B628,'FST CV'!$C:$AH,$A628,0),0)</f>
        <v>0</v>
      </c>
      <c r="G628" s="12">
        <f>_xlfn.IFNA(VLOOKUP($B628,'FST TT'!$C:$AH,$A628,0),0)</f>
        <v>0</v>
      </c>
      <c r="I628" s="4">
        <f t="shared" si="154"/>
        <v>0</v>
      </c>
      <c r="K628" s="52">
        <f>IF(D628="MT",VLOOKUP(B628,Master_Item!B:H,7,0),VLOOKUP(B628,Master_Item!B:H,6,0))</f>
        <v>60</v>
      </c>
      <c r="L628" s="52" t="str">
        <f>VLOOKUP(B628,Master_Item!B:M,12,0)</f>
        <v>โรงงานวังม่วง</v>
      </c>
      <c r="M628" s="11" t="str">
        <f t="shared" si="155"/>
        <v>โรงงานวังม่วงRegion 4</v>
      </c>
      <c r="N628" s="11">
        <f t="shared" si="156"/>
        <v>0</v>
      </c>
      <c r="O628" s="11">
        <f t="shared" si="157"/>
        <v>0</v>
      </c>
      <c r="P628" s="11">
        <f t="shared" si="158"/>
        <v>0</v>
      </c>
      <c r="Q628" s="11">
        <f t="shared" si="159"/>
        <v>0</v>
      </c>
      <c r="R628" s="11">
        <f t="shared" si="160"/>
        <v>0</v>
      </c>
      <c r="S628" s="11"/>
      <c r="T628" s="1">
        <f>VLOOKUP(B628,Master_Item!B:I,8,0)</f>
        <v>9.6000000000000014</v>
      </c>
      <c r="U628" s="11">
        <f t="shared" si="161"/>
        <v>0</v>
      </c>
      <c r="V628" s="11">
        <f t="shared" si="162"/>
        <v>0</v>
      </c>
      <c r="W628" s="11">
        <f t="shared" si="163"/>
        <v>0</v>
      </c>
      <c r="X628" s="11">
        <f t="shared" si="164"/>
        <v>0</v>
      </c>
      <c r="Y628" s="11">
        <f t="shared" si="165"/>
        <v>0</v>
      </c>
    </row>
    <row r="629" spans="1:25">
      <c r="A629" s="13">
        <v>28</v>
      </c>
      <c r="B629" s="2">
        <v>310003602</v>
      </c>
      <c r="C629" s="1" t="s">
        <v>207</v>
      </c>
      <c r="D629" s="1" t="s">
        <v>119</v>
      </c>
      <c r="E629" s="12">
        <f>_xlfn.IFNA(VLOOKUP($B629,'FST OMT'!$C:$AH,$A629,0),0)</f>
        <v>0</v>
      </c>
      <c r="F629" s="12">
        <f>_xlfn.IFNA(VLOOKUP($B629,'FST CV'!$C:$AH,$A629,0),0)</f>
        <v>0</v>
      </c>
      <c r="G629" s="12">
        <f>_xlfn.IFNA(VLOOKUP($B629,'FST TT'!$C:$AH,$A629,0),0)</f>
        <v>0</v>
      </c>
      <c r="I629" s="4">
        <f t="shared" si="154"/>
        <v>0</v>
      </c>
      <c r="K629" s="52">
        <f>IF(D629="MT",VLOOKUP(B629,Master_Item!B:H,7,0),VLOOKUP(B629,Master_Item!B:H,6,0))</f>
        <v>60</v>
      </c>
      <c r="L629" s="52" t="str">
        <f>VLOOKUP(B629,Master_Item!B:M,12,0)</f>
        <v>โรงงานวังม่วง</v>
      </c>
      <c r="M629" s="11" t="str">
        <f t="shared" si="155"/>
        <v>โรงงานวังม่วงRegion 5</v>
      </c>
      <c r="N629" s="11">
        <f t="shared" si="156"/>
        <v>0</v>
      </c>
      <c r="O629" s="11">
        <f t="shared" si="157"/>
        <v>0</v>
      </c>
      <c r="P629" s="11">
        <f t="shared" si="158"/>
        <v>0</v>
      </c>
      <c r="Q629" s="11">
        <f t="shared" si="159"/>
        <v>0</v>
      </c>
      <c r="R629" s="11">
        <f t="shared" si="160"/>
        <v>0</v>
      </c>
      <c r="S629" s="11"/>
      <c r="T629" s="1">
        <f>VLOOKUP(B629,Master_Item!B:I,8,0)</f>
        <v>9.6000000000000014</v>
      </c>
      <c r="U629" s="11">
        <f t="shared" si="161"/>
        <v>0</v>
      </c>
      <c r="V629" s="11">
        <f t="shared" si="162"/>
        <v>0</v>
      </c>
      <c r="W629" s="11">
        <f t="shared" si="163"/>
        <v>0</v>
      </c>
      <c r="X629" s="11">
        <f t="shared" si="164"/>
        <v>0</v>
      </c>
      <c r="Y629" s="11">
        <f t="shared" si="165"/>
        <v>0</v>
      </c>
    </row>
    <row r="630" spans="1:25">
      <c r="A630" s="13">
        <v>29</v>
      </c>
      <c r="B630" s="2">
        <v>310003602</v>
      </c>
      <c r="C630" s="1" t="s">
        <v>207</v>
      </c>
      <c r="D630" s="1" t="s">
        <v>127</v>
      </c>
      <c r="E630" s="12">
        <f>_xlfn.IFNA(VLOOKUP($B630,'FST OMT'!$C:$AH,$A630,0),0)*0.45</f>
        <v>0</v>
      </c>
      <c r="F630" s="12">
        <f>_xlfn.IFNA(VLOOKUP($B630,'FST CV'!$C:$AH,$A630,0),0)*0.45</f>
        <v>0</v>
      </c>
      <c r="G630" s="12">
        <f>_xlfn.IFNA(VLOOKUP($B630,'FST TT'!$C:$AH,$A630,0),0)*0.45</f>
        <v>0</v>
      </c>
      <c r="I630" s="4">
        <f t="shared" si="154"/>
        <v>0</v>
      </c>
      <c r="K630" s="52">
        <f>IF(D630="MT",VLOOKUP(B630,Master_Item!B:H,7,0),VLOOKUP(B630,Master_Item!B:H,6,0))</f>
        <v>60</v>
      </c>
      <c r="L630" s="52" t="str">
        <f>VLOOKUP(B630,Master_Item!B:M,12,0)</f>
        <v>โรงงานวังม่วง</v>
      </c>
      <c r="M630" s="11" t="str">
        <f t="shared" si="155"/>
        <v>โรงงานวังม่วงRegion 6/9</v>
      </c>
      <c r="N630" s="11">
        <f t="shared" si="156"/>
        <v>0</v>
      </c>
      <c r="O630" s="11">
        <f t="shared" si="157"/>
        <v>0</v>
      </c>
      <c r="P630" s="11">
        <f t="shared" si="158"/>
        <v>0</v>
      </c>
      <c r="Q630" s="11">
        <f t="shared" si="159"/>
        <v>0</v>
      </c>
      <c r="R630" s="11">
        <f t="shared" si="160"/>
        <v>0</v>
      </c>
      <c r="S630" s="11"/>
      <c r="T630" s="1">
        <f>VLOOKUP(B630,Master_Item!B:I,8,0)</f>
        <v>9.6000000000000014</v>
      </c>
      <c r="U630" s="11">
        <f t="shared" si="161"/>
        <v>0</v>
      </c>
      <c r="V630" s="11">
        <f t="shared" si="162"/>
        <v>0</v>
      </c>
      <c r="W630" s="11">
        <f t="shared" si="163"/>
        <v>0</v>
      </c>
      <c r="X630" s="11">
        <f t="shared" si="164"/>
        <v>0</v>
      </c>
      <c r="Y630" s="11">
        <f t="shared" si="165"/>
        <v>0</v>
      </c>
    </row>
    <row r="631" spans="1:25">
      <c r="A631" s="13">
        <v>29</v>
      </c>
      <c r="B631" s="2">
        <v>310003602</v>
      </c>
      <c r="C631" s="1" t="s">
        <v>207</v>
      </c>
      <c r="D631" s="1" t="s">
        <v>128</v>
      </c>
      <c r="E631" s="12">
        <f>_xlfn.IFNA(VLOOKUP($B631,'FST OMT'!$C:$AH,$A631,0),0)*0.55</f>
        <v>0</v>
      </c>
      <c r="F631" s="12">
        <f>_xlfn.IFNA(VLOOKUP($B631,'FST CV'!$C:$AH,$A631,0),0)*0.55</f>
        <v>0</v>
      </c>
      <c r="G631" s="12">
        <f>_xlfn.IFNA(VLOOKUP($B631,'FST TT'!$C:$AH,$A631,0),0)*0.55</f>
        <v>0</v>
      </c>
      <c r="I631" s="4">
        <f t="shared" si="154"/>
        <v>0</v>
      </c>
      <c r="K631" s="52">
        <f>IF(D631="MT",VLOOKUP(B631,Master_Item!B:H,7,0),VLOOKUP(B631,Master_Item!B:H,6,0))</f>
        <v>60</v>
      </c>
      <c r="L631" s="52" t="str">
        <f>VLOOKUP(B631,Master_Item!B:M,12,0)</f>
        <v>โรงงานวังม่วง</v>
      </c>
      <c r="M631" s="11" t="str">
        <f t="shared" si="155"/>
        <v>โรงงานวังม่วงRegion 6/14</v>
      </c>
      <c r="N631" s="11">
        <f t="shared" si="156"/>
        <v>0</v>
      </c>
      <c r="O631" s="11">
        <f t="shared" si="157"/>
        <v>0</v>
      </c>
      <c r="P631" s="11">
        <f t="shared" si="158"/>
        <v>0</v>
      </c>
      <c r="Q631" s="11">
        <f t="shared" ref="Q631:Q639" si="166">H631/$K631</f>
        <v>0</v>
      </c>
      <c r="R631" s="11">
        <f t="shared" si="160"/>
        <v>0</v>
      </c>
      <c r="S631" s="11"/>
      <c r="T631" s="1">
        <f>VLOOKUP(B631,Master_Item!B:I,8,0)</f>
        <v>9.6000000000000014</v>
      </c>
      <c r="U631" s="11">
        <f t="shared" si="161"/>
        <v>0</v>
      </c>
      <c r="V631" s="11">
        <f t="shared" si="162"/>
        <v>0</v>
      </c>
      <c r="W631" s="11">
        <f t="shared" si="163"/>
        <v>0</v>
      </c>
      <c r="X631" s="11">
        <f t="shared" si="164"/>
        <v>0</v>
      </c>
      <c r="Y631" s="11">
        <f t="shared" si="165"/>
        <v>0</v>
      </c>
    </row>
    <row r="632" spans="1:25">
      <c r="A632" s="13">
        <v>30</v>
      </c>
      <c r="B632" s="2">
        <v>310003602</v>
      </c>
      <c r="C632" s="1" t="s">
        <v>207</v>
      </c>
      <c r="D632" s="1" t="s">
        <v>121</v>
      </c>
      <c r="E632" s="12">
        <f>_xlfn.IFNA(VLOOKUP($B632,'FST OMT'!$C:$AH,$A632,0),0)</f>
        <v>0</v>
      </c>
      <c r="F632" s="12">
        <f>_xlfn.IFNA(VLOOKUP($B632,'FST CV'!$C:$AH,$A632,0),0)</f>
        <v>0</v>
      </c>
      <c r="G632" s="12">
        <f>_xlfn.IFNA(VLOOKUP($B632,'FST TT'!$C:$AH,$A632,0),0)</f>
        <v>0</v>
      </c>
      <c r="I632" s="4">
        <f t="shared" si="154"/>
        <v>0</v>
      </c>
      <c r="K632" s="52">
        <f>IF(D632="MT",VLOOKUP(B632,Master_Item!B:H,7,0),VLOOKUP(B632,Master_Item!B:H,6,0))</f>
        <v>60</v>
      </c>
      <c r="L632" s="52" t="str">
        <f>VLOOKUP(B632,Master_Item!B:M,12,0)</f>
        <v>โรงงานวังม่วง</v>
      </c>
      <c r="M632" s="11" t="str">
        <f t="shared" si="155"/>
        <v>โรงงานวังม่วงRegion 7</v>
      </c>
      <c r="N632" s="11">
        <f t="shared" si="156"/>
        <v>0</v>
      </c>
      <c r="O632" s="11">
        <f t="shared" si="157"/>
        <v>0</v>
      </c>
      <c r="P632" s="11">
        <f t="shared" si="158"/>
        <v>0</v>
      </c>
      <c r="Q632" s="11">
        <f t="shared" si="166"/>
        <v>0</v>
      </c>
      <c r="R632" s="11">
        <f t="shared" si="160"/>
        <v>0</v>
      </c>
      <c r="S632" s="11"/>
      <c r="T632" s="1">
        <f>VLOOKUP(B632,Master_Item!B:I,8,0)</f>
        <v>9.6000000000000014</v>
      </c>
      <c r="U632" s="11">
        <f t="shared" si="161"/>
        <v>0</v>
      </c>
      <c r="V632" s="11">
        <f t="shared" si="162"/>
        <v>0</v>
      </c>
      <c r="W632" s="11">
        <f t="shared" si="163"/>
        <v>0</v>
      </c>
      <c r="X632" s="11">
        <f t="shared" si="164"/>
        <v>0</v>
      </c>
      <c r="Y632" s="11">
        <f t="shared" si="165"/>
        <v>0</v>
      </c>
    </row>
    <row r="633" spans="1:25">
      <c r="A633" s="13">
        <v>31</v>
      </c>
      <c r="B633" s="2">
        <v>310003602</v>
      </c>
      <c r="C633" s="1" t="s">
        <v>207</v>
      </c>
      <c r="D633" s="1" t="s">
        <v>122</v>
      </c>
      <c r="E633" s="12">
        <f>_xlfn.IFNA(VLOOKUP($B633,'FST OMT'!$C:$AH,$A633,0),0)</f>
        <v>0</v>
      </c>
      <c r="F633" s="12">
        <f>_xlfn.IFNA(VLOOKUP($B633,'FST CV'!$C:$AH,$A633,0),0)</f>
        <v>0</v>
      </c>
      <c r="G633" s="12">
        <f>_xlfn.IFNA(VLOOKUP($B633,'FST TT'!$C:$AH,$A633,0),0)</f>
        <v>0</v>
      </c>
      <c r="I633" s="4">
        <f t="shared" si="154"/>
        <v>0</v>
      </c>
      <c r="K633" s="52">
        <f>IF(D633="MT",VLOOKUP(B633,Master_Item!B:H,7,0),VLOOKUP(B633,Master_Item!B:H,6,0))</f>
        <v>60</v>
      </c>
      <c r="L633" s="52" t="str">
        <f>VLOOKUP(B633,Master_Item!B:M,12,0)</f>
        <v>โรงงานวังม่วง</v>
      </c>
      <c r="M633" s="11" t="str">
        <f t="shared" si="155"/>
        <v>โรงงานวังม่วงRegion 8</v>
      </c>
      <c r="N633" s="11">
        <f t="shared" si="156"/>
        <v>0</v>
      </c>
      <c r="O633" s="11">
        <f t="shared" si="157"/>
        <v>0</v>
      </c>
      <c r="P633" s="11">
        <f t="shared" si="158"/>
        <v>0</v>
      </c>
      <c r="Q633" s="11">
        <f t="shared" si="166"/>
        <v>0</v>
      </c>
      <c r="R633" s="11">
        <f t="shared" si="160"/>
        <v>0</v>
      </c>
      <c r="S633" s="11"/>
      <c r="T633" s="1">
        <f>VLOOKUP(B633,Master_Item!B:I,8,0)</f>
        <v>9.6000000000000014</v>
      </c>
      <c r="U633" s="11">
        <f t="shared" si="161"/>
        <v>0</v>
      </c>
      <c r="V633" s="11">
        <f t="shared" si="162"/>
        <v>0</v>
      </c>
      <c r="W633" s="11">
        <f t="shared" si="163"/>
        <v>0</v>
      </c>
      <c r="X633" s="11">
        <f t="shared" si="164"/>
        <v>0</v>
      </c>
      <c r="Y633" s="11">
        <f t="shared" si="165"/>
        <v>0</v>
      </c>
    </row>
    <row r="634" spans="1:25">
      <c r="A634" s="13">
        <v>131</v>
      </c>
      <c r="B634" s="2">
        <v>310003602</v>
      </c>
      <c r="C634" s="1" t="s">
        <v>207</v>
      </c>
      <c r="D634" s="1" t="s">
        <v>123</v>
      </c>
      <c r="H634" s="4">
        <f>_xlfn.IFNA(VLOOKUP(B634,'FST MT'!A:FS,$A634,0),0)</f>
        <v>0</v>
      </c>
      <c r="I634" s="4">
        <f t="shared" si="154"/>
        <v>0</v>
      </c>
      <c r="K634" s="52">
        <f>IF(D634="MT",VLOOKUP(B634,Master_Item!B:H,7,0),VLOOKUP(B634,Master_Item!B:H,6,0))</f>
        <v>60</v>
      </c>
      <c r="L634" s="52" t="str">
        <f>VLOOKUP(B634,Master_Item!B:M,12,0)</f>
        <v>โรงงานวังม่วง</v>
      </c>
      <c r="M634" s="11" t="str">
        <f t="shared" si="155"/>
        <v>โรงงานวังม่วงMT</v>
      </c>
      <c r="N634" s="11">
        <f t="shared" si="156"/>
        <v>0</v>
      </c>
      <c r="O634" s="11">
        <f t="shared" si="157"/>
        <v>0</v>
      </c>
      <c r="P634" s="11">
        <f t="shared" si="158"/>
        <v>0</v>
      </c>
      <c r="Q634" s="11">
        <f t="shared" si="166"/>
        <v>0</v>
      </c>
      <c r="R634" s="11">
        <f t="shared" si="160"/>
        <v>0</v>
      </c>
      <c r="S634" s="11"/>
      <c r="T634" s="1">
        <f>VLOOKUP(B634,Master_Item!B:I,8,0)</f>
        <v>9.6000000000000014</v>
      </c>
      <c r="U634" s="11">
        <f t="shared" si="161"/>
        <v>0</v>
      </c>
      <c r="V634" s="11">
        <f t="shared" si="162"/>
        <v>0</v>
      </c>
      <c r="W634" s="11">
        <f t="shared" si="163"/>
        <v>0</v>
      </c>
      <c r="X634" s="11">
        <f t="shared" si="164"/>
        <v>0</v>
      </c>
      <c r="Y634" s="11">
        <f t="shared" si="165"/>
        <v>0</v>
      </c>
    </row>
    <row r="635" spans="1:25">
      <c r="A635" s="13">
        <v>24</v>
      </c>
      <c r="B635" s="2">
        <v>310003603</v>
      </c>
      <c r="C635" s="1" t="s">
        <v>208</v>
      </c>
      <c r="D635" s="1" t="s">
        <v>115</v>
      </c>
      <c r="E635" s="12">
        <f>_xlfn.IFNA(VLOOKUP($B635,'FST OMT'!$C:$AH,$A635,0),0)</f>
        <v>0</v>
      </c>
      <c r="F635" s="12">
        <f>_xlfn.IFNA(VLOOKUP($B635,'FST CV'!$C:$AH,$A635,0),0)</f>
        <v>0</v>
      </c>
      <c r="G635" s="12">
        <f>_xlfn.IFNA(VLOOKUP($B635,'FST TT'!$C:$AH,$A635,0),0)</f>
        <v>0</v>
      </c>
      <c r="I635" s="4">
        <f t="shared" ref="I635:I684" si="167">SUM(E635:H635)</f>
        <v>0</v>
      </c>
      <c r="K635" s="52">
        <f>IF(D635="MT",VLOOKUP(B635,Master_Item!B:H,7,0),VLOOKUP(B635,Master_Item!B:H,6,0))</f>
        <v>60</v>
      </c>
      <c r="L635" s="52" t="str">
        <f>VLOOKUP(B635,Master_Item!B:M,12,0)</f>
        <v>โรงงานวังม่วง</v>
      </c>
      <c r="M635" s="11" t="str">
        <f t="shared" ref="M635:M684" si="168">L635&amp;D635</f>
        <v>โรงงานวังม่วงRegion 1</v>
      </c>
      <c r="N635" s="11">
        <f t="shared" ref="N635:N684" si="169">E635/$K635</f>
        <v>0</v>
      </c>
      <c r="O635" s="11">
        <f t="shared" ref="O635:O684" si="170">F635/$K635</f>
        <v>0</v>
      </c>
      <c r="P635" s="11">
        <f t="shared" ref="P635:P684" si="171">G635/$K635</f>
        <v>0</v>
      </c>
      <c r="Q635" s="11">
        <f t="shared" si="166"/>
        <v>0</v>
      </c>
      <c r="R635" s="11">
        <f t="shared" ref="R635:R684" si="172">I635/$K635</f>
        <v>0</v>
      </c>
      <c r="S635" s="11"/>
      <c r="T635" s="1">
        <f>VLOOKUP(B635,Master_Item!B:I,8,0)</f>
        <v>9.6000000000000014</v>
      </c>
      <c r="U635" s="11">
        <f t="shared" ref="U635:U684" si="173">$T635*E635</f>
        <v>0</v>
      </c>
      <c r="V635" s="11">
        <f t="shared" ref="V635:V684" si="174">$T635*F635</f>
        <v>0</v>
      </c>
      <c r="W635" s="11">
        <f t="shared" ref="W635:W684" si="175">$T635*G635</f>
        <v>0</v>
      </c>
      <c r="X635" s="11">
        <f t="shared" ref="X635:X684" si="176">$T635*H635</f>
        <v>0</v>
      </c>
      <c r="Y635" s="11">
        <f t="shared" ref="Y635:Y684" si="177">$T635*I635</f>
        <v>0</v>
      </c>
    </row>
    <row r="636" spans="1:25">
      <c r="A636" s="13">
        <v>25</v>
      </c>
      <c r="B636" s="2">
        <v>310003603</v>
      </c>
      <c r="C636" s="1" t="s">
        <v>208</v>
      </c>
      <c r="D636" s="1" t="s">
        <v>116</v>
      </c>
      <c r="E636" s="12">
        <f>_xlfn.IFNA(VLOOKUP($B636,'FST OMT'!$C:$AH,$A636,0),0)</f>
        <v>0</v>
      </c>
      <c r="F636" s="12">
        <f>_xlfn.IFNA(VLOOKUP($B636,'FST CV'!$C:$AH,$A636,0),0)</f>
        <v>0</v>
      </c>
      <c r="G636" s="12">
        <f>_xlfn.IFNA(VLOOKUP($B636,'FST TT'!$C:$AH,$A636,0),0)</f>
        <v>0</v>
      </c>
      <c r="I636" s="4">
        <f t="shared" si="167"/>
        <v>0</v>
      </c>
      <c r="K636" s="52">
        <f>IF(D636="MT",VLOOKUP(B636,Master_Item!B:H,7,0),VLOOKUP(B636,Master_Item!B:H,6,0))</f>
        <v>60</v>
      </c>
      <c r="L636" s="52" t="str">
        <f>VLOOKUP(B636,Master_Item!B:M,12,0)</f>
        <v>โรงงานวังม่วง</v>
      </c>
      <c r="M636" s="11" t="str">
        <f t="shared" si="168"/>
        <v>โรงงานวังม่วงRegion 2</v>
      </c>
      <c r="N636" s="11">
        <f t="shared" si="169"/>
        <v>0</v>
      </c>
      <c r="O636" s="11">
        <f t="shared" si="170"/>
        <v>0</v>
      </c>
      <c r="P636" s="11">
        <f t="shared" si="171"/>
        <v>0</v>
      </c>
      <c r="Q636" s="11">
        <f t="shared" si="166"/>
        <v>0</v>
      </c>
      <c r="R636" s="11">
        <f t="shared" si="172"/>
        <v>0</v>
      </c>
      <c r="S636" s="11"/>
      <c r="T636" s="1">
        <f>VLOOKUP(B636,Master_Item!B:I,8,0)</f>
        <v>9.6000000000000014</v>
      </c>
      <c r="U636" s="11">
        <f t="shared" si="173"/>
        <v>0</v>
      </c>
      <c r="V636" s="11">
        <f t="shared" si="174"/>
        <v>0</v>
      </c>
      <c r="W636" s="11">
        <f t="shared" si="175"/>
        <v>0</v>
      </c>
      <c r="X636" s="11">
        <f t="shared" si="176"/>
        <v>0</v>
      </c>
      <c r="Y636" s="11">
        <f t="shared" si="177"/>
        <v>0</v>
      </c>
    </row>
    <row r="637" spans="1:25">
      <c r="A637" s="13">
        <v>26</v>
      </c>
      <c r="B637" s="2">
        <v>310003603</v>
      </c>
      <c r="C637" s="1" t="s">
        <v>208</v>
      </c>
      <c r="D637" s="1" t="s">
        <v>117</v>
      </c>
      <c r="E637" s="12">
        <f>_xlfn.IFNA(VLOOKUP($B637,'FST OMT'!$C:$AH,$A637,0),0)</f>
        <v>0</v>
      </c>
      <c r="F637" s="12">
        <f>_xlfn.IFNA(VLOOKUP($B637,'FST CV'!$C:$AH,$A637,0),0)</f>
        <v>0</v>
      </c>
      <c r="G637" s="12">
        <f>_xlfn.IFNA(VLOOKUP($B637,'FST TT'!$C:$AH,$A637,0),0)</f>
        <v>0</v>
      </c>
      <c r="I637" s="4">
        <f t="shared" si="167"/>
        <v>0</v>
      </c>
      <c r="K637" s="52">
        <f>IF(D637="MT",VLOOKUP(B637,Master_Item!B:H,7,0),VLOOKUP(B637,Master_Item!B:H,6,0))</f>
        <v>60</v>
      </c>
      <c r="L637" s="52" t="str">
        <f>VLOOKUP(B637,Master_Item!B:M,12,0)</f>
        <v>โรงงานวังม่วง</v>
      </c>
      <c r="M637" s="11" t="str">
        <f t="shared" si="168"/>
        <v>โรงงานวังม่วงRegion 3</v>
      </c>
      <c r="N637" s="11">
        <f t="shared" si="169"/>
        <v>0</v>
      </c>
      <c r="O637" s="11">
        <f t="shared" si="170"/>
        <v>0</v>
      </c>
      <c r="P637" s="11">
        <f t="shared" si="171"/>
        <v>0</v>
      </c>
      <c r="Q637" s="11">
        <f t="shared" si="166"/>
        <v>0</v>
      </c>
      <c r="R637" s="11">
        <f t="shared" si="172"/>
        <v>0</v>
      </c>
      <c r="S637" s="11"/>
      <c r="T637" s="1">
        <f>VLOOKUP(B637,Master_Item!B:I,8,0)</f>
        <v>9.6000000000000014</v>
      </c>
      <c r="U637" s="11">
        <f t="shared" si="173"/>
        <v>0</v>
      </c>
      <c r="V637" s="11">
        <f t="shared" si="174"/>
        <v>0</v>
      </c>
      <c r="W637" s="11">
        <f t="shared" si="175"/>
        <v>0</v>
      </c>
      <c r="X637" s="11">
        <f t="shared" si="176"/>
        <v>0</v>
      </c>
      <c r="Y637" s="11">
        <f t="shared" si="177"/>
        <v>0</v>
      </c>
    </row>
    <row r="638" spans="1:25">
      <c r="A638" s="13">
        <v>27</v>
      </c>
      <c r="B638" s="2">
        <v>310003603</v>
      </c>
      <c r="C638" s="1" t="s">
        <v>208</v>
      </c>
      <c r="D638" s="1" t="s">
        <v>118</v>
      </c>
      <c r="E638" s="12">
        <f>_xlfn.IFNA(VLOOKUP($B638,'FST OMT'!$C:$AH,$A638,0),0)</f>
        <v>0</v>
      </c>
      <c r="F638" s="12">
        <f>_xlfn.IFNA(VLOOKUP($B638,'FST CV'!$C:$AH,$A638,0),0)</f>
        <v>0</v>
      </c>
      <c r="G638" s="12">
        <f>_xlfn.IFNA(VLOOKUP($B638,'FST TT'!$C:$AH,$A638,0),0)</f>
        <v>0</v>
      </c>
      <c r="I638" s="4">
        <f t="shared" si="167"/>
        <v>0</v>
      </c>
      <c r="K638" s="52">
        <f>IF(D638="MT",VLOOKUP(B638,Master_Item!B:H,7,0),VLOOKUP(B638,Master_Item!B:H,6,0))</f>
        <v>60</v>
      </c>
      <c r="L638" s="52" t="str">
        <f>VLOOKUP(B638,Master_Item!B:M,12,0)</f>
        <v>โรงงานวังม่วง</v>
      </c>
      <c r="M638" s="11" t="str">
        <f t="shared" si="168"/>
        <v>โรงงานวังม่วงRegion 4</v>
      </c>
      <c r="N638" s="11">
        <f t="shared" si="169"/>
        <v>0</v>
      </c>
      <c r="O638" s="11">
        <f t="shared" si="170"/>
        <v>0</v>
      </c>
      <c r="P638" s="11">
        <f t="shared" si="171"/>
        <v>0</v>
      </c>
      <c r="Q638" s="11">
        <f t="shared" si="166"/>
        <v>0</v>
      </c>
      <c r="R638" s="11">
        <f t="shared" si="172"/>
        <v>0</v>
      </c>
      <c r="S638" s="11"/>
      <c r="T638" s="1">
        <f>VLOOKUP(B638,Master_Item!B:I,8,0)</f>
        <v>9.6000000000000014</v>
      </c>
      <c r="U638" s="11">
        <f t="shared" si="173"/>
        <v>0</v>
      </c>
      <c r="V638" s="11">
        <f t="shared" si="174"/>
        <v>0</v>
      </c>
      <c r="W638" s="11">
        <f t="shared" si="175"/>
        <v>0</v>
      </c>
      <c r="X638" s="11">
        <f t="shared" si="176"/>
        <v>0</v>
      </c>
      <c r="Y638" s="11">
        <f t="shared" si="177"/>
        <v>0</v>
      </c>
    </row>
    <row r="639" spans="1:25">
      <c r="A639" s="13">
        <v>28</v>
      </c>
      <c r="B639" s="2">
        <v>310003603</v>
      </c>
      <c r="C639" s="1" t="s">
        <v>208</v>
      </c>
      <c r="D639" s="1" t="s">
        <v>119</v>
      </c>
      <c r="E639" s="12">
        <f>_xlfn.IFNA(VLOOKUP($B639,'FST OMT'!$C:$AH,$A639,0),0)</f>
        <v>0</v>
      </c>
      <c r="F639" s="12">
        <f>_xlfn.IFNA(VLOOKUP($B639,'FST CV'!$C:$AH,$A639,0),0)</f>
        <v>0</v>
      </c>
      <c r="G639" s="12">
        <f>_xlfn.IFNA(VLOOKUP($B639,'FST TT'!$C:$AH,$A639,0),0)</f>
        <v>0</v>
      </c>
      <c r="I639" s="4">
        <f t="shared" si="167"/>
        <v>0</v>
      </c>
      <c r="K639" s="52">
        <f>IF(D639="MT",VLOOKUP(B639,Master_Item!B:H,7,0),VLOOKUP(B639,Master_Item!B:H,6,0))</f>
        <v>60</v>
      </c>
      <c r="L639" s="52" t="str">
        <f>VLOOKUP(B639,Master_Item!B:M,12,0)</f>
        <v>โรงงานวังม่วง</v>
      </c>
      <c r="M639" s="11" t="str">
        <f t="shared" si="168"/>
        <v>โรงงานวังม่วงRegion 5</v>
      </c>
      <c r="N639" s="11">
        <f t="shared" si="169"/>
        <v>0</v>
      </c>
      <c r="O639" s="11">
        <f t="shared" si="170"/>
        <v>0</v>
      </c>
      <c r="P639" s="11">
        <f t="shared" si="171"/>
        <v>0</v>
      </c>
      <c r="Q639" s="11">
        <f t="shared" si="166"/>
        <v>0</v>
      </c>
      <c r="R639" s="11">
        <f t="shared" si="172"/>
        <v>0</v>
      </c>
      <c r="S639" s="11"/>
      <c r="T639" s="1">
        <f>VLOOKUP(B639,Master_Item!B:I,8,0)</f>
        <v>9.6000000000000014</v>
      </c>
      <c r="U639" s="11">
        <f t="shared" si="173"/>
        <v>0</v>
      </c>
      <c r="V639" s="11">
        <f t="shared" si="174"/>
        <v>0</v>
      </c>
      <c r="W639" s="11">
        <f t="shared" si="175"/>
        <v>0</v>
      </c>
      <c r="X639" s="11">
        <f t="shared" si="176"/>
        <v>0</v>
      </c>
      <c r="Y639" s="11">
        <f t="shared" si="177"/>
        <v>0</v>
      </c>
    </row>
    <row r="640" spans="1:25">
      <c r="A640" s="13">
        <v>29</v>
      </c>
      <c r="B640" s="2">
        <v>310003603</v>
      </c>
      <c r="C640" s="1" t="s">
        <v>208</v>
      </c>
      <c r="D640" s="1" t="s">
        <v>127</v>
      </c>
      <c r="E640" s="12">
        <f>_xlfn.IFNA(VLOOKUP($B640,'FST OMT'!$C:$AH,$A640,0),0)*0.45</f>
        <v>0</v>
      </c>
      <c r="F640" s="12">
        <f>_xlfn.IFNA(VLOOKUP($B640,'FST CV'!$C:$AH,$A640,0),0)*0.45</f>
        <v>0</v>
      </c>
      <c r="G640" s="12">
        <f>_xlfn.IFNA(VLOOKUP($B640,'FST TT'!$C:$AH,$A640,0),0)*0.45</f>
        <v>0</v>
      </c>
      <c r="I640" s="4">
        <f t="shared" si="167"/>
        <v>0</v>
      </c>
      <c r="K640" s="52">
        <f>IF(D640="MT",VLOOKUP(B640,Master_Item!B:H,7,0),VLOOKUP(B640,Master_Item!B:H,6,0))</f>
        <v>60</v>
      </c>
      <c r="L640" s="52" t="str">
        <f>VLOOKUP(B640,Master_Item!B:M,12,0)</f>
        <v>โรงงานวังม่วง</v>
      </c>
      <c r="M640" s="11" t="str">
        <f t="shared" si="168"/>
        <v>โรงงานวังม่วงRegion 6/9</v>
      </c>
      <c r="N640" s="11">
        <f t="shared" si="169"/>
        <v>0</v>
      </c>
      <c r="O640" s="11">
        <f t="shared" si="170"/>
        <v>0</v>
      </c>
      <c r="P640" s="11">
        <f t="shared" si="171"/>
        <v>0</v>
      </c>
      <c r="Q640" s="11">
        <f>H640/$K640</f>
        <v>0</v>
      </c>
      <c r="R640" s="11">
        <f t="shared" si="172"/>
        <v>0</v>
      </c>
      <c r="S640" s="11"/>
      <c r="T640" s="1">
        <f>VLOOKUP(B640,Master_Item!B:I,8,0)</f>
        <v>9.6000000000000014</v>
      </c>
      <c r="U640" s="11">
        <f t="shared" si="173"/>
        <v>0</v>
      </c>
      <c r="V640" s="11">
        <f t="shared" si="174"/>
        <v>0</v>
      </c>
      <c r="W640" s="11">
        <f t="shared" si="175"/>
        <v>0</v>
      </c>
      <c r="X640" s="11">
        <f t="shared" si="176"/>
        <v>0</v>
      </c>
      <c r="Y640" s="11">
        <f t="shared" si="177"/>
        <v>0</v>
      </c>
    </row>
    <row r="641" spans="1:25">
      <c r="A641" s="13">
        <v>29</v>
      </c>
      <c r="B641" s="2">
        <v>310003603</v>
      </c>
      <c r="C641" s="1" t="s">
        <v>208</v>
      </c>
      <c r="D641" s="1" t="s">
        <v>128</v>
      </c>
      <c r="E641" s="12">
        <f>_xlfn.IFNA(VLOOKUP($B641,'FST OMT'!$C:$AH,$A641,0),0)*0.55</f>
        <v>0</v>
      </c>
      <c r="F641" s="12">
        <f>_xlfn.IFNA(VLOOKUP($B641,'FST CV'!$C:$AH,$A641,0),0)*0.55</f>
        <v>0</v>
      </c>
      <c r="G641" s="12">
        <f>_xlfn.IFNA(VLOOKUP($B641,'FST TT'!$C:$AH,$A641,0),0)*0.55</f>
        <v>0</v>
      </c>
      <c r="I641" s="4">
        <f t="shared" si="167"/>
        <v>0</v>
      </c>
      <c r="K641" s="52">
        <f>IF(D641="MT",VLOOKUP(B641,Master_Item!B:H,7,0),VLOOKUP(B641,Master_Item!B:H,6,0))</f>
        <v>60</v>
      </c>
      <c r="L641" s="52" t="str">
        <f>VLOOKUP(B641,Master_Item!B:M,12,0)</f>
        <v>โรงงานวังม่วง</v>
      </c>
      <c r="M641" s="11" t="str">
        <f t="shared" si="168"/>
        <v>โรงงานวังม่วงRegion 6/14</v>
      </c>
      <c r="N641" s="11">
        <f t="shared" si="169"/>
        <v>0</v>
      </c>
      <c r="O641" s="11">
        <f t="shared" si="170"/>
        <v>0</v>
      </c>
      <c r="P641" s="11">
        <f t="shared" si="171"/>
        <v>0</v>
      </c>
      <c r="Q641" s="11">
        <f t="shared" ref="Q641:Q649" si="178">H641/$K641</f>
        <v>0</v>
      </c>
      <c r="R641" s="11">
        <f t="shared" si="172"/>
        <v>0</v>
      </c>
      <c r="S641" s="11"/>
      <c r="T641" s="1">
        <f>VLOOKUP(B641,Master_Item!B:I,8,0)</f>
        <v>9.6000000000000014</v>
      </c>
      <c r="U641" s="11">
        <f t="shared" si="173"/>
        <v>0</v>
      </c>
      <c r="V641" s="11">
        <f t="shared" si="174"/>
        <v>0</v>
      </c>
      <c r="W641" s="11">
        <f t="shared" si="175"/>
        <v>0</v>
      </c>
      <c r="X641" s="11">
        <f t="shared" si="176"/>
        <v>0</v>
      </c>
      <c r="Y641" s="11">
        <f t="shared" si="177"/>
        <v>0</v>
      </c>
    </row>
    <row r="642" spans="1:25">
      <c r="A642" s="13">
        <v>30</v>
      </c>
      <c r="B642" s="2">
        <v>310003603</v>
      </c>
      <c r="C642" s="1" t="s">
        <v>208</v>
      </c>
      <c r="D642" s="1" t="s">
        <v>121</v>
      </c>
      <c r="E642" s="12">
        <f>_xlfn.IFNA(VLOOKUP($B642,'FST OMT'!$C:$AH,$A642,0),0)</f>
        <v>0</v>
      </c>
      <c r="F642" s="12">
        <f>_xlfn.IFNA(VLOOKUP($B642,'FST CV'!$C:$AH,$A642,0),0)</f>
        <v>0</v>
      </c>
      <c r="G642" s="12">
        <f>_xlfn.IFNA(VLOOKUP($B642,'FST TT'!$C:$AH,$A642,0),0)</f>
        <v>0</v>
      </c>
      <c r="I642" s="4">
        <f t="shared" si="167"/>
        <v>0</v>
      </c>
      <c r="K642" s="52">
        <f>IF(D642="MT",VLOOKUP(B642,Master_Item!B:H,7,0),VLOOKUP(B642,Master_Item!B:H,6,0))</f>
        <v>60</v>
      </c>
      <c r="L642" s="52" t="str">
        <f>VLOOKUP(B642,Master_Item!B:M,12,0)</f>
        <v>โรงงานวังม่วง</v>
      </c>
      <c r="M642" s="11" t="str">
        <f t="shared" si="168"/>
        <v>โรงงานวังม่วงRegion 7</v>
      </c>
      <c r="N642" s="11">
        <f t="shared" si="169"/>
        <v>0</v>
      </c>
      <c r="O642" s="11">
        <f t="shared" si="170"/>
        <v>0</v>
      </c>
      <c r="P642" s="11">
        <f t="shared" si="171"/>
        <v>0</v>
      </c>
      <c r="Q642" s="11">
        <f t="shared" si="178"/>
        <v>0</v>
      </c>
      <c r="R642" s="11">
        <f t="shared" si="172"/>
        <v>0</v>
      </c>
      <c r="S642" s="11"/>
      <c r="T642" s="1">
        <f>VLOOKUP(B642,Master_Item!B:I,8,0)</f>
        <v>9.6000000000000014</v>
      </c>
      <c r="U642" s="11">
        <f t="shared" si="173"/>
        <v>0</v>
      </c>
      <c r="V642" s="11">
        <f t="shared" si="174"/>
        <v>0</v>
      </c>
      <c r="W642" s="11">
        <f t="shared" si="175"/>
        <v>0</v>
      </c>
      <c r="X642" s="11">
        <f t="shared" si="176"/>
        <v>0</v>
      </c>
      <c r="Y642" s="11">
        <f t="shared" si="177"/>
        <v>0</v>
      </c>
    </row>
    <row r="643" spans="1:25">
      <c r="A643" s="13">
        <v>31</v>
      </c>
      <c r="B643" s="2">
        <v>310003603</v>
      </c>
      <c r="C643" s="1" t="s">
        <v>208</v>
      </c>
      <c r="D643" s="1" t="s">
        <v>122</v>
      </c>
      <c r="E643" s="12">
        <f>_xlfn.IFNA(VLOOKUP($B643,'FST OMT'!$C:$AH,$A643,0),0)</f>
        <v>0</v>
      </c>
      <c r="F643" s="12">
        <f>_xlfn.IFNA(VLOOKUP($B643,'FST CV'!$C:$AH,$A643,0),0)</f>
        <v>0</v>
      </c>
      <c r="G643" s="12">
        <f>_xlfn.IFNA(VLOOKUP($B643,'FST TT'!$C:$AH,$A643,0),0)</f>
        <v>0</v>
      </c>
      <c r="I643" s="4">
        <f t="shared" si="167"/>
        <v>0</v>
      </c>
      <c r="K643" s="52">
        <f>IF(D643="MT",VLOOKUP(B643,Master_Item!B:H,7,0),VLOOKUP(B643,Master_Item!B:H,6,0))</f>
        <v>60</v>
      </c>
      <c r="L643" s="52" t="str">
        <f>VLOOKUP(B643,Master_Item!B:M,12,0)</f>
        <v>โรงงานวังม่วง</v>
      </c>
      <c r="M643" s="11" t="str">
        <f t="shared" si="168"/>
        <v>โรงงานวังม่วงRegion 8</v>
      </c>
      <c r="N643" s="11">
        <f t="shared" si="169"/>
        <v>0</v>
      </c>
      <c r="O643" s="11">
        <f t="shared" si="170"/>
        <v>0</v>
      </c>
      <c r="P643" s="11">
        <f t="shared" si="171"/>
        <v>0</v>
      </c>
      <c r="Q643" s="11">
        <f t="shared" si="178"/>
        <v>0</v>
      </c>
      <c r="R643" s="11">
        <f t="shared" si="172"/>
        <v>0</v>
      </c>
      <c r="S643" s="11"/>
      <c r="T643" s="1">
        <f>VLOOKUP(B643,Master_Item!B:I,8,0)</f>
        <v>9.6000000000000014</v>
      </c>
      <c r="U643" s="11">
        <f t="shared" si="173"/>
        <v>0</v>
      </c>
      <c r="V643" s="11">
        <f t="shared" si="174"/>
        <v>0</v>
      </c>
      <c r="W643" s="11">
        <f t="shared" si="175"/>
        <v>0</v>
      </c>
      <c r="X643" s="11">
        <f t="shared" si="176"/>
        <v>0</v>
      </c>
      <c r="Y643" s="11">
        <f t="shared" si="177"/>
        <v>0</v>
      </c>
    </row>
    <row r="644" spans="1:25">
      <c r="A644" s="13">
        <v>131</v>
      </c>
      <c r="B644" s="2">
        <v>310003603</v>
      </c>
      <c r="C644" s="1" t="s">
        <v>208</v>
      </c>
      <c r="D644" s="1" t="s">
        <v>123</v>
      </c>
      <c r="H644" s="4">
        <f>_xlfn.IFNA(VLOOKUP(B644,'FST MT'!A:FS,$A644,0),0)</f>
        <v>0</v>
      </c>
      <c r="I644" s="4">
        <f t="shared" si="167"/>
        <v>0</v>
      </c>
      <c r="K644" s="52">
        <f>IF(D644="MT",VLOOKUP(B644,Master_Item!B:H,7,0),VLOOKUP(B644,Master_Item!B:H,6,0))</f>
        <v>60</v>
      </c>
      <c r="L644" s="52" t="str">
        <f>VLOOKUP(B644,Master_Item!B:M,12,0)</f>
        <v>โรงงานวังม่วง</v>
      </c>
      <c r="M644" s="11" t="str">
        <f t="shared" si="168"/>
        <v>โรงงานวังม่วงMT</v>
      </c>
      <c r="N644" s="11">
        <f t="shared" si="169"/>
        <v>0</v>
      </c>
      <c r="O644" s="11">
        <f t="shared" si="170"/>
        <v>0</v>
      </c>
      <c r="P644" s="11">
        <f t="shared" si="171"/>
        <v>0</v>
      </c>
      <c r="Q644" s="11">
        <f t="shared" si="178"/>
        <v>0</v>
      </c>
      <c r="R644" s="11">
        <f t="shared" si="172"/>
        <v>0</v>
      </c>
      <c r="S644" s="11"/>
      <c r="T644" s="1">
        <f>VLOOKUP(B644,Master_Item!B:I,8,0)</f>
        <v>9.6000000000000014</v>
      </c>
      <c r="U644" s="11">
        <f t="shared" si="173"/>
        <v>0</v>
      </c>
      <c r="V644" s="11">
        <f t="shared" si="174"/>
        <v>0</v>
      </c>
      <c r="W644" s="11">
        <f t="shared" si="175"/>
        <v>0</v>
      </c>
      <c r="X644" s="11">
        <f t="shared" si="176"/>
        <v>0</v>
      </c>
      <c r="Y644" s="11">
        <f t="shared" si="177"/>
        <v>0</v>
      </c>
    </row>
    <row r="645" spans="1:25">
      <c r="A645" s="13">
        <v>24</v>
      </c>
      <c r="B645" s="2">
        <v>310003571</v>
      </c>
      <c r="C645" s="1" t="s">
        <v>209</v>
      </c>
      <c r="D645" s="1" t="s">
        <v>115</v>
      </c>
      <c r="E645" s="12">
        <f>_xlfn.IFNA(VLOOKUP($B645,'FST OMT'!$C:$AH,$A645,0),0)</f>
        <v>0</v>
      </c>
      <c r="F645" s="12">
        <f>_xlfn.IFNA(VLOOKUP($B645,'FST CV'!$C:$AH,$A645,0),0)</f>
        <v>0</v>
      </c>
      <c r="G645" s="12">
        <f>_xlfn.IFNA(VLOOKUP($B645,'FST TT'!$C:$AH,$A645,0),0)</f>
        <v>0</v>
      </c>
      <c r="I645" s="4">
        <f t="shared" si="167"/>
        <v>0</v>
      </c>
      <c r="K645" s="52">
        <f>IF(D645="MT",VLOOKUP(B645,Master_Item!B:H,7,0),VLOOKUP(B645,Master_Item!B:H,6,0))</f>
        <v>72</v>
      </c>
      <c r="L645" s="52" t="str">
        <f>VLOOKUP(B645,Master_Item!B:M,12,0)</f>
        <v>โรงงานวังม่วง</v>
      </c>
      <c r="M645" s="11" t="str">
        <f t="shared" si="168"/>
        <v>โรงงานวังม่วงRegion 1</v>
      </c>
      <c r="N645" s="11">
        <f t="shared" si="169"/>
        <v>0</v>
      </c>
      <c r="O645" s="11">
        <f t="shared" si="170"/>
        <v>0</v>
      </c>
      <c r="P645" s="11">
        <f t="shared" si="171"/>
        <v>0</v>
      </c>
      <c r="Q645" s="11">
        <f t="shared" si="178"/>
        <v>0</v>
      </c>
      <c r="R645" s="11">
        <f t="shared" si="172"/>
        <v>0</v>
      </c>
      <c r="S645" s="11"/>
      <c r="T645" s="1">
        <f>VLOOKUP(B645,Master_Item!B:I,8,0)</f>
        <v>9.1199999999999992</v>
      </c>
      <c r="U645" s="11">
        <f t="shared" si="173"/>
        <v>0</v>
      </c>
      <c r="V645" s="11">
        <f t="shared" si="174"/>
        <v>0</v>
      </c>
      <c r="W645" s="11">
        <f t="shared" si="175"/>
        <v>0</v>
      </c>
      <c r="X645" s="11">
        <f t="shared" si="176"/>
        <v>0</v>
      </c>
      <c r="Y645" s="11">
        <f t="shared" si="177"/>
        <v>0</v>
      </c>
    </row>
    <row r="646" spans="1:25">
      <c r="A646" s="13">
        <v>25</v>
      </c>
      <c r="B646" s="2">
        <v>310003571</v>
      </c>
      <c r="C646" s="1" t="s">
        <v>209</v>
      </c>
      <c r="D646" s="1" t="s">
        <v>116</v>
      </c>
      <c r="E646" s="12">
        <f>_xlfn.IFNA(VLOOKUP($B646,'FST OMT'!$C:$AH,$A646,0),0)</f>
        <v>0</v>
      </c>
      <c r="F646" s="12">
        <f>_xlfn.IFNA(VLOOKUP($B646,'FST CV'!$C:$AH,$A646,0),0)</f>
        <v>0</v>
      </c>
      <c r="G646" s="12">
        <f>_xlfn.IFNA(VLOOKUP($B646,'FST TT'!$C:$AH,$A646,0),0)</f>
        <v>0</v>
      </c>
      <c r="I646" s="4">
        <f t="shared" si="167"/>
        <v>0</v>
      </c>
      <c r="K646" s="52">
        <f>IF(D646="MT",VLOOKUP(B646,Master_Item!B:H,7,0),VLOOKUP(B646,Master_Item!B:H,6,0))</f>
        <v>72</v>
      </c>
      <c r="L646" s="52" t="str">
        <f>VLOOKUP(B646,Master_Item!B:M,12,0)</f>
        <v>โรงงานวังม่วง</v>
      </c>
      <c r="M646" s="11" t="str">
        <f t="shared" si="168"/>
        <v>โรงงานวังม่วงRegion 2</v>
      </c>
      <c r="N646" s="11">
        <f t="shared" si="169"/>
        <v>0</v>
      </c>
      <c r="O646" s="11">
        <f t="shared" si="170"/>
        <v>0</v>
      </c>
      <c r="P646" s="11">
        <f t="shared" si="171"/>
        <v>0</v>
      </c>
      <c r="Q646" s="11">
        <f t="shared" si="178"/>
        <v>0</v>
      </c>
      <c r="R646" s="11">
        <f t="shared" si="172"/>
        <v>0</v>
      </c>
      <c r="S646" s="11"/>
      <c r="T646" s="1">
        <f>VLOOKUP(B646,Master_Item!B:I,8,0)</f>
        <v>9.1199999999999992</v>
      </c>
      <c r="U646" s="11">
        <f t="shared" si="173"/>
        <v>0</v>
      </c>
      <c r="V646" s="11">
        <f t="shared" si="174"/>
        <v>0</v>
      </c>
      <c r="W646" s="11">
        <f t="shared" si="175"/>
        <v>0</v>
      </c>
      <c r="X646" s="11">
        <f t="shared" si="176"/>
        <v>0</v>
      </c>
      <c r="Y646" s="11">
        <f t="shared" si="177"/>
        <v>0</v>
      </c>
    </row>
    <row r="647" spans="1:25">
      <c r="A647" s="13">
        <v>26</v>
      </c>
      <c r="B647" s="2">
        <v>310003571</v>
      </c>
      <c r="C647" s="1" t="s">
        <v>209</v>
      </c>
      <c r="D647" s="1" t="s">
        <v>117</v>
      </c>
      <c r="E647" s="12">
        <f>_xlfn.IFNA(VLOOKUP($B647,'FST OMT'!$C:$AH,$A647,0),0)</f>
        <v>0</v>
      </c>
      <c r="F647" s="12">
        <f>_xlfn.IFNA(VLOOKUP($B647,'FST CV'!$C:$AH,$A647,0),0)</f>
        <v>0</v>
      </c>
      <c r="G647" s="12">
        <f>_xlfn.IFNA(VLOOKUP($B647,'FST TT'!$C:$AH,$A647,0),0)</f>
        <v>0</v>
      </c>
      <c r="I647" s="4">
        <f t="shared" si="167"/>
        <v>0</v>
      </c>
      <c r="K647" s="52">
        <f>IF(D647="MT",VLOOKUP(B647,Master_Item!B:H,7,0),VLOOKUP(B647,Master_Item!B:H,6,0))</f>
        <v>72</v>
      </c>
      <c r="L647" s="52" t="str">
        <f>VLOOKUP(B647,Master_Item!B:M,12,0)</f>
        <v>โรงงานวังม่วง</v>
      </c>
      <c r="M647" s="11" t="str">
        <f t="shared" si="168"/>
        <v>โรงงานวังม่วงRegion 3</v>
      </c>
      <c r="N647" s="11">
        <f t="shared" si="169"/>
        <v>0</v>
      </c>
      <c r="O647" s="11">
        <f t="shared" si="170"/>
        <v>0</v>
      </c>
      <c r="P647" s="11">
        <f t="shared" si="171"/>
        <v>0</v>
      </c>
      <c r="Q647" s="11">
        <f t="shared" si="178"/>
        <v>0</v>
      </c>
      <c r="R647" s="11">
        <f t="shared" si="172"/>
        <v>0</v>
      </c>
      <c r="S647" s="11"/>
      <c r="T647" s="1">
        <f>VLOOKUP(B647,Master_Item!B:I,8,0)</f>
        <v>9.1199999999999992</v>
      </c>
      <c r="U647" s="11">
        <f t="shared" si="173"/>
        <v>0</v>
      </c>
      <c r="V647" s="11">
        <f t="shared" si="174"/>
        <v>0</v>
      </c>
      <c r="W647" s="11">
        <f t="shared" si="175"/>
        <v>0</v>
      </c>
      <c r="X647" s="11">
        <f t="shared" si="176"/>
        <v>0</v>
      </c>
      <c r="Y647" s="11">
        <f t="shared" si="177"/>
        <v>0</v>
      </c>
    </row>
    <row r="648" spans="1:25">
      <c r="A648" s="13">
        <v>27</v>
      </c>
      <c r="B648" s="2">
        <v>310003571</v>
      </c>
      <c r="C648" s="1" t="s">
        <v>209</v>
      </c>
      <c r="D648" s="1" t="s">
        <v>118</v>
      </c>
      <c r="E648" s="12">
        <f>_xlfn.IFNA(VLOOKUP($B648,'FST OMT'!$C:$AH,$A648,0),0)</f>
        <v>0</v>
      </c>
      <c r="F648" s="12">
        <f>_xlfn.IFNA(VLOOKUP($B648,'FST CV'!$C:$AH,$A648,0),0)</f>
        <v>0</v>
      </c>
      <c r="G648" s="12">
        <f>_xlfn.IFNA(VLOOKUP($B648,'FST TT'!$C:$AH,$A648,0),0)</f>
        <v>0</v>
      </c>
      <c r="I648" s="4">
        <f t="shared" si="167"/>
        <v>0</v>
      </c>
      <c r="K648" s="52">
        <f>IF(D648="MT",VLOOKUP(B648,Master_Item!B:H,7,0),VLOOKUP(B648,Master_Item!B:H,6,0))</f>
        <v>72</v>
      </c>
      <c r="L648" s="52" t="str">
        <f>VLOOKUP(B648,Master_Item!B:M,12,0)</f>
        <v>โรงงานวังม่วง</v>
      </c>
      <c r="M648" s="11" t="str">
        <f t="shared" si="168"/>
        <v>โรงงานวังม่วงRegion 4</v>
      </c>
      <c r="N648" s="11">
        <f t="shared" si="169"/>
        <v>0</v>
      </c>
      <c r="O648" s="11">
        <f t="shared" si="170"/>
        <v>0</v>
      </c>
      <c r="P648" s="11">
        <f t="shared" si="171"/>
        <v>0</v>
      </c>
      <c r="Q648" s="11">
        <f t="shared" si="178"/>
        <v>0</v>
      </c>
      <c r="R648" s="11">
        <f t="shared" si="172"/>
        <v>0</v>
      </c>
      <c r="S648" s="11"/>
      <c r="T648" s="1">
        <f>VLOOKUP(B648,Master_Item!B:I,8,0)</f>
        <v>9.1199999999999992</v>
      </c>
      <c r="U648" s="11">
        <f t="shared" si="173"/>
        <v>0</v>
      </c>
      <c r="V648" s="11">
        <f t="shared" si="174"/>
        <v>0</v>
      </c>
      <c r="W648" s="11">
        <f t="shared" si="175"/>
        <v>0</v>
      </c>
      <c r="X648" s="11">
        <f t="shared" si="176"/>
        <v>0</v>
      </c>
      <c r="Y648" s="11">
        <f t="shared" si="177"/>
        <v>0</v>
      </c>
    </row>
    <row r="649" spans="1:25">
      <c r="A649" s="13">
        <v>28</v>
      </c>
      <c r="B649" s="2">
        <v>310003571</v>
      </c>
      <c r="C649" s="1" t="s">
        <v>209</v>
      </c>
      <c r="D649" s="1" t="s">
        <v>119</v>
      </c>
      <c r="E649" s="12">
        <f>_xlfn.IFNA(VLOOKUP($B649,'FST OMT'!$C:$AH,$A649,0),0)</f>
        <v>0</v>
      </c>
      <c r="F649" s="12">
        <f>_xlfn.IFNA(VLOOKUP($B649,'FST CV'!$C:$AH,$A649,0),0)</f>
        <v>0</v>
      </c>
      <c r="G649" s="12">
        <f>_xlfn.IFNA(VLOOKUP($B649,'FST TT'!$C:$AH,$A649,0),0)</f>
        <v>0</v>
      </c>
      <c r="I649" s="4">
        <f t="shared" si="167"/>
        <v>0</v>
      </c>
      <c r="K649" s="52">
        <f>IF(D649="MT",VLOOKUP(B649,Master_Item!B:H,7,0),VLOOKUP(B649,Master_Item!B:H,6,0))</f>
        <v>72</v>
      </c>
      <c r="L649" s="52" t="str">
        <f>VLOOKUP(B649,Master_Item!B:M,12,0)</f>
        <v>โรงงานวังม่วง</v>
      </c>
      <c r="M649" s="11" t="str">
        <f t="shared" si="168"/>
        <v>โรงงานวังม่วงRegion 5</v>
      </c>
      <c r="N649" s="11">
        <f t="shared" si="169"/>
        <v>0</v>
      </c>
      <c r="O649" s="11">
        <f t="shared" si="170"/>
        <v>0</v>
      </c>
      <c r="P649" s="11">
        <f t="shared" si="171"/>
        <v>0</v>
      </c>
      <c r="Q649" s="11">
        <f t="shared" si="178"/>
        <v>0</v>
      </c>
      <c r="R649" s="11">
        <f t="shared" si="172"/>
        <v>0</v>
      </c>
      <c r="S649" s="11"/>
      <c r="T649" s="1">
        <f>VLOOKUP(B649,Master_Item!B:I,8,0)</f>
        <v>9.1199999999999992</v>
      </c>
      <c r="U649" s="11">
        <f t="shared" si="173"/>
        <v>0</v>
      </c>
      <c r="V649" s="11">
        <f t="shared" si="174"/>
        <v>0</v>
      </c>
      <c r="W649" s="11">
        <f t="shared" si="175"/>
        <v>0</v>
      </c>
      <c r="X649" s="11">
        <f t="shared" si="176"/>
        <v>0</v>
      </c>
      <c r="Y649" s="11">
        <f t="shared" si="177"/>
        <v>0</v>
      </c>
    </row>
    <row r="650" spans="1:25">
      <c r="A650" s="13">
        <v>29</v>
      </c>
      <c r="B650" s="2">
        <v>310003571</v>
      </c>
      <c r="C650" s="1" t="s">
        <v>209</v>
      </c>
      <c r="D650" s="1" t="s">
        <v>127</v>
      </c>
      <c r="E650" s="12">
        <f>_xlfn.IFNA(VLOOKUP($B650,'FST OMT'!$C:$AH,$A650,0),0)*0.45</f>
        <v>0</v>
      </c>
      <c r="F650" s="12">
        <f>_xlfn.IFNA(VLOOKUP($B650,'FST CV'!$C:$AH,$A650,0),0)*0.45</f>
        <v>0</v>
      </c>
      <c r="G650" s="12">
        <f>_xlfn.IFNA(VLOOKUP($B650,'FST TT'!$C:$AH,$A650,0),0)*0.45</f>
        <v>0</v>
      </c>
      <c r="I650" s="4">
        <f t="shared" si="167"/>
        <v>0</v>
      </c>
      <c r="K650" s="52">
        <f>IF(D650="MT",VLOOKUP(B650,Master_Item!B:H,7,0),VLOOKUP(B650,Master_Item!B:H,6,0))</f>
        <v>72</v>
      </c>
      <c r="L650" s="52" t="str">
        <f>VLOOKUP(B650,Master_Item!B:M,12,0)</f>
        <v>โรงงานวังม่วง</v>
      </c>
      <c r="M650" s="11" t="str">
        <f t="shared" si="168"/>
        <v>โรงงานวังม่วงRegion 6/9</v>
      </c>
      <c r="N650" s="11">
        <f t="shared" si="169"/>
        <v>0</v>
      </c>
      <c r="O650" s="11">
        <f t="shared" si="170"/>
        <v>0</v>
      </c>
      <c r="P650" s="11">
        <f t="shared" si="171"/>
        <v>0</v>
      </c>
      <c r="Q650" s="11">
        <f>H650/$K650</f>
        <v>0</v>
      </c>
      <c r="R650" s="11">
        <f t="shared" si="172"/>
        <v>0</v>
      </c>
      <c r="S650" s="11"/>
      <c r="T650" s="1">
        <f>VLOOKUP(B650,Master_Item!B:I,8,0)</f>
        <v>9.1199999999999992</v>
      </c>
      <c r="U650" s="11">
        <f t="shared" si="173"/>
        <v>0</v>
      </c>
      <c r="V650" s="11">
        <f t="shared" si="174"/>
        <v>0</v>
      </c>
      <c r="W650" s="11">
        <f t="shared" si="175"/>
        <v>0</v>
      </c>
      <c r="X650" s="11">
        <f t="shared" si="176"/>
        <v>0</v>
      </c>
      <c r="Y650" s="11">
        <f t="shared" si="177"/>
        <v>0</v>
      </c>
    </row>
    <row r="651" spans="1:25">
      <c r="A651" s="13">
        <v>29</v>
      </c>
      <c r="B651" s="2">
        <v>310003571</v>
      </c>
      <c r="C651" s="1" t="s">
        <v>209</v>
      </c>
      <c r="D651" s="1" t="s">
        <v>128</v>
      </c>
      <c r="E651" s="12">
        <f>_xlfn.IFNA(VLOOKUP($B651,'FST OMT'!$C:$AH,$A651,0),0)*0.55</f>
        <v>0</v>
      </c>
      <c r="F651" s="12">
        <f>_xlfn.IFNA(VLOOKUP($B651,'FST CV'!$C:$AH,$A651,0),0)*0.55</f>
        <v>0</v>
      </c>
      <c r="G651" s="12">
        <f>_xlfn.IFNA(VLOOKUP($B651,'FST TT'!$C:$AH,$A651,0),0)*0.55</f>
        <v>0</v>
      </c>
      <c r="I651" s="4">
        <f t="shared" si="167"/>
        <v>0</v>
      </c>
      <c r="K651" s="52">
        <f>IF(D651="MT",VLOOKUP(B651,Master_Item!B:H,7,0),VLOOKUP(B651,Master_Item!B:H,6,0))</f>
        <v>72</v>
      </c>
      <c r="L651" s="52" t="str">
        <f>VLOOKUP(B651,Master_Item!B:M,12,0)</f>
        <v>โรงงานวังม่วง</v>
      </c>
      <c r="M651" s="11" t="str">
        <f t="shared" si="168"/>
        <v>โรงงานวังม่วงRegion 6/14</v>
      </c>
      <c r="N651" s="11">
        <f t="shared" si="169"/>
        <v>0</v>
      </c>
      <c r="O651" s="11">
        <f t="shared" si="170"/>
        <v>0</v>
      </c>
      <c r="P651" s="11">
        <f t="shared" si="171"/>
        <v>0</v>
      </c>
      <c r="Q651" s="11">
        <f t="shared" ref="Q651:Q659" si="179">H651/$K651</f>
        <v>0</v>
      </c>
      <c r="R651" s="11">
        <f t="shared" si="172"/>
        <v>0</v>
      </c>
      <c r="S651" s="11"/>
      <c r="T651" s="1">
        <f>VLOOKUP(B651,Master_Item!B:I,8,0)</f>
        <v>9.1199999999999992</v>
      </c>
      <c r="U651" s="11">
        <f t="shared" si="173"/>
        <v>0</v>
      </c>
      <c r="V651" s="11">
        <f t="shared" si="174"/>
        <v>0</v>
      </c>
      <c r="W651" s="11">
        <f t="shared" si="175"/>
        <v>0</v>
      </c>
      <c r="X651" s="11">
        <f t="shared" si="176"/>
        <v>0</v>
      </c>
      <c r="Y651" s="11">
        <f t="shared" si="177"/>
        <v>0</v>
      </c>
    </row>
    <row r="652" spans="1:25">
      <c r="A652" s="13">
        <v>30</v>
      </c>
      <c r="B652" s="2">
        <v>310003571</v>
      </c>
      <c r="C652" s="1" t="s">
        <v>209</v>
      </c>
      <c r="D652" s="1" t="s">
        <v>121</v>
      </c>
      <c r="E652" s="12">
        <f>_xlfn.IFNA(VLOOKUP($B652,'FST OMT'!$C:$AH,$A652,0),0)</f>
        <v>0</v>
      </c>
      <c r="F652" s="12">
        <f>_xlfn.IFNA(VLOOKUP($B652,'FST CV'!$C:$AH,$A652,0),0)</f>
        <v>0</v>
      </c>
      <c r="G652" s="12">
        <f>_xlfn.IFNA(VLOOKUP($B652,'FST TT'!$C:$AH,$A652,0),0)</f>
        <v>0</v>
      </c>
      <c r="I652" s="4">
        <f t="shared" si="167"/>
        <v>0</v>
      </c>
      <c r="K652" s="52">
        <f>IF(D652="MT",VLOOKUP(B652,Master_Item!B:H,7,0),VLOOKUP(B652,Master_Item!B:H,6,0))</f>
        <v>72</v>
      </c>
      <c r="L652" s="52" t="str">
        <f>VLOOKUP(B652,Master_Item!B:M,12,0)</f>
        <v>โรงงานวังม่วง</v>
      </c>
      <c r="M652" s="11" t="str">
        <f t="shared" si="168"/>
        <v>โรงงานวังม่วงRegion 7</v>
      </c>
      <c r="N652" s="11">
        <f t="shared" si="169"/>
        <v>0</v>
      </c>
      <c r="O652" s="11">
        <f t="shared" si="170"/>
        <v>0</v>
      </c>
      <c r="P652" s="11">
        <f t="shared" si="171"/>
        <v>0</v>
      </c>
      <c r="Q652" s="11">
        <f t="shared" si="179"/>
        <v>0</v>
      </c>
      <c r="R652" s="11">
        <f t="shared" si="172"/>
        <v>0</v>
      </c>
      <c r="S652" s="11"/>
      <c r="T652" s="1">
        <f>VLOOKUP(B652,Master_Item!B:I,8,0)</f>
        <v>9.1199999999999992</v>
      </c>
      <c r="U652" s="11">
        <f t="shared" si="173"/>
        <v>0</v>
      </c>
      <c r="V652" s="11">
        <f t="shared" si="174"/>
        <v>0</v>
      </c>
      <c r="W652" s="11">
        <f t="shared" si="175"/>
        <v>0</v>
      </c>
      <c r="X652" s="11">
        <f t="shared" si="176"/>
        <v>0</v>
      </c>
      <c r="Y652" s="11">
        <f t="shared" si="177"/>
        <v>0</v>
      </c>
    </row>
    <row r="653" spans="1:25">
      <c r="A653" s="13">
        <v>31</v>
      </c>
      <c r="B653" s="2">
        <v>310003571</v>
      </c>
      <c r="C653" s="1" t="s">
        <v>209</v>
      </c>
      <c r="D653" s="1" t="s">
        <v>122</v>
      </c>
      <c r="E653" s="12">
        <f>_xlfn.IFNA(VLOOKUP($B653,'FST OMT'!$C:$AH,$A653,0),0)</f>
        <v>0</v>
      </c>
      <c r="F653" s="12">
        <f>_xlfn.IFNA(VLOOKUP($B653,'FST CV'!$C:$AH,$A653,0),0)</f>
        <v>0</v>
      </c>
      <c r="G653" s="12">
        <f>_xlfn.IFNA(VLOOKUP($B653,'FST TT'!$C:$AH,$A653,0),0)</f>
        <v>0</v>
      </c>
      <c r="I653" s="4">
        <f t="shared" si="167"/>
        <v>0</v>
      </c>
      <c r="K653" s="52">
        <f>IF(D653="MT",VLOOKUP(B653,Master_Item!B:H,7,0),VLOOKUP(B653,Master_Item!B:H,6,0))</f>
        <v>72</v>
      </c>
      <c r="L653" s="52" t="str">
        <f>VLOOKUP(B653,Master_Item!B:M,12,0)</f>
        <v>โรงงานวังม่วง</v>
      </c>
      <c r="M653" s="11" t="str">
        <f t="shared" si="168"/>
        <v>โรงงานวังม่วงRegion 8</v>
      </c>
      <c r="N653" s="11">
        <f t="shared" si="169"/>
        <v>0</v>
      </c>
      <c r="O653" s="11">
        <f t="shared" si="170"/>
        <v>0</v>
      </c>
      <c r="P653" s="11">
        <f t="shared" si="171"/>
        <v>0</v>
      </c>
      <c r="Q653" s="11">
        <f t="shared" si="179"/>
        <v>0</v>
      </c>
      <c r="R653" s="11">
        <f t="shared" si="172"/>
        <v>0</v>
      </c>
      <c r="S653" s="11"/>
      <c r="T653" s="1">
        <f>VLOOKUP(B653,Master_Item!B:I,8,0)</f>
        <v>9.1199999999999992</v>
      </c>
      <c r="U653" s="11">
        <f t="shared" si="173"/>
        <v>0</v>
      </c>
      <c r="V653" s="11">
        <f t="shared" si="174"/>
        <v>0</v>
      </c>
      <c r="W653" s="11">
        <f t="shared" si="175"/>
        <v>0</v>
      </c>
      <c r="X653" s="11">
        <f t="shared" si="176"/>
        <v>0</v>
      </c>
      <c r="Y653" s="11">
        <f t="shared" si="177"/>
        <v>0</v>
      </c>
    </row>
    <row r="654" spans="1:25">
      <c r="A654" s="13">
        <v>131</v>
      </c>
      <c r="B654" s="2">
        <v>310003571</v>
      </c>
      <c r="C654" s="1" t="s">
        <v>209</v>
      </c>
      <c r="D654" s="1" t="s">
        <v>123</v>
      </c>
      <c r="H654" s="4">
        <f>_xlfn.IFNA(VLOOKUP(B654,'FST MT'!A:FS,$A654,0),0)</f>
        <v>9359</v>
      </c>
      <c r="I654" s="4">
        <f t="shared" si="167"/>
        <v>9359</v>
      </c>
      <c r="K654" s="52">
        <f>IF(D654="MT",VLOOKUP(B654,Master_Item!B:H,7,0),VLOOKUP(B654,Master_Item!B:H,6,0))</f>
        <v>72</v>
      </c>
      <c r="L654" s="52" t="str">
        <f>VLOOKUP(B654,Master_Item!B:M,12,0)</f>
        <v>โรงงานวังม่วง</v>
      </c>
      <c r="M654" s="11" t="str">
        <f t="shared" si="168"/>
        <v>โรงงานวังม่วงMT</v>
      </c>
      <c r="N654" s="11">
        <f t="shared" si="169"/>
        <v>0</v>
      </c>
      <c r="O654" s="11">
        <f t="shared" si="170"/>
        <v>0</v>
      </c>
      <c r="P654" s="11">
        <f t="shared" si="171"/>
        <v>0</v>
      </c>
      <c r="Q654" s="11">
        <f t="shared" si="179"/>
        <v>129.98611111111111</v>
      </c>
      <c r="R654" s="11">
        <f t="shared" si="172"/>
        <v>129.98611111111111</v>
      </c>
      <c r="S654" s="11"/>
      <c r="T654" s="1">
        <f>VLOOKUP(B654,Master_Item!B:I,8,0)</f>
        <v>9.1199999999999992</v>
      </c>
      <c r="U654" s="11">
        <f t="shared" si="173"/>
        <v>0</v>
      </c>
      <c r="V654" s="11">
        <f t="shared" si="174"/>
        <v>0</v>
      </c>
      <c r="W654" s="11">
        <f t="shared" si="175"/>
        <v>0</v>
      </c>
      <c r="X654" s="11">
        <f t="shared" si="176"/>
        <v>85354.079999999987</v>
      </c>
      <c r="Y654" s="11">
        <f t="shared" si="177"/>
        <v>85354.079999999987</v>
      </c>
    </row>
    <row r="655" spans="1:25">
      <c r="A655" s="13">
        <v>24</v>
      </c>
      <c r="B655" s="2">
        <v>310003572</v>
      </c>
      <c r="C655" s="1" t="s">
        <v>210</v>
      </c>
      <c r="D655" s="1" t="s">
        <v>115</v>
      </c>
      <c r="E655" s="12">
        <f>_xlfn.IFNA(VLOOKUP($B655,'FST OMT'!$C:$AH,$A655,0),0)</f>
        <v>0</v>
      </c>
      <c r="F655" s="12">
        <f>_xlfn.IFNA(VLOOKUP($B655,'FST CV'!$C:$AH,$A655,0),0)</f>
        <v>3209</v>
      </c>
      <c r="G655" s="12">
        <f>_xlfn.IFNA(VLOOKUP($B655,'FST TT'!$C:$AH,$A655,0),0)</f>
        <v>0</v>
      </c>
      <c r="I655" s="4">
        <f t="shared" si="167"/>
        <v>3209</v>
      </c>
      <c r="K655" s="52">
        <f>IF(D655="MT",VLOOKUP(B655,Master_Item!B:H,7,0),VLOOKUP(B655,Master_Item!B:H,6,0))</f>
        <v>72</v>
      </c>
      <c r="L655" s="52" t="str">
        <f>VLOOKUP(B655,Master_Item!B:M,12,0)</f>
        <v>โรงงานนวนคร</v>
      </c>
      <c r="M655" s="11" t="str">
        <f t="shared" si="168"/>
        <v>โรงงานนวนครRegion 1</v>
      </c>
      <c r="N655" s="11">
        <f t="shared" si="169"/>
        <v>0</v>
      </c>
      <c r="O655" s="11">
        <f t="shared" si="170"/>
        <v>44.569444444444443</v>
      </c>
      <c r="P655" s="11">
        <f t="shared" si="171"/>
        <v>0</v>
      </c>
      <c r="Q655" s="11">
        <f t="shared" si="179"/>
        <v>0</v>
      </c>
      <c r="R655" s="11">
        <f t="shared" si="172"/>
        <v>44.569444444444443</v>
      </c>
      <c r="S655" s="11"/>
      <c r="T655" s="1">
        <f>VLOOKUP(B655,Master_Item!B:I,8,0)</f>
        <v>8.3999999999999986</v>
      </c>
      <c r="U655" s="11">
        <f t="shared" si="173"/>
        <v>0</v>
      </c>
      <c r="V655" s="11">
        <f t="shared" si="174"/>
        <v>26955.599999999995</v>
      </c>
      <c r="W655" s="11">
        <f t="shared" si="175"/>
        <v>0</v>
      </c>
      <c r="X655" s="11">
        <f t="shared" si="176"/>
        <v>0</v>
      </c>
      <c r="Y655" s="11">
        <f t="shared" si="177"/>
        <v>26955.599999999995</v>
      </c>
    </row>
    <row r="656" spans="1:25">
      <c r="A656" s="13">
        <v>25</v>
      </c>
      <c r="B656" s="2">
        <v>310003572</v>
      </c>
      <c r="C656" s="1" t="s">
        <v>210</v>
      </c>
      <c r="D656" s="1" t="s">
        <v>116</v>
      </c>
      <c r="E656" s="12">
        <f>_xlfn.IFNA(VLOOKUP($B656,'FST OMT'!$C:$AH,$A656,0),0)</f>
        <v>0</v>
      </c>
      <c r="F656" s="12">
        <f>_xlfn.IFNA(VLOOKUP($B656,'FST CV'!$C:$AH,$A656,0),0)</f>
        <v>6131</v>
      </c>
      <c r="G656" s="12">
        <f>_xlfn.IFNA(VLOOKUP($B656,'FST TT'!$C:$AH,$A656,0),0)</f>
        <v>0</v>
      </c>
      <c r="I656" s="4">
        <f t="shared" si="167"/>
        <v>6131</v>
      </c>
      <c r="K656" s="52">
        <f>IF(D656="MT",VLOOKUP(B656,Master_Item!B:H,7,0),VLOOKUP(B656,Master_Item!B:H,6,0))</f>
        <v>72</v>
      </c>
      <c r="L656" s="52" t="str">
        <f>VLOOKUP(B656,Master_Item!B:M,12,0)</f>
        <v>โรงงานนวนคร</v>
      </c>
      <c r="M656" s="11" t="str">
        <f t="shared" si="168"/>
        <v>โรงงานนวนครRegion 2</v>
      </c>
      <c r="N656" s="11">
        <f t="shared" si="169"/>
        <v>0</v>
      </c>
      <c r="O656" s="11">
        <f t="shared" si="170"/>
        <v>85.152777777777771</v>
      </c>
      <c r="P656" s="11">
        <f t="shared" si="171"/>
        <v>0</v>
      </c>
      <c r="Q656" s="11">
        <f t="shared" si="179"/>
        <v>0</v>
      </c>
      <c r="R656" s="11">
        <f t="shared" si="172"/>
        <v>85.152777777777771</v>
      </c>
      <c r="S656" s="11"/>
      <c r="T656" s="1">
        <f>VLOOKUP(B656,Master_Item!B:I,8,0)</f>
        <v>8.3999999999999986</v>
      </c>
      <c r="U656" s="11">
        <f t="shared" si="173"/>
        <v>0</v>
      </c>
      <c r="V656" s="11">
        <f t="shared" si="174"/>
        <v>51500.399999999994</v>
      </c>
      <c r="W656" s="11">
        <f t="shared" si="175"/>
        <v>0</v>
      </c>
      <c r="X656" s="11">
        <f t="shared" si="176"/>
        <v>0</v>
      </c>
      <c r="Y656" s="11">
        <f t="shared" si="177"/>
        <v>51500.399999999994</v>
      </c>
    </row>
    <row r="657" spans="1:25">
      <c r="A657" s="13">
        <v>26</v>
      </c>
      <c r="B657" s="2">
        <v>310003572</v>
      </c>
      <c r="C657" s="1" t="s">
        <v>210</v>
      </c>
      <c r="D657" s="1" t="s">
        <v>117</v>
      </c>
      <c r="E657" s="12">
        <f>_xlfn.IFNA(VLOOKUP($B657,'FST OMT'!$C:$AH,$A657,0),0)</f>
        <v>0</v>
      </c>
      <c r="F657" s="12">
        <f>_xlfn.IFNA(VLOOKUP($B657,'FST CV'!$C:$AH,$A657,0),0)</f>
        <v>11870</v>
      </c>
      <c r="G657" s="12">
        <f>_xlfn.IFNA(VLOOKUP($B657,'FST TT'!$C:$AH,$A657,0),0)</f>
        <v>6250</v>
      </c>
      <c r="I657" s="4">
        <f t="shared" si="167"/>
        <v>18120</v>
      </c>
      <c r="K657" s="52">
        <f>IF(D657="MT",VLOOKUP(B657,Master_Item!B:H,7,0),VLOOKUP(B657,Master_Item!B:H,6,0))</f>
        <v>72</v>
      </c>
      <c r="L657" s="52" t="str">
        <f>VLOOKUP(B657,Master_Item!B:M,12,0)</f>
        <v>โรงงานนวนคร</v>
      </c>
      <c r="M657" s="11" t="str">
        <f t="shared" si="168"/>
        <v>โรงงานนวนครRegion 3</v>
      </c>
      <c r="N657" s="11">
        <f t="shared" si="169"/>
        <v>0</v>
      </c>
      <c r="O657" s="11">
        <f t="shared" si="170"/>
        <v>164.86111111111111</v>
      </c>
      <c r="P657" s="11">
        <f t="shared" si="171"/>
        <v>86.805555555555557</v>
      </c>
      <c r="Q657" s="11">
        <f t="shared" si="179"/>
        <v>0</v>
      </c>
      <c r="R657" s="11">
        <f t="shared" si="172"/>
        <v>251.66666666666666</v>
      </c>
      <c r="S657" s="11"/>
      <c r="T657" s="1">
        <f>VLOOKUP(B657,Master_Item!B:I,8,0)</f>
        <v>8.3999999999999986</v>
      </c>
      <c r="U657" s="11">
        <f t="shared" si="173"/>
        <v>0</v>
      </c>
      <c r="V657" s="11">
        <f t="shared" si="174"/>
        <v>99707.999999999985</v>
      </c>
      <c r="W657" s="11">
        <f t="shared" si="175"/>
        <v>52499.999999999993</v>
      </c>
      <c r="X657" s="11">
        <f t="shared" si="176"/>
        <v>0</v>
      </c>
      <c r="Y657" s="11">
        <f t="shared" si="177"/>
        <v>152207.99999999997</v>
      </c>
    </row>
    <row r="658" spans="1:25">
      <c r="A658" s="13">
        <v>27</v>
      </c>
      <c r="B658" s="2">
        <v>310003572</v>
      </c>
      <c r="C658" s="1" t="s">
        <v>210</v>
      </c>
      <c r="D658" s="1" t="s">
        <v>118</v>
      </c>
      <c r="E658" s="12">
        <f>_xlfn.IFNA(VLOOKUP($B658,'FST OMT'!$C:$AH,$A658,0),0)</f>
        <v>0</v>
      </c>
      <c r="F658" s="12">
        <f>_xlfn.IFNA(VLOOKUP($B658,'FST CV'!$C:$AH,$A658,0),0)</f>
        <v>11178</v>
      </c>
      <c r="G658" s="12">
        <f>_xlfn.IFNA(VLOOKUP($B658,'FST TT'!$C:$AH,$A658,0),0)</f>
        <v>895</v>
      </c>
      <c r="I658" s="4">
        <f t="shared" si="167"/>
        <v>12073</v>
      </c>
      <c r="K658" s="52">
        <f>IF(D658="MT",VLOOKUP(B658,Master_Item!B:H,7,0),VLOOKUP(B658,Master_Item!B:H,6,0))</f>
        <v>72</v>
      </c>
      <c r="L658" s="52" t="str">
        <f>VLOOKUP(B658,Master_Item!B:M,12,0)</f>
        <v>โรงงานนวนคร</v>
      </c>
      <c r="M658" s="11" t="str">
        <f t="shared" si="168"/>
        <v>โรงงานนวนครRegion 4</v>
      </c>
      <c r="N658" s="11">
        <f t="shared" si="169"/>
        <v>0</v>
      </c>
      <c r="O658" s="11">
        <f t="shared" si="170"/>
        <v>155.25</v>
      </c>
      <c r="P658" s="11">
        <f t="shared" si="171"/>
        <v>12.430555555555555</v>
      </c>
      <c r="Q658" s="11">
        <f t="shared" si="179"/>
        <v>0</v>
      </c>
      <c r="R658" s="11">
        <f t="shared" si="172"/>
        <v>167.68055555555554</v>
      </c>
      <c r="S658" s="11"/>
      <c r="T658" s="1">
        <f>VLOOKUP(B658,Master_Item!B:I,8,0)</f>
        <v>8.3999999999999986</v>
      </c>
      <c r="U658" s="11">
        <f t="shared" si="173"/>
        <v>0</v>
      </c>
      <c r="V658" s="11">
        <f t="shared" si="174"/>
        <v>93895.199999999983</v>
      </c>
      <c r="W658" s="11">
        <f t="shared" si="175"/>
        <v>7517.9999999999991</v>
      </c>
      <c r="X658" s="11">
        <f t="shared" si="176"/>
        <v>0</v>
      </c>
      <c r="Y658" s="11">
        <f t="shared" si="177"/>
        <v>101413.19999999998</v>
      </c>
    </row>
    <row r="659" spans="1:25">
      <c r="A659" s="13">
        <v>28</v>
      </c>
      <c r="B659" s="2">
        <v>310003572</v>
      </c>
      <c r="C659" s="1" t="s">
        <v>210</v>
      </c>
      <c r="D659" s="1" t="s">
        <v>119</v>
      </c>
      <c r="E659" s="12">
        <f>_xlfn.IFNA(VLOOKUP($B659,'FST OMT'!$C:$AH,$A659,0),0)</f>
        <v>0</v>
      </c>
      <c r="F659" s="12">
        <f>_xlfn.IFNA(VLOOKUP($B659,'FST CV'!$C:$AH,$A659,0),0)</f>
        <v>12054</v>
      </c>
      <c r="G659" s="12">
        <f>_xlfn.IFNA(VLOOKUP($B659,'FST TT'!$C:$AH,$A659,0),0)</f>
        <v>2435</v>
      </c>
      <c r="I659" s="4">
        <f t="shared" si="167"/>
        <v>14489</v>
      </c>
      <c r="K659" s="52">
        <f>IF(D659="MT",VLOOKUP(B659,Master_Item!B:H,7,0),VLOOKUP(B659,Master_Item!B:H,6,0))</f>
        <v>72</v>
      </c>
      <c r="L659" s="52" t="str">
        <f>VLOOKUP(B659,Master_Item!B:M,12,0)</f>
        <v>โรงงานนวนคร</v>
      </c>
      <c r="M659" s="11" t="str">
        <f t="shared" si="168"/>
        <v>โรงงานนวนครRegion 5</v>
      </c>
      <c r="N659" s="11">
        <f t="shared" si="169"/>
        <v>0</v>
      </c>
      <c r="O659" s="11">
        <f t="shared" si="170"/>
        <v>167.41666666666666</v>
      </c>
      <c r="P659" s="11">
        <f t="shared" si="171"/>
        <v>33.819444444444443</v>
      </c>
      <c r="Q659" s="11">
        <f t="shared" si="179"/>
        <v>0</v>
      </c>
      <c r="R659" s="11">
        <f t="shared" si="172"/>
        <v>201.23611111111111</v>
      </c>
      <c r="S659" s="11"/>
      <c r="T659" s="1">
        <f>VLOOKUP(B659,Master_Item!B:I,8,0)</f>
        <v>8.3999999999999986</v>
      </c>
      <c r="U659" s="11">
        <f t="shared" si="173"/>
        <v>0</v>
      </c>
      <c r="V659" s="11">
        <f t="shared" si="174"/>
        <v>101253.59999999998</v>
      </c>
      <c r="W659" s="11">
        <f t="shared" si="175"/>
        <v>20453.999999999996</v>
      </c>
      <c r="X659" s="11">
        <f t="shared" si="176"/>
        <v>0</v>
      </c>
      <c r="Y659" s="11">
        <f t="shared" si="177"/>
        <v>121707.59999999998</v>
      </c>
    </row>
    <row r="660" spans="1:25">
      <c r="A660" s="13">
        <v>29</v>
      </c>
      <c r="B660" s="2">
        <v>310003572</v>
      </c>
      <c r="C660" s="1" t="s">
        <v>210</v>
      </c>
      <c r="D660" s="1" t="s">
        <v>127</v>
      </c>
      <c r="E660" s="12">
        <f>_xlfn.IFNA(VLOOKUP($B660,'FST OMT'!$C:$AH,$A660,0),0)*0.45</f>
        <v>0</v>
      </c>
      <c r="F660" s="12">
        <f>_xlfn.IFNA(VLOOKUP($B660,'FST CV'!$C:$AH,$A660,0),0)*0.45</f>
        <v>3781.8</v>
      </c>
      <c r="G660" s="12">
        <f>_xlfn.IFNA(VLOOKUP($B660,'FST TT'!$C:$AH,$A660,0),0)*0.45</f>
        <v>0</v>
      </c>
      <c r="I660" s="4">
        <f t="shared" si="167"/>
        <v>3781.8</v>
      </c>
      <c r="K660" s="52">
        <f>IF(D660="MT",VLOOKUP(B660,Master_Item!B:H,7,0),VLOOKUP(B660,Master_Item!B:H,6,0))</f>
        <v>72</v>
      </c>
      <c r="L660" s="52" t="str">
        <f>VLOOKUP(B660,Master_Item!B:M,12,0)</f>
        <v>โรงงานนวนคร</v>
      </c>
      <c r="M660" s="11" t="str">
        <f t="shared" si="168"/>
        <v>โรงงานนวนครRegion 6/9</v>
      </c>
      <c r="N660" s="11">
        <f t="shared" si="169"/>
        <v>0</v>
      </c>
      <c r="O660" s="11">
        <f t="shared" si="170"/>
        <v>52.525000000000006</v>
      </c>
      <c r="P660" s="11">
        <f t="shared" si="171"/>
        <v>0</v>
      </c>
      <c r="Q660" s="11">
        <f>H660/$K660</f>
        <v>0</v>
      </c>
      <c r="R660" s="11">
        <f t="shared" si="172"/>
        <v>52.525000000000006</v>
      </c>
      <c r="S660" s="11"/>
      <c r="T660" s="1">
        <f>VLOOKUP(B660,Master_Item!B:I,8,0)</f>
        <v>8.3999999999999986</v>
      </c>
      <c r="U660" s="11">
        <f t="shared" si="173"/>
        <v>0</v>
      </c>
      <c r="V660" s="11">
        <f t="shared" si="174"/>
        <v>31767.119999999995</v>
      </c>
      <c r="W660" s="11">
        <f t="shared" si="175"/>
        <v>0</v>
      </c>
      <c r="X660" s="11">
        <f t="shared" si="176"/>
        <v>0</v>
      </c>
      <c r="Y660" s="11">
        <f t="shared" si="177"/>
        <v>31767.119999999995</v>
      </c>
    </row>
    <row r="661" spans="1:25">
      <c r="A661" s="13">
        <v>29</v>
      </c>
      <c r="B661" s="2">
        <v>310003572</v>
      </c>
      <c r="C661" s="1" t="s">
        <v>210</v>
      </c>
      <c r="D661" s="1" t="s">
        <v>128</v>
      </c>
      <c r="E661" s="12">
        <f>_xlfn.IFNA(VLOOKUP($B661,'FST OMT'!$C:$AH,$A661,0),0)*0.55</f>
        <v>0</v>
      </c>
      <c r="F661" s="12">
        <f>_xlfn.IFNA(VLOOKUP($B661,'FST CV'!$C:$AH,$A661,0),0)*0.55</f>
        <v>4622.2000000000007</v>
      </c>
      <c r="G661" s="12">
        <f>_xlfn.IFNA(VLOOKUP($B661,'FST TT'!$C:$AH,$A661,0),0)*0.55</f>
        <v>0</v>
      </c>
      <c r="I661" s="4">
        <f t="shared" si="167"/>
        <v>4622.2000000000007</v>
      </c>
      <c r="K661" s="52">
        <f>IF(D661="MT",VLOOKUP(B661,Master_Item!B:H,7,0),VLOOKUP(B661,Master_Item!B:H,6,0))</f>
        <v>72</v>
      </c>
      <c r="L661" s="52" t="str">
        <f>VLOOKUP(B661,Master_Item!B:M,12,0)</f>
        <v>โรงงานนวนคร</v>
      </c>
      <c r="M661" s="11" t="str">
        <f t="shared" si="168"/>
        <v>โรงงานนวนครRegion 6/14</v>
      </c>
      <c r="N661" s="11">
        <f t="shared" si="169"/>
        <v>0</v>
      </c>
      <c r="O661" s="11">
        <f t="shared" si="170"/>
        <v>64.197222222222237</v>
      </c>
      <c r="P661" s="11">
        <f t="shared" si="171"/>
        <v>0</v>
      </c>
      <c r="Q661" s="11">
        <f t="shared" ref="Q661:Q669" si="180">H661/$K661</f>
        <v>0</v>
      </c>
      <c r="R661" s="11">
        <f t="shared" si="172"/>
        <v>64.197222222222237</v>
      </c>
      <c r="S661" s="11"/>
      <c r="T661" s="1">
        <f>VLOOKUP(B661,Master_Item!B:I,8,0)</f>
        <v>8.3999999999999986</v>
      </c>
      <c r="U661" s="11">
        <f t="shared" si="173"/>
        <v>0</v>
      </c>
      <c r="V661" s="11">
        <f t="shared" si="174"/>
        <v>38826.479999999996</v>
      </c>
      <c r="W661" s="11">
        <f t="shared" si="175"/>
        <v>0</v>
      </c>
      <c r="X661" s="11">
        <f t="shared" si="176"/>
        <v>0</v>
      </c>
      <c r="Y661" s="11">
        <f t="shared" si="177"/>
        <v>38826.479999999996</v>
      </c>
    </row>
    <row r="662" spans="1:25">
      <c r="A662" s="13">
        <v>30</v>
      </c>
      <c r="B662" s="2">
        <v>310003572</v>
      </c>
      <c r="C662" s="1" t="s">
        <v>210</v>
      </c>
      <c r="D662" s="1" t="s">
        <v>121</v>
      </c>
      <c r="E662" s="12">
        <f>_xlfn.IFNA(VLOOKUP($B662,'FST OMT'!$C:$AH,$A662,0),0)</f>
        <v>0</v>
      </c>
      <c r="F662" s="12">
        <f>_xlfn.IFNA(VLOOKUP($B662,'FST CV'!$C:$AH,$A662,0),0)</f>
        <v>5678</v>
      </c>
      <c r="G662" s="12">
        <f>_xlfn.IFNA(VLOOKUP($B662,'FST TT'!$C:$AH,$A662,0),0)</f>
        <v>1395</v>
      </c>
      <c r="I662" s="4">
        <f t="shared" si="167"/>
        <v>7073</v>
      </c>
      <c r="K662" s="52">
        <f>IF(D662="MT",VLOOKUP(B662,Master_Item!B:H,7,0),VLOOKUP(B662,Master_Item!B:H,6,0))</f>
        <v>72</v>
      </c>
      <c r="L662" s="52" t="str">
        <f>VLOOKUP(B662,Master_Item!B:M,12,0)</f>
        <v>โรงงานนวนคร</v>
      </c>
      <c r="M662" s="11" t="str">
        <f t="shared" si="168"/>
        <v>โรงงานนวนครRegion 7</v>
      </c>
      <c r="N662" s="11">
        <f t="shared" si="169"/>
        <v>0</v>
      </c>
      <c r="O662" s="11">
        <f t="shared" si="170"/>
        <v>78.861111111111114</v>
      </c>
      <c r="P662" s="11">
        <f t="shared" si="171"/>
        <v>19.375</v>
      </c>
      <c r="Q662" s="11">
        <f t="shared" si="180"/>
        <v>0</v>
      </c>
      <c r="R662" s="11">
        <f t="shared" si="172"/>
        <v>98.236111111111114</v>
      </c>
      <c r="S662" s="11"/>
      <c r="T662" s="1">
        <f>VLOOKUP(B662,Master_Item!B:I,8,0)</f>
        <v>8.3999999999999986</v>
      </c>
      <c r="U662" s="11">
        <f t="shared" si="173"/>
        <v>0</v>
      </c>
      <c r="V662" s="11">
        <f t="shared" si="174"/>
        <v>47695.19999999999</v>
      </c>
      <c r="W662" s="11">
        <f t="shared" si="175"/>
        <v>11717.999999999998</v>
      </c>
      <c r="X662" s="11">
        <f t="shared" si="176"/>
        <v>0</v>
      </c>
      <c r="Y662" s="11">
        <f t="shared" si="177"/>
        <v>59413.19999999999</v>
      </c>
    </row>
    <row r="663" spans="1:25">
      <c r="A663" s="13">
        <v>31</v>
      </c>
      <c r="B663" s="2">
        <v>310003572</v>
      </c>
      <c r="C663" s="1" t="s">
        <v>210</v>
      </c>
      <c r="D663" s="1" t="s">
        <v>122</v>
      </c>
      <c r="E663" s="12">
        <f>_xlfn.IFNA(VLOOKUP($B663,'FST OMT'!$C:$AH,$A663,0),0)</f>
        <v>0</v>
      </c>
      <c r="F663" s="12">
        <f>_xlfn.IFNA(VLOOKUP($B663,'FST CV'!$C:$AH,$A663,0),0)</f>
        <v>9475</v>
      </c>
      <c r="G663" s="12">
        <f>_xlfn.IFNA(VLOOKUP($B663,'FST TT'!$C:$AH,$A663,0),0)</f>
        <v>3700</v>
      </c>
      <c r="I663" s="4">
        <f t="shared" si="167"/>
        <v>13175</v>
      </c>
      <c r="K663" s="52">
        <f>IF(D663="MT",VLOOKUP(B663,Master_Item!B:H,7,0),VLOOKUP(B663,Master_Item!B:H,6,0))</f>
        <v>72</v>
      </c>
      <c r="L663" s="52" t="str">
        <f>VLOOKUP(B663,Master_Item!B:M,12,0)</f>
        <v>โรงงานนวนคร</v>
      </c>
      <c r="M663" s="11" t="str">
        <f t="shared" si="168"/>
        <v>โรงงานนวนครRegion 8</v>
      </c>
      <c r="N663" s="11">
        <f t="shared" si="169"/>
        <v>0</v>
      </c>
      <c r="O663" s="11">
        <f t="shared" si="170"/>
        <v>131.59722222222223</v>
      </c>
      <c r="P663" s="11">
        <f t="shared" si="171"/>
        <v>51.388888888888886</v>
      </c>
      <c r="Q663" s="11">
        <f t="shared" si="180"/>
        <v>0</v>
      </c>
      <c r="R663" s="11">
        <f t="shared" si="172"/>
        <v>182.98611111111111</v>
      </c>
      <c r="S663" s="11"/>
      <c r="T663" s="1">
        <f>VLOOKUP(B663,Master_Item!B:I,8,0)</f>
        <v>8.3999999999999986</v>
      </c>
      <c r="U663" s="11">
        <f t="shared" si="173"/>
        <v>0</v>
      </c>
      <c r="V663" s="11">
        <f t="shared" si="174"/>
        <v>79589.999999999985</v>
      </c>
      <c r="W663" s="11">
        <f t="shared" si="175"/>
        <v>31079.999999999996</v>
      </c>
      <c r="X663" s="11">
        <f t="shared" si="176"/>
        <v>0</v>
      </c>
      <c r="Y663" s="11">
        <f t="shared" si="177"/>
        <v>110669.99999999999</v>
      </c>
    </row>
    <row r="664" spans="1:25">
      <c r="A664" s="13">
        <v>131</v>
      </c>
      <c r="B664" s="2">
        <v>310003572</v>
      </c>
      <c r="C664" s="1" t="s">
        <v>210</v>
      </c>
      <c r="D664" s="1" t="s">
        <v>123</v>
      </c>
      <c r="H664" s="4">
        <f>_xlfn.IFNA(VLOOKUP(B664,'FST MT'!A:FS,$A664,0),0)</f>
        <v>0</v>
      </c>
      <c r="I664" s="4">
        <f t="shared" si="167"/>
        <v>0</v>
      </c>
      <c r="K664" s="52">
        <f>IF(D664="MT",VLOOKUP(B664,Master_Item!B:H,7,0),VLOOKUP(B664,Master_Item!B:H,6,0))</f>
        <v>72</v>
      </c>
      <c r="L664" s="52" t="str">
        <f>VLOOKUP(B664,Master_Item!B:M,12,0)</f>
        <v>โรงงานนวนคร</v>
      </c>
      <c r="M664" s="11" t="str">
        <f t="shared" si="168"/>
        <v>โรงงานนวนครMT</v>
      </c>
      <c r="N664" s="11">
        <f t="shared" si="169"/>
        <v>0</v>
      </c>
      <c r="O664" s="11">
        <f t="shared" si="170"/>
        <v>0</v>
      </c>
      <c r="P664" s="11">
        <f t="shared" si="171"/>
        <v>0</v>
      </c>
      <c r="Q664" s="11">
        <f t="shared" si="180"/>
        <v>0</v>
      </c>
      <c r="R664" s="11">
        <f t="shared" si="172"/>
        <v>0</v>
      </c>
      <c r="S664" s="11"/>
      <c r="T664" s="1">
        <f>VLOOKUP(B664,Master_Item!B:I,8,0)</f>
        <v>8.3999999999999986</v>
      </c>
      <c r="U664" s="11">
        <f t="shared" si="173"/>
        <v>0</v>
      </c>
      <c r="V664" s="11">
        <f t="shared" si="174"/>
        <v>0</v>
      </c>
      <c r="W664" s="11">
        <f t="shared" si="175"/>
        <v>0</v>
      </c>
      <c r="X664" s="11">
        <f t="shared" si="176"/>
        <v>0</v>
      </c>
      <c r="Y664" s="11">
        <f t="shared" si="177"/>
        <v>0</v>
      </c>
    </row>
    <row r="665" spans="1:25">
      <c r="A665" s="13">
        <v>24</v>
      </c>
      <c r="B665" s="2">
        <v>310003573</v>
      </c>
      <c r="C665" s="1" t="s">
        <v>211</v>
      </c>
      <c r="D665" s="1" t="s">
        <v>115</v>
      </c>
      <c r="E665" s="12">
        <f>_xlfn.IFNA(VLOOKUP($B665,'FST OMT'!$C:$AH,$A665,0),0)</f>
        <v>0</v>
      </c>
      <c r="F665" s="12">
        <f>_xlfn.IFNA(VLOOKUP($B665,'FST CV'!$C:$AH,$A665,0),0)</f>
        <v>0</v>
      </c>
      <c r="G665" s="12">
        <f>_xlfn.IFNA(VLOOKUP($B665,'FST TT'!$C:$AH,$A665,0),0)</f>
        <v>0</v>
      </c>
      <c r="I665" s="4">
        <f t="shared" si="167"/>
        <v>0</v>
      </c>
      <c r="K665" s="52">
        <f>IF(D665="MT",VLOOKUP(B665,Master_Item!B:H,7,0),VLOOKUP(B665,Master_Item!B:H,6,0))</f>
        <v>72</v>
      </c>
      <c r="L665" s="52" t="str">
        <f>VLOOKUP(B665,Master_Item!B:M,12,0)</f>
        <v>โรงงานนวนคร</v>
      </c>
      <c r="M665" s="11" t="str">
        <f t="shared" si="168"/>
        <v>โรงงานนวนครRegion 1</v>
      </c>
      <c r="N665" s="11">
        <f t="shared" si="169"/>
        <v>0</v>
      </c>
      <c r="O665" s="11">
        <f t="shared" si="170"/>
        <v>0</v>
      </c>
      <c r="P665" s="11">
        <f t="shared" si="171"/>
        <v>0</v>
      </c>
      <c r="Q665" s="11">
        <f t="shared" si="180"/>
        <v>0</v>
      </c>
      <c r="R665" s="11">
        <f t="shared" si="172"/>
        <v>0</v>
      </c>
      <c r="S665" s="11"/>
      <c r="T665" s="1">
        <f>VLOOKUP(B665,Master_Item!B:I,8,0)</f>
        <v>8.3999999999999986</v>
      </c>
      <c r="U665" s="11">
        <f t="shared" si="173"/>
        <v>0</v>
      </c>
      <c r="V665" s="11">
        <f t="shared" si="174"/>
        <v>0</v>
      </c>
      <c r="W665" s="11">
        <f t="shared" si="175"/>
        <v>0</v>
      </c>
      <c r="X665" s="11">
        <f t="shared" si="176"/>
        <v>0</v>
      </c>
      <c r="Y665" s="11">
        <f t="shared" si="177"/>
        <v>0</v>
      </c>
    </row>
    <row r="666" spans="1:25">
      <c r="A666" s="13">
        <v>25</v>
      </c>
      <c r="B666" s="2">
        <v>310003573</v>
      </c>
      <c r="C666" s="1" t="s">
        <v>211</v>
      </c>
      <c r="D666" s="1" t="s">
        <v>116</v>
      </c>
      <c r="E666" s="12">
        <f>_xlfn.IFNA(VLOOKUP($B666,'FST OMT'!$C:$AH,$A666,0),0)</f>
        <v>5779</v>
      </c>
      <c r="F666" s="12">
        <f>_xlfn.IFNA(VLOOKUP($B666,'FST CV'!$C:$AH,$A666,0),0)</f>
        <v>0</v>
      </c>
      <c r="G666" s="12">
        <f>_xlfn.IFNA(VLOOKUP($B666,'FST TT'!$C:$AH,$A666,0),0)</f>
        <v>0</v>
      </c>
      <c r="I666" s="4">
        <f t="shared" si="167"/>
        <v>5779</v>
      </c>
      <c r="K666" s="52">
        <f>IF(D666="MT",VLOOKUP(B666,Master_Item!B:H,7,0),VLOOKUP(B666,Master_Item!B:H,6,0))</f>
        <v>72</v>
      </c>
      <c r="L666" s="52" t="str">
        <f>VLOOKUP(B666,Master_Item!B:M,12,0)</f>
        <v>โรงงานนวนคร</v>
      </c>
      <c r="M666" s="11" t="str">
        <f t="shared" si="168"/>
        <v>โรงงานนวนครRegion 2</v>
      </c>
      <c r="N666" s="11">
        <f t="shared" si="169"/>
        <v>80.263888888888886</v>
      </c>
      <c r="O666" s="11">
        <f t="shared" si="170"/>
        <v>0</v>
      </c>
      <c r="P666" s="11">
        <f t="shared" si="171"/>
        <v>0</v>
      </c>
      <c r="Q666" s="11">
        <f t="shared" si="180"/>
        <v>0</v>
      </c>
      <c r="R666" s="11">
        <f t="shared" si="172"/>
        <v>80.263888888888886</v>
      </c>
      <c r="S666" s="11"/>
      <c r="T666" s="1">
        <f>VLOOKUP(B666,Master_Item!B:I,8,0)</f>
        <v>8.3999999999999986</v>
      </c>
      <c r="U666" s="11">
        <f t="shared" si="173"/>
        <v>48543.599999999991</v>
      </c>
      <c r="V666" s="11">
        <f t="shared" si="174"/>
        <v>0</v>
      </c>
      <c r="W666" s="11">
        <f t="shared" si="175"/>
        <v>0</v>
      </c>
      <c r="X666" s="11">
        <f t="shared" si="176"/>
        <v>0</v>
      </c>
      <c r="Y666" s="11">
        <f t="shared" si="177"/>
        <v>48543.599999999991</v>
      </c>
    </row>
    <row r="667" spans="1:25">
      <c r="A667" s="13">
        <v>26</v>
      </c>
      <c r="B667" s="2">
        <v>310003573</v>
      </c>
      <c r="C667" s="1" t="s">
        <v>211</v>
      </c>
      <c r="D667" s="1" t="s">
        <v>117</v>
      </c>
      <c r="E667" s="12">
        <f>_xlfn.IFNA(VLOOKUP($B667,'FST OMT'!$C:$AH,$A667,0),0)</f>
        <v>4946</v>
      </c>
      <c r="F667" s="12">
        <f>_xlfn.IFNA(VLOOKUP($B667,'FST CV'!$C:$AH,$A667,0),0)</f>
        <v>0</v>
      </c>
      <c r="G667" s="12">
        <f>_xlfn.IFNA(VLOOKUP($B667,'FST TT'!$C:$AH,$A667,0),0)</f>
        <v>0</v>
      </c>
      <c r="I667" s="4">
        <f t="shared" si="167"/>
        <v>4946</v>
      </c>
      <c r="K667" s="52">
        <f>IF(D667="MT",VLOOKUP(B667,Master_Item!B:H,7,0),VLOOKUP(B667,Master_Item!B:H,6,0))</f>
        <v>72</v>
      </c>
      <c r="L667" s="52" t="str">
        <f>VLOOKUP(B667,Master_Item!B:M,12,0)</f>
        <v>โรงงานนวนคร</v>
      </c>
      <c r="M667" s="11" t="str">
        <f t="shared" si="168"/>
        <v>โรงงานนวนครRegion 3</v>
      </c>
      <c r="N667" s="11">
        <f t="shared" si="169"/>
        <v>68.694444444444443</v>
      </c>
      <c r="O667" s="11">
        <f t="shared" si="170"/>
        <v>0</v>
      </c>
      <c r="P667" s="11">
        <f t="shared" si="171"/>
        <v>0</v>
      </c>
      <c r="Q667" s="11">
        <f t="shared" si="180"/>
        <v>0</v>
      </c>
      <c r="R667" s="11">
        <f t="shared" si="172"/>
        <v>68.694444444444443</v>
      </c>
      <c r="S667" s="11"/>
      <c r="T667" s="1">
        <f>VLOOKUP(B667,Master_Item!B:I,8,0)</f>
        <v>8.3999999999999986</v>
      </c>
      <c r="U667" s="11">
        <f t="shared" si="173"/>
        <v>41546.399999999994</v>
      </c>
      <c r="V667" s="11">
        <f t="shared" si="174"/>
        <v>0</v>
      </c>
      <c r="W667" s="11">
        <f t="shared" si="175"/>
        <v>0</v>
      </c>
      <c r="X667" s="11">
        <f t="shared" si="176"/>
        <v>0</v>
      </c>
      <c r="Y667" s="11">
        <f t="shared" si="177"/>
        <v>41546.399999999994</v>
      </c>
    </row>
    <row r="668" spans="1:25">
      <c r="A668" s="13">
        <v>27</v>
      </c>
      <c r="B668" s="2">
        <v>310003573</v>
      </c>
      <c r="C668" s="1" t="s">
        <v>211</v>
      </c>
      <c r="D668" s="1" t="s">
        <v>118</v>
      </c>
      <c r="E668" s="12">
        <f>_xlfn.IFNA(VLOOKUP($B668,'FST OMT'!$C:$AH,$A668,0),0)</f>
        <v>4912</v>
      </c>
      <c r="F668" s="12">
        <f>_xlfn.IFNA(VLOOKUP($B668,'FST CV'!$C:$AH,$A668,0),0)</f>
        <v>0</v>
      </c>
      <c r="G668" s="12">
        <f>_xlfn.IFNA(VLOOKUP($B668,'FST TT'!$C:$AH,$A668,0),0)</f>
        <v>0</v>
      </c>
      <c r="I668" s="4">
        <f t="shared" si="167"/>
        <v>4912</v>
      </c>
      <c r="K668" s="52">
        <f>IF(D668="MT",VLOOKUP(B668,Master_Item!B:H,7,0),VLOOKUP(B668,Master_Item!B:H,6,0))</f>
        <v>72</v>
      </c>
      <c r="L668" s="52" t="str">
        <f>VLOOKUP(B668,Master_Item!B:M,12,0)</f>
        <v>โรงงานนวนคร</v>
      </c>
      <c r="M668" s="11" t="str">
        <f t="shared" si="168"/>
        <v>โรงงานนวนครRegion 4</v>
      </c>
      <c r="N668" s="11">
        <f t="shared" si="169"/>
        <v>68.222222222222229</v>
      </c>
      <c r="O668" s="11">
        <f t="shared" si="170"/>
        <v>0</v>
      </c>
      <c r="P668" s="11">
        <f t="shared" si="171"/>
        <v>0</v>
      </c>
      <c r="Q668" s="11">
        <f t="shared" si="180"/>
        <v>0</v>
      </c>
      <c r="R668" s="11">
        <f t="shared" si="172"/>
        <v>68.222222222222229</v>
      </c>
      <c r="S668" s="11"/>
      <c r="T668" s="1">
        <f>VLOOKUP(B668,Master_Item!B:I,8,0)</f>
        <v>8.3999999999999986</v>
      </c>
      <c r="U668" s="11">
        <f t="shared" si="173"/>
        <v>41260.799999999996</v>
      </c>
      <c r="V668" s="11">
        <f t="shared" si="174"/>
        <v>0</v>
      </c>
      <c r="W668" s="11">
        <f t="shared" si="175"/>
        <v>0</v>
      </c>
      <c r="X668" s="11">
        <f t="shared" si="176"/>
        <v>0</v>
      </c>
      <c r="Y668" s="11">
        <f t="shared" si="177"/>
        <v>41260.799999999996</v>
      </c>
    </row>
    <row r="669" spans="1:25">
      <c r="A669" s="13">
        <v>28</v>
      </c>
      <c r="B669" s="2">
        <v>310003573</v>
      </c>
      <c r="C669" s="1" t="s">
        <v>211</v>
      </c>
      <c r="D669" s="1" t="s">
        <v>119</v>
      </c>
      <c r="E669" s="12">
        <f>_xlfn.IFNA(VLOOKUP($B669,'FST OMT'!$C:$AH,$A669,0),0)</f>
        <v>2832</v>
      </c>
      <c r="F669" s="12">
        <f>_xlfn.IFNA(VLOOKUP($B669,'FST CV'!$C:$AH,$A669,0),0)</f>
        <v>0</v>
      </c>
      <c r="G669" s="12">
        <f>_xlfn.IFNA(VLOOKUP($B669,'FST TT'!$C:$AH,$A669,0),0)</f>
        <v>0</v>
      </c>
      <c r="I669" s="4">
        <f t="shared" si="167"/>
        <v>2832</v>
      </c>
      <c r="K669" s="52">
        <f>IF(D669="MT",VLOOKUP(B669,Master_Item!B:H,7,0),VLOOKUP(B669,Master_Item!B:H,6,0))</f>
        <v>72</v>
      </c>
      <c r="L669" s="52" t="str">
        <f>VLOOKUP(B669,Master_Item!B:M,12,0)</f>
        <v>โรงงานนวนคร</v>
      </c>
      <c r="M669" s="11" t="str">
        <f t="shared" si="168"/>
        <v>โรงงานนวนครRegion 5</v>
      </c>
      <c r="N669" s="11">
        <f t="shared" si="169"/>
        <v>39.333333333333336</v>
      </c>
      <c r="O669" s="11">
        <f t="shared" si="170"/>
        <v>0</v>
      </c>
      <c r="P669" s="11">
        <f t="shared" si="171"/>
        <v>0</v>
      </c>
      <c r="Q669" s="11">
        <f t="shared" si="180"/>
        <v>0</v>
      </c>
      <c r="R669" s="11">
        <f t="shared" si="172"/>
        <v>39.333333333333336</v>
      </c>
      <c r="S669" s="11"/>
      <c r="T669" s="1">
        <f>VLOOKUP(B669,Master_Item!B:I,8,0)</f>
        <v>8.3999999999999986</v>
      </c>
      <c r="U669" s="11">
        <f t="shared" si="173"/>
        <v>23788.799999999996</v>
      </c>
      <c r="V669" s="11">
        <f t="shared" si="174"/>
        <v>0</v>
      </c>
      <c r="W669" s="11">
        <f t="shared" si="175"/>
        <v>0</v>
      </c>
      <c r="X669" s="11">
        <f t="shared" si="176"/>
        <v>0</v>
      </c>
      <c r="Y669" s="11">
        <f t="shared" si="177"/>
        <v>23788.799999999996</v>
      </c>
    </row>
    <row r="670" spans="1:25">
      <c r="A670" s="13">
        <v>29</v>
      </c>
      <c r="B670" s="2">
        <v>310003573</v>
      </c>
      <c r="C670" s="1" t="s">
        <v>211</v>
      </c>
      <c r="D670" s="1" t="s">
        <v>127</v>
      </c>
      <c r="E670" s="12">
        <f>_xlfn.IFNA(VLOOKUP($B670,'FST OMT'!$C:$AH,$A670,0),0)*0.45</f>
        <v>1402.65</v>
      </c>
      <c r="F670" s="12">
        <f>_xlfn.IFNA(VLOOKUP($B670,'FST CV'!$C:$AH,$A670,0),0)*0.45</f>
        <v>0</v>
      </c>
      <c r="G670" s="12">
        <f>_xlfn.IFNA(VLOOKUP($B670,'FST TT'!$C:$AH,$A670,0),0)*0.45</f>
        <v>0</v>
      </c>
      <c r="I670" s="4">
        <f t="shared" si="167"/>
        <v>1402.65</v>
      </c>
      <c r="K670" s="52">
        <f>IF(D670="MT",VLOOKUP(B670,Master_Item!B:H,7,0),VLOOKUP(B670,Master_Item!B:H,6,0))</f>
        <v>72</v>
      </c>
      <c r="L670" s="52" t="str">
        <f>VLOOKUP(B670,Master_Item!B:M,12,0)</f>
        <v>โรงงานนวนคร</v>
      </c>
      <c r="M670" s="11" t="str">
        <f t="shared" si="168"/>
        <v>โรงงานนวนครRegion 6/9</v>
      </c>
      <c r="N670" s="11">
        <f t="shared" si="169"/>
        <v>19.481250000000003</v>
      </c>
      <c r="O670" s="11">
        <f t="shared" si="170"/>
        <v>0</v>
      </c>
      <c r="P670" s="11">
        <f t="shared" si="171"/>
        <v>0</v>
      </c>
      <c r="Q670" s="11">
        <f>H670/$K670</f>
        <v>0</v>
      </c>
      <c r="R670" s="11">
        <f t="shared" si="172"/>
        <v>19.481250000000003</v>
      </c>
      <c r="S670" s="11"/>
      <c r="T670" s="1">
        <f>VLOOKUP(B670,Master_Item!B:I,8,0)</f>
        <v>8.3999999999999986</v>
      </c>
      <c r="U670" s="11">
        <f t="shared" si="173"/>
        <v>11782.259999999998</v>
      </c>
      <c r="V670" s="11">
        <f t="shared" si="174"/>
        <v>0</v>
      </c>
      <c r="W670" s="11">
        <f t="shared" si="175"/>
        <v>0</v>
      </c>
      <c r="X670" s="11">
        <f t="shared" si="176"/>
        <v>0</v>
      </c>
      <c r="Y670" s="11">
        <f t="shared" si="177"/>
        <v>11782.259999999998</v>
      </c>
    </row>
    <row r="671" spans="1:25">
      <c r="A671" s="13">
        <v>29</v>
      </c>
      <c r="B671" s="2">
        <v>310003573</v>
      </c>
      <c r="C671" s="1" t="s">
        <v>211</v>
      </c>
      <c r="D671" s="1" t="s">
        <v>128</v>
      </c>
      <c r="E671" s="12">
        <f>_xlfn.IFNA(VLOOKUP($B671,'FST OMT'!$C:$AH,$A671,0),0)*0.55</f>
        <v>1714.3500000000001</v>
      </c>
      <c r="F671" s="12">
        <f>_xlfn.IFNA(VLOOKUP($B671,'FST CV'!$C:$AH,$A671,0),0)*0.55</f>
        <v>0</v>
      </c>
      <c r="G671" s="12">
        <f>_xlfn.IFNA(VLOOKUP($B671,'FST TT'!$C:$AH,$A671,0),0)*0.55</f>
        <v>0</v>
      </c>
      <c r="I671" s="4">
        <f t="shared" si="167"/>
        <v>1714.3500000000001</v>
      </c>
      <c r="K671" s="52">
        <f>IF(D671="MT",VLOOKUP(B671,Master_Item!B:H,7,0),VLOOKUP(B671,Master_Item!B:H,6,0))</f>
        <v>72</v>
      </c>
      <c r="L671" s="52" t="str">
        <f>VLOOKUP(B671,Master_Item!B:M,12,0)</f>
        <v>โรงงานนวนคร</v>
      </c>
      <c r="M671" s="11" t="str">
        <f t="shared" si="168"/>
        <v>โรงงานนวนครRegion 6/14</v>
      </c>
      <c r="N671" s="11">
        <f t="shared" si="169"/>
        <v>23.810416666666669</v>
      </c>
      <c r="O671" s="11">
        <f t="shared" si="170"/>
        <v>0</v>
      </c>
      <c r="P671" s="11">
        <f t="shared" si="171"/>
        <v>0</v>
      </c>
      <c r="Q671" s="11">
        <f t="shared" ref="Q671:Q679" si="181">H671/$K671</f>
        <v>0</v>
      </c>
      <c r="R671" s="11">
        <f t="shared" si="172"/>
        <v>23.810416666666669</v>
      </c>
      <c r="S671" s="11"/>
      <c r="T671" s="1">
        <f>VLOOKUP(B671,Master_Item!B:I,8,0)</f>
        <v>8.3999999999999986</v>
      </c>
      <c r="U671" s="11">
        <f t="shared" si="173"/>
        <v>14400.539999999999</v>
      </c>
      <c r="V671" s="11">
        <f t="shared" si="174"/>
        <v>0</v>
      </c>
      <c r="W671" s="11">
        <f t="shared" si="175"/>
        <v>0</v>
      </c>
      <c r="X671" s="11">
        <f t="shared" si="176"/>
        <v>0</v>
      </c>
      <c r="Y671" s="11">
        <f t="shared" si="177"/>
        <v>14400.539999999999</v>
      </c>
    </row>
    <row r="672" spans="1:25">
      <c r="A672" s="13">
        <v>30</v>
      </c>
      <c r="B672" s="2">
        <v>310003573</v>
      </c>
      <c r="C672" s="1" t="s">
        <v>211</v>
      </c>
      <c r="D672" s="1" t="s">
        <v>121</v>
      </c>
      <c r="E672" s="12">
        <f>_xlfn.IFNA(VLOOKUP($B672,'FST OMT'!$C:$AH,$A672,0),0)</f>
        <v>2072</v>
      </c>
      <c r="F672" s="12">
        <f>_xlfn.IFNA(VLOOKUP($B672,'FST CV'!$C:$AH,$A672,0),0)</f>
        <v>0</v>
      </c>
      <c r="G672" s="12">
        <f>_xlfn.IFNA(VLOOKUP($B672,'FST TT'!$C:$AH,$A672,0),0)</f>
        <v>0</v>
      </c>
      <c r="I672" s="4">
        <f t="shared" si="167"/>
        <v>2072</v>
      </c>
      <c r="K672" s="52">
        <f>IF(D672="MT",VLOOKUP(B672,Master_Item!B:H,7,0),VLOOKUP(B672,Master_Item!B:H,6,0))</f>
        <v>72</v>
      </c>
      <c r="L672" s="52" t="str">
        <f>VLOOKUP(B672,Master_Item!B:M,12,0)</f>
        <v>โรงงานนวนคร</v>
      </c>
      <c r="M672" s="11" t="str">
        <f t="shared" si="168"/>
        <v>โรงงานนวนครRegion 7</v>
      </c>
      <c r="N672" s="11">
        <f t="shared" si="169"/>
        <v>28.777777777777779</v>
      </c>
      <c r="O672" s="11">
        <f t="shared" si="170"/>
        <v>0</v>
      </c>
      <c r="P672" s="11">
        <f t="shared" si="171"/>
        <v>0</v>
      </c>
      <c r="Q672" s="11">
        <f t="shared" si="181"/>
        <v>0</v>
      </c>
      <c r="R672" s="11">
        <f t="shared" si="172"/>
        <v>28.777777777777779</v>
      </c>
      <c r="S672" s="11"/>
      <c r="T672" s="1">
        <f>VLOOKUP(B672,Master_Item!B:I,8,0)</f>
        <v>8.3999999999999986</v>
      </c>
      <c r="U672" s="11">
        <f t="shared" si="173"/>
        <v>17404.799999999996</v>
      </c>
      <c r="V672" s="11">
        <f t="shared" si="174"/>
        <v>0</v>
      </c>
      <c r="W672" s="11">
        <f t="shared" si="175"/>
        <v>0</v>
      </c>
      <c r="X672" s="11">
        <f t="shared" si="176"/>
        <v>0</v>
      </c>
      <c r="Y672" s="11">
        <f t="shared" si="177"/>
        <v>17404.799999999996</v>
      </c>
    </row>
    <row r="673" spans="1:25">
      <c r="A673" s="13">
        <v>31</v>
      </c>
      <c r="B673" s="2">
        <v>310003573</v>
      </c>
      <c r="C673" s="1" t="s">
        <v>211</v>
      </c>
      <c r="D673" s="1" t="s">
        <v>122</v>
      </c>
      <c r="E673" s="12">
        <f>_xlfn.IFNA(VLOOKUP($B673,'FST OMT'!$C:$AH,$A673,0),0)</f>
        <v>14255</v>
      </c>
      <c r="F673" s="12">
        <f>_xlfn.IFNA(VLOOKUP($B673,'FST CV'!$C:$AH,$A673,0),0)</f>
        <v>0</v>
      </c>
      <c r="G673" s="12">
        <f>_xlfn.IFNA(VLOOKUP($B673,'FST TT'!$C:$AH,$A673,0),0)</f>
        <v>0</v>
      </c>
      <c r="I673" s="4">
        <f t="shared" si="167"/>
        <v>14255</v>
      </c>
      <c r="K673" s="52">
        <f>IF(D673="MT",VLOOKUP(B673,Master_Item!B:H,7,0),VLOOKUP(B673,Master_Item!B:H,6,0))</f>
        <v>72</v>
      </c>
      <c r="L673" s="52" t="str">
        <f>VLOOKUP(B673,Master_Item!B:M,12,0)</f>
        <v>โรงงานนวนคร</v>
      </c>
      <c r="M673" s="11" t="str">
        <f t="shared" si="168"/>
        <v>โรงงานนวนครRegion 8</v>
      </c>
      <c r="N673" s="11">
        <f t="shared" si="169"/>
        <v>197.98611111111111</v>
      </c>
      <c r="O673" s="11">
        <f t="shared" si="170"/>
        <v>0</v>
      </c>
      <c r="P673" s="11">
        <f t="shared" si="171"/>
        <v>0</v>
      </c>
      <c r="Q673" s="11">
        <f t="shared" si="181"/>
        <v>0</v>
      </c>
      <c r="R673" s="11">
        <f t="shared" si="172"/>
        <v>197.98611111111111</v>
      </c>
      <c r="S673" s="11"/>
      <c r="T673" s="1">
        <f>VLOOKUP(B673,Master_Item!B:I,8,0)</f>
        <v>8.3999999999999986</v>
      </c>
      <c r="U673" s="11">
        <f t="shared" si="173"/>
        <v>119741.99999999999</v>
      </c>
      <c r="V673" s="11">
        <f t="shared" si="174"/>
        <v>0</v>
      </c>
      <c r="W673" s="11">
        <f t="shared" si="175"/>
        <v>0</v>
      </c>
      <c r="X673" s="11">
        <f t="shared" si="176"/>
        <v>0</v>
      </c>
      <c r="Y673" s="11">
        <f t="shared" si="177"/>
        <v>119741.99999999999</v>
      </c>
    </row>
    <row r="674" spans="1:25">
      <c r="A674" s="13">
        <v>131</v>
      </c>
      <c r="B674" s="2">
        <v>310003573</v>
      </c>
      <c r="C674" s="1" t="s">
        <v>211</v>
      </c>
      <c r="D674" s="1" t="s">
        <v>123</v>
      </c>
      <c r="H674" s="4">
        <f>_xlfn.IFNA(VLOOKUP(B674,'FST MT'!A:FS,$A674,0),0)</f>
        <v>2400</v>
      </c>
      <c r="I674" s="4">
        <f t="shared" si="167"/>
        <v>2400</v>
      </c>
      <c r="K674" s="52">
        <f>IF(D674="MT",VLOOKUP(B674,Master_Item!B:H,7,0),VLOOKUP(B674,Master_Item!B:H,6,0))</f>
        <v>72</v>
      </c>
      <c r="L674" s="52" t="str">
        <f>VLOOKUP(B674,Master_Item!B:M,12,0)</f>
        <v>โรงงานนวนคร</v>
      </c>
      <c r="M674" s="11" t="str">
        <f t="shared" si="168"/>
        <v>โรงงานนวนครMT</v>
      </c>
      <c r="N674" s="11">
        <f t="shared" si="169"/>
        <v>0</v>
      </c>
      <c r="O674" s="11">
        <f t="shared" si="170"/>
        <v>0</v>
      </c>
      <c r="P674" s="11">
        <f t="shared" si="171"/>
        <v>0</v>
      </c>
      <c r="Q674" s="11">
        <f t="shared" si="181"/>
        <v>33.333333333333336</v>
      </c>
      <c r="R674" s="11">
        <f t="shared" si="172"/>
        <v>33.333333333333336</v>
      </c>
      <c r="S674" s="11"/>
      <c r="T674" s="1">
        <f>VLOOKUP(B674,Master_Item!B:I,8,0)</f>
        <v>8.3999999999999986</v>
      </c>
      <c r="U674" s="11">
        <f t="shared" si="173"/>
        <v>0</v>
      </c>
      <c r="V674" s="11">
        <f t="shared" si="174"/>
        <v>0</v>
      </c>
      <c r="W674" s="11">
        <f t="shared" si="175"/>
        <v>0</v>
      </c>
      <c r="X674" s="11">
        <f t="shared" si="176"/>
        <v>20159.999999999996</v>
      </c>
      <c r="Y674" s="11">
        <f t="shared" si="177"/>
        <v>20159.999999999996</v>
      </c>
    </row>
    <row r="675" spans="1:25">
      <c r="A675" s="13">
        <v>24</v>
      </c>
      <c r="B675" s="2">
        <v>310003574</v>
      </c>
      <c r="C675" s="1" t="s">
        <v>212</v>
      </c>
      <c r="D675" s="1" t="s">
        <v>115</v>
      </c>
      <c r="E675" s="12">
        <f>_xlfn.IFNA(VLOOKUP($B675,'FST OMT'!$C:$AH,$A675,0),0)</f>
        <v>0</v>
      </c>
      <c r="F675" s="12">
        <f>_xlfn.IFNA(VLOOKUP($B675,'FST CV'!$C:$AH,$A675,0),0)</f>
        <v>0</v>
      </c>
      <c r="G675" s="12">
        <f>_xlfn.IFNA(VLOOKUP($B675,'FST TT'!$C:$AH,$A675,0),0)</f>
        <v>0</v>
      </c>
      <c r="I675" s="4">
        <f t="shared" si="167"/>
        <v>0</v>
      </c>
      <c r="K675" s="52">
        <f>IF(D675="MT",VLOOKUP(B675,Master_Item!B:H,7,0),VLOOKUP(B675,Master_Item!B:H,6,0))</f>
        <v>72</v>
      </c>
      <c r="L675" s="52" t="str">
        <f>VLOOKUP(B675,Master_Item!B:M,12,0)</f>
        <v>โรงงานวังม่วง</v>
      </c>
      <c r="M675" s="11" t="str">
        <f t="shared" si="168"/>
        <v>โรงงานวังม่วงRegion 1</v>
      </c>
      <c r="N675" s="11">
        <f t="shared" si="169"/>
        <v>0</v>
      </c>
      <c r="O675" s="11">
        <f t="shared" si="170"/>
        <v>0</v>
      </c>
      <c r="P675" s="11">
        <f t="shared" si="171"/>
        <v>0</v>
      </c>
      <c r="Q675" s="11">
        <f t="shared" si="181"/>
        <v>0</v>
      </c>
      <c r="R675" s="11">
        <f t="shared" si="172"/>
        <v>0</v>
      </c>
      <c r="S675" s="11"/>
      <c r="T675" s="1">
        <f>VLOOKUP(B675,Master_Item!B:I,8,0)</f>
        <v>9.1199999999999992</v>
      </c>
      <c r="U675" s="11">
        <f t="shared" si="173"/>
        <v>0</v>
      </c>
      <c r="V675" s="11">
        <f t="shared" si="174"/>
        <v>0</v>
      </c>
      <c r="W675" s="11">
        <f t="shared" si="175"/>
        <v>0</v>
      </c>
      <c r="X675" s="11">
        <f t="shared" si="176"/>
        <v>0</v>
      </c>
      <c r="Y675" s="11">
        <f t="shared" si="177"/>
        <v>0</v>
      </c>
    </row>
    <row r="676" spans="1:25">
      <c r="A676" s="13">
        <v>25</v>
      </c>
      <c r="B676" s="2">
        <v>310003574</v>
      </c>
      <c r="C676" s="1" t="s">
        <v>212</v>
      </c>
      <c r="D676" s="1" t="s">
        <v>116</v>
      </c>
      <c r="E676" s="12">
        <f>_xlfn.IFNA(VLOOKUP($B676,'FST OMT'!$C:$AH,$A676,0),0)</f>
        <v>0</v>
      </c>
      <c r="F676" s="12">
        <f>_xlfn.IFNA(VLOOKUP($B676,'FST CV'!$C:$AH,$A676,0),0)</f>
        <v>0</v>
      </c>
      <c r="G676" s="12">
        <f>_xlfn.IFNA(VLOOKUP($B676,'FST TT'!$C:$AH,$A676,0),0)</f>
        <v>0</v>
      </c>
      <c r="I676" s="4">
        <f t="shared" si="167"/>
        <v>0</v>
      </c>
      <c r="K676" s="52">
        <f>IF(D676="MT",VLOOKUP(B676,Master_Item!B:H,7,0),VLOOKUP(B676,Master_Item!B:H,6,0))</f>
        <v>72</v>
      </c>
      <c r="L676" s="52" t="str">
        <f>VLOOKUP(B676,Master_Item!B:M,12,0)</f>
        <v>โรงงานวังม่วง</v>
      </c>
      <c r="M676" s="11" t="str">
        <f t="shared" si="168"/>
        <v>โรงงานวังม่วงRegion 2</v>
      </c>
      <c r="N676" s="11">
        <f t="shared" si="169"/>
        <v>0</v>
      </c>
      <c r="O676" s="11">
        <f t="shared" si="170"/>
        <v>0</v>
      </c>
      <c r="P676" s="11">
        <f t="shared" si="171"/>
        <v>0</v>
      </c>
      <c r="Q676" s="11">
        <f t="shared" si="181"/>
        <v>0</v>
      </c>
      <c r="R676" s="11">
        <f t="shared" si="172"/>
        <v>0</v>
      </c>
      <c r="S676" s="11"/>
      <c r="T676" s="1">
        <f>VLOOKUP(B676,Master_Item!B:I,8,0)</f>
        <v>9.1199999999999992</v>
      </c>
      <c r="U676" s="11">
        <f t="shared" si="173"/>
        <v>0</v>
      </c>
      <c r="V676" s="11">
        <f t="shared" si="174"/>
        <v>0</v>
      </c>
      <c r="W676" s="11">
        <f t="shared" si="175"/>
        <v>0</v>
      </c>
      <c r="X676" s="11">
        <f t="shared" si="176"/>
        <v>0</v>
      </c>
      <c r="Y676" s="11">
        <f t="shared" si="177"/>
        <v>0</v>
      </c>
    </row>
    <row r="677" spans="1:25">
      <c r="A677" s="13">
        <v>26</v>
      </c>
      <c r="B677" s="2">
        <v>310003574</v>
      </c>
      <c r="C677" s="1" t="s">
        <v>212</v>
      </c>
      <c r="D677" s="1" t="s">
        <v>117</v>
      </c>
      <c r="E677" s="12">
        <f>_xlfn.IFNA(VLOOKUP($B677,'FST OMT'!$C:$AH,$A677,0),0)</f>
        <v>0</v>
      </c>
      <c r="F677" s="12">
        <f>_xlfn.IFNA(VLOOKUP($B677,'FST CV'!$C:$AH,$A677,0),0)</f>
        <v>0</v>
      </c>
      <c r="G677" s="12">
        <f>_xlfn.IFNA(VLOOKUP($B677,'FST TT'!$C:$AH,$A677,0),0)</f>
        <v>0</v>
      </c>
      <c r="I677" s="4">
        <f t="shared" si="167"/>
        <v>0</v>
      </c>
      <c r="K677" s="52">
        <f>IF(D677="MT",VLOOKUP(B677,Master_Item!B:H,7,0),VLOOKUP(B677,Master_Item!B:H,6,0))</f>
        <v>72</v>
      </c>
      <c r="L677" s="52" t="str">
        <f>VLOOKUP(B677,Master_Item!B:M,12,0)</f>
        <v>โรงงานวังม่วง</v>
      </c>
      <c r="M677" s="11" t="str">
        <f t="shared" si="168"/>
        <v>โรงงานวังม่วงRegion 3</v>
      </c>
      <c r="N677" s="11">
        <f t="shared" si="169"/>
        <v>0</v>
      </c>
      <c r="O677" s="11">
        <f t="shared" si="170"/>
        <v>0</v>
      </c>
      <c r="P677" s="11">
        <f t="shared" si="171"/>
        <v>0</v>
      </c>
      <c r="Q677" s="11">
        <f t="shared" si="181"/>
        <v>0</v>
      </c>
      <c r="R677" s="11">
        <f t="shared" si="172"/>
        <v>0</v>
      </c>
      <c r="S677" s="11"/>
      <c r="T677" s="1">
        <f>VLOOKUP(B677,Master_Item!B:I,8,0)</f>
        <v>9.1199999999999992</v>
      </c>
      <c r="U677" s="11">
        <f t="shared" si="173"/>
        <v>0</v>
      </c>
      <c r="V677" s="11">
        <f t="shared" si="174"/>
        <v>0</v>
      </c>
      <c r="W677" s="11">
        <f t="shared" si="175"/>
        <v>0</v>
      </c>
      <c r="X677" s="11">
        <f t="shared" si="176"/>
        <v>0</v>
      </c>
      <c r="Y677" s="11">
        <f t="shared" si="177"/>
        <v>0</v>
      </c>
    </row>
    <row r="678" spans="1:25">
      <c r="A678" s="13">
        <v>27</v>
      </c>
      <c r="B678" s="2">
        <v>310003574</v>
      </c>
      <c r="C678" s="1" t="s">
        <v>212</v>
      </c>
      <c r="D678" s="1" t="s">
        <v>118</v>
      </c>
      <c r="E678" s="12">
        <f>_xlfn.IFNA(VLOOKUP($B678,'FST OMT'!$C:$AH,$A678,0),0)</f>
        <v>0</v>
      </c>
      <c r="F678" s="12">
        <f>_xlfn.IFNA(VLOOKUP($B678,'FST CV'!$C:$AH,$A678,0),0)</f>
        <v>0</v>
      </c>
      <c r="G678" s="12">
        <f>_xlfn.IFNA(VLOOKUP($B678,'FST TT'!$C:$AH,$A678,0),0)</f>
        <v>0</v>
      </c>
      <c r="I678" s="4">
        <f t="shared" si="167"/>
        <v>0</v>
      </c>
      <c r="K678" s="52">
        <f>IF(D678="MT",VLOOKUP(B678,Master_Item!B:H,7,0),VLOOKUP(B678,Master_Item!B:H,6,0))</f>
        <v>72</v>
      </c>
      <c r="L678" s="52" t="str">
        <f>VLOOKUP(B678,Master_Item!B:M,12,0)</f>
        <v>โรงงานวังม่วง</v>
      </c>
      <c r="M678" s="11" t="str">
        <f t="shared" si="168"/>
        <v>โรงงานวังม่วงRegion 4</v>
      </c>
      <c r="N678" s="11">
        <f t="shared" si="169"/>
        <v>0</v>
      </c>
      <c r="O678" s="11">
        <f t="shared" si="170"/>
        <v>0</v>
      </c>
      <c r="P678" s="11">
        <f t="shared" si="171"/>
        <v>0</v>
      </c>
      <c r="Q678" s="11">
        <f t="shared" si="181"/>
        <v>0</v>
      </c>
      <c r="R678" s="11">
        <f t="shared" si="172"/>
        <v>0</v>
      </c>
      <c r="S678" s="11"/>
      <c r="T678" s="1">
        <f>VLOOKUP(B678,Master_Item!B:I,8,0)</f>
        <v>9.1199999999999992</v>
      </c>
      <c r="U678" s="11">
        <f t="shared" si="173"/>
        <v>0</v>
      </c>
      <c r="V678" s="11">
        <f t="shared" si="174"/>
        <v>0</v>
      </c>
      <c r="W678" s="11">
        <f t="shared" si="175"/>
        <v>0</v>
      </c>
      <c r="X678" s="11">
        <f t="shared" si="176"/>
        <v>0</v>
      </c>
      <c r="Y678" s="11">
        <f t="shared" si="177"/>
        <v>0</v>
      </c>
    </row>
    <row r="679" spans="1:25">
      <c r="A679" s="13">
        <v>28</v>
      </c>
      <c r="B679" s="2">
        <v>310003574</v>
      </c>
      <c r="C679" s="1" t="s">
        <v>212</v>
      </c>
      <c r="D679" s="1" t="s">
        <v>119</v>
      </c>
      <c r="E679" s="12">
        <f>_xlfn.IFNA(VLOOKUP($B679,'FST OMT'!$C:$AH,$A679,0),0)</f>
        <v>0</v>
      </c>
      <c r="F679" s="12">
        <f>_xlfn.IFNA(VLOOKUP($B679,'FST CV'!$C:$AH,$A679,0),0)</f>
        <v>0</v>
      </c>
      <c r="G679" s="12">
        <f>_xlfn.IFNA(VLOOKUP($B679,'FST TT'!$C:$AH,$A679,0),0)</f>
        <v>0</v>
      </c>
      <c r="I679" s="4">
        <f t="shared" si="167"/>
        <v>0</v>
      </c>
      <c r="K679" s="52">
        <f>IF(D679="MT",VLOOKUP(B679,Master_Item!B:H,7,0),VLOOKUP(B679,Master_Item!B:H,6,0))</f>
        <v>72</v>
      </c>
      <c r="L679" s="52" t="str">
        <f>VLOOKUP(B679,Master_Item!B:M,12,0)</f>
        <v>โรงงานวังม่วง</v>
      </c>
      <c r="M679" s="11" t="str">
        <f t="shared" si="168"/>
        <v>โรงงานวังม่วงRegion 5</v>
      </c>
      <c r="N679" s="11">
        <f t="shared" si="169"/>
        <v>0</v>
      </c>
      <c r="O679" s="11">
        <f t="shared" si="170"/>
        <v>0</v>
      </c>
      <c r="P679" s="11">
        <f t="shared" si="171"/>
        <v>0</v>
      </c>
      <c r="Q679" s="11">
        <f t="shared" si="181"/>
        <v>0</v>
      </c>
      <c r="R679" s="11">
        <f t="shared" si="172"/>
        <v>0</v>
      </c>
      <c r="S679" s="11"/>
      <c r="T679" s="1">
        <f>VLOOKUP(B679,Master_Item!B:I,8,0)</f>
        <v>9.1199999999999992</v>
      </c>
      <c r="U679" s="11">
        <f t="shared" si="173"/>
        <v>0</v>
      </c>
      <c r="V679" s="11">
        <f t="shared" si="174"/>
        <v>0</v>
      </c>
      <c r="W679" s="11">
        <f t="shared" si="175"/>
        <v>0</v>
      </c>
      <c r="X679" s="11">
        <f t="shared" si="176"/>
        <v>0</v>
      </c>
      <c r="Y679" s="11">
        <f t="shared" si="177"/>
        <v>0</v>
      </c>
    </row>
    <row r="680" spans="1:25">
      <c r="A680" s="13">
        <v>29</v>
      </c>
      <c r="B680" s="2">
        <v>310003574</v>
      </c>
      <c r="C680" s="1" t="s">
        <v>212</v>
      </c>
      <c r="D680" s="1" t="s">
        <v>127</v>
      </c>
      <c r="E680" s="12">
        <f>_xlfn.IFNA(VLOOKUP($B680,'FST OMT'!$C:$AH,$A680,0),0)*0.45</f>
        <v>0</v>
      </c>
      <c r="F680" s="12">
        <f>_xlfn.IFNA(VLOOKUP($B680,'FST CV'!$C:$AH,$A680,0),0)*0.45</f>
        <v>0</v>
      </c>
      <c r="G680" s="12">
        <f>_xlfn.IFNA(VLOOKUP($B680,'FST TT'!$C:$AH,$A680,0),0)*0.45</f>
        <v>0</v>
      </c>
      <c r="I680" s="4">
        <f t="shared" si="167"/>
        <v>0</v>
      </c>
      <c r="K680" s="52">
        <f>IF(D680="MT",VLOOKUP(B680,Master_Item!B:H,7,0),VLOOKUP(B680,Master_Item!B:H,6,0))</f>
        <v>72</v>
      </c>
      <c r="L680" s="52" t="str">
        <f>VLOOKUP(B680,Master_Item!B:M,12,0)</f>
        <v>โรงงานวังม่วง</v>
      </c>
      <c r="M680" s="11" t="str">
        <f t="shared" si="168"/>
        <v>โรงงานวังม่วงRegion 6/9</v>
      </c>
      <c r="N680" s="11">
        <f t="shared" si="169"/>
        <v>0</v>
      </c>
      <c r="O680" s="11">
        <f t="shared" si="170"/>
        <v>0</v>
      </c>
      <c r="P680" s="11">
        <f t="shared" si="171"/>
        <v>0</v>
      </c>
      <c r="Q680" s="11">
        <f>H680/$K680</f>
        <v>0</v>
      </c>
      <c r="R680" s="11">
        <f t="shared" si="172"/>
        <v>0</v>
      </c>
      <c r="S680" s="11"/>
      <c r="T680" s="1">
        <f>VLOOKUP(B680,Master_Item!B:I,8,0)</f>
        <v>9.1199999999999992</v>
      </c>
      <c r="U680" s="11">
        <f t="shared" si="173"/>
        <v>0</v>
      </c>
      <c r="V680" s="11">
        <f t="shared" si="174"/>
        <v>0</v>
      </c>
      <c r="W680" s="11">
        <f t="shared" si="175"/>
        <v>0</v>
      </c>
      <c r="X680" s="11">
        <f t="shared" si="176"/>
        <v>0</v>
      </c>
      <c r="Y680" s="11">
        <f t="shared" si="177"/>
        <v>0</v>
      </c>
    </row>
    <row r="681" spans="1:25">
      <c r="A681" s="13">
        <v>29</v>
      </c>
      <c r="B681" s="2">
        <v>310003574</v>
      </c>
      <c r="C681" s="1" t="s">
        <v>212</v>
      </c>
      <c r="D681" s="1" t="s">
        <v>128</v>
      </c>
      <c r="E681" s="12">
        <f>_xlfn.IFNA(VLOOKUP($B681,'FST OMT'!$C:$AH,$A681,0),0)*0.55</f>
        <v>0</v>
      </c>
      <c r="F681" s="12">
        <f>_xlfn.IFNA(VLOOKUP($B681,'FST CV'!$C:$AH,$A681,0),0)*0.55</f>
        <v>0</v>
      </c>
      <c r="G681" s="12">
        <f>_xlfn.IFNA(VLOOKUP($B681,'FST TT'!$C:$AH,$A681,0),0)*0.55</f>
        <v>0</v>
      </c>
      <c r="I681" s="4">
        <f t="shared" si="167"/>
        <v>0</v>
      </c>
      <c r="K681" s="52">
        <f>IF(D681="MT",VLOOKUP(B681,Master_Item!B:H,7,0),VLOOKUP(B681,Master_Item!B:H,6,0))</f>
        <v>72</v>
      </c>
      <c r="L681" s="52" t="str">
        <f>VLOOKUP(B681,Master_Item!B:M,12,0)</f>
        <v>โรงงานวังม่วง</v>
      </c>
      <c r="M681" s="11" t="str">
        <f t="shared" si="168"/>
        <v>โรงงานวังม่วงRegion 6/14</v>
      </c>
      <c r="N681" s="11">
        <f t="shared" si="169"/>
        <v>0</v>
      </c>
      <c r="O681" s="11">
        <f t="shared" si="170"/>
        <v>0</v>
      </c>
      <c r="P681" s="11">
        <f t="shared" si="171"/>
        <v>0</v>
      </c>
      <c r="Q681" s="11">
        <f t="shared" ref="Q681:Q689" si="182">H681/$K681</f>
        <v>0</v>
      </c>
      <c r="R681" s="11">
        <f t="shared" si="172"/>
        <v>0</v>
      </c>
      <c r="S681" s="11"/>
      <c r="T681" s="1">
        <f>VLOOKUP(B681,Master_Item!B:I,8,0)</f>
        <v>9.1199999999999992</v>
      </c>
      <c r="U681" s="11">
        <f t="shared" si="173"/>
        <v>0</v>
      </c>
      <c r="V681" s="11">
        <f t="shared" si="174"/>
        <v>0</v>
      </c>
      <c r="W681" s="11">
        <f t="shared" si="175"/>
        <v>0</v>
      </c>
      <c r="X681" s="11">
        <f t="shared" si="176"/>
        <v>0</v>
      </c>
      <c r="Y681" s="11">
        <f t="shared" si="177"/>
        <v>0</v>
      </c>
    </row>
    <row r="682" spans="1:25">
      <c r="A682" s="13">
        <v>30</v>
      </c>
      <c r="B682" s="2">
        <v>310003574</v>
      </c>
      <c r="C682" s="1" t="s">
        <v>212</v>
      </c>
      <c r="D682" s="1" t="s">
        <v>121</v>
      </c>
      <c r="E682" s="12">
        <f>_xlfn.IFNA(VLOOKUP($B682,'FST OMT'!$C:$AH,$A682,0),0)</f>
        <v>0</v>
      </c>
      <c r="F682" s="12">
        <f>_xlfn.IFNA(VLOOKUP($B682,'FST CV'!$C:$AH,$A682,0),0)</f>
        <v>0</v>
      </c>
      <c r="G682" s="12">
        <f>_xlfn.IFNA(VLOOKUP($B682,'FST TT'!$C:$AH,$A682,0),0)</f>
        <v>0</v>
      </c>
      <c r="I682" s="4">
        <f t="shared" si="167"/>
        <v>0</v>
      </c>
      <c r="K682" s="52">
        <f>IF(D682="MT",VLOOKUP(B682,Master_Item!B:H,7,0),VLOOKUP(B682,Master_Item!B:H,6,0))</f>
        <v>72</v>
      </c>
      <c r="L682" s="52" t="str">
        <f>VLOOKUP(B682,Master_Item!B:M,12,0)</f>
        <v>โรงงานวังม่วง</v>
      </c>
      <c r="M682" s="11" t="str">
        <f t="shared" si="168"/>
        <v>โรงงานวังม่วงRegion 7</v>
      </c>
      <c r="N682" s="11">
        <f t="shared" si="169"/>
        <v>0</v>
      </c>
      <c r="O682" s="11">
        <f t="shared" si="170"/>
        <v>0</v>
      </c>
      <c r="P682" s="11">
        <f t="shared" si="171"/>
        <v>0</v>
      </c>
      <c r="Q682" s="11">
        <f t="shared" si="182"/>
        <v>0</v>
      </c>
      <c r="R682" s="11">
        <f t="shared" si="172"/>
        <v>0</v>
      </c>
      <c r="S682" s="11"/>
      <c r="T682" s="1">
        <f>VLOOKUP(B682,Master_Item!B:I,8,0)</f>
        <v>9.1199999999999992</v>
      </c>
      <c r="U682" s="11">
        <f t="shared" si="173"/>
        <v>0</v>
      </c>
      <c r="V682" s="11">
        <f t="shared" si="174"/>
        <v>0</v>
      </c>
      <c r="W682" s="11">
        <f t="shared" si="175"/>
        <v>0</v>
      </c>
      <c r="X682" s="11">
        <f t="shared" si="176"/>
        <v>0</v>
      </c>
      <c r="Y682" s="11">
        <f t="shared" si="177"/>
        <v>0</v>
      </c>
    </row>
    <row r="683" spans="1:25">
      <c r="A683" s="13">
        <v>31</v>
      </c>
      <c r="B683" s="2">
        <v>310003574</v>
      </c>
      <c r="C683" s="1" t="s">
        <v>212</v>
      </c>
      <c r="D683" s="1" t="s">
        <v>122</v>
      </c>
      <c r="E683" s="12">
        <f>_xlfn.IFNA(VLOOKUP($B683,'FST OMT'!$C:$AH,$A683,0),0)</f>
        <v>0</v>
      </c>
      <c r="F683" s="12">
        <f>_xlfn.IFNA(VLOOKUP($B683,'FST CV'!$C:$AH,$A683,0),0)</f>
        <v>0</v>
      </c>
      <c r="G683" s="12">
        <f>_xlfn.IFNA(VLOOKUP($B683,'FST TT'!$C:$AH,$A683,0),0)</f>
        <v>0</v>
      </c>
      <c r="I683" s="4">
        <f t="shared" si="167"/>
        <v>0</v>
      </c>
      <c r="K683" s="52">
        <f>IF(D683="MT",VLOOKUP(B683,Master_Item!B:H,7,0),VLOOKUP(B683,Master_Item!B:H,6,0))</f>
        <v>72</v>
      </c>
      <c r="L683" s="52" t="str">
        <f>VLOOKUP(B683,Master_Item!B:M,12,0)</f>
        <v>โรงงานวังม่วง</v>
      </c>
      <c r="M683" s="11" t="str">
        <f t="shared" si="168"/>
        <v>โรงงานวังม่วงRegion 8</v>
      </c>
      <c r="N683" s="11">
        <f t="shared" si="169"/>
        <v>0</v>
      </c>
      <c r="O683" s="11">
        <f t="shared" si="170"/>
        <v>0</v>
      </c>
      <c r="P683" s="11">
        <f t="shared" si="171"/>
        <v>0</v>
      </c>
      <c r="Q683" s="11">
        <f t="shared" si="182"/>
        <v>0</v>
      </c>
      <c r="R683" s="11">
        <f t="shared" si="172"/>
        <v>0</v>
      </c>
      <c r="S683" s="11"/>
      <c r="T683" s="1">
        <f>VLOOKUP(B683,Master_Item!B:I,8,0)</f>
        <v>9.1199999999999992</v>
      </c>
      <c r="U683" s="11">
        <f t="shared" si="173"/>
        <v>0</v>
      </c>
      <c r="V683" s="11">
        <f t="shared" si="174"/>
        <v>0</v>
      </c>
      <c r="W683" s="11">
        <f t="shared" si="175"/>
        <v>0</v>
      </c>
      <c r="X683" s="11">
        <f t="shared" si="176"/>
        <v>0</v>
      </c>
      <c r="Y683" s="11">
        <f t="shared" si="177"/>
        <v>0</v>
      </c>
    </row>
    <row r="684" spans="1:25">
      <c r="A684" s="13">
        <v>131</v>
      </c>
      <c r="B684" s="2">
        <v>310003574</v>
      </c>
      <c r="C684" s="1" t="s">
        <v>212</v>
      </c>
      <c r="D684" s="1" t="s">
        <v>123</v>
      </c>
      <c r="H684" s="4">
        <f>_xlfn.IFNA(VLOOKUP(B684,'FST MT'!A:FS,$A684,0),0)</f>
        <v>0</v>
      </c>
      <c r="I684" s="4">
        <f t="shared" si="167"/>
        <v>0</v>
      </c>
      <c r="K684" s="52">
        <f>IF(D684="MT",VLOOKUP(B684,Master_Item!B:H,7,0),VLOOKUP(B684,Master_Item!B:H,6,0))</f>
        <v>72</v>
      </c>
      <c r="L684" s="52" t="str">
        <f>VLOOKUP(B684,Master_Item!B:M,12,0)</f>
        <v>โรงงานวังม่วง</v>
      </c>
      <c r="M684" s="11" t="str">
        <f t="shared" si="168"/>
        <v>โรงงานวังม่วงMT</v>
      </c>
      <c r="N684" s="11">
        <f t="shared" si="169"/>
        <v>0</v>
      </c>
      <c r="O684" s="11">
        <f t="shared" si="170"/>
        <v>0</v>
      </c>
      <c r="P684" s="11">
        <f t="shared" si="171"/>
        <v>0</v>
      </c>
      <c r="Q684" s="11">
        <f t="shared" si="182"/>
        <v>0</v>
      </c>
      <c r="R684" s="11">
        <f t="shared" si="172"/>
        <v>0</v>
      </c>
      <c r="S684" s="11"/>
      <c r="T684" s="1">
        <f>VLOOKUP(B684,Master_Item!B:I,8,0)</f>
        <v>9.1199999999999992</v>
      </c>
      <c r="U684" s="11">
        <f t="shared" si="173"/>
        <v>0</v>
      </c>
      <c r="V684" s="11">
        <f t="shared" si="174"/>
        <v>0</v>
      </c>
      <c r="W684" s="11">
        <f t="shared" si="175"/>
        <v>0</v>
      </c>
      <c r="X684" s="11">
        <f t="shared" si="176"/>
        <v>0</v>
      </c>
      <c r="Y684" s="11">
        <f t="shared" si="177"/>
        <v>0</v>
      </c>
    </row>
    <row r="685" spans="1:25">
      <c r="A685" s="13">
        <v>24</v>
      </c>
      <c r="B685" s="2">
        <v>310003576</v>
      </c>
      <c r="C685" s="1" t="s">
        <v>213</v>
      </c>
      <c r="D685" s="1" t="s">
        <v>115</v>
      </c>
      <c r="E685" s="12">
        <f>_xlfn.IFNA(VLOOKUP($B685,'FST OMT'!$C:$AH,$A685,0),0)</f>
        <v>0</v>
      </c>
      <c r="F685" s="12">
        <f>_xlfn.IFNA(VLOOKUP($B685,'FST CV'!$C:$AH,$A685,0),0)</f>
        <v>0</v>
      </c>
      <c r="G685" s="12">
        <f>_xlfn.IFNA(VLOOKUP($B685,'FST TT'!$C:$AH,$A685,0),0)</f>
        <v>0</v>
      </c>
      <c r="I685" s="4">
        <f t="shared" ref="I685:I694" si="183">SUM(E685:H685)</f>
        <v>0</v>
      </c>
      <c r="K685" s="52">
        <f>IF(D685="MT",VLOOKUP(B685,Master_Item!B:H,7,0),VLOOKUP(B685,Master_Item!B:H,6,0))</f>
        <v>72</v>
      </c>
      <c r="L685" s="52" t="str">
        <f>VLOOKUP(B685,Master_Item!B:M,12,0)</f>
        <v>โรงงานนวนคร</v>
      </c>
      <c r="M685" s="11" t="str">
        <f t="shared" ref="M685:M694" si="184">L685&amp;D685</f>
        <v>โรงงานนวนครRegion 1</v>
      </c>
      <c r="N685" s="11">
        <f t="shared" ref="N685:N694" si="185">E685/$K685</f>
        <v>0</v>
      </c>
      <c r="O685" s="11">
        <f t="shared" ref="O685:O694" si="186">F685/$K685</f>
        <v>0</v>
      </c>
      <c r="P685" s="11">
        <f t="shared" ref="P685:P694" si="187">G685/$K685</f>
        <v>0</v>
      </c>
      <c r="Q685" s="11">
        <f t="shared" si="182"/>
        <v>0</v>
      </c>
      <c r="R685" s="11">
        <f t="shared" ref="R685:R694" si="188">I685/$K685</f>
        <v>0</v>
      </c>
      <c r="S685" s="11"/>
      <c r="T685" s="1">
        <f>VLOOKUP(B685,Master_Item!B:I,8,0)</f>
        <v>8.3999999999999986</v>
      </c>
      <c r="U685" s="11">
        <f t="shared" ref="U685:U694" si="189">$T685*E685</f>
        <v>0</v>
      </c>
      <c r="V685" s="11">
        <f t="shared" ref="V685:V694" si="190">$T685*F685</f>
        <v>0</v>
      </c>
      <c r="W685" s="11">
        <f t="shared" ref="W685:W694" si="191">$T685*G685</f>
        <v>0</v>
      </c>
      <c r="X685" s="11">
        <f t="shared" ref="X685:X694" si="192">$T685*H685</f>
        <v>0</v>
      </c>
      <c r="Y685" s="11">
        <f t="shared" ref="Y685:Y694" si="193">$T685*I685</f>
        <v>0</v>
      </c>
    </row>
    <row r="686" spans="1:25">
      <c r="A686" s="13">
        <v>25</v>
      </c>
      <c r="B686" s="2">
        <v>310003576</v>
      </c>
      <c r="C686" s="1" t="s">
        <v>213</v>
      </c>
      <c r="D686" s="1" t="s">
        <v>116</v>
      </c>
      <c r="E686" s="12">
        <f>_xlfn.IFNA(VLOOKUP($B686,'FST OMT'!$C:$AH,$A686,0),0)</f>
        <v>0</v>
      </c>
      <c r="F686" s="12">
        <f>_xlfn.IFNA(VLOOKUP($B686,'FST CV'!$C:$AH,$A686,0),0)</f>
        <v>0</v>
      </c>
      <c r="G686" s="12">
        <f>_xlfn.IFNA(VLOOKUP($B686,'FST TT'!$C:$AH,$A686,0),0)</f>
        <v>0</v>
      </c>
      <c r="I686" s="4">
        <f t="shared" si="183"/>
        <v>0</v>
      </c>
      <c r="K686" s="52">
        <f>IF(D686="MT",VLOOKUP(B686,Master_Item!B:H,7,0),VLOOKUP(B686,Master_Item!B:H,6,0))</f>
        <v>72</v>
      </c>
      <c r="L686" s="52" t="str">
        <f>VLOOKUP(B686,Master_Item!B:M,12,0)</f>
        <v>โรงงานนวนคร</v>
      </c>
      <c r="M686" s="11" t="str">
        <f t="shared" si="184"/>
        <v>โรงงานนวนครRegion 2</v>
      </c>
      <c r="N686" s="11">
        <f t="shared" si="185"/>
        <v>0</v>
      </c>
      <c r="O686" s="11">
        <f t="shared" si="186"/>
        <v>0</v>
      </c>
      <c r="P686" s="11">
        <f t="shared" si="187"/>
        <v>0</v>
      </c>
      <c r="Q686" s="11">
        <f t="shared" si="182"/>
        <v>0</v>
      </c>
      <c r="R686" s="11">
        <f t="shared" si="188"/>
        <v>0</v>
      </c>
      <c r="S686" s="11"/>
      <c r="T686" s="1">
        <f>VLOOKUP(B686,Master_Item!B:I,8,0)</f>
        <v>8.3999999999999986</v>
      </c>
      <c r="U686" s="11">
        <f t="shared" si="189"/>
        <v>0</v>
      </c>
      <c r="V686" s="11">
        <f t="shared" si="190"/>
        <v>0</v>
      </c>
      <c r="W686" s="11">
        <f t="shared" si="191"/>
        <v>0</v>
      </c>
      <c r="X686" s="11">
        <f t="shared" si="192"/>
        <v>0</v>
      </c>
      <c r="Y686" s="11">
        <f t="shared" si="193"/>
        <v>0</v>
      </c>
    </row>
    <row r="687" spans="1:25">
      <c r="A687" s="13">
        <v>26</v>
      </c>
      <c r="B687" s="2">
        <v>310003576</v>
      </c>
      <c r="C687" s="1" t="s">
        <v>213</v>
      </c>
      <c r="D687" s="1" t="s">
        <v>117</v>
      </c>
      <c r="E687" s="12">
        <f>_xlfn.IFNA(VLOOKUP($B687,'FST OMT'!$C:$AH,$A687,0),0)</f>
        <v>0</v>
      </c>
      <c r="F687" s="12">
        <f>_xlfn.IFNA(VLOOKUP($B687,'FST CV'!$C:$AH,$A687,0),0)</f>
        <v>0</v>
      </c>
      <c r="G687" s="12">
        <f>_xlfn.IFNA(VLOOKUP($B687,'FST TT'!$C:$AH,$A687,0),0)</f>
        <v>0</v>
      </c>
      <c r="I687" s="4">
        <f t="shared" si="183"/>
        <v>0</v>
      </c>
      <c r="K687" s="52">
        <f>IF(D687="MT",VLOOKUP(B687,Master_Item!B:H,7,0),VLOOKUP(B687,Master_Item!B:H,6,0))</f>
        <v>72</v>
      </c>
      <c r="L687" s="52" t="str">
        <f>VLOOKUP(B687,Master_Item!B:M,12,0)</f>
        <v>โรงงานนวนคร</v>
      </c>
      <c r="M687" s="11" t="str">
        <f t="shared" si="184"/>
        <v>โรงงานนวนครRegion 3</v>
      </c>
      <c r="N687" s="11">
        <f t="shared" si="185"/>
        <v>0</v>
      </c>
      <c r="O687" s="11">
        <f t="shared" si="186"/>
        <v>0</v>
      </c>
      <c r="P687" s="11">
        <f t="shared" si="187"/>
        <v>0</v>
      </c>
      <c r="Q687" s="11">
        <f t="shared" si="182"/>
        <v>0</v>
      </c>
      <c r="R687" s="11">
        <f t="shared" si="188"/>
        <v>0</v>
      </c>
      <c r="S687" s="11"/>
      <c r="T687" s="1">
        <f>VLOOKUP(B687,Master_Item!B:I,8,0)</f>
        <v>8.3999999999999986</v>
      </c>
      <c r="U687" s="11">
        <f t="shared" si="189"/>
        <v>0</v>
      </c>
      <c r="V687" s="11">
        <f t="shared" si="190"/>
        <v>0</v>
      </c>
      <c r="W687" s="11">
        <f t="shared" si="191"/>
        <v>0</v>
      </c>
      <c r="X687" s="11">
        <f t="shared" si="192"/>
        <v>0</v>
      </c>
      <c r="Y687" s="11">
        <f t="shared" si="193"/>
        <v>0</v>
      </c>
    </row>
    <row r="688" spans="1:25">
      <c r="A688" s="13">
        <v>27</v>
      </c>
      <c r="B688" s="2">
        <v>310003576</v>
      </c>
      <c r="C688" s="1" t="s">
        <v>213</v>
      </c>
      <c r="D688" s="1" t="s">
        <v>118</v>
      </c>
      <c r="E688" s="12">
        <f>_xlfn.IFNA(VLOOKUP($B688,'FST OMT'!$C:$AH,$A688,0),0)</f>
        <v>0</v>
      </c>
      <c r="F688" s="12">
        <f>_xlfn.IFNA(VLOOKUP($B688,'FST CV'!$C:$AH,$A688,0),0)</f>
        <v>0</v>
      </c>
      <c r="G688" s="12">
        <f>_xlfn.IFNA(VLOOKUP($B688,'FST TT'!$C:$AH,$A688,0),0)</f>
        <v>0</v>
      </c>
      <c r="I688" s="4">
        <f t="shared" si="183"/>
        <v>0</v>
      </c>
      <c r="K688" s="52">
        <f>IF(D688="MT",VLOOKUP(B688,Master_Item!B:H,7,0),VLOOKUP(B688,Master_Item!B:H,6,0))</f>
        <v>72</v>
      </c>
      <c r="L688" s="52" t="str">
        <f>VLOOKUP(B688,Master_Item!B:M,12,0)</f>
        <v>โรงงานนวนคร</v>
      </c>
      <c r="M688" s="11" t="str">
        <f t="shared" si="184"/>
        <v>โรงงานนวนครRegion 4</v>
      </c>
      <c r="N688" s="11">
        <f t="shared" si="185"/>
        <v>0</v>
      </c>
      <c r="O688" s="11">
        <f t="shared" si="186"/>
        <v>0</v>
      </c>
      <c r="P688" s="11">
        <f t="shared" si="187"/>
        <v>0</v>
      </c>
      <c r="Q688" s="11">
        <f t="shared" si="182"/>
        <v>0</v>
      </c>
      <c r="R688" s="11">
        <f t="shared" si="188"/>
        <v>0</v>
      </c>
      <c r="S688" s="11"/>
      <c r="T688" s="1">
        <f>VLOOKUP(B688,Master_Item!B:I,8,0)</f>
        <v>8.3999999999999986</v>
      </c>
      <c r="U688" s="11">
        <f t="shared" si="189"/>
        <v>0</v>
      </c>
      <c r="V688" s="11">
        <f t="shared" si="190"/>
        <v>0</v>
      </c>
      <c r="W688" s="11">
        <f t="shared" si="191"/>
        <v>0</v>
      </c>
      <c r="X688" s="11">
        <f t="shared" si="192"/>
        <v>0</v>
      </c>
      <c r="Y688" s="11">
        <f t="shared" si="193"/>
        <v>0</v>
      </c>
    </row>
    <row r="689" spans="1:25">
      <c r="A689" s="13">
        <v>28</v>
      </c>
      <c r="B689" s="2">
        <v>310003576</v>
      </c>
      <c r="C689" s="1" t="s">
        <v>213</v>
      </c>
      <c r="D689" s="1" t="s">
        <v>119</v>
      </c>
      <c r="E689" s="12">
        <f>_xlfn.IFNA(VLOOKUP($B689,'FST OMT'!$C:$AH,$A689,0),0)</f>
        <v>0</v>
      </c>
      <c r="F689" s="12">
        <f>_xlfn.IFNA(VLOOKUP($B689,'FST CV'!$C:$AH,$A689,0),0)</f>
        <v>0</v>
      </c>
      <c r="G689" s="12">
        <f>_xlfn.IFNA(VLOOKUP($B689,'FST TT'!$C:$AH,$A689,0),0)</f>
        <v>0</v>
      </c>
      <c r="I689" s="4">
        <f t="shared" si="183"/>
        <v>0</v>
      </c>
      <c r="K689" s="52">
        <f>IF(D689="MT",VLOOKUP(B689,Master_Item!B:H,7,0),VLOOKUP(B689,Master_Item!B:H,6,0))</f>
        <v>72</v>
      </c>
      <c r="L689" s="52" t="str">
        <f>VLOOKUP(B689,Master_Item!B:M,12,0)</f>
        <v>โรงงานนวนคร</v>
      </c>
      <c r="M689" s="11" t="str">
        <f t="shared" si="184"/>
        <v>โรงงานนวนครRegion 5</v>
      </c>
      <c r="N689" s="11">
        <f t="shared" si="185"/>
        <v>0</v>
      </c>
      <c r="O689" s="11">
        <f t="shared" si="186"/>
        <v>0</v>
      </c>
      <c r="P689" s="11">
        <f t="shared" si="187"/>
        <v>0</v>
      </c>
      <c r="Q689" s="11">
        <f t="shared" si="182"/>
        <v>0</v>
      </c>
      <c r="R689" s="11">
        <f t="shared" si="188"/>
        <v>0</v>
      </c>
      <c r="S689" s="11"/>
      <c r="T689" s="1">
        <f>VLOOKUP(B689,Master_Item!B:I,8,0)</f>
        <v>8.3999999999999986</v>
      </c>
      <c r="U689" s="11">
        <f t="shared" si="189"/>
        <v>0</v>
      </c>
      <c r="V689" s="11">
        <f t="shared" si="190"/>
        <v>0</v>
      </c>
      <c r="W689" s="11">
        <f t="shared" si="191"/>
        <v>0</v>
      </c>
      <c r="X689" s="11">
        <f t="shared" si="192"/>
        <v>0</v>
      </c>
      <c r="Y689" s="11">
        <f t="shared" si="193"/>
        <v>0</v>
      </c>
    </row>
    <row r="690" spans="1:25">
      <c r="A690" s="13">
        <v>29</v>
      </c>
      <c r="B690" s="2">
        <v>310003576</v>
      </c>
      <c r="C690" s="1" t="s">
        <v>213</v>
      </c>
      <c r="D690" s="1" t="s">
        <v>127</v>
      </c>
      <c r="E690" s="12">
        <f>_xlfn.IFNA(VLOOKUP($B690,'FST OMT'!$C:$AH,$A690,0),0)*0.45</f>
        <v>0</v>
      </c>
      <c r="F690" s="12">
        <f>_xlfn.IFNA(VLOOKUP($B690,'FST CV'!$C:$AH,$A690,0),0)*0.45</f>
        <v>0</v>
      </c>
      <c r="G690" s="12">
        <f>_xlfn.IFNA(VLOOKUP($B690,'FST TT'!$C:$AH,$A690,0),0)*0.45</f>
        <v>0</v>
      </c>
      <c r="I690" s="4">
        <f t="shared" si="183"/>
        <v>0</v>
      </c>
      <c r="K690" s="52">
        <f>IF(D690="MT",VLOOKUP(B690,Master_Item!B:H,7,0),VLOOKUP(B690,Master_Item!B:H,6,0))</f>
        <v>72</v>
      </c>
      <c r="L690" s="52" t="str">
        <f>VLOOKUP(B690,Master_Item!B:M,12,0)</f>
        <v>โรงงานนวนคร</v>
      </c>
      <c r="M690" s="11" t="str">
        <f t="shared" si="184"/>
        <v>โรงงานนวนครRegion 6/9</v>
      </c>
      <c r="N690" s="11">
        <f t="shared" si="185"/>
        <v>0</v>
      </c>
      <c r="O690" s="11">
        <f t="shared" si="186"/>
        <v>0</v>
      </c>
      <c r="P690" s="11">
        <f t="shared" si="187"/>
        <v>0</v>
      </c>
      <c r="Q690" s="11">
        <f>H690/$K690</f>
        <v>0</v>
      </c>
      <c r="R690" s="11">
        <f t="shared" si="188"/>
        <v>0</v>
      </c>
      <c r="S690" s="11"/>
      <c r="T690" s="1">
        <f>VLOOKUP(B690,Master_Item!B:I,8,0)</f>
        <v>8.3999999999999986</v>
      </c>
      <c r="U690" s="11">
        <f t="shared" si="189"/>
        <v>0</v>
      </c>
      <c r="V690" s="11">
        <f t="shared" si="190"/>
        <v>0</v>
      </c>
      <c r="W690" s="11">
        <f t="shared" si="191"/>
        <v>0</v>
      </c>
      <c r="X690" s="11">
        <f t="shared" si="192"/>
        <v>0</v>
      </c>
      <c r="Y690" s="11">
        <f t="shared" si="193"/>
        <v>0</v>
      </c>
    </row>
    <row r="691" spans="1:25">
      <c r="A691" s="13">
        <v>29</v>
      </c>
      <c r="B691" s="2">
        <v>310003576</v>
      </c>
      <c r="C691" s="1" t="s">
        <v>213</v>
      </c>
      <c r="D691" s="1" t="s">
        <v>128</v>
      </c>
      <c r="E691" s="12">
        <f>_xlfn.IFNA(VLOOKUP($B691,'FST OMT'!$C:$AH,$A691,0),0)*0.55</f>
        <v>0</v>
      </c>
      <c r="F691" s="12">
        <f>_xlfn.IFNA(VLOOKUP($B691,'FST CV'!$C:$AH,$A691,0),0)*0.55</f>
        <v>0</v>
      </c>
      <c r="G691" s="12">
        <f>_xlfn.IFNA(VLOOKUP($B691,'FST TT'!$C:$AH,$A691,0),0)*0.55</f>
        <v>0</v>
      </c>
      <c r="I691" s="4">
        <f t="shared" si="183"/>
        <v>0</v>
      </c>
      <c r="K691" s="52">
        <f>IF(D691="MT",VLOOKUP(B691,Master_Item!B:H,7,0),VLOOKUP(B691,Master_Item!B:H,6,0))</f>
        <v>72</v>
      </c>
      <c r="L691" s="52" t="str">
        <f>VLOOKUP(B691,Master_Item!B:M,12,0)</f>
        <v>โรงงานนวนคร</v>
      </c>
      <c r="M691" s="11" t="str">
        <f t="shared" si="184"/>
        <v>โรงงานนวนครRegion 6/14</v>
      </c>
      <c r="N691" s="11">
        <f t="shared" si="185"/>
        <v>0</v>
      </c>
      <c r="O691" s="11">
        <f t="shared" si="186"/>
        <v>0</v>
      </c>
      <c r="P691" s="11">
        <f t="shared" si="187"/>
        <v>0</v>
      </c>
      <c r="Q691" s="11">
        <f t="shared" ref="Q691:Q699" si="194">H691/$K691</f>
        <v>0</v>
      </c>
      <c r="R691" s="11">
        <f t="shared" si="188"/>
        <v>0</v>
      </c>
      <c r="S691" s="11"/>
      <c r="T691" s="1">
        <f>VLOOKUP(B691,Master_Item!B:I,8,0)</f>
        <v>8.3999999999999986</v>
      </c>
      <c r="U691" s="11">
        <f t="shared" si="189"/>
        <v>0</v>
      </c>
      <c r="V691" s="11">
        <f t="shared" si="190"/>
        <v>0</v>
      </c>
      <c r="W691" s="11">
        <f t="shared" si="191"/>
        <v>0</v>
      </c>
      <c r="X691" s="11">
        <f t="shared" si="192"/>
        <v>0</v>
      </c>
      <c r="Y691" s="11">
        <f t="shared" si="193"/>
        <v>0</v>
      </c>
    </row>
    <row r="692" spans="1:25">
      <c r="A692" s="13">
        <v>30</v>
      </c>
      <c r="B692" s="2">
        <v>310003576</v>
      </c>
      <c r="C692" s="1" t="s">
        <v>213</v>
      </c>
      <c r="D692" s="1" t="s">
        <v>121</v>
      </c>
      <c r="E692" s="12">
        <f>_xlfn.IFNA(VLOOKUP($B692,'FST OMT'!$C:$AH,$A692,0),0)</f>
        <v>0</v>
      </c>
      <c r="F692" s="12">
        <f>_xlfn.IFNA(VLOOKUP($B692,'FST CV'!$C:$AH,$A692,0),0)</f>
        <v>0</v>
      </c>
      <c r="G692" s="12">
        <f>_xlfn.IFNA(VLOOKUP($B692,'FST TT'!$C:$AH,$A692,0),0)</f>
        <v>0</v>
      </c>
      <c r="I692" s="4">
        <f t="shared" si="183"/>
        <v>0</v>
      </c>
      <c r="K692" s="52">
        <f>IF(D692="MT",VLOOKUP(B692,Master_Item!B:H,7,0),VLOOKUP(B692,Master_Item!B:H,6,0))</f>
        <v>72</v>
      </c>
      <c r="L692" s="52" t="str">
        <f>VLOOKUP(B692,Master_Item!B:M,12,0)</f>
        <v>โรงงานนวนคร</v>
      </c>
      <c r="M692" s="11" t="str">
        <f t="shared" si="184"/>
        <v>โรงงานนวนครRegion 7</v>
      </c>
      <c r="N692" s="11">
        <f t="shared" si="185"/>
        <v>0</v>
      </c>
      <c r="O692" s="11">
        <f t="shared" si="186"/>
        <v>0</v>
      </c>
      <c r="P692" s="11">
        <f t="shared" si="187"/>
        <v>0</v>
      </c>
      <c r="Q692" s="11">
        <f t="shared" si="194"/>
        <v>0</v>
      </c>
      <c r="R692" s="11">
        <f t="shared" si="188"/>
        <v>0</v>
      </c>
      <c r="S692" s="11"/>
      <c r="T692" s="1">
        <f>VLOOKUP(B692,Master_Item!B:I,8,0)</f>
        <v>8.3999999999999986</v>
      </c>
      <c r="U692" s="11">
        <f t="shared" si="189"/>
        <v>0</v>
      </c>
      <c r="V692" s="11">
        <f t="shared" si="190"/>
        <v>0</v>
      </c>
      <c r="W692" s="11">
        <f t="shared" si="191"/>
        <v>0</v>
      </c>
      <c r="X692" s="11">
        <f t="shared" si="192"/>
        <v>0</v>
      </c>
      <c r="Y692" s="11">
        <f t="shared" si="193"/>
        <v>0</v>
      </c>
    </row>
    <row r="693" spans="1:25">
      <c r="A693" s="13">
        <v>31</v>
      </c>
      <c r="B693" s="2">
        <v>310003576</v>
      </c>
      <c r="C693" s="1" t="s">
        <v>213</v>
      </c>
      <c r="D693" s="1" t="s">
        <v>122</v>
      </c>
      <c r="E693" s="12">
        <f>_xlfn.IFNA(VLOOKUP($B693,'FST OMT'!$C:$AH,$A693,0),0)</f>
        <v>0</v>
      </c>
      <c r="F693" s="12">
        <f>_xlfn.IFNA(VLOOKUP($B693,'FST CV'!$C:$AH,$A693,0),0)</f>
        <v>0</v>
      </c>
      <c r="G693" s="12">
        <f>_xlfn.IFNA(VLOOKUP($B693,'FST TT'!$C:$AH,$A693,0),0)</f>
        <v>0</v>
      </c>
      <c r="I693" s="4">
        <f t="shared" si="183"/>
        <v>0</v>
      </c>
      <c r="K693" s="52">
        <f>IF(D693="MT",VLOOKUP(B693,Master_Item!B:H,7,0),VLOOKUP(B693,Master_Item!B:H,6,0))</f>
        <v>72</v>
      </c>
      <c r="L693" s="52" t="str">
        <f>VLOOKUP(B693,Master_Item!B:M,12,0)</f>
        <v>โรงงานนวนคร</v>
      </c>
      <c r="M693" s="11" t="str">
        <f t="shared" si="184"/>
        <v>โรงงานนวนครRegion 8</v>
      </c>
      <c r="N693" s="11">
        <f t="shared" si="185"/>
        <v>0</v>
      </c>
      <c r="O693" s="11">
        <f t="shared" si="186"/>
        <v>0</v>
      </c>
      <c r="P693" s="11">
        <f t="shared" si="187"/>
        <v>0</v>
      </c>
      <c r="Q693" s="11">
        <f t="shared" si="194"/>
        <v>0</v>
      </c>
      <c r="R693" s="11">
        <f t="shared" si="188"/>
        <v>0</v>
      </c>
      <c r="S693" s="11"/>
      <c r="T693" s="1">
        <f>VLOOKUP(B693,Master_Item!B:I,8,0)</f>
        <v>8.3999999999999986</v>
      </c>
      <c r="U693" s="11">
        <f t="shared" si="189"/>
        <v>0</v>
      </c>
      <c r="V693" s="11">
        <f t="shared" si="190"/>
        <v>0</v>
      </c>
      <c r="W693" s="11">
        <f t="shared" si="191"/>
        <v>0</v>
      </c>
      <c r="X693" s="11">
        <f t="shared" si="192"/>
        <v>0</v>
      </c>
      <c r="Y693" s="11">
        <f t="shared" si="193"/>
        <v>0</v>
      </c>
    </row>
    <row r="694" spans="1:25">
      <c r="A694" s="13">
        <v>131</v>
      </c>
      <c r="B694" s="2">
        <v>310003576</v>
      </c>
      <c r="C694" s="1" t="s">
        <v>213</v>
      </c>
      <c r="D694" s="1" t="s">
        <v>123</v>
      </c>
      <c r="H694" s="4">
        <f>_xlfn.IFNA(VLOOKUP(B694,'FST MT'!A:FS,$A694,0),0)</f>
        <v>0</v>
      </c>
      <c r="I694" s="4">
        <f t="shared" si="183"/>
        <v>0</v>
      </c>
      <c r="K694" s="52">
        <f>IF(D694="MT",VLOOKUP(B694,Master_Item!B:H,7,0),VLOOKUP(B694,Master_Item!B:H,6,0))</f>
        <v>72</v>
      </c>
      <c r="L694" s="52" t="str">
        <f>VLOOKUP(B694,Master_Item!B:M,12,0)</f>
        <v>โรงงานนวนคร</v>
      </c>
      <c r="M694" s="11" t="str">
        <f t="shared" si="184"/>
        <v>โรงงานนวนครMT</v>
      </c>
      <c r="N694" s="11">
        <f t="shared" si="185"/>
        <v>0</v>
      </c>
      <c r="O694" s="11">
        <f t="shared" si="186"/>
        <v>0</v>
      </c>
      <c r="P694" s="11">
        <f t="shared" si="187"/>
        <v>0</v>
      </c>
      <c r="Q694" s="11">
        <f t="shared" si="194"/>
        <v>0</v>
      </c>
      <c r="R694" s="11">
        <f t="shared" si="188"/>
        <v>0</v>
      </c>
      <c r="S694" s="11"/>
      <c r="T694" s="1">
        <f>VLOOKUP(B694,Master_Item!B:I,8,0)</f>
        <v>8.3999999999999986</v>
      </c>
      <c r="U694" s="11">
        <f t="shared" si="189"/>
        <v>0</v>
      </c>
      <c r="V694" s="11">
        <f t="shared" si="190"/>
        <v>0</v>
      </c>
      <c r="W694" s="11">
        <f t="shared" si="191"/>
        <v>0</v>
      </c>
      <c r="X694" s="11">
        <f t="shared" si="192"/>
        <v>0</v>
      </c>
      <c r="Y694" s="11">
        <f t="shared" si="193"/>
        <v>0</v>
      </c>
    </row>
    <row r="695" spans="1:25">
      <c r="A695" s="13">
        <v>24</v>
      </c>
      <c r="B695" s="2">
        <v>310002857</v>
      </c>
      <c r="C695" s="1" t="s">
        <v>258</v>
      </c>
      <c r="D695" s="1" t="s">
        <v>115</v>
      </c>
      <c r="E695" s="12">
        <f>_xlfn.IFNA(VLOOKUP($B695,'FST OMT'!$C:$AH,$A695,0),0)</f>
        <v>0</v>
      </c>
      <c r="F695" s="12">
        <f>_xlfn.IFNA(VLOOKUP($B695,'FST CV'!$C:$AH,$A695,0),0)</f>
        <v>73</v>
      </c>
      <c r="G695" s="12">
        <f>_xlfn.IFNA(VLOOKUP($B695,'FST TT'!$C:$AH,$A695,0),0)</f>
        <v>0</v>
      </c>
      <c r="I695" s="4">
        <f t="shared" ref="I695:I704" si="195">SUM(E695:H695)</f>
        <v>73</v>
      </c>
      <c r="K695" s="52">
        <f>IF(D695="MT",VLOOKUP(B695,Master_Item!B:H,7,0),VLOOKUP(B695,Master_Item!B:H,6,0))</f>
        <v>112</v>
      </c>
      <c r="L695" s="52">
        <f>VLOOKUP(B695,Master_Item!B:M,12,0)</f>
        <v>0</v>
      </c>
      <c r="M695" s="11" t="str">
        <f t="shared" ref="M695:M704" si="196">L695&amp;D695</f>
        <v>0Region 1</v>
      </c>
      <c r="N695" s="11">
        <f t="shared" ref="N695:N704" si="197">E695/$K695</f>
        <v>0</v>
      </c>
      <c r="O695" s="11">
        <f t="shared" ref="O695:O704" si="198">F695/$K695</f>
        <v>0.6517857142857143</v>
      </c>
      <c r="P695" s="11">
        <f t="shared" ref="P695:P704" si="199">G695/$K695</f>
        <v>0</v>
      </c>
      <c r="Q695" s="11">
        <f t="shared" si="194"/>
        <v>0</v>
      </c>
      <c r="R695" s="11">
        <f t="shared" ref="R695:R704" si="200">I695/$K695</f>
        <v>0.6517857142857143</v>
      </c>
      <c r="S695" s="11"/>
      <c r="T695" s="1">
        <f>VLOOKUP(B695,Master_Item!B:I,8,0)</f>
        <v>6</v>
      </c>
      <c r="U695" s="11">
        <f t="shared" ref="U695:U704" si="201">$T695*E695</f>
        <v>0</v>
      </c>
      <c r="V695" s="11">
        <f t="shared" ref="V695:V704" si="202">$T695*F695</f>
        <v>438</v>
      </c>
      <c r="W695" s="11">
        <f t="shared" ref="W695:W704" si="203">$T695*G695</f>
        <v>0</v>
      </c>
      <c r="X695" s="11">
        <f t="shared" ref="X695:X704" si="204">$T695*H695</f>
        <v>0</v>
      </c>
      <c r="Y695" s="11">
        <f t="shared" ref="Y695:Y704" si="205">$T695*I695</f>
        <v>438</v>
      </c>
    </row>
    <row r="696" spans="1:25">
      <c r="A696" s="13">
        <v>25</v>
      </c>
      <c r="B696" s="2">
        <v>310002857</v>
      </c>
      <c r="C696" s="1" t="s">
        <v>258</v>
      </c>
      <c r="D696" s="1" t="s">
        <v>116</v>
      </c>
      <c r="E696" s="12">
        <f>_xlfn.IFNA(VLOOKUP($B696,'FST OMT'!$C:$AH,$A696,0),0)</f>
        <v>0</v>
      </c>
      <c r="F696" s="12">
        <f>_xlfn.IFNA(VLOOKUP($B696,'FST CV'!$C:$AH,$A696,0),0)</f>
        <v>0</v>
      </c>
      <c r="G696" s="12">
        <f>_xlfn.IFNA(VLOOKUP($B696,'FST TT'!$C:$AH,$A696,0),0)</f>
        <v>0</v>
      </c>
      <c r="I696" s="4">
        <f t="shared" si="195"/>
        <v>0</v>
      </c>
      <c r="K696" s="52">
        <f>IF(D696="MT",VLOOKUP(B696,Master_Item!B:H,7,0),VLOOKUP(B696,Master_Item!B:H,6,0))</f>
        <v>112</v>
      </c>
      <c r="L696" s="52">
        <f>VLOOKUP(B696,Master_Item!B:M,12,0)</f>
        <v>0</v>
      </c>
      <c r="M696" s="11" t="str">
        <f t="shared" si="196"/>
        <v>0Region 2</v>
      </c>
      <c r="N696" s="11">
        <f t="shared" si="197"/>
        <v>0</v>
      </c>
      <c r="O696" s="11">
        <f t="shared" si="198"/>
        <v>0</v>
      </c>
      <c r="P696" s="11">
        <f t="shared" si="199"/>
        <v>0</v>
      </c>
      <c r="Q696" s="11">
        <f t="shared" si="194"/>
        <v>0</v>
      </c>
      <c r="R696" s="11">
        <f t="shared" si="200"/>
        <v>0</v>
      </c>
      <c r="S696" s="11"/>
      <c r="T696" s="1">
        <f>VLOOKUP(B696,Master_Item!B:I,8,0)</f>
        <v>6</v>
      </c>
      <c r="U696" s="11">
        <f t="shared" si="201"/>
        <v>0</v>
      </c>
      <c r="V696" s="11">
        <f t="shared" si="202"/>
        <v>0</v>
      </c>
      <c r="W696" s="11">
        <f t="shared" si="203"/>
        <v>0</v>
      </c>
      <c r="X696" s="11">
        <f t="shared" si="204"/>
        <v>0</v>
      </c>
      <c r="Y696" s="11">
        <f t="shared" si="205"/>
        <v>0</v>
      </c>
    </row>
    <row r="697" spans="1:25">
      <c r="A697" s="13">
        <v>26</v>
      </c>
      <c r="B697" s="2">
        <v>310002857</v>
      </c>
      <c r="C697" s="1" t="s">
        <v>258</v>
      </c>
      <c r="D697" s="1" t="s">
        <v>117</v>
      </c>
      <c r="E697" s="12">
        <f>_xlfn.IFNA(VLOOKUP($B697,'FST OMT'!$C:$AH,$A697,0),0)</f>
        <v>0</v>
      </c>
      <c r="F697" s="12">
        <f>_xlfn.IFNA(VLOOKUP($B697,'FST CV'!$C:$AH,$A697,0),0)</f>
        <v>0</v>
      </c>
      <c r="G697" s="12">
        <f>_xlfn.IFNA(VLOOKUP($B697,'FST TT'!$C:$AH,$A697,0),0)</f>
        <v>0</v>
      </c>
      <c r="I697" s="4">
        <f t="shared" si="195"/>
        <v>0</v>
      </c>
      <c r="K697" s="52">
        <f>IF(D697="MT",VLOOKUP(B697,Master_Item!B:H,7,0),VLOOKUP(B697,Master_Item!B:H,6,0))</f>
        <v>112</v>
      </c>
      <c r="L697" s="52">
        <f>VLOOKUP(B697,Master_Item!B:M,12,0)</f>
        <v>0</v>
      </c>
      <c r="M697" s="11" t="str">
        <f t="shared" si="196"/>
        <v>0Region 3</v>
      </c>
      <c r="N697" s="11">
        <f t="shared" si="197"/>
        <v>0</v>
      </c>
      <c r="O697" s="11">
        <f t="shared" si="198"/>
        <v>0</v>
      </c>
      <c r="P697" s="11">
        <f t="shared" si="199"/>
        <v>0</v>
      </c>
      <c r="Q697" s="11">
        <f t="shared" si="194"/>
        <v>0</v>
      </c>
      <c r="R697" s="11">
        <f t="shared" si="200"/>
        <v>0</v>
      </c>
      <c r="S697" s="11"/>
      <c r="T697" s="1">
        <f>VLOOKUP(B697,Master_Item!B:I,8,0)</f>
        <v>6</v>
      </c>
      <c r="U697" s="11">
        <f t="shared" si="201"/>
        <v>0</v>
      </c>
      <c r="V697" s="11">
        <f t="shared" si="202"/>
        <v>0</v>
      </c>
      <c r="W697" s="11">
        <f t="shared" si="203"/>
        <v>0</v>
      </c>
      <c r="X697" s="11">
        <f t="shared" si="204"/>
        <v>0</v>
      </c>
      <c r="Y697" s="11">
        <f t="shared" si="205"/>
        <v>0</v>
      </c>
    </row>
    <row r="698" spans="1:25">
      <c r="A698" s="13">
        <v>27</v>
      </c>
      <c r="B698" s="2">
        <v>310002857</v>
      </c>
      <c r="C698" s="1" t="s">
        <v>258</v>
      </c>
      <c r="D698" s="1" t="s">
        <v>118</v>
      </c>
      <c r="E698" s="12">
        <f>_xlfn.IFNA(VLOOKUP($B698,'FST OMT'!$C:$AH,$A698,0),0)</f>
        <v>0</v>
      </c>
      <c r="F698" s="12">
        <f>_xlfn.IFNA(VLOOKUP($B698,'FST CV'!$C:$AH,$A698,0),0)</f>
        <v>0</v>
      </c>
      <c r="G698" s="12">
        <f>_xlfn.IFNA(VLOOKUP($B698,'FST TT'!$C:$AH,$A698,0),0)</f>
        <v>0</v>
      </c>
      <c r="I698" s="4">
        <f t="shared" si="195"/>
        <v>0</v>
      </c>
      <c r="K698" s="52">
        <f>IF(D698="MT",VLOOKUP(B698,Master_Item!B:H,7,0),VLOOKUP(B698,Master_Item!B:H,6,0))</f>
        <v>112</v>
      </c>
      <c r="L698" s="52">
        <f>VLOOKUP(B698,Master_Item!B:M,12,0)</f>
        <v>0</v>
      </c>
      <c r="M698" s="11" t="str">
        <f t="shared" si="196"/>
        <v>0Region 4</v>
      </c>
      <c r="N698" s="11">
        <f t="shared" si="197"/>
        <v>0</v>
      </c>
      <c r="O698" s="11">
        <f t="shared" si="198"/>
        <v>0</v>
      </c>
      <c r="P698" s="11">
        <f t="shared" si="199"/>
        <v>0</v>
      </c>
      <c r="Q698" s="11">
        <f t="shared" si="194"/>
        <v>0</v>
      </c>
      <c r="R698" s="11">
        <f t="shared" si="200"/>
        <v>0</v>
      </c>
      <c r="S698" s="11"/>
      <c r="T698" s="1">
        <f>VLOOKUP(B698,Master_Item!B:I,8,0)</f>
        <v>6</v>
      </c>
      <c r="U698" s="11">
        <f t="shared" si="201"/>
        <v>0</v>
      </c>
      <c r="V698" s="11">
        <f t="shared" si="202"/>
        <v>0</v>
      </c>
      <c r="W698" s="11">
        <f t="shared" si="203"/>
        <v>0</v>
      </c>
      <c r="X698" s="11">
        <f t="shared" si="204"/>
        <v>0</v>
      </c>
      <c r="Y698" s="11">
        <f t="shared" si="205"/>
        <v>0</v>
      </c>
    </row>
    <row r="699" spans="1:25">
      <c r="A699" s="13">
        <v>28</v>
      </c>
      <c r="B699" s="2">
        <v>310002857</v>
      </c>
      <c r="C699" s="1" t="s">
        <v>258</v>
      </c>
      <c r="D699" s="1" t="s">
        <v>119</v>
      </c>
      <c r="E699" s="12">
        <f>_xlfn.IFNA(VLOOKUP($B699,'FST OMT'!$C:$AH,$A699,0),0)</f>
        <v>0</v>
      </c>
      <c r="F699" s="12">
        <f>_xlfn.IFNA(VLOOKUP($B699,'FST CV'!$C:$AH,$A699,0),0)</f>
        <v>3</v>
      </c>
      <c r="G699" s="12">
        <f>_xlfn.IFNA(VLOOKUP($B699,'FST TT'!$C:$AH,$A699,0),0)</f>
        <v>0</v>
      </c>
      <c r="I699" s="4">
        <f t="shared" si="195"/>
        <v>3</v>
      </c>
      <c r="K699" s="52">
        <f>IF(D699="MT",VLOOKUP(B699,Master_Item!B:H,7,0),VLOOKUP(B699,Master_Item!B:H,6,0))</f>
        <v>112</v>
      </c>
      <c r="L699" s="52">
        <f>VLOOKUP(B699,Master_Item!B:M,12,0)</f>
        <v>0</v>
      </c>
      <c r="M699" s="11" t="str">
        <f t="shared" si="196"/>
        <v>0Region 5</v>
      </c>
      <c r="N699" s="11">
        <f t="shared" si="197"/>
        <v>0</v>
      </c>
      <c r="O699" s="11">
        <f t="shared" si="198"/>
        <v>2.6785714285714284E-2</v>
      </c>
      <c r="P699" s="11">
        <f t="shared" si="199"/>
        <v>0</v>
      </c>
      <c r="Q699" s="11">
        <f t="shared" si="194"/>
        <v>0</v>
      </c>
      <c r="R699" s="11">
        <f t="shared" si="200"/>
        <v>2.6785714285714284E-2</v>
      </c>
      <c r="S699" s="11"/>
      <c r="T699" s="1">
        <f>VLOOKUP(B699,Master_Item!B:I,8,0)</f>
        <v>6</v>
      </c>
      <c r="U699" s="11">
        <f t="shared" si="201"/>
        <v>0</v>
      </c>
      <c r="V699" s="11">
        <f t="shared" si="202"/>
        <v>18</v>
      </c>
      <c r="W699" s="11">
        <f t="shared" si="203"/>
        <v>0</v>
      </c>
      <c r="X699" s="11">
        <f t="shared" si="204"/>
        <v>0</v>
      </c>
      <c r="Y699" s="11">
        <f t="shared" si="205"/>
        <v>18</v>
      </c>
    </row>
    <row r="700" spans="1:25">
      <c r="A700" s="13">
        <v>29</v>
      </c>
      <c r="B700" s="2">
        <v>310002857</v>
      </c>
      <c r="C700" s="1" t="s">
        <v>258</v>
      </c>
      <c r="D700" s="1" t="s">
        <v>127</v>
      </c>
      <c r="E700" s="12">
        <f>_xlfn.IFNA(VLOOKUP($B700,'FST OMT'!$C:$AH,$A700,0),0)*0.45</f>
        <v>0</v>
      </c>
      <c r="F700" s="12">
        <f>_xlfn.IFNA(VLOOKUP($B700,'FST CV'!$C:$AH,$A700,0),0)*0.45</f>
        <v>2.25</v>
      </c>
      <c r="G700" s="12">
        <f>_xlfn.IFNA(VLOOKUP($B700,'FST TT'!$C:$AH,$A700,0),0)*0.45</f>
        <v>0</v>
      </c>
      <c r="I700" s="4">
        <f t="shared" si="195"/>
        <v>2.25</v>
      </c>
      <c r="K700" s="52">
        <f>IF(D700="MT",VLOOKUP(B700,Master_Item!B:H,7,0),VLOOKUP(B700,Master_Item!B:H,6,0))</f>
        <v>112</v>
      </c>
      <c r="L700" s="52">
        <f>VLOOKUP(B700,Master_Item!B:M,12,0)</f>
        <v>0</v>
      </c>
      <c r="M700" s="11" t="str">
        <f t="shared" si="196"/>
        <v>0Region 6/9</v>
      </c>
      <c r="N700" s="11">
        <f t="shared" si="197"/>
        <v>0</v>
      </c>
      <c r="O700" s="11">
        <f t="shared" si="198"/>
        <v>2.0089285714285716E-2</v>
      </c>
      <c r="P700" s="11">
        <f t="shared" si="199"/>
        <v>0</v>
      </c>
      <c r="Q700" s="11">
        <f t="shared" ref="Q700:Q710" si="206">H700/$K700</f>
        <v>0</v>
      </c>
      <c r="R700" s="11">
        <f t="shared" si="200"/>
        <v>2.0089285714285716E-2</v>
      </c>
      <c r="S700" s="11"/>
      <c r="T700" s="1">
        <f>VLOOKUP(B700,Master_Item!B:I,8,0)</f>
        <v>6</v>
      </c>
      <c r="U700" s="11">
        <f t="shared" si="201"/>
        <v>0</v>
      </c>
      <c r="V700" s="11">
        <f t="shared" si="202"/>
        <v>13.5</v>
      </c>
      <c r="W700" s="11">
        <f t="shared" si="203"/>
        <v>0</v>
      </c>
      <c r="X700" s="11">
        <f t="shared" si="204"/>
        <v>0</v>
      </c>
      <c r="Y700" s="11">
        <f t="shared" si="205"/>
        <v>13.5</v>
      </c>
    </row>
    <row r="701" spans="1:25">
      <c r="A701" s="13">
        <v>29</v>
      </c>
      <c r="B701" s="2">
        <v>310002857</v>
      </c>
      <c r="C701" s="1" t="s">
        <v>258</v>
      </c>
      <c r="D701" s="1" t="s">
        <v>128</v>
      </c>
      <c r="E701" s="12">
        <f>_xlfn.IFNA(VLOOKUP($B701,'FST OMT'!$C:$AH,$A701,0),0)*0.55</f>
        <v>0</v>
      </c>
      <c r="F701" s="12">
        <f>_xlfn.IFNA(VLOOKUP($B701,'FST CV'!$C:$AH,$A701,0),0)*0.55</f>
        <v>2.75</v>
      </c>
      <c r="G701" s="12">
        <f>_xlfn.IFNA(VLOOKUP($B701,'FST TT'!$C:$AH,$A701,0),0)*0.55</f>
        <v>0</v>
      </c>
      <c r="I701" s="4">
        <f t="shared" si="195"/>
        <v>2.75</v>
      </c>
      <c r="K701" s="52">
        <f>IF(D701="MT",VLOOKUP(B701,Master_Item!B:H,7,0),VLOOKUP(B701,Master_Item!B:H,6,0))</f>
        <v>112</v>
      </c>
      <c r="L701" s="52">
        <f>VLOOKUP(B701,Master_Item!B:M,12,0)</f>
        <v>0</v>
      </c>
      <c r="M701" s="11" t="str">
        <f t="shared" si="196"/>
        <v>0Region 6/14</v>
      </c>
      <c r="N701" s="11">
        <f t="shared" si="197"/>
        <v>0</v>
      </c>
      <c r="O701" s="11">
        <f t="shared" si="198"/>
        <v>2.4553571428571428E-2</v>
      </c>
      <c r="P701" s="11">
        <f t="shared" si="199"/>
        <v>0</v>
      </c>
      <c r="Q701" s="11">
        <f t="shared" si="206"/>
        <v>0</v>
      </c>
      <c r="R701" s="11">
        <f t="shared" si="200"/>
        <v>2.4553571428571428E-2</v>
      </c>
      <c r="S701" s="11"/>
      <c r="T701" s="1">
        <f>VLOOKUP(B701,Master_Item!B:I,8,0)</f>
        <v>6</v>
      </c>
      <c r="U701" s="11">
        <f t="shared" si="201"/>
        <v>0</v>
      </c>
      <c r="V701" s="11">
        <f t="shared" si="202"/>
        <v>16.5</v>
      </c>
      <c r="W701" s="11">
        <f t="shared" si="203"/>
        <v>0</v>
      </c>
      <c r="X701" s="11">
        <f t="shared" si="204"/>
        <v>0</v>
      </c>
      <c r="Y701" s="11">
        <f t="shared" si="205"/>
        <v>16.5</v>
      </c>
    </row>
    <row r="702" spans="1:25">
      <c r="A702" s="13">
        <v>30</v>
      </c>
      <c r="B702" s="2">
        <v>310002857</v>
      </c>
      <c r="C702" s="1" t="s">
        <v>258</v>
      </c>
      <c r="D702" s="1" t="s">
        <v>121</v>
      </c>
      <c r="E702" s="12">
        <f>_xlfn.IFNA(VLOOKUP($B702,'FST OMT'!$C:$AH,$A702,0),0)</f>
        <v>0</v>
      </c>
      <c r="F702" s="12">
        <f>_xlfn.IFNA(VLOOKUP($B702,'FST CV'!$C:$AH,$A702,0),0)</f>
        <v>27</v>
      </c>
      <c r="G702" s="12">
        <f>_xlfn.IFNA(VLOOKUP($B702,'FST TT'!$C:$AH,$A702,0),0)</f>
        <v>0</v>
      </c>
      <c r="I702" s="4">
        <f t="shared" si="195"/>
        <v>27</v>
      </c>
      <c r="K702" s="52">
        <f>IF(D702="MT",VLOOKUP(B702,Master_Item!B:H,7,0),VLOOKUP(B702,Master_Item!B:H,6,0))</f>
        <v>112</v>
      </c>
      <c r="L702" s="52">
        <f>VLOOKUP(B702,Master_Item!B:M,12,0)</f>
        <v>0</v>
      </c>
      <c r="M702" s="11" t="str">
        <f t="shared" si="196"/>
        <v>0Region 7</v>
      </c>
      <c r="N702" s="11">
        <f t="shared" si="197"/>
        <v>0</v>
      </c>
      <c r="O702" s="11">
        <f t="shared" si="198"/>
        <v>0.24107142857142858</v>
      </c>
      <c r="P702" s="11">
        <f t="shared" si="199"/>
        <v>0</v>
      </c>
      <c r="Q702" s="11">
        <f t="shared" si="206"/>
        <v>0</v>
      </c>
      <c r="R702" s="11">
        <f t="shared" si="200"/>
        <v>0.24107142857142858</v>
      </c>
      <c r="S702" s="11"/>
      <c r="T702" s="1">
        <f>VLOOKUP(B702,Master_Item!B:I,8,0)</f>
        <v>6</v>
      </c>
      <c r="U702" s="11">
        <f t="shared" si="201"/>
        <v>0</v>
      </c>
      <c r="V702" s="11">
        <f t="shared" si="202"/>
        <v>162</v>
      </c>
      <c r="W702" s="11">
        <f t="shared" si="203"/>
        <v>0</v>
      </c>
      <c r="X702" s="11">
        <f t="shared" si="204"/>
        <v>0</v>
      </c>
      <c r="Y702" s="11">
        <f t="shared" si="205"/>
        <v>162</v>
      </c>
    </row>
    <row r="703" spans="1:25">
      <c r="A703" s="13">
        <v>31</v>
      </c>
      <c r="B703" s="2">
        <v>310002857</v>
      </c>
      <c r="C703" s="1" t="s">
        <v>258</v>
      </c>
      <c r="D703" s="1" t="s">
        <v>122</v>
      </c>
      <c r="E703" s="12">
        <f>_xlfn.IFNA(VLOOKUP($B703,'FST OMT'!$C:$AH,$A703,0),0)</f>
        <v>0</v>
      </c>
      <c r="F703" s="12">
        <f>_xlfn.IFNA(VLOOKUP($B703,'FST CV'!$C:$AH,$A703,0),0)</f>
        <v>0</v>
      </c>
      <c r="G703" s="12">
        <f>_xlfn.IFNA(VLOOKUP($B703,'FST TT'!$C:$AH,$A703,0),0)</f>
        <v>0</v>
      </c>
      <c r="I703" s="4">
        <f t="shared" si="195"/>
        <v>0</v>
      </c>
      <c r="K703" s="52">
        <f>IF(D703="MT",VLOOKUP(B703,Master_Item!B:H,7,0),VLOOKUP(B703,Master_Item!B:H,6,0))</f>
        <v>112</v>
      </c>
      <c r="L703" s="52">
        <f>VLOOKUP(B703,Master_Item!B:M,12,0)</f>
        <v>0</v>
      </c>
      <c r="M703" s="11" t="str">
        <f t="shared" si="196"/>
        <v>0Region 8</v>
      </c>
      <c r="N703" s="11">
        <f t="shared" si="197"/>
        <v>0</v>
      </c>
      <c r="O703" s="11">
        <f t="shared" si="198"/>
        <v>0</v>
      </c>
      <c r="P703" s="11">
        <f t="shared" si="199"/>
        <v>0</v>
      </c>
      <c r="Q703" s="11">
        <f t="shared" si="206"/>
        <v>0</v>
      </c>
      <c r="R703" s="11">
        <f t="shared" si="200"/>
        <v>0</v>
      </c>
      <c r="S703" s="11"/>
      <c r="T703" s="1">
        <f>VLOOKUP(B703,Master_Item!B:I,8,0)</f>
        <v>6</v>
      </c>
      <c r="U703" s="11">
        <f t="shared" si="201"/>
        <v>0</v>
      </c>
      <c r="V703" s="11">
        <f t="shared" si="202"/>
        <v>0</v>
      </c>
      <c r="W703" s="11">
        <f t="shared" si="203"/>
        <v>0</v>
      </c>
      <c r="X703" s="11">
        <f t="shared" si="204"/>
        <v>0</v>
      </c>
      <c r="Y703" s="11">
        <f t="shared" si="205"/>
        <v>0</v>
      </c>
    </row>
    <row r="704" spans="1:25">
      <c r="A704" s="13">
        <v>131</v>
      </c>
      <c r="B704" s="2">
        <v>310002857</v>
      </c>
      <c r="C704" s="1" t="s">
        <v>258</v>
      </c>
      <c r="D704" s="1" t="s">
        <v>123</v>
      </c>
      <c r="H704" s="4">
        <f>_xlfn.IFNA(VLOOKUP(B704,'FST MT'!A:FS,$A704,0),0)</f>
        <v>0</v>
      </c>
      <c r="I704" s="4">
        <f t="shared" si="195"/>
        <v>0</v>
      </c>
      <c r="K704" s="52">
        <f>IF(D704="MT",VLOOKUP(B704,Master_Item!B:H,7,0),VLOOKUP(B704,Master_Item!B:H,6,0))</f>
        <v>112</v>
      </c>
      <c r="L704" s="52">
        <f>VLOOKUP(B704,Master_Item!B:M,12,0)</f>
        <v>0</v>
      </c>
      <c r="M704" s="11" t="str">
        <f t="shared" si="196"/>
        <v>0MT</v>
      </c>
      <c r="N704" s="11">
        <f t="shared" si="197"/>
        <v>0</v>
      </c>
      <c r="O704" s="11">
        <f t="shared" si="198"/>
        <v>0</v>
      </c>
      <c r="P704" s="11">
        <f t="shared" si="199"/>
        <v>0</v>
      </c>
      <c r="Q704" s="11">
        <f t="shared" si="206"/>
        <v>0</v>
      </c>
      <c r="R704" s="11">
        <f t="shared" si="200"/>
        <v>0</v>
      </c>
      <c r="S704" s="11"/>
      <c r="T704" s="1">
        <f>VLOOKUP(B704,Master_Item!B:I,8,0)</f>
        <v>6</v>
      </c>
      <c r="U704" s="11">
        <f t="shared" si="201"/>
        <v>0</v>
      </c>
      <c r="V704" s="11">
        <f t="shared" si="202"/>
        <v>0</v>
      </c>
      <c r="W704" s="11">
        <f t="shared" si="203"/>
        <v>0</v>
      </c>
      <c r="X704" s="11">
        <f t="shared" si="204"/>
        <v>0</v>
      </c>
      <c r="Y704" s="11">
        <f t="shared" si="205"/>
        <v>0</v>
      </c>
    </row>
    <row r="705" spans="1:25">
      <c r="A705" s="13">
        <v>24</v>
      </c>
      <c r="B705" s="2">
        <v>310003727</v>
      </c>
      <c r="C705" s="1" t="s">
        <v>214</v>
      </c>
      <c r="D705" s="1" t="s">
        <v>115</v>
      </c>
      <c r="E705" s="12">
        <f>_xlfn.IFNA(VLOOKUP($B705,'FST OMT'!$C:$AH,$A705,0),0)</f>
        <v>0</v>
      </c>
      <c r="F705" s="12">
        <f>_xlfn.IFNA(VLOOKUP($B705,'FST CV'!$C:$AH,$A705,0),0)</f>
        <v>1532</v>
      </c>
      <c r="G705" s="12">
        <f>_xlfn.IFNA(VLOOKUP($B705,'FST TT'!$C:$AH,$A705,0),0)</f>
        <v>1150</v>
      </c>
      <c r="I705" s="4">
        <f t="shared" ref="I705:I724" si="207">SUM(E705:H705)</f>
        <v>2682</v>
      </c>
      <c r="K705" s="52">
        <f>IF(D705="MT",VLOOKUP(B705,Master_Item!B:H,7,0),VLOOKUP(B705,Master_Item!B:H,6,0))</f>
        <v>104</v>
      </c>
      <c r="L705" s="52" t="str">
        <f>VLOOKUP(B705,Master_Item!B:M,12,0)</f>
        <v>โรงงานบางบาล</v>
      </c>
      <c r="M705" s="11" t="str">
        <f t="shared" ref="M705:M724" si="208">L705&amp;D705</f>
        <v>โรงงานบางบาลRegion 1</v>
      </c>
      <c r="N705" s="11">
        <f t="shared" ref="N705:N724" si="209">E705/$K705</f>
        <v>0</v>
      </c>
      <c r="O705" s="11">
        <f t="shared" ref="O705:O724" si="210">F705/$K705</f>
        <v>14.73076923076923</v>
      </c>
      <c r="P705" s="11">
        <f t="shared" ref="P705:P724" si="211">G705/$K705</f>
        <v>11.057692307692308</v>
      </c>
      <c r="Q705" s="11">
        <f t="shared" si="206"/>
        <v>0</v>
      </c>
      <c r="R705" s="11">
        <f t="shared" ref="R705:R724" si="212">I705/$K705</f>
        <v>25.78846153846154</v>
      </c>
      <c r="S705" s="11"/>
      <c r="T705" s="1">
        <f>VLOOKUP(B705,Master_Item!B:I,8,0)</f>
        <v>7.68</v>
      </c>
      <c r="U705" s="11">
        <f t="shared" ref="U705:U724" si="213">$T705*E705</f>
        <v>0</v>
      </c>
      <c r="V705" s="11">
        <f t="shared" ref="V705:V724" si="214">$T705*F705</f>
        <v>11765.76</v>
      </c>
      <c r="W705" s="11">
        <f t="shared" ref="W705:W724" si="215">$T705*G705</f>
        <v>8832</v>
      </c>
      <c r="X705" s="11">
        <f t="shared" ref="X705:X724" si="216">$T705*H705</f>
        <v>0</v>
      </c>
      <c r="Y705" s="11">
        <f t="shared" ref="Y705:Y724" si="217">$T705*I705</f>
        <v>20597.759999999998</v>
      </c>
    </row>
    <row r="706" spans="1:25">
      <c r="A706" s="13">
        <v>25</v>
      </c>
      <c r="B706" s="2">
        <v>310003727</v>
      </c>
      <c r="C706" s="1" t="s">
        <v>214</v>
      </c>
      <c r="D706" s="1" t="s">
        <v>116</v>
      </c>
      <c r="E706" s="12">
        <f>_xlfn.IFNA(VLOOKUP($B706,'FST OMT'!$C:$AH,$A706,0),0)</f>
        <v>0</v>
      </c>
      <c r="F706" s="12">
        <f>_xlfn.IFNA(VLOOKUP($B706,'FST CV'!$C:$AH,$A706,0),0)</f>
        <v>2962</v>
      </c>
      <c r="G706" s="12">
        <f>_xlfn.IFNA(VLOOKUP($B706,'FST TT'!$C:$AH,$A706,0),0)</f>
        <v>0</v>
      </c>
      <c r="I706" s="4">
        <f t="shared" si="207"/>
        <v>2962</v>
      </c>
      <c r="K706" s="52">
        <f>IF(D706="MT",VLOOKUP(B706,Master_Item!B:H,7,0),VLOOKUP(B706,Master_Item!B:H,6,0))</f>
        <v>104</v>
      </c>
      <c r="L706" s="52" t="str">
        <f>VLOOKUP(B706,Master_Item!B:M,12,0)</f>
        <v>โรงงานบางบาล</v>
      </c>
      <c r="M706" s="11" t="str">
        <f t="shared" si="208"/>
        <v>โรงงานบางบาลRegion 2</v>
      </c>
      <c r="N706" s="11">
        <f t="shared" si="209"/>
        <v>0</v>
      </c>
      <c r="O706" s="11">
        <f t="shared" si="210"/>
        <v>28.48076923076923</v>
      </c>
      <c r="P706" s="11">
        <f t="shared" si="211"/>
        <v>0</v>
      </c>
      <c r="Q706" s="11">
        <f t="shared" si="206"/>
        <v>0</v>
      </c>
      <c r="R706" s="11">
        <f t="shared" si="212"/>
        <v>28.48076923076923</v>
      </c>
      <c r="S706" s="11"/>
      <c r="T706" s="1">
        <f>VLOOKUP(B706,Master_Item!B:I,8,0)</f>
        <v>7.68</v>
      </c>
      <c r="U706" s="11">
        <f t="shared" si="213"/>
        <v>0</v>
      </c>
      <c r="V706" s="11">
        <f t="shared" si="214"/>
        <v>22748.16</v>
      </c>
      <c r="W706" s="11">
        <f t="shared" si="215"/>
        <v>0</v>
      </c>
      <c r="X706" s="11">
        <f t="shared" si="216"/>
        <v>0</v>
      </c>
      <c r="Y706" s="11">
        <f t="shared" si="217"/>
        <v>22748.16</v>
      </c>
    </row>
    <row r="707" spans="1:25">
      <c r="A707" s="13">
        <v>26</v>
      </c>
      <c r="B707" s="2">
        <v>310003727</v>
      </c>
      <c r="C707" s="1" t="s">
        <v>214</v>
      </c>
      <c r="D707" s="1" t="s">
        <v>117</v>
      </c>
      <c r="E707" s="12">
        <f>_xlfn.IFNA(VLOOKUP($B707,'FST OMT'!$C:$AH,$A707,0),0)</f>
        <v>0</v>
      </c>
      <c r="F707" s="12">
        <f>_xlfn.IFNA(VLOOKUP($B707,'FST CV'!$C:$AH,$A707,0),0)</f>
        <v>6250</v>
      </c>
      <c r="G707" s="12">
        <f>_xlfn.IFNA(VLOOKUP($B707,'FST TT'!$C:$AH,$A707,0),0)</f>
        <v>3800</v>
      </c>
      <c r="I707" s="4">
        <f t="shared" si="207"/>
        <v>10050</v>
      </c>
      <c r="K707" s="52">
        <f>IF(D707="MT",VLOOKUP(B707,Master_Item!B:H,7,0),VLOOKUP(B707,Master_Item!B:H,6,0))</f>
        <v>104</v>
      </c>
      <c r="L707" s="52" t="str">
        <f>VLOOKUP(B707,Master_Item!B:M,12,0)</f>
        <v>โรงงานบางบาล</v>
      </c>
      <c r="M707" s="11" t="str">
        <f t="shared" si="208"/>
        <v>โรงงานบางบาลRegion 3</v>
      </c>
      <c r="N707" s="11">
        <f t="shared" si="209"/>
        <v>0</v>
      </c>
      <c r="O707" s="11">
        <f t="shared" si="210"/>
        <v>60.096153846153847</v>
      </c>
      <c r="P707" s="11">
        <f t="shared" si="211"/>
        <v>36.53846153846154</v>
      </c>
      <c r="Q707" s="11">
        <f t="shared" si="206"/>
        <v>0</v>
      </c>
      <c r="R707" s="11">
        <f t="shared" si="212"/>
        <v>96.634615384615387</v>
      </c>
      <c r="S707" s="11"/>
      <c r="T707" s="1">
        <f>VLOOKUP(B707,Master_Item!B:I,8,0)</f>
        <v>7.68</v>
      </c>
      <c r="U707" s="11">
        <f t="shared" si="213"/>
        <v>0</v>
      </c>
      <c r="V707" s="11">
        <f t="shared" si="214"/>
        <v>48000</v>
      </c>
      <c r="W707" s="11">
        <f t="shared" si="215"/>
        <v>29184</v>
      </c>
      <c r="X707" s="11">
        <f t="shared" si="216"/>
        <v>0</v>
      </c>
      <c r="Y707" s="11">
        <f t="shared" si="217"/>
        <v>77184</v>
      </c>
    </row>
    <row r="708" spans="1:25">
      <c r="A708" s="13">
        <v>27</v>
      </c>
      <c r="B708" s="2">
        <v>310003727</v>
      </c>
      <c r="C708" s="1" t="s">
        <v>214</v>
      </c>
      <c r="D708" s="1" t="s">
        <v>118</v>
      </c>
      <c r="E708" s="12">
        <f>_xlfn.IFNA(VLOOKUP($B708,'FST OMT'!$C:$AH,$A708,0),0)</f>
        <v>0</v>
      </c>
      <c r="F708" s="12">
        <f>_xlfn.IFNA(VLOOKUP($B708,'FST CV'!$C:$AH,$A708,0),0)</f>
        <v>6395</v>
      </c>
      <c r="G708" s="12">
        <f>_xlfn.IFNA(VLOOKUP($B708,'FST TT'!$C:$AH,$A708,0),0)</f>
        <v>4150</v>
      </c>
      <c r="I708" s="4">
        <f t="shared" si="207"/>
        <v>10545</v>
      </c>
      <c r="K708" s="52">
        <f>IF(D708="MT",VLOOKUP(B708,Master_Item!B:H,7,0),VLOOKUP(B708,Master_Item!B:H,6,0))</f>
        <v>104</v>
      </c>
      <c r="L708" s="52" t="str">
        <f>VLOOKUP(B708,Master_Item!B:M,12,0)</f>
        <v>โรงงานบางบาล</v>
      </c>
      <c r="M708" s="11" t="str">
        <f t="shared" si="208"/>
        <v>โรงงานบางบาลRegion 4</v>
      </c>
      <c r="N708" s="11">
        <f t="shared" si="209"/>
        <v>0</v>
      </c>
      <c r="O708" s="11">
        <f t="shared" si="210"/>
        <v>61.490384615384613</v>
      </c>
      <c r="P708" s="11">
        <f t="shared" si="211"/>
        <v>39.903846153846153</v>
      </c>
      <c r="Q708" s="11">
        <f t="shared" si="206"/>
        <v>0</v>
      </c>
      <c r="R708" s="11">
        <f t="shared" si="212"/>
        <v>101.39423076923077</v>
      </c>
      <c r="S708" s="11"/>
      <c r="T708" s="1">
        <f>VLOOKUP(B708,Master_Item!B:I,8,0)</f>
        <v>7.68</v>
      </c>
      <c r="U708" s="11">
        <f t="shared" si="213"/>
        <v>0</v>
      </c>
      <c r="V708" s="11">
        <f t="shared" si="214"/>
        <v>49113.599999999999</v>
      </c>
      <c r="W708" s="11">
        <f t="shared" si="215"/>
        <v>31872</v>
      </c>
      <c r="X708" s="11">
        <f t="shared" si="216"/>
        <v>0</v>
      </c>
      <c r="Y708" s="11">
        <f t="shared" si="217"/>
        <v>80985.599999999991</v>
      </c>
    </row>
    <row r="709" spans="1:25">
      <c r="A709" s="13">
        <v>28</v>
      </c>
      <c r="B709" s="2">
        <v>310003727</v>
      </c>
      <c r="C709" s="1" t="s">
        <v>214</v>
      </c>
      <c r="D709" s="1" t="s">
        <v>119</v>
      </c>
      <c r="E709" s="12">
        <f>_xlfn.IFNA(VLOOKUP($B709,'FST OMT'!$C:$AH,$A709,0),0)</f>
        <v>0</v>
      </c>
      <c r="F709" s="12">
        <f>_xlfn.IFNA(VLOOKUP($B709,'FST CV'!$C:$AH,$A709,0),0)</f>
        <v>4064</v>
      </c>
      <c r="G709" s="12">
        <f>_xlfn.IFNA(VLOOKUP($B709,'FST TT'!$C:$AH,$A709,0),0)</f>
        <v>930</v>
      </c>
      <c r="I709" s="4">
        <f t="shared" si="207"/>
        <v>4994</v>
      </c>
      <c r="K709" s="52">
        <f>IF(D709="MT",VLOOKUP(B709,Master_Item!B:H,7,0),VLOOKUP(B709,Master_Item!B:H,6,0))</f>
        <v>104</v>
      </c>
      <c r="L709" s="52" t="str">
        <f>VLOOKUP(B709,Master_Item!B:M,12,0)</f>
        <v>โรงงานบางบาล</v>
      </c>
      <c r="M709" s="11" t="str">
        <f t="shared" si="208"/>
        <v>โรงงานบางบาลRegion 5</v>
      </c>
      <c r="N709" s="11">
        <f t="shared" si="209"/>
        <v>0</v>
      </c>
      <c r="O709" s="11">
        <f t="shared" si="210"/>
        <v>39.07692307692308</v>
      </c>
      <c r="P709" s="11">
        <f t="shared" si="211"/>
        <v>8.9423076923076916</v>
      </c>
      <c r="Q709" s="11">
        <f t="shared" si="206"/>
        <v>0</v>
      </c>
      <c r="R709" s="11">
        <f t="shared" si="212"/>
        <v>48.019230769230766</v>
      </c>
      <c r="S709" s="11"/>
      <c r="T709" s="1">
        <f>VLOOKUP(B709,Master_Item!B:I,8,0)</f>
        <v>7.68</v>
      </c>
      <c r="U709" s="11">
        <f t="shared" si="213"/>
        <v>0</v>
      </c>
      <c r="V709" s="11">
        <f t="shared" si="214"/>
        <v>31211.52</v>
      </c>
      <c r="W709" s="11">
        <f t="shared" si="215"/>
        <v>7142.4</v>
      </c>
      <c r="X709" s="11">
        <f t="shared" si="216"/>
        <v>0</v>
      </c>
      <c r="Y709" s="11">
        <f t="shared" si="217"/>
        <v>38353.919999999998</v>
      </c>
    </row>
    <row r="710" spans="1:25">
      <c r="A710" s="13">
        <v>29</v>
      </c>
      <c r="B710" s="2">
        <v>310003727</v>
      </c>
      <c r="C710" s="1" t="s">
        <v>214</v>
      </c>
      <c r="D710" s="1" t="s">
        <v>127</v>
      </c>
      <c r="E710" s="12">
        <f>_xlfn.IFNA(VLOOKUP($B710,'FST OMT'!$C:$AH,$A710,0),0)*0.45</f>
        <v>0</v>
      </c>
      <c r="F710" s="12">
        <f>_xlfn.IFNA(VLOOKUP($B710,'FST CV'!$C:$AH,$A710,0),0)*0.45</f>
        <v>2450.7000000000003</v>
      </c>
      <c r="G710" s="12">
        <f>_xlfn.IFNA(VLOOKUP($B710,'FST TT'!$C:$AH,$A710,0),0)*0.45</f>
        <v>2547</v>
      </c>
      <c r="I710" s="4">
        <f t="shared" si="207"/>
        <v>4997.7000000000007</v>
      </c>
      <c r="K710" s="52">
        <f>IF(D710="MT",VLOOKUP(B710,Master_Item!B:H,7,0),VLOOKUP(B710,Master_Item!B:H,6,0))</f>
        <v>104</v>
      </c>
      <c r="L710" s="52" t="str">
        <f>VLOOKUP(B710,Master_Item!B:M,12,0)</f>
        <v>โรงงานบางบาล</v>
      </c>
      <c r="M710" s="11" t="str">
        <f t="shared" si="208"/>
        <v>โรงงานบางบาลRegion 6/9</v>
      </c>
      <c r="N710" s="11">
        <f t="shared" si="209"/>
        <v>0</v>
      </c>
      <c r="O710" s="11">
        <f t="shared" si="210"/>
        <v>23.564423076923081</v>
      </c>
      <c r="P710" s="11">
        <f t="shared" si="211"/>
        <v>24.490384615384617</v>
      </c>
      <c r="Q710" s="11">
        <f t="shared" si="206"/>
        <v>0</v>
      </c>
      <c r="R710" s="11">
        <f t="shared" si="212"/>
        <v>48.054807692307698</v>
      </c>
      <c r="S710" s="11"/>
      <c r="T710" s="1">
        <f>VLOOKUP(B710,Master_Item!B:I,8,0)</f>
        <v>7.68</v>
      </c>
      <c r="U710" s="11">
        <f t="shared" si="213"/>
        <v>0</v>
      </c>
      <c r="V710" s="11">
        <f t="shared" si="214"/>
        <v>18821.376</v>
      </c>
      <c r="W710" s="11">
        <f t="shared" si="215"/>
        <v>19560.96</v>
      </c>
      <c r="X710" s="11">
        <f t="shared" si="216"/>
        <v>0</v>
      </c>
      <c r="Y710" s="11">
        <f t="shared" si="217"/>
        <v>38382.336000000003</v>
      </c>
    </row>
    <row r="711" spans="1:25">
      <c r="A711" s="13">
        <v>29</v>
      </c>
      <c r="B711" s="2">
        <v>310003727</v>
      </c>
      <c r="C711" s="1" t="s">
        <v>214</v>
      </c>
      <c r="D711" s="1" t="s">
        <v>128</v>
      </c>
      <c r="E711" s="12">
        <f>_xlfn.IFNA(VLOOKUP($B711,'FST OMT'!$C:$AH,$A711,0),0)*0.55</f>
        <v>0</v>
      </c>
      <c r="F711" s="12">
        <f>_xlfn.IFNA(VLOOKUP($B711,'FST CV'!$C:$AH,$A711,0),0)*0.55</f>
        <v>2995.3</v>
      </c>
      <c r="G711" s="12">
        <f>_xlfn.IFNA(VLOOKUP($B711,'FST TT'!$C:$AH,$A711,0),0)*0.55</f>
        <v>3113.0000000000005</v>
      </c>
      <c r="I711" s="4">
        <f t="shared" si="207"/>
        <v>6108.3000000000011</v>
      </c>
      <c r="K711" s="52">
        <f>IF(D711="MT",VLOOKUP(B711,Master_Item!B:H,7,0),VLOOKUP(B711,Master_Item!B:H,6,0))</f>
        <v>104</v>
      </c>
      <c r="L711" s="52" t="str">
        <f>VLOOKUP(B711,Master_Item!B:M,12,0)</f>
        <v>โรงงานบางบาล</v>
      </c>
      <c r="M711" s="11" t="str">
        <f t="shared" si="208"/>
        <v>โรงงานบางบาลRegion 6/14</v>
      </c>
      <c r="N711" s="11">
        <f t="shared" si="209"/>
        <v>0</v>
      </c>
      <c r="O711" s="11">
        <f t="shared" si="210"/>
        <v>28.800961538461539</v>
      </c>
      <c r="P711" s="11">
        <f t="shared" si="211"/>
        <v>29.932692307692314</v>
      </c>
      <c r="Q711" s="11">
        <f t="shared" ref="Q711:Q719" si="218">H711/$K711</f>
        <v>0</v>
      </c>
      <c r="R711" s="11">
        <f t="shared" si="212"/>
        <v>58.733653846153857</v>
      </c>
      <c r="S711" s="11"/>
      <c r="T711" s="1">
        <f>VLOOKUP(B711,Master_Item!B:I,8,0)</f>
        <v>7.68</v>
      </c>
      <c r="U711" s="11">
        <f t="shared" si="213"/>
        <v>0</v>
      </c>
      <c r="V711" s="11">
        <f t="shared" si="214"/>
        <v>23003.904000000002</v>
      </c>
      <c r="W711" s="11">
        <f t="shared" si="215"/>
        <v>23907.840000000004</v>
      </c>
      <c r="X711" s="11">
        <f t="shared" si="216"/>
        <v>0</v>
      </c>
      <c r="Y711" s="11">
        <f t="shared" si="217"/>
        <v>46911.744000000006</v>
      </c>
    </row>
    <row r="712" spans="1:25">
      <c r="A712" s="13">
        <v>30</v>
      </c>
      <c r="B712" s="2">
        <v>310003727</v>
      </c>
      <c r="C712" s="1" t="s">
        <v>214</v>
      </c>
      <c r="D712" s="1" t="s">
        <v>121</v>
      </c>
      <c r="E712" s="12">
        <f>_xlfn.IFNA(VLOOKUP($B712,'FST OMT'!$C:$AH,$A712,0),0)</f>
        <v>0</v>
      </c>
      <c r="F712" s="12">
        <f>_xlfn.IFNA(VLOOKUP($B712,'FST CV'!$C:$AH,$A712,0),0)</f>
        <v>3086</v>
      </c>
      <c r="G712" s="12">
        <f>_xlfn.IFNA(VLOOKUP($B712,'FST TT'!$C:$AH,$A712,0),0)</f>
        <v>6800</v>
      </c>
      <c r="I712" s="4">
        <f t="shared" si="207"/>
        <v>9886</v>
      </c>
      <c r="K712" s="52">
        <f>IF(D712="MT",VLOOKUP(B712,Master_Item!B:H,7,0),VLOOKUP(B712,Master_Item!B:H,6,0))</f>
        <v>104</v>
      </c>
      <c r="L712" s="52" t="str">
        <f>VLOOKUP(B712,Master_Item!B:M,12,0)</f>
        <v>โรงงานบางบาล</v>
      </c>
      <c r="M712" s="11" t="str">
        <f t="shared" si="208"/>
        <v>โรงงานบางบาลRegion 7</v>
      </c>
      <c r="N712" s="11">
        <f t="shared" si="209"/>
        <v>0</v>
      </c>
      <c r="O712" s="11">
        <f t="shared" si="210"/>
        <v>29.673076923076923</v>
      </c>
      <c r="P712" s="11">
        <f t="shared" si="211"/>
        <v>65.384615384615387</v>
      </c>
      <c r="Q712" s="11">
        <f t="shared" si="218"/>
        <v>0</v>
      </c>
      <c r="R712" s="11">
        <f t="shared" si="212"/>
        <v>95.057692307692307</v>
      </c>
      <c r="S712" s="11"/>
      <c r="T712" s="1">
        <f>VLOOKUP(B712,Master_Item!B:I,8,0)</f>
        <v>7.68</v>
      </c>
      <c r="U712" s="11">
        <f t="shared" si="213"/>
        <v>0</v>
      </c>
      <c r="V712" s="11">
        <f t="shared" si="214"/>
        <v>23700.48</v>
      </c>
      <c r="W712" s="11">
        <f t="shared" si="215"/>
        <v>52224</v>
      </c>
      <c r="X712" s="11">
        <f t="shared" si="216"/>
        <v>0</v>
      </c>
      <c r="Y712" s="11">
        <f t="shared" si="217"/>
        <v>75924.479999999996</v>
      </c>
    </row>
    <row r="713" spans="1:25">
      <c r="A713" s="13">
        <v>31</v>
      </c>
      <c r="B713" s="2">
        <v>310003727</v>
      </c>
      <c r="C713" s="1" t="s">
        <v>214</v>
      </c>
      <c r="D713" s="1" t="s">
        <v>122</v>
      </c>
      <c r="E713" s="12">
        <f>_xlfn.IFNA(VLOOKUP($B713,'FST OMT'!$C:$AH,$A713,0),0)</f>
        <v>0</v>
      </c>
      <c r="F713" s="12">
        <f>_xlfn.IFNA(VLOOKUP($B713,'FST CV'!$C:$AH,$A713,0),0)</f>
        <v>2790</v>
      </c>
      <c r="G713" s="12">
        <f>_xlfn.IFNA(VLOOKUP($B713,'FST TT'!$C:$AH,$A713,0),0)</f>
        <v>600</v>
      </c>
      <c r="I713" s="4">
        <f t="shared" si="207"/>
        <v>3390</v>
      </c>
      <c r="K713" s="52">
        <f>IF(D713="MT",VLOOKUP(B713,Master_Item!B:H,7,0),VLOOKUP(B713,Master_Item!B:H,6,0))</f>
        <v>104</v>
      </c>
      <c r="L713" s="52" t="str">
        <f>VLOOKUP(B713,Master_Item!B:M,12,0)</f>
        <v>โรงงานบางบาล</v>
      </c>
      <c r="M713" s="11" t="str">
        <f t="shared" si="208"/>
        <v>โรงงานบางบาลRegion 8</v>
      </c>
      <c r="N713" s="11">
        <f t="shared" si="209"/>
        <v>0</v>
      </c>
      <c r="O713" s="11">
        <f t="shared" si="210"/>
        <v>26.826923076923077</v>
      </c>
      <c r="P713" s="11">
        <f t="shared" si="211"/>
        <v>5.7692307692307692</v>
      </c>
      <c r="Q713" s="11">
        <f t="shared" si="218"/>
        <v>0</v>
      </c>
      <c r="R713" s="11">
        <f t="shared" si="212"/>
        <v>32.596153846153847</v>
      </c>
      <c r="S713" s="11"/>
      <c r="T713" s="1">
        <f>VLOOKUP(B713,Master_Item!B:I,8,0)</f>
        <v>7.68</v>
      </c>
      <c r="U713" s="11">
        <f t="shared" si="213"/>
        <v>0</v>
      </c>
      <c r="V713" s="11">
        <f t="shared" si="214"/>
        <v>21427.200000000001</v>
      </c>
      <c r="W713" s="11">
        <f t="shared" si="215"/>
        <v>4608</v>
      </c>
      <c r="X713" s="11">
        <f t="shared" si="216"/>
        <v>0</v>
      </c>
      <c r="Y713" s="11">
        <f t="shared" si="217"/>
        <v>26035.200000000001</v>
      </c>
    </row>
    <row r="714" spans="1:25">
      <c r="A714" s="13">
        <v>131</v>
      </c>
      <c r="B714" s="2">
        <v>310003727</v>
      </c>
      <c r="C714" s="1" t="s">
        <v>214</v>
      </c>
      <c r="D714" s="1" t="s">
        <v>123</v>
      </c>
      <c r="H714" s="4">
        <f>_xlfn.IFNA(VLOOKUP(B714,'FST MT'!A:FS,$A714,0),0)</f>
        <v>2173</v>
      </c>
      <c r="I714" s="4">
        <f t="shared" si="207"/>
        <v>2173</v>
      </c>
      <c r="K714" s="52">
        <f>IF(D714="MT",VLOOKUP(B714,Master_Item!B:H,7,0),VLOOKUP(B714,Master_Item!B:H,6,0))</f>
        <v>104</v>
      </c>
      <c r="L714" s="52" t="str">
        <f>VLOOKUP(B714,Master_Item!B:M,12,0)</f>
        <v>โรงงานบางบาล</v>
      </c>
      <c r="M714" s="11" t="str">
        <f t="shared" si="208"/>
        <v>โรงงานบางบาลMT</v>
      </c>
      <c r="N714" s="11">
        <f t="shared" si="209"/>
        <v>0</v>
      </c>
      <c r="O714" s="11">
        <f t="shared" si="210"/>
        <v>0</v>
      </c>
      <c r="P714" s="11">
        <f t="shared" si="211"/>
        <v>0</v>
      </c>
      <c r="Q714" s="11">
        <f t="shared" si="218"/>
        <v>20.89423076923077</v>
      </c>
      <c r="R714" s="11">
        <f t="shared" si="212"/>
        <v>20.89423076923077</v>
      </c>
      <c r="S714" s="11"/>
      <c r="T714" s="1">
        <f>VLOOKUP(B714,Master_Item!B:I,8,0)</f>
        <v>7.68</v>
      </c>
      <c r="U714" s="11">
        <f t="shared" si="213"/>
        <v>0</v>
      </c>
      <c r="V714" s="11">
        <f t="shared" si="214"/>
        <v>0</v>
      </c>
      <c r="W714" s="11">
        <f t="shared" si="215"/>
        <v>0</v>
      </c>
      <c r="X714" s="11">
        <f t="shared" si="216"/>
        <v>16688.64</v>
      </c>
      <c r="Y714" s="11">
        <f t="shared" si="217"/>
        <v>16688.64</v>
      </c>
    </row>
    <row r="715" spans="1:25">
      <c r="A715" s="13">
        <v>24</v>
      </c>
      <c r="B715" s="2">
        <v>310003728</v>
      </c>
      <c r="C715" s="1" t="s">
        <v>215</v>
      </c>
      <c r="D715" s="1" t="s">
        <v>115</v>
      </c>
      <c r="E715" s="12">
        <f>_xlfn.IFNA(VLOOKUP($B715,'FST OMT'!$C:$AH,$A715,0),0)</f>
        <v>0</v>
      </c>
      <c r="F715" s="12">
        <f>_xlfn.IFNA(VLOOKUP($B715,'FST CV'!$C:$AH,$A715,0),0)</f>
        <v>0</v>
      </c>
      <c r="G715" s="12">
        <f>_xlfn.IFNA(VLOOKUP($B715,'FST TT'!$C:$AH,$A715,0),0)</f>
        <v>0</v>
      </c>
      <c r="I715" s="4">
        <f t="shared" si="207"/>
        <v>0</v>
      </c>
      <c r="K715" s="52">
        <f>IF(D715="MT",VLOOKUP(B715,Master_Item!B:H,7,0),VLOOKUP(B715,Master_Item!B:H,6,0))</f>
        <v>104</v>
      </c>
      <c r="L715" s="52" t="str">
        <f>VLOOKUP(B715,Master_Item!B:M,12,0)</f>
        <v>โรงงานบางบาล</v>
      </c>
      <c r="M715" s="11" t="str">
        <f t="shared" si="208"/>
        <v>โรงงานบางบาลRegion 1</v>
      </c>
      <c r="N715" s="11">
        <f t="shared" si="209"/>
        <v>0</v>
      </c>
      <c r="O715" s="11">
        <f t="shared" si="210"/>
        <v>0</v>
      </c>
      <c r="P715" s="11">
        <f t="shared" si="211"/>
        <v>0</v>
      </c>
      <c r="Q715" s="11">
        <f t="shared" si="218"/>
        <v>0</v>
      </c>
      <c r="R715" s="11">
        <f t="shared" si="212"/>
        <v>0</v>
      </c>
      <c r="S715" s="11"/>
      <c r="T715" s="1">
        <f>VLOOKUP(B715,Master_Item!B:I,8,0)</f>
        <v>7.68</v>
      </c>
      <c r="U715" s="11">
        <f t="shared" si="213"/>
        <v>0</v>
      </c>
      <c r="V715" s="11">
        <f t="shared" si="214"/>
        <v>0</v>
      </c>
      <c r="W715" s="11">
        <f t="shared" si="215"/>
        <v>0</v>
      </c>
      <c r="X715" s="11">
        <f t="shared" si="216"/>
        <v>0</v>
      </c>
      <c r="Y715" s="11">
        <f t="shared" si="217"/>
        <v>0</v>
      </c>
    </row>
    <row r="716" spans="1:25">
      <c r="A716" s="13">
        <v>25</v>
      </c>
      <c r="B716" s="2">
        <v>310003728</v>
      </c>
      <c r="C716" s="1" t="s">
        <v>215</v>
      </c>
      <c r="D716" s="1" t="s">
        <v>116</v>
      </c>
      <c r="E716" s="12">
        <f>_xlfn.IFNA(VLOOKUP($B716,'FST OMT'!$C:$AH,$A716,0),0)</f>
        <v>0</v>
      </c>
      <c r="F716" s="12">
        <f>_xlfn.IFNA(VLOOKUP($B716,'FST CV'!$C:$AH,$A716,0),0)</f>
        <v>0</v>
      </c>
      <c r="G716" s="12">
        <f>_xlfn.IFNA(VLOOKUP($B716,'FST TT'!$C:$AH,$A716,0),0)</f>
        <v>0</v>
      </c>
      <c r="I716" s="4">
        <f t="shared" si="207"/>
        <v>0</v>
      </c>
      <c r="K716" s="52">
        <f>IF(D716="MT",VLOOKUP(B716,Master_Item!B:H,7,0),VLOOKUP(B716,Master_Item!B:H,6,0))</f>
        <v>104</v>
      </c>
      <c r="L716" s="52" t="str">
        <f>VLOOKUP(B716,Master_Item!B:M,12,0)</f>
        <v>โรงงานบางบาล</v>
      </c>
      <c r="M716" s="11" t="str">
        <f t="shared" si="208"/>
        <v>โรงงานบางบาลRegion 2</v>
      </c>
      <c r="N716" s="11">
        <f t="shared" si="209"/>
        <v>0</v>
      </c>
      <c r="O716" s="11">
        <f t="shared" si="210"/>
        <v>0</v>
      </c>
      <c r="P716" s="11">
        <f t="shared" si="211"/>
        <v>0</v>
      </c>
      <c r="Q716" s="11">
        <f t="shared" si="218"/>
        <v>0</v>
      </c>
      <c r="R716" s="11">
        <f t="shared" si="212"/>
        <v>0</v>
      </c>
      <c r="S716" s="11"/>
      <c r="T716" s="1">
        <f>VLOOKUP(B716,Master_Item!B:I,8,0)</f>
        <v>7.68</v>
      </c>
      <c r="U716" s="11">
        <f t="shared" si="213"/>
        <v>0</v>
      </c>
      <c r="V716" s="11">
        <f t="shared" si="214"/>
        <v>0</v>
      </c>
      <c r="W716" s="11">
        <f t="shared" si="215"/>
        <v>0</v>
      </c>
      <c r="X716" s="11">
        <f t="shared" si="216"/>
        <v>0</v>
      </c>
      <c r="Y716" s="11">
        <f t="shared" si="217"/>
        <v>0</v>
      </c>
    </row>
    <row r="717" spans="1:25">
      <c r="A717" s="13">
        <v>26</v>
      </c>
      <c r="B717" s="2">
        <v>310003728</v>
      </c>
      <c r="C717" s="1" t="s">
        <v>215</v>
      </c>
      <c r="D717" s="1" t="s">
        <v>117</v>
      </c>
      <c r="E717" s="12">
        <f>_xlfn.IFNA(VLOOKUP($B717,'FST OMT'!$C:$AH,$A717,0),0)</f>
        <v>0</v>
      </c>
      <c r="F717" s="12">
        <f>_xlfn.IFNA(VLOOKUP($B717,'FST CV'!$C:$AH,$A717,0),0)</f>
        <v>0</v>
      </c>
      <c r="G717" s="12">
        <f>_xlfn.IFNA(VLOOKUP($B717,'FST TT'!$C:$AH,$A717,0),0)</f>
        <v>0</v>
      </c>
      <c r="I717" s="4">
        <f t="shared" si="207"/>
        <v>0</v>
      </c>
      <c r="K717" s="52">
        <f>IF(D717="MT",VLOOKUP(B717,Master_Item!B:H,7,0),VLOOKUP(B717,Master_Item!B:H,6,0))</f>
        <v>104</v>
      </c>
      <c r="L717" s="52" t="str">
        <f>VLOOKUP(B717,Master_Item!B:M,12,0)</f>
        <v>โรงงานบางบาล</v>
      </c>
      <c r="M717" s="11" t="str">
        <f t="shared" si="208"/>
        <v>โรงงานบางบาลRegion 3</v>
      </c>
      <c r="N717" s="11">
        <f t="shared" si="209"/>
        <v>0</v>
      </c>
      <c r="O717" s="11">
        <f t="shared" si="210"/>
        <v>0</v>
      </c>
      <c r="P717" s="11">
        <f t="shared" si="211"/>
        <v>0</v>
      </c>
      <c r="Q717" s="11">
        <f t="shared" si="218"/>
        <v>0</v>
      </c>
      <c r="R717" s="11">
        <f t="shared" si="212"/>
        <v>0</v>
      </c>
      <c r="S717" s="11"/>
      <c r="T717" s="1">
        <f>VLOOKUP(B717,Master_Item!B:I,8,0)</f>
        <v>7.68</v>
      </c>
      <c r="U717" s="11">
        <f t="shared" si="213"/>
        <v>0</v>
      </c>
      <c r="V717" s="11">
        <f t="shared" si="214"/>
        <v>0</v>
      </c>
      <c r="W717" s="11">
        <f t="shared" si="215"/>
        <v>0</v>
      </c>
      <c r="X717" s="11">
        <f t="shared" si="216"/>
        <v>0</v>
      </c>
      <c r="Y717" s="11">
        <f t="shared" si="217"/>
        <v>0</v>
      </c>
    </row>
    <row r="718" spans="1:25">
      <c r="A718" s="13">
        <v>27</v>
      </c>
      <c r="B718" s="2">
        <v>310003728</v>
      </c>
      <c r="C718" s="1" t="s">
        <v>215</v>
      </c>
      <c r="D718" s="1" t="s">
        <v>118</v>
      </c>
      <c r="E718" s="12">
        <f>_xlfn.IFNA(VLOOKUP($B718,'FST OMT'!$C:$AH,$A718,0),0)</f>
        <v>0</v>
      </c>
      <c r="F718" s="12">
        <f>_xlfn.IFNA(VLOOKUP($B718,'FST CV'!$C:$AH,$A718,0),0)</f>
        <v>0</v>
      </c>
      <c r="G718" s="12">
        <f>_xlfn.IFNA(VLOOKUP($B718,'FST TT'!$C:$AH,$A718,0),0)</f>
        <v>0</v>
      </c>
      <c r="I718" s="4">
        <f t="shared" si="207"/>
        <v>0</v>
      </c>
      <c r="K718" s="52">
        <f>IF(D718="MT",VLOOKUP(B718,Master_Item!B:H,7,0),VLOOKUP(B718,Master_Item!B:H,6,0))</f>
        <v>104</v>
      </c>
      <c r="L718" s="52" t="str">
        <f>VLOOKUP(B718,Master_Item!B:M,12,0)</f>
        <v>โรงงานบางบาล</v>
      </c>
      <c r="M718" s="11" t="str">
        <f t="shared" si="208"/>
        <v>โรงงานบางบาลRegion 4</v>
      </c>
      <c r="N718" s="11">
        <f t="shared" si="209"/>
        <v>0</v>
      </c>
      <c r="O718" s="11">
        <f t="shared" si="210"/>
        <v>0</v>
      </c>
      <c r="P718" s="11">
        <f t="shared" si="211"/>
        <v>0</v>
      </c>
      <c r="Q718" s="11">
        <f t="shared" si="218"/>
        <v>0</v>
      </c>
      <c r="R718" s="11">
        <f t="shared" si="212"/>
        <v>0</v>
      </c>
      <c r="S718" s="11"/>
      <c r="T718" s="1">
        <f>VLOOKUP(B718,Master_Item!B:I,8,0)</f>
        <v>7.68</v>
      </c>
      <c r="U718" s="11">
        <f t="shared" si="213"/>
        <v>0</v>
      </c>
      <c r="V718" s="11">
        <f t="shared" si="214"/>
        <v>0</v>
      </c>
      <c r="W718" s="11">
        <f t="shared" si="215"/>
        <v>0</v>
      </c>
      <c r="X718" s="11">
        <f t="shared" si="216"/>
        <v>0</v>
      </c>
      <c r="Y718" s="11">
        <f t="shared" si="217"/>
        <v>0</v>
      </c>
    </row>
    <row r="719" spans="1:25">
      <c r="A719" s="13">
        <v>28</v>
      </c>
      <c r="B719" s="2">
        <v>310003728</v>
      </c>
      <c r="C719" s="1" t="s">
        <v>215</v>
      </c>
      <c r="D719" s="1" t="s">
        <v>119</v>
      </c>
      <c r="E719" s="12">
        <f>_xlfn.IFNA(VLOOKUP($B719,'FST OMT'!$C:$AH,$A719,0),0)</f>
        <v>0</v>
      </c>
      <c r="F719" s="12">
        <f>_xlfn.IFNA(VLOOKUP($B719,'FST CV'!$C:$AH,$A719,0),0)</f>
        <v>0</v>
      </c>
      <c r="G719" s="12">
        <f>_xlfn.IFNA(VLOOKUP($B719,'FST TT'!$C:$AH,$A719,0),0)</f>
        <v>0</v>
      </c>
      <c r="I719" s="4">
        <f t="shared" si="207"/>
        <v>0</v>
      </c>
      <c r="K719" s="52">
        <f>IF(D719="MT",VLOOKUP(B719,Master_Item!B:H,7,0),VLOOKUP(B719,Master_Item!B:H,6,0))</f>
        <v>104</v>
      </c>
      <c r="L719" s="52" t="str">
        <f>VLOOKUP(B719,Master_Item!B:M,12,0)</f>
        <v>โรงงานบางบาล</v>
      </c>
      <c r="M719" s="11" t="str">
        <f t="shared" si="208"/>
        <v>โรงงานบางบาลRegion 5</v>
      </c>
      <c r="N719" s="11">
        <f t="shared" si="209"/>
        <v>0</v>
      </c>
      <c r="O719" s="11">
        <f t="shared" si="210"/>
        <v>0</v>
      </c>
      <c r="P719" s="11">
        <f t="shared" si="211"/>
        <v>0</v>
      </c>
      <c r="Q719" s="11">
        <f t="shared" si="218"/>
        <v>0</v>
      </c>
      <c r="R719" s="11">
        <f t="shared" si="212"/>
        <v>0</v>
      </c>
      <c r="S719" s="11"/>
      <c r="T719" s="1">
        <f>VLOOKUP(B719,Master_Item!B:I,8,0)</f>
        <v>7.68</v>
      </c>
      <c r="U719" s="11">
        <f t="shared" si="213"/>
        <v>0</v>
      </c>
      <c r="V719" s="11">
        <f t="shared" si="214"/>
        <v>0</v>
      </c>
      <c r="W719" s="11">
        <f t="shared" si="215"/>
        <v>0</v>
      </c>
      <c r="X719" s="11">
        <f t="shared" si="216"/>
        <v>0</v>
      </c>
      <c r="Y719" s="11">
        <f t="shared" si="217"/>
        <v>0</v>
      </c>
    </row>
    <row r="720" spans="1:25">
      <c r="A720" s="13">
        <v>29</v>
      </c>
      <c r="B720" s="2">
        <v>310003728</v>
      </c>
      <c r="C720" s="1" t="s">
        <v>215</v>
      </c>
      <c r="D720" s="1" t="s">
        <v>127</v>
      </c>
      <c r="E720" s="12">
        <f>_xlfn.IFNA(VLOOKUP($B720,'FST OMT'!$C:$AH,$A720,0),0)*0.45</f>
        <v>0</v>
      </c>
      <c r="F720" s="12">
        <f>_xlfn.IFNA(VLOOKUP($B720,'FST CV'!$C:$AH,$A720,0),0)*0.45</f>
        <v>0</v>
      </c>
      <c r="G720" s="12">
        <f>_xlfn.IFNA(VLOOKUP($B720,'FST TT'!$C:$AH,$A720,0),0)*0.45</f>
        <v>0</v>
      </c>
      <c r="I720" s="4">
        <f t="shared" si="207"/>
        <v>0</v>
      </c>
      <c r="K720" s="52">
        <f>IF(D720="MT",VLOOKUP(B720,Master_Item!B:H,7,0),VLOOKUP(B720,Master_Item!B:H,6,0))</f>
        <v>104</v>
      </c>
      <c r="L720" s="52" t="str">
        <f>VLOOKUP(B720,Master_Item!B:M,12,0)</f>
        <v>โรงงานบางบาล</v>
      </c>
      <c r="M720" s="11" t="str">
        <f t="shared" si="208"/>
        <v>โรงงานบางบาลRegion 6/9</v>
      </c>
      <c r="N720" s="11">
        <f t="shared" si="209"/>
        <v>0</v>
      </c>
      <c r="O720" s="11">
        <f t="shared" si="210"/>
        <v>0</v>
      </c>
      <c r="P720" s="11">
        <f t="shared" si="211"/>
        <v>0</v>
      </c>
      <c r="Q720" s="11">
        <f>H720/$K720</f>
        <v>0</v>
      </c>
      <c r="R720" s="11">
        <f t="shared" si="212"/>
        <v>0</v>
      </c>
      <c r="S720" s="11"/>
      <c r="T720" s="1">
        <f>VLOOKUP(B720,Master_Item!B:I,8,0)</f>
        <v>7.68</v>
      </c>
      <c r="U720" s="11">
        <f t="shared" si="213"/>
        <v>0</v>
      </c>
      <c r="V720" s="11">
        <f t="shared" si="214"/>
        <v>0</v>
      </c>
      <c r="W720" s="11">
        <f t="shared" si="215"/>
        <v>0</v>
      </c>
      <c r="X720" s="11">
        <f t="shared" si="216"/>
        <v>0</v>
      </c>
      <c r="Y720" s="11">
        <f t="shared" si="217"/>
        <v>0</v>
      </c>
    </row>
    <row r="721" spans="1:25">
      <c r="A721" s="13">
        <v>29</v>
      </c>
      <c r="B721" s="2">
        <v>310003728</v>
      </c>
      <c r="C721" s="1" t="s">
        <v>215</v>
      </c>
      <c r="D721" s="1" t="s">
        <v>128</v>
      </c>
      <c r="E721" s="12">
        <f>_xlfn.IFNA(VLOOKUP($B721,'FST OMT'!$C:$AH,$A721,0),0)*0.55</f>
        <v>0</v>
      </c>
      <c r="F721" s="12">
        <f>_xlfn.IFNA(VLOOKUP($B721,'FST CV'!$C:$AH,$A721,0),0)*0.55</f>
        <v>0</v>
      </c>
      <c r="G721" s="12">
        <f>_xlfn.IFNA(VLOOKUP($B721,'FST TT'!$C:$AH,$A721,0),0)*0.55</f>
        <v>0</v>
      </c>
      <c r="I721" s="4">
        <f t="shared" si="207"/>
        <v>0</v>
      </c>
      <c r="K721" s="52">
        <f>IF(D721="MT",VLOOKUP(B721,Master_Item!B:H,7,0),VLOOKUP(B721,Master_Item!B:H,6,0))</f>
        <v>104</v>
      </c>
      <c r="L721" s="52" t="str">
        <f>VLOOKUP(B721,Master_Item!B:M,12,0)</f>
        <v>โรงงานบางบาล</v>
      </c>
      <c r="M721" s="11" t="str">
        <f t="shared" si="208"/>
        <v>โรงงานบางบาลRegion 6/14</v>
      </c>
      <c r="N721" s="11">
        <f t="shared" si="209"/>
        <v>0</v>
      </c>
      <c r="O721" s="11">
        <f t="shared" si="210"/>
        <v>0</v>
      </c>
      <c r="P721" s="11">
        <f t="shared" si="211"/>
        <v>0</v>
      </c>
      <c r="Q721" s="11">
        <f t="shared" ref="Q721:Q729" si="219">H721/$K721</f>
        <v>0</v>
      </c>
      <c r="R721" s="11">
        <f t="shared" si="212"/>
        <v>0</v>
      </c>
      <c r="S721" s="11"/>
      <c r="T721" s="1">
        <f>VLOOKUP(B721,Master_Item!B:I,8,0)</f>
        <v>7.68</v>
      </c>
      <c r="U721" s="11">
        <f t="shared" si="213"/>
        <v>0</v>
      </c>
      <c r="V721" s="11">
        <f t="shared" si="214"/>
        <v>0</v>
      </c>
      <c r="W721" s="11">
        <f t="shared" si="215"/>
        <v>0</v>
      </c>
      <c r="X721" s="11">
        <f t="shared" si="216"/>
        <v>0</v>
      </c>
      <c r="Y721" s="11">
        <f t="shared" si="217"/>
        <v>0</v>
      </c>
    </row>
    <row r="722" spans="1:25">
      <c r="A722" s="13">
        <v>30</v>
      </c>
      <c r="B722" s="2">
        <v>310003728</v>
      </c>
      <c r="C722" s="1" t="s">
        <v>215</v>
      </c>
      <c r="D722" s="1" t="s">
        <v>121</v>
      </c>
      <c r="E722" s="12">
        <f>_xlfn.IFNA(VLOOKUP($B722,'FST OMT'!$C:$AH,$A722,0),0)</f>
        <v>0</v>
      </c>
      <c r="F722" s="12">
        <f>_xlfn.IFNA(VLOOKUP($B722,'FST CV'!$C:$AH,$A722,0),0)</f>
        <v>0</v>
      </c>
      <c r="G722" s="12">
        <f>_xlfn.IFNA(VLOOKUP($B722,'FST TT'!$C:$AH,$A722,0),0)</f>
        <v>0</v>
      </c>
      <c r="I722" s="4">
        <f t="shared" si="207"/>
        <v>0</v>
      </c>
      <c r="K722" s="52">
        <f>IF(D722="MT",VLOOKUP(B722,Master_Item!B:H,7,0),VLOOKUP(B722,Master_Item!B:H,6,0))</f>
        <v>104</v>
      </c>
      <c r="L722" s="52" t="str">
        <f>VLOOKUP(B722,Master_Item!B:M,12,0)</f>
        <v>โรงงานบางบาล</v>
      </c>
      <c r="M722" s="11" t="str">
        <f t="shared" si="208"/>
        <v>โรงงานบางบาลRegion 7</v>
      </c>
      <c r="N722" s="11">
        <f t="shared" si="209"/>
        <v>0</v>
      </c>
      <c r="O722" s="11">
        <f t="shared" si="210"/>
        <v>0</v>
      </c>
      <c r="P722" s="11">
        <f t="shared" si="211"/>
        <v>0</v>
      </c>
      <c r="Q722" s="11">
        <f t="shared" si="219"/>
        <v>0</v>
      </c>
      <c r="R722" s="11">
        <f t="shared" si="212"/>
        <v>0</v>
      </c>
      <c r="S722" s="11"/>
      <c r="T722" s="1">
        <f>VLOOKUP(B722,Master_Item!B:I,8,0)</f>
        <v>7.68</v>
      </c>
      <c r="U722" s="11">
        <f t="shared" si="213"/>
        <v>0</v>
      </c>
      <c r="V722" s="11">
        <f t="shared" si="214"/>
        <v>0</v>
      </c>
      <c r="W722" s="11">
        <f t="shared" si="215"/>
        <v>0</v>
      </c>
      <c r="X722" s="11">
        <f t="shared" si="216"/>
        <v>0</v>
      </c>
      <c r="Y722" s="11">
        <f t="shared" si="217"/>
        <v>0</v>
      </c>
    </row>
    <row r="723" spans="1:25">
      <c r="A723" s="13">
        <v>31</v>
      </c>
      <c r="B723" s="2">
        <v>310003728</v>
      </c>
      <c r="C723" s="1" t="s">
        <v>215</v>
      </c>
      <c r="D723" s="1" t="s">
        <v>122</v>
      </c>
      <c r="E723" s="12">
        <f>_xlfn.IFNA(VLOOKUP($B723,'FST OMT'!$C:$AH,$A723,0),0)</f>
        <v>0</v>
      </c>
      <c r="F723" s="12">
        <f>_xlfn.IFNA(VLOOKUP($B723,'FST CV'!$C:$AH,$A723,0),0)</f>
        <v>0</v>
      </c>
      <c r="G723" s="12">
        <f>_xlfn.IFNA(VLOOKUP($B723,'FST TT'!$C:$AH,$A723,0),0)</f>
        <v>0</v>
      </c>
      <c r="I723" s="4">
        <f t="shared" si="207"/>
        <v>0</v>
      </c>
      <c r="K723" s="52">
        <f>IF(D723="MT",VLOOKUP(B723,Master_Item!B:H,7,0),VLOOKUP(B723,Master_Item!B:H,6,0))</f>
        <v>104</v>
      </c>
      <c r="L723" s="52" t="str">
        <f>VLOOKUP(B723,Master_Item!B:M,12,0)</f>
        <v>โรงงานบางบาล</v>
      </c>
      <c r="M723" s="11" t="str">
        <f t="shared" si="208"/>
        <v>โรงงานบางบาลRegion 8</v>
      </c>
      <c r="N723" s="11">
        <f t="shared" si="209"/>
        <v>0</v>
      </c>
      <c r="O723" s="11">
        <f t="shared" si="210"/>
        <v>0</v>
      </c>
      <c r="P723" s="11">
        <f t="shared" si="211"/>
        <v>0</v>
      </c>
      <c r="Q723" s="11">
        <f t="shared" si="219"/>
        <v>0</v>
      </c>
      <c r="R723" s="11">
        <f t="shared" si="212"/>
        <v>0</v>
      </c>
      <c r="S723" s="11"/>
      <c r="T723" s="1">
        <f>VLOOKUP(B723,Master_Item!B:I,8,0)</f>
        <v>7.68</v>
      </c>
      <c r="U723" s="11">
        <f t="shared" si="213"/>
        <v>0</v>
      </c>
      <c r="V723" s="11">
        <f t="shared" si="214"/>
        <v>0</v>
      </c>
      <c r="W723" s="11">
        <f t="shared" si="215"/>
        <v>0</v>
      </c>
      <c r="X723" s="11">
        <f t="shared" si="216"/>
        <v>0</v>
      </c>
      <c r="Y723" s="11">
        <f t="shared" si="217"/>
        <v>0</v>
      </c>
    </row>
    <row r="724" spans="1:25">
      <c r="A724" s="13">
        <v>131</v>
      </c>
      <c r="B724" s="2">
        <v>310003728</v>
      </c>
      <c r="C724" s="1" t="s">
        <v>215</v>
      </c>
      <c r="D724" s="1" t="s">
        <v>123</v>
      </c>
      <c r="H724" s="4">
        <f>_xlfn.IFNA(VLOOKUP(B724,'FST MT'!A:FS,$A724,0),0)</f>
        <v>806</v>
      </c>
      <c r="I724" s="4">
        <f t="shared" si="207"/>
        <v>806</v>
      </c>
      <c r="K724" s="52">
        <f>IF(D724="MT",VLOOKUP(B724,Master_Item!B:H,7,0),VLOOKUP(B724,Master_Item!B:H,6,0))</f>
        <v>104</v>
      </c>
      <c r="L724" s="52" t="str">
        <f>VLOOKUP(B724,Master_Item!B:M,12,0)</f>
        <v>โรงงานบางบาล</v>
      </c>
      <c r="M724" s="11" t="str">
        <f t="shared" si="208"/>
        <v>โรงงานบางบาลMT</v>
      </c>
      <c r="N724" s="11">
        <f t="shared" si="209"/>
        <v>0</v>
      </c>
      <c r="O724" s="11">
        <f t="shared" si="210"/>
        <v>0</v>
      </c>
      <c r="P724" s="11">
        <f t="shared" si="211"/>
        <v>0</v>
      </c>
      <c r="Q724" s="11">
        <f t="shared" si="219"/>
        <v>7.75</v>
      </c>
      <c r="R724" s="11">
        <f t="shared" si="212"/>
        <v>7.75</v>
      </c>
      <c r="S724" s="11"/>
      <c r="T724" s="1">
        <f>VLOOKUP(B724,Master_Item!B:I,8,0)</f>
        <v>7.68</v>
      </c>
      <c r="U724" s="11">
        <f t="shared" si="213"/>
        <v>0</v>
      </c>
      <c r="V724" s="11">
        <f t="shared" si="214"/>
        <v>0</v>
      </c>
      <c r="W724" s="11">
        <f t="shared" si="215"/>
        <v>0</v>
      </c>
      <c r="X724" s="11">
        <f t="shared" si="216"/>
        <v>6190.08</v>
      </c>
      <c r="Y724" s="11">
        <f t="shared" si="217"/>
        <v>6190.08</v>
      </c>
    </row>
    <row r="725" spans="1:25">
      <c r="A725" s="13">
        <v>24</v>
      </c>
      <c r="B725" s="2">
        <v>310003722</v>
      </c>
      <c r="C725" s="1" t="s">
        <v>216</v>
      </c>
      <c r="D725" s="1" t="s">
        <v>115</v>
      </c>
      <c r="E725" s="12">
        <f>_xlfn.IFNA(VLOOKUP($B725,'FST OMT'!$C:$AH,$A725,0),0)</f>
        <v>0</v>
      </c>
      <c r="F725" s="12">
        <f>_xlfn.IFNA(VLOOKUP($B725,'FST CV'!$C:$AH,$A725,0),0)</f>
        <v>0</v>
      </c>
      <c r="G725" s="12">
        <f>_xlfn.IFNA(VLOOKUP($B725,'FST TT'!$C:$AH,$A725,0),0)</f>
        <v>0</v>
      </c>
      <c r="I725" s="4">
        <f t="shared" ref="I725:I734" si="220">SUM(E725:H725)</f>
        <v>0</v>
      </c>
      <c r="K725" s="52">
        <f>IF(D725="MT",VLOOKUP(B725,Master_Item!B:H,7,0),VLOOKUP(B725,Master_Item!B:H,6,0))</f>
        <v>60</v>
      </c>
      <c r="L725" s="52" t="str">
        <f>VLOOKUP(B725,Master_Item!B:M,12,0)</f>
        <v>โรงงานวังม่วง</v>
      </c>
      <c r="M725" s="11" t="str">
        <f t="shared" ref="M725:M734" si="221">L725&amp;D725</f>
        <v>โรงงานวังม่วงRegion 1</v>
      </c>
      <c r="N725" s="11">
        <f t="shared" ref="N725:N734" si="222">E725/$K725</f>
        <v>0</v>
      </c>
      <c r="O725" s="11">
        <f t="shared" ref="O725:O734" si="223">F725/$K725</f>
        <v>0</v>
      </c>
      <c r="P725" s="11">
        <f t="shared" ref="P725:P734" si="224">G725/$K725</f>
        <v>0</v>
      </c>
      <c r="Q725" s="11">
        <f t="shared" si="219"/>
        <v>0</v>
      </c>
      <c r="R725" s="11">
        <f t="shared" ref="R725:R734" si="225">I725/$K725</f>
        <v>0</v>
      </c>
      <c r="S725" s="11"/>
      <c r="T725" s="1">
        <f>VLOOKUP(B725,Master_Item!B:I,8,0)</f>
        <v>9.6</v>
      </c>
      <c r="U725" s="11">
        <f t="shared" ref="U725:U734" si="226">$T725*E725</f>
        <v>0</v>
      </c>
      <c r="V725" s="11">
        <f t="shared" ref="V725:V734" si="227">$T725*F725</f>
        <v>0</v>
      </c>
      <c r="W725" s="11">
        <f t="shared" ref="W725:W734" si="228">$T725*G725</f>
        <v>0</v>
      </c>
      <c r="X725" s="11">
        <f t="shared" ref="X725:X734" si="229">$T725*H725</f>
        <v>0</v>
      </c>
      <c r="Y725" s="11">
        <f t="shared" ref="Y725:Y734" si="230">$T725*I725</f>
        <v>0</v>
      </c>
    </row>
    <row r="726" spans="1:25">
      <c r="A726" s="13">
        <v>25</v>
      </c>
      <c r="B726" s="2">
        <v>310003722</v>
      </c>
      <c r="C726" s="1" t="s">
        <v>216</v>
      </c>
      <c r="D726" s="1" t="s">
        <v>116</v>
      </c>
      <c r="E726" s="12">
        <f>_xlfn.IFNA(VLOOKUP($B726,'FST OMT'!$C:$AH,$A726,0),0)</f>
        <v>10</v>
      </c>
      <c r="F726" s="12">
        <f>_xlfn.IFNA(VLOOKUP($B726,'FST CV'!$C:$AH,$A726,0),0)</f>
        <v>0</v>
      </c>
      <c r="G726" s="12">
        <f>_xlfn.IFNA(VLOOKUP($B726,'FST TT'!$C:$AH,$A726,0),0)</f>
        <v>0</v>
      </c>
      <c r="I726" s="4">
        <f t="shared" si="220"/>
        <v>10</v>
      </c>
      <c r="K726" s="52">
        <f>IF(D726="MT",VLOOKUP(B726,Master_Item!B:H,7,0),VLOOKUP(B726,Master_Item!B:H,6,0))</f>
        <v>60</v>
      </c>
      <c r="L726" s="52" t="str">
        <f>VLOOKUP(B726,Master_Item!B:M,12,0)</f>
        <v>โรงงานวังม่วง</v>
      </c>
      <c r="M726" s="11" t="str">
        <f t="shared" si="221"/>
        <v>โรงงานวังม่วงRegion 2</v>
      </c>
      <c r="N726" s="11">
        <f t="shared" si="222"/>
        <v>0.16666666666666666</v>
      </c>
      <c r="O726" s="11">
        <f t="shared" si="223"/>
        <v>0</v>
      </c>
      <c r="P726" s="11">
        <f t="shared" si="224"/>
        <v>0</v>
      </c>
      <c r="Q726" s="11">
        <f t="shared" si="219"/>
        <v>0</v>
      </c>
      <c r="R726" s="11">
        <f t="shared" si="225"/>
        <v>0.16666666666666666</v>
      </c>
      <c r="S726" s="11"/>
      <c r="T726" s="1">
        <f>VLOOKUP(B726,Master_Item!B:I,8,0)</f>
        <v>9.6</v>
      </c>
      <c r="U726" s="11">
        <f t="shared" si="226"/>
        <v>96</v>
      </c>
      <c r="V726" s="11">
        <f t="shared" si="227"/>
        <v>0</v>
      </c>
      <c r="W726" s="11">
        <f t="shared" si="228"/>
        <v>0</v>
      </c>
      <c r="X726" s="11">
        <f t="shared" si="229"/>
        <v>0</v>
      </c>
      <c r="Y726" s="11">
        <f t="shared" si="230"/>
        <v>96</v>
      </c>
    </row>
    <row r="727" spans="1:25">
      <c r="A727" s="13">
        <v>26</v>
      </c>
      <c r="B727" s="2">
        <v>310003722</v>
      </c>
      <c r="C727" s="1" t="s">
        <v>216</v>
      </c>
      <c r="D727" s="1" t="s">
        <v>117</v>
      </c>
      <c r="E727" s="12">
        <f>_xlfn.IFNA(VLOOKUP($B727,'FST OMT'!$C:$AH,$A727,0),0)</f>
        <v>0</v>
      </c>
      <c r="F727" s="12">
        <f>_xlfn.IFNA(VLOOKUP($B727,'FST CV'!$C:$AH,$A727,0),0)</f>
        <v>0</v>
      </c>
      <c r="G727" s="12">
        <f>_xlfn.IFNA(VLOOKUP($B727,'FST TT'!$C:$AH,$A727,0),0)</f>
        <v>0</v>
      </c>
      <c r="I727" s="4">
        <f t="shared" si="220"/>
        <v>0</v>
      </c>
      <c r="K727" s="52">
        <f>IF(D727="MT",VLOOKUP(B727,Master_Item!B:H,7,0),VLOOKUP(B727,Master_Item!B:H,6,0))</f>
        <v>60</v>
      </c>
      <c r="L727" s="52" t="str">
        <f>VLOOKUP(B727,Master_Item!B:M,12,0)</f>
        <v>โรงงานวังม่วง</v>
      </c>
      <c r="M727" s="11" t="str">
        <f t="shared" si="221"/>
        <v>โรงงานวังม่วงRegion 3</v>
      </c>
      <c r="N727" s="11">
        <f t="shared" si="222"/>
        <v>0</v>
      </c>
      <c r="O727" s="11">
        <f t="shared" si="223"/>
        <v>0</v>
      </c>
      <c r="P727" s="11">
        <f t="shared" si="224"/>
        <v>0</v>
      </c>
      <c r="Q727" s="11">
        <f t="shared" si="219"/>
        <v>0</v>
      </c>
      <c r="R727" s="11">
        <f t="shared" si="225"/>
        <v>0</v>
      </c>
      <c r="S727" s="11"/>
      <c r="T727" s="1">
        <f>VLOOKUP(B727,Master_Item!B:I,8,0)</f>
        <v>9.6</v>
      </c>
      <c r="U727" s="11">
        <f t="shared" si="226"/>
        <v>0</v>
      </c>
      <c r="V727" s="11">
        <f t="shared" si="227"/>
        <v>0</v>
      </c>
      <c r="W727" s="11">
        <f t="shared" si="228"/>
        <v>0</v>
      </c>
      <c r="X727" s="11">
        <f t="shared" si="229"/>
        <v>0</v>
      </c>
      <c r="Y727" s="11">
        <f t="shared" si="230"/>
        <v>0</v>
      </c>
    </row>
    <row r="728" spans="1:25">
      <c r="A728" s="13">
        <v>27</v>
      </c>
      <c r="B728" s="2">
        <v>310003722</v>
      </c>
      <c r="C728" s="1" t="s">
        <v>216</v>
      </c>
      <c r="D728" s="1" t="s">
        <v>118</v>
      </c>
      <c r="E728" s="12">
        <f>_xlfn.IFNA(VLOOKUP($B728,'FST OMT'!$C:$AH,$A728,0),0)</f>
        <v>0</v>
      </c>
      <c r="F728" s="12">
        <f>_xlfn.IFNA(VLOOKUP($B728,'FST CV'!$C:$AH,$A728,0),0)</f>
        <v>0</v>
      </c>
      <c r="G728" s="12">
        <f>_xlfn.IFNA(VLOOKUP($B728,'FST TT'!$C:$AH,$A728,0),0)</f>
        <v>0</v>
      </c>
      <c r="I728" s="4">
        <f t="shared" si="220"/>
        <v>0</v>
      </c>
      <c r="K728" s="52">
        <f>IF(D728="MT",VLOOKUP(B728,Master_Item!B:H,7,0),VLOOKUP(B728,Master_Item!B:H,6,0))</f>
        <v>60</v>
      </c>
      <c r="L728" s="52" t="str">
        <f>VLOOKUP(B728,Master_Item!B:M,12,0)</f>
        <v>โรงงานวังม่วง</v>
      </c>
      <c r="M728" s="11" t="str">
        <f t="shared" si="221"/>
        <v>โรงงานวังม่วงRegion 4</v>
      </c>
      <c r="N728" s="11">
        <f t="shared" si="222"/>
        <v>0</v>
      </c>
      <c r="O728" s="11">
        <f t="shared" si="223"/>
        <v>0</v>
      </c>
      <c r="P728" s="11">
        <f t="shared" si="224"/>
        <v>0</v>
      </c>
      <c r="Q728" s="11">
        <f t="shared" si="219"/>
        <v>0</v>
      </c>
      <c r="R728" s="11">
        <f t="shared" si="225"/>
        <v>0</v>
      </c>
      <c r="S728" s="11"/>
      <c r="T728" s="1">
        <f>VLOOKUP(B728,Master_Item!B:I,8,0)</f>
        <v>9.6</v>
      </c>
      <c r="U728" s="11">
        <f t="shared" si="226"/>
        <v>0</v>
      </c>
      <c r="V728" s="11">
        <f t="shared" si="227"/>
        <v>0</v>
      </c>
      <c r="W728" s="11">
        <f t="shared" si="228"/>
        <v>0</v>
      </c>
      <c r="X728" s="11">
        <f t="shared" si="229"/>
        <v>0</v>
      </c>
      <c r="Y728" s="11">
        <f t="shared" si="230"/>
        <v>0</v>
      </c>
    </row>
    <row r="729" spans="1:25">
      <c r="A729" s="13">
        <v>28</v>
      </c>
      <c r="B729" s="2">
        <v>310003722</v>
      </c>
      <c r="C729" s="1" t="s">
        <v>216</v>
      </c>
      <c r="D729" s="1" t="s">
        <v>119</v>
      </c>
      <c r="E729" s="12">
        <f>_xlfn.IFNA(VLOOKUP($B729,'FST OMT'!$C:$AH,$A729,0),0)</f>
        <v>24</v>
      </c>
      <c r="F729" s="12">
        <f>_xlfn.IFNA(VLOOKUP($B729,'FST CV'!$C:$AH,$A729,0),0)</f>
        <v>0</v>
      </c>
      <c r="G729" s="12">
        <f>_xlfn.IFNA(VLOOKUP($B729,'FST TT'!$C:$AH,$A729,0),0)</f>
        <v>0</v>
      </c>
      <c r="I729" s="4">
        <f t="shared" si="220"/>
        <v>24</v>
      </c>
      <c r="K729" s="52">
        <f>IF(D729="MT",VLOOKUP(B729,Master_Item!B:H,7,0),VLOOKUP(B729,Master_Item!B:H,6,0))</f>
        <v>60</v>
      </c>
      <c r="L729" s="52" t="str">
        <f>VLOOKUP(B729,Master_Item!B:M,12,0)</f>
        <v>โรงงานวังม่วง</v>
      </c>
      <c r="M729" s="11" t="str">
        <f t="shared" si="221"/>
        <v>โรงงานวังม่วงRegion 5</v>
      </c>
      <c r="N729" s="11">
        <f t="shared" si="222"/>
        <v>0.4</v>
      </c>
      <c r="O729" s="11">
        <f t="shared" si="223"/>
        <v>0</v>
      </c>
      <c r="P729" s="11">
        <f t="shared" si="224"/>
        <v>0</v>
      </c>
      <c r="Q729" s="11">
        <f t="shared" si="219"/>
        <v>0</v>
      </c>
      <c r="R729" s="11">
        <f t="shared" si="225"/>
        <v>0.4</v>
      </c>
      <c r="S729" s="11"/>
      <c r="T729" s="1">
        <f>VLOOKUP(B729,Master_Item!B:I,8,0)</f>
        <v>9.6</v>
      </c>
      <c r="U729" s="11">
        <f t="shared" si="226"/>
        <v>230.39999999999998</v>
      </c>
      <c r="V729" s="11">
        <f t="shared" si="227"/>
        <v>0</v>
      </c>
      <c r="W729" s="11">
        <f t="shared" si="228"/>
        <v>0</v>
      </c>
      <c r="X729" s="11">
        <f t="shared" si="229"/>
        <v>0</v>
      </c>
      <c r="Y729" s="11">
        <f t="shared" si="230"/>
        <v>230.39999999999998</v>
      </c>
    </row>
    <row r="730" spans="1:25">
      <c r="A730" s="13">
        <v>29</v>
      </c>
      <c r="B730" s="2">
        <v>310003722</v>
      </c>
      <c r="C730" s="1" t="s">
        <v>216</v>
      </c>
      <c r="D730" s="1" t="s">
        <v>127</v>
      </c>
      <c r="E730" s="12">
        <f>_xlfn.IFNA(VLOOKUP($B730,'FST OMT'!$C:$AH,$A730,0),0)*0.45</f>
        <v>0</v>
      </c>
      <c r="F730" s="12">
        <f>_xlfn.IFNA(VLOOKUP($B730,'FST CV'!$C:$AH,$A730,0),0)*0.45</f>
        <v>0</v>
      </c>
      <c r="G730" s="12">
        <f>_xlfn.IFNA(VLOOKUP($B730,'FST TT'!$C:$AH,$A730,0),0)*0.45</f>
        <v>0</v>
      </c>
      <c r="I730" s="4">
        <f t="shared" si="220"/>
        <v>0</v>
      </c>
      <c r="K730" s="52">
        <f>IF(D730="MT",VLOOKUP(B730,Master_Item!B:H,7,0),VLOOKUP(B730,Master_Item!B:H,6,0))</f>
        <v>60</v>
      </c>
      <c r="L730" s="52" t="str">
        <f>VLOOKUP(B730,Master_Item!B:M,12,0)</f>
        <v>โรงงานวังม่วง</v>
      </c>
      <c r="M730" s="11" t="str">
        <f t="shared" si="221"/>
        <v>โรงงานวังม่วงRegion 6/9</v>
      </c>
      <c r="N730" s="11">
        <f t="shared" si="222"/>
        <v>0</v>
      </c>
      <c r="O730" s="11">
        <f t="shared" si="223"/>
        <v>0</v>
      </c>
      <c r="P730" s="11">
        <f t="shared" si="224"/>
        <v>0</v>
      </c>
      <c r="Q730" s="11">
        <f>H730/$K730</f>
        <v>0</v>
      </c>
      <c r="R730" s="11">
        <f t="shared" si="225"/>
        <v>0</v>
      </c>
      <c r="S730" s="11"/>
      <c r="T730" s="1">
        <f>VLOOKUP(B730,Master_Item!B:I,8,0)</f>
        <v>9.6</v>
      </c>
      <c r="U730" s="11">
        <f t="shared" si="226"/>
        <v>0</v>
      </c>
      <c r="V730" s="11">
        <f t="shared" si="227"/>
        <v>0</v>
      </c>
      <c r="W730" s="11">
        <f t="shared" si="228"/>
        <v>0</v>
      </c>
      <c r="X730" s="11">
        <f t="shared" si="229"/>
        <v>0</v>
      </c>
      <c r="Y730" s="11">
        <f t="shared" si="230"/>
        <v>0</v>
      </c>
    </row>
    <row r="731" spans="1:25">
      <c r="A731" s="13">
        <v>29</v>
      </c>
      <c r="B731" s="2">
        <v>310003722</v>
      </c>
      <c r="C731" s="1" t="s">
        <v>216</v>
      </c>
      <c r="D731" s="1" t="s">
        <v>128</v>
      </c>
      <c r="E731" s="12">
        <f>_xlfn.IFNA(VLOOKUP($B731,'FST OMT'!$C:$AH,$A731,0),0)*0.55</f>
        <v>0</v>
      </c>
      <c r="F731" s="12">
        <f>_xlfn.IFNA(VLOOKUP($B731,'FST CV'!$C:$AH,$A731,0),0)*0.55</f>
        <v>0</v>
      </c>
      <c r="G731" s="12">
        <f>_xlfn.IFNA(VLOOKUP($B731,'FST TT'!$C:$AH,$A731,0),0)*0.55</f>
        <v>0</v>
      </c>
      <c r="I731" s="4">
        <f t="shared" si="220"/>
        <v>0</v>
      </c>
      <c r="K731" s="52">
        <f>IF(D731="MT",VLOOKUP(B731,Master_Item!B:H,7,0),VLOOKUP(B731,Master_Item!B:H,6,0))</f>
        <v>60</v>
      </c>
      <c r="L731" s="52" t="str">
        <f>VLOOKUP(B731,Master_Item!B:M,12,0)</f>
        <v>โรงงานวังม่วง</v>
      </c>
      <c r="M731" s="11" t="str">
        <f t="shared" si="221"/>
        <v>โรงงานวังม่วงRegion 6/14</v>
      </c>
      <c r="N731" s="11">
        <f t="shared" si="222"/>
        <v>0</v>
      </c>
      <c r="O731" s="11">
        <f t="shared" si="223"/>
        <v>0</v>
      </c>
      <c r="P731" s="11">
        <f t="shared" si="224"/>
        <v>0</v>
      </c>
      <c r="Q731" s="11">
        <f t="shared" ref="Q731:Q739" si="231">H731/$K731</f>
        <v>0</v>
      </c>
      <c r="R731" s="11">
        <f t="shared" si="225"/>
        <v>0</v>
      </c>
      <c r="S731" s="11"/>
      <c r="T731" s="1">
        <f>VLOOKUP(B731,Master_Item!B:I,8,0)</f>
        <v>9.6</v>
      </c>
      <c r="U731" s="11">
        <f t="shared" si="226"/>
        <v>0</v>
      </c>
      <c r="V731" s="11">
        <f t="shared" si="227"/>
        <v>0</v>
      </c>
      <c r="W731" s="11">
        <f t="shared" si="228"/>
        <v>0</v>
      </c>
      <c r="X731" s="11">
        <f t="shared" si="229"/>
        <v>0</v>
      </c>
      <c r="Y731" s="11">
        <f t="shared" si="230"/>
        <v>0</v>
      </c>
    </row>
    <row r="732" spans="1:25">
      <c r="A732" s="13">
        <v>30</v>
      </c>
      <c r="B732" s="2">
        <v>310003722</v>
      </c>
      <c r="C732" s="1" t="s">
        <v>216</v>
      </c>
      <c r="D732" s="1" t="s">
        <v>121</v>
      </c>
      <c r="E732" s="12">
        <f>_xlfn.IFNA(VLOOKUP($B732,'FST OMT'!$C:$AH,$A732,0),0)</f>
        <v>0</v>
      </c>
      <c r="F732" s="12">
        <f>_xlfn.IFNA(VLOOKUP($B732,'FST CV'!$C:$AH,$A732,0),0)</f>
        <v>0</v>
      </c>
      <c r="G732" s="12">
        <f>_xlfn.IFNA(VLOOKUP($B732,'FST TT'!$C:$AH,$A732,0),0)</f>
        <v>0</v>
      </c>
      <c r="I732" s="4">
        <f t="shared" si="220"/>
        <v>0</v>
      </c>
      <c r="K732" s="52">
        <f>IF(D732="MT",VLOOKUP(B732,Master_Item!B:H,7,0),VLOOKUP(B732,Master_Item!B:H,6,0))</f>
        <v>60</v>
      </c>
      <c r="L732" s="52" t="str">
        <f>VLOOKUP(B732,Master_Item!B:M,12,0)</f>
        <v>โรงงานวังม่วง</v>
      </c>
      <c r="M732" s="11" t="str">
        <f t="shared" si="221"/>
        <v>โรงงานวังม่วงRegion 7</v>
      </c>
      <c r="N732" s="11">
        <f t="shared" si="222"/>
        <v>0</v>
      </c>
      <c r="O732" s="11">
        <f t="shared" si="223"/>
        <v>0</v>
      </c>
      <c r="P732" s="11">
        <f t="shared" si="224"/>
        <v>0</v>
      </c>
      <c r="Q732" s="11">
        <f t="shared" si="231"/>
        <v>0</v>
      </c>
      <c r="R732" s="11">
        <f t="shared" si="225"/>
        <v>0</v>
      </c>
      <c r="S732" s="11"/>
      <c r="T732" s="1">
        <f>VLOOKUP(B732,Master_Item!B:I,8,0)</f>
        <v>9.6</v>
      </c>
      <c r="U732" s="11">
        <f t="shared" si="226"/>
        <v>0</v>
      </c>
      <c r="V732" s="11">
        <f t="shared" si="227"/>
        <v>0</v>
      </c>
      <c r="W732" s="11">
        <f t="shared" si="228"/>
        <v>0</v>
      </c>
      <c r="X732" s="11">
        <f t="shared" si="229"/>
        <v>0</v>
      </c>
      <c r="Y732" s="11">
        <f t="shared" si="230"/>
        <v>0</v>
      </c>
    </row>
    <row r="733" spans="1:25">
      <c r="A733" s="13">
        <v>31</v>
      </c>
      <c r="B733" s="2">
        <v>310003722</v>
      </c>
      <c r="C733" s="1" t="s">
        <v>216</v>
      </c>
      <c r="D733" s="1" t="s">
        <v>122</v>
      </c>
      <c r="E733" s="12">
        <f>_xlfn.IFNA(VLOOKUP($B733,'FST OMT'!$C:$AH,$A733,0),0)</f>
        <v>0</v>
      </c>
      <c r="F733" s="12">
        <f>_xlfn.IFNA(VLOOKUP($B733,'FST CV'!$C:$AH,$A733,0),0)</f>
        <v>0</v>
      </c>
      <c r="G733" s="12">
        <f>_xlfn.IFNA(VLOOKUP($B733,'FST TT'!$C:$AH,$A733,0),0)</f>
        <v>0</v>
      </c>
      <c r="I733" s="4">
        <f t="shared" si="220"/>
        <v>0</v>
      </c>
      <c r="K733" s="52">
        <f>IF(D733="MT",VLOOKUP(B733,Master_Item!B:H,7,0),VLOOKUP(B733,Master_Item!B:H,6,0))</f>
        <v>60</v>
      </c>
      <c r="L733" s="52" t="str">
        <f>VLOOKUP(B733,Master_Item!B:M,12,0)</f>
        <v>โรงงานวังม่วง</v>
      </c>
      <c r="M733" s="11" t="str">
        <f t="shared" si="221"/>
        <v>โรงงานวังม่วงRegion 8</v>
      </c>
      <c r="N733" s="11">
        <f t="shared" si="222"/>
        <v>0</v>
      </c>
      <c r="O733" s="11">
        <f t="shared" si="223"/>
        <v>0</v>
      </c>
      <c r="P733" s="11">
        <f t="shared" si="224"/>
        <v>0</v>
      </c>
      <c r="Q733" s="11">
        <f t="shared" si="231"/>
        <v>0</v>
      </c>
      <c r="R733" s="11">
        <f t="shared" si="225"/>
        <v>0</v>
      </c>
      <c r="S733" s="11"/>
      <c r="T733" s="1">
        <f>VLOOKUP(B733,Master_Item!B:I,8,0)</f>
        <v>9.6</v>
      </c>
      <c r="U733" s="11">
        <f t="shared" si="226"/>
        <v>0</v>
      </c>
      <c r="V733" s="11">
        <f t="shared" si="227"/>
        <v>0</v>
      </c>
      <c r="W733" s="11">
        <f t="shared" si="228"/>
        <v>0</v>
      </c>
      <c r="X733" s="11">
        <f t="shared" si="229"/>
        <v>0</v>
      </c>
      <c r="Y733" s="11">
        <f t="shared" si="230"/>
        <v>0</v>
      </c>
    </row>
    <row r="734" spans="1:25">
      <c r="A734" s="13">
        <v>131</v>
      </c>
      <c r="B734" s="2">
        <v>310003722</v>
      </c>
      <c r="C734" s="1" t="s">
        <v>216</v>
      </c>
      <c r="D734" s="1" t="s">
        <v>123</v>
      </c>
      <c r="H734" s="4">
        <f>_xlfn.IFNA(VLOOKUP(B734,'FST MT'!A:FS,$A734,0),0)</f>
        <v>113</v>
      </c>
      <c r="I734" s="4">
        <f t="shared" si="220"/>
        <v>113</v>
      </c>
      <c r="K734" s="52">
        <f>IF(D734="MT",VLOOKUP(B734,Master_Item!B:H,7,0),VLOOKUP(B734,Master_Item!B:H,6,0))</f>
        <v>60</v>
      </c>
      <c r="L734" s="52" t="str">
        <f>VLOOKUP(B734,Master_Item!B:M,12,0)</f>
        <v>โรงงานวังม่วง</v>
      </c>
      <c r="M734" s="11" t="str">
        <f t="shared" si="221"/>
        <v>โรงงานวังม่วงMT</v>
      </c>
      <c r="N734" s="11">
        <f t="shared" si="222"/>
        <v>0</v>
      </c>
      <c r="O734" s="11">
        <f t="shared" si="223"/>
        <v>0</v>
      </c>
      <c r="P734" s="11">
        <f t="shared" si="224"/>
        <v>0</v>
      </c>
      <c r="Q734" s="11">
        <f t="shared" si="231"/>
        <v>1.8833333333333333</v>
      </c>
      <c r="R734" s="11">
        <f t="shared" si="225"/>
        <v>1.8833333333333333</v>
      </c>
      <c r="S734" s="11"/>
      <c r="T734" s="1">
        <f>VLOOKUP(B734,Master_Item!B:I,8,0)</f>
        <v>9.6</v>
      </c>
      <c r="U734" s="11">
        <f t="shared" si="226"/>
        <v>0</v>
      </c>
      <c r="V734" s="11">
        <f t="shared" si="227"/>
        <v>0</v>
      </c>
      <c r="W734" s="11">
        <f t="shared" si="228"/>
        <v>0</v>
      </c>
      <c r="X734" s="11">
        <f t="shared" si="229"/>
        <v>1084.8</v>
      </c>
      <c r="Y734" s="11">
        <f t="shared" si="230"/>
        <v>1084.8</v>
      </c>
    </row>
    <row r="735" spans="1:25">
      <c r="A735" s="13">
        <v>24</v>
      </c>
      <c r="B735" s="2">
        <v>310003724</v>
      </c>
      <c r="C735" s="1" t="s">
        <v>217</v>
      </c>
      <c r="D735" s="1" t="s">
        <v>115</v>
      </c>
      <c r="E735" s="12">
        <f>_xlfn.IFNA(VLOOKUP($B735,'FST OMT'!$C:$AH,$A735,0),0)</f>
        <v>0</v>
      </c>
      <c r="F735" s="12">
        <f>_xlfn.IFNA(VLOOKUP($B735,'FST CV'!$C:$AH,$A735,0),0)</f>
        <v>0</v>
      </c>
      <c r="G735" s="12">
        <f>_xlfn.IFNA(VLOOKUP($B735,'FST TT'!$C:$AH,$A735,0),0)</f>
        <v>0</v>
      </c>
      <c r="I735" s="4">
        <f t="shared" ref="I735:I794" si="232">SUM(E735:H735)</f>
        <v>0</v>
      </c>
      <c r="K735" s="52">
        <f>IF(D735="MT",VLOOKUP(B735,Master_Item!B:H,7,0),VLOOKUP(B735,Master_Item!B:H,6,0))</f>
        <v>60</v>
      </c>
      <c r="L735" s="52" t="str">
        <f>VLOOKUP(B735,Master_Item!B:M,12,0)</f>
        <v>โรงงานวังม่วง</v>
      </c>
      <c r="M735" s="11" t="str">
        <f t="shared" ref="M735:M794" si="233">L735&amp;D735</f>
        <v>โรงงานวังม่วงRegion 1</v>
      </c>
      <c r="N735" s="11">
        <f t="shared" ref="N735:N794" si="234">E735/$K735</f>
        <v>0</v>
      </c>
      <c r="O735" s="11">
        <f t="shared" ref="O735:O794" si="235">F735/$K735</f>
        <v>0</v>
      </c>
      <c r="P735" s="11">
        <f t="shared" ref="P735:P794" si="236">G735/$K735</f>
        <v>0</v>
      </c>
      <c r="Q735" s="11">
        <f t="shared" si="231"/>
        <v>0</v>
      </c>
      <c r="R735" s="11">
        <f t="shared" ref="R735:R794" si="237">I735/$K735</f>
        <v>0</v>
      </c>
      <c r="S735" s="11"/>
      <c r="T735" s="1">
        <f>VLOOKUP(B735,Master_Item!B:I,8,0)</f>
        <v>9.6</v>
      </c>
      <c r="U735" s="11">
        <f t="shared" ref="U735:U794" si="238">$T735*E735</f>
        <v>0</v>
      </c>
      <c r="V735" s="11">
        <f t="shared" ref="V735:V794" si="239">$T735*F735</f>
        <v>0</v>
      </c>
      <c r="W735" s="11">
        <f t="shared" ref="W735:W794" si="240">$T735*G735</f>
        <v>0</v>
      </c>
      <c r="X735" s="11">
        <f t="shared" ref="X735:X794" si="241">$T735*H735</f>
        <v>0</v>
      </c>
      <c r="Y735" s="11">
        <f t="shared" ref="Y735:Y794" si="242">$T735*I735</f>
        <v>0</v>
      </c>
    </row>
    <row r="736" spans="1:25">
      <c r="A736" s="13">
        <v>25</v>
      </c>
      <c r="B736" s="2">
        <v>310003724</v>
      </c>
      <c r="C736" s="1" t="s">
        <v>217</v>
      </c>
      <c r="D736" s="1" t="s">
        <v>116</v>
      </c>
      <c r="E736" s="12">
        <f>_xlfn.IFNA(VLOOKUP($B736,'FST OMT'!$C:$AH,$A736,0),0)</f>
        <v>0</v>
      </c>
      <c r="F736" s="12">
        <f>_xlfn.IFNA(VLOOKUP($B736,'FST CV'!$C:$AH,$A736,0),0)</f>
        <v>0</v>
      </c>
      <c r="G736" s="12">
        <f>_xlfn.IFNA(VLOOKUP($B736,'FST TT'!$C:$AH,$A736,0),0)</f>
        <v>0</v>
      </c>
      <c r="I736" s="4">
        <f t="shared" si="232"/>
        <v>0</v>
      </c>
      <c r="K736" s="52">
        <f>IF(D736="MT",VLOOKUP(B736,Master_Item!B:H,7,0),VLOOKUP(B736,Master_Item!B:H,6,0))</f>
        <v>60</v>
      </c>
      <c r="L736" s="52" t="str">
        <f>VLOOKUP(B736,Master_Item!B:M,12,0)</f>
        <v>โรงงานวังม่วง</v>
      </c>
      <c r="M736" s="11" t="str">
        <f t="shared" si="233"/>
        <v>โรงงานวังม่วงRegion 2</v>
      </c>
      <c r="N736" s="11">
        <f t="shared" si="234"/>
        <v>0</v>
      </c>
      <c r="O736" s="11">
        <f t="shared" si="235"/>
        <v>0</v>
      </c>
      <c r="P736" s="11">
        <f t="shared" si="236"/>
        <v>0</v>
      </c>
      <c r="Q736" s="11">
        <f t="shared" si="231"/>
        <v>0</v>
      </c>
      <c r="R736" s="11">
        <f t="shared" si="237"/>
        <v>0</v>
      </c>
      <c r="S736" s="11"/>
      <c r="T736" s="1">
        <f>VLOOKUP(B736,Master_Item!B:I,8,0)</f>
        <v>9.6</v>
      </c>
      <c r="U736" s="11">
        <f t="shared" si="238"/>
        <v>0</v>
      </c>
      <c r="V736" s="11">
        <f t="shared" si="239"/>
        <v>0</v>
      </c>
      <c r="W736" s="11">
        <f t="shared" si="240"/>
        <v>0</v>
      </c>
      <c r="X736" s="11">
        <f t="shared" si="241"/>
        <v>0</v>
      </c>
      <c r="Y736" s="11">
        <f t="shared" si="242"/>
        <v>0</v>
      </c>
    </row>
    <row r="737" spans="1:25">
      <c r="A737" s="13">
        <v>26</v>
      </c>
      <c r="B737" s="2">
        <v>310003724</v>
      </c>
      <c r="C737" s="1" t="s">
        <v>217</v>
      </c>
      <c r="D737" s="1" t="s">
        <v>117</v>
      </c>
      <c r="E737" s="12">
        <f>_xlfn.IFNA(VLOOKUP($B737,'FST OMT'!$C:$AH,$A737,0),0)</f>
        <v>0</v>
      </c>
      <c r="F737" s="12">
        <f>_xlfn.IFNA(VLOOKUP($B737,'FST CV'!$C:$AH,$A737,0),0)</f>
        <v>0</v>
      </c>
      <c r="G737" s="12">
        <f>_xlfn.IFNA(VLOOKUP($B737,'FST TT'!$C:$AH,$A737,0),0)</f>
        <v>0</v>
      </c>
      <c r="I737" s="4">
        <f t="shared" si="232"/>
        <v>0</v>
      </c>
      <c r="K737" s="52">
        <f>IF(D737="MT",VLOOKUP(B737,Master_Item!B:H,7,0),VLOOKUP(B737,Master_Item!B:H,6,0))</f>
        <v>60</v>
      </c>
      <c r="L737" s="52" t="str">
        <f>VLOOKUP(B737,Master_Item!B:M,12,0)</f>
        <v>โรงงานวังม่วง</v>
      </c>
      <c r="M737" s="11" t="str">
        <f t="shared" si="233"/>
        <v>โรงงานวังม่วงRegion 3</v>
      </c>
      <c r="N737" s="11">
        <f t="shared" si="234"/>
        <v>0</v>
      </c>
      <c r="O737" s="11">
        <f t="shared" si="235"/>
        <v>0</v>
      </c>
      <c r="P737" s="11">
        <f t="shared" si="236"/>
        <v>0</v>
      </c>
      <c r="Q737" s="11">
        <f t="shared" si="231"/>
        <v>0</v>
      </c>
      <c r="R737" s="11">
        <f t="shared" si="237"/>
        <v>0</v>
      </c>
      <c r="S737" s="11"/>
      <c r="T737" s="1">
        <f>VLOOKUP(B737,Master_Item!B:I,8,0)</f>
        <v>9.6</v>
      </c>
      <c r="U737" s="11">
        <f t="shared" si="238"/>
        <v>0</v>
      </c>
      <c r="V737" s="11">
        <f t="shared" si="239"/>
        <v>0</v>
      </c>
      <c r="W737" s="11">
        <f t="shared" si="240"/>
        <v>0</v>
      </c>
      <c r="X737" s="11">
        <f t="shared" si="241"/>
        <v>0</v>
      </c>
      <c r="Y737" s="11">
        <f t="shared" si="242"/>
        <v>0</v>
      </c>
    </row>
    <row r="738" spans="1:25">
      <c r="A738" s="13">
        <v>27</v>
      </c>
      <c r="B738" s="2">
        <v>310003724</v>
      </c>
      <c r="C738" s="1" t="s">
        <v>217</v>
      </c>
      <c r="D738" s="1" t="s">
        <v>118</v>
      </c>
      <c r="E738" s="12">
        <f>_xlfn.IFNA(VLOOKUP($B738,'FST OMT'!$C:$AH,$A738,0),0)</f>
        <v>0</v>
      </c>
      <c r="F738" s="12">
        <f>_xlfn.IFNA(VLOOKUP($B738,'FST CV'!$C:$AH,$A738,0),0)</f>
        <v>0</v>
      </c>
      <c r="G738" s="12">
        <f>_xlfn.IFNA(VLOOKUP($B738,'FST TT'!$C:$AH,$A738,0),0)</f>
        <v>0</v>
      </c>
      <c r="I738" s="4">
        <f t="shared" si="232"/>
        <v>0</v>
      </c>
      <c r="K738" s="52">
        <f>IF(D738="MT",VLOOKUP(B738,Master_Item!B:H,7,0),VLOOKUP(B738,Master_Item!B:H,6,0))</f>
        <v>60</v>
      </c>
      <c r="L738" s="52" t="str">
        <f>VLOOKUP(B738,Master_Item!B:M,12,0)</f>
        <v>โรงงานวังม่วง</v>
      </c>
      <c r="M738" s="11" t="str">
        <f t="shared" si="233"/>
        <v>โรงงานวังม่วงRegion 4</v>
      </c>
      <c r="N738" s="11">
        <f t="shared" si="234"/>
        <v>0</v>
      </c>
      <c r="O738" s="11">
        <f t="shared" si="235"/>
        <v>0</v>
      </c>
      <c r="P738" s="11">
        <f t="shared" si="236"/>
        <v>0</v>
      </c>
      <c r="Q738" s="11">
        <f t="shared" si="231"/>
        <v>0</v>
      </c>
      <c r="R738" s="11">
        <f t="shared" si="237"/>
        <v>0</v>
      </c>
      <c r="S738" s="11"/>
      <c r="T738" s="1">
        <f>VLOOKUP(B738,Master_Item!B:I,8,0)</f>
        <v>9.6</v>
      </c>
      <c r="U738" s="11">
        <f t="shared" si="238"/>
        <v>0</v>
      </c>
      <c r="V738" s="11">
        <f t="shared" si="239"/>
        <v>0</v>
      </c>
      <c r="W738" s="11">
        <f t="shared" si="240"/>
        <v>0</v>
      </c>
      <c r="X738" s="11">
        <f t="shared" si="241"/>
        <v>0</v>
      </c>
      <c r="Y738" s="11">
        <f t="shared" si="242"/>
        <v>0</v>
      </c>
    </row>
    <row r="739" spans="1:25">
      <c r="A739" s="13">
        <v>28</v>
      </c>
      <c r="B739" s="2">
        <v>310003724</v>
      </c>
      <c r="C739" s="1" t="s">
        <v>217</v>
      </c>
      <c r="D739" s="1" t="s">
        <v>119</v>
      </c>
      <c r="E739" s="12">
        <f>_xlfn.IFNA(VLOOKUP($B739,'FST OMT'!$C:$AH,$A739,0),0)</f>
        <v>0</v>
      </c>
      <c r="F739" s="12">
        <f>_xlfn.IFNA(VLOOKUP($B739,'FST CV'!$C:$AH,$A739,0),0)</f>
        <v>0</v>
      </c>
      <c r="G739" s="12">
        <f>_xlfn.IFNA(VLOOKUP($B739,'FST TT'!$C:$AH,$A739,0),0)</f>
        <v>0</v>
      </c>
      <c r="I739" s="4">
        <f t="shared" si="232"/>
        <v>0</v>
      </c>
      <c r="K739" s="52">
        <f>IF(D739="MT",VLOOKUP(B739,Master_Item!B:H,7,0),VLOOKUP(B739,Master_Item!B:H,6,0))</f>
        <v>60</v>
      </c>
      <c r="L739" s="52" t="str">
        <f>VLOOKUP(B739,Master_Item!B:M,12,0)</f>
        <v>โรงงานวังม่วง</v>
      </c>
      <c r="M739" s="11" t="str">
        <f t="shared" si="233"/>
        <v>โรงงานวังม่วงRegion 5</v>
      </c>
      <c r="N739" s="11">
        <f t="shared" si="234"/>
        <v>0</v>
      </c>
      <c r="O739" s="11">
        <f t="shared" si="235"/>
        <v>0</v>
      </c>
      <c r="P739" s="11">
        <f t="shared" si="236"/>
        <v>0</v>
      </c>
      <c r="Q739" s="11">
        <f t="shared" si="231"/>
        <v>0</v>
      </c>
      <c r="R739" s="11">
        <f t="shared" si="237"/>
        <v>0</v>
      </c>
      <c r="S739" s="11"/>
      <c r="T739" s="1">
        <f>VLOOKUP(B739,Master_Item!B:I,8,0)</f>
        <v>9.6</v>
      </c>
      <c r="U739" s="11">
        <f t="shared" si="238"/>
        <v>0</v>
      </c>
      <c r="V739" s="11">
        <f t="shared" si="239"/>
        <v>0</v>
      </c>
      <c r="W739" s="11">
        <f t="shared" si="240"/>
        <v>0</v>
      </c>
      <c r="X739" s="11">
        <f t="shared" si="241"/>
        <v>0</v>
      </c>
      <c r="Y739" s="11">
        <f t="shared" si="242"/>
        <v>0</v>
      </c>
    </row>
    <row r="740" spans="1:25">
      <c r="A740" s="13">
        <v>29</v>
      </c>
      <c r="B740" s="2">
        <v>310003724</v>
      </c>
      <c r="C740" s="1" t="s">
        <v>217</v>
      </c>
      <c r="D740" s="1" t="s">
        <v>127</v>
      </c>
      <c r="E740" s="12">
        <f>_xlfn.IFNA(VLOOKUP($B740,'FST OMT'!$C:$AH,$A740,0),0)*0.45</f>
        <v>0</v>
      </c>
      <c r="F740" s="12">
        <f>_xlfn.IFNA(VLOOKUP($B740,'FST CV'!$C:$AH,$A740,0),0)*0.45</f>
        <v>0</v>
      </c>
      <c r="G740" s="12">
        <f>_xlfn.IFNA(VLOOKUP($B740,'FST TT'!$C:$AH,$A740,0),0)*0.45</f>
        <v>0</v>
      </c>
      <c r="I740" s="4">
        <f t="shared" si="232"/>
        <v>0</v>
      </c>
      <c r="K740" s="52">
        <f>IF(D740="MT",VLOOKUP(B740,Master_Item!B:H,7,0),VLOOKUP(B740,Master_Item!B:H,6,0))</f>
        <v>60</v>
      </c>
      <c r="L740" s="52" t="str">
        <f>VLOOKUP(B740,Master_Item!B:M,12,0)</f>
        <v>โรงงานวังม่วง</v>
      </c>
      <c r="M740" s="11" t="str">
        <f t="shared" si="233"/>
        <v>โรงงานวังม่วงRegion 6/9</v>
      </c>
      <c r="N740" s="11">
        <f t="shared" si="234"/>
        <v>0</v>
      </c>
      <c r="O740" s="11">
        <f t="shared" si="235"/>
        <v>0</v>
      </c>
      <c r="P740" s="11">
        <f t="shared" si="236"/>
        <v>0</v>
      </c>
      <c r="Q740" s="11">
        <f>H740/$K740</f>
        <v>0</v>
      </c>
      <c r="R740" s="11">
        <f t="shared" si="237"/>
        <v>0</v>
      </c>
      <c r="S740" s="11"/>
      <c r="T740" s="1">
        <f>VLOOKUP(B740,Master_Item!B:I,8,0)</f>
        <v>9.6</v>
      </c>
      <c r="U740" s="11">
        <f t="shared" si="238"/>
        <v>0</v>
      </c>
      <c r="V740" s="11">
        <f t="shared" si="239"/>
        <v>0</v>
      </c>
      <c r="W740" s="11">
        <f t="shared" si="240"/>
        <v>0</v>
      </c>
      <c r="X740" s="11">
        <f t="shared" si="241"/>
        <v>0</v>
      </c>
      <c r="Y740" s="11">
        <f t="shared" si="242"/>
        <v>0</v>
      </c>
    </row>
    <row r="741" spans="1:25">
      <c r="A741" s="13">
        <v>29</v>
      </c>
      <c r="B741" s="2">
        <v>310003724</v>
      </c>
      <c r="C741" s="1" t="s">
        <v>217</v>
      </c>
      <c r="D741" s="1" t="s">
        <v>128</v>
      </c>
      <c r="E741" s="12">
        <f>_xlfn.IFNA(VLOOKUP($B741,'FST OMT'!$C:$AH,$A741,0),0)*0.55</f>
        <v>0</v>
      </c>
      <c r="F741" s="12">
        <f>_xlfn.IFNA(VLOOKUP($B741,'FST CV'!$C:$AH,$A741,0),0)*0.55</f>
        <v>0</v>
      </c>
      <c r="G741" s="12">
        <f>_xlfn.IFNA(VLOOKUP($B741,'FST TT'!$C:$AH,$A741,0),0)*0.55</f>
        <v>0</v>
      </c>
      <c r="I741" s="4">
        <f t="shared" si="232"/>
        <v>0</v>
      </c>
      <c r="K741" s="52">
        <f>IF(D741="MT",VLOOKUP(B741,Master_Item!B:H,7,0),VLOOKUP(B741,Master_Item!B:H,6,0))</f>
        <v>60</v>
      </c>
      <c r="L741" s="52" t="str">
        <f>VLOOKUP(B741,Master_Item!B:M,12,0)</f>
        <v>โรงงานวังม่วง</v>
      </c>
      <c r="M741" s="11" t="str">
        <f t="shared" si="233"/>
        <v>โรงงานวังม่วงRegion 6/14</v>
      </c>
      <c r="N741" s="11">
        <f t="shared" si="234"/>
        <v>0</v>
      </c>
      <c r="O741" s="11">
        <f t="shared" si="235"/>
        <v>0</v>
      </c>
      <c r="P741" s="11">
        <f t="shared" si="236"/>
        <v>0</v>
      </c>
      <c r="Q741" s="11">
        <f t="shared" ref="Q741:Q749" si="243">H741/$K741</f>
        <v>0</v>
      </c>
      <c r="R741" s="11">
        <f t="shared" si="237"/>
        <v>0</v>
      </c>
      <c r="S741" s="11"/>
      <c r="T741" s="1">
        <f>VLOOKUP(B741,Master_Item!B:I,8,0)</f>
        <v>9.6</v>
      </c>
      <c r="U741" s="11">
        <f t="shared" si="238"/>
        <v>0</v>
      </c>
      <c r="V741" s="11">
        <f t="shared" si="239"/>
        <v>0</v>
      </c>
      <c r="W741" s="11">
        <f t="shared" si="240"/>
        <v>0</v>
      </c>
      <c r="X741" s="11">
        <f t="shared" si="241"/>
        <v>0</v>
      </c>
      <c r="Y741" s="11">
        <f t="shared" si="242"/>
        <v>0</v>
      </c>
    </row>
    <row r="742" spans="1:25">
      <c r="A742" s="13">
        <v>30</v>
      </c>
      <c r="B742" s="2">
        <v>310003724</v>
      </c>
      <c r="C742" s="1" t="s">
        <v>217</v>
      </c>
      <c r="D742" s="1" t="s">
        <v>121</v>
      </c>
      <c r="E742" s="12">
        <f>_xlfn.IFNA(VLOOKUP($B742,'FST OMT'!$C:$AH,$A742,0),0)</f>
        <v>0</v>
      </c>
      <c r="F742" s="12">
        <f>_xlfn.IFNA(VLOOKUP($B742,'FST CV'!$C:$AH,$A742,0),0)</f>
        <v>0</v>
      </c>
      <c r="G742" s="12">
        <f>_xlfn.IFNA(VLOOKUP($B742,'FST TT'!$C:$AH,$A742,0),0)</f>
        <v>0</v>
      </c>
      <c r="I742" s="4">
        <f t="shared" si="232"/>
        <v>0</v>
      </c>
      <c r="K742" s="52">
        <f>IF(D742="MT",VLOOKUP(B742,Master_Item!B:H,7,0),VLOOKUP(B742,Master_Item!B:H,6,0))</f>
        <v>60</v>
      </c>
      <c r="L742" s="52" t="str">
        <f>VLOOKUP(B742,Master_Item!B:M,12,0)</f>
        <v>โรงงานวังม่วง</v>
      </c>
      <c r="M742" s="11" t="str">
        <f t="shared" si="233"/>
        <v>โรงงานวังม่วงRegion 7</v>
      </c>
      <c r="N742" s="11">
        <f t="shared" si="234"/>
        <v>0</v>
      </c>
      <c r="O742" s="11">
        <f t="shared" si="235"/>
        <v>0</v>
      </c>
      <c r="P742" s="11">
        <f t="shared" si="236"/>
        <v>0</v>
      </c>
      <c r="Q742" s="11">
        <f t="shared" si="243"/>
        <v>0</v>
      </c>
      <c r="R742" s="11">
        <f t="shared" si="237"/>
        <v>0</v>
      </c>
      <c r="S742" s="11"/>
      <c r="T742" s="1">
        <f>VLOOKUP(B742,Master_Item!B:I,8,0)</f>
        <v>9.6</v>
      </c>
      <c r="U742" s="11">
        <f t="shared" si="238"/>
        <v>0</v>
      </c>
      <c r="V742" s="11">
        <f t="shared" si="239"/>
        <v>0</v>
      </c>
      <c r="W742" s="11">
        <f t="shared" si="240"/>
        <v>0</v>
      </c>
      <c r="X742" s="11">
        <f t="shared" si="241"/>
        <v>0</v>
      </c>
      <c r="Y742" s="11">
        <f t="shared" si="242"/>
        <v>0</v>
      </c>
    </row>
    <row r="743" spans="1:25">
      <c r="A743" s="13">
        <v>31</v>
      </c>
      <c r="B743" s="2">
        <v>310003724</v>
      </c>
      <c r="C743" s="1" t="s">
        <v>217</v>
      </c>
      <c r="D743" s="1" t="s">
        <v>122</v>
      </c>
      <c r="E743" s="12">
        <f>_xlfn.IFNA(VLOOKUP($B743,'FST OMT'!$C:$AH,$A743,0),0)</f>
        <v>0</v>
      </c>
      <c r="F743" s="12">
        <f>_xlfn.IFNA(VLOOKUP($B743,'FST CV'!$C:$AH,$A743,0),0)</f>
        <v>0</v>
      </c>
      <c r="G743" s="12">
        <f>_xlfn.IFNA(VLOOKUP($B743,'FST TT'!$C:$AH,$A743,0),0)</f>
        <v>0</v>
      </c>
      <c r="I743" s="4">
        <f t="shared" si="232"/>
        <v>0</v>
      </c>
      <c r="K743" s="52">
        <f>IF(D743="MT",VLOOKUP(B743,Master_Item!B:H,7,0),VLOOKUP(B743,Master_Item!B:H,6,0))</f>
        <v>60</v>
      </c>
      <c r="L743" s="52" t="str">
        <f>VLOOKUP(B743,Master_Item!B:M,12,0)</f>
        <v>โรงงานวังม่วง</v>
      </c>
      <c r="M743" s="11" t="str">
        <f t="shared" si="233"/>
        <v>โรงงานวังม่วงRegion 8</v>
      </c>
      <c r="N743" s="11">
        <f t="shared" si="234"/>
        <v>0</v>
      </c>
      <c r="O743" s="11">
        <f t="shared" si="235"/>
        <v>0</v>
      </c>
      <c r="P743" s="11">
        <f t="shared" si="236"/>
        <v>0</v>
      </c>
      <c r="Q743" s="11">
        <f t="shared" si="243"/>
        <v>0</v>
      </c>
      <c r="R743" s="11">
        <f t="shared" si="237"/>
        <v>0</v>
      </c>
      <c r="S743" s="11"/>
      <c r="T743" s="1">
        <f>VLOOKUP(B743,Master_Item!B:I,8,0)</f>
        <v>9.6</v>
      </c>
      <c r="U743" s="11">
        <f t="shared" si="238"/>
        <v>0</v>
      </c>
      <c r="V743" s="11">
        <f t="shared" si="239"/>
        <v>0</v>
      </c>
      <c r="W743" s="11">
        <f t="shared" si="240"/>
        <v>0</v>
      </c>
      <c r="X743" s="11">
        <f t="shared" si="241"/>
        <v>0</v>
      </c>
      <c r="Y743" s="11">
        <f t="shared" si="242"/>
        <v>0</v>
      </c>
    </row>
    <row r="744" spans="1:25">
      <c r="A744" s="13">
        <v>131</v>
      </c>
      <c r="B744" s="2">
        <v>310003724</v>
      </c>
      <c r="C744" s="1" t="s">
        <v>217</v>
      </c>
      <c r="D744" s="1" t="s">
        <v>123</v>
      </c>
      <c r="H744" s="4">
        <f>_xlfn.IFNA(VLOOKUP(B744,'FST MT'!A:FS,$A744,0),0)</f>
        <v>0</v>
      </c>
      <c r="I744" s="4">
        <f t="shared" si="232"/>
        <v>0</v>
      </c>
      <c r="K744" s="52">
        <f>IF(D744="MT",VLOOKUP(B744,Master_Item!B:H,7,0),VLOOKUP(B744,Master_Item!B:H,6,0))</f>
        <v>60</v>
      </c>
      <c r="L744" s="52" t="str">
        <f>VLOOKUP(B744,Master_Item!B:M,12,0)</f>
        <v>โรงงานวังม่วง</v>
      </c>
      <c r="M744" s="11" t="str">
        <f t="shared" si="233"/>
        <v>โรงงานวังม่วงMT</v>
      </c>
      <c r="N744" s="11">
        <f t="shared" si="234"/>
        <v>0</v>
      </c>
      <c r="O744" s="11">
        <f t="shared" si="235"/>
        <v>0</v>
      </c>
      <c r="P744" s="11">
        <f t="shared" si="236"/>
        <v>0</v>
      </c>
      <c r="Q744" s="11">
        <f t="shared" si="243"/>
        <v>0</v>
      </c>
      <c r="R744" s="11">
        <f t="shared" si="237"/>
        <v>0</v>
      </c>
      <c r="S744" s="11"/>
      <c r="T744" s="1">
        <f>VLOOKUP(B744,Master_Item!B:I,8,0)</f>
        <v>9.6</v>
      </c>
      <c r="U744" s="11">
        <f t="shared" si="238"/>
        <v>0</v>
      </c>
      <c r="V744" s="11">
        <f t="shared" si="239"/>
        <v>0</v>
      </c>
      <c r="W744" s="11">
        <f t="shared" si="240"/>
        <v>0</v>
      </c>
      <c r="X744" s="11">
        <f t="shared" si="241"/>
        <v>0</v>
      </c>
      <c r="Y744" s="11">
        <f t="shared" si="242"/>
        <v>0</v>
      </c>
    </row>
    <row r="745" spans="1:25">
      <c r="A745" s="13">
        <v>24</v>
      </c>
      <c r="B745" s="2">
        <v>310003725</v>
      </c>
      <c r="C745" s="1" t="s">
        <v>218</v>
      </c>
      <c r="D745" s="1" t="s">
        <v>115</v>
      </c>
      <c r="E745" s="12">
        <f>_xlfn.IFNA(VLOOKUP($B745,'FST OMT'!$C:$AH,$A745,0),0)</f>
        <v>0</v>
      </c>
      <c r="F745" s="12">
        <f>_xlfn.IFNA(VLOOKUP($B745,'FST CV'!$C:$AH,$A745,0),0)</f>
        <v>0</v>
      </c>
      <c r="G745" s="12">
        <f>_xlfn.IFNA(VLOOKUP($B745,'FST TT'!$C:$AH,$A745,0),0)</f>
        <v>0</v>
      </c>
      <c r="I745" s="4">
        <f t="shared" si="232"/>
        <v>0</v>
      </c>
      <c r="K745" s="52">
        <f>IF(D745="MT",VLOOKUP(B745,Master_Item!B:H,7,0),VLOOKUP(B745,Master_Item!B:H,6,0))</f>
        <v>60</v>
      </c>
      <c r="L745" s="52" t="str">
        <f>VLOOKUP(B745,Master_Item!B:M,12,0)</f>
        <v>โรงงานวังม่วง</v>
      </c>
      <c r="M745" s="11" t="str">
        <f t="shared" si="233"/>
        <v>โรงงานวังม่วงRegion 1</v>
      </c>
      <c r="N745" s="11">
        <f t="shared" si="234"/>
        <v>0</v>
      </c>
      <c r="O745" s="11">
        <f t="shared" si="235"/>
        <v>0</v>
      </c>
      <c r="P745" s="11">
        <f t="shared" si="236"/>
        <v>0</v>
      </c>
      <c r="Q745" s="11">
        <f t="shared" si="243"/>
        <v>0</v>
      </c>
      <c r="R745" s="11">
        <f t="shared" si="237"/>
        <v>0</v>
      </c>
      <c r="S745" s="11"/>
      <c r="T745" s="1">
        <f>VLOOKUP(B745,Master_Item!B:I,8,0)</f>
        <v>9.6</v>
      </c>
      <c r="U745" s="11">
        <f t="shared" si="238"/>
        <v>0</v>
      </c>
      <c r="V745" s="11">
        <f t="shared" si="239"/>
        <v>0</v>
      </c>
      <c r="W745" s="11">
        <f t="shared" si="240"/>
        <v>0</v>
      </c>
      <c r="X745" s="11">
        <f t="shared" si="241"/>
        <v>0</v>
      </c>
      <c r="Y745" s="11">
        <f t="shared" si="242"/>
        <v>0</v>
      </c>
    </row>
    <row r="746" spans="1:25">
      <c r="A746" s="13">
        <v>25</v>
      </c>
      <c r="B746" s="2">
        <v>310003725</v>
      </c>
      <c r="C746" s="1" t="s">
        <v>218</v>
      </c>
      <c r="D746" s="1" t="s">
        <v>116</v>
      </c>
      <c r="E746" s="12">
        <f>_xlfn.IFNA(VLOOKUP($B746,'FST OMT'!$C:$AH,$A746,0),0)</f>
        <v>25</v>
      </c>
      <c r="F746" s="12">
        <f>_xlfn.IFNA(VLOOKUP($B746,'FST CV'!$C:$AH,$A746,0),0)</f>
        <v>0</v>
      </c>
      <c r="G746" s="12">
        <f>_xlfn.IFNA(VLOOKUP($B746,'FST TT'!$C:$AH,$A746,0),0)</f>
        <v>0</v>
      </c>
      <c r="I746" s="4">
        <f t="shared" si="232"/>
        <v>25</v>
      </c>
      <c r="K746" s="52">
        <f>IF(D746="MT",VLOOKUP(B746,Master_Item!B:H,7,0),VLOOKUP(B746,Master_Item!B:H,6,0))</f>
        <v>60</v>
      </c>
      <c r="L746" s="52" t="str">
        <f>VLOOKUP(B746,Master_Item!B:M,12,0)</f>
        <v>โรงงานวังม่วง</v>
      </c>
      <c r="M746" s="11" t="str">
        <f t="shared" si="233"/>
        <v>โรงงานวังม่วงRegion 2</v>
      </c>
      <c r="N746" s="11">
        <f t="shared" si="234"/>
        <v>0.41666666666666669</v>
      </c>
      <c r="O746" s="11">
        <f t="shared" si="235"/>
        <v>0</v>
      </c>
      <c r="P746" s="11">
        <f t="shared" si="236"/>
        <v>0</v>
      </c>
      <c r="Q746" s="11">
        <f t="shared" si="243"/>
        <v>0</v>
      </c>
      <c r="R746" s="11">
        <f t="shared" si="237"/>
        <v>0.41666666666666669</v>
      </c>
      <c r="S746" s="11"/>
      <c r="T746" s="1">
        <f>VLOOKUP(B746,Master_Item!B:I,8,0)</f>
        <v>9.6</v>
      </c>
      <c r="U746" s="11">
        <f t="shared" si="238"/>
        <v>240</v>
      </c>
      <c r="V746" s="11">
        <f t="shared" si="239"/>
        <v>0</v>
      </c>
      <c r="W746" s="11">
        <f t="shared" si="240"/>
        <v>0</v>
      </c>
      <c r="X746" s="11">
        <f t="shared" si="241"/>
        <v>0</v>
      </c>
      <c r="Y746" s="11">
        <f t="shared" si="242"/>
        <v>240</v>
      </c>
    </row>
    <row r="747" spans="1:25">
      <c r="A747" s="13">
        <v>26</v>
      </c>
      <c r="B747" s="2">
        <v>310003725</v>
      </c>
      <c r="C747" s="1" t="s">
        <v>218</v>
      </c>
      <c r="D747" s="1" t="s">
        <v>117</v>
      </c>
      <c r="E747" s="12">
        <f>_xlfn.IFNA(VLOOKUP($B747,'FST OMT'!$C:$AH,$A747,0),0)</f>
        <v>0</v>
      </c>
      <c r="F747" s="12">
        <f>_xlfn.IFNA(VLOOKUP($B747,'FST CV'!$C:$AH,$A747,0),0)</f>
        <v>0</v>
      </c>
      <c r="G747" s="12">
        <f>_xlfn.IFNA(VLOOKUP($B747,'FST TT'!$C:$AH,$A747,0),0)</f>
        <v>0</v>
      </c>
      <c r="I747" s="4">
        <f t="shared" si="232"/>
        <v>0</v>
      </c>
      <c r="K747" s="52">
        <f>IF(D747="MT",VLOOKUP(B747,Master_Item!B:H,7,0),VLOOKUP(B747,Master_Item!B:H,6,0))</f>
        <v>60</v>
      </c>
      <c r="L747" s="52" t="str">
        <f>VLOOKUP(B747,Master_Item!B:M,12,0)</f>
        <v>โรงงานวังม่วง</v>
      </c>
      <c r="M747" s="11" t="str">
        <f t="shared" si="233"/>
        <v>โรงงานวังม่วงRegion 3</v>
      </c>
      <c r="N747" s="11">
        <f t="shared" si="234"/>
        <v>0</v>
      </c>
      <c r="O747" s="11">
        <f t="shared" si="235"/>
        <v>0</v>
      </c>
      <c r="P747" s="11">
        <f t="shared" si="236"/>
        <v>0</v>
      </c>
      <c r="Q747" s="11">
        <f t="shared" si="243"/>
        <v>0</v>
      </c>
      <c r="R747" s="11">
        <f t="shared" si="237"/>
        <v>0</v>
      </c>
      <c r="S747" s="11"/>
      <c r="T747" s="1">
        <f>VLOOKUP(B747,Master_Item!B:I,8,0)</f>
        <v>9.6</v>
      </c>
      <c r="U747" s="11">
        <f t="shared" si="238"/>
        <v>0</v>
      </c>
      <c r="V747" s="11">
        <f t="shared" si="239"/>
        <v>0</v>
      </c>
      <c r="W747" s="11">
        <f t="shared" si="240"/>
        <v>0</v>
      </c>
      <c r="X747" s="11">
        <f t="shared" si="241"/>
        <v>0</v>
      </c>
      <c r="Y747" s="11">
        <f t="shared" si="242"/>
        <v>0</v>
      </c>
    </row>
    <row r="748" spans="1:25">
      <c r="A748" s="13">
        <v>27</v>
      </c>
      <c r="B748" s="2">
        <v>310003725</v>
      </c>
      <c r="C748" s="1" t="s">
        <v>218</v>
      </c>
      <c r="D748" s="1" t="s">
        <v>118</v>
      </c>
      <c r="E748" s="12">
        <f>_xlfn.IFNA(VLOOKUP($B748,'FST OMT'!$C:$AH,$A748,0),0)</f>
        <v>0</v>
      </c>
      <c r="F748" s="12">
        <f>_xlfn.IFNA(VLOOKUP($B748,'FST CV'!$C:$AH,$A748,0),0)</f>
        <v>0</v>
      </c>
      <c r="G748" s="12">
        <f>_xlfn.IFNA(VLOOKUP($B748,'FST TT'!$C:$AH,$A748,0),0)</f>
        <v>0</v>
      </c>
      <c r="I748" s="4">
        <f t="shared" si="232"/>
        <v>0</v>
      </c>
      <c r="K748" s="52">
        <f>IF(D748="MT",VLOOKUP(B748,Master_Item!B:H,7,0),VLOOKUP(B748,Master_Item!B:H,6,0))</f>
        <v>60</v>
      </c>
      <c r="L748" s="52" t="str">
        <f>VLOOKUP(B748,Master_Item!B:M,12,0)</f>
        <v>โรงงานวังม่วง</v>
      </c>
      <c r="M748" s="11" t="str">
        <f t="shared" si="233"/>
        <v>โรงงานวังม่วงRegion 4</v>
      </c>
      <c r="N748" s="11">
        <f t="shared" si="234"/>
        <v>0</v>
      </c>
      <c r="O748" s="11">
        <f t="shared" si="235"/>
        <v>0</v>
      </c>
      <c r="P748" s="11">
        <f t="shared" si="236"/>
        <v>0</v>
      </c>
      <c r="Q748" s="11">
        <f t="shared" si="243"/>
        <v>0</v>
      </c>
      <c r="R748" s="11">
        <f t="shared" si="237"/>
        <v>0</v>
      </c>
      <c r="S748" s="11"/>
      <c r="T748" s="1">
        <f>VLOOKUP(B748,Master_Item!B:I,8,0)</f>
        <v>9.6</v>
      </c>
      <c r="U748" s="11">
        <f t="shared" si="238"/>
        <v>0</v>
      </c>
      <c r="V748" s="11">
        <f t="shared" si="239"/>
        <v>0</v>
      </c>
      <c r="W748" s="11">
        <f t="shared" si="240"/>
        <v>0</v>
      </c>
      <c r="X748" s="11">
        <f t="shared" si="241"/>
        <v>0</v>
      </c>
      <c r="Y748" s="11">
        <f t="shared" si="242"/>
        <v>0</v>
      </c>
    </row>
    <row r="749" spans="1:25">
      <c r="A749" s="13">
        <v>28</v>
      </c>
      <c r="B749" s="2">
        <v>310003725</v>
      </c>
      <c r="C749" s="1" t="s">
        <v>218</v>
      </c>
      <c r="D749" s="1" t="s">
        <v>119</v>
      </c>
      <c r="E749" s="12">
        <f>_xlfn.IFNA(VLOOKUP($B749,'FST OMT'!$C:$AH,$A749,0),0)</f>
        <v>0</v>
      </c>
      <c r="F749" s="12">
        <f>_xlfn.IFNA(VLOOKUP($B749,'FST CV'!$C:$AH,$A749,0),0)</f>
        <v>0</v>
      </c>
      <c r="G749" s="12">
        <f>_xlfn.IFNA(VLOOKUP($B749,'FST TT'!$C:$AH,$A749,0),0)</f>
        <v>0</v>
      </c>
      <c r="I749" s="4">
        <f t="shared" si="232"/>
        <v>0</v>
      </c>
      <c r="K749" s="52">
        <f>IF(D749="MT",VLOOKUP(B749,Master_Item!B:H,7,0),VLOOKUP(B749,Master_Item!B:H,6,0))</f>
        <v>60</v>
      </c>
      <c r="L749" s="52" t="str">
        <f>VLOOKUP(B749,Master_Item!B:M,12,0)</f>
        <v>โรงงานวังม่วง</v>
      </c>
      <c r="M749" s="11" t="str">
        <f t="shared" si="233"/>
        <v>โรงงานวังม่วงRegion 5</v>
      </c>
      <c r="N749" s="11">
        <f t="shared" si="234"/>
        <v>0</v>
      </c>
      <c r="O749" s="11">
        <f t="shared" si="235"/>
        <v>0</v>
      </c>
      <c r="P749" s="11">
        <f t="shared" si="236"/>
        <v>0</v>
      </c>
      <c r="Q749" s="11">
        <f t="shared" si="243"/>
        <v>0</v>
      </c>
      <c r="R749" s="11">
        <f t="shared" si="237"/>
        <v>0</v>
      </c>
      <c r="S749" s="11"/>
      <c r="T749" s="1">
        <f>VLOOKUP(B749,Master_Item!B:I,8,0)</f>
        <v>9.6</v>
      </c>
      <c r="U749" s="11">
        <f t="shared" si="238"/>
        <v>0</v>
      </c>
      <c r="V749" s="11">
        <f t="shared" si="239"/>
        <v>0</v>
      </c>
      <c r="W749" s="11">
        <f t="shared" si="240"/>
        <v>0</v>
      </c>
      <c r="X749" s="11">
        <f t="shared" si="241"/>
        <v>0</v>
      </c>
      <c r="Y749" s="11">
        <f t="shared" si="242"/>
        <v>0</v>
      </c>
    </row>
    <row r="750" spans="1:25">
      <c r="A750" s="13">
        <v>29</v>
      </c>
      <c r="B750" s="2">
        <v>310003725</v>
      </c>
      <c r="C750" s="1" t="s">
        <v>218</v>
      </c>
      <c r="D750" s="1" t="s">
        <v>127</v>
      </c>
      <c r="E750" s="12">
        <f>_xlfn.IFNA(VLOOKUP($B750,'FST OMT'!$C:$AH,$A750,0),0)*0.45</f>
        <v>0</v>
      </c>
      <c r="F750" s="12">
        <f>_xlfn.IFNA(VLOOKUP($B750,'FST CV'!$C:$AH,$A750,0),0)*0.45</f>
        <v>0</v>
      </c>
      <c r="G750" s="12">
        <f>_xlfn.IFNA(VLOOKUP($B750,'FST TT'!$C:$AH,$A750,0),0)*0.45</f>
        <v>0</v>
      </c>
      <c r="I750" s="4">
        <f t="shared" si="232"/>
        <v>0</v>
      </c>
      <c r="K750" s="52">
        <f>IF(D750="MT",VLOOKUP(B750,Master_Item!B:H,7,0),VLOOKUP(B750,Master_Item!B:H,6,0))</f>
        <v>60</v>
      </c>
      <c r="L750" s="52" t="str">
        <f>VLOOKUP(B750,Master_Item!B:M,12,0)</f>
        <v>โรงงานวังม่วง</v>
      </c>
      <c r="M750" s="11" t="str">
        <f t="shared" si="233"/>
        <v>โรงงานวังม่วงRegion 6/9</v>
      </c>
      <c r="N750" s="11">
        <f t="shared" si="234"/>
        <v>0</v>
      </c>
      <c r="O750" s="11">
        <f t="shared" si="235"/>
        <v>0</v>
      </c>
      <c r="P750" s="11">
        <f t="shared" si="236"/>
        <v>0</v>
      </c>
      <c r="Q750" s="11">
        <f>H750/$K750</f>
        <v>0</v>
      </c>
      <c r="R750" s="11">
        <f t="shared" si="237"/>
        <v>0</v>
      </c>
      <c r="S750" s="11"/>
      <c r="T750" s="1">
        <f>VLOOKUP(B750,Master_Item!B:I,8,0)</f>
        <v>9.6</v>
      </c>
      <c r="U750" s="11">
        <f t="shared" si="238"/>
        <v>0</v>
      </c>
      <c r="V750" s="11">
        <f t="shared" si="239"/>
        <v>0</v>
      </c>
      <c r="W750" s="11">
        <f t="shared" si="240"/>
        <v>0</v>
      </c>
      <c r="X750" s="11">
        <f t="shared" si="241"/>
        <v>0</v>
      </c>
      <c r="Y750" s="11">
        <f t="shared" si="242"/>
        <v>0</v>
      </c>
    </row>
    <row r="751" spans="1:25">
      <c r="A751" s="13">
        <v>29</v>
      </c>
      <c r="B751" s="2">
        <v>310003725</v>
      </c>
      <c r="C751" s="1" t="s">
        <v>218</v>
      </c>
      <c r="D751" s="1" t="s">
        <v>128</v>
      </c>
      <c r="E751" s="12">
        <f>_xlfn.IFNA(VLOOKUP($B751,'FST OMT'!$C:$AH,$A751,0),0)*0.55</f>
        <v>0</v>
      </c>
      <c r="F751" s="12">
        <f>_xlfn.IFNA(VLOOKUP($B751,'FST CV'!$C:$AH,$A751,0),0)*0.55</f>
        <v>0</v>
      </c>
      <c r="G751" s="12">
        <f>_xlfn.IFNA(VLOOKUP($B751,'FST TT'!$C:$AH,$A751,0),0)*0.55</f>
        <v>0</v>
      </c>
      <c r="I751" s="4">
        <f t="shared" si="232"/>
        <v>0</v>
      </c>
      <c r="K751" s="52">
        <f>IF(D751="MT",VLOOKUP(B751,Master_Item!B:H,7,0),VLOOKUP(B751,Master_Item!B:H,6,0))</f>
        <v>60</v>
      </c>
      <c r="L751" s="52" t="str">
        <f>VLOOKUP(B751,Master_Item!B:M,12,0)</f>
        <v>โรงงานวังม่วง</v>
      </c>
      <c r="M751" s="11" t="str">
        <f t="shared" si="233"/>
        <v>โรงงานวังม่วงRegion 6/14</v>
      </c>
      <c r="N751" s="11">
        <f t="shared" si="234"/>
        <v>0</v>
      </c>
      <c r="O751" s="11">
        <f t="shared" si="235"/>
        <v>0</v>
      </c>
      <c r="P751" s="11">
        <f t="shared" si="236"/>
        <v>0</v>
      </c>
      <c r="Q751" s="11">
        <f t="shared" ref="Q751:Q759" si="244">H751/$K751</f>
        <v>0</v>
      </c>
      <c r="R751" s="11">
        <f t="shared" si="237"/>
        <v>0</v>
      </c>
      <c r="S751" s="11"/>
      <c r="T751" s="1">
        <f>VLOOKUP(B751,Master_Item!B:I,8,0)</f>
        <v>9.6</v>
      </c>
      <c r="U751" s="11">
        <f t="shared" si="238"/>
        <v>0</v>
      </c>
      <c r="V751" s="11">
        <f t="shared" si="239"/>
        <v>0</v>
      </c>
      <c r="W751" s="11">
        <f t="shared" si="240"/>
        <v>0</v>
      </c>
      <c r="X751" s="11">
        <f t="shared" si="241"/>
        <v>0</v>
      </c>
      <c r="Y751" s="11">
        <f t="shared" si="242"/>
        <v>0</v>
      </c>
    </row>
    <row r="752" spans="1:25">
      <c r="A752" s="13">
        <v>30</v>
      </c>
      <c r="B752" s="2">
        <v>310003725</v>
      </c>
      <c r="C752" s="1" t="s">
        <v>218</v>
      </c>
      <c r="D752" s="1" t="s">
        <v>121</v>
      </c>
      <c r="E752" s="12">
        <f>_xlfn.IFNA(VLOOKUP($B752,'FST OMT'!$C:$AH,$A752,0),0)</f>
        <v>0</v>
      </c>
      <c r="F752" s="12">
        <f>_xlfn.IFNA(VLOOKUP($B752,'FST CV'!$C:$AH,$A752,0),0)</f>
        <v>0</v>
      </c>
      <c r="G752" s="12">
        <f>_xlfn.IFNA(VLOOKUP($B752,'FST TT'!$C:$AH,$A752,0),0)</f>
        <v>0</v>
      </c>
      <c r="I752" s="4">
        <f t="shared" si="232"/>
        <v>0</v>
      </c>
      <c r="K752" s="52">
        <f>IF(D752="MT",VLOOKUP(B752,Master_Item!B:H,7,0),VLOOKUP(B752,Master_Item!B:H,6,0))</f>
        <v>60</v>
      </c>
      <c r="L752" s="52" t="str">
        <f>VLOOKUP(B752,Master_Item!B:M,12,0)</f>
        <v>โรงงานวังม่วง</v>
      </c>
      <c r="M752" s="11" t="str">
        <f t="shared" si="233"/>
        <v>โรงงานวังม่วงRegion 7</v>
      </c>
      <c r="N752" s="11">
        <f t="shared" si="234"/>
        <v>0</v>
      </c>
      <c r="O752" s="11">
        <f t="shared" si="235"/>
        <v>0</v>
      </c>
      <c r="P752" s="11">
        <f t="shared" si="236"/>
        <v>0</v>
      </c>
      <c r="Q752" s="11">
        <f t="shared" si="244"/>
        <v>0</v>
      </c>
      <c r="R752" s="11">
        <f t="shared" si="237"/>
        <v>0</v>
      </c>
      <c r="S752" s="11"/>
      <c r="T752" s="1">
        <f>VLOOKUP(B752,Master_Item!B:I,8,0)</f>
        <v>9.6</v>
      </c>
      <c r="U752" s="11">
        <f t="shared" si="238"/>
        <v>0</v>
      </c>
      <c r="V752" s="11">
        <f t="shared" si="239"/>
        <v>0</v>
      </c>
      <c r="W752" s="11">
        <f t="shared" si="240"/>
        <v>0</v>
      </c>
      <c r="X752" s="11">
        <f t="shared" si="241"/>
        <v>0</v>
      </c>
      <c r="Y752" s="11">
        <f t="shared" si="242"/>
        <v>0</v>
      </c>
    </row>
    <row r="753" spans="1:25">
      <c r="A753" s="13">
        <v>31</v>
      </c>
      <c r="B753" s="2">
        <v>310003725</v>
      </c>
      <c r="C753" s="1" t="s">
        <v>218</v>
      </c>
      <c r="D753" s="1" t="s">
        <v>122</v>
      </c>
      <c r="E753" s="12">
        <f>_xlfn.IFNA(VLOOKUP($B753,'FST OMT'!$C:$AH,$A753,0),0)</f>
        <v>0</v>
      </c>
      <c r="F753" s="12">
        <f>_xlfn.IFNA(VLOOKUP($B753,'FST CV'!$C:$AH,$A753,0),0)</f>
        <v>0</v>
      </c>
      <c r="G753" s="12">
        <f>_xlfn.IFNA(VLOOKUP($B753,'FST TT'!$C:$AH,$A753,0),0)</f>
        <v>0</v>
      </c>
      <c r="I753" s="4">
        <f t="shared" si="232"/>
        <v>0</v>
      </c>
      <c r="K753" s="52">
        <f>IF(D753="MT",VLOOKUP(B753,Master_Item!B:H,7,0),VLOOKUP(B753,Master_Item!B:H,6,0))</f>
        <v>60</v>
      </c>
      <c r="L753" s="52" t="str">
        <f>VLOOKUP(B753,Master_Item!B:M,12,0)</f>
        <v>โรงงานวังม่วง</v>
      </c>
      <c r="M753" s="11" t="str">
        <f t="shared" si="233"/>
        <v>โรงงานวังม่วงRegion 8</v>
      </c>
      <c r="N753" s="11">
        <f t="shared" si="234"/>
        <v>0</v>
      </c>
      <c r="O753" s="11">
        <f t="shared" si="235"/>
        <v>0</v>
      </c>
      <c r="P753" s="11">
        <f t="shared" si="236"/>
        <v>0</v>
      </c>
      <c r="Q753" s="11">
        <f t="shared" si="244"/>
        <v>0</v>
      </c>
      <c r="R753" s="11">
        <f t="shared" si="237"/>
        <v>0</v>
      </c>
      <c r="S753" s="11"/>
      <c r="T753" s="1">
        <f>VLOOKUP(B753,Master_Item!B:I,8,0)</f>
        <v>9.6</v>
      </c>
      <c r="U753" s="11">
        <f t="shared" si="238"/>
        <v>0</v>
      </c>
      <c r="V753" s="11">
        <f t="shared" si="239"/>
        <v>0</v>
      </c>
      <c r="W753" s="11">
        <f t="shared" si="240"/>
        <v>0</v>
      </c>
      <c r="X753" s="11">
        <f t="shared" si="241"/>
        <v>0</v>
      </c>
      <c r="Y753" s="11">
        <f t="shared" si="242"/>
        <v>0</v>
      </c>
    </row>
    <row r="754" spans="1:25">
      <c r="A754" s="13">
        <v>131</v>
      </c>
      <c r="B754" s="2">
        <v>310003725</v>
      </c>
      <c r="C754" s="1" t="s">
        <v>218</v>
      </c>
      <c r="D754" s="1" t="s">
        <v>123</v>
      </c>
      <c r="H754" s="4">
        <f>_xlfn.IFNA(VLOOKUP(B754,'FST MT'!A:FS,$A754,0),0)</f>
        <v>179</v>
      </c>
      <c r="I754" s="4">
        <f t="shared" si="232"/>
        <v>179</v>
      </c>
      <c r="K754" s="52">
        <f>IF(D754="MT",VLOOKUP(B754,Master_Item!B:H,7,0),VLOOKUP(B754,Master_Item!B:H,6,0))</f>
        <v>60</v>
      </c>
      <c r="L754" s="52" t="str">
        <f>VLOOKUP(B754,Master_Item!B:M,12,0)</f>
        <v>โรงงานวังม่วง</v>
      </c>
      <c r="M754" s="11" t="str">
        <f t="shared" si="233"/>
        <v>โรงงานวังม่วงMT</v>
      </c>
      <c r="N754" s="11">
        <f t="shared" si="234"/>
        <v>0</v>
      </c>
      <c r="O754" s="11">
        <f t="shared" si="235"/>
        <v>0</v>
      </c>
      <c r="P754" s="11">
        <f t="shared" si="236"/>
        <v>0</v>
      </c>
      <c r="Q754" s="11">
        <f t="shared" si="244"/>
        <v>2.9833333333333334</v>
      </c>
      <c r="R754" s="11">
        <f t="shared" si="237"/>
        <v>2.9833333333333334</v>
      </c>
      <c r="S754" s="11"/>
      <c r="T754" s="1">
        <f>VLOOKUP(B754,Master_Item!B:I,8,0)</f>
        <v>9.6</v>
      </c>
      <c r="U754" s="11">
        <f t="shared" si="238"/>
        <v>0</v>
      </c>
      <c r="V754" s="11">
        <f t="shared" si="239"/>
        <v>0</v>
      </c>
      <c r="W754" s="11">
        <f t="shared" si="240"/>
        <v>0</v>
      </c>
      <c r="X754" s="11">
        <f t="shared" si="241"/>
        <v>1718.3999999999999</v>
      </c>
      <c r="Y754" s="11">
        <f t="shared" si="242"/>
        <v>1718.3999999999999</v>
      </c>
    </row>
    <row r="755" spans="1:25">
      <c r="A755" s="13">
        <v>24</v>
      </c>
      <c r="B755" s="2">
        <v>310003649</v>
      </c>
      <c r="C755" s="1" t="s">
        <v>219</v>
      </c>
      <c r="D755" s="1" t="s">
        <v>115</v>
      </c>
      <c r="E755" s="12">
        <f>_xlfn.IFNA(VLOOKUP($B755,'FST OMT'!$C:$AH,$A755,0),0)</f>
        <v>0</v>
      </c>
      <c r="F755" s="12">
        <f>_xlfn.IFNA(VLOOKUP($B755,'FST CV'!$C:$AH,$A755,0),0)</f>
        <v>0</v>
      </c>
      <c r="G755" s="12">
        <f>_xlfn.IFNA(VLOOKUP($B755,'FST TT'!$C:$AH,$A755,0),0)</f>
        <v>0</v>
      </c>
      <c r="I755" s="4">
        <f t="shared" si="232"/>
        <v>0</v>
      </c>
      <c r="K755" s="52">
        <f>IF(D755="MT",VLOOKUP(B755,Master_Item!B:H,7,0),VLOOKUP(B755,Master_Item!B:H,6,0))</f>
        <v>72</v>
      </c>
      <c r="L755" s="52" t="str">
        <f>VLOOKUP(B755,Master_Item!B:M,12,0)</f>
        <v>โรงงานนวนคร</v>
      </c>
      <c r="M755" s="11" t="str">
        <f t="shared" si="233"/>
        <v>โรงงานนวนครRegion 1</v>
      </c>
      <c r="N755" s="11">
        <f t="shared" si="234"/>
        <v>0</v>
      </c>
      <c r="O755" s="11">
        <f t="shared" si="235"/>
        <v>0</v>
      </c>
      <c r="P755" s="11">
        <f t="shared" si="236"/>
        <v>0</v>
      </c>
      <c r="Q755" s="11">
        <f t="shared" si="244"/>
        <v>0</v>
      </c>
      <c r="R755" s="11">
        <f t="shared" si="237"/>
        <v>0</v>
      </c>
      <c r="S755" s="11"/>
      <c r="T755" s="1">
        <f>VLOOKUP(B755,Master_Item!B:I,8,0)</f>
        <v>8.3999999999999986</v>
      </c>
      <c r="U755" s="11">
        <f t="shared" si="238"/>
        <v>0</v>
      </c>
      <c r="V755" s="11">
        <f t="shared" si="239"/>
        <v>0</v>
      </c>
      <c r="W755" s="11">
        <f t="shared" si="240"/>
        <v>0</v>
      </c>
      <c r="X755" s="11">
        <f t="shared" si="241"/>
        <v>0</v>
      </c>
      <c r="Y755" s="11">
        <f t="shared" si="242"/>
        <v>0</v>
      </c>
    </row>
    <row r="756" spans="1:25">
      <c r="A756" s="13">
        <v>25</v>
      </c>
      <c r="B756" s="2">
        <v>310003649</v>
      </c>
      <c r="C756" s="1" t="s">
        <v>219</v>
      </c>
      <c r="D756" s="1" t="s">
        <v>116</v>
      </c>
      <c r="E756" s="12">
        <f>_xlfn.IFNA(VLOOKUP($B756,'FST OMT'!$C:$AH,$A756,0),0)</f>
        <v>731</v>
      </c>
      <c r="F756" s="12">
        <f>_xlfn.IFNA(VLOOKUP($B756,'FST CV'!$C:$AH,$A756,0),0)</f>
        <v>0</v>
      </c>
      <c r="G756" s="12">
        <f>_xlfn.IFNA(VLOOKUP($B756,'FST TT'!$C:$AH,$A756,0),0)</f>
        <v>0</v>
      </c>
      <c r="I756" s="4">
        <f t="shared" si="232"/>
        <v>731</v>
      </c>
      <c r="K756" s="52">
        <f>IF(D756="MT",VLOOKUP(B756,Master_Item!B:H,7,0),VLOOKUP(B756,Master_Item!B:H,6,0))</f>
        <v>72</v>
      </c>
      <c r="L756" s="52" t="str">
        <f>VLOOKUP(B756,Master_Item!B:M,12,0)</f>
        <v>โรงงานนวนคร</v>
      </c>
      <c r="M756" s="11" t="str">
        <f t="shared" si="233"/>
        <v>โรงงานนวนครRegion 2</v>
      </c>
      <c r="N756" s="11">
        <f t="shared" si="234"/>
        <v>10.152777777777779</v>
      </c>
      <c r="O756" s="11">
        <f t="shared" si="235"/>
        <v>0</v>
      </c>
      <c r="P756" s="11">
        <f t="shared" si="236"/>
        <v>0</v>
      </c>
      <c r="Q756" s="11">
        <f t="shared" si="244"/>
        <v>0</v>
      </c>
      <c r="R756" s="11">
        <f t="shared" si="237"/>
        <v>10.152777777777779</v>
      </c>
      <c r="S756" s="11"/>
      <c r="T756" s="1">
        <f>VLOOKUP(B756,Master_Item!B:I,8,0)</f>
        <v>8.3999999999999986</v>
      </c>
      <c r="U756" s="11">
        <f t="shared" si="238"/>
        <v>6140.3999999999987</v>
      </c>
      <c r="V756" s="11">
        <f t="shared" si="239"/>
        <v>0</v>
      </c>
      <c r="W756" s="11">
        <f t="shared" si="240"/>
        <v>0</v>
      </c>
      <c r="X756" s="11">
        <f t="shared" si="241"/>
        <v>0</v>
      </c>
      <c r="Y756" s="11">
        <f t="shared" si="242"/>
        <v>6140.3999999999987</v>
      </c>
    </row>
    <row r="757" spans="1:25">
      <c r="A757" s="13">
        <v>26</v>
      </c>
      <c r="B757" s="2">
        <v>310003649</v>
      </c>
      <c r="C757" s="1" t="s">
        <v>219</v>
      </c>
      <c r="D757" s="1" t="s">
        <v>117</v>
      </c>
      <c r="E757" s="12">
        <f>_xlfn.IFNA(VLOOKUP($B757,'FST OMT'!$C:$AH,$A757,0),0)</f>
        <v>605</v>
      </c>
      <c r="F757" s="12">
        <f>_xlfn.IFNA(VLOOKUP($B757,'FST CV'!$C:$AH,$A757,0),0)</f>
        <v>0</v>
      </c>
      <c r="G757" s="12">
        <f>_xlfn.IFNA(VLOOKUP($B757,'FST TT'!$C:$AH,$A757,0),0)</f>
        <v>0</v>
      </c>
      <c r="I757" s="4">
        <f t="shared" si="232"/>
        <v>605</v>
      </c>
      <c r="K757" s="52">
        <f>IF(D757="MT",VLOOKUP(B757,Master_Item!B:H,7,0),VLOOKUP(B757,Master_Item!B:H,6,0))</f>
        <v>72</v>
      </c>
      <c r="L757" s="52" t="str">
        <f>VLOOKUP(B757,Master_Item!B:M,12,0)</f>
        <v>โรงงานนวนคร</v>
      </c>
      <c r="M757" s="11" t="str">
        <f t="shared" si="233"/>
        <v>โรงงานนวนครRegion 3</v>
      </c>
      <c r="N757" s="11">
        <f t="shared" si="234"/>
        <v>8.4027777777777786</v>
      </c>
      <c r="O757" s="11">
        <f t="shared" si="235"/>
        <v>0</v>
      </c>
      <c r="P757" s="11">
        <f t="shared" si="236"/>
        <v>0</v>
      </c>
      <c r="Q757" s="11">
        <f t="shared" si="244"/>
        <v>0</v>
      </c>
      <c r="R757" s="11">
        <f t="shared" si="237"/>
        <v>8.4027777777777786</v>
      </c>
      <c r="S757" s="11"/>
      <c r="T757" s="1">
        <f>VLOOKUP(B757,Master_Item!B:I,8,0)</f>
        <v>8.3999999999999986</v>
      </c>
      <c r="U757" s="11">
        <f t="shared" si="238"/>
        <v>5081.9999999999991</v>
      </c>
      <c r="V757" s="11">
        <f t="shared" si="239"/>
        <v>0</v>
      </c>
      <c r="W757" s="11">
        <f t="shared" si="240"/>
        <v>0</v>
      </c>
      <c r="X757" s="11">
        <f t="shared" si="241"/>
        <v>0</v>
      </c>
      <c r="Y757" s="11">
        <f t="shared" si="242"/>
        <v>5081.9999999999991</v>
      </c>
    </row>
    <row r="758" spans="1:25">
      <c r="A758" s="13">
        <v>27</v>
      </c>
      <c r="B758" s="2">
        <v>310003649</v>
      </c>
      <c r="C758" s="1" t="s">
        <v>219</v>
      </c>
      <c r="D758" s="1" t="s">
        <v>118</v>
      </c>
      <c r="E758" s="12">
        <f>_xlfn.IFNA(VLOOKUP($B758,'FST OMT'!$C:$AH,$A758,0),0)</f>
        <v>1760</v>
      </c>
      <c r="F758" s="12">
        <f>_xlfn.IFNA(VLOOKUP($B758,'FST CV'!$C:$AH,$A758,0),0)</f>
        <v>0</v>
      </c>
      <c r="G758" s="12">
        <f>_xlfn.IFNA(VLOOKUP($B758,'FST TT'!$C:$AH,$A758,0),0)</f>
        <v>0</v>
      </c>
      <c r="I758" s="4">
        <f t="shared" si="232"/>
        <v>1760</v>
      </c>
      <c r="K758" s="52">
        <f>IF(D758="MT",VLOOKUP(B758,Master_Item!B:H,7,0),VLOOKUP(B758,Master_Item!B:H,6,0))</f>
        <v>72</v>
      </c>
      <c r="L758" s="52" t="str">
        <f>VLOOKUP(B758,Master_Item!B:M,12,0)</f>
        <v>โรงงานนวนคร</v>
      </c>
      <c r="M758" s="11" t="str">
        <f t="shared" si="233"/>
        <v>โรงงานนวนครRegion 4</v>
      </c>
      <c r="N758" s="11">
        <f t="shared" si="234"/>
        <v>24.444444444444443</v>
      </c>
      <c r="O758" s="11">
        <f t="shared" si="235"/>
        <v>0</v>
      </c>
      <c r="P758" s="11">
        <f t="shared" si="236"/>
        <v>0</v>
      </c>
      <c r="Q758" s="11">
        <f t="shared" si="244"/>
        <v>0</v>
      </c>
      <c r="R758" s="11">
        <f t="shared" si="237"/>
        <v>24.444444444444443</v>
      </c>
      <c r="S758" s="11"/>
      <c r="T758" s="1">
        <f>VLOOKUP(B758,Master_Item!B:I,8,0)</f>
        <v>8.3999999999999986</v>
      </c>
      <c r="U758" s="11">
        <f t="shared" si="238"/>
        <v>14783.999999999998</v>
      </c>
      <c r="V758" s="11">
        <f t="shared" si="239"/>
        <v>0</v>
      </c>
      <c r="W758" s="11">
        <f t="shared" si="240"/>
        <v>0</v>
      </c>
      <c r="X758" s="11">
        <f t="shared" si="241"/>
        <v>0</v>
      </c>
      <c r="Y758" s="11">
        <f t="shared" si="242"/>
        <v>14783.999999999998</v>
      </c>
    </row>
    <row r="759" spans="1:25">
      <c r="A759" s="13">
        <v>28</v>
      </c>
      <c r="B759" s="2">
        <v>310003649</v>
      </c>
      <c r="C759" s="1" t="s">
        <v>219</v>
      </c>
      <c r="D759" s="1" t="s">
        <v>119</v>
      </c>
      <c r="E759" s="12">
        <f>_xlfn.IFNA(VLOOKUP($B759,'FST OMT'!$C:$AH,$A759,0),0)</f>
        <v>524</v>
      </c>
      <c r="F759" s="12">
        <f>_xlfn.IFNA(VLOOKUP($B759,'FST CV'!$C:$AH,$A759,0),0)</f>
        <v>0</v>
      </c>
      <c r="G759" s="12">
        <f>_xlfn.IFNA(VLOOKUP($B759,'FST TT'!$C:$AH,$A759,0),0)</f>
        <v>0</v>
      </c>
      <c r="I759" s="4">
        <f t="shared" si="232"/>
        <v>524</v>
      </c>
      <c r="K759" s="52">
        <f>IF(D759="MT",VLOOKUP(B759,Master_Item!B:H,7,0),VLOOKUP(B759,Master_Item!B:H,6,0))</f>
        <v>72</v>
      </c>
      <c r="L759" s="52" t="str">
        <f>VLOOKUP(B759,Master_Item!B:M,12,0)</f>
        <v>โรงงานนวนคร</v>
      </c>
      <c r="M759" s="11" t="str">
        <f t="shared" si="233"/>
        <v>โรงงานนวนครRegion 5</v>
      </c>
      <c r="N759" s="11">
        <f t="shared" si="234"/>
        <v>7.2777777777777777</v>
      </c>
      <c r="O759" s="11">
        <f t="shared" si="235"/>
        <v>0</v>
      </c>
      <c r="P759" s="11">
        <f t="shared" si="236"/>
        <v>0</v>
      </c>
      <c r="Q759" s="11">
        <f t="shared" si="244"/>
        <v>0</v>
      </c>
      <c r="R759" s="11">
        <f t="shared" si="237"/>
        <v>7.2777777777777777</v>
      </c>
      <c r="S759" s="11"/>
      <c r="T759" s="1">
        <f>VLOOKUP(B759,Master_Item!B:I,8,0)</f>
        <v>8.3999999999999986</v>
      </c>
      <c r="U759" s="11">
        <f t="shared" si="238"/>
        <v>4401.5999999999995</v>
      </c>
      <c r="V759" s="11">
        <f t="shared" si="239"/>
        <v>0</v>
      </c>
      <c r="W759" s="11">
        <f t="shared" si="240"/>
        <v>0</v>
      </c>
      <c r="X759" s="11">
        <f t="shared" si="241"/>
        <v>0</v>
      </c>
      <c r="Y759" s="11">
        <f t="shared" si="242"/>
        <v>4401.5999999999995</v>
      </c>
    </row>
    <row r="760" spans="1:25">
      <c r="A760" s="13">
        <v>29</v>
      </c>
      <c r="B760" s="2">
        <v>310003649</v>
      </c>
      <c r="C760" s="1" t="s">
        <v>219</v>
      </c>
      <c r="D760" s="1" t="s">
        <v>127</v>
      </c>
      <c r="E760" s="12">
        <f>_xlfn.IFNA(VLOOKUP($B760,'FST OMT'!$C:$AH,$A760,0),0)*0.45</f>
        <v>159.30000000000001</v>
      </c>
      <c r="F760" s="12">
        <f>_xlfn.IFNA(VLOOKUP($B760,'FST CV'!$C:$AH,$A760,0),0)*0.45</f>
        <v>0</v>
      </c>
      <c r="G760" s="12">
        <f>_xlfn.IFNA(VLOOKUP($B760,'FST TT'!$C:$AH,$A760,0),0)*0.45</f>
        <v>0</v>
      </c>
      <c r="I760" s="4">
        <f t="shared" si="232"/>
        <v>159.30000000000001</v>
      </c>
      <c r="K760" s="52">
        <f>IF(D760="MT",VLOOKUP(B760,Master_Item!B:H,7,0),VLOOKUP(B760,Master_Item!B:H,6,0))</f>
        <v>72</v>
      </c>
      <c r="L760" s="52" t="str">
        <f>VLOOKUP(B760,Master_Item!B:M,12,0)</f>
        <v>โรงงานนวนคร</v>
      </c>
      <c r="M760" s="11" t="str">
        <f t="shared" si="233"/>
        <v>โรงงานนวนครRegion 6/9</v>
      </c>
      <c r="N760" s="11">
        <f t="shared" si="234"/>
        <v>2.2125000000000004</v>
      </c>
      <c r="O760" s="11">
        <f t="shared" si="235"/>
        <v>0</v>
      </c>
      <c r="P760" s="11">
        <f t="shared" si="236"/>
        <v>0</v>
      </c>
      <c r="Q760" s="11">
        <f>H760/$K760</f>
        <v>0</v>
      </c>
      <c r="R760" s="11">
        <f t="shared" si="237"/>
        <v>2.2125000000000004</v>
      </c>
      <c r="S760" s="11"/>
      <c r="T760" s="1">
        <f>VLOOKUP(B760,Master_Item!B:I,8,0)</f>
        <v>8.3999999999999986</v>
      </c>
      <c r="U760" s="11">
        <f t="shared" si="238"/>
        <v>1338.12</v>
      </c>
      <c r="V760" s="11">
        <f t="shared" si="239"/>
        <v>0</v>
      </c>
      <c r="W760" s="11">
        <f t="shared" si="240"/>
        <v>0</v>
      </c>
      <c r="X760" s="11">
        <f t="shared" si="241"/>
        <v>0</v>
      </c>
      <c r="Y760" s="11">
        <f t="shared" si="242"/>
        <v>1338.12</v>
      </c>
    </row>
    <row r="761" spans="1:25">
      <c r="A761" s="13">
        <v>29</v>
      </c>
      <c r="B761" s="2">
        <v>310003649</v>
      </c>
      <c r="C761" s="1" t="s">
        <v>219</v>
      </c>
      <c r="D761" s="1" t="s">
        <v>128</v>
      </c>
      <c r="E761" s="12">
        <f>_xlfn.IFNA(VLOOKUP($B761,'FST OMT'!$C:$AH,$A761,0),0)*0.55</f>
        <v>194.70000000000002</v>
      </c>
      <c r="F761" s="12">
        <f>_xlfn.IFNA(VLOOKUP($B761,'FST CV'!$C:$AH,$A761,0),0)*0.55</f>
        <v>0</v>
      </c>
      <c r="G761" s="12">
        <f>_xlfn.IFNA(VLOOKUP($B761,'FST TT'!$C:$AH,$A761,0),0)*0.55</f>
        <v>0</v>
      </c>
      <c r="I761" s="4">
        <f t="shared" si="232"/>
        <v>194.70000000000002</v>
      </c>
      <c r="K761" s="52">
        <f>IF(D761="MT",VLOOKUP(B761,Master_Item!B:H,7,0),VLOOKUP(B761,Master_Item!B:H,6,0))</f>
        <v>72</v>
      </c>
      <c r="L761" s="52" t="str">
        <f>VLOOKUP(B761,Master_Item!B:M,12,0)</f>
        <v>โรงงานนวนคร</v>
      </c>
      <c r="M761" s="11" t="str">
        <f t="shared" si="233"/>
        <v>โรงงานนวนครRegion 6/14</v>
      </c>
      <c r="N761" s="11">
        <f t="shared" si="234"/>
        <v>2.7041666666666671</v>
      </c>
      <c r="O761" s="11">
        <f t="shared" si="235"/>
        <v>0</v>
      </c>
      <c r="P761" s="11">
        <f t="shared" si="236"/>
        <v>0</v>
      </c>
      <c r="Q761" s="11">
        <f t="shared" ref="Q761:Q779" si="245">H761/$K761</f>
        <v>0</v>
      </c>
      <c r="R761" s="11">
        <f t="shared" si="237"/>
        <v>2.7041666666666671</v>
      </c>
      <c r="S761" s="11"/>
      <c r="T761" s="1">
        <f>VLOOKUP(B761,Master_Item!B:I,8,0)</f>
        <v>8.3999999999999986</v>
      </c>
      <c r="U761" s="11">
        <f t="shared" si="238"/>
        <v>1635.4799999999998</v>
      </c>
      <c r="V761" s="11">
        <f t="shared" si="239"/>
        <v>0</v>
      </c>
      <c r="W761" s="11">
        <f t="shared" si="240"/>
        <v>0</v>
      </c>
      <c r="X761" s="11">
        <f t="shared" si="241"/>
        <v>0</v>
      </c>
      <c r="Y761" s="11">
        <f t="shared" si="242"/>
        <v>1635.4799999999998</v>
      </c>
    </row>
    <row r="762" spans="1:25">
      <c r="A762" s="13">
        <v>30</v>
      </c>
      <c r="B762" s="2">
        <v>310003649</v>
      </c>
      <c r="C762" s="1" t="s">
        <v>219</v>
      </c>
      <c r="D762" s="1" t="s">
        <v>121</v>
      </c>
      <c r="E762" s="12">
        <f>_xlfn.IFNA(VLOOKUP($B762,'FST OMT'!$C:$AH,$A762,0),0)</f>
        <v>354</v>
      </c>
      <c r="F762" s="12">
        <f>_xlfn.IFNA(VLOOKUP($B762,'FST CV'!$C:$AH,$A762,0),0)</f>
        <v>0</v>
      </c>
      <c r="G762" s="12">
        <f>_xlfn.IFNA(VLOOKUP($B762,'FST TT'!$C:$AH,$A762,0),0)</f>
        <v>0</v>
      </c>
      <c r="I762" s="4">
        <f t="shared" si="232"/>
        <v>354</v>
      </c>
      <c r="K762" s="52">
        <f>IF(D762="MT",VLOOKUP(B762,Master_Item!B:H,7,0),VLOOKUP(B762,Master_Item!B:H,6,0))</f>
        <v>72</v>
      </c>
      <c r="L762" s="52" t="str">
        <f>VLOOKUP(B762,Master_Item!B:M,12,0)</f>
        <v>โรงงานนวนคร</v>
      </c>
      <c r="M762" s="11" t="str">
        <f t="shared" si="233"/>
        <v>โรงงานนวนครRegion 7</v>
      </c>
      <c r="N762" s="11">
        <f t="shared" si="234"/>
        <v>4.916666666666667</v>
      </c>
      <c r="O762" s="11">
        <f t="shared" si="235"/>
        <v>0</v>
      </c>
      <c r="P762" s="11">
        <f t="shared" si="236"/>
        <v>0</v>
      </c>
      <c r="Q762" s="11">
        <f t="shared" si="245"/>
        <v>0</v>
      </c>
      <c r="R762" s="11">
        <f t="shared" si="237"/>
        <v>4.916666666666667</v>
      </c>
      <c r="S762" s="11"/>
      <c r="T762" s="1">
        <f>VLOOKUP(B762,Master_Item!B:I,8,0)</f>
        <v>8.3999999999999986</v>
      </c>
      <c r="U762" s="11">
        <f t="shared" si="238"/>
        <v>2973.5999999999995</v>
      </c>
      <c r="V762" s="11">
        <f t="shared" si="239"/>
        <v>0</v>
      </c>
      <c r="W762" s="11">
        <f t="shared" si="240"/>
        <v>0</v>
      </c>
      <c r="X762" s="11">
        <f t="shared" si="241"/>
        <v>0</v>
      </c>
      <c r="Y762" s="11">
        <f t="shared" si="242"/>
        <v>2973.5999999999995</v>
      </c>
    </row>
    <row r="763" spans="1:25">
      <c r="A763" s="13">
        <v>31</v>
      </c>
      <c r="B763" s="2">
        <v>310003649</v>
      </c>
      <c r="C763" s="1" t="s">
        <v>219</v>
      </c>
      <c r="D763" s="1" t="s">
        <v>122</v>
      </c>
      <c r="E763" s="12">
        <f>_xlfn.IFNA(VLOOKUP($B763,'FST OMT'!$C:$AH,$A763,0),0)</f>
        <v>610</v>
      </c>
      <c r="F763" s="12">
        <f>_xlfn.IFNA(VLOOKUP($B763,'FST CV'!$C:$AH,$A763,0),0)</f>
        <v>0</v>
      </c>
      <c r="G763" s="12">
        <f>_xlfn.IFNA(VLOOKUP($B763,'FST TT'!$C:$AH,$A763,0),0)</f>
        <v>0</v>
      </c>
      <c r="I763" s="4">
        <f t="shared" si="232"/>
        <v>610</v>
      </c>
      <c r="K763" s="52">
        <f>IF(D763="MT",VLOOKUP(B763,Master_Item!B:H,7,0),VLOOKUP(B763,Master_Item!B:H,6,0))</f>
        <v>72</v>
      </c>
      <c r="L763" s="52" t="str">
        <f>VLOOKUP(B763,Master_Item!B:M,12,0)</f>
        <v>โรงงานนวนคร</v>
      </c>
      <c r="M763" s="11" t="str">
        <f t="shared" si="233"/>
        <v>โรงงานนวนครRegion 8</v>
      </c>
      <c r="N763" s="11">
        <f t="shared" si="234"/>
        <v>8.4722222222222214</v>
      </c>
      <c r="O763" s="11">
        <f t="shared" si="235"/>
        <v>0</v>
      </c>
      <c r="P763" s="11">
        <f t="shared" si="236"/>
        <v>0</v>
      </c>
      <c r="Q763" s="11">
        <f t="shared" si="245"/>
        <v>0</v>
      </c>
      <c r="R763" s="11">
        <f t="shared" si="237"/>
        <v>8.4722222222222214</v>
      </c>
      <c r="S763" s="11"/>
      <c r="T763" s="1">
        <f>VLOOKUP(B763,Master_Item!B:I,8,0)</f>
        <v>8.3999999999999986</v>
      </c>
      <c r="U763" s="11">
        <f t="shared" si="238"/>
        <v>5123.9999999999991</v>
      </c>
      <c r="V763" s="11">
        <f t="shared" si="239"/>
        <v>0</v>
      </c>
      <c r="W763" s="11">
        <f t="shared" si="240"/>
        <v>0</v>
      </c>
      <c r="X763" s="11">
        <f t="shared" si="241"/>
        <v>0</v>
      </c>
      <c r="Y763" s="11">
        <f t="shared" si="242"/>
        <v>5123.9999999999991</v>
      </c>
    </row>
    <row r="764" spans="1:25">
      <c r="A764" s="13">
        <v>131</v>
      </c>
      <c r="B764" s="2">
        <v>310003649</v>
      </c>
      <c r="C764" s="1" t="s">
        <v>219</v>
      </c>
      <c r="D764" s="1" t="s">
        <v>123</v>
      </c>
      <c r="H764" s="4">
        <f>_xlfn.IFNA(VLOOKUP(B764,'FST MT'!A:FS,$A764,0),0)</f>
        <v>606</v>
      </c>
      <c r="I764" s="4">
        <f t="shared" si="232"/>
        <v>606</v>
      </c>
      <c r="K764" s="52">
        <f>IF(D764="MT",VLOOKUP(B764,Master_Item!B:H,7,0),VLOOKUP(B764,Master_Item!B:H,6,0))</f>
        <v>72</v>
      </c>
      <c r="L764" s="52" t="str">
        <f>VLOOKUP(B764,Master_Item!B:M,12,0)</f>
        <v>โรงงานนวนคร</v>
      </c>
      <c r="M764" s="11" t="str">
        <f t="shared" si="233"/>
        <v>โรงงานนวนครMT</v>
      </c>
      <c r="N764" s="11">
        <f t="shared" si="234"/>
        <v>0</v>
      </c>
      <c r="O764" s="11">
        <f t="shared" si="235"/>
        <v>0</v>
      </c>
      <c r="P764" s="11">
        <f t="shared" si="236"/>
        <v>0</v>
      </c>
      <c r="Q764" s="11">
        <f t="shared" si="245"/>
        <v>8.4166666666666661</v>
      </c>
      <c r="R764" s="11">
        <f t="shared" si="237"/>
        <v>8.4166666666666661</v>
      </c>
      <c r="S764" s="11"/>
      <c r="T764" s="1">
        <f>VLOOKUP(B764,Master_Item!B:I,8,0)</f>
        <v>8.3999999999999986</v>
      </c>
      <c r="U764" s="11">
        <f t="shared" si="238"/>
        <v>0</v>
      </c>
      <c r="V764" s="11">
        <f t="shared" si="239"/>
        <v>0</v>
      </c>
      <c r="W764" s="11">
        <f t="shared" si="240"/>
        <v>0</v>
      </c>
      <c r="X764" s="11">
        <f t="shared" si="241"/>
        <v>5090.3999999999987</v>
      </c>
      <c r="Y764" s="11">
        <f t="shared" si="242"/>
        <v>5090.3999999999987</v>
      </c>
    </row>
    <row r="765" spans="1:25">
      <c r="A765" s="13">
        <v>24</v>
      </c>
      <c r="B765" s="2">
        <v>310003711</v>
      </c>
      <c r="C765" s="1" t="s">
        <v>220</v>
      </c>
      <c r="D765" s="1" t="s">
        <v>115</v>
      </c>
      <c r="E765" s="12">
        <f>_xlfn.IFNA(VLOOKUP($B765,'FST OMT'!$C:$AH,$A765,0),0)</f>
        <v>0</v>
      </c>
      <c r="F765" s="12">
        <f>_xlfn.IFNA(VLOOKUP($B765,'FST CV'!$C:$AH,$A765,0),0)</f>
        <v>1880</v>
      </c>
      <c r="G765" s="12">
        <f>_xlfn.IFNA(VLOOKUP($B765,'FST TT'!$C:$AH,$A765,0),0)</f>
        <v>16285</v>
      </c>
      <c r="I765" s="4">
        <f t="shared" ref="I765:I774" si="246">SUM(E765:H765)</f>
        <v>18165</v>
      </c>
      <c r="K765" s="52">
        <f>IF(D765="MT",VLOOKUP(B765,Master_Item!B:H,7,0),VLOOKUP(B765,Master_Item!B:H,6,0))</f>
        <v>72</v>
      </c>
      <c r="L765" s="52" t="str">
        <f>VLOOKUP(B765,Master_Item!B:M,12,0)</f>
        <v>โรงงานนวนคร</v>
      </c>
      <c r="M765" s="11" t="str">
        <f t="shared" ref="M765:M774" si="247">L765&amp;D765</f>
        <v>โรงงานนวนครRegion 1</v>
      </c>
      <c r="N765" s="11">
        <f t="shared" ref="N765:N774" si="248">E765/$K765</f>
        <v>0</v>
      </c>
      <c r="O765" s="11">
        <f t="shared" ref="O765:O774" si="249">F765/$K765</f>
        <v>26.111111111111111</v>
      </c>
      <c r="P765" s="11">
        <f t="shared" ref="P765:P774" si="250">G765/$K765</f>
        <v>226.18055555555554</v>
      </c>
      <c r="Q765" s="11">
        <f t="shared" si="245"/>
        <v>0</v>
      </c>
      <c r="R765" s="11">
        <f t="shared" ref="R765:R774" si="251">I765/$K765</f>
        <v>252.29166666666666</v>
      </c>
      <c r="S765" s="11"/>
      <c r="T765" s="1">
        <f>VLOOKUP(B765,Master_Item!B:I,8,0)</f>
        <v>8.4</v>
      </c>
      <c r="U765" s="11">
        <f t="shared" ref="U765:U774" si="252">$T765*E765</f>
        <v>0</v>
      </c>
      <c r="V765" s="11">
        <f t="shared" ref="V765:V774" si="253">$T765*F765</f>
        <v>15792</v>
      </c>
      <c r="W765" s="11">
        <f t="shared" ref="W765:W774" si="254">$T765*G765</f>
        <v>136794</v>
      </c>
      <c r="X765" s="11">
        <f t="shared" ref="X765:X774" si="255">$T765*H765</f>
        <v>0</v>
      </c>
      <c r="Y765" s="11">
        <f t="shared" ref="Y765:Y774" si="256">$T765*I765</f>
        <v>152586</v>
      </c>
    </row>
    <row r="766" spans="1:25">
      <c r="A766" s="13">
        <v>25</v>
      </c>
      <c r="B766" s="2">
        <v>310003711</v>
      </c>
      <c r="C766" s="1" t="s">
        <v>220</v>
      </c>
      <c r="D766" s="1" t="s">
        <v>116</v>
      </c>
      <c r="E766" s="12">
        <f>_xlfn.IFNA(VLOOKUP($B766,'FST OMT'!$C:$AH,$A766,0),0)</f>
        <v>0</v>
      </c>
      <c r="F766" s="12">
        <f>_xlfn.IFNA(VLOOKUP($B766,'FST CV'!$C:$AH,$A766,0),0)</f>
        <v>1407</v>
      </c>
      <c r="G766" s="12">
        <f>_xlfn.IFNA(VLOOKUP($B766,'FST TT'!$C:$AH,$A766,0),0)</f>
        <v>27280</v>
      </c>
      <c r="I766" s="4">
        <f t="shared" si="246"/>
        <v>28687</v>
      </c>
      <c r="K766" s="52">
        <f>IF(D766="MT",VLOOKUP(B766,Master_Item!B:H,7,0),VLOOKUP(B766,Master_Item!B:H,6,0))</f>
        <v>72</v>
      </c>
      <c r="L766" s="52" t="str">
        <f>VLOOKUP(B766,Master_Item!B:M,12,0)</f>
        <v>โรงงานนวนคร</v>
      </c>
      <c r="M766" s="11" t="str">
        <f t="shared" si="247"/>
        <v>โรงงานนวนครRegion 2</v>
      </c>
      <c r="N766" s="11">
        <f t="shared" si="248"/>
        <v>0</v>
      </c>
      <c r="O766" s="11">
        <f t="shared" si="249"/>
        <v>19.541666666666668</v>
      </c>
      <c r="P766" s="11">
        <f t="shared" si="250"/>
        <v>378.88888888888891</v>
      </c>
      <c r="Q766" s="11">
        <f t="shared" si="245"/>
        <v>0</v>
      </c>
      <c r="R766" s="11">
        <f t="shared" si="251"/>
        <v>398.43055555555554</v>
      </c>
      <c r="S766" s="11"/>
      <c r="T766" s="1">
        <f>VLOOKUP(B766,Master_Item!B:I,8,0)</f>
        <v>8.4</v>
      </c>
      <c r="U766" s="11">
        <f t="shared" si="252"/>
        <v>0</v>
      </c>
      <c r="V766" s="11">
        <f t="shared" si="253"/>
        <v>11818.800000000001</v>
      </c>
      <c r="W766" s="11">
        <f t="shared" si="254"/>
        <v>229152</v>
      </c>
      <c r="X766" s="11">
        <f t="shared" si="255"/>
        <v>0</v>
      </c>
      <c r="Y766" s="11">
        <f t="shared" si="256"/>
        <v>240970.80000000002</v>
      </c>
    </row>
    <row r="767" spans="1:25">
      <c r="A767" s="13">
        <v>26</v>
      </c>
      <c r="B767" s="2">
        <v>310003711</v>
      </c>
      <c r="C767" s="1" t="s">
        <v>220</v>
      </c>
      <c r="D767" s="1" t="s">
        <v>117</v>
      </c>
      <c r="E767" s="12">
        <f>_xlfn.IFNA(VLOOKUP($B767,'FST OMT'!$C:$AH,$A767,0),0)</f>
        <v>0</v>
      </c>
      <c r="F767" s="12">
        <f>_xlfn.IFNA(VLOOKUP($B767,'FST CV'!$C:$AH,$A767,0),0)</f>
        <v>5544</v>
      </c>
      <c r="G767" s="12">
        <f>_xlfn.IFNA(VLOOKUP($B767,'FST TT'!$C:$AH,$A767,0),0)</f>
        <v>29029</v>
      </c>
      <c r="I767" s="4">
        <f t="shared" si="246"/>
        <v>34573</v>
      </c>
      <c r="K767" s="52">
        <f>IF(D767="MT",VLOOKUP(B767,Master_Item!B:H,7,0),VLOOKUP(B767,Master_Item!B:H,6,0))</f>
        <v>72</v>
      </c>
      <c r="L767" s="52" t="str">
        <f>VLOOKUP(B767,Master_Item!B:M,12,0)</f>
        <v>โรงงานนวนคร</v>
      </c>
      <c r="M767" s="11" t="str">
        <f t="shared" si="247"/>
        <v>โรงงานนวนครRegion 3</v>
      </c>
      <c r="N767" s="11">
        <f t="shared" si="248"/>
        <v>0</v>
      </c>
      <c r="O767" s="11">
        <f t="shared" si="249"/>
        <v>77</v>
      </c>
      <c r="P767" s="11">
        <f t="shared" si="250"/>
        <v>403.18055555555554</v>
      </c>
      <c r="Q767" s="11">
        <f t="shared" si="245"/>
        <v>0</v>
      </c>
      <c r="R767" s="11">
        <f t="shared" si="251"/>
        <v>480.18055555555554</v>
      </c>
      <c r="S767" s="11"/>
      <c r="T767" s="1">
        <f>VLOOKUP(B767,Master_Item!B:I,8,0)</f>
        <v>8.4</v>
      </c>
      <c r="U767" s="11">
        <f t="shared" si="252"/>
        <v>0</v>
      </c>
      <c r="V767" s="11">
        <f t="shared" si="253"/>
        <v>46569.599999999999</v>
      </c>
      <c r="W767" s="11">
        <f t="shared" si="254"/>
        <v>243843.6</v>
      </c>
      <c r="X767" s="11">
        <f t="shared" si="255"/>
        <v>0</v>
      </c>
      <c r="Y767" s="11">
        <f t="shared" si="256"/>
        <v>290413.2</v>
      </c>
    </row>
    <row r="768" spans="1:25">
      <c r="A768" s="13">
        <v>27</v>
      </c>
      <c r="B768" s="2">
        <v>310003711</v>
      </c>
      <c r="C768" s="1" t="s">
        <v>220</v>
      </c>
      <c r="D768" s="1" t="s">
        <v>118</v>
      </c>
      <c r="E768" s="12">
        <f>_xlfn.IFNA(VLOOKUP($B768,'FST OMT'!$C:$AH,$A768,0),0)</f>
        <v>0</v>
      </c>
      <c r="F768" s="12">
        <f>_xlfn.IFNA(VLOOKUP($B768,'FST CV'!$C:$AH,$A768,0),0)</f>
        <v>5907</v>
      </c>
      <c r="G768" s="12">
        <f>_xlfn.IFNA(VLOOKUP($B768,'FST TT'!$C:$AH,$A768,0),0)</f>
        <v>30007</v>
      </c>
      <c r="I768" s="4">
        <f t="shared" si="246"/>
        <v>35914</v>
      </c>
      <c r="K768" s="52">
        <f>IF(D768="MT",VLOOKUP(B768,Master_Item!B:H,7,0),VLOOKUP(B768,Master_Item!B:H,6,0))</f>
        <v>72</v>
      </c>
      <c r="L768" s="52" t="str">
        <f>VLOOKUP(B768,Master_Item!B:M,12,0)</f>
        <v>โรงงานนวนคร</v>
      </c>
      <c r="M768" s="11" t="str">
        <f t="shared" si="247"/>
        <v>โรงงานนวนครRegion 4</v>
      </c>
      <c r="N768" s="11">
        <f t="shared" si="248"/>
        <v>0</v>
      </c>
      <c r="O768" s="11">
        <f t="shared" si="249"/>
        <v>82.041666666666671</v>
      </c>
      <c r="P768" s="11">
        <f t="shared" si="250"/>
        <v>416.76388888888891</v>
      </c>
      <c r="Q768" s="11">
        <f t="shared" si="245"/>
        <v>0</v>
      </c>
      <c r="R768" s="11">
        <f t="shared" si="251"/>
        <v>498.80555555555554</v>
      </c>
      <c r="S768" s="11"/>
      <c r="T768" s="1">
        <f>VLOOKUP(B768,Master_Item!B:I,8,0)</f>
        <v>8.4</v>
      </c>
      <c r="U768" s="11">
        <f t="shared" si="252"/>
        <v>0</v>
      </c>
      <c r="V768" s="11">
        <f t="shared" si="253"/>
        <v>49618.8</v>
      </c>
      <c r="W768" s="11">
        <f t="shared" si="254"/>
        <v>252058.80000000002</v>
      </c>
      <c r="X768" s="11">
        <f t="shared" si="255"/>
        <v>0</v>
      </c>
      <c r="Y768" s="11">
        <f t="shared" si="256"/>
        <v>301677.60000000003</v>
      </c>
    </row>
    <row r="769" spans="1:25">
      <c r="A769" s="13">
        <v>28</v>
      </c>
      <c r="B769" s="2">
        <v>310003711</v>
      </c>
      <c r="C769" s="1" t="s">
        <v>220</v>
      </c>
      <c r="D769" s="1" t="s">
        <v>119</v>
      </c>
      <c r="E769" s="12">
        <f>_xlfn.IFNA(VLOOKUP($B769,'FST OMT'!$C:$AH,$A769,0),0)</f>
        <v>0</v>
      </c>
      <c r="F769" s="12">
        <f>_xlfn.IFNA(VLOOKUP($B769,'FST CV'!$C:$AH,$A769,0),0)</f>
        <v>3438</v>
      </c>
      <c r="G769" s="12">
        <f>_xlfn.IFNA(VLOOKUP($B769,'FST TT'!$C:$AH,$A769,0),0)</f>
        <v>5477</v>
      </c>
      <c r="I769" s="4">
        <f t="shared" si="246"/>
        <v>8915</v>
      </c>
      <c r="K769" s="52">
        <f>IF(D769="MT",VLOOKUP(B769,Master_Item!B:H,7,0),VLOOKUP(B769,Master_Item!B:H,6,0))</f>
        <v>72</v>
      </c>
      <c r="L769" s="52" t="str">
        <f>VLOOKUP(B769,Master_Item!B:M,12,0)</f>
        <v>โรงงานนวนคร</v>
      </c>
      <c r="M769" s="11" t="str">
        <f t="shared" si="247"/>
        <v>โรงงานนวนครRegion 5</v>
      </c>
      <c r="N769" s="11">
        <f t="shared" si="248"/>
        <v>0</v>
      </c>
      <c r="O769" s="11">
        <f t="shared" si="249"/>
        <v>47.75</v>
      </c>
      <c r="P769" s="11">
        <f t="shared" si="250"/>
        <v>76.069444444444443</v>
      </c>
      <c r="Q769" s="11">
        <f t="shared" si="245"/>
        <v>0</v>
      </c>
      <c r="R769" s="11">
        <f t="shared" si="251"/>
        <v>123.81944444444444</v>
      </c>
      <c r="S769" s="11"/>
      <c r="T769" s="1">
        <f>VLOOKUP(B769,Master_Item!B:I,8,0)</f>
        <v>8.4</v>
      </c>
      <c r="U769" s="11">
        <f t="shared" si="252"/>
        <v>0</v>
      </c>
      <c r="V769" s="11">
        <f t="shared" si="253"/>
        <v>28879.200000000001</v>
      </c>
      <c r="W769" s="11">
        <f t="shared" si="254"/>
        <v>46006.8</v>
      </c>
      <c r="X769" s="11">
        <f t="shared" si="255"/>
        <v>0</v>
      </c>
      <c r="Y769" s="11">
        <f t="shared" si="256"/>
        <v>74886</v>
      </c>
    </row>
    <row r="770" spans="1:25">
      <c r="A770" s="13">
        <v>29</v>
      </c>
      <c r="B770" s="2">
        <v>310003711</v>
      </c>
      <c r="C770" s="1" t="s">
        <v>220</v>
      </c>
      <c r="D770" s="1" t="s">
        <v>127</v>
      </c>
      <c r="E770" s="12">
        <f>_xlfn.IFNA(VLOOKUP($B770,'FST OMT'!$C:$AH,$A770,0),0)*0.45</f>
        <v>0</v>
      </c>
      <c r="F770" s="12">
        <f>_xlfn.IFNA(VLOOKUP($B770,'FST CV'!$C:$AH,$A770,0),0)*0.45</f>
        <v>792.9</v>
      </c>
      <c r="G770" s="12">
        <f>_xlfn.IFNA(VLOOKUP($B770,'FST TT'!$C:$AH,$A770,0),0)*0.45</f>
        <v>5349.1500000000005</v>
      </c>
      <c r="I770" s="4">
        <f t="shared" si="246"/>
        <v>6142.05</v>
      </c>
      <c r="K770" s="52">
        <f>IF(D770="MT",VLOOKUP(B770,Master_Item!B:H,7,0),VLOOKUP(B770,Master_Item!B:H,6,0))</f>
        <v>72</v>
      </c>
      <c r="L770" s="52" t="str">
        <f>VLOOKUP(B770,Master_Item!B:M,12,0)</f>
        <v>โรงงานนวนคร</v>
      </c>
      <c r="M770" s="11" t="str">
        <f t="shared" si="247"/>
        <v>โรงงานนวนครRegion 6/9</v>
      </c>
      <c r="N770" s="11">
        <f t="shared" si="248"/>
        <v>0</v>
      </c>
      <c r="O770" s="11">
        <f t="shared" si="249"/>
        <v>11.012499999999999</v>
      </c>
      <c r="P770" s="11">
        <f t="shared" si="250"/>
        <v>74.293750000000003</v>
      </c>
      <c r="Q770" s="11">
        <f>H770/$K770</f>
        <v>0</v>
      </c>
      <c r="R770" s="11">
        <f t="shared" si="251"/>
        <v>85.306250000000006</v>
      </c>
      <c r="S770" s="11"/>
      <c r="T770" s="1">
        <f>VLOOKUP(B770,Master_Item!B:I,8,0)</f>
        <v>8.4</v>
      </c>
      <c r="U770" s="11">
        <f t="shared" si="252"/>
        <v>0</v>
      </c>
      <c r="V770" s="11">
        <f t="shared" si="253"/>
        <v>6660.36</v>
      </c>
      <c r="W770" s="11">
        <f t="shared" si="254"/>
        <v>44932.860000000008</v>
      </c>
      <c r="X770" s="11">
        <f t="shared" si="255"/>
        <v>0</v>
      </c>
      <c r="Y770" s="11">
        <f t="shared" si="256"/>
        <v>51593.22</v>
      </c>
    </row>
    <row r="771" spans="1:25">
      <c r="A771" s="13">
        <v>29</v>
      </c>
      <c r="B771" s="2">
        <v>310003711</v>
      </c>
      <c r="C771" s="1" t="s">
        <v>220</v>
      </c>
      <c r="D771" s="1" t="s">
        <v>128</v>
      </c>
      <c r="E771" s="12">
        <f>_xlfn.IFNA(VLOOKUP($B771,'FST OMT'!$C:$AH,$A771,0),0)*0.55</f>
        <v>0</v>
      </c>
      <c r="F771" s="12">
        <f>_xlfn.IFNA(VLOOKUP($B771,'FST CV'!$C:$AH,$A771,0),0)*0.55</f>
        <v>969.1</v>
      </c>
      <c r="G771" s="12">
        <f>_xlfn.IFNA(VLOOKUP($B771,'FST TT'!$C:$AH,$A771,0),0)*0.55</f>
        <v>6537.85</v>
      </c>
      <c r="I771" s="4">
        <f t="shared" si="246"/>
        <v>7506.9500000000007</v>
      </c>
      <c r="K771" s="52">
        <f>IF(D771="MT",VLOOKUP(B771,Master_Item!B:H,7,0),VLOOKUP(B771,Master_Item!B:H,6,0))</f>
        <v>72</v>
      </c>
      <c r="L771" s="52" t="str">
        <f>VLOOKUP(B771,Master_Item!B:M,12,0)</f>
        <v>โรงงานนวนคร</v>
      </c>
      <c r="M771" s="11" t="str">
        <f t="shared" si="247"/>
        <v>โรงงานนวนครRegion 6/14</v>
      </c>
      <c r="N771" s="11">
        <f t="shared" si="248"/>
        <v>0</v>
      </c>
      <c r="O771" s="11">
        <f t="shared" si="249"/>
        <v>13.459722222222222</v>
      </c>
      <c r="P771" s="11">
        <f t="shared" si="250"/>
        <v>90.803472222222226</v>
      </c>
      <c r="Q771" s="11">
        <f>H771/$K771</f>
        <v>0</v>
      </c>
      <c r="R771" s="11">
        <f t="shared" si="251"/>
        <v>104.26319444444445</v>
      </c>
      <c r="S771" s="11"/>
      <c r="T771" s="1">
        <f>VLOOKUP(B771,Master_Item!B:I,8,0)</f>
        <v>8.4</v>
      </c>
      <c r="U771" s="11">
        <f t="shared" si="252"/>
        <v>0</v>
      </c>
      <c r="V771" s="11">
        <f t="shared" si="253"/>
        <v>8140.4400000000005</v>
      </c>
      <c r="W771" s="11">
        <f t="shared" si="254"/>
        <v>54917.94</v>
      </c>
      <c r="X771" s="11">
        <f t="shared" si="255"/>
        <v>0</v>
      </c>
      <c r="Y771" s="11">
        <f t="shared" si="256"/>
        <v>63058.380000000012</v>
      </c>
    </row>
    <row r="772" spans="1:25">
      <c r="A772" s="13">
        <v>30</v>
      </c>
      <c r="B772" s="2">
        <v>310003711</v>
      </c>
      <c r="C772" s="1" t="s">
        <v>220</v>
      </c>
      <c r="D772" s="1" t="s">
        <v>121</v>
      </c>
      <c r="E772" s="12">
        <f>_xlfn.IFNA(VLOOKUP($B772,'FST OMT'!$C:$AH,$A772,0),0)</f>
        <v>0</v>
      </c>
      <c r="F772" s="12">
        <f>_xlfn.IFNA(VLOOKUP($B772,'FST CV'!$C:$AH,$A772,0),0)</f>
        <v>1489</v>
      </c>
      <c r="G772" s="12">
        <f>_xlfn.IFNA(VLOOKUP($B772,'FST TT'!$C:$AH,$A772,0),0)</f>
        <v>38395</v>
      </c>
      <c r="I772" s="4">
        <f t="shared" si="246"/>
        <v>39884</v>
      </c>
      <c r="K772" s="52">
        <f>IF(D772="MT",VLOOKUP(B772,Master_Item!B:H,7,0),VLOOKUP(B772,Master_Item!B:H,6,0))</f>
        <v>72</v>
      </c>
      <c r="L772" s="52" t="str">
        <f>VLOOKUP(B772,Master_Item!B:M,12,0)</f>
        <v>โรงงานนวนคร</v>
      </c>
      <c r="M772" s="11" t="str">
        <f t="shared" si="247"/>
        <v>โรงงานนวนครRegion 7</v>
      </c>
      <c r="N772" s="11">
        <f t="shared" si="248"/>
        <v>0</v>
      </c>
      <c r="O772" s="11">
        <f t="shared" si="249"/>
        <v>20.680555555555557</v>
      </c>
      <c r="P772" s="11">
        <f t="shared" si="250"/>
        <v>533.26388888888891</v>
      </c>
      <c r="Q772" s="11">
        <f>H772/$K772</f>
        <v>0</v>
      </c>
      <c r="R772" s="11">
        <f t="shared" si="251"/>
        <v>553.94444444444446</v>
      </c>
      <c r="S772" s="11"/>
      <c r="T772" s="1">
        <f>VLOOKUP(B772,Master_Item!B:I,8,0)</f>
        <v>8.4</v>
      </c>
      <c r="U772" s="11">
        <f t="shared" si="252"/>
        <v>0</v>
      </c>
      <c r="V772" s="11">
        <f t="shared" si="253"/>
        <v>12507.6</v>
      </c>
      <c r="W772" s="11">
        <f t="shared" si="254"/>
        <v>322518</v>
      </c>
      <c r="X772" s="11">
        <f t="shared" si="255"/>
        <v>0</v>
      </c>
      <c r="Y772" s="11">
        <f t="shared" si="256"/>
        <v>335025.60000000003</v>
      </c>
    </row>
    <row r="773" spans="1:25">
      <c r="A773" s="13">
        <v>31</v>
      </c>
      <c r="B773" s="2">
        <v>310003711</v>
      </c>
      <c r="C773" s="1" t="s">
        <v>220</v>
      </c>
      <c r="D773" s="1" t="s">
        <v>122</v>
      </c>
      <c r="E773" s="12">
        <f>_xlfn.IFNA(VLOOKUP($B773,'FST OMT'!$C:$AH,$A773,0),0)</f>
        <v>0</v>
      </c>
      <c r="F773" s="12">
        <f>_xlfn.IFNA(VLOOKUP($B773,'FST CV'!$C:$AH,$A773,0),0)</f>
        <v>1882</v>
      </c>
      <c r="G773" s="12">
        <f>_xlfn.IFNA(VLOOKUP($B773,'FST TT'!$C:$AH,$A773,0),0)</f>
        <v>36704</v>
      </c>
      <c r="I773" s="4">
        <f t="shared" si="246"/>
        <v>38586</v>
      </c>
      <c r="K773" s="52">
        <f>IF(D773="MT",VLOOKUP(B773,Master_Item!B:H,7,0),VLOOKUP(B773,Master_Item!B:H,6,0))</f>
        <v>72</v>
      </c>
      <c r="L773" s="52" t="str">
        <f>VLOOKUP(B773,Master_Item!B:M,12,0)</f>
        <v>โรงงานนวนคร</v>
      </c>
      <c r="M773" s="11" t="str">
        <f t="shared" si="247"/>
        <v>โรงงานนวนครRegion 8</v>
      </c>
      <c r="N773" s="11">
        <f t="shared" si="248"/>
        <v>0</v>
      </c>
      <c r="O773" s="11">
        <f t="shared" si="249"/>
        <v>26.138888888888889</v>
      </c>
      <c r="P773" s="11">
        <f t="shared" si="250"/>
        <v>509.77777777777777</v>
      </c>
      <c r="Q773" s="11">
        <f>H773/$K773</f>
        <v>0</v>
      </c>
      <c r="R773" s="11">
        <f t="shared" si="251"/>
        <v>535.91666666666663</v>
      </c>
      <c r="S773" s="11"/>
      <c r="T773" s="1">
        <f>VLOOKUP(B773,Master_Item!B:I,8,0)</f>
        <v>8.4</v>
      </c>
      <c r="U773" s="11">
        <f t="shared" si="252"/>
        <v>0</v>
      </c>
      <c r="V773" s="11">
        <f t="shared" si="253"/>
        <v>15808.800000000001</v>
      </c>
      <c r="W773" s="11">
        <f t="shared" si="254"/>
        <v>308313.60000000003</v>
      </c>
      <c r="X773" s="11">
        <f t="shared" si="255"/>
        <v>0</v>
      </c>
      <c r="Y773" s="11">
        <f t="shared" si="256"/>
        <v>324122.40000000002</v>
      </c>
    </row>
    <row r="774" spans="1:25">
      <c r="A774" s="13">
        <v>131</v>
      </c>
      <c r="B774" s="2">
        <v>310003711</v>
      </c>
      <c r="C774" s="1" t="s">
        <v>220</v>
      </c>
      <c r="D774" s="1" t="s">
        <v>123</v>
      </c>
      <c r="H774" s="4">
        <f>_xlfn.IFNA(VLOOKUP(B774,'FST MT'!A:FS,$A774,0),0)</f>
        <v>0</v>
      </c>
      <c r="I774" s="4">
        <f t="shared" si="246"/>
        <v>0</v>
      </c>
      <c r="K774" s="52">
        <f>IF(D774="MT",VLOOKUP(B774,Master_Item!B:H,7,0),VLOOKUP(B774,Master_Item!B:H,6,0))</f>
        <v>72</v>
      </c>
      <c r="L774" s="52" t="str">
        <f>VLOOKUP(B774,Master_Item!B:M,12,0)</f>
        <v>โรงงานนวนคร</v>
      </c>
      <c r="M774" s="11" t="str">
        <f t="shared" si="247"/>
        <v>โรงงานนวนครMT</v>
      </c>
      <c r="N774" s="11">
        <f t="shared" si="248"/>
        <v>0</v>
      </c>
      <c r="O774" s="11">
        <f t="shared" si="249"/>
        <v>0</v>
      </c>
      <c r="P774" s="11">
        <f t="shared" si="250"/>
        <v>0</v>
      </c>
      <c r="Q774" s="11">
        <f>H774/$K774</f>
        <v>0</v>
      </c>
      <c r="R774" s="11">
        <f t="shared" si="251"/>
        <v>0</v>
      </c>
      <c r="S774" s="11"/>
      <c r="T774" s="1">
        <f>VLOOKUP(B774,Master_Item!B:I,8,0)</f>
        <v>8.4</v>
      </c>
      <c r="U774" s="11">
        <f t="shared" si="252"/>
        <v>0</v>
      </c>
      <c r="V774" s="11">
        <f t="shared" si="253"/>
        <v>0</v>
      </c>
      <c r="W774" s="11">
        <f t="shared" si="254"/>
        <v>0</v>
      </c>
      <c r="X774" s="11">
        <f t="shared" si="255"/>
        <v>0</v>
      </c>
      <c r="Y774" s="11">
        <f t="shared" si="256"/>
        <v>0</v>
      </c>
    </row>
    <row r="775" spans="1:25">
      <c r="A775" s="13">
        <v>24</v>
      </c>
      <c r="B775" s="2">
        <v>310003714</v>
      </c>
      <c r="C775" s="1" t="s">
        <v>221</v>
      </c>
      <c r="D775" s="1" t="s">
        <v>115</v>
      </c>
      <c r="E775" s="12">
        <f>_xlfn.IFNA(VLOOKUP($B775,'FST OMT'!$C:$AH,$A775,0),0)</f>
        <v>0</v>
      </c>
      <c r="F775" s="12">
        <f>_xlfn.IFNA(VLOOKUP($B775,'FST CV'!$C:$AH,$A775,0),0)</f>
        <v>0</v>
      </c>
      <c r="G775" s="12">
        <f>_xlfn.IFNA(VLOOKUP($B775,'FST TT'!$C:$AH,$A775,0),0)</f>
        <v>0</v>
      </c>
      <c r="I775" s="4">
        <f t="shared" si="232"/>
        <v>0</v>
      </c>
      <c r="K775" s="52">
        <f>IF(D775="MT",VLOOKUP(B775,Master_Item!B:H,7,0),VLOOKUP(B775,Master_Item!B:H,6,0))</f>
        <v>54</v>
      </c>
      <c r="L775" s="52" t="str">
        <f>VLOOKUP(B775,Master_Item!B:M,12,0)</f>
        <v>โรงงานนวนคร</v>
      </c>
      <c r="M775" s="11" t="str">
        <f t="shared" si="233"/>
        <v>โรงงานนวนครRegion 1</v>
      </c>
      <c r="N775" s="11">
        <f t="shared" si="234"/>
        <v>0</v>
      </c>
      <c r="O775" s="11">
        <f t="shared" si="235"/>
        <v>0</v>
      </c>
      <c r="P775" s="11">
        <f t="shared" si="236"/>
        <v>0</v>
      </c>
      <c r="Q775" s="11">
        <f t="shared" si="245"/>
        <v>0</v>
      </c>
      <c r="R775" s="11">
        <f t="shared" si="237"/>
        <v>0</v>
      </c>
      <c r="S775" s="11"/>
      <c r="T775" s="1">
        <f>VLOOKUP(B775,Master_Item!B:I,8,0)</f>
        <v>12</v>
      </c>
      <c r="U775" s="11">
        <f t="shared" si="238"/>
        <v>0</v>
      </c>
      <c r="V775" s="11">
        <f t="shared" si="239"/>
        <v>0</v>
      </c>
      <c r="W775" s="11">
        <f t="shared" si="240"/>
        <v>0</v>
      </c>
      <c r="X775" s="11">
        <f t="shared" si="241"/>
        <v>0</v>
      </c>
      <c r="Y775" s="11">
        <f t="shared" si="242"/>
        <v>0</v>
      </c>
    </row>
    <row r="776" spans="1:25">
      <c r="A776" s="13">
        <v>25</v>
      </c>
      <c r="B776" s="2">
        <v>310003714</v>
      </c>
      <c r="C776" s="1" t="s">
        <v>221</v>
      </c>
      <c r="D776" s="1" t="s">
        <v>116</v>
      </c>
      <c r="E776" s="12">
        <f>_xlfn.IFNA(VLOOKUP($B776,'FST OMT'!$C:$AH,$A776,0),0)</f>
        <v>0</v>
      </c>
      <c r="F776" s="12">
        <f>_xlfn.IFNA(VLOOKUP($B776,'FST CV'!$C:$AH,$A776,0),0)</f>
        <v>0</v>
      </c>
      <c r="G776" s="12">
        <f>_xlfn.IFNA(VLOOKUP($B776,'FST TT'!$C:$AH,$A776,0),0)</f>
        <v>0</v>
      </c>
      <c r="I776" s="4">
        <f t="shared" si="232"/>
        <v>0</v>
      </c>
      <c r="K776" s="52">
        <f>IF(D776="MT",VLOOKUP(B776,Master_Item!B:H,7,0),VLOOKUP(B776,Master_Item!B:H,6,0))</f>
        <v>54</v>
      </c>
      <c r="L776" s="52" t="str">
        <f>VLOOKUP(B776,Master_Item!B:M,12,0)</f>
        <v>โรงงานนวนคร</v>
      </c>
      <c r="M776" s="11" t="str">
        <f t="shared" si="233"/>
        <v>โรงงานนวนครRegion 2</v>
      </c>
      <c r="N776" s="11">
        <f t="shared" si="234"/>
        <v>0</v>
      </c>
      <c r="O776" s="11">
        <f t="shared" si="235"/>
        <v>0</v>
      </c>
      <c r="P776" s="11">
        <f t="shared" si="236"/>
        <v>0</v>
      </c>
      <c r="Q776" s="11">
        <f t="shared" si="245"/>
        <v>0</v>
      </c>
      <c r="R776" s="11">
        <f t="shared" si="237"/>
        <v>0</v>
      </c>
      <c r="S776" s="11"/>
      <c r="T776" s="1">
        <f>VLOOKUP(B776,Master_Item!B:I,8,0)</f>
        <v>12</v>
      </c>
      <c r="U776" s="11">
        <f t="shared" si="238"/>
        <v>0</v>
      </c>
      <c r="V776" s="11">
        <f t="shared" si="239"/>
        <v>0</v>
      </c>
      <c r="W776" s="11">
        <f t="shared" si="240"/>
        <v>0</v>
      </c>
      <c r="X776" s="11">
        <f t="shared" si="241"/>
        <v>0</v>
      </c>
      <c r="Y776" s="11">
        <f t="shared" si="242"/>
        <v>0</v>
      </c>
    </row>
    <row r="777" spans="1:25">
      <c r="A777" s="13">
        <v>26</v>
      </c>
      <c r="B777" s="2">
        <v>310003714</v>
      </c>
      <c r="C777" s="1" t="s">
        <v>221</v>
      </c>
      <c r="D777" s="1" t="s">
        <v>117</v>
      </c>
      <c r="E777" s="12">
        <f>_xlfn.IFNA(VLOOKUP($B777,'FST OMT'!$C:$AH,$A777,0),0)</f>
        <v>0</v>
      </c>
      <c r="F777" s="12">
        <f>_xlfn.IFNA(VLOOKUP($B777,'FST CV'!$C:$AH,$A777,0),0)</f>
        <v>0</v>
      </c>
      <c r="G777" s="12">
        <f>_xlfn.IFNA(VLOOKUP($B777,'FST TT'!$C:$AH,$A777,0),0)</f>
        <v>0</v>
      </c>
      <c r="I777" s="4">
        <f t="shared" si="232"/>
        <v>0</v>
      </c>
      <c r="K777" s="52">
        <f>IF(D777="MT",VLOOKUP(B777,Master_Item!B:H,7,0),VLOOKUP(B777,Master_Item!B:H,6,0))</f>
        <v>54</v>
      </c>
      <c r="L777" s="52" t="str">
        <f>VLOOKUP(B777,Master_Item!B:M,12,0)</f>
        <v>โรงงานนวนคร</v>
      </c>
      <c r="M777" s="11" t="str">
        <f t="shared" si="233"/>
        <v>โรงงานนวนครRegion 3</v>
      </c>
      <c r="N777" s="11">
        <f t="shared" si="234"/>
        <v>0</v>
      </c>
      <c r="O777" s="11">
        <f t="shared" si="235"/>
        <v>0</v>
      </c>
      <c r="P777" s="11">
        <f t="shared" si="236"/>
        <v>0</v>
      </c>
      <c r="Q777" s="11">
        <f t="shared" si="245"/>
        <v>0</v>
      </c>
      <c r="R777" s="11">
        <f t="shared" si="237"/>
        <v>0</v>
      </c>
      <c r="S777" s="11"/>
      <c r="T777" s="1">
        <f>VLOOKUP(B777,Master_Item!B:I,8,0)</f>
        <v>12</v>
      </c>
      <c r="U777" s="11">
        <f t="shared" si="238"/>
        <v>0</v>
      </c>
      <c r="V777" s="11">
        <f t="shared" si="239"/>
        <v>0</v>
      </c>
      <c r="W777" s="11">
        <f t="shared" si="240"/>
        <v>0</v>
      </c>
      <c r="X777" s="11">
        <f t="shared" si="241"/>
        <v>0</v>
      </c>
      <c r="Y777" s="11">
        <f t="shared" si="242"/>
        <v>0</v>
      </c>
    </row>
    <row r="778" spans="1:25">
      <c r="A778" s="13">
        <v>27</v>
      </c>
      <c r="B778" s="2">
        <v>310003714</v>
      </c>
      <c r="C778" s="1" t="s">
        <v>221</v>
      </c>
      <c r="D778" s="1" t="s">
        <v>118</v>
      </c>
      <c r="E778" s="12">
        <f>_xlfn.IFNA(VLOOKUP($B778,'FST OMT'!$C:$AH,$A778,0),0)</f>
        <v>0</v>
      </c>
      <c r="F778" s="12">
        <f>_xlfn.IFNA(VLOOKUP($B778,'FST CV'!$C:$AH,$A778,0),0)</f>
        <v>0</v>
      </c>
      <c r="G778" s="12">
        <f>_xlfn.IFNA(VLOOKUP($B778,'FST TT'!$C:$AH,$A778,0),0)</f>
        <v>0</v>
      </c>
      <c r="I778" s="4">
        <f t="shared" si="232"/>
        <v>0</v>
      </c>
      <c r="K778" s="52">
        <f>IF(D778="MT",VLOOKUP(B778,Master_Item!B:H,7,0),VLOOKUP(B778,Master_Item!B:H,6,0))</f>
        <v>54</v>
      </c>
      <c r="L778" s="52" t="str">
        <f>VLOOKUP(B778,Master_Item!B:M,12,0)</f>
        <v>โรงงานนวนคร</v>
      </c>
      <c r="M778" s="11" t="str">
        <f t="shared" si="233"/>
        <v>โรงงานนวนครRegion 4</v>
      </c>
      <c r="N778" s="11">
        <f t="shared" si="234"/>
        <v>0</v>
      </c>
      <c r="O778" s="11">
        <f t="shared" si="235"/>
        <v>0</v>
      </c>
      <c r="P778" s="11">
        <f t="shared" si="236"/>
        <v>0</v>
      </c>
      <c r="Q778" s="11">
        <f t="shared" si="245"/>
        <v>0</v>
      </c>
      <c r="R778" s="11">
        <f t="shared" si="237"/>
        <v>0</v>
      </c>
      <c r="S778" s="11"/>
      <c r="T778" s="1">
        <f>VLOOKUP(B778,Master_Item!B:I,8,0)</f>
        <v>12</v>
      </c>
      <c r="U778" s="11">
        <f t="shared" si="238"/>
        <v>0</v>
      </c>
      <c r="V778" s="11">
        <f t="shared" si="239"/>
        <v>0</v>
      </c>
      <c r="W778" s="11">
        <f t="shared" si="240"/>
        <v>0</v>
      </c>
      <c r="X778" s="11">
        <f t="shared" si="241"/>
        <v>0</v>
      </c>
      <c r="Y778" s="11">
        <f t="shared" si="242"/>
        <v>0</v>
      </c>
    </row>
    <row r="779" spans="1:25">
      <c r="A779" s="13">
        <v>28</v>
      </c>
      <c r="B779" s="2">
        <v>310003714</v>
      </c>
      <c r="C779" s="1" t="s">
        <v>221</v>
      </c>
      <c r="D779" s="1" t="s">
        <v>119</v>
      </c>
      <c r="E779" s="12">
        <f>_xlfn.IFNA(VLOOKUP($B779,'FST OMT'!$C:$AH,$A779,0),0)</f>
        <v>0</v>
      </c>
      <c r="F779" s="12">
        <f>_xlfn.IFNA(VLOOKUP($B779,'FST CV'!$C:$AH,$A779,0),0)</f>
        <v>0</v>
      </c>
      <c r="G779" s="12">
        <f>_xlfn.IFNA(VLOOKUP($B779,'FST TT'!$C:$AH,$A779,0),0)</f>
        <v>0</v>
      </c>
      <c r="I779" s="4">
        <f t="shared" si="232"/>
        <v>0</v>
      </c>
      <c r="K779" s="52">
        <f>IF(D779="MT",VLOOKUP(B779,Master_Item!B:H,7,0),VLOOKUP(B779,Master_Item!B:H,6,0))</f>
        <v>54</v>
      </c>
      <c r="L779" s="52" t="str">
        <f>VLOOKUP(B779,Master_Item!B:M,12,0)</f>
        <v>โรงงานนวนคร</v>
      </c>
      <c r="M779" s="11" t="str">
        <f t="shared" si="233"/>
        <v>โรงงานนวนครRegion 5</v>
      </c>
      <c r="N779" s="11">
        <f t="shared" si="234"/>
        <v>0</v>
      </c>
      <c r="O779" s="11">
        <f t="shared" si="235"/>
        <v>0</v>
      </c>
      <c r="P779" s="11">
        <f t="shared" si="236"/>
        <v>0</v>
      </c>
      <c r="Q779" s="11">
        <f t="shared" si="245"/>
        <v>0</v>
      </c>
      <c r="R779" s="11">
        <f t="shared" si="237"/>
        <v>0</v>
      </c>
      <c r="S779" s="11"/>
      <c r="T779" s="1">
        <f>VLOOKUP(B779,Master_Item!B:I,8,0)</f>
        <v>12</v>
      </c>
      <c r="U779" s="11">
        <f t="shared" si="238"/>
        <v>0</v>
      </c>
      <c r="V779" s="11">
        <f t="shared" si="239"/>
        <v>0</v>
      </c>
      <c r="W779" s="11">
        <f t="shared" si="240"/>
        <v>0</v>
      </c>
      <c r="X779" s="11">
        <f t="shared" si="241"/>
        <v>0</v>
      </c>
      <c r="Y779" s="11">
        <f t="shared" si="242"/>
        <v>0</v>
      </c>
    </row>
    <row r="780" spans="1:25">
      <c r="A780" s="13">
        <v>29</v>
      </c>
      <c r="B780" s="2">
        <v>310003714</v>
      </c>
      <c r="C780" s="1" t="s">
        <v>221</v>
      </c>
      <c r="D780" s="1" t="s">
        <v>127</v>
      </c>
      <c r="E780" s="12">
        <f>_xlfn.IFNA(VLOOKUP($B780,'FST OMT'!$C:$AH,$A780,0),0)*0.45</f>
        <v>0</v>
      </c>
      <c r="F780" s="12">
        <f>_xlfn.IFNA(VLOOKUP($B780,'FST CV'!$C:$AH,$A780,0),0)*0.45</f>
        <v>0</v>
      </c>
      <c r="G780" s="12">
        <f>_xlfn.IFNA(VLOOKUP($B780,'FST TT'!$C:$AH,$A780,0),0)*0.45</f>
        <v>0</v>
      </c>
      <c r="I780" s="4">
        <f t="shared" si="232"/>
        <v>0</v>
      </c>
      <c r="K780" s="52">
        <f>IF(D780="MT",VLOOKUP(B780,Master_Item!B:H,7,0),VLOOKUP(B780,Master_Item!B:H,6,0))</f>
        <v>54</v>
      </c>
      <c r="L780" s="52" t="str">
        <f>VLOOKUP(B780,Master_Item!B:M,12,0)</f>
        <v>โรงงานนวนคร</v>
      </c>
      <c r="M780" s="11" t="str">
        <f t="shared" si="233"/>
        <v>โรงงานนวนครRegion 6/9</v>
      </c>
      <c r="N780" s="11">
        <f t="shared" si="234"/>
        <v>0</v>
      </c>
      <c r="O780" s="11">
        <f t="shared" si="235"/>
        <v>0</v>
      </c>
      <c r="P780" s="11">
        <f t="shared" si="236"/>
        <v>0</v>
      </c>
      <c r="Q780" s="11">
        <f>H780/$K780</f>
        <v>0</v>
      </c>
      <c r="R780" s="11">
        <f t="shared" si="237"/>
        <v>0</v>
      </c>
      <c r="S780" s="11"/>
      <c r="T780" s="1">
        <f>VLOOKUP(B780,Master_Item!B:I,8,0)</f>
        <v>12</v>
      </c>
      <c r="U780" s="11">
        <f t="shared" si="238"/>
        <v>0</v>
      </c>
      <c r="V780" s="11">
        <f t="shared" si="239"/>
        <v>0</v>
      </c>
      <c r="W780" s="11">
        <f t="shared" si="240"/>
        <v>0</v>
      </c>
      <c r="X780" s="11">
        <f t="shared" si="241"/>
        <v>0</v>
      </c>
      <c r="Y780" s="11">
        <f t="shared" si="242"/>
        <v>0</v>
      </c>
    </row>
    <row r="781" spans="1:25">
      <c r="A781" s="13">
        <v>29</v>
      </c>
      <c r="B781" s="2">
        <v>310003714</v>
      </c>
      <c r="C781" s="1" t="s">
        <v>221</v>
      </c>
      <c r="D781" s="1" t="s">
        <v>128</v>
      </c>
      <c r="E781" s="12">
        <f>_xlfn.IFNA(VLOOKUP($B781,'FST OMT'!$C:$AH,$A781,0),0)*0.55</f>
        <v>0</v>
      </c>
      <c r="F781" s="12">
        <f>_xlfn.IFNA(VLOOKUP($B781,'FST CV'!$C:$AH,$A781,0),0)*0.55</f>
        <v>0</v>
      </c>
      <c r="G781" s="12">
        <f>_xlfn.IFNA(VLOOKUP($B781,'FST TT'!$C:$AH,$A781,0),0)*0.55</f>
        <v>0</v>
      </c>
      <c r="I781" s="4">
        <f t="shared" si="232"/>
        <v>0</v>
      </c>
      <c r="K781" s="52">
        <f>IF(D781="MT",VLOOKUP(B781,Master_Item!B:H,7,0),VLOOKUP(B781,Master_Item!B:H,6,0))</f>
        <v>54</v>
      </c>
      <c r="L781" s="52" t="str">
        <f>VLOOKUP(B781,Master_Item!B:M,12,0)</f>
        <v>โรงงานนวนคร</v>
      </c>
      <c r="M781" s="11" t="str">
        <f t="shared" si="233"/>
        <v>โรงงานนวนครRegion 6/14</v>
      </c>
      <c r="N781" s="11">
        <f t="shared" si="234"/>
        <v>0</v>
      </c>
      <c r="O781" s="11">
        <f t="shared" si="235"/>
        <v>0</v>
      </c>
      <c r="P781" s="11">
        <f t="shared" si="236"/>
        <v>0</v>
      </c>
      <c r="Q781" s="11">
        <f t="shared" ref="Q781:Q794" si="257">H781/$K781</f>
        <v>0</v>
      </c>
      <c r="R781" s="11">
        <f t="shared" si="237"/>
        <v>0</v>
      </c>
      <c r="S781" s="11"/>
      <c r="T781" s="1">
        <f>VLOOKUP(B781,Master_Item!B:I,8,0)</f>
        <v>12</v>
      </c>
      <c r="U781" s="11">
        <f t="shared" si="238"/>
        <v>0</v>
      </c>
      <c r="V781" s="11">
        <f t="shared" si="239"/>
        <v>0</v>
      </c>
      <c r="W781" s="11">
        <f t="shared" si="240"/>
        <v>0</v>
      </c>
      <c r="X781" s="11">
        <f t="shared" si="241"/>
        <v>0</v>
      </c>
      <c r="Y781" s="11">
        <f t="shared" si="242"/>
        <v>0</v>
      </c>
    </row>
    <row r="782" spans="1:25">
      <c r="A782" s="13">
        <v>30</v>
      </c>
      <c r="B782" s="2">
        <v>310003714</v>
      </c>
      <c r="C782" s="1" t="s">
        <v>221</v>
      </c>
      <c r="D782" s="1" t="s">
        <v>121</v>
      </c>
      <c r="E782" s="12">
        <f>_xlfn.IFNA(VLOOKUP($B782,'FST OMT'!$C:$AH,$A782,0),0)</f>
        <v>0</v>
      </c>
      <c r="F782" s="12">
        <f>_xlfn.IFNA(VLOOKUP($B782,'FST CV'!$C:$AH,$A782,0),0)</f>
        <v>0</v>
      </c>
      <c r="G782" s="12">
        <f>_xlfn.IFNA(VLOOKUP($B782,'FST TT'!$C:$AH,$A782,0),0)</f>
        <v>0</v>
      </c>
      <c r="I782" s="4">
        <f t="shared" si="232"/>
        <v>0</v>
      </c>
      <c r="K782" s="52">
        <f>IF(D782="MT",VLOOKUP(B782,Master_Item!B:H,7,0),VLOOKUP(B782,Master_Item!B:H,6,0))</f>
        <v>54</v>
      </c>
      <c r="L782" s="52" t="str">
        <f>VLOOKUP(B782,Master_Item!B:M,12,0)</f>
        <v>โรงงานนวนคร</v>
      </c>
      <c r="M782" s="11" t="str">
        <f t="shared" si="233"/>
        <v>โรงงานนวนครRegion 7</v>
      </c>
      <c r="N782" s="11">
        <f t="shared" si="234"/>
        <v>0</v>
      </c>
      <c r="O782" s="11">
        <f t="shared" si="235"/>
        <v>0</v>
      </c>
      <c r="P782" s="11">
        <f t="shared" si="236"/>
        <v>0</v>
      </c>
      <c r="Q782" s="11">
        <f t="shared" si="257"/>
        <v>0</v>
      </c>
      <c r="R782" s="11">
        <f t="shared" si="237"/>
        <v>0</v>
      </c>
      <c r="S782" s="11"/>
      <c r="T782" s="1">
        <f>VLOOKUP(B782,Master_Item!B:I,8,0)</f>
        <v>12</v>
      </c>
      <c r="U782" s="11">
        <f t="shared" si="238"/>
        <v>0</v>
      </c>
      <c r="V782" s="11">
        <f t="shared" si="239"/>
        <v>0</v>
      </c>
      <c r="W782" s="11">
        <f t="shared" si="240"/>
        <v>0</v>
      </c>
      <c r="X782" s="11">
        <f t="shared" si="241"/>
        <v>0</v>
      </c>
      <c r="Y782" s="11">
        <f t="shared" si="242"/>
        <v>0</v>
      </c>
    </row>
    <row r="783" spans="1:25">
      <c r="A783" s="13">
        <v>31</v>
      </c>
      <c r="B783" s="2">
        <v>310003714</v>
      </c>
      <c r="C783" s="1" t="s">
        <v>221</v>
      </c>
      <c r="D783" s="1" t="s">
        <v>122</v>
      </c>
      <c r="E783" s="12">
        <f>_xlfn.IFNA(VLOOKUP($B783,'FST OMT'!$C:$AH,$A783,0),0)</f>
        <v>0</v>
      </c>
      <c r="F783" s="12">
        <f>_xlfn.IFNA(VLOOKUP($B783,'FST CV'!$C:$AH,$A783,0),0)</f>
        <v>0</v>
      </c>
      <c r="G783" s="12">
        <f>_xlfn.IFNA(VLOOKUP($B783,'FST TT'!$C:$AH,$A783,0),0)</f>
        <v>0</v>
      </c>
      <c r="I783" s="4">
        <f t="shared" si="232"/>
        <v>0</v>
      </c>
      <c r="K783" s="52">
        <f>IF(D783="MT",VLOOKUP(B783,Master_Item!B:H,7,0),VLOOKUP(B783,Master_Item!B:H,6,0))</f>
        <v>54</v>
      </c>
      <c r="L783" s="52" t="str">
        <f>VLOOKUP(B783,Master_Item!B:M,12,0)</f>
        <v>โรงงานนวนคร</v>
      </c>
      <c r="M783" s="11" t="str">
        <f t="shared" si="233"/>
        <v>โรงงานนวนครRegion 8</v>
      </c>
      <c r="N783" s="11">
        <f t="shared" si="234"/>
        <v>0</v>
      </c>
      <c r="O783" s="11">
        <f t="shared" si="235"/>
        <v>0</v>
      </c>
      <c r="P783" s="11">
        <f t="shared" si="236"/>
        <v>0</v>
      </c>
      <c r="Q783" s="11">
        <f t="shared" si="257"/>
        <v>0</v>
      </c>
      <c r="R783" s="11">
        <f t="shared" si="237"/>
        <v>0</v>
      </c>
      <c r="S783" s="11"/>
      <c r="T783" s="1">
        <f>VLOOKUP(B783,Master_Item!B:I,8,0)</f>
        <v>12</v>
      </c>
      <c r="U783" s="11">
        <f t="shared" si="238"/>
        <v>0</v>
      </c>
      <c r="V783" s="11">
        <f t="shared" si="239"/>
        <v>0</v>
      </c>
      <c r="W783" s="11">
        <f t="shared" si="240"/>
        <v>0</v>
      </c>
      <c r="X783" s="11">
        <f t="shared" si="241"/>
        <v>0</v>
      </c>
      <c r="Y783" s="11">
        <f t="shared" si="242"/>
        <v>0</v>
      </c>
    </row>
    <row r="784" spans="1:25">
      <c r="A784" s="13">
        <v>131</v>
      </c>
      <c r="B784" s="2">
        <v>310003714</v>
      </c>
      <c r="C784" s="1" t="s">
        <v>221</v>
      </c>
      <c r="D784" s="1" t="s">
        <v>123</v>
      </c>
      <c r="H784" s="4">
        <f>_xlfn.IFNA(VLOOKUP(B784,'FST MT'!A:FS,$A784,0),0)</f>
        <v>0</v>
      </c>
      <c r="I784" s="4">
        <f t="shared" si="232"/>
        <v>0</v>
      </c>
      <c r="K784" s="52">
        <f>IF(D784="MT",VLOOKUP(B784,Master_Item!B:H,7,0),VLOOKUP(B784,Master_Item!B:H,6,0))</f>
        <v>54</v>
      </c>
      <c r="L784" s="52" t="str">
        <f>VLOOKUP(B784,Master_Item!B:M,12,0)</f>
        <v>โรงงานนวนคร</v>
      </c>
      <c r="M784" s="11" t="str">
        <f t="shared" si="233"/>
        <v>โรงงานนวนครMT</v>
      </c>
      <c r="N784" s="11">
        <f t="shared" si="234"/>
        <v>0</v>
      </c>
      <c r="O784" s="11">
        <f t="shared" si="235"/>
        <v>0</v>
      </c>
      <c r="P784" s="11">
        <f t="shared" si="236"/>
        <v>0</v>
      </c>
      <c r="Q784" s="11">
        <f t="shared" si="257"/>
        <v>0</v>
      </c>
      <c r="R784" s="11">
        <f t="shared" si="237"/>
        <v>0</v>
      </c>
      <c r="S784" s="11"/>
      <c r="T784" s="1">
        <f>VLOOKUP(B784,Master_Item!B:I,8,0)</f>
        <v>12</v>
      </c>
      <c r="U784" s="11">
        <f t="shared" si="238"/>
        <v>0</v>
      </c>
      <c r="V784" s="11">
        <f t="shared" si="239"/>
        <v>0</v>
      </c>
      <c r="W784" s="11">
        <f t="shared" si="240"/>
        <v>0</v>
      </c>
      <c r="X784" s="11">
        <f t="shared" si="241"/>
        <v>0</v>
      </c>
      <c r="Y784" s="11">
        <f t="shared" si="242"/>
        <v>0</v>
      </c>
    </row>
    <row r="785" spans="1:25">
      <c r="A785" s="13">
        <v>24</v>
      </c>
      <c r="B785" s="2">
        <v>310000008</v>
      </c>
      <c r="C785" s="1" t="s">
        <v>259</v>
      </c>
      <c r="D785" s="1" t="s">
        <v>115</v>
      </c>
      <c r="E785" s="12">
        <f>_xlfn.IFNA(VLOOKUP($B785,'FST OMT'!$C:$AH,$A785,0),0)</f>
        <v>0</v>
      </c>
      <c r="F785" s="12">
        <f>_xlfn.IFNA(VLOOKUP($B785,'FST CV'!$C:$AH,$A785,0),0)</f>
        <v>0</v>
      </c>
      <c r="G785" s="12">
        <f>_xlfn.IFNA(VLOOKUP($B785,'FST TT'!$C:$AH,$A785,0),0)</f>
        <v>0</v>
      </c>
      <c r="I785" s="4">
        <f t="shared" si="232"/>
        <v>0</v>
      </c>
      <c r="K785" s="52">
        <f>IF(D785="MT",VLOOKUP(B785,Master_Item!B:H,7,0),VLOOKUP(B785,Master_Item!B:H,6,0))</f>
        <v>18</v>
      </c>
      <c r="L785" s="52">
        <f>VLOOKUP(B785,Master_Item!B:M,12,0)</f>
        <v>0</v>
      </c>
      <c r="M785" s="11" t="str">
        <f t="shared" si="233"/>
        <v>0Region 1</v>
      </c>
      <c r="N785" s="11">
        <f t="shared" si="234"/>
        <v>0</v>
      </c>
      <c r="O785" s="11">
        <f t="shared" si="235"/>
        <v>0</v>
      </c>
      <c r="P785" s="11">
        <f t="shared" si="236"/>
        <v>0</v>
      </c>
      <c r="Q785" s="11">
        <f t="shared" si="257"/>
        <v>0</v>
      </c>
      <c r="R785" s="11">
        <f t="shared" si="237"/>
        <v>0</v>
      </c>
      <c r="S785" s="11"/>
      <c r="T785" s="1">
        <f>VLOOKUP(B785,Master_Item!B:I,8,0)</f>
        <v>18.899999999999999</v>
      </c>
      <c r="U785" s="11">
        <f t="shared" si="238"/>
        <v>0</v>
      </c>
      <c r="V785" s="11">
        <f t="shared" si="239"/>
        <v>0</v>
      </c>
      <c r="W785" s="11">
        <f t="shared" si="240"/>
        <v>0</v>
      </c>
      <c r="X785" s="11">
        <f t="shared" si="241"/>
        <v>0</v>
      </c>
      <c r="Y785" s="11">
        <f t="shared" si="242"/>
        <v>0</v>
      </c>
    </row>
    <row r="786" spans="1:25">
      <c r="A786" s="13">
        <v>25</v>
      </c>
      <c r="B786" s="2">
        <v>310000008</v>
      </c>
      <c r="C786" s="1" t="s">
        <v>259</v>
      </c>
      <c r="D786" s="1" t="s">
        <v>116</v>
      </c>
      <c r="E786" s="12">
        <f>_xlfn.IFNA(VLOOKUP($B786,'FST OMT'!$C:$AH,$A786,0),0)</f>
        <v>0</v>
      </c>
      <c r="F786" s="12">
        <f>_xlfn.IFNA(VLOOKUP($B786,'FST CV'!$C:$AH,$A786,0),0)</f>
        <v>0</v>
      </c>
      <c r="G786" s="12">
        <f>_xlfn.IFNA(VLOOKUP($B786,'FST TT'!$C:$AH,$A786,0),0)</f>
        <v>0</v>
      </c>
      <c r="I786" s="4">
        <f t="shared" si="232"/>
        <v>0</v>
      </c>
      <c r="K786" s="52">
        <f>IF(D786="MT",VLOOKUP(B786,Master_Item!B:H,7,0),VLOOKUP(B786,Master_Item!B:H,6,0))</f>
        <v>18</v>
      </c>
      <c r="L786" s="52">
        <f>VLOOKUP(B786,Master_Item!B:M,12,0)</f>
        <v>0</v>
      </c>
      <c r="M786" s="11" t="str">
        <f t="shared" si="233"/>
        <v>0Region 2</v>
      </c>
      <c r="N786" s="11">
        <f t="shared" si="234"/>
        <v>0</v>
      </c>
      <c r="O786" s="11">
        <f t="shared" si="235"/>
        <v>0</v>
      </c>
      <c r="P786" s="11">
        <f t="shared" si="236"/>
        <v>0</v>
      </c>
      <c r="Q786" s="11">
        <f t="shared" si="257"/>
        <v>0</v>
      </c>
      <c r="R786" s="11">
        <f t="shared" si="237"/>
        <v>0</v>
      </c>
      <c r="S786" s="11"/>
      <c r="T786" s="1">
        <f>VLOOKUP(B786,Master_Item!B:I,8,0)</f>
        <v>18.899999999999999</v>
      </c>
      <c r="U786" s="11">
        <f t="shared" si="238"/>
        <v>0</v>
      </c>
      <c r="V786" s="11">
        <f t="shared" si="239"/>
        <v>0</v>
      </c>
      <c r="W786" s="11">
        <f t="shared" si="240"/>
        <v>0</v>
      </c>
      <c r="X786" s="11">
        <f t="shared" si="241"/>
        <v>0</v>
      </c>
      <c r="Y786" s="11">
        <f t="shared" si="242"/>
        <v>0</v>
      </c>
    </row>
    <row r="787" spans="1:25">
      <c r="A787" s="13">
        <v>26</v>
      </c>
      <c r="B787" s="2">
        <v>310000008</v>
      </c>
      <c r="C787" s="1" t="s">
        <v>259</v>
      </c>
      <c r="D787" s="1" t="s">
        <v>117</v>
      </c>
      <c r="E787" s="12">
        <f>_xlfn.IFNA(VLOOKUP($B787,'FST OMT'!$C:$AH,$A787,0),0)</f>
        <v>0</v>
      </c>
      <c r="F787" s="12">
        <f>_xlfn.IFNA(VLOOKUP($B787,'FST CV'!$C:$AH,$A787,0),0)</f>
        <v>0</v>
      </c>
      <c r="G787" s="12">
        <f>_xlfn.IFNA(VLOOKUP($B787,'FST TT'!$C:$AH,$A787,0),0)</f>
        <v>0</v>
      </c>
      <c r="I787" s="4">
        <f t="shared" si="232"/>
        <v>0</v>
      </c>
      <c r="K787" s="52">
        <f>IF(D787="MT",VLOOKUP(B787,Master_Item!B:H,7,0),VLOOKUP(B787,Master_Item!B:H,6,0))</f>
        <v>18</v>
      </c>
      <c r="L787" s="52">
        <f>VLOOKUP(B787,Master_Item!B:M,12,0)</f>
        <v>0</v>
      </c>
      <c r="M787" s="11" t="str">
        <f t="shared" si="233"/>
        <v>0Region 3</v>
      </c>
      <c r="N787" s="11">
        <f t="shared" si="234"/>
        <v>0</v>
      </c>
      <c r="O787" s="11">
        <f t="shared" si="235"/>
        <v>0</v>
      </c>
      <c r="P787" s="11">
        <f t="shared" si="236"/>
        <v>0</v>
      </c>
      <c r="Q787" s="11">
        <f t="shared" si="257"/>
        <v>0</v>
      </c>
      <c r="R787" s="11">
        <f t="shared" si="237"/>
        <v>0</v>
      </c>
      <c r="S787" s="11"/>
      <c r="T787" s="1">
        <f>VLOOKUP(B787,Master_Item!B:I,8,0)</f>
        <v>18.899999999999999</v>
      </c>
      <c r="U787" s="11">
        <f t="shared" si="238"/>
        <v>0</v>
      </c>
      <c r="V787" s="11">
        <f t="shared" si="239"/>
        <v>0</v>
      </c>
      <c r="W787" s="11">
        <f t="shared" si="240"/>
        <v>0</v>
      </c>
      <c r="X787" s="11">
        <f t="shared" si="241"/>
        <v>0</v>
      </c>
      <c r="Y787" s="11">
        <f t="shared" si="242"/>
        <v>0</v>
      </c>
    </row>
    <row r="788" spans="1:25">
      <c r="A788" s="13">
        <v>27</v>
      </c>
      <c r="B788" s="2">
        <v>310000008</v>
      </c>
      <c r="C788" s="1" t="s">
        <v>259</v>
      </c>
      <c r="D788" s="1" t="s">
        <v>118</v>
      </c>
      <c r="E788" s="12">
        <f>_xlfn.IFNA(VLOOKUP($B788,'FST OMT'!$C:$AH,$A788,0),0)</f>
        <v>0</v>
      </c>
      <c r="F788" s="12">
        <f>_xlfn.IFNA(VLOOKUP($B788,'FST CV'!$C:$AH,$A788,0),0)</f>
        <v>0</v>
      </c>
      <c r="G788" s="12">
        <f>_xlfn.IFNA(VLOOKUP($B788,'FST TT'!$C:$AH,$A788,0),0)</f>
        <v>0</v>
      </c>
      <c r="I788" s="4">
        <f t="shared" si="232"/>
        <v>0</v>
      </c>
      <c r="K788" s="52">
        <f>IF(D788="MT",VLOOKUP(B788,Master_Item!B:H,7,0),VLOOKUP(B788,Master_Item!B:H,6,0))</f>
        <v>18</v>
      </c>
      <c r="L788" s="52">
        <f>VLOOKUP(B788,Master_Item!B:M,12,0)</f>
        <v>0</v>
      </c>
      <c r="M788" s="11" t="str">
        <f t="shared" si="233"/>
        <v>0Region 4</v>
      </c>
      <c r="N788" s="11">
        <f t="shared" si="234"/>
        <v>0</v>
      </c>
      <c r="O788" s="11">
        <f t="shared" si="235"/>
        <v>0</v>
      </c>
      <c r="P788" s="11">
        <f t="shared" si="236"/>
        <v>0</v>
      </c>
      <c r="Q788" s="11">
        <f t="shared" si="257"/>
        <v>0</v>
      </c>
      <c r="R788" s="11">
        <f t="shared" si="237"/>
        <v>0</v>
      </c>
      <c r="S788" s="11"/>
      <c r="T788" s="1">
        <f>VLOOKUP(B788,Master_Item!B:I,8,0)</f>
        <v>18.899999999999999</v>
      </c>
      <c r="U788" s="11">
        <f t="shared" si="238"/>
        <v>0</v>
      </c>
      <c r="V788" s="11">
        <f t="shared" si="239"/>
        <v>0</v>
      </c>
      <c r="W788" s="11">
        <f t="shared" si="240"/>
        <v>0</v>
      </c>
      <c r="X788" s="11">
        <f t="shared" si="241"/>
        <v>0</v>
      </c>
      <c r="Y788" s="11">
        <f t="shared" si="242"/>
        <v>0</v>
      </c>
    </row>
    <row r="789" spans="1:25">
      <c r="A789" s="13">
        <v>28</v>
      </c>
      <c r="B789" s="2">
        <v>310000008</v>
      </c>
      <c r="C789" s="1" t="s">
        <v>259</v>
      </c>
      <c r="D789" s="1" t="s">
        <v>119</v>
      </c>
      <c r="E789" s="12">
        <f>_xlfn.IFNA(VLOOKUP($B789,'FST OMT'!$C:$AH,$A789,0),0)</f>
        <v>0</v>
      </c>
      <c r="F789" s="12">
        <f>_xlfn.IFNA(VLOOKUP($B789,'FST CV'!$C:$AH,$A789,0),0)</f>
        <v>0</v>
      </c>
      <c r="G789" s="12">
        <f>_xlfn.IFNA(VLOOKUP($B789,'FST TT'!$C:$AH,$A789,0),0)</f>
        <v>0</v>
      </c>
      <c r="I789" s="4">
        <f t="shared" si="232"/>
        <v>0</v>
      </c>
      <c r="K789" s="52">
        <f>IF(D789="MT",VLOOKUP(B789,Master_Item!B:H,7,0),VLOOKUP(B789,Master_Item!B:H,6,0))</f>
        <v>18</v>
      </c>
      <c r="L789" s="52">
        <f>VLOOKUP(B789,Master_Item!B:M,12,0)</f>
        <v>0</v>
      </c>
      <c r="M789" s="11" t="str">
        <f t="shared" si="233"/>
        <v>0Region 5</v>
      </c>
      <c r="N789" s="11">
        <f t="shared" si="234"/>
        <v>0</v>
      </c>
      <c r="O789" s="11">
        <f t="shared" si="235"/>
        <v>0</v>
      </c>
      <c r="P789" s="11">
        <f t="shared" si="236"/>
        <v>0</v>
      </c>
      <c r="Q789" s="11">
        <f t="shared" si="257"/>
        <v>0</v>
      </c>
      <c r="R789" s="11">
        <f t="shared" si="237"/>
        <v>0</v>
      </c>
      <c r="S789" s="11"/>
      <c r="T789" s="1">
        <f>VLOOKUP(B789,Master_Item!B:I,8,0)</f>
        <v>18.899999999999999</v>
      </c>
      <c r="U789" s="11">
        <f t="shared" si="238"/>
        <v>0</v>
      </c>
      <c r="V789" s="11">
        <f t="shared" si="239"/>
        <v>0</v>
      </c>
      <c r="W789" s="11">
        <f t="shared" si="240"/>
        <v>0</v>
      </c>
      <c r="X789" s="11">
        <f t="shared" si="241"/>
        <v>0</v>
      </c>
      <c r="Y789" s="11">
        <f t="shared" si="242"/>
        <v>0</v>
      </c>
    </row>
    <row r="790" spans="1:25">
      <c r="A790" s="13">
        <v>29</v>
      </c>
      <c r="B790" s="2">
        <v>310000008</v>
      </c>
      <c r="C790" s="1" t="s">
        <v>259</v>
      </c>
      <c r="D790" s="1" t="s">
        <v>127</v>
      </c>
      <c r="E790" s="12">
        <f>_xlfn.IFNA(VLOOKUP($B790,'FST OMT'!$C:$AH,$A790,0),0)*0.45</f>
        <v>0</v>
      </c>
      <c r="F790" s="12">
        <f>_xlfn.IFNA(VLOOKUP($B790,'FST CV'!$C:$AH,$A790,0),0)*0.45</f>
        <v>0</v>
      </c>
      <c r="G790" s="12">
        <f>_xlfn.IFNA(VLOOKUP($B790,'FST TT'!$C:$AH,$A790,0),0)*0.45</f>
        <v>0</v>
      </c>
      <c r="I790" s="4">
        <f t="shared" si="232"/>
        <v>0</v>
      </c>
      <c r="K790" s="52">
        <f>IF(D790="MT",VLOOKUP(B790,Master_Item!B:H,7,0),VLOOKUP(B790,Master_Item!B:H,6,0))</f>
        <v>18</v>
      </c>
      <c r="L790" s="52">
        <f>VLOOKUP(B790,Master_Item!B:M,12,0)</f>
        <v>0</v>
      </c>
      <c r="M790" s="11" t="str">
        <f t="shared" si="233"/>
        <v>0Region 6/9</v>
      </c>
      <c r="N790" s="11">
        <f t="shared" si="234"/>
        <v>0</v>
      </c>
      <c r="O790" s="11">
        <f t="shared" si="235"/>
        <v>0</v>
      </c>
      <c r="P790" s="11">
        <f t="shared" si="236"/>
        <v>0</v>
      </c>
      <c r="Q790" s="11">
        <f t="shared" si="257"/>
        <v>0</v>
      </c>
      <c r="R790" s="11">
        <f t="shared" si="237"/>
        <v>0</v>
      </c>
      <c r="S790" s="11"/>
      <c r="T790" s="1">
        <f>VLOOKUP(B790,Master_Item!B:I,8,0)</f>
        <v>18.899999999999999</v>
      </c>
      <c r="U790" s="11">
        <f t="shared" si="238"/>
        <v>0</v>
      </c>
      <c r="V790" s="11">
        <f t="shared" si="239"/>
        <v>0</v>
      </c>
      <c r="W790" s="11">
        <f t="shared" si="240"/>
        <v>0</v>
      </c>
      <c r="X790" s="11">
        <f t="shared" si="241"/>
        <v>0</v>
      </c>
      <c r="Y790" s="11">
        <f t="shared" si="242"/>
        <v>0</v>
      </c>
    </row>
    <row r="791" spans="1:25">
      <c r="A791" s="13">
        <v>29</v>
      </c>
      <c r="B791" s="2">
        <v>310000008</v>
      </c>
      <c r="C791" s="1" t="s">
        <v>259</v>
      </c>
      <c r="D791" s="1" t="s">
        <v>128</v>
      </c>
      <c r="E791" s="12">
        <f>_xlfn.IFNA(VLOOKUP($B791,'FST OMT'!$C:$AH,$A791,0),0)*0.55</f>
        <v>0</v>
      </c>
      <c r="F791" s="12">
        <f>_xlfn.IFNA(VLOOKUP($B791,'FST CV'!$C:$AH,$A791,0),0)*0.55</f>
        <v>0</v>
      </c>
      <c r="G791" s="12">
        <f>_xlfn.IFNA(VLOOKUP($B791,'FST TT'!$C:$AH,$A791,0),0)*0.55</f>
        <v>0</v>
      </c>
      <c r="I791" s="4">
        <f t="shared" si="232"/>
        <v>0</v>
      </c>
      <c r="K791" s="52">
        <f>IF(D791="MT",VLOOKUP(B791,Master_Item!B:H,7,0),VLOOKUP(B791,Master_Item!B:H,6,0))</f>
        <v>18</v>
      </c>
      <c r="L791" s="52">
        <f>VLOOKUP(B791,Master_Item!B:M,12,0)</f>
        <v>0</v>
      </c>
      <c r="M791" s="11" t="str">
        <f t="shared" si="233"/>
        <v>0Region 6/14</v>
      </c>
      <c r="N791" s="11">
        <f t="shared" si="234"/>
        <v>0</v>
      </c>
      <c r="O791" s="11">
        <f t="shared" si="235"/>
        <v>0</v>
      </c>
      <c r="P791" s="11">
        <f t="shared" si="236"/>
        <v>0</v>
      </c>
      <c r="Q791" s="11">
        <f t="shared" si="257"/>
        <v>0</v>
      </c>
      <c r="R791" s="11">
        <f t="shared" si="237"/>
        <v>0</v>
      </c>
      <c r="S791" s="11"/>
      <c r="T791" s="1">
        <f>VLOOKUP(B791,Master_Item!B:I,8,0)</f>
        <v>18.899999999999999</v>
      </c>
      <c r="U791" s="11">
        <f t="shared" si="238"/>
        <v>0</v>
      </c>
      <c r="V791" s="11">
        <f t="shared" si="239"/>
        <v>0</v>
      </c>
      <c r="W791" s="11">
        <f t="shared" si="240"/>
        <v>0</v>
      </c>
      <c r="X791" s="11">
        <f t="shared" si="241"/>
        <v>0</v>
      </c>
      <c r="Y791" s="11">
        <f t="shared" si="242"/>
        <v>0</v>
      </c>
    </row>
    <row r="792" spans="1:25">
      <c r="A792" s="13">
        <v>30</v>
      </c>
      <c r="B792" s="2">
        <v>310000008</v>
      </c>
      <c r="C792" s="1" t="s">
        <v>259</v>
      </c>
      <c r="D792" s="1" t="s">
        <v>121</v>
      </c>
      <c r="E792" s="12">
        <f>_xlfn.IFNA(VLOOKUP($B792,'FST OMT'!$C:$AH,$A792,0),0)</f>
        <v>0</v>
      </c>
      <c r="F792" s="12">
        <f>_xlfn.IFNA(VLOOKUP($B792,'FST CV'!$C:$AH,$A792,0),0)</f>
        <v>0</v>
      </c>
      <c r="G792" s="12">
        <f>_xlfn.IFNA(VLOOKUP($B792,'FST TT'!$C:$AH,$A792,0),0)</f>
        <v>0</v>
      </c>
      <c r="I792" s="4">
        <f t="shared" si="232"/>
        <v>0</v>
      </c>
      <c r="K792" s="52">
        <f>IF(D792="MT",VLOOKUP(B792,Master_Item!B:H,7,0),VLOOKUP(B792,Master_Item!B:H,6,0))</f>
        <v>18</v>
      </c>
      <c r="L792" s="52">
        <f>VLOOKUP(B792,Master_Item!B:M,12,0)</f>
        <v>0</v>
      </c>
      <c r="M792" s="11" t="str">
        <f t="shared" si="233"/>
        <v>0Region 7</v>
      </c>
      <c r="N792" s="11">
        <f t="shared" si="234"/>
        <v>0</v>
      </c>
      <c r="O792" s="11">
        <f t="shared" si="235"/>
        <v>0</v>
      </c>
      <c r="P792" s="11">
        <f t="shared" si="236"/>
        <v>0</v>
      </c>
      <c r="Q792" s="11">
        <f t="shared" si="257"/>
        <v>0</v>
      </c>
      <c r="R792" s="11">
        <f t="shared" si="237"/>
        <v>0</v>
      </c>
      <c r="S792" s="11"/>
      <c r="T792" s="1">
        <f>VLOOKUP(B792,Master_Item!B:I,8,0)</f>
        <v>18.899999999999999</v>
      </c>
      <c r="U792" s="11">
        <f t="shared" si="238"/>
        <v>0</v>
      </c>
      <c r="V792" s="11">
        <f t="shared" si="239"/>
        <v>0</v>
      </c>
      <c r="W792" s="11">
        <f t="shared" si="240"/>
        <v>0</v>
      </c>
      <c r="X792" s="11">
        <f t="shared" si="241"/>
        <v>0</v>
      </c>
      <c r="Y792" s="11">
        <f t="shared" si="242"/>
        <v>0</v>
      </c>
    </row>
    <row r="793" spans="1:25">
      <c r="A793" s="13">
        <v>31</v>
      </c>
      <c r="B793" s="2">
        <v>310000008</v>
      </c>
      <c r="C793" s="1" t="s">
        <v>259</v>
      </c>
      <c r="D793" s="1" t="s">
        <v>122</v>
      </c>
      <c r="E793" s="12">
        <f>_xlfn.IFNA(VLOOKUP($B793,'FST OMT'!$C:$AH,$A793,0),0)</f>
        <v>0</v>
      </c>
      <c r="F793" s="12">
        <f>_xlfn.IFNA(VLOOKUP($B793,'FST CV'!$C:$AH,$A793,0),0)</f>
        <v>0</v>
      </c>
      <c r="G793" s="12">
        <f>_xlfn.IFNA(VLOOKUP($B793,'FST TT'!$C:$AH,$A793,0),0)</f>
        <v>0</v>
      </c>
      <c r="I793" s="4">
        <f t="shared" si="232"/>
        <v>0</v>
      </c>
      <c r="K793" s="52">
        <f>IF(D793="MT",VLOOKUP(B793,Master_Item!B:H,7,0),VLOOKUP(B793,Master_Item!B:H,6,0))</f>
        <v>18</v>
      </c>
      <c r="L793" s="52">
        <f>VLOOKUP(B793,Master_Item!B:M,12,0)</f>
        <v>0</v>
      </c>
      <c r="M793" s="11" t="str">
        <f t="shared" si="233"/>
        <v>0Region 8</v>
      </c>
      <c r="N793" s="11">
        <f t="shared" si="234"/>
        <v>0</v>
      </c>
      <c r="O793" s="11">
        <f t="shared" si="235"/>
        <v>0</v>
      </c>
      <c r="P793" s="11">
        <f t="shared" si="236"/>
        <v>0</v>
      </c>
      <c r="Q793" s="11">
        <f t="shared" si="257"/>
        <v>0</v>
      </c>
      <c r="R793" s="11">
        <f t="shared" si="237"/>
        <v>0</v>
      </c>
      <c r="S793" s="11"/>
      <c r="T793" s="1">
        <f>VLOOKUP(B793,Master_Item!B:I,8,0)</f>
        <v>18.899999999999999</v>
      </c>
      <c r="U793" s="11">
        <f t="shared" si="238"/>
        <v>0</v>
      </c>
      <c r="V793" s="11">
        <f t="shared" si="239"/>
        <v>0</v>
      </c>
      <c r="W793" s="11">
        <f t="shared" si="240"/>
        <v>0</v>
      </c>
      <c r="X793" s="11">
        <f t="shared" si="241"/>
        <v>0</v>
      </c>
      <c r="Y793" s="11">
        <f t="shared" si="242"/>
        <v>0</v>
      </c>
    </row>
    <row r="794" spans="1:25">
      <c r="A794" s="13">
        <v>131</v>
      </c>
      <c r="B794" s="2">
        <v>310000008</v>
      </c>
      <c r="C794" s="1" t="s">
        <v>259</v>
      </c>
      <c r="D794" s="1" t="s">
        <v>123</v>
      </c>
      <c r="H794" s="4">
        <f>_xlfn.IFNA(VLOOKUP(B794,'FST MT'!A:FS,$A794,0),0)</f>
        <v>0</v>
      </c>
      <c r="I794" s="4">
        <f t="shared" si="232"/>
        <v>0</v>
      </c>
      <c r="K794" s="52">
        <f>IF(D794="MT",VLOOKUP(B794,Master_Item!B:H,7,0),VLOOKUP(B794,Master_Item!B:H,6,0))</f>
        <v>18</v>
      </c>
      <c r="L794" s="52">
        <f>VLOOKUP(B794,Master_Item!B:M,12,0)</f>
        <v>0</v>
      </c>
      <c r="M794" s="11" t="str">
        <f t="shared" si="233"/>
        <v>0MT</v>
      </c>
      <c r="N794" s="11">
        <f t="shared" si="234"/>
        <v>0</v>
      </c>
      <c r="O794" s="11">
        <f t="shared" si="235"/>
        <v>0</v>
      </c>
      <c r="P794" s="11">
        <f t="shared" si="236"/>
        <v>0</v>
      </c>
      <c r="Q794" s="11">
        <f t="shared" si="257"/>
        <v>0</v>
      </c>
      <c r="R794" s="11">
        <f t="shared" si="237"/>
        <v>0</v>
      </c>
      <c r="S794" s="11"/>
      <c r="T794" s="1">
        <f>VLOOKUP(B794,Master_Item!B:I,8,0)</f>
        <v>18.899999999999999</v>
      </c>
      <c r="U794" s="11">
        <f t="shared" si="238"/>
        <v>0</v>
      </c>
      <c r="V794" s="11">
        <f t="shared" si="239"/>
        <v>0</v>
      </c>
      <c r="W794" s="11">
        <f t="shared" si="240"/>
        <v>0</v>
      </c>
      <c r="X794" s="11">
        <f t="shared" si="241"/>
        <v>0</v>
      </c>
      <c r="Y794" s="11">
        <f t="shared" si="242"/>
        <v>0</v>
      </c>
    </row>
    <row r="795" spans="1:25">
      <c r="A795" s="13">
        <v>24</v>
      </c>
      <c r="B795" s="2">
        <v>310003703</v>
      </c>
      <c r="C795" s="1" t="s">
        <v>222</v>
      </c>
      <c r="D795" s="1" t="s">
        <v>115</v>
      </c>
      <c r="E795" s="12">
        <f>_xlfn.IFNA(VLOOKUP($B795,'FST OMT'!$C:$AH,$A795,0),0)</f>
        <v>0</v>
      </c>
      <c r="F795" s="12">
        <f>_xlfn.IFNA(VLOOKUP($B795,'FST CV'!$C:$AH,$A795,0),0)</f>
        <v>0</v>
      </c>
      <c r="G795" s="12">
        <f>_xlfn.IFNA(VLOOKUP($B795,'FST TT'!$C:$AH,$A795,0),0)</f>
        <v>0</v>
      </c>
      <c r="I795" s="4">
        <f t="shared" ref="I795:I804" si="258">SUM(E795:H795)</f>
        <v>0</v>
      </c>
      <c r="K795" s="52">
        <f>IF(D795="MT",VLOOKUP(B795,Master_Item!B:H,7,0),VLOOKUP(B795,Master_Item!B:H,6,0))</f>
        <v>60</v>
      </c>
      <c r="L795" s="52" t="str">
        <f>VLOOKUP(B795,Master_Item!B:M,12,0)</f>
        <v>โรงงานวังม่วง</v>
      </c>
      <c r="M795" s="11" t="str">
        <f t="shared" ref="M795:M804" si="259">L795&amp;D795</f>
        <v>โรงงานวังม่วงRegion 1</v>
      </c>
      <c r="N795" s="11">
        <f t="shared" ref="N795:N804" si="260">E795/$K795</f>
        <v>0</v>
      </c>
      <c r="O795" s="11">
        <f t="shared" ref="O795:O804" si="261">F795/$K795</f>
        <v>0</v>
      </c>
      <c r="P795" s="11">
        <f t="shared" ref="P795:P804" si="262">G795/$K795</f>
        <v>0</v>
      </c>
      <c r="Q795" s="11">
        <f t="shared" ref="Q795:Q804" si="263">H795/$K795</f>
        <v>0</v>
      </c>
      <c r="R795" s="11">
        <f t="shared" ref="R795:R804" si="264">I795/$K795</f>
        <v>0</v>
      </c>
      <c r="S795" s="11"/>
      <c r="T795" s="1">
        <f>VLOOKUP(B795,Master_Item!B:I,8,0)</f>
        <v>9.6</v>
      </c>
      <c r="U795" s="11">
        <f t="shared" ref="U795:U804" si="265">$T795*E795</f>
        <v>0</v>
      </c>
      <c r="V795" s="11">
        <f t="shared" ref="V795:V804" si="266">$T795*F795</f>
        <v>0</v>
      </c>
      <c r="W795" s="11">
        <f t="shared" ref="W795:W804" si="267">$T795*G795</f>
        <v>0</v>
      </c>
      <c r="X795" s="11">
        <f t="shared" ref="X795:X804" si="268">$T795*H795</f>
        <v>0</v>
      </c>
      <c r="Y795" s="11">
        <f t="shared" ref="Y795:Y804" si="269">$T795*I795</f>
        <v>0</v>
      </c>
    </row>
    <row r="796" spans="1:25">
      <c r="A796" s="13">
        <v>25</v>
      </c>
      <c r="B796" s="2">
        <v>310003703</v>
      </c>
      <c r="C796" s="1" t="s">
        <v>222</v>
      </c>
      <c r="D796" s="1" t="s">
        <v>116</v>
      </c>
      <c r="E796" s="12">
        <f>_xlfn.IFNA(VLOOKUP($B796,'FST OMT'!$C:$AH,$A796,0),0)</f>
        <v>8</v>
      </c>
      <c r="F796" s="12">
        <f>_xlfn.IFNA(VLOOKUP($B796,'FST CV'!$C:$AH,$A796,0),0)</f>
        <v>0</v>
      </c>
      <c r="G796" s="12">
        <f>_xlfn.IFNA(VLOOKUP($B796,'FST TT'!$C:$AH,$A796,0),0)</f>
        <v>0</v>
      </c>
      <c r="I796" s="4">
        <f t="shared" si="258"/>
        <v>8</v>
      </c>
      <c r="K796" s="52">
        <f>IF(D796="MT",VLOOKUP(B796,Master_Item!B:H,7,0),VLOOKUP(B796,Master_Item!B:H,6,0))</f>
        <v>60</v>
      </c>
      <c r="L796" s="52" t="str">
        <f>VLOOKUP(B796,Master_Item!B:M,12,0)</f>
        <v>โรงงานวังม่วง</v>
      </c>
      <c r="M796" s="11" t="str">
        <f t="shared" si="259"/>
        <v>โรงงานวังม่วงRegion 2</v>
      </c>
      <c r="N796" s="11">
        <f t="shared" si="260"/>
        <v>0.13333333333333333</v>
      </c>
      <c r="O796" s="11">
        <f t="shared" si="261"/>
        <v>0</v>
      </c>
      <c r="P796" s="11">
        <f t="shared" si="262"/>
        <v>0</v>
      </c>
      <c r="Q796" s="11">
        <f t="shared" si="263"/>
        <v>0</v>
      </c>
      <c r="R796" s="11">
        <f t="shared" si="264"/>
        <v>0.13333333333333333</v>
      </c>
      <c r="S796" s="11"/>
      <c r="T796" s="1">
        <f>VLOOKUP(B796,Master_Item!B:I,8,0)</f>
        <v>9.6</v>
      </c>
      <c r="U796" s="11">
        <f t="shared" si="265"/>
        <v>76.8</v>
      </c>
      <c r="V796" s="11">
        <f t="shared" si="266"/>
        <v>0</v>
      </c>
      <c r="W796" s="11">
        <f t="shared" si="267"/>
        <v>0</v>
      </c>
      <c r="X796" s="11">
        <f t="shared" si="268"/>
        <v>0</v>
      </c>
      <c r="Y796" s="11">
        <f t="shared" si="269"/>
        <v>76.8</v>
      </c>
    </row>
    <row r="797" spans="1:25">
      <c r="A797" s="13">
        <v>26</v>
      </c>
      <c r="B797" s="2">
        <v>310003703</v>
      </c>
      <c r="C797" s="1" t="s">
        <v>222</v>
      </c>
      <c r="D797" s="1" t="s">
        <v>117</v>
      </c>
      <c r="E797" s="12">
        <f>_xlfn.IFNA(VLOOKUP($B797,'FST OMT'!$C:$AH,$A797,0),0)</f>
        <v>0</v>
      </c>
      <c r="F797" s="12">
        <f>_xlfn.IFNA(VLOOKUP($B797,'FST CV'!$C:$AH,$A797,0),0)</f>
        <v>0</v>
      </c>
      <c r="G797" s="12">
        <f>_xlfn.IFNA(VLOOKUP($B797,'FST TT'!$C:$AH,$A797,0),0)</f>
        <v>0</v>
      </c>
      <c r="I797" s="4">
        <f t="shared" si="258"/>
        <v>0</v>
      </c>
      <c r="K797" s="52">
        <f>IF(D797="MT",VLOOKUP(B797,Master_Item!B:H,7,0),VLOOKUP(B797,Master_Item!B:H,6,0))</f>
        <v>60</v>
      </c>
      <c r="L797" s="52" t="str">
        <f>VLOOKUP(B797,Master_Item!B:M,12,0)</f>
        <v>โรงงานวังม่วง</v>
      </c>
      <c r="M797" s="11" t="str">
        <f t="shared" si="259"/>
        <v>โรงงานวังม่วงRegion 3</v>
      </c>
      <c r="N797" s="11">
        <f t="shared" si="260"/>
        <v>0</v>
      </c>
      <c r="O797" s="11">
        <f t="shared" si="261"/>
        <v>0</v>
      </c>
      <c r="P797" s="11">
        <f t="shared" si="262"/>
        <v>0</v>
      </c>
      <c r="Q797" s="11">
        <f t="shared" si="263"/>
        <v>0</v>
      </c>
      <c r="R797" s="11">
        <f t="shared" si="264"/>
        <v>0</v>
      </c>
      <c r="S797" s="11"/>
      <c r="T797" s="1">
        <f>VLOOKUP(B797,Master_Item!B:I,8,0)</f>
        <v>9.6</v>
      </c>
      <c r="U797" s="11">
        <f t="shared" si="265"/>
        <v>0</v>
      </c>
      <c r="V797" s="11">
        <f t="shared" si="266"/>
        <v>0</v>
      </c>
      <c r="W797" s="11">
        <f t="shared" si="267"/>
        <v>0</v>
      </c>
      <c r="X797" s="11">
        <f t="shared" si="268"/>
        <v>0</v>
      </c>
      <c r="Y797" s="11">
        <f t="shared" si="269"/>
        <v>0</v>
      </c>
    </row>
    <row r="798" spans="1:25">
      <c r="A798" s="13">
        <v>27</v>
      </c>
      <c r="B798" s="2">
        <v>310003703</v>
      </c>
      <c r="C798" s="1" t="s">
        <v>222</v>
      </c>
      <c r="D798" s="1" t="s">
        <v>118</v>
      </c>
      <c r="E798" s="12">
        <f>_xlfn.IFNA(VLOOKUP($B798,'FST OMT'!$C:$AH,$A798,0),0)</f>
        <v>0</v>
      </c>
      <c r="F798" s="12">
        <f>_xlfn.IFNA(VLOOKUP($B798,'FST CV'!$C:$AH,$A798,0),0)</f>
        <v>0</v>
      </c>
      <c r="G798" s="12">
        <f>_xlfn.IFNA(VLOOKUP($B798,'FST TT'!$C:$AH,$A798,0),0)</f>
        <v>0</v>
      </c>
      <c r="I798" s="4">
        <f t="shared" si="258"/>
        <v>0</v>
      </c>
      <c r="K798" s="52">
        <f>IF(D798="MT",VLOOKUP(B798,Master_Item!B:H,7,0),VLOOKUP(B798,Master_Item!B:H,6,0))</f>
        <v>60</v>
      </c>
      <c r="L798" s="52" t="str">
        <f>VLOOKUP(B798,Master_Item!B:M,12,0)</f>
        <v>โรงงานวังม่วง</v>
      </c>
      <c r="M798" s="11" t="str">
        <f t="shared" si="259"/>
        <v>โรงงานวังม่วงRegion 4</v>
      </c>
      <c r="N798" s="11">
        <f t="shared" si="260"/>
        <v>0</v>
      </c>
      <c r="O798" s="11">
        <f t="shared" si="261"/>
        <v>0</v>
      </c>
      <c r="P798" s="11">
        <f t="shared" si="262"/>
        <v>0</v>
      </c>
      <c r="Q798" s="11">
        <f t="shared" si="263"/>
        <v>0</v>
      </c>
      <c r="R798" s="11">
        <f t="shared" si="264"/>
        <v>0</v>
      </c>
      <c r="S798" s="11"/>
      <c r="T798" s="1">
        <f>VLOOKUP(B798,Master_Item!B:I,8,0)</f>
        <v>9.6</v>
      </c>
      <c r="U798" s="11">
        <f t="shared" si="265"/>
        <v>0</v>
      </c>
      <c r="V798" s="11">
        <f t="shared" si="266"/>
        <v>0</v>
      </c>
      <c r="W798" s="11">
        <f t="shared" si="267"/>
        <v>0</v>
      </c>
      <c r="X798" s="11">
        <f t="shared" si="268"/>
        <v>0</v>
      </c>
      <c r="Y798" s="11">
        <f t="shared" si="269"/>
        <v>0</v>
      </c>
    </row>
    <row r="799" spans="1:25">
      <c r="A799" s="13">
        <v>28</v>
      </c>
      <c r="B799" s="2">
        <v>310003703</v>
      </c>
      <c r="C799" s="1" t="s">
        <v>222</v>
      </c>
      <c r="D799" s="1" t="s">
        <v>119</v>
      </c>
      <c r="E799" s="12">
        <f>_xlfn.IFNA(VLOOKUP($B799,'FST OMT'!$C:$AH,$A799,0),0)</f>
        <v>0</v>
      </c>
      <c r="F799" s="12">
        <f>_xlfn.IFNA(VLOOKUP($B799,'FST CV'!$C:$AH,$A799,0),0)</f>
        <v>0</v>
      </c>
      <c r="G799" s="12">
        <f>_xlfn.IFNA(VLOOKUP($B799,'FST TT'!$C:$AH,$A799,0),0)</f>
        <v>0</v>
      </c>
      <c r="I799" s="4">
        <f t="shared" si="258"/>
        <v>0</v>
      </c>
      <c r="K799" s="52">
        <f>IF(D799="MT",VLOOKUP(B799,Master_Item!B:H,7,0),VLOOKUP(B799,Master_Item!B:H,6,0))</f>
        <v>60</v>
      </c>
      <c r="L799" s="52" t="str">
        <f>VLOOKUP(B799,Master_Item!B:M,12,0)</f>
        <v>โรงงานวังม่วง</v>
      </c>
      <c r="M799" s="11" t="str">
        <f t="shared" si="259"/>
        <v>โรงงานวังม่วงRegion 5</v>
      </c>
      <c r="N799" s="11">
        <f t="shared" si="260"/>
        <v>0</v>
      </c>
      <c r="O799" s="11">
        <f t="shared" si="261"/>
        <v>0</v>
      </c>
      <c r="P799" s="11">
        <f t="shared" si="262"/>
        <v>0</v>
      </c>
      <c r="Q799" s="11">
        <f t="shared" si="263"/>
        <v>0</v>
      </c>
      <c r="R799" s="11">
        <f t="shared" si="264"/>
        <v>0</v>
      </c>
      <c r="S799" s="11"/>
      <c r="T799" s="1">
        <f>VLOOKUP(B799,Master_Item!B:I,8,0)</f>
        <v>9.6</v>
      </c>
      <c r="U799" s="11">
        <f t="shared" si="265"/>
        <v>0</v>
      </c>
      <c r="V799" s="11">
        <f t="shared" si="266"/>
        <v>0</v>
      </c>
      <c r="W799" s="11">
        <f t="shared" si="267"/>
        <v>0</v>
      </c>
      <c r="X799" s="11">
        <f t="shared" si="268"/>
        <v>0</v>
      </c>
      <c r="Y799" s="11">
        <f t="shared" si="269"/>
        <v>0</v>
      </c>
    </row>
    <row r="800" spans="1:25">
      <c r="A800" s="13">
        <v>29</v>
      </c>
      <c r="B800" s="2">
        <v>310003703</v>
      </c>
      <c r="C800" s="1" t="s">
        <v>222</v>
      </c>
      <c r="D800" s="1" t="s">
        <v>127</v>
      </c>
      <c r="E800" s="12">
        <f>_xlfn.IFNA(VLOOKUP($B800,'FST OMT'!$C:$AH,$A800,0),0)*0.45</f>
        <v>0</v>
      </c>
      <c r="F800" s="12">
        <f>_xlfn.IFNA(VLOOKUP($B800,'FST CV'!$C:$AH,$A800,0),0)*0.45</f>
        <v>0</v>
      </c>
      <c r="G800" s="12">
        <f>_xlfn.IFNA(VLOOKUP($B800,'FST TT'!$C:$AH,$A800,0),0)*0.45</f>
        <v>0</v>
      </c>
      <c r="I800" s="4">
        <f t="shared" si="258"/>
        <v>0</v>
      </c>
      <c r="K800" s="52">
        <f>IF(D800="MT",VLOOKUP(B800,Master_Item!B:H,7,0),VLOOKUP(B800,Master_Item!B:H,6,0))</f>
        <v>60</v>
      </c>
      <c r="L800" s="52" t="str">
        <f>VLOOKUP(B800,Master_Item!B:M,12,0)</f>
        <v>โรงงานวังม่วง</v>
      </c>
      <c r="M800" s="11" t="str">
        <f t="shared" si="259"/>
        <v>โรงงานวังม่วงRegion 6/9</v>
      </c>
      <c r="N800" s="11">
        <f t="shared" si="260"/>
        <v>0</v>
      </c>
      <c r="O800" s="11">
        <f t="shared" si="261"/>
        <v>0</v>
      </c>
      <c r="P800" s="11">
        <f t="shared" si="262"/>
        <v>0</v>
      </c>
      <c r="Q800" s="11">
        <f t="shared" si="263"/>
        <v>0</v>
      </c>
      <c r="R800" s="11">
        <f t="shared" si="264"/>
        <v>0</v>
      </c>
      <c r="S800" s="11"/>
      <c r="T800" s="1">
        <f>VLOOKUP(B800,Master_Item!B:I,8,0)</f>
        <v>9.6</v>
      </c>
      <c r="U800" s="11">
        <f t="shared" si="265"/>
        <v>0</v>
      </c>
      <c r="V800" s="11">
        <f t="shared" si="266"/>
        <v>0</v>
      </c>
      <c r="W800" s="11">
        <f t="shared" si="267"/>
        <v>0</v>
      </c>
      <c r="X800" s="11">
        <f t="shared" si="268"/>
        <v>0</v>
      </c>
      <c r="Y800" s="11">
        <f t="shared" si="269"/>
        <v>0</v>
      </c>
    </row>
    <row r="801" spans="1:25">
      <c r="A801" s="13">
        <v>29</v>
      </c>
      <c r="B801" s="2">
        <v>310003703</v>
      </c>
      <c r="C801" s="1" t="s">
        <v>222</v>
      </c>
      <c r="D801" s="1" t="s">
        <v>128</v>
      </c>
      <c r="E801" s="12">
        <f>_xlfn.IFNA(VLOOKUP($B801,'FST OMT'!$C:$AH,$A801,0),0)*0.55</f>
        <v>0</v>
      </c>
      <c r="F801" s="12">
        <f>_xlfn.IFNA(VLOOKUP($B801,'FST CV'!$C:$AH,$A801,0),0)*0.55</f>
        <v>0</v>
      </c>
      <c r="G801" s="12">
        <f>_xlfn.IFNA(VLOOKUP($B801,'FST TT'!$C:$AH,$A801,0),0)*0.55</f>
        <v>0</v>
      </c>
      <c r="I801" s="4">
        <f t="shared" si="258"/>
        <v>0</v>
      </c>
      <c r="K801" s="52">
        <f>IF(D801="MT",VLOOKUP(B801,Master_Item!B:H,7,0),VLOOKUP(B801,Master_Item!B:H,6,0))</f>
        <v>60</v>
      </c>
      <c r="L801" s="52" t="str">
        <f>VLOOKUP(B801,Master_Item!B:M,12,0)</f>
        <v>โรงงานวังม่วง</v>
      </c>
      <c r="M801" s="11" t="str">
        <f t="shared" si="259"/>
        <v>โรงงานวังม่วงRegion 6/14</v>
      </c>
      <c r="N801" s="11">
        <f t="shared" si="260"/>
        <v>0</v>
      </c>
      <c r="O801" s="11">
        <f t="shared" si="261"/>
        <v>0</v>
      </c>
      <c r="P801" s="11">
        <f t="shared" si="262"/>
        <v>0</v>
      </c>
      <c r="Q801" s="11">
        <f t="shared" si="263"/>
        <v>0</v>
      </c>
      <c r="R801" s="11">
        <f t="shared" si="264"/>
        <v>0</v>
      </c>
      <c r="S801" s="11"/>
      <c r="T801" s="1">
        <f>VLOOKUP(B801,Master_Item!B:I,8,0)</f>
        <v>9.6</v>
      </c>
      <c r="U801" s="11">
        <f t="shared" si="265"/>
        <v>0</v>
      </c>
      <c r="V801" s="11">
        <f t="shared" si="266"/>
        <v>0</v>
      </c>
      <c r="W801" s="11">
        <f t="shared" si="267"/>
        <v>0</v>
      </c>
      <c r="X801" s="11">
        <f t="shared" si="268"/>
        <v>0</v>
      </c>
      <c r="Y801" s="11">
        <f t="shared" si="269"/>
        <v>0</v>
      </c>
    </row>
    <row r="802" spans="1:25">
      <c r="A802" s="13">
        <v>30</v>
      </c>
      <c r="B802" s="2">
        <v>310003703</v>
      </c>
      <c r="C802" s="1" t="s">
        <v>222</v>
      </c>
      <c r="D802" s="1" t="s">
        <v>121</v>
      </c>
      <c r="E802" s="12">
        <f>_xlfn.IFNA(VLOOKUP($B802,'FST OMT'!$C:$AH,$A802,0),0)</f>
        <v>0</v>
      </c>
      <c r="F802" s="12">
        <f>_xlfn.IFNA(VLOOKUP($B802,'FST CV'!$C:$AH,$A802,0),0)</f>
        <v>0</v>
      </c>
      <c r="G802" s="12">
        <f>_xlfn.IFNA(VLOOKUP($B802,'FST TT'!$C:$AH,$A802,0),0)</f>
        <v>0</v>
      </c>
      <c r="I802" s="4">
        <f t="shared" si="258"/>
        <v>0</v>
      </c>
      <c r="K802" s="52">
        <f>IF(D802="MT",VLOOKUP(B802,Master_Item!B:H,7,0),VLOOKUP(B802,Master_Item!B:H,6,0))</f>
        <v>60</v>
      </c>
      <c r="L802" s="52" t="str">
        <f>VLOOKUP(B802,Master_Item!B:M,12,0)</f>
        <v>โรงงานวังม่วง</v>
      </c>
      <c r="M802" s="11" t="str">
        <f t="shared" si="259"/>
        <v>โรงงานวังม่วงRegion 7</v>
      </c>
      <c r="N802" s="11">
        <f t="shared" si="260"/>
        <v>0</v>
      </c>
      <c r="O802" s="11">
        <f t="shared" si="261"/>
        <v>0</v>
      </c>
      <c r="P802" s="11">
        <f t="shared" si="262"/>
        <v>0</v>
      </c>
      <c r="Q802" s="11">
        <f t="shared" si="263"/>
        <v>0</v>
      </c>
      <c r="R802" s="11">
        <f t="shared" si="264"/>
        <v>0</v>
      </c>
      <c r="S802" s="11"/>
      <c r="T802" s="1">
        <f>VLOOKUP(B802,Master_Item!B:I,8,0)</f>
        <v>9.6</v>
      </c>
      <c r="U802" s="11">
        <f t="shared" si="265"/>
        <v>0</v>
      </c>
      <c r="V802" s="11">
        <f t="shared" si="266"/>
        <v>0</v>
      </c>
      <c r="W802" s="11">
        <f t="shared" si="267"/>
        <v>0</v>
      </c>
      <c r="X802" s="11">
        <f t="shared" si="268"/>
        <v>0</v>
      </c>
      <c r="Y802" s="11">
        <f t="shared" si="269"/>
        <v>0</v>
      </c>
    </row>
    <row r="803" spans="1:25">
      <c r="A803" s="13">
        <v>31</v>
      </c>
      <c r="B803" s="2">
        <v>310003703</v>
      </c>
      <c r="C803" s="1" t="s">
        <v>222</v>
      </c>
      <c r="D803" s="1" t="s">
        <v>122</v>
      </c>
      <c r="E803" s="12">
        <f>_xlfn.IFNA(VLOOKUP($B803,'FST OMT'!$C:$AH,$A803,0),0)</f>
        <v>0</v>
      </c>
      <c r="F803" s="12">
        <f>_xlfn.IFNA(VLOOKUP($B803,'FST CV'!$C:$AH,$A803,0),0)</f>
        <v>0</v>
      </c>
      <c r="G803" s="12">
        <f>_xlfn.IFNA(VLOOKUP($B803,'FST TT'!$C:$AH,$A803,0),0)</f>
        <v>0</v>
      </c>
      <c r="I803" s="4">
        <f t="shared" si="258"/>
        <v>0</v>
      </c>
      <c r="K803" s="52">
        <f>IF(D803="MT",VLOOKUP(B803,Master_Item!B:H,7,0),VLOOKUP(B803,Master_Item!B:H,6,0))</f>
        <v>60</v>
      </c>
      <c r="L803" s="52" t="str">
        <f>VLOOKUP(B803,Master_Item!B:M,12,0)</f>
        <v>โรงงานวังม่วง</v>
      </c>
      <c r="M803" s="11" t="str">
        <f t="shared" si="259"/>
        <v>โรงงานวังม่วงRegion 8</v>
      </c>
      <c r="N803" s="11">
        <f t="shared" si="260"/>
        <v>0</v>
      </c>
      <c r="O803" s="11">
        <f t="shared" si="261"/>
        <v>0</v>
      </c>
      <c r="P803" s="11">
        <f t="shared" si="262"/>
        <v>0</v>
      </c>
      <c r="Q803" s="11">
        <f t="shared" si="263"/>
        <v>0</v>
      </c>
      <c r="R803" s="11">
        <f t="shared" si="264"/>
        <v>0</v>
      </c>
      <c r="S803" s="11"/>
      <c r="T803" s="1">
        <f>VLOOKUP(B803,Master_Item!B:I,8,0)</f>
        <v>9.6</v>
      </c>
      <c r="U803" s="11">
        <f t="shared" si="265"/>
        <v>0</v>
      </c>
      <c r="V803" s="11">
        <f t="shared" si="266"/>
        <v>0</v>
      </c>
      <c r="W803" s="11">
        <f t="shared" si="267"/>
        <v>0</v>
      </c>
      <c r="X803" s="11">
        <f t="shared" si="268"/>
        <v>0</v>
      </c>
      <c r="Y803" s="11">
        <f t="shared" si="269"/>
        <v>0</v>
      </c>
    </row>
    <row r="804" spans="1:25">
      <c r="A804" s="13">
        <v>131</v>
      </c>
      <c r="B804" s="2">
        <v>310003703</v>
      </c>
      <c r="C804" s="1" t="s">
        <v>222</v>
      </c>
      <c r="D804" s="1" t="s">
        <v>123</v>
      </c>
      <c r="H804" s="4">
        <f>_xlfn.IFNA(VLOOKUP(B804,'FST MT'!A:FS,$A804,0),0)</f>
        <v>88</v>
      </c>
      <c r="I804" s="4">
        <f t="shared" si="258"/>
        <v>88</v>
      </c>
      <c r="K804" s="52">
        <f>IF(D804="MT",VLOOKUP(B804,Master_Item!B:H,7,0),VLOOKUP(B804,Master_Item!B:H,6,0))</f>
        <v>60</v>
      </c>
      <c r="L804" s="52" t="str">
        <f>VLOOKUP(B804,Master_Item!B:M,12,0)</f>
        <v>โรงงานวังม่วง</v>
      </c>
      <c r="M804" s="11" t="str">
        <f t="shared" si="259"/>
        <v>โรงงานวังม่วงMT</v>
      </c>
      <c r="N804" s="11">
        <f t="shared" si="260"/>
        <v>0</v>
      </c>
      <c r="O804" s="11">
        <f t="shared" si="261"/>
        <v>0</v>
      </c>
      <c r="P804" s="11">
        <f t="shared" si="262"/>
        <v>0</v>
      </c>
      <c r="Q804" s="11">
        <f t="shared" si="263"/>
        <v>1.4666666666666666</v>
      </c>
      <c r="R804" s="11">
        <f t="shared" si="264"/>
        <v>1.4666666666666666</v>
      </c>
      <c r="S804" s="11"/>
      <c r="T804" s="1">
        <f>VLOOKUP(B804,Master_Item!B:I,8,0)</f>
        <v>9.6</v>
      </c>
      <c r="U804" s="11">
        <f t="shared" si="265"/>
        <v>0</v>
      </c>
      <c r="V804" s="11">
        <f t="shared" si="266"/>
        <v>0</v>
      </c>
      <c r="W804" s="11">
        <f t="shared" si="267"/>
        <v>0</v>
      </c>
      <c r="X804" s="11">
        <f t="shared" si="268"/>
        <v>844.8</v>
      </c>
      <c r="Y804" s="11">
        <f t="shared" si="269"/>
        <v>844.8</v>
      </c>
    </row>
    <row r="805" spans="1:25">
      <c r="A805" s="13">
        <v>24</v>
      </c>
      <c r="B805" s="2">
        <v>310003704</v>
      </c>
      <c r="C805" s="1" t="s">
        <v>260</v>
      </c>
      <c r="D805" s="1" t="s">
        <v>115</v>
      </c>
      <c r="E805" s="12">
        <f>_xlfn.IFNA(VLOOKUP($B805,'FST OMT'!$C:$AH,$A805,0),0)</f>
        <v>0</v>
      </c>
      <c r="F805" s="12">
        <f>_xlfn.IFNA(VLOOKUP($B805,'FST CV'!$C:$AH,$A805,0),0)</f>
        <v>0</v>
      </c>
      <c r="G805" s="12">
        <f>_xlfn.IFNA(VLOOKUP($B805,'FST TT'!$C:$AH,$A805,0),0)</f>
        <v>0</v>
      </c>
      <c r="I805" s="4">
        <f t="shared" ref="I805:I814" si="270">SUM(E805:H805)</f>
        <v>0</v>
      </c>
      <c r="K805" s="52">
        <f>IF(D805="MT",VLOOKUP(B805,Master_Item!B:H,7,0),VLOOKUP(B805,Master_Item!B:H,6,0))</f>
        <v>60</v>
      </c>
      <c r="L805" s="52" t="str">
        <f>VLOOKUP(B805,Master_Item!B:M,12,0)</f>
        <v>โรงงานวังม่วง</v>
      </c>
      <c r="M805" s="11" t="str">
        <f t="shared" ref="M805:M814" si="271">L805&amp;D805</f>
        <v>โรงงานวังม่วงRegion 1</v>
      </c>
      <c r="N805" s="11">
        <f t="shared" ref="N805:N814" si="272">E805/$K805</f>
        <v>0</v>
      </c>
      <c r="O805" s="11">
        <f t="shared" ref="O805:O814" si="273">F805/$K805</f>
        <v>0</v>
      </c>
      <c r="P805" s="11">
        <f t="shared" ref="P805:P814" si="274">G805/$K805</f>
        <v>0</v>
      </c>
      <c r="Q805" s="11">
        <f t="shared" ref="Q805:Q814" si="275">H805/$K805</f>
        <v>0</v>
      </c>
      <c r="R805" s="11">
        <f t="shared" ref="R805:R814" si="276">I805/$K805</f>
        <v>0</v>
      </c>
      <c r="S805" s="11"/>
      <c r="T805" s="1">
        <f>VLOOKUP(B805,Master_Item!B:I,8,0)</f>
        <v>9.6</v>
      </c>
      <c r="U805" s="11">
        <f t="shared" ref="U805:U814" si="277">$T805*E805</f>
        <v>0</v>
      </c>
      <c r="V805" s="11">
        <f t="shared" ref="V805:V814" si="278">$T805*F805</f>
        <v>0</v>
      </c>
      <c r="W805" s="11">
        <f t="shared" ref="W805:W814" si="279">$T805*G805</f>
        <v>0</v>
      </c>
      <c r="X805" s="11">
        <f t="shared" ref="X805:X814" si="280">$T805*H805</f>
        <v>0</v>
      </c>
      <c r="Y805" s="11">
        <f t="shared" ref="Y805:Y814" si="281">$T805*I805</f>
        <v>0</v>
      </c>
    </row>
    <row r="806" spans="1:25">
      <c r="A806" s="13">
        <v>25</v>
      </c>
      <c r="B806" s="2">
        <v>310003704</v>
      </c>
      <c r="C806" s="1" t="s">
        <v>260</v>
      </c>
      <c r="D806" s="1" t="s">
        <v>116</v>
      </c>
      <c r="E806" s="12">
        <f>_xlfn.IFNA(VLOOKUP($B806,'FST OMT'!$C:$AH,$A806,0),0)</f>
        <v>0</v>
      </c>
      <c r="F806" s="12">
        <f>_xlfn.IFNA(VLOOKUP($B806,'FST CV'!$C:$AH,$A806,0),0)</f>
        <v>0</v>
      </c>
      <c r="G806" s="12">
        <f>_xlfn.IFNA(VLOOKUP($B806,'FST TT'!$C:$AH,$A806,0),0)</f>
        <v>0</v>
      </c>
      <c r="I806" s="4">
        <f t="shared" si="270"/>
        <v>0</v>
      </c>
      <c r="K806" s="52">
        <f>IF(D806="MT",VLOOKUP(B806,Master_Item!B:H,7,0),VLOOKUP(B806,Master_Item!B:H,6,0))</f>
        <v>60</v>
      </c>
      <c r="L806" s="52" t="str">
        <f>VLOOKUP(B806,Master_Item!B:M,12,0)</f>
        <v>โรงงานวังม่วง</v>
      </c>
      <c r="M806" s="11" t="str">
        <f t="shared" si="271"/>
        <v>โรงงานวังม่วงRegion 2</v>
      </c>
      <c r="N806" s="11">
        <f t="shared" si="272"/>
        <v>0</v>
      </c>
      <c r="O806" s="11">
        <f t="shared" si="273"/>
        <v>0</v>
      </c>
      <c r="P806" s="11">
        <f t="shared" si="274"/>
        <v>0</v>
      </c>
      <c r="Q806" s="11">
        <f t="shared" si="275"/>
        <v>0</v>
      </c>
      <c r="R806" s="11">
        <f t="shared" si="276"/>
        <v>0</v>
      </c>
      <c r="S806" s="11"/>
      <c r="T806" s="1">
        <f>VLOOKUP(B806,Master_Item!B:I,8,0)</f>
        <v>9.6</v>
      </c>
      <c r="U806" s="11">
        <f t="shared" si="277"/>
        <v>0</v>
      </c>
      <c r="V806" s="11">
        <f t="shared" si="278"/>
        <v>0</v>
      </c>
      <c r="W806" s="11">
        <f t="shared" si="279"/>
        <v>0</v>
      </c>
      <c r="X806" s="11">
        <f t="shared" si="280"/>
        <v>0</v>
      </c>
      <c r="Y806" s="11">
        <f t="shared" si="281"/>
        <v>0</v>
      </c>
    </row>
    <row r="807" spans="1:25">
      <c r="A807" s="13">
        <v>26</v>
      </c>
      <c r="B807" s="2">
        <v>310003704</v>
      </c>
      <c r="C807" s="1" t="s">
        <v>260</v>
      </c>
      <c r="D807" s="1" t="s">
        <v>117</v>
      </c>
      <c r="E807" s="12">
        <f>_xlfn.IFNA(VLOOKUP($B807,'FST OMT'!$C:$AH,$A807,0),0)</f>
        <v>0</v>
      </c>
      <c r="F807" s="12">
        <f>_xlfn.IFNA(VLOOKUP($B807,'FST CV'!$C:$AH,$A807,0),0)</f>
        <v>0</v>
      </c>
      <c r="G807" s="12">
        <f>_xlfn.IFNA(VLOOKUP($B807,'FST TT'!$C:$AH,$A807,0),0)</f>
        <v>0</v>
      </c>
      <c r="I807" s="4">
        <f t="shared" si="270"/>
        <v>0</v>
      </c>
      <c r="K807" s="52">
        <f>IF(D807="MT",VLOOKUP(B807,Master_Item!B:H,7,0),VLOOKUP(B807,Master_Item!B:H,6,0))</f>
        <v>60</v>
      </c>
      <c r="L807" s="52" t="str">
        <f>VLOOKUP(B807,Master_Item!B:M,12,0)</f>
        <v>โรงงานวังม่วง</v>
      </c>
      <c r="M807" s="11" t="str">
        <f t="shared" si="271"/>
        <v>โรงงานวังม่วงRegion 3</v>
      </c>
      <c r="N807" s="11">
        <f t="shared" si="272"/>
        <v>0</v>
      </c>
      <c r="O807" s="11">
        <f t="shared" si="273"/>
        <v>0</v>
      </c>
      <c r="P807" s="11">
        <f t="shared" si="274"/>
        <v>0</v>
      </c>
      <c r="Q807" s="11">
        <f t="shared" si="275"/>
        <v>0</v>
      </c>
      <c r="R807" s="11">
        <f t="shared" si="276"/>
        <v>0</v>
      </c>
      <c r="S807" s="11"/>
      <c r="T807" s="1">
        <f>VLOOKUP(B807,Master_Item!B:I,8,0)</f>
        <v>9.6</v>
      </c>
      <c r="U807" s="11">
        <f t="shared" si="277"/>
        <v>0</v>
      </c>
      <c r="V807" s="11">
        <f t="shared" si="278"/>
        <v>0</v>
      </c>
      <c r="W807" s="11">
        <f t="shared" si="279"/>
        <v>0</v>
      </c>
      <c r="X807" s="11">
        <f t="shared" si="280"/>
        <v>0</v>
      </c>
      <c r="Y807" s="11">
        <f t="shared" si="281"/>
        <v>0</v>
      </c>
    </row>
    <row r="808" spans="1:25">
      <c r="A808" s="13">
        <v>27</v>
      </c>
      <c r="B808" s="2">
        <v>310003704</v>
      </c>
      <c r="C808" s="1" t="s">
        <v>260</v>
      </c>
      <c r="D808" s="1" t="s">
        <v>118</v>
      </c>
      <c r="E808" s="12">
        <f>_xlfn.IFNA(VLOOKUP($B808,'FST OMT'!$C:$AH,$A808,0),0)</f>
        <v>0</v>
      </c>
      <c r="F808" s="12">
        <f>_xlfn.IFNA(VLOOKUP($B808,'FST CV'!$C:$AH,$A808,0),0)</f>
        <v>0</v>
      </c>
      <c r="G808" s="12">
        <f>_xlfn.IFNA(VLOOKUP($B808,'FST TT'!$C:$AH,$A808,0),0)</f>
        <v>0</v>
      </c>
      <c r="I808" s="4">
        <f t="shared" si="270"/>
        <v>0</v>
      </c>
      <c r="K808" s="52">
        <f>IF(D808="MT",VLOOKUP(B808,Master_Item!B:H,7,0),VLOOKUP(B808,Master_Item!B:H,6,0))</f>
        <v>60</v>
      </c>
      <c r="L808" s="52" t="str">
        <f>VLOOKUP(B808,Master_Item!B:M,12,0)</f>
        <v>โรงงานวังม่วง</v>
      </c>
      <c r="M808" s="11" t="str">
        <f t="shared" si="271"/>
        <v>โรงงานวังม่วงRegion 4</v>
      </c>
      <c r="N808" s="11">
        <f t="shared" si="272"/>
        <v>0</v>
      </c>
      <c r="O808" s="11">
        <f t="shared" si="273"/>
        <v>0</v>
      </c>
      <c r="P808" s="11">
        <f t="shared" si="274"/>
        <v>0</v>
      </c>
      <c r="Q808" s="11">
        <f t="shared" si="275"/>
        <v>0</v>
      </c>
      <c r="R808" s="11">
        <f t="shared" si="276"/>
        <v>0</v>
      </c>
      <c r="S808" s="11"/>
      <c r="T808" s="1">
        <f>VLOOKUP(B808,Master_Item!B:I,8,0)</f>
        <v>9.6</v>
      </c>
      <c r="U808" s="11">
        <f t="shared" si="277"/>
        <v>0</v>
      </c>
      <c r="V808" s="11">
        <f t="shared" si="278"/>
        <v>0</v>
      </c>
      <c r="W808" s="11">
        <f t="shared" si="279"/>
        <v>0</v>
      </c>
      <c r="X808" s="11">
        <f t="shared" si="280"/>
        <v>0</v>
      </c>
      <c r="Y808" s="11">
        <f t="shared" si="281"/>
        <v>0</v>
      </c>
    </row>
    <row r="809" spans="1:25">
      <c r="A809" s="13">
        <v>28</v>
      </c>
      <c r="B809" s="2">
        <v>310003704</v>
      </c>
      <c r="C809" s="1" t="s">
        <v>260</v>
      </c>
      <c r="D809" s="1" t="s">
        <v>119</v>
      </c>
      <c r="E809" s="12">
        <f>_xlfn.IFNA(VLOOKUP($B809,'FST OMT'!$C:$AH,$A809,0),0)</f>
        <v>0</v>
      </c>
      <c r="F809" s="12">
        <f>_xlfn.IFNA(VLOOKUP($B809,'FST CV'!$C:$AH,$A809,0),0)</f>
        <v>0</v>
      </c>
      <c r="G809" s="12">
        <f>_xlfn.IFNA(VLOOKUP($B809,'FST TT'!$C:$AH,$A809,0),0)</f>
        <v>0</v>
      </c>
      <c r="I809" s="4">
        <f t="shared" si="270"/>
        <v>0</v>
      </c>
      <c r="K809" s="52">
        <f>IF(D809="MT",VLOOKUP(B809,Master_Item!B:H,7,0),VLOOKUP(B809,Master_Item!B:H,6,0))</f>
        <v>60</v>
      </c>
      <c r="L809" s="52" t="str">
        <f>VLOOKUP(B809,Master_Item!B:M,12,0)</f>
        <v>โรงงานวังม่วง</v>
      </c>
      <c r="M809" s="11" t="str">
        <f t="shared" si="271"/>
        <v>โรงงานวังม่วงRegion 5</v>
      </c>
      <c r="N809" s="11">
        <f t="shared" si="272"/>
        <v>0</v>
      </c>
      <c r="O809" s="11">
        <f t="shared" si="273"/>
        <v>0</v>
      </c>
      <c r="P809" s="11">
        <f t="shared" si="274"/>
        <v>0</v>
      </c>
      <c r="Q809" s="11">
        <f t="shared" si="275"/>
        <v>0</v>
      </c>
      <c r="R809" s="11">
        <f t="shared" si="276"/>
        <v>0</v>
      </c>
      <c r="S809" s="11"/>
      <c r="T809" s="1">
        <f>VLOOKUP(B809,Master_Item!B:I,8,0)</f>
        <v>9.6</v>
      </c>
      <c r="U809" s="11">
        <f t="shared" si="277"/>
        <v>0</v>
      </c>
      <c r="V809" s="11">
        <f t="shared" si="278"/>
        <v>0</v>
      </c>
      <c r="W809" s="11">
        <f t="shared" si="279"/>
        <v>0</v>
      </c>
      <c r="X809" s="11">
        <f t="shared" si="280"/>
        <v>0</v>
      </c>
      <c r="Y809" s="11">
        <f t="shared" si="281"/>
        <v>0</v>
      </c>
    </row>
    <row r="810" spans="1:25">
      <c r="A810" s="13">
        <v>29</v>
      </c>
      <c r="B810" s="2">
        <v>310003704</v>
      </c>
      <c r="C810" s="1" t="s">
        <v>260</v>
      </c>
      <c r="D810" s="1" t="s">
        <v>127</v>
      </c>
      <c r="E810" s="12">
        <f>_xlfn.IFNA(VLOOKUP($B810,'FST OMT'!$C:$AH,$A810,0),0)*0.45</f>
        <v>0</v>
      </c>
      <c r="F810" s="12">
        <f>_xlfn.IFNA(VLOOKUP($B810,'FST CV'!$C:$AH,$A810,0),0)*0.45</f>
        <v>0</v>
      </c>
      <c r="G810" s="12">
        <f>_xlfn.IFNA(VLOOKUP($B810,'FST TT'!$C:$AH,$A810,0),0)*0.45</f>
        <v>0</v>
      </c>
      <c r="I810" s="4">
        <f t="shared" si="270"/>
        <v>0</v>
      </c>
      <c r="K810" s="52">
        <f>IF(D810="MT",VLOOKUP(B810,Master_Item!B:H,7,0),VLOOKUP(B810,Master_Item!B:H,6,0))</f>
        <v>60</v>
      </c>
      <c r="L810" s="52" t="str">
        <f>VLOOKUP(B810,Master_Item!B:M,12,0)</f>
        <v>โรงงานวังม่วง</v>
      </c>
      <c r="M810" s="11" t="str">
        <f t="shared" si="271"/>
        <v>โรงงานวังม่วงRegion 6/9</v>
      </c>
      <c r="N810" s="11">
        <f t="shared" si="272"/>
        <v>0</v>
      </c>
      <c r="O810" s="11">
        <f t="shared" si="273"/>
        <v>0</v>
      </c>
      <c r="P810" s="11">
        <f t="shared" si="274"/>
        <v>0</v>
      </c>
      <c r="Q810" s="11">
        <f t="shared" si="275"/>
        <v>0</v>
      </c>
      <c r="R810" s="11">
        <f t="shared" si="276"/>
        <v>0</v>
      </c>
      <c r="S810" s="11"/>
      <c r="T810" s="1">
        <f>VLOOKUP(B810,Master_Item!B:I,8,0)</f>
        <v>9.6</v>
      </c>
      <c r="U810" s="11">
        <f t="shared" si="277"/>
        <v>0</v>
      </c>
      <c r="V810" s="11">
        <f t="shared" si="278"/>
        <v>0</v>
      </c>
      <c r="W810" s="11">
        <f t="shared" si="279"/>
        <v>0</v>
      </c>
      <c r="X810" s="11">
        <f t="shared" si="280"/>
        <v>0</v>
      </c>
      <c r="Y810" s="11">
        <f t="shared" si="281"/>
        <v>0</v>
      </c>
    </row>
    <row r="811" spans="1:25">
      <c r="A811" s="13">
        <v>29</v>
      </c>
      <c r="B811" s="2">
        <v>310003704</v>
      </c>
      <c r="C811" s="1" t="s">
        <v>260</v>
      </c>
      <c r="D811" s="1" t="s">
        <v>128</v>
      </c>
      <c r="E811" s="12">
        <f>_xlfn.IFNA(VLOOKUP($B811,'FST OMT'!$C:$AH,$A811,0),0)*0.55</f>
        <v>0</v>
      </c>
      <c r="F811" s="12">
        <f>_xlfn.IFNA(VLOOKUP($B811,'FST CV'!$C:$AH,$A811,0),0)*0.55</f>
        <v>0</v>
      </c>
      <c r="G811" s="12">
        <f>_xlfn.IFNA(VLOOKUP($B811,'FST TT'!$C:$AH,$A811,0),0)*0.55</f>
        <v>0</v>
      </c>
      <c r="I811" s="4">
        <f t="shared" si="270"/>
        <v>0</v>
      </c>
      <c r="K811" s="52">
        <f>IF(D811="MT",VLOOKUP(B811,Master_Item!B:H,7,0),VLOOKUP(B811,Master_Item!B:H,6,0))</f>
        <v>60</v>
      </c>
      <c r="L811" s="52" t="str">
        <f>VLOOKUP(B811,Master_Item!B:M,12,0)</f>
        <v>โรงงานวังม่วง</v>
      </c>
      <c r="M811" s="11" t="str">
        <f t="shared" si="271"/>
        <v>โรงงานวังม่วงRegion 6/14</v>
      </c>
      <c r="N811" s="11">
        <f t="shared" si="272"/>
        <v>0</v>
      </c>
      <c r="O811" s="11">
        <f t="shared" si="273"/>
        <v>0</v>
      </c>
      <c r="P811" s="11">
        <f t="shared" si="274"/>
        <v>0</v>
      </c>
      <c r="Q811" s="11">
        <f t="shared" si="275"/>
        <v>0</v>
      </c>
      <c r="R811" s="11">
        <f t="shared" si="276"/>
        <v>0</v>
      </c>
      <c r="S811" s="11"/>
      <c r="T811" s="1">
        <f>VLOOKUP(B811,Master_Item!B:I,8,0)</f>
        <v>9.6</v>
      </c>
      <c r="U811" s="11">
        <f t="shared" si="277"/>
        <v>0</v>
      </c>
      <c r="V811" s="11">
        <f t="shared" si="278"/>
        <v>0</v>
      </c>
      <c r="W811" s="11">
        <f t="shared" si="279"/>
        <v>0</v>
      </c>
      <c r="X811" s="11">
        <f t="shared" si="280"/>
        <v>0</v>
      </c>
      <c r="Y811" s="11">
        <f t="shared" si="281"/>
        <v>0</v>
      </c>
    </row>
    <row r="812" spans="1:25">
      <c r="A812" s="13">
        <v>30</v>
      </c>
      <c r="B812" s="2">
        <v>310003704</v>
      </c>
      <c r="C812" s="1" t="s">
        <v>260</v>
      </c>
      <c r="D812" s="1" t="s">
        <v>121</v>
      </c>
      <c r="E812" s="12">
        <f>_xlfn.IFNA(VLOOKUP($B812,'FST OMT'!$C:$AH,$A812,0),0)</f>
        <v>0</v>
      </c>
      <c r="F812" s="12">
        <f>_xlfn.IFNA(VLOOKUP($B812,'FST CV'!$C:$AH,$A812,0),0)</f>
        <v>0</v>
      </c>
      <c r="G812" s="12">
        <f>_xlfn.IFNA(VLOOKUP($B812,'FST TT'!$C:$AH,$A812,0),0)</f>
        <v>0</v>
      </c>
      <c r="I812" s="4">
        <f t="shared" si="270"/>
        <v>0</v>
      </c>
      <c r="K812" s="52">
        <f>IF(D812="MT",VLOOKUP(B812,Master_Item!B:H,7,0),VLOOKUP(B812,Master_Item!B:H,6,0))</f>
        <v>60</v>
      </c>
      <c r="L812" s="52" t="str">
        <f>VLOOKUP(B812,Master_Item!B:M,12,0)</f>
        <v>โรงงานวังม่วง</v>
      </c>
      <c r="M812" s="11" t="str">
        <f t="shared" si="271"/>
        <v>โรงงานวังม่วงRegion 7</v>
      </c>
      <c r="N812" s="11">
        <f t="shared" si="272"/>
        <v>0</v>
      </c>
      <c r="O812" s="11">
        <f t="shared" si="273"/>
        <v>0</v>
      </c>
      <c r="P812" s="11">
        <f t="shared" si="274"/>
        <v>0</v>
      </c>
      <c r="Q812" s="11">
        <f t="shared" si="275"/>
        <v>0</v>
      </c>
      <c r="R812" s="11">
        <f t="shared" si="276"/>
        <v>0</v>
      </c>
      <c r="S812" s="11"/>
      <c r="T812" s="1">
        <f>VLOOKUP(B812,Master_Item!B:I,8,0)</f>
        <v>9.6</v>
      </c>
      <c r="U812" s="11">
        <f t="shared" si="277"/>
        <v>0</v>
      </c>
      <c r="V812" s="11">
        <f t="shared" si="278"/>
        <v>0</v>
      </c>
      <c r="W812" s="11">
        <f t="shared" si="279"/>
        <v>0</v>
      </c>
      <c r="X812" s="11">
        <f t="shared" si="280"/>
        <v>0</v>
      </c>
      <c r="Y812" s="11">
        <f t="shared" si="281"/>
        <v>0</v>
      </c>
    </row>
    <row r="813" spans="1:25">
      <c r="A813" s="13">
        <v>31</v>
      </c>
      <c r="B813" s="2">
        <v>310003704</v>
      </c>
      <c r="C813" s="1" t="s">
        <v>260</v>
      </c>
      <c r="D813" s="1" t="s">
        <v>122</v>
      </c>
      <c r="E813" s="12">
        <f>_xlfn.IFNA(VLOOKUP($B813,'FST OMT'!$C:$AH,$A813,0),0)</f>
        <v>0</v>
      </c>
      <c r="F813" s="12">
        <f>_xlfn.IFNA(VLOOKUP($B813,'FST CV'!$C:$AH,$A813,0),0)</f>
        <v>0</v>
      </c>
      <c r="G813" s="12">
        <f>_xlfn.IFNA(VLOOKUP($B813,'FST TT'!$C:$AH,$A813,0),0)</f>
        <v>0</v>
      </c>
      <c r="I813" s="4">
        <f t="shared" si="270"/>
        <v>0</v>
      </c>
      <c r="K813" s="52">
        <f>IF(D813="MT",VLOOKUP(B813,Master_Item!B:H,7,0),VLOOKUP(B813,Master_Item!B:H,6,0))</f>
        <v>60</v>
      </c>
      <c r="L813" s="52" t="str">
        <f>VLOOKUP(B813,Master_Item!B:M,12,0)</f>
        <v>โรงงานวังม่วง</v>
      </c>
      <c r="M813" s="11" t="str">
        <f t="shared" si="271"/>
        <v>โรงงานวังม่วงRegion 8</v>
      </c>
      <c r="N813" s="11">
        <f t="shared" si="272"/>
        <v>0</v>
      </c>
      <c r="O813" s="11">
        <f t="shared" si="273"/>
        <v>0</v>
      </c>
      <c r="P813" s="11">
        <f t="shared" si="274"/>
        <v>0</v>
      </c>
      <c r="Q813" s="11">
        <f t="shared" si="275"/>
        <v>0</v>
      </c>
      <c r="R813" s="11">
        <f t="shared" si="276"/>
        <v>0</v>
      </c>
      <c r="S813" s="11"/>
      <c r="T813" s="1">
        <f>VLOOKUP(B813,Master_Item!B:I,8,0)</f>
        <v>9.6</v>
      </c>
      <c r="U813" s="11">
        <f t="shared" si="277"/>
        <v>0</v>
      </c>
      <c r="V813" s="11">
        <f t="shared" si="278"/>
        <v>0</v>
      </c>
      <c r="W813" s="11">
        <f t="shared" si="279"/>
        <v>0</v>
      </c>
      <c r="X813" s="11">
        <f t="shared" si="280"/>
        <v>0</v>
      </c>
      <c r="Y813" s="11">
        <f t="shared" si="281"/>
        <v>0</v>
      </c>
    </row>
    <row r="814" spans="1:25">
      <c r="A814" s="13">
        <v>131</v>
      </c>
      <c r="B814" s="2">
        <v>310003704</v>
      </c>
      <c r="C814" s="1" t="s">
        <v>260</v>
      </c>
      <c r="D814" s="1" t="s">
        <v>123</v>
      </c>
      <c r="H814" s="4">
        <f>_xlfn.IFNA(VLOOKUP(B814,'FST MT'!A:FS,$A814,0),0)</f>
        <v>110</v>
      </c>
      <c r="I814" s="4">
        <f t="shared" si="270"/>
        <v>110</v>
      </c>
      <c r="K814" s="52">
        <f>IF(D814="MT",VLOOKUP(B814,Master_Item!B:H,7,0),VLOOKUP(B814,Master_Item!B:H,6,0))</f>
        <v>60</v>
      </c>
      <c r="L814" s="52" t="str">
        <f>VLOOKUP(B814,Master_Item!B:M,12,0)</f>
        <v>โรงงานวังม่วง</v>
      </c>
      <c r="M814" s="11" t="str">
        <f t="shared" si="271"/>
        <v>โรงงานวังม่วงMT</v>
      </c>
      <c r="N814" s="11">
        <f t="shared" si="272"/>
        <v>0</v>
      </c>
      <c r="O814" s="11">
        <f t="shared" si="273"/>
        <v>0</v>
      </c>
      <c r="P814" s="11">
        <f t="shared" si="274"/>
        <v>0</v>
      </c>
      <c r="Q814" s="11">
        <f t="shared" si="275"/>
        <v>1.8333333333333333</v>
      </c>
      <c r="R814" s="11">
        <f t="shared" si="276"/>
        <v>1.8333333333333333</v>
      </c>
      <c r="S814" s="11"/>
      <c r="T814" s="1">
        <f>VLOOKUP(B814,Master_Item!B:I,8,0)</f>
        <v>9.6</v>
      </c>
      <c r="U814" s="11">
        <f t="shared" si="277"/>
        <v>0</v>
      </c>
      <c r="V814" s="11">
        <f t="shared" si="278"/>
        <v>0</v>
      </c>
      <c r="W814" s="11">
        <f t="shared" si="279"/>
        <v>0</v>
      </c>
      <c r="X814" s="11">
        <f t="shared" si="280"/>
        <v>1056</v>
      </c>
      <c r="Y814" s="11">
        <f t="shared" si="281"/>
        <v>1056</v>
      </c>
    </row>
    <row r="815" spans="1:25">
      <c r="A815" s="13">
        <v>24</v>
      </c>
      <c r="B815" s="2">
        <v>310004069</v>
      </c>
      <c r="C815" s="1" t="s">
        <v>224</v>
      </c>
      <c r="D815" s="1" t="s">
        <v>115</v>
      </c>
      <c r="E815" s="12">
        <f>_xlfn.IFNA(VLOOKUP($B815,'FST OMT'!$C:$AH,$A815,0),0)</f>
        <v>0</v>
      </c>
      <c r="F815" s="12">
        <f>_xlfn.IFNA(VLOOKUP($B815,'FST CV'!$C:$AH,$A815,0),0)</f>
        <v>0</v>
      </c>
      <c r="G815" s="12">
        <f>_xlfn.IFNA(VLOOKUP($B815,'FST TT'!$C:$AH,$A815,0),0)</f>
        <v>0</v>
      </c>
      <c r="I815" s="4">
        <f t="shared" ref="I815:I824" si="282">SUM(E815:H815)</f>
        <v>0</v>
      </c>
      <c r="K815" s="52">
        <f>IF(D815="MT",VLOOKUP(B815,Master_Item!B:H,7,0),VLOOKUP(B815,Master_Item!B:H,6,0))</f>
        <v>72</v>
      </c>
      <c r="L815" s="52" t="str">
        <f>VLOOKUP(B815,Master_Item!B:M,12,0)</f>
        <v>โรงงานวังม่วง</v>
      </c>
      <c r="M815" s="11" t="str">
        <f t="shared" ref="M815:M824" si="283">L815&amp;D815</f>
        <v>โรงงานวังม่วงRegion 1</v>
      </c>
      <c r="N815" s="11">
        <f t="shared" ref="N815:N824" si="284">E815/$K815</f>
        <v>0</v>
      </c>
      <c r="O815" s="11">
        <f t="shared" ref="O815:O824" si="285">F815/$K815</f>
        <v>0</v>
      </c>
      <c r="P815" s="11">
        <f t="shared" ref="P815:P824" si="286">G815/$K815</f>
        <v>0</v>
      </c>
      <c r="Q815" s="11">
        <f t="shared" ref="Q815:Q824" si="287">H815/$K815</f>
        <v>0</v>
      </c>
      <c r="R815" s="11">
        <f t="shared" ref="R815:R824" si="288">I815/$K815</f>
        <v>0</v>
      </c>
      <c r="S815" s="11"/>
      <c r="T815" s="1">
        <f>VLOOKUP(B815,Master_Item!B:I,8,0)</f>
        <v>9.1199999999999992</v>
      </c>
      <c r="U815" s="11">
        <f t="shared" ref="U815:U824" si="289">$T815*E815</f>
        <v>0</v>
      </c>
      <c r="V815" s="11">
        <f t="shared" ref="V815:V824" si="290">$T815*F815</f>
        <v>0</v>
      </c>
      <c r="W815" s="11">
        <f t="shared" ref="W815:W824" si="291">$T815*G815</f>
        <v>0</v>
      </c>
      <c r="X815" s="11">
        <f t="shared" ref="X815:X824" si="292">$T815*H815</f>
        <v>0</v>
      </c>
      <c r="Y815" s="11">
        <f t="shared" ref="Y815:Y824" si="293">$T815*I815</f>
        <v>0</v>
      </c>
    </row>
    <row r="816" spans="1:25">
      <c r="A816" s="13">
        <v>25</v>
      </c>
      <c r="B816" s="2">
        <v>310004069</v>
      </c>
      <c r="C816" s="1" t="s">
        <v>224</v>
      </c>
      <c r="D816" s="1" t="s">
        <v>116</v>
      </c>
      <c r="E816" s="12">
        <f>_xlfn.IFNA(VLOOKUP($B816,'FST OMT'!$C:$AH,$A816,0),0)</f>
        <v>0</v>
      </c>
      <c r="F816" s="12">
        <f>_xlfn.IFNA(VLOOKUP($B816,'FST CV'!$C:$AH,$A816,0),0)</f>
        <v>0</v>
      </c>
      <c r="G816" s="12">
        <f>_xlfn.IFNA(VLOOKUP($B816,'FST TT'!$C:$AH,$A816,0),0)</f>
        <v>0</v>
      </c>
      <c r="I816" s="4">
        <f t="shared" si="282"/>
        <v>0</v>
      </c>
      <c r="K816" s="52">
        <f>IF(D816="MT",VLOOKUP(B816,Master_Item!B:H,7,0),VLOOKUP(B816,Master_Item!B:H,6,0))</f>
        <v>72</v>
      </c>
      <c r="L816" s="52" t="str">
        <f>VLOOKUP(B816,Master_Item!B:M,12,0)</f>
        <v>โรงงานวังม่วง</v>
      </c>
      <c r="M816" s="11" t="str">
        <f t="shared" si="283"/>
        <v>โรงงานวังม่วงRegion 2</v>
      </c>
      <c r="N816" s="11">
        <f t="shared" si="284"/>
        <v>0</v>
      </c>
      <c r="O816" s="11">
        <f t="shared" si="285"/>
        <v>0</v>
      </c>
      <c r="P816" s="11">
        <f t="shared" si="286"/>
        <v>0</v>
      </c>
      <c r="Q816" s="11">
        <f t="shared" si="287"/>
        <v>0</v>
      </c>
      <c r="R816" s="11">
        <f t="shared" si="288"/>
        <v>0</v>
      </c>
      <c r="S816" s="11"/>
      <c r="T816" s="1">
        <f>VLOOKUP(B816,Master_Item!B:I,8,0)</f>
        <v>9.1199999999999992</v>
      </c>
      <c r="U816" s="11">
        <f t="shared" si="289"/>
        <v>0</v>
      </c>
      <c r="V816" s="11">
        <f t="shared" si="290"/>
        <v>0</v>
      </c>
      <c r="W816" s="11">
        <f t="shared" si="291"/>
        <v>0</v>
      </c>
      <c r="X816" s="11">
        <f t="shared" si="292"/>
        <v>0</v>
      </c>
      <c r="Y816" s="11">
        <f t="shared" si="293"/>
        <v>0</v>
      </c>
    </row>
    <row r="817" spans="1:25">
      <c r="A817" s="13">
        <v>26</v>
      </c>
      <c r="B817" s="2">
        <v>310004069</v>
      </c>
      <c r="C817" s="1" t="s">
        <v>224</v>
      </c>
      <c r="D817" s="1" t="s">
        <v>117</v>
      </c>
      <c r="E817" s="12">
        <f>_xlfn.IFNA(VLOOKUP($B817,'FST OMT'!$C:$AH,$A817,0),0)</f>
        <v>0</v>
      </c>
      <c r="F817" s="12">
        <f>_xlfn.IFNA(VLOOKUP($B817,'FST CV'!$C:$AH,$A817,0),0)</f>
        <v>0</v>
      </c>
      <c r="G817" s="12">
        <f>_xlfn.IFNA(VLOOKUP($B817,'FST TT'!$C:$AH,$A817,0),0)</f>
        <v>0</v>
      </c>
      <c r="I817" s="4">
        <f t="shared" si="282"/>
        <v>0</v>
      </c>
      <c r="K817" s="52">
        <f>IF(D817="MT",VLOOKUP(B817,Master_Item!B:H,7,0),VLOOKUP(B817,Master_Item!B:H,6,0))</f>
        <v>72</v>
      </c>
      <c r="L817" s="52" t="str">
        <f>VLOOKUP(B817,Master_Item!B:M,12,0)</f>
        <v>โรงงานวังม่วง</v>
      </c>
      <c r="M817" s="11" t="str">
        <f t="shared" si="283"/>
        <v>โรงงานวังม่วงRegion 3</v>
      </c>
      <c r="N817" s="11">
        <f t="shared" si="284"/>
        <v>0</v>
      </c>
      <c r="O817" s="11">
        <f t="shared" si="285"/>
        <v>0</v>
      </c>
      <c r="P817" s="11">
        <f t="shared" si="286"/>
        <v>0</v>
      </c>
      <c r="Q817" s="11">
        <f t="shared" si="287"/>
        <v>0</v>
      </c>
      <c r="R817" s="11">
        <f t="shared" si="288"/>
        <v>0</v>
      </c>
      <c r="S817" s="11"/>
      <c r="T817" s="1">
        <f>VLOOKUP(B817,Master_Item!B:I,8,0)</f>
        <v>9.1199999999999992</v>
      </c>
      <c r="U817" s="11">
        <f t="shared" si="289"/>
        <v>0</v>
      </c>
      <c r="V817" s="11">
        <f t="shared" si="290"/>
        <v>0</v>
      </c>
      <c r="W817" s="11">
        <f t="shared" si="291"/>
        <v>0</v>
      </c>
      <c r="X817" s="11">
        <f t="shared" si="292"/>
        <v>0</v>
      </c>
      <c r="Y817" s="11">
        <f t="shared" si="293"/>
        <v>0</v>
      </c>
    </row>
    <row r="818" spans="1:25">
      <c r="A818" s="13">
        <v>27</v>
      </c>
      <c r="B818" s="2">
        <v>310004069</v>
      </c>
      <c r="C818" s="1" t="s">
        <v>224</v>
      </c>
      <c r="D818" s="1" t="s">
        <v>118</v>
      </c>
      <c r="E818" s="12">
        <f>_xlfn.IFNA(VLOOKUP($B818,'FST OMT'!$C:$AH,$A818,0),0)</f>
        <v>0</v>
      </c>
      <c r="F818" s="12">
        <f>_xlfn.IFNA(VLOOKUP($B818,'FST CV'!$C:$AH,$A818,0),0)</f>
        <v>0</v>
      </c>
      <c r="G818" s="12">
        <f>_xlfn.IFNA(VLOOKUP($B818,'FST TT'!$C:$AH,$A818,0),0)</f>
        <v>0</v>
      </c>
      <c r="I818" s="4">
        <f t="shared" si="282"/>
        <v>0</v>
      </c>
      <c r="K818" s="52">
        <f>IF(D818="MT",VLOOKUP(B818,Master_Item!B:H,7,0),VLOOKUP(B818,Master_Item!B:H,6,0))</f>
        <v>72</v>
      </c>
      <c r="L818" s="52" t="str">
        <f>VLOOKUP(B818,Master_Item!B:M,12,0)</f>
        <v>โรงงานวังม่วง</v>
      </c>
      <c r="M818" s="11" t="str">
        <f t="shared" si="283"/>
        <v>โรงงานวังม่วงRegion 4</v>
      </c>
      <c r="N818" s="11">
        <f t="shared" si="284"/>
        <v>0</v>
      </c>
      <c r="O818" s="11">
        <f t="shared" si="285"/>
        <v>0</v>
      </c>
      <c r="P818" s="11">
        <f t="shared" si="286"/>
        <v>0</v>
      </c>
      <c r="Q818" s="11">
        <f t="shared" si="287"/>
        <v>0</v>
      </c>
      <c r="R818" s="11">
        <f t="shared" si="288"/>
        <v>0</v>
      </c>
      <c r="S818" s="11"/>
      <c r="T818" s="1">
        <f>VLOOKUP(B818,Master_Item!B:I,8,0)</f>
        <v>9.1199999999999992</v>
      </c>
      <c r="U818" s="11">
        <f t="shared" si="289"/>
        <v>0</v>
      </c>
      <c r="V818" s="11">
        <f t="shared" si="290"/>
        <v>0</v>
      </c>
      <c r="W818" s="11">
        <f t="shared" si="291"/>
        <v>0</v>
      </c>
      <c r="X818" s="11">
        <f t="shared" si="292"/>
        <v>0</v>
      </c>
      <c r="Y818" s="11">
        <f t="shared" si="293"/>
        <v>0</v>
      </c>
    </row>
    <row r="819" spans="1:25">
      <c r="A819" s="13">
        <v>28</v>
      </c>
      <c r="B819" s="2">
        <v>310004069</v>
      </c>
      <c r="C819" s="1" t="s">
        <v>224</v>
      </c>
      <c r="D819" s="1" t="s">
        <v>119</v>
      </c>
      <c r="E819" s="12">
        <f>_xlfn.IFNA(VLOOKUP($B819,'FST OMT'!$C:$AH,$A819,0),0)</f>
        <v>0</v>
      </c>
      <c r="F819" s="12">
        <f>_xlfn.IFNA(VLOOKUP($B819,'FST CV'!$C:$AH,$A819,0),0)</f>
        <v>0</v>
      </c>
      <c r="G819" s="12">
        <f>_xlfn.IFNA(VLOOKUP($B819,'FST TT'!$C:$AH,$A819,0),0)</f>
        <v>0</v>
      </c>
      <c r="I819" s="4">
        <f t="shared" si="282"/>
        <v>0</v>
      </c>
      <c r="K819" s="52">
        <f>IF(D819="MT",VLOOKUP(B819,Master_Item!B:H,7,0),VLOOKUP(B819,Master_Item!B:H,6,0))</f>
        <v>72</v>
      </c>
      <c r="L819" s="52" t="str">
        <f>VLOOKUP(B819,Master_Item!B:M,12,0)</f>
        <v>โรงงานวังม่วง</v>
      </c>
      <c r="M819" s="11" t="str">
        <f t="shared" si="283"/>
        <v>โรงงานวังม่วงRegion 5</v>
      </c>
      <c r="N819" s="11">
        <f t="shared" si="284"/>
        <v>0</v>
      </c>
      <c r="O819" s="11">
        <f t="shared" si="285"/>
        <v>0</v>
      </c>
      <c r="P819" s="11">
        <f t="shared" si="286"/>
        <v>0</v>
      </c>
      <c r="Q819" s="11">
        <f t="shared" si="287"/>
        <v>0</v>
      </c>
      <c r="R819" s="11">
        <f t="shared" si="288"/>
        <v>0</v>
      </c>
      <c r="S819" s="11"/>
      <c r="T819" s="1">
        <f>VLOOKUP(B819,Master_Item!B:I,8,0)</f>
        <v>9.1199999999999992</v>
      </c>
      <c r="U819" s="11">
        <f t="shared" si="289"/>
        <v>0</v>
      </c>
      <c r="V819" s="11">
        <f t="shared" si="290"/>
        <v>0</v>
      </c>
      <c r="W819" s="11">
        <f t="shared" si="291"/>
        <v>0</v>
      </c>
      <c r="X819" s="11">
        <f t="shared" si="292"/>
        <v>0</v>
      </c>
      <c r="Y819" s="11">
        <f t="shared" si="293"/>
        <v>0</v>
      </c>
    </row>
    <row r="820" spans="1:25">
      <c r="A820" s="13">
        <v>29</v>
      </c>
      <c r="B820" s="2">
        <v>310004069</v>
      </c>
      <c r="C820" s="1" t="s">
        <v>224</v>
      </c>
      <c r="D820" s="1" t="s">
        <v>127</v>
      </c>
      <c r="E820" s="12">
        <f>_xlfn.IFNA(VLOOKUP($B820,'FST OMT'!$C:$AH,$A820,0),0)*0.45</f>
        <v>0</v>
      </c>
      <c r="F820" s="12">
        <f>_xlfn.IFNA(VLOOKUP($B820,'FST CV'!$C:$AH,$A820,0),0)*0.45</f>
        <v>0</v>
      </c>
      <c r="G820" s="12">
        <f>_xlfn.IFNA(VLOOKUP($B820,'FST TT'!$C:$AH,$A820,0),0)*0.45</f>
        <v>0</v>
      </c>
      <c r="I820" s="4">
        <f t="shared" si="282"/>
        <v>0</v>
      </c>
      <c r="K820" s="52">
        <f>IF(D820="MT",VLOOKUP(B820,Master_Item!B:H,7,0),VLOOKUP(B820,Master_Item!B:H,6,0))</f>
        <v>72</v>
      </c>
      <c r="L820" s="52" t="str">
        <f>VLOOKUP(B820,Master_Item!B:M,12,0)</f>
        <v>โรงงานวังม่วง</v>
      </c>
      <c r="M820" s="11" t="str">
        <f t="shared" si="283"/>
        <v>โรงงานวังม่วงRegion 6/9</v>
      </c>
      <c r="N820" s="11">
        <f t="shared" si="284"/>
        <v>0</v>
      </c>
      <c r="O820" s="11">
        <f t="shared" si="285"/>
        <v>0</v>
      </c>
      <c r="P820" s="11">
        <f t="shared" si="286"/>
        <v>0</v>
      </c>
      <c r="Q820" s="11">
        <f t="shared" si="287"/>
        <v>0</v>
      </c>
      <c r="R820" s="11">
        <f t="shared" si="288"/>
        <v>0</v>
      </c>
      <c r="S820" s="11"/>
      <c r="T820" s="1">
        <f>VLOOKUP(B820,Master_Item!B:I,8,0)</f>
        <v>9.1199999999999992</v>
      </c>
      <c r="U820" s="11">
        <f t="shared" si="289"/>
        <v>0</v>
      </c>
      <c r="V820" s="11">
        <f t="shared" si="290"/>
        <v>0</v>
      </c>
      <c r="W820" s="11">
        <f t="shared" si="291"/>
        <v>0</v>
      </c>
      <c r="X820" s="11">
        <f t="shared" si="292"/>
        <v>0</v>
      </c>
      <c r="Y820" s="11">
        <f t="shared" si="293"/>
        <v>0</v>
      </c>
    </row>
    <row r="821" spans="1:25">
      <c r="A821" s="13">
        <v>29</v>
      </c>
      <c r="B821" s="2">
        <v>310004069</v>
      </c>
      <c r="C821" s="1" t="s">
        <v>224</v>
      </c>
      <c r="D821" s="1" t="s">
        <v>128</v>
      </c>
      <c r="E821" s="12">
        <f>_xlfn.IFNA(VLOOKUP($B821,'FST OMT'!$C:$AH,$A821,0),0)*0.55</f>
        <v>0</v>
      </c>
      <c r="F821" s="12">
        <f>_xlfn.IFNA(VLOOKUP($B821,'FST CV'!$C:$AH,$A821,0),0)*0.55</f>
        <v>0</v>
      </c>
      <c r="G821" s="12">
        <f>_xlfn.IFNA(VLOOKUP($B821,'FST TT'!$C:$AH,$A821,0),0)*0.55</f>
        <v>0</v>
      </c>
      <c r="I821" s="4">
        <f t="shared" si="282"/>
        <v>0</v>
      </c>
      <c r="K821" s="52">
        <f>IF(D821="MT",VLOOKUP(B821,Master_Item!B:H,7,0),VLOOKUP(B821,Master_Item!B:H,6,0))</f>
        <v>72</v>
      </c>
      <c r="L821" s="52" t="str">
        <f>VLOOKUP(B821,Master_Item!B:M,12,0)</f>
        <v>โรงงานวังม่วง</v>
      </c>
      <c r="M821" s="11" t="str">
        <f t="shared" si="283"/>
        <v>โรงงานวังม่วงRegion 6/14</v>
      </c>
      <c r="N821" s="11">
        <f t="shared" si="284"/>
        <v>0</v>
      </c>
      <c r="O821" s="11">
        <f t="shared" si="285"/>
        <v>0</v>
      </c>
      <c r="P821" s="11">
        <f t="shared" si="286"/>
        <v>0</v>
      </c>
      <c r="Q821" s="11">
        <f t="shared" si="287"/>
        <v>0</v>
      </c>
      <c r="R821" s="11">
        <f t="shared" si="288"/>
        <v>0</v>
      </c>
      <c r="S821" s="11"/>
      <c r="T821" s="1">
        <f>VLOOKUP(B821,Master_Item!B:I,8,0)</f>
        <v>9.1199999999999992</v>
      </c>
      <c r="U821" s="11">
        <f t="shared" si="289"/>
        <v>0</v>
      </c>
      <c r="V821" s="11">
        <f t="shared" si="290"/>
        <v>0</v>
      </c>
      <c r="W821" s="11">
        <f t="shared" si="291"/>
        <v>0</v>
      </c>
      <c r="X821" s="11">
        <f t="shared" si="292"/>
        <v>0</v>
      </c>
      <c r="Y821" s="11">
        <f t="shared" si="293"/>
        <v>0</v>
      </c>
    </row>
    <row r="822" spans="1:25">
      <c r="A822" s="13">
        <v>30</v>
      </c>
      <c r="B822" s="2">
        <v>310004069</v>
      </c>
      <c r="C822" s="1" t="s">
        <v>224</v>
      </c>
      <c r="D822" s="1" t="s">
        <v>121</v>
      </c>
      <c r="E822" s="12">
        <f>_xlfn.IFNA(VLOOKUP($B822,'FST OMT'!$C:$AH,$A822,0),0)</f>
        <v>0</v>
      </c>
      <c r="F822" s="12">
        <f>_xlfn.IFNA(VLOOKUP($B822,'FST CV'!$C:$AH,$A822,0),0)</f>
        <v>0</v>
      </c>
      <c r="G822" s="12">
        <f>_xlfn.IFNA(VLOOKUP($B822,'FST TT'!$C:$AH,$A822,0),0)</f>
        <v>0</v>
      </c>
      <c r="I822" s="4">
        <f t="shared" si="282"/>
        <v>0</v>
      </c>
      <c r="K822" s="52">
        <f>IF(D822="MT",VLOOKUP(B822,Master_Item!B:H,7,0),VLOOKUP(B822,Master_Item!B:H,6,0))</f>
        <v>72</v>
      </c>
      <c r="L822" s="52" t="str">
        <f>VLOOKUP(B822,Master_Item!B:M,12,0)</f>
        <v>โรงงานวังม่วง</v>
      </c>
      <c r="M822" s="11" t="str">
        <f t="shared" si="283"/>
        <v>โรงงานวังม่วงRegion 7</v>
      </c>
      <c r="N822" s="11">
        <f t="shared" si="284"/>
        <v>0</v>
      </c>
      <c r="O822" s="11">
        <f t="shared" si="285"/>
        <v>0</v>
      </c>
      <c r="P822" s="11">
        <f t="shared" si="286"/>
        <v>0</v>
      </c>
      <c r="Q822" s="11">
        <f t="shared" si="287"/>
        <v>0</v>
      </c>
      <c r="R822" s="11">
        <f t="shared" si="288"/>
        <v>0</v>
      </c>
      <c r="S822" s="11"/>
      <c r="T822" s="1">
        <f>VLOOKUP(B822,Master_Item!B:I,8,0)</f>
        <v>9.1199999999999992</v>
      </c>
      <c r="U822" s="11">
        <f t="shared" si="289"/>
        <v>0</v>
      </c>
      <c r="V822" s="11">
        <f t="shared" si="290"/>
        <v>0</v>
      </c>
      <c r="W822" s="11">
        <f t="shared" si="291"/>
        <v>0</v>
      </c>
      <c r="X822" s="11">
        <f t="shared" si="292"/>
        <v>0</v>
      </c>
      <c r="Y822" s="11">
        <f t="shared" si="293"/>
        <v>0</v>
      </c>
    </row>
    <row r="823" spans="1:25">
      <c r="A823" s="13">
        <v>31</v>
      </c>
      <c r="B823" s="2">
        <v>310004069</v>
      </c>
      <c r="C823" s="1" t="s">
        <v>224</v>
      </c>
      <c r="D823" s="1" t="s">
        <v>122</v>
      </c>
      <c r="E823" s="12">
        <f>_xlfn.IFNA(VLOOKUP($B823,'FST OMT'!$C:$AH,$A823,0),0)</f>
        <v>0</v>
      </c>
      <c r="F823" s="12">
        <f>_xlfn.IFNA(VLOOKUP($B823,'FST CV'!$C:$AH,$A823,0),0)</f>
        <v>0</v>
      </c>
      <c r="G823" s="12">
        <f>_xlfn.IFNA(VLOOKUP($B823,'FST TT'!$C:$AH,$A823,0),0)</f>
        <v>0</v>
      </c>
      <c r="I823" s="4">
        <f t="shared" si="282"/>
        <v>0</v>
      </c>
      <c r="K823" s="52">
        <f>IF(D823="MT",VLOOKUP(B823,Master_Item!B:H,7,0),VLOOKUP(B823,Master_Item!B:H,6,0))</f>
        <v>72</v>
      </c>
      <c r="L823" s="52" t="str">
        <f>VLOOKUP(B823,Master_Item!B:M,12,0)</f>
        <v>โรงงานวังม่วง</v>
      </c>
      <c r="M823" s="11" t="str">
        <f t="shared" si="283"/>
        <v>โรงงานวังม่วงRegion 8</v>
      </c>
      <c r="N823" s="11">
        <f t="shared" si="284"/>
        <v>0</v>
      </c>
      <c r="O823" s="11">
        <f t="shared" si="285"/>
        <v>0</v>
      </c>
      <c r="P823" s="11">
        <f t="shared" si="286"/>
        <v>0</v>
      </c>
      <c r="Q823" s="11">
        <f t="shared" si="287"/>
        <v>0</v>
      </c>
      <c r="R823" s="11">
        <f t="shared" si="288"/>
        <v>0</v>
      </c>
      <c r="S823" s="11"/>
      <c r="T823" s="1">
        <f>VLOOKUP(B823,Master_Item!B:I,8,0)</f>
        <v>9.1199999999999992</v>
      </c>
      <c r="U823" s="11">
        <f t="shared" si="289"/>
        <v>0</v>
      </c>
      <c r="V823" s="11">
        <f t="shared" si="290"/>
        <v>0</v>
      </c>
      <c r="W823" s="11">
        <f t="shared" si="291"/>
        <v>0</v>
      </c>
      <c r="X823" s="11">
        <f t="shared" si="292"/>
        <v>0</v>
      </c>
      <c r="Y823" s="11">
        <f t="shared" si="293"/>
        <v>0</v>
      </c>
    </row>
    <row r="824" spans="1:25">
      <c r="A824" s="13">
        <v>131</v>
      </c>
      <c r="B824" s="2">
        <v>310004069</v>
      </c>
      <c r="C824" s="1" t="s">
        <v>224</v>
      </c>
      <c r="D824" s="1" t="s">
        <v>123</v>
      </c>
      <c r="H824" s="4">
        <f>_xlfn.IFNA(VLOOKUP(B824,'FST MT'!A:FS,$A824,0),0)</f>
        <v>2792</v>
      </c>
      <c r="I824" s="4">
        <f t="shared" si="282"/>
        <v>2792</v>
      </c>
      <c r="K824" s="52">
        <f>IF(D824="MT",VLOOKUP(B824,Master_Item!B:H,7,0),VLOOKUP(B824,Master_Item!B:H,6,0))</f>
        <v>72</v>
      </c>
      <c r="L824" s="52" t="str">
        <f>VLOOKUP(B824,Master_Item!B:M,12,0)</f>
        <v>โรงงานวังม่วง</v>
      </c>
      <c r="M824" s="11" t="str">
        <f t="shared" si="283"/>
        <v>โรงงานวังม่วงMT</v>
      </c>
      <c r="N824" s="11">
        <f t="shared" si="284"/>
        <v>0</v>
      </c>
      <c r="O824" s="11">
        <f t="shared" si="285"/>
        <v>0</v>
      </c>
      <c r="P824" s="11">
        <f t="shared" si="286"/>
        <v>0</v>
      </c>
      <c r="Q824" s="11">
        <f t="shared" si="287"/>
        <v>38.777777777777779</v>
      </c>
      <c r="R824" s="11">
        <f t="shared" si="288"/>
        <v>38.777777777777779</v>
      </c>
      <c r="S824" s="11"/>
      <c r="T824" s="1">
        <f>VLOOKUP(B824,Master_Item!B:I,8,0)</f>
        <v>9.1199999999999992</v>
      </c>
      <c r="U824" s="11">
        <f t="shared" si="289"/>
        <v>0</v>
      </c>
      <c r="V824" s="11">
        <f t="shared" si="290"/>
        <v>0</v>
      </c>
      <c r="W824" s="11">
        <f t="shared" si="291"/>
        <v>0</v>
      </c>
      <c r="X824" s="11">
        <f t="shared" si="292"/>
        <v>25463.039999999997</v>
      </c>
      <c r="Y824" s="11">
        <f t="shared" si="293"/>
        <v>25463.039999999997</v>
      </c>
    </row>
    <row r="825" spans="1:25">
      <c r="A825" s="13">
        <v>24</v>
      </c>
      <c r="B825" s="2">
        <v>310004070</v>
      </c>
      <c r="C825" s="1" t="s">
        <v>225</v>
      </c>
      <c r="D825" s="1" t="s">
        <v>115</v>
      </c>
      <c r="E825" s="12">
        <f>_xlfn.IFNA(VLOOKUP($B825,'FST OMT'!$C:$AH,$A825,0),0)</f>
        <v>0</v>
      </c>
      <c r="F825" s="12">
        <f>_xlfn.IFNA(VLOOKUP($B825,'FST CV'!$C:$AH,$A825,0),0)</f>
        <v>8</v>
      </c>
      <c r="G825" s="12">
        <f>_xlfn.IFNA(VLOOKUP($B825,'FST TT'!$C:$AH,$A825,0),0)</f>
        <v>0</v>
      </c>
      <c r="I825" s="4">
        <f t="shared" ref="I825:I834" si="294">SUM(E825:H825)</f>
        <v>8</v>
      </c>
      <c r="K825" s="52">
        <f>IF(D825="MT",VLOOKUP(B825,Master_Item!B:H,7,0),VLOOKUP(B825,Master_Item!B:H,6,0))</f>
        <v>72</v>
      </c>
      <c r="L825" s="52" t="str">
        <f>VLOOKUP(B825,Master_Item!B:M,12,0)</f>
        <v>โรงงานวังม่วง</v>
      </c>
      <c r="M825" s="11" t="str">
        <f t="shared" ref="M825:M834" si="295">L825&amp;D825</f>
        <v>โรงงานวังม่วงRegion 1</v>
      </c>
      <c r="N825" s="11">
        <f t="shared" ref="N825:N834" si="296">E825/$K825</f>
        <v>0</v>
      </c>
      <c r="O825" s="11">
        <f t="shared" ref="O825:O834" si="297">F825/$K825</f>
        <v>0.1111111111111111</v>
      </c>
      <c r="P825" s="11">
        <f t="shared" ref="P825:P834" si="298">G825/$K825</f>
        <v>0</v>
      </c>
      <c r="Q825" s="11">
        <f t="shared" ref="Q825:Q834" si="299">H825/$K825</f>
        <v>0</v>
      </c>
      <c r="R825" s="11">
        <f t="shared" ref="R825:R834" si="300">I825/$K825</f>
        <v>0.1111111111111111</v>
      </c>
      <c r="S825" s="11"/>
      <c r="T825" s="1">
        <f>VLOOKUP(B825,Master_Item!B:I,8,0)</f>
        <v>8.4</v>
      </c>
      <c r="U825" s="11">
        <f t="shared" ref="U825:U834" si="301">$T825*E825</f>
        <v>0</v>
      </c>
      <c r="V825" s="11">
        <f t="shared" ref="V825:V834" si="302">$T825*F825</f>
        <v>67.2</v>
      </c>
      <c r="W825" s="11">
        <f t="shared" ref="W825:W834" si="303">$T825*G825</f>
        <v>0</v>
      </c>
      <c r="X825" s="11">
        <f t="shared" ref="X825:X834" si="304">$T825*H825</f>
        <v>0</v>
      </c>
      <c r="Y825" s="11">
        <f t="shared" ref="Y825:Y834" si="305">$T825*I825</f>
        <v>67.2</v>
      </c>
    </row>
    <row r="826" spans="1:25">
      <c r="A826" s="13">
        <v>25</v>
      </c>
      <c r="B826" s="2">
        <v>310004070</v>
      </c>
      <c r="C826" s="1" t="s">
        <v>225</v>
      </c>
      <c r="D826" s="1" t="s">
        <v>116</v>
      </c>
      <c r="E826" s="12">
        <f>_xlfn.IFNA(VLOOKUP($B826,'FST OMT'!$C:$AH,$A826,0),0)</f>
        <v>360</v>
      </c>
      <c r="F826" s="12">
        <f>_xlfn.IFNA(VLOOKUP($B826,'FST CV'!$C:$AH,$A826,0),0)</f>
        <v>23</v>
      </c>
      <c r="G826" s="12">
        <f>_xlfn.IFNA(VLOOKUP($B826,'FST TT'!$C:$AH,$A826,0),0)</f>
        <v>0</v>
      </c>
      <c r="I826" s="4">
        <f t="shared" si="294"/>
        <v>383</v>
      </c>
      <c r="K826" s="52">
        <f>IF(D826="MT",VLOOKUP(B826,Master_Item!B:H,7,0),VLOOKUP(B826,Master_Item!B:H,6,0))</f>
        <v>72</v>
      </c>
      <c r="L826" s="52" t="str">
        <f>VLOOKUP(B826,Master_Item!B:M,12,0)</f>
        <v>โรงงานวังม่วง</v>
      </c>
      <c r="M826" s="11" t="str">
        <f t="shared" si="295"/>
        <v>โรงงานวังม่วงRegion 2</v>
      </c>
      <c r="N826" s="11">
        <f t="shared" si="296"/>
        <v>5</v>
      </c>
      <c r="O826" s="11">
        <f t="shared" si="297"/>
        <v>0.31944444444444442</v>
      </c>
      <c r="P826" s="11">
        <f t="shared" si="298"/>
        <v>0</v>
      </c>
      <c r="Q826" s="11">
        <f t="shared" si="299"/>
        <v>0</v>
      </c>
      <c r="R826" s="11">
        <f t="shared" si="300"/>
        <v>5.3194444444444446</v>
      </c>
      <c r="S826" s="11"/>
      <c r="T826" s="1">
        <f>VLOOKUP(B826,Master_Item!B:I,8,0)</f>
        <v>8.4</v>
      </c>
      <c r="U826" s="11">
        <f t="shared" si="301"/>
        <v>3024</v>
      </c>
      <c r="V826" s="11">
        <f t="shared" si="302"/>
        <v>193.20000000000002</v>
      </c>
      <c r="W826" s="11">
        <f t="shared" si="303"/>
        <v>0</v>
      </c>
      <c r="X826" s="11">
        <f t="shared" si="304"/>
        <v>0</v>
      </c>
      <c r="Y826" s="11">
        <f t="shared" si="305"/>
        <v>3217.2000000000003</v>
      </c>
    </row>
    <row r="827" spans="1:25">
      <c r="A827" s="13">
        <v>26</v>
      </c>
      <c r="B827" s="2">
        <v>310004070</v>
      </c>
      <c r="C827" s="1" t="s">
        <v>225</v>
      </c>
      <c r="D827" s="1" t="s">
        <v>117</v>
      </c>
      <c r="E827" s="12">
        <f>_xlfn.IFNA(VLOOKUP($B827,'FST OMT'!$C:$AH,$A827,0),0)</f>
        <v>133</v>
      </c>
      <c r="F827" s="12">
        <f>_xlfn.IFNA(VLOOKUP($B827,'FST CV'!$C:$AH,$A827,0),0)</f>
        <v>0</v>
      </c>
      <c r="G827" s="12">
        <f>_xlfn.IFNA(VLOOKUP($B827,'FST TT'!$C:$AH,$A827,0),0)</f>
        <v>0</v>
      </c>
      <c r="I827" s="4">
        <f t="shared" si="294"/>
        <v>133</v>
      </c>
      <c r="K827" s="52">
        <f>IF(D827="MT",VLOOKUP(B827,Master_Item!B:H,7,0),VLOOKUP(B827,Master_Item!B:H,6,0))</f>
        <v>72</v>
      </c>
      <c r="L827" s="52" t="str">
        <f>VLOOKUP(B827,Master_Item!B:M,12,0)</f>
        <v>โรงงานวังม่วง</v>
      </c>
      <c r="M827" s="11" t="str">
        <f t="shared" si="295"/>
        <v>โรงงานวังม่วงRegion 3</v>
      </c>
      <c r="N827" s="11">
        <f t="shared" si="296"/>
        <v>1.8472222222222223</v>
      </c>
      <c r="O827" s="11">
        <f t="shared" si="297"/>
        <v>0</v>
      </c>
      <c r="P827" s="11">
        <f t="shared" si="298"/>
        <v>0</v>
      </c>
      <c r="Q827" s="11">
        <f t="shared" si="299"/>
        <v>0</v>
      </c>
      <c r="R827" s="11">
        <f t="shared" si="300"/>
        <v>1.8472222222222223</v>
      </c>
      <c r="S827" s="11"/>
      <c r="T827" s="1">
        <f>VLOOKUP(B827,Master_Item!B:I,8,0)</f>
        <v>8.4</v>
      </c>
      <c r="U827" s="11">
        <f t="shared" si="301"/>
        <v>1117.2</v>
      </c>
      <c r="V827" s="11">
        <f t="shared" si="302"/>
        <v>0</v>
      </c>
      <c r="W827" s="11">
        <f t="shared" si="303"/>
        <v>0</v>
      </c>
      <c r="X827" s="11">
        <f t="shared" si="304"/>
        <v>0</v>
      </c>
      <c r="Y827" s="11">
        <f t="shared" si="305"/>
        <v>1117.2</v>
      </c>
    </row>
    <row r="828" spans="1:25">
      <c r="A828" s="13">
        <v>27</v>
      </c>
      <c r="B828" s="2">
        <v>310004070</v>
      </c>
      <c r="C828" s="1" t="s">
        <v>225</v>
      </c>
      <c r="D828" s="1" t="s">
        <v>118</v>
      </c>
      <c r="E828" s="12">
        <f>_xlfn.IFNA(VLOOKUP($B828,'FST OMT'!$C:$AH,$A828,0),0)</f>
        <v>260</v>
      </c>
      <c r="F828" s="12">
        <f>_xlfn.IFNA(VLOOKUP($B828,'FST CV'!$C:$AH,$A828,0),0)</f>
        <v>117</v>
      </c>
      <c r="G828" s="12">
        <f>_xlfn.IFNA(VLOOKUP($B828,'FST TT'!$C:$AH,$A828,0),0)</f>
        <v>0</v>
      </c>
      <c r="I828" s="4">
        <f t="shared" si="294"/>
        <v>377</v>
      </c>
      <c r="K828" s="52">
        <f>IF(D828="MT",VLOOKUP(B828,Master_Item!B:H,7,0),VLOOKUP(B828,Master_Item!B:H,6,0))</f>
        <v>72</v>
      </c>
      <c r="L828" s="52" t="str">
        <f>VLOOKUP(B828,Master_Item!B:M,12,0)</f>
        <v>โรงงานวังม่วง</v>
      </c>
      <c r="M828" s="11" t="str">
        <f t="shared" si="295"/>
        <v>โรงงานวังม่วงRegion 4</v>
      </c>
      <c r="N828" s="11">
        <f t="shared" si="296"/>
        <v>3.6111111111111112</v>
      </c>
      <c r="O828" s="11">
        <f t="shared" si="297"/>
        <v>1.625</v>
      </c>
      <c r="P828" s="11">
        <f t="shared" si="298"/>
        <v>0</v>
      </c>
      <c r="Q828" s="11">
        <f t="shared" si="299"/>
        <v>0</v>
      </c>
      <c r="R828" s="11">
        <f t="shared" si="300"/>
        <v>5.2361111111111107</v>
      </c>
      <c r="S828" s="11"/>
      <c r="T828" s="1">
        <f>VLOOKUP(B828,Master_Item!B:I,8,0)</f>
        <v>8.4</v>
      </c>
      <c r="U828" s="11">
        <f t="shared" si="301"/>
        <v>2184</v>
      </c>
      <c r="V828" s="11">
        <f t="shared" si="302"/>
        <v>982.80000000000007</v>
      </c>
      <c r="W828" s="11">
        <f t="shared" si="303"/>
        <v>0</v>
      </c>
      <c r="X828" s="11">
        <f t="shared" si="304"/>
        <v>0</v>
      </c>
      <c r="Y828" s="11">
        <f t="shared" si="305"/>
        <v>3166.8</v>
      </c>
    </row>
    <row r="829" spans="1:25">
      <c r="A829" s="13">
        <v>28</v>
      </c>
      <c r="B829" s="2">
        <v>310004070</v>
      </c>
      <c r="C829" s="1" t="s">
        <v>225</v>
      </c>
      <c r="D829" s="1" t="s">
        <v>119</v>
      </c>
      <c r="E829" s="12">
        <f>_xlfn.IFNA(VLOOKUP($B829,'FST OMT'!$C:$AH,$A829,0),0)</f>
        <v>60</v>
      </c>
      <c r="F829" s="12">
        <f>_xlfn.IFNA(VLOOKUP($B829,'FST CV'!$C:$AH,$A829,0),0)</f>
        <v>11</v>
      </c>
      <c r="G829" s="12">
        <f>_xlfn.IFNA(VLOOKUP($B829,'FST TT'!$C:$AH,$A829,0),0)</f>
        <v>0</v>
      </c>
      <c r="I829" s="4">
        <f t="shared" si="294"/>
        <v>71</v>
      </c>
      <c r="K829" s="52">
        <f>IF(D829="MT",VLOOKUP(B829,Master_Item!B:H,7,0),VLOOKUP(B829,Master_Item!B:H,6,0))</f>
        <v>72</v>
      </c>
      <c r="L829" s="52" t="str">
        <f>VLOOKUP(B829,Master_Item!B:M,12,0)</f>
        <v>โรงงานวังม่วง</v>
      </c>
      <c r="M829" s="11" t="str">
        <f t="shared" si="295"/>
        <v>โรงงานวังม่วงRegion 5</v>
      </c>
      <c r="N829" s="11">
        <f t="shared" si="296"/>
        <v>0.83333333333333337</v>
      </c>
      <c r="O829" s="11">
        <f t="shared" si="297"/>
        <v>0.15277777777777779</v>
      </c>
      <c r="P829" s="11">
        <f t="shared" si="298"/>
        <v>0</v>
      </c>
      <c r="Q829" s="11">
        <f t="shared" si="299"/>
        <v>0</v>
      </c>
      <c r="R829" s="11">
        <f t="shared" si="300"/>
        <v>0.98611111111111116</v>
      </c>
      <c r="S829" s="11"/>
      <c r="T829" s="1">
        <f>VLOOKUP(B829,Master_Item!B:I,8,0)</f>
        <v>8.4</v>
      </c>
      <c r="U829" s="11">
        <f t="shared" si="301"/>
        <v>504</v>
      </c>
      <c r="V829" s="11">
        <f t="shared" si="302"/>
        <v>92.4</v>
      </c>
      <c r="W829" s="11">
        <f t="shared" si="303"/>
        <v>0</v>
      </c>
      <c r="X829" s="11">
        <f t="shared" si="304"/>
        <v>0</v>
      </c>
      <c r="Y829" s="11">
        <f t="shared" si="305"/>
        <v>596.4</v>
      </c>
    </row>
    <row r="830" spans="1:25">
      <c r="A830" s="13">
        <v>29</v>
      </c>
      <c r="B830" s="2">
        <v>310004070</v>
      </c>
      <c r="C830" s="1" t="s">
        <v>225</v>
      </c>
      <c r="D830" s="1" t="s">
        <v>127</v>
      </c>
      <c r="E830" s="12">
        <f>_xlfn.IFNA(VLOOKUP($B830,'FST OMT'!$C:$AH,$A830,0),0)*0.45</f>
        <v>96.75</v>
      </c>
      <c r="F830" s="12">
        <f>_xlfn.IFNA(VLOOKUP($B830,'FST CV'!$C:$AH,$A830,0),0)*0.45</f>
        <v>0</v>
      </c>
      <c r="G830" s="12">
        <f>_xlfn.IFNA(VLOOKUP($B830,'FST TT'!$C:$AH,$A830,0),0)*0.45</f>
        <v>0</v>
      </c>
      <c r="I830" s="4">
        <f t="shared" si="294"/>
        <v>96.75</v>
      </c>
      <c r="K830" s="52">
        <f>IF(D830="MT",VLOOKUP(B830,Master_Item!B:H,7,0),VLOOKUP(B830,Master_Item!B:H,6,0))</f>
        <v>72</v>
      </c>
      <c r="L830" s="52" t="str">
        <f>VLOOKUP(B830,Master_Item!B:M,12,0)</f>
        <v>โรงงานวังม่วง</v>
      </c>
      <c r="M830" s="11" t="str">
        <f t="shared" si="295"/>
        <v>โรงงานวังม่วงRegion 6/9</v>
      </c>
      <c r="N830" s="11">
        <f t="shared" si="296"/>
        <v>1.34375</v>
      </c>
      <c r="O830" s="11">
        <f t="shared" si="297"/>
        <v>0</v>
      </c>
      <c r="P830" s="11">
        <f t="shared" si="298"/>
        <v>0</v>
      </c>
      <c r="Q830" s="11">
        <f t="shared" si="299"/>
        <v>0</v>
      </c>
      <c r="R830" s="11">
        <f t="shared" si="300"/>
        <v>1.34375</v>
      </c>
      <c r="S830" s="11"/>
      <c r="T830" s="1">
        <f>VLOOKUP(B830,Master_Item!B:I,8,0)</f>
        <v>8.4</v>
      </c>
      <c r="U830" s="11">
        <f t="shared" si="301"/>
        <v>812.7</v>
      </c>
      <c r="V830" s="11">
        <f t="shared" si="302"/>
        <v>0</v>
      </c>
      <c r="W830" s="11">
        <f t="shared" si="303"/>
        <v>0</v>
      </c>
      <c r="X830" s="11">
        <f t="shared" si="304"/>
        <v>0</v>
      </c>
      <c r="Y830" s="11">
        <f t="shared" si="305"/>
        <v>812.7</v>
      </c>
    </row>
    <row r="831" spans="1:25">
      <c r="A831" s="13">
        <v>29</v>
      </c>
      <c r="B831" s="2">
        <v>310004070</v>
      </c>
      <c r="C831" s="1" t="s">
        <v>225</v>
      </c>
      <c r="D831" s="1" t="s">
        <v>128</v>
      </c>
      <c r="E831" s="12">
        <f>_xlfn.IFNA(VLOOKUP($B831,'FST OMT'!$C:$AH,$A831,0),0)*0.55</f>
        <v>118.25000000000001</v>
      </c>
      <c r="F831" s="12">
        <f>_xlfn.IFNA(VLOOKUP($B831,'FST CV'!$C:$AH,$A831,0),0)*0.55</f>
        <v>0</v>
      </c>
      <c r="G831" s="12">
        <f>_xlfn.IFNA(VLOOKUP($B831,'FST TT'!$C:$AH,$A831,0),0)*0.55</f>
        <v>0</v>
      </c>
      <c r="I831" s="4">
        <f t="shared" si="294"/>
        <v>118.25000000000001</v>
      </c>
      <c r="K831" s="52">
        <f>IF(D831="MT",VLOOKUP(B831,Master_Item!B:H,7,0),VLOOKUP(B831,Master_Item!B:H,6,0))</f>
        <v>72</v>
      </c>
      <c r="L831" s="52" t="str">
        <f>VLOOKUP(B831,Master_Item!B:M,12,0)</f>
        <v>โรงงานวังม่วง</v>
      </c>
      <c r="M831" s="11" t="str">
        <f t="shared" si="295"/>
        <v>โรงงานวังม่วงRegion 6/14</v>
      </c>
      <c r="N831" s="11">
        <f t="shared" si="296"/>
        <v>1.6423611111111114</v>
      </c>
      <c r="O831" s="11">
        <f t="shared" si="297"/>
        <v>0</v>
      </c>
      <c r="P831" s="11">
        <f t="shared" si="298"/>
        <v>0</v>
      </c>
      <c r="Q831" s="11">
        <f t="shared" si="299"/>
        <v>0</v>
      </c>
      <c r="R831" s="11">
        <f t="shared" si="300"/>
        <v>1.6423611111111114</v>
      </c>
      <c r="S831" s="11"/>
      <c r="T831" s="1">
        <f>VLOOKUP(B831,Master_Item!B:I,8,0)</f>
        <v>8.4</v>
      </c>
      <c r="U831" s="11">
        <f t="shared" si="301"/>
        <v>993.30000000000018</v>
      </c>
      <c r="V831" s="11">
        <f t="shared" si="302"/>
        <v>0</v>
      </c>
      <c r="W831" s="11">
        <f t="shared" si="303"/>
        <v>0</v>
      </c>
      <c r="X831" s="11">
        <f t="shared" si="304"/>
        <v>0</v>
      </c>
      <c r="Y831" s="11">
        <f t="shared" si="305"/>
        <v>993.30000000000018</v>
      </c>
    </row>
    <row r="832" spans="1:25">
      <c r="A832" s="13">
        <v>30</v>
      </c>
      <c r="B832" s="2">
        <v>310004070</v>
      </c>
      <c r="C832" s="1" t="s">
        <v>225</v>
      </c>
      <c r="D832" s="1" t="s">
        <v>121</v>
      </c>
      <c r="E832" s="12">
        <f>_xlfn.IFNA(VLOOKUP($B832,'FST OMT'!$C:$AH,$A832,0),0)</f>
        <v>3</v>
      </c>
      <c r="F832" s="12">
        <f>_xlfn.IFNA(VLOOKUP($B832,'FST CV'!$C:$AH,$A832,0),0)</f>
        <v>2</v>
      </c>
      <c r="G832" s="12">
        <f>_xlfn.IFNA(VLOOKUP($B832,'FST TT'!$C:$AH,$A832,0),0)</f>
        <v>0</v>
      </c>
      <c r="I832" s="4">
        <f t="shared" si="294"/>
        <v>5</v>
      </c>
      <c r="K832" s="52">
        <f>IF(D832="MT",VLOOKUP(B832,Master_Item!B:H,7,0),VLOOKUP(B832,Master_Item!B:H,6,0))</f>
        <v>72</v>
      </c>
      <c r="L832" s="52" t="str">
        <f>VLOOKUP(B832,Master_Item!B:M,12,0)</f>
        <v>โรงงานวังม่วง</v>
      </c>
      <c r="M832" s="11" t="str">
        <f t="shared" si="295"/>
        <v>โรงงานวังม่วงRegion 7</v>
      </c>
      <c r="N832" s="11">
        <f t="shared" si="296"/>
        <v>4.1666666666666664E-2</v>
      </c>
      <c r="O832" s="11">
        <f t="shared" si="297"/>
        <v>2.7777777777777776E-2</v>
      </c>
      <c r="P832" s="11">
        <f t="shared" si="298"/>
        <v>0</v>
      </c>
      <c r="Q832" s="11">
        <f t="shared" si="299"/>
        <v>0</v>
      </c>
      <c r="R832" s="11">
        <f t="shared" si="300"/>
        <v>6.9444444444444448E-2</v>
      </c>
      <c r="S832" s="11"/>
      <c r="T832" s="1">
        <f>VLOOKUP(B832,Master_Item!B:I,8,0)</f>
        <v>8.4</v>
      </c>
      <c r="U832" s="11">
        <f t="shared" si="301"/>
        <v>25.200000000000003</v>
      </c>
      <c r="V832" s="11">
        <f t="shared" si="302"/>
        <v>16.8</v>
      </c>
      <c r="W832" s="11">
        <f t="shared" si="303"/>
        <v>0</v>
      </c>
      <c r="X832" s="11">
        <f t="shared" si="304"/>
        <v>0</v>
      </c>
      <c r="Y832" s="11">
        <f t="shared" si="305"/>
        <v>42</v>
      </c>
    </row>
    <row r="833" spans="1:25">
      <c r="A833" s="13">
        <v>31</v>
      </c>
      <c r="B833" s="2">
        <v>310004070</v>
      </c>
      <c r="C833" s="1" t="s">
        <v>225</v>
      </c>
      <c r="D833" s="1" t="s">
        <v>122</v>
      </c>
      <c r="E833" s="12">
        <f>_xlfn.IFNA(VLOOKUP($B833,'FST OMT'!$C:$AH,$A833,0),0)</f>
        <v>252</v>
      </c>
      <c r="F833" s="12">
        <f>_xlfn.IFNA(VLOOKUP($B833,'FST CV'!$C:$AH,$A833,0),0)</f>
        <v>0</v>
      </c>
      <c r="G833" s="12">
        <f>_xlfn.IFNA(VLOOKUP($B833,'FST TT'!$C:$AH,$A833,0),0)</f>
        <v>0</v>
      </c>
      <c r="I833" s="4">
        <f t="shared" si="294"/>
        <v>252</v>
      </c>
      <c r="K833" s="52">
        <f>IF(D833="MT",VLOOKUP(B833,Master_Item!B:H,7,0),VLOOKUP(B833,Master_Item!B:H,6,0))</f>
        <v>72</v>
      </c>
      <c r="L833" s="52" t="str">
        <f>VLOOKUP(B833,Master_Item!B:M,12,0)</f>
        <v>โรงงานวังม่วง</v>
      </c>
      <c r="M833" s="11" t="str">
        <f t="shared" si="295"/>
        <v>โรงงานวังม่วงRegion 8</v>
      </c>
      <c r="N833" s="11">
        <f t="shared" si="296"/>
        <v>3.5</v>
      </c>
      <c r="O833" s="11">
        <f t="shared" si="297"/>
        <v>0</v>
      </c>
      <c r="P833" s="11">
        <f t="shared" si="298"/>
        <v>0</v>
      </c>
      <c r="Q833" s="11">
        <f t="shared" si="299"/>
        <v>0</v>
      </c>
      <c r="R833" s="11">
        <f t="shared" si="300"/>
        <v>3.5</v>
      </c>
      <c r="S833" s="11"/>
      <c r="T833" s="1">
        <f>VLOOKUP(B833,Master_Item!B:I,8,0)</f>
        <v>8.4</v>
      </c>
      <c r="U833" s="11">
        <f t="shared" si="301"/>
        <v>2116.8000000000002</v>
      </c>
      <c r="V833" s="11">
        <f t="shared" si="302"/>
        <v>0</v>
      </c>
      <c r="W833" s="11">
        <f t="shared" si="303"/>
        <v>0</v>
      </c>
      <c r="X833" s="11">
        <f t="shared" si="304"/>
        <v>0</v>
      </c>
      <c r="Y833" s="11">
        <f t="shared" si="305"/>
        <v>2116.8000000000002</v>
      </c>
    </row>
    <row r="834" spans="1:25">
      <c r="A834" s="13">
        <v>131</v>
      </c>
      <c r="B834" s="2">
        <v>310004070</v>
      </c>
      <c r="C834" s="1" t="s">
        <v>225</v>
      </c>
      <c r="D834" s="1" t="s">
        <v>123</v>
      </c>
      <c r="H834" s="4">
        <f>_xlfn.IFNA(VLOOKUP(B834,'FST MT'!A:FS,$A834,0),0)</f>
        <v>0</v>
      </c>
      <c r="I834" s="4">
        <f t="shared" si="294"/>
        <v>0</v>
      </c>
      <c r="K834" s="52">
        <f>IF(D834="MT",VLOOKUP(B834,Master_Item!B:H,7,0),VLOOKUP(B834,Master_Item!B:H,6,0))</f>
        <v>72</v>
      </c>
      <c r="L834" s="52" t="str">
        <f>VLOOKUP(B834,Master_Item!B:M,12,0)</f>
        <v>โรงงานวังม่วง</v>
      </c>
      <c r="M834" s="11" t="str">
        <f t="shared" si="295"/>
        <v>โรงงานวังม่วงMT</v>
      </c>
      <c r="N834" s="11">
        <f t="shared" si="296"/>
        <v>0</v>
      </c>
      <c r="O834" s="11">
        <f t="shared" si="297"/>
        <v>0</v>
      </c>
      <c r="P834" s="11">
        <f t="shared" si="298"/>
        <v>0</v>
      </c>
      <c r="Q834" s="11">
        <f t="shared" si="299"/>
        <v>0</v>
      </c>
      <c r="R834" s="11">
        <f t="shared" si="300"/>
        <v>0</v>
      </c>
      <c r="S834" s="11"/>
      <c r="T834" s="1">
        <f>VLOOKUP(B834,Master_Item!B:I,8,0)</f>
        <v>8.4</v>
      </c>
      <c r="U834" s="11">
        <f t="shared" si="301"/>
        <v>0</v>
      </c>
      <c r="V834" s="11">
        <f t="shared" si="302"/>
        <v>0</v>
      </c>
      <c r="W834" s="11">
        <f t="shared" si="303"/>
        <v>0</v>
      </c>
      <c r="X834" s="11">
        <f t="shared" si="304"/>
        <v>0</v>
      </c>
      <c r="Y834" s="11">
        <f t="shared" si="305"/>
        <v>0</v>
      </c>
    </row>
    <row r="835" spans="1:25">
      <c r="A835" s="13">
        <v>24</v>
      </c>
      <c r="B835" s="2">
        <v>310004209</v>
      </c>
      <c r="C835" s="1" t="s">
        <v>226</v>
      </c>
      <c r="D835" s="1" t="s">
        <v>115</v>
      </c>
      <c r="E835" s="12">
        <f>_xlfn.IFNA(VLOOKUP($B835,'FST OMT'!$C:$AH,$A835,0),0)</f>
        <v>0</v>
      </c>
      <c r="F835" s="12">
        <f>_xlfn.IFNA(VLOOKUP($B835,'FST CV'!$C:$AH,$A835,0),0)</f>
        <v>0</v>
      </c>
      <c r="G835" s="12">
        <f>_xlfn.IFNA(VLOOKUP($B835,'FST TT'!$C:$AH,$A835,0),0)</f>
        <v>0</v>
      </c>
      <c r="I835" s="4">
        <f t="shared" ref="I835:I844" si="306">SUM(E835:H835)</f>
        <v>0</v>
      </c>
      <c r="K835" s="52">
        <f>IF(D835="MT",VLOOKUP(B835,Master_Item!B:H,7,0),VLOOKUP(B835,Master_Item!B:H,6,0))</f>
        <v>54</v>
      </c>
      <c r="L835" s="52" t="str">
        <f>VLOOKUP(B835,Master_Item!B:M,12,0)</f>
        <v>โรงงานนวนคร</v>
      </c>
      <c r="M835" s="11" t="str">
        <f t="shared" ref="M835:M844" si="307">L835&amp;D835</f>
        <v>โรงงานนวนครRegion 1</v>
      </c>
      <c r="N835" s="11">
        <f t="shared" ref="N835:N844" si="308">E835/$K835</f>
        <v>0</v>
      </c>
      <c r="O835" s="11">
        <f t="shared" ref="O835:O844" si="309">F835/$K835</f>
        <v>0</v>
      </c>
      <c r="P835" s="11">
        <f t="shared" ref="P835:P844" si="310">G835/$K835</f>
        <v>0</v>
      </c>
      <c r="Q835" s="11">
        <f t="shared" ref="Q835:Q844" si="311">H835/$K835</f>
        <v>0</v>
      </c>
      <c r="R835" s="11">
        <f t="shared" ref="R835:R844" si="312">I835/$K835</f>
        <v>0</v>
      </c>
      <c r="S835" s="11"/>
      <c r="T835" s="1">
        <f>VLOOKUP(B835,Master_Item!B:I,8,0)</f>
        <v>11.4</v>
      </c>
      <c r="U835" s="11">
        <f t="shared" ref="U835:U844" si="313">$T835*E835</f>
        <v>0</v>
      </c>
      <c r="V835" s="11">
        <f t="shared" ref="V835:V844" si="314">$T835*F835</f>
        <v>0</v>
      </c>
      <c r="W835" s="11">
        <f t="shared" ref="W835:W844" si="315">$T835*G835</f>
        <v>0</v>
      </c>
      <c r="X835" s="11">
        <f t="shared" ref="X835:X844" si="316">$T835*H835</f>
        <v>0</v>
      </c>
      <c r="Y835" s="11">
        <f t="shared" ref="Y835:Y844" si="317">$T835*I835</f>
        <v>0</v>
      </c>
    </row>
    <row r="836" spans="1:25">
      <c r="A836" s="13">
        <v>25</v>
      </c>
      <c r="B836" s="2">
        <v>310004209</v>
      </c>
      <c r="C836" s="1" t="s">
        <v>226</v>
      </c>
      <c r="D836" s="1" t="s">
        <v>116</v>
      </c>
      <c r="E836" s="12">
        <f>_xlfn.IFNA(VLOOKUP($B836,'FST OMT'!$C:$AH,$A836,0),0)</f>
        <v>0</v>
      </c>
      <c r="F836" s="12">
        <f>_xlfn.IFNA(VLOOKUP($B836,'FST CV'!$C:$AH,$A836,0),0)</f>
        <v>0</v>
      </c>
      <c r="G836" s="12">
        <f>_xlfn.IFNA(VLOOKUP($B836,'FST TT'!$C:$AH,$A836,0),0)</f>
        <v>0</v>
      </c>
      <c r="I836" s="4">
        <f t="shared" si="306"/>
        <v>0</v>
      </c>
      <c r="K836" s="52">
        <f>IF(D836="MT",VLOOKUP(B836,Master_Item!B:H,7,0),VLOOKUP(B836,Master_Item!B:H,6,0))</f>
        <v>54</v>
      </c>
      <c r="L836" s="52" t="str">
        <f>VLOOKUP(B836,Master_Item!B:M,12,0)</f>
        <v>โรงงานนวนคร</v>
      </c>
      <c r="M836" s="11" t="str">
        <f t="shared" si="307"/>
        <v>โรงงานนวนครRegion 2</v>
      </c>
      <c r="N836" s="11">
        <f t="shared" si="308"/>
        <v>0</v>
      </c>
      <c r="O836" s="11">
        <f t="shared" si="309"/>
        <v>0</v>
      </c>
      <c r="P836" s="11">
        <f t="shared" si="310"/>
        <v>0</v>
      </c>
      <c r="Q836" s="11">
        <f t="shared" si="311"/>
        <v>0</v>
      </c>
      <c r="R836" s="11">
        <f t="shared" si="312"/>
        <v>0</v>
      </c>
      <c r="S836" s="11"/>
      <c r="T836" s="1">
        <f>VLOOKUP(B836,Master_Item!B:I,8,0)</f>
        <v>11.4</v>
      </c>
      <c r="U836" s="11">
        <f t="shared" si="313"/>
        <v>0</v>
      </c>
      <c r="V836" s="11">
        <f t="shared" si="314"/>
        <v>0</v>
      </c>
      <c r="W836" s="11">
        <f t="shared" si="315"/>
        <v>0</v>
      </c>
      <c r="X836" s="11">
        <f t="shared" si="316"/>
        <v>0</v>
      </c>
      <c r="Y836" s="11">
        <f t="shared" si="317"/>
        <v>0</v>
      </c>
    </row>
    <row r="837" spans="1:25">
      <c r="A837" s="13">
        <v>26</v>
      </c>
      <c r="B837" s="2">
        <v>310004209</v>
      </c>
      <c r="C837" s="1" t="s">
        <v>226</v>
      </c>
      <c r="D837" s="1" t="s">
        <v>117</v>
      </c>
      <c r="E837" s="12">
        <f>_xlfn.IFNA(VLOOKUP($B837,'FST OMT'!$C:$AH,$A837,0),0)</f>
        <v>0</v>
      </c>
      <c r="F837" s="12">
        <f>_xlfn.IFNA(VLOOKUP($B837,'FST CV'!$C:$AH,$A837,0),0)</f>
        <v>0</v>
      </c>
      <c r="G837" s="12">
        <f>_xlfn.IFNA(VLOOKUP($B837,'FST TT'!$C:$AH,$A837,0),0)</f>
        <v>0</v>
      </c>
      <c r="I837" s="4">
        <f t="shared" si="306"/>
        <v>0</v>
      </c>
      <c r="K837" s="52">
        <f>IF(D837="MT",VLOOKUP(B837,Master_Item!B:H,7,0),VLOOKUP(B837,Master_Item!B:H,6,0))</f>
        <v>54</v>
      </c>
      <c r="L837" s="52" t="str">
        <f>VLOOKUP(B837,Master_Item!B:M,12,0)</f>
        <v>โรงงานนวนคร</v>
      </c>
      <c r="M837" s="11" t="str">
        <f t="shared" si="307"/>
        <v>โรงงานนวนครRegion 3</v>
      </c>
      <c r="N837" s="11">
        <f t="shared" si="308"/>
        <v>0</v>
      </c>
      <c r="O837" s="11">
        <f t="shared" si="309"/>
        <v>0</v>
      </c>
      <c r="P837" s="11">
        <f t="shared" si="310"/>
        <v>0</v>
      </c>
      <c r="Q837" s="11">
        <f t="shared" si="311"/>
        <v>0</v>
      </c>
      <c r="R837" s="11">
        <f t="shared" si="312"/>
        <v>0</v>
      </c>
      <c r="S837" s="11"/>
      <c r="T837" s="1">
        <f>VLOOKUP(B837,Master_Item!B:I,8,0)</f>
        <v>11.4</v>
      </c>
      <c r="U837" s="11">
        <f t="shared" si="313"/>
        <v>0</v>
      </c>
      <c r="V837" s="11">
        <f t="shared" si="314"/>
        <v>0</v>
      </c>
      <c r="W837" s="11">
        <f t="shared" si="315"/>
        <v>0</v>
      </c>
      <c r="X837" s="11">
        <f t="shared" si="316"/>
        <v>0</v>
      </c>
      <c r="Y837" s="11">
        <f t="shared" si="317"/>
        <v>0</v>
      </c>
    </row>
    <row r="838" spans="1:25">
      <c r="A838" s="13">
        <v>27</v>
      </c>
      <c r="B838" s="2">
        <v>310004209</v>
      </c>
      <c r="C838" s="1" t="s">
        <v>226</v>
      </c>
      <c r="D838" s="1" t="s">
        <v>118</v>
      </c>
      <c r="E838" s="12">
        <f>_xlfn.IFNA(VLOOKUP($B838,'FST OMT'!$C:$AH,$A838,0),0)</f>
        <v>0</v>
      </c>
      <c r="F838" s="12">
        <f>_xlfn.IFNA(VLOOKUP($B838,'FST CV'!$C:$AH,$A838,0),0)</f>
        <v>0</v>
      </c>
      <c r="G838" s="12">
        <f>_xlfn.IFNA(VLOOKUP($B838,'FST TT'!$C:$AH,$A838,0),0)</f>
        <v>0</v>
      </c>
      <c r="I838" s="4">
        <f t="shared" si="306"/>
        <v>0</v>
      </c>
      <c r="K838" s="52">
        <f>IF(D838="MT",VLOOKUP(B838,Master_Item!B:H,7,0),VLOOKUP(B838,Master_Item!B:H,6,0))</f>
        <v>54</v>
      </c>
      <c r="L838" s="52" t="str">
        <f>VLOOKUP(B838,Master_Item!B:M,12,0)</f>
        <v>โรงงานนวนคร</v>
      </c>
      <c r="M838" s="11" t="str">
        <f t="shared" si="307"/>
        <v>โรงงานนวนครRegion 4</v>
      </c>
      <c r="N838" s="11">
        <f t="shared" si="308"/>
        <v>0</v>
      </c>
      <c r="O838" s="11">
        <f t="shared" si="309"/>
        <v>0</v>
      </c>
      <c r="P838" s="11">
        <f t="shared" si="310"/>
        <v>0</v>
      </c>
      <c r="Q838" s="11">
        <f t="shared" si="311"/>
        <v>0</v>
      </c>
      <c r="R838" s="11">
        <f t="shared" si="312"/>
        <v>0</v>
      </c>
      <c r="S838" s="11"/>
      <c r="T838" s="1">
        <f>VLOOKUP(B838,Master_Item!B:I,8,0)</f>
        <v>11.4</v>
      </c>
      <c r="U838" s="11">
        <f t="shared" si="313"/>
        <v>0</v>
      </c>
      <c r="V838" s="11">
        <f t="shared" si="314"/>
        <v>0</v>
      </c>
      <c r="W838" s="11">
        <f t="shared" si="315"/>
        <v>0</v>
      </c>
      <c r="X838" s="11">
        <f t="shared" si="316"/>
        <v>0</v>
      </c>
      <c r="Y838" s="11">
        <f t="shared" si="317"/>
        <v>0</v>
      </c>
    </row>
    <row r="839" spans="1:25">
      <c r="A839" s="13">
        <v>28</v>
      </c>
      <c r="B839" s="2">
        <v>310004209</v>
      </c>
      <c r="C839" s="1" t="s">
        <v>226</v>
      </c>
      <c r="D839" s="1" t="s">
        <v>119</v>
      </c>
      <c r="E839" s="12">
        <f>_xlfn.IFNA(VLOOKUP($B839,'FST OMT'!$C:$AH,$A839,0),0)</f>
        <v>0</v>
      </c>
      <c r="F839" s="12">
        <f>_xlfn.IFNA(VLOOKUP($B839,'FST CV'!$C:$AH,$A839,0),0)</f>
        <v>0</v>
      </c>
      <c r="G839" s="12">
        <f>_xlfn.IFNA(VLOOKUP($B839,'FST TT'!$C:$AH,$A839,0),0)</f>
        <v>0</v>
      </c>
      <c r="I839" s="4">
        <f t="shared" si="306"/>
        <v>0</v>
      </c>
      <c r="K839" s="52">
        <f>IF(D839="MT",VLOOKUP(B839,Master_Item!B:H,7,0),VLOOKUP(B839,Master_Item!B:H,6,0))</f>
        <v>54</v>
      </c>
      <c r="L839" s="52" t="str">
        <f>VLOOKUP(B839,Master_Item!B:M,12,0)</f>
        <v>โรงงานนวนคร</v>
      </c>
      <c r="M839" s="11" t="str">
        <f t="shared" si="307"/>
        <v>โรงงานนวนครRegion 5</v>
      </c>
      <c r="N839" s="11">
        <f t="shared" si="308"/>
        <v>0</v>
      </c>
      <c r="O839" s="11">
        <f t="shared" si="309"/>
        <v>0</v>
      </c>
      <c r="P839" s="11">
        <f t="shared" si="310"/>
        <v>0</v>
      </c>
      <c r="Q839" s="11">
        <f t="shared" si="311"/>
        <v>0</v>
      </c>
      <c r="R839" s="11">
        <f t="shared" si="312"/>
        <v>0</v>
      </c>
      <c r="S839" s="11"/>
      <c r="T839" s="1">
        <f>VLOOKUP(B839,Master_Item!B:I,8,0)</f>
        <v>11.4</v>
      </c>
      <c r="U839" s="11">
        <f t="shared" si="313"/>
        <v>0</v>
      </c>
      <c r="V839" s="11">
        <f t="shared" si="314"/>
        <v>0</v>
      </c>
      <c r="W839" s="11">
        <f t="shared" si="315"/>
        <v>0</v>
      </c>
      <c r="X839" s="11">
        <f t="shared" si="316"/>
        <v>0</v>
      </c>
      <c r="Y839" s="11">
        <f t="shared" si="317"/>
        <v>0</v>
      </c>
    </row>
    <row r="840" spans="1:25">
      <c r="A840" s="13">
        <v>29</v>
      </c>
      <c r="B840" s="2">
        <v>310004209</v>
      </c>
      <c r="C840" s="1" t="s">
        <v>226</v>
      </c>
      <c r="D840" s="1" t="s">
        <v>127</v>
      </c>
      <c r="E840" s="12">
        <f>_xlfn.IFNA(VLOOKUP($B840,'FST OMT'!$C:$AH,$A840,0),0)*0.45</f>
        <v>0</v>
      </c>
      <c r="F840" s="12">
        <f>_xlfn.IFNA(VLOOKUP($B840,'FST CV'!$C:$AH,$A840,0),0)*0.45</f>
        <v>0</v>
      </c>
      <c r="G840" s="12">
        <f>_xlfn.IFNA(VLOOKUP($B840,'FST TT'!$C:$AH,$A840,0),0)*0.45</f>
        <v>0</v>
      </c>
      <c r="I840" s="4">
        <f t="shared" si="306"/>
        <v>0</v>
      </c>
      <c r="K840" s="52">
        <f>IF(D840="MT",VLOOKUP(B840,Master_Item!B:H,7,0),VLOOKUP(B840,Master_Item!B:H,6,0))</f>
        <v>54</v>
      </c>
      <c r="L840" s="52" t="str">
        <f>VLOOKUP(B840,Master_Item!B:M,12,0)</f>
        <v>โรงงานนวนคร</v>
      </c>
      <c r="M840" s="11" t="str">
        <f t="shared" si="307"/>
        <v>โรงงานนวนครRegion 6/9</v>
      </c>
      <c r="N840" s="11">
        <f t="shared" si="308"/>
        <v>0</v>
      </c>
      <c r="O840" s="11">
        <f t="shared" si="309"/>
        <v>0</v>
      </c>
      <c r="P840" s="11">
        <f t="shared" si="310"/>
        <v>0</v>
      </c>
      <c r="Q840" s="11">
        <f t="shared" si="311"/>
        <v>0</v>
      </c>
      <c r="R840" s="11">
        <f t="shared" si="312"/>
        <v>0</v>
      </c>
      <c r="S840" s="11"/>
      <c r="T840" s="1">
        <f>VLOOKUP(B840,Master_Item!B:I,8,0)</f>
        <v>11.4</v>
      </c>
      <c r="U840" s="11">
        <f t="shared" si="313"/>
        <v>0</v>
      </c>
      <c r="V840" s="11">
        <f t="shared" si="314"/>
        <v>0</v>
      </c>
      <c r="W840" s="11">
        <f t="shared" si="315"/>
        <v>0</v>
      </c>
      <c r="X840" s="11">
        <f t="shared" si="316"/>
        <v>0</v>
      </c>
      <c r="Y840" s="11">
        <f t="shared" si="317"/>
        <v>0</v>
      </c>
    </row>
    <row r="841" spans="1:25">
      <c r="A841" s="13">
        <v>29</v>
      </c>
      <c r="B841" s="2">
        <v>310004209</v>
      </c>
      <c r="C841" s="1" t="s">
        <v>226</v>
      </c>
      <c r="D841" s="1" t="s">
        <v>128</v>
      </c>
      <c r="E841" s="12">
        <f>_xlfn.IFNA(VLOOKUP($B841,'FST OMT'!$C:$AH,$A841,0),0)*0.55</f>
        <v>0</v>
      </c>
      <c r="F841" s="12">
        <f>_xlfn.IFNA(VLOOKUP($B841,'FST CV'!$C:$AH,$A841,0),0)*0.55</f>
        <v>0</v>
      </c>
      <c r="G841" s="12">
        <f>_xlfn.IFNA(VLOOKUP($B841,'FST TT'!$C:$AH,$A841,0),0)*0.55</f>
        <v>0</v>
      </c>
      <c r="I841" s="4">
        <f t="shared" si="306"/>
        <v>0</v>
      </c>
      <c r="K841" s="52">
        <f>IF(D841="MT",VLOOKUP(B841,Master_Item!B:H,7,0),VLOOKUP(B841,Master_Item!B:H,6,0))</f>
        <v>54</v>
      </c>
      <c r="L841" s="52" t="str">
        <f>VLOOKUP(B841,Master_Item!B:M,12,0)</f>
        <v>โรงงานนวนคร</v>
      </c>
      <c r="M841" s="11" t="str">
        <f t="shared" si="307"/>
        <v>โรงงานนวนครRegion 6/14</v>
      </c>
      <c r="N841" s="11">
        <f t="shared" si="308"/>
        <v>0</v>
      </c>
      <c r="O841" s="11">
        <f t="shared" si="309"/>
        <v>0</v>
      </c>
      <c r="P841" s="11">
        <f t="shared" si="310"/>
        <v>0</v>
      </c>
      <c r="Q841" s="11">
        <f t="shared" si="311"/>
        <v>0</v>
      </c>
      <c r="R841" s="11">
        <f t="shared" si="312"/>
        <v>0</v>
      </c>
      <c r="S841" s="11"/>
      <c r="T841" s="1">
        <f>VLOOKUP(B841,Master_Item!B:I,8,0)</f>
        <v>11.4</v>
      </c>
      <c r="U841" s="11">
        <f t="shared" si="313"/>
        <v>0</v>
      </c>
      <c r="V841" s="11">
        <f t="shared" si="314"/>
        <v>0</v>
      </c>
      <c r="W841" s="11">
        <f t="shared" si="315"/>
        <v>0</v>
      </c>
      <c r="X841" s="11">
        <f t="shared" si="316"/>
        <v>0</v>
      </c>
      <c r="Y841" s="11">
        <f t="shared" si="317"/>
        <v>0</v>
      </c>
    </row>
    <row r="842" spans="1:25">
      <c r="A842" s="13">
        <v>30</v>
      </c>
      <c r="B842" s="2">
        <v>310004209</v>
      </c>
      <c r="C842" s="1" t="s">
        <v>226</v>
      </c>
      <c r="D842" s="1" t="s">
        <v>121</v>
      </c>
      <c r="E842" s="12">
        <f>_xlfn.IFNA(VLOOKUP($B842,'FST OMT'!$C:$AH,$A842,0),0)</f>
        <v>0</v>
      </c>
      <c r="F842" s="12">
        <f>_xlfn.IFNA(VLOOKUP($B842,'FST CV'!$C:$AH,$A842,0),0)</f>
        <v>0</v>
      </c>
      <c r="G842" s="12">
        <f>_xlfn.IFNA(VLOOKUP($B842,'FST TT'!$C:$AH,$A842,0),0)</f>
        <v>0</v>
      </c>
      <c r="I842" s="4">
        <f t="shared" si="306"/>
        <v>0</v>
      </c>
      <c r="K842" s="52">
        <f>IF(D842="MT",VLOOKUP(B842,Master_Item!B:H,7,0),VLOOKUP(B842,Master_Item!B:H,6,0))</f>
        <v>54</v>
      </c>
      <c r="L842" s="52" t="str">
        <f>VLOOKUP(B842,Master_Item!B:M,12,0)</f>
        <v>โรงงานนวนคร</v>
      </c>
      <c r="M842" s="11" t="str">
        <f t="shared" si="307"/>
        <v>โรงงานนวนครRegion 7</v>
      </c>
      <c r="N842" s="11">
        <f t="shared" si="308"/>
        <v>0</v>
      </c>
      <c r="O842" s="11">
        <f t="shared" si="309"/>
        <v>0</v>
      </c>
      <c r="P842" s="11">
        <f t="shared" si="310"/>
        <v>0</v>
      </c>
      <c r="Q842" s="11">
        <f t="shared" si="311"/>
        <v>0</v>
      </c>
      <c r="R842" s="11">
        <f t="shared" si="312"/>
        <v>0</v>
      </c>
      <c r="S842" s="11"/>
      <c r="T842" s="1">
        <f>VLOOKUP(B842,Master_Item!B:I,8,0)</f>
        <v>11.4</v>
      </c>
      <c r="U842" s="11">
        <f t="shared" si="313"/>
        <v>0</v>
      </c>
      <c r="V842" s="11">
        <f t="shared" si="314"/>
        <v>0</v>
      </c>
      <c r="W842" s="11">
        <f t="shared" si="315"/>
        <v>0</v>
      </c>
      <c r="X842" s="11">
        <f t="shared" si="316"/>
        <v>0</v>
      </c>
      <c r="Y842" s="11">
        <f t="shared" si="317"/>
        <v>0</v>
      </c>
    </row>
    <row r="843" spans="1:25">
      <c r="A843" s="13">
        <v>31</v>
      </c>
      <c r="B843" s="2">
        <v>310004209</v>
      </c>
      <c r="C843" s="1" t="s">
        <v>226</v>
      </c>
      <c r="D843" s="1" t="s">
        <v>122</v>
      </c>
      <c r="E843" s="12">
        <f>_xlfn.IFNA(VLOOKUP($B843,'FST OMT'!$C:$AH,$A843,0),0)</f>
        <v>0</v>
      </c>
      <c r="F843" s="12">
        <f>_xlfn.IFNA(VLOOKUP($B843,'FST CV'!$C:$AH,$A843,0),0)</f>
        <v>0</v>
      </c>
      <c r="G843" s="12">
        <f>_xlfn.IFNA(VLOOKUP($B843,'FST TT'!$C:$AH,$A843,0),0)</f>
        <v>0</v>
      </c>
      <c r="I843" s="4">
        <f t="shared" si="306"/>
        <v>0</v>
      </c>
      <c r="K843" s="52">
        <f>IF(D843="MT",VLOOKUP(B843,Master_Item!B:H,7,0),VLOOKUP(B843,Master_Item!B:H,6,0))</f>
        <v>54</v>
      </c>
      <c r="L843" s="52" t="str">
        <f>VLOOKUP(B843,Master_Item!B:M,12,0)</f>
        <v>โรงงานนวนคร</v>
      </c>
      <c r="M843" s="11" t="str">
        <f t="shared" si="307"/>
        <v>โรงงานนวนครRegion 8</v>
      </c>
      <c r="N843" s="11">
        <f t="shared" si="308"/>
        <v>0</v>
      </c>
      <c r="O843" s="11">
        <f t="shared" si="309"/>
        <v>0</v>
      </c>
      <c r="P843" s="11">
        <f t="shared" si="310"/>
        <v>0</v>
      </c>
      <c r="Q843" s="11">
        <f t="shared" si="311"/>
        <v>0</v>
      </c>
      <c r="R843" s="11">
        <f t="shared" si="312"/>
        <v>0</v>
      </c>
      <c r="S843" s="11"/>
      <c r="T843" s="1">
        <f>VLOOKUP(B843,Master_Item!B:I,8,0)</f>
        <v>11.4</v>
      </c>
      <c r="U843" s="11">
        <f t="shared" si="313"/>
        <v>0</v>
      </c>
      <c r="V843" s="11">
        <f t="shared" si="314"/>
        <v>0</v>
      </c>
      <c r="W843" s="11">
        <f t="shared" si="315"/>
        <v>0</v>
      </c>
      <c r="X843" s="11">
        <f t="shared" si="316"/>
        <v>0</v>
      </c>
      <c r="Y843" s="11">
        <f t="shared" si="317"/>
        <v>0</v>
      </c>
    </row>
    <row r="844" spans="1:25">
      <c r="A844" s="13">
        <v>131</v>
      </c>
      <c r="B844" s="2">
        <v>310004209</v>
      </c>
      <c r="C844" s="1" t="s">
        <v>226</v>
      </c>
      <c r="D844" s="1" t="s">
        <v>123</v>
      </c>
      <c r="H844" s="4">
        <f>_xlfn.IFNA(VLOOKUP(B844,'FST MT'!A:FS,$A844,0),0)</f>
        <v>1840</v>
      </c>
      <c r="I844" s="4">
        <f t="shared" si="306"/>
        <v>1840</v>
      </c>
      <c r="K844" s="52">
        <f>IF(D844="MT",VLOOKUP(B844,Master_Item!B:H,7,0),VLOOKUP(B844,Master_Item!B:H,6,0))</f>
        <v>54</v>
      </c>
      <c r="L844" s="52" t="str">
        <f>VLOOKUP(B844,Master_Item!B:M,12,0)</f>
        <v>โรงงานนวนคร</v>
      </c>
      <c r="M844" s="11" t="str">
        <f t="shared" si="307"/>
        <v>โรงงานนวนครMT</v>
      </c>
      <c r="N844" s="11">
        <f t="shared" si="308"/>
        <v>0</v>
      </c>
      <c r="O844" s="11">
        <f t="shared" si="309"/>
        <v>0</v>
      </c>
      <c r="P844" s="11">
        <f t="shared" si="310"/>
        <v>0</v>
      </c>
      <c r="Q844" s="11">
        <f t="shared" si="311"/>
        <v>34.074074074074076</v>
      </c>
      <c r="R844" s="11">
        <f t="shared" si="312"/>
        <v>34.074074074074076</v>
      </c>
      <c r="S844" s="11"/>
      <c r="T844" s="1">
        <f>VLOOKUP(B844,Master_Item!B:I,8,0)</f>
        <v>11.4</v>
      </c>
      <c r="U844" s="11">
        <f t="shared" si="313"/>
        <v>0</v>
      </c>
      <c r="V844" s="11">
        <f t="shared" si="314"/>
        <v>0</v>
      </c>
      <c r="W844" s="11">
        <f t="shared" si="315"/>
        <v>0</v>
      </c>
      <c r="X844" s="11">
        <f t="shared" si="316"/>
        <v>20976</v>
      </c>
      <c r="Y844" s="11">
        <f t="shared" si="317"/>
        <v>20976</v>
      </c>
    </row>
    <row r="845" spans="1:25">
      <c r="A845" s="13">
        <v>24</v>
      </c>
      <c r="B845" s="2">
        <v>310004072</v>
      </c>
      <c r="C845" s="1" t="s">
        <v>931</v>
      </c>
      <c r="D845" s="1" t="s">
        <v>115</v>
      </c>
      <c r="E845" s="12">
        <f>_xlfn.IFNA(VLOOKUP($B845,'FST OMT'!$C:$AH,$A845,0),0)</f>
        <v>0</v>
      </c>
      <c r="F845" s="12">
        <f>_xlfn.IFNA(VLOOKUP($B845,'FST CV'!$C:$AH,$A845,0),0)</f>
        <v>0</v>
      </c>
      <c r="G845" s="12">
        <f>_xlfn.IFNA(VLOOKUP($B845,'FST TT'!$C:$AH,$A845,0),0)</f>
        <v>0</v>
      </c>
      <c r="I845" s="4">
        <f t="shared" ref="I845:I854" si="318">SUM(E845:H845)</f>
        <v>0</v>
      </c>
      <c r="K845" s="52">
        <f>IF(D845="MT",VLOOKUP(B845,Master_Item!B:H,7,0),VLOOKUP(B845,Master_Item!B:H,6,0))</f>
        <v>72</v>
      </c>
      <c r="L845" s="52" t="str">
        <f>VLOOKUP(B845,Master_Item!B:M,12,0)</f>
        <v>โรงงานวังม่วง</v>
      </c>
      <c r="M845" s="11" t="str">
        <f t="shared" ref="M845:M854" si="319">L845&amp;D845</f>
        <v>โรงงานวังม่วงRegion 1</v>
      </c>
      <c r="N845" s="11">
        <f t="shared" ref="N845:N854" si="320">E845/$K845</f>
        <v>0</v>
      </c>
      <c r="O845" s="11">
        <f t="shared" ref="O845:O854" si="321">F845/$K845</f>
        <v>0</v>
      </c>
      <c r="P845" s="11">
        <f t="shared" ref="P845:P854" si="322">G845/$K845</f>
        <v>0</v>
      </c>
      <c r="Q845" s="11">
        <f t="shared" ref="Q845:Q854" si="323">H845/$K845</f>
        <v>0</v>
      </c>
      <c r="R845" s="11">
        <f t="shared" ref="R845:R854" si="324">I845/$K845</f>
        <v>0</v>
      </c>
      <c r="S845" s="11"/>
      <c r="T845" s="1">
        <f>VLOOKUP(B845,Master_Item!B:I,8,0)</f>
        <v>9.1199999999999992</v>
      </c>
      <c r="U845" s="11">
        <f t="shared" ref="U845:U854" si="325">$T845*E845</f>
        <v>0</v>
      </c>
      <c r="V845" s="11">
        <f t="shared" ref="V845:V854" si="326">$T845*F845</f>
        <v>0</v>
      </c>
      <c r="W845" s="11">
        <f t="shared" ref="W845:W854" si="327">$T845*G845</f>
        <v>0</v>
      </c>
      <c r="X845" s="11">
        <f t="shared" ref="X845:X854" si="328">$T845*H845</f>
        <v>0</v>
      </c>
      <c r="Y845" s="11">
        <f t="shared" ref="Y845:Y854" si="329">$T845*I845</f>
        <v>0</v>
      </c>
    </row>
    <row r="846" spans="1:25">
      <c r="A846" s="13">
        <v>25</v>
      </c>
      <c r="B846" s="2">
        <v>310004072</v>
      </c>
      <c r="C846" s="1" t="s">
        <v>931</v>
      </c>
      <c r="D846" s="1" t="s">
        <v>116</v>
      </c>
      <c r="E846" s="12">
        <f>_xlfn.IFNA(VLOOKUP($B846,'FST OMT'!$C:$AH,$A846,0),0)</f>
        <v>0</v>
      </c>
      <c r="F846" s="12">
        <f>_xlfn.IFNA(VLOOKUP($B846,'FST CV'!$C:$AH,$A846,0),0)</f>
        <v>0</v>
      </c>
      <c r="G846" s="12">
        <f>_xlfn.IFNA(VLOOKUP($B846,'FST TT'!$C:$AH,$A846,0),0)</f>
        <v>0</v>
      </c>
      <c r="I846" s="4">
        <f t="shared" si="318"/>
        <v>0</v>
      </c>
      <c r="K846" s="52">
        <f>IF(D846="MT",VLOOKUP(B846,Master_Item!B:H,7,0),VLOOKUP(B846,Master_Item!B:H,6,0))</f>
        <v>72</v>
      </c>
      <c r="L846" s="52" t="str">
        <f>VLOOKUP(B846,Master_Item!B:M,12,0)</f>
        <v>โรงงานวังม่วง</v>
      </c>
      <c r="M846" s="11" t="str">
        <f t="shared" si="319"/>
        <v>โรงงานวังม่วงRegion 2</v>
      </c>
      <c r="N846" s="11">
        <f t="shared" si="320"/>
        <v>0</v>
      </c>
      <c r="O846" s="11">
        <f t="shared" si="321"/>
        <v>0</v>
      </c>
      <c r="P846" s="11">
        <f t="shared" si="322"/>
        <v>0</v>
      </c>
      <c r="Q846" s="11">
        <f t="shared" si="323"/>
        <v>0</v>
      </c>
      <c r="R846" s="11">
        <f t="shared" si="324"/>
        <v>0</v>
      </c>
      <c r="S846" s="11"/>
      <c r="T846" s="1">
        <f>VLOOKUP(B846,Master_Item!B:I,8,0)</f>
        <v>9.1199999999999992</v>
      </c>
      <c r="U846" s="11">
        <f t="shared" si="325"/>
        <v>0</v>
      </c>
      <c r="V846" s="11">
        <f t="shared" si="326"/>
        <v>0</v>
      </c>
      <c r="W846" s="11">
        <f t="shared" si="327"/>
        <v>0</v>
      </c>
      <c r="X846" s="11">
        <f t="shared" si="328"/>
        <v>0</v>
      </c>
      <c r="Y846" s="11">
        <f t="shared" si="329"/>
        <v>0</v>
      </c>
    </row>
    <row r="847" spans="1:25">
      <c r="A847" s="13">
        <v>26</v>
      </c>
      <c r="B847" s="2">
        <v>310004072</v>
      </c>
      <c r="C847" s="1" t="s">
        <v>931</v>
      </c>
      <c r="D847" s="1" t="s">
        <v>117</v>
      </c>
      <c r="E847" s="12">
        <f>_xlfn.IFNA(VLOOKUP($B847,'FST OMT'!$C:$AH,$A847,0),0)</f>
        <v>0</v>
      </c>
      <c r="F847" s="12">
        <f>_xlfn.IFNA(VLOOKUP($B847,'FST CV'!$C:$AH,$A847,0),0)</f>
        <v>0</v>
      </c>
      <c r="G847" s="12">
        <f>_xlfn.IFNA(VLOOKUP($B847,'FST TT'!$C:$AH,$A847,0),0)</f>
        <v>0</v>
      </c>
      <c r="I847" s="4">
        <f t="shared" si="318"/>
        <v>0</v>
      </c>
      <c r="K847" s="52">
        <f>IF(D847="MT",VLOOKUP(B847,Master_Item!B:H,7,0),VLOOKUP(B847,Master_Item!B:H,6,0))</f>
        <v>72</v>
      </c>
      <c r="L847" s="52" t="str">
        <f>VLOOKUP(B847,Master_Item!B:M,12,0)</f>
        <v>โรงงานวังม่วง</v>
      </c>
      <c r="M847" s="11" t="str">
        <f t="shared" si="319"/>
        <v>โรงงานวังม่วงRegion 3</v>
      </c>
      <c r="N847" s="11">
        <f t="shared" si="320"/>
        <v>0</v>
      </c>
      <c r="O847" s="11">
        <f t="shared" si="321"/>
        <v>0</v>
      </c>
      <c r="P847" s="11">
        <f t="shared" si="322"/>
        <v>0</v>
      </c>
      <c r="Q847" s="11">
        <f t="shared" si="323"/>
        <v>0</v>
      </c>
      <c r="R847" s="11">
        <f t="shared" si="324"/>
        <v>0</v>
      </c>
      <c r="S847" s="11"/>
      <c r="T847" s="1">
        <f>VLOOKUP(B847,Master_Item!B:I,8,0)</f>
        <v>9.1199999999999992</v>
      </c>
      <c r="U847" s="11">
        <f t="shared" si="325"/>
        <v>0</v>
      </c>
      <c r="V847" s="11">
        <f t="shared" si="326"/>
        <v>0</v>
      </c>
      <c r="W847" s="11">
        <f t="shared" si="327"/>
        <v>0</v>
      </c>
      <c r="X847" s="11">
        <f t="shared" si="328"/>
        <v>0</v>
      </c>
      <c r="Y847" s="11">
        <f t="shared" si="329"/>
        <v>0</v>
      </c>
    </row>
    <row r="848" spans="1:25">
      <c r="A848" s="13">
        <v>27</v>
      </c>
      <c r="B848" s="2">
        <v>310004072</v>
      </c>
      <c r="C848" s="1" t="s">
        <v>931</v>
      </c>
      <c r="D848" s="1" t="s">
        <v>118</v>
      </c>
      <c r="E848" s="12">
        <f>_xlfn.IFNA(VLOOKUP($B848,'FST OMT'!$C:$AH,$A848,0),0)</f>
        <v>0</v>
      </c>
      <c r="F848" s="12">
        <f>_xlfn.IFNA(VLOOKUP($B848,'FST CV'!$C:$AH,$A848,0),0)</f>
        <v>0</v>
      </c>
      <c r="G848" s="12">
        <f>_xlfn.IFNA(VLOOKUP($B848,'FST TT'!$C:$AH,$A848,0),0)</f>
        <v>0</v>
      </c>
      <c r="I848" s="4">
        <f t="shared" si="318"/>
        <v>0</v>
      </c>
      <c r="K848" s="52">
        <f>IF(D848="MT",VLOOKUP(B848,Master_Item!B:H,7,0),VLOOKUP(B848,Master_Item!B:H,6,0))</f>
        <v>72</v>
      </c>
      <c r="L848" s="52" t="str">
        <f>VLOOKUP(B848,Master_Item!B:M,12,0)</f>
        <v>โรงงานวังม่วง</v>
      </c>
      <c r="M848" s="11" t="str">
        <f t="shared" si="319"/>
        <v>โรงงานวังม่วงRegion 4</v>
      </c>
      <c r="N848" s="11">
        <f t="shared" si="320"/>
        <v>0</v>
      </c>
      <c r="O848" s="11">
        <f t="shared" si="321"/>
        <v>0</v>
      </c>
      <c r="P848" s="11">
        <f t="shared" si="322"/>
        <v>0</v>
      </c>
      <c r="Q848" s="11">
        <f t="shared" si="323"/>
        <v>0</v>
      </c>
      <c r="R848" s="11">
        <f t="shared" si="324"/>
        <v>0</v>
      </c>
      <c r="S848" s="11"/>
      <c r="T848" s="1">
        <f>VLOOKUP(B848,Master_Item!B:I,8,0)</f>
        <v>9.1199999999999992</v>
      </c>
      <c r="U848" s="11">
        <f t="shared" si="325"/>
        <v>0</v>
      </c>
      <c r="V848" s="11">
        <f t="shared" si="326"/>
        <v>0</v>
      </c>
      <c r="W848" s="11">
        <f t="shared" si="327"/>
        <v>0</v>
      </c>
      <c r="X848" s="11">
        <f t="shared" si="328"/>
        <v>0</v>
      </c>
      <c r="Y848" s="11">
        <f t="shared" si="329"/>
        <v>0</v>
      </c>
    </row>
    <row r="849" spans="1:25">
      <c r="A849" s="13">
        <v>28</v>
      </c>
      <c r="B849" s="2">
        <v>310004072</v>
      </c>
      <c r="C849" s="1" t="s">
        <v>931</v>
      </c>
      <c r="D849" s="1" t="s">
        <v>119</v>
      </c>
      <c r="E849" s="12">
        <f>_xlfn.IFNA(VLOOKUP($B849,'FST OMT'!$C:$AH,$A849,0),0)</f>
        <v>0</v>
      </c>
      <c r="F849" s="12">
        <f>_xlfn.IFNA(VLOOKUP($B849,'FST CV'!$C:$AH,$A849,0),0)</f>
        <v>0</v>
      </c>
      <c r="G849" s="12">
        <f>_xlfn.IFNA(VLOOKUP($B849,'FST TT'!$C:$AH,$A849,0),0)</f>
        <v>0</v>
      </c>
      <c r="I849" s="4">
        <f t="shared" si="318"/>
        <v>0</v>
      </c>
      <c r="K849" s="52">
        <f>IF(D849="MT",VLOOKUP(B849,Master_Item!B:H,7,0),VLOOKUP(B849,Master_Item!B:H,6,0))</f>
        <v>72</v>
      </c>
      <c r="L849" s="52" t="str">
        <f>VLOOKUP(B849,Master_Item!B:M,12,0)</f>
        <v>โรงงานวังม่วง</v>
      </c>
      <c r="M849" s="11" t="str">
        <f t="shared" si="319"/>
        <v>โรงงานวังม่วงRegion 5</v>
      </c>
      <c r="N849" s="11">
        <f t="shared" si="320"/>
        <v>0</v>
      </c>
      <c r="O849" s="11">
        <f t="shared" si="321"/>
        <v>0</v>
      </c>
      <c r="P849" s="11">
        <f t="shared" si="322"/>
        <v>0</v>
      </c>
      <c r="Q849" s="11">
        <f t="shared" si="323"/>
        <v>0</v>
      </c>
      <c r="R849" s="11">
        <f t="shared" si="324"/>
        <v>0</v>
      </c>
      <c r="S849" s="11"/>
      <c r="T849" s="1">
        <f>VLOOKUP(B849,Master_Item!B:I,8,0)</f>
        <v>9.1199999999999992</v>
      </c>
      <c r="U849" s="11">
        <f t="shared" si="325"/>
        <v>0</v>
      </c>
      <c r="V849" s="11">
        <f t="shared" si="326"/>
        <v>0</v>
      </c>
      <c r="W849" s="11">
        <f t="shared" si="327"/>
        <v>0</v>
      </c>
      <c r="X849" s="11">
        <f t="shared" si="328"/>
        <v>0</v>
      </c>
      <c r="Y849" s="11">
        <f t="shared" si="329"/>
        <v>0</v>
      </c>
    </row>
    <row r="850" spans="1:25">
      <c r="A850" s="13">
        <v>29</v>
      </c>
      <c r="B850" s="2">
        <v>310004072</v>
      </c>
      <c r="C850" s="1" t="s">
        <v>931</v>
      </c>
      <c r="D850" s="1" t="s">
        <v>127</v>
      </c>
      <c r="E850" s="12">
        <f>_xlfn.IFNA(VLOOKUP($B850,'FST OMT'!$C:$AH,$A850,0),0)*0.45</f>
        <v>0</v>
      </c>
      <c r="F850" s="12">
        <f>_xlfn.IFNA(VLOOKUP($B850,'FST CV'!$C:$AH,$A850,0),0)*0.45</f>
        <v>0</v>
      </c>
      <c r="G850" s="12">
        <f>_xlfn.IFNA(VLOOKUP($B850,'FST TT'!$C:$AH,$A850,0),0)*0.45</f>
        <v>0</v>
      </c>
      <c r="I850" s="4">
        <f t="shared" si="318"/>
        <v>0</v>
      </c>
      <c r="K850" s="52">
        <f>IF(D850="MT",VLOOKUP(B850,Master_Item!B:H,7,0),VLOOKUP(B850,Master_Item!B:H,6,0))</f>
        <v>72</v>
      </c>
      <c r="L850" s="52" t="str">
        <f>VLOOKUP(B850,Master_Item!B:M,12,0)</f>
        <v>โรงงานวังม่วง</v>
      </c>
      <c r="M850" s="11" t="str">
        <f t="shared" si="319"/>
        <v>โรงงานวังม่วงRegion 6/9</v>
      </c>
      <c r="N850" s="11">
        <f t="shared" si="320"/>
        <v>0</v>
      </c>
      <c r="O850" s="11">
        <f t="shared" si="321"/>
        <v>0</v>
      </c>
      <c r="P850" s="11">
        <f t="shared" si="322"/>
        <v>0</v>
      </c>
      <c r="Q850" s="11">
        <f t="shared" si="323"/>
        <v>0</v>
      </c>
      <c r="R850" s="11">
        <f t="shared" si="324"/>
        <v>0</v>
      </c>
      <c r="S850" s="11"/>
      <c r="T850" s="1">
        <f>VLOOKUP(B850,Master_Item!B:I,8,0)</f>
        <v>9.1199999999999992</v>
      </c>
      <c r="U850" s="11">
        <f t="shared" si="325"/>
        <v>0</v>
      </c>
      <c r="V850" s="11">
        <f t="shared" si="326"/>
        <v>0</v>
      </c>
      <c r="W850" s="11">
        <f t="shared" si="327"/>
        <v>0</v>
      </c>
      <c r="X850" s="11">
        <f t="shared" si="328"/>
        <v>0</v>
      </c>
      <c r="Y850" s="11">
        <f t="shared" si="329"/>
        <v>0</v>
      </c>
    </row>
    <row r="851" spans="1:25">
      <c r="A851" s="13">
        <v>29</v>
      </c>
      <c r="B851" s="2">
        <v>310004072</v>
      </c>
      <c r="C851" s="1" t="s">
        <v>931</v>
      </c>
      <c r="D851" s="1" t="s">
        <v>128</v>
      </c>
      <c r="E851" s="12">
        <f>_xlfn.IFNA(VLOOKUP($B851,'FST OMT'!$C:$AH,$A851,0),0)*0.55</f>
        <v>0</v>
      </c>
      <c r="F851" s="12">
        <f>_xlfn.IFNA(VLOOKUP($B851,'FST CV'!$C:$AH,$A851,0),0)*0.55</f>
        <v>0</v>
      </c>
      <c r="G851" s="12">
        <f>_xlfn.IFNA(VLOOKUP($B851,'FST TT'!$C:$AH,$A851,0),0)*0.55</f>
        <v>0</v>
      </c>
      <c r="I851" s="4">
        <f t="shared" si="318"/>
        <v>0</v>
      </c>
      <c r="K851" s="52">
        <f>IF(D851="MT",VLOOKUP(B851,Master_Item!B:H,7,0),VLOOKUP(B851,Master_Item!B:H,6,0))</f>
        <v>72</v>
      </c>
      <c r="L851" s="52" t="str">
        <f>VLOOKUP(B851,Master_Item!B:M,12,0)</f>
        <v>โรงงานวังม่วง</v>
      </c>
      <c r="M851" s="11" t="str">
        <f t="shared" si="319"/>
        <v>โรงงานวังม่วงRegion 6/14</v>
      </c>
      <c r="N851" s="11">
        <f t="shared" si="320"/>
        <v>0</v>
      </c>
      <c r="O851" s="11">
        <f t="shared" si="321"/>
        <v>0</v>
      </c>
      <c r="P851" s="11">
        <f t="shared" si="322"/>
        <v>0</v>
      </c>
      <c r="Q851" s="11">
        <f t="shared" si="323"/>
        <v>0</v>
      </c>
      <c r="R851" s="11">
        <f t="shared" si="324"/>
        <v>0</v>
      </c>
      <c r="S851" s="11"/>
      <c r="T851" s="1">
        <f>VLOOKUP(B851,Master_Item!B:I,8,0)</f>
        <v>9.1199999999999992</v>
      </c>
      <c r="U851" s="11">
        <f t="shared" si="325"/>
        <v>0</v>
      </c>
      <c r="V851" s="11">
        <f t="shared" si="326"/>
        <v>0</v>
      </c>
      <c r="W851" s="11">
        <f t="shared" si="327"/>
        <v>0</v>
      </c>
      <c r="X851" s="11">
        <f t="shared" si="328"/>
        <v>0</v>
      </c>
      <c r="Y851" s="11">
        <f t="shared" si="329"/>
        <v>0</v>
      </c>
    </row>
    <row r="852" spans="1:25">
      <c r="A852" s="13">
        <v>30</v>
      </c>
      <c r="B852" s="2">
        <v>310004072</v>
      </c>
      <c r="C852" s="1" t="s">
        <v>931</v>
      </c>
      <c r="D852" s="1" t="s">
        <v>121</v>
      </c>
      <c r="E852" s="12">
        <f>_xlfn.IFNA(VLOOKUP($B852,'FST OMT'!$C:$AH,$A852,0),0)</f>
        <v>0</v>
      </c>
      <c r="F852" s="12">
        <f>_xlfn.IFNA(VLOOKUP($B852,'FST CV'!$C:$AH,$A852,0),0)</f>
        <v>0</v>
      </c>
      <c r="G852" s="12">
        <f>_xlfn.IFNA(VLOOKUP($B852,'FST TT'!$C:$AH,$A852,0),0)</f>
        <v>0</v>
      </c>
      <c r="I852" s="4">
        <f t="shared" si="318"/>
        <v>0</v>
      </c>
      <c r="K852" s="52">
        <f>IF(D852="MT",VLOOKUP(B852,Master_Item!B:H,7,0),VLOOKUP(B852,Master_Item!B:H,6,0))</f>
        <v>72</v>
      </c>
      <c r="L852" s="52" t="str">
        <f>VLOOKUP(B852,Master_Item!B:M,12,0)</f>
        <v>โรงงานวังม่วง</v>
      </c>
      <c r="M852" s="11" t="str">
        <f t="shared" si="319"/>
        <v>โรงงานวังม่วงRegion 7</v>
      </c>
      <c r="N852" s="11">
        <f t="shared" si="320"/>
        <v>0</v>
      </c>
      <c r="O852" s="11">
        <f t="shared" si="321"/>
        <v>0</v>
      </c>
      <c r="P852" s="11">
        <f t="shared" si="322"/>
        <v>0</v>
      </c>
      <c r="Q852" s="11">
        <f t="shared" si="323"/>
        <v>0</v>
      </c>
      <c r="R852" s="11">
        <f t="shared" si="324"/>
        <v>0</v>
      </c>
      <c r="S852" s="11"/>
      <c r="T852" s="1">
        <f>VLOOKUP(B852,Master_Item!B:I,8,0)</f>
        <v>9.1199999999999992</v>
      </c>
      <c r="U852" s="11">
        <f t="shared" si="325"/>
        <v>0</v>
      </c>
      <c r="V852" s="11">
        <f t="shared" si="326"/>
        <v>0</v>
      </c>
      <c r="W852" s="11">
        <f t="shared" si="327"/>
        <v>0</v>
      </c>
      <c r="X852" s="11">
        <f t="shared" si="328"/>
        <v>0</v>
      </c>
      <c r="Y852" s="11">
        <f t="shared" si="329"/>
        <v>0</v>
      </c>
    </row>
    <row r="853" spans="1:25">
      <c r="A853" s="13">
        <v>31</v>
      </c>
      <c r="B853" s="2">
        <v>310004072</v>
      </c>
      <c r="C853" s="1" t="s">
        <v>931</v>
      </c>
      <c r="D853" s="1" t="s">
        <v>122</v>
      </c>
      <c r="E853" s="12">
        <f>_xlfn.IFNA(VLOOKUP($B853,'FST OMT'!$C:$AH,$A853,0),0)</f>
        <v>0</v>
      </c>
      <c r="F853" s="12">
        <f>_xlfn.IFNA(VLOOKUP($B853,'FST CV'!$C:$AH,$A853,0),0)</f>
        <v>0</v>
      </c>
      <c r="G853" s="12">
        <f>_xlfn.IFNA(VLOOKUP($B853,'FST TT'!$C:$AH,$A853,0),0)</f>
        <v>0</v>
      </c>
      <c r="I853" s="4">
        <f t="shared" si="318"/>
        <v>0</v>
      </c>
      <c r="K853" s="52">
        <f>IF(D853="MT",VLOOKUP(B853,Master_Item!B:H,7,0),VLOOKUP(B853,Master_Item!B:H,6,0))</f>
        <v>72</v>
      </c>
      <c r="L853" s="52" t="str">
        <f>VLOOKUP(B853,Master_Item!B:M,12,0)</f>
        <v>โรงงานวังม่วง</v>
      </c>
      <c r="M853" s="11" t="str">
        <f t="shared" si="319"/>
        <v>โรงงานวังม่วงRegion 8</v>
      </c>
      <c r="N853" s="11">
        <f t="shared" si="320"/>
        <v>0</v>
      </c>
      <c r="O853" s="11">
        <f t="shared" si="321"/>
        <v>0</v>
      </c>
      <c r="P853" s="11">
        <f t="shared" si="322"/>
        <v>0</v>
      </c>
      <c r="Q853" s="11">
        <f t="shared" si="323"/>
        <v>0</v>
      </c>
      <c r="R853" s="11">
        <f t="shared" si="324"/>
        <v>0</v>
      </c>
      <c r="S853" s="11"/>
      <c r="T853" s="1">
        <f>VLOOKUP(B853,Master_Item!B:I,8,0)</f>
        <v>9.1199999999999992</v>
      </c>
      <c r="U853" s="11">
        <f t="shared" si="325"/>
        <v>0</v>
      </c>
      <c r="V853" s="11">
        <f t="shared" si="326"/>
        <v>0</v>
      </c>
      <c r="W853" s="11">
        <f t="shared" si="327"/>
        <v>0</v>
      </c>
      <c r="X853" s="11">
        <f t="shared" si="328"/>
        <v>0</v>
      </c>
      <c r="Y853" s="11">
        <f t="shared" si="329"/>
        <v>0</v>
      </c>
    </row>
    <row r="854" spans="1:25">
      <c r="A854" s="13">
        <v>131</v>
      </c>
      <c r="B854" s="2">
        <v>310004072</v>
      </c>
      <c r="C854" s="1" t="s">
        <v>931</v>
      </c>
      <c r="D854" s="1" t="s">
        <v>123</v>
      </c>
      <c r="H854" s="4">
        <f>_xlfn.IFNA(VLOOKUP(B854,'FST MT'!A:FS,$A854,0),0)</f>
        <v>0</v>
      </c>
      <c r="I854" s="4">
        <f t="shared" si="318"/>
        <v>0</v>
      </c>
      <c r="K854" s="52">
        <f>IF(D854="MT",VLOOKUP(B854,Master_Item!B:H,7,0),VLOOKUP(B854,Master_Item!B:H,6,0))</f>
        <v>72</v>
      </c>
      <c r="L854" s="52" t="str">
        <f>VLOOKUP(B854,Master_Item!B:M,12,0)</f>
        <v>โรงงานวังม่วง</v>
      </c>
      <c r="M854" s="11" t="str">
        <f t="shared" si="319"/>
        <v>โรงงานวังม่วงMT</v>
      </c>
      <c r="N854" s="11">
        <f t="shared" si="320"/>
        <v>0</v>
      </c>
      <c r="O854" s="11">
        <f t="shared" si="321"/>
        <v>0</v>
      </c>
      <c r="P854" s="11">
        <f t="shared" si="322"/>
        <v>0</v>
      </c>
      <c r="Q854" s="11">
        <f t="shared" si="323"/>
        <v>0</v>
      </c>
      <c r="R854" s="11">
        <f t="shared" si="324"/>
        <v>0</v>
      </c>
      <c r="S854" s="11"/>
      <c r="T854" s="1">
        <f>VLOOKUP(B854,Master_Item!B:I,8,0)</f>
        <v>9.1199999999999992</v>
      </c>
      <c r="U854" s="11">
        <f t="shared" si="325"/>
        <v>0</v>
      </c>
      <c r="V854" s="11">
        <f t="shared" si="326"/>
        <v>0</v>
      </c>
      <c r="W854" s="11">
        <f t="shared" si="327"/>
        <v>0</v>
      </c>
      <c r="X854" s="11">
        <f t="shared" si="328"/>
        <v>0</v>
      </c>
      <c r="Y854" s="11">
        <f t="shared" si="329"/>
        <v>0</v>
      </c>
    </row>
    <row r="855" spans="1:25">
      <c r="A855" s="13">
        <v>24</v>
      </c>
      <c r="B855" s="2">
        <v>310003569</v>
      </c>
      <c r="C855" s="1" t="s">
        <v>939</v>
      </c>
      <c r="D855" s="1" t="s">
        <v>115</v>
      </c>
      <c r="E855" s="12">
        <f>_xlfn.IFNA(VLOOKUP($B855,'FST OMT'!$C:$AH,$A855,0),0)</f>
        <v>0</v>
      </c>
      <c r="F855" s="12">
        <f>_xlfn.IFNA(VLOOKUP($B855,'FST CV'!$C:$AH,$A855,0),0)</f>
        <v>0</v>
      </c>
      <c r="G855" s="12">
        <f>_xlfn.IFNA(VLOOKUP($B855,'FST TT'!$C:$AH,$A855,0),0)</f>
        <v>0</v>
      </c>
      <c r="I855" s="4">
        <f t="shared" ref="I855:I873" si="330">SUM(E855:H855)</f>
        <v>0</v>
      </c>
      <c r="K855" s="52">
        <f>IF(D855="MT",VLOOKUP(B855,Master_Item!B:H,7,0),VLOOKUP(B855,Master_Item!B:H,6,0))</f>
        <v>110</v>
      </c>
      <c r="L855" s="52" t="str">
        <f>VLOOKUP(B855,Master_Item!B:M,12,0)</f>
        <v xml:space="preserve">โรงงานแรงเยอร์ </v>
      </c>
      <c r="M855" s="11" t="str">
        <f t="shared" ref="M855:M873" si="331">L855&amp;D855</f>
        <v>โรงงานแรงเยอร์ Region 1</v>
      </c>
      <c r="N855" s="11">
        <f t="shared" ref="N855:N873" si="332">E855/$K855</f>
        <v>0</v>
      </c>
      <c r="O855" s="11">
        <f t="shared" ref="O855:O873" si="333">F855/$K855</f>
        <v>0</v>
      </c>
      <c r="P855" s="11">
        <f t="shared" ref="P855:P873" si="334">G855/$K855</f>
        <v>0</v>
      </c>
      <c r="Q855" s="11">
        <f t="shared" ref="Q855:Q873" si="335">H855/$K855</f>
        <v>0</v>
      </c>
      <c r="R855" s="11">
        <f t="shared" ref="R855:R873" si="336">I855/$K855</f>
        <v>0</v>
      </c>
      <c r="S855" s="11"/>
      <c r="T855" s="1">
        <f>VLOOKUP(B855,Master_Item!B:I,8,0)</f>
        <v>4.5</v>
      </c>
      <c r="U855" s="11">
        <f t="shared" ref="U855:U873" si="337">$T855*E855</f>
        <v>0</v>
      </c>
      <c r="V855" s="11">
        <f t="shared" ref="V855:V873" si="338">$T855*F855</f>
        <v>0</v>
      </c>
      <c r="W855" s="11">
        <f t="shared" ref="W855:W873" si="339">$T855*G855</f>
        <v>0</v>
      </c>
      <c r="X855" s="11">
        <f t="shared" ref="X855:X873" si="340">$T855*H855</f>
        <v>0</v>
      </c>
      <c r="Y855" s="11">
        <f t="shared" ref="Y855:Y873" si="341">$T855*I855</f>
        <v>0</v>
      </c>
    </row>
    <row r="856" spans="1:25">
      <c r="A856" s="13">
        <v>25</v>
      </c>
      <c r="B856" s="2">
        <v>310003569</v>
      </c>
      <c r="C856" s="1" t="s">
        <v>939</v>
      </c>
      <c r="D856" s="1" t="s">
        <v>116</v>
      </c>
      <c r="E856" s="12">
        <f>_xlfn.IFNA(VLOOKUP($B856,'FST OMT'!$C:$AH,$A856,0),0)</f>
        <v>0</v>
      </c>
      <c r="F856" s="12">
        <f>_xlfn.IFNA(VLOOKUP($B856,'FST CV'!$C:$AH,$A856,0),0)</f>
        <v>0</v>
      </c>
      <c r="G856" s="12">
        <f>_xlfn.IFNA(VLOOKUP($B856,'FST TT'!$C:$AH,$A856,0),0)</f>
        <v>0</v>
      </c>
      <c r="I856" s="4">
        <f t="shared" si="330"/>
        <v>0</v>
      </c>
      <c r="K856" s="52">
        <f>IF(D856="MT",VLOOKUP(B856,Master_Item!B:H,7,0),VLOOKUP(B856,Master_Item!B:H,6,0))</f>
        <v>110</v>
      </c>
      <c r="L856" s="52" t="str">
        <f>VLOOKUP(B856,Master_Item!B:M,12,0)</f>
        <v xml:space="preserve">โรงงานแรงเยอร์ </v>
      </c>
      <c r="M856" s="11" t="str">
        <f t="shared" si="331"/>
        <v>โรงงานแรงเยอร์ Region 2</v>
      </c>
      <c r="N856" s="11">
        <f t="shared" si="332"/>
        <v>0</v>
      </c>
      <c r="O856" s="11">
        <f t="shared" si="333"/>
        <v>0</v>
      </c>
      <c r="P856" s="11">
        <f t="shared" si="334"/>
        <v>0</v>
      </c>
      <c r="Q856" s="11">
        <f t="shared" si="335"/>
        <v>0</v>
      </c>
      <c r="R856" s="11">
        <f t="shared" si="336"/>
        <v>0</v>
      </c>
      <c r="S856" s="11"/>
      <c r="T856" s="1">
        <f>VLOOKUP(B856,Master_Item!B:I,8,0)</f>
        <v>4.5</v>
      </c>
      <c r="U856" s="11">
        <f t="shared" si="337"/>
        <v>0</v>
      </c>
      <c r="V856" s="11">
        <f t="shared" si="338"/>
        <v>0</v>
      </c>
      <c r="W856" s="11">
        <f t="shared" si="339"/>
        <v>0</v>
      </c>
      <c r="X856" s="11">
        <f t="shared" si="340"/>
        <v>0</v>
      </c>
      <c r="Y856" s="11">
        <f t="shared" si="341"/>
        <v>0</v>
      </c>
    </row>
    <row r="857" spans="1:25">
      <c r="A857" s="13">
        <v>26</v>
      </c>
      <c r="B857" s="2">
        <v>310003569</v>
      </c>
      <c r="C857" s="1" t="s">
        <v>939</v>
      </c>
      <c r="D857" s="1" t="s">
        <v>117</v>
      </c>
      <c r="E857" s="12">
        <f>_xlfn.IFNA(VLOOKUP($B857,'FST OMT'!$C:$AH,$A857,0),0)</f>
        <v>0</v>
      </c>
      <c r="F857" s="12">
        <f>_xlfn.IFNA(VLOOKUP($B857,'FST CV'!$C:$AH,$A857,0),0)</f>
        <v>0</v>
      </c>
      <c r="G857" s="12">
        <f>_xlfn.IFNA(VLOOKUP($B857,'FST TT'!$C:$AH,$A857,0),0)</f>
        <v>0</v>
      </c>
      <c r="I857" s="4">
        <f t="shared" si="330"/>
        <v>0</v>
      </c>
      <c r="K857" s="52">
        <f>IF(D857="MT",VLOOKUP(B857,Master_Item!B:H,7,0),VLOOKUP(B857,Master_Item!B:H,6,0))</f>
        <v>110</v>
      </c>
      <c r="L857" s="52" t="str">
        <f>VLOOKUP(B857,Master_Item!B:M,12,0)</f>
        <v xml:space="preserve">โรงงานแรงเยอร์ </v>
      </c>
      <c r="M857" s="11" t="str">
        <f t="shared" si="331"/>
        <v>โรงงานแรงเยอร์ Region 3</v>
      </c>
      <c r="N857" s="11">
        <f t="shared" si="332"/>
        <v>0</v>
      </c>
      <c r="O857" s="11">
        <f t="shared" si="333"/>
        <v>0</v>
      </c>
      <c r="P857" s="11">
        <f t="shared" si="334"/>
        <v>0</v>
      </c>
      <c r="Q857" s="11">
        <f t="shared" si="335"/>
        <v>0</v>
      </c>
      <c r="R857" s="11">
        <f t="shared" si="336"/>
        <v>0</v>
      </c>
      <c r="S857" s="11"/>
      <c r="T857" s="1">
        <f>VLOOKUP(B857,Master_Item!B:I,8,0)</f>
        <v>4.5</v>
      </c>
      <c r="U857" s="11">
        <f t="shared" si="337"/>
        <v>0</v>
      </c>
      <c r="V857" s="11">
        <f t="shared" si="338"/>
        <v>0</v>
      </c>
      <c r="W857" s="11">
        <f t="shared" si="339"/>
        <v>0</v>
      </c>
      <c r="X857" s="11">
        <f t="shared" si="340"/>
        <v>0</v>
      </c>
      <c r="Y857" s="11">
        <f t="shared" si="341"/>
        <v>0</v>
      </c>
    </row>
    <row r="858" spans="1:25">
      <c r="A858" s="13">
        <v>27</v>
      </c>
      <c r="B858" s="2">
        <v>310003569</v>
      </c>
      <c r="C858" s="1" t="s">
        <v>939</v>
      </c>
      <c r="D858" s="1" t="s">
        <v>118</v>
      </c>
      <c r="E858" s="12">
        <f>_xlfn.IFNA(VLOOKUP($B858,'FST OMT'!$C:$AH,$A858,0),0)</f>
        <v>0</v>
      </c>
      <c r="F858" s="12">
        <f>_xlfn.IFNA(VLOOKUP($B858,'FST CV'!$C:$AH,$A858,0),0)</f>
        <v>0</v>
      </c>
      <c r="G858" s="12">
        <f>_xlfn.IFNA(VLOOKUP($B858,'FST TT'!$C:$AH,$A858,0),0)</f>
        <v>0</v>
      </c>
      <c r="I858" s="4">
        <f t="shared" si="330"/>
        <v>0</v>
      </c>
      <c r="K858" s="52">
        <f>IF(D858="MT",VLOOKUP(B858,Master_Item!B:H,7,0),VLOOKUP(B858,Master_Item!B:H,6,0))</f>
        <v>110</v>
      </c>
      <c r="L858" s="52" t="str">
        <f>VLOOKUP(B858,Master_Item!B:M,12,0)</f>
        <v xml:space="preserve">โรงงานแรงเยอร์ </v>
      </c>
      <c r="M858" s="11" t="str">
        <f t="shared" si="331"/>
        <v>โรงงานแรงเยอร์ Region 4</v>
      </c>
      <c r="N858" s="11">
        <f t="shared" si="332"/>
        <v>0</v>
      </c>
      <c r="O858" s="11">
        <f t="shared" si="333"/>
        <v>0</v>
      </c>
      <c r="P858" s="11">
        <f t="shared" si="334"/>
        <v>0</v>
      </c>
      <c r="Q858" s="11">
        <f t="shared" si="335"/>
        <v>0</v>
      </c>
      <c r="R858" s="11">
        <f t="shared" si="336"/>
        <v>0</v>
      </c>
      <c r="S858" s="11"/>
      <c r="T858" s="1">
        <f>VLOOKUP(B858,Master_Item!B:I,8,0)</f>
        <v>4.5</v>
      </c>
      <c r="U858" s="11">
        <f t="shared" si="337"/>
        <v>0</v>
      </c>
      <c r="V858" s="11">
        <f t="shared" si="338"/>
        <v>0</v>
      </c>
      <c r="W858" s="11">
        <f t="shared" si="339"/>
        <v>0</v>
      </c>
      <c r="X858" s="11">
        <f t="shared" si="340"/>
        <v>0</v>
      </c>
      <c r="Y858" s="11">
        <f t="shared" si="341"/>
        <v>0</v>
      </c>
    </row>
    <row r="859" spans="1:25">
      <c r="A859" s="13">
        <v>28</v>
      </c>
      <c r="B859" s="2">
        <v>310003569</v>
      </c>
      <c r="C859" s="1" t="s">
        <v>939</v>
      </c>
      <c r="D859" s="1" t="s">
        <v>119</v>
      </c>
      <c r="E859" s="12">
        <f>_xlfn.IFNA(VLOOKUP($B859,'FST OMT'!$C:$AH,$A859,0),0)</f>
        <v>0</v>
      </c>
      <c r="F859" s="12">
        <f>_xlfn.IFNA(VLOOKUP($B859,'FST CV'!$C:$AH,$A859,0),0)</f>
        <v>0</v>
      </c>
      <c r="G859" s="12">
        <f>_xlfn.IFNA(VLOOKUP($B859,'FST TT'!$C:$AH,$A859,0),0)</f>
        <v>0</v>
      </c>
      <c r="I859" s="4">
        <f t="shared" si="330"/>
        <v>0</v>
      </c>
      <c r="K859" s="52">
        <f>IF(D859="MT",VLOOKUP(B859,Master_Item!B:H,7,0),VLOOKUP(B859,Master_Item!B:H,6,0))</f>
        <v>110</v>
      </c>
      <c r="L859" s="52" t="str">
        <f>VLOOKUP(B859,Master_Item!B:M,12,0)</f>
        <v xml:space="preserve">โรงงานแรงเยอร์ </v>
      </c>
      <c r="M859" s="11" t="str">
        <f t="shared" si="331"/>
        <v>โรงงานแรงเยอร์ Region 5</v>
      </c>
      <c r="N859" s="11">
        <f t="shared" si="332"/>
        <v>0</v>
      </c>
      <c r="O859" s="11">
        <f t="shared" si="333"/>
        <v>0</v>
      </c>
      <c r="P859" s="11">
        <f t="shared" si="334"/>
        <v>0</v>
      </c>
      <c r="Q859" s="11">
        <f t="shared" si="335"/>
        <v>0</v>
      </c>
      <c r="R859" s="11">
        <f t="shared" si="336"/>
        <v>0</v>
      </c>
      <c r="S859" s="11"/>
      <c r="T859" s="1">
        <f>VLOOKUP(B859,Master_Item!B:I,8,0)</f>
        <v>4.5</v>
      </c>
      <c r="U859" s="11">
        <f t="shared" si="337"/>
        <v>0</v>
      </c>
      <c r="V859" s="11">
        <f t="shared" si="338"/>
        <v>0</v>
      </c>
      <c r="W859" s="11">
        <f t="shared" si="339"/>
        <v>0</v>
      </c>
      <c r="X859" s="11">
        <f t="shared" si="340"/>
        <v>0</v>
      </c>
      <c r="Y859" s="11">
        <f t="shared" si="341"/>
        <v>0</v>
      </c>
    </row>
    <row r="860" spans="1:25">
      <c r="A860" s="13">
        <v>29</v>
      </c>
      <c r="B860" s="2">
        <v>310003569</v>
      </c>
      <c r="C860" s="1" t="s">
        <v>939</v>
      </c>
      <c r="D860" s="1" t="s">
        <v>127</v>
      </c>
      <c r="E860" s="12">
        <f>_xlfn.IFNA(VLOOKUP($B860,'FST OMT'!$C:$AH,$A860,0),0)*0.45</f>
        <v>0</v>
      </c>
      <c r="F860" s="12">
        <f>_xlfn.IFNA(VLOOKUP($B860,'FST CV'!$C:$AH,$A860,0),0)*0.45</f>
        <v>0</v>
      </c>
      <c r="G860" s="12">
        <f>_xlfn.IFNA(VLOOKUP($B860,'FST TT'!$C:$AH,$A860,0),0)*0.45</f>
        <v>0</v>
      </c>
      <c r="I860" s="4">
        <f t="shared" si="330"/>
        <v>0</v>
      </c>
      <c r="K860" s="52">
        <f>IF(D860="MT",VLOOKUP(B860,Master_Item!B:H,7,0),VLOOKUP(B860,Master_Item!B:H,6,0))</f>
        <v>110</v>
      </c>
      <c r="L860" s="52" t="str">
        <f>VLOOKUP(B860,Master_Item!B:M,12,0)</f>
        <v xml:space="preserve">โรงงานแรงเยอร์ </v>
      </c>
      <c r="M860" s="11" t="str">
        <f t="shared" si="331"/>
        <v>โรงงานแรงเยอร์ Region 6/9</v>
      </c>
      <c r="N860" s="11">
        <f t="shared" si="332"/>
        <v>0</v>
      </c>
      <c r="O860" s="11">
        <f t="shared" si="333"/>
        <v>0</v>
      </c>
      <c r="P860" s="11">
        <f t="shared" si="334"/>
        <v>0</v>
      </c>
      <c r="Q860" s="11">
        <f t="shared" si="335"/>
        <v>0</v>
      </c>
      <c r="R860" s="11">
        <f t="shared" si="336"/>
        <v>0</v>
      </c>
      <c r="S860" s="11"/>
      <c r="T860" s="1">
        <f>VLOOKUP(B860,Master_Item!B:I,8,0)</f>
        <v>4.5</v>
      </c>
      <c r="U860" s="11">
        <f t="shared" si="337"/>
        <v>0</v>
      </c>
      <c r="V860" s="11">
        <f t="shared" si="338"/>
        <v>0</v>
      </c>
      <c r="W860" s="11">
        <f t="shared" si="339"/>
        <v>0</v>
      </c>
      <c r="X860" s="11">
        <f t="shared" si="340"/>
        <v>0</v>
      </c>
      <c r="Y860" s="11">
        <f t="shared" si="341"/>
        <v>0</v>
      </c>
    </row>
    <row r="861" spans="1:25">
      <c r="A861" s="13">
        <v>29</v>
      </c>
      <c r="B861" s="2">
        <v>310003569</v>
      </c>
      <c r="C861" s="1" t="s">
        <v>939</v>
      </c>
      <c r="D861" s="1" t="s">
        <v>128</v>
      </c>
      <c r="E861" s="12">
        <f>_xlfn.IFNA(VLOOKUP($B861,'FST OMT'!$C:$AH,$A861,0),0)*0.55</f>
        <v>0</v>
      </c>
      <c r="F861" s="12">
        <f>_xlfn.IFNA(VLOOKUP($B861,'FST CV'!$C:$AH,$A861,0),0)*0.55</f>
        <v>0</v>
      </c>
      <c r="G861" s="12">
        <f>_xlfn.IFNA(VLOOKUP($B861,'FST TT'!$C:$AH,$A861,0),0)*0.55</f>
        <v>0</v>
      </c>
      <c r="I861" s="4">
        <f t="shared" si="330"/>
        <v>0</v>
      </c>
      <c r="K861" s="52">
        <f>IF(D861="MT",VLOOKUP(B861,Master_Item!B:H,7,0),VLOOKUP(B861,Master_Item!B:H,6,0))</f>
        <v>110</v>
      </c>
      <c r="L861" s="52" t="str">
        <f>VLOOKUP(B861,Master_Item!B:M,12,0)</f>
        <v xml:space="preserve">โรงงานแรงเยอร์ </v>
      </c>
      <c r="M861" s="11" t="str">
        <f t="shared" si="331"/>
        <v>โรงงานแรงเยอร์ Region 6/14</v>
      </c>
      <c r="N861" s="11">
        <f t="shared" si="332"/>
        <v>0</v>
      </c>
      <c r="O861" s="11">
        <f t="shared" si="333"/>
        <v>0</v>
      </c>
      <c r="P861" s="11">
        <f t="shared" si="334"/>
        <v>0</v>
      </c>
      <c r="Q861" s="11">
        <f t="shared" si="335"/>
        <v>0</v>
      </c>
      <c r="R861" s="11">
        <f t="shared" si="336"/>
        <v>0</v>
      </c>
      <c r="S861" s="11"/>
      <c r="T861" s="1">
        <f>VLOOKUP(B861,Master_Item!B:I,8,0)</f>
        <v>4.5</v>
      </c>
      <c r="U861" s="11">
        <f t="shared" si="337"/>
        <v>0</v>
      </c>
      <c r="V861" s="11">
        <f t="shared" si="338"/>
        <v>0</v>
      </c>
      <c r="W861" s="11">
        <f t="shared" si="339"/>
        <v>0</v>
      </c>
      <c r="X861" s="11">
        <f t="shared" si="340"/>
        <v>0</v>
      </c>
      <c r="Y861" s="11">
        <f t="shared" si="341"/>
        <v>0</v>
      </c>
    </row>
    <row r="862" spans="1:25">
      <c r="A862" s="13">
        <v>30</v>
      </c>
      <c r="B862" s="2">
        <v>310003569</v>
      </c>
      <c r="C862" s="1" t="s">
        <v>939</v>
      </c>
      <c r="D862" s="1" t="s">
        <v>121</v>
      </c>
      <c r="E862" s="12">
        <f>_xlfn.IFNA(VLOOKUP($B862,'FST OMT'!$C:$AH,$A862,0),0)</f>
        <v>0</v>
      </c>
      <c r="F862" s="12">
        <f>_xlfn.IFNA(VLOOKUP($B862,'FST CV'!$C:$AH,$A862,0),0)</f>
        <v>0</v>
      </c>
      <c r="G862" s="12">
        <f>_xlfn.IFNA(VLOOKUP($B862,'FST TT'!$C:$AH,$A862,0),0)</f>
        <v>0</v>
      </c>
      <c r="I862" s="4">
        <f t="shared" si="330"/>
        <v>0</v>
      </c>
      <c r="K862" s="52">
        <f>IF(D862="MT",VLOOKUP(B862,Master_Item!B:H,7,0),VLOOKUP(B862,Master_Item!B:H,6,0))</f>
        <v>110</v>
      </c>
      <c r="L862" s="52" t="str">
        <f>VLOOKUP(B862,Master_Item!B:M,12,0)</f>
        <v xml:space="preserve">โรงงานแรงเยอร์ </v>
      </c>
      <c r="M862" s="11" t="str">
        <f t="shared" si="331"/>
        <v>โรงงานแรงเยอร์ Region 7</v>
      </c>
      <c r="N862" s="11">
        <f t="shared" si="332"/>
        <v>0</v>
      </c>
      <c r="O862" s="11">
        <f t="shared" si="333"/>
        <v>0</v>
      </c>
      <c r="P862" s="11">
        <f t="shared" si="334"/>
        <v>0</v>
      </c>
      <c r="Q862" s="11">
        <f t="shared" si="335"/>
        <v>0</v>
      </c>
      <c r="R862" s="11">
        <f t="shared" si="336"/>
        <v>0</v>
      </c>
      <c r="S862" s="11"/>
      <c r="T862" s="1">
        <f>VLOOKUP(B862,Master_Item!B:I,8,0)</f>
        <v>4.5</v>
      </c>
      <c r="U862" s="11">
        <f t="shared" si="337"/>
        <v>0</v>
      </c>
      <c r="V862" s="11">
        <f t="shared" si="338"/>
        <v>0</v>
      </c>
      <c r="W862" s="11">
        <f t="shared" si="339"/>
        <v>0</v>
      </c>
      <c r="X862" s="11">
        <f t="shared" si="340"/>
        <v>0</v>
      </c>
      <c r="Y862" s="11">
        <f t="shared" si="341"/>
        <v>0</v>
      </c>
    </row>
    <row r="863" spans="1:25">
      <c r="A863" s="13">
        <v>31</v>
      </c>
      <c r="B863" s="2">
        <v>310003569</v>
      </c>
      <c r="C863" s="1" t="s">
        <v>939</v>
      </c>
      <c r="D863" s="1" t="s">
        <v>122</v>
      </c>
      <c r="E863" s="12">
        <f>_xlfn.IFNA(VLOOKUP($B863,'FST OMT'!$C:$AH,$A863,0),0)</f>
        <v>0</v>
      </c>
      <c r="F863" s="12">
        <f>_xlfn.IFNA(VLOOKUP($B863,'FST CV'!$C:$AH,$A863,0),0)</f>
        <v>0</v>
      </c>
      <c r="G863" s="12">
        <f>_xlfn.IFNA(VLOOKUP($B863,'FST TT'!$C:$AH,$A863,0),0)</f>
        <v>0</v>
      </c>
      <c r="I863" s="4">
        <f t="shared" si="330"/>
        <v>0</v>
      </c>
      <c r="K863" s="52">
        <f>IF(D863="MT",VLOOKUP(B863,Master_Item!B:H,7,0),VLOOKUP(B863,Master_Item!B:H,6,0))</f>
        <v>110</v>
      </c>
      <c r="L863" s="52" t="str">
        <f>VLOOKUP(B863,Master_Item!B:M,12,0)</f>
        <v xml:space="preserve">โรงงานแรงเยอร์ </v>
      </c>
      <c r="M863" s="11" t="str">
        <f t="shared" si="331"/>
        <v>โรงงานแรงเยอร์ Region 8</v>
      </c>
      <c r="N863" s="11">
        <f t="shared" si="332"/>
        <v>0</v>
      </c>
      <c r="O863" s="11">
        <f t="shared" si="333"/>
        <v>0</v>
      </c>
      <c r="P863" s="11">
        <f t="shared" si="334"/>
        <v>0</v>
      </c>
      <c r="Q863" s="11">
        <f t="shared" si="335"/>
        <v>0</v>
      </c>
      <c r="R863" s="11">
        <f t="shared" si="336"/>
        <v>0</v>
      </c>
      <c r="S863" s="11"/>
      <c r="T863" s="1">
        <f>VLOOKUP(B863,Master_Item!B:I,8,0)</f>
        <v>4.5</v>
      </c>
      <c r="U863" s="11">
        <f t="shared" si="337"/>
        <v>0</v>
      </c>
      <c r="V863" s="11">
        <f t="shared" si="338"/>
        <v>0</v>
      </c>
      <c r="W863" s="11">
        <f t="shared" si="339"/>
        <v>0</v>
      </c>
      <c r="X863" s="11">
        <f t="shared" si="340"/>
        <v>0</v>
      </c>
      <c r="Y863" s="11">
        <f t="shared" si="341"/>
        <v>0</v>
      </c>
    </row>
    <row r="864" spans="1:25">
      <c r="A864" s="13">
        <v>131</v>
      </c>
      <c r="B864" s="2">
        <v>310003569</v>
      </c>
      <c r="C864" s="1" t="s">
        <v>939</v>
      </c>
      <c r="D864" s="1" t="s">
        <v>123</v>
      </c>
      <c r="H864" s="4">
        <f>_xlfn.IFNA(VLOOKUP(B864,'FST MT'!A:FS,$A864,0),0)</f>
        <v>0</v>
      </c>
      <c r="I864" s="4">
        <f t="shared" si="330"/>
        <v>0</v>
      </c>
      <c r="K864" s="52">
        <f>IF(D864="MT",VLOOKUP(B864,Master_Item!B:H,7,0),VLOOKUP(B864,Master_Item!B:H,6,0))</f>
        <v>110</v>
      </c>
      <c r="L864" s="52" t="str">
        <f>VLOOKUP(B864,Master_Item!B:M,12,0)</f>
        <v xml:space="preserve">โรงงานแรงเยอร์ </v>
      </c>
      <c r="M864" s="11" t="str">
        <f t="shared" si="331"/>
        <v>โรงงานแรงเยอร์ MT</v>
      </c>
      <c r="N864" s="11">
        <f t="shared" si="332"/>
        <v>0</v>
      </c>
      <c r="O864" s="11">
        <f t="shared" si="333"/>
        <v>0</v>
      </c>
      <c r="P864" s="11">
        <f t="shared" si="334"/>
        <v>0</v>
      </c>
      <c r="Q864" s="11">
        <f t="shared" si="335"/>
        <v>0</v>
      </c>
      <c r="R864" s="11">
        <f t="shared" si="336"/>
        <v>0</v>
      </c>
      <c r="S864" s="11"/>
      <c r="T864" s="1">
        <f>VLOOKUP(B864,Master_Item!B:I,8,0)</f>
        <v>4.5</v>
      </c>
      <c r="U864" s="11">
        <f t="shared" si="337"/>
        <v>0</v>
      </c>
      <c r="V864" s="11">
        <f t="shared" si="338"/>
        <v>0</v>
      </c>
      <c r="W864" s="11">
        <f t="shared" si="339"/>
        <v>0</v>
      </c>
      <c r="X864" s="11">
        <f t="shared" si="340"/>
        <v>0</v>
      </c>
      <c r="Y864" s="11">
        <f t="shared" si="341"/>
        <v>0</v>
      </c>
    </row>
    <row r="865" spans="1:25">
      <c r="A865" s="13">
        <v>24</v>
      </c>
      <c r="B865" s="2">
        <v>310003570</v>
      </c>
      <c r="C865" s="1" t="s">
        <v>940</v>
      </c>
      <c r="D865" s="1" t="s">
        <v>115</v>
      </c>
      <c r="E865" s="12">
        <f>_xlfn.IFNA(VLOOKUP($B865,'FST OMT'!$C:$AH,$A865,0),0)</f>
        <v>0</v>
      </c>
      <c r="F865" s="12">
        <f>_xlfn.IFNA(VLOOKUP($B865,'FST CV'!$C:$AH,$A865,0),0)</f>
        <v>0</v>
      </c>
      <c r="G865" s="12">
        <f>_xlfn.IFNA(VLOOKUP($B865,'FST TT'!$C:$AH,$A865,0),0)</f>
        <v>0</v>
      </c>
      <c r="I865" s="4">
        <f t="shared" si="330"/>
        <v>0</v>
      </c>
      <c r="K865" s="52">
        <f>IF(D865="MT",VLOOKUP(B865,Master_Item!B:H,7,0),VLOOKUP(B865,Master_Item!B:H,6,0))</f>
        <v>110</v>
      </c>
      <c r="L865" s="52" t="str">
        <f>VLOOKUP(B865,Master_Item!B:M,12,0)</f>
        <v xml:space="preserve">โรงงานแรงเยอร์ </v>
      </c>
      <c r="M865" s="11" t="str">
        <f t="shared" si="331"/>
        <v>โรงงานแรงเยอร์ Region 1</v>
      </c>
      <c r="N865" s="11">
        <f t="shared" si="332"/>
        <v>0</v>
      </c>
      <c r="O865" s="11">
        <f t="shared" si="333"/>
        <v>0</v>
      </c>
      <c r="P865" s="11">
        <f t="shared" si="334"/>
        <v>0</v>
      </c>
      <c r="Q865" s="11">
        <f t="shared" si="335"/>
        <v>0</v>
      </c>
      <c r="R865" s="11">
        <f t="shared" si="336"/>
        <v>0</v>
      </c>
      <c r="S865" s="11"/>
      <c r="T865" s="1">
        <f>VLOOKUP(B865,Master_Item!B:I,8,0)</f>
        <v>4.5</v>
      </c>
      <c r="U865" s="11">
        <f t="shared" si="337"/>
        <v>0</v>
      </c>
      <c r="V865" s="11">
        <f t="shared" si="338"/>
        <v>0</v>
      </c>
      <c r="W865" s="11">
        <f t="shared" si="339"/>
        <v>0</v>
      </c>
      <c r="X865" s="11">
        <f t="shared" si="340"/>
        <v>0</v>
      </c>
      <c r="Y865" s="11">
        <f t="shared" si="341"/>
        <v>0</v>
      </c>
    </row>
    <row r="866" spans="1:25">
      <c r="A866" s="13">
        <v>25</v>
      </c>
      <c r="B866" s="2">
        <v>310003570</v>
      </c>
      <c r="C866" s="1" t="s">
        <v>940</v>
      </c>
      <c r="D866" s="1" t="s">
        <v>116</v>
      </c>
      <c r="E866" s="12">
        <f>_xlfn.IFNA(VLOOKUP($B866,'FST OMT'!$C:$AH,$A866,0),0)</f>
        <v>0</v>
      </c>
      <c r="F866" s="12">
        <f>_xlfn.IFNA(VLOOKUP($B866,'FST CV'!$C:$AH,$A866,0),0)</f>
        <v>0</v>
      </c>
      <c r="G866" s="12">
        <f>_xlfn.IFNA(VLOOKUP($B866,'FST TT'!$C:$AH,$A866,0),0)</f>
        <v>0</v>
      </c>
      <c r="I866" s="4">
        <f t="shared" si="330"/>
        <v>0</v>
      </c>
      <c r="K866" s="52">
        <f>IF(D866="MT",VLOOKUP(B866,Master_Item!B:H,7,0),VLOOKUP(B866,Master_Item!B:H,6,0))</f>
        <v>110</v>
      </c>
      <c r="L866" s="52" t="str">
        <f>VLOOKUP(B866,Master_Item!B:M,12,0)</f>
        <v xml:space="preserve">โรงงานแรงเยอร์ </v>
      </c>
      <c r="M866" s="11" t="str">
        <f t="shared" si="331"/>
        <v>โรงงานแรงเยอร์ Region 2</v>
      </c>
      <c r="N866" s="11">
        <f t="shared" si="332"/>
        <v>0</v>
      </c>
      <c r="O866" s="11">
        <f t="shared" si="333"/>
        <v>0</v>
      </c>
      <c r="P866" s="11">
        <f t="shared" si="334"/>
        <v>0</v>
      </c>
      <c r="Q866" s="11">
        <f t="shared" si="335"/>
        <v>0</v>
      </c>
      <c r="R866" s="11">
        <f t="shared" si="336"/>
        <v>0</v>
      </c>
      <c r="S866" s="11"/>
      <c r="T866" s="1">
        <f>VLOOKUP(B866,Master_Item!B:I,8,0)</f>
        <v>4.5</v>
      </c>
      <c r="U866" s="11">
        <f t="shared" si="337"/>
        <v>0</v>
      </c>
      <c r="V866" s="11">
        <f t="shared" si="338"/>
        <v>0</v>
      </c>
      <c r="W866" s="11">
        <f t="shared" si="339"/>
        <v>0</v>
      </c>
      <c r="X866" s="11">
        <f t="shared" si="340"/>
        <v>0</v>
      </c>
      <c r="Y866" s="11">
        <f t="shared" si="341"/>
        <v>0</v>
      </c>
    </row>
    <row r="867" spans="1:25">
      <c r="A867" s="13">
        <v>26</v>
      </c>
      <c r="B867" s="2">
        <v>310003570</v>
      </c>
      <c r="C867" s="1" t="s">
        <v>940</v>
      </c>
      <c r="D867" s="1" t="s">
        <v>117</v>
      </c>
      <c r="E867" s="12">
        <f>_xlfn.IFNA(VLOOKUP($B867,'FST OMT'!$C:$AH,$A867,0),0)</f>
        <v>0</v>
      </c>
      <c r="F867" s="12">
        <f>_xlfn.IFNA(VLOOKUP($B867,'FST CV'!$C:$AH,$A867,0),0)</f>
        <v>0</v>
      </c>
      <c r="G867" s="12">
        <f>_xlfn.IFNA(VLOOKUP($B867,'FST TT'!$C:$AH,$A867,0),0)</f>
        <v>0</v>
      </c>
      <c r="I867" s="4">
        <f t="shared" si="330"/>
        <v>0</v>
      </c>
      <c r="K867" s="52">
        <f>IF(D867="MT",VLOOKUP(B867,Master_Item!B:H,7,0),VLOOKUP(B867,Master_Item!B:H,6,0))</f>
        <v>110</v>
      </c>
      <c r="L867" s="52" t="str">
        <f>VLOOKUP(B867,Master_Item!B:M,12,0)</f>
        <v xml:space="preserve">โรงงานแรงเยอร์ </v>
      </c>
      <c r="M867" s="11" t="str">
        <f t="shared" si="331"/>
        <v>โรงงานแรงเยอร์ Region 3</v>
      </c>
      <c r="N867" s="11">
        <f t="shared" si="332"/>
        <v>0</v>
      </c>
      <c r="O867" s="11">
        <f t="shared" si="333"/>
        <v>0</v>
      </c>
      <c r="P867" s="11">
        <f t="shared" si="334"/>
        <v>0</v>
      </c>
      <c r="Q867" s="11">
        <f t="shared" si="335"/>
        <v>0</v>
      </c>
      <c r="R867" s="11">
        <f t="shared" si="336"/>
        <v>0</v>
      </c>
      <c r="S867" s="11"/>
      <c r="T867" s="1">
        <f>VLOOKUP(B867,Master_Item!B:I,8,0)</f>
        <v>4.5</v>
      </c>
      <c r="U867" s="11">
        <f t="shared" si="337"/>
        <v>0</v>
      </c>
      <c r="V867" s="11">
        <f t="shared" si="338"/>
        <v>0</v>
      </c>
      <c r="W867" s="11">
        <f t="shared" si="339"/>
        <v>0</v>
      </c>
      <c r="X867" s="11">
        <f t="shared" si="340"/>
        <v>0</v>
      </c>
      <c r="Y867" s="11">
        <f t="shared" si="341"/>
        <v>0</v>
      </c>
    </row>
    <row r="868" spans="1:25">
      <c r="A868" s="13">
        <v>27</v>
      </c>
      <c r="B868" s="2">
        <v>310003570</v>
      </c>
      <c r="C868" s="1" t="s">
        <v>940</v>
      </c>
      <c r="D868" s="1" t="s">
        <v>118</v>
      </c>
      <c r="E868" s="12">
        <f>_xlfn.IFNA(VLOOKUP($B868,'FST OMT'!$C:$AH,$A868,0),0)</f>
        <v>0</v>
      </c>
      <c r="F868" s="12">
        <f>_xlfn.IFNA(VLOOKUP($B868,'FST CV'!$C:$AH,$A868,0),0)</f>
        <v>0</v>
      </c>
      <c r="G868" s="12">
        <f>_xlfn.IFNA(VLOOKUP($B868,'FST TT'!$C:$AH,$A868,0),0)</f>
        <v>0</v>
      </c>
      <c r="I868" s="4">
        <f t="shared" si="330"/>
        <v>0</v>
      </c>
      <c r="K868" s="52">
        <f>IF(D868="MT",VLOOKUP(B868,Master_Item!B:H,7,0),VLOOKUP(B868,Master_Item!B:H,6,0))</f>
        <v>110</v>
      </c>
      <c r="L868" s="52" t="str">
        <f>VLOOKUP(B868,Master_Item!B:M,12,0)</f>
        <v xml:space="preserve">โรงงานแรงเยอร์ </v>
      </c>
      <c r="M868" s="11" t="str">
        <f t="shared" si="331"/>
        <v>โรงงานแรงเยอร์ Region 4</v>
      </c>
      <c r="N868" s="11">
        <f t="shared" si="332"/>
        <v>0</v>
      </c>
      <c r="O868" s="11">
        <f t="shared" si="333"/>
        <v>0</v>
      </c>
      <c r="P868" s="11">
        <f t="shared" si="334"/>
        <v>0</v>
      </c>
      <c r="Q868" s="11">
        <f t="shared" si="335"/>
        <v>0</v>
      </c>
      <c r="R868" s="11">
        <f t="shared" si="336"/>
        <v>0</v>
      </c>
      <c r="S868" s="11"/>
      <c r="T868" s="1">
        <f>VLOOKUP(B868,Master_Item!B:I,8,0)</f>
        <v>4.5</v>
      </c>
      <c r="U868" s="11">
        <f t="shared" si="337"/>
        <v>0</v>
      </c>
      <c r="V868" s="11">
        <f t="shared" si="338"/>
        <v>0</v>
      </c>
      <c r="W868" s="11">
        <f t="shared" si="339"/>
        <v>0</v>
      </c>
      <c r="X868" s="11">
        <f t="shared" si="340"/>
        <v>0</v>
      </c>
      <c r="Y868" s="11">
        <f t="shared" si="341"/>
        <v>0</v>
      </c>
    </row>
    <row r="869" spans="1:25">
      <c r="A869" s="13">
        <v>28</v>
      </c>
      <c r="B869" s="2">
        <v>310003570</v>
      </c>
      <c r="C869" s="1" t="s">
        <v>940</v>
      </c>
      <c r="D869" s="1" t="s">
        <v>119</v>
      </c>
      <c r="E869" s="12">
        <f>_xlfn.IFNA(VLOOKUP($B869,'FST OMT'!$C:$AH,$A869,0),0)</f>
        <v>0</v>
      </c>
      <c r="F869" s="12">
        <f>_xlfn.IFNA(VLOOKUP($B869,'FST CV'!$C:$AH,$A869,0),0)</f>
        <v>0</v>
      </c>
      <c r="G869" s="12">
        <f>_xlfn.IFNA(VLOOKUP($B869,'FST TT'!$C:$AH,$A869,0),0)</f>
        <v>0</v>
      </c>
      <c r="I869" s="4">
        <f t="shared" si="330"/>
        <v>0</v>
      </c>
      <c r="K869" s="52">
        <f>IF(D869="MT",VLOOKUP(B869,Master_Item!B:H,7,0),VLOOKUP(B869,Master_Item!B:H,6,0))</f>
        <v>110</v>
      </c>
      <c r="L869" s="52" t="str">
        <f>VLOOKUP(B869,Master_Item!B:M,12,0)</f>
        <v xml:space="preserve">โรงงานแรงเยอร์ </v>
      </c>
      <c r="M869" s="11" t="str">
        <f t="shared" si="331"/>
        <v>โรงงานแรงเยอร์ Region 5</v>
      </c>
      <c r="N869" s="11">
        <f t="shared" si="332"/>
        <v>0</v>
      </c>
      <c r="O869" s="11">
        <f t="shared" si="333"/>
        <v>0</v>
      </c>
      <c r="P869" s="11">
        <f t="shared" si="334"/>
        <v>0</v>
      </c>
      <c r="Q869" s="11">
        <f t="shared" si="335"/>
        <v>0</v>
      </c>
      <c r="R869" s="11">
        <f t="shared" si="336"/>
        <v>0</v>
      </c>
      <c r="S869" s="11"/>
      <c r="T869" s="1">
        <f>VLOOKUP(B869,Master_Item!B:I,8,0)</f>
        <v>4.5</v>
      </c>
      <c r="U869" s="11">
        <f t="shared" si="337"/>
        <v>0</v>
      </c>
      <c r="V869" s="11">
        <f t="shared" si="338"/>
        <v>0</v>
      </c>
      <c r="W869" s="11">
        <f t="shared" si="339"/>
        <v>0</v>
      </c>
      <c r="X869" s="11">
        <f t="shared" si="340"/>
        <v>0</v>
      </c>
      <c r="Y869" s="11">
        <f t="shared" si="341"/>
        <v>0</v>
      </c>
    </row>
    <row r="870" spans="1:25">
      <c r="A870" s="13">
        <v>29</v>
      </c>
      <c r="B870" s="2">
        <v>310003570</v>
      </c>
      <c r="C870" s="1" t="s">
        <v>940</v>
      </c>
      <c r="D870" s="1" t="s">
        <v>127</v>
      </c>
      <c r="E870" s="12">
        <f>_xlfn.IFNA(VLOOKUP($B870,'FST OMT'!$C:$AH,$A870,0),0)*0.45</f>
        <v>0</v>
      </c>
      <c r="F870" s="12">
        <f>_xlfn.IFNA(VLOOKUP($B870,'FST CV'!$C:$AH,$A870,0),0)*0.45</f>
        <v>0</v>
      </c>
      <c r="G870" s="12">
        <f>_xlfn.IFNA(VLOOKUP($B870,'FST TT'!$C:$AH,$A870,0),0)*0.45</f>
        <v>0</v>
      </c>
      <c r="I870" s="4">
        <f t="shared" si="330"/>
        <v>0</v>
      </c>
      <c r="K870" s="52">
        <f>IF(D870="MT",VLOOKUP(B870,Master_Item!B:H,7,0),VLOOKUP(B870,Master_Item!B:H,6,0))</f>
        <v>110</v>
      </c>
      <c r="L870" s="52" t="str">
        <f>VLOOKUP(B870,Master_Item!B:M,12,0)</f>
        <v xml:space="preserve">โรงงานแรงเยอร์ </v>
      </c>
      <c r="M870" s="11" t="str">
        <f t="shared" si="331"/>
        <v>โรงงานแรงเยอร์ Region 6/9</v>
      </c>
      <c r="N870" s="11">
        <f t="shared" si="332"/>
        <v>0</v>
      </c>
      <c r="O870" s="11">
        <f t="shared" si="333"/>
        <v>0</v>
      </c>
      <c r="P870" s="11">
        <f t="shared" si="334"/>
        <v>0</v>
      </c>
      <c r="Q870" s="11">
        <f t="shared" si="335"/>
        <v>0</v>
      </c>
      <c r="R870" s="11">
        <f t="shared" si="336"/>
        <v>0</v>
      </c>
      <c r="S870" s="11"/>
      <c r="T870" s="1">
        <f>VLOOKUP(B870,Master_Item!B:I,8,0)</f>
        <v>4.5</v>
      </c>
      <c r="U870" s="11">
        <f t="shared" si="337"/>
        <v>0</v>
      </c>
      <c r="V870" s="11">
        <f t="shared" si="338"/>
        <v>0</v>
      </c>
      <c r="W870" s="11">
        <f t="shared" si="339"/>
        <v>0</v>
      </c>
      <c r="X870" s="11">
        <f t="shared" si="340"/>
        <v>0</v>
      </c>
      <c r="Y870" s="11">
        <f t="shared" si="341"/>
        <v>0</v>
      </c>
    </row>
    <row r="871" spans="1:25">
      <c r="A871" s="13">
        <v>29</v>
      </c>
      <c r="B871" s="2">
        <v>310003570</v>
      </c>
      <c r="C871" s="1" t="s">
        <v>940</v>
      </c>
      <c r="D871" s="1" t="s">
        <v>128</v>
      </c>
      <c r="E871" s="12">
        <f>_xlfn.IFNA(VLOOKUP($B871,'FST OMT'!$C:$AH,$A871,0),0)*0.55</f>
        <v>0</v>
      </c>
      <c r="F871" s="12">
        <f>_xlfn.IFNA(VLOOKUP($B871,'FST CV'!$C:$AH,$A871,0),0)*0.55</f>
        <v>0</v>
      </c>
      <c r="G871" s="12">
        <f>_xlfn.IFNA(VLOOKUP($B871,'FST TT'!$C:$AH,$A871,0),0)*0.55</f>
        <v>0</v>
      </c>
      <c r="I871" s="4">
        <f t="shared" si="330"/>
        <v>0</v>
      </c>
      <c r="K871" s="52">
        <f>IF(D871="MT",VLOOKUP(B871,Master_Item!B:H,7,0),VLOOKUP(B871,Master_Item!B:H,6,0))</f>
        <v>110</v>
      </c>
      <c r="L871" s="52" t="str">
        <f>VLOOKUP(B871,Master_Item!B:M,12,0)</f>
        <v xml:space="preserve">โรงงานแรงเยอร์ </v>
      </c>
      <c r="M871" s="11" t="str">
        <f t="shared" si="331"/>
        <v>โรงงานแรงเยอร์ Region 6/14</v>
      </c>
      <c r="N871" s="11">
        <f t="shared" si="332"/>
        <v>0</v>
      </c>
      <c r="O871" s="11">
        <f t="shared" si="333"/>
        <v>0</v>
      </c>
      <c r="P871" s="11">
        <f t="shared" si="334"/>
        <v>0</v>
      </c>
      <c r="Q871" s="11">
        <f t="shared" si="335"/>
        <v>0</v>
      </c>
      <c r="R871" s="11">
        <f t="shared" si="336"/>
        <v>0</v>
      </c>
      <c r="S871" s="11"/>
      <c r="T871" s="1">
        <f>VLOOKUP(B871,Master_Item!B:I,8,0)</f>
        <v>4.5</v>
      </c>
      <c r="U871" s="11">
        <f t="shared" si="337"/>
        <v>0</v>
      </c>
      <c r="V871" s="11">
        <f t="shared" si="338"/>
        <v>0</v>
      </c>
      <c r="W871" s="11">
        <f t="shared" si="339"/>
        <v>0</v>
      </c>
      <c r="X871" s="11">
        <f t="shared" si="340"/>
        <v>0</v>
      </c>
      <c r="Y871" s="11">
        <f t="shared" si="341"/>
        <v>0</v>
      </c>
    </row>
    <row r="872" spans="1:25">
      <c r="A872" s="13">
        <v>30</v>
      </c>
      <c r="B872" s="2">
        <v>310003570</v>
      </c>
      <c r="C872" s="1" t="s">
        <v>940</v>
      </c>
      <c r="D872" s="1" t="s">
        <v>121</v>
      </c>
      <c r="E872" s="12">
        <f>_xlfn.IFNA(VLOOKUP($B872,'FST OMT'!$C:$AH,$A872,0),0)</f>
        <v>0</v>
      </c>
      <c r="F872" s="12">
        <f>_xlfn.IFNA(VLOOKUP($B872,'FST CV'!$C:$AH,$A872,0),0)</f>
        <v>0</v>
      </c>
      <c r="G872" s="12">
        <f>_xlfn.IFNA(VLOOKUP($B872,'FST TT'!$C:$AH,$A872,0),0)</f>
        <v>0</v>
      </c>
      <c r="I872" s="4">
        <f t="shared" si="330"/>
        <v>0</v>
      </c>
      <c r="K872" s="52">
        <f>IF(D872="MT",VLOOKUP(B872,Master_Item!B:H,7,0),VLOOKUP(B872,Master_Item!B:H,6,0))</f>
        <v>110</v>
      </c>
      <c r="L872" s="52" t="str">
        <f>VLOOKUP(B872,Master_Item!B:M,12,0)</f>
        <v xml:space="preserve">โรงงานแรงเยอร์ </v>
      </c>
      <c r="M872" s="11" t="str">
        <f t="shared" si="331"/>
        <v>โรงงานแรงเยอร์ Region 7</v>
      </c>
      <c r="N872" s="11">
        <f t="shared" si="332"/>
        <v>0</v>
      </c>
      <c r="O872" s="11">
        <f t="shared" si="333"/>
        <v>0</v>
      </c>
      <c r="P872" s="11">
        <f t="shared" si="334"/>
        <v>0</v>
      </c>
      <c r="Q872" s="11">
        <f t="shared" si="335"/>
        <v>0</v>
      </c>
      <c r="R872" s="11">
        <f t="shared" si="336"/>
        <v>0</v>
      </c>
      <c r="S872" s="11"/>
      <c r="T872" s="1">
        <f>VLOOKUP(B872,Master_Item!B:I,8,0)</f>
        <v>4.5</v>
      </c>
      <c r="U872" s="11">
        <f t="shared" si="337"/>
        <v>0</v>
      </c>
      <c r="V872" s="11">
        <f t="shared" si="338"/>
        <v>0</v>
      </c>
      <c r="W872" s="11">
        <f t="shared" si="339"/>
        <v>0</v>
      </c>
      <c r="X872" s="11">
        <f t="shared" si="340"/>
        <v>0</v>
      </c>
      <c r="Y872" s="11">
        <f t="shared" si="341"/>
        <v>0</v>
      </c>
    </row>
    <row r="873" spans="1:25">
      <c r="A873" s="13">
        <v>31</v>
      </c>
      <c r="B873" s="2">
        <v>310003570</v>
      </c>
      <c r="C873" s="1" t="s">
        <v>940</v>
      </c>
      <c r="D873" s="1" t="s">
        <v>122</v>
      </c>
      <c r="E873" s="12">
        <f>_xlfn.IFNA(VLOOKUP($B873,'FST OMT'!$C:$AH,$A873,0),0)</f>
        <v>0</v>
      </c>
      <c r="F873" s="12">
        <f>_xlfn.IFNA(VLOOKUP($B873,'FST CV'!$C:$AH,$A873,0),0)</f>
        <v>0</v>
      </c>
      <c r="G873" s="12">
        <f>_xlfn.IFNA(VLOOKUP($B873,'FST TT'!$C:$AH,$A873,0),0)</f>
        <v>0</v>
      </c>
      <c r="I873" s="4">
        <f t="shared" si="330"/>
        <v>0</v>
      </c>
      <c r="K873" s="52">
        <f>IF(D873="MT",VLOOKUP(B873,Master_Item!B:H,7,0),VLOOKUP(B873,Master_Item!B:H,6,0))</f>
        <v>110</v>
      </c>
      <c r="L873" s="52" t="str">
        <f>VLOOKUP(B873,Master_Item!B:M,12,0)</f>
        <v xml:space="preserve">โรงงานแรงเยอร์ </v>
      </c>
      <c r="M873" s="11" t="str">
        <f t="shared" si="331"/>
        <v>โรงงานแรงเยอร์ Region 8</v>
      </c>
      <c r="N873" s="11">
        <f t="shared" si="332"/>
        <v>0</v>
      </c>
      <c r="O873" s="11">
        <f t="shared" si="333"/>
        <v>0</v>
      </c>
      <c r="P873" s="11">
        <f t="shared" si="334"/>
        <v>0</v>
      </c>
      <c r="Q873" s="11">
        <f t="shared" si="335"/>
        <v>0</v>
      </c>
      <c r="R873" s="11">
        <f t="shared" si="336"/>
        <v>0</v>
      </c>
      <c r="S873" s="11"/>
      <c r="T873" s="1">
        <f>VLOOKUP(B873,Master_Item!B:I,8,0)</f>
        <v>4.5</v>
      </c>
      <c r="U873" s="11">
        <f t="shared" si="337"/>
        <v>0</v>
      </c>
      <c r="V873" s="11">
        <f t="shared" si="338"/>
        <v>0</v>
      </c>
      <c r="W873" s="11">
        <f t="shared" si="339"/>
        <v>0</v>
      </c>
      <c r="X873" s="11">
        <f t="shared" si="340"/>
        <v>0</v>
      </c>
      <c r="Y873" s="11">
        <f t="shared" si="341"/>
        <v>0</v>
      </c>
    </row>
    <row r="874" spans="1:25">
      <c r="A874" s="13">
        <v>131</v>
      </c>
      <c r="B874" s="2">
        <v>310003570</v>
      </c>
      <c r="C874" s="1" t="s">
        <v>940</v>
      </c>
      <c r="D874" s="1" t="s">
        <v>123</v>
      </c>
      <c r="E874" s="12"/>
      <c r="F874" s="12"/>
      <c r="G874" s="12"/>
      <c r="H874" s="4">
        <f>_xlfn.IFNA(VLOOKUP(B874,'FST MT'!A:FS,$A874,0),0)</f>
        <v>0</v>
      </c>
      <c r="I874" s="4">
        <f t="shared" ref="I874:I893" si="342">SUM(E874:H874)</f>
        <v>0</v>
      </c>
      <c r="K874" s="52">
        <f>IF(D874="MT",VLOOKUP(B874,Master_Item!B:H,7,0),VLOOKUP(B874,Master_Item!B:H,6,0))</f>
        <v>110</v>
      </c>
      <c r="L874" s="52" t="str">
        <f>VLOOKUP(B874,Master_Item!B:M,12,0)</f>
        <v xml:space="preserve">โรงงานแรงเยอร์ </v>
      </c>
      <c r="M874" s="11" t="str">
        <f t="shared" ref="M874:M894" si="343">L874&amp;D874</f>
        <v>โรงงานแรงเยอร์ MT</v>
      </c>
      <c r="N874" s="11">
        <f t="shared" ref="N874:N894" si="344">E874/$K874</f>
        <v>0</v>
      </c>
      <c r="O874" s="11">
        <f t="shared" ref="O874:O894" si="345">F874/$K874</f>
        <v>0</v>
      </c>
      <c r="P874" s="11">
        <f t="shared" ref="P874:P894" si="346">G874/$K874</f>
        <v>0</v>
      </c>
      <c r="Q874" s="11">
        <f t="shared" ref="Q874:Q894" si="347">H874/$K874</f>
        <v>0</v>
      </c>
      <c r="R874" s="11">
        <f t="shared" ref="R874:R894" si="348">I874/$K874</f>
        <v>0</v>
      </c>
      <c r="S874" s="11"/>
      <c r="T874" s="1">
        <f>VLOOKUP(B874,Master_Item!B:I,8,0)</f>
        <v>4.5</v>
      </c>
      <c r="U874" s="11">
        <f t="shared" ref="U874:U894" si="349">$T874*E874</f>
        <v>0</v>
      </c>
      <c r="V874" s="11">
        <f t="shared" ref="V874:V894" si="350">$T874*F874</f>
        <v>0</v>
      </c>
      <c r="W874" s="11">
        <f t="shared" ref="W874:W894" si="351">$T874*G874</f>
        <v>0</v>
      </c>
      <c r="X874" s="11">
        <f t="shared" ref="X874:X894" si="352">$T874*H874</f>
        <v>0</v>
      </c>
      <c r="Y874" s="11">
        <f t="shared" ref="Y874:Y894" si="353">$T874*I874</f>
        <v>0</v>
      </c>
    </row>
    <row r="875" spans="1:25">
      <c r="A875" s="13">
        <v>24</v>
      </c>
      <c r="B875" s="5">
        <v>310004338</v>
      </c>
      <c r="C875" s="5" t="s">
        <v>1030</v>
      </c>
      <c r="D875" s="1" t="s">
        <v>115</v>
      </c>
      <c r="E875" s="12">
        <f>_xlfn.IFNA(VLOOKUP($B875,'FST OMT'!$C:$AH,$A875,0),0)</f>
        <v>0</v>
      </c>
      <c r="F875" s="12">
        <f>_xlfn.IFNA(VLOOKUP($B875,'FST CV'!$C:$AH,$A875,0),0)</f>
        <v>80</v>
      </c>
      <c r="G875" s="12">
        <f>_xlfn.IFNA(VLOOKUP($B875,'FST TT'!$C:$AH,$A875,0),0)</f>
        <v>0</v>
      </c>
      <c r="I875" s="4">
        <f t="shared" si="342"/>
        <v>80</v>
      </c>
      <c r="K875" s="52">
        <f>IF(D875="MT",VLOOKUP(B875,Master_Item!B:H,7,0),VLOOKUP(B875,Master_Item!B:H,6,0))</f>
        <v>72</v>
      </c>
      <c r="L875" s="52" t="str">
        <f>VLOOKUP(B875,Master_Item!B:M,12,0)</f>
        <v>โรงงานวังม่วง</v>
      </c>
      <c r="M875" s="11" t="str">
        <f t="shared" si="343"/>
        <v>โรงงานวังม่วงRegion 1</v>
      </c>
      <c r="N875" s="11">
        <f t="shared" si="344"/>
        <v>0</v>
      </c>
      <c r="O875" s="11">
        <f t="shared" si="345"/>
        <v>1.1111111111111112</v>
      </c>
      <c r="P875" s="11">
        <f t="shared" si="346"/>
        <v>0</v>
      </c>
      <c r="Q875" s="11">
        <f t="shared" si="347"/>
        <v>0</v>
      </c>
      <c r="R875" s="11">
        <f t="shared" si="348"/>
        <v>1.1111111111111112</v>
      </c>
      <c r="S875" s="11"/>
      <c r="T875" s="1">
        <f>VLOOKUP(B875,Master_Item!B:I,8,0)</f>
        <v>8.4</v>
      </c>
      <c r="U875" s="11">
        <f t="shared" si="349"/>
        <v>0</v>
      </c>
      <c r="V875" s="11">
        <f t="shared" si="350"/>
        <v>672</v>
      </c>
      <c r="W875" s="11">
        <f t="shared" si="351"/>
        <v>0</v>
      </c>
      <c r="X875" s="11">
        <f t="shared" si="352"/>
        <v>0</v>
      </c>
      <c r="Y875" s="11">
        <f t="shared" si="353"/>
        <v>672</v>
      </c>
    </row>
    <row r="876" spans="1:25">
      <c r="A876" s="13">
        <v>25</v>
      </c>
      <c r="B876" s="5">
        <v>310004338</v>
      </c>
      <c r="C876" s="5" t="s">
        <v>1030</v>
      </c>
      <c r="D876" s="1" t="s">
        <v>116</v>
      </c>
      <c r="E876" s="12">
        <f>_xlfn.IFNA(VLOOKUP($B876,'FST OMT'!$C:$AH,$A876,0),0)</f>
        <v>200</v>
      </c>
      <c r="F876" s="12">
        <f>_xlfn.IFNA(VLOOKUP($B876,'FST CV'!$C:$AH,$A876,0),0)</f>
        <v>324</v>
      </c>
      <c r="G876" s="12">
        <f>_xlfn.IFNA(VLOOKUP($B876,'FST TT'!$C:$AH,$A876,0),0)</f>
        <v>0</v>
      </c>
      <c r="I876" s="4">
        <f t="shared" si="342"/>
        <v>524</v>
      </c>
      <c r="K876" s="52">
        <f>IF(D876="MT",VLOOKUP(B876,Master_Item!B:H,7,0),VLOOKUP(B876,Master_Item!B:H,6,0))</f>
        <v>72</v>
      </c>
      <c r="L876" s="52" t="str">
        <f>VLOOKUP(B876,Master_Item!B:M,12,0)</f>
        <v>โรงงานวังม่วง</v>
      </c>
      <c r="M876" s="11" t="str">
        <f t="shared" si="343"/>
        <v>โรงงานวังม่วงRegion 2</v>
      </c>
      <c r="N876" s="11">
        <f t="shared" si="344"/>
        <v>2.7777777777777777</v>
      </c>
      <c r="O876" s="11">
        <f t="shared" si="345"/>
        <v>4.5</v>
      </c>
      <c r="P876" s="11">
        <f t="shared" si="346"/>
        <v>0</v>
      </c>
      <c r="Q876" s="11">
        <f t="shared" si="347"/>
        <v>0</v>
      </c>
      <c r="R876" s="11">
        <f t="shared" si="348"/>
        <v>7.2777777777777777</v>
      </c>
      <c r="S876" s="11"/>
      <c r="T876" s="1">
        <f>VLOOKUP(B876,Master_Item!B:I,8,0)</f>
        <v>8.4</v>
      </c>
      <c r="U876" s="11">
        <f t="shared" si="349"/>
        <v>1680</v>
      </c>
      <c r="V876" s="11">
        <f t="shared" si="350"/>
        <v>2721.6</v>
      </c>
      <c r="W876" s="11">
        <f t="shared" si="351"/>
        <v>0</v>
      </c>
      <c r="X876" s="11">
        <f t="shared" si="352"/>
        <v>0</v>
      </c>
      <c r="Y876" s="11">
        <f t="shared" si="353"/>
        <v>4401.6000000000004</v>
      </c>
    </row>
    <row r="877" spans="1:25">
      <c r="A877" s="13">
        <v>26</v>
      </c>
      <c r="B877" s="5">
        <v>310004338</v>
      </c>
      <c r="C877" s="5" t="s">
        <v>1030</v>
      </c>
      <c r="D877" s="1" t="s">
        <v>117</v>
      </c>
      <c r="E877" s="12">
        <f>_xlfn.IFNA(VLOOKUP($B877,'FST OMT'!$C:$AH,$A877,0),0)</f>
        <v>250</v>
      </c>
      <c r="F877" s="12">
        <f>_xlfn.IFNA(VLOOKUP($B877,'FST CV'!$C:$AH,$A877,0),0)</f>
        <v>221</v>
      </c>
      <c r="G877" s="12">
        <f>_xlfn.IFNA(VLOOKUP($B877,'FST TT'!$C:$AH,$A877,0),0)</f>
        <v>0</v>
      </c>
      <c r="I877" s="4">
        <f t="shared" si="342"/>
        <v>471</v>
      </c>
      <c r="K877" s="52">
        <f>IF(D877="MT",VLOOKUP(B877,Master_Item!B:H,7,0),VLOOKUP(B877,Master_Item!B:H,6,0))</f>
        <v>72</v>
      </c>
      <c r="L877" s="52" t="str">
        <f>VLOOKUP(B877,Master_Item!B:M,12,0)</f>
        <v>โรงงานวังม่วง</v>
      </c>
      <c r="M877" s="11" t="str">
        <f t="shared" si="343"/>
        <v>โรงงานวังม่วงRegion 3</v>
      </c>
      <c r="N877" s="11">
        <f t="shared" si="344"/>
        <v>3.4722222222222223</v>
      </c>
      <c r="O877" s="11">
        <f t="shared" si="345"/>
        <v>3.0694444444444446</v>
      </c>
      <c r="P877" s="11">
        <f t="shared" si="346"/>
        <v>0</v>
      </c>
      <c r="Q877" s="11">
        <f t="shared" si="347"/>
        <v>0</v>
      </c>
      <c r="R877" s="11">
        <f t="shared" si="348"/>
        <v>6.541666666666667</v>
      </c>
      <c r="S877" s="11"/>
      <c r="T877" s="1">
        <f>VLOOKUP(B877,Master_Item!B:I,8,0)</f>
        <v>8.4</v>
      </c>
      <c r="U877" s="11">
        <f t="shared" si="349"/>
        <v>2100</v>
      </c>
      <c r="V877" s="11">
        <f t="shared" si="350"/>
        <v>1856.4</v>
      </c>
      <c r="W877" s="11">
        <f t="shared" si="351"/>
        <v>0</v>
      </c>
      <c r="X877" s="11">
        <f t="shared" si="352"/>
        <v>0</v>
      </c>
      <c r="Y877" s="11">
        <f t="shared" si="353"/>
        <v>3956.4</v>
      </c>
    </row>
    <row r="878" spans="1:25">
      <c r="A878" s="13">
        <v>27</v>
      </c>
      <c r="B878" s="5">
        <v>310004338</v>
      </c>
      <c r="C878" s="5" t="s">
        <v>1030</v>
      </c>
      <c r="D878" s="1" t="s">
        <v>118</v>
      </c>
      <c r="E878" s="12">
        <f>_xlfn.IFNA(VLOOKUP($B878,'FST OMT'!$C:$AH,$A878,0),0)</f>
        <v>415</v>
      </c>
      <c r="F878" s="12">
        <f>_xlfn.IFNA(VLOOKUP($B878,'FST CV'!$C:$AH,$A878,0),0)</f>
        <v>558</v>
      </c>
      <c r="G878" s="12">
        <f>_xlfn.IFNA(VLOOKUP($B878,'FST TT'!$C:$AH,$A878,0),0)</f>
        <v>0</v>
      </c>
      <c r="I878" s="4">
        <f t="shared" si="342"/>
        <v>973</v>
      </c>
      <c r="K878" s="52">
        <f>IF(D878="MT",VLOOKUP(B878,Master_Item!B:H,7,0),VLOOKUP(B878,Master_Item!B:H,6,0))</f>
        <v>72</v>
      </c>
      <c r="L878" s="52" t="str">
        <f>VLOOKUP(B878,Master_Item!B:M,12,0)</f>
        <v>โรงงานวังม่วง</v>
      </c>
      <c r="M878" s="11" t="str">
        <f t="shared" si="343"/>
        <v>โรงงานวังม่วงRegion 4</v>
      </c>
      <c r="N878" s="11">
        <f t="shared" si="344"/>
        <v>5.7638888888888893</v>
      </c>
      <c r="O878" s="11">
        <f t="shared" si="345"/>
        <v>7.75</v>
      </c>
      <c r="P878" s="11">
        <f t="shared" si="346"/>
        <v>0</v>
      </c>
      <c r="Q878" s="11">
        <f t="shared" si="347"/>
        <v>0</v>
      </c>
      <c r="R878" s="11">
        <f t="shared" si="348"/>
        <v>13.513888888888889</v>
      </c>
      <c r="S878" s="11"/>
      <c r="T878" s="1">
        <f>VLOOKUP(B878,Master_Item!B:I,8,0)</f>
        <v>8.4</v>
      </c>
      <c r="U878" s="11">
        <f t="shared" si="349"/>
        <v>3486</v>
      </c>
      <c r="V878" s="11">
        <f t="shared" si="350"/>
        <v>4687.2</v>
      </c>
      <c r="W878" s="11">
        <f t="shared" si="351"/>
        <v>0</v>
      </c>
      <c r="X878" s="11">
        <f t="shared" si="352"/>
        <v>0</v>
      </c>
      <c r="Y878" s="11">
        <f t="shared" si="353"/>
        <v>8173.2000000000007</v>
      </c>
    </row>
    <row r="879" spans="1:25">
      <c r="A879" s="13">
        <v>28</v>
      </c>
      <c r="B879" s="5">
        <v>310004338</v>
      </c>
      <c r="C879" s="5" t="s">
        <v>1030</v>
      </c>
      <c r="D879" s="1" t="s">
        <v>119</v>
      </c>
      <c r="E879" s="12">
        <f>_xlfn.IFNA(VLOOKUP($B879,'FST OMT'!$C:$AH,$A879,0),0)</f>
        <v>180</v>
      </c>
      <c r="F879" s="12">
        <f>_xlfn.IFNA(VLOOKUP($B879,'FST CV'!$C:$AH,$A879,0),0)</f>
        <v>583</v>
      </c>
      <c r="G879" s="12">
        <f>_xlfn.IFNA(VLOOKUP($B879,'FST TT'!$C:$AH,$A879,0),0)</f>
        <v>0</v>
      </c>
      <c r="I879" s="4">
        <f t="shared" si="342"/>
        <v>763</v>
      </c>
      <c r="K879" s="52">
        <f>IF(D879="MT",VLOOKUP(B879,Master_Item!B:H,7,0),VLOOKUP(B879,Master_Item!B:H,6,0))</f>
        <v>72</v>
      </c>
      <c r="L879" s="52" t="str">
        <f>VLOOKUP(B879,Master_Item!B:M,12,0)</f>
        <v>โรงงานวังม่วง</v>
      </c>
      <c r="M879" s="11" t="str">
        <f t="shared" si="343"/>
        <v>โรงงานวังม่วงRegion 5</v>
      </c>
      <c r="N879" s="11">
        <f t="shared" si="344"/>
        <v>2.5</v>
      </c>
      <c r="O879" s="11">
        <f t="shared" si="345"/>
        <v>8.0972222222222214</v>
      </c>
      <c r="P879" s="11">
        <f t="shared" si="346"/>
        <v>0</v>
      </c>
      <c r="Q879" s="11">
        <f t="shared" si="347"/>
        <v>0</v>
      </c>
      <c r="R879" s="11">
        <f t="shared" si="348"/>
        <v>10.597222222222221</v>
      </c>
      <c r="S879" s="11"/>
      <c r="T879" s="1">
        <f>VLOOKUP(B879,Master_Item!B:I,8,0)</f>
        <v>8.4</v>
      </c>
      <c r="U879" s="11">
        <f t="shared" si="349"/>
        <v>1512</v>
      </c>
      <c r="V879" s="11">
        <f t="shared" si="350"/>
        <v>4897.2</v>
      </c>
      <c r="W879" s="11">
        <f t="shared" si="351"/>
        <v>0</v>
      </c>
      <c r="X879" s="11">
        <f t="shared" si="352"/>
        <v>0</v>
      </c>
      <c r="Y879" s="11">
        <f t="shared" si="353"/>
        <v>6409.2</v>
      </c>
    </row>
    <row r="880" spans="1:25">
      <c r="A880" s="13">
        <v>29</v>
      </c>
      <c r="B880" s="5">
        <v>310004338</v>
      </c>
      <c r="C880" s="5" t="s">
        <v>1030</v>
      </c>
      <c r="D880" s="1" t="s">
        <v>127</v>
      </c>
      <c r="E880" s="12">
        <f>_xlfn.IFNA(VLOOKUP($B880,'FST OMT'!$C:$AH,$A880,0),0)</f>
        <v>512</v>
      </c>
      <c r="F880" s="12">
        <f>_xlfn.IFNA(VLOOKUP($B880,'FST CV'!$C:$AH,$A880,0),0)</f>
        <v>96</v>
      </c>
      <c r="G880" s="12">
        <f>_xlfn.IFNA(VLOOKUP($B880,'FST TT'!$C:$AH,$A880,0),0)</f>
        <v>0</v>
      </c>
      <c r="I880" s="4">
        <f t="shared" si="342"/>
        <v>608</v>
      </c>
      <c r="K880" s="52">
        <f>IF(D880="MT",VLOOKUP(B880,Master_Item!B:H,7,0),VLOOKUP(B880,Master_Item!B:H,6,0))</f>
        <v>72</v>
      </c>
      <c r="L880" s="52" t="str">
        <f>VLOOKUP(B880,Master_Item!B:M,12,0)</f>
        <v>โรงงานวังม่วง</v>
      </c>
      <c r="M880" s="11" t="str">
        <f t="shared" si="343"/>
        <v>โรงงานวังม่วงRegion 6/9</v>
      </c>
      <c r="N880" s="11">
        <f t="shared" si="344"/>
        <v>7.1111111111111107</v>
      </c>
      <c r="O880" s="11">
        <f t="shared" si="345"/>
        <v>1.3333333333333333</v>
      </c>
      <c r="P880" s="11">
        <f t="shared" si="346"/>
        <v>0</v>
      </c>
      <c r="Q880" s="11">
        <f t="shared" si="347"/>
        <v>0</v>
      </c>
      <c r="R880" s="11">
        <f t="shared" si="348"/>
        <v>8.4444444444444446</v>
      </c>
      <c r="S880" s="11"/>
      <c r="T880" s="1">
        <f>VLOOKUP(B880,Master_Item!B:I,8,0)</f>
        <v>8.4</v>
      </c>
      <c r="U880" s="11">
        <f t="shared" si="349"/>
        <v>4300.8</v>
      </c>
      <c r="V880" s="11">
        <f t="shared" si="350"/>
        <v>806.40000000000009</v>
      </c>
      <c r="W880" s="11">
        <f t="shared" si="351"/>
        <v>0</v>
      </c>
      <c r="X880" s="11">
        <f t="shared" si="352"/>
        <v>0</v>
      </c>
      <c r="Y880" s="11">
        <f t="shared" si="353"/>
        <v>5107.2</v>
      </c>
    </row>
    <row r="881" spans="1:25">
      <c r="A881" s="13">
        <v>29</v>
      </c>
      <c r="B881" s="5">
        <v>310004338</v>
      </c>
      <c r="C881" s="5" t="s">
        <v>1030</v>
      </c>
      <c r="D881" s="1" t="s">
        <v>128</v>
      </c>
      <c r="E881" s="12">
        <f>_xlfn.IFNA(VLOOKUP($B881,'FST OMT'!$C:$AH,$A881,0),0)</f>
        <v>512</v>
      </c>
      <c r="F881" s="12">
        <f>_xlfn.IFNA(VLOOKUP($B881,'FST CV'!$C:$AH,$A881,0),0)</f>
        <v>96</v>
      </c>
      <c r="G881" s="12">
        <f>_xlfn.IFNA(VLOOKUP($B881,'FST TT'!$C:$AH,$A881,0),0)</f>
        <v>0</v>
      </c>
      <c r="I881" s="4">
        <f t="shared" si="342"/>
        <v>608</v>
      </c>
      <c r="K881" s="52">
        <f>IF(D881="MT",VLOOKUP(B881,Master_Item!B:H,7,0),VLOOKUP(B881,Master_Item!B:H,6,0))</f>
        <v>72</v>
      </c>
      <c r="L881" s="52" t="str">
        <f>VLOOKUP(B881,Master_Item!B:M,12,0)</f>
        <v>โรงงานวังม่วง</v>
      </c>
      <c r="M881" s="11" t="str">
        <f t="shared" si="343"/>
        <v>โรงงานวังม่วงRegion 6/14</v>
      </c>
      <c r="N881" s="11">
        <f t="shared" si="344"/>
        <v>7.1111111111111107</v>
      </c>
      <c r="O881" s="11">
        <f t="shared" si="345"/>
        <v>1.3333333333333333</v>
      </c>
      <c r="P881" s="11">
        <f t="shared" si="346"/>
        <v>0</v>
      </c>
      <c r="Q881" s="11">
        <f t="shared" si="347"/>
        <v>0</v>
      </c>
      <c r="R881" s="11">
        <f t="shared" si="348"/>
        <v>8.4444444444444446</v>
      </c>
      <c r="S881" s="11"/>
      <c r="T881" s="1">
        <f>VLOOKUP(B881,Master_Item!B:I,8,0)</f>
        <v>8.4</v>
      </c>
      <c r="U881" s="11">
        <f t="shared" si="349"/>
        <v>4300.8</v>
      </c>
      <c r="V881" s="11">
        <f t="shared" si="350"/>
        <v>806.40000000000009</v>
      </c>
      <c r="W881" s="11">
        <f t="shared" si="351"/>
        <v>0</v>
      </c>
      <c r="X881" s="11">
        <f t="shared" si="352"/>
        <v>0</v>
      </c>
      <c r="Y881" s="11">
        <f t="shared" si="353"/>
        <v>5107.2</v>
      </c>
    </row>
    <row r="882" spans="1:25">
      <c r="A882" s="13">
        <v>30</v>
      </c>
      <c r="B882" s="5">
        <v>310004338</v>
      </c>
      <c r="C882" s="5" t="s">
        <v>1030</v>
      </c>
      <c r="D882" s="1" t="s">
        <v>121</v>
      </c>
      <c r="E882" s="12">
        <f>_xlfn.IFNA(VLOOKUP($B882,'FST OMT'!$C:$AH,$A882,0),0)</f>
        <v>10</v>
      </c>
      <c r="F882" s="12">
        <f>_xlfn.IFNA(VLOOKUP($B882,'FST CV'!$C:$AH,$A882,0),0)</f>
        <v>191</v>
      </c>
      <c r="G882" s="12">
        <f>_xlfn.IFNA(VLOOKUP($B882,'FST TT'!$C:$AH,$A882,0),0)</f>
        <v>0</v>
      </c>
      <c r="I882" s="4">
        <f t="shared" si="342"/>
        <v>201</v>
      </c>
      <c r="K882" s="52">
        <f>IF(D882="MT",VLOOKUP(B882,Master_Item!B:H,7,0),VLOOKUP(B882,Master_Item!B:H,6,0))</f>
        <v>72</v>
      </c>
      <c r="L882" s="52" t="str">
        <f>VLOOKUP(B882,Master_Item!B:M,12,0)</f>
        <v>โรงงานวังม่วง</v>
      </c>
      <c r="M882" s="11" t="str">
        <f t="shared" si="343"/>
        <v>โรงงานวังม่วงRegion 7</v>
      </c>
      <c r="N882" s="11">
        <f t="shared" si="344"/>
        <v>0.1388888888888889</v>
      </c>
      <c r="O882" s="11">
        <f t="shared" si="345"/>
        <v>2.6527777777777777</v>
      </c>
      <c r="P882" s="11">
        <f t="shared" si="346"/>
        <v>0</v>
      </c>
      <c r="Q882" s="11">
        <f t="shared" si="347"/>
        <v>0</v>
      </c>
      <c r="R882" s="11">
        <f t="shared" si="348"/>
        <v>2.7916666666666665</v>
      </c>
      <c r="S882" s="11"/>
      <c r="T882" s="1">
        <f>VLOOKUP(B882,Master_Item!B:I,8,0)</f>
        <v>8.4</v>
      </c>
      <c r="U882" s="11">
        <f t="shared" si="349"/>
        <v>84</v>
      </c>
      <c r="V882" s="11">
        <f t="shared" si="350"/>
        <v>1604.4</v>
      </c>
      <c r="W882" s="11">
        <f t="shared" si="351"/>
        <v>0</v>
      </c>
      <c r="X882" s="11">
        <f t="shared" si="352"/>
        <v>0</v>
      </c>
      <c r="Y882" s="11">
        <f t="shared" si="353"/>
        <v>1688.4</v>
      </c>
    </row>
    <row r="883" spans="1:25">
      <c r="A883" s="13">
        <v>31</v>
      </c>
      <c r="B883" s="5">
        <v>310004338</v>
      </c>
      <c r="C883" s="5" t="s">
        <v>1030</v>
      </c>
      <c r="D883" s="1" t="s">
        <v>122</v>
      </c>
      <c r="E883" s="12">
        <f>_xlfn.IFNA(VLOOKUP($B883,'FST OMT'!$C:$AH,$A883,0),0)</f>
        <v>352</v>
      </c>
      <c r="F883" s="12">
        <f>_xlfn.IFNA(VLOOKUP($B883,'FST CV'!$C:$AH,$A883,0),0)</f>
        <v>215</v>
      </c>
      <c r="G883" s="12">
        <f>_xlfn.IFNA(VLOOKUP($B883,'FST TT'!$C:$AH,$A883,0),0)</f>
        <v>0</v>
      </c>
      <c r="I883" s="4">
        <f t="shared" si="342"/>
        <v>567</v>
      </c>
      <c r="K883" s="52">
        <f>IF(D883="MT",VLOOKUP(B883,Master_Item!B:H,7,0),VLOOKUP(B883,Master_Item!B:H,6,0))</f>
        <v>72</v>
      </c>
      <c r="L883" s="52" t="str">
        <f>VLOOKUP(B883,Master_Item!B:M,12,0)</f>
        <v>โรงงานวังม่วง</v>
      </c>
      <c r="M883" s="11" t="str">
        <f t="shared" si="343"/>
        <v>โรงงานวังม่วงRegion 8</v>
      </c>
      <c r="N883" s="11">
        <f t="shared" si="344"/>
        <v>4.8888888888888893</v>
      </c>
      <c r="O883" s="11">
        <f t="shared" si="345"/>
        <v>2.9861111111111112</v>
      </c>
      <c r="P883" s="11">
        <f t="shared" si="346"/>
        <v>0</v>
      </c>
      <c r="Q883" s="11">
        <f t="shared" si="347"/>
        <v>0</v>
      </c>
      <c r="R883" s="11">
        <f t="shared" si="348"/>
        <v>7.875</v>
      </c>
      <c r="S883" s="11"/>
      <c r="T883" s="1">
        <f>VLOOKUP(B883,Master_Item!B:I,8,0)</f>
        <v>8.4</v>
      </c>
      <c r="U883" s="11">
        <f t="shared" si="349"/>
        <v>2956.8</v>
      </c>
      <c r="V883" s="11">
        <f t="shared" si="350"/>
        <v>1806</v>
      </c>
      <c r="W883" s="11">
        <f t="shared" si="351"/>
        <v>0</v>
      </c>
      <c r="X883" s="11">
        <f t="shared" si="352"/>
        <v>0</v>
      </c>
      <c r="Y883" s="11">
        <f t="shared" si="353"/>
        <v>4762.8</v>
      </c>
    </row>
    <row r="884" spans="1:25">
      <c r="A884" s="13">
        <v>131</v>
      </c>
      <c r="B884" s="5">
        <v>310004338</v>
      </c>
      <c r="C884" s="5" t="s">
        <v>1030</v>
      </c>
      <c r="D884" s="1" t="s">
        <v>123</v>
      </c>
      <c r="E884" s="12"/>
      <c r="F884" s="12"/>
      <c r="G884" s="12"/>
      <c r="H884" s="4">
        <f>_xlfn.IFNA(VLOOKUP(B884,'FST MT'!A:FS,$A884,0),0)</f>
        <v>0</v>
      </c>
      <c r="K884" s="52">
        <f>IF(D884="MT",VLOOKUP(B884,Master_Item!B:H,7,0),VLOOKUP(B884,Master_Item!B:H,6,0))</f>
        <v>72</v>
      </c>
      <c r="L884" s="52" t="str">
        <f>VLOOKUP(B884,Master_Item!B:M,12,0)</f>
        <v>โรงงานวังม่วง</v>
      </c>
      <c r="M884" s="11" t="str">
        <f t="shared" si="343"/>
        <v>โรงงานวังม่วงMT</v>
      </c>
      <c r="N884" s="11">
        <f t="shared" si="344"/>
        <v>0</v>
      </c>
      <c r="O884" s="11">
        <f t="shared" si="345"/>
        <v>0</v>
      </c>
      <c r="P884" s="11">
        <f t="shared" si="346"/>
        <v>0</v>
      </c>
      <c r="Q884" s="11">
        <f t="shared" si="347"/>
        <v>0</v>
      </c>
      <c r="R884" s="11">
        <f t="shared" si="348"/>
        <v>0</v>
      </c>
      <c r="S884" s="11"/>
      <c r="T884" s="1">
        <f>VLOOKUP(B884,Master_Item!B:I,8,0)</f>
        <v>8.4</v>
      </c>
      <c r="U884" s="11">
        <f t="shared" si="349"/>
        <v>0</v>
      </c>
      <c r="V884" s="11">
        <f t="shared" si="350"/>
        <v>0</v>
      </c>
      <c r="W884" s="11">
        <f t="shared" si="351"/>
        <v>0</v>
      </c>
      <c r="X884" s="11">
        <f t="shared" si="352"/>
        <v>0</v>
      </c>
      <c r="Y884" s="11">
        <f t="shared" si="353"/>
        <v>0</v>
      </c>
    </row>
    <row r="885" spans="1:25">
      <c r="A885" s="13">
        <v>24</v>
      </c>
      <c r="B885" s="5">
        <v>310004339</v>
      </c>
      <c r="C885" s="5" t="s">
        <v>1031</v>
      </c>
      <c r="D885" s="1" t="s">
        <v>115</v>
      </c>
      <c r="E885" s="12">
        <f>_xlfn.IFNA(VLOOKUP($B885,'FST OMT'!$C:$AH,$A885,0),0)</f>
        <v>0</v>
      </c>
      <c r="F885" s="12">
        <f>_xlfn.IFNA(VLOOKUP($B885,'FST CV'!$C:$AH,$A885,0),0)</f>
        <v>0</v>
      </c>
      <c r="G885" s="12">
        <f>_xlfn.IFNA(VLOOKUP($B885,'FST TT'!$C:$AH,$A885,0),0)</f>
        <v>0</v>
      </c>
      <c r="I885" s="4">
        <f t="shared" si="342"/>
        <v>0</v>
      </c>
      <c r="K885" s="52">
        <f>IF(D885="MT",VLOOKUP(B885,Master_Item!B:H,7,0),VLOOKUP(B885,Master_Item!B:H,6,0))</f>
        <v>72</v>
      </c>
      <c r="L885" s="52" t="str">
        <f>VLOOKUP(B885,Master_Item!B:M,12,0)</f>
        <v>โรงงานวังม่วง</v>
      </c>
      <c r="M885" s="11" t="str">
        <f t="shared" si="343"/>
        <v>โรงงานวังม่วงRegion 1</v>
      </c>
      <c r="N885" s="11">
        <f t="shared" si="344"/>
        <v>0</v>
      </c>
      <c r="O885" s="11">
        <f t="shared" si="345"/>
        <v>0</v>
      </c>
      <c r="P885" s="11">
        <f t="shared" si="346"/>
        <v>0</v>
      </c>
      <c r="Q885" s="11">
        <f t="shared" si="347"/>
        <v>0</v>
      </c>
      <c r="R885" s="11">
        <f t="shared" si="348"/>
        <v>0</v>
      </c>
      <c r="S885" s="11"/>
      <c r="T885" s="1">
        <f>VLOOKUP(B885,Master_Item!B:I,8,0)</f>
        <v>9.1199999999999992</v>
      </c>
      <c r="U885" s="11">
        <f t="shared" si="349"/>
        <v>0</v>
      </c>
      <c r="V885" s="11">
        <f t="shared" si="350"/>
        <v>0</v>
      </c>
      <c r="W885" s="11">
        <f t="shared" si="351"/>
        <v>0</v>
      </c>
      <c r="X885" s="11">
        <f t="shared" si="352"/>
        <v>0</v>
      </c>
      <c r="Y885" s="11">
        <f t="shared" si="353"/>
        <v>0</v>
      </c>
    </row>
    <row r="886" spans="1:25">
      <c r="A886" s="13">
        <v>25</v>
      </c>
      <c r="B886" s="5">
        <v>310004339</v>
      </c>
      <c r="C886" s="5" t="s">
        <v>1031</v>
      </c>
      <c r="D886" s="1" t="s">
        <v>116</v>
      </c>
      <c r="E886" s="12">
        <f>_xlfn.IFNA(VLOOKUP($B886,'FST OMT'!$C:$AH,$A886,0),0)</f>
        <v>0</v>
      </c>
      <c r="F886" s="12">
        <f>_xlfn.IFNA(VLOOKUP($B886,'FST CV'!$C:$AH,$A886,0),0)</f>
        <v>0</v>
      </c>
      <c r="G886" s="12">
        <f>_xlfn.IFNA(VLOOKUP($B886,'FST TT'!$C:$AH,$A886,0),0)</f>
        <v>0</v>
      </c>
      <c r="I886" s="4">
        <f t="shared" si="342"/>
        <v>0</v>
      </c>
      <c r="K886" s="52">
        <f>IF(D886="MT",VLOOKUP(B886,Master_Item!B:H,7,0),VLOOKUP(B886,Master_Item!B:H,6,0))</f>
        <v>72</v>
      </c>
      <c r="L886" s="52" t="str">
        <f>VLOOKUP(B886,Master_Item!B:M,12,0)</f>
        <v>โรงงานวังม่วง</v>
      </c>
      <c r="M886" s="11" t="str">
        <f t="shared" si="343"/>
        <v>โรงงานวังม่วงRegion 2</v>
      </c>
      <c r="N886" s="11">
        <f t="shared" si="344"/>
        <v>0</v>
      </c>
      <c r="O886" s="11">
        <f t="shared" si="345"/>
        <v>0</v>
      </c>
      <c r="P886" s="11">
        <f t="shared" si="346"/>
        <v>0</v>
      </c>
      <c r="Q886" s="11">
        <f t="shared" si="347"/>
        <v>0</v>
      </c>
      <c r="R886" s="11">
        <f t="shared" si="348"/>
        <v>0</v>
      </c>
      <c r="S886" s="11"/>
      <c r="T886" s="1">
        <f>VLOOKUP(B886,Master_Item!B:I,8,0)</f>
        <v>9.1199999999999992</v>
      </c>
      <c r="U886" s="11">
        <f t="shared" si="349"/>
        <v>0</v>
      </c>
      <c r="V886" s="11">
        <f t="shared" si="350"/>
        <v>0</v>
      </c>
      <c r="W886" s="11">
        <f t="shared" si="351"/>
        <v>0</v>
      </c>
      <c r="X886" s="11">
        <f t="shared" si="352"/>
        <v>0</v>
      </c>
      <c r="Y886" s="11">
        <f t="shared" si="353"/>
        <v>0</v>
      </c>
    </row>
    <row r="887" spans="1:25">
      <c r="A887" s="13">
        <v>26</v>
      </c>
      <c r="B887" s="5">
        <v>310004339</v>
      </c>
      <c r="C887" s="5" t="s">
        <v>1031</v>
      </c>
      <c r="D887" s="1" t="s">
        <v>117</v>
      </c>
      <c r="E887" s="12">
        <f>_xlfn.IFNA(VLOOKUP($B887,'FST OMT'!$C:$AH,$A887,0),0)</f>
        <v>0</v>
      </c>
      <c r="F887" s="12">
        <f>_xlfn.IFNA(VLOOKUP($B887,'FST CV'!$C:$AH,$A887,0),0)</f>
        <v>0</v>
      </c>
      <c r="G887" s="12">
        <f>_xlfn.IFNA(VLOOKUP($B887,'FST TT'!$C:$AH,$A887,0),0)</f>
        <v>0</v>
      </c>
      <c r="I887" s="4">
        <f t="shared" si="342"/>
        <v>0</v>
      </c>
      <c r="K887" s="52">
        <f>IF(D887="MT",VLOOKUP(B887,Master_Item!B:H,7,0),VLOOKUP(B887,Master_Item!B:H,6,0))</f>
        <v>72</v>
      </c>
      <c r="L887" s="52" t="str">
        <f>VLOOKUP(B887,Master_Item!B:M,12,0)</f>
        <v>โรงงานวังม่วง</v>
      </c>
      <c r="M887" s="11" t="str">
        <f t="shared" si="343"/>
        <v>โรงงานวังม่วงRegion 3</v>
      </c>
      <c r="N887" s="11">
        <f t="shared" si="344"/>
        <v>0</v>
      </c>
      <c r="O887" s="11">
        <f t="shared" si="345"/>
        <v>0</v>
      </c>
      <c r="P887" s="11">
        <f t="shared" si="346"/>
        <v>0</v>
      </c>
      <c r="Q887" s="11">
        <f t="shared" si="347"/>
        <v>0</v>
      </c>
      <c r="R887" s="11">
        <f t="shared" si="348"/>
        <v>0</v>
      </c>
      <c r="S887" s="11"/>
      <c r="T887" s="1">
        <f>VLOOKUP(B887,Master_Item!B:I,8,0)</f>
        <v>9.1199999999999992</v>
      </c>
      <c r="U887" s="11">
        <f t="shared" si="349"/>
        <v>0</v>
      </c>
      <c r="V887" s="11">
        <f t="shared" si="350"/>
        <v>0</v>
      </c>
      <c r="W887" s="11">
        <f t="shared" si="351"/>
        <v>0</v>
      </c>
      <c r="X887" s="11">
        <f t="shared" si="352"/>
        <v>0</v>
      </c>
      <c r="Y887" s="11">
        <f t="shared" si="353"/>
        <v>0</v>
      </c>
    </row>
    <row r="888" spans="1:25">
      <c r="A888" s="13">
        <v>27</v>
      </c>
      <c r="B888" s="5">
        <v>310004339</v>
      </c>
      <c r="C888" s="5" t="s">
        <v>1031</v>
      </c>
      <c r="D888" s="1" t="s">
        <v>118</v>
      </c>
      <c r="E888" s="12">
        <f>_xlfn.IFNA(VLOOKUP($B888,'FST OMT'!$C:$AH,$A888,0),0)</f>
        <v>0</v>
      </c>
      <c r="F888" s="12">
        <f>_xlfn.IFNA(VLOOKUP($B888,'FST CV'!$C:$AH,$A888,0),0)</f>
        <v>0</v>
      </c>
      <c r="G888" s="12">
        <f>_xlfn.IFNA(VLOOKUP($B888,'FST TT'!$C:$AH,$A888,0),0)</f>
        <v>0</v>
      </c>
      <c r="I888" s="4">
        <f t="shared" si="342"/>
        <v>0</v>
      </c>
      <c r="K888" s="52">
        <f>IF(D888="MT",VLOOKUP(B888,Master_Item!B:H,7,0),VLOOKUP(B888,Master_Item!B:H,6,0))</f>
        <v>72</v>
      </c>
      <c r="L888" s="52" t="str">
        <f>VLOOKUP(B888,Master_Item!B:M,12,0)</f>
        <v>โรงงานวังม่วง</v>
      </c>
      <c r="M888" s="11" t="str">
        <f t="shared" si="343"/>
        <v>โรงงานวังม่วงRegion 4</v>
      </c>
      <c r="N888" s="11">
        <f t="shared" si="344"/>
        <v>0</v>
      </c>
      <c r="O888" s="11">
        <f t="shared" si="345"/>
        <v>0</v>
      </c>
      <c r="P888" s="11">
        <f t="shared" si="346"/>
        <v>0</v>
      </c>
      <c r="Q888" s="11">
        <f t="shared" si="347"/>
        <v>0</v>
      </c>
      <c r="R888" s="11">
        <f t="shared" si="348"/>
        <v>0</v>
      </c>
      <c r="S888" s="11"/>
      <c r="T888" s="1">
        <f>VLOOKUP(B888,Master_Item!B:I,8,0)</f>
        <v>9.1199999999999992</v>
      </c>
      <c r="U888" s="11">
        <f t="shared" si="349"/>
        <v>0</v>
      </c>
      <c r="V888" s="11">
        <f t="shared" si="350"/>
        <v>0</v>
      </c>
      <c r="W888" s="11">
        <f t="shared" si="351"/>
        <v>0</v>
      </c>
      <c r="X888" s="11">
        <f t="shared" si="352"/>
        <v>0</v>
      </c>
      <c r="Y888" s="11">
        <f t="shared" si="353"/>
        <v>0</v>
      </c>
    </row>
    <row r="889" spans="1:25">
      <c r="A889" s="13">
        <v>28</v>
      </c>
      <c r="B889" s="5">
        <v>310004339</v>
      </c>
      <c r="C889" s="5" t="s">
        <v>1031</v>
      </c>
      <c r="D889" s="1" t="s">
        <v>119</v>
      </c>
      <c r="E889" s="12">
        <f>_xlfn.IFNA(VLOOKUP($B889,'FST OMT'!$C:$AH,$A889,0),0)</f>
        <v>0</v>
      </c>
      <c r="F889" s="12">
        <f>_xlfn.IFNA(VLOOKUP($B889,'FST CV'!$C:$AH,$A889,0),0)</f>
        <v>0</v>
      </c>
      <c r="G889" s="12">
        <f>_xlfn.IFNA(VLOOKUP($B889,'FST TT'!$C:$AH,$A889,0),0)</f>
        <v>0</v>
      </c>
      <c r="I889" s="4">
        <f t="shared" si="342"/>
        <v>0</v>
      </c>
      <c r="K889" s="52">
        <f>IF(D889="MT",VLOOKUP(B889,Master_Item!B:H,7,0),VLOOKUP(B889,Master_Item!B:H,6,0))</f>
        <v>72</v>
      </c>
      <c r="L889" s="52" t="str">
        <f>VLOOKUP(B889,Master_Item!B:M,12,0)</f>
        <v>โรงงานวังม่วง</v>
      </c>
      <c r="M889" s="11" t="str">
        <f t="shared" si="343"/>
        <v>โรงงานวังม่วงRegion 5</v>
      </c>
      <c r="N889" s="11">
        <f t="shared" si="344"/>
        <v>0</v>
      </c>
      <c r="O889" s="11">
        <f t="shared" si="345"/>
        <v>0</v>
      </c>
      <c r="P889" s="11">
        <f t="shared" si="346"/>
        <v>0</v>
      </c>
      <c r="Q889" s="11">
        <f t="shared" si="347"/>
        <v>0</v>
      </c>
      <c r="R889" s="11">
        <f t="shared" si="348"/>
        <v>0</v>
      </c>
      <c r="S889" s="11"/>
      <c r="T889" s="1">
        <f>VLOOKUP(B889,Master_Item!B:I,8,0)</f>
        <v>9.1199999999999992</v>
      </c>
      <c r="U889" s="11">
        <f t="shared" si="349"/>
        <v>0</v>
      </c>
      <c r="V889" s="11">
        <f t="shared" si="350"/>
        <v>0</v>
      </c>
      <c r="W889" s="11">
        <f t="shared" si="351"/>
        <v>0</v>
      </c>
      <c r="X889" s="11">
        <f t="shared" si="352"/>
        <v>0</v>
      </c>
      <c r="Y889" s="11">
        <f t="shared" si="353"/>
        <v>0</v>
      </c>
    </row>
    <row r="890" spans="1:25">
      <c r="A890" s="13">
        <v>29</v>
      </c>
      <c r="B890" s="5">
        <v>310004339</v>
      </c>
      <c r="C890" s="5" t="s">
        <v>1031</v>
      </c>
      <c r="D890" s="1" t="s">
        <v>127</v>
      </c>
      <c r="E890" s="12">
        <f>_xlfn.IFNA(VLOOKUP($B890,'FST OMT'!$C:$AH,$A890,0),0)</f>
        <v>0</v>
      </c>
      <c r="F890" s="12">
        <f>_xlfn.IFNA(VLOOKUP($B890,'FST CV'!$C:$AH,$A890,0),0)</f>
        <v>0</v>
      </c>
      <c r="G890" s="12">
        <f>_xlfn.IFNA(VLOOKUP($B890,'FST TT'!$C:$AH,$A890,0),0)</f>
        <v>0</v>
      </c>
      <c r="I890" s="4">
        <f t="shared" si="342"/>
        <v>0</v>
      </c>
      <c r="K890" s="52">
        <f>IF(D890="MT",VLOOKUP(B890,Master_Item!B:H,7,0),VLOOKUP(B890,Master_Item!B:H,6,0))</f>
        <v>72</v>
      </c>
      <c r="L890" s="52" t="str">
        <f>VLOOKUP(B890,Master_Item!B:M,12,0)</f>
        <v>โรงงานวังม่วง</v>
      </c>
      <c r="M890" s="11" t="str">
        <f t="shared" si="343"/>
        <v>โรงงานวังม่วงRegion 6/9</v>
      </c>
      <c r="N890" s="11">
        <f t="shared" si="344"/>
        <v>0</v>
      </c>
      <c r="O890" s="11">
        <f t="shared" si="345"/>
        <v>0</v>
      </c>
      <c r="P890" s="11">
        <f t="shared" si="346"/>
        <v>0</v>
      </c>
      <c r="Q890" s="11">
        <f t="shared" si="347"/>
        <v>0</v>
      </c>
      <c r="R890" s="11">
        <f t="shared" si="348"/>
        <v>0</v>
      </c>
      <c r="S890" s="11"/>
      <c r="T890" s="1">
        <f>VLOOKUP(B890,Master_Item!B:I,8,0)</f>
        <v>9.1199999999999992</v>
      </c>
      <c r="U890" s="11">
        <f t="shared" si="349"/>
        <v>0</v>
      </c>
      <c r="V890" s="11">
        <f t="shared" si="350"/>
        <v>0</v>
      </c>
      <c r="W890" s="11">
        <f t="shared" si="351"/>
        <v>0</v>
      </c>
      <c r="X890" s="11">
        <f t="shared" si="352"/>
        <v>0</v>
      </c>
      <c r="Y890" s="11">
        <f t="shared" si="353"/>
        <v>0</v>
      </c>
    </row>
    <row r="891" spans="1:25">
      <c r="A891" s="13">
        <v>29</v>
      </c>
      <c r="B891" s="5">
        <v>310004339</v>
      </c>
      <c r="C891" s="5" t="s">
        <v>1031</v>
      </c>
      <c r="D891" s="1" t="s">
        <v>128</v>
      </c>
      <c r="E891" s="12">
        <f>_xlfn.IFNA(VLOOKUP($B891,'FST OMT'!$C:$AH,$A891,0),0)</f>
        <v>0</v>
      </c>
      <c r="F891" s="12">
        <f>_xlfn.IFNA(VLOOKUP($B891,'FST CV'!$C:$AH,$A891,0),0)</f>
        <v>0</v>
      </c>
      <c r="G891" s="12">
        <f>_xlfn.IFNA(VLOOKUP($B891,'FST TT'!$C:$AH,$A891,0),0)</f>
        <v>0</v>
      </c>
      <c r="I891" s="4">
        <f t="shared" si="342"/>
        <v>0</v>
      </c>
      <c r="K891" s="52">
        <f>IF(D891="MT",VLOOKUP(B891,Master_Item!B:H,7,0),VLOOKUP(B891,Master_Item!B:H,6,0))</f>
        <v>72</v>
      </c>
      <c r="L891" s="52" t="str">
        <f>VLOOKUP(B891,Master_Item!B:M,12,0)</f>
        <v>โรงงานวังม่วง</v>
      </c>
      <c r="M891" s="11" t="str">
        <f t="shared" si="343"/>
        <v>โรงงานวังม่วงRegion 6/14</v>
      </c>
      <c r="N891" s="11">
        <f t="shared" si="344"/>
        <v>0</v>
      </c>
      <c r="O891" s="11">
        <f t="shared" si="345"/>
        <v>0</v>
      </c>
      <c r="P891" s="11">
        <f t="shared" si="346"/>
        <v>0</v>
      </c>
      <c r="Q891" s="11">
        <f t="shared" si="347"/>
        <v>0</v>
      </c>
      <c r="R891" s="11">
        <f t="shared" si="348"/>
        <v>0</v>
      </c>
      <c r="S891" s="11"/>
      <c r="T891" s="1">
        <f>VLOOKUP(B891,Master_Item!B:I,8,0)</f>
        <v>9.1199999999999992</v>
      </c>
      <c r="U891" s="11">
        <f t="shared" si="349"/>
        <v>0</v>
      </c>
      <c r="V891" s="11">
        <f t="shared" si="350"/>
        <v>0</v>
      </c>
      <c r="W891" s="11">
        <f t="shared" si="351"/>
        <v>0</v>
      </c>
      <c r="X891" s="11">
        <f t="shared" si="352"/>
        <v>0</v>
      </c>
      <c r="Y891" s="11">
        <f t="shared" si="353"/>
        <v>0</v>
      </c>
    </row>
    <row r="892" spans="1:25">
      <c r="A892" s="13">
        <v>30</v>
      </c>
      <c r="B892" s="5">
        <v>310004339</v>
      </c>
      <c r="C892" s="5" t="s">
        <v>1031</v>
      </c>
      <c r="D892" s="1" t="s">
        <v>121</v>
      </c>
      <c r="E892" s="12">
        <f>_xlfn.IFNA(VLOOKUP($B892,'FST OMT'!$C:$AH,$A892,0),0)</f>
        <v>0</v>
      </c>
      <c r="F892" s="12">
        <f>_xlfn.IFNA(VLOOKUP($B892,'FST CV'!$C:$AH,$A892,0),0)</f>
        <v>0</v>
      </c>
      <c r="G892" s="12">
        <f>_xlfn.IFNA(VLOOKUP($B892,'FST TT'!$C:$AH,$A892,0),0)</f>
        <v>0</v>
      </c>
      <c r="I892" s="4">
        <f t="shared" si="342"/>
        <v>0</v>
      </c>
      <c r="K892" s="52">
        <f>IF(D892="MT",VLOOKUP(B892,Master_Item!B:H,7,0),VLOOKUP(B892,Master_Item!B:H,6,0))</f>
        <v>72</v>
      </c>
      <c r="L892" s="52" t="str">
        <f>VLOOKUP(B892,Master_Item!B:M,12,0)</f>
        <v>โรงงานวังม่วง</v>
      </c>
      <c r="M892" s="11" t="str">
        <f t="shared" si="343"/>
        <v>โรงงานวังม่วงRegion 7</v>
      </c>
      <c r="N892" s="11">
        <f t="shared" si="344"/>
        <v>0</v>
      </c>
      <c r="O892" s="11">
        <f t="shared" si="345"/>
        <v>0</v>
      </c>
      <c r="P892" s="11">
        <f t="shared" si="346"/>
        <v>0</v>
      </c>
      <c r="Q892" s="11">
        <f t="shared" si="347"/>
        <v>0</v>
      </c>
      <c r="R892" s="11">
        <f t="shared" si="348"/>
        <v>0</v>
      </c>
      <c r="S892" s="11"/>
      <c r="T892" s="1">
        <f>VLOOKUP(B892,Master_Item!B:I,8,0)</f>
        <v>9.1199999999999992</v>
      </c>
      <c r="U892" s="11">
        <f t="shared" si="349"/>
        <v>0</v>
      </c>
      <c r="V892" s="11">
        <f t="shared" si="350"/>
        <v>0</v>
      </c>
      <c r="W892" s="11">
        <f t="shared" si="351"/>
        <v>0</v>
      </c>
      <c r="X892" s="11">
        <f t="shared" si="352"/>
        <v>0</v>
      </c>
      <c r="Y892" s="11">
        <f t="shared" si="353"/>
        <v>0</v>
      </c>
    </row>
    <row r="893" spans="1:25">
      <c r="A893" s="13">
        <v>31</v>
      </c>
      <c r="B893" s="5">
        <v>310004339</v>
      </c>
      <c r="C893" s="5" t="s">
        <v>1031</v>
      </c>
      <c r="D893" s="1" t="s">
        <v>122</v>
      </c>
      <c r="E893" s="12">
        <f>_xlfn.IFNA(VLOOKUP($B893,'FST OMT'!$C:$AH,$A893,0),0)</f>
        <v>0</v>
      </c>
      <c r="F893" s="12">
        <f>_xlfn.IFNA(VLOOKUP($B893,'FST CV'!$C:$AH,$A893,0),0)</f>
        <v>0</v>
      </c>
      <c r="G893" s="12">
        <f>_xlfn.IFNA(VLOOKUP($B893,'FST TT'!$C:$AH,$A893,0),0)</f>
        <v>0</v>
      </c>
      <c r="I893" s="4">
        <f t="shared" si="342"/>
        <v>0</v>
      </c>
      <c r="K893" s="52">
        <f>IF(D893="MT",VLOOKUP(B893,Master_Item!B:H,7,0),VLOOKUP(B893,Master_Item!B:H,6,0))</f>
        <v>72</v>
      </c>
      <c r="L893" s="52" t="str">
        <f>VLOOKUP(B893,Master_Item!B:M,12,0)</f>
        <v>โรงงานวังม่วง</v>
      </c>
      <c r="M893" s="11" t="str">
        <f t="shared" si="343"/>
        <v>โรงงานวังม่วงRegion 8</v>
      </c>
      <c r="N893" s="11">
        <f t="shared" si="344"/>
        <v>0</v>
      </c>
      <c r="O893" s="11">
        <f t="shared" si="345"/>
        <v>0</v>
      </c>
      <c r="P893" s="11">
        <f t="shared" si="346"/>
        <v>0</v>
      </c>
      <c r="Q893" s="11">
        <f t="shared" si="347"/>
        <v>0</v>
      </c>
      <c r="R893" s="11">
        <f t="shared" si="348"/>
        <v>0</v>
      </c>
      <c r="S893" s="11"/>
      <c r="T893" s="1">
        <f>VLOOKUP(B893,Master_Item!B:I,8,0)</f>
        <v>9.1199999999999992</v>
      </c>
      <c r="U893" s="11">
        <f t="shared" si="349"/>
        <v>0</v>
      </c>
      <c r="V893" s="11">
        <f t="shared" si="350"/>
        <v>0</v>
      </c>
      <c r="W893" s="11">
        <f t="shared" si="351"/>
        <v>0</v>
      </c>
      <c r="X893" s="11">
        <f t="shared" si="352"/>
        <v>0</v>
      </c>
      <c r="Y893" s="11">
        <f t="shared" si="353"/>
        <v>0</v>
      </c>
    </row>
    <row r="894" spans="1:25">
      <c r="A894" s="13">
        <v>131</v>
      </c>
      <c r="B894" s="5">
        <v>310004339</v>
      </c>
      <c r="C894" s="5" t="s">
        <v>1031</v>
      </c>
      <c r="D894" s="1" t="s">
        <v>123</v>
      </c>
      <c r="E894" s="12"/>
      <c r="F894" s="12"/>
      <c r="G894" s="12"/>
      <c r="H894" s="4">
        <f>_xlfn.IFNA(VLOOKUP(B894,'FST MT'!A:FS,$A894,0),0)</f>
        <v>2095</v>
      </c>
      <c r="K894" s="52">
        <f>IF(D894="MT",VLOOKUP(B894,Master_Item!B:H,7,0),VLOOKUP(B894,Master_Item!B:H,6,0))</f>
        <v>72</v>
      </c>
      <c r="L894" s="52" t="str">
        <f>VLOOKUP(B894,Master_Item!B:M,12,0)</f>
        <v>โรงงานวังม่วง</v>
      </c>
      <c r="M894" s="11" t="str">
        <f t="shared" si="343"/>
        <v>โรงงานวังม่วงMT</v>
      </c>
      <c r="N894" s="11">
        <f t="shared" si="344"/>
        <v>0</v>
      </c>
      <c r="O894" s="11">
        <f t="shared" si="345"/>
        <v>0</v>
      </c>
      <c r="P894" s="11">
        <f t="shared" si="346"/>
        <v>0</v>
      </c>
      <c r="Q894" s="11">
        <f t="shared" si="347"/>
        <v>29.097222222222221</v>
      </c>
      <c r="R894" s="11">
        <f t="shared" si="348"/>
        <v>0</v>
      </c>
      <c r="S894" s="11"/>
      <c r="T894" s="1">
        <f>VLOOKUP(B894,Master_Item!B:I,8,0)</f>
        <v>9.1199999999999992</v>
      </c>
      <c r="U894" s="11">
        <f t="shared" si="349"/>
        <v>0</v>
      </c>
      <c r="V894" s="11">
        <f t="shared" si="350"/>
        <v>0</v>
      </c>
      <c r="W894" s="11">
        <f t="shared" si="351"/>
        <v>0</v>
      </c>
      <c r="X894" s="11">
        <f t="shared" si="352"/>
        <v>19106.399999999998</v>
      </c>
      <c r="Y894" s="11">
        <f t="shared" si="353"/>
        <v>0</v>
      </c>
    </row>
    <row r="895" spans="1:25">
      <c r="A895" s="13">
        <v>24</v>
      </c>
      <c r="B895" s="2">
        <v>310002100</v>
      </c>
      <c r="C895" s="1" t="s">
        <v>1116</v>
      </c>
      <c r="D895" s="1" t="s">
        <v>115</v>
      </c>
      <c r="E895" s="12">
        <f>_xlfn.IFNA(VLOOKUP($B895,'FST OMT'!$C:$AH,$A895,0),0)</f>
        <v>0</v>
      </c>
      <c r="F895" s="12">
        <f>_xlfn.IFNA(VLOOKUP($B895,'FST CV'!$C:$AH,$A895,0),0)</f>
        <v>96</v>
      </c>
      <c r="G895" s="12">
        <f>_xlfn.IFNA(VLOOKUP($B895,'FST TT'!$C:$AH,$A895,0),0)</f>
        <v>215</v>
      </c>
      <c r="I895" s="4">
        <f t="shared" ref="I895:I903" si="354">SUM(E895:H895)</f>
        <v>311</v>
      </c>
      <c r="K895" s="52">
        <f>IF(D895="MT",VLOOKUP(B895,Master_Item!B:H,7,0),VLOOKUP(B895,Master_Item!B:H,6,0))</f>
        <v>54</v>
      </c>
      <c r="L895" s="52" t="str">
        <f>VLOOKUP(B895,Master_Item!B:M,12,0)</f>
        <v>โรงงานนวนคร</v>
      </c>
      <c r="M895" s="11" t="str">
        <f t="shared" ref="M895:M954" si="355">L895&amp;D895</f>
        <v>โรงงานนวนครRegion 1</v>
      </c>
      <c r="N895" s="11">
        <f t="shared" ref="N895:N954" si="356">E895/$K895</f>
        <v>0</v>
      </c>
      <c r="O895" s="11">
        <f t="shared" ref="O895:O954" si="357">F895/$K895</f>
        <v>1.7777777777777777</v>
      </c>
      <c r="P895" s="11">
        <f t="shared" ref="P895:P954" si="358">G895/$K895</f>
        <v>3.9814814814814814</v>
      </c>
      <c r="Q895" s="11">
        <f t="shared" ref="Q895:Q954" si="359">H895/$K895</f>
        <v>0</v>
      </c>
      <c r="R895" s="11">
        <f t="shared" ref="R895:R954" si="360">I895/$K895</f>
        <v>5.7592592592592595</v>
      </c>
      <c r="S895" s="11"/>
      <c r="T895" s="1">
        <f>VLOOKUP(B895,Master_Item!B:I,8,0)</f>
        <v>12</v>
      </c>
      <c r="U895" s="11">
        <f t="shared" ref="U895:U954" si="361">$T895*E895</f>
        <v>0</v>
      </c>
      <c r="V895" s="11">
        <f t="shared" ref="V895:V954" si="362">$T895*F895</f>
        <v>1152</v>
      </c>
      <c r="W895" s="11">
        <f t="shared" ref="W895:W954" si="363">$T895*G895</f>
        <v>2580</v>
      </c>
      <c r="X895" s="11">
        <f t="shared" ref="X895:X954" si="364">$T895*H895</f>
        <v>0</v>
      </c>
      <c r="Y895" s="11">
        <f t="shared" ref="Y895:Y954" si="365">$T895*I895</f>
        <v>3732</v>
      </c>
    </row>
    <row r="896" spans="1:25">
      <c r="A896" s="13">
        <v>25</v>
      </c>
      <c r="B896" s="2">
        <v>310002100</v>
      </c>
      <c r="C896" s="1" t="s">
        <v>1116</v>
      </c>
      <c r="D896" s="1" t="s">
        <v>116</v>
      </c>
      <c r="E896" s="12">
        <f>_xlfn.IFNA(VLOOKUP($B896,'FST OMT'!$C:$AH,$A896,0),0)</f>
        <v>0</v>
      </c>
      <c r="F896" s="12">
        <f>_xlfn.IFNA(VLOOKUP($B896,'FST CV'!$C:$AH,$A896,0),0)</f>
        <v>25</v>
      </c>
      <c r="G896" s="12">
        <f>_xlfn.IFNA(VLOOKUP($B896,'FST TT'!$C:$AH,$A896,0),0)</f>
        <v>1635</v>
      </c>
      <c r="I896" s="4">
        <f t="shared" si="354"/>
        <v>1660</v>
      </c>
      <c r="K896" s="52">
        <f>IF(D896="MT",VLOOKUP(B896,Master_Item!B:H,7,0),VLOOKUP(B896,Master_Item!B:H,6,0))</f>
        <v>54</v>
      </c>
      <c r="L896" s="52" t="str">
        <f>VLOOKUP(B896,Master_Item!B:M,12,0)</f>
        <v>โรงงานนวนคร</v>
      </c>
      <c r="M896" s="11" t="str">
        <f t="shared" si="355"/>
        <v>โรงงานนวนครRegion 2</v>
      </c>
      <c r="N896" s="11">
        <f t="shared" si="356"/>
        <v>0</v>
      </c>
      <c r="O896" s="11">
        <f t="shared" si="357"/>
        <v>0.46296296296296297</v>
      </c>
      <c r="P896" s="11">
        <f t="shared" si="358"/>
        <v>30.277777777777779</v>
      </c>
      <c r="Q896" s="11">
        <f t="shared" si="359"/>
        <v>0</v>
      </c>
      <c r="R896" s="11">
        <f t="shared" si="360"/>
        <v>30.74074074074074</v>
      </c>
      <c r="S896" s="11"/>
      <c r="T896" s="1">
        <f>VLOOKUP(B896,Master_Item!B:I,8,0)</f>
        <v>12</v>
      </c>
      <c r="U896" s="11">
        <f t="shared" si="361"/>
        <v>0</v>
      </c>
      <c r="V896" s="11">
        <f t="shared" si="362"/>
        <v>300</v>
      </c>
      <c r="W896" s="11">
        <f t="shared" si="363"/>
        <v>19620</v>
      </c>
      <c r="X896" s="11">
        <f t="shared" si="364"/>
        <v>0</v>
      </c>
      <c r="Y896" s="11">
        <f t="shared" si="365"/>
        <v>19920</v>
      </c>
    </row>
    <row r="897" spans="1:25">
      <c r="A897" s="13">
        <v>26</v>
      </c>
      <c r="B897" s="2">
        <v>310002100</v>
      </c>
      <c r="C897" s="1" t="s">
        <v>1116</v>
      </c>
      <c r="D897" s="1" t="s">
        <v>117</v>
      </c>
      <c r="E897" s="12">
        <f>_xlfn.IFNA(VLOOKUP($B897,'FST OMT'!$C:$AH,$A897,0),0)</f>
        <v>0</v>
      </c>
      <c r="F897" s="12">
        <f>_xlfn.IFNA(VLOOKUP($B897,'FST CV'!$C:$AH,$A897,0),0)</f>
        <v>165</v>
      </c>
      <c r="G897" s="12">
        <f>_xlfn.IFNA(VLOOKUP($B897,'FST TT'!$C:$AH,$A897,0),0)</f>
        <v>3660</v>
      </c>
      <c r="I897" s="4">
        <f t="shared" si="354"/>
        <v>3825</v>
      </c>
      <c r="K897" s="52">
        <f>IF(D897="MT",VLOOKUP(B897,Master_Item!B:H,7,0),VLOOKUP(B897,Master_Item!B:H,6,0))</f>
        <v>54</v>
      </c>
      <c r="L897" s="52" t="str">
        <f>VLOOKUP(B897,Master_Item!B:M,12,0)</f>
        <v>โรงงานนวนคร</v>
      </c>
      <c r="M897" s="11" t="str">
        <f t="shared" si="355"/>
        <v>โรงงานนวนครRegion 3</v>
      </c>
      <c r="N897" s="11">
        <f t="shared" si="356"/>
        <v>0</v>
      </c>
      <c r="O897" s="11">
        <f t="shared" si="357"/>
        <v>3.0555555555555554</v>
      </c>
      <c r="P897" s="11">
        <f t="shared" si="358"/>
        <v>67.777777777777771</v>
      </c>
      <c r="Q897" s="11">
        <f t="shared" si="359"/>
        <v>0</v>
      </c>
      <c r="R897" s="11">
        <f t="shared" si="360"/>
        <v>70.833333333333329</v>
      </c>
      <c r="S897" s="11"/>
      <c r="T897" s="1">
        <f>VLOOKUP(B897,Master_Item!B:I,8,0)</f>
        <v>12</v>
      </c>
      <c r="U897" s="11">
        <f t="shared" si="361"/>
        <v>0</v>
      </c>
      <c r="V897" s="11">
        <f t="shared" si="362"/>
        <v>1980</v>
      </c>
      <c r="W897" s="11">
        <f t="shared" si="363"/>
        <v>43920</v>
      </c>
      <c r="X897" s="11">
        <f t="shared" si="364"/>
        <v>0</v>
      </c>
      <c r="Y897" s="11">
        <f t="shared" si="365"/>
        <v>45900</v>
      </c>
    </row>
    <row r="898" spans="1:25">
      <c r="A898" s="13">
        <v>27</v>
      </c>
      <c r="B898" s="2">
        <v>310002100</v>
      </c>
      <c r="C898" s="1" t="s">
        <v>1116</v>
      </c>
      <c r="D898" s="1" t="s">
        <v>118</v>
      </c>
      <c r="E898" s="12">
        <f>_xlfn.IFNA(VLOOKUP($B898,'FST OMT'!$C:$AH,$A898,0),0)</f>
        <v>0</v>
      </c>
      <c r="F898" s="12">
        <f>_xlfn.IFNA(VLOOKUP($B898,'FST CV'!$C:$AH,$A898,0),0)</f>
        <v>240</v>
      </c>
      <c r="G898" s="12">
        <f>_xlfn.IFNA(VLOOKUP($B898,'FST TT'!$C:$AH,$A898,0),0)</f>
        <v>2190</v>
      </c>
      <c r="I898" s="4">
        <f t="shared" si="354"/>
        <v>2430</v>
      </c>
      <c r="K898" s="52">
        <f>IF(D898="MT",VLOOKUP(B898,Master_Item!B:H,7,0),VLOOKUP(B898,Master_Item!B:H,6,0))</f>
        <v>54</v>
      </c>
      <c r="L898" s="52" t="str">
        <f>VLOOKUP(B898,Master_Item!B:M,12,0)</f>
        <v>โรงงานนวนคร</v>
      </c>
      <c r="M898" s="11" t="str">
        <f t="shared" si="355"/>
        <v>โรงงานนวนครRegion 4</v>
      </c>
      <c r="N898" s="11">
        <f t="shared" si="356"/>
        <v>0</v>
      </c>
      <c r="O898" s="11">
        <f t="shared" si="357"/>
        <v>4.4444444444444446</v>
      </c>
      <c r="P898" s="11">
        <f t="shared" si="358"/>
        <v>40.555555555555557</v>
      </c>
      <c r="Q898" s="11">
        <f t="shared" si="359"/>
        <v>0</v>
      </c>
      <c r="R898" s="11">
        <f t="shared" si="360"/>
        <v>45</v>
      </c>
      <c r="S898" s="11"/>
      <c r="T898" s="1">
        <f>VLOOKUP(B898,Master_Item!B:I,8,0)</f>
        <v>12</v>
      </c>
      <c r="U898" s="11">
        <f t="shared" si="361"/>
        <v>0</v>
      </c>
      <c r="V898" s="11">
        <f t="shared" si="362"/>
        <v>2880</v>
      </c>
      <c r="W898" s="11">
        <f t="shared" si="363"/>
        <v>26280</v>
      </c>
      <c r="X898" s="11">
        <f t="shared" si="364"/>
        <v>0</v>
      </c>
      <c r="Y898" s="11">
        <f t="shared" si="365"/>
        <v>29160</v>
      </c>
    </row>
    <row r="899" spans="1:25">
      <c r="A899" s="13">
        <v>28</v>
      </c>
      <c r="B899" s="2">
        <v>310002100</v>
      </c>
      <c r="C899" s="1" t="s">
        <v>1116</v>
      </c>
      <c r="D899" s="1" t="s">
        <v>119</v>
      </c>
      <c r="E899" s="12">
        <f>_xlfn.IFNA(VLOOKUP($B899,'FST OMT'!$C:$AH,$A899,0),0)</f>
        <v>0</v>
      </c>
      <c r="F899" s="12">
        <f>_xlfn.IFNA(VLOOKUP($B899,'FST CV'!$C:$AH,$A899,0),0)</f>
        <v>149</v>
      </c>
      <c r="G899" s="12">
        <f>_xlfn.IFNA(VLOOKUP($B899,'FST TT'!$C:$AH,$A899,0),0)</f>
        <v>302</v>
      </c>
      <c r="I899" s="4">
        <f t="shared" si="354"/>
        <v>451</v>
      </c>
      <c r="K899" s="52">
        <f>IF(D899="MT",VLOOKUP(B899,Master_Item!B:H,7,0),VLOOKUP(B899,Master_Item!B:H,6,0))</f>
        <v>54</v>
      </c>
      <c r="L899" s="52" t="str">
        <f>VLOOKUP(B899,Master_Item!B:M,12,0)</f>
        <v>โรงงานนวนคร</v>
      </c>
      <c r="M899" s="11" t="str">
        <f t="shared" si="355"/>
        <v>โรงงานนวนครRegion 5</v>
      </c>
      <c r="N899" s="11">
        <f t="shared" si="356"/>
        <v>0</v>
      </c>
      <c r="O899" s="11">
        <f t="shared" si="357"/>
        <v>2.7592592592592591</v>
      </c>
      <c r="P899" s="11">
        <f t="shared" si="358"/>
        <v>5.5925925925925926</v>
      </c>
      <c r="Q899" s="11">
        <f t="shared" si="359"/>
        <v>0</v>
      </c>
      <c r="R899" s="11">
        <f t="shared" si="360"/>
        <v>8.3518518518518512</v>
      </c>
      <c r="S899" s="11"/>
      <c r="T899" s="1">
        <f>VLOOKUP(B899,Master_Item!B:I,8,0)</f>
        <v>12</v>
      </c>
      <c r="U899" s="11">
        <f t="shared" si="361"/>
        <v>0</v>
      </c>
      <c r="V899" s="11">
        <f t="shared" si="362"/>
        <v>1788</v>
      </c>
      <c r="W899" s="11">
        <f t="shared" si="363"/>
        <v>3624</v>
      </c>
      <c r="X899" s="11">
        <f t="shared" si="364"/>
        <v>0</v>
      </c>
      <c r="Y899" s="11">
        <f t="shared" si="365"/>
        <v>5412</v>
      </c>
    </row>
    <row r="900" spans="1:25">
      <c r="A900" s="13">
        <v>29</v>
      </c>
      <c r="B900" s="2">
        <v>310002100</v>
      </c>
      <c r="C900" s="1" t="s">
        <v>1116</v>
      </c>
      <c r="D900" s="1" t="s">
        <v>127</v>
      </c>
      <c r="E900" s="12">
        <f>_xlfn.IFNA(VLOOKUP($B900,'FST OMT'!$C:$AH,$A900,0),0)</f>
        <v>0</v>
      </c>
      <c r="F900" s="12">
        <f>_xlfn.IFNA(VLOOKUP($B900,'FST CV'!$C:$AH,$A900,0),0)</f>
        <v>0</v>
      </c>
      <c r="G900" s="12">
        <f>_xlfn.IFNA(VLOOKUP($B900,'FST TT'!$C:$AH,$A900,0),0)</f>
        <v>1405</v>
      </c>
      <c r="I900" s="4">
        <f t="shared" si="354"/>
        <v>1405</v>
      </c>
      <c r="K900" s="52">
        <f>IF(D900="MT",VLOOKUP(B900,Master_Item!B:H,7,0),VLOOKUP(B900,Master_Item!B:H,6,0))</f>
        <v>54</v>
      </c>
      <c r="L900" s="52" t="str">
        <f>VLOOKUP(B900,Master_Item!B:M,12,0)</f>
        <v>โรงงานนวนคร</v>
      </c>
      <c r="M900" s="11" t="str">
        <f t="shared" si="355"/>
        <v>โรงงานนวนครRegion 6/9</v>
      </c>
      <c r="N900" s="11">
        <f t="shared" si="356"/>
        <v>0</v>
      </c>
      <c r="O900" s="11">
        <f t="shared" si="357"/>
        <v>0</v>
      </c>
      <c r="P900" s="11">
        <f t="shared" si="358"/>
        <v>26.018518518518519</v>
      </c>
      <c r="Q900" s="11">
        <f t="shared" si="359"/>
        <v>0</v>
      </c>
      <c r="R900" s="11">
        <f t="shared" si="360"/>
        <v>26.018518518518519</v>
      </c>
      <c r="S900" s="11"/>
      <c r="T900" s="1">
        <f>VLOOKUP(B900,Master_Item!B:I,8,0)</f>
        <v>12</v>
      </c>
      <c r="U900" s="11">
        <f t="shared" si="361"/>
        <v>0</v>
      </c>
      <c r="V900" s="11">
        <f t="shared" si="362"/>
        <v>0</v>
      </c>
      <c r="W900" s="11">
        <f t="shared" si="363"/>
        <v>16860</v>
      </c>
      <c r="X900" s="11">
        <f t="shared" si="364"/>
        <v>0</v>
      </c>
      <c r="Y900" s="11">
        <f t="shared" si="365"/>
        <v>16860</v>
      </c>
    </row>
    <row r="901" spans="1:25">
      <c r="A901" s="13">
        <v>29</v>
      </c>
      <c r="B901" s="2">
        <v>310002100</v>
      </c>
      <c r="C901" s="1" t="s">
        <v>1116</v>
      </c>
      <c r="D901" s="1" t="s">
        <v>128</v>
      </c>
      <c r="E901" s="12">
        <f>_xlfn.IFNA(VLOOKUP($B901,'FST OMT'!$C:$AH,$A901,0),0)</f>
        <v>0</v>
      </c>
      <c r="F901" s="12">
        <f>_xlfn.IFNA(VLOOKUP($B901,'FST CV'!$C:$AH,$A901,0),0)</f>
        <v>0</v>
      </c>
      <c r="G901" s="12">
        <f>_xlfn.IFNA(VLOOKUP($B901,'FST TT'!$C:$AH,$A901,0),0)</f>
        <v>1405</v>
      </c>
      <c r="I901" s="4">
        <f t="shared" si="354"/>
        <v>1405</v>
      </c>
      <c r="K901" s="52">
        <f>IF(D901="MT",VLOOKUP(B901,Master_Item!B:H,7,0),VLOOKUP(B901,Master_Item!B:H,6,0))</f>
        <v>54</v>
      </c>
      <c r="L901" s="52" t="str">
        <f>VLOOKUP(B901,Master_Item!B:M,12,0)</f>
        <v>โรงงานนวนคร</v>
      </c>
      <c r="M901" s="11" t="str">
        <f t="shared" si="355"/>
        <v>โรงงานนวนครRegion 6/14</v>
      </c>
      <c r="N901" s="11">
        <f t="shared" si="356"/>
        <v>0</v>
      </c>
      <c r="O901" s="11">
        <f t="shared" si="357"/>
        <v>0</v>
      </c>
      <c r="P901" s="11">
        <f t="shared" si="358"/>
        <v>26.018518518518519</v>
      </c>
      <c r="Q901" s="11">
        <f t="shared" si="359"/>
        <v>0</v>
      </c>
      <c r="R901" s="11">
        <f t="shared" si="360"/>
        <v>26.018518518518519</v>
      </c>
      <c r="S901" s="11"/>
      <c r="T901" s="1">
        <f>VLOOKUP(B901,Master_Item!B:I,8,0)</f>
        <v>12</v>
      </c>
      <c r="U901" s="11">
        <f t="shared" si="361"/>
        <v>0</v>
      </c>
      <c r="V901" s="11">
        <f t="shared" si="362"/>
        <v>0</v>
      </c>
      <c r="W901" s="11">
        <f t="shared" si="363"/>
        <v>16860</v>
      </c>
      <c r="X901" s="11">
        <f t="shared" si="364"/>
        <v>0</v>
      </c>
      <c r="Y901" s="11">
        <f t="shared" si="365"/>
        <v>16860</v>
      </c>
    </row>
    <row r="902" spans="1:25">
      <c r="A902" s="13">
        <v>30</v>
      </c>
      <c r="B902" s="2">
        <v>310002100</v>
      </c>
      <c r="C902" s="1" t="s">
        <v>1116</v>
      </c>
      <c r="D902" s="1" t="s">
        <v>121</v>
      </c>
      <c r="E902" s="12">
        <f>_xlfn.IFNA(VLOOKUP($B902,'FST OMT'!$C:$AH,$A902,0),0)</f>
        <v>0</v>
      </c>
      <c r="F902" s="12">
        <f>_xlfn.IFNA(VLOOKUP($B902,'FST CV'!$C:$AH,$A902,0),0)</f>
        <v>138</v>
      </c>
      <c r="G902" s="12">
        <f>_xlfn.IFNA(VLOOKUP($B902,'FST TT'!$C:$AH,$A902,0),0)</f>
        <v>3705</v>
      </c>
      <c r="I902" s="4">
        <f t="shared" si="354"/>
        <v>3843</v>
      </c>
      <c r="K902" s="52">
        <f>IF(D902="MT",VLOOKUP(B902,Master_Item!B:H,7,0),VLOOKUP(B902,Master_Item!B:H,6,0))</f>
        <v>54</v>
      </c>
      <c r="L902" s="52" t="str">
        <f>VLOOKUP(B902,Master_Item!B:M,12,0)</f>
        <v>โรงงานนวนคร</v>
      </c>
      <c r="M902" s="11" t="str">
        <f t="shared" si="355"/>
        <v>โรงงานนวนครRegion 7</v>
      </c>
      <c r="N902" s="11">
        <f t="shared" si="356"/>
        <v>0</v>
      </c>
      <c r="O902" s="11">
        <f t="shared" si="357"/>
        <v>2.5555555555555554</v>
      </c>
      <c r="P902" s="11">
        <f t="shared" si="358"/>
        <v>68.611111111111114</v>
      </c>
      <c r="Q902" s="11">
        <f t="shared" si="359"/>
        <v>0</v>
      </c>
      <c r="R902" s="11">
        <f t="shared" si="360"/>
        <v>71.166666666666671</v>
      </c>
      <c r="S902" s="11"/>
      <c r="T902" s="1">
        <f>VLOOKUP(B902,Master_Item!B:I,8,0)</f>
        <v>12</v>
      </c>
      <c r="U902" s="11">
        <f t="shared" si="361"/>
        <v>0</v>
      </c>
      <c r="V902" s="11">
        <f t="shared" si="362"/>
        <v>1656</v>
      </c>
      <c r="W902" s="11">
        <f t="shared" si="363"/>
        <v>44460</v>
      </c>
      <c r="X902" s="11">
        <f t="shared" si="364"/>
        <v>0</v>
      </c>
      <c r="Y902" s="11">
        <f t="shared" si="365"/>
        <v>46116</v>
      </c>
    </row>
    <row r="903" spans="1:25">
      <c r="A903" s="13">
        <v>31</v>
      </c>
      <c r="B903" s="2">
        <v>310002100</v>
      </c>
      <c r="C903" s="1" t="s">
        <v>1116</v>
      </c>
      <c r="D903" s="1" t="s">
        <v>122</v>
      </c>
      <c r="E903" s="12">
        <f>_xlfn.IFNA(VLOOKUP($B903,'FST OMT'!$C:$AH,$A903,0),0)</f>
        <v>0</v>
      </c>
      <c r="F903" s="12">
        <f>_xlfn.IFNA(VLOOKUP($B903,'FST CV'!$C:$AH,$A903,0),0)</f>
        <v>10</v>
      </c>
      <c r="G903" s="12">
        <f>_xlfn.IFNA(VLOOKUP($B903,'FST TT'!$C:$AH,$A903,0),0)</f>
        <v>1276</v>
      </c>
      <c r="I903" s="4">
        <f t="shared" si="354"/>
        <v>1286</v>
      </c>
      <c r="K903" s="52">
        <f>IF(D903="MT",VLOOKUP(B903,Master_Item!B:H,7,0),VLOOKUP(B903,Master_Item!B:H,6,0))</f>
        <v>54</v>
      </c>
      <c r="L903" s="52" t="str">
        <f>VLOOKUP(B903,Master_Item!B:M,12,0)</f>
        <v>โรงงานนวนคร</v>
      </c>
      <c r="M903" s="11" t="str">
        <f t="shared" si="355"/>
        <v>โรงงานนวนครRegion 8</v>
      </c>
      <c r="N903" s="11">
        <f t="shared" si="356"/>
        <v>0</v>
      </c>
      <c r="O903" s="11">
        <f t="shared" si="357"/>
        <v>0.18518518518518517</v>
      </c>
      <c r="P903" s="11">
        <f t="shared" si="358"/>
        <v>23.62962962962963</v>
      </c>
      <c r="Q903" s="11">
        <f t="shared" si="359"/>
        <v>0</v>
      </c>
      <c r="R903" s="11">
        <f t="shared" si="360"/>
        <v>23.814814814814813</v>
      </c>
      <c r="S903" s="11"/>
      <c r="T903" s="1">
        <f>VLOOKUP(B903,Master_Item!B:I,8,0)</f>
        <v>12</v>
      </c>
      <c r="U903" s="11">
        <f t="shared" si="361"/>
        <v>0</v>
      </c>
      <c r="V903" s="11">
        <f t="shared" si="362"/>
        <v>120</v>
      </c>
      <c r="W903" s="11">
        <f t="shared" si="363"/>
        <v>15312</v>
      </c>
      <c r="X903" s="11">
        <f t="shared" si="364"/>
        <v>0</v>
      </c>
      <c r="Y903" s="11">
        <f t="shared" si="365"/>
        <v>15432</v>
      </c>
    </row>
    <row r="904" spans="1:25">
      <c r="A904" s="13">
        <v>131</v>
      </c>
      <c r="B904" s="2">
        <v>310002100</v>
      </c>
      <c r="C904" s="1" t="s">
        <v>1116</v>
      </c>
      <c r="D904" s="1" t="s">
        <v>123</v>
      </c>
      <c r="E904" s="12"/>
      <c r="F904" s="12"/>
      <c r="G904" s="12"/>
      <c r="H904" s="4">
        <f>_xlfn.IFNA(VLOOKUP(B904,'FST MT'!A:FS,$A904,0),0)</f>
        <v>2630</v>
      </c>
      <c r="K904" s="52">
        <f>IF(D904="MT",VLOOKUP(B904,Master_Item!B:H,7,0),VLOOKUP(B904,Master_Item!B:H,6,0))</f>
        <v>54</v>
      </c>
      <c r="L904" s="52" t="str">
        <f>VLOOKUP(B904,Master_Item!B:M,12,0)</f>
        <v>โรงงานนวนคร</v>
      </c>
      <c r="M904" s="11" t="str">
        <f t="shared" si="355"/>
        <v>โรงงานนวนครMT</v>
      </c>
      <c r="N904" s="11">
        <f t="shared" si="356"/>
        <v>0</v>
      </c>
      <c r="O904" s="11">
        <f t="shared" si="357"/>
        <v>0</v>
      </c>
      <c r="P904" s="11">
        <f t="shared" si="358"/>
        <v>0</v>
      </c>
      <c r="Q904" s="11">
        <f t="shared" si="359"/>
        <v>48.703703703703702</v>
      </c>
      <c r="R904" s="11">
        <f t="shared" si="360"/>
        <v>0</v>
      </c>
      <c r="S904" s="11"/>
      <c r="T904" s="1">
        <f>VLOOKUP(B904,Master_Item!B:I,8,0)</f>
        <v>12</v>
      </c>
      <c r="U904" s="11">
        <f t="shared" si="361"/>
        <v>0</v>
      </c>
      <c r="V904" s="11">
        <f t="shared" si="362"/>
        <v>0</v>
      </c>
      <c r="W904" s="11">
        <f t="shared" si="363"/>
        <v>0</v>
      </c>
      <c r="X904" s="11">
        <f t="shared" si="364"/>
        <v>31560</v>
      </c>
      <c r="Y904" s="11">
        <f t="shared" si="365"/>
        <v>0</v>
      </c>
    </row>
    <row r="905" spans="1:25">
      <c r="A905" s="13">
        <v>24</v>
      </c>
      <c r="B905" s="2">
        <v>310002381</v>
      </c>
      <c r="C905" s="1" t="s">
        <v>1117</v>
      </c>
      <c r="D905" s="1" t="s">
        <v>115</v>
      </c>
      <c r="E905" s="12">
        <f>_xlfn.IFNA(VLOOKUP($B905,'FST OMT'!$C:$AH,$A905,0),0)</f>
        <v>0</v>
      </c>
      <c r="F905" s="12">
        <f>_xlfn.IFNA(VLOOKUP($B905,'FST CV'!$C:$AH,$A905,0),0)</f>
        <v>0</v>
      </c>
      <c r="G905" s="12">
        <f>_xlfn.IFNA(VLOOKUP($B905,'FST TT'!$C:$AH,$A905,0),0)</f>
        <v>0</v>
      </c>
      <c r="I905" s="4">
        <f t="shared" ref="I905:I913" si="366">SUM(E905:H905)</f>
        <v>0</v>
      </c>
      <c r="K905" s="52">
        <f>IF(D905="MT",VLOOKUP(B905,Master_Item!B:H,7,0),VLOOKUP(B905,Master_Item!B:H,6,0))</f>
        <v>54</v>
      </c>
      <c r="L905" s="52" t="str">
        <f>VLOOKUP(B905,Master_Item!B:M,12,0)</f>
        <v>โรงงานนวนคร</v>
      </c>
      <c r="M905" s="11" t="str">
        <f t="shared" si="355"/>
        <v>โรงงานนวนครRegion 1</v>
      </c>
      <c r="N905" s="11">
        <f t="shared" si="356"/>
        <v>0</v>
      </c>
      <c r="O905" s="11">
        <f t="shared" si="357"/>
        <v>0</v>
      </c>
      <c r="P905" s="11">
        <f t="shared" si="358"/>
        <v>0</v>
      </c>
      <c r="Q905" s="11">
        <f t="shared" si="359"/>
        <v>0</v>
      </c>
      <c r="R905" s="11">
        <f t="shared" si="360"/>
        <v>0</v>
      </c>
      <c r="S905" s="11"/>
      <c r="T905" s="1">
        <f>VLOOKUP(B905,Master_Item!B:I,8,0)</f>
        <v>12</v>
      </c>
      <c r="U905" s="11">
        <f t="shared" si="361"/>
        <v>0</v>
      </c>
      <c r="V905" s="11">
        <f t="shared" si="362"/>
        <v>0</v>
      </c>
      <c r="W905" s="11">
        <f t="shared" si="363"/>
        <v>0</v>
      </c>
      <c r="X905" s="11">
        <f t="shared" si="364"/>
        <v>0</v>
      </c>
      <c r="Y905" s="11">
        <f t="shared" si="365"/>
        <v>0</v>
      </c>
    </row>
    <row r="906" spans="1:25">
      <c r="A906" s="13">
        <v>25</v>
      </c>
      <c r="B906" s="2">
        <v>310002381</v>
      </c>
      <c r="C906" s="1" t="s">
        <v>1117</v>
      </c>
      <c r="D906" s="1" t="s">
        <v>116</v>
      </c>
      <c r="E906" s="12">
        <f>_xlfn.IFNA(VLOOKUP($B906,'FST OMT'!$C:$AH,$A906,0),0)</f>
        <v>0</v>
      </c>
      <c r="F906" s="12">
        <f>_xlfn.IFNA(VLOOKUP($B906,'FST CV'!$C:$AH,$A906,0),0)</f>
        <v>0</v>
      </c>
      <c r="G906" s="12">
        <f>_xlfn.IFNA(VLOOKUP($B906,'FST TT'!$C:$AH,$A906,0),0)</f>
        <v>0</v>
      </c>
      <c r="I906" s="4">
        <f t="shared" si="366"/>
        <v>0</v>
      </c>
      <c r="K906" s="52">
        <f>IF(D906="MT",VLOOKUP(B906,Master_Item!B:H,7,0),VLOOKUP(B906,Master_Item!B:H,6,0))</f>
        <v>54</v>
      </c>
      <c r="L906" s="52" t="str">
        <f>VLOOKUP(B906,Master_Item!B:M,12,0)</f>
        <v>โรงงานนวนคร</v>
      </c>
      <c r="M906" s="11" t="str">
        <f t="shared" si="355"/>
        <v>โรงงานนวนครRegion 2</v>
      </c>
      <c r="N906" s="11">
        <f t="shared" si="356"/>
        <v>0</v>
      </c>
      <c r="O906" s="11">
        <f t="shared" si="357"/>
        <v>0</v>
      </c>
      <c r="P906" s="11">
        <f t="shared" si="358"/>
        <v>0</v>
      </c>
      <c r="Q906" s="11">
        <f t="shared" si="359"/>
        <v>0</v>
      </c>
      <c r="R906" s="11">
        <f t="shared" si="360"/>
        <v>0</v>
      </c>
      <c r="S906" s="11"/>
      <c r="T906" s="1">
        <f>VLOOKUP(B906,Master_Item!B:I,8,0)</f>
        <v>12</v>
      </c>
      <c r="U906" s="11">
        <f t="shared" si="361"/>
        <v>0</v>
      </c>
      <c r="V906" s="11">
        <f t="shared" si="362"/>
        <v>0</v>
      </c>
      <c r="W906" s="11">
        <f t="shared" si="363"/>
        <v>0</v>
      </c>
      <c r="X906" s="11">
        <f t="shared" si="364"/>
        <v>0</v>
      </c>
      <c r="Y906" s="11">
        <f t="shared" si="365"/>
        <v>0</v>
      </c>
    </row>
    <row r="907" spans="1:25">
      <c r="A907" s="13">
        <v>26</v>
      </c>
      <c r="B907" s="2">
        <v>310002381</v>
      </c>
      <c r="C907" s="1" t="s">
        <v>1117</v>
      </c>
      <c r="D907" s="1" t="s">
        <v>117</v>
      </c>
      <c r="E907" s="12">
        <f>_xlfn.IFNA(VLOOKUP($B907,'FST OMT'!$C:$AH,$A907,0),0)</f>
        <v>0</v>
      </c>
      <c r="F907" s="12">
        <f>_xlfn.IFNA(VLOOKUP($B907,'FST CV'!$C:$AH,$A907,0),0)</f>
        <v>0</v>
      </c>
      <c r="G907" s="12">
        <f>_xlfn.IFNA(VLOOKUP($B907,'FST TT'!$C:$AH,$A907,0),0)</f>
        <v>0</v>
      </c>
      <c r="I907" s="4">
        <f t="shared" si="366"/>
        <v>0</v>
      </c>
      <c r="K907" s="52">
        <f>IF(D907="MT",VLOOKUP(B907,Master_Item!B:H,7,0),VLOOKUP(B907,Master_Item!B:H,6,0))</f>
        <v>54</v>
      </c>
      <c r="L907" s="52" t="str">
        <f>VLOOKUP(B907,Master_Item!B:M,12,0)</f>
        <v>โรงงานนวนคร</v>
      </c>
      <c r="M907" s="11" t="str">
        <f t="shared" si="355"/>
        <v>โรงงานนวนครRegion 3</v>
      </c>
      <c r="N907" s="11">
        <f t="shared" si="356"/>
        <v>0</v>
      </c>
      <c r="O907" s="11">
        <f t="shared" si="357"/>
        <v>0</v>
      </c>
      <c r="P907" s="11">
        <f t="shared" si="358"/>
        <v>0</v>
      </c>
      <c r="Q907" s="11">
        <f t="shared" si="359"/>
        <v>0</v>
      </c>
      <c r="R907" s="11">
        <f t="shared" si="360"/>
        <v>0</v>
      </c>
      <c r="S907" s="11"/>
      <c r="T907" s="1">
        <f>VLOOKUP(B907,Master_Item!B:I,8,0)</f>
        <v>12</v>
      </c>
      <c r="U907" s="11">
        <f t="shared" si="361"/>
        <v>0</v>
      </c>
      <c r="V907" s="11">
        <f t="shared" si="362"/>
        <v>0</v>
      </c>
      <c r="W907" s="11">
        <f t="shared" si="363"/>
        <v>0</v>
      </c>
      <c r="X907" s="11">
        <f t="shared" si="364"/>
        <v>0</v>
      </c>
      <c r="Y907" s="11">
        <f t="shared" si="365"/>
        <v>0</v>
      </c>
    </row>
    <row r="908" spans="1:25">
      <c r="A908" s="13">
        <v>27</v>
      </c>
      <c r="B908" s="2">
        <v>310002381</v>
      </c>
      <c r="C908" s="1" t="s">
        <v>1117</v>
      </c>
      <c r="D908" s="1" t="s">
        <v>118</v>
      </c>
      <c r="E908" s="12">
        <f>_xlfn.IFNA(VLOOKUP($B908,'FST OMT'!$C:$AH,$A908,0),0)</f>
        <v>0</v>
      </c>
      <c r="F908" s="12">
        <f>_xlfn.IFNA(VLOOKUP($B908,'FST CV'!$C:$AH,$A908,0),0)</f>
        <v>0</v>
      </c>
      <c r="G908" s="12">
        <f>_xlfn.IFNA(VLOOKUP($B908,'FST TT'!$C:$AH,$A908,0),0)</f>
        <v>0</v>
      </c>
      <c r="I908" s="4">
        <f t="shared" si="366"/>
        <v>0</v>
      </c>
      <c r="K908" s="52">
        <f>IF(D908="MT",VLOOKUP(B908,Master_Item!B:H,7,0),VLOOKUP(B908,Master_Item!B:H,6,0))</f>
        <v>54</v>
      </c>
      <c r="L908" s="52" t="str">
        <f>VLOOKUP(B908,Master_Item!B:M,12,0)</f>
        <v>โรงงานนวนคร</v>
      </c>
      <c r="M908" s="11" t="str">
        <f t="shared" si="355"/>
        <v>โรงงานนวนครRegion 4</v>
      </c>
      <c r="N908" s="11">
        <f t="shared" si="356"/>
        <v>0</v>
      </c>
      <c r="O908" s="11">
        <f t="shared" si="357"/>
        <v>0</v>
      </c>
      <c r="P908" s="11">
        <f t="shared" si="358"/>
        <v>0</v>
      </c>
      <c r="Q908" s="11">
        <f t="shared" si="359"/>
        <v>0</v>
      </c>
      <c r="R908" s="11">
        <f t="shared" si="360"/>
        <v>0</v>
      </c>
      <c r="S908" s="11"/>
      <c r="T908" s="1">
        <f>VLOOKUP(B908,Master_Item!B:I,8,0)</f>
        <v>12</v>
      </c>
      <c r="U908" s="11">
        <f t="shared" si="361"/>
        <v>0</v>
      </c>
      <c r="V908" s="11">
        <f t="shared" si="362"/>
        <v>0</v>
      </c>
      <c r="W908" s="11">
        <f t="shared" si="363"/>
        <v>0</v>
      </c>
      <c r="X908" s="11">
        <f t="shared" si="364"/>
        <v>0</v>
      </c>
      <c r="Y908" s="11">
        <f t="shared" si="365"/>
        <v>0</v>
      </c>
    </row>
    <row r="909" spans="1:25">
      <c r="A909" s="13">
        <v>28</v>
      </c>
      <c r="B909" s="2">
        <v>310002381</v>
      </c>
      <c r="C909" s="1" t="s">
        <v>1117</v>
      </c>
      <c r="D909" s="1" t="s">
        <v>119</v>
      </c>
      <c r="E909" s="12">
        <f>_xlfn.IFNA(VLOOKUP($B909,'FST OMT'!$C:$AH,$A909,0),0)</f>
        <v>0</v>
      </c>
      <c r="F909" s="12">
        <f>_xlfn.IFNA(VLOOKUP($B909,'FST CV'!$C:$AH,$A909,0),0)</f>
        <v>0</v>
      </c>
      <c r="G909" s="12">
        <f>_xlfn.IFNA(VLOOKUP($B909,'FST TT'!$C:$AH,$A909,0),0)</f>
        <v>0</v>
      </c>
      <c r="I909" s="4">
        <f t="shared" si="366"/>
        <v>0</v>
      </c>
      <c r="K909" s="52">
        <f>IF(D909="MT",VLOOKUP(B909,Master_Item!B:H,7,0),VLOOKUP(B909,Master_Item!B:H,6,0))</f>
        <v>54</v>
      </c>
      <c r="L909" s="52" t="str">
        <f>VLOOKUP(B909,Master_Item!B:M,12,0)</f>
        <v>โรงงานนวนคร</v>
      </c>
      <c r="M909" s="11" t="str">
        <f t="shared" si="355"/>
        <v>โรงงานนวนครRegion 5</v>
      </c>
      <c r="N909" s="11">
        <f t="shared" si="356"/>
        <v>0</v>
      </c>
      <c r="O909" s="11">
        <f t="shared" si="357"/>
        <v>0</v>
      </c>
      <c r="P909" s="11">
        <f t="shared" si="358"/>
        <v>0</v>
      </c>
      <c r="Q909" s="11">
        <f t="shared" si="359"/>
        <v>0</v>
      </c>
      <c r="R909" s="11">
        <f t="shared" si="360"/>
        <v>0</v>
      </c>
      <c r="S909" s="11"/>
      <c r="T909" s="1">
        <f>VLOOKUP(B909,Master_Item!B:I,8,0)</f>
        <v>12</v>
      </c>
      <c r="U909" s="11">
        <f t="shared" si="361"/>
        <v>0</v>
      </c>
      <c r="V909" s="11">
        <f t="shared" si="362"/>
        <v>0</v>
      </c>
      <c r="W909" s="11">
        <f t="shared" si="363"/>
        <v>0</v>
      </c>
      <c r="X909" s="11">
        <f t="shared" si="364"/>
        <v>0</v>
      </c>
      <c r="Y909" s="11">
        <f t="shared" si="365"/>
        <v>0</v>
      </c>
    </row>
    <row r="910" spans="1:25">
      <c r="A910" s="13">
        <v>29</v>
      </c>
      <c r="B910" s="2">
        <v>310002381</v>
      </c>
      <c r="C910" s="1" t="s">
        <v>1117</v>
      </c>
      <c r="D910" s="1" t="s">
        <v>127</v>
      </c>
      <c r="E910" s="12">
        <f>_xlfn.IFNA(VLOOKUP($B910,'FST OMT'!$C:$AH,$A910,0),0)</f>
        <v>0</v>
      </c>
      <c r="F910" s="12">
        <f>_xlfn.IFNA(VLOOKUP($B910,'FST CV'!$C:$AH,$A910,0),0)</f>
        <v>0</v>
      </c>
      <c r="G910" s="12">
        <f>_xlfn.IFNA(VLOOKUP($B910,'FST TT'!$C:$AH,$A910,0),0)</f>
        <v>0</v>
      </c>
      <c r="I910" s="4">
        <f t="shared" si="366"/>
        <v>0</v>
      </c>
      <c r="K910" s="52">
        <f>IF(D910="MT",VLOOKUP(B910,Master_Item!B:H,7,0),VLOOKUP(B910,Master_Item!B:H,6,0))</f>
        <v>54</v>
      </c>
      <c r="L910" s="52" t="str">
        <f>VLOOKUP(B910,Master_Item!B:M,12,0)</f>
        <v>โรงงานนวนคร</v>
      </c>
      <c r="M910" s="11" t="str">
        <f t="shared" si="355"/>
        <v>โรงงานนวนครRegion 6/9</v>
      </c>
      <c r="N910" s="11">
        <f t="shared" si="356"/>
        <v>0</v>
      </c>
      <c r="O910" s="11">
        <f t="shared" si="357"/>
        <v>0</v>
      </c>
      <c r="P910" s="11">
        <f t="shared" si="358"/>
        <v>0</v>
      </c>
      <c r="Q910" s="11">
        <f t="shared" si="359"/>
        <v>0</v>
      </c>
      <c r="R910" s="11">
        <f t="shared" si="360"/>
        <v>0</v>
      </c>
      <c r="S910" s="11"/>
      <c r="T910" s="1">
        <f>VLOOKUP(B910,Master_Item!B:I,8,0)</f>
        <v>12</v>
      </c>
      <c r="U910" s="11">
        <f t="shared" si="361"/>
        <v>0</v>
      </c>
      <c r="V910" s="11">
        <f t="shared" si="362"/>
        <v>0</v>
      </c>
      <c r="W910" s="11">
        <f t="shared" si="363"/>
        <v>0</v>
      </c>
      <c r="X910" s="11">
        <f t="shared" si="364"/>
        <v>0</v>
      </c>
      <c r="Y910" s="11">
        <f t="shared" si="365"/>
        <v>0</v>
      </c>
    </row>
    <row r="911" spans="1:25">
      <c r="A911" s="13">
        <v>29</v>
      </c>
      <c r="B911" s="2">
        <v>310002381</v>
      </c>
      <c r="C911" s="1" t="s">
        <v>1117</v>
      </c>
      <c r="D911" s="1" t="s">
        <v>128</v>
      </c>
      <c r="E911" s="12">
        <f>_xlfn.IFNA(VLOOKUP($B911,'FST OMT'!$C:$AH,$A911,0),0)</f>
        <v>0</v>
      </c>
      <c r="F911" s="12">
        <f>_xlfn.IFNA(VLOOKUP($B911,'FST CV'!$C:$AH,$A911,0),0)</f>
        <v>0</v>
      </c>
      <c r="G911" s="12">
        <f>_xlfn.IFNA(VLOOKUP($B911,'FST TT'!$C:$AH,$A911,0),0)</f>
        <v>0</v>
      </c>
      <c r="I911" s="4">
        <f t="shared" si="366"/>
        <v>0</v>
      </c>
      <c r="K911" s="52">
        <f>IF(D911="MT",VLOOKUP(B911,Master_Item!B:H,7,0),VLOOKUP(B911,Master_Item!B:H,6,0))</f>
        <v>54</v>
      </c>
      <c r="L911" s="52" t="str">
        <f>VLOOKUP(B911,Master_Item!B:M,12,0)</f>
        <v>โรงงานนวนคร</v>
      </c>
      <c r="M911" s="11" t="str">
        <f t="shared" si="355"/>
        <v>โรงงานนวนครRegion 6/14</v>
      </c>
      <c r="N911" s="11">
        <f t="shared" si="356"/>
        <v>0</v>
      </c>
      <c r="O911" s="11">
        <f t="shared" si="357"/>
        <v>0</v>
      </c>
      <c r="P911" s="11">
        <f t="shared" si="358"/>
        <v>0</v>
      </c>
      <c r="Q911" s="11">
        <f t="shared" si="359"/>
        <v>0</v>
      </c>
      <c r="R911" s="11">
        <f t="shared" si="360"/>
        <v>0</v>
      </c>
      <c r="S911" s="11"/>
      <c r="T911" s="1">
        <f>VLOOKUP(B911,Master_Item!B:I,8,0)</f>
        <v>12</v>
      </c>
      <c r="U911" s="11">
        <f t="shared" si="361"/>
        <v>0</v>
      </c>
      <c r="V911" s="11">
        <f t="shared" si="362"/>
        <v>0</v>
      </c>
      <c r="W911" s="11">
        <f t="shared" si="363"/>
        <v>0</v>
      </c>
      <c r="X911" s="11">
        <f t="shared" si="364"/>
        <v>0</v>
      </c>
      <c r="Y911" s="11">
        <f t="shared" si="365"/>
        <v>0</v>
      </c>
    </row>
    <row r="912" spans="1:25">
      <c r="A912" s="13">
        <v>30</v>
      </c>
      <c r="B912" s="2">
        <v>310002381</v>
      </c>
      <c r="C912" s="1" t="s">
        <v>1117</v>
      </c>
      <c r="D912" s="1" t="s">
        <v>121</v>
      </c>
      <c r="E912" s="12">
        <f>_xlfn.IFNA(VLOOKUP($B912,'FST OMT'!$C:$AH,$A912,0),0)</f>
        <v>0</v>
      </c>
      <c r="F912" s="12">
        <f>_xlfn.IFNA(VLOOKUP($B912,'FST CV'!$C:$AH,$A912,0),0)</f>
        <v>0</v>
      </c>
      <c r="G912" s="12">
        <f>_xlfn.IFNA(VLOOKUP($B912,'FST TT'!$C:$AH,$A912,0),0)</f>
        <v>0</v>
      </c>
      <c r="I912" s="4">
        <f t="shared" si="366"/>
        <v>0</v>
      </c>
      <c r="K912" s="52">
        <f>IF(D912="MT",VLOOKUP(B912,Master_Item!B:H,7,0),VLOOKUP(B912,Master_Item!B:H,6,0))</f>
        <v>54</v>
      </c>
      <c r="L912" s="52" t="str">
        <f>VLOOKUP(B912,Master_Item!B:M,12,0)</f>
        <v>โรงงานนวนคร</v>
      </c>
      <c r="M912" s="11" t="str">
        <f t="shared" si="355"/>
        <v>โรงงานนวนครRegion 7</v>
      </c>
      <c r="N912" s="11">
        <f t="shared" si="356"/>
        <v>0</v>
      </c>
      <c r="O912" s="11">
        <f t="shared" si="357"/>
        <v>0</v>
      </c>
      <c r="P912" s="11">
        <f t="shared" si="358"/>
        <v>0</v>
      </c>
      <c r="Q912" s="11">
        <f t="shared" si="359"/>
        <v>0</v>
      </c>
      <c r="R912" s="11">
        <f t="shared" si="360"/>
        <v>0</v>
      </c>
      <c r="S912" s="11"/>
      <c r="T912" s="1">
        <f>VLOOKUP(B912,Master_Item!B:I,8,0)</f>
        <v>12</v>
      </c>
      <c r="U912" s="11">
        <f t="shared" si="361"/>
        <v>0</v>
      </c>
      <c r="V912" s="11">
        <f t="shared" si="362"/>
        <v>0</v>
      </c>
      <c r="W912" s="11">
        <f t="shared" si="363"/>
        <v>0</v>
      </c>
      <c r="X912" s="11">
        <f t="shared" si="364"/>
        <v>0</v>
      </c>
      <c r="Y912" s="11">
        <f t="shared" si="365"/>
        <v>0</v>
      </c>
    </row>
    <row r="913" spans="1:25">
      <c r="A913" s="13">
        <v>31</v>
      </c>
      <c r="B913" s="2">
        <v>310002381</v>
      </c>
      <c r="C913" s="1" t="s">
        <v>1117</v>
      </c>
      <c r="D913" s="1" t="s">
        <v>122</v>
      </c>
      <c r="E913" s="12">
        <f>_xlfn.IFNA(VLOOKUP($B913,'FST OMT'!$C:$AH,$A913,0),0)</f>
        <v>0</v>
      </c>
      <c r="F913" s="12">
        <f>_xlfn.IFNA(VLOOKUP($B913,'FST CV'!$C:$AH,$A913,0),0)</f>
        <v>0</v>
      </c>
      <c r="G913" s="12">
        <f>_xlfn.IFNA(VLOOKUP($B913,'FST TT'!$C:$AH,$A913,0),0)</f>
        <v>0</v>
      </c>
      <c r="I913" s="4">
        <f t="shared" si="366"/>
        <v>0</v>
      </c>
      <c r="K913" s="52">
        <f>IF(D913="MT",VLOOKUP(B913,Master_Item!B:H,7,0),VLOOKUP(B913,Master_Item!B:H,6,0))</f>
        <v>54</v>
      </c>
      <c r="L913" s="52" t="str">
        <f>VLOOKUP(B913,Master_Item!B:M,12,0)</f>
        <v>โรงงานนวนคร</v>
      </c>
      <c r="M913" s="11" t="str">
        <f t="shared" si="355"/>
        <v>โรงงานนวนครRegion 8</v>
      </c>
      <c r="N913" s="11">
        <f t="shared" si="356"/>
        <v>0</v>
      </c>
      <c r="O913" s="11">
        <f t="shared" si="357"/>
        <v>0</v>
      </c>
      <c r="P913" s="11">
        <f t="shared" si="358"/>
        <v>0</v>
      </c>
      <c r="Q913" s="11">
        <f t="shared" si="359"/>
        <v>0</v>
      </c>
      <c r="R913" s="11">
        <f t="shared" si="360"/>
        <v>0</v>
      </c>
      <c r="S913" s="11"/>
      <c r="T913" s="1">
        <f>VLOOKUP(B913,Master_Item!B:I,8,0)</f>
        <v>12</v>
      </c>
      <c r="U913" s="11">
        <f t="shared" si="361"/>
        <v>0</v>
      </c>
      <c r="V913" s="11">
        <f t="shared" si="362"/>
        <v>0</v>
      </c>
      <c r="W913" s="11">
        <f t="shared" si="363"/>
        <v>0</v>
      </c>
      <c r="X913" s="11">
        <f t="shared" si="364"/>
        <v>0</v>
      </c>
      <c r="Y913" s="11">
        <f t="shared" si="365"/>
        <v>0</v>
      </c>
    </row>
    <row r="914" spans="1:25">
      <c r="A914" s="13">
        <v>131</v>
      </c>
      <c r="B914" s="2">
        <v>310002381</v>
      </c>
      <c r="C914" s="1" t="s">
        <v>1117</v>
      </c>
      <c r="D914" s="1" t="s">
        <v>123</v>
      </c>
      <c r="E914" s="12"/>
      <c r="F914" s="12"/>
      <c r="G914" s="12"/>
      <c r="H914" s="4">
        <f>_xlfn.IFNA(VLOOKUP(B914,'FST MT'!A:FS,$A914,0),0)</f>
        <v>0</v>
      </c>
      <c r="K914" s="52">
        <f>IF(D914="MT",VLOOKUP(B914,Master_Item!B:H,7,0),VLOOKUP(B914,Master_Item!B:H,6,0))</f>
        <v>54</v>
      </c>
      <c r="L914" s="52" t="str">
        <f>VLOOKUP(B914,Master_Item!B:M,12,0)</f>
        <v>โรงงานนวนคร</v>
      </c>
      <c r="M914" s="11" t="str">
        <f t="shared" si="355"/>
        <v>โรงงานนวนครMT</v>
      </c>
      <c r="N914" s="11">
        <f t="shared" si="356"/>
        <v>0</v>
      </c>
      <c r="O914" s="11">
        <f t="shared" si="357"/>
        <v>0</v>
      </c>
      <c r="P914" s="11">
        <f t="shared" si="358"/>
        <v>0</v>
      </c>
      <c r="Q914" s="11">
        <f t="shared" si="359"/>
        <v>0</v>
      </c>
      <c r="R914" s="11">
        <f t="shared" si="360"/>
        <v>0</v>
      </c>
      <c r="S914" s="11"/>
      <c r="T914" s="1">
        <f>VLOOKUP(B914,Master_Item!B:I,8,0)</f>
        <v>12</v>
      </c>
      <c r="U914" s="11">
        <f t="shared" si="361"/>
        <v>0</v>
      </c>
      <c r="V914" s="11">
        <f t="shared" si="362"/>
        <v>0</v>
      </c>
      <c r="W914" s="11">
        <f t="shared" si="363"/>
        <v>0</v>
      </c>
      <c r="X914" s="11">
        <f t="shared" si="364"/>
        <v>0</v>
      </c>
      <c r="Y914" s="11">
        <f t="shared" si="365"/>
        <v>0</v>
      </c>
    </row>
    <row r="915" spans="1:25">
      <c r="A915" s="13">
        <v>24</v>
      </c>
      <c r="B915" s="2">
        <v>310004556</v>
      </c>
      <c r="C915" s="1" t="s">
        <v>1118</v>
      </c>
      <c r="D915" s="1" t="s">
        <v>115</v>
      </c>
      <c r="E915" s="12">
        <f>_xlfn.IFNA(VLOOKUP($B915,'FST OMT'!$C:$AH,$A915,0),0)</f>
        <v>0</v>
      </c>
      <c r="F915" s="12">
        <f>_xlfn.IFNA(VLOOKUP($B915,'FST CV'!$C:$AH,$A915,0),0)</f>
        <v>0</v>
      </c>
      <c r="G915" s="12">
        <f>_xlfn.IFNA(VLOOKUP($B915,'FST TT'!$C:$AH,$A915,0),0)</f>
        <v>0</v>
      </c>
      <c r="I915" s="4">
        <f t="shared" ref="I915:I923" si="367">SUM(E915:H915)</f>
        <v>0</v>
      </c>
      <c r="K915" s="52">
        <f>IF(D915="MT",VLOOKUP(B915,Master_Item!B:H,7,0),VLOOKUP(B915,Master_Item!B:H,6,0))</f>
        <v>30</v>
      </c>
      <c r="L915" s="52" t="str">
        <f>VLOOKUP(B915,Master_Item!B:M,12,0)</f>
        <v>โรงงานวังม่วง</v>
      </c>
      <c r="M915" s="11" t="str">
        <f t="shared" si="355"/>
        <v>โรงงานวังม่วงRegion 1</v>
      </c>
      <c r="N915" s="11">
        <f t="shared" si="356"/>
        <v>0</v>
      </c>
      <c r="O915" s="11">
        <f t="shared" si="357"/>
        <v>0</v>
      </c>
      <c r="P915" s="11">
        <f t="shared" si="358"/>
        <v>0</v>
      </c>
      <c r="Q915" s="11">
        <f t="shared" si="359"/>
        <v>0</v>
      </c>
      <c r="R915" s="11">
        <f t="shared" si="360"/>
        <v>0</v>
      </c>
      <c r="S915" s="11"/>
      <c r="T915" s="1">
        <f>VLOOKUP(B915,Master_Item!B:I,8,0)</f>
        <v>8.4</v>
      </c>
      <c r="U915" s="11">
        <f t="shared" si="361"/>
        <v>0</v>
      </c>
      <c r="V915" s="11">
        <f t="shared" si="362"/>
        <v>0</v>
      </c>
      <c r="W915" s="11">
        <f t="shared" si="363"/>
        <v>0</v>
      </c>
      <c r="X915" s="11">
        <f t="shared" si="364"/>
        <v>0</v>
      </c>
      <c r="Y915" s="11">
        <f t="shared" si="365"/>
        <v>0</v>
      </c>
    </row>
    <row r="916" spans="1:25">
      <c r="A916" s="13">
        <v>25</v>
      </c>
      <c r="B916" s="2">
        <v>310004556</v>
      </c>
      <c r="C916" s="1" t="s">
        <v>1118</v>
      </c>
      <c r="D916" s="1" t="s">
        <v>116</v>
      </c>
      <c r="E916" s="12">
        <f>_xlfn.IFNA(VLOOKUP($B916,'FST OMT'!$C:$AH,$A916,0),0)</f>
        <v>0</v>
      </c>
      <c r="F916" s="12">
        <f>_xlfn.IFNA(VLOOKUP($B916,'FST CV'!$C:$AH,$A916,0),0)</f>
        <v>0</v>
      </c>
      <c r="G916" s="12">
        <f>_xlfn.IFNA(VLOOKUP($B916,'FST TT'!$C:$AH,$A916,0),0)</f>
        <v>0</v>
      </c>
      <c r="I916" s="4">
        <f t="shared" si="367"/>
        <v>0</v>
      </c>
      <c r="K916" s="52">
        <f>IF(D916="MT",VLOOKUP(B916,Master_Item!B:H,7,0),VLOOKUP(B916,Master_Item!B:H,6,0))</f>
        <v>30</v>
      </c>
      <c r="L916" s="52" t="str">
        <f>VLOOKUP(B916,Master_Item!B:M,12,0)</f>
        <v>โรงงานวังม่วง</v>
      </c>
      <c r="M916" s="11" t="str">
        <f t="shared" si="355"/>
        <v>โรงงานวังม่วงRegion 2</v>
      </c>
      <c r="N916" s="11">
        <f t="shared" si="356"/>
        <v>0</v>
      </c>
      <c r="O916" s="11">
        <f t="shared" si="357"/>
        <v>0</v>
      </c>
      <c r="P916" s="11">
        <f t="shared" si="358"/>
        <v>0</v>
      </c>
      <c r="Q916" s="11">
        <f t="shared" si="359"/>
        <v>0</v>
      </c>
      <c r="R916" s="11">
        <f t="shared" si="360"/>
        <v>0</v>
      </c>
      <c r="S916" s="11"/>
      <c r="T916" s="1">
        <f>VLOOKUP(B916,Master_Item!B:I,8,0)</f>
        <v>8.4</v>
      </c>
      <c r="U916" s="11">
        <f t="shared" si="361"/>
        <v>0</v>
      </c>
      <c r="V916" s="11">
        <f t="shared" si="362"/>
        <v>0</v>
      </c>
      <c r="W916" s="11">
        <f t="shared" si="363"/>
        <v>0</v>
      </c>
      <c r="X916" s="11">
        <f t="shared" si="364"/>
        <v>0</v>
      </c>
      <c r="Y916" s="11">
        <f t="shared" si="365"/>
        <v>0</v>
      </c>
    </row>
    <row r="917" spans="1:25">
      <c r="A917" s="13">
        <v>26</v>
      </c>
      <c r="B917" s="2">
        <v>310004556</v>
      </c>
      <c r="C917" s="1" t="s">
        <v>1118</v>
      </c>
      <c r="D917" s="1" t="s">
        <v>117</v>
      </c>
      <c r="E917" s="12">
        <f>_xlfn.IFNA(VLOOKUP($B917,'FST OMT'!$C:$AH,$A917,0),0)</f>
        <v>0</v>
      </c>
      <c r="F917" s="12">
        <f>_xlfn.IFNA(VLOOKUP($B917,'FST CV'!$C:$AH,$A917,0),0)</f>
        <v>0</v>
      </c>
      <c r="G917" s="12">
        <f>_xlfn.IFNA(VLOOKUP($B917,'FST TT'!$C:$AH,$A917,0),0)</f>
        <v>0</v>
      </c>
      <c r="I917" s="4">
        <f t="shared" si="367"/>
        <v>0</v>
      </c>
      <c r="K917" s="52">
        <f>IF(D917="MT",VLOOKUP(B917,Master_Item!B:H,7,0),VLOOKUP(B917,Master_Item!B:H,6,0))</f>
        <v>30</v>
      </c>
      <c r="L917" s="52" t="str">
        <f>VLOOKUP(B917,Master_Item!B:M,12,0)</f>
        <v>โรงงานวังม่วง</v>
      </c>
      <c r="M917" s="11" t="str">
        <f t="shared" si="355"/>
        <v>โรงงานวังม่วงRegion 3</v>
      </c>
      <c r="N917" s="11">
        <f t="shared" si="356"/>
        <v>0</v>
      </c>
      <c r="O917" s="11">
        <f t="shared" si="357"/>
        <v>0</v>
      </c>
      <c r="P917" s="11">
        <f t="shared" si="358"/>
        <v>0</v>
      </c>
      <c r="Q917" s="11">
        <f t="shared" si="359"/>
        <v>0</v>
      </c>
      <c r="R917" s="11">
        <f t="shared" si="360"/>
        <v>0</v>
      </c>
      <c r="S917" s="11"/>
      <c r="T917" s="1">
        <f>VLOOKUP(B917,Master_Item!B:I,8,0)</f>
        <v>8.4</v>
      </c>
      <c r="U917" s="11">
        <f t="shared" si="361"/>
        <v>0</v>
      </c>
      <c r="V917" s="11">
        <f t="shared" si="362"/>
        <v>0</v>
      </c>
      <c r="W917" s="11">
        <f t="shared" si="363"/>
        <v>0</v>
      </c>
      <c r="X917" s="11">
        <f t="shared" si="364"/>
        <v>0</v>
      </c>
      <c r="Y917" s="11">
        <f t="shared" si="365"/>
        <v>0</v>
      </c>
    </row>
    <row r="918" spans="1:25">
      <c r="A918" s="13">
        <v>27</v>
      </c>
      <c r="B918" s="2">
        <v>310004556</v>
      </c>
      <c r="C918" s="1" t="s">
        <v>1118</v>
      </c>
      <c r="D918" s="1" t="s">
        <v>118</v>
      </c>
      <c r="E918" s="12">
        <f>_xlfn.IFNA(VLOOKUP($B918,'FST OMT'!$C:$AH,$A918,0),0)</f>
        <v>0</v>
      </c>
      <c r="F918" s="12">
        <f>_xlfn.IFNA(VLOOKUP($B918,'FST CV'!$C:$AH,$A918,0),0)</f>
        <v>0</v>
      </c>
      <c r="G918" s="12">
        <f>_xlfn.IFNA(VLOOKUP($B918,'FST TT'!$C:$AH,$A918,0),0)</f>
        <v>0</v>
      </c>
      <c r="I918" s="4">
        <f t="shared" si="367"/>
        <v>0</v>
      </c>
      <c r="K918" s="52">
        <f>IF(D918="MT",VLOOKUP(B918,Master_Item!B:H,7,0),VLOOKUP(B918,Master_Item!B:H,6,0))</f>
        <v>30</v>
      </c>
      <c r="L918" s="52" t="str">
        <f>VLOOKUP(B918,Master_Item!B:M,12,0)</f>
        <v>โรงงานวังม่วง</v>
      </c>
      <c r="M918" s="11" t="str">
        <f t="shared" si="355"/>
        <v>โรงงานวังม่วงRegion 4</v>
      </c>
      <c r="N918" s="11">
        <f t="shared" si="356"/>
        <v>0</v>
      </c>
      <c r="O918" s="11">
        <f t="shared" si="357"/>
        <v>0</v>
      </c>
      <c r="P918" s="11">
        <f t="shared" si="358"/>
        <v>0</v>
      </c>
      <c r="Q918" s="11">
        <f t="shared" si="359"/>
        <v>0</v>
      </c>
      <c r="R918" s="11">
        <f t="shared" si="360"/>
        <v>0</v>
      </c>
      <c r="S918" s="11"/>
      <c r="T918" s="1">
        <f>VLOOKUP(B918,Master_Item!B:I,8,0)</f>
        <v>8.4</v>
      </c>
      <c r="U918" s="11">
        <f t="shared" si="361"/>
        <v>0</v>
      </c>
      <c r="V918" s="11">
        <f t="shared" si="362"/>
        <v>0</v>
      </c>
      <c r="W918" s="11">
        <f t="shared" si="363"/>
        <v>0</v>
      </c>
      <c r="X918" s="11">
        <f t="shared" si="364"/>
        <v>0</v>
      </c>
      <c r="Y918" s="11">
        <f t="shared" si="365"/>
        <v>0</v>
      </c>
    </row>
    <row r="919" spans="1:25">
      <c r="A919" s="13">
        <v>28</v>
      </c>
      <c r="B919" s="2">
        <v>310004556</v>
      </c>
      <c r="C919" s="1" t="s">
        <v>1118</v>
      </c>
      <c r="D919" s="1" t="s">
        <v>119</v>
      </c>
      <c r="E919" s="12">
        <f>_xlfn.IFNA(VLOOKUP($B919,'FST OMT'!$C:$AH,$A919,0),0)</f>
        <v>0</v>
      </c>
      <c r="F919" s="12">
        <f>_xlfn.IFNA(VLOOKUP($B919,'FST CV'!$C:$AH,$A919,0),0)</f>
        <v>0</v>
      </c>
      <c r="G919" s="12">
        <f>_xlfn.IFNA(VLOOKUP($B919,'FST TT'!$C:$AH,$A919,0),0)</f>
        <v>0</v>
      </c>
      <c r="I919" s="4">
        <f t="shared" si="367"/>
        <v>0</v>
      </c>
      <c r="K919" s="52">
        <f>IF(D919="MT",VLOOKUP(B919,Master_Item!B:H,7,0),VLOOKUP(B919,Master_Item!B:H,6,0))</f>
        <v>30</v>
      </c>
      <c r="L919" s="52" t="str">
        <f>VLOOKUP(B919,Master_Item!B:M,12,0)</f>
        <v>โรงงานวังม่วง</v>
      </c>
      <c r="M919" s="11" t="str">
        <f t="shared" si="355"/>
        <v>โรงงานวังม่วงRegion 5</v>
      </c>
      <c r="N919" s="11">
        <f t="shared" si="356"/>
        <v>0</v>
      </c>
      <c r="O919" s="11">
        <f t="shared" si="357"/>
        <v>0</v>
      </c>
      <c r="P919" s="11">
        <f t="shared" si="358"/>
        <v>0</v>
      </c>
      <c r="Q919" s="11">
        <f t="shared" si="359"/>
        <v>0</v>
      </c>
      <c r="R919" s="11">
        <f t="shared" si="360"/>
        <v>0</v>
      </c>
      <c r="S919" s="11"/>
      <c r="T919" s="1">
        <f>VLOOKUP(B919,Master_Item!B:I,8,0)</f>
        <v>8.4</v>
      </c>
      <c r="U919" s="11">
        <f t="shared" si="361"/>
        <v>0</v>
      </c>
      <c r="V919" s="11">
        <f t="shared" si="362"/>
        <v>0</v>
      </c>
      <c r="W919" s="11">
        <f t="shared" si="363"/>
        <v>0</v>
      </c>
      <c r="X919" s="11">
        <f t="shared" si="364"/>
        <v>0</v>
      </c>
      <c r="Y919" s="11">
        <f t="shared" si="365"/>
        <v>0</v>
      </c>
    </row>
    <row r="920" spans="1:25">
      <c r="A920" s="13">
        <v>29</v>
      </c>
      <c r="B920" s="2">
        <v>310004556</v>
      </c>
      <c r="C920" s="1" t="s">
        <v>1118</v>
      </c>
      <c r="D920" s="1" t="s">
        <v>127</v>
      </c>
      <c r="E920" s="12">
        <f>_xlfn.IFNA(VLOOKUP($B920,'FST OMT'!$C:$AH,$A920,0),0)</f>
        <v>0</v>
      </c>
      <c r="F920" s="12">
        <f>_xlfn.IFNA(VLOOKUP($B920,'FST CV'!$C:$AH,$A920,0),0)</f>
        <v>0</v>
      </c>
      <c r="G920" s="12">
        <f>_xlfn.IFNA(VLOOKUP($B920,'FST TT'!$C:$AH,$A920,0),0)</f>
        <v>0</v>
      </c>
      <c r="I920" s="4">
        <f t="shared" si="367"/>
        <v>0</v>
      </c>
      <c r="K920" s="52">
        <f>IF(D920="MT",VLOOKUP(B920,Master_Item!B:H,7,0),VLOOKUP(B920,Master_Item!B:H,6,0))</f>
        <v>30</v>
      </c>
      <c r="L920" s="52" t="str">
        <f>VLOOKUP(B920,Master_Item!B:M,12,0)</f>
        <v>โรงงานวังม่วง</v>
      </c>
      <c r="M920" s="11" t="str">
        <f t="shared" si="355"/>
        <v>โรงงานวังม่วงRegion 6/9</v>
      </c>
      <c r="N920" s="11">
        <f t="shared" si="356"/>
        <v>0</v>
      </c>
      <c r="O920" s="11">
        <f t="shared" si="357"/>
        <v>0</v>
      </c>
      <c r="P920" s="11">
        <f t="shared" si="358"/>
        <v>0</v>
      </c>
      <c r="Q920" s="11">
        <f t="shared" si="359"/>
        <v>0</v>
      </c>
      <c r="R920" s="11">
        <f t="shared" si="360"/>
        <v>0</v>
      </c>
      <c r="S920" s="11"/>
      <c r="T920" s="1">
        <f>VLOOKUP(B920,Master_Item!B:I,8,0)</f>
        <v>8.4</v>
      </c>
      <c r="U920" s="11">
        <f t="shared" si="361"/>
        <v>0</v>
      </c>
      <c r="V920" s="11">
        <f t="shared" si="362"/>
        <v>0</v>
      </c>
      <c r="W920" s="11">
        <f t="shared" si="363"/>
        <v>0</v>
      </c>
      <c r="X920" s="11">
        <f t="shared" si="364"/>
        <v>0</v>
      </c>
      <c r="Y920" s="11">
        <f t="shared" si="365"/>
        <v>0</v>
      </c>
    </row>
    <row r="921" spans="1:25">
      <c r="A921" s="13">
        <v>29</v>
      </c>
      <c r="B921" s="2">
        <v>310004556</v>
      </c>
      <c r="C921" s="1" t="s">
        <v>1118</v>
      </c>
      <c r="D921" s="1" t="s">
        <v>128</v>
      </c>
      <c r="E921" s="12">
        <f>_xlfn.IFNA(VLOOKUP($B921,'FST OMT'!$C:$AH,$A921,0),0)</f>
        <v>0</v>
      </c>
      <c r="F921" s="12">
        <f>_xlfn.IFNA(VLOOKUP($B921,'FST CV'!$C:$AH,$A921,0),0)</f>
        <v>0</v>
      </c>
      <c r="G921" s="12">
        <f>_xlfn.IFNA(VLOOKUP($B921,'FST TT'!$C:$AH,$A921,0),0)</f>
        <v>0</v>
      </c>
      <c r="I921" s="4">
        <f t="shared" si="367"/>
        <v>0</v>
      </c>
      <c r="K921" s="52">
        <f>IF(D921="MT",VLOOKUP(B921,Master_Item!B:H,7,0),VLOOKUP(B921,Master_Item!B:H,6,0))</f>
        <v>30</v>
      </c>
      <c r="L921" s="52" t="str">
        <f>VLOOKUP(B921,Master_Item!B:M,12,0)</f>
        <v>โรงงานวังม่วง</v>
      </c>
      <c r="M921" s="11" t="str">
        <f t="shared" si="355"/>
        <v>โรงงานวังม่วงRegion 6/14</v>
      </c>
      <c r="N921" s="11">
        <f t="shared" si="356"/>
        <v>0</v>
      </c>
      <c r="O921" s="11">
        <f t="shared" si="357"/>
        <v>0</v>
      </c>
      <c r="P921" s="11">
        <f t="shared" si="358"/>
        <v>0</v>
      </c>
      <c r="Q921" s="11">
        <f t="shared" si="359"/>
        <v>0</v>
      </c>
      <c r="R921" s="11">
        <f t="shared" si="360"/>
        <v>0</v>
      </c>
      <c r="S921" s="11"/>
      <c r="T921" s="1">
        <f>VLOOKUP(B921,Master_Item!B:I,8,0)</f>
        <v>8.4</v>
      </c>
      <c r="U921" s="11">
        <f t="shared" si="361"/>
        <v>0</v>
      </c>
      <c r="V921" s="11">
        <f t="shared" si="362"/>
        <v>0</v>
      </c>
      <c r="W921" s="11">
        <f t="shared" si="363"/>
        <v>0</v>
      </c>
      <c r="X921" s="11">
        <f t="shared" si="364"/>
        <v>0</v>
      </c>
      <c r="Y921" s="11">
        <f t="shared" si="365"/>
        <v>0</v>
      </c>
    </row>
    <row r="922" spans="1:25">
      <c r="A922" s="13">
        <v>30</v>
      </c>
      <c r="B922" s="2">
        <v>310004556</v>
      </c>
      <c r="C922" s="1" t="s">
        <v>1118</v>
      </c>
      <c r="D922" s="1" t="s">
        <v>121</v>
      </c>
      <c r="E922" s="12">
        <f>_xlfn.IFNA(VLOOKUP($B922,'FST OMT'!$C:$AH,$A922,0),0)</f>
        <v>0</v>
      </c>
      <c r="F922" s="12">
        <f>_xlfn.IFNA(VLOOKUP($B922,'FST CV'!$C:$AH,$A922,0),0)</f>
        <v>0</v>
      </c>
      <c r="G922" s="12">
        <f>_xlfn.IFNA(VLOOKUP($B922,'FST TT'!$C:$AH,$A922,0),0)</f>
        <v>0</v>
      </c>
      <c r="I922" s="4">
        <f t="shared" si="367"/>
        <v>0</v>
      </c>
      <c r="K922" s="52">
        <f>IF(D922="MT",VLOOKUP(B922,Master_Item!B:H,7,0),VLOOKUP(B922,Master_Item!B:H,6,0))</f>
        <v>30</v>
      </c>
      <c r="L922" s="52" t="str">
        <f>VLOOKUP(B922,Master_Item!B:M,12,0)</f>
        <v>โรงงานวังม่วง</v>
      </c>
      <c r="M922" s="11" t="str">
        <f t="shared" si="355"/>
        <v>โรงงานวังม่วงRegion 7</v>
      </c>
      <c r="N922" s="11">
        <f t="shared" si="356"/>
        <v>0</v>
      </c>
      <c r="O922" s="11">
        <f t="shared" si="357"/>
        <v>0</v>
      </c>
      <c r="P922" s="11">
        <f t="shared" si="358"/>
        <v>0</v>
      </c>
      <c r="Q922" s="11">
        <f t="shared" si="359"/>
        <v>0</v>
      </c>
      <c r="R922" s="11">
        <f t="shared" si="360"/>
        <v>0</v>
      </c>
      <c r="S922" s="11"/>
      <c r="T922" s="1">
        <f>VLOOKUP(B922,Master_Item!B:I,8,0)</f>
        <v>8.4</v>
      </c>
      <c r="U922" s="11">
        <f t="shared" si="361"/>
        <v>0</v>
      </c>
      <c r="V922" s="11">
        <f t="shared" si="362"/>
        <v>0</v>
      </c>
      <c r="W922" s="11">
        <f t="shared" si="363"/>
        <v>0</v>
      </c>
      <c r="X922" s="11">
        <f t="shared" si="364"/>
        <v>0</v>
      </c>
      <c r="Y922" s="11">
        <f t="shared" si="365"/>
        <v>0</v>
      </c>
    </row>
    <row r="923" spans="1:25">
      <c r="A923" s="13">
        <v>31</v>
      </c>
      <c r="B923" s="2">
        <v>310004556</v>
      </c>
      <c r="C923" s="1" t="s">
        <v>1118</v>
      </c>
      <c r="D923" s="1" t="s">
        <v>122</v>
      </c>
      <c r="E923" s="12">
        <f>_xlfn.IFNA(VLOOKUP($B923,'FST OMT'!$C:$AH,$A923,0),0)</f>
        <v>0</v>
      </c>
      <c r="F923" s="12">
        <f>_xlfn.IFNA(VLOOKUP($B923,'FST CV'!$C:$AH,$A923,0),0)</f>
        <v>0</v>
      </c>
      <c r="G923" s="12">
        <f>_xlfn.IFNA(VLOOKUP($B923,'FST TT'!$C:$AH,$A923,0),0)</f>
        <v>0</v>
      </c>
      <c r="I923" s="4">
        <f t="shared" si="367"/>
        <v>0</v>
      </c>
      <c r="K923" s="52">
        <f>IF(D923="MT",VLOOKUP(B923,Master_Item!B:H,7,0),VLOOKUP(B923,Master_Item!B:H,6,0))</f>
        <v>30</v>
      </c>
      <c r="L923" s="52" t="str">
        <f>VLOOKUP(B923,Master_Item!B:M,12,0)</f>
        <v>โรงงานวังม่วง</v>
      </c>
      <c r="M923" s="11" t="str">
        <f t="shared" si="355"/>
        <v>โรงงานวังม่วงRegion 8</v>
      </c>
      <c r="N923" s="11">
        <f t="shared" si="356"/>
        <v>0</v>
      </c>
      <c r="O923" s="11">
        <f t="shared" si="357"/>
        <v>0</v>
      </c>
      <c r="P923" s="11">
        <f t="shared" si="358"/>
        <v>0</v>
      </c>
      <c r="Q923" s="11">
        <f t="shared" si="359"/>
        <v>0</v>
      </c>
      <c r="R923" s="11">
        <f t="shared" si="360"/>
        <v>0</v>
      </c>
      <c r="S923" s="11"/>
      <c r="T923" s="1">
        <f>VLOOKUP(B923,Master_Item!B:I,8,0)</f>
        <v>8.4</v>
      </c>
      <c r="U923" s="11">
        <f t="shared" si="361"/>
        <v>0</v>
      </c>
      <c r="V923" s="11">
        <f t="shared" si="362"/>
        <v>0</v>
      </c>
      <c r="W923" s="11">
        <f t="shared" si="363"/>
        <v>0</v>
      </c>
      <c r="X923" s="11">
        <f t="shared" si="364"/>
        <v>0</v>
      </c>
      <c r="Y923" s="11">
        <f t="shared" si="365"/>
        <v>0</v>
      </c>
    </row>
    <row r="924" spans="1:25">
      <c r="A924" s="13">
        <v>131</v>
      </c>
      <c r="B924" s="2">
        <v>310004556</v>
      </c>
      <c r="C924" s="1" t="s">
        <v>1118</v>
      </c>
      <c r="D924" s="1" t="s">
        <v>123</v>
      </c>
      <c r="E924" s="12"/>
      <c r="F924" s="12"/>
      <c r="G924" s="12"/>
      <c r="H924" s="4">
        <f>_xlfn.IFNA(VLOOKUP(B924,'FST MT'!A:FS,$A924,0),0)</f>
        <v>0</v>
      </c>
      <c r="K924" s="52">
        <f>IF(D924="MT",VLOOKUP(B924,Master_Item!B:H,7,0),VLOOKUP(B924,Master_Item!B:H,6,0))</f>
        <v>30</v>
      </c>
      <c r="L924" s="52" t="str">
        <f>VLOOKUP(B924,Master_Item!B:M,12,0)</f>
        <v>โรงงานวังม่วง</v>
      </c>
      <c r="M924" s="11" t="str">
        <f t="shared" si="355"/>
        <v>โรงงานวังม่วงMT</v>
      </c>
      <c r="N924" s="11">
        <f t="shared" si="356"/>
        <v>0</v>
      </c>
      <c r="O924" s="11">
        <f t="shared" si="357"/>
        <v>0</v>
      </c>
      <c r="P924" s="11">
        <f t="shared" si="358"/>
        <v>0</v>
      </c>
      <c r="Q924" s="11">
        <f t="shared" si="359"/>
        <v>0</v>
      </c>
      <c r="R924" s="11">
        <f t="shared" si="360"/>
        <v>0</v>
      </c>
      <c r="S924" s="11"/>
      <c r="T924" s="1">
        <f>VLOOKUP(B924,Master_Item!B:I,8,0)</f>
        <v>8.4</v>
      </c>
      <c r="U924" s="11">
        <f t="shared" si="361"/>
        <v>0</v>
      </c>
      <c r="V924" s="11">
        <f t="shared" si="362"/>
        <v>0</v>
      </c>
      <c r="W924" s="11">
        <f t="shared" si="363"/>
        <v>0</v>
      </c>
      <c r="X924" s="11">
        <f t="shared" si="364"/>
        <v>0</v>
      </c>
      <c r="Y924" s="11">
        <f t="shared" si="365"/>
        <v>0</v>
      </c>
    </row>
    <row r="925" spans="1:25">
      <c r="A925" s="13">
        <v>24</v>
      </c>
      <c r="B925" s="2">
        <v>310004568</v>
      </c>
      <c r="C925" s="1" t="s">
        <v>1120</v>
      </c>
      <c r="D925" s="1" t="s">
        <v>115</v>
      </c>
      <c r="E925" s="12">
        <f>_xlfn.IFNA(VLOOKUP($B925,'FST OMT'!$C:$AH,$A925,0),0)</f>
        <v>0</v>
      </c>
      <c r="F925" s="12">
        <f>_xlfn.IFNA(VLOOKUP($B925,'FST CV'!$C:$AH,$A925,0),0)</f>
        <v>0</v>
      </c>
      <c r="G925" s="12">
        <f>_xlfn.IFNA(VLOOKUP($B925,'FST TT'!$C:$AH,$A925,0),0)</f>
        <v>0</v>
      </c>
      <c r="I925" s="4">
        <f t="shared" ref="I925:I933" si="368">SUM(E925:H925)</f>
        <v>0</v>
      </c>
      <c r="K925" s="52">
        <f>IF(D925="MT",VLOOKUP(B925,Master_Item!B:H,7,0),VLOOKUP(B925,Master_Item!B:H,6,0))</f>
        <v>30</v>
      </c>
      <c r="L925" s="52" t="str">
        <f>VLOOKUP(B925,Master_Item!B:M,12,0)</f>
        <v>โรงงานวังม่วง</v>
      </c>
      <c r="M925" s="11" t="str">
        <f t="shared" si="355"/>
        <v>โรงงานวังม่วงRegion 1</v>
      </c>
      <c r="N925" s="11">
        <f t="shared" si="356"/>
        <v>0</v>
      </c>
      <c r="O925" s="11">
        <f t="shared" si="357"/>
        <v>0</v>
      </c>
      <c r="P925" s="11">
        <f t="shared" si="358"/>
        <v>0</v>
      </c>
      <c r="Q925" s="11">
        <f t="shared" si="359"/>
        <v>0</v>
      </c>
      <c r="R925" s="11">
        <f t="shared" si="360"/>
        <v>0</v>
      </c>
      <c r="S925" s="11"/>
      <c r="T925" s="1">
        <f>VLOOKUP(B925,Master_Item!B:I,8,0)</f>
        <v>8.4</v>
      </c>
      <c r="U925" s="11">
        <f t="shared" si="361"/>
        <v>0</v>
      </c>
      <c r="V925" s="11">
        <f t="shared" si="362"/>
        <v>0</v>
      </c>
      <c r="W925" s="11">
        <f t="shared" si="363"/>
        <v>0</v>
      </c>
      <c r="X925" s="11">
        <f t="shared" si="364"/>
        <v>0</v>
      </c>
      <c r="Y925" s="11">
        <f t="shared" si="365"/>
        <v>0</v>
      </c>
    </row>
    <row r="926" spans="1:25">
      <c r="A926" s="13">
        <v>25</v>
      </c>
      <c r="B926" s="2">
        <v>310004568</v>
      </c>
      <c r="C926" s="1" t="s">
        <v>1120</v>
      </c>
      <c r="D926" s="1" t="s">
        <v>116</v>
      </c>
      <c r="E926" s="12">
        <f>_xlfn.IFNA(VLOOKUP($B926,'FST OMT'!$C:$AH,$A926,0),0)</f>
        <v>0</v>
      </c>
      <c r="F926" s="12">
        <f>_xlfn.IFNA(VLOOKUP($B926,'FST CV'!$C:$AH,$A926,0),0)</f>
        <v>0</v>
      </c>
      <c r="G926" s="12">
        <f>_xlfn.IFNA(VLOOKUP($B926,'FST TT'!$C:$AH,$A926,0),0)</f>
        <v>0</v>
      </c>
      <c r="I926" s="4">
        <f t="shared" si="368"/>
        <v>0</v>
      </c>
      <c r="K926" s="52">
        <f>IF(D926="MT",VLOOKUP(B926,Master_Item!B:H,7,0),VLOOKUP(B926,Master_Item!B:H,6,0))</f>
        <v>30</v>
      </c>
      <c r="L926" s="52" t="str">
        <f>VLOOKUP(B926,Master_Item!B:M,12,0)</f>
        <v>โรงงานวังม่วง</v>
      </c>
      <c r="M926" s="11" t="str">
        <f t="shared" si="355"/>
        <v>โรงงานวังม่วงRegion 2</v>
      </c>
      <c r="N926" s="11">
        <f t="shared" si="356"/>
        <v>0</v>
      </c>
      <c r="O926" s="11">
        <f t="shared" si="357"/>
        <v>0</v>
      </c>
      <c r="P926" s="11">
        <f t="shared" si="358"/>
        <v>0</v>
      </c>
      <c r="Q926" s="11">
        <f t="shared" si="359"/>
        <v>0</v>
      </c>
      <c r="R926" s="11">
        <f t="shared" si="360"/>
        <v>0</v>
      </c>
      <c r="S926" s="11"/>
      <c r="T926" s="1">
        <f>VLOOKUP(B926,Master_Item!B:I,8,0)</f>
        <v>8.4</v>
      </c>
      <c r="U926" s="11">
        <f t="shared" si="361"/>
        <v>0</v>
      </c>
      <c r="V926" s="11">
        <f t="shared" si="362"/>
        <v>0</v>
      </c>
      <c r="W926" s="11">
        <f t="shared" si="363"/>
        <v>0</v>
      </c>
      <c r="X926" s="11">
        <f t="shared" si="364"/>
        <v>0</v>
      </c>
      <c r="Y926" s="11">
        <f t="shared" si="365"/>
        <v>0</v>
      </c>
    </row>
    <row r="927" spans="1:25">
      <c r="A927" s="13">
        <v>26</v>
      </c>
      <c r="B927" s="2">
        <v>310004568</v>
      </c>
      <c r="C927" s="1" t="s">
        <v>1120</v>
      </c>
      <c r="D927" s="1" t="s">
        <v>117</v>
      </c>
      <c r="E927" s="12">
        <f>_xlfn.IFNA(VLOOKUP($B927,'FST OMT'!$C:$AH,$A927,0),0)</f>
        <v>0</v>
      </c>
      <c r="F927" s="12">
        <f>_xlfn.IFNA(VLOOKUP($B927,'FST CV'!$C:$AH,$A927,0),0)</f>
        <v>0</v>
      </c>
      <c r="G927" s="12">
        <f>_xlfn.IFNA(VLOOKUP($B927,'FST TT'!$C:$AH,$A927,0),0)</f>
        <v>0</v>
      </c>
      <c r="I927" s="4">
        <f t="shared" si="368"/>
        <v>0</v>
      </c>
      <c r="K927" s="52">
        <f>IF(D927="MT",VLOOKUP(B927,Master_Item!B:H,7,0),VLOOKUP(B927,Master_Item!B:H,6,0))</f>
        <v>30</v>
      </c>
      <c r="L927" s="52" t="str">
        <f>VLOOKUP(B927,Master_Item!B:M,12,0)</f>
        <v>โรงงานวังม่วง</v>
      </c>
      <c r="M927" s="11" t="str">
        <f t="shared" si="355"/>
        <v>โรงงานวังม่วงRegion 3</v>
      </c>
      <c r="N927" s="11">
        <f t="shared" si="356"/>
        <v>0</v>
      </c>
      <c r="O927" s="11">
        <f t="shared" si="357"/>
        <v>0</v>
      </c>
      <c r="P927" s="11">
        <f t="shared" si="358"/>
        <v>0</v>
      </c>
      <c r="Q927" s="11">
        <f t="shared" si="359"/>
        <v>0</v>
      </c>
      <c r="R927" s="11">
        <f t="shared" si="360"/>
        <v>0</v>
      </c>
      <c r="S927" s="11"/>
      <c r="T927" s="1">
        <f>VLOOKUP(B927,Master_Item!B:I,8,0)</f>
        <v>8.4</v>
      </c>
      <c r="U927" s="11">
        <f t="shared" si="361"/>
        <v>0</v>
      </c>
      <c r="V927" s="11">
        <f t="shared" si="362"/>
        <v>0</v>
      </c>
      <c r="W927" s="11">
        <f t="shared" si="363"/>
        <v>0</v>
      </c>
      <c r="X927" s="11">
        <f t="shared" si="364"/>
        <v>0</v>
      </c>
      <c r="Y927" s="11">
        <f t="shared" si="365"/>
        <v>0</v>
      </c>
    </row>
    <row r="928" spans="1:25">
      <c r="A928" s="13">
        <v>27</v>
      </c>
      <c r="B928" s="2">
        <v>310004568</v>
      </c>
      <c r="C928" s="1" t="s">
        <v>1120</v>
      </c>
      <c r="D928" s="1" t="s">
        <v>118</v>
      </c>
      <c r="E928" s="12">
        <f>_xlfn.IFNA(VLOOKUP($B928,'FST OMT'!$C:$AH,$A928,0),0)</f>
        <v>0</v>
      </c>
      <c r="F928" s="12">
        <f>_xlfn.IFNA(VLOOKUP($B928,'FST CV'!$C:$AH,$A928,0),0)</f>
        <v>0</v>
      </c>
      <c r="G928" s="12">
        <f>_xlfn.IFNA(VLOOKUP($B928,'FST TT'!$C:$AH,$A928,0),0)</f>
        <v>0</v>
      </c>
      <c r="I928" s="4">
        <f t="shared" si="368"/>
        <v>0</v>
      </c>
      <c r="K928" s="52">
        <f>IF(D928="MT",VLOOKUP(B928,Master_Item!B:H,7,0),VLOOKUP(B928,Master_Item!B:H,6,0))</f>
        <v>30</v>
      </c>
      <c r="L928" s="52" t="str">
        <f>VLOOKUP(B928,Master_Item!B:M,12,0)</f>
        <v>โรงงานวังม่วง</v>
      </c>
      <c r="M928" s="11" t="str">
        <f t="shared" si="355"/>
        <v>โรงงานวังม่วงRegion 4</v>
      </c>
      <c r="N928" s="11">
        <f t="shared" si="356"/>
        <v>0</v>
      </c>
      <c r="O928" s="11">
        <f t="shared" si="357"/>
        <v>0</v>
      </c>
      <c r="P928" s="11">
        <f t="shared" si="358"/>
        <v>0</v>
      </c>
      <c r="Q928" s="11">
        <f t="shared" si="359"/>
        <v>0</v>
      </c>
      <c r="R928" s="11">
        <f t="shared" si="360"/>
        <v>0</v>
      </c>
      <c r="S928" s="11"/>
      <c r="T928" s="1">
        <f>VLOOKUP(B928,Master_Item!B:I,8,0)</f>
        <v>8.4</v>
      </c>
      <c r="U928" s="11">
        <f t="shared" si="361"/>
        <v>0</v>
      </c>
      <c r="V928" s="11">
        <f t="shared" si="362"/>
        <v>0</v>
      </c>
      <c r="W928" s="11">
        <f t="shared" si="363"/>
        <v>0</v>
      </c>
      <c r="X928" s="11">
        <f t="shared" si="364"/>
        <v>0</v>
      </c>
      <c r="Y928" s="11">
        <f t="shared" si="365"/>
        <v>0</v>
      </c>
    </row>
    <row r="929" spans="1:25">
      <c r="A929" s="13">
        <v>28</v>
      </c>
      <c r="B929" s="2">
        <v>310004568</v>
      </c>
      <c r="C929" s="1" t="s">
        <v>1120</v>
      </c>
      <c r="D929" s="1" t="s">
        <v>119</v>
      </c>
      <c r="E929" s="12">
        <f>_xlfn.IFNA(VLOOKUP($B929,'FST OMT'!$C:$AH,$A929,0),0)</f>
        <v>0</v>
      </c>
      <c r="F929" s="12">
        <f>_xlfn.IFNA(VLOOKUP($B929,'FST CV'!$C:$AH,$A929,0),0)</f>
        <v>0</v>
      </c>
      <c r="G929" s="12">
        <f>_xlfn.IFNA(VLOOKUP($B929,'FST TT'!$C:$AH,$A929,0),0)</f>
        <v>0</v>
      </c>
      <c r="I929" s="4">
        <f t="shared" si="368"/>
        <v>0</v>
      </c>
      <c r="K929" s="52">
        <f>IF(D929="MT",VLOOKUP(B929,Master_Item!B:H,7,0),VLOOKUP(B929,Master_Item!B:H,6,0))</f>
        <v>30</v>
      </c>
      <c r="L929" s="52" t="str">
        <f>VLOOKUP(B929,Master_Item!B:M,12,0)</f>
        <v>โรงงานวังม่วง</v>
      </c>
      <c r="M929" s="11" t="str">
        <f t="shared" si="355"/>
        <v>โรงงานวังม่วงRegion 5</v>
      </c>
      <c r="N929" s="11">
        <f t="shared" si="356"/>
        <v>0</v>
      </c>
      <c r="O929" s="11">
        <f t="shared" si="357"/>
        <v>0</v>
      </c>
      <c r="P929" s="11">
        <f t="shared" si="358"/>
        <v>0</v>
      </c>
      <c r="Q929" s="11">
        <f t="shared" si="359"/>
        <v>0</v>
      </c>
      <c r="R929" s="11">
        <f t="shared" si="360"/>
        <v>0</v>
      </c>
      <c r="S929" s="11"/>
      <c r="T929" s="1">
        <f>VLOOKUP(B929,Master_Item!B:I,8,0)</f>
        <v>8.4</v>
      </c>
      <c r="U929" s="11">
        <f t="shared" si="361"/>
        <v>0</v>
      </c>
      <c r="V929" s="11">
        <f t="shared" si="362"/>
        <v>0</v>
      </c>
      <c r="W929" s="11">
        <f t="shared" si="363"/>
        <v>0</v>
      </c>
      <c r="X929" s="11">
        <f t="shared" si="364"/>
        <v>0</v>
      </c>
      <c r="Y929" s="11">
        <f t="shared" si="365"/>
        <v>0</v>
      </c>
    </row>
    <row r="930" spans="1:25">
      <c r="A930" s="13">
        <v>29</v>
      </c>
      <c r="B930" s="2">
        <v>310004568</v>
      </c>
      <c r="C930" s="1" t="s">
        <v>1120</v>
      </c>
      <c r="D930" s="1" t="s">
        <v>127</v>
      </c>
      <c r="E930" s="12">
        <f>_xlfn.IFNA(VLOOKUP($B930,'FST OMT'!$C:$AH,$A930,0),0)</f>
        <v>0</v>
      </c>
      <c r="F930" s="12">
        <f>_xlfn.IFNA(VLOOKUP($B930,'FST CV'!$C:$AH,$A930,0),0)</f>
        <v>0</v>
      </c>
      <c r="G930" s="12">
        <f>_xlfn.IFNA(VLOOKUP($B930,'FST TT'!$C:$AH,$A930,0),0)</f>
        <v>0</v>
      </c>
      <c r="I930" s="4">
        <f t="shared" si="368"/>
        <v>0</v>
      </c>
      <c r="K930" s="52">
        <f>IF(D930="MT",VLOOKUP(B930,Master_Item!B:H,7,0),VLOOKUP(B930,Master_Item!B:H,6,0))</f>
        <v>30</v>
      </c>
      <c r="L930" s="52" t="str">
        <f>VLOOKUP(B930,Master_Item!B:M,12,0)</f>
        <v>โรงงานวังม่วง</v>
      </c>
      <c r="M930" s="11" t="str">
        <f t="shared" si="355"/>
        <v>โรงงานวังม่วงRegion 6/9</v>
      </c>
      <c r="N930" s="11">
        <f t="shared" si="356"/>
        <v>0</v>
      </c>
      <c r="O930" s="11">
        <f t="shared" si="357"/>
        <v>0</v>
      </c>
      <c r="P930" s="11">
        <f t="shared" si="358"/>
        <v>0</v>
      </c>
      <c r="Q930" s="11">
        <f t="shared" si="359"/>
        <v>0</v>
      </c>
      <c r="R930" s="11">
        <f t="shared" si="360"/>
        <v>0</v>
      </c>
      <c r="S930" s="11"/>
      <c r="T930" s="1">
        <f>VLOOKUP(B930,Master_Item!B:I,8,0)</f>
        <v>8.4</v>
      </c>
      <c r="U930" s="11">
        <f t="shared" si="361"/>
        <v>0</v>
      </c>
      <c r="V930" s="11">
        <f t="shared" si="362"/>
        <v>0</v>
      </c>
      <c r="W930" s="11">
        <f t="shared" si="363"/>
        <v>0</v>
      </c>
      <c r="X930" s="11">
        <f t="shared" si="364"/>
        <v>0</v>
      </c>
      <c r="Y930" s="11">
        <f t="shared" si="365"/>
        <v>0</v>
      </c>
    </row>
    <row r="931" spans="1:25">
      <c r="A931" s="13">
        <v>29</v>
      </c>
      <c r="B931" s="2">
        <v>310004568</v>
      </c>
      <c r="C931" s="1" t="s">
        <v>1120</v>
      </c>
      <c r="D931" s="1" t="s">
        <v>128</v>
      </c>
      <c r="E931" s="12">
        <f>_xlfn.IFNA(VLOOKUP($B931,'FST OMT'!$C:$AH,$A931,0),0)</f>
        <v>0</v>
      </c>
      <c r="F931" s="12">
        <f>_xlfn.IFNA(VLOOKUP($B931,'FST CV'!$C:$AH,$A931,0),0)</f>
        <v>0</v>
      </c>
      <c r="G931" s="12">
        <f>_xlfn.IFNA(VLOOKUP($B931,'FST TT'!$C:$AH,$A931,0),0)</f>
        <v>0</v>
      </c>
      <c r="I931" s="4">
        <f t="shared" si="368"/>
        <v>0</v>
      </c>
      <c r="K931" s="52">
        <f>IF(D931="MT",VLOOKUP(B931,Master_Item!B:H,7,0),VLOOKUP(B931,Master_Item!B:H,6,0))</f>
        <v>30</v>
      </c>
      <c r="L931" s="52" t="str">
        <f>VLOOKUP(B931,Master_Item!B:M,12,0)</f>
        <v>โรงงานวังม่วง</v>
      </c>
      <c r="M931" s="11" t="str">
        <f t="shared" si="355"/>
        <v>โรงงานวังม่วงRegion 6/14</v>
      </c>
      <c r="N931" s="11">
        <f t="shared" si="356"/>
        <v>0</v>
      </c>
      <c r="O931" s="11">
        <f t="shared" si="357"/>
        <v>0</v>
      </c>
      <c r="P931" s="11">
        <f t="shared" si="358"/>
        <v>0</v>
      </c>
      <c r="Q931" s="11">
        <f t="shared" si="359"/>
        <v>0</v>
      </c>
      <c r="R931" s="11">
        <f t="shared" si="360"/>
        <v>0</v>
      </c>
      <c r="S931" s="11"/>
      <c r="T931" s="1">
        <f>VLOOKUP(B931,Master_Item!B:I,8,0)</f>
        <v>8.4</v>
      </c>
      <c r="U931" s="11">
        <f t="shared" si="361"/>
        <v>0</v>
      </c>
      <c r="V931" s="11">
        <f t="shared" si="362"/>
        <v>0</v>
      </c>
      <c r="W931" s="11">
        <f t="shared" si="363"/>
        <v>0</v>
      </c>
      <c r="X931" s="11">
        <f t="shared" si="364"/>
        <v>0</v>
      </c>
      <c r="Y931" s="11">
        <f t="shared" si="365"/>
        <v>0</v>
      </c>
    </row>
    <row r="932" spans="1:25">
      <c r="A932" s="13">
        <v>30</v>
      </c>
      <c r="B932" s="2">
        <v>310004568</v>
      </c>
      <c r="C932" s="1" t="s">
        <v>1120</v>
      </c>
      <c r="D932" s="1" t="s">
        <v>121</v>
      </c>
      <c r="E932" s="12">
        <f>_xlfn.IFNA(VLOOKUP($B932,'FST OMT'!$C:$AH,$A932,0),0)</f>
        <v>0</v>
      </c>
      <c r="F932" s="12">
        <f>_xlfn.IFNA(VLOOKUP($B932,'FST CV'!$C:$AH,$A932,0),0)</f>
        <v>0</v>
      </c>
      <c r="G932" s="12">
        <f>_xlfn.IFNA(VLOOKUP($B932,'FST TT'!$C:$AH,$A932,0),0)</f>
        <v>0</v>
      </c>
      <c r="I932" s="4">
        <f t="shared" si="368"/>
        <v>0</v>
      </c>
      <c r="K932" s="52">
        <f>IF(D932="MT",VLOOKUP(B932,Master_Item!B:H,7,0),VLOOKUP(B932,Master_Item!B:H,6,0))</f>
        <v>30</v>
      </c>
      <c r="L932" s="52" t="str">
        <f>VLOOKUP(B932,Master_Item!B:M,12,0)</f>
        <v>โรงงานวังม่วง</v>
      </c>
      <c r="M932" s="11" t="str">
        <f t="shared" si="355"/>
        <v>โรงงานวังม่วงRegion 7</v>
      </c>
      <c r="N932" s="11">
        <f t="shared" si="356"/>
        <v>0</v>
      </c>
      <c r="O932" s="11">
        <f t="shared" si="357"/>
        <v>0</v>
      </c>
      <c r="P932" s="11">
        <f t="shared" si="358"/>
        <v>0</v>
      </c>
      <c r="Q932" s="11">
        <f t="shared" si="359"/>
        <v>0</v>
      </c>
      <c r="R932" s="11">
        <f t="shared" si="360"/>
        <v>0</v>
      </c>
      <c r="S932" s="11"/>
      <c r="T932" s="1">
        <f>VLOOKUP(B932,Master_Item!B:I,8,0)</f>
        <v>8.4</v>
      </c>
      <c r="U932" s="11">
        <f t="shared" si="361"/>
        <v>0</v>
      </c>
      <c r="V932" s="11">
        <f t="shared" si="362"/>
        <v>0</v>
      </c>
      <c r="W932" s="11">
        <f t="shared" si="363"/>
        <v>0</v>
      </c>
      <c r="X932" s="11">
        <f t="shared" si="364"/>
        <v>0</v>
      </c>
      <c r="Y932" s="11">
        <f t="shared" si="365"/>
        <v>0</v>
      </c>
    </row>
    <row r="933" spans="1:25">
      <c r="A933" s="13">
        <v>31</v>
      </c>
      <c r="B933" s="2">
        <v>310004568</v>
      </c>
      <c r="C933" s="1" t="s">
        <v>1120</v>
      </c>
      <c r="D933" s="1" t="s">
        <v>122</v>
      </c>
      <c r="E933" s="12">
        <f>_xlfn.IFNA(VLOOKUP($B933,'FST OMT'!$C:$AH,$A933,0),0)</f>
        <v>0</v>
      </c>
      <c r="F933" s="12">
        <f>_xlfn.IFNA(VLOOKUP($B933,'FST CV'!$C:$AH,$A933,0),0)</f>
        <v>0</v>
      </c>
      <c r="G933" s="12">
        <f>_xlfn.IFNA(VLOOKUP($B933,'FST TT'!$C:$AH,$A933,0),0)</f>
        <v>0</v>
      </c>
      <c r="I933" s="4">
        <f t="shared" si="368"/>
        <v>0</v>
      </c>
      <c r="K933" s="52">
        <f>IF(D933="MT",VLOOKUP(B933,Master_Item!B:H,7,0),VLOOKUP(B933,Master_Item!B:H,6,0))</f>
        <v>30</v>
      </c>
      <c r="L933" s="52" t="str">
        <f>VLOOKUP(B933,Master_Item!B:M,12,0)</f>
        <v>โรงงานวังม่วง</v>
      </c>
      <c r="M933" s="11" t="str">
        <f t="shared" si="355"/>
        <v>โรงงานวังม่วงRegion 8</v>
      </c>
      <c r="N933" s="11">
        <f t="shared" si="356"/>
        <v>0</v>
      </c>
      <c r="O933" s="11">
        <f t="shared" si="357"/>
        <v>0</v>
      </c>
      <c r="P933" s="11">
        <f t="shared" si="358"/>
        <v>0</v>
      </c>
      <c r="Q933" s="11">
        <f t="shared" si="359"/>
        <v>0</v>
      </c>
      <c r="R933" s="11">
        <f t="shared" si="360"/>
        <v>0</v>
      </c>
      <c r="S933" s="11"/>
      <c r="T933" s="1">
        <f>VLOOKUP(B933,Master_Item!B:I,8,0)</f>
        <v>8.4</v>
      </c>
      <c r="U933" s="11">
        <f t="shared" si="361"/>
        <v>0</v>
      </c>
      <c r="V933" s="11">
        <f t="shared" si="362"/>
        <v>0</v>
      </c>
      <c r="W933" s="11">
        <f t="shared" si="363"/>
        <v>0</v>
      </c>
      <c r="X933" s="11">
        <f t="shared" si="364"/>
        <v>0</v>
      </c>
      <c r="Y933" s="11">
        <f t="shared" si="365"/>
        <v>0</v>
      </c>
    </row>
    <row r="934" spans="1:25">
      <c r="A934" s="13">
        <v>131</v>
      </c>
      <c r="B934" s="2">
        <v>310004568</v>
      </c>
      <c r="C934" s="1" t="s">
        <v>1120</v>
      </c>
      <c r="D934" s="1" t="s">
        <v>123</v>
      </c>
      <c r="E934" s="12"/>
      <c r="F934" s="12"/>
      <c r="G934" s="12"/>
      <c r="H934" s="4">
        <f>_xlfn.IFNA(VLOOKUP(B934,'FST MT'!A:FS,$A934,0),0)</f>
        <v>0</v>
      </c>
      <c r="K934" s="52">
        <f>IF(D934="MT",VLOOKUP(B934,Master_Item!B:H,7,0),VLOOKUP(B934,Master_Item!B:H,6,0))</f>
        <v>30</v>
      </c>
      <c r="L934" s="52" t="str">
        <f>VLOOKUP(B934,Master_Item!B:M,12,0)</f>
        <v>โรงงานวังม่วง</v>
      </c>
      <c r="M934" s="11" t="str">
        <f t="shared" si="355"/>
        <v>โรงงานวังม่วงMT</v>
      </c>
      <c r="N934" s="11">
        <f t="shared" si="356"/>
        <v>0</v>
      </c>
      <c r="O934" s="11">
        <f t="shared" si="357"/>
        <v>0</v>
      </c>
      <c r="P934" s="11">
        <f t="shared" si="358"/>
        <v>0</v>
      </c>
      <c r="Q934" s="11">
        <f t="shared" si="359"/>
        <v>0</v>
      </c>
      <c r="R934" s="11">
        <f t="shared" si="360"/>
        <v>0</v>
      </c>
      <c r="S934" s="11"/>
      <c r="T934" s="1">
        <f>VLOOKUP(B934,Master_Item!B:I,8,0)</f>
        <v>8.4</v>
      </c>
      <c r="U934" s="11">
        <f t="shared" si="361"/>
        <v>0</v>
      </c>
      <c r="V934" s="11">
        <f t="shared" si="362"/>
        <v>0</v>
      </c>
      <c r="W934" s="11">
        <f t="shared" si="363"/>
        <v>0</v>
      </c>
      <c r="X934" s="11">
        <f t="shared" si="364"/>
        <v>0</v>
      </c>
      <c r="Y934" s="11">
        <f t="shared" si="365"/>
        <v>0</v>
      </c>
    </row>
    <row r="935" spans="1:25">
      <c r="A935" s="13">
        <v>24</v>
      </c>
      <c r="B935" s="2">
        <v>310004566</v>
      </c>
      <c r="C935" s="1" t="s">
        <v>1122</v>
      </c>
      <c r="D935" s="1" t="s">
        <v>115</v>
      </c>
      <c r="E935" s="12">
        <f>_xlfn.IFNA(VLOOKUP($B935,'FST OMT'!$C:$AH,$A935,0),0)</f>
        <v>0</v>
      </c>
      <c r="F935" s="12">
        <f>_xlfn.IFNA(VLOOKUP($B935,'FST CV'!$C:$AH,$A935,0),0)</f>
        <v>0</v>
      </c>
      <c r="G935" s="12">
        <f>_xlfn.IFNA(VLOOKUP($B935,'FST TT'!$C:$AH,$A935,0),0)</f>
        <v>0</v>
      </c>
      <c r="I935" s="4">
        <f t="shared" ref="I935:I943" si="369">SUM(E935:H935)</f>
        <v>0</v>
      </c>
      <c r="K935" s="52">
        <f>IF(D935="MT",VLOOKUP(B935,Master_Item!B:H,7,0),VLOOKUP(B935,Master_Item!B:H,6,0))</f>
        <v>30</v>
      </c>
      <c r="L935" s="52" t="str">
        <f>VLOOKUP(B935,Master_Item!B:M,12,0)</f>
        <v>โรงงานวังม่วง</v>
      </c>
      <c r="M935" s="11" t="str">
        <f t="shared" si="355"/>
        <v>โรงงานวังม่วงRegion 1</v>
      </c>
      <c r="N935" s="11">
        <f t="shared" si="356"/>
        <v>0</v>
      </c>
      <c r="O935" s="11">
        <f t="shared" si="357"/>
        <v>0</v>
      </c>
      <c r="P935" s="11">
        <f t="shared" si="358"/>
        <v>0</v>
      </c>
      <c r="Q935" s="11">
        <f t="shared" si="359"/>
        <v>0</v>
      </c>
      <c r="R935" s="11">
        <f t="shared" si="360"/>
        <v>0</v>
      </c>
      <c r="S935" s="11"/>
      <c r="T935" s="1">
        <f>VLOOKUP(B935,Master_Item!B:I,8,0)</f>
        <v>8.4</v>
      </c>
      <c r="U935" s="11">
        <f t="shared" si="361"/>
        <v>0</v>
      </c>
      <c r="V935" s="11">
        <f t="shared" si="362"/>
        <v>0</v>
      </c>
      <c r="W935" s="11">
        <f t="shared" si="363"/>
        <v>0</v>
      </c>
      <c r="X935" s="11">
        <f t="shared" si="364"/>
        <v>0</v>
      </c>
      <c r="Y935" s="11">
        <f t="shared" si="365"/>
        <v>0</v>
      </c>
    </row>
    <row r="936" spans="1:25">
      <c r="A936" s="13">
        <v>25</v>
      </c>
      <c r="B936" s="2">
        <v>310004566</v>
      </c>
      <c r="C936" s="1" t="s">
        <v>1122</v>
      </c>
      <c r="D936" s="1" t="s">
        <v>116</v>
      </c>
      <c r="E936" s="12">
        <f>_xlfn.IFNA(VLOOKUP($B936,'FST OMT'!$C:$AH,$A936,0),0)</f>
        <v>0</v>
      </c>
      <c r="F936" s="12">
        <f>_xlfn.IFNA(VLOOKUP($B936,'FST CV'!$C:$AH,$A936,0),0)</f>
        <v>0</v>
      </c>
      <c r="G936" s="12">
        <f>_xlfn.IFNA(VLOOKUP($B936,'FST TT'!$C:$AH,$A936,0),0)</f>
        <v>0</v>
      </c>
      <c r="I936" s="4">
        <f t="shared" si="369"/>
        <v>0</v>
      </c>
      <c r="K936" s="52">
        <f>IF(D936="MT",VLOOKUP(B936,Master_Item!B:H,7,0),VLOOKUP(B936,Master_Item!B:H,6,0))</f>
        <v>30</v>
      </c>
      <c r="L936" s="52" t="str">
        <f>VLOOKUP(B936,Master_Item!B:M,12,0)</f>
        <v>โรงงานวังม่วง</v>
      </c>
      <c r="M936" s="11" t="str">
        <f t="shared" si="355"/>
        <v>โรงงานวังม่วงRegion 2</v>
      </c>
      <c r="N936" s="11">
        <f t="shared" si="356"/>
        <v>0</v>
      </c>
      <c r="O936" s="11">
        <f t="shared" si="357"/>
        <v>0</v>
      </c>
      <c r="P936" s="11">
        <f t="shared" si="358"/>
        <v>0</v>
      </c>
      <c r="Q936" s="11">
        <f t="shared" si="359"/>
        <v>0</v>
      </c>
      <c r="R936" s="11">
        <f t="shared" si="360"/>
        <v>0</v>
      </c>
      <c r="S936" s="11"/>
      <c r="T936" s="1">
        <f>VLOOKUP(B936,Master_Item!B:I,8,0)</f>
        <v>8.4</v>
      </c>
      <c r="U936" s="11">
        <f t="shared" si="361"/>
        <v>0</v>
      </c>
      <c r="V936" s="11">
        <f t="shared" si="362"/>
        <v>0</v>
      </c>
      <c r="W936" s="11">
        <f t="shared" si="363"/>
        <v>0</v>
      </c>
      <c r="X936" s="11">
        <f t="shared" si="364"/>
        <v>0</v>
      </c>
      <c r="Y936" s="11">
        <f t="shared" si="365"/>
        <v>0</v>
      </c>
    </row>
    <row r="937" spans="1:25">
      <c r="A937" s="13">
        <v>26</v>
      </c>
      <c r="B937" s="2">
        <v>310004566</v>
      </c>
      <c r="C937" s="1" t="s">
        <v>1122</v>
      </c>
      <c r="D937" s="1" t="s">
        <v>117</v>
      </c>
      <c r="E937" s="12">
        <f>_xlfn.IFNA(VLOOKUP($B937,'FST OMT'!$C:$AH,$A937,0),0)</f>
        <v>0</v>
      </c>
      <c r="F937" s="12">
        <f>_xlfn.IFNA(VLOOKUP($B937,'FST CV'!$C:$AH,$A937,0),0)</f>
        <v>0</v>
      </c>
      <c r="G937" s="12">
        <f>_xlfn.IFNA(VLOOKUP($B937,'FST TT'!$C:$AH,$A937,0),0)</f>
        <v>0</v>
      </c>
      <c r="I937" s="4">
        <f t="shared" si="369"/>
        <v>0</v>
      </c>
      <c r="K937" s="52">
        <f>IF(D937="MT",VLOOKUP(B937,Master_Item!B:H,7,0),VLOOKUP(B937,Master_Item!B:H,6,0))</f>
        <v>30</v>
      </c>
      <c r="L937" s="52" t="str">
        <f>VLOOKUP(B937,Master_Item!B:M,12,0)</f>
        <v>โรงงานวังม่วง</v>
      </c>
      <c r="M937" s="11" t="str">
        <f t="shared" si="355"/>
        <v>โรงงานวังม่วงRegion 3</v>
      </c>
      <c r="N937" s="11">
        <f t="shared" si="356"/>
        <v>0</v>
      </c>
      <c r="O937" s="11">
        <f t="shared" si="357"/>
        <v>0</v>
      </c>
      <c r="P937" s="11">
        <f t="shared" si="358"/>
        <v>0</v>
      </c>
      <c r="Q937" s="11">
        <f t="shared" si="359"/>
        <v>0</v>
      </c>
      <c r="R937" s="11">
        <f t="shared" si="360"/>
        <v>0</v>
      </c>
      <c r="S937" s="11"/>
      <c r="T937" s="1">
        <f>VLOOKUP(B937,Master_Item!B:I,8,0)</f>
        <v>8.4</v>
      </c>
      <c r="U937" s="11">
        <f t="shared" si="361"/>
        <v>0</v>
      </c>
      <c r="V937" s="11">
        <f t="shared" si="362"/>
        <v>0</v>
      </c>
      <c r="W937" s="11">
        <f t="shared" si="363"/>
        <v>0</v>
      </c>
      <c r="X937" s="11">
        <f t="shared" si="364"/>
        <v>0</v>
      </c>
      <c r="Y937" s="11">
        <f t="shared" si="365"/>
        <v>0</v>
      </c>
    </row>
    <row r="938" spans="1:25">
      <c r="A938" s="13">
        <v>27</v>
      </c>
      <c r="B938" s="2">
        <v>310004566</v>
      </c>
      <c r="C938" s="1" t="s">
        <v>1122</v>
      </c>
      <c r="D938" s="1" t="s">
        <v>118</v>
      </c>
      <c r="E938" s="12">
        <f>_xlfn.IFNA(VLOOKUP($B938,'FST OMT'!$C:$AH,$A938,0),0)</f>
        <v>0</v>
      </c>
      <c r="F938" s="12">
        <f>_xlfn.IFNA(VLOOKUP($B938,'FST CV'!$C:$AH,$A938,0),0)</f>
        <v>0</v>
      </c>
      <c r="G938" s="12">
        <f>_xlfn.IFNA(VLOOKUP($B938,'FST TT'!$C:$AH,$A938,0),0)</f>
        <v>0</v>
      </c>
      <c r="I938" s="4">
        <f t="shared" si="369"/>
        <v>0</v>
      </c>
      <c r="K938" s="52">
        <f>IF(D938="MT",VLOOKUP(B938,Master_Item!B:H,7,0),VLOOKUP(B938,Master_Item!B:H,6,0))</f>
        <v>30</v>
      </c>
      <c r="L938" s="52" t="str">
        <f>VLOOKUP(B938,Master_Item!B:M,12,0)</f>
        <v>โรงงานวังม่วง</v>
      </c>
      <c r="M938" s="11" t="str">
        <f t="shared" si="355"/>
        <v>โรงงานวังม่วงRegion 4</v>
      </c>
      <c r="N938" s="11">
        <f t="shared" si="356"/>
        <v>0</v>
      </c>
      <c r="O938" s="11">
        <f t="shared" si="357"/>
        <v>0</v>
      </c>
      <c r="P938" s="11">
        <f t="shared" si="358"/>
        <v>0</v>
      </c>
      <c r="Q938" s="11">
        <f t="shared" si="359"/>
        <v>0</v>
      </c>
      <c r="R938" s="11">
        <f t="shared" si="360"/>
        <v>0</v>
      </c>
      <c r="S938" s="11"/>
      <c r="T938" s="1">
        <f>VLOOKUP(B938,Master_Item!B:I,8,0)</f>
        <v>8.4</v>
      </c>
      <c r="U938" s="11">
        <f t="shared" si="361"/>
        <v>0</v>
      </c>
      <c r="V938" s="11">
        <f t="shared" si="362"/>
        <v>0</v>
      </c>
      <c r="W938" s="11">
        <f t="shared" si="363"/>
        <v>0</v>
      </c>
      <c r="X938" s="11">
        <f t="shared" si="364"/>
        <v>0</v>
      </c>
      <c r="Y938" s="11">
        <f t="shared" si="365"/>
        <v>0</v>
      </c>
    </row>
    <row r="939" spans="1:25">
      <c r="A939" s="13">
        <v>28</v>
      </c>
      <c r="B939" s="2">
        <v>310004566</v>
      </c>
      <c r="C939" s="1" t="s">
        <v>1122</v>
      </c>
      <c r="D939" s="1" t="s">
        <v>119</v>
      </c>
      <c r="E939" s="12">
        <f>_xlfn.IFNA(VLOOKUP($B939,'FST OMT'!$C:$AH,$A939,0),0)</f>
        <v>0</v>
      </c>
      <c r="F939" s="12">
        <f>_xlfn.IFNA(VLOOKUP($B939,'FST CV'!$C:$AH,$A939,0),0)</f>
        <v>0</v>
      </c>
      <c r="G939" s="12">
        <f>_xlfn.IFNA(VLOOKUP($B939,'FST TT'!$C:$AH,$A939,0),0)</f>
        <v>0</v>
      </c>
      <c r="I939" s="4">
        <f t="shared" si="369"/>
        <v>0</v>
      </c>
      <c r="K939" s="52">
        <f>IF(D939="MT",VLOOKUP(B939,Master_Item!B:H,7,0),VLOOKUP(B939,Master_Item!B:H,6,0))</f>
        <v>30</v>
      </c>
      <c r="L939" s="52" t="str">
        <f>VLOOKUP(B939,Master_Item!B:M,12,0)</f>
        <v>โรงงานวังม่วง</v>
      </c>
      <c r="M939" s="11" t="str">
        <f t="shared" si="355"/>
        <v>โรงงานวังม่วงRegion 5</v>
      </c>
      <c r="N939" s="11">
        <f t="shared" si="356"/>
        <v>0</v>
      </c>
      <c r="O939" s="11">
        <f t="shared" si="357"/>
        <v>0</v>
      </c>
      <c r="P939" s="11">
        <f t="shared" si="358"/>
        <v>0</v>
      </c>
      <c r="Q939" s="11">
        <f t="shared" si="359"/>
        <v>0</v>
      </c>
      <c r="R939" s="11">
        <f t="shared" si="360"/>
        <v>0</v>
      </c>
      <c r="S939" s="11"/>
      <c r="T939" s="1">
        <f>VLOOKUP(B939,Master_Item!B:I,8,0)</f>
        <v>8.4</v>
      </c>
      <c r="U939" s="11">
        <f t="shared" si="361"/>
        <v>0</v>
      </c>
      <c r="V939" s="11">
        <f t="shared" si="362"/>
        <v>0</v>
      </c>
      <c r="W939" s="11">
        <f t="shared" si="363"/>
        <v>0</v>
      </c>
      <c r="X939" s="11">
        <f t="shared" si="364"/>
        <v>0</v>
      </c>
      <c r="Y939" s="11">
        <f t="shared" si="365"/>
        <v>0</v>
      </c>
    </row>
    <row r="940" spans="1:25">
      <c r="A940" s="13">
        <v>29</v>
      </c>
      <c r="B940" s="2">
        <v>310004566</v>
      </c>
      <c r="C940" s="1" t="s">
        <v>1122</v>
      </c>
      <c r="D940" s="1" t="s">
        <v>127</v>
      </c>
      <c r="E940" s="12">
        <f>_xlfn.IFNA(VLOOKUP($B940,'FST OMT'!$C:$AH,$A940,0),0)</f>
        <v>0</v>
      </c>
      <c r="F940" s="12">
        <f>_xlfn.IFNA(VLOOKUP($B940,'FST CV'!$C:$AH,$A940,0),0)</f>
        <v>0</v>
      </c>
      <c r="G940" s="12">
        <f>_xlfn.IFNA(VLOOKUP($B940,'FST TT'!$C:$AH,$A940,0),0)</f>
        <v>0</v>
      </c>
      <c r="I940" s="4">
        <f t="shared" si="369"/>
        <v>0</v>
      </c>
      <c r="K940" s="52">
        <f>IF(D940="MT",VLOOKUP(B940,Master_Item!B:H,7,0),VLOOKUP(B940,Master_Item!B:H,6,0))</f>
        <v>30</v>
      </c>
      <c r="L940" s="52" t="str">
        <f>VLOOKUP(B940,Master_Item!B:M,12,0)</f>
        <v>โรงงานวังม่วง</v>
      </c>
      <c r="M940" s="11" t="str">
        <f t="shared" si="355"/>
        <v>โรงงานวังม่วงRegion 6/9</v>
      </c>
      <c r="N940" s="11">
        <f t="shared" si="356"/>
        <v>0</v>
      </c>
      <c r="O940" s="11">
        <f t="shared" si="357"/>
        <v>0</v>
      </c>
      <c r="P940" s="11">
        <f t="shared" si="358"/>
        <v>0</v>
      </c>
      <c r="Q940" s="11">
        <f t="shared" si="359"/>
        <v>0</v>
      </c>
      <c r="R940" s="11">
        <f t="shared" si="360"/>
        <v>0</v>
      </c>
      <c r="S940" s="11"/>
      <c r="T940" s="1">
        <f>VLOOKUP(B940,Master_Item!B:I,8,0)</f>
        <v>8.4</v>
      </c>
      <c r="U940" s="11">
        <f t="shared" si="361"/>
        <v>0</v>
      </c>
      <c r="V940" s="11">
        <f t="shared" si="362"/>
        <v>0</v>
      </c>
      <c r="W940" s="11">
        <f t="shared" si="363"/>
        <v>0</v>
      </c>
      <c r="X940" s="11">
        <f t="shared" si="364"/>
        <v>0</v>
      </c>
      <c r="Y940" s="11">
        <f t="shared" si="365"/>
        <v>0</v>
      </c>
    </row>
    <row r="941" spans="1:25">
      <c r="A941" s="13">
        <v>29</v>
      </c>
      <c r="B941" s="2">
        <v>310004566</v>
      </c>
      <c r="C941" s="1" t="s">
        <v>1122</v>
      </c>
      <c r="D941" s="1" t="s">
        <v>128</v>
      </c>
      <c r="E941" s="12">
        <f>_xlfn.IFNA(VLOOKUP($B941,'FST OMT'!$C:$AH,$A941,0),0)</f>
        <v>0</v>
      </c>
      <c r="F941" s="12">
        <f>_xlfn.IFNA(VLOOKUP($B941,'FST CV'!$C:$AH,$A941,0),0)</f>
        <v>0</v>
      </c>
      <c r="G941" s="12">
        <f>_xlfn.IFNA(VLOOKUP($B941,'FST TT'!$C:$AH,$A941,0),0)</f>
        <v>0</v>
      </c>
      <c r="I941" s="4">
        <f t="shared" si="369"/>
        <v>0</v>
      </c>
      <c r="K941" s="52">
        <f>IF(D941="MT",VLOOKUP(B941,Master_Item!B:H,7,0),VLOOKUP(B941,Master_Item!B:H,6,0))</f>
        <v>30</v>
      </c>
      <c r="L941" s="52" t="str">
        <f>VLOOKUP(B941,Master_Item!B:M,12,0)</f>
        <v>โรงงานวังม่วง</v>
      </c>
      <c r="M941" s="11" t="str">
        <f t="shared" si="355"/>
        <v>โรงงานวังม่วงRegion 6/14</v>
      </c>
      <c r="N941" s="11">
        <f t="shared" si="356"/>
        <v>0</v>
      </c>
      <c r="O941" s="11">
        <f t="shared" si="357"/>
        <v>0</v>
      </c>
      <c r="P941" s="11">
        <f t="shared" si="358"/>
        <v>0</v>
      </c>
      <c r="Q941" s="11">
        <f t="shared" si="359"/>
        <v>0</v>
      </c>
      <c r="R941" s="11">
        <f t="shared" si="360"/>
        <v>0</v>
      </c>
      <c r="S941" s="11"/>
      <c r="T941" s="1">
        <f>VLOOKUP(B941,Master_Item!B:I,8,0)</f>
        <v>8.4</v>
      </c>
      <c r="U941" s="11">
        <f t="shared" si="361"/>
        <v>0</v>
      </c>
      <c r="V941" s="11">
        <f t="shared" si="362"/>
        <v>0</v>
      </c>
      <c r="W941" s="11">
        <f t="shared" si="363"/>
        <v>0</v>
      </c>
      <c r="X941" s="11">
        <f t="shared" si="364"/>
        <v>0</v>
      </c>
      <c r="Y941" s="11">
        <f t="shared" si="365"/>
        <v>0</v>
      </c>
    </row>
    <row r="942" spans="1:25">
      <c r="A942" s="13">
        <v>30</v>
      </c>
      <c r="B942" s="2">
        <v>310004566</v>
      </c>
      <c r="C942" s="1" t="s">
        <v>1122</v>
      </c>
      <c r="D942" s="1" t="s">
        <v>121</v>
      </c>
      <c r="E942" s="12">
        <f>_xlfn.IFNA(VLOOKUP($B942,'FST OMT'!$C:$AH,$A942,0),0)</f>
        <v>0</v>
      </c>
      <c r="F942" s="12">
        <f>_xlfn.IFNA(VLOOKUP($B942,'FST CV'!$C:$AH,$A942,0),0)</f>
        <v>0</v>
      </c>
      <c r="G942" s="12">
        <f>_xlfn.IFNA(VLOOKUP($B942,'FST TT'!$C:$AH,$A942,0),0)</f>
        <v>0</v>
      </c>
      <c r="I942" s="4">
        <f t="shared" si="369"/>
        <v>0</v>
      </c>
      <c r="K942" s="52">
        <f>IF(D942="MT",VLOOKUP(B942,Master_Item!B:H,7,0),VLOOKUP(B942,Master_Item!B:H,6,0))</f>
        <v>30</v>
      </c>
      <c r="L942" s="52" t="str">
        <f>VLOOKUP(B942,Master_Item!B:M,12,0)</f>
        <v>โรงงานวังม่วง</v>
      </c>
      <c r="M942" s="11" t="str">
        <f t="shared" si="355"/>
        <v>โรงงานวังม่วงRegion 7</v>
      </c>
      <c r="N942" s="11">
        <f t="shared" si="356"/>
        <v>0</v>
      </c>
      <c r="O942" s="11">
        <f t="shared" si="357"/>
        <v>0</v>
      </c>
      <c r="P942" s="11">
        <f t="shared" si="358"/>
        <v>0</v>
      </c>
      <c r="Q942" s="11">
        <f t="shared" si="359"/>
        <v>0</v>
      </c>
      <c r="R942" s="11">
        <f t="shared" si="360"/>
        <v>0</v>
      </c>
      <c r="S942" s="11"/>
      <c r="T942" s="1">
        <f>VLOOKUP(B942,Master_Item!B:I,8,0)</f>
        <v>8.4</v>
      </c>
      <c r="U942" s="11">
        <f t="shared" si="361"/>
        <v>0</v>
      </c>
      <c r="V942" s="11">
        <f t="shared" si="362"/>
        <v>0</v>
      </c>
      <c r="W942" s="11">
        <f t="shared" si="363"/>
        <v>0</v>
      </c>
      <c r="X942" s="11">
        <f t="shared" si="364"/>
        <v>0</v>
      </c>
      <c r="Y942" s="11">
        <f t="shared" si="365"/>
        <v>0</v>
      </c>
    </row>
    <row r="943" spans="1:25">
      <c r="A943" s="13">
        <v>31</v>
      </c>
      <c r="B943" s="2">
        <v>310004566</v>
      </c>
      <c r="C943" s="1" t="s">
        <v>1122</v>
      </c>
      <c r="D943" s="1" t="s">
        <v>122</v>
      </c>
      <c r="E943" s="12">
        <f>_xlfn.IFNA(VLOOKUP($B943,'FST OMT'!$C:$AH,$A943,0),0)</f>
        <v>0</v>
      </c>
      <c r="F943" s="12">
        <f>_xlfn.IFNA(VLOOKUP($B943,'FST CV'!$C:$AH,$A943,0),0)</f>
        <v>0</v>
      </c>
      <c r="G943" s="12">
        <f>_xlfn.IFNA(VLOOKUP($B943,'FST TT'!$C:$AH,$A943,0),0)</f>
        <v>0</v>
      </c>
      <c r="I943" s="4">
        <f t="shared" si="369"/>
        <v>0</v>
      </c>
      <c r="K943" s="52">
        <f>IF(D943="MT",VLOOKUP(B943,Master_Item!B:H,7,0),VLOOKUP(B943,Master_Item!B:H,6,0))</f>
        <v>30</v>
      </c>
      <c r="L943" s="52" t="str">
        <f>VLOOKUP(B943,Master_Item!B:M,12,0)</f>
        <v>โรงงานวังม่วง</v>
      </c>
      <c r="M943" s="11" t="str">
        <f t="shared" si="355"/>
        <v>โรงงานวังม่วงRegion 8</v>
      </c>
      <c r="N943" s="11">
        <f t="shared" si="356"/>
        <v>0</v>
      </c>
      <c r="O943" s="11">
        <f t="shared" si="357"/>
        <v>0</v>
      </c>
      <c r="P943" s="11">
        <f t="shared" si="358"/>
        <v>0</v>
      </c>
      <c r="Q943" s="11">
        <f t="shared" si="359"/>
        <v>0</v>
      </c>
      <c r="R943" s="11">
        <f t="shared" si="360"/>
        <v>0</v>
      </c>
      <c r="S943" s="11"/>
      <c r="T943" s="1">
        <f>VLOOKUP(B943,Master_Item!B:I,8,0)</f>
        <v>8.4</v>
      </c>
      <c r="U943" s="11">
        <f t="shared" si="361"/>
        <v>0</v>
      </c>
      <c r="V943" s="11">
        <f t="shared" si="362"/>
        <v>0</v>
      </c>
      <c r="W943" s="11">
        <f t="shared" si="363"/>
        <v>0</v>
      </c>
      <c r="X943" s="11">
        <f t="shared" si="364"/>
        <v>0</v>
      </c>
      <c r="Y943" s="11">
        <f t="shared" si="365"/>
        <v>0</v>
      </c>
    </row>
    <row r="944" spans="1:25">
      <c r="A944" s="13">
        <v>131</v>
      </c>
      <c r="B944" s="2">
        <v>310004566</v>
      </c>
      <c r="C944" s="1" t="s">
        <v>1122</v>
      </c>
      <c r="D944" s="1" t="s">
        <v>123</v>
      </c>
      <c r="E944" s="12"/>
      <c r="F944" s="12"/>
      <c r="G944" s="12"/>
      <c r="H944" s="4">
        <f>_xlfn.IFNA(VLOOKUP(B944,'FST MT'!A:FS,$A944,0),0)</f>
        <v>0</v>
      </c>
      <c r="K944" s="52">
        <f>IF(D944="MT",VLOOKUP(B944,Master_Item!B:H,7,0),VLOOKUP(B944,Master_Item!B:H,6,0))</f>
        <v>30</v>
      </c>
      <c r="L944" s="52" t="str">
        <f>VLOOKUP(B944,Master_Item!B:M,12,0)</f>
        <v>โรงงานวังม่วง</v>
      </c>
      <c r="M944" s="11" t="str">
        <f t="shared" si="355"/>
        <v>โรงงานวังม่วงMT</v>
      </c>
      <c r="N944" s="11">
        <f t="shared" si="356"/>
        <v>0</v>
      </c>
      <c r="O944" s="11">
        <f t="shared" si="357"/>
        <v>0</v>
      </c>
      <c r="P944" s="11">
        <f t="shared" si="358"/>
        <v>0</v>
      </c>
      <c r="Q944" s="11">
        <f t="shared" si="359"/>
        <v>0</v>
      </c>
      <c r="R944" s="11">
        <f t="shared" si="360"/>
        <v>0</v>
      </c>
      <c r="S944" s="11"/>
      <c r="T944" s="1">
        <f>VLOOKUP(B944,Master_Item!B:I,8,0)</f>
        <v>8.4</v>
      </c>
      <c r="U944" s="11">
        <f t="shared" si="361"/>
        <v>0</v>
      </c>
      <c r="V944" s="11">
        <f t="shared" si="362"/>
        <v>0</v>
      </c>
      <c r="W944" s="11">
        <f t="shared" si="363"/>
        <v>0</v>
      </c>
      <c r="X944" s="11">
        <f t="shared" si="364"/>
        <v>0</v>
      </c>
      <c r="Y944" s="11">
        <f t="shared" si="365"/>
        <v>0</v>
      </c>
    </row>
    <row r="945" spans="1:25">
      <c r="A945" s="13">
        <v>24</v>
      </c>
      <c r="B945" s="2">
        <v>310004569</v>
      </c>
      <c r="C945" s="1" t="s">
        <v>1124</v>
      </c>
      <c r="D945" s="1" t="s">
        <v>115</v>
      </c>
      <c r="E945" s="12">
        <f>_xlfn.IFNA(VLOOKUP($B945,'FST OMT'!$C:$AH,$A945,0),0)</f>
        <v>0</v>
      </c>
      <c r="F945" s="12">
        <f>_xlfn.IFNA(VLOOKUP($B945,'FST CV'!$C:$AH,$A945,0),0)</f>
        <v>0</v>
      </c>
      <c r="G945" s="12">
        <f>_xlfn.IFNA(VLOOKUP($B945,'FST TT'!$C:$AH,$A945,0),0)</f>
        <v>0</v>
      </c>
      <c r="I945" s="4">
        <f t="shared" ref="I945:I953" si="370">SUM(E945:H945)</f>
        <v>0</v>
      </c>
      <c r="K945" s="52">
        <f>IF(D945="MT",VLOOKUP(B945,Master_Item!B:H,7,0),VLOOKUP(B945,Master_Item!B:H,6,0))</f>
        <v>30</v>
      </c>
      <c r="L945" s="52" t="str">
        <f>VLOOKUP(B945,Master_Item!B:M,12,0)</f>
        <v>โรงงานวังม่วง</v>
      </c>
      <c r="M945" s="11" t="str">
        <f t="shared" si="355"/>
        <v>โรงงานวังม่วงRegion 1</v>
      </c>
      <c r="N945" s="11">
        <f t="shared" si="356"/>
        <v>0</v>
      </c>
      <c r="O945" s="11">
        <f t="shared" si="357"/>
        <v>0</v>
      </c>
      <c r="P945" s="11">
        <f t="shared" si="358"/>
        <v>0</v>
      </c>
      <c r="Q945" s="11">
        <f t="shared" si="359"/>
        <v>0</v>
      </c>
      <c r="R945" s="11">
        <f t="shared" si="360"/>
        <v>0</v>
      </c>
      <c r="S945" s="11"/>
      <c r="T945" s="1">
        <f>VLOOKUP(B945,Master_Item!B:I,8,0)</f>
        <v>8.4</v>
      </c>
      <c r="U945" s="11">
        <f t="shared" si="361"/>
        <v>0</v>
      </c>
      <c r="V945" s="11">
        <f t="shared" si="362"/>
        <v>0</v>
      </c>
      <c r="W945" s="11">
        <f t="shared" si="363"/>
        <v>0</v>
      </c>
      <c r="X945" s="11">
        <f t="shared" si="364"/>
        <v>0</v>
      </c>
      <c r="Y945" s="11">
        <f t="shared" si="365"/>
        <v>0</v>
      </c>
    </row>
    <row r="946" spans="1:25">
      <c r="A946" s="13">
        <v>25</v>
      </c>
      <c r="B946" s="2">
        <v>310004569</v>
      </c>
      <c r="C946" s="1" t="s">
        <v>1124</v>
      </c>
      <c r="D946" s="1" t="s">
        <v>116</v>
      </c>
      <c r="E946" s="12">
        <f>_xlfn.IFNA(VLOOKUP($B946,'FST OMT'!$C:$AH,$A946,0),0)</f>
        <v>0</v>
      </c>
      <c r="F946" s="12">
        <f>_xlfn.IFNA(VLOOKUP($B946,'FST CV'!$C:$AH,$A946,0),0)</f>
        <v>0</v>
      </c>
      <c r="G946" s="12">
        <f>_xlfn.IFNA(VLOOKUP($B946,'FST TT'!$C:$AH,$A946,0),0)</f>
        <v>0</v>
      </c>
      <c r="I946" s="4">
        <f t="shared" si="370"/>
        <v>0</v>
      </c>
      <c r="K946" s="52">
        <f>IF(D946="MT",VLOOKUP(B946,Master_Item!B:H,7,0),VLOOKUP(B946,Master_Item!B:H,6,0))</f>
        <v>30</v>
      </c>
      <c r="L946" s="52" t="str">
        <f>VLOOKUP(B946,Master_Item!B:M,12,0)</f>
        <v>โรงงานวังม่วง</v>
      </c>
      <c r="M946" s="11" t="str">
        <f t="shared" si="355"/>
        <v>โรงงานวังม่วงRegion 2</v>
      </c>
      <c r="N946" s="11">
        <f t="shared" si="356"/>
        <v>0</v>
      </c>
      <c r="O946" s="11">
        <f t="shared" si="357"/>
        <v>0</v>
      </c>
      <c r="P946" s="11">
        <f t="shared" si="358"/>
        <v>0</v>
      </c>
      <c r="Q946" s="11">
        <f t="shared" si="359"/>
        <v>0</v>
      </c>
      <c r="R946" s="11">
        <f t="shared" si="360"/>
        <v>0</v>
      </c>
      <c r="S946" s="11"/>
      <c r="T946" s="1">
        <f>VLOOKUP(B946,Master_Item!B:I,8,0)</f>
        <v>8.4</v>
      </c>
      <c r="U946" s="11">
        <f t="shared" si="361"/>
        <v>0</v>
      </c>
      <c r="V946" s="11">
        <f t="shared" si="362"/>
        <v>0</v>
      </c>
      <c r="W946" s="11">
        <f t="shared" si="363"/>
        <v>0</v>
      </c>
      <c r="X946" s="11">
        <f t="shared" si="364"/>
        <v>0</v>
      </c>
      <c r="Y946" s="11">
        <f t="shared" si="365"/>
        <v>0</v>
      </c>
    </row>
    <row r="947" spans="1:25">
      <c r="A947" s="13">
        <v>26</v>
      </c>
      <c r="B947" s="2">
        <v>310004569</v>
      </c>
      <c r="C947" s="1" t="s">
        <v>1124</v>
      </c>
      <c r="D947" s="1" t="s">
        <v>117</v>
      </c>
      <c r="E947" s="12">
        <f>_xlfn.IFNA(VLOOKUP($B947,'FST OMT'!$C:$AH,$A947,0),0)</f>
        <v>0</v>
      </c>
      <c r="F947" s="12">
        <f>_xlfn.IFNA(VLOOKUP($B947,'FST CV'!$C:$AH,$A947,0),0)</f>
        <v>0</v>
      </c>
      <c r="G947" s="12">
        <f>_xlfn.IFNA(VLOOKUP($B947,'FST TT'!$C:$AH,$A947,0),0)</f>
        <v>0</v>
      </c>
      <c r="I947" s="4">
        <f t="shared" si="370"/>
        <v>0</v>
      </c>
      <c r="K947" s="52">
        <f>IF(D947="MT",VLOOKUP(B947,Master_Item!B:H,7,0),VLOOKUP(B947,Master_Item!B:H,6,0))</f>
        <v>30</v>
      </c>
      <c r="L947" s="52" t="str">
        <f>VLOOKUP(B947,Master_Item!B:M,12,0)</f>
        <v>โรงงานวังม่วง</v>
      </c>
      <c r="M947" s="11" t="str">
        <f t="shared" si="355"/>
        <v>โรงงานวังม่วงRegion 3</v>
      </c>
      <c r="N947" s="11">
        <f t="shared" si="356"/>
        <v>0</v>
      </c>
      <c r="O947" s="11">
        <f t="shared" si="357"/>
        <v>0</v>
      </c>
      <c r="P947" s="11">
        <f t="shared" si="358"/>
        <v>0</v>
      </c>
      <c r="Q947" s="11">
        <f t="shared" si="359"/>
        <v>0</v>
      </c>
      <c r="R947" s="11">
        <f t="shared" si="360"/>
        <v>0</v>
      </c>
      <c r="S947" s="11"/>
      <c r="T947" s="1">
        <f>VLOOKUP(B947,Master_Item!B:I,8,0)</f>
        <v>8.4</v>
      </c>
      <c r="U947" s="11">
        <f t="shared" si="361"/>
        <v>0</v>
      </c>
      <c r="V947" s="11">
        <f t="shared" si="362"/>
        <v>0</v>
      </c>
      <c r="W947" s="11">
        <f t="shared" si="363"/>
        <v>0</v>
      </c>
      <c r="X947" s="11">
        <f t="shared" si="364"/>
        <v>0</v>
      </c>
      <c r="Y947" s="11">
        <f t="shared" si="365"/>
        <v>0</v>
      </c>
    </row>
    <row r="948" spans="1:25">
      <c r="A948" s="13">
        <v>27</v>
      </c>
      <c r="B948" s="2">
        <v>310004569</v>
      </c>
      <c r="C948" s="1" t="s">
        <v>1124</v>
      </c>
      <c r="D948" s="1" t="s">
        <v>118</v>
      </c>
      <c r="E948" s="12">
        <f>_xlfn.IFNA(VLOOKUP($B948,'FST OMT'!$C:$AH,$A948,0),0)</f>
        <v>0</v>
      </c>
      <c r="F948" s="12">
        <f>_xlfn.IFNA(VLOOKUP($B948,'FST CV'!$C:$AH,$A948,0),0)</f>
        <v>0</v>
      </c>
      <c r="G948" s="12">
        <f>_xlfn.IFNA(VLOOKUP($B948,'FST TT'!$C:$AH,$A948,0),0)</f>
        <v>0</v>
      </c>
      <c r="I948" s="4">
        <f t="shared" si="370"/>
        <v>0</v>
      </c>
      <c r="K948" s="52">
        <f>IF(D948="MT",VLOOKUP(B948,Master_Item!B:H,7,0),VLOOKUP(B948,Master_Item!B:H,6,0))</f>
        <v>30</v>
      </c>
      <c r="L948" s="52" t="str">
        <f>VLOOKUP(B948,Master_Item!B:M,12,0)</f>
        <v>โรงงานวังม่วง</v>
      </c>
      <c r="M948" s="11" t="str">
        <f t="shared" si="355"/>
        <v>โรงงานวังม่วงRegion 4</v>
      </c>
      <c r="N948" s="11">
        <f t="shared" si="356"/>
        <v>0</v>
      </c>
      <c r="O948" s="11">
        <f t="shared" si="357"/>
        <v>0</v>
      </c>
      <c r="P948" s="11">
        <f t="shared" si="358"/>
        <v>0</v>
      </c>
      <c r="Q948" s="11">
        <f t="shared" si="359"/>
        <v>0</v>
      </c>
      <c r="R948" s="11">
        <f t="shared" si="360"/>
        <v>0</v>
      </c>
      <c r="S948" s="11"/>
      <c r="T948" s="1">
        <f>VLOOKUP(B948,Master_Item!B:I,8,0)</f>
        <v>8.4</v>
      </c>
      <c r="U948" s="11">
        <f t="shared" si="361"/>
        <v>0</v>
      </c>
      <c r="V948" s="11">
        <f t="shared" si="362"/>
        <v>0</v>
      </c>
      <c r="W948" s="11">
        <f t="shared" si="363"/>
        <v>0</v>
      </c>
      <c r="X948" s="11">
        <f t="shared" si="364"/>
        <v>0</v>
      </c>
      <c r="Y948" s="11">
        <f t="shared" si="365"/>
        <v>0</v>
      </c>
    </row>
    <row r="949" spans="1:25">
      <c r="A949" s="13">
        <v>28</v>
      </c>
      <c r="B949" s="2">
        <v>310004569</v>
      </c>
      <c r="C949" s="1" t="s">
        <v>1124</v>
      </c>
      <c r="D949" s="1" t="s">
        <v>119</v>
      </c>
      <c r="E949" s="12">
        <f>_xlfn.IFNA(VLOOKUP($B949,'FST OMT'!$C:$AH,$A949,0),0)</f>
        <v>0</v>
      </c>
      <c r="F949" s="12">
        <f>_xlfn.IFNA(VLOOKUP($B949,'FST CV'!$C:$AH,$A949,0),0)</f>
        <v>0</v>
      </c>
      <c r="G949" s="12">
        <f>_xlfn.IFNA(VLOOKUP($B949,'FST TT'!$C:$AH,$A949,0),0)</f>
        <v>0</v>
      </c>
      <c r="I949" s="4">
        <f t="shared" si="370"/>
        <v>0</v>
      </c>
      <c r="K949" s="52">
        <f>IF(D949="MT",VLOOKUP(B949,Master_Item!B:H,7,0),VLOOKUP(B949,Master_Item!B:H,6,0))</f>
        <v>30</v>
      </c>
      <c r="L949" s="52" t="str">
        <f>VLOOKUP(B949,Master_Item!B:M,12,0)</f>
        <v>โรงงานวังม่วง</v>
      </c>
      <c r="M949" s="11" t="str">
        <f t="shared" si="355"/>
        <v>โรงงานวังม่วงRegion 5</v>
      </c>
      <c r="N949" s="11">
        <f t="shared" si="356"/>
        <v>0</v>
      </c>
      <c r="O949" s="11">
        <f t="shared" si="357"/>
        <v>0</v>
      </c>
      <c r="P949" s="11">
        <f t="shared" si="358"/>
        <v>0</v>
      </c>
      <c r="Q949" s="11">
        <f t="shared" si="359"/>
        <v>0</v>
      </c>
      <c r="R949" s="11">
        <f t="shared" si="360"/>
        <v>0</v>
      </c>
      <c r="S949" s="11"/>
      <c r="T949" s="1">
        <f>VLOOKUP(B949,Master_Item!B:I,8,0)</f>
        <v>8.4</v>
      </c>
      <c r="U949" s="11">
        <f t="shared" si="361"/>
        <v>0</v>
      </c>
      <c r="V949" s="11">
        <f t="shared" si="362"/>
        <v>0</v>
      </c>
      <c r="W949" s="11">
        <f t="shared" si="363"/>
        <v>0</v>
      </c>
      <c r="X949" s="11">
        <f t="shared" si="364"/>
        <v>0</v>
      </c>
      <c r="Y949" s="11">
        <f t="shared" si="365"/>
        <v>0</v>
      </c>
    </row>
    <row r="950" spans="1:25">
      <c r="A950" s="13">
        <v>29</v>
      </c>
      <c r="B950" s="2">
        <v>310004569</v>
      </c>
      <c r="C950" s="1" t="s">
        <v>1124</v>
      </c>
      <c r="D950" s="1" t="s">
        <v>127</v>
      </c>
      <c r="E950" s="12">
        <f>_xlfn.IFNA(VLOOKUP($B950,'FST OMT'!$C:$AH,$A950,0),0)</f>
        <v>0</v>
      </c>
      <c r="F950" s="12">
        <f>_xlfn.IFNA(VLOOKUP($B950,'FST CV'!$C:$AH,$A950,0),0)</f>
        <v>0</v>
      </c>
      <c r="G950" s="12">
        <f>_xlfn.IFNA(VLOOKUP($B950,'FST TT'!$C:$AH,$A950,0),0)</f>
        <v>0</v>
      </c>
      <c r="I950" s="4">
        <f t="shared" si="370"/>
        <v>0</v>
      </c>
      <c r="K950" s="52">
        <f>IF(D950="MT",VLOOKUP(B950,Master_Item!B:H,7,0),VLOOKUP(B950,Master_Item!B:H,6,0))</f>
        <v>30</v>
      </c>
      <c r="L950" s="52" t="str">
        <f>VLOOKUP(B950,Master_Item!B:M,12,0)</f>
        <v>โรงงานวังม่วง</v>
      </c>
      <c r="M950" s="11" t="str">
        <f t="shared" si="355"/>
        <v>โรงงานวังม่วงRegion 6/9</v>
      </c>
      <c r="N950" s="11">
        <f t="shared" si="356"/>
        <v>0</v>
      </c>
      <c r="O950" s="11">
        <f t="shared" si="357"/>
        <v>0</v>
      </c>
      <c r="P950" s="11">
        <f t="shared" si="358"/>
        <v>0</v>
      </c>
      <c r="Q950" s="11">
        <f t="shared" si="359"/>
        <v>0</v>
      </c>
      <c r="R950" s="11">
        <f t="shared" si="360"/>
        <v>0</v>
      </c>
      <c r="S950" s="11"/>
      <c r="T950" s="1">
        <f>VLOOKUP(B950,Master_Item!B:I,8,0)</f>
        <v>8.4</v>
      </c>
      <c r="U950" s="11">
        <f t="shared" si="361"/>
        <v>0</v>
      </c>
      <c r="V950" s="11">
        <f t="shared" si="362"/>
        <v>0</v>
      </c>
      <c r="W950" s="11">
        <f t="shared" si="363"/>
        <v>0</v>
      </c>
      <c r="X950" s="11">
        <f t="shared" si="364"/>
        <v>0</v>
      </c>
      <c r="Y950" s="11">
        <f t="shared" si="365"/>
        <v>0</v>
      </c>
    </row>
    <row r="951" spans="1:25">
      <c r="A951" s="13">
        <v>29</v>
      </c>
      <c r="B951" s="2">
        <v>310004569</v>
      </c>
      <c r="C951" s="1" t="s">
        <v>1124</v>
      </c>
      <c r="D951" s="1" t="s">
        <v>128</v>
      </c>
      <c r="E951" s="12">
        <f>_xlfn.IFNA(VLOOKUP($B951,'FST OMT'!$C:$AH,$A951,0),0)</f>
        <v>0</v>
      </c>
      <c r="F951" s="12">
        <f>_xlfn.IFNA(VLOOKUP($B951,'FST CV'!$C:$AH,$A951,0),0)</f>
        <v>0</v>
      </c>
      <c r="G951" s="12">
        <f>_xlfn.IFNA(VLOOKUP($B951,'FST TT'!$C:$AH,$A951,0),0)</f>
        <v>0</v>
      </c>
      <c r="I951" s="4">
        <f t="shared" si="370"/>
        <v>0</v>
      </c>
      <c r="K951" s="52">
        <f>IF(D951="MT",VLOOKUP(B951,Master_Item!B:H,7,0),VLOOKUP(B951,Master_Item!B:H,6,0))</f>
        <v>30</v>
      </c>
      <c r="L951" s="52" t="str">
        <f>VLOOKUP(B951,Master_Item!B:M,12,0)</f>
        <v>โรงงานวังม่วง</v>
      </c>
      <c r="M951" s="11" t="str">
        <f t="shared" si="355"/>
        <v>โรงงานวังม่วงRegion 6/14</v>
      </c>
      <c r="N951" s="11">
        <f t="shared" si="356"/>
        <v>0</v>
      </c>
      <c r="O951" s="11">
        <f t="shared" si="357"/>
        <v>0</v>
      </c>
      <c r="P951" s="11">
        <f t="shared" si="358"/>
        <v>0</v>
      </c>
      <c r="Q951" s="11">
        <f t="shared" si="359"/>
        <v>0</v>
      </c>
      <c r="R951" s="11">
        <f t="shared" si="360"/>
        <v>0</v>
      </c>
      <c r="S951" s="11"/>
      <c r="T951" s="1">
        <f>VLOOKUP(B951,Master_Item!B:I,8,0)</f>
        <v>8.4</v>
      </c>
      <c r="U951" s="11">
        <f t="shared" si="361"/>
        <v>0</v>
      </c>
      <c r="V951" s="11">
        <f t="shared" si="362"/>
        <v>0</v>
      </c>
      <c r="W951" s="11">
        <f t="shared" si="363"/>
        <v>0</v>
      </c>
      <c r="X951" s="11">
        <f t="shared" si="364"/>
        <v>0</v>
      </c>
      <c r="Y951" s="11">
        <f t="shared" si="365"/>
        <v>0</v>
      </c>
    </row>
    <row r="952" spans="1:25">
      <c r="A952" s="13">
        <v>30</v>
      </c>
      <c r="B952" s="2">
        <v>310004569</v>
      </c>
      <c r="C952" s="1" t="s">
        <v>1124</v>
      </c>
      <c r="D952" s="1" t="s">
        <v>121</v>
      </c>
      <c r="E952" s="12">
        <f>_xlfn.IFNA(VLOOKUP($B952,'FST OMT'!$C:$AH,$A952,0),0)</f>
        <v>0</v>
      </c>
      <c r="F952" s="12">
        <f>_xlfn.IFNA(VLOOKUP($B952,'FST CV'!$C:$AH,$A952,0),0)</f>
        <v>0</v>
      </c>
      <c r="G952" s="12">
        <f>_xlfn.IFNA(VLOOKUP($B952,'FST TT'!$C:$AH,$A952,0),0)</f>
        <v>0</v>
      </c>
      <c r="I952" s="4">
        <f t="shared" si="370"/>
        <v>0</v>
      </c>
      <c r="K952" s="52">
        <f>IF(D952="MT",VLOOKUP(B952,Master_Item!B:H,7,0),VLOOKUP(B952,Master_Item!B:H,6,0))</f>
        <v>30</v>
      </c>
      <c r="L952" s="52" t="str">
        <f>VLOOKUP(B952,Master_Item!B:M,12,0)</f>
        <v>โรงงานวังม่วง</v>
      </c>
      <c r="M952" s="11" t="str">
        <f t="shared" si="355"/>
        <v>โรงงานวังม่วงRegion 7</v>
      </c>
      <c r="N952" s="11">
        <f t="shared" si="356"/>
        <v>0</v>
      </c>
      <c r="O952" s="11">
        <f t="shared" si="357"/>
        <v>0</v>
      </c>
      <c r="P952" s="11">
        <f t="shared" si="358"/>
        <v>0</v>
      </c>
      <c r="Q952" s="11">
        <f t="shared" si="359"/>
        <v>0</v>
      </c>
      <c r="R952" s="11">
        <f t="shared" si="360"/>
        <v>0</v>
      </c>
      <c r="S952" s="11"/>
      <c r="T952" s="1">
        <f>VLOOKUP(B952,Master_Item!B:I,8,0)</f>
        <v>8.4</v>
      </c>
      <c r="U952" s="11">
        <f t="shared" si="361"/>
        <v>0</v>
      </c>
      <c r="V952" s="11">
        <f t="shared" si="362"/>
        <v>0</v>
      </c>
      <c r="W952" s="11">
        <f t="shared" si="363"/>
        <v>0</v>
      </c>
      <c r="X952" s="11">
        <f t="shared" si="364"/>
        <v>0</v>
      </c>
      <c r="Y952" s="11">
        <f t="shared" si="365"/>
        <v>0</v>
      </c>
    </row>
    <row r="953" spans="1:25">
      <c r="A953" s="13">
        <v>31</v>
      </c>
      <c r="B953" s="2">
        <v>310004569</v>
      </c>
      <c r="C953" s="1" t="s">
        <v>1124</v>
      </c>
      <c r="D953" s="1" t="s">
        <v>122</v>
      </c>
      <c r="E953" s="12">
        <f>_xlfn.IFNA(VLOOKUP($B953,'FST OMT'!$C:$AH,$A953,0),0)</f>
        <v>0</v>
      </c>
      <c r="F953" s="12">
        <f>_xlfn.IFNA(VLOOKUP($B953,'FST CV'!$C:$AH,$A953,0),0)</f>
        <v>0</v>
      </c>
      <c r="G953" s="12">
        <f>_xlfn.IFNA(VLOOKUP($B953,'FST TT'!$C:$AH,$A953,0),0)</f>
        <v>0</v>
      </c>
      <c r="I953" s="4">
        <f t="shared" si="370"/>
        <v>0</v>
      </c>
      <c r="K953" s="52">
        <f>IF(D953="MT",VLOOKUP(B953,Master_Item!B:H,7,0),VLOOKUP(B953,Master_Item!B:H,6,0))</f>
        <v>30</v>
      </c>
      <c r="L953" s="52" t="str">
        <f>VLOOKUP(B953,Master_Item!B:M,12,0)</f>
        <v>โรงงานวังม่วง</v>
      </c>
      <c r="M953" s="11" t="str">
        <f t="shared" si="355"/>
        <v>โรงงานวังม่วงRegion 8</v>
      </c>
      <c r="N953" s="11">
        <f t="shared" si="356"/>
        <v>0</v>
      </c>
      <c r="O953" s="11">
        <f t="shared" si="357"/>
        <v>0</v>
      </c>
      <c r="P953" s="11">
        <f t="shared" si="358"/>
        <v>0</v>
      </c>
      <c r="Q953" s="11">
        <f t="shared" si="359"/>
        <v>0</v>
      </c>
      <c r="R953" s="11">
        <f t="shared" si="360"/>
        <v>0</v>
      </c>
      <c r="S953" s="11"/>
      <c r="T953" s="1">
        <f>VLOOKUP(B953,Master_Item!B:I,8,0)</f>
        <v>8.4</v>
      </c>
      <c r="U953" s="11">
        <f t="shared" si="361"/>
        <v>0</v>
      </c>
      <c r="V953" s="11">
        <f t="shared" si="362"/>
        <v>0</v>
      </c>
      <c r="W953" s="11">
        <f t="shared" si="363"/>
        <v>0</v>
      </c>
      <c r="X953" s="11">
        <f t="shared" si="364"/>
        <v>0</v>
      </c>
      <c r="Y953" s="11">
        <f t="shared" si="365"/>
        <v>0</v>
      </c>
    </row>
    <row r="954" spans="1:25">
      <c r="A954" s="13">
        <v>131</v>
      </c>
      <c r="B954" s="2">
        <v>310004569</v>
      </c>
      <c r="C954" s="1" t="s">
        <v>1124</v>
      </c>
      <c r="D954" s="1" t="s">
        <v>123</v>
      </c>
      <c r="E954" s="12"/>
      <c r="F954" s="12"/>
      <c r="G954" s="12"/>
      <c r="H954" s="4">
        <f>_xlfn.IFNA(VLOOKUP(B954,'FST MT'!A:FS,$A954,0),0)</f>
        <v>0</v>
      </c>
      <c r="K954" s="52">
        <f>IF(D954="MT",VLOOKUP(B954,Master_Item!B:H,7,0),VLOOKUP(B954,Master_Item!B:H,6,0))</f>
        <v>30</v>
      </c>
      <c r="L954" s="52" t="str">
        <f>VLOOKUP(B954,Master_Item!B:M,12,0)</f>
        <v>โรงงานวังม่วง</v>
      </c>
      <c r="M954" s="11" t="str">
        <f t="shared" si="355"/>
        <v>โรงงานวังม่วงMT</v>
      </c>
      <c r="N954" s="11">
        <f t="shared" si="356"/>
        <v>0</v>
      </c>
      <c r="O954" s="11">
        <f t="shared" si="357"/>
        <v>0</v>
      </c>
      <c r="P954" s="11">
        <f t="shared" si="358"/>
        <v>0</v>
      </c>
      <c r="Q954" s="11">
        <f t="shared" si="359"/>
        <v>0</v>
      </c>
      <c r="R954" s="11">
        <f t="shared" si="360"/>
        <v>0</v>
      </c>
      <c r="S954" s="11"/>
      <c r="T954" s="1">
        <f>VLOOKUP(B954,Master_Item!B:I,8,0)</f>
        <v>8.4</v>
      </c>
      <c r="U954" s="11">
        <f t="shared" si="361"/>
        <v>0</v>
      </c>
      <c r="V954" s="11">
        <f t="shared" si="362"/>
        <v>0</v>
      </c>
      <c r="W954" s="11">
        <f t="shared" si="363"/>
        <v>0</v>
      </c>
      <c r="X954" s="11">
        <f t="shared" si="364"/>
        <v>0</v>
      </c>
      <c r="Y954" s="11">
        <f t="shared" si="365"/>
        <v>0</v>
      </c>
    </row>
  </sheetData>
  <autoFilter ref="A4:Y894" xr:uid="{8F9A65C9-4815-4ED3-9D01-AC6B176FCFD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6CF6-9FB7-4D22-A306-0027181B89FF}">
  <dimension ref="B1:BY98"/>
  <sheetViews>
    <sheetView showGridLines="0" zoomScale="70" zoomScaleNormal="70" workbookViewId="0">
      <pane xSplit="5" ySplit="3" topLeftCell="BC20" activePane="bottomRight" state="frozen"/>
      <selection activeCell="K1" sqref="K1:N1048576"/>
      <selection pane="topRight" activeCell="K1" sqref="K1:N1048576"/>
      <selection pane="bottomLeft" activeCell="K1" sqref="K1:N1048576"/>
      <selection pane="bottomRight" activeCell="BY41" sqref="BY41"/>
    </sheetView>
  </sheetViews>
  <sheetFormatPr defaultColWidth="8.7109375" defaultRowHeight="12" outlineLevelCol="1"/>
  <cols>
    <col min="1" max="1" width="3.28515625" style="46" customWidth="1"/>
    <col min="2" max="2" width="10" style="74" bestFit="1" customWidth="1"/>
    <col min="3" max="3" width="10.7109375" style="74" bestFit="1" customWidth="1"/>
    <col min="4" max="4" width="23.28515625" style="46" bestFit="1" customWidth="1"/>
    <col min="5" max="5" width="40.42578125" style="46" customWidth="1"/>
    <col min="6" max="6" width="10.7109375" style="80" bestFit="1" customWidth="1"/>
    <col min="7" max="7" width="7.7109375" style="80" customWidth="1"/>
    <col min="8" max="16" width="9" style="46" bestFit="1" customWidth="1"/>
    <col min="17" max="17" width="12.28515625" style="46" bestFit="1" customWidth="1"/>
    <col min="18" max="18" width="10.7109375" style="80" bestFit="1" customWidth="1"/>
    <col min="19" max="29" width="9" style="46" bestFit="1" customWidth="1"/>
    <col min="30" max="30" width="10.7109375" style="80" customWidth="1"/>
    <col min="31" max="31" width="7.7109375" style="80" customWidth="1"/>
    <col min="32" max="41" width="8.7109375" style="46" customWidth="1"/>
    <col min="42" max="42" width="2.28515625" style="46" customWidth="1" outlineLevel="1"/>
    <col min="43" max="64" width="8.7109375" style="46" customWidth="1" outlineLevel="1"/>
    <col min="65" max="75" width="9" style="46" bestFit="1" customWidth="1"/>
    <col min="76" max="16384" width="8.7109375" style="46"/>
  </cols>
  <sheetData>
    <row r="1" spans="2:77" s="86" customFormat="1" ht="15" customHeight="1">
      <c r="B1" s="85"/>
      <c r="C1" s="85"/>
      <c r="F1" s="86">
        <v>11</v>
      </c>
      <c r="G1" s="87">
        <v>6</v>
      </c>
      <c r="H1" s="87">
        <v>7</v>
      </c>
      <c r="I1" s="87">
        <v>8</v>
      </c>
      <c r="J1" s="87">
        <v>9</v>
      </c>
      <c r="K1" s="87">
        <v>10</v>
      </c>
      <c r="L1" s="87">
        <v>11</v>
      </c>
      <c r="M1" s="87">
        <v>12</v>
      </c>
      <c r="N1" s="87">
        <v>13</v>
      </c>
      <c r="Q1" s="87">
        <f>SUM(F4:N98)</f>
        <v>3257905.3909354517</v>
      </c>
      <c r="R1" s="86">
        <v>71</v>
      </c>
      <c r="S1" s="86">
        <v>15</v>
      </c>
      <c r="T1" s="86">
        <v>16</v>
      </c>
      <c r="U1" s="86">
        <v>17</v>
      </c>
      <c r="V1" s="86">
        <v>18</v>
      </c>
      <c r="W1" s="86">
        <v>19</v>
      </c>
      <c r="X1" s="86">
        <v>20</v>
      </c>
      <c r="Y1" s="86">
        <v>21</v>
      </c>
      <c r="Z1" s="86">
        <v>22</v>
      </c>
      <c r="AC1" s="87">
        <f>SUM(R4:Z98)</f>
        <v>1284609</v>
      </c>
      <c r="AD1" s="86">
        <v>131</v>
      </c>
      <c r="AE1" s="87">
        <v>24</v>
      </c>
      <c r="AF1" s="86">
        <v>25</v>
      </c>
      <c r="AG1" s="87">
        <v>26</v>
      </c>
      <c r="AH1" s="87">
        <v>27</v>
      </c>
      <c r="AI1" s="86">
        <v>28</v>
      </c>
      <c r="AJ1" s="87">
        <v>29</v>
      </c>
      <c r="AK1" s="87">
        <v>30</v>
      </c>
      <c r="AL1" s="86">
        <v>31</v>
      </c>
      <c r="AO1" s="87">
        <f>SUM(AD4:AL98)</f>
        <v>1248895</v>
      </c>
      <c r="AQ1" s="87">
        <v>42</v>
      </c>
      <c r="AR1" s="87">
        <v>43</v>
      </c>
      <c r="AS1" s="87">
        <v>44</v>
      </c>
      <c r="AT1" s="87">
        <v>45</v>
      </c>
      <c r="AU1" s="87">
        <v>46</v>
      </c>
      <c r="AV1" s="87">
        <v>47</v>
      </c>
      <c r="AW1" s="87">
        <v>48</v>
      </c>
      <c r="AX1" s="87">
        <v>49</v>
      </c>
      <c r="AY1" s="87">
        <v>50</v>
      </c>
      <c r="AZ1" s="87">
        <v>51</v>
      </c>
      <c r="BA1" s="87">
        <v>52</v>
      </c>
      <c r="BB1" s="87">
        <v>53</v>
      </c>
      <c r="BC1" s="87">
        <v>54</v>
      </c>
      <c r="BD1" s="87">
        <v>55</v>
      </c>
      <c r="BE1" s="87">
        <v>56</v>
      </c>
      <c r="BF1" s="87">
        <v>57</v>
      </c>
      <c r="BG1" s="87">
        <v>58</v>
      </c>
      <c r="BH1" s="87">
        <v>59</v>
      </c>
      <c r="BI1" s="87">
        <v>60</v>
      </c>
      <c r="BJ1" s="87">
        <v>61</v>
      </c>
      <c r="BK1" s="87">
        <v>62</v>
      </c>
      <c r="BL1" s="87">
        <v>63</v>
      </c>
      <c r="BM1" s="87">
        <v>64</v>
      </c>
      <c r="BN1" s="87">
        <f>BM1+1</f>
        <v>65</v>
      </c>
      <c r="BO1" s="87">
        <f t="shared" ref="BO1:BW1" si="0">BN1+1</f>
        <v>66</v>
      </c>
      <c r="BP1" s="87">
        <f t="shared" si="0"/>
        <v>67</v>
      </c>
      <c r="BQ1" s="87">
        <f t="shared" si="0"/>
        <v>68</v>
      </c>
      <c r="BR1" s="87">
        <f t="shared" si="0"/>
        <v>69</v>
      </c>
      <c r="BS1" s="87">
        <f t="shared" si="0"/>
        <v>70</v>
      </c>
      <c r="BT1" s="87">
        <f t="shared" si="0"/>
        <v>71</v>
      </c>
      <c r="BU1" s="87">
        <f t="shared" si="0"/>
        <v>72</v>
      </c>
      <c r="BV1" s="87">
        <f t="shared" si="0"/>
        <v>73</v>
      </c>
      <c r="BW1" s="87">
        <f t="shared" si="0"/>
        <v>74</v>
      </c>
    </row>
    <row r="2" spans="2:77">
      <c r="F2" s="88" t="s">
        <v>157</v>
      </c>
      <c r="P2" s="89">
        <v>0.55000000000000004</v>
      </c>
      <c r="Q2" s="89">
        <v>0.45</v>
      </c>
      <c r="R2" s="90" t="s">
        <v>156</v>
      </c>
      <c r="AB2" s="89">
        <v>0.55000000000000004</v>
      </c>
      <c r="AC2" s="89">
        <v>0.45</v>
      </c>
      <c r="AD2" s="91" t="s">
        <v>155</v>
      </c>
      <c r="AE2" s="77"/>
      <c r="AN2" s="89">
        <v>0.55000000000000004</v>
      </c>
      <c r="AO2" s="89">
        <v>0.45</v>
      </c>
      <c r="AQ2" s="88" t="str">
        <f>F2</f>
        <v>M</v>
      </c>
      <c r="BB2" s="90" t="str">
        <f>R2</f>
        <v>M+1</v>
      </c>
      <c r="BM2" s="91" t="str">
        <f>AD2</f>
        <v>M+2</v>
      </c>
    </row>
    <row r="3" spans="2:77">
      <c r="B3" s="92" t="s">
        <v>10</v>
      </c>
      <c r="C3" s="92" t="s">
        <v>11</v>
      </c>
      <c r="D3" s="93" t="s">
        <v>12</v>
      </c>
      <c r="E3" s="93" t="s">
        <v>13</v>
      </c>
      <c r="F3" s="79" t="s">
        <v>123</v>
      </c>
      <c r="G3" s="79" t="s">
        <v>93</v>
      </c>
      <c r="H3" s="79" t="s">
        <v>94</v>
      </c>
      <c r="I3" s="79" t="s">
        <v>95</v>
      </c>
      <c r="J3" s="79" t="s">
        <v>96</v>
      </c>
      <c r="K3" s="79" t="s">
        <v>97</v>
      </c>
      <c r="L3" s="79" t="s">
        <v>98</v>
      </c>
      <c r="M3" s="79" t="s">
        <v>99</v>
      </c>
      <c r="N3" s="79" t="s">
        <v>100</v>
      </c>
      <c r="O3" s="79" t="s">
        <v>261</v>
      </c>
      <c r="P3" s="79" t="s">
        <v>130</v>
      </c>
      <c r="Q3" s="79" t="s">
        <v>131</v>
      </c>
      <c r="R3" s="94" t="s">
        <v>123</v>
      </c>
      <c r="S3" s="94" t="s">
        <v>93</v>
      </c>
      <c r="T3" s="94" t="s">
        <v>94</v>
      </c>
      <c r="U3" s="94" t="s">
        <v>95</v>
      </c>
      <c r="V3" s="94" t="s">
        <v>96</v>
      </c>
      <c r="W3" s="94" t="s">
        <v>97</v>
      </c>
      <c r="X3" s="94" t="s">
        <v>98</v>
      </c>
      <c r="Y3" s="94" t="s">
        <v>99</v>
      </c>
      <c r="Z3" s="94" t="s">
        <v>100</v>
      </c>
      <c r="AA3" s="94" t="s">
        <v>261</v>
      </c>
      <c r="AB3" s="94" t="s">
        <v>130</v>
      </c>
      <c r="AC3" s="94" t="s">
        <v>131</v>
      </c>
      <c r="AD3" s="95" t="s">
        <v>123</v>
      </c>
      <c r="AE3" s="95" t="s">
        <v>93</v>
      </c>
      <c r="AF3" s="95" t="s">
        <v>94</v>
      </c>
      <c r="AG3" s="95" t="s">
        <v>95</v>
      </c>
      <c r="AH3" s="95" t="s">
        <v>96</v>
      </c>
      <c r="AI3" s="95" t="s">
        <v>97</v>
      </c>
      <c r="AJ3" s="95" t="s">
        <v>98</v>
      </c>
      <c r="AK3" s="95" t="s">
        <v>99</v>
      </c>
      <c r="AL3" s="95" t="s">
        <v>100</v>
      </c>
      <c r="AM3" s="95" t="s">
        <v>261</v>
      </c>
      <c r="AN3" s="95" t="s">
        <v>130</v>
      </c>
      <c r="AO3" s="95" t="s">
        <v>131</v>
      </c>
      <c r="AQ3" s="79" t="s">
        <v>93</v>
      </c>
      <c r="AR3" s="79" t="s">
        <v>94</v>
      </c>
      <c r="AS3" s="79" t="s">
        <v>95</v>
      </c>
      <c r="AT3" s="79" t="s">
        <v>96</v>
      </c>
      <c r="AU3" s="79" t="s">
        <v>97</v>
      </c>
      <c r="AV3" s="79" t="s">
        <v>98</v>
      </c>
      <c r="AW3" s="79" t="s">
        <v>99</v>
      </c>
      <c r="AX3" s="79" t="s">
        <v>100</v>
      </c>
      <c r="AY3" s="79" t="s">
        <v>261</v>
      </c>
      <c r="AZ3" s="79" t="s">
        <v>130</v>
      </c>
      <c r="BA3" s="79" t="s">
        <v>131</v>
      </c>
      <c r="BB3" s="94" t="s">
        <v>93</v>
      </c>
      <c r="BC3" s="94" t="s">
        <v>94</v>
      </c>
      <c r="BD3" s="94" t="s">
        <v>95</v>
      </c>
      <c r="BE3" s="94" t="s">
        <v>96</v>
      </c>
      <c r="BF3" s="94" t="s">
        <v>97</v>
      </c>
      <c r="BG3" s="94" t="s">
        <v>98</v>
      </c>
      <c r="BH3" s="94" t="s">
        <v>99</v>
      </c>
      <c r="BI3" s="94" t="s">
        <v>100</v>
      </c>
      <c r="BJ3" s="94" t="s">
        <v>261</v>
      </c>
      <c r="BK3" s="94" t="s">
        <v>130</v>
      </c>
      <c r="BL3" s="94" t="s">
        <v>131</v>
      </c>
      <c r="BM3" s="95" t="s">
        <v>93</v>
      </c>
      <c r="BN3" s="95" t="s">
        <v>94</v>
      </c>
      <c r="BO3" s="95" t="s">
        <v>95</v>
      </c>
      <c r="BP3" s="95" t="s">
        <v>96</v>
      </c>
      <c r="BQ3" s="95" t="s">
        <v>97</v>
      </c>
      <c r="BR3" s="95" t="s">
        <v>98</v>
      </c>
      <c r="BS3" s="95" t="s">
        <v>99</v>
      </c>
      <c r="BT3" s="95" t="s">
        <v>100</v>
      </c>
      <c r="BU3" s="95" t="s">
        <v>261</v>
      </c>
      <c r="BV3" s="95" t="s">
        <v>130</v>
      </c>
      <c r="BW3" s="95" t="s">
        <v>131</v>
      </c>
      <c r="BY3" s="281" t="s">
        <v>684</v>
      </c>
    </row>
    <row r="4" spans="2:77">
      <c r="B4" s="74">
        <v>310002949</v>
      </c>
      <c r="C4" s="74">
        <v>310002949</v>
      </c>
      <c r="D4" s="46" t="s">
        <v>20</v>
      </c>
      <c r="E4" s="46" t="s">
        <v>195</v>
      </c>
      <c r="F4" s="80">
        <f>_xlfn.IFNA(VLOOKUP($B4,'FST MT'!$A:$K,F$1,0),0)</f>
        <v>1044</v>
      </c>
      <c r="G4" s="80">
        <f>_xlfn.IFNA(VLOOKUP($B4,'FST OMT'!$C:$AH,G$1,0),0)+_xlfn.IFNA(VLOOKUP($B4,'FST CV'!$C:$AH,G$1,0),0)+_xlfn.IFNA(VLOOKUP($B4,'FST TT'!$C:$AH,G$1,0),0)</f>
        <v>218</v>
      </c>
      <c r="H4" s="80">
        <f>_xlfn.IFNA(VLOOKUP($B4,'FST OMT'!$C:$AH,H$1,0),0)+_xlfn.IFNA(VLOOKUP($B4,'FST CV'!$C:$AH,H$1,0),0)+_xlfn.IFNA(VLOOKUP($B4,'FST TT'!$C:$AH,H$1,0),0)</f>
        <v>758</v>
      </c>
      <c r="I4" s="80">
        <f>_xlfn.IFNA(VLOOKUP($B4,'FST OMT'!$C:$AH,I$1,0),0)+_xlfn.IFNA(VLOOKUP($B4,'FST CV'!$C:$AH,I$1,0),0)+_xlfn.IFNA(VLOOKUP($B4,'FST TT'!$C:$AH,I$1,0),0)</f>
        <v>530</v>
      </c>
      <c r="J4" s="80">
        <f>_xlfn.IFNA(VLOOKUP($B4,'FST OMT'!$C:$AH,J$1,0),0)+_xlfn.IFNA(VLOOKUP($B4,'FST CV'!$C:$AH,J$1,0),0)+_xlfn.IFNA(VLOOKUP($B4,'FST TT'!$C:$AH,J$1,0),0)</f>
        <v>348</v>
      </c>
      <c r="K4" s="80">
        <f>_xlfn.IFNA(VLOOKUP($B4,'FST OMT'!$C:$AH,K$1,0),0)+_xlfn.IFNA(VLOOKUP($B4,'FST CV'!$C:$AH,K$1,0),0)+_xlfn.IFNA(VLOOKUP($B4,'FST TT'!$C:$AH,K$1,0),0)</f>
        <v>128</v>
      </c>
      <c r="L4" s="80">
        <f>_xlfn.IFNA(VLOOKUP($B4,'FST OMT'!$C:$AH,L$1,0),0)+_xlfn.IFNA(VLOOKUP($B4,'FST CV'!$C:$AH,L$1,0),0)+_xlfn.IFNA(VLOOKUP($B4,'FST TT'!$C:$AH,L$1,0),0)</f>
        <v>468</v>
      </c>
      <c r="M4" s="80">
        <f>_xlfn.IFNA(VLOOKUP($B4,'FST OMT'!$C:$AH,M$1,0),0)+_xlfn.IFNA(VLOOKUP($B4,'FST CV'!$C:$AH,M$1,0),0)+_xlfn.IFNA(VLOOKUP($B4,'FST TT'!$C:$AH,M$1,0),0)</f>
        <v>591</v>
      </c>
      <c r="N4" s="80">
        <f>_xlfn.IFNA(VLOOKUP($B4,'FST OMT'!$C:$AH,N$1,0),0)+_xlfn.IFNA(VLOOKUP($B4,'FST CV'!$C:$AH,N$1,0),0)+_xlfn.IFNA(VLOOKUP($B4,'FST TT'!$C:$AH,N$1,0),0)</f>
        <v>883</v>
      </c>
      <c r="O4" s="80">
        <f>SUM(I4:J4)</f>
        <v>878</v>
      </c>
      <c r="P4" s="80">
        <f>L4*$P$2</f>
        <v>257.40000000000003</v>
      </c>
      <c r="Q4" s="80">
        <f>L4*$Q$2</f>
        <v>210.6</v>
      </c>
      <c r="R4" s="80">
        <f>_xlfn.IFNA(VLOOKUP($B4,'FST MT'!$C:$FS,67,0),0)</f>
        <v>0</v>
      </c>
      <c r="S4" s="80">
        <f>_xlfn.IFNA(VLOOKUP($B4,'FST OMT'!$C:$AH,S$1,0),0)+_xlfn.IFNA(VLOOKUP($B4,'FST CV'!$C:$AH,S$1,0),0)+_xlfn.IFNA(VLOOKUP($B4,'FST TT'!$C:$AH,S$1,0),0)</f>
        <v>218</v>
      </c>
      <c r="T4" s="80">
        <f>_xlfn.IFNA(VLOOKUP($B4,'FST OMT'!$C:$AH,T$1,0),0)+_xlfn.IFNA(VLOOKUP($B4,'FST CV'!$C:$AH,T$1,0),0)+_xlfn.IFNA(VLOOKUP($B4,'FST TT'!$C:$AH,T$1,0),0)</f>
        <v>1389</v>
      </c>
      <c r="U4" s="80">
        <f>_xlfn.IFNA(VLOOKUP($B4,'FST OMT'!$C:$AH,U$1,0),0)+_xlfn.IFNA(VLOOKUP($B4,'FST CV'!$C:$AH,U$1,0),0)+_xlfn.IFNA(VLOOKUP($B4,'FST TT'!$C:$AH,U$1,0),0)</f>
        <v>662</v>
      </c>
      <c r="V4" s="80">
        <f>_xlfn.IFNA(VLOOKUP($B4,'FST OMT'!$C:$AH,V$1,0),0)+_xlfn.IFNA(VLOOKUP($B4,'FST CV'!$C:$AH,V$1,0),0)+_xlfn.IFNA(VLOOKUP($B4,'FST TT'!$C:$AH,V$1,0),0)</f>
        <v>413</v>
      </c>
      <c r="W4" s="80">
        <f>_xlfn.IFNA(VLOOKUP($B4,'FST OMT'!$C:$AH,W$1,0),0)+_xlfn.IFNA(VLOOKUP($B4,'FST CV'!$C:$AH,W$1,0),0)+_xlfn.IFNA(VLOOKUP($B4,'FST TT'!$C:$AH,W$1,0),0)</f>
        <v>303</v>
      </c>
      <c r="X4" s="80">
        <f>_xlfn.IFNA(VLOOKUP($B4,'FST OMT'!$C:$AH,X$1,0),0)+_xlfn.IFNA(VLOOKUP($B4,'FST CV'!$C:$AH,X$1,0),0)+_xlfn.IFNA(VLOOKUP($B4,'FST TT'!$C:$AH,X$1,0),0)</f>
        <v>377</v>
      </c>
      <c r="Y4" s="80">
        <f>_xlfn.IFNA(VLOOKUP($B4,'FST OMT'!$C:$AH,Y$1,0),0)+_xlfn.IFNA(VLOOKUP($B4,'FST CV'!$C:$AH,Y$1,0),0)+_xlfn.IFNA(VLOOKUP($B4,'FST TT'!$C:$AH,Y$1,0),0)</f>
        <v>586</v>
      </c>
      <c r="Z4" s="80">
        <f>_xlfn.IFNA(VLOOKUP($B4,'FST OMT'!$C:$AH,Z$1,0),0)+_xlfn.IFNA(VLOOKUP($B4,'FST CV'!$C:$AH,Z$1,0),0)+_xlfn.IFNA(VLOOKUP($B4,'FST TT'!$C:$AH,Z$1,0),0)</f>
        <v>978</v>
      </c>
      <c r="AA4" s="80">
        <f>SUM(U4:V4)</f>
        <v>1075</v>
      </c>
      <c r="AB4" s="80">
        <f>X4*$AB$2</f>
        <v>207.35000000000002</v>
      </c>
      <c r="AC4" s="80">
        <f>X4*$AC$2</f>
        <v>169.65</v>
      </c>
      <c r="AD4" s="80">
        <f>_xlfn.IFNA(VLOOKUP($B4,'FST MT'!$C:$FS,123,0),0)</f>
        <v>0</v>
      </c>
      <c r="AE4" s="80">
        <f>_xlfn.IFNA(VLOOKUP($B4,'FST OMT'!$C:$AH,AE$1,0),0)+_xlfn.IFNA(VLOOKUP($B4,'FST CV'!$C:$AH,AE$1,0),0)+_xlfn.IFNA(VLOOKUP($B4,'FST TT'!$C:$AH,AE$1,0),0)</f>
        <v>218</v>
      </c>
      <c r="AF4" s="80">
        <f>_xlfn.IFNA(VLOOKUP($B4,'FST OMT'!$C:$AH,AF$1,0),0)+_xlfn.IFNA(VLOOKUP($B4,'FST CV'!$C:$AH,AF$1,0),0)+_xlfn.IFNA(VLOOKUP($B4,'FST TT'!$C:$AH,AF$1,0),0)</f>
        <v>805</v>
      </c>
      <c r="AG4" s="80">
        <f>_xlfn.IFNA(VLOOKUP($B4,'FST OMT'!$C:$AH,AG$1,0),0)+_xlfn.IFNA(VLOOKUP($B4,'FST CV'!$C:$AH,AG$1,0),0)+_xlfn.IFNA(VLOOKUP($B4,'FST TT'!$C:$AH,AG$1,0),0)</f>
        <v>588</v>
      </c>
      <c r="AH4" s="80">
        <f>_xlfn.IFNA(VLOOKUP($B4,'FST OMT'!$C:$AH,AH$1,0),0)+_xlfn.IFNA(VLOOKUP($B4,'FST CV'!$C:$AH,AH$1,0),0)+_xlfn.IFNA(VLOOKUP($B4,'FST TT'!$C:$AH,AH$1,0),0)</f>
        <v>547</v>
      </c>
      <c r="AI4" s="80">
        <f>_xlfn.IFNA(VLOOKUP($B4,'FST OMT'!$C:$AH,AI$1,0),0)+_xlfn.IFNA(VLOOKUP($B4,'FST CV'!$C:$AH,AI$1,0),0)+_xlfn.IFNA(VLOOKUP($B4,'FST TT'!$C:$AH,AI$1,0),0)</f>
        <v>213</v>
      </c>
      <c r="AJ4" s="80">
        <f>_xlfn.IFNA(VLOOKUP($B4,'FST OMT'!$C:$AH,AJ$1,0),0)+_xlfn.IFNA(VLOOKUP($B4,'FST CV'!$C:$AH,AJ$1,0),0)+_xlfn.IFNA(VLOOKUP($B4,'FST TT'!$C:$AH,AJ$1,0),0)</f>
        <v>368</v>
      </c>
      <c r="AK4" s="80">
        <f>_xlfn.IFNA(VLOOKUP($B4,'FST OMT'!$C:$AH,AK$1,0),0)+_xlfn.IFNA(VLOOKUP($B4,'FST CV'!$C:$AH,AK$1,0),0)+_xlfn.IFNA(VLOOKUP($B4,'FST TT'!$C:$AH,AK$1,0),0)</f>
        <v>641</v>
      </c>
      <c r="AL4" s="80">
        <f>_xlfn.IFNA(VLOOKUP($B4,'FST OMT'!$C:$AH,AL$1,0),0)+_xlfn.IFNA(VLOOKUP($B4,'FST CV'!$C:$AH,AL$1,0),0)+_xlfn.IFNA(VLOOKUP($B4,'FST TT'!$C:$AH,AL$1,0),0)</f>
        <v>1168</v>
      </c>
      <c r="AM4" s="80">
        <f>SUM(AG4:AH4)</f>
        <v>1135</v>
      </c>
      <c r="AN4" s="80">
        <f>AJ4*$AN$2</f>
        <v>202.4</v>
      </c>
      <c r="AO4" s="80">
        <f>AJ4*$AO$2</f>
        <v>165.6</v>
      </c>
      <c r="AQ4" s="96">
        <f>IFERROR(G4/SUM($G4:$N4),0)</f>
        <v>5.5555555555555552E-2</v>
      </c>
      <c r="AR4" s="96">
        <f t="shared" ref="AR4:AR27" si="1">IFERROR(H4/SUM($G4:$N4),0)</f>
        <v>0.19317023445463813</v>
      </c>
      <c r="AS4" s="96">
        <f t="shared" ref="AS4:AS27" si="2">IFERROR(I4/SUM($G4:$N4),0)</f>
        <v>0.13506625891946994</v>
      </c>
      <c r="AT4" s="96">
        <f t="shared" ref="AT4:AT27" si="3">IFERROR(J4/SUM($G4:$N4),0)</f>
        <v>8.8685015290519878E-2</v>
      </c>
      <c r="AU4" s="96">
        <f t="shared" ref="AU4:AU27" si="4">IFERROR(K4/SUM($G4:$N4),0)</f>
        <v>3.2619775739041797E-2</v>
      </c>
      <c r="AV4" s="96">
        <f t="shared" ref="AV4:AV27" si="5">IFERROR(L4/SUM($G4:$N4),0)</f>
        <v>0.11926605504587157</v>
      </c>
      <c r="AW4" s="96">
        <f t="shared" ref="AW4:AW27" si="6">IFERROR(M4/SUM($G4:$N4),0)</f>
        <v>0.15061162079510704</v>
      </c>
      <c r="AX4" s="96">
        <f t="shared" ref="AX4:AX27" si="7">IFERROR(N4/SUM($G4:$N4),0)</f>
        <v>0.22502548419979612</v>
      </c>
      <c r="AY4" s="96">
        <f>IFERROR(O4/SUM($G4:$N4),0)</f>
        <v>0.2237512742099898</v>
      </c>
      <c r="AZ4" s="96">
        <f>IFERROR(P4/SUM($G4:$N4),0)</f>
        <v>6.5596330275229361E-2</v>
      </c>
      <c r="BA4" s="96">
        <f t="shared" ref="BA4:BA27" si="8">IFERROR(Q4/SUM($G4:$N4),0)</f>
        <v>5.3669724770642198E-2</v>
      </c>
      <c r="BB4" s="96">
        <f>IFERROR(S4/SUM($S4:$Z4),0)</f>
        <v>4.4254973609419407E-2</v>
      </c>
      <c r="BC4" s="96">
        <f t="shared" ref="BC4:BL4" si="9">IFERROR(T4/SUM($S4:$Z4),0)</f>
        <v>0.28197320341047505</v>
      </c>
      <c r="BD4" s="96">
        <f t="shared" si="9"/>
        <v>0.13438895655704425</v>
      </c>
      <c r="BE4" s="96">
        <f t="shared" si="9"/>
        <v>8.3840844498578967E-2</v>
      </c>
      <c r="BF4" s="96">
        <f t="shared" si="9"/>
        <v>6.1510353227771014E-2</v>
      </c>
      <c r="BG4" s="96">
        <f t="shared" si="9"/>
        <v>7.6532683719041816E-2</v>
      </c>
      <c r="BH4" s="96">
        <f t="shared" si="9"/>
        <v>0.11896061713357693</v>
      </c>
      <c r="BI4" s="96">
        <f t="shared" si="9"/>
        <v>0.19853836784409257</v>
      </c>
      <c r="BJ4" s="96">
        <f>IFERROR(AA4/SUM($S4:$Z4),0)</f>
        <v>0.21822980105562323</v>
      </c>
      <c r="BK4" s="96">
        <f t="shared" si="9"/>
        <v>4.2092976045473005E-2</v>
      </c>
      <c r="BL4" s="96">
        <f t="shared" si="9"/>
        <v>3.4439707673568819E-2</v>
      </c>
      <c r="BM4" s="96">
        <f>IFERROR(AE4/SUM($AE4:$AL4),0)</f>
        <v>4.7933157431838173E-2</v>
      </c>
      <c r="BN4" s="96">
        <f t="shared" ref="BN4:BW4" si="10">IFERROR(AF4/SUM($AE4:$AL4),0)</f>
        <v>0.17700087950747581</v>
      </c>
      <c r="BO4" s="96">
        <f t="shared" si="10"/>
        <v>0.12928759894459102</v>
      </c>
      <c r="BP4" s="96">
        <f t="shared" si="10"/>
        <v>0.1202726473175022</v>
      </c>
      <c r="BQ4" s="96">
        <f t="shared" si="10"/>
        <v>4.6833773087071241E-2</v>
      </c>
      <c r="BR4" s="96">
        <f t="shared" si="10"/>
        <v>8.0914687774846089E-2</v>
      </c>
      <c r="BS4" s="96">
        <f t="shared" si="10"/>
        <v>0.14094107299912048</v>
      </c>
      <c r="BT4" s="96">
        <f t="shared" si="10"/>
        <v>0.25681618293755498</v>
      </c>
      <c r="BU4" s="96">
        <f t="shared" si="10"/>
        <v>0.24956024626209322</v>
      </c>
      <c r="BV4" s="96">
        <f t="shared" si="10"/>
        <v>4.4503078276165349E-2</v>
      </c>
      <c r="BW4" s="96">
        <f t="shared" si="10"/>
        <v>3.641160949868074E-2</v>
      </c>
    </row>
    <row r="5" spans="2:77">
      <c r="B5" s="74">
        <v>310002950</v>
      </c>
      <c r="C5" s="74">
        <v>310002950</v>
      </c>
      <c r="D5" s="46" t="s">
        <v>21</v>
      </c>
      <c r="E5" s="46" t="s">
        <v>196</v>
      </c>
      <c r="F5" s="80">
        <f>_xlfn.IFNA(VLOOKUP($B5,'FST MT'!$A:$K,F$1,0),0)</f>
        <v>6380</v>
      </c>
      <c r="G5" s="80">
        <f>_xlfn.IFNA(VLOOKUP($B5,'FST OMT'!$C:$AH,G$1,0),0)+_xlfn.IFNA(VLOOKUP($B5,'FST CV'!$C:$AH,G$1,0),0)+_xlfn.IFNA(VLOOKUP($B5,'FST TT'!$C:$AH,G$1,0),0)</f>
        <v>0</v>
      </c>
      <c r="H5" s="80">
        <f>_xlfn.IFNA(VLOOKUP($B5,'FST OMT'!$C:$AH,H$1,0),0)+_xlfn.IFNA(VLOOKUP($B5,'FST CV'!$C:$AH,H$1,0),0)+_xlfn.IFNA(VLOOKUP($B5,'FST TT'!$C:$AH,H$1,0),0)</f>
        <v>0</v>
      </c>
      <c r="I5" s="80">
        <f>_xlfn.IFNA(VLOOKUP($B5,'FST OMT'!$C:$AH,I$1,0),0)+_xlfn.IFNA(VLOOKUP($B5,'FST CV'!$C:$AH,I$1,0),0)+_xlfn.IFNA(VLOOKUP($B5,'FST TT'!$C:$AH,I$1,0),0)</f>
        <v>0</v>
      </c>
      <c r="J5" s="80">
        <f>_xlfn.IFNA(VLOOKUP($B5,'FST OMT'!$C:$AH,J$1,0),0)+_xlfn.IFNA(VLOOKUP($B5,'FST CV'!$C:$AH,J$1,0),0)+_xlfn.IFNA(VLOOKUP($B5,'FST TT'!$C:$AH,J$1,0),0)</f>
        <v>0</v>
      </c>
      <c r="K5" s="80">
        <f>_xlfn.IFNA(VLOOKUP($B5,'FST OMT'!$C:$AH,K$1,0),0)+_xlfn.IFNA(VLOOKUP($B5,'FST CV'!$C:$AH,K$1,0),0)+_xlfn.IFNA(VLOOKUP($B5,'FST TT'!$C:$AH,K$1,0),0)</f>
        <v>0</v>
      </c>
      <c r="L5" s="80">
        <f>_xlfn.IFNA(VLOOKUP($B5,'FST OMT'!$C:$AH,L$1,0),0)+_xlfn.IFNA(VLOOKUP($B5,'FST CV'!$C:$AH,L$1,0),0)+_xlfn.IFNA(VLOOKUP($B5,'FST TT'!$C:$AH,L$1,0),0)</f>
        <v>0</v>
      </c>
      <c r="M5" s="80">
        <f>_xlfn.IFNA(VLOOKUP($B5,'FST OMT'!$C:$AH,M$1,0),0)+_xlfn.IFNA(VLOOKUP($B5,'FST CV'!$C:$AH,M$1,0),0)+_xlfn.IFNA(VLOOKUP($B5,'FST TT'!$C:$AH,M$1,0),0)</f>
        <v>0</v>
      </c>
      <c r="N5" s="80">
        <f>_xlfn.IFNA(VLOOKUP($B5,'FST OMT'!$C:$AH,N$1,0),0)+_xlfn.IFNA(VLOOKUP($B5,'FST CV'!$C:$AH,N$1,0),0)+_xlfn.IFNA(VLOOKUP($B5,'FST TT'!$C:$AH,N$1,0),0)</f>
        <v>0</v>
      </c>
      <c r="O5" s="80">
        <f t="shared" ref="O5:O48" si="11">SUM(I5:J5)</f>
        <v>0</v>
      </c>
      <c r="P5" s="80">
        <f t="shared" ref="P5:P48" si="12">L5*$P$2</f>
        <v>0</v>
      </c>
      <c r="Q5" s="80">
        <f t="shared" ref="Q5:Q48" si="13">L5*$Q$2</f>
        <v>0</v>
      </c>
      <c r="R5" s="80">
        <f>_xlfn.IFNA(VLOOKUP($B5,'FST MT'!$C:$FS,67,0),0)</f>
        <v>0</v>
      </c>
      <c r="S5" s="80">
        <f>_xlfn.IFNA(VLOOKUP($B5,'FST OMT'!$C:$AH,S$1,0),0)+_xlfn.IFNA(VLOOKUP($B5,'FST CV'!$C:$AH,S$1,0),0)+_xlfn.IFNA(VLOOKUP($B5,'FST TT'!$C:$AH,S$1,0),0)</f>
        <v>0</v>
      </c>
      <c r="T5" s="80">
        <f>_xlfn.IFNA(VLOOKUP($B5,'FST OMT'!$C:$AH,T$1,0),0)+_xlfn.IFNA(VLOOKUP($B5,'FST CV'!$C:$AH,T$1,0),0)+_xlfn.IFNA(VLOOKUP($B5,'FST TT'!$C:$AH,T$1,0),0)</f>
        <v>0</v>
      </c>
      <c r="U5" s="80">
        <f>_xlfn.IFNA(VLOOKUP($B5,'FST OMT'!$C:$AH,U$1,0),0)+_xlfn.IFNA(VLOOKUP($B5,'FST CV'!$C:$AH,U$1,0),0)+_xlfn.IFNA(VLOOKUP($B5,'FST TT'!$C:$AH,U$1,0),0)</f>
        <v>0</v>
      </c>
      <c r="V5" s="80">
        <f>_xlfn.IFNA(VLOOKUP($B5,'FST OMT'!$C:$AH,V$1,0),0)+_xlfn.IFNA(VLOOKUP($B5,'FST CV'!$C:$AH,V$1,0),0)+_xlfn.IFNA(VLOOKUP($B5,'FST TT'!$C:$AH,V$1,0),0)</f>
        <v>0</v>
      </c>
      <c r="W5" s="80">
        <f>_xlfn.IFNA(VLOOKUP($B5,'FST OMT'!$C:$AH,W$1,0),0)+_xlfn.IFNA(VLOOKUP($B5,'FST CV'!$C:$AH,W$1,0),0)+_xlfn.IFNA(VLOOKUP($B5,'FST TT'!$C:$AH,W$1,0),0)</f>
        <v>0</v>
      </c>
      <c r="X5" s="80">
        <f>_xlfn.IFNA(VLOOKUP($B5,'FST OMT'!$C:$AH,X$1,0),0)+_xlfn.IFNA(VLOOKUP($B5,'FST CV'!$C:$AH,X$1,0),0)+_xlfn.IFNA(VLOOKUP($B5,'FST TT'!$C:$AH,X$1,0),0)</f>
        <v>0</v>
      </c>
      <c r="Y5" s="80">
        <f>_xlfn.IFNA(VLOOKUP($B5,'FST OMT'!$C:$AH,Y$1,0),0)+_xlfn.IFNA(VLOOKUP($B5,'FST CV'!$C:$AH,Y$1,0),0)+_xlfn.IFNA(VLOOKUP($B5,'FST TT'!$C:$AH,Y$1,0),0)</f>
        <v>0</v>
      </c>
      <c r="Z5" s="80">
        <f>_xlfn.IFNA(VLOOKUP($B5,'FST OMT'!$C:$AH,Z$1,0),0)+_xlfn.IFNA(VLOOKUP($B5,'FST CV'!$C:$AH,Z$1,0),0)+_xlfn.IFNA(VLOOKUP($B5,'FST TT'!$C:$AH,Z$1,0),0)</f>
        <v>0</v>
      </c>
      <c r="AA5" s="80">
        <f t="shared" ref="AA5:AA48" si="14">SUM(U5:V5)</f>
        <v>0</v>
      </c>
      <c r="AB5" s="80">
        <f t="shared" ref="AB5:AB48" si="15">X5*$AB$2</f>
        <v>0</v>
      </c>
      <c r="AC5" s="80">
        <f t="shared" ref="AC5:AC48" si="16">X5*$AC$2</f>
        <v>0</v>
      </c>
      <c r="AD5" s="80">
        <f>_xlfn.IFNA(VLOOKUP($B5,'FST MT'!$C:$FS,123,0),0)</f>
        <v>0</v>
      </c>
      <c r="AE5" s="80">
        <f>_xlfn.IFNA(VLOOKUP($B5,'FST OMT'!$C:$AH,AE$1,0),0)+_xlfn.IFNA(VLOOKUP($B5,'FST CV'!$C:$AH,AE$1,0),0)+_xlfn.IFNA(VLOOKUP($B5,'FST TT'!$C:$AH,AE$1,0),0)</f>
        <v>0</v>
      </c>
      <c r="AF5" s="80">
        <f>_xlfn.IFNA(VLOOKUP($B5,'FST OMT'!$C:$AH,AF$1,0),0)+_xlfn.IFNA(VLOOKUP($B5,'FST CV'!$C:$AH,AF$1,0),0)+_xlfn.IFNA(VLOOKUP($B5,'FST TT'!$C:$AH,AF$1,0),0)</f>
        <v>0</v>
      </c>
      <c r="AG5" s="80">
        <f>_xlfn.IFNA(VLOOKUP($B5,'FST OMT'!$C:$AH,AG$1,0),0)+_xlfn.IFNA(VLOOKUP($B5,'FST CV'!$C:$AH,AG$1,0),0)+_xlfn.IFNA(VLOOKUP($B5,'FST TT'!$C:$AH,AG$1,0),0)</f>
        <v>0</v>
      </c>
      <c r="AH5" s="80">
        <f>_xlfn.IFNA(VLOOKUP($B5,'FST OMT'!$C:$AH,AH$1,0),0)+_xlfn.IFNA(VLOOKUP($B5,'FST CV'!$C:$AH,AH$1,0),0)+_xlfn.IFNA(VLOOKUP($B5,'FST TT'!$C:$AH,AH$1,0),0)</f>
        <v>0</v>
      </c>
      <c r="AI5" s="80">
        <f>_xlfn.IFNA(VLOOKUP($B5,'FST OMT'!$C:$AH,AI$1,0),0)+_xlfn.IFNA(VLOOKUP($B5,'FST CV'!$C:$AH,AI$1,0),0)+_xlfn.IFNA(VLOOKUP($B5,'FST TT'!$C:$AH,AI$1,0),0)</f>
        <v>0</v>
      </c>
      <c r="AJ5" s="80">
        <f>_xlfn.IFNA(VLOOKUP($B5,'FST OMT'!$C:$AH,AJ$1,0),0)+_xlfn.IFNA(VLOOKUP($B5,'FST CV'!$C:$AH,AJ$1,0),0)+_xlfn.IFNA(VLOOKUP($B5,'FST TT'!$C:$AH,AJ$1,0),0)</f>
        <v>0</v>
      </c>
      <c r="AK5" s="80">
        <f>_xlfn.IFNA(VLOOKUP($B5,'FST OMT'!$C:$AH,AK$1,0),0)+_xlfn.IFNA(VLOOKUP($B5,'FST CV'!$C:$AH,AK$1,0),0)+_xlfn.IFNA(VLOOKUP($B5,'FST TT'!$C:$AH,AK$1,0),0)</f>
        <v>0</v>
      </c>
      <c r="AL5" s="80">
        <f>_xlfn.IFNA(VLOOKUP($B5,'FST OMT'!$C:$AH,AL$1,0),0)+_xlfn.IFNA(VLOOKUP($B5,'FST CV'!$C:$AH,AL$1,0),0)+_xlfn.IFNA(VLOOKUP($B5,'FST TT'!$C:$AH,AL$1,0),0)</f>
        <v>0</v>
      </c>
      <c r="AM5" s="80">
        <f t="shared" ref="AM5:AM48" si="17">SUM(AG5:AH5)</f>
        <v>0</v>
      </c>
      <c r="AN5" s="80">
        <f t="shared" ref="AN5:AN48" si="18">AJ5*$AN$2</f>
        <v>0</v>
      </c>
      <c r="AO5" s="80">
        <f t="shared" ref="AO5:AO48" si="19">AJ5*$AO$2</f>
        <v>0</v>
      </c>
      <c r="AQ5" s="96">
        <f t="shared" ref="AQ5:AQ48" si="20">IFERROR(G5/SUM($G5:$N5),0)</f>
        <v>0</v>
      </c>
      <c r="AR5" s="96">
        <f t="shared" si="1"/>
        <v>0</v>
      </c>
      <c r="AS5" s="96">
        <f t="shared" si="2"/>
        <v>0</v>
      </c>
      <c r="AT5" s="96">
        <f t="shared" si="3"/>
        <v>0</v>
      </c>
      <c r="AU5" s="96">
        <f t="shared" si="4"/>
        <v>0</v>
      </c>
      <c r="AV5" s="96">
        <f t="shared" si="5"/>
        <v>0</v>
      </c>
      <c r="AW5" s="96">
        <f t="shared" si="6"/>
        <v>0</v>
      </c>
      <c r="AX5" s="96">
        <f t="shared" si="7"/>
        <v>0</v>
      </c>
      <c r="AY5" s="96">
        <f t="shared" ref="AY5:AY27" si="21">IFERROR(O5/SUM($G5:$N5),0)</f>
        <v>0</v>
      </c>
      <c r="AZ5" s="96">
        <f t="shared" ref="AZ5:AZ27" si="22">IFERROR(P5/SUM($G5:$N5),0)</f>
        <v>0</v>
      </c>
      <c r="BA5" s="96">
        <f t="shared" si="8"/>
        <v>0</v>
      </c>
      <c r="BB5" s="96">
        <f t="shared" ref="BB5:BB48" si="23">IFERROR(S5/SUM($S5:$Z5),0)</f>
        <v>0</v>
      </c>
      <c r="BC5" s="96">
        <f t="shared" ref="BC5:BC48" si="24">IFERROR(T5/SUM($S5:$Z5),0)</f>
        <v>0</v>
      </c>
      <c r="BD5" s="96">
        <f t="shared" ref="BD5:BD48" si="25">IFERROR(U5/SUM($S5:$Z5),0)</f>
        <v>0</v>
      </c>
      <c r="BE5" s="96">
        <f t="shared" ref="BE5:BE48" si="26">IFERROR(V5/SUM($S5:$Z5),0)</f>
        <v>0</v>
      </c>
      <c r="BF5" s="96">
        <f t="shared" ref="BF5:BF48" si="27">IFERROR(W5/SUM($S5:$Z5),0)</f>
        <v>0</v>
      </c>
      <c r="BG5" s="96">
        <f t="shared" ref="BG5:BG48" si="28">IFERROR(X5/SUM($S5:$Z5),0)</f>
        <v>0</v>
      </c>
      <c r="BH5" s="96">
        <f t="shared" ref="BH5:BH48" si="29">IFERROR(Y5/SUM($S5:$Z5),0)</f>
        <v>0</v>
      </c>
      <c r="BI5" s="96">
        <f t="shared" ref="BI5:BI48" si="30">IFERROR(Z5/SUM($S5:$Z5),0)</f>
        <v>0</v>
      </c>
      <c r="BJ5" s="96">
        <f t="shared" ref="BJ5:BJ48" si="31">IFERROR(AA5/SUM($S5:$Z5),0)</f>
        <v>0</v>
      </c>
      <c r="BK5" s="96">
        <f t="shared" ref="BK5:BK48" si="32">IFERROR(AB5/SUM($S5:$Z5),0)</f>
        <v>0</v>
      </c>
      <c r="BL5" s="96">
        <f t="shared" ref="BL5:BL48" si="33">IFERROR(AC5/SUM($S5:$Z5),0)</f>
        <v>0</v>
      </c>
      <c r="BM5" s="96">
        <f t="shared" ref="BM5:BM48" si="34">IFERROR(AE5/SUM($AE5:$AL5),0)</f>
        <v>0</v>
      </c>
      <c r="BN5" s="96">
        <f t="shared" ref="BN5:BN48" si="35">IFERROR(AF5/SUM($AE5:$AL5),0)</f>
        <v>0</v>
      </c>
      <c r="BO5" s="96">
        <f t="shared" ref="BO5:BO48" si="36">IFERROR(AG5/SUM($AE5:$AL5),0)</f>
        <v>0</v>
      </c>
      <c r="BP5" s="96">
        <f t="shared" ref="BP5:BP48" si="37">IFERROR(AH5/SUM($AE5:$AL5),0)</f>
        <v>0</v>
      </c>
      <c r="BQ5" s="96">
        <f t="shared" ref="BQ5:BQ48" si="38">IFERROR(AI5/SUM($AE5:$AL5),0)</f>
        <v>0</v>
      </c>
      <c r="BR5" s="96">
        <f t="shared" ref="BR5:BR48" si="39">IFERROR(AJ5/SUM($AE5:$AL5),0)</f>
        <v>0</v>
      </c>
      <c r="BS5" s="96">
        <f t="shared" ref="BS5:BS48" si="40">IFERROR(AK5/SUM($AE5:$AL5),0)</f>
        <v>0</v>
      </c>
      <c r="BT5" s="96">
        <f t="shared" ref="BT5:BT48" si="41">IFERROR(AL5/SUM($AE5:$AL5),0)</f>
        <v>0</v>
      </c>
      <c r="BU5" s="96">
        <f t="shared" ref="BU5:BU48" si="42">IFERROR(AM5/SUM($AE5:$AL5),0)</f>
        <v>0</v>
      </c>
      <c r="BV5" s="96">
        <f t="shared" ref="BV5:BV48" si="43">IFERROR(AN5/SUM($AE5:$AL5),0)</f>
        <v>0</v>
      </c>
      <c r="BW5" s="96">
        <f t="shared" ref="BW5:BW48" si="44">IFERROR(AO5/SUM($AE5:$AL5),0)</f>
        <v>0</v>
      </c>
    </row>
    <row r="6" spans="2:77">
      <c r="B6" s="74">
        <v>310002953</v>
      </c>
      <c r="C6" s="74">
        <v>310002953</v>
      </c>
      <c r="D6" s="46" t="s">
        <v>22</v>
      </c>
      <c r="E6" s="46" t="s">
        <v>199</v>
      </c>
      <c r="F6" s="80">
        <f>_xlfn.IFNA(VLOOKUP($B6,'FST MT'!$A:$K,F$1,0),0)</f>
        <v>7666</v>
      </c>
      <c r="G6" s="80">
        <f>_xlfn.IFNA(VLOOKUP($B6,'FST OMT'!$C:$AH,G$1,0),0)+_xlfn.IFNA(VLOOKUP($B6,'FST CV'!$C:$AH,G$1,0),0)+_xlfn.IFNA(VLOOKUP($B6,'FST TT'!$C:$AH,G$1,0),0)</f>
        <v>677</v>
      </c>
      <c r="H6" s="80">
        <f>_xlfn.IFNA(VLOOKUP($B6,'FST OMT'!$C:$AH,H$1,0),0)+_xlfn.IFNA(VLOOKUP($B6,'FST CV'!$C:$AH,H$1,0),0)+_xlfn.IFNA(VLOOKUP($B6,'FST TT'!$C:$AH,H$1,0),0)</f>
        <v>4260</v>
      </c>
      <c r="I6" s="80">
        <f>_xlfn.IFNA(VLOOKUP($B6,'FST OMT'!$C:$AH,I$1,0),0)+_xlfn.IFNA(VLOOKUP($B6,'FST CV'!$C:$AH,I$1,0),0)+_xlfn.IFNA(VLOOKUP($B6,'FST TT'!$C:$AH,I$1,0),0)</f>
        <v>9328</v>
      </c>
      <c r="J6" s="80">
        <f>_xlfn.IFNA(VLOOKUP($B6,'FST OMT'!$C:$AH,J$1,0),0)+_xlfn.IFNA(VLOOKUP($B6,'FST CV'!$C:$AH,J$1,0),0)+_xlfn.IFNA(VLOOKUP($B6,'FST TT'!$C:$AH,J$1,0),0)</f>
        <v>10834</v>
      </c>
      <c r="K6" s="80">
        <f>_xlfn.IFNA(VLOOKUP($B6,'FST OMT'!$C:$AH,K$1,0),0)+_xlfn.IFNA(VLOOKUP($B6,'FST CV'!$C:$AH,K$1,0),0)+_xlfn.IFNA(VLOOKUP($B6,'FST TT'!$C:$AH,K$1,0),0)</f>
        <v>1299</v>
      </c>
      <c r="L6" s="80">
        <f>_xlfn.IFNA(VLOOKUP($B6,'FST OMT'!$C:$AH,L$1,0),0)+_xlfn.IFNA(VLOOKUP($B6,'FST CV'!$C:$AH,L$1,0),0)+_xlfn.IFNA(VLOOKUP($B6,'FST TT'!$C:$AH,L$1,0),0)</f>
        <v>3327</v>
      </c>
      <c r="M6" s="80">
        <f>_xlfn.IFNA(VLOOKUP($B6,'FST OMT'!$C:$AH,M$1,0),0)+_xlfn.IFNA(VLOOKUP($B6,'FST CV'!$C:$AH,M$1,0),0)+_xlfn.IFNA(VLOOKUP($B6,'FST TT'!$C:$AH,M$1,0),0)</f>
        <v>2746</v>
      </c>
      <c r="N6" s="80">
        <f>_xlfn.IFNA(VLOOKUP($B6,'FST OMT'!$C:$AH,N$1,0),0)+_xlfn.IFNA(VLOOKUP($B6,'FST CV'!$C:$AH,N$1,0),0)+_xlfn.IFNA(VLOOKUP($B6,'FST TT'!$C:$AH,N$1,0),0)</f>
        <v>6423</v>
      </c>
      <c r="O6" s="80">
        <f t="shared" si="11"/>
        <v>20162</v>
      </c>
      <c r="P6" s="80">
        <f t="shared" si="12"/>
        <v>1829.8500000000001</v>
      </c>
      <c r="Q6" s="80">
        <f>L6*$Q$2</f>
        <v>1497.15</v>
      </c>
      <c r="R6" s="80">
        <f>_xlfn.IFNA(VLOOKUP($B6,'FST MT'!$C:$FS,67,0),0)</f>
        <v>0</v>
      </c>
      <c r="S6" s="80">
        <f>_xlfn.IFNA(VLOOKUP($B6,'FST OMT'!$C:$AH,S$1,0),0)+_xlfn.IFNA(VLOOKUP($B6,'FST CV'!$C:$AH,S$1,0),0)+_xlfn.IFNA(VLOOKUP($B6,'FST TT'!$C:$AH,S$1,0),0)</f>
        <v>677</v>
      </c>
      <c r="T6" s="80">
        <f>_xlfn.IFNA(VLOOKUP($B6,'FST OMT'!$C:$AH,T$1,0),0)+_xlfn.IFNA(VLOOKUP($B6,'FST CV'!$C:$AH,T$1,0),0)+_xlfn.IFNA(VLOOKUP($B6,'FST TT'!$C:$AH,T$1,0),0)</f>
        <v>6627</v>
      </c>
      <c r="U6" s="80">
        <f>_xlfn.IFNA(VLOOKUP($B6,'FST OMT'!$C:$AH,U$1,0),0)+_xlfn.IFNA(VLOOKUP($B6,'FST CV'!$C:$AH,U$1,0),0)+_xlfn.IFNA(VLOOKUP($B6,'FST TT'!$C:$AH,U$1,0),0)</f>
        <v>10330</v>
      </c>
      <c r="V6" s="80">
        <f>_xlfn.IFNA(VLOOKUP($B6,'FST OMT'!$C:$AH,V$1,0),0)+_xlfn.IFNA(VLOOKUP($B6,'FST CV'!$C:$AH,V$1,0),0)+_xlfn.IFNA(VLOOKUP($B6,'FST TT'!$C:$AH,V$1,0),0)</f>
        <v>11345</v>
      </c>
      <c r="W6" s="80">
        <f>_xlfn.IFNA(VLOOKUP($B6,'FST OMT'!$C:$AH,W$1,0),0)+_xlfn.IFNA(VLOOKUP($B6,'FST CV'!$C:$AH,W$1,0),0)+_xlfn.IFNA(VLOOKUP($B6,'FST TT'!$C:$AH,W$1,0),0)</f>
        <v>1854</v>
      </c>
      <c r="X6" s="80">
        <f>_xlfn.IFNA(VLOOKUP($B6,'FST OMT'!$C:$AH,X$1,0),0)+_xlfn.IFNA(VLOOKUP($B6,'FST CV'!$C:$AH,X$1,0),0)+_xlfn.IFNA(VLOOKUP($B6,'FST TT'!$C:$AH,X$1,0),0)</f>
        <v>3058</v>
      </c>
      <c r="Y6" s="80">
        <f>_xlfn.IFNA(VLOOKUP($B6,'FST OMT'!$C:$AH,Y$1,0),0)+_xlfn.IFNA(VLOOKUP($B6,'FST CV'!$C:$AH,Y$1,0),0)+_xlfn.IFNA(VLOOKUP($B6,'FST TT'!$C:$AH,Y$1,0),0)</f>
        <v>3329</v>
      </c>
      <c r="Z6" s="80">
        <f>_xlfn.IFNA(VLOOKUP($B6,'FST OMT'!$C:$AH,Z$1,0),0)+_xlfn.IFNA(VLOOKUP($B6,'FST CV'!$C:$AH,Z$1,0),0)+_xlfn.IFNA(VLOOKUP($B6,'FST TT'!$C:$AH,Z$1,0),0)</f>
        <v>6215</v>
      </c>
      <c r="AA6" s="80">
        <f t="shared" si="14"/>
        <v>21675</v>
      </c>
      <c r="AB6" s="80">
        <f t="shared" si="15"/>
        <v>1681.9</v>
      </c>
      <c r="AC6" s="80">
        <f t="shared" si="16"/>
        <v>1376.1000000000001</v>
      </c>
      <c r="AD6" s="80">
        <f>_xlfn.IFNA(VLOOKUP($B6,'FST MT'!$C:$FS,123,0),0)</f>
        <v>0</v>
      </c>
      <c r="AE6" s="80">
        <f>_xlfn.IFNA(VLOOKUP($B6,'FST OMT'!$C:$AH,AE$1,0),0)+_xlfn.IFNA(VLOOKUP($B6,'FST CV'!$C:$AH,AE$1,0),0)+_xlfn.IFNA(VLOOKUP($B6,'FST TT'!$C:$AH,AE$1,0),0)</f>
        <v>677</v>
      </c>
      <c r="AF6" s="80">
        <f>_xlfn.IFNA(VLOOKUP($B6,'FST OMT'!$C:$AH,AF$1,0),0)+_xlfn.IFNA(VLOOKUP($B6,'FST CV'!$C:$AH,AF$1,0),0)+_xlfn.IFNA(VLOOKUP($B6,'FST TT'!$C:$AH,AF$1,0),0)</f>
        <v>4541</v>
      </c>
      <c r="AG6" s="80">
        <f>_xlfn.IFNA(VLOOKUP($B6,'FST OMT'!$C:$AH,AG$1,0),0)+_xlfn.IFNA(VLOOKUP($B6,'FST CV'!$C:$AH,AG$1,0),0)+_xlfn.IFNA(VLOOKUP($B6,'FST TT'!$C:$AH,AG$1,0),0)</f>
        <v>9562</v>
      </c>
      <c r="AH6" s="80">
        <f>_xlfn.IFNA(VLOOKUP($B6,'FST OMT'!$C:$AH,AH$1,0),0)+_xlfn.IFNA(VLOOKUP($B6,'FST CV'!$C:$AH,AH$1,0),0)+_xlfn.IFNA(VLOOKUP($B6,'FST TT'!$C:$AH,AH$1,0),0)</f>
        <v>10936</v>
      </c>
      <c r="AI6" s="80">
        <f>_xlfn.IFNA(VLOOKUP($B6,'FST OMT'!$C:$AH,AI$1,0),0)+_xlfn.IFNA(VLOOKUP($B6,'FST CV'!$C:$AH,AI$1,0),0)+_xlfn.IFNA(VLOOKUP($B6,'FST TT'!$C:$AH,AI$1,0),0)</f>
        <v>1698</v>
      </c>
      <c r="AJ6" s="80">
        <f>_xlfn.IFNA(VLOOKUP($B6,'FST OMT'!$C:$AH,AJ$1,0),0)+_xlfn.IFNA(VLOOKUP($B6,'FST CV'!$C:$AH,AJ$1,0),0)+_xlfn.IFNA(VLOOKUP($B6,'FST TT'!$C:$AH,AJ$1,0),0)</f>
        <v>3199</v>
      </c>
      <c r="AK6" s="80">
        <f>_xlfn.IFNA(VLOOKUP($B6,'FST OMT'!$C:$AH,AK$1,0),0)+_xlfn.IFNA(VLOOKUP($B6,'FST CV'!$C:$AH,AK$1,0),0)+_xlfn.IFNA(VLOOKUP($B6,'FST TT'!$C:$AH,AK$1,0),0)</f>
        <v>3049</v>
      </c>
      <c r="AL6" s="80">
        <f>_xlfn.IFNA(VLOOKUP($B6,'FST OMT'!$C:$AH,AL$1,0),0)+_xlfn.IFNA(VLOOKUP($B6,'FST CV'!$C:$AH,AL$1,0),0)+_xlfn.IFNA(VLOOKUP($B6,'FST TT'!$C:$AH,AL$1,0),0)</f>
        <v>6879</v>
      </c>
      <c r="AM6" s="80">
        <f t="shared" si="17"/>
        <v>20498</v>
      </c>
      <c r="AN6" s="80">
        <f t="shared" si="18"/>
        <v>1759.45</v>
      </c>
      <c r="AO6" s="80">
        <f t="shared" si="19"/>
        <v>1439.55</v>
      </c>
      <c r="AQ6" s="96">
        <f t="shared" si="20"/>
        <v>1.7406283745564868E-2</v>
      </c>
      <c r="AR6" s="96">
        <f t="shared" si="1"/>
        <v>0.10952846197356919</v>
      </c>
      <c r="AS6" s="96">
        <f t="shared" si="2"/>
        <v>0.23983133645292334</v>
      </c>
      <c r="AT6" s="96">
        <f t="shared" si="3"/>
        <v>0.27855196174217101</v>
      </c>
      <c r="AU6" s="96">
        <f t="shared" si="4"/>
        <v>3.3398467629968634E-2</v>
      </c>
      <c r="AV6" s="96">
        <f t="shared" si="5"/>
        <v>8.5540186146963543E-2</v>
      </c>
      <c r="AW6" s="96">
        <f t="shared" si="6"/>
        <v>7.0602149431788969E-2</v>
      </c>
      <c r="AX6" s="96">
        <f t="shared" si="7"/>
        <v>0.16514115287705045</v>
      </c>
      <c r="AY6" s="96">
        <f t="shared" si="21"/>
        <v>0.51838329819509432</v>
      </c>
      <c r="AZ6" s="96">
        <f t="shared" si="22"/>
        <v>4.7047102380829951E-2</v>
      </c>
      <c r="BA6" s="96">
        <f t="shared" si="8"/>
        <v>3.8493083766133598E-2</v>
      </c>
      <c r="BB6" s="96">
        <f t="shared" si="23"/>
        <v>1.5586508576033152E-2</v>
      </c>
      <c r="BC6" s="96">
        <f t="shared" si="24"/>
        <v>0.15257280994589617</v>
      </c>
      <c r="BD6" s="96">
        <f t="shared" si="25"/>
        <v>0.23782663750431679</v>
      </c>
      <c r="BE6" s="96">
        <f t="shared" si="26"/>
        <v>0.2611948889144699</v>
      </c>
      <c r="BF6" s="96">
        <f t="shared" si="27"/>
        <v>4.2684471048693447E-2</v>
      </c>
      <c r="BG6" s="96">
        <f t="shared" si="28"/>
        <v>7.0404052031771608E-2</v>
      </c>
      <c r="BH6" s="96">
        <f t="shared" si="29"/>
        <v>7.6643260043743527E-2</v>
      </c>
      <c r="BI6" s="96">
        <f t="shared" si="30"/>
        <v>0.1430873719350754</v>
      </c>
      <c r="BJ6" s="96">
        <f t="shared" si="31"/>
        <v>0.49902152641878667</v>
      </c>
      <c r="BK6" s="96">
        <f t="shared" si="32"/>
        <v>3.8722228617474388E-2</v>
      </c>
      <c r="BL6" s="96">
        <f>IFERROR(AC6/SUM($S6:$Z6),0)</f>
        <v>3.1681823414297226E-2</v>
      </c>
      <c r="BM6" s="96">
        <f t="shared" si="34"/>
        <v>1.6699144076367134E-2</v>
      </c>
      <c r="BN6" s="96">
        <f t="shared" si="35"/>
        <v>0.11201006388594263</v>
      </c>
      <c r="BO6" s="96">
        <f t="shared" si="36"/>
        <v>0.23585999358673934</v>
      </c>
      <c r="BP6" s="96">
        <f t="shared" si="37"/>
        <v>0.26975160948175919</v>
      </c>
      <c r="BQ6" s="96">
        <f t="shared" si="38"/>
        <v>4.1883525320046376E-2</v>
      </c>
      <c r="BR6" s="96">
        <f t="shared" si="39"/>
        <v>7.890777237857971E-2</v>
      </c>
      <c r="BS6" s="96">
        <f t="shared" si="40"/>
        <v>7.5207814311437804E-2</v>
      </c>
      <c r="BT6" s="96">
        <f t="shared" si="41"/>
        <v>0.16968007695912779</v>
      </c>
      <c r="BU6" s="96">
        <f t="shared" si="42"/>
        <v>0.50561160306849851</v>
      </c>
      <c r="BV6" s="96">
        <f t="shared" si="43"/>
        <v>4.3399274808218841E-2</v>
      </c>
      <c r="BW6" s="96">
        <f t="shared" si="44"/>
        <v>3.550849757036087E-2</v>
      </c>
    </row>
    <row r="7" spans="2:77">
      <c r="B7" s="74">
        <v>310002954</v>
      </c>
      <c r="C7" s="74">
        <v>310002954</v>
      </c>
      <c r="D7" s="46" t="s">
        <v>23</v>
      </c>
      <c r="E7" s="46" t="s">
        <v>200</v>
      </c>
      <c r="F7" s="80">
        <f>_xlfn.IFNA(VLOOKUP($B7,'FST MT'!$A:$K,F$1,0),0)</f>
        <v>21950</v>
      </c>
      <c r="G7" s="80">
        <f>_xlfn.IFNA(VLOOKUP($B7,'FST OMT'!$C:$AH,G$1,0),0)+_xlfn.IFNA(VLOOKUP($B7,'FST CV'!$C:$AH,G$1,0),0)+_xlfn.IFNA(VLOOKUP($B7,'FST TT'!$C:$AH,G$1,0),0)</f>
        <v>0</v>
      </c>
      <c r="H7" s="80">
        <f>_xlfn.IFNA(VLOOKUP($B7,'FST OMT'!$C:$AH,H$1,0),0)+_xlfn.IFNA(VLOOKUP($B7,'FST CV'!$C:$AH,H$1,0),0)+_xlfn.IFNA(VLOOKUP($B7,'FST TT'!$C:$AH,H$1,0),0)</f>
        <v>0</v>
      </c>
      <c r="I7" s="80">
        <f>_xlfn.IFNA(VLOOKUP($B7,'FST OMT'!$C:$AH,I$1,0),0)+_xlfn.IFNA(VLOOKUP($B7,'FST CV'!$C:$AH,I$1,0),0)+_xlfn.IFNA(VLOOKUP($B7,'FST TT'!$C:$AH,I$1,0),0)</f>
        <v>0</v>
      </c>
      <c r="J7" s="80">
        <f>_xlfn.IFNA(VLOOKUP($B7,'FST OMT'!$C:$AH,J$1,0),0)+_xlfn.IFNA(VLOOKUP($B7,'FST CV'!$C:$AH,J$1,0),0)+_xlfn.IFNA(VLOOKUP($B7,'FST TT'!$C:$AH,J$1,0),0)</f>
        <v>0</v>
      </c>
      <c r="K7" s="80">
        <f>_xlfn.IFNA(VLOOKUP($B7,'FST OMT'!$C:$AH,K$1,0),0)+_xlfn.IFNA(VLOOKUP($B7,'FST CV'!$C:$AH,K$1,0),0)+_xlfn.IFNA(VLOOKUP($B7,'FST TT'!$C:$AH,K$1,0),0)</f>
        <v>0</v>
      </c>
      <c r="L7" s="80">
        <f>_xlfn.IFNA(VLOOKUP($B7,'FST OMT'!$C:$AH,L$1,0),0)+_xlfn.IFNA(VLOOKUP($B7,'FST CV'!$C:$AH,L$1,0),0)+_xlfn.IFNA(VLOOKUP($B7,'FST TT'!$C:$AH,L$1,0),0)</f>
        <v>0</v>
      </c>
      <c r="M7" s="80">
        <f>_xlfn.IFNA(VLOOKUP($B7,'FST OMT'!$C:$AH,M$1,0),0)+_xlfn.IFNA(VLOOKUP($B7,'FST CV'!$C:$AH,M$1,0),0)+_xlfn.IFNA(VLOOKUP($B7,'FST TT'!$C:$AH,M$1,0),0)</f>
        <v>0</v>
      </c>
      <c r="N7" s="80">
        <f>_xlfn.IFNA(VLOOKUP($B7,'FST OMT'!$C:$AH,N$1,0),0)+_xlfn.IFNA(VLOOKUP($B7,'FST CV'!$C:$AH,N$1,0),0)+_xlfn.IFNA(VLOOKUP($B7,'FST TT'!$C:$AH,N$1,0),0)</f>
        <v>0</v>
      </c>
      <c r="O7" s="80">
        <f t="shared" si="11"/>
        <v>0</v>
      </c>
      <c r="P7" s="80">
        <f t="shared" si="12"/>
        <v>0</v>
      </c>
      <c r="Q7" s="80">
        <f t="shared" si="13"/>
        <v>0</v>
      </c>
      <c r="R7" s="80">
        <f>_xlfn.IFNA(VLOOKUP($B7,'FST MT'!$C:$FS,67,0),0)</f>
        <v>0</v>
      </c>
      <c r="S7" s="80">
        <f>_xlfn.IFNA(VLOOKUP($B7,'FST OMT'!$C:$AH,S$1,0),0)+_xlfn.IFNA(VLOOKUP($B7,'FST CV'!$C:$AH,S$1,0),0)+_xlfn.IFNA(VLOOKUP($B7,'FST TT'!$C:$AH,S$1,0),0)</f>
        <v>0</v>
      </c>
      <c r="T7" s="80">
        <f>_xlfn.IFNA(VLOOKUP($B7,'FST OMT'!$C:$AH,T$1,0),0)+_xlfn.IFNA(VLOOKUP($B7,'FST CV'!$C:$AH,T$1,0),0)+_xlfn.IFNA(VLOOKUP($B7,'FST TT'!$C:$AH,T$1,0),0)</f>
        <v>0</v>
      </c>
      <c r="U7" s="80">
        <f>_xlfn.IFNA(VLOOKUP($B7,'FST OMT'!$C:$AH,U$1,0),0)+_xlfn.IFNA(VLOOKUP($B7,'FST CV'!$C:$AH,U$1,0),0)+_xlfn.IFNA(VLOOKUP($B7,'FST TT'!$C:$AH,U$1,0),0)</f>
        <v>0</v>
      </c>
      <c r="V7" s="80">
        <f>_xlfn.IFNA(VLOOKUP($B7,'FST OMT'!$C:$AH,V$1,0),0)+_xlfn.IFNA(VLOOKUP($B7,'FST CV'!$C:$AH,V$1,0),0)+_xlfn.IFNA(VLOOKUP($B7,'FST TT'!$C:$AH,V$1,0),0)</f>
        <v>0</v>
      </c>
      <c r="W7" s="80">
        <f>_xlfn.IFNA(VLOOKUP($B7,'FST OMT'!$C:$AH,W$1,0),0)+_xlfn.IFNA(VLOOKUP($B7,'FST CV'!$C:$AH,W$1,0),0)+_xlfn.IFNA(VLOOKUP($B7,'FST TT'!$C:$AH,W$1,0),0)</f>
        <v>0</v>
      </c>
      <c r="X7" s="80">
        <f>_xlfn.IFNA(VLOOKUP($B7,'FST OMT'!$C:$AH,X$1,0),0)+_xlfn.IFNA(VLOOKUP($B7,'FST CV'!$C:$AH,X$1,0),0)+_xlfn.IFNA(VLOOKUP($B7,'FST TT'!$C:$AH,X$1,0),0)</f>
        <v>0</v>
      </c>
      <c r="Y7" s="80">
        <f>_xlfn.IFNA(VLOOKUP($B7,'FST OMT'!$C:$AH,Y$1,0),0)+_xlfn.IFNA(VLOOKUP($B7,'FST CV'!$C:$AH,Y$1,0),0)+_xlfn.IFNA(VLOOKUP($B7,'FST TT'!$C:$AH,Y$1,0),0)</f>
        <v>0</v>
      </c>
      <c r="Z7" s="80">
        <f>_xlfn.IFNA(VLOOKUP($B7,'FST OMT'!$C:$AH,Z$1,0),0)+_xlfn.IFNA(VLOOKUP($B7,'FST CV'!$C:$AH,Z$1,0),0)+_xlfn.IFNA(VLOOKUP($B7,'FST TT'!$C:$AH,Z$1,0),0)</f>
        <v>0</v>
      </c>
      <c r="AA7" s="80">
        <f t="shared" si="14"/>
        <v>0</v>
      </c>
      <c r="AB7" s="80">
        <f t="shared" si="15"/>
        <v>0</v>
      </c>
      <c r="AC7" s="80">
        <f t="shared" si="16"/>
        <v>0</v>
      </c>
      <c r="AD7" s="80">
        <f>_xlfn.IFNA(VLOOKUP($B7,'FST MT'!$C:$FS,123,0),0)</f>
        <v>0</v>
      </c>
      <c r="AE7" s="80">
        <f>_xlfn.IFNA(VLOOKUP($B7,'FST OMT'!$C:$AH,AE$1,0),0)+_xlfn.IFNA(VLOOKUP($B7,'FST CV'!$C:$AH,AE$1,0),0)+_xlfn.IFNA(VLOOKUP($B7,'FST TT'!$C:$AH,AE$1,0),0)</f>
        <v>0</v>
      </c>
      <c r="AF7" s="80">
        <f>_xlfn.IFNA(VLOOKUP($B7,'FST OMT'!$C:$AH,AF$1,0),0)+_xlfn.IFNA(VLOOKUP($B7,'FST CV'!$C:$AH,AF$1,0),0)+_xlfn.IFNA(VLOOKUP($B7,'FST TT'!$C:$AH,AF$1,0),0)</f>
        <v>0</v>
      </c>
      <c r="AG7" s="80">
        <f>_xlfn.IFNA(VLOOKUP($B7,'FST OMT'!$C:$AH,AG$1,0),0)+_xlfn.IFNA(VLOOKUP($B7,'FST CV'!$C:$AH,AG$1,0),0)+_xlfn.IFNA(VLOOKUP($B7,'FST TT'!$C:$AH,AG$1,0),0)</f>
        <v>0</v>
      </c>
      <c r="AH7" s="80">
        <f>_xlfn.IFNA(VLOOKUP($B7,'FST OMT'!$C:$AH,AH$1,0),0)+_xlfn.IFNA(VLOOKUP($B7,'FST CV'!$C:$AH,AH$1,0),0)+_xlfn.IFNA(VLOOKUP($B7,'FST TT'!$C:$AH,AH$1,0),0)</f>
        <v>0</v>
      </c>
      <c r="AI7" s="80">
        <f>_xlfn.IFNA(VLOOKUP($B7,'FST OMT'!$C:$AH,AI$1,0),0)+_xlfn.IFNA(VLOOKUP($B7,'FST CV'!$C:$AH,AI$1,0),0)+_xlfn.IFNA(VLOOKUP($B7,'FST TT'!$C:$AH,AI$1,0),0)</f>
        <v>0</v>
      </c>
      <c r="AJ7" s="80">
        <f>_xlfn.IFNA(VLOOKUP($B7,'FST OMT'!$C:$AH,AJ$1,0),0)+_xlfn.IFNA(VLOOKUP($B7,'FST CV'!$C:$AH,AJ$1,0),0)+_xlfn.IFNA(VLOOKUP($B7,'FST TT'!$C:$AH,AJ$1,0),0)</f>
        <v>0</v>
      </c>
      <c r="AK7" s="80">
        <f>_xlfn.IFNA(VLOOKUP($B7,'FST OMT'!$C:$AH,AK$1,0),0)+_xlfn.IFNA(VLOOKUP($B7,'FST CV'!$C:$AH,AK$1,0),0)+_xlfn.IFNA(VLOOKUP($B7,'FST TT'!$C:$AH,AK$1,0),0)</f>
        <v>0</v>
      </c>
      <c r="AL7" s="80">
        <f>_xlfn.IFNA(VLOOKUP($B7,'FST OMT'!$C:$AH,AL$1,0),0)+_xlfn.IFNA(VLOOKUP($B7,'FST CV'!$C:$AH,AL$1,0),0)+_xlfn.IFNA(VLOOKUP($B7,'FST TT'!$C:$AH,AL$1,0),0)</f>
        <v>0</v>
      </c>
      <c r="AM7" s="80">
        <f t="shared" si="17"/>
        <v>0</v>
      </c>
      <c r="AN7" s="80">
        <f t="shared" si="18"/>
        <v>0</v>
      </c>
      <c r="AO7" s="80">
        <f t="shared" si="19"/>
        <v>0</v>
      </c>
      <c r="AQ7" s="96">
        <f t="shared" si="20"/>
        <v>0</v>
      </c>
      <c r="AR7" s="96">
        <f t="shared" si="1"/>
        <v>0</v>
      </c>
      <c r="AS7" s="96">
        <f t="shared" si="2"/>
        <v>0</v>
      </c>
      <c r="AT7" s="96">
        <f t="shared" si="3"/>
        <v>0</v>
      </c>
      <c r="AU7" s="96">
        <f t="shared" si="4"/>
        <v>0</v>
      </c>
      <c r="AV7" s="96">
        <f t="shared" si="5"/>
        <v>0</v>
      </c>
      <c r="AW7" s="96">
        <f t="shared" si="6"/>
        <v>0</v>
      </c>
      <c r="AX7" s="96">
        <f t="shared" si="7"/>
        <v>0</v>
      </c>
      <c r="AY7" s="96">
        <f t="shared" si="21"/>
        <v>0</v>
      </c>
      <c r="AZ7" s="96">
        <f t="shared" si="22"/>
        <v>0</v>
      </c>
      <c r="BA7" s="96">
        <f t="shared" si="8"/>
        <v>0</v>
      </c>
      <c r="BB7" s="96">
        <f t="shared" si="23"/>
        <v>0</v>
      </c>
      <c r="BC7" s="96">
        <f t="shared" si="24"/>
        <v>0</v>
      </c>
      <c r="BD7" s="96">
        <f t="shared" si="25"/>
        <v>0</v>
      </c>
      <c r="BE7" s="96">
        <f t="shared" si="26"/>
        <v>0</v>
      </c>
      <c r="BF7" s="96">
        <f t="shared" si="27"/>
        <v>0</v>
      </c>
      <c r="BG7" s="96">
        <f t="shared" si="28"/>
        <v>0</v>
      </c>
      <c r="BH7" s="96">
        <f t="shared" si="29"/>
        <v>0</v>
      </c>
      <c r="BI7" s="96">
        <f t="shared" si="30"/>
        <v>0</v>
      </c>
      <c r="BJ7" s="96">
        <f t="shared" si="31"/>
        <v>0</v>
      </c>
      <c r="BK7" s="96">
        <f t="shared" si="32"/>
        <v>0</v>
      </c>
      <c r="BL7" s="96">
        <f t="shared" si="33"/>
        <v>0</v>
      </c>
      <c r="BM7" s="96">
        <f t="shared" si="34"/>
        <v>0</v>
      </c>
      <c r="BN7" s="96">
        <f t="shared" si="35"/>
        <v>0</v>
      </c>
      <c r="BO7" s="96">
        <f t="shared" si="36"/>
        <v>0</v>
      </c>
      <c r="BP7" s="96">
        <f t="shared" si="37"/>
        <v>0</v>
      </c>
      <c r="BQ7" s="96">
        <f t="shared" si="38"/>
        <v>0</v>
      </c>
      <c r="BR7" s="96">
        <f t="shared" si="39"/>
        <v>0</v>
      </c>
      <c r="BS7" s="96">
        <f t="shared" si="40"/>
        <v>0</v>
      </c>
      <c r="BT7" s="96">
        <f t="shared" si="41"/>
        <v>0</v>
      </c>
      <c r="BU7" s="96">
        <f t="shared" si="42"/>
        <v>0</v>
      </c>
      <c r="BV7" s="96">
        <f t="shared" si="43"/>
        <v>0</v>
      </c>
      <c r="BW7" s="96">
        <f t="shared" si="44"/>
        <v>0</v>
      </c>
    </row>
    <row r="8" spans="2:77">
      <c r="B8" s="74">
        <v>310002951</v>
      </c>
      <c r="C8" s="74">
        <v>310002951</v>
      </c>
      <c r="D8" s="46" t="s">
        <v>24</v>
      </c>
      <c r="E8" s="46" t="s">
        <v>197</v>
      </c>
      <c r="F8" s="80">
        <f>_xlfn.IFNA(VLOOKUP($B8,'FST MT'!$A:$K,F$1,0),0)</f>
        <v>647</v>
      </c>
      <c r="G8" s="80">
        <f>_xlfn.IFNA(VLOOKUP($B8,'FST OMT'!$C:$AH,G$1,0),0)+_xlfn.IFNA(VLOOKUP($B8,'FST CV'!$C:$AH,G$1,0),0)+_xlfn.IFNA(VLOOKUP($B8,'FST TT'!$C:$AH,G$1,0),0)</f>
        <v>192</v>
      </c>
      <c r="H8" s="80">
        <f>_xlfn.IFNA(VLOOKUP($B8,'FST OMT'!$C:$AH,H$1,0),0)+_xlfn.IFNA(VLOOKUP($B8,'FST CV'!$C:$AH,H$1,0),0)+_xlfn.IFNA(VLOOKUP($B8,'FST TT'!$C:$AH,H$1,0),0)</f>
        <v>750</v>
      </c>
      <c r="I8" s="80">
        <f>_xlfn.IFNA(VLOOKUP($B8,'FST OMT'!$C:$AH,I$1,0),0)+_xlfn.IFNA(VLOOKUP($B8,'FST CV'!$C:$AH,I$1,0),0)+_xlfn.IFNA(VLOOKUP($B8,'FST TT'!$C:$AH,I$1,0),0)</f>
        <v>509</v>
      </c>
      <c r="J8" s="80">
        <f>_xlfn.IFNA(VLOOKUP($B8,'FST OMT'!$C:$AH,J$1,0),0)+_xlfn.IFNA(VLOOKUP($B8,'FST CV'!$C:$AH,J$1,0),0)+_xlfn.IFNA(VLOOKUP($B8,'FST TT'!$C:$AH,J$1,0),0)</f>
        <v>430</v>
      </c>
      <c r="K8" s="80">
        <f>_xlfn.IFNA(VLOOKUP($B8,'FST OMT'!$C:$AH,K$1,0),0)+_xlfn.IFNA(VLOOKUP($B8,'FST CV'!$C:$AH,K$1,0),0)+_xlfn.IFNA(VLOOKUP($B8,'FST TT'!$C:$AH,K$1,0),0)</f>
        <v>135</v>
      </c>
      <c r="L8" s="80">
        <f>_xlfn.IFNA(VLOOKUP($B8,'FST OMT'!$C:$AH,L$1,0),0)+_xlfn.IFNA(VLOOKUP($B8,'FST CV'!$C:$AH,L$1,0),0)+_xlfn.IFNA(VLOOKUP($B8,'FST TT'!$C:$AH,L$1,0),0)</f>
        <v>452</v>
      </c>
      <c r="M8" s="80">
        <f>_xlfn.IFNA(VLOOKUP($B8,'FST OMT'!$C:$AH,M$1,0),0)+_xlfn.IFNA(VLOOKUP($B8,'FST CV'!$C:$AH,M$1,0),0)+_xlfn.IFNA(VLOOKUP($B8,'FST TT'!$C:$AH,M$1,0),0)</f>
        <v>639</v>
      </c>
      <c r="N8" s="80">
        <f>_xlfn.IFNA(VLOOKUP($B8,'FST OMT'!$C:$AH,N$1,0),0)+_xlfn.IFNA(VLOOKUP($B8,'FST CV'!$C:$AH,N$1,0),0)+_xlfn.IFNA(VLOOKUP($B8,'FST TT'!$C:$AH,N$1,0),0)</f>
        <v>855</v>
      </c>
      <c r="O8" s="80">
        <f t="shared" si="11"/>
        <v>939</v>
      </c>
      <c r="P8" s="80">
        <f t="shared" si="12"/>
        <v>248.60000000000002</v>
      </c>
      <c r="Q8" s="80">
        <f t="shared" si="13"/>
        <v>203.4</v>
      </c>
      <c r="R8" s="80">
        <f>_xlfn.IFNA(VLOOKUP($B8,'FST MT'!$C:$FS,67,0),0)</f>
        <v>0</v>
      </c>
      <c r="S8" s="80">
        <f>_xlfn.IFNA(VLOOKUP($B8,'FST OMT'!$C:$AH,S$1,0),0)+_xlfn.IFNA(VLOOKUP($B8,'FST CV'!$C:$AH,S$1,0),0)+_xlfn.IFNA(VLOOKUP($B8,'FST TT'!$C:$AH,S$1,0),0)</f>
        <v>192</v>
      </c>
      <c r="T8" s="80">
        <f>_xlfn.IFNA(VLOOKUP($B8,'FST OMT'!$C:$AH,T$1,0),0)+_xlfn.IFNA(VLOOKUP($B8,'FST CV'!$C:$AH,T$1,0),0)+_xlfn.IFNA(VLOOKUP($B8,'FST TT'!$C:$AH,T$1,0),0)</f>
        <v>1461</v>
      </c>
      <c r="U8" s="80">
        <f>_xlfn.IFNA(VLOOKUP($B8,'FST OMT'!$C:$AH,U$1,0),0)+_xlfn.IFNA(VLOOKUP($B8,'FST CV'!$C:$AH,U$1,0),0)+_xlfn.IFNA(VLOOKUP($B8,'FST TT'!$C:$AH,U$1,0),0)</f>
        <v>569</v>
      </c>
      <c r="V8" s="80">
        <f>_xlfn.IFNA(VLOOKUP($B8,'FST OMT'!$C:$AH,V$1,0),0)+_xlfn.IFNA(VLOOKUP($B8,'FST CV'!$C:$AH,V$1,0),0)+_xlfn.IFNA(VLOOKUP($B8,'FST TT'!$C:$AH,V$1,0),0)</f>
        <v>408</v>
      </c>
      <c r="W8" s="80">
        <f>_xlfn.IFNA(VLOOKUP($B8,'FST OMT'!$C:$AH,W$1,0),0)+_xlfn.IFNA(VLOOKUP($B8,'FST CV'!$C:$AH,W$1,0),0)+_xlfn.IFNA(VLOOKUP($B8,'FST TT'!$C:$AH,W$1,0),0)</f>
        <v>313</v>
      </c>
      <c r="X8" s="80">
        <f>_xlfn.IFNA(VLOOKUP($B8,'FST OMT'!$C:$AH,X$1,0),0)+_xlfn.IFNA(VLOOKUP($B8,'FST CV'!$C:$AH,X$1,0),0)+_xlfn.IFNA(VLOOKUP($B8,'FST TT'!$C:$AH,X$1,0),0)</f>
        <v>362</v>
      </c>
      <c r="Y8" s="80">
        <f>_xlfn.IFNA(VLOOKUP($B8,'FST OMT'!$C:$AH,Y$1,0),0)+_xlfn.IFNA(VLOOKUP($B8,'FST CV'!$C:$AH,Y$1,0),0)+_xlfn.IFNA(VLOOKUP($B8,'FST TT'!$C:$AH,Y$1,0),0)</f>
        <v>664</v>
      </c>
      <c r="Z8" s="80">
        <f>_xlfn.IFNA(VLOOKUP($B8,'FST OMT'!$C:$AH,Z$1,0),0)+_xlfn.IFNA(VLOOKUP($B8,'FST CV'!$C:$AH,Z$1,0),0)+_xlfn.IFNA(VLOOKUP($B8,'FST TT'!$C:$AH,Z$1,0),0)</f>
        <v>919</v>
      </c>
      <c r="AA8" s="80">
        <f t="shared" si="14"/>
        <v>977</v>
      </c>
      <c r="AB8" s="80">
        <f t="shared" si="15"/>
        <v>199.10000000000002</v>
      </c>
      <c r="AC8" s="80">
        <f t="shared" si="16"/>
        <v>162.9</v>
      </c>
      <c r="AD8" s="80">
        <f>_xlfn.IFNA(VLOOKUP($B8,'FST MT'!$C:$FS,123,0),0)</f>
        <v>0</v>
      </c>
      <c r="AE8" s="80">
        <f>_xlfn.IFNA(VLOOKUP($B8,'FST OMT'!$C:$AH,AE$1,0),0)+_xlfn.IFNA(VLOOKUP($B8,'FST CV'!$C:$AH,AE$1,0),0)+_xlfn.IFNA(VLOOKUP($B8,'FST TT'!$C:$AH,AE$1,0),0)</f>
        <v>192</v>
      </c>
      <c r="AF8" s="80">
        <f>_xlfn.IFNA(VLOOKUP($B8,'FST OMT'!$C:$AH,AF$1,0),0)+_xlfn.IFNA(VLOOKUP($B8,'FST CV'!$C:$AH,AF$1,0),0)+_xlfn.IFNA(VLOOKUP($B8,'FST TT'!$C:$AH,AF$1,0),0)</f>
        <v>1089</v>
      </c>
      <c r="AG8" s="80">
        <f>_xlfn.IFNA(VLOOKUP($B8,'FST OMT'!$C:$AH,AG$1,0),0)+_xlfn.IFNA(VLOOKUP($B8,'FST CV'!$C:$AH,AG$1,0),0)+_xlfn.IFNA(VLOOKUP($B8,'FST TT'!$C:$AH,AG$1,0),0)</f>
        <v>769</v>
      </c>
      <c r="AH8" s="80">
        <f>_xlfn.IFNA(VLOOKUP($B8,'FST OMT'!$C:$AH,AH$1,0),0)+_xlfn.IFNA(VLOOKUP($B8,'FST CV'!$C:$AH,AH$1,0),0)+_xlfn.IFNA(VLOOKUP($B8,'FST TT'!$C:$AH,AH$1,0),0)</f>
        <v>851</v>
      </c>
      <c r="AI8" s="80">
        <f>_xlfn.IFNA(VLOOKUP($B8,'FST OMT'!$C:$AH,AI$1,0),0)+_xlfn.IFNA(VLOOKUP($B8,'FST CV'!$C:$AH,AI$1,0),0)+_xlfn.IFNA(VLOOKUP($B8,'FST TT'!$C:$AH,AI$1,0),0)</f>
        <v>200</v>
      </c>
      <c r="AJ8" s="80">
        <f>_xlfn.IFNA(VLOOKUP($B8,'FST OMT'!$C:$AH,AJ$1,0),0)+_xlfn.IFNA(VLOOKUP($B8,'FST CV'!$C:$AH,AJ$1,0),0)+_xlfn.IFNA(VLOOKUP($B8,'FST TT'!$C:$AH,AJ$1,0),0)</f>
        <v>356</v>
      </c>
      <c r="AK8" s="80">
        <f>_xlfn.IFNA(VLOOKUP($B8,'FST OMT'!$C:$AH,AK$1,0),0)+_xlfn.IFNA(VLOOKUP($B8,'FST CV'!$C:$AH,AK$1,0),0)+_xlfn.IFNA(VLOOKUP($B8,'FST TT'!$C:$AH,AK$1,0),0)</f>
        <v>539</v>
      </c>
      <c r="AL8" s="80">
        <f>_xlfn.IFNA(VLOOKUP($B8,'FST OMT'!$C:$AH,AL$1,0),0)+_xlfn.IFNA(VLOOKUP($B8,'FST CV'!$C:$AH,AL$1,0),0)+_xlfn.IFNA(VLOOKUP($B8,'FST TT'!$C:$AH,AL$1,0),0)</f>
        <v>1102</v>
      </c>
      <c r="AM8" s="80">
        <f t="shared" si="17"/>
        <v>1620</v>
      </c>
      <c r="AN8" s="80">
        <f t="shared" si="18"/>
        <v>195.8</v>
      </c>
      <c r="AO8" s="80">
        <f t="shared" si="19"/>
        <v>160.20000000000002</v>
      </c>
      <c r="AQ8" s="96">
        <f t="shared" si="20"/>
        <v>4.8460373548712771E-2</v>
      </c>
      <c r="AR8" s="96">
        <f t="shared" si="1"/>
        <v>0.18929833417465927</v>
      </c>
      <c r="AS8" s="96">
        <f t="shared" si="2"/>
        <v>0.12847046945986876</v>
      </c>
      <c r="AT8" s="96">
        <f t="shared" si="3"/>
        <v>0.10853104492680464</v>
      </c>
      <c r="AU8" s="96">
        <f t="shared" si="4"/>
        <v>3.4073700151438666E-2</v>
      </c>
      <c r="AV8" s="96">
        <f t="shared" si="5"/>
        <v>0.11408379606259465</v>
      </c>
      <c r="AW8" s="96">
        <f t="shared" si="6"/>
        <v>0.16128218071680969</v>
      </c>
      <c r="AX8" s="96">
        <f t="shared" si="7"/>
        <v>0.21580010095911156</v>
      </c>
      <c r="AY8" s="96">
        <f t="shared" si="21"/>
        <v>0.23700151438667338</v>
      </c>
      <c r="AZ8" s="96">
        <f t="shared" si="22"/>
        <v>6.2746087834427061E-2</v>
      </c>
      <c r="BA8" s="96">
        <f t="shared" si="8"/>
        <v>5.1337708228167592E-2</v>
      </c>
      <c r="BB8" s="96">
        <f t="shared" si="23"/>
        <v>3.927986906710311E-2</v>
      </c>
      <c r="BC8" s="96">
        <f t="shared" si="24"/>
        <v>0.2988952536824877</v>
      </c>
      <c r="BD8" s="96">
        <f t="shared" si="25"/>
        <v>0.1164075286415712</v>
      </c>
      <c r="BE8" s="96">
        <f t="shared" si="26"/>
        <v>8.346972176759411E-2</v>
      </c>
      <c r="BF8" s="96">
        <f t="shared" si="27"/>
        <v>6.403436988543372E-2</v>
      </c>
      <c r="BG8" s="96">
        <f t="shared" si="28"/>
        <v>7.4058919803600659E-2</v>
      </c>
      <c r="BH8" s="96">
        <f t="shared" si="29"/>
        <v>0.13584288052373159</v>
      </c>
      <c r="BI8" s="96">
        <f t="shared" si="30"/>
        <v>0.1880114566284779</v>
      </c>
      <c r="BJ8" s="96">
        <f t="shared" si="31"/>
        <v>0.19987725040916529</v>
      </c>
      <c r="BK8" s="96">
        <f t="shared" si="32"/>
        <v>4.0732405891980364E-2</v>
      </c>
      <c r="BL8" s="96">
        <f t="shared" si="33"/>
        <v>3.3326513911620295E-2</v>
      </c>
      <c r="BM8" s="96">
        <f t="shared" si="34"/>
        <v>3.7661828167908987E-2</v>
      </c>
      <c r="BN8" s="96">
        <f t="shared" si="35"/>
        <v>0.21361318163985876</v>
      </c>
      <c r="BO8" s="96">
        <f t="shared" si="36"/>
        <v>0.15084346802667714</v>
      </c>
      <c r="BP8" s="96">
        <f t="shared" si="37"/>
        <v>0.16692820714005493</v>
      </c>
      <c r="BQ8" s="96">
        <f t="shared" si="38"/>
        <v>3.9231071008238527E-2</v>
      </c>
      <c r="BR8" s="96">
        <f t="shared" si="39"/>
        <v>6.9831306394664575E-2</v>
      </c>
      <c r="BS8" s="96">
        <f t="shared" si="40"/>
        <v>0.10572773636720283</v>
      </c>
      <c r="BT8" s="96">
        <f t="shared" si="41"/>
        <v>0.21616320125539426</v>
      </c>
      <c r="BU8" s="96">
        <f t="shared" si="42"/>
        <v>0.31777167516673205</v>
      </c>
      <c r="BV8" s="96">
        <f t="shared" si="43"/>
        <v>3.8407218517065515E-2</v>
      </c>
      <c r="BW8" s="96">
        <f t="shared" si="44"/>
        <v>3.1424087877599059E-2</v>
      </c>
    </row>
    <row r="9" spans="2:77">
      <c r="B9" s="74">
        <v>310002952</v>
      </c>
      <c r="C9" s="74">
        <v>310002952</v>
      </c>
      <c r="D9" s="46" t="s">
        <v>25</v>
      </c>
      <c r="E9" s="46" t="s">
        <v>198</v>
      </c>
      <c r="F9" s="80">
        <f>_xlfn.IFNA(VLOOKUP($B9,'FST MT'!$A:$K,F$1,0),0)</f>
        <v>6500</v>
      </c>
      <c r="G9" s="80">
        <f>_xlfn.IFNA(VLOOKUP($B9,'FST OMT'!$C:$AH,G$1,0),0)+_xlfn.IFNA(VLOOKUP($B9,'FST CV'!$C:$AH,G$1,0),0)+_xlfn.IFNA(VLOOKUP($B9,'FST TT'!$C:$AH,G$1,0),0)</f>
        <v>0</v>
      </c>
      <c r="H9" s="80">
        <f>_xlfn.IFNA(VLOOKUP($B9,'FST OMT'!$C:$AH,H$1,0),0)+_xlfn.IFNA(VLOOKUP($B9,'FST CV'!$C:$AH,H$1,0),0)+_xlfn.IFNA(VLOOKUP($B9,'FST TT'!$C:$AH,H$1,0),0)</f>
        <v>0</v>
      </c>
      <c r="I9" s="80">
        <f>_xlfn.IFNA(VLOOKUP($B9,'FST OMT'!$C:$AH,I$1,0),0)+_xlfn.IFNA(VLOOKUP($B9,'FST CV'!$C:$AH,I$1,0),0)+_xlfn.IFNA(VLOOKUP($B9,'FST TT'!$C:$AH,I$1,0),0)</f>
        <v>0</v>
      </c>
      <c r="J9" s="80">
        <f>_xlfn.IFNA(VLOOKUP($B9,'FST OMT'!$C:$AH,J$1,0),0)+_xlfn.IFNA(VLOOKUP($B9,'FST CV'!$C:$AH,J$1,0),0)+_xlfn.IFNA(VLOOKUP($B9,'FST TT'!$C:$AH,J$1,0),0)</f>
        <v>0</v>
      </c>
      <c r="K9" s="80">
        <f>_xlfn.IFNA(VLOOKUP($B9,'FST OMT'!$C:$AH,K$1,0),0)+_xlfn.IFNA(VLOOKUP($B9,'FST CV'!$C:$AH,K$1,0),0)+_xlfn.IFNA(VLOOKUP($B9,'FST TT'!$C:$AH,K$1,0),0)</f>
        <v>0</v>
      </c>
      <c r="L9" s="80">
        <f>_xlfn.IFNA(VLOOKUP($B9,'FST OMT'!$C:$AH,L$1,0),0)+_xlfn.IFNA(VLOOKUP($B9,'FST CV'!$C:$AH,L$1,0),0)+_xlfn.IFNA(VLOOKUP($B9,'FST TT'!$C:$AH,L$1,0),0)</f>
        <v>0</v>
      </c>
      <c r="M9" s="80">
        <f>_xlfn.IFNA(VLOOKUP($B9,'FST OMT'!$C:$AH,M$1,0),0)+_xlfn.IFNA(VLOOKUP($B9,'FST CV'!$C:$AH,M$1,0),0)+_xlfn.IFNA(VLOOKUP($B9,'FST TT'!$C:$AH,M$1,0),0)</f>
        <v>0</v>
      </c>
      <c r="N9" s="80">
        <f>_xlfn.IFNA(VLOOKUP($B9,'FST OMT'!$C:$AH,N$1,0),0)+_xlfn.IFNA(VLOOKUP($B9,'FST CV'!$C:$AH,N$1,0),0)+_xlfn.IFNA(VLOOKUP($B9,'FST TT'!$C:$AH,N$1,0),0)</f>
        <v>0</v>
      </c>
      <c r="O9" s="80">
        <f t="shared" si="11"/>
        <v>0</v>
      </c>
      <c r="P9" s="80">
        <f t="shared" si="12"/>
        <v>0</v>
      </c>
      <c r="Q9" s="80">
        <f t="shared" si="13"/>
        <v>0</v>
      </c>
      <c r="R9" s="80">
        <f>_xlfn.IFNA(VLOOKUP($B9,'FST MT'!$C:$FS,67,0),0)</f>
        <v>0</v>
      </c>
      <c r="S9" s="80">
        <f>_xlfn.IFNA(VLOOKUP($B9,'FST OMT'!$C:$AH,S$1,0),0)+_xlfn.IFNA(VLOOKUP($B9,'FST CV'!$C:$AH,S$1,0),0)+_xlfn.IFNA(VLOOKUP($B9,'FST TT'!$C:$AH,S$1,0),0)</f>
        <v>0</v>
      </c>
      <c r="T9" s="80">
        <f>_xlfn.IFNA(VLOOKUP($B9,'FST OMT'!$C:$AH,T$1,0),0)+_xlfn.IFNA(VLOOKUP($B9,'FST CV'!$C:$AH,T$1,0),0)+_xlfn.IFNA(VLOOKUP($B9,'FST TT'!$C:$AH,T$1,0),0)</f>
        <v>0</v>
      </c>
      <c r="U9" s="80">
        <f>_xlfn.IFNA(VLOOKUP($B9,'FST OMT'!$C:$AH,U$1,0),0)+_xlfn.IFNA(VLOOKUP($B9,'FST CV'!$C:$AH,U$1,0),0)+_xlfn.IFNA(VLOOKUP($B9,'FST TT'!$C:$AH,U$1,0),0)</f>
        <v>0</v>
      </c>
      <c r="V9" s="80">
        <f>_xlfn.IFNA(VLOOKUP($B9,'FST OMT'!$C:$AH,V$1,0),0)+_xlfn.IFNA(VLOOKUP($B9,'FST CV'!$C:$AH,V$1,0),0)+_xlfn.IFNA(VLOOKUP($B9,'FST TT'!$C:$AH,V$1,0),0)</f>
        <v>0</v>
      </c>
      <c r="W9" s="80">
        <f>_xlfn.IFNA(VLOOKUP($B9,'FST OMT'!$C:$AH,W$1,0),0)+_xlfn.IFNA(VLOOKUP($B9,'FST CV'!$C:$AH,W$1,0),0)+_xlfn.IFNA(VLOOKUP($B9,'FST TT'!$C:$AH,W$1,0),0)</f>
        <v>0</v>
      </c>
      <c r="X9" s="80">
        <f>_xlfn.IFNA(VLOOKUP($B9,'FST OMT'!$C:$AH,X$1,0),0)+_xlfn.IFNA(VLOOKUP($B9,'FST CV'!$C:$AH,X$1,0),0)+_xlfn.IFNA(VLOOKUP($B9,'FST TT'!$C:$AH,X$1,0),0)</f>
        <v>0</v>
      </c>
      <c r="Y9" s="80">
        <f>_xlfn.IFNA(VLOOKUP($B9,'FST OMT'!$C:$AH,Y$1,0),0)+_xlfn.IFNA(VLOOKUP($B9,'FST CV'!$C:$AH,Y$1,0),0)+_xlfn.IFNA(VLOOKUP($B9,'FST TT'!$C:$AH,Y$1,0),0)</f>
        <v>0</v>
      </c>
      <c r="Z9" s="80">
        <f>_xlfn.IFNA(VLOOKUP($B9,'FST OMT'!$C:$AH,Z$1,0),0)+_xlfn.IFNA(VLOOKUP($B9,'FST CV'!$C:$AH,Z$1,0),0)+_xlfn.IFNA(VLOOKUP($B9,'FST TT'!$C:$AH,Z$1,0),0)</f>
        <v>0</v>
      </c>
      <c r="AA9" s="80">
        <f t="shared" si="14"/>
        <v>0</v>
      </c>
      <c r="AB9" s="80">
        <f t="shared" si="15"/>
        <v>0</v>
      </c>
      <c r="AC9" s="80">
        <f t="shared" si="16"/>
        <v>0</v>
      </c>
      <c r="AD9" s="80">
        <f>_xlfn.IFNA(VLOOKUP($B9,'FST MT'!$C:$FS,123,0),0)</f>
        <v>0</v>
      </c>
      <c r="AE9" s="80">
        <f>_xlfn.IFNA(VLOOKUP($B9,'FST OMT'!$C:$AH,AE$1,0),0)+_xlfn.IFNA(VLOOKUP($B9,'FST CV'!$C:$AH,AE$1,0),0)+_xlfn.IFNA(VLOOKUP($B9,'FST TT'!$C:$AH,AE$1,0),0)</f>
        <v>0</v>
      </c>
      <c r="AF9" s="80">
        <f>_xlfn.IFNA(VLOOKUP($B9,'FST OMT'!$C:$AH,AF$1,0),0)+_xlfn.IFNA(VLOOKUP($B9,'FST CV'!$C:$AH,AF$1,0),0)+_xlfn.IFNA(VLOOKUP($B9,'FST TT'!$C:$AH,AF$1,0),0)</f>
        <v>0</v>
      </c>
      <c r="AG9" s="80">
        <f>_xlfn.IFNA(VLOOKUP($B9,'FST OMT'!$C:$AH,AG$1,0),0)+_xlfn.IFNA(VLOOKUP($B9,'FST CV'!$C:$AH,AG$1,0),0)+_xlfn.IFNA(VLOOKUP($B9,'FST TT'!$C:$AH,AG$1,0),0)</f>
        <v>0</v>
      </c>
      <c r="AH9" s="80">
        <f>_xlfn.IFNA(VLOOKUP($B9,'FST OMT'!$C:$AH,AH$1,0),0)+_xlfn.IFNA(VLOOKUP($B9,'FST CV'!$C:$AH,AH$1,0),0)+_xlfn.IFNA(VLOOKUP($B9,'FST TT'!$C:$AH,AH$1,0),0)</f>
        <v>0</v>
      </c>
      <c r="AI9" s="80">
        <f>_xlfn.IFNA(VLOOKUP($B9,'FST OMT'!$C:$AH,AI$1,0),0)+_xlfn.IFNA(VLOOKUP($B9,'FST CV'!$C:$AH,AI$1,0),0)+_xlfn.IFNA(VLOOKUP($B9,'FST TT'!$C:$AH,AI$1,0),0)</f>
        <v>0</v>
      </c>
      <c r="AJ9" s="80">
        <f>_xlfn.IFNA(VLOOKUP($B9,'FST OMT'!$C:$AH,AJ$1,0),0)+_xlfn.IFNA(VLOOKUP($B9,'FST CV'!$C:$AH,AJ$1,0),0)+_xlfn.IFNA(VLOOKUP($B9,'FST TT'!$C:$AH,AJ$1,0),0)</f>
        <v>0</v>
      </c>
      <c r="AK9" s="80">
        <f>_xlfn.IFNA(VLOOKUP($B9,'FST OMT'!$C:$AH,AK$1,0),0)+_xlfn.IFNA(VLOOKUP($B9,'FST CV'!$C:$AH,AK$1,0),0)+_xlfn.IFNA(VLOOKUP($B9,'FST TT'!$C:$AH,AK$1,0),0)</f>
        <v>0</v>
      </c>
      <c r="AL9" s="80">
        <f>_xlfn.IFNA(VLOOKUP($B9,'FST OMT'!$C:$AH,AL$1,0),0)+_xlfn.IFNA(VLOOKUP($B9,'FST CV'!$C:$AH,AL$1,0),0)+_xlfn.IFNA(VLOOKUP($B9,'FST TT'!$C:$AH,AL$1,0),0)</f>
        <v>0</v>
      </c>
      <c r="AM9" s="80">
        <f t="shared" si="17"/>
        <v>0</v>
      </c>
      <c r="AN9" s="80">
        <f t="shared" si="18"/>
        <v>0</v>
      </c>
      <c r="AO9" s="80">
        <f t="shared" si="19"/>
        <v>0</v>
      </c>
      <c r="AQ9" s="96">
        <f t="shared" si="20"/>
        <v>0</v>
      </c>
      <c r="AR9" s="96">
        <f t="shared" si="1"/>
        <v>0</v>
      </c>
      <c r="AS9" s="96">
        <f t="shared" si="2"/>
        <v>0</v>
      </c>
      <c r="AT9" s="96">
        <f t="shared" si="3"/>
        <v>0</v>
      </c>
      <c r="AU9" s="96">
        <f t="shared" si="4"/>
        <v>0</v>
      </c>
      <c r="AV9" s="96">
        <f t="shared" si="5"/>
        <v>0</v>
      </c>
      <c r="AW9" s="96">
        <f t="shared" si="6"/>
        <v>0</v>
      </c>
      <c r="AX9" s="96">
        <f t="shared" si="7"/>
        <v>0</v>
      </c>
      <c r="AY9" s="96">
        <f t="shared" si="21"/>
        <v>0</v>
      </c>
      <c r="AZ9" s="96">
        <f t="shared" si="22"/>
        <v>0</v>
      </c>
      <c r="BA9" s="96">
        <f t="shared" si="8"/>
        <v>0</v>
      </c>
      <c r="BB9" s="96">
        <f t="shared" si="23"/>
        <v>0</v>
      </c>
      <c r="BC9" s="96">
        <f t="shared" si="24"/>
        <v>0</v>
      </c>
      <c r="BD9" s="96">
        <f t="shared" si="25"/>
        <v>0</v>
      </c>
      <c r="BE9" s="96">
        <f t="shared" si="26"/>
        <v>0</v>
      </c>
      <c r="BF9" s="96">
        <f t="shared" si="27"/>
        <v>0</v>
      </c>
      <c r="BG9" s="96">
        <f t="shared" si="28"/>
        <v>0</v>
      </c>
      <c r="BH9" s="96">
        <f t="shared" si="29"/>
        <v>0</v>
      </c>
      <c r="BI9" s="96">
        <f t="shared" si="30"/>
        <v>0</v>
      </c>
      <c r="BJ9" s="96">
        <f t="shared" si="31"/>
        <v>0</v>
      </c>
      <c r="BK9" s="96">
        <f t="shared" si="32"/>
        <v>0</v>
      </c>
      <c r="BL9" s="96">
        <f t="shared" si="33"/>
        <v>0</v>
      </c>
      <c r="BM9" s="96">
        <f t="shared" si="34"/>
        <v>0</v>
      </c>
      <c r="BN9" s="96">
        <f t="shared" si="35"/>
        <v>0</v>
      </c>
      <c r="BO9" s="96">
        <f t="shared" si="36"/>
        <v>0</v>
      </c>
      <c r="BP9" s="96">
        <f t="shared" si="37"/>
        <v>0</v>
      </c>
      <c r="BQ9" s="96">
        <f t="shared" si="38"/>
        <v>0</v>
      </c>
      <c r="BR9" s="96">
        <f t="shared" si="39"/>
        <v>0</v>
      </c>
      <c r="BS9" s="96">
        <f t="shared" si="40"/>
        <v>0</v>
      </c>
      <c r="BT9" s="96">
        <f t="shared" si="41"/>
        <v>0</v>
      </c>
      <c r="BU9" s="96">
        <f t="shared" si="42"/>
        <v>0</v>
      </c>
      <c r="BV9" s="96">
        <f t="shared" si="43"/>
        <v>0</v>
      </c>
      <c r="BW9" s="96">
        <f t="shared" si="44"/>
        <v>0</v>
      </c>
    </row>
    <row r="10" spans="2:77">
      <c r="B10" s="74">
        <v>310003079</v>
      </c>
      <c r="C10" s="74">
        <v>310003079</v>
      </c>
      <c r="D10" s="46" t="s">
        <v>26</v>
      </c>
      <c r="E10" s="46" t="s">
        <v>202</v>
      </c>
      <c r="F10" s="80">
        <f>_xlfn.IFNA(VLOOKUP($B10,'FST MT'!$A:$K,F$1,0),0)</f>
        <v>1992</v>
      </c>
      <c r="G10" s="80">
        <f>_xlfn.IFNA(VLOOKUP($B10,'FST OMT'!$C:$AH,G$1,0),0)+_xlfn.IFNA(VLOOKUP($B10,'FST CV'!$C:$AH,G$1,0),0)+_xlfn.IFNA(VLOOKUP($B10,'FST TT'!$C:$AH,G$1,0),0)</f>
        <v>216</v>
      </c>
      <c r="H10" s="80">
        <f>_xlfn.IFNA(VLOOKUP($B10,'FST OMT'!$C:$AH,H$1,0),0)+_xlfn.IFNA(VLOOKUP($B10,'FST CV'!$C:$AH,H$1,0),0)+_xlfn.IFNA(VLOOKUP($B10,'FST TT'!$C:$AH,H$1,0),0)</f>
        <v>1160</v>
      </c>
      <c r="I10" s="80">
        <f>_xlfn.IFNA(VLOOKUP($B10,'FST OMT'!$C:$AH,I$1,0),0)+_xlfn.IFNA(VLOOKUP($B10,'FST CV'!$C:$AH,I$1,0),0)+_xlfn.IFNA(VLOOKUP($B10,'FST TT'!$C:$AH,I$1,0),0)</f>
        <v>1577</v>
      </c>
      <c r="J10" s="80">
        <f>_xlfn.IFNA(VLOOKUP($B10,'FST OMT'!$C:$AH,J$1,0),0)+_xlfn.IFNA(VLOOKUP($B10,'FST CV'!$C:$AH,J$1,0),0)+_xlfn.IFNA(VLOOKUP($B10,'FST TT'!$C:$AH,J$1,0),0)</f>
        <v>2900</v>
      </c>
      <c r="K10" s="80">
        <f>_xlfn.IFNA(VLOOKUP($B10,'FST OMT'!$C:$AH,K$1,0),0)+_xlfn.IFNA(VLOOKUP($B10,'FST CV'!$C:$AH,K$1,0),0)+_xlfn.IFNA(VLOOKUP($B10,'FST TT'!$C:$AH,K$1,0),0)</f>
        <v>454</v>
      </c>
      <c r="L10" s="80">
        <f>_xlfn.IFNA(VLOOKUP($B10,'FST OMT'!$C:$AH,L$1,0),0)+_xlfn.IFNA(VLOOKUP($B10,'FST CV'!$C:$AH,L$1,0),0)+_xlfn.IFNA(VLOOKUP($B10,'FST TT'!$C:$AH,L$1,0),0)</f>
        <v>1498</v>
      </c>
      <c r="M10" s="80">
        <f>_xlfn.IFNA(VLOOKUP($B10,'FST OMT'!$C:$AH,M$1,0),0)+_xlfn.IFNA(VLOOKUP($B10,'FST CV'!$C:$AH,M$1,0),0)+_xlfn.IFNA(VLOOKUP($B10,'FST TT'!$C:$AH,M$1,0),0)</f>
        <v>870</v>
      </c>
      <c r="N10" s="80">
        <f>_xlfn.IFNA(VLOOKUP($B10,'FST OMT'!$C:$AH,N$1,0),0)+_xlfn.IFNA(VLOOKUP($B10,'FST CV'!$C:$AH,N$1,0),0)+_xlfn.IFNA(VLOOKUP($B10,'FST TT'!$C:$AH,N$1,0),0)</f>
        <v>2025</v>
      </c>
      <c r="O10" s="80">
        <f t="shared" si="11"/>
        <v>4477</v>
      </c>
      <c r="P10" s="80">
        <f t="shared" si="12"/>
        <v>823.90000000000009</v>
      </c>
      <c r="Q10" s="80">
        <f t="shared" si="13"/>
        <v>674.1</v>
      </c>
      <c r="R10" s="80">
        <f>_xlfn.IFNA(VLOOKUP($B10,'FST MT'!$C:$FS,67,0),0)</f>
        <v>0</v>
      </c>
      <c r="S10" s="80">
        <f>_xlfn.IFNA(VLOOKUP($B10,'FST OMT'!$C:$AH,S$1,0),0)+_xlfn.IFNA(VLOOKUP($B10,'FST CV'!$C:$AH,S$1,0),0)+_xlfn.IFNA(VLOOKUP($B10,'FST TT'!$C:$AH,S$1,0),0)</f>
        <v>216</v>
      </c>
      <c r="T10" s="80">
        <f>_xlfn.IFNA(VLOOKUP($B10,'FST OMT'!$C:$AH,T$1,0),0)+_xlfn.IFNA(VLOOKUP($B10,'FST CV'!$C:$AH,T$1,0),0)+_xlfn.IFNA(VLOOKUP($B10,'FST TT'!$C:$AH,T$1,0),0)</f>
        <v>1854</v>
      </c>
      <c r="U10" s="80">
        <f>_xlfn.IFNA(VLOOKUP($B10,'FST OMT'!$C:$AH,U$1,0),0)+_xlfn.IFNA(VLOOKUP($B10,'FST CV'!$C:$AH,U$1,0),0)+_xlfn.IFNA(VLOOKUP($B10,'FST TT'!$C:$AH,U$1,0),0)</f>
        <v>1811</v>
      </c>
      <c r="V10" s="80">
        <f>_xlfn.IFNA(VLOOKUP($B10,'FST OMT'!$C:$AH,V$1,0),0)+_xlfn.IFNA(VLOOKUP($B10,'FST CV'!$C:$AH,V$1,0),0)+_xlfn.IFNA(VLOOKUP($B10,'FST TT'!$C:$AH,V$1,0),0)</f>
        <v>3091</v>
      </c>
      <c r="W10" s="80">
        <f>_xlfn.IFNA(VLOOKUP($B10,'FST OMT'!$C:$AH,W$1,0),0)+_xlfn.IFNA(VLOOKUP($B10,'FST CV'!$C:$AH,W$1,0),0)+_xlfn.IFNA(VLOOKUP($B10,'FST TT'!$C:$AH,W$1,0),0)</f>
        <v>799</v>
      </c>
      <c r="X10" s="80">
        <f>_xlfn.IFNA(VLOOKUP($B10,'FST OMT'!$C:$AH,X$1,0),0)+_xlfn.IFNA(VLOOKUP($B10,'FST CV'!$C:$AH,X$1,0),0)+_xlfn.IFNA(VLOOKUP($B10,'FST TT'!$C:$AH,X$1,0),0)</f>
        <v>1145</v>
      </c>
      <c r="Y10" s="80">
        <f>_xlfn.IFNA(VLOOKUP($B10,'FST OMT'!$C:$AH,Y$1,0),0)+_xlfn.IFNA(VLOOKUP($B10,'FST CV'!$C:$AH,Y$1,0),0)+_xlfn.IFNA(VLOOKUP($B10,'FST TT'!$C:$AH,Y$1,0),0)</f>
        <v>1295</v>
      </c>
      <c r="Z10" s="80">
        <f>_xlfn.IFNA(VLOOKUP($B10,'FST OMT'!$C:$AH,Z$1,0),0)+_xlfn.IFNA(VLOOKUP($B10,'FST CV'!$C:$AH,Z$1,0),0)+_xlfn.IFNA(VLOOKUP($B10,'FST TT'!$C:$AH,Z$1,0),0)</f>
        <v>2117</v>
      </c>
      <c r="AA10" s="80">
        <f t="shared" si="14"/>
        <v>4902</v>
      </c>
      <c r="AB10" s="80">
        <f t="shared" si="15"/>
        <v>629.75</v>
      </c>
      <c r="AC10" s="80">
        <f t="shared" si="16"/>
        <v>515.25</v>
      </c>
      <c r="AD10" s="80">
        <f>_xlfn.IFNA(VLOOKUP($B10,'FST MT'!$C:$FS,123,0),0)</f>
        <v>0</v>
      </c>
      <c r="AE10" s="80">
        <f>_xlfn.IFNA(VLOOKUP($B10,'FST OMT'!$C:$AH,AE$1,0),0)+_xlfn.IFNA(VLOOKUP($B10,'FST CV'!$C:$AH,AE$1,0),0)+_xlfn.IFNA(VLOOKUP($B10,'FST TT'!$C:$AH,AE$1,0),0)</f>
        <v>216</v>
      </c>
      <c r="AF10" s="80">
        <f>_xlfn.IFNA(VLOOKUP($B10,'FST OMT'!$C:$AH,AF$1,0),0)+_xlfn.IFNA(VLOOKUP($B10,'FST CV'!$C:$AH,AF$1,0),0)+_xlfn.IFNA(VLOOKUP($B10,'FST TT'!$C:$AH,AF$1,0),0)</f>
        <v>1212</v>
      </c>
      <c r="AG10" s="80">
        <f>_xlfn.IFNA(VLOOKUP($B10,'FST OMT'!$C:$AH,AG$1,0),0)+_xlfn.IFNA(VLOOKUP($B10,'FST CV'!$C:$AH,AG$1,0),0)+_xlfn.IFNA(VLOOKUP($B10,'FST TT'!$C:$AH,AG$1,0),0)</f>
        <v>1977</v>
      </c>
      <c r="AH10" s="80">
        <f>_xlfn.IFNA(VLOOKUP($B10,'FST OMT'!$C:$AH,AH$1,0),0)+_xlfn.IFNA(VLOOKUP($B10,'FST CV'!$C:$AH,AH$1,0),0)+_xlfn.IFNA(VLOOKUP($B10,'FST TT'!$C:$AH,AH$1,0),0)</f>
        <v>3366</v>
      </c>
      <c r="AI10" s="80">
        <f>_xlfn.IFNA(VLOOKUP($B10,'FST OMT'!$C:$AH,AI$1,0),0)+_xlfn.IFNA(VLOOKUP($B10,'FST CV'!$C:$AH,AI$1,0),0)+_xlfn.IFNA(VLOOKUP($B10,'FST TT'!$C:$AH,AI$1,0),0)</f>
        <v>736</v>
      </c>
      <c r="AJ10" s="80">
        <f>_xlfn.IFNA(VLOOKUP($B10,'FST OMT'!$C:$AH,AJ$1,0),0)+_xlfn.IFNA(VLOOKUP($B10,'FST CV'!$C:$AH,AJ$1,0),0)+_xlfn.IFNA(VLOOKUP($B10,'FST TT'!$C:$AH,AJ$1,0),0)</f>
        <v>1094</v>
      </c>
      <c r="AK10" s="80">
        <f>_xlfn.IFNA(VLOOKUP($B10,'FST OMT'!$C:$AH,AK$1,0),0)+_xlfn.IFNA(VLOOKUP($B10,'FST CV'!$C:$AH,AK$1,0),0)+_xlfn.IFNA(VLOOKUP($B10,'FST TT'!$C:$AH,AK$1,0),0)</f>
        <v>930</v>
      </c>
      <c r="AL10" s="80">
        <f>_xlfn.IFNA(VLOOKUP($B10,'FST OMT'!$C:$AH,AL$1,0),0)+_xlfn.IFNA(VLOOKUP($B10,'FST CV'!$C:$AH,AL$1,0),0)+_xlfn.IFNA(VLOOKUP($B10,'FST TT'!$C:$AH,AL$1,0),0)</f>
        <v>2275</v>
      </c>
      <c r="AM10" s="80">
        <f t="shared" si="17"/>
        <v>5343</v>
      </c>
      <c r="AN10" s="80">
        <f t="shared" si="18"/>
        <v>601.70000000000005</v>
      </c>
      <c r="AO10" s="80">
        <f t="shared" si="19"/>
        <v>492.3</v>
      </c>
      <c r="AQ10" s="96">
        <f t="shared" si="20"/>
        <v>2.0186915887850466E-2</v>
      </c>
      <c r="AR10" s="96">
        <f t="shared" si="1"/>
        <v>0.10841121495327102</v>
      </c>
      <c r="AS10" s="96">
        <f t="shared" si="2"/>
        <v>0.14738317757009345</v>
      </c>
      <c r="AT10" s="96">
        <f t="shared" si="3"/>
        <v>0.27102803738317754</v>
      </c>
      <c r="AU10" s="96">
        <f t="shared" si="4"/>
        <v>4.2429906542056077E-2</v>
      </c>
      <c r="AV10" s="96">
        <f t="shared" si="5"/>
        <v>0.14000000000000001</v>
      </c>
      <c r="AW10" s="96">
        <f t="shared" si="6"/>
        <v>8.1308411214953275E-2</v>
      </c>
      <c r="AX10" s="96">
        <f t="shared" si="7"/>
        <v>0.18925233644859812</v>
      </c>
      <c r="AY10" s="96">
        <f t="shared" si="21"/>
        <v>0.41841121495327105</v>
      </c>
      <c r="AZ10" s="96">
        <f t="shared" si="22"/>
        <v>7.7000000000000013E-2</v>
      </c>
      <c r="BA10" s="96">
        <f t="shared" si="8"/>
        <v>6.3E-2</v>
      </c>
      <c r="BB10" s="96">
        <f t="shared" si="23"/>
        <v>1.7521090201168071E-2</v>
      </c>
      <c r="BC10" s="96">
        <f t="shared" si="24"/>
        <v>0.15038935756002594</v>
      </c>
      <c r="BD10" s="96">
        <f t="shared" si="25"/>
        <v>0.1469013627514601</v>
      </c>
      <c r="BE10" s="96">
        <f t="shared" si="26"/>
        <v>0.25073004542504868</v>
      </c>
      <c r="BF10" s="96">
        <f t="shared" si="27"/>
        <v>6.4811810512654125E-2</v>
      </c>
      <c r="BG10" s="96">
        <f t="shared" si="28"/>
        <v>9.2878001297858531E-2</v>
      </c>
      <c r="BH10" s="96">
        <f t="shared" si="29"/>
        <v>0.10504542504866969</v>
      </c>
      <c r="BI10" s="96">
        <f t="shared" si="30"/>
        <v>0.17172290720311487</v>
      </c>
      <c r="BJ10" s="96">
        <f t="shared" si="31"/>
        <v>0.39763140817650877</v>
      </c>
      <c r="BK10" s="96">
        <f t="shared" si="32"/>
        <v>5.1082900713822196E-2</v>
      </c>
      <c r="BL10" s="96">
        <f t="shared" si="33"/>
        <v>4.1795100584036342E-2</v>
      </c>
      <c r="BM10" s="96">
        <f t="shared" si="34"/>
        <v>1.8295781805861427E-2</v>
      </c>
      <c r="BN10" s="96">
        <f t="shared" si="35"/>
        <v>0.10265966457733355</v>
      </c>
      <c r="BO10" s="96">
        <f t="shared" si="36"/>
        <v>0.16745722513975944</v>
      </c>
      <c r="BP10" s="96">
        <f t="shared" si="37"/>
        <v>0.28510926647467388</v>
      </c>
      <c r="BQ10" s="96">
        <f t="shared" si="38"/>
        <v>6.2341182449601899E-2</v>
      </c>
      <c r="BR10" s="96">
        <f t="shared" si="39"/>
        <v>9.2664746738946299E-2</v>
      </c>
      <c r="BS10" s="96">
        <f t="shared" si="40"/>
        <v>7.8773504997458915E-2</v>
      </c>
      <c r="BT10" s="96">
        <f t="shared" si="41"/>
        <v>0.19269862781636457</v>
      </c>
      <c r="BU10" s="96">
        <f t="shared" si="42"/>
        <v>0.45256649161443335</v>
      </c>
      <c r="BV10" s="96">
        <f t="shared" si="43"/>
        <v>5.0965610706420465E-2</v>
      </c>
      <c r="BW10" s="96">
        <f t="shared" si="44"/>
        <v>4.1699136032525834E-2</v>
      </c>
    </row>
    <row r="11" spans="2:77">
      <c r="B11" s="74">
        <v>310003080</v>
      </c>
      <c r="C11" s="74">
        <v>310003080</v>
      </c>
      <c r="D11" s="46" t="s">
        <v>27</v>
      </c>
      <c r="E11" s="46" t="s">
        <v>203</v>
      </c>
      <c r="F11" s="80">
        <f>_xlfn.IFNA(VLOOKUP($B11,'FST MT'!$A:$K,F$1,0),0)</f>
        <v>8330</v>
      </c>
      <c r="G11" s="80">
        <f>_xlfn.IFNA(VLOOKUP($B11,'FST OMT'!$C:$AH,G$1,0),0)+_xlfn.IFNA(VLOOKUP($B11,'FST CV'!$C:$AH,G$1,0),0)+_xlfn.IFNA(VLOOKUP($B11,'FST TT'!$C:$AH,G$1,0),0)</f>
        <v>0</v>
      </c>
      <c r="H11" s="80">
        <f>_xlfn.IFNA(VLOOKUP($B11,'FST OMT'!$C:$AH,H$1,0),0)+_xlfn.IFNA(VLOOKUP($B11,'FST CV'!$C:$AH,H$1,0),0)+_xlfn.IFNA(VLOOKUP($B11,'FST TT'!$C:$AH,H$1,0),0)</f>
        <v>0</v>
      </c>
      <c r="I11" s="80">
        <f>_xlfn.IFNA(VLOOKUP($B11,'FST OMT'!$C:$AH,I$1,0),0)+_xlfn.IFNA(VLOOKUP($B11,'FST CV'!$C:$AH,I$1,0),0)+_xlfn.IFNA(VLOOKUP($B11,'FST TT'!$C:$AH,I$1,0),0)</f>
        <v>0</v>
      </c>
      <c r="J11" s="80">
        <f>_xlfn.IFNA(VLOOKUP($B11,'FST OMT'!$C:$AH,J$1,0),0)+_xlfn.IFNA(VLOOKUP($B11,'FST CV'!$C:$AH,J$1,0),0)+_xlfn.IFNA(VLOOKUP($B11,'FST TT'!$C:$AH,J$1,0),0)</f>
        <v>0</v>
      </c>
      <c r="K11" s="80">
        <f>_xlfn.IFNA(VLOOKUP($B11,'FST OMT'!$C:$AH,K$1,0),0)+_xlfn.IFNA(VLOOKUP($B11,'FST CV'!$C:$AH,K$1,0),0)+_xlfn.IFNA(VLOOKUP($B11,'FST TT'!$C:$AH,K$1,0),0)</f>
        <v>0</v>
      </c>
      <c r="L11" s="80">
        <f>_xlfn.IFNA(VLOOKUP($B11,'FST OMT'!$C:$AH,L$1,0),0)+_xlfn.IFNA(VLOOKUP($B11,'FST CV'!$C:$AH,L$1,0),0)+_xlfn.IFNA(VLOOKUP($B11,'FST TT'!$C:$AH,L$1,0),0)</f>
        <v>0</v>
      </c>
      <c r="M11" s="80">
        <f>_xlfn.IFNA(VLOOKUP($B11,'FST OMT'!$C:$AH,M$1,0),0)+_xlfn.IFNA(VLOOKUP($B11,'FST CV'!$C:$AH,M$1,0),0)+_xlfn.IFNA(VLOOKUP($B11,'FST TT'!$C:$AH,M$1,0),0)</f>
        <v>0</v>
      </c>
      <c r="N11" s="80">
        <f>_xlfn.IFNA(VLOOKUP($B11,'FST OMT'!$C:$AH,N$1,0),0)+_xlfn.IFNA(VLOOKUP($B11,'FST CV'!$C:$AH,N$1,0),0)+_xlfn.IFNA(VLOOKUP($B11,'FST TT'!$C:$AH,N$1,0),0)</f>
        <v>0</v>
      </c>
      <c r="O11" s="80">
        <f t="shared" si="11"/>
        <v>0</v>
      </c>
      <c r="P11" s="80">
        <f t="shared" si="12"/>
        <v>0</v>
      </c>
      <c r="Q11" s="80">
        <f t="shared" si="13"/>
        <v>0</v>
      </c>
      <c r="R11" s="80">
        <f>_xlfn.IFNA(VLOOKUP($B11,'FST MT'!$C:$FS,67,0),0)</f>
        <v>0</v>
      </c>
      <c r="S11" s="80">
        <f>_xlfn.IFNA(VLOOKUP($B11,'FST OMT'!$C:$AH,S$1,0),0)+_xlfn.IFNA(VLOOKUP($B11,'FST CV'!$C:$AH,S$1,0),0)+_xlfn.IFNA(VLOOKUP($B11,'FST TT'!$C:$AH,S$1,0),0)</f>
        <v>0</v>
      </c>
      <c r="T11" s="80">
        <f>_xlfn.IFNA(VLOOKUP($B11,'FST OMT'!$C:$AH,T$1,0),0)+_xlfn.IFNA(VLOOKUP($B11,'FST CV'!$C:$AH,T$1,0),0)+_xlfn.IFNA(VLOOKUP($B11,'FST TT'!$C:$AH,T$1,0),0)</f>
        <v>0</v>
      </c>
      <c r="U11" s="80">
        <f>_xlfn.IFNA(VLOOKUP($B11,'FST OMT'!$C:$AH,U$1,0),0)+_xlfn.IFNA(VLOOKUP($B11,'FST CV'!$C:$AH,U$1,0),0)+_xlfn.IFNA(VLOOKUP($B11,'FST TT'!$C:$AH,U$1,0),0)</f>
        <v>0</v>
      </c>
      <c r="V11" s="80">
        <f>_xlfn.IFNA(VLOOKUP($B11,'FST OMT'!$C:$AH,V$1,0),0)+_xlfn.IFNA(VLOOKUP($B11,'FST CV'!$C:$AH,V$1,0),0)+_xlfn.IFNA(VLOOKUP($B11,'FST TT'!$C:$AH,V$1,0),0)</f>
        <v>0</v>
      </c>
      <c r="W11" s="80">
        <f>_xlfn.IFNA(VLOOKUP($B11,'FST OMT'!$C:$AH,W$1,0),0)+_xlfn.IFNA(VLOOKUP($B11,'FST CV'!$C:$AH,W$1,0),0)+_xlfn.IFNA(VLOOKUP($B11,'FST TT'!$C:$AH,W$1,0),0)</f>
        <v>0</v>
      </c>
      <c r="X11" s="80">
        <f>_xlfn.IFNA(VLOOKUP($B11,'FST OMT'!$C:$AH,X$1,0),0)+_xlfn.IFNA(VLOOKUP($B11,'FST CV'!$C:$AH,X$1,0),0)+_xlfn.IFNA(VLOOKUP($B11,'FST TT'!$C:$AH,X$1,0),0)</f>
        <v>0</v>
      </c>
      <c r="Y11" s="80">
        <f>_xlfn.IFNA(VLOOKUP($B11,'FST OMT'!$C:$AH,Y$1,0),0)+_xlfn.IFNA(VLOOKUP($B11,'FST CV'!$C:$AH,Y$1,0),0)+_xlfn.IFNA(VLOOKUP($B11,'FST TT'!$C:$AH,Y$1,0),0)</f>
        <v>0</v>
      </c>
      <c r="Z11" s="80">
        <f>_xlfn.IFNA(VLOOKUP($B11,'FST OMT'!$C:$AH,Z$1,0),0)+_xlfn.IFNA(VLOOKUP($B11,'FST CV'!$C:$AH,Z$1,0),0)+_xlfn.IFNA(VLOOKUP($B11,'FST TT'!$C:$AH,Z$1,0),0)</f>
        <v>0</v>
      </c>
      <c r="AA11" s="80">
        <f t="shared" si="14"/>
        <v>0</v>
      </c>
      <c r="AB11" s="80">
        <f t="shared" si="15"/>
        <v>0</v>
      </c>
      <c r="AC11" s="80">
        <f t="shared" si="16"/>
        <v>0</v>
      </c>
      <c r="AD11" s="80">
        <f>_xlfn.IFNA(VLOOKUP($B11,'FST MT'!$C:$FS,123,0),0)</f>
        <v>0</v>
      </c>
      <c r="AE11" s="80">
        <f>_xlfn.IFNA(VLOOKUP($B11,'FST OMT'!$C:$AH,AE$1,0),0)+_xlfn.IFNA(VLOOKUP($B11,'FST CV'!$C:$AH,AE$1,0),0)+_xlfn.IFNA(VLOOKUP($B11,'FST TT'!$C:$AH,AE$1,0),0)</f>
        <v>0</v>
      </c>
      <c r="AF11" s="80">
        <f>_xlfn.IFNA(VLOOKUP($B11,'FST OMT'!$C:$AH,AF$1,0),0)+_xlfn.IFNA(VLOOKUP($B11,'FST CV'!$C:$AH,AF$1,0),0)+_xlfn.IFNA(VLOOKUP($B11,'FST TT'!$C:$AH,AF$1,0),0)</f>
        <v>0</v>
      </c>
      <c r="AG11" s="80">
        <f>_xlfn.IFNA(VLOOKUP($B11,'FST OMT'!$C:$AH,AG$1,0),0)+_xlfn.IFNA(VLOOKUP($B11,'FST CV'!$C:$AH,AG$1,0),0)+_xlfn.IFNA(VLOOKUP($B11,'FST TT'!$C:$AH,AG$1,0),0)</f>
        <v>0</v>
      </c>
      <c r="AH11" s="80">
        <f>_xlfn.IFNA(VLOOKUP($B11,'FST OMT'!$C:$AH,AH$1,0),0)+_xlfn.IFNA(VLOOKUP($B11,'FST CV'!$C:$AH,AH$1,0),0)+_xlfn.IFNA(VLOOKUP($B11,'FST TT'!$C:$AH,AH$1,0),0)</f>
        <v>0</v>
      </c>
      <c r="AI11" s="80">
        <f>_xlfn.IFNA(VLOOKUP($B11,'FST OMT'!$C:$AH,AI$1,0),0)+_xlfn.IFNA(VLOOKUP($B11,'FST CV'!$C:$AH,AI$1,0),0)+_xlfn.IFNA(VLOOKUP($B11,'FST TT'!$C:$AH,AI$1,0),0)</f>
        <v>0</v>
      </c>
      <c r="AJ11" s="80">
        <f>_xlfn.IFNA(VLOOKUP($B11,'FST OMT'!$C:$AH,AJ$1,0),0)+_xlfn.IFNA(VLOOKUP($B11,'FST CV'!$C:$AH,AJ$1,0),0)+_xlfn.IFNA(VLOOKUP($B11,'FST TT'!$C:$AH,AJ$1,0),0)</f>
        <v>0</v>
      </c>
      <c r="AK11" s="80">
        <f>_xlfn.IFNA(VLOOKUP($B11,'FST OMT'!$C:$AH,AK$1,0),0)+_xlfn.IFNA(VLOOKUP($B11,'FST CV'!$C:$AH,AK$1,0),0)+_xlfn.IFNA(VLOOKUP($B11,'FST TT'!$C:$AH,AK$1,0),0)</f>
        <v>0</v>
      </c>
      <c r="AL11" s="80">
        <f>_xlfn.IFNA(VLOOKUP($B11,'FST OMT'!$C:$AH,AL$1,0),0)+_xlfn.IFNA(VLOOKUP($B11,'FST CV'!$C:$AH,AL$1,0),0)+_xlfn.IFNA(VLOOKUP($B11,'FST TT'!$C:$AH,AL$1,0),0)</f>
        <v>0</v>
      </c>
      <c r="AM11" s="80">
        <f t="shared" si="17"/>
        <v>0</v>
      </c>
      <c r="AN11" s="80">
        <f t="shared" si="18"/>
        <v>0</v>
      </c>
      <c r="AO11" s="80">
        <f t="shared" si="19"/>
        <v>0</v>
      </c>
      <c r="AQ11" s="96">
        <f t="shared" si="20"/>
        <v>0</v>
      </c>
      <c r="AR11" s="96">
        <f t="shared" si="1"/>
        <v>0</v>
      </c>
      <c r="AS11" s="96">
        <f t="shared" si="2"/>
        <v>0</v>
      </c>
      <c r="AT11" s="96">
        <f t="shared" si="3"/>
        <v>0</v>
      </c>
      <c r="AU11" s="96">
        <f t="shared" si="4"/>
        <v>0</v>
      </c>
      <c r="AV11" s="96">
        <f t="shared" si="5"/>
        <v>0</v>
      </c>
      <c r="AW11" s="96">
        <f t="shared" si="6"/>
        <v>0</v>
      </c>
      <c r="AX11" s="96">
        <f t="shared" si="7"/>
        <v>0</v>
      </c>
      <c r="AY11" s="96">
        <f t="shared" si="21"/>
        <v>0</v>
      </c>
      <c r="AZ11" s="96">
        <f t="shared" si="22"/>
        <v>0</v>
      </c>
      <c r="BA11" s="96">
        <f t="shared" si="8"/>
        <v>0</v>
      </c>
      <c r="BB11" s="96">
        <f t="shared" si="23"/>
        <v>0</v>
      </c>
      <c r="BC11" s="96">
        <f t="shared" si="24"/>
        <v>0</v>
      </c>
      <c r="BD11" s="96">
        <f t="shared" si="25"/>
        <v>0</v>
      </c>
      <c r="BE11" s="96">
        <f t="shared" si="26"/>
        <v>0</v>
      </c>
      <c r="BF11" s="96">
        <f t="shared" si="27"/>
        <v>0</v>
      </c>
      <c r="BG11" s="96">
        <f t="shared" si="28"/>
        <v>0</v>
      </c>
      <c r="BH11" s="96">
        <f t="shared" si="29"/>
        <v>0</v>
      </c>
      <c r="BI11" s="96">
        <f t="shared" si="30"/>
        <v>0</v>
      </c>
      <c r="BJ11" s="96">
        <f t="shared" si="31"/>
        <v>0</v>
      </c>
      <c r="BK11" s="96">
        <f t="shared" si="32"/>
        <v>0</v>
      </c>
      <c r="BL11" s="96">
        <f t="shared" si="33"/>
        <v>0</v>
      </c>
      <c r="BM11" s="96">
        <f t="shared" si="34"/>
        <v>0</v>
      </c>
      <c r="BN11" s="96">
        <f t="shared" si="35"/>
        <v>0</v>
      </c>
      <c r="BO11" s="96">
        <f t="shared" si="36"/>
        <v>0</v>
      </c>
      <c r="BP11" s="96">
        <f t="shared" si="37"/>
        <v>0</v>
      </c>
      <c r="BQ11" s="96">
        <f t="shared" si="38"/>
        <v>0</v>
      </c>
      <c r="BR11" s="96">
        <f t="shared" si="39"/>
        <v>0</v>
      </c>
      <c r="BS11" s="96">
        <f t="shared" si="40"/>
        <v>0</v>
      </c>
      <c r="BT11" s="96">
        <f t="shared" si="41"/>
        <v>0</v>
      </c>
      <c r="BU11" s="96">
        <f t="shared" si="42"/>
        <v>0</v>
      </c>
      <c r="BV11" s="96">
        <f t="shared" si="43"/>
        <v>0</v>
      </c>
      <c r="BW11" s="96">
        <f t="shared" si="44"/>
        <v>0</v>
      </c>
    </row>
    <row r="12" spans="2:77">
      <c r="B12" s="74">
        <v>310001198</v>
      </c>
      <c r="C12" s="74">
        <v>310001198</v>
      </c>
      <c r="D12" s="46" t="s">
        <v>28</v>
      </c>
      <c r="E12" s="46" t="s">
        <v>160</v>
      </c>
      <c r="F12" s="80">
        <f>_xlfn.IFNA(VLOOKUP($B12,'FST MT'!$A:$K,F$1,0),0)</f>
        <v>140359</v>
      </c>
      <c r="G12" s="80">
        <f>_xlfn.IFNA(VLOOKUP($B12,'FST OMT'!$C:$AH,G$1,0),0)+_xlfn.IFNA(VLOOKUP($B12,'FST CV'!$C:$AH,G$1,0),0)+_xlfn.IFNA(VLOOKUP($B12,'FST TT'!$C:$AH,G$1,0),0)</f>
        <v>2429</v>
      </c>
      <c r="H12" s="80">
        <f>_xlfn.IFNA(VLOOKUP($B12,'FST OMT'!$C:$AH,H$1,0),0)+_xlfn.IFNA(VLOOKUP($B12,'FST CV'!$C:$AH,H$1,0),0)+_xlfn.IFNA(VLOOKUP($B12,'FST TT'!$C:$AH,H$1,0),0)</f>
        <v>9574</v>
      </c>
      <c r="I12" s="80">
        <f>_xlfn.IFNA(VLOOKUP($B12,'FST OMT'!$C:$AH,I$1,0),0)+_xlfn.IFNA(VLOOKUP($B12,'FST CV'!$C:$AH,I$1,0),0)+_xlfn.IFNA(VLOOKUP($B12,'FST TT'!$C:$AH,I$1,0),0)</f>
        <v>16711</v>
      </c>
      <c r="J12" s="80">
        <f>_xlfn.IFNA(VLOOKUP($B12,'FST OMT'!$C:$AH,J$1,0),0)+_xlfn.IFNA(VLOOKUP($B12,'FST CV'!$C:$AH,J$1,0),0)+_xlfn.IFNA(VLOOKUP($B12,'FST TT'!$C:$AH,J$1,0),0)</f>
        <v>17055</v>
      </c>
      <c r="K12" s="80">
        <f>_xlfn.IFNA(VLOOKUP($B12,'FST OMT'!$C:$AH,K$1,0),0)+_xlfn.IFNA(VLOOKUP($B12,'FST CV'!$C:$AH,K$1,0),0)+_xlfn.IFNA(VLOOKUP($B12,'FST TT'!$C:$AH,K$1,0),0)</f>
        <v>5649</v>
      </c>
      <c r="L12" s="80">
        <f>_xlfn.IFNA(VLOOKUP($B12,'FST OMT'!$C:$AH,L$1,0),0)+_xlfn.IFNA(VLOOKUP($B12,'FST CV'!$C:$AH,L$1,0),0)+_xlfn.IFNA(VLOOKUP($B12,'FST TT'!$C:$AH,L$1,0),0)</f>
        <v>8740</v>
      </c>
      <c r="M12" s="80">
        <f>_xlfn.IFNA(VLOOKUP($B12,'FST OMT'!$C:$AH,M$1,0),0)+_xlfn.IFNA(VLOOKUP($B12,'FST CV'!$C:$AH,M$1,0),0)+_xlfn.IFNA(VLOOKUP($B12,'FST TT'!$C:$AH,M$1,0),0)</f>
        <v>4200</v>
      </c>
      <c r="N12" s="80">
        <f>_xlfn.IFNA(VLOOKUP($B12,'FST OMT'!$C:$AH,N$1,0),0)+_xlfn.IFNA(VLOOKUP($B12,'FST CV'!$C:$AH,N$1,0),0)+_xlfn.IFNA(VLOOKUP($B12,'FST TT'!$C:$AH,N$1,0),0)</f>
        <v>6110</v>
      </c>
      <c r="O12" s="80">
        <f t="shared" si="11"/>
        <v>33766</v>
      </c>
      <c r="P12" s="80">
        <f t="shared" si="12"/>
        <v>4807</v>
      </c>
      <c r="Q12" s="80">
        <f t="shared" si="13"/>
        <v>3933</v>
      </c>
      <c r="R12" s="80">
        <f>_xlfn.IFNA(VLOOKUP($B12,'FST MT'!$C:$FS,67,0),0)</f>
        <v>0</v>
      </c>
      <c r="S12" s="80">
        <f>_xlfn.IFNA(VLOOKUP($B12,'FST OMT'!$C:$AH,S$1,0),0)+_xlfn.IFNA(VLOOKUP($B12,'FST CV'!$C:$AH,S$1,0),0)+_xlfn.IFNA(VLOOKUP($B12,'FST TT'!$C:$AH,S$1,0),0)</f>
        <v>2429</v>
      </c>
      <c r="T12" s="80">
        <f>_xlfn.IFNA(VLOOKUP($B12,'FST OMT'!$C:$AH,T$1,0),0)+_xlfn.IFNA(VLOOKUP($B12,'FST CV'!$C:$AH,T$1,0),0)+_xlfn.IFNA(VLOOKUP($B12,'FST TT'!$C:$AH,T$1,0),0)</f>
        <v>9374</v>
      </c>
      <c r="U12" s="80">
        <f>_xlfn.IFNA(VLOOKUP($B12,'FST OMT'!$C:$AH,U$1,0),0)+_xlfn.IFNA(VLOOKUP($B12,'FST CV'!$C:$AH,U$1,0),0)+_xlfn.IFNA(VLOOKUP($B12,'FST TT'!$C:$AH,U$1,0),0)</f>
        <v>17311</v>
      </c>
      <c r="V12" s="80">
        <f>_xlfn.IFNA(VLOOKUP($B12,'FST OMT'!$C:$AH,V$1,0),0)+_xlfn.IFNA(VLOOKUP($B12,'FST CV'!$C:$AH,V$1,0),0)+_xlfn.IFNA(VLOOKUP($B12,'FST TT'!$C:$AH,V$1,0),0)</f>
        <v>18255</v>
      </c>
      <c r="W12" s="80">
        <f>_xlfn.IFNA(VLOOKUP($B12,'FST OMT'!$C:$AH,W$1,0),0)+_xlfn.IFNA(VLOOKUP($B12,'FST CV'!$C:$AH,W$1,0),0)+_xlfn.IFNA(VLOOKUP($B12,'FST TT'!$C:$AH,W$1,0),0)</f>
        <v>5649</v>
      </c>
      <c r="X12" s="80">
        <f>_xlfn.IFNA(VLOOKUP($B12,'FST OMT'!$C:$AH,X$1,0),0)+_xlfn.IFNA(VLOOKUP($B12,'FST CV'!$C:$AH,X$1,0),0)+_xlfn.IFNA(VLOOKUP($B12,'FST TT'!$C:$AH,X$1,0),0)</f>
        <v>8740</v>
      </c>
      <c r="Y12" s="80">
        <f>_xlfn.IFNA(VLOOKUP($B12,'FST OMT'!$C:$AH,Y$1,0),0)+_xlfn.IFNA(VLOOKUP($B12,'FST CV'!$C:$AH,Y$1,0),0)+_xlfn.IFNA(VLOOKUP($B12,'FST TT'!$C:$AH,Y$1,0),0)</f>
        <v>4200</v>
      </c>
      <c r="Z12" s="80">
        <f>_xlfn.IFNA(VLOOKUP($B12,'FST OMT'!$C:$AH,Z$1,0),0)+_xlfn.IFNA(VLOOKUP($B12,'FST CV'!$C:$AH,Z$1,0),0)+_xlfn.IFNA(VLOOKUP($B12,'FST TT'!$C:$AH,Z$1,0),0)</f>
        <v>5610</v>
      </c>
      <c r="AA12" s="80">
        <f t="shared" si="14"/>
        <v>35566</v>
      </c>
      <c r="AB12" s="80">
        <f t="shared" si="15"/>
        <v>4807</v>
      </c>
      <c r="AC12" s="80">
        <f t="shared" si="16"/>
        <v>3933</v>
      </c>
      <c r="AD12" s="80">
        <f>_xlfn.IFNA(VLOOKUP($B12,'FST MT'!$C:$FS,123,0),0)</f>
        <v>0</v>
      </c>
      <c r="AE12" s="80">
        <f>_xlfn.IFNA(VLOOKUP($B12,'FST OMT'!$C:$AH,AE$1,0),0)+_xlfn.IFNA(VLOOKUP($B12,'FST CV'!$C:$AH,AE$1,0),0)+_xlfn.IFNA(VLOOKUP($B12,'FST TT'!$C:$AH,AE$1,0),0)</f>
        <v>2429</v>
      </c>
      <c r="AF12" s="80">
        <f>_xlfn.IFNA(VLOOKUP($B12,'FST OMT'!$C:$AH,AF$1,0),0)+_xlfn.IFNA(VLOOKUP($B12,'FST CV'!$C:$AH,AF$1,0),0)+_xlfn.IFNA(VLOOKUP($B12,'FST TT'!$C:$AH,AF$1,0),0)</f>
        <v>9074</v>
      </c>
      <c r="AG12" s="80">
        <f>_xlfn.IFNA(VLOOKUP($B12,'FST OMT'!$C:$AH,AG$1,0),0)+_xlfn.IFNA(VLOOKUP($B12,'FST CV'!$C:$AH,AG$1,0),0)+_xlfn.IFNA(VLOOKUP($B12,'FST TT'!$C:$AH,AG$1,0),0)</f>
        <v>16411</v>
      </c>
      <c r="AH12" s="80">
        <f>_xlfn.IFNA(VLOOKUP($B12,'FST OMT'!$C:$AH,AH$1,0),0)+_xlfn.IFNA(VLOOKUP($B12,'FST CV'!$C:$AH,AH$1,0),0)+_xlfn.IFNA(VLOOKUP($B12,'FST TT'!$C:$AH,AH$1,0),0)</f>
        <v>16255</v>
      </c>
      <c r="AI12" s="80">
        <f>_xlfn.IFNA(VLOOKUP($B12,'FST OMT'!$C:$AH,AI$1,0),0)+_xlfn.IFNA(VLOOKUP($B12,'FST CV'!$C:$AH,AI$1,0),0)+_xlfn.IFNA(VLOOKUP($B12,'FST TT'!$C:$AH,AI$1,0),0)</f>
        <v>5649</v>
      </c>
      <c r="AJ12" s="80">
        <f>_xlfn.IFNA(VLOOKUP($B12,'FST OMT'!$C:$AH,AJ$1,0),0)+_xlfn.IFNA(VLOOKUP($B12,'FST CV'!$C:$AH,AJ$1,0),0)+_xlfn.IFNA(VLOOKUP($B12,'FST TT'!$C:$AH,AJ$1,0),0)</f>
        <v>8740</v>
      </c>
      <c r="AK12" s="80">
        <f>_xlfn.IFNA(VLOOKUP($B12,'FST OMT'!$C:$AH,AK$1,0),0)+_xlfn.IFNA(VLOOKUP($B12,'FST CV'!$C:$AH,AK$1,0),0)+_xlfn.IFNA(VLOOKUP($B12,'FST TT'!$C:$AH,AK$1,0),0)</f>
        <v>4200</v>
      </c>
      <c r="AL12" s="80">
        <f>_xlfn.IFNA(VLOOKUP($B12,'FST OMT'!$C:$AH,AL$1,0),0)+_xlfn.IFNA(VLOOKUP($B12,'FST CV'!$C:$AH,AL$1,0),0)+_xlfn.IFNA(VLOOKUP($B12,'FST TT'!$C:$AH,AL$1,0),0)</f>
        <v>5910</v>
      </c>
      <c r="AM12" s="80">
        <f t="shared" si="17"/>
        <v>32666</v>
      </c>
      <c r="AN12" s="80">
        <f t="shared" si="18"/>
        <v>4807</v>
      </c>
      <c r="AO12" s="80">
        <f t="shared" si="19"/>
        <v>3933</v>
      </c>
      <c r="AQ12" s="96">
        <f t="shared" si="20"/>
        <v>3.4469546460804905E-2</v>
      </c>
      <c r="AR12" s="96">
        <f t="shared" si="1"/>
        <v>0.13586308679116763</v>
      </c>
      <c r="AS12" s="96">
        <f t="shared" si="2"/>
        <v>0.23714310041437248</v>
      </c>
      <c r="AT12" s="96">
        <f t="shared" si="3"/>
        <v>0.24202474882216041</v>
      </c>
      <c r="AU12" s="96">
        <f t="shared" si="4"/>
        <v>8.0164046091843105E-2</v>
      </c>
      <c r="AV12" s="96">
        <f t="shared" si="5"/>
        <v>0.12402792756996084</v>
      </c>
      <c r="AW12" s="96">
        <f t="shared" si="6"/>
        <v>5.9601521257875913E-2</v>
      </c>
      <c r="AX12" s="96">
        <f t="shared" si="7"/>
        <v>8.670602259181473E-2</v>
      </c>
      <c r="AY12" s="96">
        <f t="shared" si="21"/>
        <v>0.47916784923653288</v>
      </c>
      <c r="AZ12" s="96">
        <f t="shared" si="22"/>
        <v>6.8215360163478456E-2</v>
      </c>
      <c r="BA12" s="96">
        <f t="shared" si="8"/>
        <v>5.5812567406482376E-2</v>
      </c>
      <c r="BB12" s="96">
        <f t="shared" si="23"/>
        <v>3.393974960876369E-2</v>
      </c>
      <c r="BC12" s="96">
        <f t="shared" si="24"/>
        <v>0.13098032640286161</v>
      </c>
      <c r="BD12" s="96">
        <f t="shared" si="25"/>
        <v>0.24188184663536777</v>
      </c>
      <c r="BE12" s="96">
        <f t="shared" si="26"/>
        <v>0.25507209926224012</v>
      </c>
      <c r="BF12" s="96">
        <f t="shared" si="27"/>
        <v>7.8931924882629109E-2</v>
      </c>
      <c r="BG12" s="96">
        <f t="shared" si="28"/>
        <v>0.12212161860049184</v>
      </c>
      <c r="BH12" s="96">
        <f>IFERROR(Y12/SUM($S12:$Z12),0)</f>
        <v>5.8685446009389672E-2</v>
      </c>
      <c r="BI12" s="96">
        <f t="shared" si="30"/>
        <v>7.8386988598256199E-2</v>
      </c>
      <c r="BJ12" s="96">
        <f>IFERROR(AA12/SUM($S12:$Z12),0)</f>
        <v>0.49695394589760788</v>
      </c>
      <c r="BK12" s="96">
        <f t="shared" si="32"/>
        <v>6.7166890230270518E-2</v>
      </c>
      <c r="BL12" s="96">
        <f t="shared" si="33"/>
        <v>5.4954728370221327E-2</v>
      </c>
      <c r="BM12" s="96">
        <f t="shared" si="34"/>
        <v>3.5373099551465018E-2</v>
      </c>
      <c r="BN12" s="96">
        <f t="shared" si="35"/>
        <v>0.13214306518320032</v>
      </c>
      <c r="BO12" s="96">
        <f t="shared" si="36"/>
        <v>0.23899050503873712</v>
      </c>
      <c r="BP12" s="96">
        <f t="shared" si="37"/>
        <v>0.23671870449117494</v>
      </c>
      <c r="BQ12" s="96">
        <f t="shared" si="38"/>
        <v>8.226539290499213E-2</v>
      </c>
      <c r="BR12" s="96">
        <f t="shared" si="39"/>
        <v>0.1272790819595736</v>
      </c>
      <c r="BS12" s="96">
        <f t="shared" si="40"/>
        <v>6.1163860895904934E-2</v>
      </c>
      <c r="BT12" s="96">
        <f t="shared" si="41"/>
        <v>8.6066289974951943E-2</v>
      </c>
      <c r="BU12" s="96">
        <f t="shared" si="42"/>
        <v>0.47570920952991202</v>
      </c>
      <c r="BV12" s="96">
        <f t="shared" si="43"/>
        <v>7.0003495077765474E-2</v>
      </c>
      <c r="BW12" s="96">
        <f t="shared" si="44"/>
        <v>5.7275586881808123E-2</v>
      </c>
    </row>
    <row r="13" spans="2:77">
      <c r="B13" s="74">
        <v>310001229</v>
      </c>
      <c r="C13" s="74">
        <v>310001229</v>
      </c>
      <c r="D13" s="46" t="s">
        <v>29</v>
      </c>
      <c r="E13" s="46" t="s">
        <v>161</v>
      </c>
      <c r="F13" s="80">
        <f>_xlfn.IFNA(VLOOKUP($B13,'FST MT'!$A:$K,F$1,0),0)</f>
        <v>11752</v>
      </c>
      <c r="G13" s="80">
        <f>_xlfn.IFNA(VLOOKUP($B13,'FST OMT'!$C:$AH,G$1,0),0)+_xlfn.IFNA(VLOOKUP($B13,'FST CV'!$C:$AH,G$1,0),0)+_xlfn.IFNA(VLOOKUP($B13,'FST TT'!$C:$AH,G$1,0),0)</f>
        <v>0</v>
      </c>
      <c r="H13" s="80">
        <f>_xlfn.IFNA(VLOOKUP($B13,'FST OMT'!$C:$AH,H$1,0),0)+_xlfn.IFNA(VLOOKUP($B13,'FST CV'!$C:$AH,H$1,0),0)+_xlfn.IFNA(VLOOKUP($B13,'FST TT'!$C:$AH,H$1,0),0)</f>
        <v>4007</v>
      </c>
      <c r="I13" s="80">
        <f>_xlfn.IFNA(VLOOKUP($B13,'FST OMT'!$C:$AH,I$1,0),0)+_xlfn.IFNA(VLOOKUP($B13,'FST CV'!$C:$AH,I$1,0),0)+_xlfn.IFNA(VLOOKUP($B13,'FST TT'!$C:$AH,I$1,0),0)</f>
        <v>8650</v>
      </c>
      <c r="J13" s="80">
        <f>_xlfn.IFNA(VLOOKUP($B13,'FST OMT'!$C:$AH,J$1,0),0)+_xlfn.IFNA(VLOOKUP($B13,'FST CV'!$C:$AH,J$1,0),0)+_xlfn.IFNA(VLOOKUP($B13,'FST TT'!$C:$AH,J$1,0),0)</f>
        <v>9520</v>
      </c>
      <c r="K13" s="80">
        <f>_xlfn.IFNA(VLOOKUP($B13,'FST OMT'!$C:$AH,K$1,0),0)+_xlfn.IFNA(VLOOKUP($B13,'FST CV'!$C:$AH,K$1,0),0)+_xlfn.IFNA(VLOOKUP($B13,'FST TT'!$C:$AH,K$1,0),0)</f>
        <v>590</v>
      </c>
      <c r="L13" s="80">
        <f>_xlfn.IFNA(VLOOKUP($B13,'FST OMT'!$C:$AH,L$1,0),0)+_xlfn.IFNA(VLOOKUP($B13,'FST CV'!$C:$AH,L$1,0),0)+_xlfn.IFNA(VLOOKUP($B13,'FST TT'!$C:$AH,L$1,0),0)</f>
        <v>4080</v>
      </c>
      <c r="M13" s="80">
        <f>_xlfn.IFNA(VLOOKUP($B13,'FST OMT'!$C:$AH,M$1,0),0)+_xlfn.IFNA(VLOOKUP($B13,'FST CV'!$C:$AH,M$1,0),0)+_xlfn.IFNA(VLOOKUP($B13,'FST TT'!$C:$AH,M$1,0),0)</f>
        <v>1860</v>
      </c>
      <c r="N13" s="80">
        <f>_xlfn.IFNA(VLOOKUP($B13,'FST OMT'!$C:$AH,N$1,0),0)+_xlfn.IFNA(VLOOKUP($B13,'FST CV'!$C:$AH,N$1,0),0)+_xlfn.IFNA(VLOOKUP($B13,'FST TT'!$C:$AH,N$1,0),0)</f>
        <v>3281</v>
      </c>
      <c r="O13" s="80">
        <f t="shared" si="11"/>
        <v>18170</v>
      </c>
      <c r="P13" s="80">
        <f t="shared" si="12"/>
        <v>2244</v>
      </c>
      <c r="Q13" s="80">
        <f t="shared" si="13"/>
        <v>1836</v>
      </c>
      <c r="R13" s="80">
        <f>_xlfn.IFNA(VLOOKUP($B13,'FST MT'!$C:$FS,67,0),0)</f>
        <v>0</v>
      </c>
      <c r="S13" s="80">
        <f>_xlfn.IFNA(VLOOKUP($B13,'FST OMT'!$C:$AH,S$1,0),0)+_xlfn.IFNA(VLOOKUP($B13,'FST CV'!$C:$AH,S$1,0),0)+_xlfn.IFNA(VLOOKUP($B13,'FST TT'!$C:$AH,S$1,0),0)</f>
        <v>0</v>
      </c>
      <c r="T13" s="80">
        <f>_xlfn.IFNA(VLOOKUP($B13,'FST OMT'!$C:$AH,T$1,0),0)+_xlfn.IFNA(VLOOKUP($B13,'FST CV'!$C:$AH,T$1,0),0)+_xlfn.IFNA(VLOOKUP($B13,'FST TT'!$C:$AH,T$1,0),0)</f>
        <v>6250</v>
      </c>
      <c r="U13" s="80">
        <f>_xlfn.IFNA(VLOOKUP($B13,'FST OMT'!$C:$AH,U$1,0),0)+_xlfn.IFNA(VLOOKUP($B13,'FST CV'!$C:$AH,U$1,0),0)+_xlfn.IFNA(VLOOKUP($B13,'FST TT'!$C:$AH,U$1,0),0)</f>
        <v>7950</v>
      </c>
      <c r="V13" s="80">
        <f>_xlfn.IFNA(VLOOKUP($B13,'FST OMT'!$C:$AH,V$1,0),0)+_xlfn.IFNA(VLOOKUP($B13,'FST CV'!$C:$AH,V$1,0),0)+_xlfn.IFNA(VLOOKUP($B13,'FST TT'!$C:$AH,V$1,0),0)</f>
        <v>6130</v>
      </c>
      <c r="W13" s="80">
        <f>_xlfn.IFNA(VLOOKUP($B13,'FST OMT'!$C:$AH,W$1,0),0)+_xlfn.IFNA(VLOOKUP($B13,'FST CV'!$C:$AH,W$1,0),0)+_xlfn.IFNA(VLOOKUP($B13,'FST TT'!$C:$AH,W$1,0),0)</f>
        <v>2207</v>
      </c>
      <c r="X13" s="80">
        <f>_xlfn.IFNA(VLOOKUP($B13,'FST OMT'!$C:$AH,X$1,0),0)+_xlfn.IFNA(VLOOKUP($B13,'FST CV'!$C:$AH,X$1,0),0)+_xlfn.IFNA(VLOOKUP($B13,'FST TT'!$C:$AH,X$1,0),0)</f>
        <v>3041</v>
      </c>
      <c r="Y13" s="80">
        <f>_xlfn.IFNA(VLOOKUP($B13,'FST OMT'!$C:$AH,Y$1,0),0)+_xlfn.IFNA(VLOOKUP($B13,'FST CV'!$C:$AH,Y$1,0),0)+_xlfn.IFNA(VLOOKUP($B13,'FST TT'!$C:$AH,Y$1,0),0)</f>
        <v>1340</v>
      </c>
      <c r="Z13" s="80">
        <f>_xlfn.IFNA(VLOOKUP($B13,'FST OMT'!$C:$AH,Z$1,0),0)+_xlfn.IFNA(VLOOKUP($B13,'FST CV'!$C:$AH,Z$1,0),0)+_xlfn.IFNA(VLOOKUP($B13,'FST TT'!$C:$AH,Z$1,0),0)</f>
        <v>3811</v>
      </c>
      <c r="AA13" s="80">
        <f t="shared" si="14"/>
        <v>14080</v>
      </c>
      <c r="AB13" s="80">
        <f t="shared" si="15"/>
        <v>1672.5500000000002</v>
      </c>
      <c r="AC13" s="80">
        <f t="shared" si="16"/>
        <v>1368.45</v>
      </c>
      <c r="AD13" s="80">
        <f>_xlfn.IFNA(VLOOKUP($B13,'FST MT'!$C:$FS,123,0),0)</f>
        <v>0</v>
      </c>
      <c r="AE13" s="80">
        <f>_xlfn.IFNA(VLOOKUP($B13,'FST OMT'!$C:$AH,AE$1,0),0)+_xlfn.IFNA(VLOOKUP($B13,'FST CV'!$C:$AH,AE$1,0),0)+_xlfn.IFNA(VLOOKUP($B13,'FST TT'!$C:$AH,AE$1,0),0)</f>
        <v>0</v>
      </c>
      <c r="AF13" s="80">
        <f>_xlfn.IFNA(VLOOKUP($B13,'FST OMT'!$C:$AH,AF$1,0),0)+_xlfn.IFNA(VLOOKUP($B13,'FST CV'!$C:$AH,AF$1,0),0)+_xlfn.IFNA(VLOOKUP($B13,'FST TT'!$C:$AH,AF$1,0),0)</f>
        <v>5470</v>
      </c>
      <c r="AG13" s="80">
        <f>_xlfn.IFNA(VLOOKUP($B13,'FST OMT'!$C:$AH,AG$1,0),0)+_xlfn.IFNA(VLOOKUP($B13,'FST CV'!$C:$AH,AG$1,0),0)+_xlfn.IFNA(VLOOKUP($B13,'FST TT'!$C:$AH,AG$1,0),0)</f>
        <v>7000</v>
      </c>
      <c r="AH13" s="80">
        <f>_xlfn.IFNA(VLOOKUP($B13,'FST OMT'!$C:$AH,AH$1,0),0)+_xlfn.IFNA(VLOOKUP($B13,'FST CV'!$C:$AH,AH$1,0),0)+_xlfn.IFNA(VLOOKUP($B13,'FST TT'!$C:$AH,AH$1,0),0)</f>
        <v>5638</v>
      </c>
      <c r="AI13" s="80">
        <f>_xlfn.IFNA(VLOOKUP($B13,'FST OMT'!$C:$AH,AI$1,0),0)+_xlfn.IFNA(VLOOKUP($B13,'FST CV'!$C:$AH,AI$1,0),0)+_xlfn.IFNA(VLOOKUP($B13,'FST TT'!$C:$AH,AI$1,0),0)</f>
        <v>1367</v>
      </c>
      <c r="AJ13" s="80">
        <f>_xlfn.IFNA(VLOOKUP($B13,'FST OMT'!$C:$AH,AJ$1,0),0)+_xlfn.IFNA(VLOOKUP($B13,'FST CV'!$C:$AH,AJ$1,0),0)+_xlfn.IFNA(VLOOKUP($B13,'FST TT'!$C:$AH,AJ$1,0),0)</f>
        <v>4530</v>
      </c>
      <c r="AK13" s="80">
        <f>_xlfn.IFNA(VLOOKUP($B13,'FST OMT'!$C:$AH,AK$1,0),0)+_xlfn.IFNA(VLOOKUP($B13,'FST CV'!$C:$AH,AK$1,0),0)+_xlfn.IFNA(VLOOKUP($B13,'FST TT'!$C:$AH,AK$1,0),0)</f>
        <v>2150</v>
      </c>
      <c r="AL13" s="80">
        <f>_xlfn.IFNA(VLOOKUP($B13,'FST OMT'!$C:$AH,AL$1,0),0)+_xlfn.IFNA(VLOOKUP($B13,'FST CV'!$C:$AH,AL$1,0),0)+_xlfn.IFNA(VLOOKUP($B13,'FST TT'!$C:$AH,AL$1,0),0)</f>
        <v>3649</v>
      </c>
      <c r="AM13" s="80">
        <f t="shared" si="17"/>
        <v>12638</v>
      </c>
      <c r="AN13" s="80">
        <f t="shared" si="18"/>
        <v>2491.5</v>
      </c>
      <c r="AO13" s="80">
        <f t="shared" si="19"/>
        <v>2038.5</v>
      </c>
      <c r="AQ13" s="96">
        <f t="shared" si="20"/>
        <v>0</v>
      </c>
      <c r="AR13" s="96">
        <f t="shared" si="1"/>
        <v>0.12526572464674252</v>
      </c>
      <c r="AS13" s="96">
        <f t="shared" si="2"/>
        <v>0.27041390521445541</v>
      </c>
      <c r="AT13" s="96">
        <f t="shared" si="3"/>
        <v>0.29761160435163186</v>
      </c>
      <c r="AU13" s="96">
        <f t="shared" si="4"/>
        <v>1.8444416656246094E-2</v>
      </c>
      <c r="AV13" s="96">
        <f t="shared" si="5"/>
        <v>0.12754783043641366</v>
      </c>
      <c r="AW13" s="96">
        <f t="shared" si="6"/>
        <v>5.8146805051894464E-2</v>
      </c>
      <c r="AX13" s="96">
        <f t="shared" si="7"/>
        <v>0.10256971364261598</v>
      </c>
      <c r="AY13" s="96">
        <f t="shared" si="21"/>
        <v>0.56802550956608733</v>
      </c>
      <c r="AZ13" s="96">
        <f t="shared" si="22"/>
        <v>7.0151306740027508E-2</v>
      </c>
      <c r="BA13" s="96">
        <f t="shared" si="8"/>
        <v>5.7396523696386148E-2</v>
      </c>
      <c r="BB13" s="96">
        <f t="shared" si="23"/>
        <v>0</v>
      </c>
      <c r="BC13" s="96">
        <f t="shared" si="24"/>
        <v>0.20339093364574182</v>
      </c>
      <c r="BD13" s="96">
        <f t="shared" si="25"/>
        <v>0.25871326759738356</v>
      </c>
      <c r="BE13" s="96">
        <f t="shared" si="26"/>
        <v>0.19948582771974357</v>
      </c>
      <c r="BF13" s="96">
        <f t="shared" si="27"/>
        <v>7.1821406488984343E-2</v>
      </c>
      <c r="BG13" s="96">
        <f t="shared" si="28"/>
        <v>9.8961892674672133E-2</v>
      </c>
      <c r="BH13" s="96">
        <f t="shared" si="29"/>
        <v>4.3607016173647047E-2</v>
      </c>
      <c r="BI13" s="96">
        <f t="shared" si="30"/>
        <v>0.12401965569982752</v>
      </c>
      <c r="BJ13" s="96">
        <f t="shared" si="31"/>
        <v>0.45819909531712716</v>
      </c>
      <c r="BK13" s="96">
        <f t="shared" si="32"/>
        <v>5.4429040971069681E-2</v>
      </c>
      <c r="BL13" s="96">
        <f t="shared" si="33"/>
        <v>4.4532851703602459E-2</v>
      </c>
      <c r="BM13" s="96">
        <f t="shared" si="34"/>
        <v>0</v>
      </c>
      <c r="BN13" s="96">
        <f t="shared" si="35"/>
        <v>0.18353241175681118</v>
      </c>
      <c r="BO13" s="96">
        <f t="shared" si="36"/>
        <v>0.23486780297946586</v>
      </c>
      <c r="BP13" s="96">
        <f t="shared" si="37"/>
        <v>0.18916923902831834</v>
      </c>
      <c r="BQ13" s="96">
        <f t="shared" si="38"/>
        <v>4.5866326667561401E-2</v>
      </c>
      <c r="BR13" s="96">
        <f t="shared" si="39"/>
        <v>0.15199302107099719</v>
      </c>
      <c r="BS13" s="96">
        <f t="shared" si="40"/>
        <v>7.2137968057978799E-2</v>
      </c>
      <c r="BT13" s="96">
        <f t="shared" si="41"/>
        <v>0.12243323043886727</v>
      </c>
      <c r="BU13" s="96">
        <f t="shared" si="42"/>
        <v>0.42403704200778419</v>
      </c>
      <c r="BV13" s="96">
        <f t="shared" si="43"/>
        <v>8.3596161589048451E-2</v>
      </c>
      <c r="BW13" s="96">
        <f t="shared" si="44"/>
        <v>6.8396859481948735E-2</v>
      </c>
    </row>
    <row r="14" spans="2:77">
      <c r="B14" s="74">
        <v>310002641</v>
      </c>
      <c r="C14" s="74">
        <v>310002641</v>
      </c>
      <c r="D14" s="46" t="s">
        <v>30</v>
      </c>
      <c r="E14" s="46" t="s">
        <v>185</v>
      </c>
      <c r="F14" s="80">
        <f>_xlfn.IFNA(VLOOKUP($B14,'FST MT'!$A:$K,F$1,0),0)</f>
        <v>0</v>
      </c>
      <c r="G14" s="80">
        <f>_xlfn.IFNA(VLOOKUP($B14,'FST OMT'!$C:$AH,G$1,0),0)+_xlfn.IFNA(VLOOKUP($B14,'FST CV'!$C:$AH,G$1,0),0)+_xlfn.IFNA(VLOOKUP($B14,'FST TT'!$C:$AH,G$1,0),0)</f>
        <v>5615</v>
      </c>
      <c r="H14" s="80">
        <f>_xlfn.IFNA(VLOOKUP($B14,'FST OMT'!$C:$AH,H$1,0),0)+_xlfn.IFNA(VLOOKUP($B14,'FST CV'!$C:$AH,H$1,0),0)+_xlfn.IFNA(VLOOKUP($B14,'FST TT'!$C:$AH,H$1,0),0)</f>
        <v>12839</v>
      </c>
      <c r="I14" s="80">
        <f>_xlfn.IFNA(VLOOKUP($B14,'FST OMT'!$C:$AH,I$1,0),0)+_xlfn.IFNA(VLOOKUP($B14,'FST CV'!$C:$AH,I$1,0),0)+_xlfn.IFNA(VLOOKUP($B14,'FST TT'!$C:$AH,I$1,0),0)</f>
        <v>20960</v>
      </c>
      <c r="J14" s="80">
        <f>_xlfn.IFNA(VLOOKUP($B14,'FST OMT'!$C:$AH,J$1,0),0)+_xlfn.IFNA(VLOOKUP($B14,'FST CV'!$C:$AH,J$1,0),0)+_xlfn.IFNA(VLOOKUP($B14,'FST TT'!$C:$AH,J$1,0),0)</f>
        <v>22146</v>
      </c>
      <c r="K14" s="80">
        <f>_xlfn.IFNA(VLOOKUP($B14,'FST OMT'!$C:$AH,K$1,0),0)+_xlfn.IFNA(VLOOKUP($B14,'FST CV'!$C:$AH,K$1,0),0)+_xlfn.IFNA(VLOOKUP($B14,'FST TT'!$C:$AH,K$1,0),0)</f>
        <v>12125</v>
      </c>
      <c r="L14" s="80">
        <f>_xlfn.IFNA(VLOOKUP($B14,'FST OMT'!$C:$AH,L$1,0),0)+_xlfn.IFNA(VLOOKUP($B14,'FST CV'!$C:$AH,L$1,0),0)+_xlfn.IFNA(VLOOKUP($B14,'FST TT'!$C:$AH,L$1,0),0)</f>
        <v>12654</v>
      </c>
      <c r="M14" s="80">
        <f>_xlfn.IFNA(VLOOKUP($B14,'FST OMT'!$C:$AH,M$1,0),0)+_xlfn.IFNA(VLOOKUP($B14,'FST CV'!$C:$AH,M$1,0),0)+_xlfn.IFNA(VLOOKUP($B14,'FST TT'!$C:$AH,M$1,0),0)</f>
        <v>11432</v>
      </c>
      <c r="N14" s="80">
        <f>_xlfn.IFNA(VLOOKUP($B14,'FST OMT'!$C:$AH,N$1,0),0)+_xlfn.IFNA(VLOOKUP($B14,'FST CV'!$C:$AH,N$1,0),0)+_xlfn.IFNA(VLOOKUP($B14,'FST TT'!$C:$AH,N$1,0),0)</f>
        <v>12055</v>
      </c>
      <c r="O14" s="80">
        <f t="shared" si="11"/>
        <v>43106</v>
      </c>
      <c r="P14" s="80">
        <f t="shared" si="12"/>
        <v>6959.7000000000007</v>
      </c>
      <c r="Q14" s="80">
        <f t="shared" si="13"/>
        <v>5694.3</v>
      </c>
      <c r="R14" s="80">
        <f>_xlfn.IFNA(VLOOKUP($B14,'FST MT'!$C:$FS,67,0),0)</f>
        <v>0</v>
      </c>
      <c r="S14" s="80">
        <f>_xlfn.IFNA(VLOOKUP($B14,'FST OMT'!$C:$AH,S$1,0),0)+_xlfn.IFNA(VLOOKUP($B14,'FST CV'!$C:$AH,S$1,0),0)+_xlfn.IFNA(VLOOKUP($B14,'FST TT'!$C:$AH,S$1,0),0)</f>
        <v>5815</v>
      </c>
      <c r="T14" s="80">
        <f>_xlfn.IFNA(VLOOKUP($B14,'FST OMT'!$C:$AH,T$1,0),0)+_xlfn.IFNA(VLOOKUP($B14,'FST CV'!$C:$AH,T$1,0),0)+_xlfn.IFNA(VLOOKUP($B14,'FST TT'!$C:$AH,T$1,0),0)</f>
        <v>12839</v>
      </c>
      <c r="U14" s="80">
        <f>_xlfn.IFNA(VLOOKUP($B14,'FST OMT'!$C:$AH,U$1,0),0)+_xlfn.IFNA(VLOOKUP($B14,'FST CV'!$C:$AH,U$1,0),0)+_xlfn.IFNA(VLOOKUP($B14,'FST TT'!$C:$AH,U$1,0),0)</f>
        <v>20660</v>
      </c>
      <c r="V14" s="80">
        <f>_xlfn.IFNA(VLOOKUP($B14,'FST OMT'!$C:$AH,V$1,0),0)+_xlfn.IFNA(VLOOKUP($B14,'FST CV'!$C:$AH,V$1,0),0)+_xlfn.IFNA(VLOOKUP($B14,'FST TT'!$C:$AH,V$1,0),0)</f>
        <v>22846</v>
      </c>
      <c r="W14" s="80">
        <f>_xlfn.IFNA(VLOOKUP($B14,'FST OMT'!$C:$AH,W$1,0),0)+_xlfn.IFNA(VLOOKUP($B14,'FST CV'!$C:$AH,W$1,0),0)+_xlfn.IFNA(VLOOKUP($B14,'FST TT'!$C:$AH,W$1,0),0)</f>
        <v>12715</v>
      </c>
      <c r="X14" s="80">
        <f>_xlfn.IFNA(VLOOKUP($B14,'FST OMT'!$C:$AH,X$1,0),0)+_xlfn.IFNA(VLOOKUP($B14,'FST CV'!$C:$AH,X$1,0),0)+_xlfn.IFNA(VLOOKUP($B14,'FST TT'!$C:$AH,X$1,0),0)</f>
        <v>12414</v>
      </c>
      <c r="Y14" s="80">
        <f>_xlfn.IFNA(VLOOKUP($B14,'FST OMT'!$C:$AH,Y$1,0),0)+_xlfn.IFNA(VLOOKUP($B14,'FST CV'!$C:$AH,Y$1,0),0)+_xlfn.IFNA(VLOOKUP($B14,'FST TT'!$C:$AH,Y$1,0),0)</f>
        <v>11332</v>
      </c>
      <c r="Z14" s="80">
        <f>_xlfn.IFNA(VLOOKUP($B14,'FST OMT'!$C:$AH,Z$1,0),0)+_xlfn.IFNA(VLOOKUP($B14,'FST CV'!$C:$AH,Z$1,0),0)+_xlfn.IFNA(VLOOKUP($B14,'FST TT'!$C:$AH,Z$1,0),0)</f>
        <v>12055</v>
      </c>
      <c r="AA14" s="80">
        <f t="shared" si="14"/>
        <v>43506</v>
      </c>
      <c r="AB14" s="80">
        <f t="shared" si="15"/>
        <v>6827.7000000000007</v>
      </c>
      <c r="AC14" s="80">
        <f t="shared" si="16"/>
        <v>5586.3</v>
      </c>
      <c r="AD14" s="80">
        <f>_xlfn.IFNA(VLOOKUP($B14,'FST MT'!$C:$FS,123,0),0)</f>
        <v>0</v>
      </c>
      <c r="AE14" s="80">
        <f>_xlfn.IFNA(VLOOKUP($B14,'FST OMT'!$C:$AH,AE$1,0),0)+_xlfn.IFNA(VLOOKUP($B14,'FST CV'!$C:$AH,AE$1,0),0)+_xlfn.IFNA(VLOOKUP($B14,'FST TT'!$C:$AH,AE$1,0),0)</f>
        <v>5615</v>
      </c>
      <c r="AF14" s="80">
        <f>_xlfn.IFNA(VLOOKUP($B14,'FST OMT'!$C:$AH,AF$1,0),0)+_xlfn.IFNA(VLOOKUP($B14,'FST CV'!$C:$AH,AF$1,0),0)+_xlfn.IFNA(VLOOKUP($B14,'FST TT'!$C:$AH,AF$1,0),0)</f>
        <v>12839</v>
      </c>
      <c r="AG14" s="80">
        <f>_xlfn.IFNA(VLOOKUP($B14,'FST OMT'!$C:$AH,AG$1,0),0)+_xlfn.IFNA(VLOOKUP($B14,'FST CV'!$C:$AH,AG$1,0),0)+_xlfn.IFNA(VLOOKUP($B14,'FST TT'!$C:$AH,AG$1,0),0)</f>
        <v>20760</v>
      </c>
      <c r="AH14" s="80">
        <f>_xlfn.IFNA(VLOOKUP($B14,'FST OMT'!$C:$AH,AH$1,0),0)+_xlfn.IFNA(VLOOKUP($B14,'FST CV'!$C:$AH,AH$1,0),0)+_xlfn.IFNA(VLOOKUP($B14,'FST TT'!$C:$AH,AH$1,0),0)</f>
        <v>21946</v>
      </c>
      <c r="AI14" s="80">
        <f>_xlfn.IFNA(VLOOKUP($B14,'FST OMT'!$C:$AH,AI$1,0),0)+_xlfn.IFNA(VLOOKUP($B14,'FST CV'!$C:$AH,AI$1,0),0)+_xlfn.IFNA(VLOOKUP($B14,'FST TT'!$C:$AH,AI$1,0),0)</f>
        <v>12125</v>
      </c>
      <c r="AJ14" s="80">
        <f>_xlfn.IFNA(VLOOKUP($B14,'FST OMT'!$C:$AH,AJ$1,0),0)+_xlfn.IFNA(VLOOKUP($B14,'FST CV'!$C:$AH,AJ$1,0),0)+_xlfn.IFNA(VLOOKUP($B14,'FST TT'!$C:$AH,AJ$1,0),0)</f>
        <v>12654</v>
      </c>
      <c r="AK14" s="80">
        <f>_xlfn.IFNA(VLOOKUP($B14,'FST OMT'!$C:$AH,AK$1,0),0)+_xlfn.IFNA(VLOOKUP($B14,'FST CV'!$C:$AH,AK$1,0),0)+_xlfn.IFNA(VLOOKUP($B14,'FST TT'!$C:$AH,AK$1,0),0)</f>
        <v>11432</v>
      </c>
      <c r="AL14" s="80">
        <f>_xlfn.IFNA(VLOOKUP($B14,'FST OMT'!$C:$AH,AL$1,0),0)+_xlfn.IFNA(VLOOKUP($B14,'FST CV'!$C:$AH,AL$1,0),0)+_xlfn.IFNA(VLOOKUP($B14,'FST TT'!$C:$AH,AL$1,0),0)</f>
        <v>12055</v>
      </c>
      <c r="AM14" s="80">
        <f t="shared" si="17"/>
        <v>42706</v>
      </c>
      <c r="AN14" s="80">
        <f t="shared" si="18"/>
        <v>6959.7000000000007</v>
      </c>
      <c r="AO14" s="80">
        <f t="shared" si="19"/>
        <v>5694.3</v>
      </c>
      <c r="AQ14" s="96">
        <f t="shared" si="20"/>
        <v>5.1126327099229693E-2</v>
      </c>
      <c r="AR14" s="96">
        <f t="shared" si="1"/>
        <v>0.1169031012692805</v>
      </c>
      <c r="AS14" s="96">
        <f t="shared" si="2"/>
        <v>0.19084734033835341</v>
      </c>
      <c r="AT14" s="96">
        <f t="shared" si="3"/>
        <v>0.20164624041665907</v>
      </c>
      <c r="AU14" s="96">
        <f t="shared" si="4"/>
        <v>0.11040190847340338</v>
      </c>
      <c r="AV14" s="96">
        <f t="shared" si="5"/>
        <v>0.11521861854205744</v>
      </c>
      <c r="AW14" s="96">
        <f t="shared" si="6"/>
        <v>0.10409192723034619</v>
      </c>
      <c r="AX14" s="96">
        <f t="shared" si="7"/>
        <v>0.10976453663067033</v>
      </c>
      <c r="AY14" s="96">
        <f t="shared" si="21"/>
        <v>0.39249358075501245</v>
      </c>
      <c r="AZ14" s="96">
        <f t="shared" si="22"/>
        <v>6.3370240198131603E-2</v>
      </c>
      <c r="BA14" s="96">
        <f t="shared" si="8"/>
        <v>5.1848378343925847E-2</v>
      </c>
      <c r="BB14" s="96">
        <f t="shared" si="23"/>
        <v>5.2540749575337019E-2</v>
      </c>
      <c r="BC14" s="96">
        <f t="shared" si="24"/>
        <v>0.11600527666341393</v>
      </c>
      <c r="BD14" s="96">
        <f t="shared" si="25"/>
        <v>0.18667100365029454</v>
      </c>
      <c r="BE14" s="96">
        <f t="shared" si="26"/>
        <v>0.20642234992229572</v>
      </c>
      <c r="BF14" s="96">
        <f t="shared" si="27"/>
        <v>0.11488488922620983</v>
      </c>
      <c r="BG14" s="96">
        <f t="shared" si="28"/>
        <v>0.11216523907622249</v>
      </c>
      <c r="BH14" s="96">
        <f t="shared" si="29"/>
        <v>0.10238895514836098</v>
      </c>
      <c r="BI14" s="96">
        <f t="shared" si="30"/>
        <v>0.10892153673786548</v>
      </c>
      <c r="BJ14" s="96">
        <f>IFERROR(AA14/SUM($S14:$Z14),0)</f>
        <v>0.39309335357259029</v>
      </c>
      <c r="BK14" s="96">
        <f t="shared" si="32"/>
        <v>6.1690881491922374E-2</v>
      </c>
      <c r="BL14" s="96">
        <f t="shared" si="33"/>
        <v>5.047435758430012E-2</v>
      </c>
      <c r="BM14" s="96">
        <f t="shared" si="34"/>
        <v>5.1313216237457278E-2</v>
      </c>
      <c r="BN14" s="96">
        <f t="shared" si="35"/>
        <v>0.11733043335221977</v>
      </c>
      <c r="BO14" s="96">
        <f t="shared" si="36"/>
        <v>0.18971725184142707</v>
      </c>
      <c r="BP14" s="96">
        <f t="shared" si="37"/>
        <v>0.20055562663352403</v>
      </c>
      <c r="BQ14" s="96">
        <f t="shared" si="38"/>
        <v>0.11080547584669091</v>
      </c>
      <c r="BR14" s="96">
        <f t="shared" si="39"/>
        <v>0.11563979310218778</v>
      </c>
      <c r="BS14" s="96">
        <f t="shared" si="40"/>
        <v>0.10447242885603056</v>
      </c>
      <c r="BT14" s="96">
        <f t="shared" si="41"/>
        <v>0.11016577413046259</v>
      </c>
      <c r="BU14" s="96">
        <f t="shared" si="42"/>
        <v>0.39027287847495112</v>
      </c>
      <c r="BV14" s="96">
        <f t="shared" si="43"/>
        <v>6.3601886206203287E-2</v>
      </c>
      <c r="BW14" s="96">
        <f t="shared" si="44"/>
        <v>5.2037906895984504E-2</v>
      </c>
    </row>
    <row r="15" spans="2:77">
      <c r="B15" s="74">
        <v>310002642</v>
      </c>
      <c r="C15" s="74">
        <v>310002642</v>
      </c>
      <c r="D15" s="46" t="s">
        <v>31</v>
      </c>
      <c r="E15" s="46" t="s">
        <v>186</v>
      </c>
      <c r="F15" s="80">
        <f>_xlfn.IFNA(VLOOKUP($B15,'FST MT'!$A:$K,F$1,0),0)</f>
        <v>58270</v>
      </c>
      <c r="G15" s="80">
        <f>_xlfn.IFNA(VLOOKUP($B15,'FST OMT'!$C:$AH,G$1,0),0)+_xlfn.IFNA(VLOOKUP($B15,'FST CV'!$C:$AH,G$1,0),0)+_xlfn.IFNA(VLOOKUP($B15,'FST TT'!$C:$AH,G$1,0),0)</f>
        <v>0</v>
      </c>
      <c r="H15" s="80">
        <f>_xlfn.IFNA(VLOOKUP($B15,'FST OMT'!$C:$AH,H$1,0),0)+_xlfn.IFNA(VLOOKUP($B15,'FST CV'!$C:$AH,H$1,0),0)+_xlfn.IFNA(VLOOKUP($B15,'FST TT'!$C:$AH,H$1,0),0)</f>
        <v>5795</v>
      </c>
      <c r="I15" s="80">
        <f>_xlfn.IFNA(VLOOKUP($B15,'FST OMT'!$C:$AH,I$1,0),0)+_xlfn.IFNA(VLOOKUP($B15,'FST CV'!$C:$AH,I$1,0),0)+_xlfn.IFNA(VLOOKUP($B15,'FST TT'!$C:$AH,I$1,0),0)</f>
        <v>6396</v>
      </c>
      <c r="J15" s="80">
        <f>_xlfn.IFNA(VLOOKUP($B15,'FST OMT'!$C:$AH,J$1,0),0)+_xlfn.IFNA(VLOOKUP($B15,'FST CV'!$C:$AH,J$1,0),0)+_xlfn.IFNA(VLOOKUP($B15,'FST TT'!$C:$AH,J$1,0),0)</f>
        <v>9023</v>
      </c>
      <c r="K15" s="80">
        <f>_xlfn.IFNA(VLOOKUP($B15,'FST OMT'!$C:$AH,K$1,0),0)+_xlfn.IFNA(VLOOKUP($B15,'FST CV'!$C:$AH,K$1,0),0)+_xlfn.IFNA(VLOOKUP($B15,'FST TT'!$C:$AH,K$1,0),0)</f>
        <v>3037</v>
      </c>
      <c r="L15" s="80">
        <f>_xlfn.IFNA(VLOOKUP($B15,'FST OMT'!$C:$AH,L$1,0),0)+_xlfn.IFNA(VLOOKUP($B15,'FST CV'!$C:$AH,L$1,0),0)+_xlfn.IFNA(VLOOKUP($B15,'FST TT'!$C:$AH,L$1,0),0)</f>
        <v>4321</v>
      </c>
      <c r="M15" s="80">
        <f>_xlfn.IFNA(VLOOKUP($B15,'FST OMT'!$C:$AH,M$1,0),0)+_xlfn.IFNA(VLOOKUP($B15,'FST CV'!$C:$AH,M$1,0),0)+_xlfn.IFNA(VLOOKUP($B15,'FST TT'!$C:$AH,M$1,0),0)</f>
        <v>2404</v>
      </c>
      <c r="N15" s="80">
        <f>_xlfn.IFNA(VLOOKUP($B15,'FST OMT'!$C:$AH,N$1,0),0)+_xlfn.IFNA(VLOOKUP($B15,'FST CV'!$C:$AH,N$1,0),0)+_xlfn.IFNA(VLOOKUP($B15,'FST TT'!$C:$AH,N$1,0),0)</f>
        <v>13303</v>
      </c>
      <c r="O15" s="80">
        <f t="shared" si="11"/>
        <v>15419</v>
      </c>
      <c r="P15" s="80">
        <f t="shared" si="12"/>
        <v>2376.5500000000002</v>
      </c>
      <c r="Q15" s="80">
        <f t="shared" si="13"/>
        <v>1944.45</v>
      </c>
      <c r="R15" s="80">
        <f>_xlfn.IFNA(VLOOKUP($B15,'FST MT'!$C:$FS,67,0),0)</f>
        <v>0</v>
      </c>
      <c r="S15" s="80">
        <f>_xlfn.IFNA(VLOOKUP($B15,'FST OMT'!$C:$AH,S$1,0),0)+_xlfn.IFNA(VLOOKUP($B15,'FST CV'!$C:$AH,S$1,0),0)+_xlfn.IFNA(VLOOKUP($B15,'FST TT'!$C:$AH,S$1,0),0)</f>
        <v>0</v>
      </c>
      <c r="T15" s="80">
        <f>_xlfn.IFNA(VLOOKUP($B15,'FST OMT'!$C:$AH,T$1,0),0)+_xlfn.IFNA(VLOOKUP($B15,'FST CV'!$C:$AH,T$1,0),0)+_xlfn.IFNA(VLOOKUP($B15,'FST TT'!$C:$AH,T$1,0),0)</f>
        <v>7670</v>
      </c>
      <c r="U15" s="80">
        <f>_xlfn.IFNA(VLOOKUP($B15,'FST OMT'!$C:$AH,U$1,0),0)+_xlfn.IFNA(VLOOKUP($B15,'FST CV'!$C:$AH,U$1,0),0)+_xlfn.IFNA(VLOOKUP($B15,'FST TT'!$C:$AH,U$1,0),0)</f>
        <v>5475</v>
      </c>
      <c r="V15" s="80">
        <f>_xlfn.IFNA(VLOOKUP($B15,'FST OMT'!$C:$AH,V$1,0),0)+_xlfn.IFNA(VLOOKUP($B15,'FST CV'!$C:$AH,V$1,0),0)+_xlfn.IFNA(VLOOKUP($B15,'FST TT'!$C:$AH,V$1,0),0)</f>
        <v>4599</v>
      </c>
      <c r="W15" s="80">
        <f>_xlfn.IFNA(VLOOKUP($B15,'FST OMT'!$C:$AH,W$1,0),0)+_xlfn.IFNA(VLOOKUP($B15,'FST CV'!$C:$AH,W$1,0),0)+_xlfn.IFNA(VLOOKUP($B15,'FST TT'!$C:$AH,W$1,0),0)</f>
        <v>2507</v>
      </c>
      <c r="X15" s="80">
        <f>_xlfn.IFNA(VLOOKUP($B15,'FST OMT'!$C:$AH,X$1,0),0)+_xlfn.IFNA(VLOOKUP($B15,'FST CV'!$C:$AH,X$1,0),0)+_xlfn.IFNA(VLOOKUP($B15,'FST TT'!$C:$AH,X$1,0),0)</f>
        <v>2385</v>
      </c>
      <c r="Y15" s="80">
        <f>_xlfn.IFNA(VLOOKUP($B15,'FST OMT'!$C:$AH,Y$1,0),0)+_xlfn.IFNA(VLOOKUP($B15,'FST CV'!$C:$AH,Y$1,0),0)+_xlfn.IFNA(VLOOKUP($B15,'FST TT'!$C:$AH,Y$1,0),0)</f>
        <v>2610</v>
      </c>
      <c r="Z15" s="80">
        <f>_xlfn.IFNA(VLOOKUP($B15,'FST OMT'!$C:$AH,Z$1,0),0)+_xlfn.IFNA(VLOOKUP($B15,'FST CV'!$C:$AH,Z$1,0),0)+_xlfn.IFNA(VLOOKUP($B15,'FST TT'!$C:$AH,Z$1,0),0)</f>
        <v>14519</v>
      </c>
      <c r="AA15" s="80">
        <f t="shared" si="14"/>
        <v>10074</v>
      </c>
      <c r="AB15" s="80">
        <f t="shared" si="15"/>
        <v>1311.75</v>
      </c>
      <c r="AC15" s="80">
        <f t="shared" si="16"/>
        <v>1073.25</v>
      </c>
      <c r="AD15" s="80">
        <f>_xlfn.IFNA(VLOOKUP($B15,'FST MT'!$C:$FS,123,0),0)</f>
        <v>0</v>
      </c>
      <c r="AE15" s="80">
        <f>_xlfn.IFNA(VLOOKUP($B15,'FST OMT'!$C:$AH,AE$1,0),0)+_xlfn.IFNA(VLOOKUP($B15,'FST CV'!$C:$AH,AE$1,0),0)+_xlfn.IFNA(VLOOKUP($B15,'FST TT'!$C:$AH,AE$1,0),0)</f>
        <v>0</v>
      </c>
      <c r="AF15" s="80">
        <f>_xlfn.IFNA(VLOOKUP($B15,'FST OMT'!$C:$AH,AF$1,0),0)+_xlfn.IFNA(VLOOKUP($B15,'FST CV'!$C:$AH,AF$1,0),0)+_xlfn.IFNA(VLOOKUP($B15,'FST TT'!$C:$AH,AF$1,0),0)</f>
        <v>9265</v>
      </c>
      <c r="AG15" s="80">
        <f>_xlfn.IFNA(VLOOKUP($B15,'FST OMT'!$C:$AH,AG$1,0),0)+_xlfn.IFNA(VLOOKUP($B15,'FST CV'!$C:$AH,AG$1,0),0)+_xlfn.IFNA(VLOOKUP($B15,'FST TT'!$C:$AH,AG$1,0),0)</f>
        <v>5716</v>
      </c>
      <c r="AH15" s="80">
        <f>_xlfn.IFNA(VLOOKUP($B15,'FST OMT'!$C:$AH,AH$1,0),0)+_xlfn.IFNA(VLOOKUP($B15,'FST CV'!$C:$AH,AH$1,0),0)+_xlfn.IFNA(VLOOKUP($B15,'FST TT'!$C:$AH,AH$1,0),0)</f>
        <v>6450</v>
      </c>
      <c r="AI15" s="80">
        <f>_xlfn.IFNA(VLOOKUP($B15,'FST OMT'!$C:$AH,AI$1,0),0)+_xlfn.IFNA(VLOOKUP($B15,'FST CV'!$C:$AH,AI$1,0),0)+_xlfn.IFNA(VLOOKUP($B15,'FST TT'!$C:$AH,AI$1,0),0)</f>
        <v>2650</v>
      </c>
      <c r="AJ15" s="80">
        <f>_xlfn.IFNA(VLOOKUP($B15,'FST OMT'!$C:$AH,AJ$1,0),0)+_xlfn.IFNA(VLOOKUP($B15,'FST CV'!$C:$AH,AJ$1,0),0)+_xlfn.IFNA(VLOOKUP($B15,'FST TT'!$C:$AH,AJ$1,0),0)</f>
        <v>3699</v>
      </c>
      <c r="AK15" s="80">
        <f>_xlfn.IFNA(VLOOKUP($B15,'FST OMT'!$C:$AH,AK$1,0),0)+_xlfn.IFNA(VLOOKUP($B15,'FST CV'!$C:$AH,AK$1,0),0)+_xlfn.IFNA(VLOOKUP($B15,'FST TT'!$C:$AH,AK$1,0),0)</f>
        <v>2622</v>
      </c>
      <c r="AL15" s="80">
        <f>_xlfn.IFNA(VLOOKUP($B15,'FST OMT'!$C:$AH,AL$1,0),0)+_xlfn.IFNA(VLOOKUP($B15,'FST CV'!$C:$AH,AL$1,0),0)+_xlfn.IFNA(VLOOKUP($B15,'FST TT'!$C:$AH,AL$1,0),0)</f>
        <v>13300</v>
      </c>
      <c r="AM15" s="80">
        <f t="shared" si="17"/>
        <v>12166</v>
      </c>
      <c r="AN15" s="80">
        <f t="shared" si="18"/>
        <v>2034.4500000000003</v>
      </c>
      <c r="AO15" s="80">
        <f t="shared" si="19"/>
        <v>1664.55</v>
      </c>
      <c r="AQ15" s="96">
        <f t="shared" si="20"/>
        <v>0</v>
      </c>
      <c r="AR15" s="96">
        <f t="shared" si="1"/>
        <v>0.13087468100002259</v>
      </c>
      <c r="AS15" s="96">
        <f t="shared" si="2"/>
        <v>0.14444770658777298</v>
      </c>
      <c r="AT15" s="96">
        <f t="shared" si="3"/>
        <v>0.20377605636983673</v>
      </c>
      <c r="AU15" s="96">
        <f t="shared" si="4"/>
        <v>6.8587818153074825E-2</v>
      </c>
      <c r="AV15" s="96">
        <f t="shared" si="5"/>
        <v>9.7585763002777839E-2</v>
      </c>
      <c r="AW15" s="96">
        <f t="shared" si="6"/>
        <v>5.4292102351001605E-2</v>
      </c>
      <c r="AX15" s="96">
        <f t="shared" si="7"/>
        <v>0.30043587253551346</v>
      </c>
      <c r="AY15" s="96">
        <f t="shared" si="21"/>
        <v>0.34822376295760971</v>
      </c>
      <c r="AZ15" s="96">
        <f t="shared" si="22"/>
        <v>5.3672169651527817E-2</v>
      </c>
      <c r="BA15" s="96">
        <f t="shared" si="8"/>
        <v>4.391359335125003E-2</v>
      </c>
      <c r="BB15" s="96">
        <f t="shared" si="23"/>
        <v>0</v>
      </c>
      <c r="BC15" s="96">
        <f t="shared" si="24"/>
        <v>0.19288318873381113</v>
      </c>
      <c r="BD15" s="96">
        <f t="shared" si="25"/>
        <v>0.13768389287061486</v>
      </c>
      <c r="BE15" s="96">
        <f t="shared" si="26"/>
        <v>0.11565447001131648</v>
      </c>
      <c r="BF15" s="96">
        <f t="shared" si="27"/>
        <v>6.3045391676097073E-2</v>
      </c>
      <c r="BG15" s="96">
        <f t="shared" si="28"/>
        <v>5.9977367031308938E-2</v>
      </c>
      <c r="BH15" s="96">
        <f t="shared" si="29"/>
        <v>6.5635609204073936E-2</v>
      </c>
      <c r="BI15" s="96">
        <f t="shared" si="30"/>
        <v>0.36512008047277755</v>
      </c>
      <c r="BJ15" s="96">
        <f t="shared" si="31"/>
        <v>0.25333836288193134</v>
      </c>
      <c r="BK15" s="96">
        <f t="shared" si="32"/>
        <v>3.2987551867219918E-2</v>
      </c>
      <c r="BL15" s="96">
        <f t="shared" si="33"/>
        <v>2.6989815164089024E-2</v>
      </c>
      <c r="BM15" s="96">
        <f t="shared" si="34"/>
        <v>0</v>
      </c>
      <c r="BN15" s="96">
        <f t="shared" si="35"/>
        <v>0.21200402727563955</v>
      </c>
      <c r="BO15" s="96">
        <f t="shared" si="36"/>
        <v>0.13079492929385383</v>
      </c>
      <c r="BP15" s="96">
        <f t="shared" si="37"/>
        <v>0.14759049929065032</v>
      </c>
      <c r="BQ15" s="96">
        <f t="shared" si="38"/>
        <v>6.0637957072902843E-2</v>
      </c>
      <c r="BR15" s="96">
        <f t="shared" si="39"/>
        <v>8.4641435174591551E-2</v>
      </c>
      <c r="BS15" s="96">
        <f t="shared" si="40"/>
        <v>5.9997254130245758E-2</v>
      </c>
      <c r="BT15" s="96">
        <f t="shared" si="41"/>
        <v>0.30433389776211617</v>
      </c>
      <c r="BU15" s="96">
        <f t="shared" si="42"/>
        <v>0.27838542858450416</v>
      </c>
      <c r="BV15" s="96">
        <f t="shared" si="43"/>
        <v>4.6552789346025358E-2</v>
      </c>
      <c r="BW15" s="96">
        <f t="shared" si="44"/>
        <v>3.8088645828566199E-2</v>
      </c>
    </row>
    <row r="16" spans="2:77">
      <c r="B16" s="74">
        <v>310002645</v>
      </c>
      <c r="C16" s="74">
        <v>310002645</v>
      </c>
      <c r="D16" s="46" t="s">
        <v>32</v>
      </c>
      <c r="E16" s="46" t="s">
        <v>189</v>
      </c>
      <c r="F16" s="80">
        <f>_xlfn.IFNA(VLOOKUP($B16,'FST MT'!$A:$K,F$1,0),0)</f>
        <v>0</v>
      </c>
      <c r="G16" s="80">
        <f>_xlfn.IFNA(VLOOKUP($B16,'FST OMT'!$C:$AH,G$1,0),0)+_xlfn.IFNA(VLOOKUP($B16,'FST CV'!$C:$AH,G$1,0),0)+_xlfn.IFNA(VLOOKUP($B16,'FST TT'!$C:$AH,G$1,0),0)</f>
        <v>0</v>
      </c>
      <c r="H16" s="80">
        <f>_xlfn.IFNA(VLOOKUP($B16,'FST OMT'!$C:$AH,H$1,0),0)+_xlfn.IFNA(VLOOKUP($B16,'FST CV'!$C:$AH,H$1,0),0)+_xlfn.IFNA(VLOOKUP($B16,'FST TT'!$C:$AH,H$1,0),0)</f>
        <v>0</v>
      </c>
      <c r="I16" s="80">
        <f>_xlfn.IFNA(VLOOKUP($B16,'FST OMT'!$C:$AH,I$1,0),0)+_xlfn.IFNA(VLOOKUP($B16,'FST CV'!$C:$AH,I$1,0),0)+_xlfn.IFNA(VLOOKUP($B16,'FST TT'!$C:$AH,I$1,0),0)</f>
        <v>0</v>
      </c>
      <c r="J16" s="80">
        <f>_xlfn.IFNA(VLOOKUP($B16,'FST OMT'!$C:$AH,J$1,0),0)+_xlfn.IFNA(VLOOKUP($B16,'FST CV'!$C:$AH,J$1,0),0)+_xlfn.IFNA(VLOOKUP($B16,'FST TT'!$C:$AH,J$1,0),0)</f>
        <v>0</v>
      </c>
      <c r="K16" s="80">
        <f>_xlfn.IFNA(VLOOKUP($B16,'FST OMT'!$C:$AH,K$1,0),0)+_xlfn.IFNA(VLOOKUP($B16,'FST CV'!$C:$AH,K$1,0),0)+_xlfn.IFNA(VLOOKUP($B16,'FST TT'!$C:$AH,K$1,0),0)</f>
        <v>0</v>
      </c>
      <c r="L16" s="80">
        <f>_xlfn.IFNA(VLOOKUP($B16,'FST OMT'!$C:$AH,L$1,0),0)+_xlfn.IFNA(VLOOKUP($B16,'FST CV'!$C:$AH,L$1,0),0)+_xlfn.IFNA(VLOOKUP($B16,'FST TT'!$C:$AH,L$1,0),0)</f>
        <v>0</v>
      </c>
      <c r="M16" s="80">
        <f>_xlfn.IFNA(VLOOKUP($B16,'FST OMT'!$C:$AH,M$1,0),0)+_xlfn.IFNA(VLOOKUP($B16,'FST CV'!$C:$AH,M$1,0),0)+_xlfn.IFNA(VLOOKUP($B16,'FST TT'!$C:$AH,M$1,0),0)</f>
        <v>0</v>
      </c>
      <c r="N16" s="80">
        <f>_xlfn.IFNA(VLOOKUP($B16,'FST OMT'!$C:$AH,N$1,0),0)+_xlfn.IFNA(VLOOKUP($B16,'FST CV'!$C:$AH,N$1,0),0)+_xlfn.IFNA(VLOOKUP($B16,'FST TT'!$C:$AH,N$1,0),0)</f>
        <v>0</v>
      </c>
      <c r="O16" s="80">
        <f t="shared" si="11"/>
        <v>0</v>
      </c>
      <c r="P16" s="80">
        <f t="shared" si="12"/>
        <v>0</v>
      </c>
      <c r="Q16" s="80">
        <f t="shared" si="13"/>
        <v>0</v>
      </c>
      <c r="R16" s="80">
        <f>_xlfn.IFNA(VLOOKUP($B16,'FST MT'!$C:$FS,67,0),0)</f>
        <v>0</v>
      </c>
      <c r="S16" s="80">
        <f>_xlfn.IFNA(VLOOKUP($B16,'FST OMT'!$C:$AH,S$1,0),0)+_xlfn.IFNA(VLOOKUP($B16,'FST CV'!$C:$AH,S$1,0),0)+_xlfn.IFNA(VLOOKUP($B16,'FST TT'!$C:$AH,S$1,0),0)</f>
        <v>0</v>
      </c>
      <c r="T16" s="80">
        <f>_xlfn.IFNA(VLOOKUP($B16,'FST OMT'!$C:$AH,T$1,0),0)+_xlfn.IFNA(VLOOKUP($B16,'FST CV'!$C:$AH,T$1,0),0)+_xlfn.IFNA(VLOOKUP($B16,'FST TT'!$C:$AH,T$1,0),0)</f>
        <v>0</v>
      </c>
      <c r="U16" s="80">
        <f>_xlfn.IFNA(VLOOKUP($B16,'FST OMT'!$C:$AH,U$1,0),0)+_xlfn.IFNA(VLOOKUP($B16,'FST CV'!$C:$AH,U$1,0),0)+_xlfn.IFNA(VLOOKUP($B16,'FST TT'!$C:$AH,U$1,0),0)</f>
        <v>0</v>
      </c>
      <c r="V16" s="80">
        <f>_xlfn.IFNA(VLOOKUP($B16,'FST OMT'!$C:$AH,V$1,0),0)+_xlfn.IFNA(VLOOKUP($B16,'FST CV'!$C:$AH,V$1,0),0)+_xlfn.IFNA(VLOOKUP($B16,'FST TT'!$C:$AH,V$1,0),0)</f>
        <v>0</v>
      </c>
      <c r="W16" s="80">
        <f>_xlfn.IFNA(VLOOKUP($B16,'FST OMT'!$C:$AH,W$1,0),0)+_xlfn.IFNA(VLOOKUP($B16,'FST CV'!$C:$AH,W$1,0),0)+_xlfn.IFNA(VLOOKUP($B16,'FST TT'!$C:$AH,W$1,0),0)</f>
        <v>0</v>
      </c>
      <c r="X16" s="80">
        <f>_xlfn.IFNA(VLOOKUP($B16,'FST OMT'!$C:$AH,X$1,0),0)+_xlfn.IFNA(VLOOKUP($B16,'FST CV'!$C:$AH,X$1,0),0)+_xlfn.IFNA(VLOOKUP($B16,'FST TT'!$C:$AH,X$1,0),0)</f>
        <v>0</v>
      </c>
      <c r="Y16" s="80">
        <f>_xlfn.IFNA(VLOOKUP($B16,'FST OMT'!$C:$AH,Y$1,0),0)+_xlfn.IFNA(VLOOKUP($B16,'FST CV'!$C:$AH,Y$1,0),0)+_xlfn.IFNA(VLOOKUP($B16,'FST TT'!$C:$AH,Y$1,0),0)</f>
        <v>0</v>
      </c>
      <c r="Z16" s="80">
        <f>_xlfn.IFNA(VLOOKUP($B16,'FST OMT'!$C:$AH,Z$1,0),0)+_xlfn.IFNA(VLOOKUP($B16,'FST CV'!$C:$AH,Z$1,0),0)+_xlfn.IFNA(VLOOKUP($B16,'FST TT'!$C:$AH,Z$1,0),0)</f>
        <v>0</v>
      </c>
      <c r="AA16" s="80">
        <f t="shared" si="14"/>
        <v>0</v>
      </c>
      <c r="AB16" s="80">
        <f t="shared" si="15"/>
        <v>0</v>
      </c>
      <c r="AC16" s="80">
        <f t="shared" si="16"/>
        <v>0</v>
      </c>
      <c r="AD16" s="80">
        <f>_xlfn.IFNA(VLOOKUP($B16,'FST MT'!$C:$FS,123,0),0)</f>
        <v>0</v>
      </c>
      <c r="AE16" s="80">
        <f>_xlfn.IFNA(VLOOKUP($B16,'FST OMT'!$C:$AH,AE$1,0),0)+_xlfn.IFNA(VLOOKUP($B16,'FST CV'!$C:$AH,AE$1,0),0)+_xlfn.IFNA(VLOOKUP($B16,'FST TT'!$C:$AH,AE$1,0),0)</f>
        <v>0</v>
      </c>
      <c r="AF16" s="80">
        <f>_xlfn.IFNA(VLOOKUP($B16,'FST OMT'!$C:$AH,AF$1,0),0)+_xlfn.IFNA(VLOOKUP($B16,'FST CV'!$C:$AH,AF$1,0),0)+_xlfn.IFNA(VLOOKUP($B16,'FST TT'!$C:$AH,AF$1,0),0)</f>
        <v>0</v>
      </c>
      <c r="AG16" s="80">
        <f>_xlfn.IFNA(VLOOKUP($B16,'FST OMT'!$C:$AH,AG$1,0),0)+_xlfn.IFNA(VLOOKUP($B16,'FST CV'!$C:$AH,AG$1,0),0)+_xlfn.IFNA(VLOOKUP($B16,'FST TT'!$C:$AH,AG$1,0),0)</f>
        <v>0</v>
      </c>
      <c r="AH16" s="80">
        <f>_xlfn.IFNA(VLOOKUP($B16,'FST OMT'!$C:$AH,AH$1,0),0)+_xlfn.IFNA(VLOOKUP($B16,'FST CV'!$C:$AH,AH$1,0),0)+_xlfn.IFNA(VLOOKUP($B16,'FST TT'!$C:$AH,AH$1,0),0)</f>
        <v>0</v>
      </c>
      <c r="AI16" s="80">
        <f>_xlfn.IFNA(VLOOKUP($B16,'FST OMT'!$C:$AH,AI$1,0),0)+_xlfn.IFNA(VLOOKUP($B16,'FST CV'!$C:$AH,AI$1,0),0)+_xlfn.IFNA(VLOOKUP($B16,'FST TT'!$C:$AH,AI$1,0),0)</f>
        <v>0</v>
      </c>
      <c r="AJ16" s="80">
        <f>_xlfn.IFNA(VLOOKUP($B16,'FST OMT'!$C:$AH,AJ$1,0),0)+_xlfn.IFNA(VLOOKUP($B16,'FST CV'!$C:$AH,AJ$1,0),0)+_xlfn.IFNA(VLOOKUP($B16,'FST TT'!$C:$AH,AJ$1,0),0)</f>
        <v>0</v>
      </c>
      <c r="AK16" s="80">
        <f>_xlfn.IFNA(VLOOKUP($B16,'FST OMT'!$C:$AH,AK$1,0),0)+_xlfn.IFNA(VLOOKUP($B16,'FST CV'!$C:$AH,AK$1,0),0)+_xlfn.IFNA(VLOOKUP($B16,'FST TT'!$C:$AH,AK$1,0),0)</f>
        <v>0</v>
      </c>
      <c r="AL16" s="80">
        <f>_xlfn.IFNA(VLOOKUP($B16,'FST OMT'!$C:$AH,AL$1,0),0)+_xlfn.IFNA(VLOOKUP($B16,'FST CV'!$C:$AH,AL$1,0),0)+_xlfn.IFNA(VLOOKUP($B16,'FST TT'!$C:$AH,AL$1,0),0)</f>
        <v>0</v>
      </c>
      <c r="AM16" s="80">
        <f t="shared" si="17"/>
        <v>0</v>
      </c>
      <c r="AN16" s="80">
        <f t="shared" si="18"/>
        <v>0</v>
      </c>
      <c r="AO16" s="80">
        <f t="shared" si="19"/>
        <v>0</v>
      </c>
      <c r="AQ16" s="96">
        <f t="shared" si="20"/>
        <v>0</v>
      </c>
      <c r="AR16" s="96">
        <f t="shared" si="1"/>
        <v>0</v>
      </c>
      <c r="AS16" s="96">
        <f t="shared" si="2"/>
        <v>0</v>
      </c>
      <c r="AT16" s="96">
        <f t="shared" si="3"/>
        <v>0</v>
      </c>
      <c r="AU16" s="96">
        <f t="shared" si="4"/>
        <v>0</v>
      </c>
      <c r="AV16" s="96">
        <f t="shared" si="5"/>
        <v>0</v>
      </c>
      <c r="AW16" s="96">
        <f t="shared" si="6"/>
        <v>0</v>
      </c>
      <c r="AX16" s="96">
        <f t="shared" si="7"/>
        <v>0</v>
      </c>
      <c r="AY16" s="96">
        <f t="shared" si="21"/>
        <v>0</v>
      </c>
      <c r="AZ16" s="96">
        <f t="shared" si="22"/>
        <v>0</v>
      </c>
      <c r="BA16" s="96">
        <f t="shared" si="8"/>
        <v>0</v>
      </c>
      <c r="BB16" s="96">
        <f t="shared" si="23"/>
        <v>0</v>
      </c>
      <c r="BC16" s="96">
        <f t="shared" si="24"/>
        <v>0</v>
      </c>
      <c r="BD16" s="96">
        <f t="shared" si="25"/>
        <v>0</v>
      </c>
      <c r="BE16" s="96">
        <f t="shared" si="26"/>
        <v>0</v>
      </c>
      <c r="BF16" s="96">
        <f t="shared" si="27"/>
        <v>0</v>
      </c>
      <c r="BG16" s="96">
        <f t="shared" si="28"/>
        <v>0</v>
      </c>
      <c r="BH16" s="96">
        <f t="shared" si="29"/>
        <v>0</v>
      </c>
      <c r="BI16" s="96">
        <f t="shared" si="30"/>
        <v>0</v>
      </c>
      <c r="BJ16" s="96">
        <f t="shared" si="31"/>
        <v>0</v>
      </c>
      <c r="BK16" s="96">
        <f t="shared" si="32"/>
        <v>0</v>
      </c>
      <c r="BL16" s="96">
        <f t="shared" si="33"/>
        <v>0</v>
      </c>
      <c r="BM16" s="96">
        <f t="shared" si="34"/>
        <v>0</v>
      </c>
      <c r="BN16" s="96">
        <f t="shared" si="35"/>
        <v>0</v>
      </c>
      <c r="BO16" s="96">
        <f t="shared" si="36"/>
        <v>0</v>
      </c>
      <c r="BP16" s="96">
        <f t="shared" si="37"/>
        <v>0</v>
      </c>
      <c r="BQ16" s="96">
        <f t="shared" si="38"/>
        <v>0</v>
      </c>
      <c r="BR16" s="96">
        <f t="shared" si="39"/>
        <v>0</v>
      </c>
      <c r="BS16" s="96">
        <f t="shared" si="40"/>
        <v>0</v>
      </c>
      <c r="BT16" s="96">
        <f t="shared" si="41"/>
        <v>0</v>
      </c>
      <c r="BU16" s="96">
        <f t="shared" si="42"/>
        <v>0</v>
      </c>
      <c r="BV16" s="96">
        <f t="shared" si="43"/>
        <v>0</v>
      </c>
      <c r="BW16" s="96">
        <f t="shared" si="44"/>
        <v>0</v>
      </c>
    </row>
    <row r="17" spans="2:75">
      <c r="B17" s="74">
        <v>310002646</v>
      </c>
      <c r="C17" s="74">
        <v>310002646</v>
      </c>
      <c r="D17" s="46" t="s">
        <v>33</v>
      </c>
      <c r="E17" s="46" t="s">
        <v>190</v>
      </c>
      <c r="F17" s="80">
        <f>_xlfn.IFNA(VLOOKUP($B17,'FST MT'!$A:$K,F$1,0),0)</f>
        <v>17414</v>
      </c>
      <c r="G17" s="80">
        <f>_xlfn.IFNA(VLOOKUP($B17,'FST OMT'!$C:$AH,G$1,0),0)+_xlfn.IFNA(VLOOKUP($B17,'FST CV'!$C:$AH,G$1,0),0)+_xlfn.IFNA(VLOOKUP($B17,'FST TT'!$C:$AH,G$1,0),0)</f>
        <v>2223</v>
      </c>
      <c r="H17" s="80">
        <f>_xlfn.IFNA(VLOOKUP($B17,'FST OMT'!$C:$AH,H$1,0),0)+_xlfn.IFNA(VLOOKUP($B17,'FST CV'!$C:$AH,H$1,0),0)+_xlfn.IFNA(VLOOKUP($B17,'FST TT'!$C:$AH,H$1,0),0)</f>
        <v>5254</v>
      </c>
      <c r="I17" s="80">
        <f>_xlfn.IFNA(VLOOKUP($B17,'FST OMT'!$C:$AH,I$1,0),0)+_xlfn.IFNA(VLOOKUP($B17,'FST CV'!$C:$AH,I$1,0),0)+_xlfn.IFNA(VLOOKUP($B17,'FST TT'!$C:$AH,I$1,0),0)</f>
        <v>8803</v>
      </c>
      <c r="J17" s="80">
        <f>_xlfn.IFNA(VLOOKUP($B17,'FST OMT'!$C:$AH,J$1,0),0)+_xlfn.IFNA(VLOOKUP($B17,'FST CV'!$C:$AH,J$1,0),0)+_xlfn.IFNA(VLOOKUP($B17,'FST TT'!$C:$AH,J$1,0),0)</f>
        <v>4844</v>
      </c>
      <c r="K17" s="80">
        <f>_xlfn.IFNA(VLOOKUP($B17,'FST OMT'!$C:$AH,K$1,0),0)+_xlfn.IFNA(VLOOKUP($B17,'FST CV'!$C:$AH,K$1,0),0)+_xlfn.IFNA(VLOOKUP($B17,'FST TT'!$C:$AH,K$1,0),0)</f>
        <v>1547</v>
      </c>
      <c r="L17" s="80">
        <f>_xlfn.IFNA(VLOOKUP($B17,'FST OMT'!$C:$AH,L$1,0),0)+_xlfn.IFNA(VLOOKUP($B17,'FST CV'!$C:$AH,L$1,0),0)+_xlfn.IFNA(VLOOKUP($B17,'FST TT'!$C:$AH,L$1,0),0)</f>
        <v>6219</v>
      </c>
      <c r="M17" s="80">
        <f>_xlfn.IFNA(VLOOKUP($B17,'FST OMT'!$C:$AH,M$1,0),0)+_xlfn.IFNA(VLOOKUP($B17,'FST CV'!$C:$AH,M$1,0),0)+_xlfn.IFNA(VLOOKUP($B17,'FST TT'!$C:$AH,M$1,0),0)</f>
        <v>4396</v>
      </c>
      <c r="N17" s="80">
        <f>_xlfn.IFNA(VLOOKUP($B17,'FST OMT'!$C:$AH,N$1,0),0)+_xlfn.IFNA(VLOOKUP($B17,'FST CV'!$C:$AH,N$1,0),0)+_xlfn.IFNA(VLOOKUP($B17,'FST TT'!$C:$AH,N$1,0),0)</f>
        <v>3432</v>
      </c>
      <c r="O17" s="80">
        <f t="shared" si="11"/>
        <v>13647</v>
      </c>
      <c r="P17" s="80">
        <f t="shared" si="12"/>
        <v>3420.4500000000003</v>
      </c>
      <c r="Q17" s="80">
        <f t="shared" si="13"/>
        <v>2798.55</v>
      </c>
      <c r="R17" s="80">
        <f>_xlfn.IFNA(VLOOKUP($B17,'FST MT'!$C:$FS,67,0),0)</f>
        <v>0</v>
      </c>
      <c r="S17" s="80">
        <f>_xlfn.IFNA(VLOOKUP($B17,'FST OMT'!$C:$AH,S$1,0),0)+_xlfn.IFNA(VLOOKUP($B17,'FST CV'!$C:$AH,S$1,0),0)+_xlfn.IFNA(VLOOKUP($B17,'FST TT'!$C:$AH,S$1,0),0)</f>
        <v>2223</v>
      </c>
      <c r="T17" s="80">
        <f>_xlfn.IFNA(VLOOKUP($B17,'FST OMT'!$C:$AH,T$1,0),0)+_xlfn.IFNA(VLOOKUP($B17,'FST CV'!$C:$AH,T$1,0),0)+_xlfn.IFNA(VLOOKUP($B17,'FST TT'!$C:$AH,T$1,0),0)</f>
        <v>6164</v>
      </c>
      <c r="U17" s="80">
        <f>_xlfn.IFNA(VLOOKUP($B17,'FST OMT'!$C:$AH,U$1,0),0)+_xlfn.IFNA(VLOOKUP($B17,'FST CV'!$C:$AH,U$1,0),0)+_xlfn.IFNA(VLOOKUP($B17,'FST TT'!$C:$AH,U$1,0),0)</f>
        <v>8104</v>
      </c>
      <c r="V17" s="80">
        <f>_xlfn.IFNA(VLOOKUP($B17,'FST OMT'!$C:$AH,V$1,0),0)+_xlfn.IFNA(VLOOKUP($B17,'FST CV'!$C:$AH,V$1,0),0)+_xlfn.IFNA(VLOOKUP($B17,'FST TT'!$C:$AH,V$1,0),0)</f>
        <v>5309</v>
      </c>
      <c r="W17" s="80">
        <f>_xlfn.IFNA(VLOOKUP($B17,'FST OMT'!$C:$AH,W$1,0),0)+_xlfn.IFNA(VLOOKUP($B17,'FST CV'!$C:$AH,W$1,0),0)+_xlfn.IFNA(VLOOKUP($B17,'FST TT'!$C:$AH,W$1,0),0)</f>
        <v>1809</v>
      </c>
      <c r="X17" s="80">
        <f>_xlfn.IFNA(VLOOKUP($B17,'FST OMT'!$C:$AH,X$1,0),0)+_xlfn.IFNA(VLOOKUP($B17,'FST CV'!$C:$AH,X$1,0),0)+_xlfn.IFNA(VLOOKUP($B17,'FST TT'!$C:$AH,X$1,0),0)</f>
        <v>6037</v>
      </c>
      <c r="Y17" s="80">
        <f>_xlfn.IFNA(VLOOKUP($B17,'FST OMT'!$C:$AH,Y$1,0),0)+_xlfn.IFNA(VLOOKUP($B17,'FST CV'!$C:$AH,Y$1,0),0)+_xlfn.IFNA(VLOOKUP($B17,'FST TT'!$C:$AH,Y$1,0),0)</f>
        <v>4533</v>
      </c>
      <c r="Z17" s="80">
        <f>_xlfn.IFNA(VLOOKUP($B17,'FST OMT'!$C:$AH,Z$1,0),0)+_xlfn.IFNA(VLOOKUP($B17,'FST CV'!$C:$AH,Z$1,0),0)+_xlfn.IFNA(VLOOKUP($B17,'FST TT'!$C:$AH,Z$1,0),0)</f>
        <v>3362</v>
      </c>
      <c r="AA17" s="80">
        <f t="shared" si="14"/>
        <v>13413</v>
      </c>
      <c r="AB17" s="80">
        <f t="shared" si="15"/>
        <v>3320.3500000000004</v>
      </c>
      <c r="AC17" s="80">
        <f t="shared" si="16"/>
        <v>2716.65</v>
      </c>
      <c r="AD17" s="80">
        <f>_xlfn.IFNA(VLOOKUP($B17,'FST MT'!$C:$FS,123,0),0)</f>
        <v>0</v>
      </c>
      <c r="AE17" s="80">
        <f>_xlfn.IFNA(VLOOKUP($B17,'FST OMT'!$C:$AH,AE$1,0),0)+_xlfn.IFNA(VLOOKUP($B17,'FST CV'!$C:$AH,AE$1,0),0)+_xlfn.IFNA(VLOOKUP($B17,'FST TT'!$C:$AH,AE$1,0),0)</f>
        <v>2223</v>
      </c>
      <c r="AF17" s="80">
        <f>_xlfn.IFNA(VLOOKUP($B17,'FST OMT'!$C:$AH,AF$1,0),0)+_xlfn.IFNA(VLOOKUP($B17,'FST CV'!$C:$AH,AF$1,0),0)+_xlfn.IFNA(VLOOKUP($B17,'FST TT'!$C:$AH,AF$1,0),0)</f>
        <v>5563</v>
      </c>
      <c r="AG17" s="80">
        <f>_xlfn.IFNA(VLOOKUP($B17,'FST OMT'!$C:$AH,AG$1,0),0)+_xlfn.IFNA(VLOOKUP($B17,'FST CV'!$C:$AH,AG$1,0),0)+_xlfn.IFNA(VLOOKUP($B17,'FST TT'!$C:$AH,AG$1,0),0)</f>
        <v>8268</v>
      </c>
      <c r="AH17" s="80">
        <f>_xlfn.IFNA(VLOOKUP($B17,'FST OMT'!$C:$AH,AH$1,0),0)+_xlfn.IFNA(VLOOKUP($B17,'FST CV'!$C:$AH,AH$1,0),0)+_xlfn.IFNA(VLOOKUP($B17,'FST TT'!$C:$AH,AH$1,0),0)</f>
        <v>5119</v>
      </c>
      <c r="AI17" s="80">
        <f>_xlfn.IFNA(VLOOKUP($B17,'FST OMT'!$C:$AH,AI$1,0),0)+_xlfn.IFNA(VLOOKUP($B17,'FST CV'!$C:$AH,AI$1,0),0)+_xlfn.IFNA(VLOOKUP($B17,'FST TT'!$C:$AH,AI$1,0),0)</f>
        <v>1617</v>
      </c>
      <c r="AJ17" s="80">
        <f>_xlfn.IFNA(VLOOKUP($B17,'FST OMT'!$C:$AH,AJ$1,0),0)+_xlfn.IFNA(VLOOKUP($B17,'FST CV'!$C:$AH,AJ$1,0),0)+_xlfn.IFNA(VLOOKUP($B17,'FST TT'!$C:$AH,AJ$1,0),0)</f>
        <v>5988</v>
      </c>
      <c r="AK17" s="80">
        <f>_xlfn.IFNA(VLOOKUP($B17,'FST OMT'!$C:$AH,AK$1,0),0)+_xlfn.IFNA(VLOOKUP($B17,'FST CV'!$C:$AH,AK$1,0),0)+_xlfn.IFNA(VLOOKUP($B17,'FST TT'!$C:$AH,AK$1,0),0)</f>
        <v>4706</v>
      </c>
      <c r="AL17" s="80">
        <f>_xlfn.IFNA(VLOOKUP($B17,'FST OMT'!$C:$AH,AL$1,0),0)+_xlfn.IFNA(VLOOKUP($B17,'FST CV'!$C:$AH,AL$1,0),0)+_xlfn.IFNA(VLOOKUP($B17,'FST TT'!$C:$AH,AL$1,0),0)</f>
        <v>3427</v>
      </c>
      <c r="AM17" s="80">
        <f t="shared" si="17"/>
        <v>13387</v>
      </c>
      <c r="AN17" s="80">
        <f t="shared" si="18"/>
        <v>3293.4</v>
      </c>
      <c r="AO17" s="80">
        <f t="shared" si="19"/>
        <v>2694.6</v>
      </c>
      <c r="AQ17" s="96">
        <f t="shared" si="20"/>
        <v>6.0542513208780437E-2</v>
      </c>
      <c r="AR17" s="96">
        <f t="shared" si="1"/>
        <v>0.14309058227572308</v>
      </c>
      <c r="AS17" s="96">
        <f t="shared" si="2"/>
        <v>0.23974617353886377</v>
      </c>
      <c r="AT17" s="96">
        <f t="shared" si="3"/>
        <v>0.13192439675363582</v>
      </c>
      <c r="AU17" s="96">
        <f t="shared" si="4"/>
        <v>4.2131924396753638E-2</v>
      </c>
      <c r="AV17" s="96">
        <f t="shared" si="5"/>
        <v>0.16937197015087968</v>
      </c>
      <c r="AW17" s="96">
        <f t="shared" si="6"/>
        <v>0.11972329647584291</v>
      </c>
      <c r="AX17" s="96">
        <f t="shared" si="7"/>
        <v>9.3469143199520668E-2</v>
      </c>
      <c r="AY17" s="96">
        <f t="shared" si="21"/>
        <v>0.37167057029249961</v>
      </c>
      <c r="AZ17" s="96">
        <f t="shared" si="22"/>
        <v>9.3154583582983827E-2</v>
      </c>
      <c r="BA17" s="96">
        <f t="shared" si="8"/>
        <v>7.6217386567895853E-2</v>
      </c>
      <c r="BB17" s="96">
        <f t="shared" si="23"/>
        <v>5.9215257984603503E-2</v>
      </c>
      <c r="BC17" s="96">
        <f t="shared" si="24"/>
        <v>0.16419381476252631</v>
      </c>
      <c r="BD17" s="96">
        <f t="shared" si="25"/>
        <v>0.21587064809142004</v>
      </c>
      <c r="BE17" s="96">
        <f t="shared" si="26"/>
        <v>0.14141871553767879</v>
      </c>
      <c r="BF17" s="96">
        <f t="shared" si="27"/>
        <v>4.8187315202045763E-2</v>
      </c>
      <c r="BG17" s="96">
        <f t="shared" si="28"/>
        <v>0.16081084680749047</v>
      </c>
      <c r="BH17" s="96">
        <f t="shared" si="29"/>
        <v>0.1207479822061213</v>
      </c>
      <c r="BI17" s="96">
        <f t="shared" si="30"/>
        <v>8.955541940811379E-2</v>
      </c>
      <c r="BJ17" s="96">
        <f t="shared" si="31"/>
        <v>0.35728936362909886</v>
      </c>
      <c r="BK17" s="96">
        <f t="shared" si="32"/>
        <v>8.8445965744119767E-2</v>
      </c>
      <c r="BL17" s="96">
        <f t="shared" si="33"/>
        <v>7.2364881063370717E-2</v>
      </c>
      <c r="BM17" s="96">
        <f t="shared" si="34"/>
        <v>6.0225948904120724E-2</v>
      </c>
      <c r="BN17" s="96">
        <f t="shared" si="35"/>
        <v>0.15071387933136463</v>
      </c>
      <c r="BO17" s="96">
        <f t="shared" si="36"/>
        <v>0.22399826609953671</v>
      </c>
      <c r="BP17" s="96">
        <f t="shared" si="37"/>
        <v>0.1386849448673837</v>
      </c>
      <c r="BQ17" s="96">
        <f t="shared" si="38"/>
        <v>4.3808078892471077E-2</v>
      </c>
      <c r="BR17" s="96">
        <f t="shared" si="39"/>
        <v>0.16222806209531035</v>
      </c>
      <c r="BS17" s="96">
        <f t="shared" si="40"/>
        <v>0.12749586844030236</v>
      </c>
      <c r="BT17" s="96">
        <f t="shared" si="41"/>
        <v>9.2844951369510445E-2</v>
      </c>
      <c r="BU17" s="96">
        <f t="shared" si="42"/>
        <v>0.36268321096692041</v>
      </c>
      <c r="BV17" s="96">
        <f t="shared" si="43"/>
        <v>8.9225434152420693E-2</v>
      </c>
      <c r="BW17" s="96">
        <f t="shared" si="44"/>
        <v>7.3002627942889656E-2</v>
      </c>
    </row>
    <row r="18" spans="2:75">
      <c r="B18" s="74">
        <v>310002643</v>
      </c>
      <c r="C18" s="74">
        <v>310002643</v>
      </c>
      <c r="D18" s="46" t="s">
        <v>34</v>
      </c>
      <c r="E18" s="46" t="s">
        <v>187</v>
      </c>
      <c r="F18" s="80">
        <f>_xlfn.IFNA(VLOOKUP($B18,'FST MT'!$A:$K,F$1,0),0)</f>
        <v>0</v>
      </c>
      <c r="G18" s="80">
        <f>_xlfn.IFNA(VLOOKUP($B18,'FST OMT'!$C:$AH,G$1,0),0)+_xlfn.IFNA(VLOOKUP($B18,'FST CV'!$C:$AH,G$1,0),0)+_xlfn.IFNA(VLOOKUP($B18,'FST TT'!$C:$AH,G$1,0),0)</f>
        <v>0</v>
      </c>
      <c r="H18" s="80">
        <f>_xlfn.IFNA(VLOOKUP($B18,'FST OMT'!$C:$AH,H$1,0),0)+_xlfn.IFNA(VLOOKUP($B18,'FST CV'!$C:$AH,H$1,0),0)+_xlfn.IFNA(VLOOKUP($B18,'FST TT'!$C:$AH,H$1,0),0)</f>
        <v>0</v>
      </c>
      <c r="I18" s="80">
        <f>_xlfn.IFNA(VLOOKUP($B18,'FST OMT'!$C:$AH,I$1,0),0)+_xlfn.IFNA(VLOOKUP($B18,'FST CV'!$C:$AH,I$1,0),0)+_xlfn.IFNA(VLOOKUP($B18,'FST TT'!$C:$AH,I$1,0),0)</f>
        <v>0</v>
      </c>
      <c r="J18" s="80">
        <f>_xlfn.IFNA(VLOOKUP($B18,'FST OMT'!$C:$AH,J$1,0),0)+_xlfn.IFNA(VLOOKUP($B18,'FST CV'!$C:$AH,J$1,0),0)+_xlfn.IFNA(VLOOKUP($B18,'FST TT'!$C:$AH,J$1,0),0)</f>
        <v>0</v>
      </c>
      <c r="K18" s="80">
        <f>_xlfn.IFNA(VLOOKUP($B18,'FST OMT'!$C:$AH,K$1,0),0)+_xlfn.IFNA(VLOOKUP($B18,'FST CV'!$C:$AH,K$1,0),0)+_xlfn.IFNA(VLOOKUP($B18,'FST TT'!$C:$AH,K$1,0),0)</f>
        <v>0</v>
      </c>
      <c r="L18" s="80">
        <f>_xlfn.IFNA(VLOOKUP($B18,'FST OMT'!$C:$AH,L$1,0),0)+_xlfn.IFNA(VLOOKUP($B18,'FST CV'!$C:$AH,L$1,0),0)+_xlfn.IFNA(VLOOKUP($B18,'FST TT'!$C:$AH,L$1,0),0)</f>
        <v>0</v>
      </c>
      <c r="M18" s="80">
        <f>_xlfn.IFNA(VLOOKUP($B18,'FST OMT'!$C:$AH,M$1,0),0)+_xlfn.IFNA(VLOOKUP($B18,'FST CV'!$C:$AH,M$1,0),0)+_xlfn.IFNA(VLOOKUP($B18,'FST TT'!$C:$AH,M$1,0),0)</f>
        <v>0</v>
      </c>
      <c r="N18" s="80">
        <f>_xlfn.IFNA(VLOOKUP($B18,'FST OMT'!$C:$AH,N$1,0),0)+_xlfn.IFNA(VLOOKUP($B18,'FST CV'!$C:$AH,N$1,0),0)+_xlfn.IFNA(VLOOKUP($B18,'FST TT'!$C:$AH,N$1,0),0)</f>
        <v>0</v>
      </c>
      <c r="O18" s="80">
        <f t="shared" si="11"/>
        <v>0</v>
      </c>
      <c r="P18" s="80">
        <f t="shared" si="12"/>
        <v>0</v>
      </c>
      <c r="Q18" s="80">
        <f t="shared" si="13"/>
        <v>0</v>
      </c>
      <c r="R18" s="80">
        <f>_xlfn.IFNA(VLOOKUP($B18,'FST MT'!$C:$FS,67,0),0)</f>
        <v>0</v>
      </c>
      <c r="S18" s="80">
        <f>_xlfn.IFNA(VLOOKUP($B18,'FST OMT'!$C:$AH,S$1,0),0)+_xlfn.IFNA(VLOOKUP($B18,'FST CV'!$C:$AH,S$1,0),0)+_xlfn.IFNA(VLOOKUP($B18,'FST TT'!$C:$AH,S$1,0),0)</f>
        <v>0</v>
      </c>
      <c r="T18" s="80">
        <f>_xlfn.IFNA(VLOOKUP($B18,'FST OMT'!$C:$AH,T$1,0),0)+_xlfn.IFNA(VLOOKUP($B18,'FST CV'!$C:$AH,T$1,0),0)+_xlfn.IFNA(VLOOKUP($B18,'FST TT'!$C:$AH,T$1,0),0)</f>
        <v>0</v>
      </c>
      <c r="U18" s="80">
        <f>_xlfn.IFNA(VLOOKUP($B18,'FST OMT'!$C:$AH,U$1,0),0)+_xlfn.IFNA(VLOOKUP($B18,'FST CV'!$C:$AH,U$1,0),0)+_xlfn.IFNA(VLOOKUP($B18,'FST TT'!$C:$AH,U$1,0),0)</f>
        <v>0</v>
      </c>
      <c r="V18" s="80">
        <f>_xlfn.IFNA(VLOOKUP($B18,'FST OMT'!$C:$AH,V$1,0),0)+_xlfn.IFNA(VLOOKUP($B18,'FST CV'!$C:$AH,V$1,0),0)+_xlfn.IFNA(VLOOKUP($B18,'FST TT'!$C:$AH,V$1,0),0)</f>
        <v>0</v>
      </c>
      <c r="W18" s="80">
        <f>_xlfn.IFNA(VLOOKUP($B18,'FST OMT'!$C:$AH,W$1,0),0)+_xlfn.IFNA(VLOOKUP($B18,'FST CV'!$C:$AH,W$1,0),0)+_xlfn.IFNA(VLOOKUP($B18,'FST TT'!$C:$AH,W$1,0),0)</f>
        <v>0</v>
      </c>
      <c r="X18" s="80">
        <f>_xlfn.IFNA(VLOOKUP($B18,'FST OMT'!$C:$AH,X$1,0),0)+_xlfn.IFNA(VLOOKUP($B18,'FST CV'!$C:$AH,X$1,0),0)+_xlfn.IFNA(VLOOKUP($B18,'FST TT'!$C:$AH,X$1,0),0)</f>
        <v>0</v>
      </c>
      <c r="Y18" s="80">
        <f>_xlfn.IFNA(VLOOKUP($B18,'FST OMT'!$C:$AH,Y$1,0),0)+_xlfn.IFNA(VLOOKUP($B18,'FST CV'!$C:$AH,Y$1,0),0)+_xlfn.IFNA(VLOOKUP($B18,'FST TT'!$C:$AH,Y$1,0),0)</f>
        <v>0</v>
      </c>
      <c r="Z18" s="80">
        <f>_xlfn.IFNA(VLOOKUP($B18,'FST OMT'!$C:$AH,Z$1,0),0)+_xlfn.IFNA(VLOOKUP($B18,'FST CV'!$C:$AH,Z$1,0),0)+_xlfn.IFNA(VLOOKUP($B18,'FST TT'!$C:$AH,Z$1,0),0)</f>
        <v>0</v>
      </c>
      <c r="AA18" s="80">
        <f t="shared" si="14"/>
        <v>0</v>
      </c>
      <c r="AB18" s="80">
        <f t="shared" si="15"/>
        <v>0</v>
      </c>
      <c r="AC18" s="80">
        <f t="shared" si="16"/>
        <v>0</v>
      </c>
      <c r="AD18" s="80">
        <f>_xlfn.IFNA(VLOOKUP($B18,'FST MT'!$C:$FS,123,0),0)</f>
        <v>0</v>
      </c>
      <c r="AE18" s="80">
        <f>_xlfn.IFNA(VLOOKUP($B18,'FST OMT'!$C:$AH,AE$1,0),0)+_xlfn.IFNA(VLOOKUP($B18,'FST CV'!$C:$AH,AE$1,0),0)+_xlfn.IFNA(VLOOKUP($B18,'FST TT'!$C:$AH,AE$1,0),0)</f>
        <v>0</v>
      </c>
      <c r="AF18" s="80">
        <f>_xlfn.IFNA(VLOOKUP($B18,'FST OMT'!$C:$AH,AF$1,0),0)+_xlfn.IFNA(VLOOKUP($B18,'FST CV'!$C:$AH,AF$1,0),0)+_xlfn.IFNA(VLOOKUP($B18,'FST TT'!$C:$AH,AF$1,0),0)</f>
        <v>0</v>
      </c>
      <c r="AG18" s="80">
        <f>_xlfn.IFNA(VLOOKUP($B18,'FST OMT'!$C:$AH,AG$1,0),0)+_xlfn.IFNA(VLOOKUP($B18,'FST CV'!$C:$AH,AG$1,0),0)+_xlfn.IFNA(VLOOKUP($B18,'FST TT'!$C:$AH,AG$1,0),0)</f>
        <v>0</v>
      </c>
      <c r="AH18" s="80">
        <f>_xlfn.IFNA(VLOOKUP($B18,'FST OMT'!$C:$AH,AH$1,0),0)+_xlfn.IFNA(VLOOKUP($B18,'FST CV'!$C:$AH,AH$1,0),0)+_xlfn.IFNA(VLOOKUP($B18,'FST TT'!$C:$AH,AH$1,0),0)</f>
        <v>0</v>
      </c>
      <c r="AI18" s="80">
        <f>_xlfn.IFNA(VLOOKUP($B18,'FST OMT'!$C:$AH,AI$1,0),0)+_xlfn.IFNA(VLOOKUP($B18,'FST CV'!$C:$AH,AI$1,0),0)+_xlfn.IFNA(VLOOKUP($B18,'FST TT'!$C:$AH,AI$1,0),0)</f>
        <v>0</v>
      </c>
      <c r="AJ18" s="80">
        <f>_xlfn.IFNA(VLOOKUP($B18,'FST OMT'!$C:$AH,AJ$1,0),0)+_xlfn.IFNA(VLOOKUP($B18,'FST CV'!$C:$AH,AJ$1,0),0)+_xlfn.IFNA(VLOOKUP($B18,'FST TT'!$C:$AH,AJ$1,0),0)</f>
        <v>0</v>
      </c>
      <c r="AK18" s="80">
        <f>_xlfn.IFNA(VLOOKUP($B18,'FST OMT'!$C:$AH,AK$1,0),0)+_xlfn.IFNA(VLOOKUP($B18,'FST CV'!$C:$AH,AK$1,0),0)+_xlfn.IFNA(VLOOKUP($B18,'FST TT'!$C:$AH,AK$1,0),0)</f>
        <v>0</v>
      </c>
      <c r="AL18" s="80">
        <f>_xlfn.IFNA(VLOOKUP($B18,'FST OMT'!$C:$AH,AL$1,0),0)+_xlfn.IFNA(VLOOKUP($B18,'FST CV'!$C:$AH,AL$1,0),0)+_xlfn.IFNA(VLOOKUP($B18,'FST TT'!$C:$AH,AL$1,0),0)</f>
        <v>0</v>
      </c>
      <c r="AM18" s="80">
        <f t="shared" si="17"/>
        <v>0</v>
      </c>
      <c r="AN18" s="80">
        <f t="shared" si="18"/>
        <v>0</v>
      </c>
      <c r="AO18" s="80">
        <f t="shared" si="19"/>
        <v>0</v>
      </c>
      <c r="AQ18" s="96">
        <f t="shared" si="20"/>
        <v>0</v>
      </c>
      <c r="AR18" s="96">
        <f t="shared" si="1"/>
        <v>0</v>
      </c>
      <c r="AS18" s="96">
        <f t="shared" si="2"/>
        <v>0</v>
      </c>
      <c r="AT18" s="96">
        <f t="shared" si="3"/>
        <v>0</v>
      </c>
      <c r="AU18" s="96">
        <f t="shared" si="4"/>
        <v>0</v>
      </c>
      <c r="AV18" s="96">
        <f t="shared" si="5"/>
        <v>0</v>
      </c>
      <c r="AW18" s="96">
        <f t="shared" si="6"/>
        <v>0</v>
      </c>
      <c r="AX18" s="96">
        <f t="shared" si="7"/>
        <v>0</v>
      </c>
      <c r="AY18" s="96">
        <f t="shared" si="21"/>
        <v>0</v>
      </c>
      <c r="AZ18" s="96">
        <f t="shared" si="22"/>
        <v>0</v>
      </c>
      <c r="BA18" s="96">
        <f t="shared" si="8"/>
        <v>0</v>
      </c>
      <c r="BB18" s="96">
        <f t="shared" si="23"/>
        <v>0</v>
      </c>
      <c r="BC18" s="96">
        <f t="shared" si="24"/>
        <v>0</v>
      </c>
      <c r="BD18" s="96">
        <f t="shared" si="25"/>
        <v>0</v>
      </c>
      <c r="BE18" s="96">
        <f t="shared" si="26"/>
        <v>0</v>
      </c>
      <c r="BF18" s="96">
        <f t="shared" si="27"/>
        <v>0</v>
      </c>
      <c r="BG18" s="96">
        <f t="shared" si="28"/>
        <v>0</v>
      </c>
      <c r="BH18" s="96">
        <f t="shared" si="29"/>
        <v>0</v>
      </c>
      <c r="BI18" s="96">
        <f t="shared" si="30"/>
        <v>0</v>
      </c>
      <c r="BJ18" s="96">
        <f t="shared" si="31"/>
        <v>0</v>
      </c>
      <c r="BK18" s="96">
        <f t="shared" si="32"/>
        <v>0</v>
      </c>
      <c r="BL18" s="96">
        <f t="shared" si="33"/>
        <v>0</v>
      </c>
      <c r="BM18" s="96">
        <f t="shared" si="34"/>
        <v>0</v>
      </c>
      <c r="BN18" s="96">
        <f t="shared" si="35"/>
        <v>0</v>
      </c>
      <c r="BO18" s="96">
        <f t="shared" si="36"/>
        <v>0</v>
      </c>
      <c r="BP18" s="96">
        <f t="shared" si="37"/>
        <v>0</v>
      </c>
      <c r="BQ18" s="96">
        <f t="shared" si="38"/>
        <v>0</v>
      </c>
      <c r="BR18" s="96">
        <f t="shared" si="39"/>
        <v>0</v>
      </c>
      <c r="BS18" s="96">
        <f t="shared" si="40"/>
        <v>0</v>
      </c>
      <c r="BT18" s="96">
        <f t="shared" si="41"/>
        <v>0</v>
      </c>
      <c r="BU18" s="96">
        <f t="shared" si="42"/>
        <v>0</v>
      </c>
      <c r="BV18" s="96">
        <f t="shared" si="43"/>
        <v>0</v>
      </c>
      <c r="BW18" s="96">
        <f t="shared" si="44"/>
        <v>0</v>
      </c>
    </row>
    <row r="19" spans="2:75">
      <c r="B19" s="74">
        <v>310002644</v>
      </c>
      <c r="C19" s="74">
        <v>310002644</v>
      </c>
      <c r="D19" s="46" t="s">
        <v>35</v>
      </c>
      <c r="E19" s="46" t="s">
        <v>188</v>
      </c>
      <c r="F19" s="80">
        <f>_xlfn.IFNA(VLOOKUP($B19,'FST MT'!$A:$K,F$1,0),0)</f>
        <v>13020</v>
      </c>
      <c r="G19" s="80">
        <f>_xlfn.IFNA(VLOOKUP($B19,'FST OMT'!$C:$AH,G$1,0),0)+_xlfn.IFNA(VLOOKUP($B19,'FST CV'!$C:$AH,G$1,0),0)+_xlfn.IFNA(VLOOKUP($B19,'FST TT'!$C:$AH,G$1,0),0)</f>
        <v>3122</v>
      </c>
      <c r="H19" s="80">
        <f>_xlfn.IFNA(VLOOKUP($B19,'FST OMT'!$C:$AH,H$1,0),0)+_xlfn.IFNA(VLOOKUP($B19,'FST CV'!$C:$AH,H$1,0),0)+_xlfn.IFNA(VLOOKUP($B19,'FST TT'!$C:$AH,H$1,0),0)</f>
        <v>11513</v>
      </c>
      <c r="I19" s="80">
        <f>_xlfn.IFNA(VLOOKUP($B19,'FST OMT'!$C:$AH,I$1,0),0)+_xlfn.IFNA(VLOOKUP($B19,'FST CV'!$C:$AH,I$1,0),0)+_xlfn.IFNA(VLOOKUP($B19,'FST TT'!$C:$AH,I$1,0),0)</f>
        <v>16404</v>
      </c>
      <c r="J19" s="80">
        <f>_xlfn.IFNA(VLOOKUP($B19,'FST OMT'!$C:$AH,J$1,0),0)+_xlfn.IFNA(VLOOKUP($B19,'FST CV'!$C:$AH,J$1,0),0)+_xlfn.IFNA(VLOOKUP($B19,'FST TT'!$C:$AH,J$1,0),0)</f>
        <v>16962</v>
      </c>
      <c r="K19" s="80">
        <f>_xlfn.IFNA(VLOOKUP($B19,'FST OMT'!$C:$AH,K$1,0),0)+_xlfn.IFNA(VLOOKUP($B19,'FST CV'!$C:$AH,K$1,0),0)+_xlfn.IFNA(VLOOKUP($B19,'FST TT'!$C:$AH,K$1,0),0)</f>
        <v>3733</v>
      </c>
      <c r="L19" s="80">
        <f>_xlfn.IFNA(VLOOKUP($B19,'FST OMT'!$C:$AH,L$1,0),0)+_xlfn.IFNA(VLOOKUP($B19,'FST CV'!$C:$AH,L$1,0),0)+_xlfn.IFNA(VLOOKUP($B19,'FST TT'!$C:$AH,L$1,0),0)</f>
        <v>12182</v>
      </c>
      <c r="M19" s="80">
        <f>_xlfn.IFNA(VLOOKUP($B19,'FST OMT'!$C:$AH,M$1,0),0)+_xlfn.IFNA(VLOOKUP($B19,'FST CV'!$C:$AH,M$1,0),0)+_xlfn.IFNA(VLOOKUP($B19,'FST TT'!$C:$AH,M$1,0),0)</f>
        <v>13635</v>
      </c>
      <c r="N19" s="80">
        <f>_xlfn.IFNA(VLOOKUP($B19,'FST OMT'!$C:$AH,N$1,0),0)+_xlfn.IFNA(VLOOKUP($B19,'FST CV'!$C:$AH,N$1,0),0)+_xlfn.IFNA(VLOOKUP($B19,'FST TT'!$C:$AH,N$1,0),0)</f>
        <v>9272</v>
      </c>
      <c r="O19" s="80">
        <f t="shared" si="11"/>
        <v>33366</v>
      </c>
      <c r="P19" s="80">
        <f t="shared" si="12"/>
        <v>6700.1</v>
      </c>
      <c r="Q19" s="80">
        <f t="shared" si="13"/>
        <v>5481.9000000000005</v>
      </c>
      <c r="R19" s="80">
        <f>_xlfn.IFNA(VLOOKUP($B19,'FST MT'!$C:$FS,67,0),0)</f>
        <v>0</v>
      </c>
      <c r="S19" s="80">
        <f>_xlfn.IFNA(VLOOKUP($B19,'FST OMT'!$C:$AH,S$1,0),0)+_xlfn.IFNA(VLOOKUP($B19,'FST CV'!$C:$AH,S$1,0),0)+_xlfn.IFNA(VLOOKUP($B19,'FST TT'!$C:$AH,S$1,0),0)</f>
        <v>3422</v>
      </c>
      <c r="T19" s="80">
        <f>_xlfn.IFNA(VLOOKUP($B19,'FST OMT'!$C:$AH,T$1,0),0)+_xlfn.IFNA(VLOOKUP($B19,'FST CV'!$C:$AH,T$1,0),0)+_xlfn.IFNA(VLOOKUP($B19,'FST TT'!$C:$AH,T$1,0),0)</f>
        <v>12693</v>
      </c>
      <c r="U19" s="80">
        <f>_xlfn.IFNA(VLOOKUP($B19,'FST OMT'!$C:$AH,U$1,0),0)+_xlfn.IFNA(VLOOKUP($B19,'FST CV'!$C:$AH,U$1,0),0)+_xlfn.IFNA(VLOOKUP($B19,'FST TT'!$C:$AH,U$1,0),0)</f>
        <v>17294</v>
      </c>
      <c r="V19" s="80">
        <f>_xlfn.IFNA(VLOOKUP($B19,'FST OMT'!$C:$AH,V$1,0),0)+_xlfn.IFNA(VLOOKUP($B19,'FST CV'!$C:$AH,V$1,0),0)+_xlfn.IFNA(VLOOKUP($B19,'FST TT'!$C:$AH,V$1,0),0)</f>
        <v>20215</v>
      </c>
      <c r="W19" s="80">
        <f>_xlfn.IFNA(VLOOKUP($B19,'FST OMT'!$C:$AH,W$1,0),0)+_xlfn.IFNA(VLOOKUP($B19,'FST CV'!$C:$AH,W$1,0),0)+_xlfn.IFNA(VLOOKUP($B19,'FST TT'!$C:$AH,W$1,0),0)</f>
        <v>5452</v>
      </c>
      <c r="X19" s="80">
        <f>_xlfn.IFNA(VLOOKUP($B19,'FST OMT'!$C:$AH,X$1,0),0)+_xlfn.IFNA(VLOOKUP($B19,'FST CV'!$C:$AH,X$1,0),0)+_xlfn.IFNA(VLOOKUP($B19,'FST TT'!$C:$AH,X$1,0),0)</f>
        <v>10607</v>
      </c>
      <c r="Y19" s="80">
        <f>_xlfn.IFNA(VLOOKUP($B19,'FST OMT'!$C:$AH,Y$1,0),0)+_xlfn.IFNA(VLOOKUP($B19,'FST CV'!$C:$AH,Y$1,0),0)+_xlfn.IFNA(VLOOKUP($B19,'FST TT'!$C:$AH,Y$1,0),0)</f>
        <v>14083</v>
      </c>
      <c r="Z19" s="80">
        <f>_xlfn.IFNA(VLOOKUP($B19,'FST OMT'!$C:$AH,Z$1,0),0)+_xlfn.IFNA(VLOOKUP($B19,'FST CV'!$C:$AH,Z$1,0),0)+_xlfn.IFNA(VLOOKUP($B19,'FST TT'!$C:$AH,Z$1,0),0)</f>
        <v>8302</v>
      </c>
      <c r="AA19" s="80">
        <f t="shared" si="14"/>
        <v>37509</v>
      </c>
      <c r="AB19" s="80">
        <f t="shared" si="15"/>
        <v>5833.85</v>
      </c>
      <c r="AC19" s="80">
        <f t="shared" si="16"/>
        <v>4773.1500000000005</v>
      </c>
      <c r="AD19" s="80">
        <f>_xlfn.IFNA(VLOOKUP($B19,'FST MT'!$C:$FS,123,0),0)</f>
        <v>0</v>
      </c>
      <c r="AE19" s="80">
        <f>_xlfn.IFNA(VLOOKUP($B19,'FST OMT'!$C:$AH,AE$1,0),0)+_xlfn.IFNA(VLOOKUP($B19,'FST CV'!$C:$AH,AE$1,0),0)+_xlfn.IFNA(VLOOKUP($B19,'FST TT'!$C:$AH,AE$1,0),0)</f>
        <v>3122</v>
      </c>
      <c r="AF19" s="80">
        <f>_xlfn.IFNA(VLOOKUP($B19,'FST OMT'!$C:$AH,AF$1,0),0)+_xlfn.IFNA(VLOOKUP($B19,'FST CV'!$C:$AH,AF$1,0),0)+_xlfn.IFNA(VLOOKUP($B19,'FST TT'!$C:$AH,AF$1,0),0)</f>
        <v>11087</v>
      </c>
      <c r="AG19" s="80">
        <f>_xlfn.IFNA(VLOOKUP($B19,'FST OMT'!$C:$AH,AG$1,0),0)+_xlfn.IFNA(VLOOKUP($B19,'FST CV'!$C:$AH,AG$1,0),0)+_xlfn.IFNA(VLOOKUP($B19,'FST TT'!$C:$AH,AG$1,0),0)</f>
        <v>15444</v>
      </c>
      <c r="AH19" s="80">
        <f>_xlfn.IFNA(VLOOKUP($B19,'FST OMT'!$C:$AH,AH$1,0),0)+_xlfn.IFNA(VLOOKUP($B19,'FST CV'!$C:$AH,AH$1,0),0)+_xlfn.IFNA(VLOOKUP($B19,'FST TT'!$C:$AH,AH$1,0),0)</f>
        <v>14961</v>
      </c>
      <c r="AI19" s="80">
        <f>_xlfn.IFNA(VLOOKUP($B19,'FST OMT'!$C:$AH,AI$1,0),0)+_xlfn.IFNA(VLOOKUP($B19,'FST CV'!$C:$AH,AI$1,0),0)+_xlfn.IFNA(VLOOKUP($B19,'FST TT'!$C:$AH,AI$1,0),0)</f>
        <v>3663</v>
      </c>
      <c r="AJ19" s="80">
        <f>_xlfn.IFNA(VLOOKUP($B19,'FST OMT'!$C:$AH,AJ$1,0),0)+_xlfn.IFNA(VLOOKUP($B19,'FST CV'!$C:$AH,AJ$1,0),0)+_xlfn.IFNA(VLOOKUP($B19,'FST TT'!$C:$AH,AJ$1,0),0)</f>
        <v>11751</v>
      </c>
      <c r="AK19" s="80">
        <f>_xlfn.IFNA(VLOOKUP($B19,'FST OMT'!$C:$AH,AK$1,0),0)+_xlfn.IFNA(VLOOKUP($B19,'FST CV'!$C:$AH,AK$1,0),0)+_xlfn.IFNA(VLOOKUP($B19,'FST TT'!$C:$AH,AK$1,0),0)</f>
        <v>13895</v>
      </c>
      <c r="AL19" s="80">
        <f>_xlfn.IFNA(VLOOKUP($B19,'FST OMT'!$C:$AH,AL$1,0),0)+_xlfn.IFNA(VLOOKUP($B19,'FST CV'!$C:$AH,AL$1,0),0)+_xlfn.IFNA(VLOOKUP($B19,'FST TT'!$C:$AH,AL$1,0),0)</f>
        <v>9034</v>
      </c>
      <c r="AM19" s="80">
        <f t="shared" si="17"/>
        <v>30405</v>
      </c>
      <c r="AN19" s="80">
        <f t="shared" si="18"/>
        <v>6463.05</v>
      </c>
      <c r="AO19" s="80">
        <f t="shared" si="19"/>
        <v>5287.95</v>
      </c>
      <c r="AQ19" s="96">
        <f t="shared" si="20"/>
        <v>3.595821383734725E-2</v>
      </c>
      <c r="AR19" s="96">
        <f t="shared" si="1"/>
        <v>0.13260311207859668</v>
      </c>
      <c r="AS19" s="96">
        <f t="shared" si="2"/>
        <v>0.18893611139905325</v>
      </c>
      <c r="AT19" s="96">
        <f t="shared" si="3"/>
        <v>0.19536297985556822</v>
      </c>
      <c r="AU19" s="96">
        <f t="shared" si="4"/>
        <v>4.2995519620377086E-2</v>
      </c>
      <c r="AV19" s="96">
        <f t="shared" si="5"/>
        <v>0.14030844361517109</v>
      </c>
      <c r="AW19" s="96">
        <f t="shared" si="6"/>
        <v>0.15704364051000311</v>
      </c>
      <c r="AX19" s="96">
        <f t="shared" si="7"/>
        <v>0.1067919790838833</v>
      </c>
      <c r="AY19" s="96">
        <f t="shared" si="21"/>
        <v>0.38429909125462147</v>
      </c>
      <c r="AZ19" s="96">
        <f t="shared" si="22"/>
        <v>7.7169643988344111E-2</v>
      </c>
      <c r="BA19" s="96">
        <f t="shared" si="8"/>
        <v>6.3138799626827002E-2</v>
      </c>
      <c r="BB19" s="96">
        <f t="shared" si="23"/>
        <v>3.7168180040839383E-2</v>
      </c>
      <c r="BC19" s="96">
        <f t="shared" si="24"/>
        <v>0.13786549072424731</v>
      </c>
      <c r="BD19" s="96">
        <f t="shared" si="25"/>
        <v>0.18783942303514795</v>
      </c>
      <c r="BE19" s="96">
        <f t="shared" si="26"/>
        <v>0.21956597297649563</v>
      </c>
      <c r="BF19" s="96">
        <f t="shared" si="27"/>
        <v>5.9217100404049178E-2</v>
      </c>
      <c r="BG19" s="96">
        <f t="shared" si="28"/>
        <v>0.1152083242820524</v>
      </c>
      <c r="BH19" s="96">
        <f t="shared" si="29"/>
        <v>0.1529630273276274</v>
      </c>
      <c r="BI19" s="96">
        <f t="shared" si="30"/>
        <v>9.0172481209540772E-2</v>
      </c>
      <c r="BJ19" s="96">
        <f t="shared" si="31"/>
        <v>0.40740539601164355</v>
      </c>
      <c r="BK19" s="96">
        <f t="shared" si="32"/>
        <v>6.336457835512882E-2</v>
      </c>
      <c r="BL19" s="96">
        <f t="shared" si="33"/>
        <v>5.1843745926923583E-2</v>
      </c>
      <c r="BM19" s="96">
        <f t="shared" si="34"/>
        <v>3.7633954940511347E-2</v>
      </c>
      <c r="BN19" s="96">
        <f t="shared" si="35"/>
        <v>0.13364755234639633</v>
      </c>
      <c r="BO19" s="96">
        <f t="shared" si="36"/>
        <v>0.18616873802090239</v>
      </c>
      <c r="BP19" s="96">
        <f t="shared" si="37"/>
        <v>0.18034644454355872</v>
      </c>
      <c r="BQ19" s="96">
        <f t="shared" si="38"/>
        <v>4.4155405812649928E-2</v>
      </c>
      <c r="BR19" s="96">
        <f t="shared" si="39"/>
        <v>0.14165169907301373</v>
      </c>
      <c r="BS19" s="96">
        <f t="shared" si="40"/>
        <v>0.16749641380474223</v>
      </c>
      <c r="BT19" s="96">
        <f t="shared" si="41"/>
        <v>0.10889979145822534</v>
      </c>
      <c r="BU19" s="96">
        <f t="shared" si="42"/>
        <v>0.36651518256446108</v>
      </c>
      <c r="BV19" s="96">
        <f t="shared" si="43"/>
        <v>7.7908434490157552E-2</v>
      </c>
      <c r="BW19" s="96">
        <f t="shared" si="44"/>
        <v>6.3743264582856174E-2</v>
      </c>
    </row>
    <row r="20" spans="2:75">
      <c r="B20" s="74">
        <v>310001998</v>
      </c>
      <c r="C20" s="74">
        <v>310001998</v>
      </c>
      <c r="D20" s="46" t="s">
        <v>44</v>
      </c>
      <c r="E20" s="46" t="s">
        <v>169</v>
      </c>
      <c r="F20" s="80">
        <f>_xlfn.IFNA(VLOOKUP($B20,'FST MT'!$A:$K,F$1,0),0)</f>
        <v>130266</v>
      </c>
      <c r="G20" s="80">
        <f>_xlfn.IFNA(VLOOKUP($B20,'FST OMT'!$C:$AH,G$1,0),0)+_xlfn.IFNA(VLOOKUP($B20,'FST CV'!$C:$AH,G$1,0),0)+_xlfn.IFNA(VLOOKUP($B20,'FST TT'!$C:$AH,G$1,0),0)</f>
        <v>0</v>
      </c>
      <c r="H20" s="80">
        <f>_xlfn.IFNA(VLOOKUP($B20,'FST OMT'!$C:$AH,H$1,0),0)+_xlfn.IFNA(VLOOKUP($B20,'FST CV'!$C:$AH,H$1,0),0)+_xlfn.IFNA(VLOOKUP($B20,'FST TT'!$C:$AH,H$1,0),0)</f>
        <v>0</v>
      </c>
      <c r="I20" s="80">
        <f>_xlfn.IFNA(VLOOKUP($B20,'FST OMT'!$C:$AH,I$1,0),0)+_xlfn.IFNA(VLOOKUP($B20,'FST CV'!$C:$AH,I$1,0),0)+_xlfn.IFNA(VLOOKUP($B20,'FST TT'!$C:$AH,I$1,0),0)</f>
        <v>0</v>
      </c>
      <c r="J20" s="80">
        <f>_xlfn.IFNA(VLOOKUP($B20,'FST OMT'!$C:$AH,J$1,0),0)+_xlfn.IFNA(VLOOKUP($B20,'FST CV'!$C:$AH,J$1,0),0)+_xlfn.IFNA(VLOOKUP($B20,'FST TT'!$C:$AH,J$1,0),0)</f>
        <v>0</v>
      </c>
      <c r="K20" s="80">
        <f>_xlfn.IFNA(VLOOKUP($B20,'FST OMT'!$C:$AH,K$1,0),0)+_xlfn.IFNA(VLOOKUP($B20,'FST CV'!$C:$AH,K$1,0),0)+_xlfn.IFNA(VLOOKUP($B20,'FST TT'!$C:$AH,K$1,0),0)</f>
        <v>0</v>
      </c>
      <c r="L20" s="80">
        <f>_xlfn.IFNA(VLOOKUP($B20,'FST OMT'!$C:$AH,L$1,0),0)+_xlfn.IFNA(VLOOKUP($B20,'FST CV'!$C:$AH,L$1,0),0)+_xlfn.IFNA(VLOOKUP($B20,'FST TT'!$C:$AH,L$1,0),0)</f>
        <v>0</v>
      </c>
      <c r="M20" s="80">
        <f>_xlfn.IFNA(VLOOKUP($B20,'FST OMT'!$C:$AH,M$1,0),0)+_xlfn.IFNA(VLOOKUP($B20,'FST CV'!$C:$AH,M$1,0),0)+_xlfn.IFNA(VLOOKUP($B20,'FST TT'!$C:$AH,M$1,0),0)</f>
        <v>0</v>
      </c>
      <c r="N20" s="80">
        <f>_xlfn.IFNA(VLOOKUP($B20,'FST OMT'!$C:$AH,N$1,0),0)+_xlfn.IFNA(VLOOKUP($B20,'FST CV'!$C:$AH,N$1,0),0)+_xlfn.IFNA(VLOOKUP($B20,'FST TT'!$C:$AH,N$1,0),0)</f>
        <v>0</v>
      </c>
      <c r="O20" s="80">
        <f t="shared" si="11"/>
        <v>0</v>
      </c>
      <c r="P20" s="80">
        <f t="shared" si="12"/>
        <v>0</v>
      </c>
      <c r="Q20" s="80">
        <f t="shared" si="13"/>
        <v>0</v>
      </c>
      <c r="R20" s="80">
        <f>_xlfn.IFNA(VLOOKUP($B20,'FST MT'!$C:$FS,67,0),0)</f>
        <v>0</v>
      </c>
      <c r="S20" s="80">
        <f>_xlfn.IFNA(VLOOKUP($B20,'FST OMT'!$C:$AH,S$1,0),0)+_xlfn.IFNA(VLOOKUP($B20,'FST CV'!$C:$AH,S$1,0),0)+_xlfn.IFNA(VLOOKUP($B20,'FST TT'!$C:$AH,S$1,0),0)</f>
        <v>0</v>
      </c>
      <c r="T20" s="80">
        <f>_xlfn.IFNA(VLOOKUP($B20,'FST OMT'!$C:$AH,T$1,0),0)+_xlfn.IFNA(VLOOKUP($B20,'FST CV'!$C:$AH,T$1,0),0)+_xlfn.IFNA(VLOOKUP($B20,'FST TT'!$C:$AH,T$1,0),0)</f>
        <v>0</v>
      </c>
      <c r="U20" s="80">
        <f>_xlfn.IFNA(VLOOKUP($B20,'FST OMT'!$C:$AH,U$1,0),0)+_xlfn.IFNA(VLOOKUP($B20,'FST CV'!$C:$AH,U$1,0),0)+_xlfn.IFNA(VLOOKUP($B20,'FST TT'!$C:$AH,U$1,0),0)</f>
        <v>0</v>
      </c>
      <c r="V20" s="80">
        <f>_xlfn.IFNA(VLOOKUP($B20,'FST OMT'!$C:$AH,V$1,0),0)+_xlfn.IFNA(VLOOKUP($B20,'FST CV'!$C:$AH,V$1,0),0)+_xlfn.IFNA(VLOOKUP($B20,'FST TT'!$C:$AH,V$1,0),0)</f>
        <v>0</v>
      </c>
      <c r="W20" s="80">
        <f>_xlfn.IFNA(VLOOKUP($B20,'FST OMT'!$C:$AH,W$1,0),0)+_xlfn.IFNA(VLOOKUP($B20,'FST CV'!$C:$AH,W$1,0),0)+_xlfn.IFNA(VLOOKUP($B20,'FST TT'!$C:$AH,W$1,0),0)</f>
        <v>0</v>
      </c>
      <c r="X20" s="80">
        <f>_xlfn.IFNA(VLOOKUP($B20,'FST OMT'!$C:$AH,X$1,0),0)+_xlfn.IFNA(VLOOKUP($B20,'FST CV'!$C:$AH,X$1,0),0)+_xlfn.IFNA(VLOOKUP($B20,'FST TT'!$C:$AH,X$1,0),0)</f>
        <v>0</v>
      </c>
      <c r="Y20" s="80">
        <f>_xlfn.IFNA(VLOOKUP($B20,'FST OMT'!$C:$AH,Y$1,0),0)+_xlfn.IFNA(VLOOKUP($B20,'FST CV'!$C:$AH,Y$1,0),0)+_xlfn.IFNA(VLOOKUP($B20,'FST TT'!$C:$AH,Y$1,0),0)</f>
        <v>0</v>
      </c>
      <c r="Z20" s="80">
        <f>_xlfn.IFNA(VLOOKUP($B20,'FST OMT'!$C:$AH,Z$1,0),0)+_xlfn.IFNA(VLOOKUP($B20,'FST CV'!$C:$AH,Z$1,0),0)+_xlfn.IFNA(VLOOKUP($B20,'FST TT'!$C:$AH,Z$1,0),0)</f>
        <v>0</v>
      </c>
      <c r="AA20" s="80">
        <f t="shared" si="14"/>
        <v>0</v>
      </c>
      <c r="AB20" s="80">
        <f t="shared" si="15"/>
        <v>0</v>
      </c>
      <c r="AC20" s="80">
        <f t="shared" si="16"/>
        <v>0</v>
      </c>
      <c r="AD20" s="80">
        <f>_xlfn.IFNA(VLOOKUP($B20,'FST MT'!$C:$FS,123,0),0)</f>
        <v>0</v>
      </c>
      <c r="AE20" s="80">
        <f>_xlfn.IFNA(VLOOKUP($B20,'FST OMT'!$C:$AH,AE$1,0),0)+_xlfn.IFNA(VLOOKUP($B20,'FST CV'!$C:$AH,AE$1,0),0)+_xlfn.IFNA(VLOOKUP($B20,'FST TT'!$C:$AH,AE$1,0),0)</f>
        <v>0</v>
      </c>
      <c r="AF20" s="80">
        <f>_xlfn.IFNA(VLOOKUP($B20,'FST OMT'!$C:$AH,AF$1,0),0)+_xlfn.IFNA(VLOOKUP($B20,'FST CV'!$C:$AH,AF$1,0),0)+_xlfn.IFNA(VLOOKUP($B20,'FST TT'!$C:$AH,AF$1,0),0)</f>
        <v>0</v>
      </c>
      <c r="AG20" s="80">
        <f>_xlfn.IFNA(VLOOKUP($B20,'FST OMT'!$C:$AH,AG$1,0),0)+_xlfn.IFNA(VLOOKUP($B20,'FST CV'!$C:$AH,AG$1,0),0)+_xlfn.IFNA(VLOOKUP($B20,'FST TT'!$C:$AH,AG$1,0),0)</f>
        <v>0</v>
      </c>
      <c r="AH20" s="80">
        <f>_xlfn.IFNA(VLOOKUP($B20,'FST OMT'!$C:$AH,AH$1,0),0)+_xlfn.IFNA(VLOOKUP($B20,'FST CV'!$C:$AH,AH$1,0),0)+_xlfn.IFNA(VLOOKUP($B20,'FST TT'!$C:$AH,AH$1,0),0)</f>
        <v>0</v>
      </c>
      <c r="AI20" s="80">
        <f>_xlfn.IFNA(VLOOKUP($B20,'FST OMT'!$C:$AH,AI$1,0),0)+_xlfn.IFNA(VLOOKUP($B20,'FST CV'!$C:$AH,AI$1,0),0)+_xlfn.IFNA(VLOOKUP($B20,'FST TT'!$C:$AH,AI$1,0),0)</f>
        <v>0</v>
      </c>
      <c r="AJ20" s="80">
        <f>_xlfn.IFNA(VLOOKUP($B20,'FST OMT'!$C:$AH,AJ$1,0),0)+_xlfn.IFNA(VLOOKUP($B20,'FST CV'!$C:$AH,AJ$1,0),0)+_xlfn.IFNA(VLOOKUP($B20,'FST TT'!$C:$AH,AJ$1,0),0)</f>
        <v>0</v>
      </c>
      <c r="AK20" s="80">
        <f>_xlfn.IFNA(VLOOKUP($B20,'FST OMT'!$C:$AH,AK$1,0),0)+_xlfn.IFNA(VLOOKUP($B20,'FST CV'!$C:$AH,AK$1,0),0)+_xlfn.IFNA(VLOOKUP($B20,'FST TT'!$C:$AH,AK$1,0),0)</f>
        <v>0</v>
      </c>
      <c r="AL20" s="80">
        <f>_xlfn.IFNA(VLOOKUP($B20,'FST OMT'!$C:$AH,AL$1,0),0)+_xlfn.IFNA(VLOOKUP($B20,'FST CV'!$C:$AH,AL$1,0),0)+_xlfn.IFNA(VLOOKUP($B20,'FST TT'!$C:$AH,AL$1,0),0)</f>
        <v>0</v>
      </c>
      <c r="AM20" s="80">
        <f t="shared" si="17"/>
        <v>0</v>
      </c>
      <c r="AN20" s="80">
        <f t="shared" si="18"/>
        <v>0</v>
      </c>
      <c r="AO20" s="80">
        <f t="shared" si="19"/>
        <v>0</v>
      </c>
      <c r="AQ20" s="96">
        <f t="shared" si="20"/>
        <v>0</v>
      </c>
      <c r="AR20" s="96">
        <f t="shared" si="1"/>
        <v>0</v>
      </c>
      <c r="AS20" s="96">
        <f t="shared" si="2"/>
        <v>0</v>
      </c>
      <c r="AT20" s="96">
        <f t="shared" si="3"/>
        <v>0</v>
      </c>
      <c r="AU20" s="96">
        <f t="shared" si="4"/>
        <v>0</v>
      </c>
      <c r="AV20" s="96">
        <f t="shared" si="5"/>
        <v>0</v>
      </c>
      <c r="AW20" s="96">
        <f t="shared" si="6"/>
        <v>0</v>
      </c>
      <c r="AX20" s="96">
        <f t="shared" si="7"/>
        <v>0</v>
      </c>
      <c r="AY20" s="96">
        <f t="shared" si="21"/>
        <v>0</v>
      </c>
      <c r="AZ20" s="96">
        <f t="shared" si="22"/>
        <v>0</v>
      </c>
      <c r="BA20" s="96">
        <f t="shared" si="8"/>
        <v>0</v>
      </c>
      <c r="BB20" s="96">
        <f t="shared" si="23"/>
        <v>0</v>
      </c>
      <c r="BC20" s="96">
        <f t="shared" si="24"/>
        <v>0</v>
      </c>
      <c r="BD20" s="96">
        <f t="shared" si="25"/>
        <v>0</v>
      </c>
      <c r="BE20" s="96">
        <f t="shared" si="26"/>
        <v>0</v>
      </c>
      <c r="BF20" s="96">
        <f t="shared" si="27"/>
        <v>0</v>
      </c>
      <c r="BG20" s="96">
        <f t="shared" si="28"/>
        <v>0</v>
      </c>
      <c r="BH20" s="96">
        <f t="shared" si="29"/>
        <v>0</v>
      </c>
      <c r="BI20" s="96">
        <f t="shared" si="30"/>
        <v>0</v>
      </c>
      <c r="BJ20" s="96">
        <f t="shared" si="31"/>
        <v>0</v>
      </c>
      <c r="BK20" s="96">
        <f t="shared" si="32"/>
        <v>0</v>
      </c>
      <c r="BL20" s="96">
        <f t="shared" si="33"/>
        <v>0</v>
      </c>
      <c r="BM20" s="96">
        <f t="shared" si="34"/>
        <v>0</v>
      </c>
      <c r="BN20" s="96">
        <f t="shared" si="35"/>
        <v>0</v>
      </c>
      <c r="BO20" s="96">
        <f t="shared" si="36"/>
        <v>0</v>
      </c>
      <c r="BP20" s="96">
        <f t="shared" si="37"/>
        <v>0</v>
      </c>
      <c r="BQ20" s="96">
        <f t="shared" si="38"/>
        <v>0</v>
      </c>
      <c r="BR20" s="96">
        <f t="shared" si="39"/>
        <v>0</v>
      </c>
      <c r="BS20" s="96">
        <f t="shared" si="40"/>
        <v>0</v>
      </c>
      <c r="BT20" s="96">
        <f t="shared" si="41"/>
        <v>0</v>
      </c>
      <c r="BU20" s="96">
        <f t="shared" si="42"/>
        <v>0</v>
      </c>
      <c r="BV20" s="96">
        <f t="shared" si="43"/>
        <v>0</v>
      </c>
      <c r="BW20" s="96">
        <f t="shared" si="44"/>
        <v>0</v>
      </c>
    </row>
    <row r="21" spans="2:75">
      <c r="B21" s="74">
        <v>310001999</v>
      </c>
      <c r="C21" s="74">
        <v>310001999</v>
      </c>
      <c r="D21" s="46" t="s">
        <v>45</v>
      </c>
      <c r="E21" s="46" t="s">
        <v>170</v>
      </c>
      <c r="F21" s="80">
        <f>_xlfn.IFNA(VLOOKUP($B21,'FST MT'!$A:$K,F$1,0),0)</f>
        <v>0</v>
      </c>
      <c r="G21" s="80">
        <f>_xlfn.IFNA(VLOOKUP($B21,'FST OMT'!$C:$AH,G$1,0),0)+_xlfn.IFNA(VLOOKUP($B21,'FST CV'!$C:$AH,G$1,0),0)+_xlfn.IFNA(VLOOKUP($B21,'FST TT'!$C:$AH,G$1,0),0)</f>
        <v>0</v>
      </c>
      <c r="H21" s="80">
        <f>_xlfn.IFNA(VLOOKUP($B21,'FST OMT'!$C:$AH,H$1,0),0)+_xlfn.IFNA(VLOOKUP($B21,'FST CV'!$C:$AH,H$1,0),0)+_xlfn.IFNA(VLOOKUP($B21,'FST TT'!$C:$AH,H$1,0),0)</f>
        <v>0</v>
      </c>
      <c r="I21" s="80">
        <f>_xlfn.IFNA(VLOOKUP($B21,'FST OMT'!$C:$AH,I$1,0),0)+_xlfn.IFNA(VLOOKUP($B21,'FST CV'!$C:$AH,I$1,0),0)+_xlfn.IFNA(VLOOKUP($B21,'FST TT'!$C:$AH,I$1,0),0)</f>
        <v>0</v>
      </c>
      <c r="J21" s="80">
        <f>_xlfn.IFNA(VLOOKUP($B21,'FST OMT'!$C:$AH,J$1,0),0)+_xlfn.IFNA(VLOOKUP($B21,'FST CV'!$C:$AH,J$1,0),0)+_xlfn.IFNA(VLOOKUP($B21,'FST TT'!$C:$AH,J$1,0),0)</f>
        <v>0</v>
      </c>
      <c r="K21" s="80">
        <f>_xlfn.IFNA(VLOOKUP($B21,'FST OMT'!$C:$AH,K$1,0),0)+_xlfn.IFNA(VLOOKUP($B21,'FST CV'!$C:$AH,K$1,0),0)+_xlfn.IFNA(VLOOKUP($B21,'FST TT'!$C:$AH,K$1,0),0)</f>
        <v>0</v>
      </c>
      <c r="L21" s="80">
        <f>_xlfn.IFNA(VLOOKUP($B21,'FST OMT'!$C:$AH,L$1,0),0)+_xlfn.IFNA(VLOOKUP($B21,'FST CV'!$C:$AH,L$1,0),0)+_xlfn.IFNA(VLOOKUP($B21,'FST TT'!$C:$AH,L$1,0),0)</f>
        <v>0</v>
      </c>
      <c r="M21" s="80">
        <f>_xlfn.IFNA(VLOOKUP($B21,'FST OMT'!$C:$AH,M$1,0),0)+_xlfn.IFNA(VLOOKUP($B21,'FST CV'!$C:$AH,M$1,0),0)+_xlfn.IFNA(VLOOKUP($B21,'FST TT'!$C:$AH,M$1,0),0)</f>
        <v>0</v>
      </c>
      <c r="N21" s="80">
        <f>_xlfn.IFNA(VLOOKUP($B21,'FST OMT'!$C:$AH,N$1,0),0)+_xlfn.IFNA(VLOOKUP($B21,'FST CV'!$C:$AH,N$1,0),0)+_xlfn.IFNA(VLOOKUP($B21,'FST TT'!$C:$AH,N$1,0),0)</f>
        <v>0</v>
      </c>
      <c r="O21" s="80">
        <f t="shared" si="11"/>
        <v>0</v>
      </c>
      <c r="P21" s="80">
        <f t="shared" si="12"/>
        <v>0</v>
      </c>
      <c r="Q21" s="80">
        <f t="shared" si="13"/>
        <v>0</v>
      </c>
      <c r="R21" s="80">
        <f>_xlfn.IFNA(VLOOKUP($B21,'FST MT'!$C:$FS,67,0),0)</f>
        <v>0</v>
      </c>
      <c r="S21" s="80">
        <f>_xlfn.IFNA(VLOOKUP($B21,'FST OMT'!$C:$AH,S$1,0),0)+_xlfn.IFNA(VLOOKUP($B21,'FST CV'!$C:$AH,S$1,0),0)+_xlfn.IFNA(VLOOKUP($B21,'FST TT'!$C:$AH,S$1,0),0)</f>
        <v>0</v>
      </c>
      <c r="T21" s="80">
        <f>_xlfn.IFNA(VLOOKUP($B21,'FST OMT'!$C:$AH,T$1,0),0)+_xlfn.IFNA(VLOOKUP($B21,'FST CV'!$C:$AH,T$1,0),0)+_xlfn.IFNA(VLOOKUP($B21,'FST TT'!$C:$AH,T$1,0),0)</f>
        <v>0</v>
      </c>
      <c r="U21" s="80">
        <f>_xlfn.IFNA(VLOOKUP($B21,'FST OMT'!$C:$AH,U$1,0),0)+_xlfn.IFNA(VLOOKUP($B21,'FST CV'!$C:$AH,U$1,0),0)+_xlfn.IFNA(VLOOKUP($B21,'FST TT'!$C:$AH,U$1,0),0)</f>
        <v>0</v>
      </c>
      <c r="V21" s="80">
        <f>_xlfn.IFNA(VLOOKUP($B21,'FST OMT'!$C:$AH,V$1,0),0)+_xlfn.IFNA(VLOOKUP($B21,'FST CV'!$C:$AH,V$1,0),0)+_xlfn.IFNA(VLOOKUP($B21,'FST TT'!$C:$AH,V$1,0),0)</f>
        <v>0</v>
      </c>
      <c r="W21" s="80">
        <f>_xlfn.IFNA(VLOOKUP($B21,'FST OMT'!$C:$AH,W$1,0),0)+_xlfn.IFNA(VLOOKUP($B21,'FST CV'!$C:$AH,W$1,0),0)+_xlfn.IFNA(VLOOKUP($B21,'FST TT'!$C:$AH,W$1,0),0)</f>
        <v>0</v>
      </c>
      <c r="X21" s="80">
        <f>_xlfn.IFNA(VLOOKUP($B21,'FST OMT'!$C:$AH,X$1,0),0)+_xlfn.IFNA(VLOOKUP($B21,'FST CV'!$C:$AH,X$1,0),0)+_xlfn.IFNA(VLOOKUP($B21,'FST TT'!$C:$AH,X$1,0),0)</f>
        <v>0</v>
      </c>
      <c r="Y21" s="80">
        <f>_xlfn.IFNA(VLOOKUP($B21,'FST OMT'!$C:$AH,Y$1,0),0)+_xlfn.IFNA(VLOOKUP($B21,'FST CV'!$C:$AH,Y$1,0),0)+_xlfn.IFNA(VLOOKUP($B21,'FST TT'!$C:$AH,Y$1,0),0)</f>
        <v>0</v>
      </c>
      <c r="Z21" s="80">
        <f>_xlfn.IFNA(VLOOKUP($B21,'FST OMT'!$C:$AH,Z$1,0),0)+_xlfn.IFNA(VLOOKUP($B21,'FST CV'!$C:$AH,Z$1,0),0)+_xlfn.IFNA(VLOOKUP($B21,'FST TT'!$C:$AH,Z$1,0),0)</f>
        <v>0</v>
      </c>
      <c r="AA21" s="80">
        <f t="shared" si="14"/>
        <v>0</v>
      </c>
      <c r="AB21" s="80">
        <f t="shared" si="15"/>
        <v>0</v>
      </c>
      <c r="AC21" s="80">
        <f t="shared" si="16"/>
        <v>0</v>
      </c>
      <c r="AD21" s="80">
        <f>_xlfn.IFNA(VLOOKUP($B21,'FST MT'!$C:$FS,123,0),0)</f>
        <v>0</v>
      </c>
      <c r="AE21" s="80">
        <f>_xlfn.IFNA(VLOOKUP($B21,'FST OMT'!$C:$AH,AE$1,0),0)+_xlfn.IFNA(VLOOKUP($B21,'FST CV'!$C:$AH,AE$1,0),0)+_xlfn.IFNA(VLOOKUP($B21,'FST TT'!$C:$AH,AE$1,0),0)</f>
        <v>0</v>
      </c>
      <c r="AF21" s="80">
        <f>_xlfn.IFNA(VLOOKUP($B21,'FST OMT'!$C:$AH,AF$1,0),0)+_xlfn.IFNA(VLOOKUP($B21,'FST CV'!$C:$AH,AF$1,0),0)+_xlfn.IFNA(VLOOKUP($B21,'FST TT'!$C:$AH,AF$1,0),0)</f>
        <v>0</v>
      </c>
      <c r="AG21" s="80">
        <f>_xlfn.IFNA(VLOOKUP($B21,'FST OMT'!$C:$AH,AG$1,0),0)+_xlfn.IFNA(VLOOKUP($B21,'FST CV'!$C:$AH,AG$1,0),0)+_xlfn.IFNA(VLOOKUP($B21,'FST TT'!$C:$AH,AG$1,0),0)</f>
        <v>0</v>
      </c>
      <c r="AH21" s="80">
        <f>_xlfn.IFNA(VLOOKUP($B21,'FST OMT'!$C:$AH,AH$1,0),0)+_xlfn.IFNA(VLOOKUP($B21,'FST CV'!$C:$AH,AH$1,0),0)+_xlfn.IFNA(VLOOKUP($B21,'FST TT'!$C:$AH,AH$1,0),0)</f>
        <v>0</v>
      </c>
      <c r="AI21" s="80">
        <f>_xlfn.IFNA(VLOOKUP($B21,'FST OMT'!$C:$AH,AI$1,0),0)+_xlfn.IFNA(VLOOKUP($B21,'FST CV'!$C:$AH,AI$1,0),0)+_xlfn.IFNA(VLOOKUP($B21,'FST TT'!$C:$AH,AI$1,0),0)</f>
        <v>0</v>
      </c>
      <c r="AJ21" s="80">
        <f>_xlfn.IFNA(VLOOKUP($B21,'FST OMT'!$C:$AH,AJ$1,0),0)+_xlfn.IFNA(VLOOKUP($B21,'FST CV'!$C:$AH,AJ$1,0),0)+_xlfn.IFNA(VLOOKUP($B21,'FST TT'!$C:$AH,AJ$1,0),0)</f>
        <v>0</v>
      </c>
      <c r="AK21" s="80">
        <f>_xlfn.IFNA(VLOOKUP($B21,'FST OMT'!$C:$AH,AK$1,0),0)+_xlfn.IFNA(VLOOKUP($B21,'FST CV'!$C:$AH,AK$1,0),0)+_xlfn.IFNA(VLOOKUP($B21,'FST TT'!$C:$AH,AK$1,0),0)</f>
        <v>0</v>
      </c>
      <c r="AL21" s="80">
        <f>_xlfn.IFNA(VLOOKUP($B21,'FST OMT'!$C:$AH,AL$1,0),0)+_xlfn.IFNA(VLOOKUP($B21,'FST CV'!$C:$AH,AL$1,0),0)+_xlfn.IFNA(VLOOKUP($B21,'FST TT'!$C:$AH,AL$1,0),0)</f>
        <v>0</v>
      </c>
      <c r="AM21" s="80">
        <f t="shared" si="17"/>
        <v>0</v>
      </c>
      <c r="AN21" s="80">
        <f t="shared" si="18"/>
        <v>0</v>
      </c>
      <c r="AO21" s="80">
        <f t="shared" si="19"/>
        <v>0</v>
      </c>
      <c r="AQ21" s="96">
        <f t="shared" si="20"/>
        <v>0</v>
      </c>
      <c r="AR21" s="96">
        <f t="shared" si="1"/>
        <v>0</v>
      </c>
      <c r="AS21" s="96">
        <f t="shared" si="2"/>
        <v>0</v>
      </c>
      <c r="AT21" s="96">
        <f t="shared" si="3"/>
        <v>0</v>
      </c>
      <c r="AU21" s="96">
        <f t="shared" si="4"/>
        <v>0</v>
      </c>
      <c r="AV21" s="96">
        <f t="shared" si="5"/>
        <v>0</v>
      </c>
      <c r="AW21" s="96">
        <f t="shared" si="6"/>
        <v>0</v>
      </c>
      <c r="AX21" s="96">
        <f t="shared" si="7"/>
        <v>0</v>
      </c>
      <c r="AY21" s="96">
        <f t="shared" si="21"/>
        <v>0</v>
      </c>
      <c r="AZ21" s="96">
        <f t="shared" si="22"/>
        <v>0</v>
      </c>
      <c r="BA21" s="96">
        <f t="shared" si="8"/>
        <v>0</v>
      </c>
      <c r="BB21" s="96">
        <f t="shared" si="23"/>
        <v>0</v>
      </c>
      <c r="BC21" s="96">
        <f t="shared" si="24"/>
        <v>0</v>
      </c>
      <c r="BD21" s="96">
        <f t="shared" si="25"/>
        <v>0</v>
      </c>
      <c r="BE21" s="96">
        <f t="shared" si="26"/>
        <v>0</v>
      </c>
      <c r="BF21" s="96">
        <f t="shared" si="27"/>
        <v>0</v>
      </c>
      <c r="BG21" s="96">
        <f t="shared" si="28"/>
        <v>0</v>
      </c>
      <c r="BH21" s="96">
        <f t="shared" si="29"/>
        <v>0</v>
      </c>
      <c r="BI21" s="96">
        <f t="shared" si="30"/>
        <v>0</v>
      </c>
      <c r="BJ21" s="96">
        <f t="shared" si="31"/>
        <v>0</v>
      </c>
      <c r="BK21" s="96">
        <f t="shared" si="32"/>
        <v>0</v>
      </c>
      <c r="BL21" s="96">
        <f t="shared" si="33"/>
        <v>0</v>
      </c>
      <c r="BM21" s="96">
        <f t="shared" si="34"/>
        <v>0</v>
      </c>
      <c r="BN21" s="96">
        <f t="shared" si="35"/>
        <v>0</v>
      </c>
      <c r="BO21" s="96">
        <f t="shared" si="36"/>
        <v>0</v>
      </c>
      <c r="BP21" s="96">
        <f t="shared" si="37"/>
        <v>0</v>
      </c>
      <c r="BQ21" s="96">
        <f t="shared" si="38"/>
        <v>0</v>
      </c>
      <c r="BR21" s="96">
        <f t="shared" si="39"/>
        <v>0</v>
      </c>
      <c r="BS21" s="96">
        <f t="shared" si="40"/>
        <v>0</v>
      </c>
      <c r="BT21" s="96">
        <f t="shared" si="41"/>
        <v>0</v>
      </c>
      <c r="BU21" s="96">
        <f t="shared" si="42"/>
        <v>0</v>
      </c>
      <c r="BV21" s="96">
        <f t="shared" si="43"/>
        <v>0</v>
      </c>
      <c r="BW21" s="96">
        <f t="shared" si="44"/>
        <v>0</v>
      </c>
    </row>
    <row r="22" spans="2:75">
      <c r="B22" s="74">
        <v>310002013</v>
      </c>
      <c r="C22" s="74">
        <v>310002013</v>
      </c>
      <c r="D22" s="46" t="s">
        <v>46</v>
      </c>
      <c r="E22" s="46" t="s">
        <v>175</v>
      </c>
      <c r="F22" s="80">
        <f>_xlfn.IFNA(VLOOKUP($B22,'FST MT'!$A:$K,F$1,0),0)</f>
        <v>43551.867125927776</v>
      </c>
      <c r="G22" s="80">
        <f>_xlfn.IFNA(VLOOKUP($B22,'FST OMT'!$C:$AH,G$1,0),0)+_xlfn.IFNA(VLOOKUP($B22,'FST CV'!$C:$AH,G$1,0),0)+_xlfn.IFNA(VLOOKUP($B22,'FST TT'!$C:$AH,G$1,0),0)</f>
        <v>0</v>
      </c>
      <c r="H22" s="80">
        <f>_xlfn.IFNA(VLOOKUP($B22,'FST OMT'!$C:$AH,H$1,0),0)+_xlfn.IFNA(VLOOKUP($B22,'FST CV'!$C:$AH,H$1,0),0)+_xlfn.IFNA(VLOOKUP($B22,'FST TT'!$C:$AH,H$1,0),0)</f>
        <v>0</v>
      </c>
      <c r="I22" s="80">
        <f>_xlfn.IFNA(VLOOKUP($B22,'FST OMT'!$C:$AH,I$1,0),0)+_xlfn.IFNA(VLOOKUP($B22,'FST CV'!$C:$AH,I$1,0),0)+_xlfn.IFNA(VLOOKUP($B22,'FST TT'!$C:$AH,I$1,0),0)</f>
        <v>0</v>
      </c>
      <c r="J22" s="80">
        <f>_xlfn.IFNA(VLOOKUP($B22,'FST OMT'!$C:$AH,J$1,0),0)+_xlfn.IFNA(VLOOKUP($B22,'FST CV'!$C:$AH,J$1,0),0)+_xlfn.IFNA(VLOOKUP($B22,'FST TT'!$C:$AH,J$1,0),0)</f>
        <v>0</v>
      </c>
      <c r="K22" s="80">
        <f>_xlfn.IFNA(VLOOKUP($B22,'FST OMT'!$C:$AH,K$1,0),0)+_xlfn.IFNA(VLOOKUP($B22,'FST CV'!$C:$AH,K$1,0),0)+_xlfn.IFNA(VLOOKUP($B22,'FST TT'!$C:$AH,K$1,0),0)</f>
        <v>0</v>
      </c>
      <c r="L22" s="80">
        <f>_xlfn.IFNA(VLOOKUP($B22,'FST OMT'!$C:$AH,L$1,0),0)+_xlfn.IFNA(VLOOKUP($B22,'FST CV'!$C:$AH,L$1,0),0)+_xlfn.IFNA(VLOOKUP($B22,'FST TT'!$C:$AH,L$1,0),0)</f>
        <v>0</v>
      </c>
      <c r="M22" s="80">
        <f>_xlfn.IFNA(VLOOKUP($B22,'FST OMT'!$C:$AH,M$1,0),0)+_xlfn.IFNA(VLOOKUP($B22,'FST CV'!$C:$AH,M$1,0),0)+_xlfn.IFNA(VLOOKUP($B22,'FST TT'!$C:$AH,M$1,0),0)</f>
        <v>0</v>
      </c>
      <c r="N22" s="80">
        <f>_xlfn.IFNA(VLOOKUP($B22,'FST OMT'!$C:$AH,N$1,0),0)+_xlfn.IFNA(VLOOKUP($B22,'FST CV'!$C:$AH,N$1,0),0)+_xlfn.IFNA(VLOOKUP($B22,'FST TT'!$C:$AH,N$1,0),0)</f>
        <v>0</v>
      </c>
      <c r="O22" s="80">
        <f t="shared" si="11"/>
        <v>0</v>
      </c>
      <c r="P22" s="80">
        <f t="shared" si="12"/>
        <v>0</v>
      </c>
      <c r="Q22" s="80">
        <f t="shared" si="13"/>
        <v>0</v>
      </c>
      <c r="R22" s="80">
        <f>_xlfn.IFNA(VLOOKUP($B22,'FST MT'!$C:$FS,67,0),0)</f>
        <v>0</v>
      </c>
      <c r="S22" s="80">
        <f>_xlfn.IFNA(VLOOKUP($B22,'FST OMT'!$C:$AH,S$1,0),0)+_xlfn.IFNA(VLOOKUP($B22,'FST CV'!$C:$AH,S$1,0),0)+_xlfn.IFNA(VLOOKUP($B22,'FST TT'!$C:$AH,S$1,0),0)</f>
        <v>0</v>
      </c>
      <c r="T22" s="80">
        <f>_xlfn.IFNA(VLOOKUP($B22,'FST OMT'!$C:$AH,T$1,0),0)+_xlfn.IFNA(VLOOKUP($B22,'FST CV'!$C:$AH,T$1,0),0)+_xlfn.IFNA(VLOOKUP($B22,'FST TT'!$C:$AH,T$1,0),0)</f>
        <v>0</v>
      </c>
      <c r="U22" s="80">
        <f>_xlfn.IFNA(VLOOKUP($B22,'FST OMT'!$C:$AH,U$1,0),0)+_xlfn.IFNA(VLOOKUP($B22,'FST CV'!$C:$AH,U$1,0),0)+_xlfn.IFNA(VLOOKUP($B22,'FST TT'!$C:$AH,U$1,0),0)</f>
        <v>0</v>
      </c>
      <c r="V22" s="80">
        <f>_xlfn.IFNA(VLOOKUP($B22,'FST OMT'!$C:$AH,V$1,0),0)+_xlfn.IFNA(VLOOKUP($B22,'FST CV'!$C:$AH,V$1,0),0)+_xlfn.IFNA(VLOOKUP($B22,'FST TT'!$C:$AH,V$1,0),0)</f>
        <v>0</v>
      </c>
      <c r="W22" s="80">
        <f>_xlfn.IFNA(VLOOKUP($B22,'FST OMT'!$C:$AH,W$1,0),0)+_xlfn.IFNA(VLOOKUP($B22,'FST CV'!$C:$AH,W$1,0),0)+_xlfn.IFNA(VLOOKUP($B22,'FST TT'!$C:$AH,W$1,0),0)</f>
        <v>0</v>
      </c>
      <c r="X22" s="80">
        <f>_xlfn.IFNA(VLOOKUP($B22,'FST OMT'!$C:$AH,X$1,0),0)+_xlfn.IFNA(VLOOKUP($B22,'FST CV'!$C:$AH,X$1,0),0)+_xlfn.IFNA(VLOOKUP($B22,'FST TT'!$C:$AH,X$1,0),0)</f>
        <v>0</v>
      </c>
      <c r="Y22" s="80">
        <f>_xlfn.IFNA(VLOOKUP($B22,'FST OMT'!$C:$AH,Y$1,0),0)+_xlfn.IFNA(VLOOKUP($B22,'FST CV'!$C:$AH,Y$1,0),0)+_xlfn.IFNA(VLOOKUP($B22,'FST TT'!$C:$AH,Y$1,0),0)</f>
        <v>0</v>
      </c>
      <c r="Z22" s="80">
        <f>_xlfn.IFNA(VLOOKUP($B22,'FST OMT'!$C:$AH,Z$1,0),0)+_xlfn.IFNA(VLOOKUP($B22,'FST CV'!$C:$AH,Z$1,0),0)+_xlfn.IFNA(VLOOKUP($B22,'FST TT'!$C:$AH,Z$1,0),0)</f>
        <v>0</v>
      </c>
      <c r="AA22" s="80">
        <f t="shared" si="14"/>
        <v>0</v>
      </c>
      <c r="AB22" s="80">
        <f t="shared" si="15"/>
        <v>0</v>
      </c>
      <c r="AC22" s="80">
        <f t="shared" si="16"/>
        <v>0</v>
      </c>
      <c r="AD22" s="80">
        <f>_xlfn.IFNA(VLOOKUP($B22,'FST MT'!$C:$FS,123,0),0)</f>
        <v>0</v>
      </c>
      <c r="AE22" s="80">
        <f>_xlfn.IFNA(VLOOKUP($B22,'FST OMT'!$C:$AH,AE$1,0),0)+_xlfn.IFNA(VLOOKUP($B22,'FST CV'!$C:$AH,AE$1,0),0)+_xlfn.IFNA(VLOOKUP($B22,'FST TT'!$C:$AH,AE$1,0),0)</f>
        <v>0</v>
      </c>
      <c r="AF22" s="80">
        <f>_xlfn.IFNA(VLOOKUP($B22,'FST OMT'!$C:$AH,AF$1,0),0)+_xlfn.IFNA(VLOOKUP($B22,'FST CV'!$C:$AH,AF$1,0),0)+_xlfn.IFNA(VLOOKUP($B22,'FST TT'!$C:$AH,AF$1,0),0)</f>
        <v>0</v>
      </c>
      <c r="AG22" s="80">
        <f>_xlfn.IFNA(VLOOKUP($B22,'FST OMT'!$C:$AH,AG$1,0),0)+_xlfn.IFNA(VLOOKUP($B22,'FST CV'!$C:$AH,AG$1,0),0)+_xlfn.IFNA(VLOOKUP($B22,'FST TT'!$C:$AH,AG$1,0),0)</f>
        <v>0</v>
      </c>
      <c r="AH22" s="80">
        <f>_xlfn.IFNA(VLOOKUP($B22,'FST OMT'!$C:$AH,AH$1,0),0)+_xlfn.IFNA(VLOOKUP($B22,'FST CV'!$C:$AH,AH$1,0),0)+_xlfn.IFNA(VLOOKUP($B22,'FST TT'!$C:$AH,AH$1,0),0)</f>
        <v>0</v>
      </c>
      <c r="AI22" s="80">
        <f>_xlfn.IFNA(VLOOKUP($B22,'FST OMT'!$C:$AH,AI$1,0),0)+_xlfn.IFNA(VLOOKUP($B22,'FST CV'!$C:$AH,AI$1,0),0)+_xlfn.IFNA(VLOOKUP($B22,'FST TT'!$C:$AH,AI$1,0),0)</f>
        <v>0</v>
      </c>
      <c r="AJ22" s="80">
        <f>_xlfn.IFNA(VLOOKUP($B22,'FST OMT'!$C:$AH,AJ$1,0),0)+_xlfn.IFNA(VLOOKUP($B22,'FST CV'!$C:$AH,AJ$1,0),0)+_xlfn.IFNA(VLOOKUP($B22,'FST TT'!$C:$AH,AJ$1,0),0)</f>
        <v>0</v>
      </c>
      <c r="AK22" s="80">
        <f>_xlfn.IFNA(VLOOKUP($B22,'FST OMT'!$C:$AH,AK$1,0),0)+_xlfn.IFNA(VLOOKUP($B22,'FST CV'!$C:$AH,AK$1,0),0)+_xlfn.IFNA(VLOOKUP($B22,'FST TT'!$C:$AH,AK$1,0),0)</f>
        <v>0</v>
      </c>
      <c r="AL22" s="80">
        <f>_xlfn.IFNA(VLOOKUP($B22,'FST OMT'!$C:$AH,AL$1,0),0)+_xlfn.IFNA(VLOOKUP($B22,'FST CV'!$C:$AH,AL$1,0),0)+_xlfn.IFNA(VLOOKUP($B22,'FST TT'!$C:$AH,AL$1,0),0)</f>
        <v>0</v>
      </c>
      <c r="AM22" s="80">
        <f t="shared" si="17"/>
        <v>0</v>
      </c>
      <c r="AN22" s="80">
        <f t="shared" si="18"/>
        <v>0</v>
      </c>
      <c r="AO22" s="80">
        <f t="shared" si="19"/>
        <v>0</v>
      </c>
      <c r="AQ22" s="96">
        <f t="shared" si="20"/>
        <v>0</v>
      </c>
      <c r="AR22" s="96">
        <f t="shared" si="1"/>
        <v>0</v>
      </c>
      <c r="AS22" s="96">
        <f t="shared" si="2"/>
        <v>0</v>
      </c>
      <c r="AT22" s="96">
        <f t="shared" si="3"/>
        <v>0</v>
      </c>
      <c r="AU22" s="96">
        <f t="shared" si="4"/>
        <v>0</v>
      </c>
      <c r="AV22" s="96">
        <f t="shared" si="5"/>
        <v>0</v>
      </c>
      <c r="AW22" s="96">
        <f t="shared" si="6"/>
        <v>0</v>
      </c>
      <c r="AX22" s="96">
        <f t="shared" si="7"/>
        <v>0</v>
      </c>
      <c r="AY22" s="96">
        <f t="shared" si="21"/>
        <v>0</v>
      </c>
      <c r="AZ22" s="96">
        <f t="shared" si="22"/>
        <v>0</v>
      </c>
      <c r="BA22" s="96">
        <f t="shared" si="8"/>
        <v>0</v>
      </c>
      <c r="BB22" s="96">
        <f t="shared" si="23"/>
        <v>0</v>
      </c>
      <c r="BC22" s="96">
        <f t="shared" si="24"/>
        <v>0</v>
      </c>
      <c r="BD22" s="96">
        <f t="shared" si="25"/>
        <v>0</v>
      </c>
      <c r="BE22" s="96">
        <f t="shared" si="26"/>
        <v>0</v>
      </c>
      <c r="BF22" s="96">
        <f t="shared" si="27"/>
        <v>0</v>
      </c>
      <c r="BG22" s="96">
        <f t="shared" si="28"/>
        <v>0</v>
      </c>
      <c r="BH22" s="96">
        <f t="shared" si="29"/>
        <v>0</v>
      </c>
      <c r="BI22" s="96">
        <f t="shared" si="30"/>
        <v>0</v>
      </c>
      <c r="BJ22" s="96">
        <f t="shared" si="31"/>
        <v>0</v>
      </c>
      <c r="BK22" s="96">
        <f t="shared" si="32"/>
        <v>0</v>
      </c>
      <c r="BL22" s="96">
        <f t="shared" si="33"/>
        <v>0</v>
      </c>
      <c r="BM22" s="96">
        <f t="shared" si="34"/>
        <v>0</v>
      </c>
      <c r="BN22" s="96">
        <f t="shared" si="35"/>
        <v>0</v>
      </c>
      <c r="BO22" s="96">
        <f t="shared" si="36"/>
        <v>0</v>
      </c>
      <c r="BP22" s="96">
        <f t="shared" si="37"/>
        <v>0</v>
      </c>
      <c r="BQ22" s="96">
        <f t="shared" si="38"/>
        <v>0</v>
      </c>
      <c r="BR22" s="96">
        <f t="shared" si="39"/>
        <v>0</v>
      </c>
      <c r="BS22" s="96">
        <f t="shared" si="40"/>
        <v>0</v>
      </c>
      <c r="BT22" s="96">
        <f t="shared" si="41"/>
        <v>0</v>
      </c>
      <c r="BU22" s="96">
        <f t="shared" si="42"/>
        <v>0</v>
      </c>
      <c r="BV22" s="96">
        <f t="shared" si="43"/>
        <v>0</v>
      </c>
      <c r="BW22" s="96">
        <f t="shared" si="44"/>
        <v>0</v>
      </c>
    </row>
    <row r="23" spans="2:75">
      <c r="B23" s="74">
        <v>310002014</v>
      </c>
      <c r="C23" s="74">
        <v>310002014</v>
      </c>
      <c r="D23" s="46" t="s">
        <v>47</v>
      </c>
      <c r="E23" s="46" t="s">
        <v>176</v>
      </c>
      <c r="F23" s="80">
        <f>_xlfn.IFNA(VLOOKUP($B23,'FST MT'!$A:$K,F$1,0),0)</f>
        <v>0</v>
      </c>
      <c r="G23" s="80">
        <f>_xlfn.IFNA(VLOOKUP($B23,'FST OMT'!$C:$AH,G$1,0),0)+_xlfn.IFNA(VLOOKUP($B23,'FST CV'!$C:$AH,G$1,0),0)+_xlfn.IFNA(VLOOKUP($B23,'FST TT'!$C:$AH,G$1,0),0)</f>
        <v>0</v>
      </c>
      <c r="H23" s="80">
        <f>_xlfn.IFNA(VLOOKUP($B23,'FST OMT'!$C:$AH,H$1,0),0)+_xlfn.IFNA(VLOOKUP($B23,'FST CV'!$C:$AH,H$1,0),0)+_xlfn.IFNA(VLOOKUP($B23,'FST TT'!$C:$AH,H$1,0),0)</f>
        <v>0</v>
      </c>
      <c r="I23" s="80">
        <f>_xlfn.IFNA(VLOOKUP($B23,'FST OMT'!$C:$AH,I$1,0),0)+_xlfn.IFNA(VLOOKUP($B23,'FST CV'!$C:$AH,I$1,0),0)+_xlfn.IFNA(VLOOKUP($B23,'FST TT'!$C:$AH,I$1,0),0)</f>
        <v>0</v>
      </c>
      <c r="J23" s="80">
        <f>_xlfn.IFNA(VLOOKUP($B23,'FST OMT'!$C:$AH,J$1,0),0)+_xlfn.IFNA(VLOOKUP($B23,'FST CV'!$C:$AH,J$1,0),0)+_xlfn.IFNA(VLOOKUP($B23,'FST TT'!$C:$AH,J$1,0),0)</f>
        <v>0</v>
      </c>
      <c r="K23" s="80">
        <f>_xlfn.IFNA(VLOOKUP($B23,'FST OMT'!$C:$AH,K$1,0),0)+_xlfn.IFNA(VLOOKUP($B23,'FST CV'!$C:$AH,K$1,0),0)+_xlfn.IFNA(VLOOKUP($B23,'FST TT'!$C:$AH,K$1,0),0)</f>
        <v>0</v>
      </c>
      <c r="L23" s="80">
        <f>_xlfn.IFNA(VLOOKUP($B23,'FST OMT'!$C:$AH,L$1,0),0)+_xlfn.IFNA(VLOOKUP($B23,'FST CV'!$C:$AH,L$1,0),0)+_xlfn.IFNA(VLOOKUP($B23,'FST TT'!$C:$AH,L$1,0),0)</f>
        <v>0</v>
      </c>
      <c r="M23" s="80">
        <f>_xlfn.IFNA(VLOOKUP($B23,'FST OMT'!$C:$AH,M$1,0),0)+_xlfn.IFNA(VLOOKUP($B23,'FST CV'!$C:$AH,M$1,0),0)+_xlfn.IFNA(VLOOKUP($B23,'FST TT'!$C:$AH,M$1,0),0)</f>
        <v>0</v>
      </c>
      <c r="N23" s="80">
        <f>_xlfn.IFNA(VLOOKUP($B23,'FST OMT'!$C:$AH,N$1,0),0)+_xlfn.IFNA(VLOOKUP($B23,'FST CV'!$C:$AH,N$1,0),0)+_xlfn.IFNA(VLOOKUP($B23,'FST TT'!$C:$AH,N$1,0),0)</f>
        <v>0</v>
      </c>
      <c r="O23" s="80">
        <f t="shared" si="11"/>
        <v>0</v>
      </c>
      <c r="P23" s="80">
        <f t="shared" si="12"/>
        <v>0</v>
      </c>
      <c r="Q23" s="80">
        <f t="shared" si="13"/>
        <v>0</v>
      </c>
      <c r="R23" s="80">
        <f>_xlfn.IFNA(VLOOKUP($B23,'FST MT'!$C:$FS,67,0),0)</f>
        <v>0</v>
      </c>
      <c r="S23" s="80">
        <f>_xlfn.IFNA(VLOOKUP($B23,'FST OMT'!$C:$AH,S$1,0),0)+_xlfn.IFNA(VLOOKUP($B23,'FST CV'!$C:$AH,S$1,0),0)+_xlfn.IFNA(VLOOKUP($B23,'FST TT'!$C:$AH,S$1,0),0)</f>
        <v>0</v>
      </c>
      <c r="T23" s="80">
        <f>_xlfn.IFNA(VLOOKUP($B23,'FST OMT'!$C:$AH,T$1,0),0)+_xlfn.IFNA(VLOOKUP($B23,'FST CV'!$C:$AH,T$1,0),0)+_xlfn.IFNA(VLOOKUP($B23,'FST TT'!$C:$AH,T$1,0),0)</f>
        <v>0</v>
      </c>
      <c r="U23" s="80">
        <f>_xlfn.IFNA(VLOOKUP($B23,'FST OMT'!$C:$AH,U$1,0),0)+_xlfn.IFNA(VLOOKUP($B23,'FST CV'!$C:$AH,U$1,0),0)+_xlfn.IFNA(VLOOKUP($B23,'FST TT'!$C:$AH,U$1,0),0)</f>
        <v>0</v>
      </c>
      <c r="V23" s="80">
        <f>_xlfn.IFNA(VLOOKUP($B23,'FST OMT'!$C:$AH,V$1,0),0)+_xlfn.IFNA(VLOOKUP($B23,'FST CV'!$C:$AH,V$1,0),0)+_xlfn.IFNA(VLOOKUP($B23,'FST TT'!$C:$AH,V$1,0),0)</f>
        <v>0</v>
      </c>
      <c r="W23" s="80">
        <f>_xlfn.IFNA(VLOOKUP($B23,'FST OMT'!$C:$AH,W$1,0),0)+_xlfn.IFNA(VLOOKUP($B23,'FST CV'!$C:$AH,W$1,0),0)+_xlfn.IFNA(VLOOKUP($B23,'FST TT'!$C:$AH,W$1,0),0)</f>
        <v>0</v>
      </c>
      <c r="X23" s="80">
        <f>_xlfn.IFNA(VLOOKUP($B23,'FST OMT'!$C:$AH,X$1,0),0)+_xlfn.IFNA(VLOOKUP($B23,'FST CV'!$C:$AH,X$1,0),0)+_xlfn.IFNA(VLOOKUP($B23,'FST TT'!$C:$AH,X$1,0),0)</f>
        <v>0</v>
      </c>
      <c r="Y23" s="80">
        <f>_xlfn.IFNA(VLOOKUP($B23,'FST OMT'!$C:$AH,Y$1,0),0)+_xlfn.IFNA(VLOOKUP($B23,'FST CV'!$C:$AH,Y$1,0),0)+_xlfn.IFNA(VLOOKUP($B23,'FST TT'!$C:$AH,Y$1,0),0)</f>
        <v>0</v>
      </c>
      <c r="Z23" s="80">
        <f>_xlfn.IFNA(VLOOKUP($B23,'FST OMT'!$C:$AH,Z$1,0),0)+_xlfn.IFNA(VLOOKUP($B23,'FST CV'!$C:$AH,Z$1,0),0)+_xlfn.IFNA(VLOOKUP($B23,'FST TT'!$C:$AH,Z$1,0),0)</f>
        <v>0</v>
      </c>
      <c r="AA23" s="80">
        <f t="shared" si="14"/>
        <v>0</v>
      </c>
      <c r="AB23" s="80">
        <f t="shared" si="15"/>
        <v>0</v>
      </c>
      <c r="AC23" s="80">
        <f t="shared" si="16"/>
        <v>0</v>
      </c>
      <c r="AD23" s="80">
        <f>_xlfn.IFNA(VLOOKUP($B23,'FST MT'!$C:$FS,123,0),0)</f>
        <v>0</v>
      </c>
      <c r="AE23" s="80">
        <f>_xlfn.IFNA(VLOOKUP($B23,'FST OMT'!$C:$AH,AE$1,0),0)+_xlfn.IFNA(VLOOKUP($B23,'FST CV'!$C:$AH,AE$1,0),0)+_xlfn.IFNA(VLOOKUP($B23,'FST TT'!$C:$AH,AE$1,0),0)</f>
        <v>0</v>
      </c>
      <c r="AF23" s="80">
        <f>_xlfn.IFNA(VLOOKUP($B23,'FST OMT'!$C:$AH,AF$1,0),0)+_xlfn.IFNA(VLOOKUP($B23,'FST CV'!$C:$AH,AF$1,0),0)+_xlfn.IFNA(VLOOKUP($B23,'FST TT'!$C:$AH,AF$1,0),0)</f>
        <v>0</v>
      </c>
      <c r="AG23" s="80">
        <f>_xlfn.IFNA(VLOOKUP($B23,'FST OMT'!$C:$AH,AG$1,0),0)+_xlfn.IFNA(VLOOKUP($B23,'FST CV'!$C:$AH,AG$1,0),0)+_xlfn.IFNA(VLOOKUP($B23,'FST TT'!$C:$AH,AG$1,0),0)</f>
        <v>0</v>
      </c>
      <c r="AH23" s="80">
        <f>_xlfn.IFNA(VLOOKUP($B23,'FST OMT'!$C:$AH,AH$1,0),0)+_xlfn.IFNA(VLOOKUP($B23,'FST CV'!$C:$AH,AH$1,0),0)+_xlfn.IFNA(VLOOKUP($B23,'FST TT'!$C:$AH,AH$1,0),0)</f>
        <v>0</v>
      </c>
      <c r="AI23" s="80">
        <f>_xlfn.IFNA(VLOOKUP($B23,'FST OMT'!$C:$AH,AI$1,0),0)+_xlfn.IFNA(VLOOKUP($B23,'FST CV'!$C:$AH,AI$1,0),0)+_xlfn.IFNA(VLOOKUP($B23,'FST TT'!$C:$AH,AI$1,0),0)</f>
        <v>0</v>
      </c>
      <c r="AJ23" s="80">
        <f>_xlfn.IFNA(VLOOKUP($B23,'FST OMT'!$C:$AH,AJ$1,0),0)+_xlfn.IFNA(VLOOKUP($B23,'FST CV'!$C:$AH,AJ$1,0),0)+_xlfn.IFNA(VLOOKUP($B23,'FST TT'!$C:$AH,AJ$1,0),0)</f>
        <v>0</v>
      </c>
      <c r="AK23" s="80">
        <f>_xlfn.IFNA(VLOOKUP($B23,'FST OMT'!$C:$AH,AK$1,0),0)+_xlfn.IFNA(VLOOKUP($B23,'FST CV'!$C:$AH,AK$1,0),0)+_xlfn.IFNA(VLOOKUP($B23,'FST TT'!$C:$AH,AK$1,0),0)</f>
        <v>0</v>
      </c>
      <c r="AL23" s="80">
        <f>_xlfn.IFNA(VLOOKUP($B23,'FST OMT'!$C:$AH,AL$1,0),0)+_xlfn.IFNA(VLOOKUP($B23,'FST CV'!$C:$AH,AL$1,0),0)+_xlfn.IFNA(VLOOKUP($B23,'FST TT'!$C:$AH,AL$1,0),0)</f>
        <v>0</v>
      </c>
      <c r="AM23" s="80">
        <f t="shared" si="17"/>
        <v>0</v>
      </c>
      <c r="AN23" s="80">
        <f t="shared" si="18"/>
        <v>0</v>
      </c>
      <c r="AO23" s="80">
        <f t="shared" si="19"/>
        <v>0</v>
      </c>
      <c r="AQ23" s="96">
        <f t="shared" si="20"/>
        <v>0</v>
      </c>
      <c r="AR23" s="96">
        <f t="shared" si="1"/>
        <v>0</v>
      </c>
      <c r="AS23" s="96">
        <f t="shared" si="2"/>
        <v>0</v>
      </c>
      <c r="AT23" s="96">
        <f t="shared" si="3"/>
        <v>0</v>
      </c>
      <c r="AU23" s="96">
        <f t="shared" si="4"/>
        <v>0</v>
      </c>
      <c r="AV23" s="96">
        <f t="shared" si="5"/>
        <v>0</v>
      </c>
      <c r="AW23" s="96">
        <f t="shared" si="6"/>
        <v>0</v>
      </c>
      <c r="AX23" s="96">
        <f t="shared" si="7"/>
        <v>0</v>
      </c>
      <c r="AY23" s="96">
        <f t="shared" si="21"/>
        <v>0</v>
      </c>
      <c r="AZ23" s="96">
        <f t="shared" si="22"/>
        <v>0</v>
      </c>
      <c r="BA23" s="96">
        <f t="shared" si="8"/>
        <v>0</v>
      </c>
      <c r="BB23" s="96">
        <f t="shared" si="23"/>
        <v>0</v>
      </c>
      <c r="BC23" s="96">
        <f t="shared" si="24"/>
        <v>0</v>
      </c>
      <c r="BD23" s="96">
        <f t="shared" si="25"/>
        <v>0</v>
      </c>
      <c r="BE23" s="96">
        <f t="shared" si="26"/>
        <v>0</v>
      </c>
      <c r="BF23" s="96">
        <f t="shared" si="27"/>
        <v>0</v>
      </c>
      <c r="BG23" s="96">
        <f t="shared" si="28"/>
        <v>0</v>
      </c>
      <c r="BH23" s="96">
        <f t="shared" si="29"/>
        <v>0</v>
      </c>
      <c r="BI23" s="96">
        <f t="shared" si="30"/>
        <v>0</v>
      </c>
      <c r="BJ23" s="96">
        <f t="shared" si="31"/>
        <v>0</v>
      </c>
      <c r="BK23" s="96">
        <f t="shared" si="32"/>
        <v>0</v>
      </c>
      <c r="BL23" s="96">
        <f t="shared" si="33"/>
        <v>0</v>
      </c>
      <c r="BM23" s="96">
        <f t="shared" si="34"/>
        <v>0</v>
      </c>
      <c r="BN23" s="96">
        <f t="shared" si="35"/>
        <v>0</v>
      </c>
      <c r="BO23" s="96">
        <f t="shared" si="36"/>
        <v>0</v>
      </c>
      <c r="BP23" s="96">
        <f t="shared" si="37"/>
        <v>0</v>
      </c>
      <c r="BQ23" s="96">
        <f t="shared" si="38"/>
        <v>0</v>
      </c>
      <c r="BR23" s="96">
        <f t="shared" si="39"/>
        <v>0</v>
      </c>
      <c r="BS23" s="96">
        <f t="shared" si="40"/>
        <v>0</v>
      </c>
      <c r="BT23" s="96">
        <f t="shared" si="41"/>
        <v>0</v>
      </c>
      <c r="BU23" s="96">
        <f t="shared" si="42"/>
        <v>0</v>
      </c>
      <c r="BV23" s="96">
        <f t="shared" si="43"/>
        <v>0</v>
      </c>
      <c r="BW23" s="96">
        <f t="shared" si="44"/>
        <v>0</v>
      </c>
    </row>
    <row r="24" spans="2:75">
      <c r="B24" s="74">
        <v>310001991</v>
      </c>
      <c r="C24" s="74">
        <v>310001991</v>
      </c>
      <c r="D24" s="46" t="s">
        <v>48</v>
      </c>
      <c r="E24" s="46" t="s">
        <v>163</v>
      </c>
      <c r="F24" s="80">
        <f>_xlfn.IFNA(VLOOKUP($B24,'FST MT'!$A:$K,F$1,0),0)</f>
        <v>36098</v>
      </c>
      <c r="G24" s="80">
        <f>_xlfn.IFNA(VLOOKUP($B24,'FST OMT'!$C:$AH,G$1,0),0)+_xlfn.IFNA(VLOOKUP($B24,'FST CV'!$C:$AH,G$1,0),0)+_xlfn.IFNA(VLOOKUP($B24,'FST TT'!$C:$AH,G$1,0),0)</f>
        <v>0</v>
      </c>
      <c r="H24" s="80">
        <f>_xlfn.IFNA(VLOOKUP($B24,'FST OMT'!$C:$AH,H$1,0),0)+_xlfn.IFNA(VLOOKUP($B24,'FST CV'!$C:$AH,H$1,0),0)+_xlfn.IFNA(VLOOKUP($B24,'FST TT'!$C:$AH,H$1,0),0)</f>
        <v>0</v>
      </c>
      <c r="I24" s="80">
        <f>_xlfn.IFNA(VLOOKUP($B24,'FST OMT'!$C:$AH,I$1,0),0)+_xlfn.IFNA(VLOOKUP($B24,'FST CV'!$C:$AH,I$1,0),0)+_xlfn.IFNA(VLOOKUP($B24,'FST TT'!$C:$AH,I$1,0),0)</f>
        <v>0</v>
      </c>
      <c r="J24" s="80">
        <f>_xlfn.IFNA(VLOOKUP($B24,'FST OMT'!$C:$AH,J$1,0),0)+_xlfn.IFNA(VLOOKUP($B24,'FST CV'!$C:$AH,J$1,0),0)+_xlfn.IFNA(VLOOKUP($B24,'FST TT'!$C:$AH,J$1,0),0)</f>
        <v>0</v>
      </c>
      <c r="K24" s="80">
        <f>_xlfn.IFNA(VLOOKUP($B24,'FST OMT'!$C:$AH,K$1,0),0)+_xlfn.IFNA(VLOOKUP($B24,'FST CV'!$C:$AH,K$1,0),0)+_xlfn.IFNA(VLOOKUP($B24,'FST TT'!$C:$AH,K$1,0),0)</f>
        <v>0</v>
      </c>
      <c r="L24" s="80">
        <f>_xlfn.IFNA(VLOOKUP($B24,'FST OMT'!$C:$AH,L$1,0),0)+_xlfn.IFNA(VLOOKUP($B24,'FST CV'!$C:$AH,L$1,0),0)+_xlfn.IFNA(VLOOKUP($B24,'FST TT'!$C:$AH,L$1,0),0)</f>
        <v>0</v>
      </c>
      <c r="M24" s="80">
        <f>_xlfn.IFNA(VLOOKUP($B24,'FST OMT'!$C:$AH,M$1,0),0)+_xlfn.IFNA(VLOOKUP($B24,'FST CV'!$C:$AH,M$1,0),0)+_xlfn.IFNA(VLOOKUP($B24,'FST TT'!$C:$AH,M$1,0),0)</f>
        <v>0</v>
      </c>
      <c r="N24" s="80">
        <f>_xlfn.IFNA(VLOOKUP($B24,'FST OMT'!$C:$AH,N$1,0),0)+_xlfn.IFNA(VLOOKUP($B24,'FST CV'!$C:$AH,N$1,0),0)+_xlfn.IFNA(VLOOKUP($B24,'FST TT'!$C:$AH,N$1,0),0)</f>
        <v>0</v>
      </c>
      <c r="O24" s="80">
        <f t="shared" si="11"/>
        <v>0</v>
      </c>
      <c r="P24" s="80">
        <f t="shared" si="12"/>
        <v>0</v>
      </c>
      <c r="Q24" s="80">
        <f t="shared" si="13"/>
        <v>0</v>
      </c>
      <c r="R24" s="80">
        <f>_xlfn.IFNA(VLOOKUP($B24,'FST MT'!$C:$FS,67,0),0)</f>
        <v>0</v>
      </c>
      <c r="S24" s="80">
        <f>_xlfn.IFNA(VLOOKUP($B24,'FST OMT'!$C:$AH,S$1,0),0)+_xlfn.IFNA(VLOOKUP($B24,'FST CV'!$C:$AH,S$1,0),0)+_xlfn.IFNA(VLOOKUP($B24,'FST TT'!$C:$AH,S$1,0),0)</f>
        <v>0</v>
      </c>
      <c r="T24" s="80">
        <f>_xlfn.IFNA(VLOOKUP($B24,'FST OMT'!$C:$AH,T$1,0),0)+_xlfn.IFNA(VLOOKUP($B24,'FST CV'!$C:$AH,T$1,0),0)+_xlfn.IFNA(VLOOKUP($B24,'FST TT'!$C:$AH,T$1,0),0)</f>
        <v>0</v>
      </c>
      <c r="U24" s="80">
        <f>_xlfn.IFNA(VLOOKUP($B24,'FST OMT'!$C:$AH,U$1,0),0)+_xlfn.IFNA(VLOOKUP($B24,'FST CV'!$C:$AH,U$1,0),0)+_xlfn.IFNA(VLOOKUP($B24,'FST TT'!$C:$AH,U$1,0),0)</f>
        <v>0</v>
      </c>
      <c r="V24" s="80">
        <f>_xlfn.IFNA(VLOOKUP($B24,'FST OMT'!$C:$AH,V$1,0),0)+_xlfn.IFNA(VLOOKUP($B24,'FST CV'!$C:$AH,V$1,0),0)+_xlfn.IFNA(VLOOKUP($B24,'FST TT'!$C:$AH,V$1,0),0)</f>
        <v>0</v>
      </c>
      <c r="W24" s="80">
        <f>_xlfn.IFNA(VLOOKUP($B24,'FST OMT'!$C:$AH,W$1,0),0)+_xlfn.IFNA(VLOOKUP($B24,'FST CV'!$C:$AH,W$1,0),0)+_xlfn.IFNA(VLOOKUP($B24,'FST TT'!$C:$AH,W$1,0),0)</f>
        <v>0</v>
      </c>
      <c r="X24" s="80">
        <f>_xlfn.IFNA(VLOOKUP($B24,'FST OMT'!$C:$AH,X$1,0),0)+_xlfn.IFNA(VLOOKUP($B24,'FST CV'!$C:$AH,X$1,0),0)+_xlfn.IFNA(VLOOKUP($B24,'FST TT'!$C:$AH,X$1,0),0)</f>
        <v>0</v>
      </c>
      <c r="Y24" s="80">
        <f>_xlfn.IFNA(VLOOKUP($B24,'FST OMT'!$C:$AH,Y$1,0),0)+_xlfn.IFNA(VLOOKUP($B24,'FST CV'!$C:$AH,Y$1,0),0)+_xlfn.IFNA(VLOOKUP($B24,'FST TT'!$C:$AH,Y$1,0),0)</f>
        <v>0</v>
      </c>
      <c r="Z24" s="80">
        <f>_xlfn.IFNA(VLOOKUP($B24,'FST OMT'!$C:$AH,Z$1,0),0)+_xlfn.IFNA(VLOOKUP($B24,'FST CV'!$C:$AH,Z$1,0),0)+_xlfn.IFNA(VLOOKUP($B24,'FST TT'!$C:$AH,Z$1,0),0)</f>
        <v>0</v>
      </c>
      <c r="AA24" s="80">
        <f t="shared" si="14"/>
        <v>0</v>
      </c>
      <c r="AB24" s="80">
        <f t="shared" si="15"/>
        <v>0</v>
      </c>
      <c r="AC24" s="80">
        <f t="shared" si="16"/>
        <v>0</v>
      </c>
      <c r="AD24" s="80">
        <f>_xlfn.IFNA(VLOOKUP($B24,'FST MT'!$C:$FS,123,0),0)</f>
        <v>0</v>
      </c>
      <c r="AE24" s="80">
        <f>_xlfn.IFNA(VLOOKUP($B24,'FST OMT'!$C:$AH,AE$1,0),0)+_xlfn.IFNA(VLOOKUP($B24,'FST CV'!$C:$AH,AE$1,0),0)+_xlfn.IFNA(VLOOKUP($B24,'FST TT'!$C:$AH,AE$1,0),0)</f>
        <v>0</v>
      </c>
      <c r="AF24" s="80">
        <f>_xlfn.IFNA(VLOOKUP($B24,'FST OMT'!$C:$AH,AF$1,0),0)+_xlfn.IFNA(VLOOKUP($B24,'FST CV'!$C:$AH,AF$1,0),0)+_xlfn.IFNA(VLOOKUP($B24,'FST TT'!$C:$AH,AF$1,0),0)</f>
        <v>0</v>
      </c>
      <c r="AG24" s="80">
        <f>_xlfn.IFNA(VLOOKUP($B24,'FST OMT'!$C:$AH,AG$1,0),0)+_xlfn.IFNA(VLOOKUP($B24,'FST CV'!$C:$AH,AG$1,0),0)+_xlfn.IFNA(VLOOKUP($B24,'FST TT'!$C:$AH,AG$1,0),0)</f>
        <v>0</v>
      </c>
      <c r="AH24" s="80">
        <f>_xlfn.IFNA(VLOOKUP($B24,'FST OMT'!$C:$AH,AH$1,0),0)+_xlfn.IFNA(VLOOKUP($B24,'FST CV'!$C:$AH,AH$1,0),0)+_xlfn.IFNA(VLOOKUP($B24,'FST TT'!$C:$AH,AH$1,0),0)</f>
        <v>0</v>
      </c>
      <c r="AI24" s="80">
        <f>_xlfn.IFNA(VLOOKUP($B24,'FST OMT'!$C:$AH,AI$1,0),0)+_xlfn.IFNA(VLOOKUP($B24,'FST CV'!$C:$AH,AI$1,0),0)+_xlfn.IFNA(VLOOKUP($B24,'FST TT'!$C:$AH,AI$1,0),0)</f>
        <v>0</v>
      </c>
      <c r="AJ24" s="80">
        <f>_xlfn.IFNA(VLOOKUP($B24,'FST OMT'!$C:$AH,AJ$1,0),0)+_xlfn.IFNA(VLOOKUP($B24,'FST CV'!$C:$AH,AJ$1,0),0)+_xlfn.IFNA(VLOOKUP($B24,'FST TT'!$C:$AH,AJ$1,0),0)</f>
        <v>0</v>
      </c>
      <c r="AK24" s="80">
        <f>_xlfn.IFNA(VLOOKUP($B24,'FST OMT'!$C:$AH,AK$1,0),0)+_xlfn.IFNA(VLOOKUP($B24,'FST CV'!$C:$AH,AK$1,0),0)+_xlfn.IFNA(VLOOKUP($B24,'FST TT'!$C:$AH,AK$1,0),0)</f>
        <v>0</v>
      </c>
      <c r="AL24" s="80">
        <f>_xlfn.IFNA(VLOOKUP($B24,'FST OMT'!$C:$AH,AL$1,0),0)+_xlfn.IFNA(VLOOKUP($B24,'FST CV'!$C:$AH,AL$1,0),0)+_xlfn.IFNA(VLOOKUP($B24,'FST TT'!$C:$AH,AL$1,0),0)</f>
        <v>0</v>
      </c>
      <c r="AM24" s="80">
        <f t="shared" si="17"/>
        <v>0</v>
      </c>
      <c r="AN24" s="80">
        <f t="shared" si="18"/>
        <v>0</v>
      </c>
      <c r="AO24" s="80">
        <f t="shared" si="19"/>
        <v>0</v>
      </c>
      <c r="AQ24" s="96">
        <f t="shared" si="20"/>
        <v>0</v>
      </c>
      <c r="AR24" s="96">
        <f t="shared" si="1"/>
        <v>0</v>
      </c>
      <c r="AS24" s="96">
        <f t="shared" si="2"/>
        <v>0</v>
      </c>
      <c r="AT24" s="96">
        <f t="shared" si="3"/>
        <v>0</v>
      </c>
      <c r="AU24" s="96">
        <f t="shared" si="4"/>
        <v>0</v>
      </c>
      <c r="AV24" s="96">
        <f t="shared" si="5"/>
        <v>0</v>
      </c>
      <c r="AW24" s="96">
        <f t="shared" si="6"/>
        <v>0</v>
      </c>
      <c r="AX24" s="96">
        <f t="shared" si="7"/>
        <v>0</v>
      </c>
      <c r="AY24" s="96">
        <f t="shared" si="21"/>
        <v>0</v>
      </c>
      <c r="AZ24" s="96">
        <f t="shared" si="22"/>
        <v>0</v>
      </c>
      <c r="BA24" s="96">
        <f t="shared" si="8"/>
        <v>0</v>
      </c>
      <c r="BB24" s="96">
        <f t="shared" si="23"/>
        <v>0</v>
      </c>
      <c r="BC24" s="96">
        <f t="shared" si="24"/>
        <v>0</v>
      </c>
      <c r="BD24" s="96">
        <f t="shared" si="25"/>
        <v>0</v>
      </c>
      <c r="BE24" s="96">
        <f t="shared" si="26"/>
        <v>0</v>
      </c>
      <c r="BF24" s="96">
        <f t="shared" si="27"/>
        <v>0</v>
      </c>
      <c r="BG24" s="96">
        <f t="shared" si="28"/>
        <v>0</v>
      </c>
      <c r="BH24" s="96">
        <f t="shared" si="29"/>
        <v>0</v>
      </c>
      <c r="BI24" s="96">
        <f t="shared" si="30"/>
        <v>0</v>
      </c>
      <c r="BJ24" s="96">
        <f t="shared" si="31"/>
        <v>0</v>
      </c>
      <c r="BK24" s="96">
        <f t="shared" si="32"/>
        <v>0</v>
      </c>
      <c r="BL24" s="96">
        <f t="shared" si="33"/>
        <v>0</v>
      </c>
      <c r="BM24" s="96">
        <f t="shared" si="34"/>
        <v>0</v>
      </c>
      <c r="BN24" s="96">
        <f t="shared" si="35"/>
        <v>0</v>
      </c>
      <c r="BO24" s="96">
        <f t="shared" si="36"/>
        <v>0</v>
      </c>
      <c r="BP24" s="96">
        <f t="shared" si="37"/>
        <v>0</v>
      </c>
      <c r="BQ24" s="96">
        <f t="shared" si="38"/>
        <v>0</v>
      </c>
      <c r="BR24" s="96">
        <f t="shared" si="39"/>
        <v>0</v>
      </c>
      <c r="BS24" s="96">
        <f t="shared" si="40"/>
        <v>0</v>
      </c>
      <c r="BT24" s="96">
        <f t="shared" si="41"/>
        <v>0</v>
      </c>
      <c r="BU24" s="96">
        <f t="shared" si="42"/>
        <v>0</v>
      </c>
      <c r="BV24" s="96">
        <f t="shared" si="43"/>
        <v>0</v>
      </c>
      <c r="BW24" s="96">
        <f t="shared" si="44"/>
        <v>0</v>
      </c>
    </row>
    <row r="25" spans="2:75">
      <c r="B25" s="74">
        <v>310001992</v>
      </c>
      <c r="C25" s="74">
        <v>310001992</v>
      </c>
      <c r="D25" s="46" t="s">
        <v>49</v>
      </c>
      <c r="E25" s="46" t="s">
        <v>164</v>
      </c>
      <c r="F25" s="80">
        <f>_xlfn.IFNA(VLOOKUP($B25,'FST MT'!$A:$K,F$1,0),0)</f>
        <v>0</v>
      </c>
      <c r="G25" s="80">
        <f>_xlfn.IFNA(VLOOKUP($B25,'FST OMT'!$C:$AH,G$1,0),0)+_xlfn.IFNA(VLOOKUP($B25,'FST CV'!$C:$AH,G$1,0),0)+_xlfn.IFNA(VLOOKUP($B25,'FST TT'!$C:$AH,G$1,0),0)</f>
        <v>0</v>
      </c>
      <c r="H25" s="80">
        <f>_xlfn.IFNA(VLOOKUP($B25,'FST OMT'!$C:$AH,H$1,0),0)+_xlfn.IFNA(VLOOKUP($B25,'FST CV'!$C:$AH,H$1,0),0)+_xlfn.IFNA(VLOOKUP($B25,'FST TT'!$C:$AH,H$1,0),0)</f>
        <v>0</v>
      </c>
      <c r="I25" s="80">
        <f>_xlfn.IFNA(VLOOKUP($B25,'FST OMT'!$C:$AH,I$1,0),0)+_xlfn.IFNA(VLOOKUP($B25,'FST CV'!$C:$AH,I$1,0),0)+_xlfn.IFNA(VLOOKUP($B25,'FST TT'!$C:$AH,I$1,0),0)</f>
        <v>0</v>
      </c>
      <c r="J25" s="80">
        <f>_xlfn.IFNA(VLOOKUP($B25,'FST OMT'!$C:$AH,J$1,0),0)+_xlfn.IFNA(VLOOKUP($B25,'FST CV'!$C:$AH,J$1,0),0)+_xlfn.IFNA(VLOOKUP($B25,'FST TT'!$C:$AH,J$1,0),0)</f>
        <v>0</v>
      </c>
      <c r="K25" s="80">
        <f>_xlfn.IFNA(VLOOKUP($B25,'FST OMT'!$C:$AH,K$1,0),0)+_xlfn.IFNA(VLOOKUP($B25,'FST CV'!$C:$AH,K$1,0),0)+_xlfn.IFNA(VLOOKUP($B25,'FST TT'!$C:$AH,K$1,0),0)</f>
        <v>0</v>
      </c>
      <c r="L25" s="80">
        <f>_xlfn.IFNA(VLOOKUP($B25,'FST OMT'!$C:$AH,L$1,0),0)+_xlfn.IFNA(VLOOKUP($B25,'FST CV'!$C:$AH,L$1,0),0)+_xlfn.IFNA(VLOOKUP($B25,'FST TT'!$C:$AH,L$1,0),0)</f>
        <v>0</v>
      </c>
      <c r="M25" s="80">
        <f>_xlfn.IFNA(VLOOKUP($B25,'FST OMT'!$C:$AH,M$1,0),0)+_xlfn.IFNA(VLOOKUP($B25,'FST CV'!$C:$AH,M$1,0),0)+_xlfn.IFNA(VLOOKUP($B25,'FST TT'!$C:$AH,M$1,0),0)</f>
        <v>0</v>
      </c>
      <c r="N25" s="80">
        <f>_xlfn.IFNA(VLOOKUP($B25,'FST OMT'!$C:$AH,N$1,0),0)+_xlfn.IFNA(VLOOKUP($B25,'FST CV'!$C:$AH,N$1,0),0)+_xlfn.IFNA(VLOOKUP($B25,'FST TT'!$C:$AH,N$1,0),0)</f>
        <v>0</v>
      </c>
      <c r="O25" s="80">
        <f t="shared" si="11"/>
        <v>0</v>
      </c>
      <c r="P25" s="80">
        <f t="shared" si="12"/>
        <v>0</v>
      </c>
      <c r="Q25" s="80">
        <f t="shared" si="13"/>
        <v>0</v>
      </c>
      <c r="R25" s="80">
        <f>_xlfn.IFNA(VLOOKUP($B25,'FST MT'!$C:$FS,67,0),0)</f>
        <v>0</v>
      </c>
      <c r="S25" s="80">
        <f>_xlfn.IFNA(VLOOKUP($B25,'FST OMT'!$C:$AH,S$1,0),0)+_xlfn.IFNA(VLOOKUP($B25,'FST CV'!$C:$AH,S$1,0),0)+_xlfn.IFNA(VLOOKUP($B25,'FST TT'!$C:$AH,S$1,0),0)</f>
        <v>0</v>
      </c>
      <c r="T25" s="80">
        <f>_xlfn.IFNA(VLOOKUP($B25,'FST OMT'!$C:$AH,T$1,0),0)+_xlfn.IFNA(VLOOKUP($B25,'FST CV'!$C:$AH,T$1,0),0)+_xlfn.IFNA(VLOOKUP($B25,'FST TT'!$C:$AH,T$1,0),0)</f>
        <v>0</v>
      </c>
      <c r="U25" s="80">
        <f>_xlfn.IFNA(VLOOKUP($B25,'FST OMT'!$C:$AH,U$1,0),0)+_xlfn.IFNA(VLOOKUP($B25,'FST CV'!$C:$AH,U$1,0),0)+_xlfn.IFNA(VLOOKUP($B25,'FST TT'!$C:$AH,U$1,0),0)</f>
        <v>0</v>
      </c>
      <c r="V25" s="80">
        <f>_xlfn.IFNA(VLOOKUP($B25,'FST OMT'!$C:$AH,V$1,0),0)+_xlfn.IFNA(VLOOKUP($B25,'FST CV'!$C:$AH,V$1,0),0)+_xlfn.IFNA(VLOOKUP($B25,'FST TT'!$C:$AH,V$1,0),0)</f>
        <v>0</v>
      </c>
      <c r="W25" s="80">
        <f>_xlfn.IFNA(VLOOKUP($B25,'FST OMT'!$C:$AH,W$1,0),0)+_xlfn.IFNA(VLOOKUP($B25,'FST CV'!$C:$AH,W$1,0),0)+_xlfn.IFNA(VLOOKUP($B25,'FST TT'!$C:$AH,W$1,0),0)</f>
        <v>0</v>
      </c>
      <c r="X25" s="80">
        <f>_xlfn.IFNA(VLOOKUP($B25,'FST OMT'!$C:$AH,X$1,0),0)+_xlfn.IFNA(VLOOKUP($B25,'FST CV'!$C:$AH,X$1,0),0)+_xlfn.IFNA(VLOOKUP($B25,'FST TT'!$C:$AH,X$1,0),0)</f>
        <v>0</v>
      </c>
      <c r="Y25" s="80">
        <f>_xlfn.IFNA(VLOOKUP($B25,'FST OMT'!$C:$AH,Y$1,0),0)+_xlfn.IFNA(VLOOKUP($B25,'FST CV'!$C:$AH,Y$1,0),0)+_xlfn.IFNA(VLOOKUP($B25,'FST TT'!$C:$AH,Y$1,0),0)</f>
        <v>0</v>
      </c>
      <c r="Z25" s="80">
        <f>_xlfn.IFNA(VLOOKUP($B25,'FST OMT'!$C:$AH,Z$1,0),0)+_xlfn.IFNA(VLOOKUP($B25,'FST CV'!$C:$AH,Z$1,0),0)+_xlfn.IFNA(VLOOKUP($B25,'FST TT'!$C:$AH,Z$1,0),0)</f>
        <v>0</v>
      </c>
      <c r="AA25" s="80">
        <f t="shared" si="14"/>
        <v>0</v>
      </c>
      <c r="AB25" s="80">
        <f t="shared" si="15"/>
        <v>0</v>
      </c>
      <c r="AC25" s="80">
        <f t="shared" si="16"/>
        <v>0</v>
      </c>
      <c r="AD25" s="80">
        <f>_xlfn.IFNA(VLOOKUP($B25,'FST MT'!$C:$FS,123,0),0)</f>
        <v>0</v>
      </c>
      <c r="AE25" s="80">
        <f>_xlfn.IFNA(VLOOKUP($B25,'FST OMT'!$C:$AH,AE$1,0),0)+_xlfn.IFNA(VLOOKUP($B25,'FST CV'!$C:$AH,AE$1,0),0)+_xlfn.IFNA(VLOOKUP($B25,'FST TT'!$C:$AH,AE$1,0),0)</f>
        <v>0</v>
      </c>
      <c r="AF25" s="80">
        <f>_xlfn.IFNA(VLOOKUP($B25,'FST OMT'!$C:$AH,AF$1,0),0)+_xlfn.IFNA(VLOOKUP($B25,'FST CV'!$C:$AH,AF$1,0),0)+_xlfn.IFNA(VLOOKUP($B25,'FST TT'!$C:$AH,AF$1,0),0)</f>
        <v>0</v>
      </c>
      <c r="AG25" s="80">
        <f>_xlfn.IFNA(VLOOKUP($B25,'FST OMT'!$C:$AH,AG$1,0),0)+_xlfn.IFNA(VLOOKUP($B25,'FST CV'!$C:$AH,AG$1,0),0)+_xlfn.IFNA(VLOOKUP($B25,'FST TT'!$C:$AH,AG$1,0),0)</f>
        <v>0</v>
      </c>
      <c r="AH25" s="80">
        <f>_xlfn.IFNA(VLOOKUP($B25,'FST OMT'!$C:$AH,AH$1,0),0)+_xlfn.IFNA(VLOOKUP($B25,'FST CV'!$C:$AH,AH$1,0),0)+_xlfn.IFNA(VLOOKUP($B25,'FST TT'!$C:$AH,AH$1,0),0)</f>
        <v>0</v>
      </c>
      <c r="AI25" s="80">
        <f>_xlfn.IFNA(VLOOKUP($B25,'FST OMT'!$C:$AH,AI$1,0),0)+_xlfn.IFNA(VLOOKUP($B25,'FST CV'!$C:$AH,AI$1,0),0)+_xlfn.IFNA(VLOOKUP($B25,'FST TT'!$C:$AH,AI$1,0),0)</f>
        <v>0</v>
      </c>
      <c r="AJ25" s="80">
        <f>_xlfn.IFNA(VLOOKUP($B25,'FST OMT'!$C:$AH,AJ$1,0),0)+_xlfn.IFNA(VLOOKUP($B25,'FST CV'!$C:$AH,AJ$1,0),0)+_xlfn.IFNA(VLOOKUP($B25,'FST TT'!$C:$AH,AJ$1,0),0)</f>
        <v>0</v>
      </c>
      <c r="AK25" s="80">
        <f>_xlfn.IFNA(VLOOKUP($B25,'FST OMT'!$C:$AH,AK$1,0),0)+_xlfn.IFNA(VLOOKUP($B25,'FST CV'!$C:$AH,AK$1,0),0)+_xlfn.IFNA(VLOOKUP($B25,'FST TT'!$C:$AH,AK$1,0),0)</f>
        <v>0</v>
      </c>
      <c r="AL25" s="80">
        <f>_xlfn.IFNA(VLOOKUP($B25,'FST OMT'!$C:$AH,AL$1,0),0)+_xlfn.IFNA(VLOOKUP($B25,'FST CV'!$C:$AH,AL$1,0),0)+_xlfn.IFNA(VLOOKUP($B25,'FST TT'!$C:$AH,AL$1,0),0)</f>
        <v>0</v>
      </c>
      <c r="AM25" s="80">
        <f t="shared" si="17"/>
        <v>0</v>
      </c>
      <c r="AN25" s="80">
        <f t="shared" si="18"/>
        <v>0</v>
      </c>
      <c r="AO25" s="80">
        <f t="shared" si="19"/>
        <v>0</v>
      </c>
      <c r="AQ25" s="96">
        <f t="shared" si="20"/>
        <v>0</v>
      </c>
      <c r="AR25" s="96">
        <f t="shared" si="1"/>
        <v>0</v>
      </c>
      <c r="AS25" s="96">
        <f t="shared" si="2"/>
        <v>0</v>
      </c>
      <c r="AT25" s="96">
        <f t="shared" si="3"/>
        <v>0</v>
      </c>
      <c r="AU25" s="96">
        <f t="shared" si="4"/>
        <v>0</v>
      </c>
      <c r="AV25" s="96">
        <f t="shared" si="5"/>
        <v>0</v>
      </c>
      <c r="AW25" s="96">
        <f t="shared" si="6"/>
        <v>0</v>
      </c>
      <c r="AX25" s="96">
        <f t="shared" si="7"/>
        <v>0</v>
      </c>
      <c r="AY25" s="96">
        <f t="shared" si="21"/>
        <v>0</v>
      </c>
      <c r="AZ25" s="96">
        <f t="shared" si="22"/>
        <v>0</v>
      </c>
      <c r="BA25" s="96">
        <f t="shared" si="8"/>
        <v>0</v>
      </c>
      <c r="BB25" s="96">
        <f t="shared" si="23"/>
        <v>0</v>
      </c>
      <c r="BC25" s="96">
        <f t="shared" si="24"/>
        <v>0</v>
      </c>
      <c r="BD25" s="96">
        <f t="shared" si="25"/>
        <v>0</v>
      </c>
      <c r="BE25" s="96">
        <f t="shared" si="26"/>
        <v>0</v>
      </c>
      <c r="BF25" s="96">
        <f t="shared" si="27"/>
        <v>0</v>
      </c>
      <c r="BG25" s="96">
        <f t="shared" si="28"/>
        <v>0</v>
      </c>
      <c r="BH25" s="96">
        <f t="shared" si="29"/>
        <v>0</v>
      </c>
      <c r="BI25" s="96">
        <f t="shared" si="30"/>
        <v>0</v>
      </c>
      <c r="BJ25" s="96">
        <f t="shared" si="31"/>
        <v>0</v>
      </c>
      <c r="BK25" s="96">
        <f t="shared" si="32"/>
        <v>0</v>
      </c>
      <c r="BL25" s="96">
        <f t="shared" si="33"/>
        <v>0</v>
      </c>
      <c r="BM25" s="96">
        <f t="shared" si="34"/>
        <v>0</v>
      </c>
      <c r="BN25" s="96">
        <f t="shared" si="35"/>
        <v>0</v>
      </c>
      <c r="BO25" s="96">
        <f t="shared" si="36"/>
        <v>0</v>
      </c>
      <c r="BP25" s="96">
        <f t="shared" si="37"/>
        <v>0</v>
      </c>
      <c r="BQ25" s="96">
        <f t="shared" si="38"/>
        <v>0</v>
      </c>
      <c r="BR25" s="96">
        <f t="shared" si="39"/>
        <v>0</v>
      </c>
      <c r="BS25" s="96">
        <f t="shared" si="40"/>
        <v>0</v>
      </c>
      <c r="BT25" s="96">
        <f t="shared" si="41"/>
        <v>0</v>
      </c>
      <c r="BU25" s="96">
        <f t="shared" si="42"/>
        <v>0</v>
      </c>
      <c r="BV25" s="96">
        <f t="shared" si="43"/>
        <v>0</v>
      </c>
      <c r="BW25" s="96">
        <f t="shared" si="44"/>
        <v>0</v>
      </c>
    </row>
    <row r="26" spans="2:75">
      <c r="B26" s="74">
        <v>310002142</v>
      </c>
      <c r="C26" s="74">
        <v>310002142</v>
      </c>
      <c r="D26" s="46" t="s">
        <v>50</v>
      </c>
      <c r="E26" s="46" t="s">
        <v>180</v>
      </c>
      <c r="F26" s="80">
        <f>_xlfn.IFNA(VLOOKUP($B26,'FST MT'!$A:$K,F$1,0),0)</f>
        <v>47015</v>
      </c>
      <c r="G26" s="80">
        <f>_xlfn.IFNA(VLOOKUP($B26,'FST OMT'!$C:$AH,G$1,0),0)+_xlfn.IFNA(VLOOKUP($B26,'FST CV'!$C:$AH,G$1,0),0)+_xlfn.IFNA(VLOOKUP($B26,'FST TT'!$C:$AH,G$1,0),0)</f>
        <v>0</v>
      </c>
      <c r="H26" s="80">
        <f>_xlfn.IFNA(VLOOKUP($B26,'FST OMT'!$C:$AH,H$1,0),0)+_xlfn.IFNA(VLOOKUP($B26,'FST CV'!$C:$AH,H$1,0),0)+_xlfn.IFNA(VLOOKUP($B26,'FST TT'!$C:$AH,H$1,0),0)</f>
        <v>0</v>
      </c>
      <c r="I26" s="80">
        <f>_xlfn.IFNA(VLOOKUP($B26,'FST OMT'!$C:$AH,I$1,0),0)+_xlfn.IFNA(VLOOKUP($B26,'FST CV'!$C:$AH,I$1,0),0)+_xlfn.IFNA(VLOOKUP($B26,'FST TT'!$C:$AH,I$1,0),0)</f>
        <v>0</v>
      </c>
      <c r="J26" s="80">
        <f>_xlfn.IFNA(VLOOKUP($B26,'FST OMT'!$C:$AH,J$1,0),0)+_xlfn.IFNA(VLOOKUP($B26,'FST CV'!$C:$AH,J$1,0),0)+_xlfn.IFNA(VLOOKUP($B26,'FST TT'!$C:$AH,J$1,0),0)</f>
        <v>0</v>
      </c>
      <c r="K26" s="80">
        <f>_xlfn.IFNA(VLOOKUP($B26,'FST OMT'!$C:$AH,K$1,0),0)+_xlfn.IFNA(VLOOKUP($B26,'FST CV'!$C:$AH,K$1,0),0)+_xlfn.IFNA(VLOOKUP($B26,'FST TT'!$C:$AH,K$1,0),0)</f>
        <v>0</v>
      </c>
      <c r="L26" s="80">
        <f>_xlfn.IFNA(VLOOKUP($B26,'FST OMT'!$C:$AH,L$1,0),0)+_xlfn.IFNA(VLOOKUP($B26,'FST CV'!$C:$AH,L$1,0),0)+_xlfn.IFNA(VLOOKUP($B26,'FST TT'!$C:$AH,L$1,0),0)</f>
        <v>0</v>
      </c>
      <c r="M26" s="80">
        <f>_xlfn.IFNA(VLOOKUP($B26,'FST OMT'!$C:$AH,M$1,0),0)+_xlfn.IFNA(VLOOKUP($B26,'FST CV'!$C:$AH,M$1,0),0)+_xlfn.IFNA(VLOOKUP($B26,'FST TT'!$C:$AH,M$1,0),0)</f>
        <v>0</v>
      </c>
      <c r="N26" s="80">
        <f>_xlfn.IFNA(VLOOKUP($B26,'FST OMT'!$C:$AH,N$1,0),0)+_xlfn.IFNA(VLOOKUP($B26,'FST CV'!$C:$AH,N$1,0),0)+_xlfn.IFNA(VLOOKUP($B26,'FST TT'!$C:$AH,N$1,0),0)</f>
        <v>0</v>
      </c>
      <c r="O26" s="80">
        <f t="shared" si="11"/>
        <v>0</v>
      </c>
      <c r="P26" s="80">
        <f t="shared" si="12"/>
        <v>0</v>
      </c>
      <c r="Q26" s="80">
        <f t="shared" si="13"/>
        <v>0</v>
      </c>
      <c r="R26" s="80">
        <f>_xlfn.IFNA(VLOOKUP($B26,'FST MT'!$C:$FS,67,0),0)</f>
        <v>0</v>
      </c>
      <c r="S26" s="80">
        <f>_xlfn.IFNA(VLOOKUP($B26,'FST OMT'!$C:$AH,S$1,0),0)+_xlfn.IFNA(VLOOKUP($B26,'FST CV'!$C:$AH,S$1,0),0)+_xlfn.IFNA(VLOOKUP($B26,'FST TT'!$C:$AH,S$1,0),0)</f>
        <v>0</v>
      </c>
      <c r="T26" s="80">
        <f>_xlfn.IFNA(VLOOKUP($B26,'FST OMT'!$C:$AH,T$1,0),0)+_xlfn.IFNA(VLOOKUP($B26,'FST CV'!$C:$AH,T$1,0),0)+_xlfn.IFNA(VLOOKUP($B26,'FST TT'!$C:$AH,T$1,0),0)</f>
        <v>0</v>
      </c>
      <c r="U26" s="80">
        <f>_xlfn.IFNA(VLOOKUP($B26,'FST OMT'!$C:$AH,U$1,0),0)+_xlfn.IFNA(VLOOKUP($B26,'FST CV'!$C:$AH,U$1,0),0)+_xlfn.IFNA(VLOOKUP($B26,'FST TT'!$C:$AH,U$1,0),0)</f>
        <v>0</v>
      </c>
      <c r="V26" s="80">
        <f>_xlfn.IFNA(VLOOKUP($B26,'FST OMT'!$C:$AH,V$1,0),0)+_xlfn.IFNA(VLOOKUP($B26,'FST CV'!$C:$AH,V$1,0),0)+_xlfn.IFNA(VLOOKUP($B26,'FST TT'!$C:$AH,V$1,0),0)</f>
        <v>0</v>
      </c>
      <c r="W26" s="80">
        <f>_xlfn.IFNA(VLOOKUP($B26,'FST OMT'!$C:$AH,W$1,0),0)+_xlfn.IFNA(VLOOKUP($B26,'FST CV'!$C:$AH,W$1,0),0)+_xlfn.IFNA(VLOOKUP($B26,'FST TT'!$C:$AH,W$1,0),0)</f>
        <v>0</v>
      </c>
      <c r="X26" s="80">
        <f>_xlfn.IFNA(VLOOKUP($B26,'FST OMT'!$C:$AH,X$1,0),0)+_xlfn.IFNA(VLOOKUP($B26,'FST CV'!$C:$AH,X$1,0),0)+_xlfn.IFNA(VLOOKUP($B26,'FST TT'!$C:$AH,X$1,0),0)</f>
        <v>0</v>
      </c>
      <c r="Y26" s="80">
        <f>_xlfn.IFNA(VLOOKUP($B26,'FST OMT'!$C:$AH,Y$1,0),0)+_xlfn.IFNA(VLOOKUP($B26,'FST CV'!$C:$AH,Y$1,0),0)+_xlfn.IFNA(VLOOKUP($B26,'FST TT'!$C:$AH,Y$1,0),0)</f>
        <v>0</v>
      </c>
      <c r="Z26" s="80">
        <f>_xlfn.IFNA(VLOOKUP($B26,'FST OMT'!$C:$AH,Z$1,0),0)+_xlfn.IFNA(VLOOKUP($B26,'FST CV'!$C:$AH,Z$1,0),0)+_xlfn.IFNA(VLOOKUP($B26,'FST TT'!$C:$AH,Z$1,0),0)</f>
        <v>0</v>
      </c>
      <c r="AA26" s="80">
        <f t="shared" si="14"/>
        <v>0</v>
      </c>
      <c r="AB26" s="80">
        <f t="shared" si="15"/>
        <v>0</v>
      </c>
      <c r="AC26" s="80">
        <f t="shared" si="16"/>
        <v>0</v>
      </c>
      <c r="AD26" s="80">
        <f>_xlfn.IFNA(VLOOKUP($B26,'FST MT'!$C:$FS,123,0),0)</f>
        <v>0</v>
      </c>
      <c r="AE26" s="80">
        <f>_xlfn.IFNA(VLOOKUP($B26,'FST OMT'!$C:$AH,AE$1,0),0)+_xlfn.IFNA(VLOOKUP($B26,'FST CV'!$C:$AH,AE$1,0),0)+_xlfn.IFNA(VLOOKUP($B26,'FST TT'!$C:$AH,AE$1,0),0)</f>
        <v>0</v>
      </c>
      <c r="AF26" s="80">
        <f>_xlfn.IFNA(VLOOKUP($B26,'FST OMT'!$C:$AH,AF$1,0),0)+_xlfn.IFNA(VLOOKUP($B26,'FST CV'!$C:$AH,AF$1,0),0)+_xlfn.IFNA(VLOOKUP($B26,'FST TT'!$C:$AH,AF$1,0),0)</f>
        <v>0</v>
      </c>
      <c r="AG26" s="80">
        <f>_xlfn.IFNA(VLOOKUP($B26,'FST OMT'!$C:$AH,AG$1,0),0)+_xlfn.IFNA(VLOOKUP($B26,'FST CV'!$C:$AH,AG$1,0),0)+_xlfn.IFNA(VLOOKUP($B26,'FST TT'!$C:$AH,AG$1,0),0)</f>
        <v>0</v>
      </c>
      <c r="AH26" s="80">
        <f>_xlfn.IFNA(VLOOKUP($B26,'FST OMT'!$C:$AH,AH$1,0),0)+_xlfn.IFNA(VLOOKUP($B26,'FST CV'!$C:$AH,AH$1,0),0)+_xlfn.IFNA(VLOOKUP($B26,'FST TT'!$C:$AH,AH$1,0),0)</f>
        <v>0</v>
      </c>
      <c r="AI26" s="80">
        <f>_xlfn.IFNA(VLOOKUP($B26,'FST OMT'!$C:$AH,AI$1,0),0)+_xlfn.IFNA(VLOOKUP($B26,'FST CV'!$C:$AH,AI$1,0),0)+_xlfn.IFNA(VLOOKUP($B26,'FST TT'!$C:$AH,AI$1,0),0)</f>
        <v>0</v>
      </c>
      <c r="AJ26" s="80">
        <f>_xlfn.IFNA(VLOOKUP($B26,'FST OMT'!$C:$AH,AJ$1,0),0)+_xlfn.IFNA(VLOOKUP($B26,'FST CV'!$C:$AH,AJ$1,0),0)+_xlfn.IFNA(VLOOKUP($B26,'FST TT'!$C:$AH,AJ$1,0),0)</f>
        <v>0</v>
      </c>
      <c r="AK26" s="80">
        <f>_xlfn.IFNA(VLOOKUP($B26,'FST OMT'!$C:$AH,AK$1,0),0)+_xlfn.IFNA(VLOOKUP($B26,'FST CV'!$C:$AH,AK$1,0),0)+_xlfn.IFNA(VLOOKUP($B26,'FST TT'!$C:$AH,AK$1,0),0)</f>
        <v>0</v>
      </c>
      <c r="AL26" s="80">
        <f>_xlfn.IFNA(VLOOKUP($B26,'FST OMT'!$C:$AH,AL$1,0),0)+_xlfn.IFNA(VLOOKUP($B26,'FST CV'!$C:$AH,AL$1,0),0)+_xlfn.IFNA(VLOOKUP($B26,'FST TT'!$C:$AH,AL$1,0),0)</f>
        <v>0</v>
      </c>
      <c r="AM26" s="80">
        <f t="shared" si="17"/>
        <v>0</v>
      </c>
      <c r="AN26" s="80">
        <f t="shared" si="18"/>
        <v>0</v>
      </c>
      <c r="AO26" s="80">
        <f t="shared" si="19"/>
        <v>0</v>
      </c>
      <c r="AQ26" s="96">
        <f t="shared" si="20"/>
        <v>0</v>
      </c>
      <c r="AR26" s="96">
        <f t="shared" si="1"/>
        <v>0</v>
      </c>
      <c r="AS26" s="96">
        <f t="shared" si="2"/>
        <v>0</v>
      </c>
      <c r="AT26" s="96">
        <f t="shared" si="3"/>
        <v>0</v>
      </c>
      <c r="AU26" s="96">
        <f t="shared" si="4"/>
        <v>0</v>
      </c>
      <c r="AV26" s="96">
        <f t="shared" si="5"/>
        <v>0</v>
      </c>
      <c r="AW26" s="96">
        <f t="shared" si="6"/>
        <v>0</v>
      </c>
      <c r="AX26" s="96">
        <f t="shared" si="7"/>
        <v>0</v>
      </c>
      <c r="AY26" s="96">
        <f t="shared" si="21"/>
        <v>0</v>
      </c>
      <c r="AZ26" s="96">
        <f t="shared" si="22"/>
        <v>0</v>
      </c>
      <c r="BA26" s="96">
        <f t="shared" si="8"/>
        <v>0</v>
      </c>
      <c r="BB26" s="96">
        <f t="shared" si="23"/>
        <v>0</v>
      </c>
      <c r="BC26" s="96">
        <f t="shared" si="24"/>
        <v>0</v>
      </c>
      <c r="BD26" s="96">
        <f t="shared" si="25"/>
        <v>0</v>
      </c>
      <c r="BE26" s="96">
        <f t="shared" si="26"/>
        <v>0</v>
      </c>
      <c r="BF26" s="96">
        <f t="shared" si="27"/>
        <v>0</v>
      </c>
      <c r="BG26" s="96">
        <f t="shared" si="28"/>
        <v>0</v>
      </c>
      <c r="BH26" s="96">
        <f t="shared" si="29"/>
        <v>0</v>
      </c>
      <c r="BI26" s="96">
        <f t="shared" si="30"/>
        <v>0</v>
      </c>
      <c r="BJ26" s="96">
        <f t="shared" si="31"/>
        <v>0</v>
      </c>
      <c r="BK26" s="96">
        <f t="shared" si="32"/>
        <v>0</v>
      </c>
      <c r="BL26" s="96">
        <f t="shared" si="33"/>
        <v>0</v>
      </c>
      <c r="BM26" s="96">
        <f t="shared" si="34"/>
        <v>0</v>
      </c>
      <c r="BN26" s="96">
        <f t="shared" si="35"/>
        <v>0</v>
      </c>
      <c r="BO26" s="96">
        <f t="shared" si="36"/>
        <v>0</v>
      </c>
      <c r="BP26" s="96">
        <f t="shared" si="37"/>
        <v>0</v>
      </c>
      <c r="BQ26" s="96">
        <f t="shared" si="38"/>
        <v>0</v>
      </c>
      <c r="BR26" s="96">
        <f t="shared" si="39"/>
        <v>0</v>
      </c>
      <c r="BS26" s="96">
        <f t="shared" si="40"/>
        <v>0</v>
      </c>
      <c r="BT26" s="96">
        <f t="shared" si="41"/>
        <v>0</v>
      </c>
      <c r="BU26" s="96">
        <f t="shared" si="42"/>
        <v>0</v>
      </c>
      <c r="BV26" s="96">
        <f t="shared" si="43"/>
        <v>0</v>
      </c>
      <c r="BW26" s="96">
        <f t="shared" si="44"/>
        <v>0</v>
      </c>
    </row>
    <row r="27" spans="2:75">
      <c r="B27" s="74">
        <v>310002143</v>
      </c>
      <c r="C27" s="74">
        <v>310002143</v>
      </c>
      <c r="D27" s="46" t="s">
        <v>51</v>
      </c>
      <c r="E27" s="46" t="s">
        <v>181</v>
      </c>
      <c r="F27" s="80">
        <f>_xlfn.IFNA(VLOOKUP($B27,'FST MT'!$A:$K,F$1,0),0)</f>
        <v>0</v>
      </c>
      <c r="G27" s="80">
        <f>_xlfn.IFNA(VLOOKUP($B27,'FST OMT'!$C:$AH,G$1,0),0)+_xlfn.IFNA(VLOOKUP($B27,'FST CV'!$C:$AH,G$1,0),0)+_xlfn.IFNA(VLOOKUP($B27,'FST TT'!$C:$AH,G$1,0),0)</f>
        <v>0</v>
      </c>
      <c r="H27" s="80">
        <f>_xlfn.IFNA(VLOOKUP($B27,'FST OMT'!$C:$AH,H$1,0),0)+_xlfn.IFNA(VLOOKUP($B27,'FST CV'!$C:$AH,H$1,0),0)+_xlfn.IFNA(VLOOKUP($B27,'FST TT'!$C:$AH,H$1,0),0)</f>
        <v>0</v>
      </c>
      <c r="I27" s="80">
        <f>_xlfn.IFNA(VLOOKUP($B27,'FST OMT'!$C:$AH,I$1,0),0)+_xlfn.IFNA(VLOOKUP($B27,'FST CV'!$C:$AH,I$1,0),0)+_xlfn.IFNA(VLOOKUP($B27,'FST TT'!$C:$AH,I$1,0),0)</f>
        <v>0</v>
      </c>
      <c r="J27" s="80">
        <f>_xlfn.IFNA(VLOOKUP($B27,'FST OMT'!$C:$AH,J$1,0),0)+_xlfn.IFNA(VLOOKUP($B27,'FST CV'!$C:$AH,J$1,0),0)+_xlfn.IFNA(VLOOKUP($B27,'FST TT'!$C:$AH,J$1,0),0)</f>
        <v>0</v>
      </c>
      <c r="K27" s="80">
        <f>_xlfn.IFNA(VLOOKUP($B27,'FST OMT'!$C:$AH,K$1,0),0)+_xlfn.IFNA(VLOOKUP($B27,'FST CV'!$C:$AH,K$1,0),0)+_xlfn.IFNA(VLOOKUP($B27,'FST TT'!$C:$AH,K$1,0),0)</f>
        <v>0</v>
      </c>
      <c r="L27" s="80">
        <f>_xlfn.IFNA(VLOOKUP($B27,'FST OMT'!$C:$AH,L$1,0),0)+_xlfn.IFNA(VLOOKUP($B27,'FST CV'!$C:$AH,L$1,0),0)+_xlfn.IFNA(VLOOKUP($B27,'FST TT'!$C:$AH,L$1,0),0)</f>
        <v>0</v>
      </c>
      <c r="M27" s="80">
        <f>_xlfn.IFNA(VLOOKUP($B27,'FST OMT'!$C:$AH,M$1,0),0)+_xlfn.IFNA(VLOOKUP($B27,'FST CV'!$C:$AH,M$1,0),0)+_xlfn.IFNA(VLOOKUP($B27,'FST TT'!$C:$AH,M$1,0),0)</f>
        <v>0</v>
      </c>
      <c r="N27" s="80">
        <f>_xlfn.IFNA(VLOOKUP($B27,'FST OMT'!$C:$AH,N$1,0),0)+_xlfn.IFNA(VLOOKUP($B27,'FST CV'!$C:$AH,N$1,0),0)+_xlfn.IFNA(VLOOKUP($B27,'FST TT'!$C:$AH,N$1,0),0)</f>
        <v>0</v>
      </c>
      <c r="O27" s="80">
        <f t="shared" si="11"/>
        <v>0</v>
      </c>
      <c r="P27" s="80">
        <f t="shared" si="12"/>
        <v>0</v>
      </c>
      <c r="Q27" s="80">
        <f t="shared" si="13"/>
        <v>0</v>
      </c>
      <c r="R27" s="80">
        <f>_xlfn.IFNA(VLOOKUP($B27,'FST MT'!$C:$FS,67,0),0)</f>
        <v>0</v>
      </c>
      <c r="S27" s="80">
        <f>_xlfn.IFNA(VLOOKUP($B27,'FST OMT'!$C:$AH,S$1,0),0)+_xlfn.IFNA(VLOOKUP($B27,'FST CV'!$C:$AH,S$1,0),0)+_xlfn.IFNA(VLOOKUP($B27,'FST TT'!$C:$AH,S$1,0),0)</f>
        <v>0</v>
      </c>
      <c r="T27" s="80">
        <f>_xlfn.IFNA(VLOOKUP($B27,'FST OMT'!$C:$AH,T$1,0),0)+_xlfn.IFNA(VLOOKUP($B27,'FST CV'!$C:$AH,T$1,0),0)+_xlfn.IFNA(VLOOKUP($B27,'FST TT'!$C:$AH,T$1,0),0)</f>
        <v>0</v>
      </c>
      <c r="U27" s="80">
        <f>_xlfn.IFNA(VLOOKUP($B27,'FST OMT'!$C:$AH,U$1,0),0)+_xlfn.IFNA(VLOOKUP($B27,'FST CV'!$C:$AH,U$1,0),0)+_xlfn.IFNA(VLOOKUP($B27,'FST TT'!$C:$AH,U$1,0),0)</f>
        <v>0</v>
      </c>
      <c r="V27" s="80">
        <f>_xlfn.IFNA(VLOOKUP($B27,'FST OMT'!$C:$AH,V$1,0),0)+_xlfn.IFNA(VLOOKUP($B27,'FST CV'!$C:$AH,V$1,0),0)+_xlfn.IFNA(VLOOKUP($B27,'FST TT'!$C:$AH,V$1,0),0)</f>
        <v>0</v>
      </c>
      <c r="W27" s="80">
        <f>_xlfn.IFNA(VLOOKUP($B27,'FST OMT'!$C:$AH,W$1,0),0)+_xlfn.IFNA(VLOOKUP($B27,'FST CV'!$C:$AH,W$1,0),0)+_xlfn.IFNA(VLOOKUP($B27,'FST TT'!$C:$AH,W$1,0),0)</f>
        <v>0</v>
      </c>
      <c r="X27" s="80">
        <f>_xlfn.IFNA(VLOOKUP($B27,'FST OMT'!$C:$AH,X$1,0),0)+_xlfn.IFNA(VLOOKUP($B27,'FST CV'!$C:$AH,X$1,0),0)+_xlfn.IFNA(VLOOKUP($B27,'FST TT'!$C:$AH,X$1,0),0)</f>
        <v>0</v>
      </c>
      <c r="Y27" s="80">
        <f>_xlfn.IFNA(VLOOKUP($B27,'FST OMT'!$C:$AH,Y$1,0),0)+_xlfn.IFNA(VLOOKUP($B27,'FST CV'!$C:$AH,Y$1,0),0)+_xlfn.IFNA(VLOOKUP($B27,'FST TT'!$C:$AH,Y$1,0),0)</f>
        <v>0</v>
      </c>
      <c r="Z27" s="80">
        <f>_xlfn.IFNA(VLOOKUP($B27,'FST OMT'!$C:$AH,Z$1,0),0)+_xlfn.IFNA(VLOOKUP($B27,'FST CV'!$C:$AH,Z$1,0),0)+_xlfn.IFNA(VLOOKUP($B27,'FST TT'!$C:$AH,Z$1,0),0)</f>
        <v>0</v>
      </c>
      <c r="AA27" s="80">
        <f t="shared" si="14"/>
        <v>0</v>
      </c>
      <c r="AB27" s="80">
        <f t="shared" si="15"/>
        <v>0</v>
      </c>
      <c r="AC27" s="80">
        <f t="shared" si="16"/>
        <v>0</v>
      </c>
      <c r="AD27" s="80">
        <f>_xlfn.IFNA(VLOOKUP($B27,'FST MT'!$C:$FS,123,0),0)</f>
        <v>0</v>
      </c>
      <c r="AE27" s="80">
        <f>_xlfn.IFNA(VLOOKUP($B27,'FST OMT'!$C:$AH,AE$1,0),0)+_xlfn.IFNA(VLOOKUP($B27,'FST CV'!$C:$AH,AE$1,0),0)+_xlfn.IFNA(VLOOKUP($B27,'FST TT'!$C:$AH,AE$1,0),0)</f>
        <v>0</v>
      </c>
      <c r="AF27" s="80">
        <f>_xlfn.IFNA(VLOOKUP($B27,'FST OMT'!$C:$AH,AF$1,0),0)+_xlfn.IFNA(VLOOKUP($B27,'FST CV'!$C:$AH,AF$1,0),0)+_xlfn.IFNA(VLOOKUP($B27,'FST TT'!$C:$AH,AF$1,0),0)</f>
        <v>0</v>
      </c>
      <c r="AG27" s="80">
        <f>_xlfn.IFNA(VLOOKUP($B27,'FST OMT'!$C:$AH,AG$1,0),0)+_xlfn.IFNA(VLOOKUP($B27,'FST CV'!$C:$AH,AG$1,0),0)+_xlfn.IFNA(VLOOKUP($B27,'FST TT'!$C:$AH,AG$1,0),0)</f>
        <v>0</v>
      </c>
      <c r="AH27" s="80">
        <f>_xlfn.IFNA(VLOOKUP($B27,'FST OMT'!$C:$AH,AH$1,0),0)+_xlfn.IFNA(VLOOKUP($B27,'FST CV'!$C:$AH,AH$1,0),0)+_xlfn.IFNA(VLOOKUP($B27,'FST TT'!$C:$AH,AH$1,0),0)</f>
        <v>0</v>
      </c>
      <c r="AI27" s="80">
        <f>_xlfn.IFNA(VLOOKUP($B27,'FST OMT'!$C:$AH,AI$1,0),0)+_xlfn.IFNA(VLOOKUP($B27,'FST CV'!$C:$AH,AI$1,0),0)+_xlfn.IFNA(VLOOKUP($B27,'FST TT'!$C:$AH,AI$1,0),0)</f>
        <v>0</v>
      </c>
      <c r="AJ27" s="80">
        <f>_xlfn.IFNA(VLOOKUP($B27,'FST OMT'!$C:$AH,AJ$1,0),0)+_xlfn.IFNA(VLOOKUP($B27,'FST CV'!$C:$AH,AJ$1,0),0)+_xlfn.IFNA(VLOOKUP($B27,'FST TT'!$C:$AH,AJ$1,0),0)</f>
        <v>0</v>
      </c>
      <c r="AK27" s="80">
        <f>_xlfn.IFNA(VLOOKUP($B27,'FST OMT'!$C:$AH,AK$1,0),0)+_xlfn.IFNA(VLOOKUP($B27,'FST CV'!$C:$AH,AK$1,0),0)+_xlfn.IFNA(VLOOKUP($B27,'FST TT'!$C:$AH,AK$1,0),0)</f>
        <v>0</v>
      </c>
      <c r="AL27" s="80">
        <f>_xlfn.IFNA(VLOOKUP($B27,'FST OMT'!$C:$AH,AL$1,0),0)+_xlfn.IFNA(VLOOKUP($B27,'FST CV'!$C:$AH,AL$1,0),0)+_xlfn.IFNA(VLOOKUP($B27,'FST TT'!$C:$AH,AL$1,0),0)</f>
        <v>0</v>
      </c>
      <c r="AM27" s="80">
        <f t="shared" si="17"/>
        <v>0</v>
      </c>
      <c r="AN27" s="80">
        <f t="shared" si="18"/>
        <v>0</v>
      </c>
      <c r="AO27" s="80">
        <f t="shared" si="19"/>
        <v>0</v>
      </c>
      <c r="AQ27" s="96">
        <f t="shared" si="20"/>
        <v>0</v>
      </c>
      <c r="AR27" s="96">
        <f t="shared" si="1"/>
        <v>0</v>
      </c>
      <c r="AS27" s="96">
        <f t="shared" si="2"/>
        <v>0</v>
      </c>
      <c r="AT27" s="96">
        <f t="shared" si="3"/>
        <v>0</v>
      </c>
      <c r="AU27" s="96">
        <f t="shared" si="4"/>
        <v>0</v>
      </c>
      <c r="AV27" s="96">
        <f t="shared" si="5"/>
        <v>0</v>
      </c>
      <c r="AW27" s="96">
        <f t="shared" si="6"/>
        <v>0</v>
      </c>
      <c r="AX27" s="96">
        <f t="shared" si="7"/>
        <v>0</v>
      </c>
      <c r="AY27" s="96">
        <f t="shared" si="21"/>
        <v>0</v>
      </c>
      <c r="AZ27" s="96">
        <f t="shared" si="22"/>
        <v>0</v>
      </c>
      <c r="BA27" s="96">
        <f t="shared" si="8"/>
        <v>0</v>
      </c>
      <c r="BB27" s="96">
        <f t="shared" si="23"/>
        <v>0</v>
      </c>
      <c r="BC27" s="96">
        <f t="shared" si="24"/>
        <v>0</v>
      </c>
      <c r="BD27" s="96">
        <f t="shared" si="25"/>
        <v>0</v>
      </c>
      <c r="BE27" s="96">
        <f t="shared" si="26"/>
        <v>0</v>
      </c>
      <c r="BF27" s="96">
        <f t="shared" si="27"/>
        <v>0</v>
      </c>
      <c r="BG27" s="96">
        <f t="shared" si="28"/>
        <v>0</v>
      </c>
      <c r="BH27" s="96">
        <f t="shared" si="29"/>
        <v>0</v>
      </c>
      <c r="BI27" s="96">
        <f t="shared" si="30"/>
        <v>0</v>
      </c>
      <c r="BJ27" s="96">
        <f t="shared" si="31"/>
        <v>0</v>
      </c>
      <c r="BK27" s="96">
        <f t="shared" si="32"/>
        <v>0</v>
      </c>
      <c r="BL27" s="96">
        <f t="shared" si="33"/>
        <v>0</v>
      </c>
      <c r="BM27" s="96">
        <f t="shared" si="34"/>
        <v>0</v>
      </c>
      <c r="BN27" s="96">
        <f t="shared" si="35"/>
        <v>0</v>
      </c>
      <c r="BO27" s="96">
        <f t="shared" si="36"/>
        <v>0</v>
      </c>
      <c r="BP27" s="96">
        <f t="shared" si="37"/>
        <v>0</v>
      </c>
      <c r="BQ27" s="96">
        <f t="shared" si="38"/>
        <v>0</v>
      </c>
      <c r="BR27" s="96">
        <f t="shared" si="39"/>
        <v>0</v>
      </c>
      <c r="BS27" s="96">
        <f t="shared" si="40"/>
        <v>0</v>
      </c>
      <c r="BT27" s="96">
        <f t="shared" si="41"/>
        <v>0</v>
      </c>
      <c r="BU27" s="96">
        <f t="shared" si="42"/>
        <v>0</v>
      </c>
      <c r="BV27" s="96">
        <f t="shared" si="43"/>
        <v>0</v>
      </c>
      <c r="BW27" s="96">
        <f t="shared" si="44"/>
        <v>0</v>
      </c>
    </row>
    <row r="28" spans="2:75">
      <c r="B28" s="74">
        <v>310002879</v>
      </c>
      <c r="C28" s="74">
        <v>310002879</v>
      </c>
      <c r="D28" s="46" t="s">
        <v>52</v>
      </c>
      <c r="E28" s="46" t="s">
        <v>191</v>
      </c>
      <c r="F28" s="80">
        <f>_xlfn.IFNA(VLOOKUP($B28,'FST MT'!$A:$K,F$1,0),0)</f>
        <v>0</v>
      </c>
      <c r="G28" s="80">
        <f>_xlfn.IFNA(VLOOKUP($B28,'FST OMT'!$C:$AH,G$1,0),0)+_xlfn.IFNA(VLOOKUP($B28,'FST CV'!$C:$AH,G$1,0),0)+_xlfn.IFNA(VLOOKUP($B28,'FST TT'!$C:$AH,G$1,0),0)</f>
        <v>0</v>
      </c>
      <c r="H28" s="80">
        <f>_xlfn.IFNA(VLOOKUP($B28,'FST OMT'!$C:$AH,H$1,0),0)+_xlfn.IFNA(VLOOKUP($B28,'FST CV'!$C:$AH,H$1,0),0)+_xlfn.IFNA(VLOOKUP($B28,'FST TT'!$C:$AH,H$1,0),0)</f>
        <v>0</v>
      </c>
      <c r="I28" s="80">
        <f>_xlfn.IFNA(VLOOKUP($B28,'FST OMT'!$C:$AH,I$1,0),0)+_xlfn.IFNA(VLOOKUP($B28,'FST CV'!$C:$AH,I$1,0),0)+_xlfn.IFNA(VLOOKUP($B28,'FST TT'!$C:$AH,I$1,0),0)</f>
        <v>0</v>
      </c>
      <c r="J28" s="80">
        <f>_xlfn.IFNA(VLOOKUP($B28,'FST OMT'!$C:$AH,J$1,0),0)+_xlfn.IFNA(VLOOKUP($B28,'FST CV'!$C:$AH,J$1,0),0)+_xlfn.IFNA(VLOOKUP($B28,'FST TT'!$C:$AH,J$1,0),0)</f>
        <v>0</v>
      </c>
      <c r="K28" s="80">
        <f>_xlfn.IFNA(VLOOKUP($B28,'FST OMT'!$C:$AH,K$1,0),0)+_xlfn.IFNA(VLOOKUP($B28,'FST CV'!$C:$AH,K$1,0),0)+_xlfn.IFNA(VLOOKUP($B28,'FST TT'!$C:$AH,K$1,0),0)</f>
        <v>0</v>
      </c>
      <c r="L28" s="80">
        <f>_xlfn.IFNA(VLOOKUP($B28,'FST OMT'!$C:$AH,L$1,0),0)+_xlfn.IFNA(VLOOKUP($B28,'FST CV'!$C:$AH,L$1,0),0)+_xlfn.IFNA(VLOOKUP($B28,'FST TT'!$C:$AH,L$1,0),0)</f>
        <v>0</v>
      </c>
      <c r="M28" s="80">
        <f>_xlfn.IFNA(VLOOKUP($B28,'FST OMT'!$C:$AH,M$1,0),0)+_xlfn.IFNA(VLOOKUP($B28,'FST CV'!$C:$AH,M$1,0),0)+_xlfn.IFNA(VLOOKUP($B28,'FST TT'!$C:$AH,M$1,0),0)</f>
        <v>0</v>
      </c>
      <c r="N28" s="80">
        <f>_xlfn.IFNA(VLOOKUP($B28,'FST OMT'!$C:$AH,N$1,0),0)+_xlfn.IFNA(VLOOKUP($B28,'FST CV'!$C:$AH,N$1,0),0)+_xlfn.IFNA(VLOOKUP($B28,'FST TT'!$C:$AH,N$1,0),0)</f>
        <v>0</v>
      </c>
      <c r="O28" s="80">
        <f t="shared" si="11"/>
        <v>0</v>
      </c>
      <c r="P28" s="80">
        <f t="shared" si="12"/>
        <v>0</v>
      </c>
      <c r="Q28" s="80">
        <f t="shared" si="13"/>
        <v>0</v>
      </c>
      <c r="R28" s="80">
        <f>_xlfn.IFNA(VLOOKUP($B28,'FST MT'!$C:$FS,67,0),0)</f>
        <v>0</v>
      </c>
      <c r="S28" s="80">
        <f>_xlfn.IFNA(VLOOKUP($B28,'FST OMT'!$C:$AH,S$1,0),0)+_xlfn.IFNA(VLOOKUP($B28,'FST CV'!$C:$AH,S$1,0),0)+_xlfn.IFNA(VLOOKUP($B28,'FST TT'!$C:$AH,S$1,0),0)</f>
        <v>0</v>
      </c>
      <c r="T28" s="80">
        <f>_xlfn.IFNA(VLOOKUP($B28,'FST OMT'!$C:$AH,T$1,0),0)+_xlfn.IFNA(VLOOKUP($B28,'FST CV'!$C:$AH,T$1,0),0)+_xlfn.IFNA(VLOOKUP($B28,'FST TT'!$C:$AH,T$1,0),0)</f>
        <v>0</v>
      </c>
      <c r="U28" s="80">
        <f>_xlfn.IFNA(VLOOKUP($B28,'FST OMT'!$C:$AH,U$1,0),0)+_xlfn.IFNA(VLOOKUP($B28,'FST CV'!$C:$AH,U$1,0),0)+_xlfn.IFNA(VLOOKUP($B28,'FST TT'!$C:$AH,U$1,0),0)</f>
        <v>0</v>
      </c>
      <c r="V28" s="80">
        <f>_xlfn.IFNA(VLOOKUP($B28,'FST OMT'!$C:$AH,V$1,0),0)+_xlfn.IFNA(VLOOKUP($B28,'FST CV'!$C:$AH,V$1,0),0)+_xlfn.IFNA(VLOOKUP($B28,'FST TT'!$C:$AH,V$1,0),0)</f>
        <v>0</v>
      </c>
      <c r="W28" s="80">
        <f>_xlfn.IFNA(VLOOKUP($B28,'FST OMT'!$C:$AH,W$1,0),0)+_xlfn.IFNA(VLOOKUP($B28,'FST CV'!$C:$AH,W$1,0),0)+_xlfn.IFNA(VLOOKUP($B28,'FST TT'!$C:$AH,W$1,0),0)</f>
        <v>0</v>
      </c>
      <c r="X28" s="80">
        <f>_xlfn.IFNA(VLOOKUP($B28,'FST OMT'!$C:$AH,X$1,0),0)+_xlfn.IFNA(VLOOKUP($B28,'FST CV'!$C:$AH,X$1,0),0)+_xlfn.IFNA(VLOOKUP($B28,'FST TT'!$C:$AH,X$1,0),0)</f>
        <v>0</v>
      </c>
      <c r="Y28" s="80">
        <f>_xlfn.IFNA(VLOOKUP($B28,'FST OMT'!$C:$AH,Y$1,0),0)+_xlfn.IFNA(VLOOKUP($B28,'FST CV'!$C:$AH,Y$1,0),0)+_xlfn.IFNA(VLOOKUP($B28,'FST TT'!$C:$AH,Y$1,0),0)</f>
        <v>0</v>
      </c>
      <c r="Z28" s="80">
        <f>_xlfn.IFNA(VLOOKUP($B28,'FST OMT'!$C:$AH,Z$1,0),0)+_xlfn.IFNA(VLOOKUP($B28,'FST CV'!$C:$AH,Z$1,0),0)+_xlfn.IFNA(VLOOKUP($B28,'FST TT'!$C:$AH,Z$1,0),0)</f>
        <v>0</v>
      </c>
      <c r="AA28" s="80">
        <f t="shared" si="14"/>
        <v>0</v>
      </c>
      <c r="AB28" s="80">
        <f t="shared" si="15"/>
        <v>0</v>
      </c>
      <c r="AC28" s="80">
        <f t="shared" si="16"/>
        <v>0</v>
      </c>
      <c r="AD28" s="80">
        <f>_xlfn.IFNA(VLOOKUP($B28,'FST MT'!$C:$FS,123,0),0)</f>
        <v>0</v>
      </c>
      <c r="AE28" s="80">
        <f>_xlfn.IFNA(VLOOKUP($B28,'FST OMT'!$C:$AH,AE$1,0),0)+_xlfn.IFNA(VLOOKUP($B28,'FST CV'!$C:$AH,AE$1,0),0)+_xlfn.IFNA(VLOOKUP($B28,'FST TT'!$C:$AH,AE$1,0),0)</f>
        <v>0</v>
      </c>
      <c r="AF28" s="80">
        <f>_xlfn.IFNA(VLOOKUP($B28,'FST OMT'!$C:$AH,AF$1,0),0)+_xlfn.IFNA(VLOOKUP($B28,'FST CV'!$C:$AH,AF$1,0),0)+_xlfn.IFNA(VLOOKUP($B28,'FST TT'!$C:$AH,AF$1,0),0)</f>
        <v>0</v>
      </c>
      <c r="AG28" s="80">
        <f>_xlfn.IFNA(VLOOKUP($B28,'FST OMT'!$C:$AH,AG$1,0),0)+_xlfn.IFNA(VLOOKUP($B28,'FST CV'!$C:$AH,AG$1,0),0)+_xlfn.IFNA(VLOOKUP($B28,'FST TT'!$C:$AH,AG$1,0),0)</f>
        <v>0</v>
      </c>
      <c r="AH28" s="80">
        <f>_xlfn.IFNA(VLOOKUP($B28,'FST OMT'!$C:$AH,AH$1,0),0)+_xlfn.IFNA(VLOOKUP($B28,'FST CV'!$C:$AH,AH$1,0),0)+_xlfn.IFNA(VLOOKUP($B28,'FST TT'!$C:$AH,AH$1,0),0)</f>
        <v>0</v>
      </c>
      <c r="AI28" s="80">
        <f>_xlfn.IFNA(VLOOKUP($B28,'FST OMT'!$C:$AH,AI$1,0),0)+_xlfn.IFNA(VLOOKUP($B28,'FST CV'!$C:$AH,AI$1,0),0)+_xlfn.IFNA(VLOOKUP($B28,'FST TT'!$C:$AH,AI$1,0),0)</f>
        <v>0</v>
      </c>
      <c r="AJ28" s="80">
        <f>_xlfn.IFNA(VLOOKUP($B28,'FST OMT'!$C:$AH,AJ$1,0),0)+_xlfn.IFNA(VLOOKUP($B28,'FST CV'!$C:$AH,AJ$1,0),0)+_xlfn.IFNA(VLOOKUP($B28,'FST TT'!$C:$AH,AJ$1,0),0)</f>
        <v>0</v>
      </c>
      <c r="AK28" s="80">
        <f>_xlfn.IFNA(VLOOKUP($B28,'FST OMT'!$C:$AH,AK$1,0),0)+_xlfn.IFNA(VLOOKUP($B28,'FST CV'!$C:$AH,AK$1,0),0)+_xlfn.IFNA(VLOOKUP($B28,'FST TT'!$C:$AH,AK$1,0),0)</f>
        <v>0</v>
      </c>
      <c r="AL28" s="80">
        <f>_xlfn.IFNA(VLOOKUP($B28,'FST OMT'!$C:$AH,AL$1,0),0)+_xlfn.IFNA(VLOOKUP($B28,'FST CV'!$C:$AH,AL$1,0),0)+_xlfn.IFNA(VLOOKUP($B28,'FST TT'!$C:$AH,AL$1,0),0)</f>
        <v>0</v>
      </c>
      <c r="AM28" s="80">
        <f t="shared" si="17"/>
        <v>0</v>
      </c>
      <c r="AN28" s="80">
        <f t="shared" si="18"/>
        <v>0</v>
      </c>
      <c r="AO28" s="80">
        <f t="shared" si="19"/>
        <v>0</v>
      </c>
      <c r="AQ28" s="96">
        <f t="shared" si="20"/>
        <v>0</v>
      </c>
      <c r="AR28" s="96">
        <f t="shared" ref="AR28:AR47" si="45">IFERROR(H28/SUM($G28:$N28),0)</f>
        <v>0</v>
      </c>
      <c r="AS28" s="96">
        <f t="shared" ref="AS28:AS48" si="46">IFERROR(I28/SUM($G28:$N28),0)</f>
        <v>0</v>
      </c>
      <c r="AT28" s="96">
        <f t="shared" ref="AT28:AT48" si="47">IFERROR(J28/SUM($G28:$N28),0)</f>
        <v>0</v>
      </c>
      <c r="AU28" s="96">
        <f t="shared" ref="AU28:AU48" si="48">IFERROR(K28/SUM($G28:$N28),0)</f>
        <v>0</v>
      </c>
      <c r="AV28" s="96">
        <f t="shared" ref="AV28:AV48" si="49">IFERROR(L28/SUM($G28:$N28),0)</f>
        <v>0</v>
      </c>
      <c r="AW28" s="96">
        <f t="shared" ref="AW28:AW48" si="50">IFERROR(M28/SUM($G28:$N28),0)</f>
        <v>0</v>
      </c>
      <c r="AX28" s="96">
        <f t="shared" ref="AX28:AX48" si="51">IFERROR(N28/SUM($G28:$N28),0)</f>
        <v>0</v>
      </c>
      <c r="AY28" s="96">
        <f t="shared" ref="AY28:AY48" si="52">IFERROR(O28/SUM($G28:$N28),0)</f>
        <v>0</v>
      </c>
      <c r="AZ28" s="96">
        <f t="shared" ref="AZ28:AZ48" si="53">IFERROR(P28/SUM($G28:$N28),0)</f>
        <v>0</v>
      </c>
      <c r="BA28" s="96">
        <f t="shared" ref="BA28:BA48" si="54">IFERROR(Q28/SUM($G28:$N28),0)</f>
        <v>0</v>
      </c>
      <c r="BB28" s="96">
        <f t="shared" si="23"/>
        <v>0</v>
      </c>
      <c r="BC28" s="96">
        <f t="shared" si="24"/>
        <v>0</v>
      </c>
      <c r="BD28" s="96">
        <f t="shared" si="25"/>
        <v>0</v>
      </c>
      <c r="BE28" s="96">
        <f t="shared" si="26"/>
        <v>0</v>
      </c>
      <c r="BF28" s="96">
        <f t="shared" si="27"/>
        <v>0</v>
      </c>
      <c r="BG28" s="96">
        <f t="shared" si="28"/>
        <v>0</v>
      </c>
      <c r="BH28" s="96">
        <f t="shared" si="29"/>
        <v>0</v>
      </c>
      <c r="BI28" s="96">
        <f t="shared" si="30"/>
        <v>0</v>
      </c>
      <c r="BJ28" s="96">
        <f t="shared" si="31"/>
        <v>0</v>
      </c>
      <c r="BK28" s="96">
        <f t="shared" si="32"/>
        <v>0</v>
      </c>
      <c r="BL28" s="96">
        <f t="shared" si="33"/>
        <v>0</v>
      </c>
      <c r="BM28" s="96">
        <f t="shared" si="34"/>
        <v>0</v>
      </c>
      <c r="BN28" s="96">
        <f t="shared" si="35"/>
        <v>0</v>
      </c>
      <c r="BO28" s="96">
        <f t="shared" si="36"/>
        <v>0</v>
      </c>
      <c r="BP28" s="96">
        <f t="shared" si="37"/>
        <v>0</v>
      </c>
      <c r="BQ28" s="96">
        <f t="shared" si="38"/>
        <v>0</v>
      </c>
      <c r="BR28" s="96">
        <f t="shared" si="39"/>
        <v>0</v>
      </c>
      <c r="BS28" s="96">
        <f t="shared" si="40"/>
        <v>0</v>
      </c>
      <c r="BT28" s="96">
        <f t="shared" si="41"/>
        <v>0</v>
      </c>
      <c r="BU28" s="96">
        <f t="shared" si="42"/>
        <v>0</v>
      </c>
      <c r="BV28" s="96">
        <f t="shared" si="43"/>
        <v>0</v>
      </c>
      <c r="BW28" s="96">
        <f t="shared" si="44"/>
        <v>0</v>
      </c>
    </row>
    <row r="29" spans="2:75">
      <c r="B29" s="74">
        <v>310002905</v>
      </c>
      <c r="C29" s="74">
        <v>310002905</v>
      </c>
      <c r="D29" s="46" t="s">
        <v>53</v>
      </c>
      <c r="E29" s="46" t="s">
        <v>193</v>
      </c>
      <c r="F29" s="80">
        <f>_xlfn.IFNA(VLOOKUP($B29,'FST MT'!$A:$K,F$1,0),0)</f>
        <v>0</v>
      </c>
      <c r="G29" s="80">
        <f>_xlfn.IFNA(VLOOKUP($B29,'FST OMT'!$C:$AH,G$1,0),0)+_xlfn.IFNA(VLOOKUP($B29,'FST CV'!$C:$AH,G$1,0),0)+_xlfn.IFNA(VLOOKUP($B29,'FST TT'!$C:$AH,G$1,0),0)</f>
        <v>12470</v>
      </c>
      <c r="H29" s="80">
        <f>_xlfn.IFNA(VLOOKUP($B29,'FST OMT'!$C:$AH,H$1,0),0)+_xlfn.IFNA(VLOOKUP($B29,'FST CV'!$C:$AH,H$1,0),0)+_xlfn.IFNA(VLOOKUP($B29,'FST TT'!$C:$AH,H$1,0),0)</f>
        <v>22297</v>
      </c>
      <c r="I29" s="80">
        <f>_xlfn.IFNA(VLOOKUP($B29,'FST OMT'!$C:$AH,I$1,0),0)+_xlfn.IFNA(VLOOKUP($B29,'FST CV'!$C:$AH,I$1,0),0)+_xlfn.IFNA(VLOOKUP($B29,'FST TT'!$C:$AH,I$1,0),0)</f>
        <v>22935</v>
      </c>
      <c r="J29" s="80">
        <f>_xlfn.IFNA(VLOOKUP($B29,'FST OMT'!$C:$AH,J$1,0),0)+_xlfn.IFNA(VLOOKUP($B29,'FST CV'!$C:$AH,J$1,0),0)+_xlfn.IFNA(VLOOKUP($B29,'FST TT'!$C:$AH,J$1,0),0)</f>
        <v>16488</v>
      </c>
      <c r="K29" s="80">
        <f>_xlfn.IFNA(VLOOKUP($B29,'FST OMT'!$C:$AH,K$1,0),0)+_xlfn.IFNA(VLOOKUP($B29,'FST CV'!$C:$AH,K$1,0),0)+_xlfn.IFNA(VLOOKUP($B29,'FST TT'!$C:$AH,K$1,0),0)</f>
        <v>2570</v>
      </c>
      <c r="L29" s="80">
        <f>_xlfn.IFNA(VLOOKUP($B29,'FST OMT'!$C:$AH,L$1,0),0)+_xlfn.IFNA(VLOOKUP($B29,'FST CV'!$C:$AH,L$1,0),0)+_xlfn.IFNA(VLOOKUP($B29,'FST TT'!$C:$AH,L$1,0),0)</f>
        <v>8094</v>
      </c>
      <c r="M29" s="80">
        <f>_xlfn.IFNA(VLOOKUP($B29,'FST OMT'!$C:$AH,M$1,0),0)+_xlfn.IFNA(VLOOKUP($B29,'FST CV'!$C:$AH,M$1,0),0)+_xlfn.IFNA(VLOOKUP($B29,'FST TT'!$C:$AH,M$1,0),0)</f>
        <v>28300</v>
      </c>
      <c r="N29" s="80">
        <f>_xlfn.IFNA(VLOOKUP($B29,'FST OMT'!$C:$AH,N$1,0),0)+_xlfn.IFNA(VLOOKUP($B29,'FST CV'!$C:$AH,N$1,0),0)+_xlfn.IFNA(VLOOKUP($B29,'FST TT'!$C:$AH,N$1,0),0)</f>
        <v>23169</v>
      </c>
      <c r="O29" s="80">
        <f t="shared" si="11"/>
        <v>39423</v>
      </c>
      <c r="P29" s="80">
        <f t="shared" si="12"/>
        <v>4451.7000000000007</v>
      </c>
      <c r="Q29" s="80">
        <f t="shared" si="13"/>
        <v>3642.3</v>
      </c>
      <c r="R29" s="80">
        <f>_xlfn.IFNA(VLOOKUP($B29,'FST MT'!$C:$FS,67,0),0)</f>
        <v>0</v>
      </c>
      <c r="S29" s="80">
        <f>_xlfn.IFNA(VLOOKUP($B29,'FST OMT'!$C:$AH,S$1,0),0)+_xlfn.IFNA(VLOOKUP($B29,'FST CV'!$C:$AH,S$1,0),0)+_xlfn.IFNA(VLOOKUP($B29,'FST TT'!$C:$AH,S$1,0),0)</f>
        <v>11245</v>
      </c>
      <c r="T29" s="80">
        <f>_xlfn.IFNA(VLOOKUP($B29,'FST OMT'!$C:$AH,T$1,0),0)+_xlfn.IFNA(VLOOKUP($B29,'FST CV'!$C:$AH,T$1,0),0)+_xlfn.IFNA(VLOOKUP($B29,'FST TT'!$C:$AH,T$1,0),0)</f>
        <v>14897</v>
      </c>
      <c r="U29" s="80">
        <f>_xlfn.IFNA(VLOOKUP($B29,'FST OMT'!$C:$AH,U$1,0),0)+_xlfn.IFNA(VLOOKUP($B29,'FST CV'!$C:$AH,U$1,0),0)+_xlfn.IFNA(VLOOKUP($B29,'FST TT'!$C:$AH,U$1,0),0)</f>
        <v>21819</v>
      </c>
      <c r="V29" s="80">
        <f>_xlfn.IFNA(VLOOKUP($B29,'FST OMT'!$C:$AH,V$1,0),0)+_xlfn.IFNA(VLOOKUP($B29,'FST CV'!$C:$AH,V$1,0),0)+_xlfn.IFNA(VLOOKUP($B29,'FST TT'!$C:$AH,V$1,0),0)</f>
        <v>24312</v>
      </c>
      <c r="W29" s="80">
        <f>_xlfn.IFNA(VLOOKUP($B29,'FST OMT'!$C:$AH,W$1,0),0)+_xlfn.IFNA(VLOOKUP($B29,'FST CV'!$C:$AH,W$1,0),0)+_xlfn.IFNA(VLOOKUP($B29,'FST TT'!$C:$AH,W$1,0),0)</f>
        <v>2639</v>
      </c>
      <c r="X29" s="80">
        <f>_xlfn.IFNA(VLOOKUP($B29,'FST OMT'!$C:$AH,X$1,0),0)+_xlfn.IFNA(VLOOKUP($B29,'FST CV'!$C:$AH,X$1,0),0)+_xlfn.IFNA(VLOOKUP($B29,'FST TT'!$C:$AH,X$1,0),0)</f>
        <v>7892</v>
      </c>
      <c r="Y29" s="80">
        <f>_xlfn.IFNA(VLOOKUP($B29,'FST OMT'!$C:$AH,Y$1,0),0)+_xlfn.IFNA(VLOOKUP($B29,'FST CV'!$C:$AH,Y$1,0),0)+_xlfn.IFNA(VLOOKUP($B29,'FST TT'!$C:$AH,Y$1,0),0)</f>
        <v>27700</v>
      </c>
      <c r="Z29" s="80">
        <f>_xlfn.IFNA(VLOOKUP($B29,'FST OMT'!$C:$AH,Z$1,0),0)+_xlfn.IFNA(VLOOKUP($B29,'FST CV'!$C:$AH,Z$1,0),0)+_xlfn.IFNA(VLOOKUP($B29,'FST TT'!$C:$AH,Z$1,0),0)</f>
        <v>25014</v>
      </c>
      <c r="AA29" s="80">
        <f t="shared" si="14"/>
        <v>46131</v>
      </c>
      <c r="AB29" s="80">
        <f t="shared" si="15"/>
        <v>4340.6000000000004</v>
      </c>
      <c r="AC29" s="80">
        <f t="shared" si="16"/>
        <v>3551.4</v>
      </c>
      <c r="AD29" s="80">
        <f>_xlfn.IFNA(VLOOKUP($B29,'FST MT'!$C:$FS,123,0),0)</f>
        <v>0</v>
      </c>
      <c r="AE29" s="80">
        <f>_xlfn.IFNA(VLOOKUP($B29,'FST OMT'!$C:$AH,AE$1,0),0)+_xlfn.IFNA(VLOOKUP($B29,'FST CV'!$C:$AH,AE$1,0),0)+_xlfn.IFNA(VLOOKUP($B29,'FST TT'!$C:$AH,AE$1,0),0)</f>
        <v>12675</v>
      </c>
      <c r="AF29" s="80">
        <f>_xlfn.IFNA(VLOOKUP($B29,'FST OMT'!$C:$AH,AF$1,0),0)+_xlfn.IFNA(VLOOKUP($B29,'FST CV'!$C:$AH,AF$1,0),0)+_xlfn.IFNA(VLOOKUP($B29,'FST TT'!$C:$AH,AF$1,0),0)</f>
        <v>20397</v>
      </c>
      <c r="AG29" s="80">
        <f>_xlfn.IFNA(VLOOKUP($B29,'FST OMT'!$C:$AH,AG$1,0),0)+_xlfn.IFNA(VLOOKUP($B29,'FST CV'!$C:$AH,AG$1,0),0)+_xlfn.IFNA(VLOOKUP($B29,'FST TT'!$C:$AH,AG$1,0),0)</f>
        <v>18489</v>
      </c>
      <c r="AH29" s="80">
        <f>_xlfn.IFNA(VLOOKUP($B29,'FST OMT'!$C:$AH,AH$1,0),0)+_xlfn.IFNA(VLOOKUP($B29,'FST CV'!$C:$AH,AH$1,0),0)+_xlfn.IFNA(VLOOKUP($B29,'FST TT'!$C:$AH,AH$1,0),0)</f>
        <v>20602</v>
      </c>
      <c r="AI29" s="80">
        <f>_xlfn.IFNA(VLOOKUP($B29,'FST OMT'!$C:$AH,AI$1,0),0)+_xlfn.IFNA(VLOOKUP($B29,'FST CV'!$C:$AH,AI$1,0),0)+_xlfn.IFNA(VLOOKUP($B29,'FST TT'!$C:$AH,AI$1,0),0)</f>
        <v>3042</v>
      </c>
      <c r="AJ29" s="80">
        <f>_xlfn.IFNA(VLOOKUP($B29,'FST OMT'!$C:$AH,AJ$1,0),0)+_xlfn.IFNA(VLOOKUP($B29,'FST CV'!$C:$AH,AJ$1,0),0)+_xlfn.IFNA(VLOOKUP($B29,'FST TT'!$C:$AH,AJ$1,0),0)</f>
        <v>7957</v>
      </c>
      <c r="AK29" s="80">
        <f>_xlfn.IFNA(VLOOKUP($B29,'FST OMT'!$C:$AH,AK$1,0),0)+_xlfn.IFNA(VLOOKUP($B29,'FST CV'!$C:$AH,AK$1,0),0)+_xlfn.IFNA(VLOOKUP($B29,'FST TT'!$C:$AH,AK$1,0),0)</f>
        <v>26600</v>
      </c>
      <c r="AL29" s="80">
        <f>_xlfn.IFNA(VLOOKUP($B29,'FST OMT'!$C:$AH,AL$1,0),0)+_xlfn.IFNA(VLOOKUP($B29,'FST CV'!$C:$AH,AL$1,0),0)+_xlfn.IFNA(VLOOKUP($B29,'FST TT'!$C:$AH,AL$1,0),0)</f>
        <v>23229</v>
      </c>
      <c r="AM29" s="80">
        <f t="shared" si="17"/>
        <v>39091</v>
      </c>
      <c r="AN29" s="80">
        <f t="shared" si="18"/>
        <v>4376.3500000000004</v>
      </c>
      <c r="AO29" s="80">
        <f t="shared" si="19"/>
        <v>3580.65</v>
      </c>
      <c r="AQ29" s="96">
        <f t="shared" si="20"/>
        <v>9.1473925896583846E-2</v>
      </c>
      <c r="AR29" s="96">
        <f t="shared" si="45"/>
        <v>0.16356007423545549</v>
      </c>
      <c r="AS29" s="96">
        <f t="shared" si="46"/>
        <v>0.16824013556039699</v>
      </c>
      <c r="AT29" s="96">
        <f t="shared" si="47"/>
        <v>0.12094804251666996</v>
      </c>
      <c r="AU29" s="96">
        <f t="shared" si="48"/>
        <v>1.885228464749162E-2</v>
      </c>
      <c r="AV29" s="96">
        <f t="shared" si="49"/>
        <v>5.9373693360621468E-2</v>
      </c>
      <c r="AW29" s="96">
        <f t="shared" si="50"/>
        <v>0.20759519670195051</v>
      </c>
      <c r="AX29" s="96">
        <f t="shared" si="51"/>
        <v>0.16995664708083008</v>
      </c>
      <c r="AY29" s="96">
        <f t="shared" si="52"/>
        <v>0.28918817807706698</v>
      </c>
      <c r="AZ29" s="96">
        <f t="shared" si="53"/>
        <v>3.2655531348341808E-2</v>
      </c>
      <c r="BA29" s="96">
        <f t="shared" si="54"/>
        <v>2.671816201227966E-2</v>
      </c>
      <c r="BB29" s="96">
        <f t="shared" si="23"/>
        <v>8.2977906993904865E-2</v>
      </c>
      <c r="BC29" s="96">
        <f t="shared" si="24"/>
        <v>0.10992635664634956</v>
      </c>
      <c r="BD29" s="96">
        <f t="shared" si="25"/>
        <v>0.16100444221431839</v>
      </c>
      <c r="BE29" s="96">
        <f t="shared" si="26"/>
        <v>0.17940052243982349</v>
      </c>
      <c r="BF29" s="96">
        <f t="shared" si="27"/>
        <v>1.9473427884118714E-2</v>
      </c>
      <c r="BG29" s="96">
        <f t="shared" si="28"/>
        <v>5.8235806313552442E-2</v>
      </c>
      <c r="BH29" s="96">
        <f t="shared" si="29"/>
        <v>0.2044008913945011</v>
      </c>
      <c r="BI29" s="96">
        <f t="shared" si="30"/>
        <v>0.18458064611343142</v>
      </c>
      <c r="BJ29" s="96">
        <f t="shared" si="31"/>
        <v>0.34040496465414188</v>
      </c>
      <c r="BK29" s="96">
        <f t="shared" si="32"/>
        <v>3.2029693472453845E-2</v>
      </c>
      <c r="BL29" s="96">
        <f t="shared" si="33"/>
        <v>2.6206112841098601E-2</v>
      </c>
      <c r="BM29" s="96">
        <f t="shared" si="34"/>
        <v>9.5307201239181599E-2</v>
      </c>
      <c r="BN29" s="96">
        <f t="shared" si="35"/>
        <v>0.15337128076335993</v>
      </c>
      <c r="BO29" s="96">
        <f t="shared" si="36"/>
        <v>0.13902444526321331</v>
      </c>
      <c r="BP29" s="96">
        <f t="shared" si="37"/>
        <v>0.15491273845598574</v>
      </c>
      <c r="BQ29" s="96">
        <f t="shared" si="38"/>
        <v>2.2873728297403584E-2</v>
      </c>
      <c r="BR29" s="96">
        <f t="shared" si="39"/>
        <v>5.9831116391334753E-2</v>
      </c>
      <c r="BS29" s="96">
        <f t="shared" si="40"/>
        <v>0.20001353475047184</v>
      </c>
      <c r="BT29" s="96">
        <f t="shared" si="41"/>
        <v>0.17466595483904926</v>
      </c>
      <c r="BU29" s="96">
        <f t="shared" si="42"/>
        <v>0.29393718371919902</v>
      </c>
      <c r="BV29" s="96">
        <f t="shared" si="43"/>
        <v>3.2907114015234114E-2</v>
      </c>
      <c r="BW29" s="96">
        <f t="shared" si="44"/>
        <v>2.6924002376100639E-2</v>
      </c>
    </row>
    <row r="30" spans="2:75">
      <c r="B30" s="74">
        <v>310002904</v>
      </c>
      <c r="C30" s="74">
        <v>310002904</v>
      </c>
      <c r="D30" s="46" t="s">
        <v>54</v>
      </c>
      <c r="E30" s="46" t="s">
        <v>192</v>
      </c>
      <c r="F30" s="80">
        <f>_xlfn.IFNA(VLOOKUP($B30,'FST MT'!$A:$K,F$1,0),0)</f>
        <v>0</v>
      </c>
      <c r="G30" s="80">
        <f>_xlfn.IFNA(VLOOKUP($B30,'FST OMT'!$C:$AH,G$1,0),0)+_xlfn.IFNA(VLOOKUP($B30,'FST CV'!$C:$AH,G$1,0),0)+_xlfn.IFNA(VLOOKUP($B30,'FST TT'!$C:$AH,G$1,0),0)</f>
        <v>0</v>
      </c>
      <c r="H30" s="80">
        <f>_xlfn.IFNA(VLOOKUP($B30,'FST OMT'!$C:$AH,H$1,0),0)+_xlfn.IFNA(VLOOKUP($B30,'FST CV'!$C:$AH,H$1,0),0)+_xlfn.IFNA(VLOOKUP($B30,'FST TT'!$C:$AH,H$1,0),0)</f>
        <v>20</v>
      </c>
      <c r="I30" s="80">
        <f>_xlfn.IFNA(VLOOKUP($B30,'FST OMT'!$C:$AH,I$1,0),0)+_xlfn.IFNA(VLOOKUP($B30,'FST CV'!$C:$AH,I$1,0),0)+_xlfn.IFNA(VLOOKUP($B30,'FST TT'!$C:$AH,I$1,0),0)</f>
        <v>0</v>
      </c>
      <c r="J30" s="80">
        <f>_xlfn.IFNA(VLOOKUP($B30,'FST OMT'!$C:$AH,J$1,0),0)+_xlfn.IFNA(VLOOKUP($B30,'FST CV'!$C:$AH,J$1,0),0)+_xlfn.IFNA(VLOOKUP($B30,'FST TT'!$C:$AH,J$1,0),0)</f>
        <v>0</v>
      </c>
      <c r="K30" s="80">
        <f>_xlfn.IFNA(VLOOKUP($B30,'FST OMT'!$C:$AH,K$1,0),0)+_xlfn.IFNA(VLOOKUP($B30,'FST CV'!$C:$AH,K$1,0),0)+_xlfn.IFNA(VLOOKUP($B30,'FST TT'!$C:$AH,K$1,0),0)</f>
        <v>0</v>
      </c>
      <c r="L30" s="80">
        <f>_xlfn.IFNA(VLOOKUP($B30,'FST OMT'!$C:$AH,L$1,0),0)+_xlfn.IFNA(VLOOKUP($B30,'FST CV'!$C:$AH,L$1,0),0)+_xlfn.IFNA(VLOOKUP($B30,'FST TT'!$C:$AH,L$1,0),0)</f>
        <v>35</v>
      </c>
      <c r="M30" s="80">
        <f>_xlfn.IFNA(VLOOKUP($B30,'FST OMT'!$C:$AH,M$1,0),0)+_xlfn.IFNA(VLOOKUP($B30,'FST CV'!$C:$AH,M$1,0),0)+_xlfn.IFNA(VLOOKUP($B30,'FST TT'!$C:$AH,M$1,0),0)</f>
        <v>0</v>
      </c>
      <c r="N30" s="80">
        <f>_xlfn.IFNA(VLOOKUP($B30,'FST OMT'!$C:$AH,N$1,0),0)+_xlfn.IFNA(VLOOKUP($B30,'FST CV'!$C:$AH,N$1,0),0)+_xlfn.IFNA(VLOOKUP($B30,'FST TT'!$C:$AH,N$1,0),0)</f>
        <v>0</v>
      </c>
      <c r="O30" s="80">
        <f t="shared" si="11"/>
        <v>0</v>
      </c>
      <c r="P30" s="80">
        <f t="shared" si="12"/>
        <v>19.25</v>
      </c>
      <c r="Q30" s="80">
        <f t="shared" si="13"/>
        <v>15.75</v>
      </c>
      <c r="R30" s="80">
        <f>_xlfn.IFNA(VLOOKUP($B30,'FST MT'!$C:$FS,67,0),0)</f>
        <v>0</v>
      </c>
      <c r="S30" s="80">
        <f>_xlfn.IFNA(VLOOKUP($B30,'FST OMT'!$C:$AH,S$1,0),0)+_xlfn.IFNA(VLOOKUP($B30,'FST CV'!$C:$AH,S$1,0),0)+_xlfn.IFNA(VLOOKUP($B30,'FST TT'!$C:$AH,S$1,0),0)</f>
        <v>0</v>
      </c>
      <c r="T30" s="80">
        <f>_xlfn.IFNA(VLOOKUP($B30,'FST OMT'!$C:$AH,T$1,0),0)+_xlfn.IFNA(VLOOKUP($B30,'FST CV'!$C:$AH,T$1,0),0)+_xlfn.IFNA(VLOOKUP($B30,'FST TT'!$C:$AH,T$1,0),0)</f>
        <v>20</v>
      </c>
      <c r="U30" s="80">
        <f>_xlfn.IFNA(VLOOKUP($B30,'FST OMT'!$C:$AH,U$1,0),0)+_xlfn.IFNA(VLOOKUP($B30,'FST CV'!$C:$AH,U$1,0),0)+_xlfn.IFNA(VLOOKUP($B30,'FST TT'!$C:$AH,U$1,0),0)</f>
        <v>0</v>
      </c>
      <c r="V30" s="80">
        <f>_xlfn.IFNA(VLOOKUP($B30,'FST OMT'!$C:$AH,V$1,0),0)+_xlfn.IFNA(VLOOKUP($B30,'FST CV'!$C:$AH,V$1,0),0)+_xlfn.IFNA(VLOOKUP($B30,'FST TT'!$C:$AH,V$1,0),0)</f>
        <v>0</v>
      </c>
      <c r="W30" s="80">
        <f>_xlfn.IFNA(VLOOKUP($B30,'FST OMT'!$C:$AH,W$1,0),0)+_xlfn.IFNA(VLOOKUP($B30,'FST CV'!$C:$AH,W$1,0),0)+_xlfn.IFNA(VLOOKUP($B30,'FST TT'!$C:$AH,W$1,0),0)</f>
        <v>0</v>
      </c>
      <c r="X30" s="80">
        <f>_xlfn.IFNA(VLOOKUP($B30,'FST OMT'!$C:$AH,X$1,0),0)+_xlfn.IFNA(VLOOKUP($B30,'FST CV'!$C:$AH,X$1,0),0)+_xlfn.IFNA(VLOOKUP($B30,'FST TT'!$C:$AH,X$1,0),0)</f>
        <v>35</v>
      </c>
      <c r="Y30" s="80">
        <f>_xlfn.IFNA(VLOOKUP($B30,'FST OMT'!$C:$AH,Y$1,0),0)+_xlfn.IFNA(VLOOKUP($B30,'FST CV'!$C:$AH,Y$1,0),0)+_xlfn.IFNA(VLOOKUP($B30,'FST TT'!$C:$AH,Y$1,0),0)</f>
        <v>0</v>
      </c>
      <c r="Z30" s="80">
        <f>_xlfn.IFNA(VLOOKUP($B30,'FST OMT'!$C:$AH,Z$1,0),0)+_xlfn.IFNA(VLOOKUP($B30,'FST CV'!$C:$AH,Z$1,0),0)+_xlfn.IFNA(VLOOKUP($B30,'FST TT'!$C:$AH,Z$1,0),0)</f>
        <v>0</v>
      </c>
      <c r="AA30" s="80">
        <f t="shared" si="14"/>
        <v>0</v>
      </c>
      <c r="AB30" s="80">
        <f t="shared" si="15"/>
        <v>19.25</v>
      </c>
      <c r="AC30" s="80">
        <f t="shared" si="16"/>
        <v>15.75</v>
      </c>
      <c r="AD30" s="80">
        <f>_xlfn.IFNA(VLOOKUP($B30,'FST MT'!$C:$FS,123,0),0)</f>
        <v>0</v>
      </c>
      <c r="AE30" s="80">
        <f>_xlfn.IFNA(VLOOKUP($B30,'FST OMT'!$C:$AH,AE$1,0),0)+_xlfn.IFNA(VLOOKUP($B30,'FST CV'!$C:$AH,AE$1,0),0)+_xlfn.IFNA(VLOOKUP($B30,'FST TT'!$C:$AH,AE$1,0),0)</f>
        <v>40</v>
      </c>
      <c r="AF30" s="80">
        <f>_xlfn.IFNA(VLOOKUP($B30,'FST OMT'!$C:$AH,AF$1,0),0)+_xlfn.IFNA(VLOOKUP($B30,'FST CV'!$C:$AH,AF$1,0),0)+_xlfn.IFNA(VLOOKUP($B30,'FST TT'!$C:$AH,AF$1,0),0)</f>
        <v>20</v>
      </c>
      <c r="AG30" s="80">
        <f>_xlfn.IFNA(VLOOKUP($B30,'FST OMT'!$C:$AH,AG$1,0),0)+_xlfn.IFNA(VLOOKUP($B30,'FST CV'!$C:$AH,AG$1,0),0)+_xlfn.IFNA(VLOOKUP($B30,'FST TT'!$C:$AH,AG$1,0),0)</f>
        <v>0</v>
      </c>
      <c r="AH30" s="80">
        <f>_xlfn.IFNA(VLOOKUP($B30,'FST OMT'!$C:$AH,AH$1,0),0)+_xlfn.IFNA(VLOOKUP($B30,'FST CV'!$C:$AH,AH$1,0),0)+_xlfn.IFNA(VLOOKUP($B30,'FST TT'!$C:$AH,AH$1,0),0)</f>
        <v>0</v>
      </c>
      <c r="AI30" s="80">
        <f>_xlfn.IFNA(VLOOKUP($B30,'FST OMT'!$C:$AH,AI$1,0),0)+_xlfn.IFNA(VLOOKUP($B30,'FST CV'!$C:$AH,AI$1,0),0)+_xlfn.IFNA(VLOOKUP($B30,'FST TT'!$C:$AH,AI$1,0),0)</f>
        <v>0</v>
      </c>
      <c r="AJ30" s="80">
        <f>_xlfn.IFNA(VLOOKUP($B30,'FST OMT'!$C:$AH,AJ$1,0),0)+_xlfn.IFNA(VLOOKUP($B30,'FST CV'!$C:$AH,AJ$1,0),0)+_xlfn.IFNA(VLOOKUP($B30,'FST TT'!$C:$AH,AJ$1,0),0)</f>
        <v>35</v>
      </c>
      <c r="AK30" s="80">
        <f>_xlfn.IFNA(VLOOKUP($B30,'FST OMT'!$C:$AH,AK$1,0),0)+_xlfn.IFNA(VLOOKUP($B30,'FST CV'!$C:$AH,AK$1,0),0)+_xlfn.IFNA(VLOOKUP($B30,'FST TT'!$C:$AH,AK$1,0),0)</f>
        <v>0</v>
      </c>
      <c r="AL30" s="80">
        <f>_xlfn.IFNA(VLOOKUP($B30,'FST OMT'!$C:$AH,AL$1,0),0)+_xlfn.IFNA(VLOOKUP($B30,'FST CV'!$C:$AH,AL$1,0),0)+_xlfn.IFNA(VLOOKUP($B30,'FST TT'!$C:$AH,AL$1,0),0)</f>
        <v>0</v>
      </c>
      <c r="AM30" s="80">
        <f t="shared" si="17"/>
        <v>0</v>
      </c>
      <c r="AN30" s="80">
        <f t="shared" si="18"/>
        <v>19.25</v>
      </c>
      <c r="AO30" s="80">
        <f t="shared" si="19"/>
        <v>15.75</v>
      </c>
      <c r="AQ30" s="96">
        <f t="shared" si="20"/>
        <v>0</v>
      </c>
      <c r="AR30" s="96">
        <f t="shared" si="45"/>
        <v>0.36363636363636365</v>
      </c>
      <c r="AS30" s="96">
        <f t="shared" si="46"/>
        <v>0</v>
      </c>
      <c r="AT30" s="96">
        <f t="shared" si="47"/>
        <v>0</v>
      </c>
      <c r="AU30" s="96">
        <f t="shared" si="48"/>
        <v>0</v>
      </c>
      <c r="AV30" s="96">
        <f t="shared" si="49"/>
        <v>0.63636363636363635</v>
      </c>
      <c r="AW30" s="96">
        <f t="shared" si="50"/>
        <v>0</v>
      </c>
      <c r="AX30" s="96">
        <f t="shared" si="51"/>
        <v>0</v>
      </c>
      <c r="AY30" s="96">
        <f t="shared" si="52"/>
        <v>0</v>
      </c>
      <c r="AZ30" s="96">
        <f t="shared" si="53"/>
        <v>0.35</v>
      </c>
      <c r="BA30" s="96">
        <f t="shared" si="54"/>
        <v>0.28636363636363638</v>
      </c>
      <c r="BB30" s="96">
        <f t="shared" si="23"/>
        <v>0</v>
      </c>
      <c r="BC30" s="96">
        <f t="shared" si="24"/>
        <v>0.36363636363636365</v>
      </c>
      <c r="BD30" s="96">
        <f t="shared" si="25"/>
        <v>0</v>
      </c>
      <c r="BE30" s="96">
        <f t="shared" si="26"/>
        <v>0</v>
      </c>
      <c r="BF30" s="96">
        <f t="shared" si="27"/>
        <v>0</v>
      </c>
      <c r="BG30" s="96">
        <f t="shared" si="28"/>
        <v>0.63636363636363635</v>
      </c>
      <c r="BH30" s="96">
        <f t="shared" si="29"/>
        <v>0</v>
      </c>
      <c r="BI30" s="96">
        <f t="shared" si="30"/>
        <v>0</v>
      </c>
      <c r="BJ30" s="96">
        <f t="shared" si="31"/>
        <v>0</v>
      </c>
      <c r="BK30" s="96">
        <f t="shared" si="32"/>
        <v>0.35</v>
      </c>
      <c r="BL30" s="96">
        <f t="shared" si="33"/>
        <v>0.28636363636363638</v>
      </c>
      <c r="BM30" s="96">
        <f t="shared" si="34"/>
        <v>0.42105263157894735</v>
      </c>
      <c r="BN30" s="96">
        <f t="shared" si="35"/>
        <v>0.21052631578947367</v>
      </c>
      <c r="BO30" s="96">
        <f t="shared" si="36"/>
        <v>0</v>
      </c>
      <c r="BP30" s="96">
        <f t="shared" si="37"/>
        <v>0</v>
      </c>
      <c r="BQ30" s="96">
        <f t="shared" si="38"/>
        <v>0</v>
      </c>
      <c r="BR30" s="96">
        <f t="shared" si="39"/>
        <v>0.36842105263157893</v>
      </c>
      <c r="BS30" s="96">
        <f t="shared" si="40"/>
        <v>0</v>
      </c>
      <c r="BT30" s="96">
        <f t="shared" si="41"/>
        <v>0</v>
      </c>
      <c r="BU30" s="96">
        <f t="shared" si="42"/>
        <v>0</v>
      </c>
      <c r="BV30" s="96">
        <f t="shared" si="43"/>
        <v>0.20263157894736841</v>
      </c>
      <c r="BW30" s="96">
        <f t="shared" si="44"/>
        <v>0.16578947368421051</v>
      </c>
    </row>
    <row r="31" spans="2:75">
      <c r="B31" s="74">
        <v>310002906</v>
      </c>
      <c r="C31" s="74">
        <v>310002906</v>
      </c>
      <c r="D31" s="46" t="s">
        <v>55</v>
      </c>
      <c r="E31" s="46" t="s">
        <v>194</v>
      </c>
      <c r="F31" s="80">
        <f>_xlfn.IFNA(VLOOKUP($B31,'FST MT'!$A:$K,F$1,0),0)</f>
        <v>405.38483345145289</v>
      </c>
      <c r="G31" s="80">
        <f>_xlfn.IFNA(VLOOKUP($B31,'FST OMT'!$C:$AH,G$1,0),0)+_xlfn.IFNA(VLOOKUP($B31,'FST CV'!$C:$AH,G$1,0),0)+_xlfn.IFNA(VLOOKUP($B31,'FST TT'!$C:$AH,G$1,0),0)</f>
        <v>0</v>
      </c>
      <c r="H31" s="80">
        <f>_xlfn.IFNA(VLOOKUP($B31,'FST OMT'!$C:$AH,H$1,0),0)+_xlfn.IFNA(VLOOKUP($B31,'FST CV'!$C:$AH,H$1,0),0)+_xlfn.IFNA(VLOOKUP($B31,'FST TT'!$C:$AH,H$1,0),0)</f>
        <v>5</v>
      </c>
      <c r="I31" s="80">
        <f>_xlfn.IFNA(VLOOKUP($B31,'FST OMT'!$C:$AH,I$1,0),0)+_xlfn.IFNA(VLOOKUP($B31,'FST CV'!$C:$AH,I$1,0),0)+_xlfn.IFNA(VLOOKUP($B31,'FST TT'!$C:$AH,I$1,0),0)</f>
        <v>0</v>
      </c>
      <c r="J31" s="80">
        <f>_xlfn.IFNA(VLOOKUP($B31,'FST OMT'!$C:$AH,J$1,0),0)+_xlfn.IFNA(VLOOKUP($B31,'FST CV'!$C:$AH,J$1,0),0)+_xlfn.IFNA(VLOOKUP($B31,'FST TT'!$C:$AH,J$1,0),0)</f>
        <v>0</v>
      </c>
      <c r="K31" s="80">
        <f>_xlfn.IFNA(VLOOKUP($B31,'FST OMT'!$C:$AH,K$1,0),0)+_xlfn.IFNA(VLOOKUP($B31,'FST CV'!$C:$AH,K$1,0),0)+_xlfn.IFNA(VLOOKUP($B31,'FST TT'!$C:$AH,K$1,0),0)</f>
        <v>0</v>
      </c>
      <c r="L31" s="80">
        <f>_xlfn.IFNA(VLOOKUP($B31,'FST OMT'!$C:$AH,L$1,0),0)+_xlfn.IFNA(VLOOKUP($B31,'FST CV'!$C:$AH,L$1,0),0)+_xlfn.IFNA(VLOOKUP($B31,'FST TT'!$C:$AH,L$1,0),0)</f>
        <v>0</v>
      </c>
      <c r="M31" s="80">
        <f>_xlfn.IFNA(VLOOKUP($B31,'FST OMT'!$C:$AH,M$1,0),0)+_xlfn.IFNA(VLOOKUP($B31,'FST CV'!$C:$AH,M$1,0),0)+_xlfn.IFNA(VLOOKUP($B31,'FST TT'!$C:$AH,M$1,0),0)</f>
        <v>0</v>
      </c>
      <c r="N31" s="80">
        <f>_xlfn.IFNA(VLOOKUP($B31,'FST OMT'!$C:$AH,N$1,0),0)+_xlfn.IFNA(VLOOKUP($B31,'FST CV'!$C:$AH,N$1,0),0)+_xlfn.IFNA(VLOOKUP($B31,'FST TT'!$C:$AH,N$1,0),0)</f>
        <v>0</v>
      </c>
      <c r="O31" s="80">
        <f t="shared" si="11"/>
        <v>0</v>
      </c>
      <c r="P31" s="80">
        <f t="shared" si="12"/>
        <v>0</v>
      </c>
      <c r="Q31" s="80">
        <f t="shared" si="13"/>
        <v>0</v>
      </c>
      <c r="R31" s="80">
        <f>_xlfn.IFNA(VLOOKUP($B31,'FST MT'!$C:$FS,67,0),0)</f>
        <v>0</v>
      </c>
      <c r="S31" s="80">
        <f>_xlfn.IFNA(VLOOKUP($B31,'FST OMT'!$C:$AH,S$1,0),0)+_xlfn.IFNA(VLOOKUP($B31,'FST CV'!$C:$AH,S$1,0),0)+_xlfn.IFNA(VLOOKUP($B31,'FST TT'!$C:$AH,S$1,0),0)</f>
        <v>0</v>
      </c>
      <c r="T31" s="80">
        <f>_xlfn.IFNA(VLOOKUP($B31,'FST OMT'!$C:$AH,T$1,0),0)+_xlfn.IFNA(VLOOKUP($B31,'FST CV'!$C:$AH,T$1,0),0)+_xlfn.IFNA(VLOOKUP($B31,'FST TT'!$C:$AH,T$1,0),0)</f>
        <v>5</v>
      </c>
      <c r="U31" s="80">
        <f>_xlfn.IFNA(VLOOKUP($B31,'FST OMT'!$C:$AH,U$1,0),0)+_xlfn.IFNA(VLOOKUP($B31,'FST CV'!$C:$AH,U$1,0),0)+_xlfn.IFNA(VLOOKUP($B31,'FST TT'!$C:$AH,U$1,0),0)</f>
        <v>0</v>
      </c>
      <c r="V31" s="80">
        <f>_xlfn.IFNA(VLOOKUP($B31,'FST OMT'!$C:$AH,V$1,0),0)+_xlfn.IFNA(VLOOKUP($B31,'FST CV'!$C:$AH,V$1,0),0)+_xlfn.IFNA(VLOOKUP($B31,'FST TT'!$C:$AH,V$1,0),0)</f>
        <v>0</v>
      </c>
      <c r="W31" s="80">
        <f>_xlfn.IFNA(VLOOKUP($B31,'FST OMT'!$C:$AH,W$1,0),0)+_xlfn.IFNA(VLOOKUP($B31,'FST CV'!$C:$AH,W$1,0),0)+_xlfn.IFNA(VLOOKUP($B31,'FST TT'!$C:$AH,W$1,0),0)</f>
        <v>0</v>
      </c>
      <c r="X31" s="80">
        <f>_xlfn.IFNA(VLOOKUP($B31,'FST OMT'!$C:$AH,X$1,0),0)+_xlfn.IFNA(VLOOKUP($B31,'FST CV'!$C:$AH,X$1,0),0)+_xlfn.IFNA(VLOOKUP($B31,'FST TT'!$C:$AH,X$1,0),0)</f>
        <v>0</v>
      </c>
      <c r="Y31" s="80">
        <f>_xlfn.IFNA(VLOOKUP($B31,'FST OMT'!$C:$AH,Y$1,0),0)+_xlfn.IFNA(VLOOKUP($B31,'FST CV'!$C:$AH,Y$1,0),0)+_xlfn.IFNA(VLOOKUP($B31,'FST TT'!$C:$AH,Y$1,0),0)</f>
        <v>0</v>
      </c>
      <c r="Z31" s="80">
        <f>_xlfn.IFNA(VLOOKUP($B31,'FST OMT'!$C:$AH,Z$1,0),0)+_xlfn.IFNA(VLOOKUP($B31,'FST CV'!$C:$AH,Z$1,0),0)+_xlfn.IFNA(VLOOKUP($B31,'FST TT'!$C:$AH,Z$1,0),0)</f>
        <v>0</v>
      </c>
      <c r="AA31" s="80">
        <f t="shared" si="14"/>
        <v>0</v>
      </c>
      <c r="AB31" s="80">
        <f t="shared" si="15"/>
        <v>0</v>
      </c>
      <c r="AC31" s="80">
        <f t="shared" si="16"/>
        <v>0</v>
      </c>
      <c r="AD31" s="80">
        <f>_xlfn.IFNA(VLOOKUP($B31,'FST MT'!$C:$FS,123,0),0)</f>
        <v>0</v>
      </c>
      <c r="AE31" s="80">
        <f>_xlfn.IFNA(VLOOKUP($B31,'FST OMT'!$C:$AH,AE$1,0),0)+_xlfn.IFNA(VLOOKUP($B31,'FST CV'!$C:$AH,AE$1,0),0)+_xlfn.IFNA(VLOOKUP($B31,'FST TT'!$C:$AH,AE$1,0),0)</f>
        <v>0</v>
      </c>
      <c r="AF31" s="80">
        <f>_xlfn.IFNA(VLOOKUP($B31,'FST OMT'!$C:$AH,AF$1,0),0)+_xlfn.IFNA(VLOOKUP($B31,'FST CV'!$C:$AH,AF$1,0),0)+_xlfn.IFNA(VLOOKUP($B31,'FST TT'!$C:$AH,AF$1,0),0)</f>
        <v>2</v>
      </c>
      <c r="AG31" s="80">
        <f>_xlfn.IFNA(VLOOKUP($B31,'FST OMT'!$C:$AH,AG$1,0),0)+_xlfn.IFNA(VLOOKUP($B31,'FST CV'!$C:$AH,AG$1,0),0)+_xlfn.IFNA(VLOOKUP($B31,'FST TT'!$C:$AH,AG$1,0),0)</f>
        <v>0</v>
      </c>
      <c r="AH31" s="80">
        <f>_xlfn.IFNA(VLOOKUP($B31,'FST OMT'!$C:$AH,AH$1,0),0)+_xlfn.IFNA(VLOOKUP($B31,'FST CV'!$C:$AH,AH$1,0),0)+_xlfn.IFNA(VLOOKUP($B31,'FST TT'!$C:$AH,AH$1,0),0)</f>
        <v>0</v>
      </c>
      <c r="AI31" s="80">
        <f>_xlfn.IFNA(VLOOKUP($B31,'FST OMT'!$C:$AH,AI$1,0),0)+_xlfn.IFNA(VLOOKUP($B31,'FST CV'!$C:$AH,AI$1,0),0)+_xlfn.IFNA(VLOOKUP($B31,'FST TT'!$C:$AH,AI$1,0),0)</f>
        <v>0</v>
      </c>
      <c r="AJ31" s="80">
        <f>_xlfn.IFNA(VLOOKUP($B31,'FST OMT'!$C:$AH,AJ$1,0),0)+_xlfn.IFNA(VLOOKUP($B31,'FST CV'!$C:$AH,AJ$1,0),0)+_xlfn.IFNA(VLOOKUP($B31,'FST TT'!$C:$AH,AJ$1,0),0)</f>
        <v>0</v>
      </c>
      <c r="AK31" s="80">
        <f>_xlfn.IFNA(VLOOKUP($B31,'FST OMT'!$C:$AH,AK$1,0),0)+_xlfn.IFNA(VLOOKUP($B31,'FST CV'!$C:$AH,AK$1,0),0)+_xlfn.IFNA(VLOOKUP($B31,'FST TT'!$C:$AH,AK$1,0),0)</f>
        <v>0</v>
      </c>
      <c r="AL31" s="80">
        <f>_xlfn.IFNA(VLOOKUP($B31,'FST OMT'!$C:$AH,AL$1,0),0)+_xlfn.IFNA(VLOOKUP($B31,'FST CV'!$C:$AH,AL$1,0),0)+_xlfn.IFNA(VLOOKUP($B31,'FST TT'!$C:$AH,AL$1,0),0)</f>
        <v>0</v>
      </c>
      <c r="AM31" s="80">
        <f t="shared" si="17"/>
        <v>0</v>
      </c>
      <c r="AN31" s="80">
        <f t="shared" si="18"/>
        <v>0</v>
      </c>
      <c r="AO31" s="80">
        <f t="shared" si="19"/>
        <v>0</v>
      </c>
      <c r="AQ31" s="96">
        <f t="shared" si="20"/>
        <v>0</v>
      </c>
      <c r="AR31" s="96">
        <f t="shared" si="45"/>
        <v>1</v>
      </c>
      <c r="AS31" s="96">
        <f t="shared" si="46"/>
        <v>0</v>
      </c>
      <c r="AT31" s="96">
        <f t="shared" si="47"/>
        <v>0</v>
      </c>
      <c r="AU31" s="96">
        <f t="shared" si="48"/>
        <v>0</v>
      </c>
      <c r="AV31" s="96">
        <f t="shared" si="49"/>
        <v>0</v>
      </c>
      <c r="AW31" s="96">
        <f t="shared" si="50"/>
        <v>0</v>
      </c>
      <c r="AX31" s="96">
        <f t="shared" si="51"/>
        <v>0</v>
      </c>
      <c r="AY31" s="96">
        <f t="shared" si="52"/>
        <v>0</v>
      </c>
      <c r="AZ31" s="96">
        <f t="shared" si="53"/>
        <v>0</v>
      </c>
      <c r="BA31" s="96">
        <f t="shared" si="54"/>
        <v>0</v>
      </c>
      <c r="BB31" s="96">
        <f t="shared" si="23"/>
        <v>0</v>
      </c>
      <c r="BC31" s="96">
        <f t="shared" si="24"/>
        <v>1</v>
      </c>
      <c r="BD31" s="96">
        <f t="shared" si="25"/>
        <v>0</v>
      </c>
      <c r="BE31" s="96">
        <f t="shared" si="26"/>
        <v>0</v>
      </c>
      <c r="BF31" s="96">
        <f t="shared" si="27"/>
        <v>0</v>
      </c>
      <c r="BG31" s="96">
        <f t="shared" si="28"/>
        <v>0</v>
      </c>
      <c r="BH31" s="96">
        <f t="shared" si="29"/>
        <v>0</v>
      </c>
      <c r="BI31" s="96">
        <f t="shared" si="30"/>
        <v>0</v>
      </c>
      <c r="BJ31" s="96">
        <f t="shared" si="31"/>
        <v>0</v>
      </c>
      <c r="BK31" s="96">
        <f t="shared" si="32"/>
        <v>0</v>
      </c>
      <c r="BL31" s="96">
        <f t="shared" si="33"/>
        <v>0</v>
      </c>
      <c r="BM31" s="96">
        <f t="shared" si="34"/>
        <v>0</v>
      </c>
      <c r="BN31" s="96">
        <f t="shared" si="35"/>
        <v>1</v>
      </c>
      <c r="BO31" s="96">
        <f t="shared" si="36"/>
        <v>0</v>
      </c>
      <c r="BP31" s="96">
        <f t="shared" si="37"/>
        <v>0</v>
      </c>
      <c r="BQ31" s="96">
        <f t="shared" si="38"/>
        <v>0</v>
      </c>
      <c r="BR31" s="96">
        <f t="shared" si="39"/>
        <v>0</v>
      </c>
      <c r="BS31" s="96">
        <f t="shared" si="40"/>
        <v>0</v>
      </c>
      <c r="BT31" s="96">
        <f t="shared" si="41"/>
        <v>0</v>
      </c>
      <c r="BU31" s="96">
        <f t="shared" si="42"/>
        <v>0</v>
      </c>
      <c r="BV31" s="96">
        <f t="shared" si="43"/>
        <v>0</v>
      </c>
      <c r="BW31" s="96">
        <f t="shared" si="44"/>
        <v>0</v>
      </c>
    </row>
    <row r="32" spans="2:75">
      <c r="B32" s="74">
        <v>310003078</v>
      </c>
      <c r="C32" s="74">
        <v>310003078</v>
      </c>
      <c r="D32" s="46" t="s">
        <v>56</v>
      </c>
      <c r="E32" s="46" t="s">
        <v>201</v>
      </c>
      <c r="F32" s="80">
        <f>_xlfn.IFNA(VLOOKUP($B32,'FST MT'!$A:$K,F$1,0),0)</f>
        <v>0</v>
      </c>
      <c r="G32" s="80">
        <f>_xlfn.IFNA(VLOOKUP($B32,'FST OMT'!$C:$AH,G$1,0),0)+_xlfn.IFNA(VLOOKUP($B32,'FST CV'!$C:$AH,G$1,0),0)+_xlfn.IFNA(VLOOKUP($B32,'FST TT'!$C:$AH,G$1,0),0)</f>
        <v>0</v>
      </c>
      <c r="H32" s="80">
        <f>_xlfn.IFNA(VLOOKUP($B32,'FST OMT'!$C:$AH,H$1,0),0)+_xlfn.IFNA(VLOOKUP($B32,'FST CV'!$C:$AH,H$1,0),0)+_xlfn.IFNA(VLOOKUP($B32,'FST TT'!$C:$AH,H$1,0),0)</f>
        <v>0</v>
      </c>
      <c r="I32" s="80">
        <f>_xlfn.IFNA(VLOOKUP($B32,'FST OMT'!$C:$AH,I$1,0),0)+_xlfn.IFNA(VLOOKUP($B32,'FST CV'!$C:$AH,I$1,0),0)+_xlfn.IFNA(VLOOKUP($B32,'FST TT'!$C:$AH,I$1,0),0)</f>
        <v>0</v>
      </c>
      <c r="J32" s="80">
        <f>_xlfn.IFNA(VLOOKUP($B32,'FST OMT'!$C:$AH,J$1,0),0)+_xlfn.IFNA(VLOOKUP($B32,'FST CV'!$C:$AH,J$1,0),0)+_xlfn.IFNA(VLOOKUP($B32,'FST TT'!$C:$AH,J$1,0),0)</f>
        <v>0</v>
      </c>
      <c r="K32" s="80">
        <f>_xlfn.IFNA(VLOOKUP($B32,'FST OMT'!$C:$AH,K$1,0),0)+_xlfn.IFNA(VLOOKUP($B32,'FST CV'!$C:$AH,K$1,0),0)+_xlfn.IFNA(VLOOKUP($B32,'FST TT'!$C:$AH,K$1,0),0)</f>
        <v>0</v>
      </c>
      <c r="L32" s="80">
        <f>_xlfn.IFNA(VLOOKUP($B32,'FST OMT'!$C:$AH,L$1,0),0)+_xlfn.IFNA(VLOOKUP($B32,'FST CV'!$C:$AH,L$1,0),0)+_xlfn.IFNA(VLOOKUP($B32,'FST TT'!$C:$AH,L$1,0),0)</f>
        <v>0</v>
      </c>
      <c r="M32" s="80">
        <f>_xlfn.IFNA(VLOOKUP($B32,'FST OMT'!$C:$AH,M$1,0),0)+_xlfn.IFNA(VLOOKUP($B32,'FST CV'!$C:$AH,M$1,0),0)+_xlfn.IFNA(VLOOKUP($B32,'FST TT'!$C:$AH,M$1,0),0)</f>
        <v>0</v>
      </c>
      <c r="N32" s="80">
        <f>_xlfn.IFNA(VLOOKUP($B32,'FST OMT'!$C:$AH,N$1,0),0)+_xlfn.IFNA(VLOOKUP($B32,'FST CV'!$C:$AH,N$1,0),0)+_xlfn.IFNA(VLOOKUP($B32,'FST TT'!$C:$AH,N$1,0),0)</f>
        <v>0</v>
      </c>
      <c r="O32" s="80">
        <f t="shared" si="11"/>
        <v>0</v>
      </c>
      <c r="P32" s="80">
        <f t="shared" si="12"/>
        <v>0</v>
      </c>
      <c r="Q32" s="80">
        <f t="shared" si="13"/>
        <v>0</v>
      </c>
      <c r="R32" s="80">
        <f>_xlfn.IFNA(VLOOKUP($B32,'FST MT'!$C:$FS,67,0),0)</f>
        <v>0</v>
      </c>
      <c r="S32" s="80">
        <f>_xlfn.IFNA(VLOOKUP($B32,'FST OMT'!$C:$AH,S$1,0),0)+_xlfn.IFNA(VLOOKUP($B32,'FST CV'!$C:$AH,S$1,0),0)+_xlfn.IFNA(VLOOKUP($B32,'FST TT'!$C:$AH,S$1,0),0)</f>
        <v>0</v>
      </c>
      <c r="T32" s="80">
        <f>_xlfn.IFNA(VLOOKUP($B32,'FST OMT'!$C:$AH,T$1,0),0)+_xlfn.IFNA(VLOOKUP($B32,'FST CV'!$C:$AH,T$1,0),0)+_xlfn.IFNA(VLOOKUP($B32,'FST TT'!$C:$AH,T$1,0),0)</f>
        <v>0</v>
      </c>
      <c r="U32" s="80">
        <f>_xlfn.IFNA(VLOOKUP($B32,'FST OMT'!$C:$AH,U$1,0),0)+_xlfn.IFNA(VLOOKUP($B32,'FST CV'!$C:$AH,U$1,0),0)+_xlfn.IFNA(VLOOKUP($B32,'FST TT'!$C:$AH,U$1,0),0)</f>
        <v>0</v>
      </c>
      <c r="V32" s="80">
        <f>_xlfn.IFNA(VLOOKUP($B32,'FST OMT'!$C:$AH,V$1,0),0)+_xlfn.IFNA(VLOOKUP($B32,'FST CV'!$C:$AH,V$1,0),0)+_xlfn.IFNA(VLOOKUP($B32,'FST TT'!$C:$AH,V$1,0),0)</f>
        <v>0</v>
      </c>
      <c r="W32" s="80">
        <f>_xlfn.IFNA(VLOOKUP($B32,'FST OMT'!$C:$AH,W$1,0),0)+_xlfn.IFNA(VLOOKUP($B32,'FST CV'!$C:$AH,W$1,0),0)+_xlfn.IFNA(VLOOKUP($B32,'FST TT'!$C:$AH,W$1,0),0)</f>
        <v>0</v>
      </c>
      <c r="X32" s="80">
        <f>_xlfn.IFNA(VLOOKUP($B32,'FST OMT'!$C:$AH,X$1,0),0)+_xlfn.IFNA(VLOOKUP($B32,'FST CV'!$C:$AH,X$1,0),0)+_xlfn.IFNA(VLOOKUP($B32,'FST TT'!$C:$AH,X$1,0),0)</f>
        <v>0</v>
      </c>
      <c r="Y32" s="80">
        <f>_xlfn.IFNA(VLOOKUP($B32,'FST OMT'!$C:$AH,Y$1,0),0)+_xlfn.IFNA(VLOOKUP($B32,'FST CV'!$C:$AH,Y$1,0),0)+_xlfn.IFNA(VLOOKUP($B32,'FST TT'!$C:$AH,Y$1,0),0)</f>
        <v>0</v>
      </c>
      <c r="Z32" s="80">
        <f>_xlfn.IFNA(VLOOKUP($B32,'FST OMT'!$C:$AH,Z$1,0),0)+_xlfn.IFNA(VLOOKUP($B32,'FST CV'!$C:$AH,Z$1,0),0)+_xlfn.IFNA(VLOOKUP($B32,'FST TT'!$C:$AH,Z$1,0),0)</f>
        <v>0</v>
      </c>
      <c r="AA32" s="80">
        <f t="shared" si="14"/>
        <v>0</v>
      </c>
      <c r="AB32" s="80">
        <f t="shared" si="15"/>
        <v>0</v>
      </c>
      <c r="AC32" s="80">
        <f t="shared" si="16"/>
        <v>0</v>
      </c>
      <c r="AD32" s="80">
        <f>_xlfn.IFNA(VLOOKUP($B32,'FST MT'!$C:$FS,123,0),0)</f>
        <v>0</v>
      </c>
      <c r="AE32" s="80">
        <f>_xlfn.IFNA(VLOOKUP($B32,'FST OMT'!$C:$AH,AE$1,0),0)+_xlfn.IFNA(VLOOKUP($B32,'FST CV'!$C:$AH,AE$1,0),0)+_xlfn.IFNA(VLOOKUP($B32,'FST TT'!$C:$AH,AE$1,0),0)</f>
        <v>0</v>
      </c>
      <c r="AF32" s="80">
        <f>_xlfn.IFNA(VLOOKUP($B32,'FST OMT'!$C:$AH,AF$1,0),0)+_xlfn.IFNA(VLOOKUP($B32,'FST CV'!$C:$AH,AF$1,0),0)+_xlfn.IFNA(VLOOKUP($B32,'FST TT'!$C:$AH,AF$1,0),0)</f>
        <v>0</v>
      </c>
      <c r="AG32" s="80">
        <f>_xlfn.IFNA(VLOOKUP($B32,'FST OMT'!$C:$AH,AG$1,0),0)+_xlfn.IFNA(VLOOKUP($B32,'FST CV'!$C:$AH,AG$1,0),0)+_xlfn.IFNA(VLOOKUP($B32,'FST TT'!$C:$AH,AG$1,0),0)</f>
        <v>0</v>
      </c>
      <c r="AH32" s="80">
        <f>_xlfn.IFNA(VLOOKUP($B32,'FST OMT'!$C:$AH,AH$1,0),0)+_xlfn.IFNA(VLOOKUP($B32,'FST CV'!$C:$AH,AH$1,0),0)+_xlfn.IFNA(VLOOKUP($B32,'FST TT'!$C:$AH,AH$1,0),0)</f>
        <v>0</v>
      </c>
      <c r="AI32" s="80">
        <f>_xlfn.IFNA(VLOOKUP($B32,'FST OMT'!$C:$AH,AI$1,0),0)+_xlfn.IFNA(VLOOKUP($B32,'FST CV'!$C:$AH,AI$1,0),0)+_xlfn.IFNA(VLOOKUP($B32,'FST TT'!$C:$AH,AI$1,0),0)</f>
        <v>0</v>
      </c>
      <c r="AJ32" s="80">
        <f>_xlfn.IFNA(VLOOKUP($B32,'FST OMT'!$C:$AH,AJ$1,0),0)+_xlfn.IFNA(VLOOKUP($B32,'FST CV'!$C:$AH,AJ$1,0),0)+_xlfn.IFNA(VLOOKUP($B32,'FST TT'!$C:$AH,AJ$1,0),0)</f>
        <v>0</v>
      </c>
      <c r="AK32" s="80">
        <f>_xlfn.IFNA(VLOOKUP($B32,'FST OMT'!$C:$AH,AK$1,0),0)+_xlfn.IFNA(VLOOKUP($B32,'FST CV'!$C:$AH,AK$1,0),0)+_xlfn.IFNA(VLOOKUP($B32,'FST TT'!$C:$AH,AK$1,0),0)</f>
        <v>0</v>
      </c>
      <c r="AL32" s="80">
        <f>_xlfn.IFNA(VLOOKUP($B32,'FST OMT'!$C:$AH,AL$1,0),0)+_xlfn.IFNA(VLOOKUP($B32,'FST CV'!$C:$AH,AL$1,0),0)+_xlfn.IFNA(VLOOKUP($B32,'FST TT'!$C:$AH,AL$1,0),0)</f>
        <v>0</v>
      </c>
      <c r="AM32" s="80">
        <f t="shared" si="17"/>
        <v>0</v>
      </c>
      <c r="AN32" s="80">
        <f t="shared" si="18"/>
        <v>0</v>
      </c>
      <c r="AO32" s="80">
        <f t="shared" si="19"/>
        <v>0</v>
      </c>
      <c r="AQ32" s="96">
        <f t="shared" si="20"/>
        <v>0</v>
      </c>
      <c r="AR32" s="96">
        <f t="shared" si="45"/>
        <v>0</v>
      </c>
      <c r="AS32" s="96">
        <f t="shared" si="46"/>
        <v>0</v>
      </c>
      <c r="AT32" s="96">
        <f t="shared" si="47"/>
        <v>0</v>
      </c>
      <c r="AU32" s="96">
        <f t="shared" si="48"/>
        <v>0</v>
      </c>
      <c r="AV32" s="96">
        <f t="shared" si="49"/>
        <v>0</v>
      </c>
      <c r="AW32" s="96">
        <f t="shared" si="50"/>
        <v>0</v>
      </c>
      <c r="AX32" s="96">
        <f t="shared" si="51"/>
        <v>0</v>
      </c>
      <c r="AY32" s="96">
        <f t="shared" si="52"/>
        <v>0</v>
      </c>
      <c r="AZ32" s="96">
        <f t="shared" si="53"/>
        <v>0</v>
      </c>
      <c r="BA32" s="96">
        <f t="shared" si="54"/>
        <v>0</v>
      </c>
      <c r="BB32" s="96">
        <f t="shared" si="23"/>
        <v>0</v>
      </c>
      <c r="BC32" s="96">
        <f t="shared" si="24"/>
        <v>0</v>
      </c>
      <c r="BD32" s="96">
        <f t="shared" si="25"/>
        <v>0</v>
      </c>
      <c r="BE32" s="96">
        <f t="shared" si="26"/>
        <v>0</v>
      </c>
      <c r="BF32" s="96">
        <f t="shared" si="27"/>
        <v>0</v>
      </c>
      <c r="BG32" s="96">
        <f t="shared" si="28"/>
        <v>0</v>
      </c>
      <c r="BH32" s="96">
        <f t="shared" si="29"/>
        <v>0</v>
      </c>
      <c r="BI32" s="96">
        <f t="shared" si="30"/>
        <v>0</v>
      </c>
      <c r="BJ32" s="96">
        <f t="shared" si="31"/>
        <v>0</v>
      </c>
      <c r="BK32" s="96">
        <f t="shared" si="32"/>
        <v>0</v>
      </c>
      <c r="BL32" s="96">
        <f t="shared" si="33"/>
        <v>0</v>
      </c>
      <c r="BM32" s="96">
        <f t="shared" si="34"/>
        <v>0</v>
      </c>
      <c r="BN32" s="96">
        <f t="shared" si="35"/>
        <v>0</v>
      </c>
      <c r="BO32" s="96">
        <f t="shared" si="36"/>
        <v>0</v>
      </c>
      <c r="BP32" s="96">
        <f t="shared" si="37"/>
        <v>0</v>
      </c>
      <c r="BQ32" s="96">
        <f t="shared" si="38"/>
        <v>0</v>
      </c>
      <c r="BR32" s="96">
        <f t="shared" si="39"/>
        <v>0</v>
      </c>
      <c r="BS32" s="96">
        <f t="shared" si="40"/>
        <v>0</v>
      </c>
      <c r="BT32" s="96">
        <f t="shared" si="41"/>
        <v>0</v>
      </c>
      <c r="BU32" s="96">
        <f t="shared" si="42"/>
        <v>0</v>
      </c>
      <c r="BV32" s="96">
        <f t="shared" si="43"/>
        <v>0</v>
      </c>
      <c r="BW32" s="96">
        <f t="shared" si="44"/>
        <v>0</v>
      </c>
    </row>
    <row r="33" spans="2:77">
      <c r="B33" s="74">
        <v>310002531</v>
      </c>
      <c r="C33" s="74">
        <v>310002531</v>
      </c>
      <c r="D33" s="46" t="s">
        <v>57</v>
      </c>
      <c r="E33" s="46" t="s">
        <v>183</v>
      </c>
      <c r="F33" s="80">
        <f>_xlfn.IFNA(VLOOKUP($B33,'FST MT'!$A:$K,F$1,0),0)</f>
        <v>0</v>
      </c>
      <c r="G33" s="80">
        <f>_xlfn.IFNA(VLOOKUP($B33,'FST OMT'!$C:$AH,G$1,0),0)+_xlfn.IFNA(VLOOKUP($B33,'FST CV'!$C:$AH,G$1,0),0)+_xlfn.IFNA(VLOOKUP($B33,'FST TT'!$C:$AH,G$1,0),0)</f>
        <v>0</v>
      </c>
      <c r="H33" s="80">
        <f>_xlfn.IFNA(VLOOKUP($B33,'FST OMT'!$C:$AH,H$1,0),0)+_xlfn.IFNA(VLOOKUP($B33,'FST CV'!$C:$AH,H$1,0),0)+_xlfn.IFNA(VLOOKUP($B33,'FST TT'!$C:$AH,H$1,0),0)</f>
        <v>0</v>
      </c>
      <c r="I33" s="80">
        <f>_xlfn.IFNA(VLOOKUP($B33,'FST OMT'!$C:$AH,I$1,0),0)+_xlfn.IFNA(VLOOKUP($B33,'FST CV'!$C:$AH,I$1,0),0)+_xlfn.IFNA(VLOOKUP($B33,'FST TT'!$C:$AH,I$1,0),0)</f>
        <v>0</v>
      </c>
      <c r="J33" s="80">
        <f>_xlfn.IFNA(VLOOKUP($B33,'FST OMT'!$C:$AH,J$1,0),0)+_xlfn.IFNA(VLOOKUP($B33,'FST CV'!$C:$AH,J$1,0),0)+_xlfn.IFNA(VLOOKUP($B33,'FST TT'!$C:$AH,J$1,0),0)</f>
        <v>0</v>
      </c>
      <c r="K33" s="80">
        <f>_xlfn.IFNA(VLOOKUP($B33,'FST OMT'!$C:$AH,K$1,0),0)+_xlfn.IFNA(VLOOKUP($B33,'FST CV'!$C:$AH,K$1,0),0)+_xlfn.IFNA(VLOOKUP($B33,'FST TT'!$C:$AH,K$1,0),0)</f>
        <v>0</v>
      </c>
      <c r="L33" s="80">
        <f>_xlfn.IFNA(VLOOKUP($B33,'FST OMT'!$C:$AH,L$1,0),0)+_xlfn.IFNA(VLOOKUP($B33,'FST CV'!$C:$AH,L$1,0),0)+_xlfn.IFNA(VLOOKUP($B33,'FST TT'!$C:$AH,L$1,0),0)</f>
        <v>0</v>
      </c>
      <c r="M33" s="80">
        <f>_xlfn.IFNA(VLOOKUP($B33,'FST OMT'!$C:$AH,M$1,0),0)+_xlfn.IFNA(VLOOKUP($B33,'FST CV'!$C:$AH,M$1,0),0)+_xlfn.IFNA(VLOOKUP($B33,'FST TT'!$C:$AH,M$1,0),0)</f>
        <v>0</v>
      </c>
      <c r="N33" s="80">
        <f>_xlfn.IFNA(VLOOKUP($B33,'FST OMT'!$C:$AH,N$1,0),0)+_xlfn.IFNA(VLOOKUP($B33,'FST CV'!$C:$AH,N$1,0),0)+_xlfn.IFNA(VLOOKUP($B33,'FST TT'!$C:$AH,N$1,0),0)</f>
        <v>0</v>
      </c>
      <c r="O33" s="80">
        <f t="shared" si="11"/>
        <v>0</v>
      </c>
      <c r="P33" s="80">
        <f t="shared" si="12"/>
        <v>0</v>
      </c>
      <c r="Q33" s="80">
        <f t="shared" si="13"/>
        <v>0</v>
      </c>
      <c r="R33" s="80">
        <f>_xlfn.IFNA(VLOOKUP($B33,'FST MT'!$C:$FS,67,0),0)</f>
        <v>0</v>
      </c>
      <c r="S33" s="80">
        <f>_xlfn.IFNA(VLOOKUP($B33,'FST OMT'!$C:$AH,S$1,0),0)+_xlfn.IFNA(VLOOKUP($B33,'FST CV'!$C:$AH,S$1,0),0)+_xlfn.IFNA(VLOOKUP($B33,'FST TT'!$C:$AH,S$1,0),0)</f>
        <v>0</v>
      </c>
      <c r="T33" s="80">
        <f>_xlfn.IFNA(VLOOKUP($B33,'FST OMT'!$C:$AH,T$1,0),0)+_xlfn.IFNA(VLOOKUP($B33,'FST CV'!$C:$AH,T$1,0),0)+_xlfn.IFNA(VLOOKUP($B33,'FST TT'!$C:$AH,T$1,0),0)</f>
        <v>0</v>
      </c>
      <c r="U33" s="80">
        <f>_xlfn.IFNA(VLOOKUP($B33,'FST OMT'!$C:$AH,U$1,0),0)+_xlfn.IFNA(VLOOKUP($B33,'FST CV'!$C:$AH,U$1,0),0)+_xlfn.IFNA(VLOOKUP($B33,'FST TT'!$C:$AH,U$1,0),0)</f>
        <v>0</v>
      </c>
      <c r="V33" s="80">
        <f>_xlfn.IFNA(VLOOKUP($B33,'FST OMT'!$C:$AH,V$1,0),0)+_xlfn.IFNA(VLOOKUP($B33,'FST CV'!$C:$AH,V$1,0),0)+_xlfn.IFNA(VLOOKUP($B33,'FST TT'!$C:$AH,V$1,0),0)</f>
        <v>0</v>
      </c>
      <c r="W33" s="80">
        <f>_xlfn.IFNA(VLOOKUP($B33,'FST OMT'!$C:$AH,W$1,0),0)+_xlfn.IFNA(VLOOKUP($B33,'FST CV'!$C:$AH,W$1,0),0)+_xlfn.IFNA(VLOOKUP($B33,'FST TT'!$C:$AH,W$1,0),0)</f>
        <v>0</v>
      </c>
      <c r="X33" s="80">
        <f>_xlfn.IFNA(VLOOKUP($B33,'FST OMT'!$C:$AH,X$1,0),0)+_xlfn.IFNA(VLOOKUP($B33,'FST CV'!$C:$AH,X$1,0),0)+_xlfn.IFNA(VLOOKUP($B33,'FST TT'!$C:$AH,X$1,0),0)</f>
        <v>0</v>
      </c>
      <c r="Y33" s="80">
        <f>_xlfn.IFNA(VLOOKUP($B33,'FST OMT'!$C:$AH,Y$1,0),0)+_xlfn.IFNA(VLOOKUP($B33,'FST CV'!$C:$AH,Y$1,0),0)+_xlfn.IFNA(VLOOKUP($B33,'FST TT'!$C:$AH,Y$1,0),0)</f>
        <v>0</v>
      </c>
      <c r="Z33" s="80">
        <f>_xlfn.IFNA(VLOOKUP($B33,'FST OMT'!$C:$AH,Z$1,0),0)+_xlfn.IFNA(VLOOKUP($B33,'FST CV'!$C:$AH,Z$1,0),0)+_xlfn.IFNA(VLOOKUP($B33,'FST TT'!$C:$AH,Z$1,0),0)</f>
        <v>0</v>
      </c>
      <c r="AA33" s="80">
        <f t="shared" si="14"/>
        <v>0</v>
      </c>
      <c r="AB33" s="80">
        <f t="shared" si="15"/>
        <v>0</v>
      </c>
      <c r="AC33" s="80">
        <f t="shared" si="16"/>
        <v>0</v>
      </c>
      <c r="AD33" s="80">
        <f>_xlfn.IFNA(VLOOKUP($B33,'FST MT'!$C:$FS,123,0),0)</f>
        <v>0</v>
      </c>
      <c r="AE33" s="80">
        <f>_xlfn.IFNA(VLOOKUP($B33,'FST OMT'!$C:$AH,AE$1,0),0)+_xlfn.IFNA(VLOOKUP($B33,'FST CV'!$C:$AH,AE$1,0),0)+_xlfn.IFNA(VLOOKUP($B33,'FST TT'!$C:$AH,AE$1,0),0)</f>
        <v>0</v>
      </c>
      <c r="AF33" s="80">
        <f>_xlfn.IFNA(VLOOKUP($B33,'FST OMT'!$C:$AH,AF$1,0),0)+_xlfn.IFNA(VLOOKUP($B33,'FST CV'!$C:$AH,AF$1,0),0)+_xlfn.IFNA(VLOOKUP($B33,'FST TT'!$C:$AH,AF$1,0),0)</f>
        <v>0</v>
      </c>
      <c r="AG33" s="80">
        <f>_xlfn.IFNA(VLOOKUP($B33,'FST OMT'!$C:$AH,AG$1,0),0)+_xlfn.IFNA(VLOOKUP($B33,'FST CV'!$C:$AH,AG$1,0),0)+_xlfn.IFNA(VLOOKUP($B33,'FST TT'!$C:$AH,AG$1,0),0)</f>
        <v>0</v>
      </c>
      <c r="AH33" s="80">
        <f>_xlfn.IFNA(VLOOKUP($B33,'FST OMT'!$C:$AH,AH$1,0),0)+_xlfn.IFNA(VLOOKUP($B33,'FST CV'!$C:$AH,AH$1,0),0)+_xlfn.IFNA(VLOOKUP($B33,'FST TT'!$C:$AH,AH$1,0),0)</f>
        <v>0</v>
      </c>
      <c r="AI33" s="80">
        <f>_xlfn.IFNA(VLOOKUP($B33,'FST OMT'!$C:$AH,AI$1,0),0)+_xlfn.IFNA(VLOOKUP($B33,'FST CV'!$C:$AH,AI$1,0),0)+_xlfn.IFNA(VLOOKUP($B33,'FST TT'!$C:$AH,AI$1,0),0)</f>
        <v>0</v>
      </c>
      <c r="AJ33" s="80">
        <f>_xlfn.IFNA(VLOOKUP($B33,'FST OMT'!$C:$AH,AJ$1,0),0)+_xlfn.IFNA(VLOOKUP($B33,'FST CV'!$C:$AH,AJ$1,0),0)+_xlfn.IFNA(VLOOKUP($B33,'FST TT'!$C:$AH,AJ$1,0),0)</f>
        <v>0</v>
      </c>
      <c r="AK33" s="80">
        <f>_xlfn.IFNA(VLOOKUP($B33,'FST OMT'!$C:$AH,AK$1,0),0)+_xlfn.IFNA(VLOOKUP($B33,'FST CV'!$C:$AH,AK$1,0),0)+_xlfn.IFNA(VLOOKUP($B33,'FST TT'!$C:$AH,AK$1,0),0)</f>
        <v>0</v>
      </c>
      <c r="AL33" s="80">
        <f>_xlfn.IFNA(VLOOKUP($B33,'FST OMT'!$C:$AH,AL$1,0),0)+_xlfn.IFNA(VLOOKUP($B33,'FST CV'!$C:$AH,AL$1,0),0)+_xlfn.IFNA(VLOOKUP($B33,'FST TT'!$C:$AH,AL$1,0),0)</f>
        <v>0</v>
      </c>
      <c r="AM33" s="80">
        <f t="shared" si="17"/>
        <v>0</v>
      </c>
      <c r="AN33" s="80">
        <f t="shared" si="18"/>
        <v>0</v>
      </c>
      <c r="AO33" s="80">
        <f t="shared" si="19"/>
        <v>0</v>
      </c>
      <c r="AQ33" s="96">
        <f t="shared" si="20"/>
        <v>0</v>
      </c>
      <c r="AR33" s="96">
        <f t="shared" si="45"/>
        <v>0</v>
      </c>
      <c r="AS33" s="96">
        <f t="shared" si="46"/>
        <v>0</v>
      </c>
      <c r="AT33" s="96">
        <f t="shared" si="47"/>
        <v>0</v>
      </c>
      <c r="AU33" s="96">
        <f t="shared" si="48"/>
        <v>0</v>
      </c>
      <c r="AV33" s="96">
        <f t="shared" si="49"/>
        <v>0</v>
      </c>
      <c r="AW33" s="96">
        <f t="shared" si="50"/>
        <v>0</v>
      </c>
      <c r="AX33" s="96">
        <f t="shared" si="51"/>
        <v>0</v>
      </c>
      <c r="AY33" s="96">
        <f t="shared" si="52"/>
        <v>0</v>
      </c>
      <c r="AZ33" s="96">
        <f t="shared" si="53"/>
        <v>0</v>
      </c>
      <c r="BA33" s="96">
        <f t="shared" si="54"/>
        <v>0</v>
      </c>
      <c r="BB33" s="96">
        <f t="shared" si="23"/>
        <v>0</v>
      </c>
      <c r="BC33" s="96">
        <f t="shared" si="24"/>
        <v>0</v>
      </c>
      <c r="BD33" s="96">
        <f t="shared" si="25"/>
        <v>0</v>
      </c>
      <c r="BE33" s="96">
        <f t="shared" si="26"/>
        <v>0</v>
      </c>
      <c r="BF33" s="96">
        <f t="shared" si="27"/>
        <v>0</v>
      </c>
      <c r="BG33" s="96">
        <f t="shared" si="28"/>
        <v>0</v>
      </c>
      <c r="BH33" s="96">
        <f t="shared" si="29"/>
        <v>0</v>
      </c>
      <c r="BI33" s="96">
        <f t="shared" si="30"/>
        <v>0</v>
      </c>
      <c r="BJ33" s="96">
        <f t="shared" si="31"/>
        <v>0</v>
      </c>
      <c r="BK33" s="96">
        <f t="shared" si="32"/>
        <v>0</v>
      </c>
      <c r="BL33" s="96">
        <f t="shared" si="33"/>
        <v>0</v>
      </c>
      <c r="BM33" s="96">
        <f t="shared" si="34"/>
        <v>0</v>
      </c>
      <c r="BN33" s="96">
        <f t="shared" si="35"/>
        <v>0</v>
      </c>
      <c r="BO33" s="96">
        <f t="shared" si="36"/>
        <v>0</v>
      </c>
      <c r="BP33" s="96">
        <f t="shared" si="37"/>
        <v>0</v>
      </c>
      <c r="BQ33" s="96">
        <f t="shared" si="38"/>
        <v>0</v>
      </c>
      <c r="BR33" s="96">
        <f t="shared" si="39"/>
        <v>0</v>
      </c>
      <c r="BS33" s="96">
        <f t="shared" si="40"/>
        <v>0</v>
      </c>
      <c r="BT33" s="96">
        <f t="shared" si="41"/>
        <v>0</v>
      </c>
      <c r="BU33" s="96">
        <f t="shared" si="42"/>
        <v>0</v>
      </c>
      <c r="BV33" s="96">
        <f t="shared" si="43"/>
        <v>0</v>
      </c>
      <c r="BW33" s="96">
        <f t="shared" si="44"/>
        <v>0</v>
      </c>
    </row>
    <row r="34" spans="2:77">
      <c r="B34" s="74">
        <v>310002532</v>
      </c>
      <c r="C34" s="74">
        <v>310002532</v>
      </c>
      <c r="D34" s="46" t="s">
        <v>58</v>
      </c>
      <c r="E34" s="46" t="s">
        <v>184</v>
      </c>
      <c r="F34" s="80">
        <f>_xlfn.IFNA(VLOOKUP($B34,'FST MT'!$A:$K,F$1,0),0)</f>
        <v>0</v>
      </c>
      <c r="G34" s="80">
        <f>_xlfn.IFNA(VLOOKUP($B34,'FST OMT'!$C:$AH,G$1,0),0)+_xlfn.IFNA(VLOOKUP($B34,'FST CV'!$C:$AH,G$1,0),0)+_xlfn.IFNA(VLOOKUP($B34,'FST TT'!$C:$AH,G$1,0),0)</f>
        <v>0</v>
      </c>
      <c r="H34" s="80">
        <f>_xlfn.IFNA(VLOOKUP($B34,'FST OMT'!$C:$AH,H$1,0),0)+_xlfn.IFNA(VLOOKUP($B34,'FST CV'!$C:$AH,H$1,0),0)+_xlfn.IFNA(VLOOKUP($B34,'FST TT'!$C:$AH,H$1,0),0)</f>
        <v>0</v>
      </c>
      <c r="I34" s="80">
        <f>_xlfn.IFNA(VLOOKUP($B34,'FST OMT'!$C:$AH,I$1,0),0)+_xlfn.IFNA(VLOOKUP($B34,'FST CV'!$C:$AH,I$1,0),0)+_xlfn.IFNA(VLOOKUP($B34,'FST TT'!$C:$AH,I$1,0),0)</f>
        <v>0</v>
      </c>
      <c r="J34" s="80">
        <f>_xlfn.IFNA(VLOOKUP($B34,'FST OMT'!$C:$AH,J$1,0),0)+_xlfn.IFNA(VLOOKUP($B34,'FST CV'!$C:$AH,J$1,0),0)+_xlfn.IFNA(VLOOKUP($B34,'FST TT'!$C:$AH,J$1,0),0)</f>
        <v>0</v>
      </c>
      <c r="K34" s="80">
        <f>_xlfn.IFNA(VLOOKUP($B34,'FST OMT'!$C:$AH,K$1,0),0)+_xlfn.IFNA(VLOOKUP($B34,'FST CV'!$C:$AH,K$1,0),0)+_xlfn.IFNA(VLOOKUP($B34,'FST TT'!$C:$AH,K$1,0),0)</f>
        <v>0</v>
      </c>
      <c r="L34" s="80">
        <f>_xlfn.IFNA(VLOOKUP($B34,'FST OMT'!$C:$AH,L$1,0),0)+_xlfn.IFNA(VLOOKUP($B34,'FST CV'!$C:$AH,L$1,0),0)+_xlfn.IFNA(VLOOKUP($B34,'FST TT'!$C:$AH,L$1,0),0)</f>
        <v>0</v>
      </c>
      <c r="M34" s="80">
        <f>_xlfn.IFNA(VLOOKUP($B34,'FST OMT'!$C:$AH,M$1,0),0)+_xlfn.IFNA(VLOOKUP($B34,'FST CV'!$C:$AH,M$1,0),0)+_xlfn.IFNA(VLOOKUP($B34,'FST TT'!$C:$AH,M$1,0),0)</f>
        <v>0</v>
      </c>
      <c r="N34" s="80">
        <f>_xlfn.IFNA(VLOOKUP($B34,'FST OMT'!$C:$AH,N$1,0),0)+_xlfn.IFNA(VLOOKUP($B34,'FST CV'!$C:$AH,N$1,0),0)+_xlfn.IFNA(VLOOKUP($B34,'FST TT'!$C:$AH,N$1,0),0)</f>
        <v>0</v>
      </c>
      <c r="O34" s="80">
        <f t="shared" si="11"/>
        <v>0</v>
      </c>
      <c r="P34" s="80">
        <f t="shared" si="12"/>
        <v>0</v>
      </c>
      <c r="Q34" s="80">
        <f t="shared" si="13"/>
        <v>0</v>
      </c>
      <c r="R34" s="80">
        <f>_xlfn.IFNA(VLOOKUP($B34,'FST MT'!$C:$FS,67,0),0)</f>
        <v>0</v>
      </c>
      <c r="S34" s="80">
        <f>_xlfn.IFNA(VLOOKUP($B34,'FST OMT'!$C:$AH,S$1,0),0)+_xlfn.IFNA(VLOOKUP($B34,'FST CV'!$C:$AH,S$1,0),0)+_xlfn.IFNA(VLOOKUP($B34,'FST TT'!$C:$AH,S$1,0),0)</f>
        <v>0</v>
      </c>
      <c r="T34" s="80">
        <f>_xlfn.IFNA(VLOOKUP($B34,'FST OMT'!$C:$AH,T$1,0),0)+_xlfn.IFNA(VLOOKUP($B34,'FST CV'!$C:$AH,T$1,0),0)+_xlfn.IFNA(VLOOKUP($B34,'FST TT'!$C:$AH,T$1,0),0)</f>
        <v>0</v>
      </c>
      <c r="U34" s="80">
        <f>_xlfn.IFNA(VLOOKUP($B34,'FST OMT'!$C:$AH,U$1,0),0)+_xlfn.IFNA(VLOOKUP($B34,'FST CV'!$C:$AH,U$1,0),0)+_xlfn.IFNA(VLOOKUP($B34,'FST TT'!$C:$AH,U$1,0),0)</f>
        <v>0</v>
      </c>
      <c r="V34" s="80">
        <f>_xlfn.IFNA(VLOOKUP($B34,'FST OMT'!$C:$AH,V$1,0),0)+_xlfn.IFNA(VLOOKUP($B34,'FST CV'!$C:$AH,V$1,0),0)+_xlfn.IFNA(VLOOKUP($B34,'FST TT'!$C:$AH,V$1,0),0)</f>
        <v>0</v>
      </c>
      <c r="W34" s="80">
        <f>_xlfn.IFNA(VLOOKUP($B34,'FST OMT'!$C:$AH,W$1,0),0)+_xlfn.IFNA(VLOOKUP($B34,'FST CV'!$C:$AH,W$1,0),0)+_xlfn.IFNA(VLOOKUP($B34,'FST TT'!$C:$AH,W$1,0),0)</f>
        <v>0</v>
      </c>
      <c r="X34" s="80">
        <f>_xlfn.IFNA(VLOOKUP($B34,'FST OMT'!$C:$AH,X$1,0),0)+_xlfn.IFNA(VLOOKUP($B34,'FST CV'!$C:$AH,X$1,0),0)+_xlfn.IFNA(VLOOKUP($B34,'FST TT'!$C:$AH,X$1,0),0)</f>
        <v>0</v>
      </c>
      <c r="Y34" s="80">
        <f>_xlfn.IFNA(VLOOKUP($B34,'FST OMT'!$C:$AH,Y$1,0),0)+_xlfn.IFNA(VLOOKUP($B34,'FST CV'!$C:$AH,Y$1,0),0)+_xlfn.IFNA(VLOOKUP($B34,'FST TT'!$C:$AH,Y$1,0),0)</f>
        <v>0</v>
      </c>
      <c r="Z34" s="80">
        <f>_xlfn.IFNA(VLOOKUP($B34,'FST OMT'!$C:$AH,Z$1,0),0)+_xlfn.IFNA(VLOOKUP($B34,'FST CV'!$C:$AH,Z$1,0),0)+_xlfn.IFNA(VLOOKUP($B34,'FST TT'!$C:$AH,Z$1,0),0)</f>
        <v>0</v>
      </c>
      <c r="AA34" s="80">
        <f t="shared" si="14"/>
        <v>0</v>
      </c>
      <c r="AB34" s="80">
        <f t="shared" si="15"/>
        <v>0</v>
      </c>
      <c r="AC34" s="80">
        <f t="shared" si="16"/>
        <v>0</v>
      </c>
      <c r="AD34" s="80">
        <f>_xlfn.IFNA(VLOOKUP($B34,'FST MT'!$C:$FS,123,0),0)</f>
        <v>0</v>
      </c>
      <c r="AE34" s="80">
        <f>_xlfn.IFNA(VLOOKUP($B34,'FST OMT'!$C:$AH,AE$1,0),0)+_xlfn.IFNA(VLOOKUP($B34,'FST CV'!$C:$AH,AE$1,0),0)+_xlfn.IFNA(VLOOKUP($B34,'FST TT'!$C:$AH,AE$1,0),0)</f>
        <v>0</v>
      </c>
      <c r="AF34" s="80">
        <f>_xlfn.IFNA(VLOOKUP($B34,'FST OMT'!$C:$AH,AF$1,0),0)+_xlfn.IFNA(VLOOKUP($B34,'FST CV'!$C:$AH,AF$1,0),0)+_xlfn.IFNA(VLOOKUP($B34,'FST TT'!$C:$AH,AF$1,0),0)</f>
        <v>0</v>
      </c>
      <c r="AG34" s="80">
        <f>_xlfn.IFNA(VLOOKUP($B34,'FST OMT'!$C:$AH,AG$1,0),0)+_xlfn.IFNA(VLOOKUP($B34,'FST CV'!$C:$AH,AG$1,0),0)+_xlfn.IFNA(VLOOKUP($B34,'FST TT'!$C:$AH,AG$1,0),0)</f>
        <v>0</v>
      </c>
      <c r="AH34" s="80">
        <f>_xlfn.IFNA(VLOOKUP($B34,'FST OMT'!$C:$AH,AH$1,0),0)+_xlfn.IFNA(VLOOKUP($B34,'FST CV'!$C:$AH,AH$1,0),0)+_xlfn.IFNA(VLOOKUP($B34,'FST TT'!$C:$AH,AH$1,0),0)</f>
        <v>0</v>
      </c>
      <c r="AI34" s="80">
        <f>_xlfn.IFNA(VLOOKUP($B34,'FST OMT'!$C:$AH,AI$1,0),0)+_xlfn.IFNA(VLOOKUP($B34,'FST CV'!$C:$AH,AI$1,0),0)+_xlfn.IFNA(VLOOKUP($B34,'FST TT'!$C:$AH,AI$1,0),0)</f>
        <v>0</v>
      </c>
      <c r="AJ34" s="80">
        <f>_xlfn.IFNA(VLOOKUP($B34,'FST OMT'!$C:$AH,AJ$1,0),0)+_xlfn.IFNA(VLOOKUP($B34,'FST CV'!$C:$AH,AJ$1,0),0)+_xlfn.IFNA(VLOOKUP($B34,'FST TT'!$C:$AH,AJ$1,0),0)</f>
        <v>0</v>
      </c>
      <c r="AK34" s="80">
        <f>_xlfn.IFNA(VLOOKUP($B34,'FST OMT'!$C:$AH,AK$1,0),0)+_xlfn.IFNA(VLOOKUP($B34,'FST CV'!$C:$AH,AK$1,0),0)+_xlfn.IFNA(VLOOKUP($B34,'FST TT'!$C:$AH,AK$1,0),0)</f>
        <v>0</v>
      </c>
      <c r="AL34" s="80">
        <f>_xlfn.IFNA(VLOOKUP($B34,'FST OMT'!$C:$AH,AL$1,0),0)+_xlfn.IFNA(VLOOKUP($B34,'FST CV'!$C:$AH,AL$1,0),0)+_xlfn.IFNA(VLOOKUP($B34,'FST TT'!$C:$AH,AL$1,0),0)</f>
        <v>0</v>
      </c>
      <c r="AM34" s="80">
        <f t="shared" si="17"/>
        <v>0</v>
      </c>
      <c r="AN34" s="80">
        <f t="shared" si="18"/>
        <v>0</v>
      </c>
      <c r="AO34" s="80">
        <f t="shared" si="19"/>
        <v>0</v>
      </c>
      <c r="AQ34" s="96">
        <f t="shared" si="20"/>
        <v>0</v>
      </c>
      <c r="AR34" s="96">
        <f t="shared" si="45"/>
        <v>0</v>
      </c>
      <c r="AS34" s="96">
        <f t="shared" si="46"/>
        <v>0</v>
      </c>
      <c r="AT34" s="96">
        <f t="shared" si="47"/>
        <v>0</v>
      </c>
      <c r="AU34" s="96">
        <f t="shared" si="48"/>
        <v>0</v>
      </c>
      <c r="AV34" s="96">
        <f t="shared" si="49"/>
        <v>0</v>
      </c>
      <c r="AW34" s="96">
        <f t="shared" si="50"/>
        <v>0</v>
      </c>
      <c r="AX34" s="96">
        <f t="shared" si="51"/>
        <v>0</v>
      </c>
      <c r="AY34" s="96">
        <f t="shared" si="52"/>
        <v>0</v>
      </c>
      <c r="AZ34" s="96">
        <f t="shared" si="53"/>
        <v>0</v>
      </c>
      <c r="BA34" s="96">
        <f t="shared" si="54"/>
        <v>0</v>
      </c>
      <c r="BB34" s="96">
        <f t="shared" si="23"/>
        <v>0</v>
      </c>
      <c r="BC34" s="96">
        <f t="shared" si="24"/>
        <v>0</v>
      </c>
      <c r="BD34" s="96">
        <f t="shared" si="25"/>
        <v>0</v>
      </c>
      <c r="BE34" s="96">
        <f t="shared" si="26"/>
        <v>0</v>
      </c>
      <c r="BF34" s="96">
        <f t="shared" si="27"/>
        <v>0</v>
      </c>
      <c r="BG34" s="96">
        <f t="shared" si="28"/>
        <v>0</v>
      </c>
      <c r="BH34" s="96">
        <f t="shared" si="29"/>
        <v>0</v>
      </c>
      <c r="BI34" s="96">
        <f t="shared" si="30"/>
        <v>0</v>
      </c>
      <c r="BJ34" s="96">
        <f t="shared" si="31"/>
        <v>0</v>
      </c>
      <c r="BK34" s="96">
        <f t="shared" si="32"/>
        <v>0</v>
      </c>
      <c r="BL34" s="96">
        <f t="shared" si="33"/>
        <v>0</v>
      </c>
      <c r="BM34" s="96">
        <f t="shared" si="34"/>
        <v>0</v>
      </c>
      <c r="BN34" s="96">
        <f t="shared" si="35"/>
        <v>0</v>
      </c>
      <c r="BO34" s="96">
        <f t="shared" si="36"/>
        <v>0</v>
      </c>
      <c r="BP34" s="96">
        <f t="shared" si="37"/>
        <v>0</v>
      </c>
      <c r="BQ34" s="96">
        <f t="shared" si="38"/>
        <v>0</v>
      </c>
      <c r="BR34" s="96">
        <f t="shared" si="39"/>
        <v>0</v>
      </c>
      <c r="BS34" s="96">
        <f t="shared" si="40"/>
        <v>0</v>
      </c>
      <c r="BT34" s="96">
        <f t="shared" si="41"/>
        <v>0</v>
      </c>
      <c r="BU34" s="96">
        <f t="shared" si="42"/>
        <v>0</v>
      </c>
      <c r="BV34" s="96">
        <f t="shared" si="43"/>
        <v>0</v>
      </c>
      <c r="BW34" s="96">
        <f t="shared" si="44"/>
        <v>0</v>
      </c>
    </row>
    <row r="35" spans="2:77">
      <c r="B35" s="74">
        <v>310002329</v>
      </c>
      <c r="C35" s="74">
        <v>310002329</v>
      </c>
      <c r="D35" s="46" t="s">
        <v>59</v>
      </c>
      <c r="E35" s="46" t="s">
        <v>182</v>
      </c>
      <c r="F35" s="80">
        <f>_xlfn.IFNA(VLOOKUP($B35,'FST MT'!$A:$K,F$1,0),0)</f>
        <v>0</v>
      </c>
      <c r="G35" s="80">
        <f>_xlfn.IFNA(VLOOKUP($B35,'FST OMT'!$C:$AH,G$1,0),0)+_xlfn.IFNA(VLOOKUP($B35,'FST CV'!$C:$AH,G$1,0),0)+_xlfn.IFNA(VLOOKUP($B35,'FST TT'!$C:$AH,G$1,0),0)</f>
        <v>0</v>
      </c>
      <c r="H35" s="80">
        <f>_xlfn.IFNA(VLOOKUP($B35,'FST OMT'!$C:$AH,H$1,0),0)+_xlfn.IFNA(VLOOKUP($B35,'FST CV'!$C:$AH,H$1,0),0)+_xlfn.IFNA(VLOOKUP($B35,'FST TT'!$C:$AH,H$1,0),0)</f>
        <v>0</v>
      </c>
      <c r="I35" s="80">
        <f>_xlfn.IFNA(VLOOKUP($B35,'FST OMT'!$C:$AH,I$1,0),0)+_xlfn.IFNA(VLOOKUP($B35,'FST CV'!$C:$AH,I$1,0),0)+_xlfn.IFNA(VLOOKUP($B35,'FST TT'!$C:$AH,I$1,0),0)</f>
        <v>0</v>
      </c>
      <c r="J35" s="80">
        <f>_xlfn.IFNA(VLOOKUP($B35,'FST OMT'!$C:$AH,J$1,0),0)+_xlfn.IFNA(VLOOKUP($B35,'FST CV'!$C:$AH,J$1,0),0)+_xlfn.IFNA(VLOOKUP($B35,'FST TT'!$C:$AH,J$1,0),0)</f>
        <v>0</v>
      </c>
      <c r="K35" s="80">
        <f>_xlfn.IFNA(VLOOKUP($B35,'FST OMT'!$C:$AH,K$1,0),0)+_xlfn.IFNA(VLOOKUP($B35,'FST CV'!$C:$AH,K$1,0),0)+_xlfn.IFNA(VLOOKUP($B35,'FST TT'!$C:$AH,K$1,0),0)</f>
        <v>0</v>
      </c>
      <c r="L35" s="80">
        <f>_xlfn.IFNA(VLOOKUP($B35,'FST OMT'!$C:$AH,L$1,0),0)+_xlfn.IFNA(VLOOKUP($B35,'FST CV'!$C:$AH,L$1,0),0)+_xlfn.IFNA(VLOOKUP($B35,'FST TT'!$C:$AH,L$1,0),0)</f>
        <v>0</v>
      </c>
      <c r="M35" s="80">
        <f>_xlfn.IFNA(VLOOKUP($B35,'FST OMT'!$C:$AH,M$1,0),0)+_xlfn.IFNA(VLOOKUP($B35,'FST CV'!$C:$AH,M$1,0),0)+_xlfn.IFNA(VLOOKUP($B35,'FST TT'!$C:$AH,M$1,0),0)</f>
        <v>0</v>
      </c>
      <c r="N35" s="80">
        <f>_xlfn.IFNA(VLOOKUP($B35,'FST OMT'!$C:$AH,N$1,0),0)+_xlfn.IFNA(VLOOKUP($B35,'FST CV'!$C:$AH,N$1,0),0)+_xlfn.IFNA(VLOOKUP($B35,'FST TT'!$C:$AH,N$1,0),0)</f>
        <v>0</v>
      </c>
      <c r="O35" s="80">
        <f t="shared" si="11"/>
        <v>0</v>
      </c>
      <c r="P35" s="80">
        <f t="shared" si="12"/>
        <v>0</v>
      </c>
      <c r="Q35" s="80">
        <f t="shared" si="13"/>
        <v>0</v>
      </c>
      <c r="R35" s="80">
        <f>_xlfn.IFNA(VLOOKUP($B35,'FST MT'!$C:$FS,67,0),0)</f>
        <v>0</v>
      </c>
      <c r="S35" s="80">
        <f>_xlfn.IFNA(VLOOKUP($B35,'FST OMT'!$C:$AH,S$1,0),0)+_xlfn.IFNA(VLOOKUP($B35,'FST CV'!$C:$AH,S$1,0),0)+_xlfn.IFNA(VLOOKUP($B35,'FST TT'!$C:$AH,S$1,0),0)</f>
        <v>0</v>
      </c>
      <c r="T35" s="80">
        <f>_xlfn.IFNA(VLOOKUP($B35,'FST OMT'!$C:$AH,T$1,0),0)+_xlfn.IFNA(VLOOKUP($B35,'FST CV'!$C:$AH,T$1,0),0)+_xlfn.IFNA(VLOOKUP($B35,'FST TT'!$C:$AH,T$1,0),0)</f>
        <v>0</v>
      </c>
      <c r="U35" s="80">
        <f>_xlfn.IFNA(VLOOKUP($B35,'FST OMT'!$C:$AH,U$1,0),0)+_xlfn.IFNA(VLOOKUP($B35,'FST CV'!$C:$AH,U$1,0),0)+_xlfn.IFNA(VLOOKUP($B35,'FST TT'!$C:$AH,U$1,0),0)</f>
        <v>0</v>
      </c>
      <c r="V35" s="80">
        <f>_xlfn.IFNA(VLOOKUP($B35,'FST OMT'!$C:$AH,V$1,0),0)+_xlfn.IFNA(VLOOKUP($B35,'FST CV'!$C:$AH,V$1,0),0)+_xlfn.IFNA(VLOOKUP($B35,'FST TT'!$C:$AH,V$1,0),0)</f>
        <v>0</v>
      </c>
      <c r="W35" s="80">
        <f>_xlfn.IFNA(VLOOKUP($B35,'FST OMT'!$C:$AH,W$1,0),0)+_xlfn.IFNA(VLOOKUP($B35,'FST CV'!$C:$AH,W$1,0),0)+_xlfn.IFNA(VLOOKUP($B35,'FST TT'!$C:$AH,W$1,0),0)</f>
        <v>0</v>
      </c>
      <c r="X35" s="80">
        <f>_xlfn.IFNA(VLOOKUP($B35,'FST OMT'!$C:$AH,X$1,0),0)+_xlfn.IFNA(VLOOKUP($B35,'FST CV'!$C:$AH,X$1,0),0)+_xlfn.IFNA(VLOOKUP($B35,'FST TT'!$C:$AH,X$1,0),0)</f>
        <v>0</v>
      </c>
      <c r="Y35" s="80">
        <f>_xlfn.IFNA(VLOOKUP($B35,'FST OMT'!$C:$AH,Y$1,0),0)+_xlfn.IFNA(VLOOKUP($B35,'FST CV'!$C:$AH,Y$1,0),0)+_xlfn.IFNA(VLOOKUP($B35,'FST TT'!$C:$AH,Y$1,0),0)</f>
        <v>0</v>
      </c>
      <c r="Z35" s="80">
        <f>_xlfn.IFNA(VLOOKUP($B35,'FST OMT'!$C:$AH,Z$1,0),0)+_xlfn.IFNA(VLOOKUP($B35,'FST CV'!$C:$AH,Z$1,0),0)+_xlfn.IFNA(VLOOKUP($B35,'FST TT'!$C:$AH,Z$1,0),0)</f>
        <v>0</v>
      </c>
      <c r="AA35" s="80">
        <f t="shared" si="14"/>
        <v>0</v>
      </c>
      <c r="AB35" s="80">
        <f t="shared" si="15"/>
        <v>0</v>
      </c>
      <c r="AC35" s="80">
        <f t="shared" si="16"/>
        <v>0</v>
      </c>
      <c r="AD35" s="80">
        <f>_xlfn.IFNA(VLOOKUP($B35,'FST MT'!$C:$FS,123,0),0)</f>
        <v>0</v>
      </c>
      <c r="AE35" s="80">
        <f>_xlfn.IFNA(VLOOKUP($B35,'FST OMT'!$C:$AH,AE$1,0),0)+_xlfn.IFNA(VLOOKUP($B35,'FST CV'!$C:$AH,AE$1,0),0)+_xlfn.IFNA(VLOOKUP($B35,'FST TT'!$C:$AH,AE$1,0),0)</f>
        <v>0</v>
      </c>
      <c r="AF35" s="80">
        <f>_xlfn.IFNA(VLOOKUP($B35,'FST OMT'!$C:$AH,AF$1,0),0)+_xlfn.IFNA(VLOOKUP($B35,'FST CV'!$C:$AH,AF$1,0),0)+_xlfn.IFNA(VLOOKUP($B35,'FST TT'!$C:$AH,AF$1,0),0)</f>
        <v>0</v>
      </c>
      <c r="AG35" s="80">
        <f>_xlfn.IFNA(VLOOKUP($B35,'FST OMT'!$C:$AH,AG$1,0),0)+_xlfn.IFNA(VLOOKUP($B35,'FST CV'!$C:$AH,AG$1,0),0)+_xlfn.IFNA(VLOOKUP($B35,'FST TT'!$C:$AH,AG$1,0),0)</f>
        <v>0</v>
      </c>
      <c r="AH35" s="80">
        <f>_xlfn.IFNA(VLOOKUP($B35,'FST OMT'!$C:$AH,AH$1,0),0)+_xlfn.IFNA(VLOOKUP($B35,'FST CV'!$C:$AH,AH$1,0),0)+_xlfn.IFNA(VLOOKUP($B35,'FST TT'!$C:$AH,AH$1,0),0)</f>
        <v>0</v>
      </c>
      <c r="AI35" s="80">
        <f>_xlfn.IFNA(VLOOKUP($B35,'FST OMT'!$C:$AH,AI$1,0),0)+_xlfn.IFNA(VLOOKUP($B35,'FST CV'!$C:$AH,AI$1,0),0)+_xlfn.IFNA(VLOOKUP($B35,'FST TT'!$C:$AH,AI$1,0),0)</f>
        <v>0</v>
      </c>
      <c r="AJ35" s="80">
        <f>_xlfn.IFNA(VLOOKUP($B35,'FST OMT'!$C:$AH,AJ$1,0),0)+_xlfn.IFNA(VLOOKUP($B35,'FST CV'!$C:$AH,AJ$1,0),0)+_xlfn.IFNA(VLOOKUP($B35,'FST TT'!$C:$AH,AJ$1,0),0)</f>
        <v>0</v>
      </c>
      <c r="AK35" s="80">
        <f>_xlfn.IFNA(VLOOKUP($B35,'FST OMT'!$C:$AH,AK$1,0),0)+_xlfn.IFNA(VLOOKUP($B35,'FST CV'!$C:$AH,AK$1,0),0)+_xlfn.IFNA(VLOOKUP($B35,'FST TT'!$C:$AH,AK$1,0),0)</f>
        <v>0</v>
      </c>
      <c r="AL35" s="80">
        <f>_xlfn.IFNA(VLOOKUP($B35,'FST OMT'!$C:$AH,AL$1,0),0)+_xlfn.IFNA(VLOOKUP($B35,'FST CV'!$C:$AH,AL$1,0),0)+_xlfn.IFNA(VLOOKUP($B35,'FST TT'!$C:$AH,AL$1,0),0)</f>
        <v>0</v>
      </c>
      <c r="AM35" s="80">
        <f t="shared" si="17"/>
        <v>0</v>
      </c>
      <c r="AN35" s="80">
        <f t="shared" si="18"/>
        <v>0</v>
      </c>
      <c r="AO35" s="80">
        <f t="shared" si="19"/>
        <v>0</v>
      </c>
      <c r="AQ35" s="96">
        <f t="shared" si="20"/>
        <v>0</v>
      </c>
      <c r="AR35" s="96">
        <f t="shared" si="45"/>
        <v>0</v>
      </c>
      <c r="AS35" s="96">
        <f t="shared" si="46"/>
        <v>0</v>
      </c>
      <c r="AT35" s="96">
        <f t="shared" si="47"/>
        <v>0</v>
      </c>
      <c r="AU35" s="96">
        <f t="shared" si="48"/>
        <v>0</v>
      </c>
      <c r="AV35" s="96">
        <f t="shared" si="49"/>
        <v>0</v>
      </c>
      <c r="AW35" s="96">
        <f t="shared" si="50"/>
        <v>0</v>
      </c>
      <c r="AX35" s="96">
        <f t="shared" si="51"/>
        <v>0</v>
      </c>
      <c r="AY35" s="96">
        <f t="shared" si="52"/>
        <v>0</v>
      </c>
      <c r="AZ35" s="96">
        <f t="shared" si="53"/>
        <v>0</v>
      </c>
      <c r="BA35" s="96">
        <f t="shared" si="54"/>
        <v>0</v>
      </c>
      <c r="BB35" s="96">
        <f t="shared" si="23"/>
        <v>0</v>
      </c>
      <c r="BC35" s="96">
        <f t="shared" si="24"/>
        <v>0</v>
      </c>
      <c r="BD35" s="96">
        <f t="shared" si="25"/>
        <v>0</v>
      </c>
      <c r="BE35" s="96">
        <f t="shared" si="26"/>
        <v>0</v>
      </c>
      <c r="BF35" s="96">
        <f t="shared" si="27"/>
        <v>0</v>
      </c>
      <c r="BG35" s="96">
        <f t="shared" si="28"/>
        <v>0</v>
      </c>
      <c r="BH35" s="96">
        <f t="shared" si="29"/>
        <v>0</v>
      </c>
      <c r="BI35" s="96">
        <f t="shared" si="30"/>
        <v>0</v>
      </c>
      <c r="BJ35" s="96">
        <f t="shared" si="31"/>
        <v>0</v>
      </c>
      <c r="BK35" s="96">
        <f t="shared" si="32"/>
        <v>0</v>
      </c>
      <c r="BL35" s="96">
        <f t="shared" si="33"/>
        <v>0</v>
      </c>
      <c r="BM35" s="96">
        <f t="shared" si="34"/>
        <v>0</v>
      </c>
      <c r="BN35" s="96">
        <f t="shared" si="35"/>
        <v>0</v>
      </c>
      <c r="BO35" s="96">
        <f t="shared" si="36"/>
        <v>0</v>
      </c>
      <c r="BP35" s="96">
        <f t="shared" si="37"/>
        <v>0</v>
      </c>
      <c r="BQ35" s="96">
        <f t="shared" si="38"/>
        <v>0</v>
      </c>
      <c r="BR35" s="96">
        <f t="shared" si="39"/>
        <v>0</v>
      </c>
      <c r="BS35" s="96">
        <f t="shared" si="40"/>
        <v>0</v>
      </c>
      <c r="BT35" s="96">
        <f t="shared" si="41"/>
        <v>0</v>
      </c>
      <c r="BU35" s="96">
        <f t="shared" si="42"/>
        <v>0</v>
      </c>
      <c r="BV35" s="96">
        <f t="shared" si="43"/>
        <v>0</v>
      </c>
      <c r="BW35" s="96">
        <f t="shared" si="44"/>
        <v>0</v>
      </c>
    </row>
    <row r="36" spans="2:77">
      <c r="B36" s="74">
        <v>310002015</v>
      </c>
      <c r="C36" s="74">
        <v>310002015</v>
      </c>
      <c r="D36" s="46" t="s">
        <v>60</v>
      </c>
      <c r="E36" s="46" t="s">
        <v>177</v>
      </c>
      <c r="F36" s="80">
        <f>_xlfn.IFNA(VLOOKUP($B36,'FST MT'!$A:$K,F$1,0),0)</f>
        <v>62525</v>
      </c>
      <c r="G36" s="80">
        <f>_xlfn.IFNA(VLOOKUP($B36,'FST OMT'!$C:$AH,G$1,0),0)+_xlfn.IFNA(VLOOKUP($B36,'FST CV'!$C:$AH,G$1,0),0)+_xlfn.IFNA(VLOOKUP($B36,'FST TT'!$C:$AH,G$1,0),0)</f>
        <v>6125</v>
      </c>
      <c r="H36" s="80">
        <f>_xlfn.IFNA(VLOOKUP($B36,'FST OMT'!$C:$AH,H$1,0),0)+_xlfn.IFNA(VLOOKUP($B36,'FST CV'!$C:$AH,H$1,0),0)+_xlfn.IFNA(VLOOKUP($B36,'FST TT'!$C:$AH,H$1,0),0)</f>
        <v>17297</v>
      </c>
      <c r="I36" s="80">
        <f>_xlfn.IFNA(VLOOKUP($B36,'FST OMT'!$C:$AH,I$1,0),0)+_xlfn.IFNA(VLOOKUP($B36,'FST CV'!$C:$AH,I$1,0),0)+_xlfn.IFNA(VLOOKUP($B36,'FST TT'!$C:$AH,I$1,0),0)</f>
        <v>5737</v>
      </c>
      <c r="J36" s="80">
        <f>_xlfn.IFNA(VLOOKUP($B36,'FST OMT'!$C:$AH,J$1,0),0)+_xlfn.IFNA(VLOOKUP($B36,'FST CV'!$C:$AH,J$1,0),0)+_xlfn.IFNA(VLOOKUP($B36,'FST TT'!$C:$AH,J$1,0),0)</f>
        <v>12790</v>
      </c>
      <c r="K36" s="80">
        <f>_xlfn.IFNA(VLOOKUP($B36,'FST OMT'!$C:$AH,K$1,0),0)+_xlfn.IFNA(VLOOKUP($B36,'FST CV'!$C:$AH,K$1,0),0)+_xlfn.IFNA(VLOOKUP($B36,'FST TT'!$C:$AH,K$1,0),0)</f>
        <v>450</v>
      </c>
      <c r="L36" s="80">
        <f>_xlfn.IFNA(VLOOKUP($B36,'FST OMT'!$C:$AH,L$1,0),0)+_xlfn.IFNA(VLOOKUP($B36,'FST CV'!$C:$AH,L$1,0),0)+_xlfn.IFNA(VLOOKUP($B36,'FST TT'!$C:$AH,L$1,0),0)</f>
        <v>4615</v>
      </c>
      <c r="M36" s="80">
        <f>_xlfn.IFNA(VLOOKUP($B36,'FST OMT'!$C:$AH,M$1,0),0)+_xlfn.IFNA(VLOOKUP($B36,'FST CV'!$C:$AH,M$1,0),0)+_xlfn.IFNA(VLOOKUP($B36,'FST TT'!$C:$AH,M$1,0),0)</f>
        <v>14676</v>
      </c>
      <c r="N36" s="80">
        <f>_xlfn.IFNA(VLOOKUP($B36,'FST OMT'!$C:$AH,N$1,0),0)+_xlfn.IFNA(VLOOKUP($B36,'FST CV'!$C:$AH,N$1,0),0)+_xlfn.IFNA(VLOOKUP($B36,'FST TT'!$C:$AH,N$1,0),0)</f>
        <v>13507</v>
      </c>
      <c r="O36" s="80">
        <f t="shared" si="11"/>
        <v>18527</v>
      </c>
      <c r="P36" s="80">
        <f t="shared" si="12"/>
        <v>2538.25</v>
      </c>
      <c r="Q36" s="80">
        <f t="shared" si="13"/>
        <v>2076.75</v>
      </c>
      <c r="R36" s="80">
        <f>_xlfn.IFNA(VLOOKUP($B36,'FST MT'!$C:$FS,67,0),0)</f>
        <v>0</v>
      </c>
      <c r="S36" s="80">
        <f>_xlfn.IFNA(VLOOKUP($B36,'FST OMT'!$C:$AH,S$1,0),0)+_xlfn.IFNA(VLOOKUP($B36,'FST CV'!$C:$AH,S$1,0),0)+_xlfn.IFNA(VLOOKUP($B36,'FST TT'!$C:$AH,S$1,0),0)</f>
        <v>5885</v>
      </c>
      <c r="T36" s="80">
        <f>_xlfn.IFNA(VLOOKUP($B36,'FST OMT'!$C:$AH,T$1,0),0)+_xlfn.IFNA(VLOOKUP($B36,'FST CV'!$C:$AH,T$1,0),0)+_xlfn.IFNA(VLOOKUP($B36,'FST TT'!$C:$AH,T$1,0),0)</f>
        <v>11087</v>
      </c>
      <c r="U36" s="80">
        <f>_xlfn.IFNA(VLOOKUP($B36,'FST OMT'!$C:$AH,U$1,0),0)+_xlfn.IFNA(VLOOKUP($B36,'FST CV'!$C:$AH,U$1,0),0)+_xlfn.IFNA(VLOOKUP($B36,'FST TT'!$C:$AH,U$1,0),0)</f>
        <v>6041</v>
      </c>
      <c r="V36" s="80">
        <f>_xlfn.IFNA(VLOOKUP($B36,'FST OMT'!$C:$AH,V$1,0),0)+_xlfn.IFNA(VLOOKUP($B36,'FST CV'!$C:$AH,V$1,0),0)+_xlfn.IFNA(VLOOKUP($B36,'FST TT'!$C:$AH,V$1,0),0)</f>
        <v>17514</v>
      </c>
      <c r="W36" s="80">
        <f>_xlfn.IFNA(VLOOKUP($B36,'FST OMT'!$C:$AH,W$1,0),0)+_xlfn.IFNA(VLOOKUP($B36,'FST CV'!$C:$AH,W$1,0),0)+_xlfn.IFNA(VLOOKUP($B36,'FST TT'!$C:$AH,W$1,0),0)</f>
        <v>171</v>
      </c>
      <c r="X36" s="80">
        <f>_xlfn.IFNA(VLOOKUP($B36,'FST OMT'!$C:$AH,X$1,0),0)+_xlfn.IFNA(VLOOKUP($B36,'FST CV'!$C:$AH,X$1,0),0)+_xlfn.IFNA(VLOOKUP($B36,'FST TT'!$C:$AH,X$1,0),0)</f>
        <v>4523</v>
      </c>
      <c r="Y36" s="80">
        <f>_xlfn.IFNA(VLOOKUP($B36,'FST OMT'!$C:$AH,Y$1,0),0)+_xlfn.IFNA(VLOOKUP($B36,'FST CV'!$C:$AH,Y$1,0),0)+_xlfn.IFNA(VLOOKUP($B36,'FST TT'!$C:$AH,Y$1,0),0)</f>
        <v>13466</v>
      </c>
      <c r="Z36" s="80">
        <f>_xlfn.IFNA(VLOOKUP($B36,'FST OMT'!$C:$AH,Z$1,0),0)+_xlfn.IFNA(VLOOKUP($B36,'FST CV'!$C:$AH,Z$1,0),0)+_xlfn.IFNA(VLOOKUP($B36,'FST TT'!$C:$AH,Z$1,0),0)</f>
        <v>14997</v>
      </c>
      <c r="AA36" s="80">
        <f t="shared" si="14"/>
        <v>23555</v>
      </c>
      <c r="AB36" s="80">
        <f t="shared" si="15"/>
        <v>2487.65</v>
      </c>
      <c r="AC36" s="80">
        <f t="shared" si="16"/>
        <v>2035.3500000000001</v>
      </c>
      <c r="AD36" s="80">
        <f>_xlfn.IFNA(VLOOKUP($B36,'FST MT'!$C:$FS,123,0),0)</f>
        <v>0</v>
      </c>
      <c r="AE36" s="80">
        <f>_xlfn.IFNA(VLOOKUP($B36,'FST OMT'!$C:$AH,AE$1,0),0)+_xlfn.IFNA(VLOOKUP($B36,'FST CV'!$C:$AH,AE$1,0),0)+_xlfn.IFNA(VLOOKUP($B36,'FST TT'!$C:$AH,AE$1,0),0)</f>
        <v>6625</v>
      </c>
      <c r="AF36" s="80">
        <f>_xlfn.IFNA(VLOOKUP($B36,'FST OMT'!$C:$AH,AF$1,0),0)+_xlfn.IFNA(VLOOKUP($B36,'FST CV'!$C:$AH,AF$1,0),0)+_xlfn.IFNA(VLOOKUP($B36,'FST TT'!$C:$AH,AF$1,0),0)</f>
        <v>15455</v>
      </c>
      <c r="AG36" s="80">
        <f>_xlfn.IFNA(VLOOKUP($B36,'FST OMT'!$C:$AH,AG$1,0),0)+_xlfn.IFNA(VLOOKUP($B36,'FST CV'!$C:$AH,AG$1,0),0)+_xlfn.IFNA(VLOOKUP($B36,'FST TT'!$C:$AH,AG$1,0),0)</f>
        <v>4449</v>
      </c>
      <c r="AH36" s="80">
        <f>_xlfn.IFNA(VLOOKUP($B36,'FST OMT'!$C:$AH,AH$1,0),0)+_xlfn.IFNA(VLOOKUP($B36,'FST CV'!$C:$AH,AH$1,0),0)+_xlfn.IFNA(VLOOKUP($B36,'FST TT'!$C:$AH,AH$1,0),0)</f>
        <v>14714</v>
      </c>
      <c r="AI36" s="80">
        <f>_xlfn.IFNA(VLOOKUP($B36,'FST OMT'!$C:$AH,AI$1,0),0)+_xlfn.IFNA(VLOOKUP($B36,'FST CV'!$C:$AH,AI$1,0),0)+_xlfn.IFNA(VLOOKUP($B36,'FST TT'!$C:$AH,AI$1,0),0)</f>
        <v>385</v>
      </c>
      <c r="AJ36" s="80">
        <f>_xlfn.IFNA(VLOOKUP($B36,'FST OMT'!$C:$AH,AJ$1,0),0)+_xlfn.IFNA(VLOOKUP($B36,'FST CV'!$C:$AH,AJ$1,0),0)+_xlfn.IFNA(VLOOKUP($B36,'FST TT'!$C:$AH,AJ$1,0),0)</f>
        <v>4317</v>
      </c>
      <c r="AK36" s="80">
        <f>_xlfn.IFNA(VLOOKUP($B36,'FST OMT'!$C:$AH,AK$1,0),0)+_xlfn.IFNA(VLOOKUP($B36,'FST CV'!$C:$AH,AK$1,0),0)+_xlfn.IFNA(VLOOKUP($B36,'FST TT'!$C:$AH,AK$1,0),0)</f>
        <v>12336</v>
      </c>
      <c r="AL36" s="80">
        <f>_xlfn.IFNA(VLOOKUP($B36,'FST OMT'!$C:$AH,AL$1,0),0)+_xlfn.IFNA(VLOOKUP($B36,'FST CV'!$C:$AH,AL$1,0),0)+_xlfn.IFNA(VLOOKUP($B36,'FST TT'!$C:$AH,AL$1,0),0)</f>
        <v>13178</v>
      </c>
      <c r="AM36" s="80">
        <f t="shared" si="17"/>
        <v>19163</v>
      </c>
      <c r="AN36" s="80">
        <f t="shared" si="18"/>
        <v>2374.3500000000004</v>
      </c>
      <c r="AO36" s="80">
        <f t="shared" si="19"/>
        <v>1942.65</v>
      </c>
      <c r="AQ36" s="96">
        <f t="shared" si="20"/>
        <v>8.1452717528624818E-2</v>
      </c>
      <c r="AR36" s="96">
        <f t="shared" si="45"/>
        <v>0.23002247430083647</v>
      </c>
      <c r="AS36" s="96">
        <f t="shared" si="46"/>
        <v>7.6292937218240084E-2</v>
      </c>
      <c r="AT36" s="96">
        <f t="shared" si="47"/>
        <v>0.17008657260263044</v>
      </c>
      <c r="AU36" s="96">
        <f t="shared" si="48"/>
        <v>5.9842812878173335E-3</v>
      </c>
      <c r="AV36" s="96">
        <f t="shared" si="49"/>
        <v>6.1372129207282203E-2</v>
      </c>
      <c r="AW36" s="96">
        <f t="shared" si="50"/>
        <v>0.19516736040001595</v>
      </c>
      <c r="AX36" s="96">
        <f t="shared" si="51"/>
        <v>0.1796215274545527</v>
      </c>
      <c r="AY36" s="96">
        <f t="shared" si="52"/>
        <v>0.24637950982087051</v>
      </c>
      <c r="AZ36" s="96">
        <f t="shared" si="53"/>
        <v>3.3754671064005211E-2</v>
      </c>
      <c r="BA36" s="96">
        <f t="shared" si="54"/>
        <v>2.7617458143276992E-2</v>
      </c>
      <c r="BB36" s="96">
        <f t="shared" si="23"/>
        <v>7.9868085337386679E-2</v>
      </c>
      <c r="BC36" s="96">
        <f t="shared" si="24"/>
        <v>0.15046685847673852</v>
      </c>
      <c r="BD36" s="96">
        <f t="shared" si="25"/>
        <v>8.1985234243526411E-2</v>
      </c>
      <c r="BE36" s="96">
        <f t="shared" si="26"/>
        <v>0.23769067911622604</v>
      </c>
      <c r="BF36" s="96">
        <f t="shared" si="27"/>
        <v>2.3207209163454753E-3</v>
      </c>
      <c r="BG36" s="96">
        <f t="shared" si="28"/>
        <v>6.1383746810705173E-2</v>
      </c>
      <c r="BH36" s="96">
        <f t="shared" si="29"/>
        <v>0.18275337929536942</v>
      </c>
      <c r="BI36" s="96">
        <f t="shared" si="30"/>
        <v>0.2035312958037023</v>
      </c>
      <c r="BJ36" s="96">
        <f t="shared" si="31"/>
        <v>0.31967591335975248</v>
      </c>
      <c r="BK36" s="96">
        <f t="shared" si="32"/>
        <v>3.3761060745887847E-2</v>
      </c>
      <c r="BL36" s="96">
        <f t="shared" si="33"/>
        <v>2.7622686064817329E-2</v>
      </c>
      <c r="BM36" s="96">
        <f t="shared" si="34"/>
        <v>9.2710505324731671E-2</v>
      </c>
      <c r="BN36" s="96">
        <f t="shared" si="35"/>
        <v>0.21627786562924195</v>
      </c>
      <c r="BO36" s="96">
        <f t="shared" si="36"/>
        <v>6.225947746260093E-2</v>
      </c>
      <c r="BP36" s="96">
        <f t="shared" si="37"/>
        <v>0.20590828307141157</v>
      </c>
      <c r="BQ36" s="96">
        <f t="shared" si="38"/>
        <v>5.387704837739123E-3</v>
      </c>
      <c r="BR36" s="96">
        <f t="shared" si="39"/>
        <v>6.0412264375376092E-2</v>
      </c>
      <c r="BS36" s="96">
        <f t="shared" si="40"/>
        <v>0.17263045942428526</v>
      </c>
      <c r="BT36" s="96">
        <f t="shared" si="41"/>
        <v>0.18441343987461342</v>
      </c>
      <c r="BU36" s="96">
        <f t="shared" si="42"/>
        <v>0.26816776053401253</v>
      </c>
      <c r="BV36" s="96">
        <f t="shared" si="43"/>
        <v>3.3226745406456856E-2</v>
      </c>
      <c r="BW36" s="96">
        <f t="shared" si="44"/>
        <v>2.7185518968919242E-2</v>
      </c>
    </row>
    <row r="37" spans="2:77">
      <c r="B37" s="74">
        <v>310002016</v>
      </c>
      <c r="C37" s="74">
        <v>310002016</v>
      </c>
      <c r="D37" s="46" t="s">
        <v>61</v>
      </c>
      <c r="E37" s="46" t="s">
        <v>178</v>
      </c>
      <c r="F37" s="80">
        <f>_xlfn.IFNA(VLOOKUP($B37,'FST MT'!$A:$K,F$1,0),0)</f>
        <v>22170</v>
      </c>
      <c r="G37" s="80">
        <f>_xlfn.IFNA(VLOOKUP($B37,'FST OMT'!$C:$AH,G$1,0),0)+_xlfn.IFNA(VLOOKUP($B37,'FST CV'!$C:$AH,G$1,0),0)+_xlfn.IFNA(VLOOKUP($B37,'FST TT'!$C:$AH,G$1,0),0)</f>
        <v>0</v>
      </c>
      <c r="H37" s="80">
        <f>_xlfn.IFNA(VLOOKUP($B37,'FST OMT'!$C:$AH,H$1,0),0)+_xlfn.IFNA(VLOOKUP($B37,'FST CV'!$C:$AH,H$1,0),0)+_xlfn.IFNA(VLOOKUP($B37,'FST TT'!$C:$AH,H$1,0),0)</f>
        <v>0</v>
      </c>
      <c r="I37" s="80">
        <f>_xlfn.IFNA(VLOOKUP($B37,'FST OMT'!$C:$AH,I$1,0),0)+_xlfn.IFNA(VLOOKUP($B37,'FST CV'!$C:$AH,I$1,0),0)+_xlfn.IFNA(VLOOKUP($B37,'FST TT'!$C:$AH,I$1,0),0)</f>
        <v>0</v>
      </c>
      <c r="J37" s="80">
        <f>_xlfn.IFNA(VLOOKUP($B37,'FST OMT'!$C:$AH,J$1,0),0)+_xlfn.IFNA(VLOOKUP($B37,'FST CV'!$C:$AH,J$1,0),0)+_xlfn.IFNA(VLOOKUP($B37,'FST TT'!$C:$AH,J$1,0),0)</f>
        <v>0</v>
      </c>
      <c r="K37" s="80">
        <f>_xlfn.IFNA(VLOOKUP($B37,'FST OMT'!$C:$AH,K$1,0),0)+_xlfn.IFNA(VLOOKUP($B37,'FST CV'!$C:$AH,K$1,0),0)+_xlfn.IFNA(VLOOKUP($B37,'FST TT'!$C:$AH,K$1,0),0)</f>
        <v>0</v>
      </c>
      <c r="L37" s="80">
        <f>_xlfn.IFNA(VLOOKUP($B37,'FST OMT'!$C:$AH,L$1,0),0)+_xlfn.IFNA(VLOOKUP($B37,'FST CV'!$C:$AH,L$1,0),0)+_xlfn.IFNA(VLOOKUP($B37,'FST TT'!$C:$AH,L$1,0),0)</f>
        <v>0</v>
      </c>
      <c r="M37" s="80">
        <f>_xlfn.IFNA(VLOOKUP($B37,'FST OMT'!$C:$AH,M$1,0),0)+_xlfn.IFNA(VLOOKUP($B37,'FST CV'!$C:$AH,M$1,0),0)+_xlfn.IFNA(VLOOKUP($B37,'FST TT'!$C:$AH,M$1,0),0)</f>
        <v>0</v>
      </c>
      <c r="N37" s="80">
        <f>_xlfn.IFNA(VLOOKUP($B37,'FST OMT'!$C:$AH,N$1,0),0)+_xlfn.IFNA(VLOOKUP($B37,'FST CV'!$C:$AH,N$1,0),0)+_xlfn.IFNA(VLOOKUP($B37,'FST TT'!$C:$AH,N$1,0),0)</f>
        <v>0</v>
      </c>
      <c r="O37" s="80">
        <f t="shared" si="11"/>
        <v>0</v>
      </c>
      <c r="P37" s="80">
        <f t="shared" si="12"/>
        <v>0</v>
      </c>
      <c r="Q37" s="80">
        <f t="shared" si="13"/>
        <v>0</v>
      </c>
      <c r="R37" s="80">
        <f>_xlfn.IFNA(VLOOKUP($B37,'FST MT'!$C:$FS,67,0),0)</f>
        <v>0</v>
      </c>
      <c r="S37" s="80">
        <f>_xlfn.IFNA(VLOOKUP($B37,'FST OMT'!$C:$AH,S$1,0),0)+_xlfn.IFNA(VLOOKUP($B37,'FST CV'!$C:$AH,S$1,0),0)+_xlfn.IFNA(VLOOKUP($B37,'FST TT'!$C:$AH,S$1,0),0)</f>
        <v>0</v>
      </c>
      <c r="T37" s="80">
        <f>_xlfn.IFNA(VLOOKUP($B37,'FST OMT'!$C:$AH,T$1,0),0)+_xlfn.IFNA(VLOOKUP($B37,'FST CV'!$C:$AH,T$1,0),0)+_xlfn.IFNA(VLOOKUP($B37,'FST TT'!$C:$AH,T$1,0),0)</f>
        <v>0</v>
      </c>
      <c r="U37" s="80">
        <f>_xlfn.IFNA(VLOOKUP($B37,'FST OMT'!$C:$AH,U$1,0),0)+_xlfn.IFNA(VLOOKUP($B37,'FST CV'!$C:$AH,U$1,0),0)+_xlfn.IFNA(VLOOKUP($B37,'FST TT'!$C:$AH,U$1,0),0)</f>
        <v>0</v>
      </c>
      <c r="V37" s="80">
        <f>_xlfn.IFNA(VLOOKUP($B37,'FST OMT'!$C:$AH,V$1,0),0)+_xlfn.IFNA(VLOOKUP($B37,'FST CV'!$C:$AH,V$1,0),0)+_xlfn.IFNA(VLOOKUP($B37,'FST TT'!$C:$AH,V$1,0),0)</f>
        <v>0</v>
      </c>
      <c r="W37" s="80">
        <f>_xlfn.IFNA(VLOOKUP($B37,'FST OMT'!$C:$AH,W$1,0),0)+_xlfn.IFNA(VLOOKUP($B37,'FST CV'!$C:$AH,W$1,0),0)+_xlfn.IFNA(VLOOKUP($B37,'FST TT'!$C:$AH,W$1,0),0)</f>
        <v>0</v>
      </c>
      <c r="X37" s="80">
        <f>_xlfn.IFNA(VLOOKUP($B37,'FST OMT'!$C:$AH,X$1,0),0)+_xlfn.IFNA(VLOOKUP($B37,'FST CV'!$C:$AH,X$1,0),0)+_xlfn.IFNA(VLOOKUP($B37,'FST TT'!$C:$AH,X$1,0),0)</f>
        <v>0</v>
      </c>
      <c r="Y37" s="80">
        <f>_xlfn.IFNA(VLOOKUP($B37,'FST OMT'!$C:$AH,Y$1,0),0)+_xlfn.IFNA(VLOOKUP($B37,'FST CV'!$C:$AH,Y$1,0),0)+_xlfn.IFNA(VLOOKUP($B37,'FST TT'!$C:$AH,Y$1,0),0)</f>
        <v>0</v>
      </c>
      <c r="Z37" s="80">
        <f>_xlfn.IFNA(VLOOKUP($B37,'FST OMT'!$C:$AH,Z$1,0),0)+_xlfn.IFNA(VLOOKUP($B37,'FST CV'!$C:$AH,Z$1,0),0)+_xlfn.IFNA(VLOOKUP($B37,'FST TT'!$C:$AH,Z$1,0),0)</f>
        <v>0</v>
      </c>
      <c r="AA37" s="80">
        <f t="shared" si="14"/>
        <v>0</v>
      </c>
      <c r="AB37" s="80">
        <f t="shared" si="15"/>
        <v>0</v>
      </c>
      <c r="AC37" s="80">
        <f t="shared" si="16"/>
        <v>0</v>
      </c>
      <c r="AD37" s="80">
        <f>_xlfn.IFNA(VLOOKUP($B37,'FST MT'!$C:$FS,123,0),0)</f>
        <v>0</v>
      </c>
      <c r="AE37" s="80">
        <f>_xlfn.IFNA(VLOOKUP($B37,'FST OMT'!$C:$AH,AE$1,0),0)+_xlfn.IFNA(VLOOKUP($B37,'FST CV'!$C:$AH,AE$1,0),0)+_xlfn.IFNA(VLOOKUP($B37,'FST TT'!$C:$AH,AE$1,0),0)</f>
        <v>0</v>
      </c>
      <c r="AF37" s="80">
        <f>_xlfn.IFNA(VLOOKUP($B37,'FST OMT'!$C:$AH,AF$1,0),0)+_xlfn.IFNA(VLOOKUP($B37,'FST CV'!$C:$AH,AF$1,0),0)+_xlfn.IFNA(VLOOKUP($B37,'FST TT'!$C:$AH,AF$1,0),0)</f>
        <v>0</v>
      </c>
      <c r="AG37" s="80">
        <f>_xlfn.IFNA(VLOOKUP($B37,'FST OMT'!$C:$AH,AG$1,0),0)+_xlfn.IFNA(VLOOKUP($B37,'FST CV'!$C:$AH,AG$1,0),0)+_xlfn.IFNA(VLOOKUP($B37,'FST TT'!$C:$AH,AG$1,0),0)</f>
        <v>0</v>
      </c>
      <c r="AH37" s="80">
        <f>_xlfn.IFNA(VLOOKUP($B37,'FST OMT'!$C:$AH,AH$1,0),0)+_xlfn.IFNA(VLOOKUP($B37,'FST CV'!$C:$AH,AH$1,0),0)+_xlfn.IFNA(VLOOKUP($B37,'FST TT'!$C:$AH,AH$1,0),0)</f>
        <v>0</v>
      </c>
      <c r="AI37" s="80">
        <f>_xlfn.IFNA(VLOOKUP($B37,'FST OMT'!$C:$AH,AI$1,0),0)+_xlfn.IFNA(VLOOKUP($B37,'FST CV'!$C:$AH,AI$1,0),0)+_xlfn.IFNA(VLOOKUP($B37,'FST TT'!$C:$AH,AI$1,0),0)</f>
        <v>0</v>
      </c>
      <c r="AJ37" s="80">
        <f>_xlfn.IFNA(VLOOKUP($B37,'FST OMT'!$C:$AH,AJ$1,0),0)+_xlfn.IFNA(VLOOKUP($B37,'FST CV'!$C:$AH,AJ$1,0),0)+_xlfn.IFNA(VLOOKUP($B37,'FST TT'!$C:$AH,AJ$1,0),0)</f>
        <v>0</v>
      </c>
      <c r="AK37" s="80">
        <f>_xlfn.IFNA(VLOOKUP($B37,'FST OMT'!$C:$AH,AK$1,0),0)+_xlfn.IFNA(VLOOKUP($B37,'FST CV'!$C:$AH,AK$1,0),0)+_xlfn.IFNA(VLOOKUP($B37,'FST TT'!$C:$AH,AK$1,0),0)</f>
        <v>0</v>
      </c>
      <c r="AL37" s="80">
        <f>_xlfn.IFNA(VLOOKUP($B37,'FST OMT'!$C:$AH,AL$1,0),0)+_xlfn.IFNA(VLOOKUP($B37,'FST CV'!$C:$AH,AL$1,0),0)+_xlfn.IFNA(VLOOKUP($B37,'FST TT'!$C:$AH,AL$1,0),0)</f>
        <v>0</v>
      </c>
      <c r="AM37" s="80">
        <f t="shared" si="17"/>
        <v>0</v>
      </c>
      <c r="AN37" s="80">
        <f t="shared" si="18"/>
        <v>0</v>
      </c>
      <c r="AO37" s="80">
        <f t="shared" si="19"/>
        <v>0</v>
      </c>
      <c r="AQ37" s="96">
        <f t="shared" si="20"/>
        <v>0</v>
      </c>
      <c r="AR37" s="96">
        <f t="shared" si="45"/>
        <v>0</v>
      </c>
      <c r="AS37" s="96">
        <f t="shared" si="46"/>
        <v>0</v>
      </c>
      <c r="AT37" s="96">
        <f t="shared" si="47"/>
        <v>0</v>
      </c>
      <c r="AU37" s="96">
        <f t="shared" si="48"/>
        <v>0</v>
      </c>
      <c r="AV37" s="96">
        <f t="shared" si="49"/>
        <v>0</v>
      </c>
      <c r="AW37" s="96">
        <f t="shared" si="50"/>
        <v>0</v>
      </c>
      <c r="AX37" s="96">
        <f t="shared" si="51"/>
        <v>0</v>
      </c>
      <c r="AY37" s="96">
        <f t="shared" si="52"/>
        <v>0</v>
      </c>
      <c r="AZ37" s="96">
        <f t="shared" si="53"/>
        <v>0</v>
      </c>
      <c r="BA37" s="96">
        <f t="shared" si="54"/>
        <v>0</v>
      </c>
      <c r="BB37" s="96">
        <f t="shared" si="23"/>
        <v>0</v>
      </c>
      <c r="BC37" s="96">
        <f t="shared" si="24"/>
        <v>0</v>
      </c>
      <c r="BD37" s="96">
        <f t="shared" si="25"/>
        <v>0</v>
      </c>
      <c r="BE37" s="96">
        <f t="shared" si="26"/>
        <v>0</v>
      </c>
      <c r="BF37" s="96">
        <f t="shared" si="27"/>
        <v>0</v>
      </c>
      <c r="BG37" s="96">
        <f t="shared" si="28"/>
        <v>0</v>
      </c>
      <c r="BH37" s="96">
        <f t="shared" si="29"/>
        <v>0</v>
      </c>
      <c r="BI37" s="96">
        <f t="shared" si="30"/>
        <v>0</v>
      </c>
      <c r="BJ37" s="96">
        <f t="shared" si="31"/>
        <v>0</v>
      </c>
      <c r="BK37" s="96">
        <f t="shared" si="32"/>
        <v>0</v>
      </c>
      <c r="BL37" s="96">
        <f t="shared" si="33"/>
        <v>0</v>
      </c>
      <c r="BM37" s="96">
        <f t="shared" si="34"/>
        <v>0</v>
      </c>
      <c r="BN37" s="96">
        <f t="shared" si="35"/>
        <v>0</v>
      </c>
      <c r="BO37" s="96">
        <f t="shared" si="36"/>
        <v>0</v>
      </c>
      <c r="BP37" s="96">
        <f t="shared" si="37"/>
        <v>0</v>
      </c>
      <c r="BQ37" s="96">
        <f t="shared" si="38"/>
        <v>0</v>
      </c>
      <c r="BR37" s="96">
        <f t="shared" si="39"/>
        <v>0</v>
      </c>
      <c r="BS37" s="96">
        <f t="shared" si="40"/>
        <v>0</v>
      </c>
      <c r="BT37" s="96">
        <f t="shared" si="41"/>
        <v>0</v>
      </c>
      <c r="BU37" s="96">
        <f t="shared" si="42"/>
        <v>0</v>
      </c>
      <c r="BV37" s="96">
        <f t="shared" si="43"/>
        <v>0</v>
      </c>
      <c r="BW37" s="96">
        <f t="shared" si="44"/>
        <v>0</v>
      </c>
    </row>
    <row r="38" spans="2:77">
      <c r="B38" s="74">
        <v>310002000</v>
      </c>
      <c r="C38" s="74">
        <v>310002000</v>
      </c>
      <c r="D38" s="46" t="s">
        <v>62</v>
      </c>
      <c r="E38" s="46" t="s">
        <v>171</v>
      </c>
      <c r="F38" s="80">
        <f>_xlfn.IFNA(VLOOKUP($B38,'FST MT'!$A:$K,F$1,0),0)</f>
        <v>123247</v>
      </c>
      <c r="G38" s="80">
        <f>_xlfn.IFNA(VLOOKUP($B38,'FST OMT'!$C:$AH,G$1,0),0)+_xlfn.IFNA(VLOOKUP($B38,'FST CV'!$C:$AH,G$1,0),0)+_xlfn.IFNA(VLOOKUP($B38,'FST TT'!$C:$AH,G$1,0),0)</f>
        <v>1779</v>
      </c>
      <c r="H38" s="80">
        <f>_xlfn.IFNA(VLOOKUP($B38,'FST OMT'!$C:$AH,H$1,0),0)+_xlfn.IFNA(VLOOKUP($B38,'FST CV'!$C:$AH,H$1,0),0)+_xlfn.IFNA(VLOOKUP($B38,'FST TT'!$C:$AH,H$1,0),0)</f>
        <v>3226</v>
      </c>
      <c r="I38" s="80">
        <f>_xlfn.IFNA(VLOOKUP($B38,'FST OMT'!$C:$AH,I$1,0),0)+_xlfn.IFNA(VLOOKUP($B38,'FST CV'!$C:$AH,I$1,0),0)+_xlfn.IFNA(VLOOKUP($B38,'FST TT'!$C:$AH,I$1,0),0)</f>
        <v>10528</v>
      </c>
      <c r="J38" s="80">
        <f>_xlfn.IFNA(VLOOKUP($B38,'FST OMT'!$C:$AH,J$1,0),0)+_xlfn.IFNA(VLOOKUP($B38,'FST CV'!$C:$AH,J$1,0),0)+_xlfn.IFNA(VLOOKUP($B38,'FST TT'!$C:$AH,J$1,0),0)</f>
        <v>2245</v>
      </c>
      <c r="K38" s="80">
        <f>_xlfn.IFNA(VLOOKUP($B38,'FST OMT'!$C:$AH,K$1,0),0)+_xlfn.IFNA(VLOOKUP($B38,'FST CV'!$C:$AH,K$1,0),0)+_xlfn.IFNA(VLOOKUP($B38,'FST TT'!$C:$AH,K$1,0),0)</f>
        <v>2908</v>
      </c>
      <c r="L38" s="80">
        <f>_xlfn.IFNA(VLOOKUP($B38,'FST OMT'!$C:$AH,L$1,0),0)+_xlfn.IFNA(VLOOKUP($B38,'FST CV'!$C:$AH,L$1,0),0)+_xlfn.IFNA(VLOOKUP($B38,'FST TT'!$C:$AH,L$1,0),0)</f>
        <v>444</v>
      </c>
      <c r="M38" s="80">
        <f>_xlfn.IFNA(VLOOKUP($B38,'FST OMT'!$C:$AH,M$1,0),0)+_xlfn.IFNA(VLOOKUP($B38,'FST CV'!$C:$AH,M$1,0),0)+_xlfn.IFNA(VLOOKUP($B38,'FST TT'!$C:$AH,M$1,0),0)</f>
        <v>1925</v>
      </c>
      <c r="N38" s="80">
        <f>_xlfn.IFNA(VLOOKUP($B38,'FST OMT'!$C:$AH,N$1,0),0)+_xlfn.IFNA(VLOOKUP($B38,'FST CV'!$C:$AH,N$1,0),0)+_xlfn.IFNA(VLOOKUP($B38,'FST TT'!$C:$AH,N$1,0),0)</f>
        <v>7979</v>
      </c>
      <c r="O38" s="80">
        <f t="shared" si="11"/>
        <v>12773</v>
      </c>
      <c r="P38" s="80">
        <f t="shared" si="12"/>
        <v>244.20000000000002</v>
      </c>
      <c r="Q38" s="80">
        <f t="shared" si="13"/>
        <v>199.8</v>
      </c>
      <c r="R38" s="80">
        <f>_xlfn.IFNA(VLOOKUP($B38,'FST MT'!$C:$FS,67,0),0)</f>
        <v>0</v>
      </c>
      <c r="S38" s="80">
        <f>_xlfn.IFNA(VLOOKUP($B38,'FST OMT'!$C:$AH,S$1,0),0)+_xlfn.IFNA(VLOOKUP($B38,'FST CV'!$C:$AH,S$1,0),0)+_xlfn.IFNA(VLOOKUP($B38,'FST TT'!$C:$AH,S$1,0),0)</f>
        <v>1579</v>
      </c>
      <c r="T38" s="80">
        <f>_xlfn.IFNA(VLOOKUP($B38,'FST OMT'!$C:$AH,T$1,0),0)+_xlfn.IFNA(VLOOKUP($B38,'FST CV'!$C:$AH,T$1,0),0)+_xlfn.IFNA(VLOOKUP($B38,'FST TT'!$C:$AH,T$1,0),0)</f>
        <v>4234</v>
      </c>
      <c r="U38" s="80">
        <f>_xlfn.IFNA(VLOOKUP($B38,'FST OMT'!$C:$AH,U$1,0),0)+_xlfn.IFNA(VLOOKUP($B38,'FST CV'!$C:$AH,U$1,0),0)+_xlfn.IFNA(VLOOKUP($B38,'FST TT'!$C:$AH,U$1,0),0)</f>
        <v>11039</v>
      </c>
      <c r="V38" s="80">
        <f>_xlfn.IFNA(VLOOKUP($B38,'FST OMT'!$C:$AH,V$1,0),0)+_xlfn.IFNA(VLOOKUP($B38,'FST CV'!$C:$AH,V$1,0),0)+_xlfn.IFNA(VLOOKUP($B38,'FST TT'!$C:$AH,V$1,0),0)</f>
        <v>3773</v>
      </c>
      <c r="W38" s="80">
        <f>_xlfn.IFNA(VLOOKUP($B38,'FST OMT'!$C:$AH,W$1,0),0)+_xlfn.IFNA(VLOOKUP($B38,'FST CV'!$C:$AH,W$1,0),0)+_xlfn.IFNA(VLOOKUP($B38,'FST TT'!$C:$AH,W$1,0),0)</f>
        <v>2532</v>
      </c>
      <c r="X38" s="80">
        <f>_xlfn.IFNA(VLOOKUP($B38,'FST OMT'!$C:$AH,X$1,0),0)+_xlfn.IFNA(VLOOKUP($B38,'FST CV'!$C:$AH,X$1,0),0)+_xlfn.IFNA(VLOOKUP($B38,'FST TT'!$C:$AH,X$1,0),0)</f>
        <v>418</v>
      </c>
      <c r="Y38" s="80">
        <f>_xlfn.IFNA(VLOOKUP($B38,'FST OMT'!$C:$AH,Y$1,0),0)+_xlfn.IFNA(VLOOKUP($B38,'FST CV'!$C:$AH,Y$1,0),0)+_xlfn.IFNA(VLOOKUP($B38,'FST TT'!$C:$AH,Y$1,0),0)</f>
        <v>1705</v>
      </c>
      <c r="Z38" s="80">
        <f>_xlfn.IFNA(VLOOKUP($B38,'FST OMT'!$C:$AH,Z$1,0),0)+_xlfn.IFNA(VLOOKUP($B38,'FST CV'!$C:$AH,Z$1,0),0)+_xlfn.IFNA(VLOOKUP($B38,'FST TT'!$C:$AH,Z$1,0),0)</f>
        <v>7991</v>
      </c>
      <c r="AA38" s="80">
        <f t="shared" si="14"/>
        <v>14812</v>
      </c>
      <c r="AB38" s="80">
        <f t="shared" si="15"/>
        <v>229.9</v>
      </c>
      <c r="AC38" s="80">
        <f t="shared" si="16"/>
        <v>188.1</v>
      </c>
      <c r="AD38" s="80">
        <f>_xlfn.IFNA(VLOOKUP($B38,'FST MT'!$C:$FS,123,0),0)</f>
        <v>0</v>
      </c>
      <c r="AE38" s="80">
        <f>_xlfn.IFNA(VLOOKUP($B38,'FST OMT'!$C:$AH,AE$1,0),0)+_xlfn.IFNA(VLOOKUP($B38,'FST CV'!$C:$AH,AE$1,0),0)+_xlfn.IFNA(VLOOKUP($B38,'FST TT'!$C:$AH,AE$1,0),0)</f>
        <v>1179</v>
      </c>
      <c r="AF38" s="80">
        <f>_xlfn.IFNA(VLOOKUP($B38,'FST OMT'!$C:$AH,AF$1,0),0)+_xlfn.IFNA(VLOOKUP($B38,'FST CV'!$C:$AH,AF$1,0),0)+_xlfn.IFNA(VLOOKUP($B38,'FST TT'!$C:$AH,AF$1,0),0)</f>
        <v>2465</v>
      </c>
      <c r="AG38" s="80">
        <f>_xlfn.IFNA(VLOOKUP($B38,'FST OMT'!$C:$AH,AG$1,0),0)+_xlfn.IFNA(VLOOKUP($B38,'FST CV'!$C:$AH,AG$1,0),0)+_xlfn.IFNA(VLOOKUP($B38,'FST TT'!$C:$AH,AG$1,0),0)</f>
        <v>9799</v>
      </c>
      <c r="AH38" s="80">
        <f>_xlfn.IFNA(VLOOKUP($B38,'FST OMT'!$C:$AH,AH$1,0),0)+_xlfn.IFNA(VLOOKUP($B38,'FST CV'!$C:$AH,AH$1,0),0)+_xlfn.IFNA(VLOOKUP($B38,'FST TT'!$C:$AH,AH$1,0),0)</f>
        <v>2980</v>
      </c>
      <c r="AI38" s="80">
        <f>_xlfn.IFNA(VLOOKUP($B38,'FST OMT'!$C:$AH,AI$1,0),0)+_xlfn.IFNA(VLOOKUP($B38,'FST CV'!$C:$AH,AI$1,0),0)+_xlfn.IFNA(VLOOKUP($B38,'FST TT'!$C:$AH,AI$1,0),0)</f>
        <v>3317</v>
      </c>
      <c r="AJ38" s="80">
        <f>_xlfn.IFNA(VLOOKUP($B38,'FST OMT'!$C:$AH,AJ$1,0),0)+_xlfn.IFNA(VLOOKUP($B38,'FST CV'!$C:$AH,AJ$1,0),0)+_xlfn.IFNA(VLOOKUP($B38,'FST TT'!$C:$AH,AJ$1,0),0)</f>
        <v>194</v>
      </c>
      <c r="AK38" s="80">
        <f>_xlfn.IFNA(VLOOKUP($B38,'FST OMT'!$C:$AH,AK$1,0),0)+_xlfn.IFNA(VLOOKUP($B38,'FST CV'!$C:$AH,AK$1,0),0)+_xlfn.IFNA(VLOOKUP($B38,'FST TT'!$C:$AH,AK$1,0),0)</f>
        <v>1625</v>
      </c>
      <c r="AL38" s="80">
        <f>_xlfn.IFNA(VLOOKUP($B38,'FST OMT'!$C:$AH,AL$1,0),0)+_xlfn.IFNA(VLOOKUP($B38,'FST CV'!$C:$AH,AL$1,0),0)+_xlfn.IFNA(VLOOKUP($B38,'FST TT'!$C:$AH,AL$1,0),0)</f>
        <v>7976</v>
      </c>
      <c r="AM38" s="80">
        <f t="shared" si="17"/>
        <v>12779</v>
      </c>
      <c r="AN38" s="80">
        <f t="shared" si="18"/>
        <v>106.7</v>
      </c>
      <c r="AO38" s="80">
        <f t="shared" si="19"/>
        <v>87.3</v>
      </c>
      <c r="AQ38" s="96">
        <f t="shared" si="20"/>
        <v>5.7324225043500675E-2</v>
      </c>
      <c r="AR38" s="96">
        <f t="shared" si="45"/>
        <v>0.10395050589675839</v>
      </c>
      <c r="AS38" s="96">
        <f t="shared" si="46"/>
        <v>0.33924083263517435</v>
      </c>
      <c r="AT38" s="96">
        <f t="shared" si="47"/>
        <v>7.2340014177998319E-2</v>
      </c>
      <c r="AU38" s="96">
        <f t="shared" si="48"/>
        <v>9.3703679835019663E-2</v>
      </c>
      <c r="AV38" s="96">
        <f t="shared" si="49"/>
        <v>1.4306889218276728E-2</v>
      </c>
      <c r="AW38" s="96">
        <f t="shared" si="50"/>
        <v>6.2028742669330408E-2</v>
      </c>
      <c r="AX38" s="96">
        <f t="shared" si="51"/>
        <v>0.25710511052394147</v>
      </c>
      <c r="AY38" s="96">
        <f t="shared" si="52"/>
        <v>0.41158084681317264</v>
      </c>
      <c r="AZ38" s="96">
        <f t="shared" si="53"/>
        <v>7.8687890700522012E-3</v>
      </c>
      <c r="BA38" s="96">
        <f t="shared" si="54"/>
        <v>6.4381001482245286E-3</v>
      </c>
      <c r="BB38" s="96">
        <f t="shared" si="23"/>
        <v>4.7458747858495388E-2</v>
      </c>
      <c r="BC38" s="96">
        <f t="shared" si="24"/>
        <v>0.12725797240840372</v>
      </c>
      <c r="BD38" s="96">
        <f t="shared" si="25"/>
        <v>0.33179044813801811</v>
      </c>
      <c r="BE38" s="96">
        <f t="shared" si="26"/>
        <v>0.1134020618556701</v>
      </c>
      <c r="BF38" s="96">
        <f t="shared" si="27"/>
        <v>7.6102311322172461E-2</v>
      </c>
      <c r="BG38" s="96">
        <f t="shared" si="28"/>
        <v>1.2563493733281236E-2</v>
      </c>
      <c r="BH38" s="96">
        <f t="shared" si="29"/>
        <v>5.1245829701541887E-2</v>
      </c>
      <c r="BI38" s="96">
        <f t="shared" si="30"/>
        <v>0.24017913498241711</v>
      </c>
      <c r="BJ38" s="96">
        <f t="shared" si="31"/>
        <v>0.4451925099936882</v>
      </c>
      <c r="BK38" s="96">
        <f t="shared" si="32"/>
        <v>6.9099215533046801E-3</v>
      </c>
      <c r="BL38" s="96">
        <f t="shared" si="33"/>
        <v>5.6535721799765562E-3</v>
      </c>
      <c r="BM38" s="96">
        <f t="shared" si="34"/>
        <v>3.9918740477399697E-2</v>
      </c>
      <c r="BN38" s="96">
        <f t="shared" si="35"/>
        <v>8.3460301337396306E-2</v>
      </c>
      <c r="BO38" s="96">
        <f t="shared" si="36"/>
        <v>0.33177585915016083</v>
      </c>
      <c r="BP38" s="96">
        <f t="shared" si="37"/>
        <v>0.10089724056204503</v>
      </c>
      <c r="BQ38" s="96">
        <f t="shared" si="38"/>
        <v>0.11230743186050449</v>
      </c>
      <c r="BR38" s="96">
        <f t="shared" si="39"/>
        <v>6.5684780768579653E-3</v>
      </c>
      <c r="BS38" s="96">
        <f t="shared" si="40"/>
        <v>5.5019468427289657E-2</v>
      </c>
      <c r="BT38" s="96">
        <f t="shared" si="41"/>
        <v>0.27005248010834604</v>
      </c>
      <c r="BU38" s="96">
        <f t="shared" si="42"/>
        <v>0.43267309971220586</v>
      </c>
      <c r="BV38" s="96">
        <f t="shared" si="43"/>
        <v>3.6126629422718807E-3</v>
      </c>
      <c r="BW38" s="96">
        <f t="shared" si="44"/>
        <v>2.9558151345860841E-3</v>
      </c>
    </row>
    <row r="39" spans="2:77">
      <c r="B39" s="74">
        <v>310002001</v>
      </c>
      <c r="C39" s="74">
        <v>310002001</v>
      </c>
      <c r="D39" s="46" t="s">
        <v>63</v>
      </c>
      <c r="E39" s="46" t="s">
        <v>172</v>
      </c>
      <c r="F39" s="80">
        <f>_xlfn.IFNA(VLOOKUP($B39,'FST MT'!$A:$K,F$1,0),0)</f>
        <v>37690</v>
      </c>
      <c r="G39" s="80">
        <f>_xlfn.IFNA(VLOOKUP($B39,'FST OMT'!$C:$AH,G$1,0),0)+_xlfn.IFNA(VLOOKUP($B39,'FST CV'!$C:$AH,G$1,0),0)+_xlfn.IFNA(VLOOKUP($B39,'FST TT'!$C:$AH,G$1,0),0)</f>
        <v>0</v>
      </c>
      <c r="H39" s="80">
        <f>_xlfn.IFNA(VLOOKUP($B39,'FST OMT'!$C:$AH,H$1,0),0)+_xlfn.IFNA(VLOOKUP($B39,'FST CV'!$C:$AH,H$1,0),0)+_xlfn.IFNA(VLOOKUP($B39,'FST TT'!$C:$AH,H$1,0),0)</f>
        <v>0</v>
      </c>
      <c r="I39" s="80">
        <f>_xlfn.IFNA(VLOOKUP($B39,'FST OMT'!$C:$AH,I$1,0),0)+_xlfn.IFNA(VLOOKUP($B39,'FST CV'!$C:$AH,I$1,0),0)+_xlfn.IFNA(VLOOKUP($B39,'FST TT'!$C:$AH,I$1,0),0)</f>
        <v>0</v>
      </c>
      <c r="J39" s="80">
        <f>_xlfn.IFNA(VLOOKUP($B39,'FST OMT'!$C:$AH,J$1,0),0)+_xlfn.IFNA(VLOOKUP($B39,'FST CV'!$C:$AH,J$1,0),0)+_xlfn.IFNA(VLOOKUP($B39,'FST TT'!$C:$AH,J$1,0),0)</f>
        <v>0</v>
      </c>
      <c r="K39" s="80">
        <f>_xlfn.IFNA(VLOOKUP($B39,'FST OMT'!$C:$AH,K$1,0),0)+_xlfn.IFNA(VLOOKUP($B39,'FST CV'!$C:$AH,K$1,0),0)+_xlfn.IFNA(VLOOKUP($B39,'FST TT'!$C:$AH,K$1,0),0)</f>
        <v>0</v>
      </c>
      <c r="L39" s="80">
        <f>_xlfn.IFNA(VLOOKUP($B39,'FST OMT'!$C:$AH,L$1,0),0)+_xlfn.IFNA(VLOOKUP($B39,'FST CV'!$C:$AH,L$1,0),0)+_xlfn.IFNA(VLOOKUP($B39,'FST TT'!$C:$AH,L$1,0),0)</f>
        <v>0</v>
      </c>
      <c r="M39" s="80">
        <f>_xlfn.IFNA(VLOOKUP($B39,'FST OMT'!$C:$AH,M$1,0),0)+_xlfn.IFNA(VLOOKUP($B39,'FST CV'!$C:$AH,M$1,0),0)+_xlfn.IFNA(VLOOKUP($B39,'FST TT'!$C:$AH,M$1,0),0)</f>
        <v>0</v>
      </c>
      <c r="N39" s="80">
        <f>_xlfn.IFNA(VLOOKUP($B39,'FST OMT'!$C:$AH,N$1,0),0)+_xlfn.IFNA(VLOOKUP($B39,'FST CV'!$C:$AH,N$1,0),0)+_xlfn.IFNA(VLOOKUP($B39,'FST TT'!$C:$AH,N$1,0),0)</f>
        <v>0</v>
      </c>
      <c r="O39" s="80">
        <f t="shared" si="11"/>
        <v>0</v>
      </c>
      <c r="P39" s="80">
        <f t="shared" si="12"/>
        <v>0</v>
      </c>
      <c r="Q39" s="80">
        <f t="shared" si="13"/>
        <v>0</v>
      </c>
      <c r="R39" s="80">
        <f>_xlfn.IFNA(VLOOKUP($B39,'FST MT'!$C:$FS,67,0),0)</f>
        <v>0</v>
      </c>
      <c r="S39" s="80">
        <f>_xlfn.IFNA(VLOOKUP($B39,'FST OMT'!$C:$AH,S$1,0),0)+_xlfn.IFNA(VLOOKUP($B39,'FST CV'!$C:$AH,S$1,0),0)+_xlfn.IFNA(VLOOKUP($B39,'FST TT'!$C:$AH,S$1,0),0)</f>
        <v>0</v>
      </c>
      <c r="T39" s="80">
        <f>_xlfn.IFNA(VLOOKUP($B39,'FST OMT'!$C:$AH,T$1,0),0)+_xlfn.IFNA(VLOOKUP($B39,'FST CV'!$C:$AH,T$1,0),0)+_xlfn.IFNA(VLOOKUP($B39,'FST TT'!$C:$AH,T$1,0),0)</f>
        <v>0</v>
      </c>
      <c r="U39" s="80">
        <f>_xlfn.IFNA(VLOOKUP($B39,'FST OMT'!$C:$AH,U$1,0),0)+_xlfn.IFNA(VLOOKUP($B39,'FST CV'!$C:$AH,U$1,0),0)+_xlfn.IFNA(VLOOKUP($B39,'FST TT'!$C:$AH,U$1,0),0)</f>
        <v>0</v>
      </c>
      <c r="V39" s="80">
        <f>_xlfn.IFNA(VLOOKUP($B39,'FST OMT'!$C:$AH,V$1,0),0)+_xlfn.IFNA(VLOOKUP($B39,'FST CV'!$C:$AH,V$1,0),0)+_xlfn.IFNA(VLOOKUP($B39,'FST TT'!$C:$AH,V$1,0),0)</f>
        <v>0</v>
      </c>
      <c r="W39" s="80">
        <f>_xlfn.IFNA(VLOOKUP($B39,'FST OMT'!$C:$AH,W$1,0),0)+_xlfn.IFNA(VLOOKUP($B39,'FST CV'!$C:$AH,W$1,0),0)+_xlfn.IFNA(VLOOKUP($B39,'FST TT'!$C:$AH,W$1,0),0)</f>
        <v>0</v>
      </c>
      <c r="X39" s="80">
        <f>_xlfn.IFNA(VLOOKUP($B39,'FST OMT'!$C:$AH,X$1,0),0)+_xlfn.IFNA(VLOOKUP($B39,'FST CV'!$C:$AH,X$1,0),0)+_xlfn.IFNA(VLOOKUP($B39,'FST TT'!$C:$AH,X$1,0),0)</f>
        <v>0</v>
      </c>
      <c r="Y39" s="80">
        <f>_xlfn.IFNA(VLOOKUP($B39,'FST OMT'!$C:$AH,Y$1,0),0)+_xlfn.IFNA(VLOOKUP($B39,'FST CV'!$C:$AH,Y$1,0),0)+_xlfn.IFNA(VLOOKUP($B39,'FST TT'!$C:$AH,Y$1,0),0)</f>
        <v>0</v>
      </c>
      <c r="Z39" s="80">
        <f>_xlfn.IFNA(VLOOKUP($B39,'FST OMT'!$C:$AH,Z$1,0),0)+_xlfn.IFNA(VLOOKUP($B39,'FST CV'!$C:$AH,Z$1,0),0)+_xlfn.IFNA(VLOOKUP($B39,'FST TT'!$C:$AH,Z$1,0),0)</f>
        <v>0</v>
      </c>
      <c r="AA39" s="80">
        <f t="shared" si="14"/>
        <v>0</v>
      </c>
      <c r="AB39" s="80">
        <f t="shared" si="15"/>
        <v>0</v>
      </c>
      <c r="AC39" s="80">
        <f t="shared" si="16"/>
        <v>0</v>
      </c>
      <c r="AD39" s="80">
        <f>_xlfn.IFNA(VLOOKUP($B39,'FST MT'!$C:$FS,123,0),0)</f>
        <v>0</v>
      </c>
      <c r="AE39" s="80">
        <f>_xlfn.IFNA(VLOOKUP($B39,'FST OMT'!$C:$AH,AE$1,0),0)+_xlfn.IFNA(VLOOKUP($B39,'FST CV'!$C:$AH,AE$1,0),0)+_xlfn.IFNA(VLOOKUP($B39,'FST TT'!$C:$AH,AE$1,0),0)</f>
        <v>0</v>
      </c>
      <c r="AF39" s="80">
        <f>_xlfn.IFNA(VLOOKUP($B39,'FST OMT'!$C:$AH,AF$1,0),0)+_xlfn.IFNA(VLOOKUP($B39,'FST CV'!$C:$AH,AF$1,0),0)+_xlfn.IFNA(VLOOKUP($B39,'FST TT'!$C:$AH,AF$1,0),0)</f>
        <v>0</v>
      </c>
      <c r="AG39" s="80">
        <f>_xlfn.IFNA(VLOOKUP($B39,'FST OMT'!$C:$AH,AG$1,0),0)+_xlfn.IFNA(VLOOKUP($B39,'FST CV'!$C:$AH,AG$1,0),0)+_xlfn.IFNA(VLOOKUP($B39,'FST TT'!$C:$AH,AG$1,0),0)</f>
        <v>0</v>
      </c>
      <c r="AH39" s="80">
        <f>_xlfn.IFNA(VLOOKUP($B39,'FST OMT'!$C:$AH,AH$1,0),0)+_xlfn.IFNA(VLOOKUP($B39,'FST CV'!$C:$AH,AH$1,0),0)+_xlfn.IFNA(VLOOKUP($B39,'FST TT'!$C:$AH,AH$1,0),0)</f>
        <v>0</v>
      </c>
      <c r="AI39" s="80">
        <f>_xlfn.IFNA(VLOOKUP($B39,'FST OMT'!$C:$AH,AI$1,0),0)+_xlfn.IFNA(VLOOKUP($B39,'FST CV'!$C:$AH,AI$1,0),0)+_xlfn.IFNA(VLOOKUP($B39,'FST TT'!$C:$AH,AI$1,0),0)</f>
        <v>0</v>
      </c>
      <c r="AJ39" s="80">
        <f>_xlfn.IFNA(VLOOKUP($B39,'FST OMT'!$C:$AH,AJ$1,0),0)+_xlfn.IFNA(VLOOKUP($B39,'FST CV'!$C:$AH,AJ$1,0),0)+_xlfn.IFNA(VLOOKUP($B39,'FST TT'!$C:$AH,AJ$1,0),0)</f>
        <v>0</v>
      </c>
      <c r="AK39" s="80">
        <f>_xlfn.IFNA(VLOOKUP($B39,'FST OMT'!$C:$AH,AK$1,0),0)+_xlfn.IFNA(VLOOKUP($B39,'FST CV'!$C:$AH,AK$1,0),0)+_xlfn.IFNA(VLOOKUP($B39,'FST TT'!$C:$AH,AK$1,0),0)</f>
        <v>0</v>
      </c>
      <c r="AL39" s="80">
        <f>_xlfn.IFNA(VLOOKUP($B39,'FST OMT'!$C:$AH,AL$1,0),0)+_xlfn.IFNA(VLOOKUP($B39,'FST CV'!$C:$AH,AL$1,0),0)+_xlfn.IFNA(VLOOKUP($B39,'FST TT'!$C:$AH,AL$1,0),0)</f>
        <v>0</v>
      </c>
      <c r="AM39" s="80">
        <f t="shared" si="17"/>
        <v>0</v>
      </c>
      <c r="AN39" s="80">
        <f t="shared" si="18"/>
        <v>0</v>
      </c>
      <c r="AO39" s="80">
        <f t="shared" si="19"/>
        <v>0</v>
      </c>
      <c r="AQ39" s="96">
        <f t="shared" si="20"/>
        <v>0</v>
      </c>
      <c r="AR39" s="96">
        <f t="shared" si="45"/>
        <v>0</v>
      </c>
      <c r="AS39" s="96">
        <f t="shared" si="46"/>
        <v>0</v>
      </c>
      <c r="AT39" s="96">
        <f t="shared" si="47"/>
        <v>0</v>
      </c>
      <c r="AU39" s="96">
        <f t="shared" si="48"/>
        <v>0</v>
      </c>
      <c r="AV39" s="96">
        <f t="shared" si="49"/>
        <v>0</v>
      </c>
      <c r="AW39" s="96">
        <f t="shared" si="50"/>
        <v>0</v>
      </c>
      <c r="AX39" s="96">
        <f t="shared" si="51"/>
        <v>0</v>
      </c>
      <c r="AY39" s="96">
        <f t="shared" si="52"/>
        <v>0</v>
      </c>
      <c r="AZ39" s="96">
        <f t="shared" si="53"/>
        <v>0</v>
      </c>
      <c r="BA39" s="96">
        <f t="shared" si="54"/>
        <v>0</v>
      </c>
      <c r="BB39" s="96">
        <f t="shared" si="23"/>
        <v>0</v>
      </c>
      <c r="BC39" s="96">
        <f t="shared" si="24"/>
        <v>0</v>
      </c>
      <c r="BD39" s="96">
        <f t="shared" si="25"/>
        <v>0</v>
      </c>
      <c r="BE39" s="96">
        <f t="shared" si="26"/>
        <v>0</v>
      </c>
      <c r="BF39" s="96">
        <f t="shared" si="27"/>
        <v>0</v>
      </c>
      <c r="BG39" s="96">
        <f t="shared" si="28"/>
        <v>0</v>
      </c>
      <c r="BH39" s="96">
        <f t="shared" si="29"/>
        <v>0</v>
      </c>
      <c r="BI39" s="96">
        <f t="shared" si="30"/>
        <v>0</v>
      </c>
      <c r="BJ39" s="96">
        <f t="shared" si="31"/>
        <v>0</v>
      </c>
      <c r="BK39" s="96">
        <f t="shared" si="32"/>
        <v>0</v>
      </c>
      <c r="BL39" s="96">
        <f t="shared" si="33"/>
        <v>0</v>
      </c>
      <c r="BM39" s="96">
        <f t="shared" si="34"/>
        <v>0</v>
      </c>
      <c r="BN39" s="96">
        <f t="shared" si="35"/>
        <v>0</v>
      </c>
      <c r="BO39" s="96">
        <f t="shared" si="36"/>
        <v>0</v>
      </c>
      <c r="BP39" s="96">
        <f t="shared" si="37"/>
        <v>0</v>
      </c>
      <c r="BQ39" s="96">
        <f t="shared" si="38"/>
        <v>0</v>
      </c>
      <c r="BR39" s="96">
        <f t="shared" si="39"/>
        <v>0</v>
      </c>
      <c r="BS39" s="96">
        <f t="shared" si="40"/>
        <v>0</v>
      </c>
      <c r="BT39" s="96">
        <f t="shared" si="41"/>
        <v>0</v>
      </c>
      <c r="BU39" s="96">
        <f t="shared" si="42"/>
        <v>0</v>
      </c>
      <c r="BV39" s="96">
        <f t="shared" si="43"/>
        <v>0</v>
      </c>
      <c r="BW39" s="96">
        <f t="shared" si="44"/>
        <v>0</v>
      </c>
    </row>
    <row r="40" spans="2:77">
      <c r="B40" s="74">
        <v>310001994</v>
      </c>
      <c r="C40" s="74">
        <v>310001994</v>
      </c>
      <c r="D40" s="46" t="s">
        <v>64</v>
      </c>
      <c r="E40" s="46" t="s">
        <v>166</v>
      </c>
      <c r="F40" s="80">
        <f>_xlfn.IFNA(VLOOKUP($B40,'FST MT'!$A:$K,F$1,0),0)</f>
        <v>46238</v>
      </c>
      <c r="G40" s="80">
        <f>_xlfn.IFNA(VLOOKUP($B40,'FST OMT'!$C:$AH,G$1,0),0)+_xlfn.IFNA(VLOOKUP($B40,'FST CV'!$C:$AH,G$1,0),0)+_xlfn.IFNA(VLOOKUP($B40,'FST TT'!$C:$AH,G$1,0),0)</f>
        <v>3422</v>
      </c>
      <c r="H40" s="80">
        <f>_xlfn.IFNA(VLOOKUP($B40,'FST OMT'!$C:$AH,H$1,0),0)+_xlfn.IFNA(VLOOKUP($B40,'FST CV'!$C:$AH,H$1,0),0)+_xlfn.IFNA(VLOOKUP($B40,'FST TT'!$C:$AH,H$1,0),0)</f>
        <v>3164</v>
      </c>
      <c r="I40" s="80">
        <f>_xlfn.IFNA(VLOOKUP($B40,'FST OMT'!$C:$AH,I$1,0),0)+_xlfn.IFNA(VLOOKUP($B40,'FST CV'!$C:$AH,I$1,0),0)+_xlfn.IFNA(VLOOKUP($B40,'FST TT'!$C:$AH,I$1,0),0)</f>
        <v>1350</v>
      </c>
      <c r="J40" s="80">
        <f>_xlfn.IFNA(VLOOKUP($B40,'FST OMT'!$C:$AH,J$1,0),0)+_xlfn.IFNA(VLOOKUP($B40,'FST CV'!$C:$AH,J$1,0),0)+_xlfn.IFNA(VLOOKUP($B40,'FST TT'!$C:$AH,J$1,0),0)</f>
        <v>1413</v>
      </c>
      <c r="K40" s="80">
        <f>_xlfn.IFNA(VLOOKUP($B40,'FST OMT'!$C:$AH,K$1,0),0)+_xlfn.IFNA(VLOOKUP($B40,'FST CV'!$C:$AH,K$1,0),0)+_xlfn.IFNA(VLOOKUP($B40,'FST TT'!$C:$AH,K$1,0),0)</f>
        <v>675</v>
      </c>
      <c r="L40" s="80">
        <f>_xlfn.IFNA(VLOOKUP($B40,'FST OMT'!$C:$AH,L$1,0),0)+_xlfn.IFNA(VLOOKUP($B40,'FST CV'!$C:$AH,L$1,0),0)+_xlfn.IFNA(VLOOKUP($B40,'FST TT'!$C:$AH,L$1,0),0)</f>
        <v>1197</v>
      </c>
      <c r="M40" s="80">
        <f>_xlfn.IFNA(VLOOKUP($B40,'FST OMT'!$C:$AH,M$1,0),0)+_xlfn.IFNA(VLOOKUP($B40,'FST CV'!$C:$AH,M$1,0),0)+_xlfn.IFNA(VLOOKUP($B40,'FST TT'!$C:$AH,M$1,0),0)</f>
        <v>1955</v>
      </c>
      <c r="N40" s="80">
        <f>_xlfn.IFNA(VLOOKUP($B40,'FST OMT'!$C:$AH,N$1,0),0)+_xlfn.IFNA(VLOOKUP($B40,'FST CV'!$C:$AH,N$1,0),0)+_xlfn.IFNA(VLOOKUP($B40,'FST TT'!$C:$AH,N$1,0),0)</f>
        <v>1998</v>
      </c>
      <c r="O40" s="80">
        <f t="shared" si="11"/>
        <v>2763</v>
      </c>
      <c r="P40" s="80">
        <f t="shared" si="12"/>
        <v>658.35</v>
      </c>
      <c r="Q40" s="80">
        <f t="shared" si="13"/>
        <v>538.65</v>
      </c>
      <c r="R40" s="80">
        <f>_xlfn.IFNA(VLOOKUP($B40,'FST MT'!$C:$FS,67,0),0)</f>
        <v>0</v>
      </c>
      <c r="S40" s="80">
        <f>_xlfn.IFNA(VLOOKUP($B40,'FST OMT'!$C:$AH,S$1,0),0)+_xlfn.IFNA(VLOOKUP($B40,'FST CV'!$C:$AH,S$1,0),0)+_xlfn.IFNA(VLOOKUP($B40,'FST TT'!$C:$AH,S$1,0),0)</f>
        <v>3022</v>
      </c>
      <c r="T40" s="80">
        <f>_xlfn.IFNA(VLOOKUP($B40,'FST OMT'!$C:$AH,T$1,0),0)+_xlfn.IFNA(VLOOKUP($B40,'FST CV'!$C:$AH,T$1,0),0)+_xlfn.IFNA(VLOOKUP($B40,'FST TT'!$C:$AH,T$1,0),0)</f>
        <v>3283</v>
      </c>
      <c r="U40" s="80">
        <f>_xlfn.IFNA(VLOOKUP($B40,'FST OMT'!$C:$AH,U$1,0),0)+_xlfn.IFNA(VLOOKUP($B40,'FST CV'!$C:$AH,U$1,0),0)+_xlfn.IFNA(VLOOKUP($B40,'FST TT'!$C:$AH,U$1,0),0)</f>
        <v>1748</v>
      </c>
      <c r="V40" s="80">
        <f>_xlfn.IFNA(VLOOKUP($B40,'FST OMT'!$C:$AH,V$1,0),0)+_xlfn.IFNA(VLOOKUP($B40,'FST CV'!$C:$AH,V$1,0),0)+_xlfn.IFNA(VLOOKUP($B40,'FST TT'!$C:$AH,V$1,0),0)</f>
        <v>2112</v>
      </c>
      <c r="W40" s="80">
        <f>_xlfn.IFNA(VLOOKUP($B40,'FST OMT'!$C:$AH,W$1,0),0)+_xlfn.IFNA(VLOOKUP($B40,'FST CV'!$C:$AH,W$1,0),0)+_xlfn.IFNA(VLOOKUP($B40,'FST TT'!$C:$AH,W$1,0),0)</f>
        <v>395</v>
      </c>
      <c r="X40" s="80">
        <f>_xlfn.IFNA(VLOOKUP($B40,'FST OMT'!$C:$AH,X$1,0),0)+_xlfn.IFNA(VLOOKUP($B40,'FST CV'!$C:$AH,X$1,0),0)+_xlfn.IFNA(VLOOKUP($B40,'FST TT'!$C:$AH,X$1,0),0)</f>
        <v>1091</v>
      </c>
      <c r="Y40" s="80">
        <f>_xlfn.IFNA(VLOOKUP($B40,'FST OMT'!$C:$AH,Y$1,0),0)+_xlfn.IFNA(VLOOKUP($B40,'FST CV'!$C:$AH,Y$1,0),0)+_xlfn.IFNA(VLOOKUP($B40,'FST TT'!$C:$AH,Y$1,0),0)</f>
        <v>2015</v>
      </c>
      <c r="Z40" s="80">
        <f>_xlfn.IFNA(VLOOKUP($B40,'FST OMT'!$C:$AH,Z$1,0),0)+_xlfn.IFNA(VLOOKUP($B40,'FST CV'!$C:$AH,Z$1,0),0)+_xlfn.IFNA(VLOOKUP($B40,'FST TT'!$C:$AH,Z$1,0),0)</f>
        <v>2189</v>
      </c>
      <c r="AA40" s="80">
        <f t="shared" si="14"/>
        <v>3860</v>
      </c>
      <c r="AB40" s="80">
        <f t="shared" si="15"/>
        <v>600.05000000000007</v>
      </c>
      <c r="AC40" s="80">
        <f t="shared" si="16"/>
        <v>490.95</v>
      </c>
      <c r="AD40" s="80">
        <f>_xlfn.IFNA(VLOOKUP($B40,'FST MT'!$C:$FS,123,0),0)</f>
        <v>0</v>
      </c>
      <c r="AE40" s="80">
        <f>_xlfn.IFNA(VLOOKUP($B40,'FST OMT'!$C:$AH,AE$1,0),0)+_xlfn.IFNA(VLOOKUP($B40,'FST CV'!$C:$AH,AE$1,0),0)+_xlfn.IFNA(VLOOKUP($B40,'FST TT'!$C:$AH,AE$1,0),0)</f>
        <v>3572</v>
      </c>
      <c r="AF40" s="80">
        <f>_xlfn.IFNA(VLOOKUP($B40,'FST OMT'!$C:$AH,AF$1,0),0)+_xlfn.IFNA(VLOOKUP($B40,'FST CV'!$C:$AH,AF$1,0),0)+_xlfn.IFNA(VLOOKUP($B40,'FST TT'!$C:$AH,AF$1,0),0)</f>
        <v>2725</v>
      </c>
      <c r="AG40" s="80">
        <f>_xlfn.IFNA(VLOOKUP($B40,'FST OMT'!$C:$AH,AG$1,0),0)+_xlfn.IFNA(VLOOKUP($B40,'FST CV'!$C:$AH,AG$1,0),0)+_xlfn.IFNA(VLOOKUP($B40,'FST TT'!$C:$AH,AG$1,0),0)</f>
        <v>1348</v>
      </c>
      <c r="AH40" s="80">
        <f>_xlfn.IFNA(VLOOKUP($B40,'FST OMT'!$C:$AH,AH$1,0),0)+_xlfn.IFNA(VLOOKUP($B40,'FST CV'!$C:$AH,AH$1,0),0)+_xlfn.IFNA(VLOOKUP($B40,'FST TT'!$C:$AH,AH$1,0),0)</f>
        <v>1963</v>
      </c>
      <c r="AI40" s="80">
        <f>_xlfn.IFNA(VLOOKUP($B40,'FST OMT'!$C:$AH,AI$1,0),0)+_xlfn.IFNA(VLOOKUP($B40,'FST CV'!$C:$AH,AI$1,0),0)+_xlfn.IFNA(VLOOKUP($B40,'FST TT'!$C:$AH,AI$1,0),0)</f>
        <v>700</v>
      </c>
      <c r="AJ40" s="80">
        <f>_xlfn.IFNA(VLOOKUP($B40,'FST OMT'!$C:$AH,AJ$1,0),0)+_xlfn.IFNA(VLOOKUP($B40,'FST CV'!$C:$AH,AJ$1,0),0)+_xlfn.IFNA(VLOOKUP($B40,'FST TT'!$C:$AH,AJ$1,0),0)</f>
        <v>990</v>
      </c>
      <c r="AK40" s="80">
        <f>_xlfn.IFNA(VLOOKUP($B40,'FST OMT'!$C:$AH,AK$1,0),0)+_xlfn.IFNA(VLOOKUP($B40,'FST CV'!$C:$AH,AK$1,0),0)+_xlfn.IFNA(VLOOKUP($B40,'FST TT'!$C:$AH,AK$1,0),0)</f>
        <v>1865</v>
      </c>
      <c r="AL40" s="80">
        <f>_xlfn.IFNA(VLOOKUP($B40,'FST OMT'!$C:$AH,AL$1,0),0)+_xlfn.IFNA(VLOOKUP($B40,'FST CV'!$C:$AH,AL$1,0),0)+_xlfn.IFNA(VLOOKUP($B40,'FST TT'!$C:$AH,AL$1,0),0)</f>
        <v>2172</v>
      </c>
      <c r="AM40" s="80">
        <f t="shared" si="17"/>
        <v>3311</v>
      </c>
      <c r="AN40" s="80">
        <f t="shared" si="18"/>
        <v>544.5</v>
      </c>
      <c r="AO40" s="80">
        <f t="shared" si="19"/>
        <v>445.5</v>
      </c>
      <c r="AQ40" s="96">
        <f t="shared" si="20"/>
        <v>0.22551733227889811</v>
      </c>
      <c r="AR40" s="96">
        <f t="shared" si="45"/>
        <v>0.2085145643864505</v>
      </c>
      <c r="AS40" s="96">
        <f t="shared" si="46"/>
        <v>8.8967971530249115E-2</v>
      </c>
      <c r="AT40" s="96">
        <f t="shared" si="47"/>
        <v>9.3119810201660741E-2</v>
      </c>
      <c r="AU40" s="96">
        <f t="shared" si="48"/>
        <v>4.4483985765124558E-2</v>
      </c>
      <c r="AV40" s="96">
        <f t="shared" si="49"/>
        <v>7.8884934756820874E-2</v>
      </c>
      <c r="AW40" s="96">
        <f t="shared" si="50"/>
        <v>0.12883880321602742</v>
      </c>
      <c r="AX40" s="96">
        <f t="shared" si="51"/>
        <v>0.13167259786476868</v>
      </c>
      <c r="AY40" s="96">
        <f t="shared" si="52"/>
        <v>0.18208778173190984</v>
      </c>
      <c r="AZ40" s="96">
        <f t="shared" si="53"/>
        <v>4.3386714116251487E-2</v>
      </c>
      <c r="BA40" s="96">
        <f t="shared" si="54"/>
        <v>3.5498220640569393E-2</v>
      </c>
      <c r="BB40" s="96">
        <f t="shared" si="23"/>
        <v>0.19060233364869125</v>
      </c>
      <c r="BC40" s="96">
        <f t="shared" si="24"/>
        <v>0.20706401766004415</v>
      </c>
      <c r="BD40" s="96">
        <f t="shared" si="25"/>
        <v>0.11024913276568905</v>
      </c>
      <c r="BE40" s="96">
        <f t="shared" si="26"/>
        <v>0.13320719016083254</v>
      </c>
      <c r="BF40" s="96">
        <f t="shared" si="27"/>
        <v>2.4913276568905709E-2</v>
      </c>
      <c r="BG40" s="96">
        <f t="shared" si="28"/>
        <v>6.8811100599180067E-2</v>
      </c>
      <c r="BH40" s="96">
        <f t="shared" si="29"/>
        <v>0.12708924629454429</v>
      </c>
      <c r="BI40" s="96">
        <f t="shared" si="30"/>
        <v>0.1380637023021129</v>
      </c>
      <c r="BJ40" s="96">
        <f t="shared" si="31"/>
        <v>0.24345632292652161</v>
      </c>
      <c r="BK40" s="96">
        <f t="shared" si="32"/>
        <v>3.7846105329549046E-2</v>
      </c>
      <c r="BL40" s="96">
        <f t="shared" si="33"/>
        <v>3.0964995269631031E-2</v>
      </c>
      <c r="BM40" s="96">
        <f t="shared" si="34"/>
        <v>0.23293120313009455</v>
      </c>
      <c r="BN40" s="96">
        <f t="shared" si="35"/>
        <v>0.17769807629605477</v>
      </c>
      <c r="BO40" s="96">
        <f t="shared" si="36"/>
        <v>8.7903488751222697E-2</v>
      </c>
      <c r="BP40" s="96">
        <f t="shared" si="37"/>
        <v>0.12800782523638735</v>
      </c>
      <c r="BQ40" s="96">
        <f t="shared" si="38"/>
        <v>4.5647212259537009E-2</v>
      </c>
      <c r="BR40" s="96">
        <f t="shared" si="39"/>
        <v>6.455820019563091E-2</v>
      </c>
      <c r="BS40" s="96">
        <f t="shared" si="40"/>
        <v>0.12161721552005217</v>
      </c>
      <c r="BT40" s="96">
        <f t="shared" si="41"/>
        <v>0.14163677861102053</v>
      </c>
      <c r="BU40" s="96">
        <f t="shared" si="42"/>
        <v>0.21591131398761004</v>
      </c>
      <c r="BV40" s="96">
        <f t="shared" si="43"/>
        <v>3.5507010107596999E-2</v>
      </c>
      <c r="BW40" s="96">
        <f t="shared" si="44"/>
        <v>2.9051190088033911E-2</v>
      </c>
    </row>
    <row r="41" spans="2:77">
      <c r="B41" s="74">
        <v>310001993</v>
      </c>
      <c r="C41" s="74">
        <v>310001993</v>
      </c>
      <c r="D41" s="46" t="s">
        <v>65</v>
      </c>
      <c r="E41" s="46" t="s">
        <v>165</v>
      </c>
      <c r="F41" s="80">
        <f>_xlfn.IFNA(VLOOKUP($B41,'FST MT'!$A:$K,F$1,0),0)</f>
        <v>12180</v>
      </c>
      <c r="G41" s="80">
        <f>_xlfn.IFNA(VLOOKUP($B41,'FST OMT'!$C:$AH,G$1,0),0)+_xlfn.IFNA(VLOOKUP($B41,'FST CV'!$C:$AH,G$1,0),0)+_xlfn.IFNA(VLOOKUP($B41,'FST TT'!$C:$AH,G$1,0),0)</f>
        <v>0</v>
      </c>
      <c r="H41" s="80">
        <f>_xlfn.IFNA(VLOOKUP($B41,'FST OMT'!$C:$AH,H$1,0),0)+_xlfn.IFNA(VLOOKUP($B41,'FST CV'!$C:$AH,H$1,0),0)+_xlfn.IFNA(VLOOKUP($B41,'FST TT'!$C:$AH,H$1,0),0)</f>
        <v>0</v>
      </c>
      <c r="I41" s="80">
        <f>_xlfn.IFNA(VLOOKUP($B41,'FST OMT'!$C:$AH,I$1,0),0)+_xlfn.IFNA(VLOOKUP($B41,'FST CV'!$C:$AH,I$1,0),0)+_xlfn.IFNA(VLOOKUP($B41,'FST TT'!$C:$AH,I$1,0),0)</f>
        <v>0</v>
      </c>
      <c r="J41" s="80">
        <f>_xlfn.IFNA(VLOOKUP($B41,'FST OMT'!$C:$AH,J$1,0),0)+_xlfn.IFNA(VLOOKUP($B41,'FST CV'!$C:$AH,J$1,0),0)+_xlfn.IFNA(VLOOKUP($B41,'FST TT'!$C:$AH,J$1,0),0)</f>
        <v>0</v>
      </c>
      <c r="K41" s="80">
        <f>_xlfn.IFNA(VLOOKUP($B41,'FST OMT'!$C:$AH,K$1,0),0)+_xlfn.IFNA(VLOOKUP($B41,'FST CV'!$C:$AH,K$1,0),0)+_xlfn.IFNA(VLOOKUP($B41,'FST TT'!$C:$AH,K$1,0),0)</f>
        <v>0</v>
      </c>
      <c r="L41" s="80">
        <f>_xlfn.IFNA(VLOOKUP($B41,'FST OMT'!$C:$AH,L$1,0),0)+_xlfn.IFNA(VLOOKUP($B41,'FST CV'!$C:$AH,L$1,0),0)+_xlfn.IFNA(VLOOKUP($B41,'FST TT'!$C:$AH,L$1,0),0)</f>
        <v>0</v>
      </c>
      <c r="M41" s="80">
        <f>_xlfn.IFNA(VLOOKUP($B41,'FST OMT'!$C:$AH,M$1,0),0)+_xlfn.IFNA(VLOOKUP($B41,'FST CV'!$C:$AH,M$1,0),0)+_xlfn.IFNA(VLOOKUP($B41,'FST TT'!$C:$AH,M$1,0),0)</f>
        <v>0</v>
      </c>
      <c r="N41" s="80">
        <f>_xlfn.IFNA(VLOOKUP($B41,'FST OMT'!$C:$AH,N$1,0),0)+_xlfn.IFNA(VLOOKUP($B41,'FST CV'!$C:$AH,N$1,0),0)+_xlfn.IFNA(VLOOKUP($B41,'FST TT'!$C:$AH,N$1,0),0)</f>
        <v>0</v>
      </c>
      <c r="O41" s="80">
        <f t="shared" si="11"/>
        <v>0</v>
      </c>
      <c r="P41" s="80">
        <f t="shared" si="12"/>
        <v>0</v>
      </c>
      <c r="Q41" s="80">
        <f t="shared" si="13"/>
        <v>0</v>
      </c>
      <c r="R41" s="80">
        <f>_xlfn.IFNA(VLOOKUP($B41,'FST MT'!$C:$FS,67,0),0)</f>
        <v>0</v>
      </c>
      <c r="S41" s="80">
        <f>_xlfn.IFNA(VLOOKUP($B41,'FST OMT'!$C:$AH,S$1,0),0)+_xlfn.IFNA(VLOOKUP($B41,'FST CV'!$C:$AH,S$1,0),0)+_xlfn.IFNA(VLOOKUP($B41,'FST TT'!$C:$AH,S$1,0),0)</f>
        <v>0</v>
      </c>
      <c r="T41" s="80">
        <f>_xlfn.IFNA(VLOOKUP($B41,'FST OMT'!$C:$AH,T$1,0),0)+_xlfn.IFNA(VLOOKUP($B41,'FST CV'!$C:$AH,T$1,0),0)+_xlfn.IFNA(VLOOKUP($B41,'FST TT'!$C:$AH,T$1,0),0)</f>
        <v>0</v>
      </c>
      <c r="U41" s="80">
        <f>_xlfn.IFNA(VLOOKUP($B41,'FST OMT'!$C:$AH,U$1,0),0)+_xlfn.IFNA(VLOOKUP($B41,'FST CV'!$C:$AH,U$1,0),0)+_xlfn.IFNA(VLOOKUP($B41,'FST TT'!$C:$AH,U$1,0),0)</f>
        <v>0</v>
      </c>
      <c r="V41" s="80">
        <f>_xlfn.IFNA(VLOOKUP($B41,'FST OMT'!$C:$AH,V$1,0),0)+_xlfn.IFNA(VLOOKUP($B41,'FST CV'!$C:$AH,V$1,0),0)+_xlfn.IFNA(VLOOKUP($B41,'FST TT'!$C:$AH,V$1,0),0)</f>
        <v>0</v>
      </c>
      <c r="W41" s="80">
        <f>_xlfn.IFNA(VLOOKUP($B41,'FST OMT'!$C:$AH,W$1,0),0)+_xlfn.IFNA(VLOOKUP($B41,'FST CV'!$C:$AH,W$1,0),0)+_xlfn.IFNA(VLOOKUP($B41,'FST TT'!$C:$AH,W$1,0),0)</f>
        <v>0</v>
      </c>
      <c r="X41" s="80">
        <f>_xlfn.IFNA(VLOOKUP($B41,'FST OMT'!$C:$AH,X$1,0),0)+_xlfn.IFNA(VLOOKUP($B41,'FST CV'!$C:$AH,X$1,0),0)+_xlfn.IFNA(VLOOKUP($B41,'FST TT'!$C:$AH,X$1,0),0)</f>
        <v>0</v>
      </c>
      <c r="Y41" s="80">
        <f>_xlfn.IFNA(VLOOKUP($B41,'FST OMT'!$C:$AH,Y$1,0),0)+_xlfn.IFNA(VLOOKUP($B41,'FST CV'!$C:$AH,Y$1,0),0)+_xlfn.IFNA(VLOOKUP($B41,'FST TT'!$C:$AH,Y$1,0),0)</f>
        <v>0</v>
      </c>
      <c r="Z41" s="80">
        <f>_xlfn.IFNA(VLOOKUP($B41,'FST OMT'!$C:$AH,Z$1,0),0)+_xlfn.IFNA(VLOOKUP($B41,'FST CV'!$C:$AH,Z$1,0),0)+_xlfn.IFNA(VLOOKUP($B41,'FST TT'!$C:$AH,Z$1,0),0)</f>
        <v>0</v>
      </c>
      <c r="AA41" s="80">
        <f t="shared" si="14"/>
        <v>0</v>
      </c>
      <c r="AB41" s="80">
        <f t="shared" si="15"/>
        <v>0</v>
      </c>
      <c r="AC41" s="80">
        <f t="shared" si="16"/>
        <v>0</v>
      </c>
      <c r="AD41" s="80">
        <f>_xlfn.IFNA(VLOOKUP($B41,'FST MT'!$C:$FS,123,0),0)</f>
        <v>0</v>
      </c>
      <c r="AE41" s="80">
        <f>_xlfn.IFNA(VLOOKUP($B41,'FST OMT'!$C:$AH,AE$1,0),0)+_xlfn.IFNA(VLOOKUP($B41,'FST CV'!$C:$AH,AE$1,0),0)+_xlfn.IFNA(VLOOKUP($B41,'FST TT'!$C:$AH,AE$1,0),0)</f>
        <v>0</v>
      </c>
      <c r="AF41" s="80">
        <f>_xlfn.IFNA(VLOOKUP($B41,'FST OMT'!$C:$AH,AF$1,0),0)+_xlfn.IFNA(VLOOKUP($B41,'FST CV'!$C:$AH,AF$1,0),0)+_xlfn.IFNA(VLOOKUP($B41,'FST TT'!$C:$AH,AF$1,0),0)</f>
        <v>0</v>
      </c>
      <c r="AG41" s="80">
        <f>_xlfn.IFNA(VLOOKUP($B41,'FST OMT'!$C:$AH,AG$1,0),0)+_xlfn.IFNA(VLOOKUP($B41,'FST CV'!$C:$AH,AG$1,0),0)+_xlfn.IFNA(VLOOKUP($B41,'FST TT'!$C:$AH,AG$1,0),0)</f>
        <v>0</v>
      </c>
      <c r="AH41" s="80">
        <f>_xlfn.IFNA(VLOOKUP($B41,'FST OMT'!$C:$AH,AH$1,0),0)+_xlfn.IFNA(VLOOKUP($B41,'FST CV'!$C:$AH,AH$1,0),0)+_xlfn.IFNA(VLOOKUP($B41,'FST TT'!$C:$AH,AH$1,0),0)</f>
        <v>0</v>
      </c>
      <c r="AI41" s="80">
        <f>_xlfn.IFNA(VLOOKUP($B41,'FST OMT'!$C:$AH,AI$1,0),0)+_xlfn.IFNA(VLOOKUP($B41,'FST CV'!$C:$AH,AI$1,0),0)+_xlfn.IFNA(VLOOKUP($B41,'FST TT'!$C:$AH,AI$1,0),0)</f>
        <v>0</v>
      </c>
      <c r="AJ41" s="80">
        <f>_xlfn.IFNA(VLOOKUP($B41,'FST OMT'!$C:$AH,AJ$1,0),0)+_xlfn.IFNA(VLOOKUP($B41,'FST CV'!$C:$AH,AJ$1,0),0)+_xlfn.IFNA(VLOOKUP($B41,'FST TT'!$C:$AH,AJ$1,0),0)</f>
        <v>0</v>
      </c>
      <c r="AK41" s="80">
        <f>_xlfn.IFNA(VLOOKUP($B41,'FST OMT'!$C:$AH,AK$1,0),0)+_xlfn.IFNA(VLOOKUP($B41,'FST CV'!$C:$AH,AK$1,0),0)+_xlfn.IFNA(VLOOKUP($B41,'FST TT'!$C:$AH,AK$1,0),0)</f>
        <v>0</v>
      </c>
      <c r="AL41" s="80">
        <f>_xlfn.IFNA(VLOOKUP($B41,'FST OMT'!$C:$AH,AL$1,0),0)+_xlfn.IFNA(VLOOKUP($B41,'FST CV'!$C:$AH,AL$1,0),0)+_xlfn.IFNA(VLOOKUP($B41,'FST TT'!$C:$AH,AL$1,0),0)</f>
        <v>0</v>
      </c>
      <c r="AM41" s="80">
        <f t="shared" si="17"/>
        <v>0</v>
      </c>
      <c r="AN41" s="80">
        <f t="shared" si="18"/>
        <v>0</v>
      </c>
      <c r="AO41" s="80">
        <f t="shared" si="19"/>
        <v>0</v>
      </c>
      <c r="AQ41" s="96">
        <f t="shared" si="20"/>
        <v>0</v>
      </c>
      <c r="AR41" s="96">
        <f t="shared" si="45"/>
        <v>0</v>
      </c>
      <c r="AS41" s="96">
        <f t="shared" si="46"/>
        <v>0</v>
      </c>
      <c r="AT41" s="96">
        <f t="shared" si="47"/>
        <v>0</v>
      </c>
      <c r="AU41" s="96">
        <f t="shared" si="48"/>
        <v>0</v>
      </c>
      <c r="AV41" s="96">
        <f t="shared" si="49"/>
        <v>0</v>
      </c>
      <c r="AW41" s="96">
        <f t="shared" si="50"/>
        <v>0</v>
      </c>
      <c r="AX41" s="96">
        <f t="shared" si="51"/>
        <v>0</v>
      </c>
      <c r="AY41" s="96">
        <f t="shared" si="52"/>
        <v>0</v>
      </c>
      <c r="AZ41" s="96">
        <f t="shared" si="53"/>
        <v>0</v>
      </c>
      <c r="BA41" s="96">
        <f t="shared" si="54"/>
        <v>0</v>
      </c>
      <c r="BB41" s="96">
        <f t="shared" si="23"/>
        <v>0</v>
      </c>
      <c r="BC41" s="96">
        <f t="shared" si="24"/>
        <v>0</v>
      </c>
      <c r="BD41" s="96">
        <f t="shared" si="25"/>
        <v>0</v>
      </c>
      <c r="BE41" s="96">
        <f t="shared" si="26"/>
        <v>0</v>
      </c>
      <c r="BF41" s="96">
        <f t="shared" si="27"/>
        <v>0</v>
      </c>
      <c r="BG41" s="96">
        <f t="shared" si="28"/>
        <v>0</v>
      </c>
      <c r="BH41" s="96">
        <f t="shared" si="29"/>
        <v>0</v>
      </c>
      <c r="BI41" s="96">
        <f t="shared" si="30"/>
        <v>0</v>
      </c>
      <c r="BJ41" s="96">
        <f t="shared" si="31"/>
        <v>0</v>
      </c>
      <c r="BK41" s="96">
        <f t="shared" si="32"/>
        <v>0</v>
      </c>
      <c r="BL41" s="96">
        <f t="shared" si="33"/>
        <v>0</v>
      </c>
      <c r="BM41" s="96">
        <f t="shared" si="34"/>
        <v>0</v>
      </c>
      <c r="BN41" s="96">
        <f t="shared" si="35"/>
        <v>0</v>
      </c>
      <c r="BO41" s="96">
        <f t="shared" si="36"/>
        <v>0</v>
      </c>
      <c r="BP41" s="96">
        <f t="shared" si="37"/>
        <v>0</v>
      </c>
      <c r="BQ41" s="96">
        <f t="shared" si="38"/>
        <v>0</v>
      </c>
      <c r="BR41" s="96">
        <f t="shared" si="39"/>
        <v>0</v>
      </c>
      <c r="BS41" s="96">
        <f t="shared" si="40"/>
        <v>0</v>
      </c>
      <c r="BT41" s="96">
        <f t="shared" si="41"/>
        <v>0</v>
      </c>
      <c r="BU41" s="96">
        <f t="shared" si="42"/>
        <v>0</v>
      </c>
      <c r="BV41" s="96">
        <f t="shared" si="43"/>
        <v>0</v>
      </c>
      <c r="BW41" s="96">
        <f t="shared" si="44"/>
        <v>0</v>
      </c>
      <c r="BY41" s="46" t="str">
        <f>_xlfn.IFNA(VLOOKUP(C41,Master_Item!B:D,3,0),0)</f>
        <v>Oishi</v>
      </c>
    </row>
    <row r="42" spans="2:77">
      <c r="B42" s="74">
        <v>310002099</v>
      </c>
      <c r="C42" s="74">
        <v>310002099</v>
      </c>
      <c r="D42" s="46" t="s">
        <v>66</v>
      </c>
      <c r="E42" s="46" t="s">
        <v>179</v>
      </c>
      <c r="F42" s="80">
        <f>_xlfn.IFNA(VLOOKUP($B42,'FST MT'!$A:$K,F$1,0),0)</f>
        <v>46644</v>
      </c>
      <c r="G42" s="80">
        <f>_xlfn.IFNA(VLOOKUP($B42,'FST OMT'!$C:$AH,G$1,0),0)+_xlfn.IFNA(VLOOKUP($B42,'FST CV'!$C:$AH,G$1,0),0)+_xlfn.IFNA(VLOOKUP($B42,'FST TT'!$C:$AH,G$1,0),0)</f>
        <v>3775</v>
      </c>
      <c r="H42" s="80">
        <f>_xlfn.IFNA(VLOOKUP($B42,'FST OMT'!$C:$AH,H$1,0),0)+_xlfn.IFNA(VLOOKUP($B42,'FST CV'!$C:$AH,H$1,0),0)+_xlfn.IFNA(VLOOKUP($B42,'FST TT'!$C:$AH,H$1,0),0)</f>
        <v>3412</v>
      </c>
      <c r="I42" s="80">
        <f>_xlfn.IFNA(VLOOKUP($B42,'FST OMT'!$C:$AH,I$1,0),0)+_xlfn.IFNA(VLOOKUP($B42,'FST CV'!$C:$AH,I$1,0),0)+_xlfn.IFNA(VLOOKUP($B42,'FST TT'!$C:$AH,I$1,0),0)</f>
        <v>2190</v>
      </c>
      <c r="J42" s="80">
        <f>_xlfn.IFNA(VLOOKUP($B42,'FST OMT'!$C:$AH,J$1,0),0)+_xlfn.IFNA(VLOOKUP($B42,'FST CV'!$C:$AH,J$1,0),0)+_xlfn.IFNA(VLOOKUP($B42,'FST TT'!$C:$AH,J$1,0),0)</f>
        <v>1008</v>
      </c>
      <c r="K42" s="80">
        <f>_xlfn.IFNA(VLOOKUP($B42,'FST OMT'!$C:$AH,K$1,0),0)+_xlfn.IFNA(VLOOKUP($B42,'FST CV'!$C:$AH,K$1,0),0)+_xlfn.IFNA(VLOOKUP($B42,'FST TT'!$C:$AH,K$1,0),0)</f>
        <v>540</v>
      </c>
      <c r="L42" s="80">
        <f>_xlfn.IFNA(VLOOKUP($B42,'FST OMT'!$C:$AH,L$1,0),0)+_xlfn.IFNA(VLOOKUP($B42,'FST CV'!$C:$AH,L$1,0),0)+_xlfn.IFNA(VLOOKUP($B42,'FST TT'!$C:$AH,L$1,0),0)</f>
        <v>1448</v>
      </c>
      <c r="M42" s="80">
        <f>_xlfn.IFNA(VLOOKUP($B42,'FST OMT'!$C:$AH,M$1,0),0)+_xlfn.IFNA(VLOOKUP($B42,'FST CV'!$C:$AH,M$1,0),0)+_xlfn.IFNA(VLOOKUP($B42,'FST TT'!$C:$AH,M$1,0),0)</f>
        <v>7120</v>
      </c>
      <c r="N42" s="80">
        <f>_xlfn.IFNA(VLOOKUP($B42,'FST OMT'!$C:$AH,N$1,0),0)+_xlfn.IFNA(VLOOKUP($B42,'FST CV'!$C:$AH,N$1,0),0)+_xlfn.IFNA(VLOOKUP($B42,'FST TT'!$C:$AH,N$1,0),0)</f>
        <v>1987</v>
      </c>
      <c r="O42" s="80">
        <f t="shared" si="11"/>
        <v>3198</v>
      </c>
      <c r="P42" s="80">
        <f t="shared" si="12"/>
        <v>796.40000000000009</v>
      </c>
      <c r="Q42" s="80">
        <f t="shared" si="13"/>
        <v>651.6</v>
      </c>
      <c r="R42" s="80">
        <f>_xlfn.IFNA(VLOOKUP($B42,'FST MT'!$C:$FS,67,0),0)</f>
        <v>0</v>
      </c>
      <c r="S42" s="80">
        <f>_xlfn.IFNA(VLOOKUP($B42,'FST OMT'!$C:$AH,S$1,0),0)+_xlfn.IFNA(VLOOKUP($B42,'FST CV'!$C:$AH,S$1,0),0)+_xlfn.IFNA(VLOOKUP($B42,'FST TT'!$C:$AH,S$1,0),0)</f>
        <v>3275</v>
      </c>
      <c r="T42" s="80">
        <f>_xlfn.IFNA(VLOOKUP($B42,'FST OMT'!$C:$AH,T$1,0),0)+_xlfn.IFNA(VLOOKUP($B42,'FST CV'!$C:$AH,T$1,0),0)+_xlfn.IFNA(VLOOKUP($B42,'FST TT'!$C:$AH,T$1,0),0)</f>
        <v>3495</v>
      </c>
      <c r="U42" s="80">
        <f>_xlfn.IFNA(VLOOKUP($B42,'FST OMT'!$C:$AH,U$1,0),0)+_xlfn.IFNA(VLOOKUP($B42,'FST CV'!$C:$AH,U$1,0),0)+_xlfn.IFNA(VLOOKUP($B42,'FST TT'!$C:$AH,U$1,0),0)</f>
        <v>2170</v>
      </c>
      <c r="V42" s="80">
        <f>_xlfn.IFNA(VLOOKUP($B42,'FST OMT'!$C:$AH,V$1,0),0)+_xlfn.IFNA(VLOOKUP($B42,'FST CV'!$C:$AH,V$1,0),0)+_xlfn.IFNA(VLOOKUP($B42,'FST TT'!$C:$AH,V$1,0),0)</f>
        <v>1758</v>
      </c>
      <c r="W42" s="80">
        <f>_xlfn.IFNA(VLOOKUP($B42,'FST OMT'!$C:$AH,W$1,0),0)+_xlfn.IFNA(VLOOKUP($B42,'FST CV'!$C:$AH,W$1,0),0)+_xlfn.IFNA(VLOOKUP($B42,'FST TT'!$C:$AH,W$1,0),0)</f>
        <v>500</v>
      </c>
      <c r="X42" s="80">
        <f>_xlfn.IFNA(VLOOKUP($B42,'FST OMT'!$C:$AH,X$1,0),0)+_xlfn.IFNA(VLOOKUP($B42,'FST CV'!$C:$AH,X$1,0),0)+_xlfn.IFNA(VLOOKUP($B42,'FST TT'!$C:$AH,X$1,0),0)</f>
        <v>1426</v>
      </c>
      <c r="Y42" s="80">
        <f>_xlfn.IFNA(VLOOKUP($B42,'FST OMT'!$C:$AH,Y$1,0),0)+_xlfn.IFNA(VLOOKUP($B42,'FST CV'!$C:$AH,Y$1,0),0)+_xlfn.IFNA(VLOOKUP($B42,'FST TT'!$C:$AH,Y$1,0),0)</f>
        <v>7520</v>
      </c>
      <c r="Z42" s="80">
        <f>_xlfn.IFNA(VLOOKUP($B42,'FST OMT'!$C:$AH,Z$1,0),0)+_xlfn.IFNA(VLOOKUP($B42,'FST CV'!$C:$AH,Z$1,0),0)+_xlfn.IFNA(VLOOKUP($B42,'FST TT'!$C:$AH,Z$1,0),0)</f>
        <v>2083</v>
      </c>
      <c r="AA42" s="80">
        <f t="shared" si="14"/>
        <v>3928</v>
      </c>
      <c r="AB42" s="80">
        <f t="shared" si="15"/>
        <v>784.30000000000007</v>
      </c>
      <c r="AC42" s="80">
        <f t="shared" si="16"/>
        <v>641.70000000000005</v>
      </c>
      <c r="AD42" s="80">
        <f>_xlfn.IFNA(VLOOKUP($B42,'FST MT'!$C:$FS,123,0),0)</f>
        <v>0</v>
      </c>
      <c r="AE42" s="80">
        <f>_xlfn.IFNA(VLOOKUP($B42,'FST OMT'!$C:$AH,AE$1,0),0)+_xlfn.IFNA(VLOOKUP($B42,'FST CV'!$C:$AH,AE$1,0),0)+_xlfn.IFNA(VLOOKUP($B42,'FST TT'!$C:$AH,AE$1,0),0)</f>
        <v>3725</v>
      </c>
      <c r="AF42" s="80">
        <f>_xlfn.IFNA(VLOOKUP($B42,'FST OMT'!$C:$AH,AF$1,0),0)+_xlfn.IFNA(VLOOKUP($B42,'FST CV'!$C:$AH,AF$1,0),0)+_xlfn.IFNA(VLOOKUP($B42,'FST TT'!$C:$AH,AF$1,0),0)</f>
        <v>3142</v>
      </c>
      <c r="AG42" s="80">
        <f>_xlfn.IFNA(VLOOKUP($B42,'FST OMT'!$C:$AH,AG$1,0),0)+_xlfn.IFNA(VLOOKUP($B42,'FST CV'!$C:$AH,AG$1,0),0)+_xlfn.IFNA(VLOOKUP($B42,'FST TT'!$C:$AH,AG$1,0),0)</f>
        <v>1820</v>
      </c>
      <c r="AH42" s="80">
        <f>_xlfn.IFNA(VLOOKUP($B42,'FST OMT'!$C:$AH,AH$1,0),0)+_xlfn.IFNA(VLOOKUP($B42,'FST CV'!$C:$AH,AH$1,0),0)+_xlfn.IFNA(VLOOKUP($B42,'FST TT'!$C:$AH,AH$1,0),0)</f>
        <v>1518</v>
      </c>
      <c r="AI42" s="80">
        <f>_xlfn.IFNA(VLOOKUP($B42,'FST OMT'!$C:$AH,AI$1,0),0)+_xlfn.IFNA(VLOOKUP($B42,'FST CV'!$C:$AH,AI$1,0),0)+_xlfn.IFNA(VLOOKUP($B42,'FST TT'!$C:$AH,AI$1,0),0)</f>
        <v>370</v>
      </c>
      <c r="AJ42" s="80">
        <f>_xlfn.IFNA(VLOOKUP($B42,'FST OMT'!$C:$AH,AJ$1,0),0)+_xlfn.IFNA(VLOOKUP($B42,'FST CV'!$C:$AH,AJ$1,0),0)+_xlfn.IFNA(VLOOKUP($B42,'FST TT'!$C:$AH,AJ$1,0),0)</f>
        <v>1446</v>
      </c>
      <c r="AK42" s="80">
        <f>_xlfn.IFNA(VLOOKUP($B42,'FST OMT'!$C:$AH,AK$1,0),0)+_xlfn.IFNA(VLOOKUP($B42,'FST CV'!$C:$AH,AK$1,0),0)+_xlfn.IFNA(VLOOKUP($B42,'FST TT'!$C:$AH,AK$1,0),0)</f>
        <v>7520</v>
      </c>
      <c r="AL42" s="80">
        <f>_xlfn.IFNA(VLOOKUP($B42,'FST OMT'!$C:$AH,AL$1,0),0)+_xlfn.IFNA(VLOOKUP($B42,'FST CV'!$C:$AH,AL$1,0),0)+_xlfn.IFNA(VLOOKUP($B42,'FST TT'!$C:$AH,AL$1,0),0)</f>
        <v>2131</v>
      </c>
      <c r="AM42" s="80">
        <f t="shared" si="17"/>
        <v>3338</v>
      </c>
      <c r="AN42" s="80">
        <f t="shared" si="18"/>
        <v>795.30000000000007</v>
      </c>
      <c r="AO42" s="80">
        <f t="shared" si="19"/>
        <v>650.70000000000005</v>
      </c>
      <c r="AQ42" s="96">
        <f t="shared" si="20"/>
        <v>0.17574487895716945</v>
      </c>
      <c r="AR42" s="96">
        <f t="shared" si="45"/>
        <v>0.15884543761638734</v>
      </c>
      <c r="AS42" s="96">
        <f t="shared" si="46"/>
        <v>0.10195530726256984</v>
      </c>
      <c r="AT42" s="96">
        <f t="shared" si="47"/>
        <v>4.6927374301675977E-2</v>
      </c>
      <c r="AU42" s="96">
        <f t="shared" si="48"/>
        <v>2.5139664804469275E-2</v>
      </c>
      <c r="AV42" s="96">
        <f t="shared" si="49"/>
        <v>6.7411545623836125E-2</v>
      </c>
      <c r="AW42" s="96">
        <f t="shared" si="50"/>
        <v>0.33147113594040967</v>
      </c>
      <c r="AX42" s="96">
        <f t="shared" si="51"/>
        <v>9.2504655493482316E-2</v>
      </c>
      <c r="AY42" s="96">
        <f t="shared" si="52"/>
        <v>0.14888268156424581</v>
      </c>
      <c r="AZ42" s="96">
        <f t="shared" si="53"/>
        <v>3.7076350093109875E-2</v>
      </c>
      <c r="BA42" s="96">
        <f t="shared" si="54"/>
        <v>3.0335195530726257E-2</v>
      </c>
      <c r="BB42" s="96">
        <f t="shared" si="23"/>
        <v>0.14734332118594501</v>
      </c>
      <c r="BC42" s="96">
        <f t="shared" si="24"/>
        <v>0.15724119314347415</v>
      </c>
      <c r="BD42" s="96">
        <f t="shared" si="25"/>
        <v>9.7629009762900981E-2</v>
      </c>
      <c r="BE42" s="96">
        <f t="shared" si="26"/>
        <v>7.9092995006073696E-2</v>
      </c>
      <c r="BF42" s="96">
        <f t="shared" si="27"/>
        <v>2.2495163539838936E-2</v>
      </c>
      <c r="BG42" s="96">
        <f t="shared" si="28"/>
        <v>6.4156206415620642E-2</v>
      </c>
      <c r="BH42" s="96">
        <f t="shared" si="29"/>
        <v>0.33832725963917759</v>
      </c>
      <c r="BI42" s="96">
        <f t="shared" si="30"/>
        <v>9.3714851306969008E-2</v>
      </c>
      <c r="BJ42" s="96">
        <f t="shared" si="31"/>
        <v>0.17672200476897468</v>
      </c>
      <c r="BK42" s="96">
        <f t="shared" si="32"/>
        <v>3.5285913528591353E-2</v>
      </c>
      <c r="BL42" s="96">
        <f t="shared" si="33"/>
        <v>2.8870292887029289E-2</v>
      </c>
      <c r="BM42" s="96">
        <f t="shared" si="34"/>
        <v>0.17188076781100037</v>
      </c>
      <c r="BN42" s="96">
        <f t="shared" si="35"/>
        <v>0.14497969730527871</v>
      </c>
      <c r="BO42" s="96">
        <f t="shared" si="36"/>
        <v>8.3979328165374678E-2</v>
      </c>
      <c r="BP42" s="96">
        <f t="shared" si="37"/>
        <v>7.004429678848284E-2</v>
      </c>
      <c r="BQ42" s="96">
        <f t="shared" si="38"/>
        <v>1.7072720561092655E-2</v>
      </c>
      <c r="BR42" s="96">
        <f t="shared" si="39"/>
        <v>6.6722037652270208E-2</v>
      </c>
      <c r="BS42" s="96">
        <f t="shared" si="40"/>
        <v>0.34699150978220744</v>
      </c>
      <c r="BT42" s="96">
        <f t="shared" si="41"/>
        <v>9.8329641934293097E-2</v>
      </c>
      <c r="BU42" s="96">
        <f t="shared" si="42"/>
        <v>0.15402362495385752</v>
      </c>
      <c r="BV42" s="96">
        <f t="shared" si="43"/>
        <v>3.6697120708748622E-2</v>
      </c>
      <c r="BW42" s="96">
        <f t="shared" si="44"/>
        <v>3.0024916943521596E-2</v>
      </c>
      <c r="BY42" s="46" t="str">
        <f>_xlfn.IFNA(VLOOKUP(C42,Master_Item!B:D,3,0),0)</f>
        <v>Oishi</v>
      </c>
    </row>
    <row r="43" spans="2:77">
      <c r="B43" s="74">
        <v>310001984</v>
      </c>
      <c r="C43" s="74">
        <v>310001984</v>
      </c>
      <c r="D43" s="46" t="s">
        <v>67</v>
      </c>
      <c r="E43" s="46" t="s">
        <v>162</v>
      </c>
      <c r="F43" s="80">
        <f>_xlfn.IFNA(VLOOKUP($B43,'FST MT'!$A:$K,F$1,0),0)</f>
        <v>10102</v>
      </c>
      <c r="G43" s="80">
        <f>_xlfn.IFNA(VLOOKUP($B43,'FST OMT'!$C:$AH,G$1,0),0)+_xlfn.IFNA(VLOOKUP($B43,'FST CV'!$C:$AH,G$1,0),0)+_xlfn.IFNA(VLOOKUP($B43,'FST TT'!$C:$AH,G$1,0),0)</f>
        <v>0</v>
      </c>
      <c r="H43" s="80">
        <f>_xlfn.IFNA(VLOOKUP($B43,'FST OMT'!$C:$AH,H$1,0),0)+_xlfn.IFNA(VLOOKUP($B43,'FST CV'!$C:$AH,H$1,0),0)+_xlfn.IFNA(VLOOKUP($B43,'FST TT'!$C:$AH,H$1,0),0)</f>
        <v>0</v>
      </c>
      <c r="I43" s="80">
        <f>_xlfn.IFNA(VLOOKUP($B43,'FST OMT'!$C:$AH,I$1,0),0)+_xlfn.IFNA(VLOOKUP($B43,'FST CV'!$C:$AH,I$1,0),0)+_xlfn.IFNA(VLOOKUP($B43,'FST TT'!$C:$AH,I$1,0),0)</f>
        <v>0</v>
      </c>
      <c r="J43" s="80">
        <f>_xlfn.IFNA(VLOOKUP($B43,'FST OMT'!$C:$AH,J$1,0),0)+_xlfn.IFNA(VLOOKUP($B43,'FST CV'!$C:$AH,J$1,0),0)+_xlfn.IFNA(VLOOKUP($B43,'FST TT'!$C:$AH,J$1,0),0)</f>
        <v>0</v>
      </c>
      <c r="K43" s="80">
        <f>_xlfn.IFNA(VLOOKUP($B43,'FST OMT'!$C:$AH,K$1,0),0)+_xlfn.IFNA(VLOOKUP($B43,'FST CV'!$C:$AH,K$1,0),0)+_xlfn.IFNA(VLOOKUP($B43,'FST TT'!$C:$AH,K$1,0),0)</f>
        <v>0</v>
      </c>
      <c r="L43" s="80">
        <f>_xlfn.IFNA(VLOOKUP($B43,'FST OMT'!$C:$AH,L$1,0),0)+_xlfn.IFNA(VLOOKUP($B43,'FST CV'!$C:$AH,L$1,0),0)+_xlfn.IFNA(VLOOKUP($B43,'FST TT'!$C:$AH,L$1,0),0)</f>
        <v>0</v>
      </c>
      <c r="M43" s="80">
        <f>_xlfn.IFNA(VLOOKUP($B43,'FST OMT'!$C:$AH,M$1,0),0)+_xlfn.IFNA(VLOOKUP($B43,'FST CV'!$C:$AH,M$1,0),0)+_xlfn.IFNA(VLOOKUP($B43,'FST TT'!$C:$AH,M$1,0),0)</f>
        <v>0</v>
      </c>
      <c r="N43" s="80">
        <f>_xlfn.IFNA(VLOOKUP($B43,'FST OMT'!$C:$AH,N$1,0),0)+_xlfn.IFNA(VLOOKUP($B43,'FST CV'!$C:$AH,N$1,0),0)+_xlfn.IFNA(VLOOKUP($B43,'FST TT'!$C:$AH,N$1,0),0)</f>
        <v>0</v>
      </c>
      <c r="O43" s="80">
        <f t="shared" si="11"/>
        <v>0</v>
      </c>
      <c r="P43" s="80">
        <f t="shared" si="12"/>
        <v>0</v>
      </c>
      <c r="Q43" s="80">
        <f t="shared" si="13"/>
        <v>0</v>
      </c>
      <c r="R43" s="80">
        <f>_xlfn.IFNA(VLOOKUP($B43,'FST MT'!$C:$FS,67,0),0)</f>
        <v>0</v>
      </c>
      <c r="S43" s="80">
        <f>_xlfn.IFNA(VLOOKUP($B43,'FST OMT'!$C:$AH,S$1,0),0)+_xlfn.IFNA(VLOOKUP($B43,'FST CV'!$C:$AH,S$1,0),0)+_xlfn.IFNA(VLOOKUP($B43,'FST TT'!$C:$AH,S$1,0),0)</f>
        <v>0</v>
      </c>
      <c r="T43" s="80">
        <f>_xlfn.IFNA(VLOOKUP($B43,'FST OMT'!$C:$AH,T$1,0),0)+_xlfn.IFNA(VLOOKUP($B43,'FST CV'!$C:$AH,T$1,0),0)+_xlfn.IFNA(VLOOKUP($B43,'FST TT'!$C:$AH,T$1,0),0)</f>
        <v>0</v>
      </c>
      <c r="U43" s="80">
        <f>_xlfn.IFNA(VLOOKUP($B43,'FST OMT'!$C:$AH,U$1,0),0)+_xlfn.IFNA(VLOOKUP($B43,'FST CV'!$C:$AH,U$1,0),0)+_xlfn.IFNA(VLOOKUP($B43,'FST TT'!$C:$AH,U$1,0),0)</f>
        <v>0</v>
      </c>
      <c r="V43" s="80">
        <f>_xlfn.IFNA(VLOOKUP($B43,'FST OMT'!$C:$AH,V$1,0),0)+_xlfn.IFNA(VLOOKUP($B43,'FST CV'!$C:$AH,V$1,0),0)+_xlfn.IFNA(VLOOKUP($B43,'FST TT'!$C:$AH,V$1,0),0)</f>
        <v>0</v>
      </c>
      <c r="W43" s="80">
        <f>_xlfn.IFNA(VLOOKUP($B43,'FST OMT'!$C:$AH,W$1,0),0)+_xlfn.IFNA(VLOOKUP($B43,'FST CV'!$C:$AH,W$1,0),0)+_xlfn.IFNA(VLOOKUP($B43,'FST TT'!$C:$AH,W$1,0),0)</f>
        <v>0</v>
      </c>
      <c r="X43" s="80">
        <f>_xlfn.IFNA(VLOOKUP($B43,'FST OMT'!$C:$AH,X$1,0),0)+_xlfn.IFNA(VLOOKUP($B43,'FST CV'!$C:$AH,X$1,0),0)+_xlfn.IFNA(VLOOKUP($B43,'FST TT'!$C:$AH,X$1,0),0)</f>
        <v>0</v>
      </c>
      <c r="Y43" s="80">
        <f>_xlfn.IFNA(VLOOKUP($B43,'FST OMT'!$C:$AH,Y$1,0),0)+_xlfn.IFNA(VLOOKUP($B43,'FST CV'!$C:$AH,Y$1,0),0)+_xlfn.IFNA(VLOOKUP($B43,'FST TT'!$C:$AH,Y$1,0),0)</f>
        <v>0</v>
      </c>
      <c r="Z43" s="80">
        <f>_xlfn.IFNA(VLOOKUP($B43,'FST OMT'!$C:$AH,Z$1,0),0)+_xlfn.IFNA(VLOOKUP($B43,'FST CV'!$C:$AH,Z$1,0),0)+_xlfn.IFNA(VLOOKUP($B43,'FST TT'!$C:$AH,Z$1,0),0)</f>
        <v>0</v>
      </c>
      <c r="AA43" s="80">
        <f t="shared" si="14"/>
        <v>0</v>
      </c>
      <c r="AB43" s="80">
        <f t="shared" si="15"/>
        <v>0</v>
      </c>
      <c r="AC43" s="80">
        <f t="shared" si="16"/>
        <v>0</v>
      </c>
      <c r="AD43" s="80">
        <f>_xlfn.IFNA(VLOOKUP($B43,'FST MT'!$C:$FS,123,0),0)</f>
        <v>0</v>
      </c>
      <c r="AE43" s="80">
        <f>_xlfn.IFNA(VLOOKUP($B43,'FST OMT'!$C:$AH,AE$1,0),0)+_xlfn.IFNA(VLOOKUP($B43,'FST CV'!$C:$AH,AE$1,0),0)+_xlfn.IFNA(VLOOKUP($B43,'FST TT'!$C:$AH,AE$1,0),0)</f>
        <v>0</v>
      </c>
      <c r="AF43" s="80">
        <f>_xlfn.IFNA(VLOOKUP($B43,'FST OMT'!$C:$AH,AF$1,0),0)+_xlfn.IFNA(VLOOKUP($B43,'FST CV'!$C:$AH,AF$1,0),0)+_xlfn.IFNA(VLOOKUP($B43,'FST TT'!$C:$AH,AF$1,0),0)</f>
        <v>0</v>
      </c>
      <c r="AG43" s="80">
        <f>_xlfn.IFNA(VLOOKUP($B43,'FST OMT'!$C:$AH,AG$1,0),0)+_xlfn.IFNA(VLOOKUP($B43,'FST CV'!$C:$AH,AG$1,0),0)+_xlfn.IFNA(VLOOKUP($B43,'FST TT'!$C:$AH,AG$1,0),0)</f>
        <v>0</v>
      </c>
      <c r="AH43" s="80">
        <f>_xlfn.IFNA(VLOOKUP($B43,'FST OMT'!$C:$AH,AH$1,0),0)+_xlfn.IFNA(VLOOKUP($B43,'FST CV'!$C:$AH,AH$1,0),0)+_xlfn.IFNA(VLOOKUP($B43,'FST TT'!$C:$AH,AH$1,0),0)</f>
        <v>0</v>
      </c>
      <c r="AI43" s="80">
        <f>_xlfn.IFNA(VLOOKUP($B43,'FST OMT'!$C:$AH,AI$1,0),0)+_xlfn.IFNA(VLOOKUP($B43,'FST CV'!$C:$AH,AI$1,0),0)+_xlfn.IFNA(VLOOKUP($B43,'FST TT'!$C:$AH,AI$1,0),0)</f>
        <v>0</v>
      </c>
      <c r="AJ43" s="80">
        <f>_xlfn.IFNA(VLOOKUP($B43,'FST OMT'!$C:$AH,AJ$1,0),0)+_xlfn.IFNA(VLOOKUP($B43,'FST CV'!$C:$AH,AJ$1,0),0)+_xlfn.IFNA(VLOOKUP($B43,'FST TT'!$C:$AH,AJ$1,0),0)</f>
        <v>0</v>
      </c>
      <c r="AK43" s="80">
        <f>_xlfn.IFNA(VLOOKUP($B43,'FST OMT'!$C:$AH,AK$1,0),0)+_xlfn.IFNA(VLOOKUP($B43,'FST CV'!$C:$AH,AK$1,0),0)+_xlfn.IFNA(VLOOKUP($B43,'FST TT'!$C:$AH,AK$1,0),0)</f>
        <v>0</v>
      </c>
      <c r="AL43" s="80">
        <f>_xlfn.IFNA(VLOOKUP($B43,'FST OMT'!$C:$AH,AL$1,0),0)+_xlfn.IFNA(VLOOKUP($B43,'FST CV'!$C:$AH,AL$1,0),0)+_xlfn.IFNA(VLOOKUP($B43,'FST TT'!$C:$AH,AL$1,0),0)</f>
        <v>0</v>
      </c>
      <c r="AM43" s="80">
        <f t="shared" si="17"/>
        <v>0</v>
      </c>
      <c r="AN43" s="80">
        <f t="shared" si="18"/>
        <v>0</v>
      </c>
      <c r="AO43" s="80">
        <f t="shared" si="19"/>
        <v>0</v>
      </c>
      <c r="AQ43" s="96">
        <f t="shared" si="20"/>
        <v>0</v>
      </c>
      <c r="AR43" s="96">
        <f t="shared" si="45"/>
        <v>0</v>
      </c>
      <c r="AS43" s="96">
        <f t="shared" si="46"/>
        <v>0</v>
      </c>
      <c r="AT43" s="96">
        <f t="shared" si="47"/>
        <v>0</v>
      </c>
      <c r="AU43" s="96">
        <f t="shared" si="48"/>
        <v>0</v>
      </c>
      <c r="AV43" s="96">
        <f t="shared" si="49"/>
        <v>0</v>
      </c>
      <c r="AW43" s="96">
        <f t="shared" si="50"/>
        <v>0</v>
      </c>
      <c r="AX43" s="96">
        <f t="shared" si="51"/>
        <v>0</v>
      </c>
      <c r="AY43" s="96">
        <f t="shared" si="52"/>
        <v>0</v>
      </c>
      <c r="AZ43" s="96">
        <f t="shared" si="53"/>
        <v>0</v>
      </c>
      <c r="BA43" s="96">
        <f t="shared" si="54"/>
        <v>0</v>
      </c>
      <c r="BB43" s="96">
        <f t="shared" si="23"/>
        <v>0</v>
      </c>
      <c r="BC43" s="96">
        <f t="shared" si="24"/>
        <v>0</v>
      </c>
      <c r="BD43" s="96">
        <f t="shared" si="25"/>
        <v>0</v>
      </c>
      <c r="BE43" s="96">
        <f t="shared" si="26"/>
        <v>0</v>
      </c>
      <c r="BF43" s="96">
        <f t="shared" si="27"/>
        <v>0</v>
      </c>
      <c r="BG43" s="96">
        <f t="shared" si="28"/>
        <v>0</v>
      </c>
      <c r="BH43" s="96">
        <f t="shared" si="29"/>
        <v>0</v>
      </c>
      <c r="BI43" s="96">
        <f t="shared" si="30"/>
        <v>0</v>
      </c>
      <c r="BJ43" s="96">
        <f t="shared" si="31"/>
        <v>0</v>
      </c>
      <c r="BK43" s="96">
        <f t="shared" si="32"/>
        <v>0</v>
      </c>
      <c r="BL43" s="96">
        <f t="shared" si="33"/>
        <v>0</v>
      </c>
      <c r="BM43" s="96">
        <f t="shared" si="34"/>
        <v>0</v>
      </c>
      <c r="BN43" s="96">
        <f t="shared" si="35"/>
        <v>0</v>
      </c>
      <c r="BO43" s="96">
        <f t="shared" si="36"/>
        <v>0</v>
      </c>
      <c r="BP43" s="96">
        <f t="shared" si="37"/>
        <v>0</v>
      </c>
      <c r="BQ43" s="96">
        <f t="shared" si="38"/>
        <v>0</v>
      </c>
      <c r="BR43" s="96">
        <f t="shared" si="39"/>
        <v>0</v>
      </c>
      <c r="BS43" s="96">
        <f t="shared" si="40"/>
        <v>0</v>
      </c>
      <c r="BT43" s="96">
        <f t="shared" si="41"/>
        <v>0</v>
      </c>
      <c r="BU43" s="96">
        <f t="shared" si="42"/>
        <v>0</v>
      </c>
      <c r="BV43" s="96">
        <f t="shared" si="43"/>
        <v>0</v>
      </c>
      <c r="BW43" s="96">
        <f t="shared" si="44"/>
        <v>0</v>
      </c>
      <c r="BY43" s="46" t="str">
        <f>_xlfn.IFNA(VLOOKUP(C43,Master_Item!B:D,3,0),0)</f>
        <v>Oishi</v>
      </c>
    </row>
    <row r="44" spans="2:77">
      <c r="B44" s="74">
        <v>310002002</v>
      </c>
      <c r="C44" s="74">
        <v>310002002</v>
      </c>
      <c r="D44" s="46" t="s">
        <v>69</v>
      </c>
      <c r="E44" s="46" t="s">
        <v>173</v>
      </c>
      <c r="F44" s="80">
        <f>_xlfn.IFNA(VLOOKUP($B44,'FST MT'!$A:$K,F$1,0),0)</f>
        <v>134447</v>
      </c>
      <c r="G44" s="80">
        <f>_xlfn.IFNA(VLOOKUP($B44,'FST OMT'!$C:$AH,G$1,0),0)+_xlfn.IFNA(VLOOKUP($B44,'FST CV'!$C:$AH,G$1,0),0)+_xlfn.IFNA(VLOOKUP($B44,'FST TT'!$C:$AH,G$1,0),0)</f>
        <v>0</v>
      </c>
      <c r="H44" s="80">
        <f>_xlfn.IFNA(VLOOKUP($B44,'FST OMT'!$C:$AH,H$1,0),0)+_xlfn.IFNA(VLOOKUP($B44,'FST CV'!$C:$AH,H$1,0),0)+_xlfn.IFNA(VLOOKUP($B44,'FST TT'!$C:$AH,H$1,0),0)</f>
        <v>0</v>
      </c>
      <c r="I44" s="80">
        <f>_xlfn.IFNA(VLOOKUP($B44,'FST OMT'!$C:$AH,I$1,0),0)+_xlfn.IFNA(VLOOKUP($B44,'FST CV'!$C:$AH,I$1,0),0)+_xlfn.IFNA(VLOOKUP($B44,'FST TT'!$C:$AH,I$1,0),0)</f>
        <v>210</v>
      </c>
      <c r="J44" s="80">
        <f>_xlfn.IFNA(VLOOKUP($B44,'FST OMT'!$C:$AH,J$1,0),0)+_xlfn.IFNA(VLOOKUP($B44,'FST CV'!$C:$AH,J$1,0),0)+_xlfn.IFNA(VLOOKUP($B44,'FST TT'!$C:$AH,J$1,0),0)</f>
        <v>268</v>
      </c>
      <c r="K44" s="80">
        <f>_xlfn.IFNA(VLOOKUP($B44,'FST OMT'!$C:$AH,K$1,0),0)+_xlfn.IFNA(VLOOKUP($B44,'FST CV'!$C:$AH,K$1,0),0)+_xlfn.IFNA(VLOOKUP($B44,'FST TT'!$C:$AH,K$1,0),0)</f>
        <v>6</v>
      </c>
      <c r="L44" s="80">
        <f>_xlfn.IFNA(VLOOKUP($B44,'FST OMT'!$C:$AH,L$1,0),0)+_xlfn.IFNA(VLOOKUP($B44,'FST CV'!$C:$AH,L$1,0),0)+_xlfn.IFNA(VLOOKUP($B44,'FST TT'!$C:$AH,L$1,0),0)</f>
        <v>0</v>
      </c>
      <c r="M44" s="80">
        <f>_xlfn.IFNA(VLOOKUP($B44,'FST OMT'!$C:$AH,M$1,0),0)+_xlfn.IFNA(VLOOKUP($B44,'FST CV'!$C:$AH,M$1,0),0)+_xlfn.IFNA(VLOOKUP($B44,'FST TT'!$C:$AH,M$1,0),0)</f>
        <v>0</v>
      </c>
      <c r="N44" s="80">
        <f>_xlfn.IFNA(VLOOKUP($B44,'FST OMT'!$C:$AH,N$1,0),0)+_xlfn.IFNA(VLOOKUP($B44,'FST CV'!$C:$AH,N$1,0),0)+_xlfn.IFNA(VLOOKUP($B44,'FST TT'!$C:$AH,N$1,0),0)</f>
        <v>700</v>
      </c>
      <c r="O44" s="80">
        <f t="shared" si="11"/>
        <v>478</v>
      </c>
      <c r="P44" s="80">
        <f t="shared" si="12"/>
        <v>0</v>
      </c>
      <c r="Q44" s="80">
        <f t="shared" si="13"/>
        <v>0</v>
      </c>
      <c r="R44" s="80">
        <f>_xlfn.IFNA(VLOOKUP($B44,'FST MT'!$C:$FS,67,0),0)</f>
        <v>0</v>
      </c>
      <c r="S44" s="80">
        <f>_xlfn.IFNA(VLOOKUP($B44,'FST OMT'!$C:$AH,S$1,0),0)+_xlfn.IFNA(VLOOKUP($B44,'FST CV'!$C:$AH,S$1,0),0)+_xlfn.IFNA(VLOOKUP($B44,'FST TT'!$C:$AH,S$1,0),0)</f>
        <v>0</v>
      </c>
      <c r="T44" s="80">
        <f>_xlfn.IFNA(VLOOKUP($B44,'FST OMT'!$C:$AH,T$1,0),0)+_xlfn.IFNA(VLOOKUP($B44,'FST CV'!$C:$AH,T$1,0),0)+_xlfn.IFNA(VLOOKUP($B44,'FST TT'!$C:$AH,T$1,0),0)</f>
        <v>0</v>
      </c>
      <c r="U44" s="80">
        <f>_xlfn.IFNA(VLOOKUP($B44,'FST OMT'!$C:$AH,U$1,0),0)+_xlfn.IFNA(VLOOKUP($B44,'FST CV'!$C:$AH,U$1,0),0)+_xlfn.IFNA(VLOOKUP($B44,'FST TT'!$C:$AH,U$1,0),0)</f>
        <v>355</v>
      </c>
      <c r="V44" s="80">
        <f>_xlfn.IFNA(VLOOKUP($B44,'FST OMT'!$C:$AH,V$1,0),0)+_xlfn.IFNA(VLOOKUP($B44,'FST CV'!$C:$AH,V$1,0),0)+_xlfn.IFNA(VLOOKUP($B44,'FST TT'!$C:$AH,V$1,0),0)</f>
        <v>260</v>
      </c>
      <c r="W44" s="80">
        <f>_xlfn.IFNA(VLOOKUP($B44,'FST OMT'!$C:$AH,W$1,0),0)+_xlfn.IFNA(VLOOKUP($B44,'FST CV'!$C:$AH,W$1,0),0)+_xlfn.IFNA(VLOOKUP($B44,'FST TT'!$C:$AH,W$1,0),0)</f>
        <v>6</v>
      </c>
      <c r="X44" s="80">
        <f>_xlfn.IFNA(VLOOKUP($B44,'FST OMT'!$C:$AH,X$1,0),0)+_xlfn.IFNA(VLOOKUP($B44,'FST CV'!$C:$AH,X$1,0),0)+_xlfn.IFNA(VLOOKUP($B44,'FST TT'!$C:$AH,X$1,0),0)</f>
        <v>0</v>
      </c>
      <c r="Y44" s="80">
        <f>_xlfn.IFNA(VLOOKUP($B44,'FST OMT'!$C:$AH,Y$1,0),0)+_xlfn.IFNA(VLOOKUP($B44,'FST CV'!$C:$AH,Y$1,0),0)+_xlfn.IFNA(VLOOKUP($B44,'FST TT'!$C:$AH,Y$1,0),0)</f>
        <v>0</v>
      </c>
      <c r="Z44" s="80">
        <f>_xlfn.IFNA(VLOOKUP($B44,'FST OMT'!$C:$AH,Z$1,0),0)+_xlfn.IFNA(VLOOKUP($B44,'FST CV'!$C:$AH,Z$1,0),0)+_xlfn.IFNA(VLOOKUP($B44,'FST TT'!$C:$AH,Z$1,0),0)</f>
        <v>700</v>
      </c>
      <c r="AA44" s="80">
        <f t="shared" si="14"/>
        <v>615</v>
      </c>
      <c r="AB44" s="80">
        <f t="shared" si="15"/>
        <v>0</v>
      </c>
      <c r="AC44" s="80">
        <f t="shared" si="16"/>
        <v>0</v>
      </c>
      <c r="AD44" s="80">
        <f>_xlfn.IFNA(VLOOKUP($B44,'FST MT'!$C:$FS,123,0),0)</f>
        <v>0</v>
      </c>
      <c r="AE44" s="80">
        <f>_xlfn.IFNA(VLOOKUP($B44,'FST OMT'!$C:$AH,AE$1,0),0)+_xlfn.IFNA(VLOOKUP($B44,'FST CV'!$C:$AH,AE$1,0),0)+_xlfn.IFNA(VLOOKUP($B44,'FST TT'!$C:$AH,AE$1,0),0)</f>
        <v>0</v>
      </c>
      <c r="AF44" s="80">
        <f>_xlfn.IFNA(VLOOKUP($B44,'FST OMT'!$C:$AH,AF$1,0),0)+_xlfn.IFNA(VLOOKUP($B44,'FST CV'!$C:$AH,AF$1,0),0)+_xlfn.IFNA(VLOOKUP($B44,'FST TT'!$C:$AH,AF$1,0),0)</f>
        <v>0</v>
      </c>
      <c r="AG44" s="80">
        <f>_xlfn.IFNA(VLOOKUP($B44,'FST OMT'!$C:$AH,AG$1,0),0)+_xlfn.IFNA(VLOOKUP($B44,'FST CV'!$C:$AH,AG$1,0),0)+_xlfn.IFNA(VLOOKUP($B44,'FST TT'!$C:$AH,AG$1,0),0)</f>
        <v>256</v>
      </c>
      <c r="AH44" s="80">
        <f>_xlfn.IFNA(VLOOKUP($B44,'FST OMT'!$C:$AH,AH$1,0),0)+_xlfn.IFNA(VLOOKUP($B44,'FST CV'!$C:$AH,AH$1,0),0)+_xlfn.IFNA(VLOOKUP($B44,'FST TT'!$C:$AH,AH$1,0),0)</f>
        <v>260</v>
      </c>
      <c r="AI44" s="80">
        <f>_xlfn.IFNA(VLOOKUP($B44,'FST OMT'!$C:$AH,AI$1,0),0)+_xlfn.IFNA(VLOOKUP($B44,'FST CV'!$C:$AH,AI$1,0),0)+_xlfn.IFNA(VLOOKUP($B44,'FST TT'!$C:$AH,AI$1,0),0)</f>
        <v>6</v>
      </c>
      <c r="AJ44" s="80">
        <f>_xlfn.IFNA(VLOOKUP($B44,'FST OMT'!$C:$AH,AJ$1,0),0)+_xlfn.IFNA(VLOOKUP($B44,'FST CV'!$C:$AH,AJ$1,0),0)+_xlfn.IFNA(VLOOKUP($B44,'FST TT'!$C:$AH,AJ$1,0),0)</f>
        <v>0</v>
      </c>
      <c r="AK44" s="80">
        <f>_xlfn.IFNA(VLOOKUP($B44,'FST OMT'!$C:$AH,AK$1,0),0)+_xlfn.IFNA(VLOOKUP($B44,'FST CV'!$C:$AH,AK$1,0),0)+_xlfn.IFNA(VLOOKUP($B44,'FST TT'!$C:$AH,AK$1,0),0)</f>
        <v>0</v>
      </c>
      <c r="AL44" s="80">
        <f>_xlfn.IFNA(VLOOKUP($B44,'FST OMT'!$C:$AH,AL$1,0),0)+_xlfn.IFNA(VLOOKUP($B44,'FST CV'!$C:$AH,AL$1,0),0)+_xlfn.IFNA(VLOOKUP($B44,'FST TT'!$C:$AH,AL$1,0),0)</f>
        <v>700</v>
      </c>
      <c r="AM44" s="80">
        <f t="shared" si="17"/>
        <v>516</v>
      </c>
      <c r="AN44" s="80">
        <f t="shared" si="18"/>
        <v>0</v>
      </c>
      <c r="AO44" s="80">
        <f t="shared" si="19"/>
        <v>0</v>
      </c>
      <c r="AQ44" s="96">
        <f t="shared" si="20"/>
        <v>0</v>
      </c>
      <c r="AR44" s="96">
        <f t="shared" si="45"/>
        <v>0</v>
      </c>
      <c r="AS44" s="96">
        <f t="shared" si="46"/>
        <v>0.17736486486486486</v>
      </c>
      <c r="AT44" s="96">
        <f t="shared" si="47"/>
        <v>0.22635135135135134</v>
      </c>
      <c r="AU44" s="96">
        <f t="shared" si="48"/>
        <v>5.0675675675675678E-3</v>
      </c>
      <c r="AV44" s="96">
        <f t="shared" si="49"/>
        <v>0</v>
      </c>
      <c r="AW44" s="96">
        <f t="shared" si="50"/>
        <v>0</v>
      </c>
      <c r="AX44" s="96">
        <f t="shared" si="51"/>
        <v>0.59121621621621623</v>
      </c>
      <c r="AY44" s="96">
        <f t="shared" si="52"/>
        <v>0.40371621621621623</v>
      </c>
      <c r="AZ44" s="96">
        <f t="shared" si="53"/>
        <v>0</v>
      </c>
      <c r="BA44" s="96">
        <f t="shared" si="54"/>
        <v>0</v>
      </c>
      <c r="BB44" s="96">
        <f t="shared" si="23"/>
        <v>0</v>
      </c>
      <c r="BC44" s="96">
        <f t="shared" si="24"/>
        <v>0</v>
      </c>
      <c r="BD44" s="96">
        <f t="shared" si="25"/>
        <v>0.2687358062074186</v>
      </c>
      <c r="BE44" s="96">
        <f t="shared" si="26"/>
        <v>0.19682059046177139</v>
      </c>
      <c r="BF44" s="96">
        <f t="shared" si="27"/>
        <v>4.5420136260408781E-3</v>
      </c>
      <c r="BG44" s="96">
        <f t="shared" si="28"/>
        <v>0</v>
      </c>
      <c r="BH44" s="96">
        <f t="shared" si="29"/>
        <v>0</v>
      </c>
      <c r="BI44" s="96">
        <f t="shared" si="30"/>
        <v>0.52990158970476908</v>
      </c>
      <c r="BJ44" s="96">
        <f t="shared" si="31"/>
        <v>0.46555639666919002</v>
      </c>
      <c r="BK44" s="96">
        <f t="shared" si="32"/>
        <v>0</v>
      </c>
      <c r="BL44" s="96">
        <f t="shared" si="33"/>
        <v>0</v>
      </c>
      <c r="BM44" s="96">
        <f t="shared" si="34"/>
        <v>0</v>
      </c>
      <c r="BN44" s="96">
        <f t="shared" si="35"/>
        <v>0</v>
      </c>
      <c r="BO44" s="96">
        <f t="shared" si="36"/>
        <v>0.20949263502454993</v>
      </c>
      <c r="BP44" s="96">
        <f t="shared" si="37"/>
        <v>0.21276595744680851</v>
      </c>
      <c r="BQ44" s="96">
        <f t="shared" si="38"/>
        <v>4.9099836333878887E-3</v>
      </c>
      <c r="BR44" s="96">
        <f t="shared" si="39"/>
        <v>0</v>
      </c>
      <c r="BS44" s="96">
        <f t="shared" si="40"/>
        <v>0</v>
      </c>
      <c r="BT44" s="96">
        <f t="shared" si="41"/>
        <v>0.57283142389525366</v>
      </c>
      <c r="BU44" s="96">
        <f t="shared" si="42"/>
        <v>0.42225859247135844</v>
      </c>
      <c r="BV44" s="96">
        <f t="shared" si="43"/>
        <v>0</v>
      </c>
      <c r="BW44" s="96">
        <f t="shared" si="44"/>
        <v>0</v>
      </c>
      <c r="BY44" s="46" t="str">
        <f>_xlfn.IFNA(VLOOKUP(C44,Master_Item!B:D,3,0),0)</f>
        <v>Oishi</v>
      </c>
    </row>
    <row r="45" spans="2:77">
      <c r="B45" s="74">
        <v>310002003</v>
      </c>
      <c r="C45" s="74">
        <v>310002003</v>
      </c>
      <c r="D45" s="46" t="s">
        <v>70</v>
      </c>
      <c r="E45" s="46" t="s">
        <v>174</v>
      </c>
      <c r="F45" s="80">
        <f>_xlfn.IFNA(VLOOKUP($B45,'FST MT'!$A:$K,F$1,0),0)</f>
        <v>20940</v>
      </c>
      <c r="G45" s="80">
        <f>_xlfn.IFNA(VLOOKUP($B45,'FST OMT'!$C:$AH,G$1,0),0)+_xlfn.IFNA(VLOOKUP($B45,'FST CV'!$C:$AH,G$1,0),0)+_xlfn.IFNA(VLOOKUP($B45,'FST TT'!$C:$AH,G$1,0),0)</f>
        <v>0</v>
      </c>
      <c r="H45" s="80">
        <f>_xlfn.IFNA(VLOOKUP($B45,'FST OMT'!$C:$AH,H$1,0),0)+_xlfn.IFNA(VLOOKUP($B45,'FST CV'!$C:$AH,H$1,0),0)+_xlfn.IFNA(VLOOKUP($B45,'FST TT'!$C:$AH,H$1,0),0)</f>
        <v>0</v>
      </c>
      <c r="I45" s="80">
        <f>_xlfn.IFNA(VLOOKUP($B45,'FST OMT'!$C:$AH,I$1,0),0)+_xlfn.IFNA(VLOOKUP($B45,'FST CV'!$C:$AH,I$1,0),0)+_xlfn.IFNA(VLOOKUP($B45,'FST TT'!$C:$AH,I$1,0),0)</f>
        <v>0</v>
      </c>
      <c r="J45" s="80">
        <f>_xlfn.IFNA(VLOOKUP($B45,'FST OMT'!$C:$AH,J$1,0),0)+_xlfn.IFNA(VLOOKUP($B45,'FST CV'!$C:$AH,J$1,0),0)+_xlfn.IFNA(VLOOKUP($B45,'FST TT'!$C:$AH,J$1,0),0)</f>
        <v>0</v>
      </c>
      <c r="K45" s="80">
        <f>_xlfn.IFNA(VLOOKUP($B45,'FST OMT'!$C:$AH,K$1,0),0)+_xlfn.IFNA(VLOOKUP($B45,'FST CV'!$C:$AH,K$1,0),0)+_xlfn.IFNA(VLOOKUP($B45,'FST TT'!$C:$AH,K$1,0),0)</f>
        <v>0</v>
      </c>
      <c r="L45" s="80">
        <f>_xlfn.IFNA(VLOOKUP($B45,'FST OMT'!$C:$AH,L$1,0),0)+_xlfn.IFNA(VLOOKUP($B45,'FST CV'!$C:$AH,L$1,0),0)+_xlfn.IFNA(VLOOKUP($B45,'FST TT'!$C:$AH,L$1,0),0)</f>
        <v>0</v>
      </c>
      <c r="M45" s="80">
        <f>_xlfn.IFNA(VLOOKUP($B45,'FST OMT'!$C:$AH,M$1,0),0)+_xlfn.IFNA(VLOOKUP($B45,'FST CV'!$C:$AH,M$1,0),0)+_xlfn.IFNA(VLOOKUP($B45,'FST TT'!$C:$AH,M$1,0),0)</f>
        <v>0</v>
      </c>
      <c r="N45" s="80">
        <f>_xlfn.IFNA(VLOOKUP($B45,'FST OMT'!$C:$AH,N$1,0),0)+_xlfn.IFNA(VLOOKUP($B45,'FST CV'!$C:$AH,N$1,0),0)+_xlfn.IFNA(VLOOKUP($B45,'FST TT'!$C:$AH,N$1,0),0)</f>
        <v>0</v>
      </c>
      <c r="O45" s="80">
        <f t="shared" si="11"/>
        <v>0</v>
      </c>
      <c r="P45" s="80">
        <f t="shared" si="12"/>
        <v>0</v>
      </c>
      <c r="Q45" s="80">
        <f t="shared" si="13"/>
        <v>0</v>
      </c>
      <c r="R45" s="80">
        <f>_xlfn.IFNA(VLOOKUP($B45,'FST MT'!$C:$FS,67,0),0)</f>
        <v>0</v>
      </c>
      <c r="S45" s="80">
        <f>_xlfn.IFNA(VLOOKUP($B45,'FST OMT'!$C:$AH,S$1,0),0)+_xlfn.IFNA(VLOOKUP($B45,'FST CV'!$C:$AH,S$1,0),0)+_xlfn.IFNA(VLOOKUP($B45,'FST TT'!$C:$AH,S$1,0),0)</f>
        <v>0</v>
      </c>
      <c r="T45" s="80">
        <f>_xlfn.IFNA(VLOOKUP($B45,'FST OMT'!$C:$AH,T$1,0),0)+_xlfn.IFNA(VLOOKUP($B45,'FST CV'!$C:$AH,T$1,0),0)+_xlfn.IFNA(VLOOKUP($B45,'FST TT'!$C:$AH,T$1,0),0)</f>
        <v>0</v>
      </c>
      <c r="U45" s="80">
        <f>_xlfn.IFNA(VLOOKUP($B45,'FST OMT'!$C:$AH,U$1,0),0)+_xlfn.IFNA(VLOOKUP($B45,'FST CV'!$C:$AH,U$1,0),0)+_xlfn.IFNA(VLOOKUP($B45,'FST TT'!$C:$AH,U$1,0),0)</f>
        <v>0</v>
      </c>
      <c r="V45" s="80">
        <f>_xlfn.IFNA(VLOOKUP($B45,'FST OMT'!$C:$AH,V$1,0),0)+_xlfn.IFNA(VLOOKUP($B45,'FST CV'!$C:$AH,V$1,0),0)+_xlfn.IFNA(VLOOKUP($B45,'FST TT'!$C:$AH,V$1,0),0)</f>
        <v>0</v>
      </c>
      <c r="W45" s="80">
        <f>_xlfn.IFNA(VLOOKUP($B45,'FST OMT'!$C:$AH,W$1,0),0)+_xlfn.IFNA(VLOOKUP($B45,'FST CV'!$C:$AH,W$1,0),0)+_xlfn.IFNA(VLOOKUP($B45,'FST TT'!$C:$AH,W$1,0),0)</f>
        <v>0</v>
      </c>
      <c r="X45" s="80">
        <f>_xlfn.IFNA(VLOOKUP($B45,'FST OMT'!$C:$AH,X$1,0),0)+_xlfn.IFNA(VLOOKUP($B45,'FST CV'!$C:$AH,X$1,0),0)+_xlfn.IFNA(VLOOKUP($B45,'FST TT'!$C:$AH,X$1,0),0)</f>
        <v>0</v>
      </c>
      <c r="Y45" s="80">
        <f>_xlfn.IFNA(VLOOKUP($B45,'FST OMT'!$C:$AH,Y$1,0),0)+_xlfn.IFNA(VLOOKUP($B45,'FST CV'!$C:$AH,Y$1,0),0)+_xlfn.IFNA(VLOOKUP($B45,'FST TT'!$C:$AH,Y$1,0),0)</f>
        <v>0</v>
      </c>
      <c r="Z45" s="80">
        <f>_xlfn.IFNA(VLOOKUP($B45,'FST OMT'!$C:$AH,Z$1,0),0)+_xlfn.IFNA(VLOOKUP($B45,'FST CV'!$C:$AH,Z$1,0),0)+_xlfn.IFNA(VLOOKUP($B45,'FST TT'!$C:$AH,Z$1,0),0)</f>
        <v>0</v>
      </c>
      <c r="AA45" s="80">
        <f t="shared" si="14"/>
        <v>0</v>
      </c>
      <c r="AB45" s="80">
        <f t="shared" si="15"/>
        <v>0</v>
      </c>
      <c r="AC45" s="80">
        <f t="shared" si="16"/>
        <v>0</v>
      </c>
      <c r="AD45" s="80">
        <f>_xlfn.IFNA(VLOOKUP($B45,'FST MT'!$C:$FS,123,0),0)</f>
        <v>0</v>
      </c>
      <c r="AE45" s="80">
        <f>_xlfn.IFNA(VLOOKUP($B45,'FST OMT'!$C:$AH,AE$1,0),0)+_xlfn.IFNA(VLOOKUP($B45,'FST CV'!$C:$AH,AE$1,0),0)+_xlfn.IFNA(VLOOKUP($B45,'FST TT'!$C:$AH,AE$1,0),0)</f>
        <v>0</v>
      </c>
      <c r="AF45" s="80">
        <f>_xlfn.IFNA(VLOOKUP($B45,'FST OMT'!$C:$AH,AF$1,0),0)+_xlfn.IFNA(VLOOKUP($B45,'FST CV'!$C:$AH,AF$1,0),0)+_xlfn.IFNA(VLOOKUP($B45,'FST TT'!$C:$AH,AF$1,0),0)</f>
        <v>0</v>
      </c>
      <c r="AG45" s="80">
        <f>_xlfn.IFNA(VLOOKUP($B45,'FST OMT'!$C:$AH,AG$1,0),0)+_xlfn.IFNA(VLOOKUP($B45,'FST CV'!$C:$AH,AG$1,0),0)+_xlfn.IFNA(VLOOKUP($B45,'FST TT'!$C:$AH,AG$1,0),0)</f>
        <v>0</v>
      </c>
      <c r="AH45" s="80">
        <f>_xlfn.IFNA(VLOOKUP($B45,'FST OMT'!$C:$AH,AH$1,0),0)+_xlfn.IFNA(VLOOKUP($B45,'FST CV'!$C:$AH,AH$1,0),0)+_xlfn.IFNA(VLOOKUP($B45,'FST TT'!$C:$AH,AH$1,0),0)</f>
        <v>0</v>
      </c>
      <c r="AI45" s="80">
        <f>_xlfn.IFNA(VLOOKUP($B45,'FST OMT'!$C:$AH,AI$1,0),0)+_xlfn.IFNA(VLOOKUP($B45,'FST CV'!$C:$AH,AI$1,0),0)+_xlfn.IFNA(VLOOKUP($B45,'FST TT'!$C:$AH,AI$1,0),0)</f>
        <v>0</v>
      </c>
      <c r="AJ45" s="80">
        <f>_xlfn.IFNA(VLOOKUP($B45,'FST OMT'!$C:$AH,AJ$1,0),0)+_xlfn.IFNA(VLOOKUP($B45,'FST CV'!$C:$AH,AJ$1,0),0)+_xlfn.IFNA(VLOOKUP($B45,'FST TT'!$C:$AH,AJ$1,0),0)</f>
        <v>0</v>
      </c>
      <c r="AK45" s="80">
        <f>_xlfn.IFNA(VLOOKUP($B45,'FST OMT'!$C:$AH,AK$1,0),0)+_xlfn.IFNA(VLOOKUP($B45,'FST CV'!$C:$AH,AK$1,0),0)+_xlfn.IFNA(VLOOKUP($B45,'FST TT'!$C:$AH,AK$1,0),0)</f>
        <v>0</v>
      </c>
      <c r="AL45" s="80">
        <f>_xlfn.IFNA(VLOOKUP($B45,'FST OMT'!$C:$AH,AL$1,0),0)+_xlfn.IFNA(VLOOKUP($B45,'FST CV'!$C:$AH,AL$1,0),0)+_xlfn.IFNA(VLOOKUP($B45,'FST TT'!$C:$AH,AL$1,0),0)</f>
        <v>0</v>
      </c>
      <c r="AM45" s="80">
        <f t="shared" si="17"/>
        <v>0</v>
      </c>
      <c r="AN45" s="80">
        <f t="shared" si="18"/>
        <v>0</v>
      </c>
      <c r="AO45" s="80">
        <f t="shared" si="19"/>
        <v>0</v>
      </c>
      <c r="AQ45" s="96">
        <f t="shared" si="20"/>
        <v>0</v>
      </c>
      <c r="AR45" s="96">
        <f t="shared" si="45"/>
        <v>0</v>
      </c>
      <c r="AS45" s="96">
        <f t="shared" si="46"/>
        <v>0</v>
      </c>
      <c r="AT45" s="96">
        <f t="shared" si="47"/>
        <v>0</v>
      </c>
      <c r="AU45" s="96">
        <f t="shared" si="48"/>
        <v>0</v>
      </c>
      <c r="AV45" s="96">
        <f t="shared" si="49"/>
        <v>0</v>
      </c>
      <c r="AW45" s="96">
        <f t="shared" si="50"/>
        <v>0</v>
      </c>
      <c r="AX45" s="96">
        <f t="shared" si="51"/>
        <v>0</v>
      </c>
      <c r="AY45" s="96">
        <f t="shared" si="52"/>
        <v>0</v>
      </c>
      <c r="AZ45" s="96">
        <f t="shared" si="53"/>
        <v>0</v>
      </c>
      <c r="BA45" s="96">
        <f t="shared" si="54"/>
        <v>0</v>
      </c>
      <c r="BB45" s="96">
        <f t="shared" si="23"/>
        <v>0</v>
      </c>
      <c r="BC45" s="96">
        <f t="shared" si="24"/>
        <v>0</v>
      </c>
      <c r="BD45" s="96">
        <f t="shared" si="25"/>
        <v>0</v>
      </c>
      <c r="BE45" s="96">
        <f t="shared" si="26"/>
        <v>0</v>
      </c>
      <c r="BF45" s="96">
        <f t="shared" si="27"/>
        <v>0</v>
      </c>
      <c r="BG45" s="96">
        <f t="shared" si="28"/>
        <v>0</v>
      </c>
      <c r="BH45" s="96">
        <f t="shared" si="29"/>
        <v>0</v>
      </c>
      <c r="BI45" s="96">
        <f t="shared" si="30"/>
        <v>0</v>
      </c>
      <c r="BJ45" s="96">
        <f t="shared" si="31"/>
        <v>0</v>
      </c>
      <c r="BK45" s="96">
        <f t="shared" si="32"/>
        <v>0</v>
      </c>
      <c r="BL45" s="96">
        <f t="shared" si="33"/>
        <v>0</v>
      </c>
      <c r="BM45" s="96">
        <f t="shared" si="34"/>
        <v>0</v>
      </c>
      <c r="BN45" s="96">
        <f t="shared" si="35"/>
        <v>0</v>
      </c>
      <c r="BO45" s="96">
        <f t="shared" si="36"/>
        <v>0</v>
      </c>
      <c r="BP45" s="96">
        <f t="shared" si="37"/>
        <v>0</v>
      </c>
      <c r="BQ45" s="96">
        <f t="shared" si="38"/>
        <v>0</v>
      </c>
      <c r="BR45" s="96">
        <f t="shared" si="39"/>
        <v>0</v>
      </c>
      <c r="BS45" s="96">
        <f t="shared" si="40"/>
        <v>0</v>
      </c>
      <c r="BT45" s="96">
        <f t="shared" si="41"/>
        <v>0</v>
      </c>
      <c r="BU45" s="96">
        <f t="shared" si="42"/>
        <v>0</v>
      </c>
      <c r="BV45" s="96">
        <f t="shared" si="43"/>
        <v>0</v>
      </c>
      <c r="BW45" s="96">
        <f t="shared" si="44"/>
        <v>0</v>
      </c>
      <c r="BY45" s="46" t="str">
        <f>_xlfn.IFNA(VLOOKUP(C45,Master_Item!B:D,3,0),0)</f>
        <v>Oishi</v>
      </c>
    </row>
    <row r="46" spans="2:77">
      <c r="B46" s="74">
        <v>310001995</v>
      </c>
      <c r="C46" s="74">
        <v>310001995</v>
      </c>
      <c r="D46" s="46" t="s">
        <v>71</v>
      </c>
      <c r="E46" s="46" t="s">
        <v>167</v>
      </c>
      <c r="F46" s="80">
        <f>_xlfn.IFNA(VLOOKUP($B46,'FST MT'!$A:$K,F$1,0),0)</f>
        <v>70527</v>
      </c>
      <c r="G46" s="80">
        <f>_xlfn.IFNA(VLOOKUP($B46,'FST OMT'!$C:$AH,G$1,0),0)+_xlfn.IFNA(VLOOKUP($B46,'FST CV'!$C:$AH,G$1,0),0)+_xlfn.IFNA(VLOOKUP($B46,'FST TT'!$C:$AH,G$1,0),0)</f>
        <v>0</v>
      </c>
      <c r="H46" s="80">
        <f>_xlfn.IFNA(VLOOKUP($B46,'FST OMT'!$C:$AH,H$1,0),0)+_xlfn.IFNA(VLOOKUP($B46,'FST CV'!$C:$AH,H$1,0),0)+_xlfn.IFNA(VLOOKUP($B46,'FST TT'!$C:$AH,H$1,0),0)</f>
        <v>0</v>
      </c>
      <c r="I46" s="80">
        <f>_xlfn.IFNA(VLOOKUP($B46,'FST OMT'!$C:$AH,I$1,0),0)+_xlfn.IFNA(VLOOKUP($B46,'FST CV'!$C:$AH,I$1,0),0)+_xlfn.IFNA(VLOOKUP($B46,'FST TT'!$C:$AH,I$1,0),0)</f>
        <v>60</v>
      </c>
      <c r="J46" s="80">
        <f>_xlfn.IFNA(VLOOKUP($B46,'FST OMT'!$C:$AH,J$1,0),0)+_xlfn.IFNA(VLOOKUP($B46,'FST CV'!$C:$AH,J$1,0),0)+_xlfn.IFNA(VLOOKUP($B46,'FST TT'!$C:$AH,J$1,0),0)</f>
        <v>32</v>
      </c>
      <c r="K46" s="80">
        <f>_xlfn.IFNA(VLOOKUP($B46,'FST OMT'!$C:$AH,K$1,0),0)+_xlfn.IFNA(VLOOKUP($B46,'FST CV'!$C:$AH,K$1,0),0)+_xlfn.IFNA(VLOOKUP($B46,'FST TT'!$C:$AH,K$1,0),0)</f>
        <v>0</v>
      </c>
      <c r="L46" s="80">
        <f>_xlfn.IFNA(VLOOKUP($B46,'FST OMT'!$C:$AH,L$1,0),0)+_xlfn.IFNA(VLOOKUP($B46,'FST CV'!$C:$AH,L$1,0),0)+_xlfn.IFNA(VLOOKUP($B46,'FST TT'!$C:$AH,L$1,0),0)</f>
        <v>0</v>
      </c>
      <c r="M46" s="80">
        <f>_xlfn.IFNA(VLOOKUP($B46,'FST OMT'!$C:$AH,M$1,0),0)+_xlfn.IFNA(VLOOKUP($B46,'FST CV'!$C:$AH,M$1,0),0)+_xlfn.IFNA(VLOOKUP($B46,'FST TT'!$C:$AH,M$1,0),0)</f>
        <v>0</v>
      </c>
      <c r="N46" s="80">
        <f>_xlfn.IFNA(VLOOKUP($B46,'FST OMT'!$C:$AH,N$1,0),0)+_xlfn.IFNA(VLOOKUP($B46,'FST CV'!$C:$AH,N$1,0),0)+_xlfn.IFNA(VLOOKUP($B46,'FST TT'!$C:$AH,N$1,0),0)</f>
        <v>300</v>
      </c>
      <c r="O46" s="80">
        <f t="shared" si="11"/>
        <v>92</v>
      </c>
      <c r="P46" s="80">
        <f t="shared" si="12"/>
        <v>0</v>
      </c>
      <c r="Q46" s="80">
        <f t="shared" si="13"/>
        <v>0</v>
      </c>
      <c r="R46" s="80">
        <f>_xlfn.IFNA(VLOOKUP($B46,'FST MT'!$C:$FS,67,0),0)</f>
        <v>0</v>
      </c>
      <c r="S46" s="80">
        <f>_xlfn.IFNA(VLOOKUP($B46,'FST OMT'!$C:$AH,S$1,0),0)+_xlfn.IFNA(VLOOKUP($B46,'FST CV'!$C:$AH,S$1,0),0)+_xlfn.IFNA(VLOOKUP($B46,'FST TT'!$C:$AH,S$1,0),0)</f>
        <v>0</v>
      </c>
      <c r="T46" s="80">
        <f>_xlfn.IFNA(VLOOKUP($B46,'FST OMT'!$C:$AH,T$1,0),0)+_xlfn.IFNA(VLOOKUP($B46,'FST CV'!$C:$AH,T$1,0),0)+_xlfn.IFNA(VLOOKUP($B46,'FST TT'!$C:$AH,T$1,0),0)</f>
        <v>0</v>
      </c>
      <c r="U46" s="80">
        <f>_xlfn.IFNA(VLOOKUP($B46,'FST OMT'!$C:$AH,U$1,0),0)+_xlfn.IFNA(VLOOKUP($B46,'FST CV'!$C:$AH,U$1,0),0)+_xlfn.IFNA(VLOOKUP($B46,'FST TT'!$C:$AH,U$1,0),0)</f>
        <v>95</v>
      </c>
      <c r="V46" s="80">
        <f>_xlfn.IFNA(VLOOKUP($B46,'FST OMT'!$C:$AH,V$1,0),0)+_xlfn.IFNA(VLOOKUP($B46,'FST CV'!$C:$AH,V$1,0),0)+_xlfn.IFNA(VLOOKUP($B46,'FST TT'!$C:$AH,V$1,0),0)</f>
        <v>90</v>
      </c>
      <c r="W46" s="80">
        <f>_xlfn.IFNA(VLOOKUP($B46,'FST OMT'!$C:$AH,W$1,0),0)+_xlfn.IFNA(VLOOKUP($B46,'FST CV'!$C:$AH,W$1,0),0)+_xlfn.IFNA(VLOOKUP($B46,'FST TT'!$C:$AH,W$1,0),0)</f>
        <v>0</v>
      </c>
      <c r="X46" s="80">
        <f>_xlfn.IFNA(VLOOKUP($B46,'FST OMT'!$C:$AH,X$1,0),0)+_xlfn.IFNA(VLOOKUP($B46,'FST CV'!$C:$AH,X$1,0),0)+_xlfn.IFNA(VLOOKUP($B46,'FST TT'!$C:$AH,X$1,0),0)</f>
        <v>0</v>
      </c>
      <c r="Y46" s="80">
        <f>_xlfn.IFNA(VLOOKUP($B46,'FST OMT'!$C:$AH,Y$1,0),0)+_xlfn.IFNA(VLOOKUP($B46,'FST CV'!$C:$AH,Y$1,0),0)+_xlfn.IFNA(VLOOKUP($B46,'FST TT'!$C:$AH,Y$1,0),0)</f>
        <v>0</v>
      </c>
      <c r="Z46" s="80">
        <f>_xlfn.IFNA(VLOOKUP($B46,'FST OMT'!$C:$AH,Z$1,0),0)+_xlfn.IFNA(VLOOKUP($B46,'FST CV'!$C:$AH,Z$1,0),0)+_xlfn.IFNA(VLOOKUP($B46,'FST TT'!$C:$AH,Z$1,0),0)</f>
        <v>300</v>
      </c>
      <c r="AA46" s="80">
        <f>SUM(U46:V46)</f>
        <v>185</v>
      </c>
      <c r="AB46" s="80">
        <f>X46*$AB$2</f>
        <v>0</v>
      </c>
      <c r="AC46" s="80">
        <f>X46*$AC$2</f>
        <v>0</v>
      </c>
      <c r="AD46" s="80">
        <f>_xlfn.IFNA(VLOOKUP($B46,'FST MT'!$C:$FS,123,0),0)</f>
        <v>0</v>
      </c>
      <c r="AE46" s="80">
        <f>_xlfn.IFNA(VLOOKUP($B46,'FST OMT'!$C:$AH,AE$1,0),0)+_xlfn.IFNA(VLOOKUP($B46,'FST CV'!$C:$AH,AE$1,0),0)+_xlfn.IFNA(VLOOKUP($B46,'FST TT'!$C:$AH,AE$1,0),0)</f>
        <v>0</v>
      </c>
      <c r="AF46" s="80">
        <f>_xlfn.IFNA(VLOOKUP($B46,'FST OMT'!$C:$AH,AF$1,0),0)+_xlfn.IFNA(VLOOKUP($B46,'FST CV'!$C:$AH,AF$1,0),0)+_xlfn.IFNA(VLOOKUP($B46,'FST TT'!$C:$AH,AF$1,0),0)</f>
        <v>0</v>
      </c>
      <c r="AG46" s="80">
        <f>_xlfn.IFNA(VLOOKUP($B46,'FST OMT'!$C:$AH,AG$1,0),0)+_xlfn.IFNA(VLOOKUP($B46,'FST CV'!$C:$AH,AG$1,0),0)+_xlfn.IFNA(VLOOKUP($B46,'FST TT'!$C:$AH,AG$1,0),0)</f>
        <v>44</v>
      </c>
      <c r="AH46" s="80">
        <f>_xlfn.IFNA(VLOOKUP($B46,'FST OMT'!$C:$AH,AH$1,0),0)+_xlfn.IFNA(VLOOKUP($B46,'FST CV'!$C:$AH,AH$1,0),0)+_xlfn.IFNA(VLOOKUP($B46,'FST TT'!$C:$AH,AH$1,0),0)</f>
        <v>150</v>
      </c>
      <c r="AI46" s="80">
        <f>_xlfn.IFNA(VLOOKUP($B46,'FST OMT'!$C:$AH,AI$1,0),0)+_xlfn.IFNA(VLOOKUP($B46,'FST CV'!$C:$AH,AI$1,0),0)+_xlfn.IFNA(VLOOKUP($B46,'FST TT'!$C:$AH,AI$1,0),0)</f>
        <v>0</v>
      </c>
      <c r="AJ46" s="80">
        <f>_xlfn.IFNA(VLOOKUP($B46,'FST OMT'!$C:$AH,AJ$1,0),0)+_xlfn.IFNA(VLOOKUP($B46,'FST CV'!$C:$AH,AJ$1,0),0)+_xlfn.IFNA(VLOOKUP($B46,'FST TT'!$C:$AH,AJ$1,0),0)</f>
        <v>0</v>
      </c>
      <c r="AK46" s="80">
        <f>_xlfn.IFNA(VLOOKUP($B46,'FST OMT'!$C:$AH,AK$1,0),0)+_xlfn.IFNA(VLOOKUP($B46,'FST CV'!$C:$AH,AK$1,0),0)+_xlfn.IFNA(VLOOKUP($B46,'FST TT'!$C:$AH,AK$1,0),0)</f>
        <v>0</v>
      </c>
      <c r="AL46" s="80">
        <f>_xlfn.IFNA(VLOOKUP($B46,'FST OMT'!$C:$AH,AL$1,0),0)+_xlfn.IFNA(VLOOKUP($B46,'FST CV'!$C:$AH,AL$1,0),0)+_xlfn.IFNA(VLOOKUP($B46,'FST TT'!$C:$AH,AL$1,0),0)</f>
        <v>300</v>
      </c>
      <c r="AM46" s="80">
        <f>SUM(AG46:AH46)</f>
        <v>194</v>
      </c>
      <c r="AN46" s="80">
        <f>AJ46*$AN$2</f>
        <v>0</v>
      </c>
      <c r="AO46" s="80">
        <f>AJ46*$AO$2</f>
        <v>0</v>
      </c>
      <c r="AQ46" s="96">
        <f t="shared" si="20"/>
        <v>0</v>
      </c>
      <c r="AR46" s="96">
        <f t="shared" si="45"/>
        <v>0</v>
      </c>
      <c r="AS46" s="96">
        <f t="shared" si="46"/>
        <v>0.15306122448979592</v>
      </c>
      <c r="AT46" s="96">
        <f t="shared" si="47"/>
        <v>8.1632653061224483E-2</v>
      </c>
      <c r="AU46" s="96">
        <f t="shared" si="48"/>
        <v>0</v>
      </c>
      <c r="AV46" s="96">
        <f t="shared" si="49"/>
        <v>0</v>
      </c>
      <c r="AW46" s="96">
        <f t="shared" si="50"/>
        <v>0</v>
      </c>
      <c r="AX46" s="96">
        <f t="shared" si="51"/>
        <v>0.76530612244897955</v>
      </c>
      <c r="AY46" s="96">
        <f t="shared" si="52"/>
        <v>0.23469387755102042</v>
      </c>
      <c r="AZ46" s="96">
        <f t="shared" si="53"/>
        <v>0</v>
      </c>
      <c r="BA46" s="96">
        <f t="shared" si="54"/>
        <v>0</v>
      </c>
      <c r="BB46" s="96">
        <f t="shared" si="23"/>
        <v>0</v>
      </c>
      <c r="BC46" s="96">
        <f t="shared" si="24"/>
        <v>0</v>
      </c>
      <c r="BD46" s="96">
        <f t="shared" si="25"/>
        <v>0.19587628865979381</v>
      </c>
      <c r="BE46" s="96">
        <f t="shared" si="26"/>
        <v>0.18556701030927836</v>
      </c>
      <c r="BF46" s="96">
        <f t="shared" si="27"/>
        <v>0</v>
      </c>
      <c r="BG46" s="96">
        <f t="shared" si="28"/>
        <v>0</v>
      </c>
      <c r="BH46" s="96">
        <f t="shared" si="29"/>
        <v>0</v>
      </c>
      <c r="BI46" s="96">
        <f t="shared" si="30"/>
        <v>0.61855670103092786</v>
      </c>
      <c r="BJ46" s="96">
        <f t="shared" si="31"/>
        <v>0.38144329896907214</v>
      </c>
      <c r="BK46" s="96">
        <f t="shared" si="32"/>
        <v>0</v>
      </c>
      <c r="BL46" s="96">
        <f t="shared" si="33"/>
        <v>0</v>
      </c>
      <c r="BM46" s="96">
        <f t="shared" si="34"/>
        <v>0</v>
      </c>
      <c r="BN46" s="96">
        <f t="shared" si="35"/>
        <v>0</v>
      </c>
      <c r="BO46" s="96">
        <f t="shared" si="36"/>
        <v>8.9068825910931168E-2</v>
      </c>
      <c r="BP46" s="96">
        <f t="shared" si="37"/>
        <v>0.30364372469635625</v>
      </c>
      <c r="BQ46" s="96">
        <f t="shared" si="38"/>
        <v>0</v>
      </c>
      <c r="BR46" s="96">
        <f t="shared" si="39"/>
        <v>0</v>
      </c>
      <c r="BS46" s="96">
        <f t="shared" si="40"/>
        <v>0</v>
      </c>
      <c r="BT46" s="96">
        <f t="shared" si="41"/>
        <v>0.60728744939271251</v>
      </c>
      <c r="BU46" s="96">
        <f t="shared" si="42"/>
        <v>0.39271255060728744</v>
      </c>
      <c r="BV46" s="96">
        <f t="shared" si="43"/>
        <v>0</v>
      </c>
      <c r="BW46" s="96">
        <f t="shared" si="44"/>
        <v>0</v>
      </c>
      <c r="BY46" s="46" t="str">
        <f>_xlfn.IFNA(VLOOKUP(C46,Master_Item!B:D,3,0),0)</f>
        <v>Oishi</v>
      </c>
    </row>
    <row r="47" spans="2:77">
      <c r="B47" s="74">
        <v>310001996</v>
      </c>
      <c r="C47" s="74">
        <v>310001996</v>
      </c>
      <c r="D47" s="46" t="s">
        <v>72</v>
      </c>
      <c r="E47" s="46" t="s">
        <v>168</v>
      </c>
      <c r="F47" s="80">
        <f>_xlfn.IFNA(VLOOKUP($B47,'FST MT'!$A:$K,F$1,0),0)</f>
        <v>0</v>
      </c>
      <c r="G47" s="80">
        <f>_xlfn.IFNA(VLOOKUP($B47,'FST OMT'!$C:$AH,G$1,0),0)+_xlfn.IFNA(VLOOKUP($B47,'FST CV'!$C:$AH,G$1,0),0)+_xlfn.IFNA(VLOOKUP($B47,'FST TT'!$C:$AH,G$1,0),0)</f>
        <v>0</v>
      </c>
      <c r="H47" s="80">
        <f>_xlfn.IFNA(VLOOKUP($B47,'FST OMT'!$C:$AH,H$1,0),0)+_xlfn.IFNA(VLOOKUP($B47,'FST CV'!$C:$AH,H$1,0),0)+_xlfn.IFNA(VLOOKUP($B47,'FST TT'!$C:$AH,H$1,0),0)</f>
        <v>0</v>
      </c>
      <c r="I47" s="80">
        <f>_xlfn.IFNA(VLOOKUP($B47,'FST OMT'!$C:$AH,I$1,0),0)+_xlfn.IFNA(VLOOKUP($B47,'FST CV'!$C:$AH,I$1,0),0)+_xlfn.IFNA(VLOOKUP($B47,'FST TT'!$C:$AH,I$1,0),0)</f>
        <v>0</v>
      </c>
      <c r="J47" s="80">
        <f>_xlfn.IFNA(VLOOKUP($B47,'FST OMT'!$C:$AH,J$1,0),0)+_xlfn.IFNA(VLOOKUP($B47,'FST CV'!$C:$AH,J$1,0),0)+_xlfn.IFNA(VLOOKUP($B47,'FST TT'!$C:$AH,J$1,0),0)</f>
        <v>0</v>
      </c>
      <c r="K47" s="80">
        <f>_xlfn.IFNA(VLOOKUP($B47,'FST OMT'!$C:$AH,K$1,0),0)+_xlfn.IFNA(VLOOKUP($B47,'FST CV'!$C:$AH,K$1,0),0)+_xlfn.IFNA(VLOOKUP($B47,'FST TT'!$C:$AH,K$1,0),0)</f>
        <v>0</v>
      </c>
      <c r="L47" s="80">
        <f>_xlfn.IFNA(VLOOKUP($B47,'FST OMT'!$C:$AH,L$1,0),0)+_xlfn.IFNA(VLOOKUP($B47,'FST CV'!$C:$AH,L$1,0),0)+_xlfn.IFNA(VLOOKUP($B47,'FST TT'!$C:$AH,L$1,0),0)</f>
        <v>0</v>
      </c>
      <c r="M47" s="80">
        <f>_xlfn.IFNA(VLOOKUP($B47,'FST OMT'!$C:$AH,M$1,0),0)+_xlfn.IFNA(VLOOKUP($B47,'FST CV'!$C:$AH,M$1,0),0)+_xlfn.IFNA(VLOOKUP($B47,'FST TT'!$C:$AH,M$1,0),0)</f>
        <v>0</v>
      </c>
      <c r="N47" s="80">
        <f>_xlfn.IFNA(VLOOKUP($B47,'FST OMT'!$C:$AH,N$1,0),0)+_xlfn.IFNA(VLOOKUP($B47,'FST CV'!$C:$AH,N$1,0),0)+_xlfn.IFNA(VLOOKUP($B47,'FST TT'!$C:$AH,N$1,0),0)</f>
        <v>0</v>
      </c>
      <c r="O47" s="80">
        <f t="shared" si="11"/>
        <v>0</v>
      </c>
      <c r="P47" s="80">
        <f t="shared" si="12"/>
        <v>0</v>
      </c>
      <c r="Q47" s="80">
        <f t="shared" si="13"/>
        <v>0</v>
      </c>
      <c r="R47" s="80">
        <f>_xlfn.IFNA(VLOOKUP($B47,'FST MT'!$C:$FS,67,0),0)</f>
        <v>0</v>
      </c>
      <c r="S47" s="80">
        <f>_xlfn.IFNA(VLOOKUP($B47,'FST OMT'!$C:$AH,S$1,0),0)+_xlfn.IFNA(VLOOKUP($B47,'FST CV'!$C:$AH,S$1,0),0)+_xlfn.IFNA(VLOOKUP($B47,'FST TT'!$C:$AH,S$1,0),0)</f>
        <v>0</v>
      </c>
      <c r="T47" s="80">
        <f>_xlfn.IFNA(VLOOKUP($B47,'FST OMT'!$C:$AH,T$1,0),0)+_xlfn.IFNA(VLOOKUP($B47,'FST CV'!$C:$AH,T$1,0),0)+_xlfn.IFNA(VLOOKUP($B47,'FST TT'!$C:$AH,T$1,0),0)</f>
        <v>0</v>
      </c>
      <c r="U47" s="80">
        <f>_xlfn.IFNA(VLOOKUP($B47,'FST OMT'!$C:$AH,U$1,0),0)+_xlfn.IFNA(VLOOKUP($B47,'FST CV'!$C:$AH,U$1,0),0)+_xlfn.IFNA(VLOOKUP($B47,'FST TT'!$C:$AH,U$1,0),0)</f>
        <v>0</v>
      </c>
      <c r="V47" s="80">
        <f>_xlfn.IFNA(VLOOKUP($B47,'FST OMT'!$C:$AH,V$1,0),0)+_xlfn.IFNA(VLOOKUP($B47,'FST CV'!$C:$AH,V$1,0),0)+_xlfn.IFNA(VLOOKUP($B47,'FST TT'!$C:$AH,V$1,0),0)</f>
        <v>0</v>
      </c>
      <c r="W47" s="80">
        <f>_xlfn.IFNA(VLOOKUP($B47,'FST OMT'!$C:$AH,W$1,0),0)+_xlfn.IFNA(VLOOKUP($B47,'FST CV'!$C:$AH,W$1,0),0)+_xlfn.IFNA(VLOOKUP($B47,'FST TT'!$C:$AH,W$1,0),0)</f>
        <v>0</v>
      </c>
      <c r="X47" s="80">
        <f>_xlfn.IFNA(VLOOKUP($B47,'FST OMT'!$C:$AH,X$1,0),0)+_xlfn.IFNA(VLOOKUP($B47,'FST CV'!$C:$AH,X$1,0),0)+_xlfn.IFNA(VLOOKUP($B47,'FST TT'!$C:$AH,X$1,0),0)</f>
        <v>0</v>
      </c>
      <c r="Y47" s="80">
        <f>_xlfn.IFNA(VLOOKUP($B47,'FST OMT'!$C:$AH,Y$1,0),0)+_xlfn.IFNA(VLOOKUP($B47,'FST CV'!$C:$AH,Y$1,0),0)+_xlfn.IFNA(VLOOKUP($B47,'FST TT'!$C:$AH,Y$1,0),0)</f>
        <v>0</v>
      </c>
      <c r="Z47" s="80">
        <f>_xlfn.IFNA(VLOOKUP($B47,'FST OMT'!$C:$AH,Z$1,0),0)+_xlfn.IFNA(VLOOKUP($B47,'FST CV'!$C:$AH,Z$1,0),0)+_xlfn.IFNA(VLOOKUP($B47,'FST TT'!$C:$AH,Z$1,0),0)</f>
        <v>0</v>
      </c>
      <c r="AA47" s="80">
        <f t="shared" si="14"/>
        <v>0</v>
      </c>
      <c r="AB47" s="80">
        <f t="shared" si="15"/>
        <v>0</v>
      </c>
      <c r="AC47" s="80">
        <f t="shared" si="16"/>
        <v>0</v>
      </c>
      <c r="AD47" s="80">
        <f>_xlfn.IFNA(VLOOKUP($B47,'FST MT'!$C:$FS,123,0),0)</f>
        <v>0</v>
      </c>
      <c r="AE47" s="80">
        <f>_xlfn.IFNA(VLOOKUP($B47,'FST OMT'!$C:$AH,AE$1,0),0)+_xlfn.IFNA(VLOOKUP($B47,'FST CV'!$C:$AH,AE$1,0),0)+_xlfn.IFNA(VLOOKUP($B47,'FST TT'!$C:$AH,AE$1,0),0)</f>
        <v>0</v>
      </c>
      <c r="AF47" s="80">
        <f>_xlfn.IFNA(VLOOKUP($B47,'FST OMT'!$C:$AH,AF$1,0),0)+_xlfn.IFNA(VLOOKUP($B47,'FST CV'!$C:$AH,AF$1,0),0)+_xlfn.IFNA(VLOOKUP($B47,'FST TT'!$C:$AH,AF$1,0),0)</f>
        <v>0</v>
      </c>
      <c r="AG47" s="80">
        <f>_xlfn.IFNA(VLOOKUP($B47,'FST OMT'!$C:$AH,AG$1,0),0)+_xlfn.IFNA(VLOOKUP($B47,'FST CV'!$C:$AH,AG$1,0),0)+_xlfn.IFNA(VLOOKUP($B47,'FST TT'!$C:$AH,AG$1,0),0)</f>
        <v>0</v>
      </c>
      <c r="AH47" s="80">
        <f>_xlfn.IFNA(VLOOKUP($B47,'FST OMT'!$C:$AH,AH$1,0),0)+_xlfn.IFNA(VLOOKUP($B47,'FST CV'!$C:$AH,AH$1,0),0)+_xlfn.IFNA(VLOOKUP($B47,'FST TT'!$C:$AH,AH$1,0),0)</f>
        <v>0</v>
      </c>
      <c r="AI47" s="80">
        <f>_xlfn.IFNA(VLOOKUP($B47,'FST OMT'!$C:$AH,AI$1,0),0)+_xlfn.IFNA(VLOOKUP($B47,'FST CV'!$C:$AH,AI$1,0),0)+_xlfn.IFNA(VLOOKUP($B47,'FST TT'!$C:$AH,AI$1,0),0)</f>
        <v>0</v>
      </c>
      <c r="AJ47" s="80">
        <f>_xlfn.IFNA(VLOOKUP($B47,'FST OMT'!$C:$AH,AJ$1,0),0)+_xlfn.IFNA(VLOOKUP($B47,'FST CV'!$C:$AH,AJ$1,0),0)+_xlfn.IFNA(VLOOKUP($B47,'FST TT'!$C:$AH,AJ$1,0),0)</f>
        <v>0</v>
      </c>
      <c r="AK47" s="80">
        <f>_xlfn.IFNA(VLOOKUP($B47,'FST OMT'!$C:$AH,AK$1,0),0)+_xlfn.IFNA(VLOOKUP($B47,'FST CV'!$C:$AH,AK$1,0),0)+_xlfn.IFNA(VLOOKUP($B47,'FST TT'!$C:$AH,AK$1,0),0)</f>
        <v>0</v>
      </c>
      <c r="AL47" s="80">
        <f>_xlfn.IFNA(VLOOKUP($B47,'FST OMT'!$C:$AH,AL$1,0),0)+_xlfn.IFNA(VLOOKUP($B47,'FST CV'!$C:$AH,AL$1,0),0)+_xlfn.IFNA(VLOOKUP($B47,'FST TT'!$C:$AH,AL$1,0),0)</f>
        <v>0</v>
      </c>
      <c r="AM47" s="80">
        <f t="shared" si="17"/>
        <v>0</v>
      </c>
      <c r="AN47" s="80">
        <f t="shared" si="18"/>
        <v>0</v>
      </c>
      <c r="AO47" s="80">
        <f t="shared" si="19"/>
        <v>0</v>
      </c>
      <c r="AQ47" s="96">
        <f t="shared" si="20"/>
        <v>0</v>
      </c>
      <c r="AR47" s="96">
        <f t="shared" si="45"/>
        <v>0</v>
      </c>
      <c r="AS47" s="96">
        <f t="shared" si="46"/>
        <v>0</v>
      </c>
      <c r="AT47" s="96">
        <f t="shared" si="47"/>
        <v>0</v>
      </c>
      <c r="AU47" s="96">
        <f t="shared" si="48"/>
        <v>0</v>
      </c>
      <c r="AV47" s="96">
        <f t="shared" si="49"/>
        <v>0</v>
      </c>
      <c r="AW47" s="96">
        <f t="shared" si="50"/>
        <v>0</v>
      </c>
      <c r="AX47" s="96">
        <f t="shared" si="51"/>
        <v>0</v>
      </c>
      <c r="AY47" s="96">
        <f t="shared" si="52"/>
        <v>0</v>
      </c>
      <c r="AZ47" s="96">
        <f t="shared" si="53"/>
        <v>0</v>
      </c>
      <c r="BA47" s="96">
        <f t="shared" si="54"/>
        <v>0</v>
      </c>
      <c r="BB47" s="96">
        <f t="shared" si="23"/>
        <v>0</v>
      </c>
      <c r="BC47" s="96">
        <f t="shared" si="24"/>
        <v>0</v>
      </c>
      <c r="BD47" s="96">
        <f t="shared" si="25"/>
        <v>0</v>
      </c>
      <c r="BE47" s="96">
        <f t="shared" si="26"/>
        <v>0</v>
      </c>
      <c r="BF47" s="96">
        <f t="shared" si="27"/>
        <v>0</v>
      </c>
      <c r="BG47" s="96">
        <f t="shared" si="28"/>
        <v>0</v>
      </c>
      <c r="BH47" s="96">
        <f t="shared" si="29"/>
        <v>0</v>
      </c>
      <c r="BI47" s="96">
        <f t="shared" si="30"/>
        <v>0</v>
      </c>
      <c r="BJ47" s="96">
        <f t="shared" si="31"/>
        <v>0</v>
      </c>
      <c r="BK47" s="96">
        <f t="shared" si="32"/>
        <v>0</v>
      </c>
      <c r="BL47" s="96">
        <f t="shared" si="33"/>
        <v>0</v>
      </c>
      <c r="BM47" s="96">
        <f t="shared" si="34"/>
        <v>0</v>
      </c>
      <c r="BN47" s="96">
        <f t="shared" si="35"/>
        <v>0</v>
      </c>
      <c r="BO47" s="96">
        <f t="shared" si="36"/>
        <v>0</v>
      </c>
      <c r="BP47" s="96">
        <f t="shared" si="37"/>
        <v>0</v>
      </c>
      <c r="BQ47" s="96">
        <f t="shared" si="38"/>
        <v>0</v>
      </c>
      <c r="BR47" s="96">
        <f t="shared" si="39"/>
        <v>0</v>
      </c>
      <c r="BS47" s="96">
        <f t="shared" si="40"/>
        <v>0</v>
      </c>
      <c r="BT47" s="96">
        <f t="shared" si="41"/>
        <v>0</v>
      </c>
      <c r="BU47" s="96">
        <f t="shared" si="42"/>
        <v>0</v>
      </c>
      <c r="BV47" s="96">
        <f t="shared" si="43"/>
        <v>0</v>
      </c>
      <c r="BW47" s="96">
        <f t="shared" si="44"/>
        <v>0</v>
      </c>
      <c r="BY47" s="46" t="str">
        <f>_xlfn.IFNA(VLOOKUP(C47,Master_Item!B:D,3,0),0)</f>
        <v>Oishi</v>
      </c>
    </row>
    <row r="48" spans="2:77">
      <c r="B48" s="74">
        <v>310000006</v>
      </c>
      <c r="C48" s="74">
        <v>310000006</v>
      </c>
      <c r="D48" s="46" t="s">
        <v>257</v>
      </c>
      <c r="E48" s="46" t="s">
        <v>262</v>
      </c>
      <c r="F48" s="80">
        <f>_xlfn.IFNA(VLOOKUP($B48,'FST MT'!$A:$K,F$1,0),0)</f>
        <v>0</v>
      </c>
      <c r="G48" s="80">
        <f>_xlfn.IFNA(VLOOKUP($B48,'FST OMT'!$C:$AH,G$1,0),0)+_xlfn.IFNA(VLOOKUP($B48,'FST CV'!$C:$AH,G$1,0),0)+_xlfn.IFNA(VLOOKUP($B48,'FST TT'!$C:$AH,G$1,0),0)</f>
        <v>0</v>
      </c>
      <c r="H48" s="80">
        <f>_xlfn.IFNA(VLOOKUP($B48,'FST OMT'!$C:$AH,H$1,0),0)+_xlfn.IFNA(VLOOKUP($B48,'FST CV'!$C:$AH,H$1,0),0)+_xlfn.IFNA(VLOOKUP($B48,'FST TT'!$C:$AH,H$1,0),0)</f>
        <v>0</v>
      </c>
      <c r="I48" s="80">
        <f>_xlfn.IFNA(VLOOKUP($B48,'FST OMT'!$C:$AH,I$1,0),0)+_xlfn.IFNA(VLOOKUP($B48,'FST CV'!$C:$AH,I$1,0),0)+_xlfn.IFNA(VLOOKUP($B48,'FST TT'!$C:$AH,I$1,0),0)</f>
        <v>0</v>
      </c>
      <c r="J48" s="80">
        <f>_xlfn.IFNA(VLOOKUP($B48,'FST OMT'!$C:$AH,J$1,0),0)+_xlfn.IFNA(VLOOKUP($B48,'FST CV'!$C:$AH,J$1,0),0)+_xlfn.IFNA(VLOOKUP($B48,'FST TT'!$C:$AH,J$1,0),0)</f>
        <v>0</v>
      </c>
      <c r="K48" s="80">
        <f>_xlfn.IFNA(VLOOKUP($B48,'FST OMT'!$C:$AH,K$1,0),0)+_xlfn.IFNA(VLOOKUP($B48,'FST CV'!$C:$AH,K$1,0),0)+_xlfn.IFNA(VLOOKUP($B48,'FST TT'!$C:$AH,K$1,0),0)</f>
        <v>0</v>
      </c>
      <c r="L48" s="80">
        <f>_xlfn.IFNA(VLOOKUP($B48,'FST OMT'!$C:$AH,L$1,0),0)+_xlfn.IFNA(VLOOKUP($B48,'FST CV'!$C:$AH,L$1,0),0)+_xlfn.IFNA(VLOOKUP($B48,'FST TT'!$C:$AH,L$1,0),0)</f>
        <v>0</v>
      </c>
      <c r="M48" s="80">
        <f>_xlfn.IFNA(VLOOKUP($B48,'FST OMT'!$C:$AH,M$1,0),0)+_xlfn.IFNA(VLOOKUP($B48,'FST CV'!$C:$AH,M$1,0),0)+_xlfn.IFNA(VLOOKUP($B48,'FST TT'!$C:$AH,M$1,0),0)</f>
        <v>0</v>
      </c>
      <c r="N48" s="80">
        <f>_xlfn.IFNA(VLOOKUP($B48,'FST OMT'!$C:$AH,N$1,0),0)+_xlfn.IFNA(VLOOKUP($B48,'FST CV'!$C:$AH,N$1,0),0)+_xlfn.IFNA(VLOOKUP($B48,'FST TT'!$C:$AH,N$1,0),0)</f>
        <v>0</v>
      </c>
      <c r="O48" s="80">
        <f t="shared" si="11"/>
        <v>0</v>
      </c>
      <c r="P48" s="80">
        <f t="shared" si="12"/>
        <v>0</v>
      </c>
      <c r="Q48" s="80">
        <f t="shared" si="13"/>
        <v>0</v>
      </c>
      <c r="R48" s="80">
        <f>_xlfn.IFNA(VLOOKUP($B48,'FST MT'!$C:$FS,67,0),0)</f>
        <v>0</v>
      </c>
      <c r="S48" s="80">
        <f>_xlfn.IFNA(VLOOKUP($B48,'FST OMT'!$C:$AH,S$1,0),0)+_xlfn.IFNA(VLOOKUP($B48,'FST CV'!$C:$AH,S$1,0),0)+_xlfn.IFNA(VLOOKUP($B48,'FST TT'!$C:$AH,S$1,0),0)</f>
        <v>0</v>
      </c>
      <c r="T48" s="80">
        <f>_xlfn.IFNA(VLOOKUP($B48,'FST OMT'!$C:$AH,T$1,0),0)+_xlfn.IFNA(VLOOKUP($B48,'FST CV'!$C:$AH,T$1,0),0)+_xlfn.IFNA(VLOOKUP($B48,'FST TT'!$C:$AH,T$1,0),0)</f>
        <v>0</v>
      </c>
      <c r="U48" s="80">
        <f>_xlfn.IFNA(VLOOKUP($B48,'FST OMT'!$C:$AH,U$1,0),0)+_xlfn.IFNA(VLOOKUP($B48,'FST CV'!$C:$AH,U$1,0),0)+_xlfn.IFNA(VLOOKUP($B48,'FST TT'!$C:$AH,U$1,0),0)</f>
        <v>0</v>
      </c>
      <c r="V48" s="80">
        <f>_xlfn.IFNA(VLOOKUP($B48,'FST OMT'!$C:$AH,V$1,0),0)+_xlfn.IFNA(VLOOKUP($B48,'FST CV'!$C:$AH,V$1,0),0)+_xlfn.IFNA(VLOOKUP($B48,'FST TT'!$C:$AH,V$1,0),0)</f>
        <v>0</v>
      </c>
      <c r="W48" s="80">
        <f>_xlfn.IFNA(VLOOKUP($B48,'FST OMT'!$C:$AH,W$1,0),0)+_xlfn.IFNA(VLOOKUP($B48,'FST CV'!$C:$AH,W$1,0),0)+_xlfn.IFNA(VLOOKUP($B48,'FST TT'!$C:$AH,W$1,0),0)</f>
        <v>0</v>
      </c>
      <c r="X48" s="80">
        <f>_xlfn.IFNA(VLOOKUP($B48,'FST OMT'!$C:$AH,X$1,0),0)+_xlfn.IFNA(VLOOKUP($B48,'FST CV'!$C:$AH,X$1,0),0)+_xlfn.IFNA(VLOOKUP($B48,'FST TT'!$C:$AH,X$1,0),0)</f>
        <v>0</v>
      </c>
      <c r="Y48" s="80">
        <f>_xlfn.IFNA(VLOOKUP($B48,'FST OMT'!$C:$AH,Y$1,0),0)+_xlfn.IFNA(VLOOKUP($B48,'FST CV'!$C:$AH,Y$1,0),0)+_xlfn.IFNA(VLOOKUP($B48,'FST TT'!$C:$AH,Y$1,0),0)</f>
        <v>0</v>
      </c>
      <c r="Z48" s="80">
        <f>_xlfn.IFNA(VLOOKUP($B48,'FST OMT'!$C:$AH,Z$1,0),0)+_xlfn.IFNA(VLOOKUP($B48,'FST CV'!$C:$AH,Z$1,0),0)+_xlfn.IFNA(VLOOKUP($B48,'FST TT'!$C:$AH,Z$1,0),0)</f>
        <v>0</v>
      </c>
      <c r="AA48" s="80">
        <f t="shared" si="14"/>
        <v>0</v>
      </c>
      <c r="AB48" s="80">
        <f t="shared" si="15"/>
        <v>0</v>
      </c>
      <c r="AC48" s="80">
        <f t="shared" si="16"/>
        <v>0</v>
      </c>
      <c r="AD48" s="80">
        <f>_xlfn.IFNA(VLOOKUP($B48,'FST MT'!$C:$FS,123,0),0)</f>
        <v>0</v>
      </c>
      <c r="AE48" s="80">
        <f>_xlfn.IFNA(VLOOKUP($B48,'FST OMT'!$C:$AH,AE$1,0),0)+_xlfn.IFNA(VLOOKUP($B48,'FST CV'!$C:$AH,AE$1,0),0)+_xlfn.IFNA(VLOOKUP($B48,'FST TT'!$C:$AH,AE$1,0),0)</f>
        <v>0</v>
      </c>
      <c r="AF48" s="80">
        <f>_xlfn.IFNA(VLOOKUP($B48,'FST OMT'!$C:$AH,AF$1,0),0)+_xlfn.IFNA(VLOOKUP($B48,'FST CV'!$C:$AH,AF$1,0),0)+_xlfn.IFNA(VLOOKUP($B48,'FST TT'!$C:$AH,AF$1,0),0)</f>
        <v>0</v>
      </c>
      <c r="AG48" s="80">
        <f>_xlfn.IFNA(VLOOKUP($B48,'FST OMT'!$C:$AH,AG$1,0),0)+_xlfn.IFNA(VLOOKUP($B48,'FST CV'!$C:$AH,AG$1,0),0)+_xlfn.IFNA(VLOOKUP($B48,'FST TT'!$C:$AH,AG$1,0),0)</f>
        <v>0</v>
      </c>
      <c r="AH48" s="80">
        <f>_xlfn.IFNA(VLOOKUP($B48,'FST OMT'!$C:$AH,AH$1,0),0)+_xlfn.IFNA(VLOOKUP($B48,'FST CV'!$C:$AH,AH$1,0),0)+_xlfn.IFNA(VLOOKUP($B48,'FST TT'!$C:$AH,AH$1,0),0)</f>
        <v>0</v>
      </c>
      <c r="AI48" s="80">
        <f>_xlfn.IFNA(VLOOKUP($B48,'FST OMT'!$C:$AH,AI$1,0),0)+_xlfn.IFNA(VLOOKUP($B48,'FST CV'!$C:$AH,AI$1,0),0)+_xlfn.IFNA(VLOOKUP($B48,'FST TT'!$C:$AH,AI$1,0),0)</f>
        <v>0</v>
      </c>
      <c r="AJ48" s="80">
        <f>_xlfn.IFNA(VLOOKUP($B48,'FST OMT'!$C:$AH,AJ$1,0),0)+_xlfn.IFNA(VLOOKUP($B48,'FST CV'!$C:$AH,AJ$1,0),0)+_xlfn.IFNA(VLOOKUP($B48,'FST TT'!$C:$AH,AJ$1,0),0)</f>
        <v>0</v>
      </c>
      <c r="AK48" s="80">
        <f>_xlfn.IFNA(VLOOKUP($B48,'FST OMT'!$C:$AH,AK$1,0),0)+_xlfn.IFNA(VLOOKUP($B48,'FST CV'!$C:$AH,AK$1,0),0)+_xlfn.IFNA(VLOOKUP($B48,'FST TT'!$C:$AH,AK$1,0),0)</f>
        <v>0</v>
      </c>
      <c r="AL48" s="80">
        <f>_xlfn.IFNA(VLOOKUP($B48,'FST OMT'!$C:$AH,AL$1,0),0)+_xlfn.IFNA(VLOOKUP($B48,'FST CV'!$C:$AH,AL$1,0),0)+_xlfn.IFNA(VLOOKUP($B48,'FST TT'!$C:$AH,AL$1,0),0)</f>
        <v>0</v>
      </c>
      <c r="AM48" s="80">
        <f t="shared" si="17"/>
        <v>0</v>
      </c>
      <c r="AN48" s="80">
        <f t="shared" si="18"/>
        <v>0</v>
      </c>
      <c r="AO48" s="80">
        <f t="shared" si="19"/>
        <v>0</v>
      </c>
      <c r="AQ48" s="96">
        <f t="shared" si="20"/>
        <v>0</v>
      </c>
      <c r="AR48" s="96">
        <f>IFERROR(H48/SUM($G48:$N48),0)</f>
        <v>0</v>
      </c>
      <c r="AS48" s="96">
        <f t="shared" si="46"/>
        <v>0</v>
      </c>
      <c r="AT48" s="96">
        <f t="shared" si="47"/>
        <v>0</v>
      </c>
      <c r="AU48" s="96">
        <f t="shared" si="48"/>
        <v>0</v>
      </c>
      <c r="AV48" s="96">
        <f t="shared" si="49"/>
        <v>0</v>
      </c>
      <c r="AW48" s="96">
        <f t="shared" si="50"/>
        <v>0</v>
      </c>
      <c r="AX48" s="96">
        <f t="shared" si="51"/>
        <v>0</v>
      </c>
      <c r="AY48" s="96">
        <f t="shared" si="52"/>
        <v>0</v>
      </c>
      <c r="AZ48" s="96">
        <f t="shared" si="53"/>
        <v>0</v>
      </c>
      <c r="BA48" s="96">
        <f t="shared" si="54"/>
        <v>0</v>
      </c>
      <c r="BB48" s="96">
        <f t="shared" si="23"/>
        <v>0</v>
      </c>
      <c r="BC48" s="96">
        <f t="shared" si="24"/>
        <v>0</v>
      </c>
      <c r="BD48" s="96">
        <f t="shared" si="25"/>
        <v>0</v>
      </c>
      <c r="BE48" s="96">
        <f t="shared" si="26"/>
        <v>0</v>
      </c>
      <c r="BF48" s="96">
        <f t="shared" si="27"/>
        <v>0</v>
      </c>
      <c r="BG48" s="96">
        <f t="shared" si="28"/>
        <v>0</v>
      </c>
      <c r="BH48" s="96">
        <f t="shared" si="29"/>
        <v>0</v>
      </c>
      <c r="BI48" s="96">
        <f t="shared" si="30"/>
        <v>0</v>
      </c>
      <c r="BJ48" s="96">
        <f t="shared" si="31"/>
        <v>0</v>
      </c>
      <c r="BK48" s="96">
        <f t="shared" si="32"/>
        <v>0</v>
      </c>
      <c r="BL48" s="96">
        <f t="shared" si="33"/>
        <v>0</v>
      </c>
      <c r="BM48" s="96">
        <f t="shared" si="34"/>
        <v>0</v>
      </c>
      <c r="BN48" s="96">
        <f t="shared" si="35"/>
        <v>0</v>
      </c>
      <c r="BO48" s="96">
        <f t="shared" si="36"/>
        <v>0</v>
      </c>
      <c r="BP48" s="96">
        <f t="shared" si="37"/>
        <v>0</v>
      </c>
      <c r="BQ48" s="96">
        <f t="shared" si="38"/>
        <v>0</v>
      </c>
      <c r="BR48" s="96">
        <f t="shared" si="39"/>
        <v>0</v>
      </c>
      <c r="BS48" s="96">
        <f t="shared" si="40"/>
        <v>0</v>
      </c>
      <c r="BT48" s="96">
        <f t="shared" si="41"/>
        <v>0</v>
      </c>
      <c r="BU48" s="96">
        <f t="shared" si="42"/>
        <v>0</v>
      </c>
      <c r="BV48" s="96">
        <f t="shared" si="43"/>
        <v>0</v>
      </c>
      <c r="BW48" s="96">
        <f t="shared" si="44"/>
        <v>0</v>
      </c>
      <c r="BY48" s="46" t="str">
        <f>_xlfn.IFNA(VLOOKUP(C48,Master_Item!B:D,3,0),0)</f>
        <v>Water</v>
      </c>
    </row>
    <row r="49" spans="2:77">
      <c r="B49" s="74">
        <v>310000008</v>
      </c>
      <c r="C49" s="74">
        <v>310000008</v>
      </c>
      <c r="D49" s="46" t="s">
        <v>259</v>
      </c>
      <c r="E49" s="46" t="s">
        <v>263</v>
      </c>
      <c r="F49" s="80">
        <f>_xlfn.IFNA(VLOOKUP($B49,'FST MT'!$A:$K,F$1,0),0)</f>
        <v>0</v>
      </c>
      <c r="G49" s="80">
        <f>_xlfn.IFNA(VLOOKUP($B49,'FST OMT'!$C:$AH,G$1,0),0)+_xlfn.IFNA(VLOOKUP($B49,'FST CV'!$C:$AH,G$1,0),0)+_xlfn.IFNA(VLOOKUP($B49,'FST TT'!$C:$AH,G$1,0),0)</f>
        <v>0</v>
      </c>
      <c r="H49" s="80">
        <f>_xlfn.IFNA(VLOOKUP($B49,'FST OMT'!$C:$AH,H$1,0),0)+_xlfn.IFNA(VLOOKUP($B49,'FST CV'!$C:$AH,H$1,0),0)+_xlfn.IFNA(VLOOKUP($B49,'FST TT'!$C:$AH,H$1,0),0)</f>
        <v>0</v>
      </c>
      <c r="I49" s="80">
        <f>_xlfn.IFNA(VLOOKUP($B49,'FST OMT'!$C:$AH,I$1,0),0)+_xlfn.IFNA(VLOOKUP($B49,'FST CV'!$C:$AH,I$1,0),0)+_xlfn.IFNA(VLOOKUP($B49,'FST TT'!$C:$AH,I$1,0),0)</f>
        <v>0</v>
      </c>
      <c r="J49" s="80">
        <f>_xlfn.IFNA(VLOOKUP($B49,'FST OMT'!$C:$AH,J$1,0),0)+_xlfn.IFNA(VLOOKUP($B49,'FST CV'!$C:$AH,J$1,0),0)+_xlfn.IFNA(VLOOKUP($B49,'FST TT'!$C:$AH,J$1,0),0)</f>
        <v>0</v>
      </c>
      <c r="K49" s="80">
        <f>_xlfn.IFNA(VLOOKUP($B49,'FST OMT'!$C:$AH,K$1,0),0)+_xlfn.IFNA(VLOOKUP($B49,'FST CV'!$C:$AH,K$1,0),0)+_xlfn.IFNA(VLOOKUP($B49,'FST TT'!$C:$AH,K$1,0),0)</f>
        <v>0</v>
      </c>
      <c r="L49" s="80">
        <f>_xlfn.IFNA(VLOOKUP($B49,'FST OMT'!$C:$AH,L$1,0),0)+_xlfn.IFNA(VLOOKUP($B49,'FST CV'!$C:$AH,L$1,0),0)+_xlfn.IFNA(VLOOKUP($B49,'FST TT'!$C:$AH,L$1,0),0)</f>
        <v>0</v>
      </c>
      <c r="M49" s="80">
        <f>_xlfn.IFNA(VLOOKUP($B49,'FST OMT'!$C:$AH,M$1,0),0)+_xlfn.IFNA(VLOOKUP($B49,'FST CV'!$C:$AH,M$1,0),0)+_xlfn.IFNA(VLOOKUP($B49,'FST TT'!$C:$AH,M$1,0),0)</f>
        <v>0</v>
      </c>
      <c r="N49" s="80">
        <f>_xlfn.IFNA(VLOOKUP($B49,'FST OMT'!$C:$AH,N$1,0),0)+_xlfn.IFNA(VLOOKUP($B49,'FST CV'!$C:$AH,N$1,0),0)+_xlfn.IFNA(VLOOKUP($B49,'FST TT'!$C:$AH,N$1,0),0)</f>
        <v>0</v>
      </c>
      <c r="O49" s="80">
        <f>SUM(I49:J49)</f>
        <v>0</v>
      </c>
      <c r="P49" s="80">
        <f>L49*$P$2</f>
        <v>0</v>
      </c>
      <c r="Q49" s="80">
        <f>L49*$Q$2</f>
        <v>0</v>
      </c>
      <c r="R49" s="80">
        <f>_xlfn.IFNA(VLOOKUP($B49,'FST MT'!$C:$FS,67,0),0)</f>
        <v>0</v>
      </c>
      <c r="S49" s="80">
        <f>_xlfn.IFNA(VLOOKUP($B49,'FST OMT'!$C:$AH,S$1,0),0)+_xlfn.IFNA(VLOOKUP($B49,'FST CV'!$C:$AH,S$1,0),0)+_xlfn.IFNA(VLOOKUP($B49,'FST TT'!$C:$AH,S$1,0),0)</f>
        <v>0</v>
      </c>
      <c r="T49" s="80">
        <f>_xlfn.IFNA(VLOOKUP($B49,'FST OMT'!$C:$AH,T$1,0),0)+_xlfn.IFNA(VLOOKUP($B49,'FST CV'!$C:$AH,T$1,0),0)+_xlfn.IFNA(VLOOKUP($B49,'FST TT'!$C:$AH,T$1,0),0)</f>
        <v>0</v>
      </c>
      <c r="U49" s="80">
        <f>_xlfn.IFNA(VLOOKUP($B49,'FST OMT'!$C:$AH,U$1,0),0)+_xlfn.IFNA(VLOOKUP($B49,'FST CV'!$C:$AH,U$1,0),0)+_xlfn.IFNA(VLOOKUP($B49,'FST TT'!$C:$AH,U$1,0),0)</f>
        <v>0</v>
      </c>
      <c r="V49" s="80">
        <f>_xlfn.IFNA(VLOOKUP($B49,'FST OMT'!$C:$AH,V$1,0),0)+_xlfn.IFNA(VLOOKUP($B49,'FST CV'!$C:$AH,V$1,0),0)+_xlfn.IFNA(VLOOKUP($B49,'FST TT'!$C:$AH,V$1,0),0)</f>
        <v>0</v>
      </c>
      <c r="W49" s="80">
        <f>_xlfn.IFNA(VLOOKUP($B49,'FST OMT'!$C:$AH,W$1,0),0)+_xlfn.IFNA(VLOOKUP($B49,'FST CV'!$C:$AH,W$1,0),0)+_xlfn.IFNA(VLOOKUP($B49,'FST TT'!$C:$AH,W$1,0),0)</f>
        <v>0</v>
      </c>
      <c r="X49" s="80">
        <f>_xlfn.IFNA(VLOOKUP($B49,'FST OMT'!$C:$AH,X$1,0),0)+_xlfn.IFNA(VLOOKUP($B49,'FST CV'!$C:$AH,X$1,0),0)+_xlfn.IFNA(VLOOKUP($B49,'FST TT'!$C:$AH,X$1,0),0)</f>
        <v>0</v>
      </c>
      <c r="Y49" s="80">
        <f>_xlfn.IFNA(VLOOKUP($B49,'FST OMT'!$C:$AH,Y$1,0),0)+_xlfn.IFNA(VLOOKUP($B49,'FST CV'!$C:$AH,Y$1,0),0)+_xlfn.IFNA(VLOOKUP($B49,'FST TT'!$C:$AH,Y$1,0),0)</f>
        <v>0</v>
      </c>
      <c r="Z49" s="80">
        <f>_xlfn.IFNA(VLOOKUP($B49,'FST OMT'!$C:$AH,Z$1,0),0)+_xlfn.IFNA(VLOOKUP($B49,'FST CV'!$C:$AH,Z$1,0),0)+_xlfn.IFNA(VLOOKUP($B49,'FST TT'!$C:$AH,Z$1,0),0)</f>
        <v>0</v>
      </c>
      <c r="AA49" s="80">
        <f>SUM(U49:V49)</f>
        <v>0</v>
      </c>
      <c r="AB49" s="80">
        <f>X49*$AB$2</f>
        <v>0</v>
      </c>
      <c r="AC49" s="80">
        <f>X49*$AC$2</f>
        <v>0</v>
      </c>
      <c r="AD49" s="80">
        <f>_xlfn.IFNA(VLOOKUP($B49,'FST MT'!$C:$FS,123,0),0)</f>
        <v>0</v>
      </c>
      <c r="AE49" s="80">
        <f>_xlfn.IFNA(VLOOKUP($B49,'FST OMT'!$C:$AH,AE$1,0),0)+_xlfn.IFNA(VLOOKUP($B49,'FST CV'!$C:$AH,AE$1,0),0)+_xlfn.IFNA(VLOOKUP($B49,'FST TT'!$C:$AH,AE$1,0),0)</f>
        <v>0</v>
      </c>
      <c r="AF49" s="80">
        <f>_xlfn.IFNA(VLOOKUP($B49,'FST OMT'!$C:$AH,AF$1,0),0)+_xlfn.IFNA(VLOOKUP($B49,'FST CV'!$C:$AH,AF$1,0),0)+_xlfn.IFNA(VLOOKUP($B49,'FST TT'!$C:$AH,AF$1,0),0)</f>
        <v>0</v>
      </c>
      <c r="AG49" s="80">
        <f>_xlfn.IFNA(VLOOKUP($B49,'FST OMT'!$C:$AH,AG$1,0),0)+_xlfn.IFNA(VLOOKUP($B49,'FST CV'!$C:$AH,AG$1,0),0)+_xlfn.IFNA(VLOOKUP($B49,'FST TT'!$C:$AH,AG$1,0),0)</f>
        <v>0</v>
      </c>
      <c r="AH49" s="80">
        <f>_xlfn.IFNA(VLOOKUP($B49,'FST OMT'!$C:$AH,AH$1,0),0)+_xlfn.IFNA(VLOOKUP($B49,'FST CV'!$C:$AH,AH$1,0),0)+_xlfn.IFNA(VLOOKUP($B49,'FST TT'!$C:$AH,AH$1,0),0)</f>
        <v>0</v>
      </c>
      <c r="AI49" s="80">
        <f>_xlfn.IFNA(VLOOKUP($B49,'FST OMT'!$C:$AH,AI$1,0),0)+_xlfn.IFNA(VLOOKUP($B49,'FST CV'!$C:$AH,AI$1,0),0)+_xlfn.IFNA(VLOOKUP($B49,'FST TT'!$C:$AH,AI$1,0),0)</f>
        <v>0</v>
      </c>
      <c r="AJ49" s="80">
        <f>_xlfn.IFNA(VLOOKUP($B49,'FST OMT'!$C:$AH,AJ$1,0),0)+_xlfn.IFNA(VLOOKUP($B49,'FST CV'!$C:$AH,AJ$1,0),0)+_xlfn.IFNA(VLOOKUP($B49,'FST TT'!$C:$AH,AJ$1,0),0)</f>
        <v>0</v>
      </c>
      <c r="AK49" s="80">
        <f>_xlfn.IFNA(VLOOKUP($B49,'FST OMT'!$C:$AH,AK$1,0),0)+_xlfn.IFNA(VLOOKUP($B49,'FST CV'!$C:$AH,AK$1,0),0)+_xlfn.IFNA(VLOOKUP($B49,'FST TT'!$C:$AH,AK$1,0),0)</f>
        <v>0</v>
      </c>
      <c r="AL49" s="80">
        <f>_xlfn.IFNA(VLOOKUP($B49,'FST OMT'!$C:$AH,AL$1,0),0)+_xlfn.IFNA(VLOOKUP($B49,'FST CV'!$C:$AH,AL$1,0),0)+_xlfn.IFNA(VLOOKUP($B49,'FST TT'!$C:$AH,AL$1,0),0)</f>
        <v>0</v>
      </c>
      <c r="AM49" s="80">
        <f>SUM(AG49:AH49)</f>
        <v>0</v>
      </c>
      <c r="AN49" s="80">
        <f>AJ49*$AN$2</f>
        <v>0</v>
      </c>
      <c r="AO49" s="80">
        <f>AJ49*$AO$2</f>
        <v>0</v>
      </c>
      <c r="AQ49" s="96">
        <f>IFERROR(G49/SUM($G49:$N49),0)</f>
        <v>0</v>
      </c>
      <c r="AR49" s="96">
        <f>IFERROR(H49/SUM($G49:$N49),0)</f>
        <v>0</v>
      </c>
      <c r="AS49" s="96">
        <f t="shared" ref="AS49:BA49" si="55">IFERROR(I49/SUM($G49:$N49),0)</f>
        <v>0</v>
      </c>
      <c r="AT49" s="96">
        <f t="shared" si="55"/>
        <v>0</v>
      </c>
      <c r="AU49" s="96">
        <f t="shared" si="55"/>
        <v>0</v>
      </c>
      <c r="AV49" s="96">
        <f t="shared" si="55"/>
        <v>0</v>
      </c>
      <c r="AW49" s="96">
        <f t="shared" si="55"/>
        <v>0</v>
      </c>
      <c r="AX49" s="96">
        <f t="shared" si="55"/>
        <v>0</v>
      </c>
      <c r="AY49" s="96">
        <f t="shared" si="55"/>
        <v>0</v>
      </c>
      <c r="AZ49" s="96">
        <f t="shared" si="55"/>
        <v>0</v>
      </c>
      <c r="BA49" s="96">
        <f t="shared" si="55"/>
        <v>0</v>
      </c>
      <c r="BB49" s="96">
        <f t="shared" ref="BB49:BL49" si="56">IFERROR(S49/SUM($S49:$Z49),0)</f>
        <v>0</v>
      </c>
      <c r="BC49" s="96">
        <f t="shared" si="56"/>
        <v>0</v>
      </c>
      <c r="BD49" s="96">
        <f t="shared" si="56"/>
        <v>0</v>
      </c>
      <c r="BE49" s="96">
        <f t="shared" si="56"/>
        <v>0</v>
      </c>
      <c r="BF49" s="96">
        <f t="shared" si="56"/>
        <v>0</v>
      </c>
      <c r="BG49" s="96">
        <f t="shared" si="56"/>
        <v>0</v>
      </c>
      <c r="BH49" s="96">
        <f t="shared" si="56"/>
        <v>0</v>
      </c>
      <c r="BI49" s="96">
        <f t="shared" si="56"/>
        <v>0</v>
      </c>
      <c r="BJ49" s="96">
        <f t="shared" si="56"/>
        <v>0</v>
      </c>
      <c r="BK49" s="96">
        <f t="shared" si="56"/>
        <v>0</v>
      </c>
      <c r="BL49" s="96">
        <f t="shared" si="56"/>
        <v>0</v>
      </c>
      <c r="BM49" s="96">
        <f t="shared" ref="BM49:BW49" si="57">IFERROR(AE49/SUM($AE49:$AL49),0)</f>
        <v>0</v>
      </c>
      <c r="BN49" s="96">
        <f t="shared" si="57"/>
        <v>0</v>
      </c>
      <c r="BO49" s="96">
        <f t="shared" si="57"/>
        <v>0</v>
      </c>
      <c r="BP49" s="96">
        <f t="shared" si="57"/>
        <v>0</v>
      </c>
      <c r="BQ49" s="96">
        <f t="shared" si="57"/>
        <v>0</v>
      </c>
      <c r="BR49" s="96">
        <f t="shared" si="57"/>
        <v>0</v>
      </c>
      <c r="BS49" s="96">
        <f t="shared" si="57"/>
        <v>0</v>
      </c>
      <c r="BT49" s="96">
        <f t="shared" si="57"/>
        <v>0</v>
      </c>
      <c r="BU49" s="96">
        <f t="shared" si="57"/>
        <v>0</v>
      </c>
      <c r="BV49" s="96">
        <f t="shared" si="57"/>
        <v>0</v>
      </c>
      <c r="BW49" s="96">
        <f t="shared" si="57"/>
        <v>0</v>
      </c>
      <c r="BY49" s="46" t="str">
        <f>_xlfn.IFNA(VLOOKUP(C49,Master_Item!B:D,3,0),0)</f>
        <v>Water</v>
      </c>
    </row>
    <row r="50" spans="2:77">
      <c r="B50" s="74">
        <v>310000887</v>
      </c>
      <c r="C50" s="74">
        <v>310000887</v>
      </c>
      <c r="D50" s="46" t="s">
        <v>243</v>
      </c>
      <c r="E50" s="46" t="s">
        <v>243</v>
      </c>
      <c r="F50" s="80">
        <f>_xlfn.IFNA(VLOOKUP($B50,'FST MT'!$A:$K,F$1,0),0)</f>
        <v>2356.1904761904761</v>
      </c>
      <c r="G50" s="80">
        <f>_xlfn.IFNA(VLOOKUP($B50,'FST OMT'!$C:$AH,G$1,0),0)+_xlfn.IFNA(VLOOKUP($B50,'FST CV'!$C:$AH,G$1,0),0)+_xlfn.IFNA(VLOOKUP($B50,'FST TT'!$C:$AH,G$1,0),0)</f>
        <v>0</v>
      </c>
      <c r="H50" s="80">
        <f>_xlfn.IFNA(VLOOKUP($B50,'FST OMT'!$C:$AH,H$1,0),0)+_xlfn.IFNA(VLOOKUP($B50,'FST CV'!$C:$AH,H$1,0),0)+_xlfn.IFNA(VLOOKUP($B50,'FST TT'!$C:$AH,H$1,0),0)</f>
        <v>100</v>
      </c>
      <c r="I50" s="80">
        <f>_xlfn.IFNA(VLOOKUP($B50,'FST OMT'!$C:$AH,I$1,0),0)+_xlfn.IFNA(VLOOKUP($B50,'FST CV'!$C:$AH,I$1,0),0)+_xlfn.IFNA(VLOOKUP($B50,'FST TT'!$C:$AH,I$1,0),0)</f>
        <v>0</v>
      </c>
      <c r="J50" s="80">
        <f>_xlfn.IFNA(VLOOKUP($B50,'FST OMT'!$C:$AH,J$1,0),0)+_xlfn.IFNA(VLOOKUP($B50,'FST CV'!$C:$AH,J$1,0),0)+_xlfn.IFNA(VLOOKUP($B50,'FST TT'!$C:$AH,J$1,0),0)</f>
        <v>350</v>
      </c>
      <c r="K50" s="80">
        <f>_xlfn.IFNA(VLOOKUP($B50,'FST OMT'!$C:$AH,K$1,0),0)+_xlfn.IFNA(VLOOKUP($B50,'FST CV'!$C:$AH,K$1,0),0)+_xlfn.IFNA(VLOOKUP($B50,'FST TT'!$C:$AH,K$1,0),0)</f>
        <v>50</v>
      </c>
      <c r="L50" s="80">
        <f>_xlfn.IFNA(VLOOKUP($B50,'FST OMT'!$C:$AH,L$1,0),0)+_xlfn.IFNA(VLOOKUP($B50,'FST CV'!$C:$AH,L$1,0),0)+_xlfn.IFNA(VLOOKUP($B50,'FST TT'!$C:$AH,L$1,0),0)</f>
        <v>0</v>
      </c>
      <c r="M50" s="80">
        <f>_xlfn.IFNA(VLOOKUP($B50,'FST OMT'!$C:$AH,M$1,0),0)+_xlfn.IFNA(VLOOKUP($B50,'FST CV'!$C:$AH,M$1,0),0)+_xlfn.IFNA(VLOOKUP($B50,'FST TT'!$C:$AH,M$1,0),0)</f>
        <v>150</v>
      </c>
      <c r="N50" s="80">
        <f>_xlfn.IFNA(VLOOKUP($B50,'FST OMT'!$C:$AH,N$1,0),0)+_xlfn.IFNA(VLOOKUP($B50,'FST CV'!$C:$AH,N$1,0),0)+_xlfn.IFNA(VLOOKUP($B50,'FST TT'!$C:$AH,N$1,0),0)</f>
        <v>0</v>
      </c>
      <c r="O50" s="80">
        <f>SUM(I50:J50)</f>
        <v>350</v>
      </c>
      <c r="P50" s="80">
        <f>L50*$P$2</f>
        <v>0</v>
      </c>
      <c r="Q50" s="80">
        <f>L50*$Q$2</f>
        <v>0</v>
      </c>
      <c r="R50" s="80">
        <f>_xlfn.IFNA(VLOOKUP($B50,'FST MT'!$C:$FS,67,0),0)</f>
        <v>0</v>
      </c>
      <c r="S50" s="80">
        <f>_xlfn.IFNA(VLOOKUP($B50,'FST OMT'!$C:$AH,S$1,0),0)+_xlfn.IFNA(VLOOKUP($B50,'FST CV'!$C:$AH,S$1,0),0)+_xlfn.IFNA(VLOOKUP($B50,'FST TT'!$C:$AH,S$1,0),0)</f>
        <v>0</v>
      </c>
      <c r="T50" s="80">
        <f>_xlfn.IFNA(VLOOKUP($B50,'FST OMT'!$C:$AH,T$1,0),0)+_xlfn.IFNA(VLOOKUP($B50,'FST CV'!$C:$AH,T$1,0),0)+_xlfn.IFNA(VLOOKUP($B50,'FST TT'!$C:$AH,T$1,0),0)</f>
        <v>0</v>
      </c>
      <c r="U50" s="80">
        <f>_xlfn.IFNA(VLOOKUP($B50,'FST OMT'!$C:$AH,U$1,0),0)+_xlfn.IFNA(VLOOKUP($B50,'FST CV'!$C:$AH,U$1,0),0)+_xlfn.IFNA(VLOOKUP($B50,'FST TT'!$C:$AH,U$1,0),0)</f>
        <v>0</v>
      </c>
      <c r="V50" s="80">
        <f>_xlfn.IFNA(VLOOKUP($B50,'FST OMT'!$C:$AH,V$1,0),0)+_xlfn.IFNA(VLOOKUP($B50,'FST CV'!$C:$AH,V$1,0),0)+_xlfn.IFNA(VLOOKUP($B50,'FST TT'!$C:$AH,V$1,0),0)</f>
        <v>350</v>
      </c>
      <c r="W50" s="80">
        <f>_xlfn.IFNA(VLOOKUP($B50,'FST OMT'!$C:$AH,W$1,0),0)+_xlfn.IFNA(VLOOKUP($B50,'FST CV'!$C:$AH,W$1,0),0)+_xlfn.IFNA(VLOOKUP($B50,'FST TT'!$C:$AH,W$1,0),0)</f>
        <v>100</v>
      </c>
      <c r="X50" s="80">
        <f>_xlfn.IFNA(VLOOKUP($B50,'FST OMT'!$C:$AH,X$1,0),0)+_xlfn.IFNA(VLOOKUP($B50,'FST CV'!$C:$AH,X$1,0),0)+_xlfn.IFNA(VLOOKUP($B50,'FST TT'!$C:$AH,X$1,0),0)</f>
        <v>0</v>
      </c>
      <c r="Y50" s="80">
        <f>_xlfn.IFNA(VLOOKUP($B50,'FST OMT'!$C:$AH,Y$1,0),0)+_xlfn.IFNA(VLOOKUP($B50,'FST CV'!$C:$AH,Y$1,0),0)+_xlfn.IFNA(VLOOKUP($B50,'FST TT'!$C:$AH,Y$1,0),0)</f>
        <v>150</v>
      </c>
      <c r="Z50" s="80">
        <f>_xlfn.IFNA(VLOOKUP($B50,'FST OMT'!$C:$AH,Z$1,0),0)+_xlfn.IFNA(VLOOKUP($B50,'FST CV'!$C:$AH,Z$1,0),0)+_xlfn.IFNA(VLOOKUP($B50,'FST TT'!$C:$AH,Z$1,0),0)</f>
        <v>0</v>
      </c>
      <c r="AA50" s="80">
        <f t="shared" ref="AA50:AA59" si="58">SUM(U50:V50)</f>
        <v>350</v>
      </c>
      <c r="AB50" s="80">
        <f t="shared" ref="AB50:AB59" si="59">X50*$AB$2</f>
        <v>0</v>
      </c>
      <c r="AC50" s="80">
        <f t="shared" ref="AC50:AC59" si="60">X50*$AC$2</f>
        <v>0</v>
      </c>
      <c r="AD50" s="80">
        <f>_xlfn.IFNA(VLOOKUP($B50,'FST MT'!$C:$FS,123,0),0)</f>
        <v>0</v>
      </c>
      <c r="AE50" s="80">
        <f>_xlfn.IFNA(VLOOKUP($B50,'FST OMT'!$C:$AH,AE$1,0),0)+_xlfn.IFNA(VLOOKUP($B50,'FST CV'!$C:$AH,AE$1,0),0)+_xlfn.IFNA(VLOOKUP($B50,'FST TT'!$C:$AH,AE$1,0),0)</f>
        <v>0</v>
      </c>
      <c r="AF50" s="80">
        <f>_xlfn.IFNA(VLOOKUP($B50,'FST OMT'!$C:$AH,AF$1,0),0)+_xlfn.IFNA(VLOOKUP($B50,'FST CV'!$C:$AH,AF$1,0),0)+_xlfn.IFNA(VLOOKUP($B50,'FST TT'!$C:$AH,AF$1,0),0)</f>
        <v>0</v>
      </c>
      <c r="AG50" s="80">
        <f>_xlfn.IFNA(VLOOKUP($B50,'FST OMT'!$C:$AH,AG$1,0),0)+_xlfn.IFNA(VLOOKUP($B50,'FST CV'!$C:$AH,AG$1,0),0)+_xlfn.IFNA(VLOOKUP($B50,'FST TT'!$C:$AH,AG$1,0),0)</f>
        <v>0</v>
      </c>
      <c r="AH50" s="80">
        <f>_xlfn.IFNA(VLOOKUP($B50,'FST OMT'!$C:$AH,AH$1,0),0)+_xlfn.IFNA(VLOOKUP($B50,'FST CV'!$C:$AH,AH$1,0),0)+_xlfn.IFNA(VLOOKUP($B50,'FST TT'!$C:$AH,AH$1,0),0)</f>
        <v>350</v>
      </c>
      <c r="AI50" s="80">
        <f>_xlfn.IFNA(VLOOKUP($B50,'FST OMT'!$C:$AH,AI$1,0),0)+_xlfn.IFNA(VLOOKUP($B50,'FST CV'!$C:$AH,AI$1,0),0)+_xlfn.IFNA(VLOOKUP($B50,'FST TT'!$C:$AH,AI$1,0),0)</f>
        <v>0</v>
      </c>
      <c r="AJ50" s="80">
        <f>_xlfn.IFNA(VLOOKUP($B50,'FST OMT'!$C:$AH,AJ$1,0),0)+_xlfn.IFNA(VLOOKUP($B50,'FST CV'!$C:$AH,AJ$1,0),0)+_xlfn.IFNA(VLOOKUP($B50,'FST TT'!$C:$AH,AJ$1,0),0)</f>
        <v>0</v>
      </c>
      <c r="AK50" s="80">
        <f>_xlfn.IFNA(VLOOKUP($B50,'FST OMT'!$C:$AH,AK$1,0),0)+_xlfn.IFNA(VLOOKUP($B50,'FST CV'!$C:$AH,AK$1,0),0)+_xlfn.IFNA(VLOOKUP($B50,'FST TT'!$C:$AH,AK$1,0),0)</f>
        <v>150</v>
      </c>
      <c r="AL50" s="80">
        <f>_xlfn.IFNA(VLOOKUP($B50,'FST OMT'!$C:$AH,AL$1,0),0)+_xlfn.IFNA(VLOOKUP($B50,'FST CV'!$C:$AH,AL$1,0),0)+_xlfn.IFNA(VLOOKUP($B50,'FST TT'!$C:$AH,AL$1,0),0)</f>
        <v>0</v>
      </c>
      <c r="AM50" s="80">
        <f t="shared" ref="AM50:AM59" si="61">SUM(AG50:AH50)</f>
        <v>350</v>
      </c>
      <c r="AN50" s="80">
        <f t="shared" ref="AN50:AN59" si="62">AJ50*$AN$2</f>
        <v>0</v>
      </c>
      <c r="AO50" s="80">
        <f t="shared" ref="AO50:AO59" si="63">AJ50*$AO$2</f>
        <v>0</v>
      </c>
      <c r="AQ50" s="96">
        <f t="shared" ref="AQ50:AQ60" si="64">IFERROR(G50/SUM($G50:$N50),0)</f>
        <v>0</v>
      </c>
      <c r="AR50" s="96">
        <f t="shared" ref="AR50:AR60" si="65">IFERROR(H50/SUM($G50:$N50),0)</f>
        <v>0.15384615384615385</v>
      </c>
      <c r="AS50" s="96">
        <f t="shared" ref="AS50:AS60" si="66">IFERROR(I50/SUM($G50:$N50),0)</f>
        <v>0</v>
      </c>
      <c r="AT50" s="96">
        <f t="shared" ref="AT50:AT60" si="67">IFERROR(J50/SUM($G50:$N50),0)</f>
        <v>0.53846153846153844</v>
      </c>
      <c r="AU50" s="96">
        <f t="shared" ref="AU50:AU60" si="68">IFERROR(K50/SUM($G50:$N50),0)</f>
        <v>7.6923076923076927E-2</v>
      </c>
      <c r="AV50" s="96">
        <f t="shared" ref="AV50:AV60" si="69">IFERROR(L50/SUM($G50:$N50),0)</f>
        <v>0</v>
      </c>
      <c r="AW50" s="96">
        <f t="shared" ref="AW50:AW60" si="70">IFERROR(M50/SUM($G50:$N50),0)</f>
        <v>0.23076923076923078</v>
      </c>
      <c r="AX50" s="96">
        <f t="shared" ref="AX50:AX60" si="71">IFERROR(N50/SUM($G50:$N50),0)</f>
        <v>0</v>
      </c>
      <c r="AY50" s="96">
        <f t="shared" ref="AY50:AY60" si="72">IFERROR(O50/SUM($G50:$N50),0)</f>
        <v>0.53846153846153844</v>
      </c>
      <c r="AZ50" s="96">
        <f t="shared" ref="AZ50:AZ60" si="73">IFERROR(P50/SUM($G50:$N50),0)</f>
        <v>0</v>
      </c>
      <c r="BA50" s="96">
        <f t="shared" ref="BA50:BA60" si="74">IFERROR(Q50/SUM($G50:$N50),0)</f>
        <v>0</v>
      </c>
      <c r="BB50" s="96">
        <f t="shared" ref="BB50:BB60" si="75">IFERROR(S50/SUM($S50:$Z50),0)</f>
        <v>0</v>
      </c>
      <c r="BC50" s="96">
        <f t="shared" ref="BC50:BC60" si="76">IFERROR(T50/SUM($S50:$Z50),0)</f>
        <v>0</v>
      </c>
      <c r="BD50" s="96">
        <f t="shared" ref="BD50:BD60" si="77">IFERROR(U50/SUM($S50:$Z50),0)</f>
        <v>0</v>
      </c>
      <c r="BE50" s="96">
        <f t="shared" ref="BE50:BE60" si="78">IFERROR(V50/SUM($S50:$Z50),0)</f>
        <v>0.58333333333333337</v>
      </c>
      <c r="BF50" s="96">
        <f t="shared" ref="BF50:BF60" si="79">IFERROR(W50/SUM($S50:$Z50),0)</f>
        <v>0.16666666666666666</v>
      </c>
      <c r="BG50" s="96">
        <f t="shared" ref="BG50:BG60" si="80">IFERROR(X50/SUM($S50:$Z50),0)</f>
        <v>0</v>
      </c>
      <c r="BH50" s="96">
        <f t="shared" ref="BH50:BH60" si="81">IFERROR(Y50/SUM($S50:$Z50),0)</f>
        <v>0.25</v>
      </c>
      <c r="BI50" s="96">
        <f t="shared" ref="BI50:BI60" si="82">IFERROR(Z50/SUM($S50:$Z50),0)</f>
        <v>0</v>
      </c>
      <c r="BJ50" s="96">
        <f t="shared" ref="BJ50:BJ60" si="83">IFERROR(AA50/SUM($S50:$Z50),0)</f>
        <v>0.58333333333333337</v>
      </c>
      <c r="BK50" s="96">
        <f t="shared" ref="BK50:BK60" si="84">IFERROR(AB50/SUM($S50:$Z50),0)</f>
        <v>0</v>
      </c>
      <c r="BL50" s="96">
        <f t="shared" ref="BL50:BL60" si="85">IFERROR(AC50/SUM($S50:$Z50),0)</f>
        <v>0</v>
      </c>
      <c r="BM50" s="96">
        <f t="shared" ref="BM50:BM60" si="86">IFERROR(AE50/SUM($AE50:$AL50),0)</f>
        <v>0</v>
      </c>
      <c r="BN50" s="96">
        <f t="shared" ref="BN50:BN60" si="87">IFERROR(AF50/SUM($AE50:$AL50),0)</f>
        <v>0</v>
      </c>
      <c r="BO50" s="96">
        <f t="shared" ref="BO50:BO60" si="88">IFERROR(AG50/SUM($AE50:$AL50),0)</f>
        <v>0</v>
      </c>
      <c r="BP50" s="96">
        <f t="shared" ref="BP50:BP60" si="89">IFERROR(AH50/SUM($AE50:$AL50),0)</f>
        <v>0.7</v>
      </c>
      <c r="BQ50" s="96">
        <f t="shared" ref="BQ50:BQ60" si="90">IFERROR(AI50/SUM($AE50:$AL50),0)</f>
        <v>0</v>
      </c>
      <c r="BR50" s="96">
        <f t="shared" ref="BR50:BR60" si="91">IFERROR(AJ50/SUM($AE50:$AL50),0)</f>
        <v>0</v>
      </c>
      <c r="BS50" s="96">
        <f t="shared" ref="BS50:BS60" si="92">IFERROR(AK50/SUM($AE50:$AL50),0)</f>
        <v>0.3</v>
      </c>
      <c r="BT50" s="96">
        <f t="shared" ref="BT50:BT60" si="93">IFERROR(AL50/SUM($AE50:$AL50),0)</f>
        <v>0</v>
      </c>
      <c r="BU50" s="96">
        <f t="shared" ref="BU50:BU60" si="94">IFERROR(AM50/SUM($AE50:$AL50),0)</f>
        <v>0.7</v>
      </c>
      <c r="BV50" s="96">
        <f t="shared" ref="BV50:BV60" si="95">IFERROR(AN50/SUM($AE50:$AL50),0)</f>
        <v>0</v>
      </c>
      <c r="BW50" s="96">
        <f t="shared" ref="BW50:BW60" si="96">IFERROR(AO50/SUM($AE50:$AL50),0)</f>
        <v>0</v>
      </c>
      <c r="BY50" s="46" t="str">
        <f>_xlfn.IFNA(VLOOKUP(C50,Master_Item!B:D,3,0),0)</f>
        <v>Water</v>
      </c>
    </row>
    <row r="51" spans="2:77">
      <c r="B51" s="74">
        <v>310000686</v>
      </c>
      <c r="C51" s="74">
        <v>310000686</v>
      </c>
      <c r="D51" s="46" t="s">
        <v>244</v>
      </c>
      <c r="E51" s="46" t="s">
        <v>244</v>
      </c>
      <c r="F51" s="80">
        <f>_xlfn.IFNA(VLOOKUP($B51,'FST MT'!$A:$K,F$1,0),0)</f>
        <v>443863.09523809527</v>
      </c>
      <c r="G51" s="80">
        <f>_xlfn.IFNA(VLOOKUP($B51,'FST OMT'!$C:$AH,G$1,0),0)+_xlfn.IFNA(VLOOKUP($B51,'FST CV'!$C:$AH,G$1,0),0)+_xlfn.IFNA(VLOOKUP($B51,'FST TT'!$C:$AH,G$1,0),0)</f>
        <v>881</v>
      </c>
      <c r="H51" s="80">
        <f>_xlfn.IFNA(VLOOKUP($B51,'FST OMT'!$C:$AH,H$1,0),0)+_xlfn.IFNA(VLOOKUP($B51,'FST CV'!$C:$AH,H$1,0),0)+_xlfn.IFNA(VLOOKUP($B51,'FST TT'!$C:$AH,H$1,0),0)</f>
        <v>0</v>
      </c>
      <c r="I51" s="80">
        <f>_xlfn.IFNA(VLOOKUP($B51,'FST OMT'!$C:$AH,I$1,0),0)+_xlfn.IFNA(VLOOKUP($B51,'FST CV'!$C:$AH,I$1,0),0)+_xlfn.IFNA(VLOOKUP($B51,'FST TT'!$C:$AH,I$1,0),0)</f>
        <v>0</v>
      </c>
      <c r="J51" s="80">
        <f>_xlfn.IFNA(VLOOKUP($B51,'FST OMT'!$C:$AH,J$1,0),0)+_xlfn.IFNA(VLOOKUP($B51,'FST CV'!$C:$AH,J$1,0),0)+_xlfn.IFNA(VLOOKUP($B51,'FST TT'!$C:$AH,J$1,0),0)</f>
        <v>600</v>
      </c>
      <c r="K51" s="80">
        <f>_xlfn.IFNA(VLOOKUP($B51,'FST OMT'!$C:$AH,K$1,0),0)+_xlfn.IFNA(VLOOKUP($B51,'FST CV'!$C:$AH,K$1,0),0)+_xlfn.IFNA(VLOOKUP($B51,'FST TT'!$C:$AH,K$1,0),0)</f>
        <v>1400</v>
      </c>
      <c r="L51" s="80">
        <f>_xlfn.IFNA(VLOOKUP($B51,'FST OMT'!$C:$AH,L$1,0),0)+_xlfn.IFNA(VLOOKUP($B51,'FST CV'!$C:$AH,L$1,0),0)+_xlfn.IFNA(VLOOKUP($B51,'FST TT'!$C:$AH,L$1,0),0)</f>
        <v>2336</v>
      </c>
      <c r="M51" s="80">
        <f>_xlfn.IFNA(VLOOKUP($B51,'FST OMT'!$C:$AH,M$1,0),0)+_xlfn.IFNA(VLOOKUP($B51,'FST CV'!$C:$AH,M$1,0),0)+_xlfn.IFNA(VLOOKUP($B51,'FST TT'!$C:$AH,M$1,0),0)</f>
        <v>210</v>
      </c>
      <c r="N51" s="80">
        <f>_xlfn.IFNA(VLOOKUP($B51,'FST OMT'!$C:$AH,N$1,0),0)+_xlfn.IFNA(VLOOKUP($B51,'FST CV'!$C:$AH,N$1,0),0)+_xlfn.IFNA(VLOOKUP($B51,'FST TT'!$C:$AH,N$1,0),0)</f>
        <v>2500</v>
      </c>
      <c r="O51" s="80">
        <f t="shared" ref="O51:O59" si="97">SUM(I51:J51)</f>
        <v>600</v>
      </c>
      <c r="P51" s="80">
        <f t="shared" ref="P51:P59" si="98">L51*$P$2</f>
        <v>1284.8000000000002</v>
      </c>
      <c r="Q51" s="80">
        <f t="shared" ref="Q51:Q59" si="99">L51*$Q$2</f>
        <v>1051.2</v>
      </c>
      <c r="R51" s="80">
        <f>_xlfn.IFNA(VLOOKUP($B51,'FST MT'!$C:$FS,67,0),0)</f>
        <v>0</v>
      </c>
      <c r="S51" s="80">
        <f>_xlfn.IFNA(VLOOKUP($B51,'FST OMT'!$C:$AH,S$1,0),0)+_xlfn.IFNA(VLOOKUP($B51,'FST CV'!$C:$AH,S$1,0),0)+_xlfn.IFNA(VLOOKUP($B51,'FST TT'!$C:$AH,S$1,0),0)</f>
        <v>881</v>
      </c>
      <c r="T51" s="80">
        <f>_xlfn.IFNA(VLOOKUP($B51,'FST OMT'!$C:$AH,T$1,0),0)+_xlfn.IFNA(VLOOKUP($B51,'FST CV'!$C:$AH,T$1,0),0)+_xlfn.IFNA(VLOOKUP($B51,'FST TT'!$C:$AH,T$1,0),0)</f>
        <v>0</v>
      </c>
      <c r="U51" s="80">
        <f>_xlfn.IFNA(VLOOKUP($B51,'FST OMT'!$C:$AH,U$1,0),0)+_xlfn.IFNA(VLOOKUP($B51,'FST CV'!$C:$AH,U$1,0),0)+_xlfn.IFNA(VLOOKUP($B51,'FST TT'!$C:$AH,U$1,0),0)</f>
        <v>1200</v>
      </c>
      <c r="V51" s="80">
        <f>_xlfn.IFNA(VLOOKUP($B51,'FST OMT'!$C:$AH,V$1,0),0)+_xlfn.IFNA(VLOOKUP($B51,'FST CV'!$C:$AH,V$1,0),0)+_xlfn.IFNA(VLOOKUP($B51,'FST TT'!$C:$AH,V$1,0),0)</f>
        <v>1400</v>
      </c>
      <c r="W51" s="80">
        <f>_xlfn.IFNA(VLOOKUP($B51,'FST OMT'!$C:$AH,W$1,0),0)+_xlfn.IFNA(VLOOKUP($B51,'FST CV'!$C:$AH,W$1,0),0)+_xlfn.IFNA(VLOOKUP($B51,'FST TT'!$C:$AH,W$1,0),0)</f>
        <v>980</v>
      </c>
      <c r="X51" s="80">
        <f>_xlfn.IFNA(VLOOKUP($B51,'FST OMT'!$C:$AH,X$1,0),0)+_xlfn.IFNA(VLOOKUP($B51,'FST CV'!$C:$AH,X$1,0),0)+_xlfn.IFNA(VLOOKUP($B51,'FST TT'!$C:$AH,X$1,0),0)</f>
        <v>20</v>
      </c>
      <c r="Y51" s="80">
        <f>_xlfn.IFNA(VLOOKUP($B51,'FST OMT'!$C:$AH,Y$1,0),0)+_xlfn.IFNA(VLOOKUP($B51,'FST CV'!$C:$AH,Y$1,0),0)+_xlfn.IFNA(VLOOKUP($B51,'FST TT'!$C:$AH,Y$1,0),0)</f>
        <v>1926</v>
      </c>
      <c r="Z51" s="80">
        <f>_xlfn.IFNA(VLOOKUP($B51,'FST OMT'!$C:$AH,Z$1,0),0)+_xlfn.IFNA(VLOOKUP($B51,'FST CV'!$C:$AH,Z$1,0),0)+_xlfn.IFNA(VLOOKUP($B51,'FST TT'!$C:$AH,Z$1,0),0)</f>
        <v>2500</v>
      </c>
      <c r="AA51" s="80">
        <f t="shared" si="58"/>
        <v>2600</v>
      </c>
      <c r="AB51" s="80">
        <f t="shared" si="59"/>
        <v>11</v>
      </c>
      <c r="AC51" s="80">
        <f t="shared" si="60"/>
        <v>9</v>
      </c>
      <c r="AD51" s="80">
        <f>_xlfn.IFNA(VLOOKUP($B51,'FST MT'!$C:$FS,123,0),0)</f>
        <v>0</v>
      </c>
      <c r="AE51" s="80">
        <f>_xlfn.IFNA(VLOOKUP($B51,'FST OMT'!$C:$AH,AE$1,0),0)+_xlfn.IFNA(VLOOKUP($B51,'FST CV'!$C:$AH,AE$1,0),0)+_xlfn.IFNA(VLOOKUP($B51,'FST TT'!$C:$AH,AE$1,0),0)</f>
        <v>881</v>
      </c>
      <c r="AF51" s="80">
        <f>_xlfn.IFNA(VLOOKUP($B51,'FST OMT'!$C:$AH,AF$1,0),0)+_xlfn.IFNA(VLOOKUP($B51,'FST CV'!$C:$AH,AF$1,0),0)+_xlfn.IFNA(VLOOKUP($B51,'FST TT'!$C:$AH,AF$1,0),0)</f>
        <v>150</v>
      </c>
      <c r="AG51" s="80">
        <f>_xlfn.IFNA(VLOOKUP($B51,'FST OMT'!$C:$AH,AG$1,0),0)+_xlfn.IFNA(VLOOKUP($B51,'FST CV'!$C:$AH,AG$1,0),0)+_xlfn.IFNA(VLOOKUP($B51,'FST TT'!$C:$AH,AG$1,0),0)</f>
        <v>0</v>
      </c>
      <c r="AH51" s="80">
        <f>_xlfn.IFNA(VLOOKUP($B51,'FST OMT'!$C:$AH,AH$1,0),0)+_xlfn.IFNA(VLOOKUP($B51,'FST CV'!$C:$AH,AH$1,0),0)+_xlfn.IFNA(VLOOKUP($B51,'FST TT'!$C:$AH,AH$1,0),0)</f>
        <v>900</v>
      </c>
      <c r="AI51" s="80">
        <f>_xlfn.IFNA(VLOOKUP($B51,'FST OMT'!$C:$AH,AI$1,0),0)+_xlfn.IFNA(VLOOKUP($B51,'FST CV'!$C:$AH,AI$1,0),0)+_xlfn.IFNA(VLOOKUP($B51,'FST TT'!$C:$AH,AI$1,0),0)</f>
        <v>1200</v>
      </c>
      <c r="AJ51" s="80">
        <f>_xlfn.IFNA(VLOOKUP($B51,'FST OMT'!$C:$AH,AJ$1,0),0)+_xlfn.IFNA(VLOOKUP($B51,'FST CV'!$C:$AH,AJ$1,0),0)+_xlfn.IFNA(VLOOKUP($B51,'FST TT'!$C:$AH,AJ$1,0),0)</f>
        <v>2236</v>
      </c>
      <c r="AK51" s="80">
        <f>_xlfn.IFNA(VLOOKUP($B51,'FST OMT'!$C:$AH,AK$1,0),0)+_xlfn.IFNA(VLOOKUP($B51,'FST CV'!$C:$AH,AK$1,0),0)+_xlfn.IFNA(VLOOKUP($B51,'FST TT'!$C:$AH,AK$1,0),0)</f>
        <v>210</v>
      </c>
      <c r="AL51" s="80">
        <f>_xlfn.IFNA(VLOOKUP($B51,'FST OMT'!$C:$AH,AL$1,0),0)+_xlfn.IFNA(VLOOKUP($B51,'FST CV'!$C:$AH,AL$1,0),0)+_xlfn.IFNA(VLOOKUP($B51,'FST TT'!$C:$AH,AL$1,0),0)</f>
        <v>2650</v>
      </c>
      <c r="AM51" s="80">
        <f t="shared" si="61"/>
        <v>900</v>
      </c>
      <c r="AN51" s="80">
        <f t="shared" si="62"/>
        <v>1229.8000000000002</v>
      </c>
      <c r="AO51" s="80">
        <f t="shared" si="63"/>
        <v>1006.2</v>
      </c>
      <c r="AQ51" s="96">
        <f t="shared" si="64"/>
        <v>0.11113914469534503</v>
      </c>
      <c r="AR51" s="96">
        <f t="shared" si="65"/>
        <v>0</v>
      </c>
      <c r="AS51" s="96">
        <f t="shared" si="66"/>
        <v>0</v>
      </c>
      <c r="AT51" s="96">
        <f t="shared" si="67"/>
        <v>7.5690677431563019E-2</v>
      </c>
      <c r="AU51" s="96">
        <f t="shared" si="68"/>
        <v>0.17661158067364702</v>
      </c>
      <c r="AV51" s="96">
        <f t="shared" si="69"/>
        <v>0.29468903746688535</v>
      </c>
      <c r="AW51" s="96">
        <f t="shared" si="70"/>
        <v>2.6491737101047054E-2</v>
      </c>
      <c r="AX51" s="96">
        <f t="shared" si="71"/>
        <v>0.31537782263151254</v>
      </c>
      <c r="AY51" s="96">
        <f t="shared" si="72"/>
        <v>7.5690677431563019E-2</v>
      </c>
      <c r="AZ51" s="96">
        <f t="shared" si="73"/>
        <v>0.16207897060678694</v>
      </c>
      <c r="BA51" s="96">
        <f t="shared" si="74"/>
        <v>0.13261006686009841</v>
      </c>
      <c r="BB51" s="96">
        <f t="shared" si="75"/>
        <v>9.8910968900864482E-2</v>
      </c>
      <c r="BC51" s="96">
        <f t="shared" si="76"/>
        <v>0</v>
      </c>
      <c r="BD51" s="96">
        <f t="shared" si="77"/>
        <v>0.13472549680026946</v>
      </c>
      <c r="BE51" s="96">
        <f t="shared" si="78"/>
        <v>0.15717974626698103</v>
      </c>
      <c r="BF51" s="96">
        <f t="shared" si="79"/>
        <v>0.11002582238688671</v>
      </c>
      <c r="BG51" s="96">
        <f t="shared" si="80"/>
        <v>2.2454249466711575E-3</v>
      </c>
      <c r="BH51" s="96">
        <f t="shared" si="81"/>
        <v>0.21623442236443247</v>
      </c>
      <c r="BI51" s="96">
        <f t="shared" si="82"/>
        <v>0.28067811833389467</v>
      </c>
      <c r="BJ51" s="96">
        <f t="shared" si="83"/>
        <v>0.29190524306725046</v>
      </c>
      <c r="BK51" s="96">
        <f t="shared" si="84"/>
        <v>1.2349837206691366E-3</v>
      </c>
      <c r="BL51" s="96">
        <f t="shared" si="85"/>
        <v>1.0104412260020209E-3</v>
      </c>
      <c r="BM51" s="96">
        <f t="shared" si="86"/>
        <v>0.10708642275434545</v>
      </c>
      <c r="BN51" s="96">
        <f t="shared" si="87"/>
        <v>1.823264859608606E-2</v>
      </c>
      <c r="BO51" s="96">
        <f t="shared" si="88"/>
        <v>0</v>
      </c>
      <c r="BP51" s="96">
        <f t="shared" si="89"/>
        <v>0.10939589157651634</v>
      </c>
      <c r="BQ51" s="96">
        <f t="shared" si="90"/>
        <v>0.14586118876868848</v>
      </c>
      <c r="BR51" s="96">
        <f t="shared" si="91"/>
        <v>0.27178801507232286</v>
      </c>
      <c r="BS51" s="96">
        <f t="shared" si="92"/>
        <v>2.5525708034520481E-2</v>
      </c>
      <c r="BT51" s="96">
        <f t="shared" si="93"/>
        <v>0.32211012519752036</v>
      </c>
      <c r="BU51" s="96">
        <f t="shared" si="94"/>
        <v>0.10939589157651634</v>
      </c>
      <c r="BV51" s="96">
        <f t="shared" si="95"/>
        <v>0.14948340828977758</v>
      </c>
      <c r="BW51" s="96">
        <f t="shared" si="96"/>
        <v>0.12230460678254529</v>
      </c>
      <c r="BY51" s="46" t="str">
        <f>_xlfn.IFNA(VLOOKUP(C51,Master_Item!B:D,3,0),0)</f>
        <v>Water</v>
      </c>
    </row>
    <row r="52" spans="2:77">
      <c r="B52" s="74">
        <v>310000688</v>
      </c>
      <c r="C52" s="74">
        <v>310000688</v>
      </c>
      <c r="D52" s="46" t="s">
        <v>245</v>
      </c>
      <c r="E52" s="46" t="s">
        <v>245</v>
      </c>
      <c r="F52" s="80">
        <f>_xlfn.IFNA(VLOOKUP($B52,'FST MT'!$A:$K,F$1,0),0)</f>
        <v>8736.7142857142844</v>
      </c>
      <c r="G52" s="80">
        <f>_xlfn.IFNA(VLOOKUP($B52,'FST OMT'!$C:$AH,G$1,0),0)+_xlfn.IFNA(VLOOKUP($B52,'FST CV'!$C:$AH,G$1,0),0)+_xlfn.IFNA(VLOOKUP($B52,'FST TT'!$C:$AH,G$1,0),0)</f>
        <v>275</v>
      </c>
      <c r="H52" s="80">
        <f>_xlfn.IFNA(VLOOKUP($B52,'FST OMT'!$C:$AH,H$1,0),0)+_xlfn.IFNA(VLOOKUP($B52,'FST CV'!$C:$AH,H$1,0),0)+_xlfn.IFNA(VLOOKUP($B52,'FST TT'!$C:$AH,H$1,0),0)</f>
        <v>0</v>
      </c>
      <c r="I52" s="80">
        <f>_xlfn.IFNA(VLOOKUP($B52,'FST OMT'!$C:$AH,I$1,0),0)+_xlfn.IFNA(VLOOKUP($B52,'FST CV'!$C:$AH,I$1,0),0)+_xlfn.IFNA(VLOOKUP($B52,'FST TT'!$C:$AH,I$1,0),0)</f>
        <v>0</v>
      </c>
      <c r="J52" s="80">
        <f>_xlfn.IFNA(VLOOKUP($B52,'FST OMT'!$C:$AH,J$1,0),0)+_xlfn.IFNA(VLOOKUP($B52,'FST CV'!$C:$AH,J$1,0),0)+_xlfn.IFNA(VLOOKUP($B52,'FST TT'!$C:$AH,J$1,0),0)</f>
        <v>0</v>
      </c>
      <c r="K52" s="80">
        <f>_xlfn.IFNA(VLOOKUP($B52,'FST OMT'!$C:$AH,K$1,0),0)+_xlfn.IFNA(VLOOKUP($B52,'FST CV'!$C:$AH,K$1,0),0)+_xlfn.IFNA(VLOOKUP($B52,'FST TT'!$C:$AH,K$1,0),0)</f>
        <v>1000</v>
      </c>
      <c r="L52" s="80">
        <f>_xlfn.IFNA(VLOOKUP($B52,'FST OMT'!$C:$AH,L$1,0),0)+_xlfn.IFNA(VLOOKUP($B52,'FST CV'!$C:$AH,L$1,0),0)+_xlfn.IFNA(VLOOKUP($B52,'FST TT'!$C:$AH,L$1,0),0)</f>
        <v>1584</v>
      </c>
      <c r="M52" s="80">
        <f>_xlfn.IFNA(VLOOKUP($B52,'FST OMT'!$C:$AH,M$1,0),0)+_xlfn.IFNA(VLOOKUP($B52,'FST CV'!$C:$AH,M$1,0),0)+_xlfn.IFNA(VLOOKUP($B52,'FST TT'!$C:$AH,M$1,0),0)</f>
        <v>40</v>
      </c>
      <c r="N52" s="80">
        <f>_xlfn.IFNA(VLOOKUP($B52,'FST OMT'!$C:$AH,N$1,0),0)+_xlfn.IFNA(VLOOKUP($B52,'FST CV'!$C:$AH,N$1,0),0)+_xlfn.IFNA(VLOOKUP($B52,'FST TT'!$C:$AH,N$1,0),0)</f>
        <v>2000</v>
      </c>
      <c r="O52" s="80">
        <f t="shared" si="97"/>
        <v>0</v>
      </c>
      <c r="P52" s="80">
        <f t="shared" si="98"/>
        <v>871.2</v>
      </c>
      <c r="Q52" s="80">
        <f t="shared" si="99"/>
        <v>712.80000000000007</v>
      </c>
      <c r="R52" s="80">
        <f>_xlfn.IFNA(VLOOKUP($B52,'FST MT'!$C:$FS,67,0),0)</f>
        <v>0</v>
      </c>
      <c r="S52" s="80">
        <f>_xlfn.IFNA(VLOOKUP($B52,'FST OMT'!$C:$AH,S$1,0),0)+_xlfn.IFNA(VLOOKUP($B52,'FST CV'!$C:$AH,S$1,0),0)+_xlfn.IFNA(VLOOKUP($B52,'FST TT'!$C:$AH,S$1,0),0)</f>
        <v>275</v>
      </c>
      <c r="T52" s="80">
        <f>_xlfn.IFNA(VLOOKUP($B52,'FST OMT'!$C:$AH,T$1,0),0)+_xlfn.IFNA(VLOOKUP($B52,'FST CV'!$C:$AH,T$1,0),0)+_xlfn.IFNA(VLOOKUP($B52,'FST TT'!$C:$AH,T$1,0),0)</f>
        <v>0</v>
      </c>
      <c r="U52" s="80">
        <f>_xlfn.IFNA(VLOOKUP($B52,'FST OMT'!$C:$AH,U$1,0),0)+_xlfn.IFNA(VLOOKUP($B52,'FST CV'!$C:$AH,U$1,0),0)+_xlfn.IFNA(VLOOKUP($B52,'FST TT'!$C:$AH,U$1,0),0)</f>
        <v>600</v>
      </c>
      <c r="V52" s="80">
        <f>_xlfn.IFNA(VLOOKUP($B52,'FST OMT'!$C:$AH,V$1,0),0)+_xlfn.IFNA(VLOOKUP($B52,'FST CV'!$C:$AH,V$1,0),0)+_xlfn.IFNA(VLOOKUP($B52,'FST TT'!$C:$AH,V$1,0),0)</f>
        <v>400</v>
      </c>
      <c r="W52" s="80">
        <f>_xlfn.IFNA(VLOOKUP($B52,'FST OMT'!$C:$AH,W$1,0),0)+_xlfn.IFNA(VLOOKUP($B52,'FST CV'!$C:$AH,W$1,0),0)+_xlfn.IFNA(VLOOKUP($B52,'FST TT'!$C:$AH,W$1,0),0)</f>
        <v>820</v>
      </c>
      <c r="X52" s="80">
        <f>_xlfn.IFNA(VLOOKUP($B52,'FST OMT'!$C:$AH,X$1,0),0)+_xlfn.IFNA(VLOOKUP($B52,'FST CV'!$C:$AH,X$1,0),0)+_xlfn.IFNA(VLOOKUP($B52,'FST TT'!$C:$AH,X$1,0),0)</f>
        <v>0</v>
      </c>
      <c r="Y52" s="80">
        <f>_xlfn.IFNA(VLOOKUP($B52,'FST OMT'!$C:$AH,Y$1,0),0)+_xlfn.IFNA(VLOOKUP($B52,'FST CV'!$C:$AH,Y$1,0),0)+_xlfn.IFNA(VLOOKUP($B52,'FST TT'!$C:$AH,Y$1,0),0)</f>
        <v>1624</v>
      </c>
      <c r="Z52" s="80">
        <f>_xlfn.IFNA(VLOOKUP($B52,'FST OMT'!$C:$AH,Z$1,0),0)+_xlfn.IFNA(VLOOKUP($B52,'FST CV'!$C:$AH,Z$1,0),0)+_xlfn.IFNA(VLOOKUP($B52,'FST TT'!$C:$AH,Z$1,0),0)</f>
        <v>2000</v>
      </c>
      <c r="AA52" s="80">
        <f t="shared" si="58"/>
        <v>1000</v>
      </c>
      <c r="AB52" s="80">
        <f t="shared" si="59"/>
        <v>0</v>
      </c>
      <c r="AC52" s="80">
        <f t="shared" si="60"/>
        <v>0</v>
      </c>
      <c r="AD52" s="80">
        <f>_xlfn.IFNA(VLOOKUP($B52,'FST MT'!$C:$FS,123,0),0)</f>
        <v>0</v>
      </c>
      <c r="AE52" s="80">
        <f>_xlfn.IFNA(VLOOKUP($B52,'FST OMT'!$C:$AH,AE$1,0),0)+_xlfn.IFNA(VLOOKUP($B52,'FST CV'!$C:$AH,AE$1,0),0)+_xlfn.IFNA(VLOOKUP($B52,'FST TT'!$C:$AH,AE$1,0),0)</f>
        <v>275</v>
      </c>
      <c r="AF52" s="80">
        <f>_xlfn.IFNA(VLOOKUP($B52,'FST OMT'!$C:$AH,AF$1,0),0)+_xlfn.IFNA(VLOOKUP($B52,'FST CV'!$C:$AH,AF$1,0),0)+_xlfn.IFNA(VLOOKUP($B52,'FST TT'!$C:$AH,AF$1,0),0)</f>
        <v>150</v>
      </c>
      <c r="AG52" s="80">
        <f>_xlfn.IFNA(VLOOKUP($B52,'FST OMT'!$C:$AH,AG$1,0),0)+_xlfn.IFNA(VLOOKUP($B52,'FST CV'!$C:$AH,AG$1,0),0)+_xlfn.IFNA(VLOOKUP($B52,'FST TT'!$C:$AH,AG$1,0),0)</f>
        <v>0</v>
      </c>
      <c r="AH52" s="80">
        <f>_xlfn.IFNA(VLOOKUP($B52,'FST OMT'!$C:$AH,AH$1,0),0)+_xlfn.IFNA(VLOOKUP($B52,'FST CV'!$C:$AH,AH$1,0),0)+_xlfn.IFNA(VLOOKUP($B52,'FST TT'!$C:$AH,AH$1,0),0)</f>
        <v>900</v>
      </c>
      <c r="AI52" s="80">
        <f>_xlfn.IFNA(VLOOKUP($B52,'FST OMT'!$C:$AH,AI$1,0),0)+_xlfn.IFNA(VLOOKUP($B52,'FST CV'!$C:$AH,AI$1,0),0)+_xlfn.IFNA(VLOOKUP($B52,'FST TT'!$C:$AH,AI$1,0),0)</f>
        <v>600</v>
      </c>
      <c r="AJ52" s="80">
        <f>_xlfn.IFNA(VLOOKUP($B52,'FST OMT'!$C:$AH,AJ$1,0),0)+_xlfn.IFNA(VLOOKUP($B52,'FST CV'!$C:$AH,AJ$1,0),0)+_xlfn.IFNA(VLOOKUP($B52,'FST TT'!$C:$AH,AJ$1,0),0)</f>
        <v>1684</v>
      </c>
      <c r="AK52" s="80">
        <f>_xlfn.IFNA(VLOOKUP($B52,'FST OMT'!$C:$AH,AK$1,0),0)+_xlfn.IFNA(VLOOKUP($B52,'FST CV'!$C:$AH,AK$1,0),0)+_xlfn.IFNA(VLOOKUP($B52,'FST TT'!$C:$AH,AK$1,0),0)</f>
        <v>40</v>
      </c>
      <c r="AL52" s="80">
        <f>_xlfn.IFNA(VLOOKUP($B52,'FST OMT'!$C:$AH,AL$1,0),0)+_xlfn.IFNA(VLOOKUP($B52,'FST CV'!$C:$AH,AL$1,0),0)+_xlfn.IFNA(VLOOKUP($B52,'FST TT'!$C:$AH,AL$1,0),0)</f>
        <v>2000</v>
      </c>
      <c r="AM52" s="80">
        <f t="shared" si="61"/>
        <v>900</v>
      </c>
      <c r="AN52" s="80">
        <f t="shared" si="62"/>
        <v>926.2</v>
      </c>
      <c r="AO52" s="80">
        <f t="shared" si="63"/>
        <v>757.80000000000007</v>
      </c>
      <c r="AQ52" s="96">
        <f t="shared" si="64"/>
        <v>5.6133904878546644E-2</v>
      </c>
      <c r="AR52" s="96">
        <f t="shared" si="65"/>
        <v>0</v>
      </c>
      <c r="AS52" s="96">
        <f t="shared" si="66"/>
        <v>0</v>
      </c>
      <c r="AT52" s="96">
        <f t="shared" si="67"/>
        <v>0</v>
      </c>
      <c r="AU52" s="96">
        <f t="shared" si="68"/>
        <v>0.20412329046744235</v>
      </c>
      <c r="AV52" s="96">
        <f t="shared" si="69"/>
        <v>0.32333129210042866</v>
      </c>
      <c r="AW52" s="96">
        <f t="shared" si="70"/>
        <v>8.164931618697694E-3</v>
      </c>
      <c r="AX52" s="96">
        <f t="shared" si="71"/>
        <v>0.4082465809348847</v>
      </c>
      <c r="AY52" s="96">
        <f t="shared" si="72"/>
        <v>0</v>
      </c>
      <c r="AZ52" s="96">
        <f t="shared" si="73"/>
        <v>0.17783221065523577</v>
      </c>
      <c r="BA52" s="96">
        <f t="shared" si="74"/>
        <v>0.14549908144519291</v>
      </c>
      <c r="BB52" s="96">
        <f t="shared" si="75"/>
        <v>4.8085329603077459E-2</v>
      </c>
      <c r="BC52" s="96">
        <f t="shared" si="76"/>
        <v>0</v>
      </c>
      <c r="BD52" s="96">
        <f t="shared" si="77"/>
        <v>0.10491344640671446</v>
      </c>
      <c r="BE52" s="96">
        <f t="shared" si="78"/>
        <v>6.9942297604476303E-2</v>
      </c>
      <c r="BF52" s="96">
        <f t="shared" si="79"/>
        <v>0.14338171008917644</v>
      </c>
      <c r="BG52" s="96">
        <f t="shared" si="80"/>
        <v>0</v>
      </c>
      <c r="BH52" s="96">
        <f t="shared" si="81"/>
        <v>0.28396572827417382</v>
      </c>
      <c r="BI52" s="96">
        <f t="shared" si="82"/>
        <v>0.34971148802238156</v>
      </c>
      <c r="BJ52" s="96">
        <f t="shared" si="83"/>
        <v>0.17485574401119078</v>
      </c>
      <c r="BK52" s="96">
        <f t="shared" si="84"/>
        <v>0</v>
      </c>
      <c r="BL52" s="96">
        <f t="shared" si="85"/>
        <v>0</v>
      </c>
      <c r="BM52" s="96">
        <f t="shared" si="86"/>
        <v>4.8681182510178792E-2</v>
      </c>
      <c r="BN52" s="96">
        <f t="shared" si="87"/>
        <v>2.6553372278279343E-2</v>
      </c>
      <c r="BO52" s="96">
        <f t="shared" si="88"/>
        <v>0</v>
      </c>
      <c r="BP52" s="96">
        <f t="shared" si="89"/>
        <v>0.15932023366967604</v>
      </c>
      <c r="BQ52" s="96">
        <f t="shared" si="90"/>
        <v>0.10621348911311737</v>
      </c>
      <c r="BR52" s="96">
        <f t="shared" si="91"/>
        <v>0.29810585944414941</v>
      </c>
      <c r="BS52" s="96">
        <f t="shared" si="92"/>
        <v>7.0808992742078247E-3</v>
      </c>
      <c r="BT52" s="96">
        <f t="shared" si="93"/>
        <v>0.35404496371039124</v>
      </c>
      <c r="BU52" s="96">
        <f t="shared" si="94"/>
        <v>0.15932023366967604</v>
      </c>
      <c r="BV52" s="96">
        <f t="shared" si="95"/>
        <v>0.16395822269428217</v>
      </c>
      <c r="BW52" s="96">
        <f t="shared" si="96"/>
        <v>0.13414763674986724</v>
      </c>
      <c r="BY52" s="46" t="str">
        <f>_xlfn.IFNA(VLOOKUP(C52,Master_Item!B:D,3,0),0)</f>
        <v>Water</v>
      </c>
    </row>
    <row r="53" spans="2:77">
      <c r="B53" s="74">
        <v>310002393</v>
      </c>
      <c r="C53" s="74">
        <v>310002393</v>
      </c>
      <c r="D53" s="46" t="s">
        <v>246</v>
      </c>
      <c r="E53" s="46" t="s">
        <v>246</v>
      </c>
      <c r="F53" s="80">
        <f>_xlfn.IFNA(VLOOKUP($B53,'FST MT'!$A:$K,F$1,0),0)</f>
        <v>5251.8095238095239</v>
      </c>
      <c r="G53" s="80">
        <f>_xlfn.IFNA(VLOOKUP($B53,'FST OMT'!$C:$AH,G$1,0),0)+_xlfn.IFNA(VLOOKUP($B53,'FST CV'!$C:$AH,G$1,0),0)+_xlfn.IFNA(VLOOKUP($B53,'FST TT'!$C:$AH,G$1,0),0)</f>
        <v>1277</v>
      </c>
      <c r="H53" s="80">
        <f>_xlfn.IFNA(VLOOKUP($B53,'FST OMT'!$C:$AH,H$1,0),0)+_xlfn.IFNA(VLOOKUP($B53,'FST CV'!$C:$AH,H$1,0),0)+_xlfn.IFNA(VLOOKUP($B53,'FST TT'!$C:$AH,H$1,0),0)</f>
        <v>319</v>
      </c>
      <c r="I53" s="80">
        <f>_xlfn.IFNA(VLOOKUP($B53,'FST OMT'!$C:$AH,I$1,0),0)+_xlfn.IFNA(VLOOKUP($B53,'FST CV'!$C:$AH,I$1,0),0)+_xlfn.IFNA(VLOOKUP($B53,'FST TT'!$C:$AH,I$1,0),0)</f>
        <v>502</v>
      </c>
      <c r="J53" s="80">
        <f>_xlfn.IFNA(VLOOKUP($B53,'FST OMT'!$C:$AH,J$1,0),0)+_xlfn.IFNA(VLOOKUP($B53,'FST CV'!$C:$AH,J$1,0),0)+_xlfn.IFNA(VLOOKUP($B53,'FST TT'!$C:$AH,J$1,0),0)</f>
        <v>1133</v>
      </c>
      <c r="K53" s="80">
        <f>_xlfn.IFNA(VLOOKUP($B53,'FST OMT'!$C:$AH,K$1,0),0)+_xlfn.IFNA(VLOOKUP($B53,'FST CV'!$C:$AH,K$1,0),0)+_xlfn.IFNA(VLOOKUP($B53,'FST TT'!$C:$AH,K$1,0),0)</f>
        <v>567</v>
      </c>
      <c r="L53" s="80">
        <f>_xlfn.IFNA(VLOOKUP($B53,'FST OMT'!$C:$AH,L$1,0),0)+_xlfn.IFNA(VLOOKUP($B53,'FST CV'!$C:$AH,L$1,0),0)+_xlfn.IFNA(VLOOKUP($B53,'FST TT'!$C:$AH,L$1,0),0)</f>
        <v>397</v>
      </c>
      <c r="M53" s="80">
        <f>_xlfn.IFNA(VLOOKUP($B53,'FST OMT'!$C:$AH,M$1,0),0)+_xlfn.IFNA(VLOOKUP($B53,'FST CV'!$C:$AH,M$1,0),0)+_xlfn.IFNA(VLOOKUP($B53,'FST TT'!$C:$AH,M$1,0),0)</f>
        <v>815</v>
      </c>
      <c r="N53" s="80">
        <f>_xlfn.IFNA(VLOOKUP($B53,'FST OMT'!$C:$AH,N$1,0),0)+_xlfn.IFNA(VLOOKUP($B53,'FST CV'!$C:$AH,N$1,0),0)+_xlfn.IFNA(VLOOKUP($B53,'FST TT'!$C:$AH,N$1,0),0)</f>
        <v>562</v>
      </c>
      <c r="O53" s="80">
        <f t="shared" si="97"/>
        <v>1635</v>
      </c>
      <c r="P53" s="80">
        <f t="shared" si="98"/>
        <v>218.35000000000002</v>
      </c>
      <c r="Q53" s="80">
        <f t="shared" si="99"/>
        <v>178.65</v>
      </c>
      <c r="R53" s="80">
        <f>_xlfn.IFNA(VLOOKUP($B53,'FST MT'!$C:$FS,67,0),0)</f>
        <v>0</v>
      </c>
      <c r="S53" s="80">
        <f>_xlfn.IFNA(VLOOKUP($B53,'FST OMT'!$C:$AH,S$1,0),0)+_xlfn.IFNA(VLOOKUP($B53,'FST CV'!$C:$AH,S$1,0),0)+_xlfn.IFNA(VLOOKUP($B53,'FST TT'!$C:$AH,S$1,0),0)</f>
        <v>1277</v>
      </c>
      <c r="T53" s="80">
        <f>_xlfn.IFNA(VLOOKUP($B53,'FST OMT'!$C:$AH,T$1,0),0)+_xlfn.IFNA(VLOOKUP($B53,'FST CV'!$C:$AH,T$1,0),0)+_xlfn.IFNA(VLOOKUP($B53,'FST TT'!$C:$AH,T$1,0),0)</f>
        <v>319</v>
      </c>
      <c r="U53" s="80">
        <f>_xlfn.IFNA(VLOOKUP($B53,'FST OMT'!$C:$AH,U$1,0),0)+_xlfn.IFNA(VLOOKUP($B53,'FST CV'!$C:$AH,U$1,0),0)+_xlfn.IFNA(VLOOKUP($B53,'FST TT'!$C:$AH,U$1,0),0)</f>
        <v>652</v>
      </c>
      <c r="V53" s="80">
        <f>_xlfn.IFNA(VLOOKUP($B53,'FST OMT'!$C:$AH,V$1,0),0)+_xlfn.IFNA(VLOOKUP($B53,'FST CV'!$C:$AH,V$1,0),0)+_xlfn.IFNA(VLOOKUP($B53,'FST TT'!$C:$AH,V$1,0),0)</f>
        <v>1133</v>
      </c>
      <c r="W53" s="80">
        <f>_xlfn.IFNA(VLOOKUP($B53,'FST OMT'!$C:$AH,W$1,0),0)+_xlfn.IFNA(VLOOKUP($B53,'FST CV'!$C:$AH,W$1,0),0)+_xlfn.IFNA(VLOOKUP($B53,'FST TT'!$C:$AH,W$1,0),0)</f>
        <v>517</v>
      </c>
      <c r="X53" s="80">
        <f>_xlfn.IFNA(VLOOKUP($B53,'FST OMT'!$C:$AH,X$1,0),0)+_xlfn.IFNA(VLOOKUP($B53,'FST CV'!$C:$AH,X$1,0),0)+_xlfn.IFNA(VLOOKUP($B53,'FST TT'!$C:$AH,X$1,0),0)</f>
        <v>397</v>
      </c>
      <c r="Y53" s="80">
        <f>_xlfn.IFNA(VLOOKUP($B53,'FST OMT'!$C:$AH,Y$1,0),0)+_xlfn.IFNA(VLOOKUP($B53,'FST CV'!$C:$AH,Y$1,0),0)+_xlfn.IFNA(VLOOKUP($B53,'FST TT'!$C:$AH,Y$1,0),0)</f>
        <v>795</v>
      </c>
      <c r="Z53" s="80">
        <f>_xlfn.IFNA(VLOOKUP($B53,'FST OMT'!$C:$AH,Z$1,0),0)+_xlfn.IFNA(VLOOKUP($B53,'FST CV'!$C:$AH,Z$1,0),0)+_xlfn.IFNA(VLOOKUP($B53,'FST TT'!$C:$AH,Z$1,0),0)</f>
        <v>487</v>
      </c>
      <c r="AA53" s="80">
        <f t="shared" si="58"/>
        <v>1785</v>
      </c>
      <c r="AB53" s="80">
        <f t="shared" si="59"/>
        <v>218.35000000000002</v>
      </c>
      <c r="AC53" s="80">
        <f t="shared" si="60"/>
        <v>178.65</v>
      </c>
      <c r="AD53" s="80">
        <f>_xlfn.IFNA(VLOOKUP($B53,'FST MT'!$C:$FS,123,0),0)</f>
        <v>0</v>
      </c>
      <c r="AE53" s="80">
        <f>_xlfn.IFNA(VLOOKUP($B53,'FST OMT'!$C:$AH,AE$1,0),0)+_xlfn.IFNA(VLOOKUP($B53,'FST CV'!$C:$AH,AE$1,0),0)+_xlfn.IFNA(VLOOKUP($B53,'FST TT'!$C:$AH,AE$1,0),0)</f>
        <v>1278</v>
      </c>
      <c r="AF53" s="80">
        <f>_xlfn.IFNA(VLOOKUP($B53,'FST OMT'!$C:$AH,AF$1,0),0)+_xlfn.IFNA(VLOOKUP($B53,'FST CV'!$C:$AH,AF$1,0),0)+_xlfn.IFNA(VLOOKUP($B53,'FST TT'!$C:$AH,AF$1,0),0)</f>
        <v>319</v>
      </c>
      <c r="AG53" s="80">
        <f>_xlfn.IFNA(VLOOKUP($B53,'FST OMT'!$C:$AH,AG$1,0),0)+_xlfn.IFNA(VLOOKUP($B53,'FST CV'!$C:$AH,AG$1,0),0)+_xlfn.IFNA(VLOOKUP($B53,'FST TT'!$C:$AH,AG$1,0),0)</f>
        <v>508</v>
      </c>
      <c r="AH53" s="80">
        <f>_xlfn.IFNA(VLOOKUP($B53,'FST OMT'!$C:$AH,AH$1,0),0)+_xlfn.IFNA(VLOOKUP($B53,'FST CV'!$C:$AH,AH$1,0),0)+_xlfn.IFNA(VLOOKUP($B53,'FST TT'!$C:$AH,AH$1,0),0)</f>
        <v>1160</v>
      </c>
      <c r="AI53" s="80">
        <f>_xlfn.IFNA(VLOOKUP($B53,'FST OMT'!$C:$AH,AI$1,0),0)+_xlfn.IFNA(VLOOKUP($B53,'FST CV'!$C:$AH,AI$1,0),0)+_xlfn.IFNA(VLOOKUP($B53,'FST TT'!$C:$AH,AI$1,0),0)</f>
        <v>547</v>
      </c>
      <c r="AJ53" s="80">
        <f>_xlfn.IFNA(VLOOKUP($B53,'FST OMT'!$C:$AH,AJ$1,0),0)+_xlfn.IFNA(VLOOKUP($B53,'FST CV'!$C:$AH,AJ$1,0),0)+_xlfn.IFNA(VLOOKUP($B53,'FST TT'!$C:$AH,AJ$1,0),0)</f>
        <v>397</v>
      </c>
      <c r="AK53" s="80">
        <f>_xlfn.IFNA(VLOOKUP($B53,'FST OMT'!$C:$AH,AK$1,0),0)+_xlfn.IFNA(VLOOKUP($B53,'FST CV'!$C:$AH,AK$1,0),0)+_xlfn.IFNA(VLOOKUP($B53,'FST TT'!$C:$AH,AK$1,0),0)</f>
        <v>795</v>
      </c>
      <c r="AL53" s="80">
        <f>_xlfn.IFNA(VLOOKUP($B53,'FST OMT'!$C:$AH,AL$1,0),0)+_xlfn.IFNA(VLOOKUP($B53,'FST CV'!$C:$AH,AL$1,0),0)+_xlfn.IFNA(VLOOKUP($B53,'FST TT'!$C:$AH,AL$1,0),0)</f>
        <v>712</v>
      </c>
      <c r="AM53" s="80">
        <f t="shared" si="61"/>
        <v>1668</v>
      </c>
      <c r="AN53" s="80">
        <f t="shared" si="62"/>
        <v>218.35000000000002</v>
      </c>
      <c r="AO53" s="80">
        <f t="shared" si="63"/>
        <v>178.65</v>
      </c>
      <c r="AQ53" s="96">
        <f t="shared" si="64"/>
        <v>0.22918162239770279</v>
      </c>
      <c r="AR53" s="96">
        <f t="shared" si="65"/>
        <v>5.7250538406317303E-2</v>
      </c>
      <c r="AS53" s="96">
        <f t="shared" si="66"/>
        <v>9.009332376166547E-2</v>
      </c>
      <c r="AT53" s="96">
        <f t="shared" si="67"/>
        <v>0.20333811916726491</v>
      </c>
      <c r="AU53" s="96">
        <f t="shared" si="68"/>
        <v>0.10175879396984924</v>
      </c>
      <c r="AV53" s="96">
        <f t="shared" si="69"/>
        <v>7.1249102656137833E-2</v>
      </c>
      <c r="AW53" s="96">
        <f t="shared" si="70"/>
        <v>0.14626704953338118</v>
      </c>
      <c r="AX53" s="96">
        <f t="shared" si="71"/>
        <v>0.10086145010768126</v>
      </c>
      <c r="AY53" s="96">
        <f t="shared" si="72"/>
        <v>0.29343144292893036</v>
      </c>
      <c r="AZ53" s="96">
        <f t="shared" si="73"/>
        <v>3.9187006460875813E-2</v>
      </c>
      <c r="BA53" s="96">
        <f t="shared" si="74"/>
        <v>3.2062096195262027E-2</v>
      </c>
      <c r="BB53" s="96">
        <f t="shared" si="75"/>
        <v>0.22897615205307514</v>
      </c>
      <c r="BC53" s="96">
        <f t="shared" si="76"/>
        <v>5.7199211045364892E-2</v>
      </c>
      <c r="BD53" s="96">
        <f t="shared" si="77"/>
        <v>0.11690873229334768</v>
      </c>
      <c r="BE53" s="96">
        <f t="shared" si="78"/>
        <v>0.20315581854043394</v>
      </c>
      <c r="BF53" s="96">
        <f t="shared" si="79"/>
        <v>9.270216962524655E-2</v>
      </c>
      <c r="BG53" s="96">
        <f t="shared" si="80"/>
        <v>7.1185225031378876E-2</v>
      </c>
      <c r="BH53" s="96">
        <f t="shared" si="81"/>
        <v>0.14254975793437333</v>
      </c>
      <c r="BI53" s="96">
        <f t="shared" si="82"/>
        <v>8.7322933476779635E-2</v>
      </c>
      <c r="BJ53" s="96">
        <f t="shared" si="83"/>
        <v>0.3200645508337816</v>
      </c>
      <c r="BK53" s="96">
        <f t="shared" si="84"/>
        <v>3.9151873767258386E-2</v>
      </c>
      <c r="BL53" s="96">
        <f t="shared" si="85"/>
        <v>3.2033351264120498E-2</v>
      </c>
      <c r="BM53" s="96">
        <f t="shared" si="86"/>
        <v>0.22358292512246325</v>
      </c>
      <c r="BN53" s="96">
        <f t="shared" si="87"/>
        <v>5.5808257522743175E-2</v>
      </c>
      <c r="BO53" s="96">
        <f t="shared" si="88"/>
        <v>8.8873337998600421E-2</v>
      </c>
      <c r="BP53" s="96">
        <f t="shared" si="89"/>
        <v>0.20293911826452066</v>
      </c>
      <c r="BQ53" s="96">
        <f t="shared" si="90"/>
        <v>9.5696291112666199E-2</v>
      </c>
      <c r="BR53" s="96">
        <f t="shared" si="91"/>
        <v>6.9454163750874737E-2</v>
      </c>
      <c r="BS53" s="96">
        <f t="shared" si="92"/>
        <v>0.13908327501749476</v>
      </c>
      <c r="BT53" s="96">
        <f t="shared" si="93"/>
        <v>0.12456263121063681</v>
      </c>
      <c r="BU53" s="96">
        <f t="shared" si="94"/>
        <v>0.29181245626312108</v>
      </c>
      <c r="BV53" s="96">
        <f t="shared" si="95"/>
        <v>3.8199790062981111E-2</v>
      </c>
      <c r="BW53" s="96">
        <f t="shared" si="96"/>
        <v>3.1254373687893633E-2</v>
      </c>
      <c r="BY53" s="46" t="str">
        <f>_xlfn.IFNA(VLOOKUP(C53,Master_Item!B:D,3,0),0)</f>
        <v>Water</v>
      </c>
    </row>
    <row r="54" spans="2:77">
      <c r="B54" s="74">
        <v>310002857</v>
      </c>
      <c r="C54" s="74">
        <v>310002857</v>
      </c>
      <c r="D54" s="46" t="s">
        <v>264</v>
      </c>
      <c r="E54" s="46" t="s">
        <v>265</v>
      </c>
      <c r="F54" s="80">
        <f>_xlfn.IFNA(VLOOKUP($B54,'FST MT'!$A:$K,F$1,0),0)</f>
        <v>336</v>
      </c>
      <c r="G54" s="80">
        <f>_xlfn.IFNA(VLOOKUP($B54,'FST OMT'!$C:$AH,G$1,0),0)+_xlfn.IFNA(VLOOKUP($B54,'FST CV'!$C:$AH,G$1,0),0)+_xlfn.IFNA(VLOOKUP($B54,'FST TT'!$C:$AH,G$1,0),0)</f>
        <v>73</v>
      </c>
      <c r="H54" s="80">
        <f>_xlfn.IFNA(VLOOKUP($B54,'FST OMT'!$C:$AH,H$1,0),0)+_xlfn.IFNA(VLOOKUP($B54,'FST CV'!$C:$AH,H$1,0),0)+_xlfn.IFNA(VLOOKUP($B54,'FST TT'!$C:$AH,H$1,0),0)</f>
        <v>0</v>
      </c>
      <c r="I54" s="80">
        <f>_xlfn.IFNA(VLOOKUP($B54,'FST OMT'!$C:$AH,I$1,0),0)+_xlfn.IFNA(VLOOKUP($B54,'FST CV'!$C:$AH,I$1,0),0)+_xlfn.IFNA(VLOOKUP($B54,'FST TT'!$C:$AH,I$1,0),0)</f>
        <v>0</v>
      </c>
      <c r="J54" s="80">
        <f>_xlfn.IFNA(VLOOKUP($B54,'FST OMT'!$C:$AH,J$1,0),0)+_xlfn.IFNA(VLOOKUP($B54,'FST CV'!$C:$AH,J$1,0),0)+_xlfn.IFNA(VLOOKUP($B54,'FST TT'!$C:$AH,J$1,0),0)</f>
        <v>0</v>
      </c>
      <c r="K54" s="80">
        <f>_xlfn.IFNA(VLOOKUP($B54,'FST OMT'!$C:$AH,K$1,0),0)+_xlfn.IFNA(VLOOKUP($B54,'FST CV'!$C:$AH,K$1,0),0)+_xlfn.IFNA(VLOOKUP($B54,'FST TT'!$C:$AH,K$1,0),0)</f>
        <v>3</v>
      </c>
      <c r="L54" s="80">
        <f>_xlfn.IFNA(VLOOKUP($B54,'FST OMT'!$C:$AH,L$1,0),0)+_xlfn.IFNA(VLOOKUP($B54,'FST CV'!$C:$AH,L$1,0),0)+_xlfn.IFNA(VLOOKUP($B54,'FST TT'!$C:$AH,L$1,0),0)</f>
        <v>5</v>
      </c>
      <c r="M54" s="80">
        <f>_xlfn.IFNA(VLOOKUP($B54,'FST OMT'!$C:$AH,M$1,0),0)+_xlfn.IFNA(VLOOKUP($B54,'FST CV'!$C:$AH,M$1,0),0)+_xlfn.IFNA(VLOOKUP($B54,'FST TT'!$C:$AH,M$1,0),0)</f>
        <v>27</v>
      </c>
      <c r="N54" s="80">
        <f>_xlfn.IFNA(VLOOKUP($B54,'FST OMT'!$C:$AH,N$1,0),0)+_xlfn.IFNA(VLOOKUP($B54,'FST CV'!$C:$AH,N$1,0),0)+_xlfn.IFNA(VLOOKUP($B54,'FST TT'!$C:$AH,N$1,0),0)</f>
        <v>0</v>
      </c>
      <c r="O54" s="80">
        <f>SUM(I54:J54)</f>
        <v>0</v>
      </c>
      <c r="P54" s="80">
        <f>L54*$P$2</f>
        <v>2.75</v>
      </c>
      <c r="Q54" s="80">
        <f>L54*$Q$2</f>
        <v>2.25</v>
      </c>
      <c r="R54" s="80">
        <f>_xlfn.IFNA(VLOOKUP($B54,'FST MT'!$C:$FS,67,0),0)</f>
        <v>0</v>
      </c>
      <c r="S54" s="80">
        <f>_xlfn.IFNA(VLOOKUP($B54,'FST OMT'!$C:$AH,S$1,0),0)+_xlfn.IFNA(VLOOKUP($B54,'FST CV'!$C:$AH,S$1,0),0)+_xlfn.IFNA(VLOOKUP($B54,'FST TT'!$C:$AH,S$1,0),0)</f>
        <v>73</v>
      </c>
      <c r="T54" s="80">
        <f>_xlfn.IFNA(VLOOKUP($B54,'FST OMT'!$C:$AH,T$1,0),0)+_xlfn.IFNA(VLOOKUP($B54,'FST CV'!$C:$AH,T$1,0),0)+_xlfn.IFNA(VLOOKUP($B54,'FST TT'!$C:$AH,T$1,0),0)</f>
        <v>0</v>
      </c>
      <c r="U54" s="80">
        <f>_xlfn.IFNA(VLOOKUP($B54,'FST OMT'!$C:$AH,U$1,0),0)+_xlfn.IFNA(VLOOKUP($B54,'FST CV'!$C:$AH,U$1,0),0)+_xlfn.IFNA(VLOOKUP($B54,'FST TT'!$C:$AH,U$1,0),0)</f>
        <v>0</v>
      </c>
      <c r="V54" s="80">
        <f>_xlfn.IFNA(VLOOKUP($B54,'FST OMT'!$C:$AH,V$1,0),0)+_xlfn.IFNA(VLOOKUP($B54,'FST CV'!$C:$AH,V$1,0),0)+_xlfn.IFNA(VLOOKUP($B54,'FST TT'!$C:$AH,V$1,0),0)</f>
        <v>0</v>
      </c>
      <c r="W54" s="80">
        <f>_xlfn.IFNA(VLOOKUP($B54,'FST OMT'!$C:$AH,W$1,0),0)+_xlfn.IFNA(VLOOKUP($B54,'FST CV'!$C:$AH,W$1,0),0)+_xlfn.IFNA(VLOOKUP($B54,'FST TT'!$C:$AH,W$1,0),0)</f>
        <v>3</v>
      </c>
      <c r="X54" s="80">
        <f>_xlfn.IFNA(VLOOKUP($B54,'FST OMT'!$C:$AH,X$1,0),0)+_xlfn.IFNA(VLOOKUP($B54,'FST CV'!$C:$AH,X$1,0),0)+_xlfn.IFNA(VLOOKUP($B54,'FST TT'!$C:$AH,X$1,0),0)</f>
        <v>5</v>
      </c>
      <c r="Y54" s="80">
        <f>_xlfn.IFNA(VLOOKUP($B54,'FST OMT'!$C:$AH,Y$1,0),0)+_xlfn.IFNA(VLOOKUP($B54,'FST CV'!$C:$AH,Y$1,0),0)+_xlfn.IFNA(VLOOKUP($B54,'FST TT'!$C:$AH,Y$1,0),0)</f>
        <v>27</v>
      </c>
      <c r="Z54" s="80">
        <f>_xlfn.IFNA(VLOOKUP($B54,'FST OMT'!$C:$AH,Z$1,0),0)+_xlfn.IFNA(VLOOKUP($B54,'FST CV'!$C:$AH,Z$1,0),0)+_xlfn.IFNA(VLOOKUP($B54,'FST TT'!$C:$AH,Z$1,0),0)</f>
        <v>0</v>
      </c>
      <c r="AA54" s="80">
        <f>SUM(U54:V54)</f>
        <v>0</v>
      </c>
      <c r="AB54" s="80">
        <f>X54*$AB$2</f>
        <v>2.75</v>
      </c>
      <c r="AC54" s="80">
        <f>X54*$AC$2</f>
        <v>2.25</v>
      </c>
      <c r="AD54" s="80">
        <f>_xlfn.IFNA(VLOOKUP($B54,'FST MT'!$C:$FS,123,0),0)</f>
        <v>0</v>
      </c>
      <c r="AE54" s="80">
        <f>_xlfn.IFNA(VLOOKUP($B54,'FST OMT'!$C:$AH,AE$1,0),0)+_xlfn.IFNA(VLOOKUP($B54,'FST CV'!$C:$AH,AE$1,0),0)+_xlfn.IFNA(VLOOKUP($B54,'FST TT'!$C:$AH,AE$1,0),0)</f>
        <v>73</v>
      </c>
      <c r="AF54" s="80">
        <f>_xlfn.IFNA(VLOOKUP($B54,'FST OMT'!$C:$AH,AF$1,0),0)+_xlfn.IFNA(VLOOKUP($B54,'FST CV'!$C:$AH,AF$1,0),0)+_xlfn.IFNA(VLOOKUP($B54,'FST TT'!$C:$AH,AF$1,0),0)</f>
        <v>0</v>
      </c>
      <c r="AG54" s="80">
        <f>_xlfn.IFNA(VLOOKUP($B54,'FST OMT'!$C:$AH,AG$1,0),0)+_xlfn.IFNA(VLOOKUP($B54,'FST CV'!$C:$AH,AG$1,0),0)+_xlfn.IFNA(VLOOKUP($B54,'FST TT'!$C:$AH,AG$1,0),0)</f>
        <v>0</v>
      </c>
      <c r="AH54" s="80">
        <f>_xlfn.IFNA(VLOOKUP($B54,'FST OMT'!$C:$AH,AH$1,0),0)+_xlfn.IFNA(VLOOKUP($B54,'FST CV'!$C:$AH,AH$1,0),0)+_xlfn.IFNA(VLOOKUP($B54,'FST TT'!$C:$AH,AH$1,0),0)</f>
        <v>0</v>
      </c>
      <c r="AI54" s="80">
        <f>_xlfn.IFNA(VLOOKUP($B54,'FST OMT'!$C:$AH,AI$1,0),0)+_xlfn.IFNA(VLOOKUP($B54,'FST CV'!$C:$AH,AI$1,0),0)+_xlfn.IFNA(VLOOKUP($B54,'FST TT'!$C:$AH,AI$1,0),0)</f>
        <v>3</v>
      </c>
      <c r="AJ54" s="80">
        <f>_xlfn.IFNA(VLOOKUP($B54,'FST OMT'!$C:$AH,AJ$1,0),0)+_xlfn.IFNA(VLOOKUP($B54,'FST CV'!$C:$AH,AJ$1,0),0)+_xlfn.IFNA(VLOOKUP($B54,'FST TT'!$C:$AH,AJ$1,0),0)</f>
        <v>5</v>
      </c>
      <c r="AK54" s="80">
        <f>_xlfn.IFNA(VLOOKUP($B54,'FST OMT'!$C:$AH,AK$1,0),0)+_xlfn.IFNA(VLOOKUP($B54,'FST CV'!$C:$AH,AK$1,0),0)+_xlfn.IFNA(VLOOKUP($B54,'FST TT'!$C:$AH,AK$1,0),0)</f>
        <v>27</v>
      </c>
      <c r="AL54" s="80">
        <f>_xlfn.IFNA(VLOOKUP($B54,'FST OMT'!$C:$AH,AL$1,0),0)+_xlfn.IFNA(VLOOKUP($B54,'FST CV'!$C:$AH,AL$1,0),0)+_xlfn.IFNA(VLOOKUP($B54,'FST TT'!$C:$AH,AL$1,0),0)</f>
        <v>0</v>
      </c>
      <c r="AM54" s="80">
        <f>SUM(AG54:AH54)</f>
        <v>0</v>
      </c>
      <c r="AN54" s="80">
        <f>AJ54*$AN$2</f>
        <v>2.75</v>
      </c>
      <c r="AO54" s="80">
        <f>AJ54*$AO$2</f>
        <v>2.25</v>
      </c>
      <c r="AQ54" s="96">
        <f t="shared" ref="AQ54:BA54" si="100">IFERROR(G54/SUM($G54:$N54),0)</f>
        <v>0.67592592592592593</v>
      </c>
      <c r="AR54" s="96">
        <f t="shared" si="100"/>
        <v>0</v>
      </c>
      <c r="AS54" s="96">
        <f t="shared" si="100"/>
        <v>0</v>
      </c>
      <c r="AT54" s="96">
        <f t="shared" si="100"/>
        <v>0</v>
      </c>
      <c r="AU54" s="96">
        <f t="shared" si="100"/>
        <v>2.7777777777777776E-2</v>
      </c>
      <c r="AV54" s="96">
        <f t="shared" si="100"/>
        <v>4.6296296296296294E-2</v>
      </c>
      <c r="AW54" s="96">
        <f t="shared" si="100"/>
        <v>0.25</v>
      </c>
      <c r="AX54" s="96">
        <f t="shared" si="100"/>
        <v>0</v>
      </c>
      <c r="AY54" s="96">
        <f t="shared" si="100"/>
        <v>0</v>
      </c>
      <c r="AZ54" s="96">
        <f t="shared" si="100"/>
        <v>2.5462962962962962E-2</v>
      </c>
      <c r="BA54" s="96">
        <f t="shared" si="100"/>
        <v>2.0833333333333332E-2</v>
      </c>
      <c r="BB54" s="96">
        <f t="shared" ref="BB54:BL54" si="101">IFERROR(S54/SUM($S54:$Z54),0)</f>
        <v>0.67592592592592593</v>
      </c>
      <c r="BC54" s="96">
        <f t="shared" si="101"/>
        <v>0</v>
      </c>
      <c r="BD54" s="96">
        <f t="shared" si="101"/>
        <v>0</v>
      </c>
      <c r="BE54" s="96">
        <f t="shared" si="101"/>
        <v>0</v>
      </c>
      <c r="BF54" s="96">
        <f t="shared" si="101"/>
        <v>2.7777777777777776E-2</v>
      </c>
      <c r="BG54" s="96">
        <f t="shared" si="101"/>
        <v>4.6296296296296294E-2</v>
      </c>
      <c r="BH54" s="96">
        <f t="shared" si="101"/>
        <v>0.25</v>
      </c>
      <c r="BI54" s="96">
        <f t="shared" si="101"/>
        <v>0</v>
      </c>
      <c r="BJ54" s="96">
        <f t="shared" si="101"/>
        <v>0</v>
      </c>
      <c r="BK54" s="96">
        <f t="shared" si="101"/>
        <v>2.5462962962962962E-2</v>
      </c>
      <c r="BL54" s="96">
        <f t="shared" si="101"/>
        <v>2.0833333333333332E-2</v>
      </c>
      <c r="BM54" s="96">
        <f t="shared" ref="BM54:BW54" si="102">IFERROR(AE54/SUM($AE54:$AL54),0)</f>
        <v>0.67592592592592593</v>
      </c>
      <c r="BN54" s="96">
        <f t="shared" si="102"/>
        <v>0</v>
      </c>
      <c r="BO54" s="96">
        <f t="shared" si="102"/>
        <v>0</v>
      </c>
      <c r="BP54" s="96">
        <f t="shared" si="102"/>
        <v>0</v>
      </c>
      <c r="BQ54" s="96">
        <f t="shared" si="102"/>
        <v>2.7777777777777776E-2</v>
      </c>
      <c r="BR54" s="96">
        <f t="shared" si="102"/>
        <v>4.6296296296296294E-2</v>
      </c>
      <c r="BS54" s="96">
        <f t="shared" si="102"/>
        <v>0.25</v>
      </c>
      <c r="BT54" s="96">
        <f t="shared" si="102"/>
        <v>0</v>
      </c>
      <c r="BU54" s="96">
        <f t="shared" si="102"/>
        <v>0</v>
      </c>
      <c r="BV54" s="96">
        <f t="shared" si="102"/>
        <v>2.5462962962962962E-2</v>
      </c>
      <c r="BW54" s="96">
        <f t="shared" si="102"/>
        <v>2.0833333333333332E-2</v>
      </c>
      <c r="BY54" s="46" t="str">
        <f>_xlfn.IFNA(VLOOKUP(C54,Master_Item!B:D,3,0),0)</f>
        <v>Water</v>
      </c>
    </row>
    <row r="55" spans="2:77">
      <c r="B55" s="74" t="s">
        <v>247</v>
      </c>
      <c r="C55" s="74" t="s">
        <v>247</v>
      </c>
      <c r="D55" s="46" t="s">
        <v>248</v>
      </c>
      <c r="E55" s="46" t="s">
        <v>248</v>
      </c>
      <c r="F55" s="80">
        <f>_xlfn.IFNA(VLOOKUP($B55,'FST MT'!$A:$K,F$1,0),0)</f>
        <v>10</v>
      </c>
      <c r="G55" s="80">
        <f>_xlfn.IFNA(VLOOKUP($B55,'FST OMT'!$C:$AH,G$1,0),0)+_xlfn.IFNA(VLOOKUP($B55,'FST CV'!$C:$AH,G$1,0),0)+_xlfn.IFNA(VLOOKUP($B55,'FST TT'!$C:$AH,G$1,0),0)</f>
        <v>0</v>
      </c>
      <c r="H55" s="80">
        <f>_xlfn.IFNA(VLOOKUP($B55,'FST OMT'!$C:$AH,H$1,0),0)+_xlfn.IFNA(VLOOKUP($B55,'FST CV'!$C:$AH,H$1,0),0)+_xlfn.IFNA(VLOOKUP($B55,'FST TT'!$C:$AH,H$1,0),0)</f>
        <v>44</v>
      </c>
      <c r="I55" s="80">
        <f>_xlfn.IFNA(VLOOKUP($B55,'FST OMT'!$C:$AH,I$1,0),0)+_xlfn.IFNA(VLOOKUP($B55,'FST CV'!$C:$AH,I$1,0),0)+_xlfn.IFNA(VLOOKUP($B55,'FST TT'!$C:$AH,I$1,0),0)</f>
        <v>20</v>
      </c>
      <c r="J55" s="80">
        <f>_xlfn.IFNA(VLOOKUP($B55,'FST OMT'!$C:$AH,J$1,0),0)+_xlfn.IFNA(VLOOKUP($B55,'FST CV'!$C:$AH,J$1,0),0)+_xlfn.IFNA(VLOOKUP($B55,'FST TT'!$C:$AH,J$1,0),0)</f>
        <v>8</v>
      </c>
      <c r="K55" s="80">
        <f>_xlfn.IFNA(VLOOKUP($B55,'FST OMT'!$C:$AH,K$1,0),0)+_xlfn.IFNA(VLOOKUP($B55,'FST CV'!$C:$AH,K$1,0),0)+_xlfn.IFNA(VLOOKUP($B55,'FST TT'!$C:$AH,K$1,0),0)</f>
        <v>28</v>
      </c>
      <c r="L55" s="80">
        <f>_xlfn.IFNA(VLOOKUP($B55,'FST OMT'!$C:$AH,L$1,0),0)+_xlfn.IFNA(VLOOKUP($B55,'FST CV'!$C:$AH,L$1,0),0)+_xlfn.IFNA(VLOOKUP($B55,'FST TT'!$C:$AH,L$1,0),0)</f>
        <v>0</v>
      </c>
      <c r="M55" s="80">
        <f>_xlfn.IFNA(VLOOKUP($B55,'FST OMT'!$C:$AH,M$1,0),0)+_xlfn.IFNA(VLOOKUP($B55,'FST CV'!$C:$AH,M$1,0),0)+_xlfn.IFNA(VLOOKUP($B55,'FST TT'!$C:$AH,M$1,0),0)</f>
        <v>0</v>
      </c>
      <c r="N55" s="80">
        <f>_xlfn.IFNA(VLOOKUP($B55,'FST OMT'!$C:$AH,N$1,0),0)+_xlfn.IFNA(VLOOKUP($B55,'FST CV'!$C:$AH,N$1,0),0)+_xlfn.IFNA(VLOOKUP($B55,'FST TT'!$C:$AH,N$1,0),0)</f>
        <v>2204</v>
      </c>
      <c r="O55" s="80">
        <f t="shared" si="97"/>
        <v>28</v>
      </c>
      <c r="P55" s="80">
        <f t="shared" si="98"/>
        <v>0</v>
      </c>
      <c r="Q55" s="80">
        <f t="shared" si="99"/>
        <v>0</v>
      </c>
      <c r="R55" s="80">
        <f>_xlfn.IFNA(VLOOKUP($B55,'FST MT'!$C:$FS,67,0),0)</f>
        <v>0</v>
      </c>
      <c r="S55" s="80">
        <f>_xlfn.IFNA(VLOOKUP($B55,'FST OMT'!$C:$AH,S$1,0),0)+_xlfn.IFNA(VLOOKUP($B55,'FST CV'!$C:$AH,S$1,0),0)+_xlfn.IFNA(VLOOKUP($B55,'FST TT'!$C:$AH,S$1,0),0)</f>
        <v>0</v>
      </c>
      <c r="T55" s="80">
        <f>_xlfn.IFNA(VLOOKUP($B55,'FST OMT'!$C:$AH,T$1,0),0)+_xlfn.IFNA(VLOOKUP($B55,'FST CV'!$C:$AH,T$1,0),0)+_xlfn.IFNA(VLOOKUP($B55,'FST TT'!$C:$AH,T$1,0),0)</f>
        <v>78</v>
      </c>
      <c r="U55" s="80">
        <f>_xlfn.IFNA(VLOOKUP($B55,'FST OMT'!$C:$AH,U$1,0),0)+_xlfn.IFNA(VLOOKUP($B55,'FST CV'!$C:$AH,U$1,0),0)+_xlfn.IFNA(VLOOKUP($B55,'FST TT'!$C:$AH,U$1,0),0)</f>
        <v>15</v>
      </c>
      <c r="V55" s="80">
        <f>_xlfn.IFNA(VLOOKUP($B55,'FST OMT'!$C:$AH,V$1,0),0)+_xlfn.IFNA(VLOOKUP($B55,'FST CV'!$C:$AH,V$1,0),0)+_xlfn.IFNA(VLOOKUP($B55,'FST TT'!$C:$AH,V$1,0),0)</f>
        <v>20</v>
      </c>
      <c r="W55" s="80">
        <f>_xlfn.IFNA(VLOOKUP($B55,'FST OMT'!$C:$AH,W$1,0),0)+_xlfn.IFNA(VLOOKUP($B55,'FST CV'!$C:$AH,W$1,0),0)+_xlfn.IFNA(VLOOKUP($B55,'FST TT'!$C:$AH,W$1,0),0)</f>
        <v>0</v>
      </c>
      <c r="X55" s="80">
        <f>_xlfn.IFNA(VLOOKUP($B55,'FST OMT'!$C:$AH,X$1,0),0)+_xlfn.IFNA(VLOOKUP($B55,'FST CV'!$C:$AH,X$1,0),0)+_xlfn.IFNA(VLOOKUP($B55,'FST TT'!$C:$AH,X$1,0),0)</f>
        <v>10</v>
      </c>
      <c r="Y55" s="80">
        <f>_xlfn.IFNA(VLOOKUP($B55,'FST OMT'!$C:$AH,Y$1,0),0)+_xlfn.IFNA(VLOOKUP($B55,'FST CV'!$C:$AH,Y$1,0),0)+_xlfn.IFNA(VLOOKUP($B55,'FST TT'!$C:$AH,Y$1,0),0)</f>
        <v>0</v>
      </c>
      <c r="Z55" s="80">
        <f>_xlfn.IFNA(VLOOKUP($B55,'FST OMT'!$C:$AH,Z$1,0),0)+_xlfn.IFNA(VLOOKUP($B55,'FST CV'!$C:$AH,Z$1,0),0)+_xlfn.IFNA(VLOOKUP($B55,'FST TT'!$C:$AH,Z$1,0),0)</f>
        <v>1802</v>
      </c>
      <c r="AA55" s="80">
        <f t="shared" si="58"/>
        <v>35</v>
      </c>
      <c r="AB55" s="80">
        <f t="shared" si="59"/>
        <v>5.5</v>
      </c>
      <c r="AC55" s="80">
        <f t="shared" si="60"/>
        <v>4.5</v>
      </c>
      <c r="AD55" s="80">
        <f>_xlfn.IFNA(VLOOKUP($B55,'FST MT'!$C:$FS,123,0),0)</f>
        <v>0</v>
      </c>
      <c r="AE55" s="80">
        <f>_xlfn.IFNA(VLOOKUP($B55,'FST OMT'!$C:$AH,AE$1,0),0)+_xlfn.IFNA(VLOOKUP($B55,'FST CV'!$C:$AH,AE$1,0),0)+_xlfn.IFNA(VLOOKUP($B55,'FST TT'!$C:$AH,AE$1,0),0)</f>
        <v>0</v>
      </c>
      <c r="AF55" s="80">
        <f>_xlfn.IFNA(VLOOKUP($B55,'FST OMT'!$C:$AH,AF$1,0),0)+_xlfn.IFNA(VLOOKUP($B55,'FST CV'!$C:$AH,AF$1,0),0)+_xlfn.IFNA(VLOOKUP($B55,'FST TT'!$C:$AH,AF$1,0),0)</f>
        <v>114</v>
      </c>
      <c r="AG55" s="80">
        <f>_xlfn.IFNA(VLOOKUP($B55,'FST OMT'!$C:$AH,AG$1,0),0)+_xlfn.IFNA(VLOOKUP($B55,'FST CV'!$C:$AH,AG$1,0),0)+_xlfn.IFNA(VLOOKUP($B55,'FST TT'!$C:$AH,AG$1,0),0)</f>
        <v>30</v>
      </c>
      <c r="AH55" s="80">
        <f>_xlfn.IFNA(VLOOKUP($B55,'FST OMT'!$C:$AH,AH$1,0),0)+_xlfn.IFNA(VLOOKUP($B55,'FST CV'!$C:$AH,AH$1,0),0)+_xlfn.IFNA(VLOOKUP($B55,'FST TT'!$C:$AH,AH$1,0),0)</f>
        <v>25</v>
      </c>
      <c r="AI55" s="80">
        <f>_xlfn.IFNA(VLOOKUP($B55,'FST OMT'!$C:$AH,AI$1,0),0)+_xlfn.IFNA(VLOOKUP($B55,'FST CV'!$C:$AH,AI$1,0),0)+_xlfn.IFNA(VLOOKUP($B55,'FST TT'!$C:$AH,AI$1,0),0)</f>
        <v>0</v>
      </c>
      <c r="AJ55" s="80">
        <f>_xlfn.IFNA(VLOOKUP($B55,'FST OMT'!$C:$AH,AJ$1,0),0)+_xlfn.IFNA(VLOOKUP($B55,'FST CV'!$C:$AH,AJ$1,0),0)+_xlfn.IFNA(VLOOKUP($B55,'FST TT'!$C:$AH,AJ$1,0),0)</f>
        <v>0</v>
      </c>
      <c r="AK55" s="80">
        <f>_xlfn.IFNA(VLOOKUP($B55,'FST OMT'!$C:$AH,AK$1,0),0)+_xlfn.IFNA(VLOOKUP($B55,'FST CV'!$C:$AH,AK$1,0),0)+_xlfn.IFNA(VLOOKUP($B55,'FST TT'!$C:$AH,AK$1,0),0)</f>
        <v>0</v>
      </c>
      <c r="AL55" s="80">
        <f>_xlfn.IFNA(VLOOKUP($B55,'FST OMT'!$C:$AH,AL$1,0),0)+_xlfn.IFNA(VLOOKUP($B55,'FST CV'!$C:$AH,AL$1,0),0)+_xlfn.IFNA(VLOOKUP($B55,'FST TT'!$C:$AH,AL$1,0),0)</f>
        <v>1675</v>
      </c>
      <c r="AM55" s="80">
        <f t="shared" si="61"/>
        <v>55</v>
      </c>
      <c r="AN55" s="80">
        <f t="shared" si="62"/>
        <v>0</v>
      </c>
      <c r="AO55" s="80">
        <f t="shared" si="63"/>
        <v>0</v>
      </c>
      <c r="AQ55" s="96">
        <f t="shared" si="64"/>
        <v>0</v>
      </c>
      <c r="AR55" s="96">
        <f t="shared" si="65"/>
        <v>1.9097222222222224E-2</v>
      </c>
      <c r="AS55" s="96">
        <f t="shared" si="66"/>
        <v>8.6805555555555559E-3</v>
      </c>
      <c r="AT55" s="96">
        <f t="shared" si="67"/>
        <v>3.472222222222222E-3</v>
      </c>
      <c r="AU55" s="96">
        <f t="shared" si="68"/>
        <v>1.2152777777777778E-2</v>
      </c>
      <c r="AV55" s="96">
        <f t="shared" si="69"/>
        <v>0</v>
      </c>
      <c r="AW55" s="96">
        <f t="shared" si="70"/>
        <v>0</v>
      </c>
      <c r="AX55" s="96">
        <f t="shared" si="71"/>
        <v>0.95659722222222221</v>
      </c>
      <c r="AY55" s="96">
        <f t="shared" si="72"/>
        <v>1.2152777777777778E-2</v>
      </c>
      <c r="AZ55" s="96">
        <f t="shared" si="73"/>
        <v>0</v>
      </c>
      <c r="BA55" s="96">
        <f t="shared" si="74"/>
        <v>0</v>
      </c>
      <c r="BB55" s="96">
        <f t="shared" si="75"/>
        <v>0</v>
      </c>
      <c r="BC55" s="96">
        <f t="shared" si="76"/>
        <v>4.0519480519480518E-2</v>
      </c>
      <c r="BD55" s="96">
        <f t="shared" si="77"/>
        <v>7.7922077922077922E-3</v>
      </c>
      <c r="BE55" s="96">
        <f t="shared" si="78"/>
        <v>1.038961038961039E-2</v>
      </c>
      <c r="BF55" s="96">
        <f t="shared" si="79"/>
        <v>0</v>
      </c>
      <c r="BG55" s="96">
        <f t="shared" si="80"/>
        <v>5.1948051948051948E-3</v>
      </c>
      <c r="BH55" s="96">
        <f t="shared" si="81"/>
        <v>0</v>
      </c>
      <c r="BI55" s="96">
        <f t="shared" si="82"/>
        <v>0.9361038961038961</v>
      </c>
      <c r="BJ55" s="96">
        <f t="shared" si="83"/>
        <v>1.8181818181818181E-2</v>
      </c>
      <c r="BK55" s="96">
        <f t="shared" si="84"/>
        <v>2.8571428571428571E-3</v>
      </c>
      <c r="BL55" s="96">
        <f t="shared" si="85"/>
        <v>2.3376623376623377E-3</v>
      </c>
      <c r="BM55" s="96">
        <f t="shared" si="86"/>
        <v>0</v>
      </c>
      <c r="BN55" s="96">
        <f t="shared" si="87"/>
        <v>6.1822125813449022E-2</v>
      </c>
      <c r="BO55" s="96">
        <f t="shared" si="88"/>
        <v>1.6268980477223426E-2</v>
      </c>
      <c r="BP55" s="96">
        <f t="shared" si="89"/>
        <v>1.3557483731019523E-2</v>
      </c>
      <c r="BQ55" s="96">
        <f t="shared" si="90"/>
        <v>0</v>
      </c>
      <c r="BR55" s="96">
        <f t="shared" si="91"/>
        <v>0</v>
      </c>
      <c r="BS55" s="96">
        <f t="shared" si="92"/>
        <v>0</v>
      </c>
      <c r="BT55" s="96">
        <f t="shared" si="93"/>
        <v>0.90835140997830799</v>
      </c>
      <c r="BU55" s="96">
        <f t="shared" si="94"/>
        <v>2.9826464208242951E-2</v>
      </c>
      <c r="BV55" s="96">
        <f t="shared" si="95"/>
        <v>0</v>
      </c>
      <c r="BW55" s="96">
        <f t="shared" si="96"/>
        <v>0</v>
      </c>
      <c r="BY55" s="46" t="str">
        <f>_xlfn.IFNA(VLOOKUP(C55,Master_Item!B:D,3,0),0)</f>
        <v>100พลัส</v>
      </c>
    </row>
    <row r="56" spans="2:77">
      <c r="B56" s="74" t="s">
        <v>249</v>
      </c>
      <c r="C56" s="74" t="s">
        <v>249</v>
      </c>
      <c r="D56" s="46" t="s">
        <v>250</v>
      </c>
      <c r="E56" s="46" t="s">
        <v>250</v>
      </c>
      <c r="F56" s="80">
        <f>_xlfn.IFNA(VLOOKUP($B56,'FST MT'!$A:$K,F$1,0),0)</f>
        <v>6302</v>
      </c>
      <c r="G56" s="80">
        <f>_xlfn.IFNA(VLOOKUP($B56,'FST OMT'!$C:$AH,G$1,0),0)+_xlfn.IFNA(VLOOKUP($B56,'FST CV'!$C:$AH,G$1,0),0)+_xlfn.IFNA(VLOOKUP($B56,'FST TT'!$C:$AH,G$1,0),0)</f>
        <v>725</v>
      </c>
      <c r="H56" s="80">
        <f>_xlfn.IFNA(VLOOKUP($B56,'FST OMT'!$C:$AH,H$1,0),0)+_xlfn.IFNA(VLOOKUP($B56,'FST CV'!$C:$AH,H$1,0),0)+_xlfn.IFNA(VLOOKUP($B56,'FST TT'!$C:$AH,H$1,0),0)</f>
        <v>636</v>
      </c>
      <c r="I56" s="80">
        <f>_xlfn.IFNA(VLOOKUP($B56,'FST OMT'!$C:$AH,I$1,0),0)+_xlfn.IFNA(VLOOKUP($B56,'FST CV'!$C:$AH,I$1,0),0)+_xlfn.IFNA(VLOOKUP($B56,'FST TT'!$C:$AH,I$1,0),0)</f>
        <v>1011</v>
      </c>
      <c r="J56" s="80">
        <f>_xlfn.IFNA(VLOOKUP($B56,'FST OMT'!$C:$AH,J$1,0),0)+_xlfn.IFNA(VLOOKUP($B56,'FST CV'!$C:$AH,J$1,0),0)+_xlfn.IFNA(VLOOKUP($B56,'FST TT'!$C:$AH,J$1,0),0)</f>
        <v>995</v>
      </c>
      <c r="K56" s="80">
        <f>_xlfn.IFNA(VLOOKUP($B56,'FST OMT'!$C:$AH,K$1,0),0)+_xlfn.IFNA(VLOOKUP($B56,'FST CV'!$C:$AH,K$1,0),0)+_xlfn.IFNA(VLOOKUP($B56,'FST TT'!$C:$AH,K$1,0),0)</f>
        <v>803</v>
      </c>
      <c r="L56" s="80">
        <f>_xlfn.IFNA(VLOOKUP($B56,'FST OMT'!$C:$AH,L$1,0),0)+_xlfn.IFNA(VLOOKUP($B56,'FST CV'!$C:$AH,L$1,0),0)+_xlfn.IFNA(VLOOKUP($B56,'FST TT'!$C:$AH,L$1,0),0)</f>
        <v>676</v>
      </c>
      <c r="M56" s="80">
        <f>_xlfn.IFNA(VLOOKUP($B56,'FST OMT'!$C:$AH,M$1,0),0)+_xlfn.IFNA(VLOOKUP($B56,'FST CV'!$C:$AH,M$1,0),0)+_xlfn.IFNA(VLOOKUP($B56,'FST TT'!$C:$AH,M$1,0),0)</f>
        <v>1899</v>
      </c>
      <c r="N56" s="80">
        <f>_xlfn.IFNA(VLOOKUP($B56,'FST OMT'!$C:$AH,N$1,0),0)+_xlfn.IFNA(VLOOKUP($B56,'FST CV'!$C:$AH,N$1,0),0)+_xlfn.IFNA(VLOOKUP($B56,'FST TT'!$C:$AH,N$1,0),0)</f>
        <v>1649</v>
      </c>
      <c r="O56" s="80">
        <f t="shared" si="97"/>
        <v>2006</v>
      </c>
      <c r="P56" s="80">
        <f t="shared" si="98"/>
        <v>371.8</v>
      </c>
      <c r="Q56" s="80">
        <f t="shared" si="99"/>
        <v>304.2</v>
      </c>
      <c r="R56" s="80">
        <f>_xlfn.IFNA(VLOOKUP($B56,'FST MT'!$C:$FS,67,0),0)</f>
        <v>0</v>
      </c>
      <c r="S56" s="80">
        <f>_xlfn.IFNA(VLOOKUP($B56,'FST OMT'!$C:$AH,S$1,0),0)+_xlfn.IFNA(VLOOKUP($B56,'FST CV'!$C:$AH,S$1,0),0)+_xlfn.IFNA(VLOOKUP($B56,'FST TT'!$C:$AH,S$1,0),0)</f>
        <v>725</v>
      </c>
      <c r="T56" s="80">
        <f>_xlfn.IFNA(VLOOKUP($B56,'FST OMT'!$C:$AH,T$1,0),0)+_xlfn.IFNA(VLOOKUP($B56,'FST CV'!$C:$AH,T$1,0),0)+_xlfn.IFNA(VLOOKUP($B56,'FST TT'!$C:$AH,T$1,0),0)</f>
        <v>862</v>
      </c>
      <c r="U56" s="80">
        <f>_xlfn.IFNA(VLOOKUP($B56,'FST OMT'!$C:$AH,U$1,0),0)+_xlfn.IFNA(VLOOKUP($B56,'FST CV'!$C:$AH,U$1,0),0)+_xlfn.IFNA(VLOOKUP($B56,'FST TT'!$C:$AH,U$1,0),0)</f>
        <v>1081</v>
      </c>
      <c r="V56" s="80">
        <f>_xlfn.IFNA(VLOOKUP($B56,'FST OMT'!$C:$AH,V$1,0),0)+_xlfn.IFNA(VLOOKUP($B56,'FST CV'!$C:$AH,V$1,0),0)+_xlfn.IFNA(VLOOKUP($B56,'FST TT'!$C:$AH,V$1,0),0)</f>
        <v>989</v>
      </c>
      <c r="W56" s="80">
        <f>_xlfn.IFNA(VLOOKUP($B56,'FST OMT'!$C:$AH,W$1,0),0)+_xlfn.IFNA(VLOOKUP($B56,'FST CV'!$C:$AH,W$1,0),0)+_xlfn.IFNA(VLOOKUP($B56,'FST TT'!$C:$AH,W$1,0),0)</f>
        <v>863</v>
      </c>
      <c r="X56" s="80">
        <f>_xlfn.IFNA(VLOOKUP($B56,'FST OMT'!$C:$AH,X$1,0),0)+_xlfn.IFNA(VLOOKUP($B56,'FST CV'!$C:$AH,X$1,0),0)+_xlfn.IFNA(VLOOKUP($B56,'FST TT'!$C:$AH,X$1,0),0)</f>
        <v>736</v>
      </c>
      <c r="Y56" s="80">
        <f>_xlfn.IFNA(VLOOKUP($B56,'FST OMT'!$C:$AH,Y$1,0),0)+_xlfn.IFNA(VLOOKUP($B56,'FST CV'!$C:$AH,Y$1,0),0)+_xlfn.IFNA(VLOOKUP($B56,'FST TT'!$C:$AH,Y$1,0),0)</f>
        <v>2459</v>
      </c>
      <c r="Z56" s="80">
        <f>_xlfn.IFNA(VLOOKUP($B56,'FST OMT'!$C:$AH,Z$1,0),0)+_xlfn.IFNA(VLOOKUP($B56,'FST CV'!$C:$AH,Z$1,0),0)+_xlfn.IFNA(VLOOKUP($B56,'FST TT'!$C:$AH,Z$1,0),0)</f>
        <v>1264</v>
      </c>
      <c r="AA56" s="80">
        <f t="shared" si="58"/>
        <v>2070</v>
      </c>
      <c r="AB56" s="80">
        <f t="shared" si="59"/>
        <v>404.8</v>
      </c>
      <c r="AC56" s="80">
        <f t="shared" si="60"/>
        <v>331.2</v>
      </c>
      <c r="AD56" s="80">
        <f>_xlfn.IFNA(VLOOKUP($B56,'FST MT'!$C:$FS,123,0),0)</f>
        <v>0</v>
      </c>
      <c r="AE56" s="80">
        <f>_xlfn.IFNA(VLOOKUP($B56,'FST OMT'!$C:$AH,AE$1,0),0)+_xlfn.IFNA(VLOOKUP($B56,'FST CV'!$C:$AH,AE$1,0),0)+_xlfn.IFNA(VLOOKUP($B56,'FST TT'!$C:$AH,AE$1,0),0)</f>
        <v>725</v>
      </c>
      <c r="AF56" s="80">
        <f>_xlfn.IFNA(VLOOKUP($B56,'FST OMT'!$C:$AH,AF$1,0),0)+_xlfn.IFNA(VLOOKUP($B56,'FST CV'!$C:$AH,AF$1,0),0)+_xlfn.IFNA(VLOOKUP($B56,'FST TT'!$C:$AH,AF$1,0),0)</f>
        <v>755</v>
      </c>
      <c r="AG56" s="80">
        <f>_xlfn.IFNA(VLOOKUP($B56,'FST OMT'!$C:$AH,AG$1,0),0)+_xlfn.IFNA(VLOOKUP($B56,'FST CV'!$C:$AH,AG$1,0),0)+_xlfn.IFNA(VLOOKUP($B56,'FST TT'!$C:$AH,AG$1,0),0)</f>
        <v>1021</v>
      </c>
      <c r="AH56" s="80">
        <f>_xlfn.IFNA(VLOOKUP($B56,'FST OMT'!$C:$AH,AH$1,0),0)+_xlfn.IFNA(VLOOKUP($B56,'FST CV'!$C:$AH,AH$1,0),0)+_xlfn.IFNA(VLOOKUP($B56,'FST TT'!$C:$AH,AH$1,0),0)</f>
        <v>999</v>
      </c>
      <c r="AI56" s="80">
        <f>_xlfn.IFNA(VLOOKUP($B56,'FST OMT'!$C:$AH,AI$1,0),0)+_xlfn.IFNA(VLOOKUP($B56,'FST CV'!$C:$AH,AI$1,0),0)+_xlfn.IFNA(VLOOKUP($B56,'FST TT'!$C:$AH,AI$1,0),0)</f>
        <v>819</v>
      </c>
      <c r="AJ56" s="80">
        <f>_xlfn.IFNA(VLOOKUP($B56,'FST OMT'!$C:$AH,AJ$1,0),0)+_xlfn.IFNA(VLOOKUP($B56,'FST CV'!$C:$AH,AJ$1,0),0)+_xlfn.IFNA(VLOOKUP($B56,'FST TT'!$C:$AH,AJ$1,0),0)</f>
        <v>676</v>
      </c>
      <c r="AK56" s="80">
        <f>_xlfn.IFNA(VLOOKUP($B56,'FST OMT'!$C:$AH,AK$1,0),0)+_xlfn.IFNA(VLOOKUP($B56,'FST CV'!$C:$AH,AK$1,0),0)+_xlfn.IFNA(VLOOKUP($B56,'FST TT'!$C:$AH,AK$1,0),0)</f>
        <v>2029</v>
      </c>
      <c r="AL56" s="80">
        <f>_xlfn.IFNA(VLOOKUP($B56,'FST OMT'!$C:$AH,AL$1,0),0)+_xlfn.IFNA(VLOOKUP($B56,'FST CV'!$C:$AH,AL$1,0),0)+_xlfn.IFNA(VLOOKUP($B56,'FST TT'!$C:$AH,AL$1,0),0)</f>
        <v>1239</v>
      </c>
      <c r="AM56" s="80">
        <f t="shared" si="61"/>
        <v>2020</v>
      </c>
      <c r="AN56" s="80">
        <f t="shared" si="62"/>
        <v>371.8</v>
      </c>
      <c r="AO56" s="80">
        <f t="shared" si="63"/>
        <v>304.2</v>
      </c>
      <c r="AQ56" s="96">
        <f t="shared" si="64"/>
        <v>8.6371217536335476E-2</v>
      </c>
      <c r="AR56" s="96">
        <f t="shared" si="65"/>
        <v>7.5768406004288774E-2</v>
      </c>
      <c r="AS56" s="96">
        <f t="shared" si="66"/>
        <v>0.12044317369549679</v>
      </c>
      <c r="AT56" s="96">
        <f t="shared" si="67"/>
        <v>0.11853705027400524</v>
      </c>
      <c r="AU56" s="96">
        <f t="shared" si="68"/>
        <v>9.5663569216106747E-2</v>
      </c>
      <c r="AV56" s="96">
        <f t="shared" si="69"/>
        <v>8.0533714558017638E-2</v>
      </c>
      <c r="AW56" s="96">
        <f t="shared" si="70"/>
        <v>0.22623302358827735</v>
      </c>
      <c r="AX56" s="96">
        <f t="shared" si="71"/>
        <v>0.19644984512747202</v>
      </c>
      <c r="AY56" s="96">
        <f t="shared" si="72"/>
        <v>0.23898022396950203</v>
      </c>
      <c r="AZ56" s="96">
        <f t="shared" si="73"/>
        <v>4.42935430069097E-2</v>
      </c>
      <c r="BA56" s="96">
        <f t="shared" si="74"/>
        <v>3.6240171551107932E-2</v>
      </c>
      <c r="BB56" s="96">
        <f t="shared" si="75"/>
        <v>8.0743958124512752E-2</v>
      </c>
      <c r="BC56" s="96">
        <f t="shared" si="76"/>
        <v>9.600178193562757E-2</v>
      </c>
      <c r="BD56" s="96">
        <f t="shared" si="77"/>
        <v>0.1203920258380666</v>
      </c>
      <c r="BE56" s="96">
        <f t="shared" si="78"/>
        <v>0.11014589597950775</v>
      </c>
      <c r="BF56" s="96">
        <f t="shared" si="79"/>
        <v>9.6113152912351035E-2</v>
      </c>
      <c r="BG56" s="96">
        <f t="shared" si="80"/>
        <v>8.1969038868470873E-2</v>
      </c>
      <c r="BH56" s="96">
        <f t="shared" si="81"/>
        <v>0.27386123176300259</v>
      </c>
      <c r="BI56" s="96">
        <f t="shared" si="82"/>
        <v>0.14077291457846086</v>
      </c>
      <c r="BJ56" s="96">
        <f t="shared" si="83"/>
        <v>0.23053792181757435</v>
      </c>
      <c r="BK56" s="96">
        <f t="shared" si="84"/>
        <v>4.508297137765898E-2</v>
      </c>
      <c r="BL56" s="96">
        <f t="shared" si="85"/>
        <v>3.6886067490811893E-2</v>
      </c>
      <c r="BM56" s="96">
        <f t="shared" si="86"/>
        <v>8.774053007382307E-2</v>
      </c>
      <c r="BN56" s="96">
        <f t="shared" si="87"/>
        <v>9.1371172697567463E-2</v>
      </c>
      <c r="BO56" s="96">
        <f t="shared" si="88"/>
        <v>0.12356287062810117</v>
      </c>
      <c r="BP56" s="96">
        <f t="shared" si="89"/>
        <v>0.12090039937068861</v>
      </c>
      <c r="BQ56" s="96">
        <f t="shared" si="90"/>
        <v>9.9116543628222198E-2</v>
      </c>
      <c r="BR56" s="96">
        <f t="shared" si="91"/>
        <v>8.1810480455040538E-2</v>
      </c>
      <c r="BS56" s="96">
        <f t="shared" si="92"/>
        <v>0.24555246278591311</v>
      </c>
      <c r="BT56" s="96">
        <f t="shared" si="93"/>
        <v>0.14994554036064384</v>
      </c>
      <c r="BU56" s="96">
        <f t="shared" si="94"/>
        <v>0.24446326999878978</v>
      </c>
      <c r="BV56" s="96">
        <f t="shared" si="95"/>
        <v>4.4995764250272297E-2</v>
      </c>
      <c r="BW56" s="96">
        <f t="shared" si="96"/>
        <v>3.6814716204768241E-2</v>
      </c>
      <c r="BY56" s="46" t="str">
        <f>_xlfn.IFNA(VLOOKUP(C56,Master_Item!B:D,3,0),0)</f>
        <v>100พลัส</v>
      </c>
    </row>
    <row r="57" spans="2:77">
      <c r="B57" s="74" t="s">
        <v>251</v>
      </c>
      <c r="C57" s="74" t="s">
        <v>251</v>
      </c>
      <c r="D57" s="46" t="s">
        <v>252</v>
      </c>
      <c r="E57" s="46" t="s">
        <v>252</v>
      </c>
      <c r="F57" s="80">
        <f>_xlfn.IFNA(VLOOKUP($B57,'FST MT'!$A:$K,F$1,0),0)</f>
        <v>2162</v>
      </c>
      <c r="G57" s="80">
        <f>_xlfn.IFNA(VLOOKUP($B57,'FST OMT'!$C:$AH,G$1,0),0)+_xlfn.IFNA(VLOOKUP($B57,'FST CV'!$C:$AH,G$1,0),0)+_xlfn.IFNA(VLOOKUP($B57,'FST TT'!$C:$AH,G$1,0),0)</f>
        <v>65</v>
      </c>
      <c r="H57" s="80">
        <f>_xlfn.IFNA(VLOOKUP($B57,'FST OMT'!$C:$AH,H$1,0),0)+_xlfn.IFNA(VLOOKUP($B57,'FST CV'!$C:$AH,H$1,0),0)+_xlfn.IFNA(VLOOKUP($B57,'FST TT'!$C:$AH,H$1,0),0)</f>
        <v>71</v>
      </c>
      <c r="I57" s="80">
        <f>_xlfn.IFNA(VLOOKUP($B57,'FST OMT'!$C:$AH,I$1,0),0)+_xlfn.IFNA(VLOOKUP($B57,'FST CV'!$C:$AH,I$1,0),0)+_xlfn.IFNA(VLOOKUP($B57,'FST TT'!$C:$AH,I$1,0),0)</f>
        <v>115</v>
      </c>
      <c r="J57" s="80">
        <f>_xlfn.IFNA(VLOOKUP($B57,'FST OMT'!$C:$AH,J$1,0),0)+_xlfn.IFNA(VLOOKUP($B57,'FST CV'!$C:$AH,J$1,0),0)+_xlfn.IFNA(VLOOKUP($B57,'FST TT'!$C:$AH,J$1,0),0)</f>
        <v>84</v>
      </c>
      <c r="K57" s="80">
        <f>_xlfn.IFNA(VLOOKUP($B57,'FST OMT'!$C:$AH,K$1,0),0)+_xlfn.IFNA(VLOOKUP($B57,'FST CV'!$C:$AH,K$1,0),0)+_xlfn.IFNA(VLOOKUP($B57,'FST TT'!$C:$AH,K$1,0),0)</f>
        <v>141</v>
      </c>
      <c r="L57" s="80">
        <f>_xlfn.IFNA(VLOOKUP($B57,'FST OMT'!$C:$AH,L$1,0),0)+_xlfn.IFNA(VLOOKUP($B57,'FST CV'!$C:$AH,L$1,0),0)+_xlfn.IFNA(VLOOKUP($B57,'FST TT'!$C:$AH,L$1,0),0)</f>
        <v>0</v>
      </c>
      <c r="M57" s="80">
        <f>_xlfn.IFNA(VLOOKUP($B57,'FST OMT'!$C:$AH,M$1,0),0)+_xlfn.IFNA(VLOOKUP($B57,'FST CV'!$C:$AH,M$1,0),0)+_xlfn.IFNA(VLOOKUP($B57,'FST TT'!$C:$AH,M$1,0),0)</f>
        <v>200</v>
      </c>
      <c r="N57" s="80">
        <f>_xlfn.IFNA(VLOOKUP($B57,'FST OMT'!$C:$AH,N$1,0),0)+_xlfn.IFNA(VLOOKUP($B57,'FST CV'!$C:$AH,N$1,0),0)+_xlfn.IFNA(VLOOKUP($B57,'FST TT'!$C:$AH,N$1,0),0)</f>
        <v>1185</v>
      </c>
      <c r="O57" s="80">
        <f t="shared" si="97"/>
        <v>199</v>
      </c>
      <c r="P57" s="80">
        <f t="shared" si="98"/>
        <v>0</v>
      </c>
      <c r="Q57" s="80">
        <f t="shared" si="99"/>
        <v>0</v>
      </c>
      <c r="R57" s="80">
        <f>_xlfn.IFNA(VLOOKUP($B57,'FST MT'!$C:$FS,67,0),0)</f>
        <v>0</v>
      </c>
      <c r="S57" s="80">
        <f>_xlfn.IFNA(VLOOKUP($B57,'FST OMT'!$C:$AH,S$1,0),0)+_xlfn.IFNA(VLOOKUP($B57,'FST CV'!$C:$AH,S$1,0),0)+_xlfn.IFNA(VLOOKUP($B57,'FST TT'!$C:$AH,S$1,0),0)</f>
        <v>65</v>
      </c>
      <c r="T57" s="80">
        <f>_xlfn.IFNA(VLOOKUP($B57,'FST OMT'!$C:$AH,T$1,0),0)+_xlfn.IFNA(VLOOKUP($B57,'FST CV'!$C:$AH,T$1,0),0)+_xlfn.IFNA(VLOOKUP($B57,'FST TT'!$C:$AH,T$1,0),0)</f>
        <v>198</v>
      </c>
      <c r="U57" s="80">
        <f>_xlfn.IFNA(VLOOKUP($B57,'FST OMT'!$C:$AH,U$1,0),0)+_xlfn.IFNA(VLOOKUP($B57,'FST CV'!$C:$AH,U$1,0),0)+_xlfn.IFNA(VLOOKUP($B57,'FST TT'!$C:$AH,U$1,0),0)</f>
        <v>256</v>
      </c>
      <c r="V57" s="80">
        <f>_xlfn.IFNA(VLOOKUP($B57,'FST OMT'!$C:$AH,V$1,0),0)+_xlfn.IFNA(VLOOKUP($B57,'FST CV'!$C:$AH,V$1,0),0)+_xlfn.IFNA(VLOOKUP($B57,'FST TT'!$C:$AH,V$1,0),0)</f>
        <v>89</v>
      </c>
      <c r="W57" s="80">
        <f>_xlfn.IFNA(VLOOKUP($B57,'FST OMT'!$C:$AH,W$1,0),0)+_xlfn.IFNA(VLOOKUP($B57,'FST CV'!$C:$AH,W$1,0),0)+_xlfn.IFNA(VLOOKUP($B57,'FST TT'!$C:$AH,W$1,0),0)</f>
        <v>191</v>
      </c>
      <c r="X57" s="80">
        <f>_xlfn.IFNA(VLOOKUP($B57,'FST OMT'!$C:$AH,X$1,0),0)+_xlfn.IFNA(VLOOKUP($B57,'FST CV'!$C:$AH,X$1,0),0)+_xlfn.IFNA(VLOOKUP($B57,'FST TT'!$C:$AH,X$1,0),0)</f>
        <v>45</v>
      </c>
      <c r="Y57" s="80">
        <f>_xlfn.IFNA(VLOOKUP($B57,'FST OMT'!$C:$AH,Y$1,0),0)+_xlfn.IFNA(VLOOKUP($B57,'FST CV'!$C:$AH,Y$1,0),0)+_xlfn.IFNA(VLOOKUP($B57,'FST TT'!$C:$AH,Y$1,0),0)</f>
        <v>775</v>
      </c>
      <c r="Z57" s="80">
        <f>_xlfn.IFNA(VLOOKUP($B57,'FST OMT'!$C:$AH,Z$1,0),0)+_xlfn.IFNA(VLOOKUP($B57,'FST CV'!$C:$AH,Z$1,0),0)+_xlfn.IFNA(VLOOKUP($B57,'FST TT'!$C:$AH,Z$1,0),0)</f>
        <v>934</v>
      </c>
      <c r="AA57" s="80">
        <f t="shared" si="58"/>
        <v>345</v>
      </c>
      <c r="AB57" s="80">
        <f t="shared" si="59"/>
        <v>24.750000000000004</v>
      </c>
      <c r="AC57" s="80">
        <f t="shared" si="60"/>
        <v>20.25</v>
      </c>
      <c r="AD57" s="80">
        <f>_xlfn.IFNA(VLOOKUP($B57,'FST MT'!$C:$FS,123,0),0)</f>
        <v>0</v>
      </c>
      <c r="AE57" s="80">
        <f>_xlfn.IFNA(VLOOKUP($B57,'FST OMT'!$C:$AH,AE$1,0),0)+_xlfn.IFNA(VLOOKUP($B57,'FST CV'!$C:$AH,AE$1,0),0)+_xlfn.IFNA(VLOOKUP($B57,'FST TT'!$C:$AH,AE$1,0),0)</f>
        <v>65</v>
      </c>
      <c r="AF57" s="80">
        <f>_xlfn.IFNA(VLOOKUP($B57,'FST OMT'!$C:$AH,AF$1,0),0)+_xlfn.IFNA(VLOOKUP($B57,'FST CV'!$C:$AH,AF$1,0),0)+_xlfn.IFNA(VLOOKUP($B57,'FST TT'!$C:$AH,AF$1,0),0)</f>
        <v>195</v>
      </c>
      <c r="AG57" s="80">
        <f>_xlfn.IFNA(VLOOKUP($B57,'FST OMT'!$C:$AH,AG$1,0),0)+_xlfn.IFNA(VLOOKUP($B57,'FST CV'!$C:$AH,AG$1,0),0)+_xlfn.IFNA(VLOOKUP($B57,'FST TT'!$C:$AH,AG$1,0),0)</f>
        <v>190</v>
      </c>
      <c r="AH57" s="80">
        <f>_xlfn.IFNA(VLOOKUP($B57,'FST OMT'!$C:$AH,AH$1,0),0)+_xlfn.IFNA(VLOOKUP($B57,'FST CV'!$C:$AH,AH$1,0),0)+_xlfn.IFNA(VLOOKUP($B57,'FST TT'!$C:$AH,AH$1,0),0)</f>
        <v>109</v>
      </c>
      <c r="AI57" s="80">
        <f>_xlfn.IFNA(VLOOKUP($B57,'FST OMT'!$C:$AH,AI$1,0),0)+_xlfn.IFNA(VLOOKUP($B57,'FST CV'!$C:$AH,AI$1,0),0)+_xlfn.IFNA(VLOOKUP($B57,'FST TT'!$C:$AH,AI$1,0),0)</f>
        <v>279</v>
      </c>
      <c r="AJ57" s="80">
        <f>_xlfn.IFNA(VLOOKUP($B57,'FST OMT'!$C:$AH,AJ$1,0),0)+_xlfn.IFNA(VLOOKUP($B57,'FST CV'!$C:$AH,AJ$1,0),0)+_xlfn.IFNA(VLOOKUP($B57,'FST TT'!$C:$AH,AJ$1,0),0)</f>
        <v>0</v>
      </c>
      <c r="AK57" s="80">
        <f>_xlfn.IFNA(VLOOKUP($B57,'FST OMT'!$C:$AH,AK$1,0),0)+_xlfn.IFNA(VLOOKUP($B57,'FST CV'!$C:$AH,AK$1,0),0)+_xlfn.IFNA(VLOOKUP($B57,'FST TT'!$C:$AH,AK$1,0),0)</f>
        <v>550</v>
      </c>
      <c r="AL57" s="80">
        <f>_xlfn.IFNA(VLOOKUP($B57,'FST OMT'!$C:$AH,AL$1,0),0)+_xlfn.IFNA(VLOOKUP($B57,'FST CV'!$C:$AH,AL$1,0),0)+_xlfn.IFNA(VLOOKUP($B57,'FST TT'!$C:$AH,AL$1,0),0)</f>
        <v>782</v>
      </c>
      <c r="AM57" s="80">
        <f t="shared" si="61"/>
        <v>299</v>
      </c>
      <c r="AN57" s="80">
        <f t="shared" si="62"/>
        <v>0</v>
      </c>
      <c r="AO57" s="80">
        <f t="shared" si="63"/>
        <v>0</v>
      </c>
      <c r="AQ57" s="96">
        <f t="shared" si="64"/>
        <v>3.4927458355722731E-2</v>
      </c>
      <c r="AR57" s="96">
        <f t="shared" si="65"/>
        <v>3.8151531434712518E-2</v>
      </c>
      <c r="AS57" s="96">
        <f t="shared" si="66"/>
        <v>6.1794734013970981E-2</v>
      </c>
      <c r="AT57" s="96">
        <f t="shared" si="67"/>
        <v>4.5137023105857065E-2</v>
      </c>
      <c r="AU57" s="96">
        <f t="shared" si="68"/>
        <v>7.5765717356260073E-2</v>
      </c>
      <c r="AV57" s="96">
        <f t="shared" si="69"/>
        <v>0</v>
      </c>
      <c r="AW57" s="96">
        <f t="shared" si="70"/>
        <v>0.10746910263299302</v>
      </c>
      <c r="AX57" s="96">
        <f t="shared" si="71"/>
        <v>0.63675443310048363</v>
      </c>
      <c r="AY57" s="96">
        <f t="shared" si="72"/>
        <v>0.10693175711982805</v>
      </c>
      <c r="AZ57" s="96">
        <f t="shared" si="73"/>
        <v>0</v>
      </c>
      <c r="BA57" s="96">
        <f t="shared" si="74"/>
        <v>0</v>
      </c>
      <c r="BB57" s="96">
        <f t="shared" si="75"/>
        <v>2.5460242851547198E-2</v>
      </c>
      <c r="BC57" s="96">
        <f t="shared" si="76"/>
        <v>7.7555816686251472E-2</v>
      </c>
      <c r="BD57" s="96">
        <f t="shared" si="77"/>
        <v>0.10027418723070897</v>
      </c>
      <c r="BE57" s="96">
        <f t="shared" si="78"/>
        <v>3.4860947904426162E-2</v>
      </c>
      <c r="BF57" s="96">
        <f t="shared" si="79"/>
        <v>7.4813944379161765E-2</v>
      </c>
      <c r="BG57" s="96">
        <f t="shared" si="80"/>
        <v>1.7626321974148061E-2</v>
      </c>
      <c r="BH57" s="96">
        <f t="shared" si="81"/>
        <v>0.30356443399921662</v>
      </c>
      <c r="BI57" s="96">
        <f t="shared" si="82"/>
        <v>0.36584410497453973</v>
      </c>
      <c r="BJ57" s="96">
        <f t="shared" si="83"/>
        <v>0.13513513513513514</v>
      </c>
      <c r="BK57" s="96">
        <f t="shared" si="84"/>
        <v>9.6944770857814357E-3</v>
      </c>
      <c r="BL57" s="96">
        <f t="shared" si="85"/>
        <v>7.9318448883666272E-3</v>
      </c>
      <c r="BM57" s="96">
        <f t="shared" si="86"/>
        <v>2.9953917050691243E-2</v>
      </c>
      <c r="BN57" s="96">
        <f t="shared" si="87"/>
        <v>8.9861751152073732E-2</v>
      </c>
      <c r="BO57" s="96">
        <f t="shared" si="88"/>
        <v>8.755760368663594E-2</v>
      </c>
      <c r="BP57" s="96">
        <f t="shared" si="89"/>
        <v>5.0230414746543779E-2</v>
      </c>
      <c r="BQ57" s="96">
        <f t="shared" si="90"/>
        <v>0.12857142857142856</v>
      </c>
      <c r="BR57" s="96">
        <f t="shared" si="91"/>
        <v>0</v>
      </c>
      <c r="BS57" s="96">
        <f t="shared" si="92"/>
        <v>0.25345622119815669</v>
      </c>
      <c r="BT57" s="96">
        <f t="shared" si="93"/>
        <v>0.36036866359447006</v>
      </c>
      <c r="BU57" s="96">
        <f t="shared" si="94"/>
        <v>0.13778801843317973</v>
      </c>
      <c r="BV57" s="96">
        <f t="shared" si="95"/>
        <v>0</v>
      </c>
      <c r="BW57" s="96">
        <f t="shared" si="96"/>
        <v>0</v>
      </c>
      <c r="BY57" s="46" t="str">
        <f>_xlfn.IFNA(VLOOKUP(C57,Master_Item!B:D,3,0),0)</f>
        <v>100พลัส</v>
      </c>
    </row>
    <row r="58" spans="2:77">
      <c r="B58" s="74" t="s">
        <v>253</v>
      </c>
      <c r="C58" s="74" t="s">
        <v>253</v>
      </c>
      <c r="D58" s="46" t="s">
        <v>254</v>
      </c>
      <c r="E58" s="46" t="s">
        <v>254</v>
      </c>
      <c r="F58" s="80">
        <f>_xlfn.IFNA(VLOOKUP($B58,'FST MT'!$A:$K,F$1,0),0)</f>
        <v>2296</v>
      </c>
      <c r="G58" s="80">
        <f>_xlfn.IFNA(VLOOKUP($B58,'FST OMT'!$C:$AH,G$1,0),0)+_xlfn.IFNA(VLOOKUP($B58,'FST CV'!$C:$AH,G$1,0),0)+_xlfn.IFNA(VLOOKUP($B58,'FST TT'!$C:$AH,G$1,0),0)</f>
        <v>56</v>
      </c>
      <c r="H58" s="80">
        <f>_xlfn.IFNA(VLOOKUP($B58,'FST OMT'!$C:$AH,H$1,0),0)+_xlfn.IFNA(VLOOKUP($B58,'FST CV'!$C:$AH,H$1,0),0)+_xlfn.IFNA(VLOOKUP($B58,'FST TT'!$C:$AH,H$1,0),0)</f>
        <v>36</v>
      </c>
      <c r="I58" s="80">
        <f>_xlfn.IFNA(VLOOKUP($B58,'FST OMT'!$C:$AH,I$1,0),0)+_xlfn.IFNA(VLOOKUP($B58,'FST CV'!$C:$AH,I$1,0),0)+_xlfn.IFNA(VLOOKUP($B58,'FST TT'!$C:$AH,I$1,0),0)</f>
        <v>60</v>
      </c>
      <c r="J58" s="80">
        <f>_xlfn.IFNA(VLOOKUP($B58,'FST OMT'!$C:$AH,J$1,0),0)+_xlfn.IFNA(VLOOKUP($B58,'FST CV'!$C:$AH,J$1,0),0)+_xlfn.IFNA(VLOOKUP($B58,'FST TT'!$C:$AH,J$1,0),0)</f>
        <v>133</v>
      </c>
      <c r="K58" s="80">
        <f>_xlfn.IFNA(VLOOKUP($B58,'FST OMT'!$C:$AH,K$1,0),0)+_xlfn.IFNA(VLOOKUP($B58,'FST CV'!$C:$AH,K$1,0),0)+_xlfn.IFNA(VLOOKUP($B58,'FST TT'!$C:$AH,K$1,0),0)</f>
        <v>111</v>
      </c>
      <c r="L58" s="80">
        <f>_xlfn.IFNA(VLOOKUP($B58,'FST OMT'!$C:$AH,L$1,0),0)+_xlfn.IFNA(VLOOKUP($B58,'FST CV'!$C:$AH,L$1,0),0)+_xlfn.IFNA(VLOOKUP($B58,'FST TT'!$C:$AH,L$1,0),0)</f>
        <v>0</v>
      </c>
      <c r="M58" s="80">
        <f>_xlfn.IFNA(VLOOKUP($B58,'FST OMT'!$C:$AH,M$1,0),0)+_xlfn.IFNA(VLOOKUP($B58,'FST CV'!$C:$AH,M$1,0),0)+_xlfn.IFNA(VLOOKUP($B58,'FST TT'!$C:$AH,M$1,0),0)</f>
        <v>170</v>
      </c>
      <c r="N58" s="80">
        <f>_xlfn.IFNA(VLOOKUP($B58,'FST OMT'!$C:$AH,N$1,0),0)+_xlfn.IFNA(VLOOKUP($B58,'FST CV'!$C:$AH,N$1,0),0)+_xlfn.IFNA(VLOOKUP($B58,'FST TT'!$C:$AH,N$1,0),0)</f>
        <v>982</v>
      </c>
      <c r="O58" s="80">
        <f t="shared" si="97"/>
        <v>193</v>
      </c>
      <c r="P58" s="80">
        <f t="shared" si="98"/>
        <v>0</v>
      </c>
      <c r="Q58" s="80">
        <f t="shared" si="99"/>
        <v>0</v>
      </c>
      <c r="R58" s="80">
        <f>_xlfn.IFNA(VLOOKUP($B58,'FST MT'!$C:$FS,67,0),0)</f>
        <v>0</v>
      </c>
      <c r="S58" s="80">
        <f>_xlfn.IFNA(VLOOKUP($B58,'FST OMT'!$C:$AH,S$1,0),0)+_xlfn.IFNA(VLOOKUP($B58,'FST CV'!$C:$AH,S$1,0),0)+_xlfn.IFNA(VLOOKUP($B58,'FST TT'!$C:$AH,S$1,0),0)</f>
        <v>56</v>
      </c>
      <c r="T58" s="80">
        <f>_xlfn.IFNA(VLOOKUP($B58,'FST OMT'!$C:$AH,T$1,0),0)+_xlfn.IFNA(VLOOKUP($B58,'FST CV'!$C:$AH,T$1,0),0)+_xlfn.IFNA(VLOOKUP($B58,'FST TT'!$C:$AH,T$1,0),0)</f>
        <v>252</v>
      </c>
      <c r="U58" s="80">
        <f>_xlfn.IFNA(VLOOKUP($B58,'FST OMT'!$C:$AH,U$1,0),0)+_xlfn.IFNA(VLOOKUP($B58,'FST CV'!$C:$AH,U$1,0),0)+_xlfn.IFNA(VLOOKUP($B58,'FST TT'!$C:$AH,U$1,0),0)</f>
        <v>190</v>
      </c>
      <c r="V58" s="80">
        <f>_xlfn.IFNA(VLOOKUP($B58,'FST OMT'!$C:$AH,V$1,0),0)+_xlfn.IFNA(VLOOKUP($B58,'FST CV'!$C:$AH,V$1,0),0)+_xlfn.IFNA(VLOOKUP($B58,'FST TT'!$C:$AH,V$1,0),0)</f>
        <v>138</v>
      </c>
      <c r="W58" s="80">
        <f>_xlfn.IFNA(VLOOKUP($B58,'FST OMT'!$C:$AH,W$1,0),0)+_xlfn.IFNA(VLOOKUP($B58,'FST CV'!$C:$AH,W$1,0),0)+_xlfn.IFNA(VLOOKUP($B58,'FST TT'!$C:$AH,W$1,0),0)</f>
        <v>114</v>
      </c>
      <c r="X58" s="80">
        <f>_xlfn.IFNA(VLOOKUP($B58,'FST OMT'!$C:$AH,X$1,0),0)+_xlfn.IFNA(VLOOKUP($B58,'FST CV'!$C:$AH,X$1,0),0)+_xlfn.IFNA(VLOOKUP($B58,'FST TT'!$C:$AH,X$1,0),0)</f>
        <v>20</v>
      </c>
      <c r="Y58" s="80">
        <f>_xlfn.IFNA(VLOOKUP($B58,'FST OMT'!$C:$AH,Y$1,0),0)+_xlfn.IFNA(VLOOKUP($B58,'FST CV'!$C:$AH,Y$1,0),0)+_xlfn.IFNA(VLOOKUP($B58,'FST TT'!$C:$AH,Y$1,0),0)</f>
        <v>600</v>
      </c>
      <c r="Z58" s="80">
        <f>_xlfn.IFNA(VLOOKUP($B58,'FST OMT'!$C:$AH,Z$1,0),0)+_xlfn.IFNA(VLOOKUP($B58,'FST CV'!$C:$AH,Z$1,0),0)+_xlfn.IFNA(VLOOKUP($B58,'FST TT'!$C:$AH,Z$1,0),0)</f>
        <v>848</v>
      </c>
      <c r="AA58" s="80">
        <f t="shared" si="58"/>
        <v>328</v>
      </c>
      <c r="AB58" s="80">
        <f t="shared" si="59"/>
        <v>11</v>
      </c>
      <c r="AC58" s="80">
        <f t="shared" si="60"/>
        <v>9</v>
      </c>
      <c r="AD58" s="80">
        <f>_xlfn.IFNA(VLOOKUP($B58,'FST MT'!$C:$FS,123,0),0)</f>
        <v>0</v>
      </c>
      <c r="AE58" s="80">
        <f>_xlfn.IFNA(VLOOKUP($B58,'FST OMT'!$C:$AH,AE$1,0),0)+_xlfn.IFNA(VLOOKUP($B58,'FST CV'!$C:$AH,AE$1,0),0)+_xlfn.IFNA(VLOOKUP($B58,'FST TT'!$C:$AH,AE$1,0),0)</f>
        <v>56</v>
      </c>
      <c r="AF58" s="80">
        <f>_xlfn.IFNA(VLOOKUP($B58,'FST OMT'!$C:$AH,AF$1,0),0)+_xlfn.IFNA(VLOOKUP($B58,'FST CV'!$C:$AH,AF$1,0),0)+_xlfn.IFNA(VLOOKUP($B58,'FST TT'!$C:$AH,AF$1,0),0)</f>
        <v>229</v>
      </c>
      <c r="AG58" s="80">
        <f>_xlfn.IFNA(VLOOKUP($B58,'FST OMT'!$C:$AH,AG$1,0),0)+_xlfn.IFNA(VLOOKUP($B58,'FST CV'!$C:$AH,AG$1,0),0)+_xlfn.IFNA(VLOOKUP($B58,'FST TT'!$C:$AH,AG$1,0),0)</f>
        <v>100</v>
      </c>
      <c r="AH58" s="80">
        <f>_xlfn.IFNA(VLOOKUP($B58,'FST OMT'!$C:$AH,AH$1,0),0)+_xlfn.IFNA(VLOOKUP($B58,'FST CV'!$C:$AH,AH$1,0),0)+_xlfn.IFNA(VLOOKUP($B58,'FST TT'!$C:$AH,AH$1,0),0)</f>
        <v>168</v>
      </c>
      <c r="AI58" s="80">
        <f>_xlfn.IFNA(VLOOKUP($B58,'FST OMT'!$C:$AH,AI$1,0),0)+_xlfn.IFNA(VLOOKUP($B58,'FST CV'!$C:$AH,AI$1,0),0)+_xlfn.IFNA(VLOOKUP($B58,'FST TT'!$C:$AH,AI$1,0),0)</f>
        <v>189</v>
      </c>
      <c r="AJ58" s="80">
        <f>_xlfn.IFNA(VLOOKUP($B58,'FST OMT'!$C:$AH,AJ$1,0),0)+_xlfn.IFNA(VLOOKUP($B58,'FST CV'!$C:$AH,AJ$1,0),0)+_xlfn.IFNA(VLOOKUP($B58,'FST TT'!$C:$AH,AJ$1,0),0)</f>
        <v>0</v>
      </c>
      <c r="AK58" s="80">
        <f>_xlfn.IFNA(VLOOKUP($B58,'FST OMT'!$C:$AH,AK$1,0),0)+_xlfn.IFNA(VLOOKUP($B58,'FST CV'!$C:$AH,AK$1,0),0)+_xlfn.IFNA(VLOOKUP($B58,'FST TT'!$C:$AH,AK$1,0),0)</f>
        <v>445</v>
      </c>
      <c r="AL58" s="80">
        <f>_xlfn.IFNA(VLOOKUP($B58,'FST OMT'!$C:$AH,AL$1,0),0)+_xlfn.IFNA(VLOOKUP($B58,'FST CV'!$C:$AH,AL$1,0),0)+_xlfn.IFNA(VLOOKUP($B58,'FST TT'!$C:$AH,AL$1,0),0)</f>
        <v>732</v>
      </c>
      <c r="AM58" s="80">
        <f t="shared" si="61"/>
        <v>268</v>
      </c>
      <c r="AN58" s="80">
        <f t="shared" si="62"/>
        <v>0</v>
      </c>
      <c r="AO58" s="80">
        <f t="shared" si="63"/>
        <v>0</v>
      </c>
      <c r="AQ58" s="96">
        <f t="shared" si="64"/>
        <v>3.6175710594315243E-2</v>
      </c>
      <c r="AR58" s="96">
        <f t="shared" si="65"/>
        <v>2.3255813953488372E-2</v>
      </c>
      <c r="AS58" s="96">
        <f t="shared" si="66"/>
        <v>3.875968992248062E-2</v>
      </c>
      <c r="AT58" s="96">
        <f t="shared" si="67"/>
        <v>8.5917312661498713E-2</v>
      </c>
      <c r="AU58" s="96">
        <f t="shared" si="68"/>
        <v>7.170542635658915E-2</v>
      </c>
      <c r="AV58" s="96">
        <f t="shared" si="69"/>
        <v>0</v>
      </c>
      <c r="AW58" s="96">
        <f t="shared" si="70"/>
        <v>0.10981912144702842</v>
      </c>
      <c r="AX58" s="96">
        <f t="shared" si="71"/>
        <v>0.63436692506459946</v>
      </c>
      <c r="AY58" s="96">
        <f t="shared" si="72"/>
        <v>0.12467700258397933</v>
      </c>
      <c r="AZ58" s="96">
        <f t="shared" si="73"/>
        <v>0</v>
      </c>
      <c r="BA58" s="96">
        <f t="shared" si="74"/>
        <v>0</v>
      </c>
      <c r="BB58" s="96">
        <f t="shared" si="75"/>
        <v>2.5247971145175834E-2</v>
      </c>
      <c r="BC58" s="96">
        <f t="shared" si="76"/>
        <v>0.11361587015329125</v>
      </c>
      <c r="BD58" s="96">
        <f t="shared" si="77"/>
        <v>8.5662759242560865E-2</v>
      </c>
      <c r="BE58" s="96">
        <f t="shared" si="78"/>
        <v>6.2218214607754736E-2</v>
      </c>
      <c r="BF58" s="96">
        <f t="shared" si="79"/>
        <v>5.1397655545536519E-2</v>
      </c>
      <c r="BG58" s="96">
        <f t="shared" si="80"/>
        <v>9.017132551848512E-3</v>
      </c>
      <c r="BH58" s="96">
        <f t="shared" si="81"/>
        <v>0.27051397655545534</v>
      </c>
      <c r="BI58" s="96">
        <f t="shared" si="82"/>
        <v>0.38232642019837693</v>
      </c>
      <c r="BJ58" s="96">
        <f t="shared" si="83"/>
        <v>0.14788097385031559</v>
      </c>
      <c r="BK58" s="96">
        <f t="shared" si="84"/>
        <v>4.9594229035166814E-3</v>
      </c>
      <c r="BL58" s="96">
        <f t="shared" si="85"/>
        <v>4.0577096483318306E-3</v>
      </c>
      <c r="BM58" s="96">
        <f t="shared" si="86"/>
        <v>2.9181865554976549E-2</v>
      </c>
      <c r="BN58" s="96">
        <f t="shared" si="87"/>
        <v>0.11933298593017197</v>
      </c>
      <c r="BO58" s="96">
        <f t="shared" si="88"/>
        <v>5.2110474205315269E-2</v>
      </c>
      <c r="BP58" s="96">
        <f t="shared" si="89"/>
        <v>8.7545596664929656E-2</v>
      </c>
      <c r="BQ58" s="96">
        <f t="shared" si="90"/>
        <v>9.8488796248045851E-2</v>
      </c>
      <c r="BR58" s="96">
        <f t="shared" si="91"/>
        <v>0</v>
      </c>
      <c r="BS58" s="96">
        <f t="shared" si="92"/>
        <v>0.23189161021365295</v>
      </c>
      <c r="BT58" s="96">
        <f t="shared" si="93"/>
        <v>0.38144867118290776</v>
      </c>
      <c r="BU58" s="96">
        <f t="shared" si="94"/>
        <v>0.13965607087024492</v>
      </c>
      <c r="BV58" s="96">
        <f t="shared" si="95"/>
        <v>0</v>
      </c>
      <c r="BW58" s="96">
        <f t="shared" si="96"/>
        <v>0</v>
      </c>
      <c r="BY58" s="46" t="str">
        <f>_xlfn.IFNA(VLOOKUP(C58,Master_Item!B:D,3,0),0)</f>
        <v>100พลัส</v>
      </c>
    </row>
    <row r="59" spans="2:77">
      <c r="B59" s="74" t="s">
        <v>255</v>
      </c>
      <c r="C59" s="74" t="s">
        <v>255</v>
      </c>
      <c r="D59" s="46" t="s">
        <v>256</v>
      </c>
      <c r="E59" s="46" t="s">
        <v>256</v>
      </c>
      <c r="F59" s="80">
        <f>_xlfn.IFNA(VLOOKUP($B59,'FST MT'!$A:$K,F$1,0),0)</f>
        <v>5530.2857142857138</v>
      </c>
      <c r="G59" s="80">
        <f>_xlfn.IFNA(VLOOKUP($B59,'FST OMT'!$C:$AH,G$1,0),0)+_xlfn.IFNA(VLOOKUP($B59,'FST CV'!$C:$AH,G$1,0),0)+_xlfn.IFNA(VLOOKUP($B59,'FST TT'!$C:$AH,G$1,0),0)</f>
        <v>0</v>
      </c>
      <c r="H59" s="80">
        <f>_xlfn.IFNA(VLOOKUP($B59,'FST OMT'!$C:$AH,H$1,0),0)+_xlfn.IFNA(VLOOKUP($B59,'FST CV'!$C:$AH,H$1,0),0)+_xlfn.IFNA(VLOOKUP($B59,'FST TT'!$C:$AH,H$1,0),0)</f>
        <v>0</v>
      </c>
      <c r="I59" s="80">
        <f>_xlfn.IFNA(VLOOKUP($B59,'FST OMT'!$C:$AH,I$1,0),0)+_xlfn.IFNA(VLOOKUP($B59,'FST CV'!$C:$AH,I$1,0),0)+_xlfn.IFNA(VLOOKUP($B59,'FST TT'!$C:$AH,I$1,0),0)</f>
        <v>0</v>
      </c>
      <c r="J59" s="80">
        <f>_xlfn.IFNA(VLOOKUP($B59,'FST OMT'!$C:$AH,J$1,0),0)+_xlfn.IFNA(VLOOKUP($B59,'FST CV'!$C:$AH,J$1,0),0)+_xlfn.IFNA(VLOOKUP($B59,'FST TT'!$C:$AH,J$1,0),0)</f>
        <v>0</v>
      </c>
      <c r="K59" s="80">
        <f>_xlfn.IFNA(VLOOKUP($B59,'FST OMT'!$C:$AH,K$1,0),0)+_xlfn.IFNA(VLOOKUP($B59,'FST CV'!$C:$AH,K$1,0),0)+_xlfn.IFNA(VLOOKUP($B59,'FST TT'!$C:$AH,K$1,0),0)</f>
        <v>0</v>
      </c>
      <c r="L59" s="80">
        <f>_xlfn.IFNA(VLOOKUP($B59,'FST OMT'!$C:$AH,L$1,0),0)+_xlfn.IFNA(VLOOKUP($B59,'FST CV'!$C:$AH,L$1,0),0)+_xlfn.IFNA(VLOOKUP($B59,'FST TT'!$C:$AH,L$1,0),0)</f>
        <v>0</v>
      </c>
      <c r="M59" s="80">
        <f>_xlfn.IFNA(VLOOKUP($B59,'FST OMT'!$C:$AH,M$1,0),0)+_xlfn.IFNA(VLOOKUP($B59,'FST CV'!$C:$AH,M$1,0),0)+_xlfn.IFNA(VLOOKUP($B59,'FST TT'!$C:$AH,M$1,0),0)</f>
        <v>0</v>
      </c>
      <c r="N59" s="80">
        <f>_xlfn.IFNA(VLOOKUP($B59,'FST OMT'!$C:$AH,N$1,0),0)+_xlfn.IFNA(VLOOKUP($B59,'FST CV'!$C:$AH,N$1,0),0)+_xlfn.IFNA(VLOOKUP($B59,'FST TT'!$C:$AH,N$1,0),0)</f>
        <v>0</v>
      </c>
      <c r="O59" s="80">
        <f t="shared" si="97"/>
        <v>0</v>
      </c>
      <c r="P59" s="80">
        <f t="shared" si="98"/>
        <v>0</v>
      </c>
      <c r="Q59" s="80">
        <f t="shared" si="99"/>
        <v>0</v>
      </c>
      <c r="R59" s="80">
        <f>_xlfn.IFNA(VLOOKUP($B59,'FST MT'!$C:$FS,67,0),0)</f>
        <v>0</v>
      </c>
      <c r="S59" s="80">
        <f>_xlfn.IFNA(VLOOKUP($B59,'FST OMT'!$C:$AH,S$1,0),0)+_xlfn.IFNA(VLOOKUP($B59,'FST CV'!$C:$AH,S$1,0),0)+_xlfn.IFNA(VLOOKUP($B59,'FST TT'!$C:$AH,S$1,0),0)</f>
        <v>0</v>
      </c>
      <c r="T59" s="80">
        <f>_xlfn.IFNA(VLOOKUP($B59,'FST OMT'!$C:$AH,T$1,0),0)+_xlfn.IFNA(VLOOKUP($B59,'FST CV'!$C:$AH,T$1,0),0)+_xlfn.IFNA(VLOOKUP($B59,'FST TT'!$C:$AH,T$1,0),0)</f>
        <v>0</v>
      </c>
      <c r="U59" s="80">
        <f>_xlfn.IFNA(VLOOKUP($B59,'FST OMT'!$C:$AH,U$1,0),0)+_xlfn.IFNA(VLOOKUP($B59,'FST CV'!$C:$AH,U$1,0),0)+_xlfn.IFNA(VLOOKUP($B59,'FST TT'!$C:$AH,U$1,0),0)</f>
        <v>0</v>
      </c>
      <c r="V59" s="80">
        <f>_xlfn.IFNA(VLOOKUP($B59,'FST OMT'!$C:$AH,V$1,0),0)+_xlfn.IFNA(VLOOKUP($B59,'FST CV'!$C:$AH,V$1,0),0)+_xlfn.IFNA(VLOOKUP($B59,'FST TT'!$C:$AH,V$1,0),0)</f>
        <v>0</v>
      </c>
      <c r="W59" s="80">
        <f>_xlfn.IFNA(VLOOKUP($B59,'FST OMT'!$C:$AH,W$1,0),0)+_xlfn.IFNA(VLOOKUP($B59,'FST CV'!$C:$AH,W$1,0),0)+_xlfn.IFNA(VLOOKUP($B59,'FST TT'!$C:$AH,W$1,0),0)</f>
        <v>0</v>
      </c>
      <c r="X59" s="80">
        <f>_xlfn.IFNA(VLOOKUP($B59,'FST OMT'!$C:$AH,X$1,0),0)+_xlfn.IFNA(VLOOKUP($B59,'FST CV'!$C:$AH,X$1,0),0)+_xlfn.IFNA(VLOOKUP($B59,'FST TT'!$C:$AH,X$1,0),0)</f>
        <v>0</v>
      </c>
      <c r="Y59" s="80">
        <f>_xlfn.IFNA(VLOOKUP($B59,'FST OMT'!$C:$AH,Y$1,0),0)+_xlfn.IFNA(VLOOKUP($B59,'FST CV'!$C:$AH,Y$1,0),0)+_xlfn.IFNA(VLOOKUP($B59,'FST TT'!$C:$AH,Y$1,0),0)</f>
        <v>0</v>
      </c>
      <c r="Z59" s="80">
        <f>_xlfn.IFNA(VLOOKUP($B59,'FST OMT'!$C:$AH,Z$1,0),0)+_xlfn.IFNA(VLOOKUP($B59,'FST CV'!$C:$AH,Z$1,0),0)+_xlfn.IFNA(VLOOKUP($B59,'FST TT'!$C:$AH,Z$1,0),0)</f>
        <v>0</v>
      </c>
      <c r="AA59" s="80">
        <f t="shared" si="58"/>
        <v>0</v>
      </c>
      <c r="AB59" s="80">
        <f t="shared" si="59"/>
        <v>0</v>
      </c>
      <c r="AC59" s="80">
        <f t="shared" si="60"/>
        <v>0</v>
      </c>
      <c r="AD59" s="80">
        <f>_xlfn.IFNA(VLOOKUP($B59,'FST MT'!$C:$FS,123,0),0)</f>
        <v>0</v>
      </c>
      <c r="AE59" s="80">
        <f>_xlfn.IFNA(VLOOKUP($B59,'FST OMT'!$C:$AH,AE$1,0),0)+_xlfn.IFNA(VLOOKUP($B59,'FST CV'!$C:$AH,AE$1,0),0)+_xlfn.IFNA(VLOOKUP($B59,'FST TT'!$C:$AH,AE$1,0),0)</f>
        <v>0</v>
      </c>
      <c r="AF59" s="80">
        <f>_xlfn.IFNA(VLOOKUP($B59,'FST OMT'!$C:$AH,AF$1,0),0)+_xlfn.IFNA(VLOOKUP($B59,'FST CV'!$C:$AH,AF$1,0),0)+_xlfn.IFNA(VLOOKUP($B59,'FST TT'!$C:$AH,AF$1,0),0)</f>
        <v>0</v>
      </c>
      <c r="AG59" s="80">
        <f>_xlfn.IFNA(VLOOKUP($B59,'FST OMT'!$C:$AH,AG$1,0),0)+_xlfn.IFNA(VLOOKUP($B59,'FST CV'!$C:$AH,AG$1,0),0)+_xlfn.IFNA(VLOOKUP($B59,'FST TT'!$C:$AH,AG$1,0),0)</f>
        <v>0</v>
      </c>
      <c r="AH59" s="80">
        <f>_xlfn.IFNA(VLOOKUP($B59,'FST OMT'!$C:$AH,AH$1,0),0)+_xlfn.IFNA(VLOOKUP($B59,'FST CV'!$C:$AH,AH$1,0),0)+_xlfn.IFNA(VLOOKUP($B59,'FST TT'!$C:$AH,AH$1,0),0)</f>
        <v>0</v>
      </c>
      <c r="AI59" s="80">
        <f>_xlfn.IFNA(VLOOKUP($B59,'FST OMT'!$C:$AH,AI$1,0),0)+_xlfn.IFNA(VLOOKUP($B59,'FST CV'!$C:$AH,AI$1,0),0)+_xlfn.IFNA(VLOOKUP($B59,'FST TT'!$C:$AH,AI$1,0),0)</f>
        <v>0</v>
      </c>
      <c r="AJ59" s="80">
        <f>_xlfn.IFNA(VLOOKUP($B59,'FST OMT'!$C:$AH,AJ$1,0),0)+_xlfn.IFNA(VLOOKUP($B59,'FST CV'!$C:$AH,AJ$1,0),0)+_xlfn.IFNA(VLOOKUP($B59,'FST TT'!$C:$AH,AJ$1,0),0)</f>
        <v>0</v>
      </c>
      <c r="AK59" s="80">
        <f>_xlfn.IFNA(VLOOKUP($B59,'FST OMT'!$C:$AH,AK$1,0),0)+_xlfn.IFNA(VLOOKUP($B59,'FST CV'!$C:$AH,AK$1,0),0)+_xlfn.IFNA(VLOOKUP($B59,'FST TT'!$C:$AH,AK$1,0),0)</f>
        <v>0</v>
      </c>
      <c r="AL59" s="80">
        <f>_xlfn.IFNA(VLOOKUP($B59,'FST OMT'!$C:$AH,AL$1,0),0)+_xlfn.IFNA(VLOOKUP($B59,'FST CV'!$C:$AH,AL$1,0),0)+_xlfn.IFNA(VLOOKUP($B59,'FST TT'!$C:$AH,AL$1,0),0)</f>
        <v>0</v>
      </c>
      <c r="AM59" s="80">
        <f t="shared" si="61"/>
        <v>0</v>
      </c>
      <c r="AN59" s="80">
        <f t="shared" si="62"/>
        <v>0</v>
      </c>
      <c r="AO59" s="80">
        <f t="shared" si="63"/>
        <v>0</v>
      </c>
      <c r="AQ59" s="96">
        <f t="shared" si="64"/>
        <v>0</v>
      </c>
      <c r="AR59" s="96">
        <f t="shared" si="65"/>
        <v>0</v>
      </c>
      <c r="AS59" s="96">
        <f t="shared" si="66"/>
        <v>0</v>
      </c>
      <c r="AT59" s="96">
        <f t="shared" si="67"/>
        <v>0</v>
      </c>
      <c r="AU59" s="96">
        <f t="shared" si="68"/>
        <v>0</v>
      </c>
      <c r="AV59" s="96">
        <f t="shared" si="69"/>
        <v>0</v>
      </c>
      <c r="AW59" s="96">
        <f t="shared" si="70"/>
        <v>0</v>
      </c>
      <c r="AX59" s="96">
        <f t="shared" si="71"/>
        <v>0</v>
      </c>
      <c r="AY59" s="96">
        <f t="shared" si="72"/>
        <v>0</v>
      </c>
      <c r="AZ59" s="96">
        <f t="shared" si="73"/>
        <v>0</v>
      </c>
      <c r="BA59" s="96">
        <f t="shared" si="74"/>
        <v>0</v>
      </c>
      <c r="BB59" s="96">
        <f t="shared" si="75"/>
        <v>0</v>
      </c>
      <c r="BC59" s="96">
        <f t="shared" si="76"/>
        <v>0</v>
      </c>
      <c r="BD59" s="96">
        <f t="shared" si="77"/>
        <v>0</v>
      </c>
      <c r="BE59" s="96">
        <f t="shared" si="78"/>
        <v>0</v>
      </c>
      <c r="BF59" s="96">
        <f t="shared" si="79"/>
        <v>0</v>
      </c>
      <c r="BG59" s="96">
        <f t="shared" si="80"/>
        <v>0</v>
      </c>
      <c r="BH59" s="96">
        <f t="shared" si="81"/>
        <v>0</v>
      </c>
      <c r="BI59" s="96">
        <f t="shared" si="82"/>
        <v>0</v>
      </c>
      <c r="BJ59" s="96">
        <f t="shared" si="83"/>
        <v>0</v>
      </c>
      <c r="BK59" s="96">
        <f t="shared" si="84"/>
        <v>0</v>
      </c>
      <c r="BL59" s="96">
        <f t="shared" si="85"/>
        <v>0</v>
      </c>
      <c r="BM59" s="96">
        <f t="shared" si="86"/>
        <v>0</v>
      </c>
      <c r="BN59" s="96">
        <f t="shared" si="87"/>
        <v>0</v>
      </c>
      <c r="BO59" s="96">
        <f t="shared" si="88"/>
        <v>0</v>
      </c>
      <c r="BP59" s="96">
        <f t="shared" si="89"/>
        <v>0</v>
      </c>
      <c r="BQ59" s="96">
        <f t="shared" si="90"/>
        <v>0</v>
      </c>
      <c r="BR59" s="96">
        <f t="shared" si="91"/>
        <v>0</v>
      </c>
      <c r="BS59" s="96">
        <f t="shared" si="92"/>
        <v>0</v>
      </c>
      <c r="BT59" s="96">
        <f t="shared" si="93"/>
        <v>0</v>
      </c>
      <c r="BU59" s="96">
        <f t="shared" si="94"/>
        <v>0</v>
      </c>
      <c r="BV59" s="96">
        <f t="shared" si="95"/>
        <v>0</v>
      </c>
      <c r="BW59" s="96">
        <f t="shared" si="96"/>
        <v>0</v>
      </c>
      <c r="BY59" s="46" t="str">
        <f>_xlfn.IFNA(VLOOKUP(C59,Master_Item!B:D,3,0),0)</f>
        <v>100พลัส</v>
      </c>
    </row>
    <row r="60" spans="2:77">
      <c r="B60" s="74">
        <v>310003155</v>
      </c>
      <c r="C60" s="74">
        <v>310003155</v>
      </c>
      <c r="D60" s="46" t="s">
        <v>73</v>
      </c>
      <c r="E60" s="46" t="s">
        <v>204</v>
      </c>
      <c r="F60" s="80">
        <f>_xlfn.IFNA(VLOOKUP($B60,'FST MT'!$A:$K,F$1,0),0)</f>
        <v>16090</v>
      </c>
      <c r="G60" s="80">
        <f>_xlfn.IFNA(VLOOKUP($B60,'FST OMT'!$C:$AH,G$1,0),0)+_xlfn.IFNA(VLOOKUP($B60,'FST CV'!$C:$AH,G$1,0),0)+_xlfn.IFNA(VLOOKUP($B60,'FST TT'!$C:$AH,G$1,0),0)</f>
        <v>4157</v>
      </c>
      <c r="H60" s="80">
        <f>_xlfn.IFNA(VLOOKUP($B60,'FST OMT'!$C:$AH,H$1,0),0)+_xlfn.IFNA(VLOOKUP($B60,'FST CV'!$C:$AH,H$1,0),0)+_xlfn.IFNA(VLOOKUP($B60,'FST TT'!$C:$AH,H$1,0),0)</f>
        <v>11356</v>
      </c>
      <c r="I60" s="80">
        <f>_xlfn.IFNA(VLOOKUP($B60,'FST OMT'!$C:$AH,I$1,0),0)+_xlfn.IFNA(VLOOKUP($B60,'FST CV'!$C:$AH,I$1,0),0)+_xlfn.IFNA(VLOOKUP($B60,'FST TT'!$C:$AH,I$1,0),0)</f>
        <v>14654</v>
      </c>
      <c r="J60" s="80">
        <f>_xlfn.IFNA(VLOOKUP($B60,'FST OMT'!$C:$AH,J$1,0),0)+_xlfn.IFNA(VLOOKUP($B60,'FST CV'!$C:$AH,J$1,0),0)+_xlfn.IFNA(VLOOKUP($B60,'FST TT'!$C:$AH,J$1,0),0)</f>
        <v>14991</v>
      </c>
      <c r="K60" s="80">
        <f>_xlfn.IFNA(VLOOKUP($B60,'FST OMT'!$C:$AH,K$1,0),0)+_xlfn.IFNA(VLOOKUP($B60,'FST CV'!$C:$AH,K$1,0),0)+_xlfn.IFNA(VLOOKUP($B60,'FST TT'!$C:$AH,K$1,0),0)</f>
        <v>3043</v>
      </c>
      <c r="L60" s="80">
        <f>_xlfn.IFNA(VLOOKUP($B60,'FST OMT'!$C:$AH,L$1,0),0)+_xlfn.IFNA(VLOOKUP($B60,'FST CV'!$C:$AH,L$1,0),0)+_xlfn.IFNA(VLOOKUP($B60,'FST TT'!$C:$AH,L$1,0),0)</f>
        <v>9858</v>
      </c>
      <c r="M60" s="80">
        <f>_xlfn.IFNA(VLOOKUP($B60,'FST OMT'!$C:$AH,M$1,0),0)+_xlfn.IFNA(VLOOKUP($B60,'FST CV'!$C:$AH,M$1,0),0)+_xlfn.IFNA(VLOOKUP($B60,'FST TT'!$C:$AH,M$1,0),0)</f>
        <v>15379</v>
      </c>
      <c r="N60" s="80">
        <f>_xlfn.IFNA(VLOOKUP($B60,'FST OMT'!$C:$AH,N$1,0),0)+_xlfn.IFNA(VLOOKUP($B60,'FST CV'!$C:$AH,N$1,0),0)+_xlfn.IFNA(VLOOKUP($B60,'FST TT'!$C:$AH,N$1,0),0)</f>
        <v>11435</v>
      </c>
      <c r="O60" s="80">
        <f t="shared" ref="O60:O67" si="103">SUM(I60:J60)</f>
        <v>29645</v>
      </c>
      <c r="P60" s="80">
        <f t="shared" ref="P60:P67" si="104">L60*$P$2</f>
        <v>5421.9000000000005</v>
      </c>
      <c r="Q60" s="80">
        <f t="shared" ref="Q60:Q67" si="105">L60*$Q$2</f>
        <v>4436.1000000000004</v>
      </c>
      <c r="R60" s="80">
        <f>_xlfn.IFNA(VLOOKUP($B60,'FST MT'!$C:$FS,67,0),0)</f>
        <v>0</v>
      </c>
      <c r="S60" s="80">
        <f>_xlfn.IFNA(VLOOKUP($B60,'FST OMT'!$C:$AH,S$1,0),0)+_xlfn.IFNA(VLOOKUP($B60,'FST CV'!$C:$AH,S$1,0),0)+_xlfn.IFNA(VLOOKUP($B60,'FST TT'!$C:$AH,S$1,0),0)</f>
        <v>4007</v>
      </c>
      <c r="T60" s="80">
        <f>_xlfn.IFNA(VLOOKUP($B60,'FST OMT'!$C:$AH,T$1,0),0)+_xlfn.IFNA(VLOOKUP($B60,'FST CV'!$C:$AH,T$1,0),0)+_xlfn.IFNA(VLOOKUP($B60,'FST TT'!$C:$AH,T$1,0),0)</f>
        <v>10286</v>
      </c>
      <c r="U60" s="80">
        <f>_xlfn.IFNA(VLOOKUP($B60,'FST OMT'!$C:$AH,U$1,0),0)+_xlfn.IFNA(VLOOKUP($B60,'FST CV'!$C:$AH,U$1,0),0)+_xlfn.IFNA(VLOOKUP($B60,'FST TT'!$C:$AH,U$1,0),0)</f>
        <v>15078</v>
      </c>
      <c r="V60" s="80">
        <f>_xlfn.IFNA(VLOOKUP($B60,'FST OMT'!$C:$AH,V$1,0),0)+_xlfn.IFNA(VLOOKUP($B60,'FST CV'!$C:$AH,V$1,0),0)+_xlfn.IFNA(VLOOKUP($B60,'FST TT'!$C:$AH,V$1,0),0)</f>
        <v>18376</v>
      </c>
      <c r="W60" s="80">
        <f>_xlfn.IFNA(VLOOKUP($B60,'FST OMT'!$C:$AH,W$1,0),0)+_xlfn.IFNA(VLOOKUP($B60,'FST CV'!$C:$AH,W$1,0),0)+_xlfn.IFNA(VLOOKUP($B60,'FST TT'!$C:$AH,W$1,0),0)</f>
        <v>3372</v>
      </c>
      <c r="X60" s="80">
        <f>_xlfn.IFNA(VLOOKUP($B60,'FST OMT'!$C:$AH,X$1,0),0)+_xlfn.IFNA(VLOOKUP($B60,'FST CV'!$C:$AH,X$1,0),0)+_xlfn.IFNA(VLOOKUP($B60,'FST TT'!$C:$AH,X$1,0),0)</f>
        <v>8858</v>
      </c>
      <c r="Y60" s="80">
        <f>_xlfn.IFNA(VLOOKUP($B60,'FST OMT'!$C:$AH,Y$1,0),0)+_xlfn.IFNA(VLOOKUP($B60,'FST CV'!$C:$AH,Y$1,0),0)+_xlfn.IFNA(VLOOKUP($B60,'FST TT'!$C:$AH,Y$1,0),0)</f>
        <v>15309</v>
      </c>
      <c r="Z60" s="80">
        <f>_xlfn.IFNA(VLOOKUP($B60,'FST OMT'!$C:$AH,Z$1,0),0)+_xlfn.IFNA(VLOOKUP($B60,'FST CV'!$C:$AH,Z$1,0),0)+_xlfn.IFNA(VLOOKUP($B60,'FST TT'!$C:$AH,Z$1,0),0)</f>
        <v>12950</v>
      </c>
      <c r="AA60" s="80">
        <f t="shared" ref="AA60:AA67" si="106">SUM(U60:V60)</f>
        <v>33454</v>
      </c>
      <c r="AB60" s="80">
        <f t="shared" ref="AB60:AB67" si="107">X60*$AB$2</f>
        <v>4871.9000000000005</v>
      </c>
      <c r="AC60" s="80">
        <f t="shared" ref="AC60:AC67" si="108">X60*$AC$2</f>
        <v>3986.1</v>
      </c>
      <c r="AD60" s="80">
        <f>_xlfn.IFNA(VLOOKUP($B60,'FST MT'!$C:$FS,123,0),0)</f>
        <v>0</v>
      </c>
      <c r="AE60" s="80">
        <f>_xlfn.IFNA(VLOOKUP($B60,'FST OMT'!$C:$AH,AE$1,0),0)+_xlfn.IFNA(VLOOKUP($B60,'FST CV'!$C:$AH,AE$1,0),0)+_xlfn.IFNA(VLOOKUP($B60,'FST TT'!$C:$AH,AE$1,0),0)</f>
        <v>4357</v>
      </c>
      <c r="AF60" s="80">
        <f>_xlfn.IFNA(VLOOKUP($B60,'FST OMT'!$C:$AH,AF$1,0),0)+_xlfn.IFNA(VLOOKUP($B60,'FST CV'!$C:$AH,AF$1,0),0)+_xlfn.IFNA(VLOOKUP($B60,'FST TT'!$C:$AH,AF$1,0),0)</f>
        <v>11961</v>
      </c>
      <c r="AG60" s="80">
        <f>_xlfn.IFNA(VLOOKUP($B60,'FST OMT'!$C:$AH,AG$1,0),0)+_xlfn.IFNA(VLOOKUP($B60,'FST CV'!$C:$AH,AG$1,0),0)+_xlfn.IFNA(VLOOKUP($B60,'FST TT'!$C:$AH,AG$1,0),0)</f>
        <v>15303</v>
      </c>
      <c r="AH60" s="80">
        <f>_xlfn.IFNA(VLOOKUP($B60,'FST OMT'!$C:$AH,AH$1,0),0)+_xlfn.IFNA(VLOOKUP($B60,'FST CV'!$C:$AH,AH$1,0),0)+_xlfn.IFNA(VLOOKUP($B60,'FST TT'!$C:$AH,AH$1,0),0)</f>
        <v>17536</v>
      </c>
      <c r="AI60" s="80">
        <f>_xlfn.IFNA(VLOOKUP($B60,'FST OMT'!$C:$AH,AI$1,0),0)+_xlfn.IFNA(VLOOKUP($B60,'FST CV'!$C:$AH,AI$1,0),0)+_xlfn.IFNA(VLOOKUP($B60,'FST TT'!$C:$AH,AI$1,0),0)</f>
        <v>3013</v>
      </c>
      <c r="AJ60" s="80">
        <f>_xlfn.IFNA(VLOOKUP($B60,'FST OMT'!$C:$AH,AJ$1,0),0)+_xlfn.IFNA(VLOOKUP($B60,'FST CV'!$C:$AH,AJ$1,0),0)+_xlfn.IFNA(VLOOKUP($B60,'FST TT'!$C:$AH,AJ$1,0),0)</f>
        <v>9321</v>
      </c>
      <c r="AK60" s="80">
        <f>_xlfn.IFNA(VLOOKUP($B60,'FST OMT'!$C:$AH,AK$1,0),0)+_xlfn.IFNA(VLOOKUP($B60,'FST CV'!$C:$AH,AK$1,0),0)+_xlfn.IFNA(VLOOKUP($B60,'FST TT'!$C:$AH,AK$1,0),0)</f>
        <v>13749</v>
      </c>
      <c r="AL60" s="80">
        <f>_xlfn.IFNA(VLOOKUP($B60,'FST OMT'!$C:$AH,AL$1,0),0)+_xlfn.IFNA(VLOOKUP($B60,'FST CV'!$C:$AH,AL$1,0),0)+_xlfn.IFNA(VLOOKUP($B60,'FST TT'!$C:$AH,AL$1,0),0)</f>
        <v>12565</v>
      </c>
      <c r="AM60" s="80">
        <f t="shared" ref="AM60:AM67" si="109">SUM(AG60:AH60)</f>
        <v>32839</v>
      </c>
      <c r="AN60" s="80">
        <f t="shared" ref="AN60:AN67" si="110">AJ60*$AN$2</f>
        <v>5126.55</v>
      </c>
      <c r="AO60" s="80">
        <f t="shared" ref="AO60:AO67" si="111">AJ60*$AO$2</f>
        <v>4194.45</v>
      </c>
      <c r="AQ60" s="96">
        <f t="shared" si="64"/>
        <v>4.8979062835059442E-2</v>
      </c>
      <c r="AR60" s="96">
        <f t="shared" si="65"/>
        <v>0.1337999128109057</v>
      </c>
      <c r="AS60" s="96">
        <f t="shared" si="66"/>
        <v>0.17265797132185737</v>
      </c>
      <c r="AT60" s="96">
        <f t="shared" si="67"/>
        <v>0.17662860980523842</v>
      </c>
      <c r="AU60" s="96">
        <f t="shared" si="68"/>
        <v>3.5853569450826531E-2</v>
      </c>
      <c r="AV60" s="96">
        <f t="shared" si="69"/>
        <v>0.11615001237142554</v>
      </c>
      <c r="AW60" s="96">
        <f t="shared" si="70"/>
        <v>0.1812001461006445</v>
      </c>
      <c r="AX60" s="96">
        <f t="shared" si="71"/>
        <v>0.13473071530404251</v>
      </c>
      <c r="AY60" s="96">
        <f t="shared" si="72"/>
        <v>0.34928658112709576</v>
      </c>
      <c r="AZ60" s="96">
        <f t="shared" si="73"/>
        <v>6.3882506804284048E-2</v>
      </c>
      <c r="BA60" s="96">
        <f t="shared" si="74"/>
        <v>5.2267505567141499E-2</v>
      </c>
      <c r="BB60" s="96">
        <f t="shared" si="75"/>
        <v>4.5412303368239718E-2</v>
      </c>
      <c r="BC60" s="96">
        <f t="shared" si="76"/>
        <v>0.11657373407679406</v>
      </c>
      <c r="BD60" s="96">
        <f t="shared" si="77"/>
        <v>0.17088263293893649</v>
      </c>
      <c r="BE60" s="96">
        <f t="shared" si="78"/>
        <v>0.20825966725599529</v>
      </c>
      <c r="BF60" s="96">
        <f t="shared" si="79"/>
        <v>3.8215694274445808E-2</v>
      </c>
      <c r="BG60" s="96">
        <f t="shared" si="80"/>
        <v>0.10038986354775828</v>
      </c>
      <c r="BH60" s="96">
        <f t="shared" si="81"/>
        <v>0.17350061199510403</v>
      </c>
      <c r="BI60" s="96">
        <f t="shared" si="82"/>
        <v>0.14676549254272633</v>
      </c>
      <c r="BJ60" s="96">
        <f t="shared" si="83"/>
        <v>0.37914230019493178</v>
      </c>
      <c r="BK60" s="96">
        <f t="shared" si="84"/>
        <v>5.5214424951267063E-2</v>
      </c>
      <c r="BL60" s="96">
        <f t="shared" si="85"/>
        <v>4.517543859649123E-2</v>
      </c>
      <c r="BM60" s="96">
        <f t="shared" si="86"/>
        <v>4.9621319970388933E-2</v>
      </c>
      <c r="BN60" s="96">
        <f t="shared" si="87"/>
        <v>0.13622231080234612</v>
      </c>
      <c r="BO60" s="96">
        <f t="shared" si="88"/>
        <v>0.17428392460566028</v>
      </c>
      <c r="BP60" s="96">
        <f t="shared" si="89"/>
        <v>0.19971527817322476</v>
      </c>
      <c r="BQ60" s="96">
        <f t="shared" si="90"/>
        <v>3.4314674562951994E-2</v>
      </c>
      <c r="BR60" s="96">
        <f t="shared" si="91"/>
        <v>0.1061556858948807</v>
      </c>
      <c r="BS60" s="96">
        <f t="shared" si="92"/>
        <v>0.15658561585331132</v>
      </c>
      <c r="BT60" s="96">
        <f t="shared" si="93"/>
        <v>0.14310119013723593</v>
      </c>
      <c r="BU60" s="96">
        <f t="shared" si="94"/>
        <v>0.37399920277888504</v>
      </c>
      <c r="BV60" s="96">
        <f t="shared" si="95"/>
        <v>5.8385627242184386E-2</v>
      </c>
      <c r="BW60" s="96">
        <f t="shared" si="96"/>
        <v>4.7770058652696311E-2</v>
      </c>
      <c r="BY60" s="46" t="str">
        <f>_xlfn.IFNA(VLOOKUP(C60,Master_Item!B:D,3,0),0)</f>
        <v>Oishi</v>
      </c>
    </row>
    <row r="61" spans="2:77">
      <c r="B61" s="74">
        <v>310003263</v>
      </c>
      <c r="C61" s="74">
        <v>310003263</v>
      </c>
      <c r="D61" s="46" t="s">
        <v>78</v>
      </c>
      <c r="E61" s="46" t="s">
        <v>79</v>
      </c>
      <c r="F61" s="80">
        <f>_xlfn.IFNA(VLOOKUP($B61,'FST MT'!$A:$K,F$1,0),0)</f>
        <v>0</v>
      </c>
      <c r="G61" s="80">
        <f>_xlfn.IFNA(VLOOKUP($B61,'FST OMT'!$C:$AH,G$1,0),0)+_xlfn.IFNA(VLOOKUP($B61,'FST CV'!$C:$AH,G$1,0),0)+_xlfn.IFNA(VLOOKUP($B61,'FST TT'!$C:$AH,G$1,0),0)</f>
        <v>0</v>
      </c>
      <c r="H61" s="80">
        <f>_xlfn.IFNA(VLOOKUP($B61,'FST OMT'!$C:$AH,H$1,0),0)+_xlfn.IFNA(VLOOKUP($B61,'FST CV'!$C:$AH,H$1,0),0)+_xlfn.IFNA(VLOOKUP($B61,'FST TT'!$C:$AH,H$1,0),0)</f>
        <v>0</v>
      </c>
      <c r="I61" s="80">
        <f>_xlfn.IFNA(VLOOKUP($B61,'FST OMT'!$C:$AH,I$1,0),0)+_xlfn.IFNA(VLOOKUP($B61,'FST CV'!$C:$AH,I$1,0),0)+_xlfn.IFNA(VLOOKUP($B61,'FST TT'!$C:$AH,I$1,0),0)</f>
        <v>0</v>
      </c>
      <c r="J61" s="80">
        <f>_xlfn.IFNA(VLOOKUP($B61,'FST OMT'!$C:$AH,J$1,0),0)+_xlfn.IFNA(VLOOKUP($B61,'FST CV'!$C:$AH,J$1,0),0)+_xlfn.IFNA(VLOOKUP($B61,'FST TT'!$C:$AH,J$1,0),0)</f>
        <v>0</v>
      </c>
      <c r="K61" s="80">
        <f>_xlfn.IFNA(VLOOKUP($B61,'FST OMT'!$C:$AH,K$1,0),0)+_xlfn.IFNA(VLOOKUP($B61,'FST CV'!$C:$AH,K$1,0),0)+_xlfn.IFNA(VLOOKUP($B61,'FST TT'!$C:$AH,K$1,0),0)</f>
        <v>0</v>
      </c>
      <c r="L61" s="80">
        <f>_xlfn.IFNA(VLOOKUP($B61,'FST OMT'!$C:$AH,L$1,0),0)+_xlfn.IFNA(VLOOKUP($B61,'FST CV'!$C:$AH,L$1,0),0)+_xlfn.IFNA(VLOOKUP($B61,'FST TT'!$C:$AH,L$1,0),0)</f>
        <v>0</v>
      </c>
      <c r="M61" s="80">
        <f>_xlfn.IFNA(VLOOKUP($B61,'FST OMT'!$C:$AH,M$1,0),0)+_xlfn.IFNA(VLOOKUP($B61,'FST CV'!$C:$AH,M$1,0),0)+_xlfn.IFNA(VLOOKUP($B61,'FST TT'!$C:$AH,M$1,0),0)</f>
        <v>0</v>
      </c>
      <c r="N61" s="80">
        <f>_xlfn.IFNA(VLOOKUP($B61,'FST OMT'!$C:$AH,N$1,0),0)+_xlfn.IFNA(VLOOKUP($B61,'FST CV'!$C:$AH,N$1,0),0)+_xlfn.IFNA(VLOOKUP($B61,'FST TT'!$C:$AH,N$1,0),0)</f>
        <v>0</v>
      </c>
      <c r="O61" s="80">
        <f t="shared" si="103"/>
        <v>0</v>
      </c>
      <c r="P61" s="80">
        <f t="shared" si="104"/>
        <v>0</v>
      </c>
      <c r="Q61" s="80">
        <f t="shared" si="105"/>
        <v>0</v>
      </c>
      <c r="R61" s="80">
        <f>_xlfn.IFNA(VLOOKUP($B61,'FST MT'!$C:$FS,67,0),0)</f>
        <v>0</v>
      </c>
      <c r="S61" s="80">
        <f>_xlfn.IFNA(VLOOKUP($B61,'FST OMT'!$C:$AH,S$1,0),0)+_xlfn.IFNA(VLOOKUP($B61,'FST CV'!$C:$AH,S$1,0),0)+_xlfn.IFNA(VLOOKUP($B61,'FST TT'!$C:$AH,S$1,0),0)</f>
        <v>0</v>
      </c>
      <c r="T61" s="80">
        <f>_xlfn.IFNA(VLOOKUP($B61,'FST OMT'!$C:$AH,T$1,0),0)+_xlfn.IFNA(VLOOKUP($B61,'FST CV'!$C:$AH,T$1,0),0)+_xlfn.IFNA(VLOOKUP($B61,'FST TT'!$C:$AH,T$1,0),0)</f>
        <v>0</v>
      </c>
      <c r="U61" s="80">
        <f>_xlfn.IFNA(VLOOKUP($B61,'FST OMT'!$C:$AH,U$1,0),0)+_xlfn.IFNA(VLOOKUP($B61,'FST CV'!$C:$AH,U$1,0),0)+_xlfn.IFNA(VLOOKUP($B61,'FST TT'!$C:$AH,U$1,0),0)</f>
        <v>0</v>
      </c>
      <c r="V61" s="80">
        <f>_xlfn.IFNA(VLOOKUP($B61,'FST OMT'!$C:$AH,V$1,0),0)+_xlfn.IFNA(VLOOKUP($B61,'FST CV'!$C:$AH,V$1,0),0)+_xlfn.IFNA(VLOOKUP($B61,'FST TT'!$C:$AH,V$1,0),0)</f>
        <v>0</v>
      </c>
      <c r="W61" s="80">
        <f>_xlfn.IFNA(VLOOKUP($B61,'FST OMT'!$C:$AH,W$1,0),0)+_xlfn.IFNA(VLOOKUP($B61,'FST CV'!$C:$AH,W$1,0),0)+_xlfn.IFNA(VLOOKUP($B61,'FST TT'!$C:$AH,W$1,0),0)</f>
        <v>0</v>
      </c>
      <c r="X61" s="80">
        <f>_xlfn.IFNA(VLOOKUP($B61,'FST OMT'!$C:$AH,X$1,0),0)+_xlfn.IFNA(VLOOKUP($B61,'FST CV'!$C:$AH,X$1,0),0)+_xlfn.IFNA(VLOOKUP($B61,'FST TT'!$C:$AH,X$1,0),0)</f>
        <v>0</v>
      </c>
      <c r="Y61" s="80">
        <f>_xlfn.IFNA(VLOOKUP($B61,'FST OMT'!$C:$AH,Y$1,0),0)+_xlfn.IFNA(VLOOKUP($B61,'FST CV'!$C:$AH,Y$1,0),0)+_xlfn.IFNA(VLOOKUP($B61,'FST TT'!$C:$AH,Y$1,0),0)</f>
        <v>0</v>
      </c>
      <c r="Z61" s="80">
        <f>_xlfn.IFNA(VLOOKUP($B61,'FST OMT'!$C:$AH,Z$1,0),0)+_xlfn.IFNA(VLOOKUP($B61,'FST CV'!$C:$AH,Z$1,0),0)+_xlfn.IFNA(VLOOKUP($B61,'FST TT'!$C:$AH,Z$1,0),0)</f>
        <v>0</v>
      </c>
      <c r="AA61" s="80">
        <f t="shared" si="106"/>
        <v>0</v>
      </c>
      <c r="AB61" s="80">
        <f t="shared" si="107"/>
        <v>0</v>
      </c>
      <c r="AC61" s="80">
        <f t="shared" si="108"/>
        <v>0</v>
      </c>
      <c r="AD61" s="80">
        <f>_xlfn.IFNA(VLOOKUP($B61,'FST MT'!$C:$FS,123,0),0)</f>
        <v>0</v>
      </c>
      <c r="AE61" s="80">
        <f>_xlfn.IFNA(VLOOKUP($B61,'FST OMT'!$C:$AH,AE$1,0),0)+_xlfn.IFNA(VLOOKUP($B61,'FST CV'!$C:$AH,AE$1,0),0)+_xlfn.IFNA(VLOOKUP($B61,'FST TT'!$C:$AH,AE$1,0),0)</f>
        <v>0</v>
      </c>
      <c r="AF61" s="80">
        <f>_xlfn.IFNA(VLOOKUP($B61,'FST OMT'!$C:$AH,AF$1,0),0)+_xlfn.IFNA(VLOOKUP($B61,'FST CV'!$C:$AH,AF$1,0),0)+_xlfn.IFNA(VLOOKUP($B61,'FST TT'!$C:$AH,AF$1,0),0)</f>
        <v>0</v>
      </c>
      <c r="AG61" s="80">
        <f>_xlfn.IFNA(VLOOKUP($B61,'FST OMT'!$C:$AH,AG$1,0),0)+_xlfn.IFNA(VLOOKUP($B61,'FST CV'!$C:$AH,AG$1,0),0)+_xlfn.IFNA(VLOOKUP($B61,'FST TT'!$C:$AH,AG$1,0),0)</f>
        <v>0</v>
      </c>
      <c r="AH61" s="80">
        <f>_xlfn.IFNA(VLOOKUP($B61,'FST OMT'!$C:$AH,AH$1,0),0)+_xlfn.IFNA(VLOOKUP($B61,'FST CV'!$C:$AH,AH$1,0),0)+_xlfn.IFNA(VLOOKUP($B61,'FST TT'!$C:$AH,AH$1,0),0)</f>
        <v>0</v>
      </c>
      <c r="AI61" s="80">
        <f>_xlfn.IFNA(VLOOKUP($B61,'FST OMT'!$C:$AH,AI$1,0),0)+_xlfn.IFNA(VLOOKUP($B61,'FST CV'!$C:$AH,AI$1,0),0)+_xlfn.IFNA(VLOOKUP($B61,'FST TT'!$C:$AH,AI$1,0),0)</f>
        <v>0</v>
      </c>
      <c r="AJ61" s="80">
        <f>_xlfn.IFNA(VLOOKUP($B61,'FST OMT'!$C:$AH,AJ$1,0),0)+_xlfn.IFNA(VLOOKUP($B61,'FST CV'!$C:$AH,AJ$1,0),0)+_xlfn.IFNA(VLOOKUP($B61,'FST TT'!$C:$AH,AJ$1,0),0)</f>
        <v>0</v>
      </c>
      <c r="AK61" s="80">
        <f>_xlfn.IFNA(VLOOKUP($B61,'FST OMT'!$C:$AH,AK$1,0),0)+_xlfn.IFNA(VLOOKUP($B61,'FST CV'!$C:$AH,AK$1,0),0)+_xlfn.IFNA(VLOOKUP($B61,'FST TT'!$C:$AH,AK$1,0),0)</f>
        <v>0</v>
      </c>
      <c r="AL61" s="80">
        <f>_xlfn.IFNA(VLOOKUP($B61,'FST OMT'!$C:$AH,AL$1,0),0)+_xlfn.IFNA(VLOOKUP($B61,'FST CV'!$C:$AH,AL$1,0),0)+_xlfn.IFNA(VLOOKUP($B61,'FST TT'!$C:$AH,AL$1,0),0)</f>
        <v>0</v>
      </c>
      <c r="AM61" s="80">
        <f t="shared" si="109"/>
        <v>0</v>
      </c>
      <c r="AN61" s="80">
        <f t="shared" si="110"/>
        <v>0</v>
      </c>
      <c r="AO61" s="80">
        <f t="shared" si="111"/>
        <v>0</v>
      </c>
      <c r="AQ61" s="96">
        <f t="shared" ref="AQ61:BA67" si="112">IFERROR(G61/SUM($G61:$N61),0)</f>
        <v>0</v>
      </c>
      <c r="AR61" s="96">
        <f t="shared" si="112"/>
        <v>0</v>
      </c>
      <c r="AS61" s="96">
        <f t="shared" si="112"/>
        <v>0</v>
      </c>
      <c r="AT61" s="96">
        <f t="shared" si="112"/>
        <v>0</v>
      </c>
      <c r="AU61" s="96">
        <f t="shared" si="112"/>
        <v>0</v>
      </c>
      <c r="AV61" s="96">
        <f t="shared" si="112"/>
        <v>0</v>
      </c>
      <c r="AW61" s="96">
        <f t="shared" si="112"/>
        <v>0</v>
      </c>
      <c r="AX61" s="96">
        <f t="shared" si="112"/>
        <v>0</v>
      </c>
      <c r="AY61" s="96">
        <f t="shared" si="112"/>
        <v>0</v>
      </c>
      <c r="AZ61" s="96">
        <f t="shared" si="112"/>
        <v>0</v>
      </c>
      <c r="BA61" s="96">
        <f t="shared" si="112"/>
        <v>0</v>
      </c>
      <c r="BB61" s="96">
        <f t="shared" ref="BB61:BL67" si="113">IFERROR(S61/SUM($S61:$Z61),0)</f>
        <v>0</v>
      </c>
      <c r="BC61" s="96">
        <f t="shared" si="113"/>
        <v>0</v>
      </c>
      <c r="BD61" s="96">
        <f t="shared" si="113"/>
        <v>0</v>
      </c>
      <c r="BE61" s="96">
        <f t="shared" si="113"/>
        <v>0</v>
      </c>
      <c r="BF61" s="96">
        <f t="shared" si="113"/>
        <v>0</v>
      </c>
      <c r="BG61" s="96">
        <f t="shared" si="113"/>
        <v>0</v>
      </c>
      <c r="BH61" s="96">
        <f t="shared" si="113"/>
        <v>0</v>
      </c>
      <c r="BI61" s="96">
        <f t="shared" si="113"/>
        <v>0</v>
      </c>
      <c r="BJ61" s="96">
        <f t="shared" si="113"/>
        <v>0</v>
      </c>
      <c r="BK61" s="96">
        <f t="shared" si="113"/>
        <v>0</v>
      </c>
      <c r="BL61" s="96">
        <f t="shared" si="113"/>
        <v>0</v>
      </c>
      <c r="BM61" s="96">
        <f t="shared" ref="BM61:BW67" si="114">IFERROR(AE61/SUM($AE61:$AL61),0)</f>
        <v>0</v>
      </c>
      <c r="BN61" s="96">
        <f t="shared" si="114"/>
        <v>0</v>
      </c>
      <c r="BO61" s="96">
        <f t="shared" si="114"/>
        <v>0</v>
      </c>
      <c r="BP61" s="96">
        <f t="shared" si="114"/>
        <v>0</v>
      </c>
      <c r="BQ61" s="96">
        <f t="shared" si="114"/>
        <v>0</v>
      </c>
      <c r="BR61" s="96">
        <f t="shared" si="114"/>
        <v>0</v>
      </c>
      <c r="BS61" s="96">
        <f t="shared" si="114"/>
        <v>0</v>
      </c>
      <c r="BT61" s="96">
        <f t="shared" si="114"/>
        <v>0</v>
      </c>
      <c r="BU61" s="96">
        <f t="shared" si="114"/>
        <v>0</v>
      </c>
      <c r="BV61" s="96">
        <f t="shared" si="114"/>
        <v>0</v>
      </c>
      <c r="BW61" s="96">
        <f t="shared" si="114"/>
        <v>0</v>
      </c>
      <c r="BY61" s="46" t="str">
        <f>_xlfn.IFNA(VLOOKUP(C61,Master_Item!B:D,3,0),0)</f>
        <v>Oishi</v>
      </c>
    </row>
    <row r="62" spans="2:77">
      <c r="B62" s="74">
        <v>310003164</v>
      </c>
      <c r="C62" s="74">
        <v>310003164</v>
      </c>
      <c r="D62" s="46" t="s">
        <v>80</v>
      </c>
      <c r="E62" s="46" t="s">
        <v>81</v>
      </c>
      <c r="F62" s="80">
        <f>_xlfn.IFNA(VLOOKUP($B62,'FST MT'!$A:$K,F$1,0),0)</f>
        <v>0</v>
      </c>
      <c r="G62" s="80">
        <f>_xlfn.IFNA(VLOOKUP($B62,'FST OMT'!$C:$AH,G$1,0),0)+_xlfn.IFNA(VLOOKUP($B62,'FST CV'!$C:$AH,G$1,0),0)+_xlfn.IFNA(VLOOKUP($B62,'FST TT'!$C:$AH,G$1,0),0)</f>
        <v>0</v>
      </c>
      <c r="H62" s="80">
        <f>_xlfn.IFNA(VLOOKUP($B62,'FST OMT'!$C:$AH,H$1,0),0)+_xlfn.IFNA(VLOOKUP($B62,'FST CV'!$C:$AH,H$1,0),0)+_xlfn.IFNA(VLOOKUP($B62,'FST TT'!$C:$AH,H$1,0),0)</f>
        <v>0</v>
      </c>
      <c r="I62" s="80">
        <f>_xlfn.IFNA(VLOOKUP($B62,'FST OMT'!$C:$AH,I$1,0),0)+_xlfn.IFNA(VLOOKUP($B62,'FST CV'!$C:$AH,I$1,0),0)+_xlfn.IFNA(VLOOKUP($B62,'FST TT'!$C:$AH,I$1,0),0)</f>
        <v>0</v>
      </c>
      <c r="J62" s="80">
        <f>_xlfn.IFNA(VLOOKUP($B62,'FST OMT'!$C:$AH,J$1,0),0)+_xlfn.IFNA(VLOOKUP($B62,'FST CV'!$C:$AH,J$1,0),0)+_xlfn.IFNA(VLOOKUP($B62,'FST TT'!$C:$AH,J$1,0),0)</f>
        <v>0</v>
      </c>
      <c r="K62" s="80">
        <f>_xlfn.IFNA(VLOOKUP($B62,'FST OMT'!$C:$AH,K$1,0),0)+_xlfn.IFNA(VLOOKUP($B62,'FST CV'!$C:$AH,K$1,0),0)+_xlfn.IFNA(VLOOKUP($B62,'FST TT'!$C:$AH,K$1,0),0)</f>
        <v>0</v>
      </c>
      <c r="L62" s="80">
        <f>_xlfn.IFNA(VLOOKUP($B62,'FST OMT'!$C:$AH,L$1,0),0)+_xlfn.IFNA(VLOOKUP($B62,'FST CV'!$C:$AH,L$1,0),0)+_xlfn.IFNA(VLOOKUP($B62,'FST TT'!$C:$AH,L$1,0),0)</f>
        <v>0</v>
      </c>
      <c r="M62" s="80">
        <f>_xlfn.IFNA(VLOOKUP($B62,'FST OMT'!$C:$AH,M$1,0),0)+_xlfn.IFNA(VLOOKUP($B62,'FST CV'!$C:$AH,M$1,0),0)+_xlfn.IFNA(VLOOKUP($B62,'FST TT'!$C:$AH,M$1,0),0)</f>
        <v>0</v>
      </c>
      <c r="N62" s="80">
        <f>_xlfn.IFNA(VLOOKUP($B62,'FST OMT'!$C:$AH,N$1,0),0)+_xlfn.IFNA(VLOOKUP($B62,'FST CV'!$C:$AH,N$1,0),0)+_xlfn.IFNA(VLOOKUP($B62,'FST TT'!$C:$AH,N$1,0),0)</f>
        <v>0</v>
      </c>
      <c r="O62" s="80">
        <f t="shared" si="103"/>
        <v>0</v>
      </c>
      <c r="P62" s="80">
        <f t="shared" si="104"/>
        <v>0</v>
      </c>
      <c r="Q62" s="80">
        <f t="shared" si="105"/>
        <v>0</v>
      </c>
      <c r="R62" s="80">
        <f>_xlfn.IFNA(VLOOKUP($B62,'FST MT'!$C:$FS,67,0),0)</f>
        <v>0</v>
      </c>
      <c r="S62" s="80">
        <f>_xlfn.IFNA(VLOOKUP($B62,'FST OMT'!$C:$AH,S$1,0),0)+_xlfn.IFNA(VLOOKUP($B62,'FST CV'!$C:$AH,S$1,0),0)+_xlfn.IFNA(VLOOKUP($B62,'FST TT'!$C:$AH,S$1,0),0)</f>
        <v>0</v>
      </c>
      <c r="T62" s="80">
        <f>_xlfn.IFNA(VLOOKUP($B62,'FST OMT'!$C:$AH,T$1,0),0)+_xlfn.IFNA(VLOOKUP($B62,'FST CV'!$C:$AH,T$1,0),0)+_xlfn.IFNA(VLOOKUP($B62,'FST TT'!$C:$AH,T$1,0),0)</f>
        <v>0</v>
      </c>
      <c r="U62" s="80">
        <f>_xlfn.IFNA(VLOOKUP($B62,'FST OMT'!$C:$AH,U$1,0),0)+_xlfn.IFNA(VLOOKUP($B62,'FST CV'!$C:$AH,U$1,0),0)+_xlfn.IFNA(VLOOKUP($B62,'FST TT'!$C:$AH,U$1,0),0)</f>
        <v>0</v>
      </c>
      <c r="V62" s="80">
        <f>_xlfn.IFNA(VLOOKUP($B62,'FST OMT'!$C:$AH,V$1,0),0)+_xlfn.IFNA(VLOOKUP($B62,'FST CV'!$C:$AH,V$1,0),0)+_xlfn.IFNA(VLOOKUP($B62,'FST TT'!$C:$AH,V$1,0),0)</f>
        <v>0</v>
      </c>
      <c r="W62" s="80">
        <f>_xlfn.IFNA(VLOOKUP($B62,'FST OMT'!$C:$AH,W$1,0),0)+_xlfn.IFNA(VLOOKUP($B62,'FST CV'!$C:$AH,W$1,0),0)+_xlfn.IFNA(VLOOKUP($B62,'FST TT'!$C:$AH,W$1,0),0)</f>
        <v>0</v>
      </c>
      <c r="X62" s="80">
        <f>_xlfn.IFNA(VLOOKUP($B62,'FST OMT'!$C:$AH,X$1,0),0)+_xlfn.IFNA(VLOOKUP($B62,'FST CV'!$C:$AH,X$1,0),0)+_xlfn.IFNA(VLOOKUP($B62,'FST TT'!$C:$AH,X$1,0),0)</f>
        <v>0</v>
      </c>
      <c r="Y62" s="80">
        <f>_xlfn.IFNA(VLOOKUP($B62,'FST OMT'!$C:$AH,Y$1,0),0)+_xlfn.IFNA(VLOOKUP($B62,'FST CV'!$C:$AH,Y$1,0),0)+_xlfn.IFNA(VLOOKUP($B62,'FST TT'!$C:$AH,Y$1,0),0)</f>
        <v>0</v>
      </c>
      <c r="Z62" s="80">
        <f>_xlfn.IFNA(VLOOKUP($B62,'FST OMT'!$C:$AH,Z$1,0),0)+_xlfn.IFNA(VLOOKUP($B62,'FST CV'!$C:$AH,Z$1,0),0)+_xlfn.IFNA(VLOOKUP($B62,'FST TT'!$C:$AH,Z$1,0),0)</f>
        <v>0</v>
      </c>
      <c r="AA62" s="80">
        <f t="shared" si="106"/>
        <v>0</v>
      </c>
      <c r="AB62" s="80">
        <f t="shared" si="107"/>
        <v>0</v>
      </c>
      <c r="AC62" s="80">
        <f t="shared" si="108"/>
        <v>0</v>
      </c>
      <c r="AD62" s="80">
        <f>_xlfn.IFNA(VLOOKUP($B62,'FST MT'!$C:$FS,123,0),0)</f>
        <v>0</v>
      </c>
      <c r="AE62" s="80">
        <f>_xlfn.IFNA(VLOOKUP($B62,'FST OMT'!$C:$AH,AE$1,0),0)+_xlfn.IFNA(VLOOKUP($B62,'FST CV'!$C:$AH,AE$1,0),0)+_xlfn.IFNA(VLOOKUP($B62,'FST TT'!$C:$AH,AE$1,0),0)</f>
        <v>0</v>
      </c>
      <c r="AF62" s="80">
        <f>_xlfn.IFNA(VLOOKUP($B62,'FST OMT'!$C:$AH,AF$1,0),0)+_xlfn.IFNA(VLOOKUP($B62,'FST CV'!$C:$AH,AF$1,0),0)+_xlfn.IFNA(VLOOKUP($B62,'FST TT'!$C:$AH,AF$1,0),0)</f>
        <v>0</v>
      </c>
      <c r="AG62" s="80">
        <f>_xlfn.IFNA(VLOOKUP($B62,'FST OMT'!$C:$AH,AG$1,0),0)+_xlfn.IFNA(VLOOKUP($B62,'FST CV'!$C:$AH,AG$1,0),0)+_xlfn.IFNA(VLOOKUP($B62,'FST TT'!$C:$AH,AG$1,0),0)</f>
        <v>0</v>
      </c>
      <c r="AH62" s="80">
        <f>_xlfn.IFNA(VLOOKUP($B62,'FST OMT'!$C:$AH,AH$1,0),0)+_xlfn.IFNA(VLOOKUP($B62,'FST CV'!$C:$AH,AH$1,0),0)+_xlfn.IFNA(VLOOKUP($B62,'FST TT'!$C:$AH,AH$1,0),0)</f>
        <v>0</v>
      </c>
      <c r="AI62" s="80">
        <f>_xlfn.IFNA(VLOOKUP($B62,'FST OMT'!$C:$AH,AI$1,0),0)+_xlfn.IFNA(VLOOKUP($B62,'FST CV'!$C:$AH,AI$1,0),0)+_xlfn.IFNA(VLOOKUP($B62,'FST TT'!$C:$AH,AI$1,0),0)</f>
        <v>0</v>
      </c>
      <c r="AJ62" s="80">
        <f>_xlfn.IFNA(VLOOKUP($B62,'FST OMT'!$C:$AH,AJ$1,0),0)+_xlfn.IFNA(VLOOKUP($B62,'FST CV'!$C:$AH,AJ$1,0),0)+_xlfn.IFNA(VLOOKUP($B62,'FST TT'!$C:$AH,AJ$1,0),0)</f>
        <v>0</v>
      </c>
      <c r="AK62" s="80">
        <f>_xlfn.IFNA(VLOOKUP($B62,'FST OMT'!$C:$AH,AK$1,0),0)+_xlfn.IFNA(VLOOKUP($B62,'FST CV'!$C:$AH,AK$1,0),0)+_xlfn.IFNA(VLOOKUP($B62,'FST TT'!$C:$AH,AK$1,0),0)</f>
        <v>0</v>
      </c>
      <c r="AL62" s="80">
        <f>_xlfn.IFNA(VLOOKUP($B62,'FST OMT'!$C:$AH,AL$1,0),0)+_xlfn.IFNA(VLOOKUP($B62,'FST CV'!$C:$AH,AL$1,0),0)+_xlfn.IFNA(VLOOKUP($B62,'FST TT'!$C:$AH,AL$1,0),0)</f>
        <v>0</v>
      </c>
      <c r="AM62" s="80">
        <f t="shared" si="109"/>
        <v>0</v>
      </c>
      <c r="AN62" s="80">
        <f t="shared" si="110"/>
        <v>0</v>
      </c>
      <c r="AO62" s="80">
        <f t="shared" si="111"/>
        <v>0</v>
      </c>
      <c r="AQ62" s="96">
        <f t="shared" si="112"/>
        <v>0</v>
      </c>
      <c r="AR62" s="96">
        <f t="shared" si="112"/>
        <v>0</v>
      </c>
      <c r="AS62" s="96">
        <f t="shared" si="112"/>
        <v>0</v>
      </c>
      <c r="AT62" s="96">
        <f t="shared" si="112"/>
        <v>0</v>
      </c>
      <c r="AU62" s="96">
        <f t="shared" si="112"/>
        <v>0</v>
      </c>
      <c r="AV62" s="96">
        <f t="shared" si="112"/>
        <v>0</v>
      </c>
      <c r="AW62" s="96">
        <f t="shared" si="112"/>
        <v>0</v>
      </c>
      <c r="AX62" s="96">
        <f t="shared" si="112"/>
        <v>0</v>
      </c>
      <c r="AY62" s="96">
        <f t="shared" si="112"/>
        <v>0</v>
      </c>
      <c r="AZ62" s="96">
        <f t="shared" si="112"/>
        <v>0</v>
      </c>
      <c r="BA62" s="96">
        <f t="shared" si="112"/>
        <v>0</v>
      </c>
      <c r="BB62" s="96">
        <f t="shared" si="113"/>
        <v>0</v>
      </c>
      <c r="BC62" s="96">
        <f t="shared" si="113"/>
        <v>0</v>
      </c>
      <c r="BD62" s="96">
        <f t="shared" si="113"/>
        <v>0</v>
      </c>
      <c r="BE62" s="96">
        <f t="shared" si="113"/>
        <v>0</v>
      </c>
      <c r="BF62" s="96">
        <f t="shared" si="113"/>
        <v>0</v>
      </c>
      <c r="BG62" s="96">
        <f t="shared" si="113"/>
        <v>0</v>
      </c>
      <c r="BH62" s="96">
        <f t="shared" si="113"/>
        <v>0</v>
      </c>
      <c r="BI62" s="96">
        <f t="shared" si="113"/>
        <v>0</v>
      </c>
      <c r="BJ62" s="96">
        <f t="shared" si="113"/>
        <v>0</v>
      </c>
      <c r="BK62" s="96">
        <f t="shared" si="113"/>
        <v>0</v>
      </c>
      <c r="BL62" s="96">
        <f t="shared" si="113"/>
        <v>0</v>
      </c>
      <c r="BM62" s="96">
        <f t="shared" si="114"/>
        <v>0</v>
      </c>
      <c r="BN62" s="96">
        <f t="shared" si="114"/>
        <v>0</v>
      </c>
      <c r="BO62" s="96">
        <f t="shared" si="114"/>
        <v>0</v>
      </c>
      <c r="BP62" s="96">
        <f t="shared" si="114"/>
        <v>0</v>
      </c>
      <c r="BQ62" s="96">
        <f t="shared" si="114"/>
        <v>0</v>
      </c>
      <c r="BR62" s="96">
        <f t="shared" si="114"/>
        <v>0</v>
      </c>
      <c r="BS62" s="96">
        <f t="shared" si="114"/>
        <v>0</v>
      </c>
      <c r="BT62" s="96">
        <f t="shared" si="114"/>
        <v>0</v>
      </c>
      <c r="BU62" s="96">
        <f t="shared" si="114"/>
        <v>0</v>
      </c>
      <c r="BV62" s="96">
        <f t="shared" si="114"/>
        <v>0</v>
      </c>
      <c r="BW62" s="96">
        <f t="shared" si="114"/>
        <v>0</v>
      </c>
      <c r="BY62" s="46" t="str">
        <f>_xlfn.IFNA(VLOOKUP(C62,Master_Item!B:D,3,0),0)</f>
        <v>Oishi</v>
      </c>
    </row>
    <row r="63" spans="2:77">
      <c r="B63" s="74">
        <v>310003165</v>
      </c>
      <c r="C63" s="74">
        <v>310003165</v>
      </c>
      <c r="D63" s="46" t="s">
        <v>82</v>
      </c>
      <c r="E63" s="46" t="s">
        <v>83</v>
      </c>
      <c r="F63" s="80">
        <f>_xlfn.IFNA(VLOOKUP($B63,'FST MT'!$A:$K,F$1,0),0)</f>
        <v>0</v>
      </c>
      <c r="G63" s="80">
        <f>_xlfn.IFNA(VLOOKUP($B63,'FST OMT'!$C:$AH,G$1,0),0)+_xlfn.IFNA(VLOOKUP($B63,'FST CV'!$C:$AH,G$1,0),0)+_xlfn.IFNA(VLOOKUP($B63,'FST TT'!$C:$AH,G$1,0),0)</f>
        <v>0</v>
      </c>
      <c r="H63" s="80">
        <f>_xlfn.IFNA(VLOOKUP($B63,'FST OMT'!$C:$AH,H$1,0),0)+_xlfn.IFNA(VLOOKUP($B63,'FST CV'!$C:$AH,H$1,0),0)+_xlfn.IFNA(VLOOKUP($B63,'FST TT'!$C:$AH,H$1,0),0)</f>
        <v>0</v>
      </c>
      <c r="I63" s="80">
        <f>_xlfn.IFNA(VLOOKUP($B63,'FST OMT'!$C:$AH,I$1,0),0)+_xlfn.IFNA(VLOOKUP($B63,'FST CV'!$C:$AH,I$1,0),0)+_xlfn.IFNA(VLOOKUP($B63,'FST TT'!$C:$AH,I$1,0),0)</f>
        <v>0</v>
      </c>
      <c r="J63" s="80">
        <f>_xlfn.IFNA(VLOOKUP($B63,'FST OMT'!$C:$AH,J$1,0),0)+_xlfn.IFNA(VLOOKUP($B63,'FST CV'!$C:$AH,J$1,0),0)+_xlfn.IFNA(VLOOKUP($B63,'FST TT'!$C:$AH,J$1,0),0)</f>
        <v>0</v>
      </c>
      <c r="K63" s="80">
        <f>_xlfn.IFNA(VLOOKUP($B63,'FST OMT'!$C:$AH,K$1,0),0)+_xlfn.IFNA(VLOOKUP($B63,'FST CV'!$C:$AH,K$1,0),0)+_xlfn.IFNA(VLOOKUP($B63,'FST TT'!$C:$AH,K$1,0),0)</f>
        <v>0</v>
      </c>
      <c r="L63" s="80">
        <f>_xlfn.IFNA(VLOOKUP($B63,'FST OMT'!$C:$AH,L$1,0),0)+_xlfn.IFNA(VLOOKUP($B63,'FST CV'!$C:$AH,L$1,0),0)+_xlfn.IFNA(VLOOKUP($B63,'FST TT'!$C:$AH,L$1,0),0)</f>
        <v>0</v>
      </c>
      <c r="M63" s="80">
        <f>_xlfn.IFNA(VLOOKUP($B63,'FST OMT'!$C:$AH,M$1,0),0)+_xlfn.IFNA(VLOOKUP($B63,'FST CV'!$C:$AH,M$1,0),0)+_xlfn.IFNA(VLOOKUP($B63,'FST TT'!$C:$AH,M$1,0),0)</f>
        <v>0</v>
      </c>
      <c r="N63" s="80">
        <f>_xlfn.IFNA(VLOOKUP($B63,'FST OMT'!$C:$AH,N$1,0),0)+_xlfn.IFNA(VLOOKUP($B63,'FST CV'!$C:$AH,N$1,0),0)+_xlfn.IFNA(VLOOKUP($B63,'FST TT'!$C:$AH,N$1,0),0)</f>
        <v>0</v>
      </c>
      <c r="O63" s="80">
        <f t="shared" si="103"/>
        <v>0</v>
      </c>
      <c r="P63" s="80">
        <f t="shared" si="104"/>
        <v>0</v>
      </c>
      <c r="Q63" s="80">
        <f t="shared" si="105"/>
        <v>0</v>
      </c>
      <c r="R63" s="80">
        <f>_xlfn.IFNA(VLOOKUP($B63,'FST MT'!$C:$FS,67,0),0)</f>
        <v>0</v>
      </c>
      <c r="S63" s="80">
        <f>_xlfn.IFNA(VLOOKUP($B63,'FST OMT'!$C:$AH,S$1,0),0)+_xlfn.IFNA(VLOOKUP($B63,'FST CV'!$C:$AH,S$1,0),0)+_xlfn.IFNA(VLOOKUP($B63,'FST TT'!$C:$AH,S$1,0),0)</f>
        <v>0</v>
      </c>
      <c r="T63" s="80">
        <f>_xlfn.IFNA(VLOOKUP($B63,'FST OMT'!$C:$AH,T$1,0),0)+_xlfn.IFNA(VLOOKUP($B63,'FST CV'!$C:$AH,T$1,0),0)+_xlfn.IFNA(VLOOKUP($B63,'FST TT'!$C:$AH,T$1,0),0)</f>
        <v>0</v>
      </c>
      <c r="U63" s="80">
        <f>_xlfn.IFNA(VLOOKUP($B63,'FST OMT'!$C:$AH,U$1,0),0)+_xlfn.IFNA(VLOOKUP($B63,'FST CV'!$C:$AH,U$1,0),0)+_xlfn.IFNA(VLOOKUP($B63,'FST TT'!$C:$AH,U$1,0),0)</f>
        <v>0</v>
      </c>
      <c r="V63" s="80">
        <f>_xlfn.IFNA(VLOOKUP($B63,'FST OMT'!$C:$AH,V$1,0),0)+_xlfn.IFNA(VLOOKUP($B63,'FST CV'!$C:$AH,V$1,0),0)+_xlfn.IFNA(VLOOKUP($B63,'FST TT'!$C:$AH,V$1,0),0)</f>
        <v>0</v>
      </c>
      <c r="W63" s="80">
        <f>_xlfn.IFNA(VLOOKUP($B63,'FST OMT'!$C:$AH,W$1,0),0)+_xlfn.IFNA(VLOOKUP($B63,'FST CV'!$C:$AH,W$1,0),0)+_xlfn.IFNA(VLOOKUP($B63,'FST TT'!$C:$AH,W$1,0),0)</f>
        <v>0</v>
      </c>
      <c r="X63" s="80">
        <f>_xlfn.IFNA(VLOOKUP($B63,'FST OMT'!$C:$AH,X$1,0),0)+_xlfn.IFNA(VLOOKUP($B63,'FST CV'!$C:$AH,X$1,0),0)+_xlfn.IFNA(VLOOKUP($B63,'FST TT'!$C:$AH,X$1,0),0)</f>
        <v>0</v>
      </c>
      <c r="Y63" s="80">
        <f>_xlfn.IFNA(VLOOKUP($B63,'FST OMT'!$C:$AH,Y$1,0),0)+_xlfn.IFNA(VLOOKUP($B63,'FST CV'!$C:$AH,Y$1,0),0)+_xlfn.IFNA(VLOOKUP($B63,'FST TT'!$C:$AH,Y$1,0),0)</f>
        <v>0</v>
      </c>
      <c r="Z63" s="80">
        <f>_xlfn.IFNA(VLOOKUP($B63,'FST OMT'!$C:$AH,Z$1,0),0)+_xlfn.IFNA(VLOOKUP($B63,'FST CV'!$C:$AH,Z$1,0),0)+_xlfn.IFNA(VLOOKUP($B63,'FST TT'!$C:$AH,Z$1,0),0)</f>
        <v>0</v>
      </c>
      <c r="AA63" s="80">
        <f t="shared" si="106"/>
        <v>0</v>
      </c>
      <c r="AB63" s="80">
        <f t="shared" si="107"/>
        <v>0</v>
      </c>
      <c r="AC63" s="80">
        <f t="shared" si="108"/>
        <v>0</v>
      </c>
      <c r="AD63" s="80">
        <f>_xlfn.IFNA(VLOOKUP($B63,'FST MT'!$C:$FS,123,0),0)</f>
        <v>0</v>
      </c>
      <c r="AE63" s="80">
        <f>_xlfn.IFNA(VLOOKUP($B63,'FST OMT'!$C:$AH,AE$1,0),0)+_xlfn.IFNA(VLOOKUP($B63,'FST CV'!$C:$AH,AE$1,0),0)+_xlfn.IFNA(VLOOKUP($B63,'FST TT'!$C:$AH,AE$1,0),0)</f>
        <v>0</v>
      </c>
      <c r="AF63" s="80">
        <f>_xlfn.IFNA(VLOOKUP($B63,'FST OMT'!$C:$AH,AF$1,0),0)+_xlfn.IFNA(VLOOKUP($B63,'FST CV'!$C:$AH,AF$1,0),0)+_xlfn.IFNA(VLOOKUP($B63,'FST TT'!$C:$AH,AF$1,0),0)</f>
        <v>0</v>
      </c>
      <c r="AG63" s="80">
        <f>_xlfn.IFNA(VLOOKUP($B63,'FST OMT'!$C:$AH,AG$1,0),0)+_xlfn.IFNA(VLOOKUP($B63,'FST CV'!$C:$AH,AG$1,0),0)+_xlfn.IFNA(VLOOKUP($B63,'FST TT'!$C:$AH,AG$1,0),0)</f>
        <v>0</v>
      </c>
      <c r="AH63" s="80">
        <f>_xlfn.IFNA(VLOOKUP($B63,'FST OMT'!$C:$AH,AH$1,0),0)+_xlfn.IFNA(VLOOKUP($B63,'FST CV'!$C:$AH,AH$1,0),0)+_xlfn.IFNA(VLOOKUP($B63,'FST TT'!$C:$AH,AH$1,0),0)</f>
        <v>0</v>
      </c>
      <c r="AI63" s="80">
        <f>_xlfn.IFNA(VLOOKUP($B63,'FST OMT'!$C:$AH,AI$1,0),0)+_xlfn.IFNA(VLOOKUP($B63,'FST CV'!$C:$AH,AI$1,0),0)+_xlfn.IFNA(VLOOKUP($B63,'FST TT'!$C:$AH,AI$1,0),0)</f>
        <v>0</v>
      </c>
      <c r="AJ63" s="80">
        <f>_xlfn.IFNA(VLOOKUP($B63,'FST OMT'!$C:$AH,AJ$1,0),0)+_xlfn.IFNA(VLOOKUP($B63,'FST CV'!$C:$AH,AJ$1,0),0)+_xlfn.IFNA(VLOOKUP($B63,'FST TT'!$C:$AH,AJ$1,0),0)</f>
        <v>0</v>
      </c>
      <c r="AK63" s="80">
        <f>_xlfn.IFNA(VLOOKUP($B63,'FST OMT'!$C:$AH,AK$1,0),0)+_xlfn.IFNA(VLOOKUP($B63,'FST CV'!$C:$AH,AK$1,0),0)+_xlfn.IFNA(VLOOKUP($B63,'FST TT'!$C:$AH,AK$1,0),0)</f>
        <v>0</v>
      </c>
      <c r="AL63" s="80">
        <f>_xlfn.IFNA(VLOOKUP($B63,'FST OMT'!$C:$AH,AL$1,0),0)+_xlfn.IFNA(VLOOKUP($B63,'FST CV'!$C:$AH,AL$1,0),0)+_xlfn.IFNA(VLOOKUP($B63,'FST TT'!$C:$AH,AL$1,0),0)</f>
        <v>0</v>
      </c>
      <c r="AM63" s="80">
        <f t="shared" si="109"/>
        <v>0</v>
      </c>
      <c r="AN63" s="80">
        <f t="shared" si="110"/>
        <v>0</v>
      </c>
      <c r="AO63" s="80">
        <f t="shared" si="111"/>
        <v>0</v>
      </c>
      <c r="AQ63" s="96">
        <f t="shared" si="112"/>
        <v>0</v>
      </c>
      <c r="AR63" s="96">
        <f t="shared" si="112"/>
        <v>0</v>
      </c>
      <c r="AS63" s="96">
        <f t="shared" si="112"/>
        <v>0</v>
      </c>
      <c r="AT63" s="96">
        <f t="shared" si="112"/>
        <v>0</v>
      </c>
      <c r="AU63" s="96">
        <f t="shared" si="112"/>
        <v>0</v>
      </c>
      <c r="AV63" s="96">
        <f t="shared" si="112"/>
        <v>0</v>
      </c>
      <c r="AW63" s="96">
        <f t="shared" si="112"/>
        <v>0</v>
      </c>
      <c r="AX63" s="96">
        <f t="shared" si="112"/>
        <v>0</v>
      </c>
      <c r="AY63" s="96">
        <f t="shared" si="112"/>
        <v>0</v>
      </c>
      <c r="AZ63" s="96">
        <f t="shared" si="112"/>
        <v>0</v>
      </c>
      <c r="BA63" s="96">
        <f t="shared" si="112"/>
        <v>0</v>
      </c>
      <c r="BB63" s="96">
        <f t="shared" si="113"/>
        <v>0</v>
      </c>
      <c r="BC63" s="96">
        <f t="shared" si="113"/>
        <v>0</v>
      </c>
      <c r="BD63" s="96">
        <f t="shared" si="113"/>
        <v>0</v>
      </c>
      <c r="BE63" s="96">
        <f t="shared" si="113"/>
        <v>0</v>
      </c>
      <c r="BF63" s="96">
        <f t="shared" si="113"/>
        <v>0</v>
      </c>
      <c r="BG63" s="96">
        <f t="shared" si="113"/>
        <v>0</v>
      </c>
      <c r="BH63" s="96">
        <f t="shared" si="113"/>
        <v>0</v>
      </c>
      <c r="BI63" s="96">
        <f t="shared" si="113"/>
        <v>0</v>
      </c>
      <c r="BJ63" s="96">
        <f t="shared" si="113"/>
        <v>0</v>
      </c>
      <c r="BK63" s="96">
        <f t="shared" si="113"/>
        <v>0</v>
      </c>
      <c r="BL63" s="96">
        <f t="shared" si="113"/>
        <v>0</v>
      </c>
      <c r="BM63" s="96">
        <f t="shared" si="114"/>
        <v>0</v>
      </c>
      <c r="BN63" s="96">
        <f t="shared" si="114"/>
        <v>0</v>
      </c>
      <c r="BO63" s="96">
        <f t="shared" si="114"/>
        <v>0</v>
      </c>
      <c r="BP63" s="96">
        <f t="shared" si="114"/>
        <v>0</v>
      </c>
      <c r="BQ63" s="96">
        <f t="shared" si="114"/>
        <v>0</v>
      </c>
      <c r="BR63" s="96">
        <f t="shared" si="114"/>
        <v>0</v>
      </c>
      <c r="BS63" s="96">
        <f t="shared" si="114"/>
        <v>0</v>
      </c>
      <c r="BT63" s="96">
        <f t="shared" si="114"/>
        <v>0</v>
      </c>
      <c r="BU63" s="96">
        <f t="shared" si="114"/>
        <v>0</v>
      </c>
      <c r="BV63" s="96">
        <f t="shared" si="114"/>
        <v>0</v>
      </c>
      <c r="BW63" s="96">
        <f t="shared" si="114"/>
        <v>0</v>
      </c>
      <c r="BY63" s="46" t="str">
        <f>_xlfn.IFNA(VLOOKUP(C63,Master_Item!B:D,3,0),0)</f>
        <v>Oishi</v>
      </c>
    </row>
    <row r="64" spans="2:77">
      <c r="B64" s="74">
        <v>310003341</v>
      </c>
      <c r="C64" s="74">
        <v>310003341</v>
      </c>
      <c r="D64" s="46" t="s">
        <v>86</v>
      </c>
      <c r="E64" s="46" t="s">
        <v>85</v>
      </c>
      <c r="F64" s="80">
        <f>_xlfn.IFNA(VLOOKUP($B64,'FST MT'!$A:$K,F$1,0),0)</f>
        <v>358.52303330970943</v>
      </c>
      <c r="G64" s="80">
        <f>_xlfn.IFNA(VLOOKUP($B64,'FST OMT'!$C:$AH,G$1,0),0)+_xlfn.IFNA(VLOOKUP($B64,'FST CV'!$C:$AH,G$1,0),0)+_xlfn.IFNA(VLOOKUP($B64,'FST TT'!$C:$AH,G$1,0),0)</f>
        <v>0</v>
      </c>
      <c r="H64" s="80">
        <f>_xlfn.IFNA(VLOOKUP($B64,'FST OMT'!$C:$AH,H$1,0),0)+_xlfn.IFNA(VLOOKUP($B64,'FST CV'!$C:$AH,H$1,0),0)+_xlfn.IFNA(VLOOKUP($B64,'FST TT'!$C:$AH,H$1,0),0)</f>
        <v>7</v>
      </c>
      <c r="I64" s="80">
        <f>_xlfn.IFNA(VLOOKUP($B64,'FST OMT'!$C:$AH,I$1,0),0)+_xlfn.IFNA(VLOOKUP($B64,'FST CV'!$C:$AH,I$1,0),0)+_xlfn.IFNA(VLOOKUP($B64,'FST TT'!$C:$AH,I$1,0),0)</f>
        <v>0</v>
      </c>
      <c r="J64" s="80">
        <f>_xlfn.IFNA(VLOOKUP($B64,'FST OMT'!$C:$AH,J$1,0),0)+_xlfn.IFNA(VLOOKUP($B64,'FST CV'!$C:$AH,J$1,0),0)+_xlfn.IFNA(VLOOKUP($B64,'FST TT'!$C:$AH,J$1,0),0)</f>
        <v>0</v>
      </c>
      <c r="K64" s="80">
        <f>_xlfn.IFNA(VLOOKUP($B64,'FST OMT'!$C:$AH,K$1,0),0)+_xlfn.IFNA(VLOOKUP($B64,'FST CV'!$C:$AH,K$1,0),0)+_xlfn.IFNA(VLOOKUP($B64,'FST TT'!$C:$AH,K$1,0),0)</f>
        <v>0</v>
      </c>
      <c r="L64" s="80">
        <f>_xlfn.IFNA(VLOOKUP($B64,'FST OMT'!$C:$AH,L$1,0),0)+_xlfn.IFNA(VLOOKUP($B64,'FST CV'!$C:$AH,L$1,0),0)+_xlfn.IFNA(VLOOKUP($B64,'FST TT'!$C:$AH,L$1,0),0)</f>
        <v>0</v>
      </c>
      <c r="M64" s="80">
        <f>_xlfn.IFNA(VLOOKUP($B64,'FST OMT'!$C:$AH,M$1,0),0)+_xlfn.IFNA(VLOOKUP($B64,'FST CV'!$C:$AH,M$1,0),0)+_xlfn.IFNA(VLOOKUP($B64,'FST TT'!$C:$AH,M$1,0),0)</f>
        <v>0</v>
      </c>
      <c r="N64" s="80">
        <f>_xlfn.IFNA(VLOOKUP($B64,'FST OMT'!$C:$AH,N$1,0),0)+_xlfn.IFNA(VLOOKUP($B64,'FST CV'!$C:$AH,N$1,0),0)+_xlfn.IFNA(VLOOKUP($B64,'FST TT'!$C:$AH,N$1,0),0)</f>
        <v>0</v>
      </c>
      <c r="O64" s="80">
        <f t="shared" si="103"/>
        <v>0</v>
      </c>
      <c r="P64" s="80">
        <f t="shared" si="104"/>
        <v>0</v>
      </c>
      <c r="Q64" s="80">
        <f t="shared" si="105"/>
        <v>0</v>
      </c>
      <c r="R64" s="80">
        <f>_xlfn.IFNA(VLOOKUP($B64,'FST MT'!$C:$FS,67,0),0)</f>
        <v>0</v>
      </c>
      <c r="S64" s="80">
        <f>_xlfn.IFNA(VLOOKUP($B64,'FST OMT'!$C:$AH,S$1,0),0)+_xlfn.IFNA(VLOOKUP($B64,'FST CV'!$C:$AH,S$1,0),0)+_xlfn.IFNA(VLOOKUP($B64,'FST TT'!$C:$AH,S$1,0),0)</f>
        <v>0</v>
      </c>
      <c r="T64" s="80">
        <f>_xlfn.IFNA(VLOOKUP($B64,'FST OMT'!$C:$AH,T$1,0),0)+_xlfn.IFNA(VLOOKUP($B64,'FST CV'!$C:$AH,T$1,0),0)+_xlfn.IFNA(VLOOKUP($B64,'FST TT'!$C:$AH,T$1,0),0)</f>
        <v>8</v>
      </c>
      <c r="U64" s="80">
        <f>_xlfn.IFNA(VLOOKUP($B64,'FST OMT'!$C:$AH,U$1,0),0)+_xlfn.IFNA(VLOOKUP($B64,'FST CV'!$C:$AH,U$1,0),0)+_xlfn.IFNA(VLOOKUP($B64,'FST TT'!$C:$AH,U$1,0),0)</f>
        <v>0</v>
      </c>
      <c r="V64" s="80">
        <f>_xlfn.IFNA(VLOOKUP($B64,'FST OMT'!$C:$AH,V$1,0),0)+_xlfn.IFNA(VLOOKUP($B64,'FST CV'!$C:$AH,V$1,0),0)+_xlfn.IFNA(VLOOKUP($B64,'FST TT'!$C:$AH,V$1,0),0)</f>
        <v>0</v>
      </c>
      <c r="W64" s="80">
        <f>_xlfn.IFNA(VLOOKUP($B64,'FST OMT'!$C:$AH,W$1,0),0)+_xlfn.IFNA(VLOOKUP($B64,'FST CV'!$C:$AH,W$1,0),0)+_xlfn.IFNA(VLOOKUP($B64,'FST TT'!$C:$AH,W$1,0),0)</f>
        <v>0</v>
      </c>
      <c r="X64" s="80">
        <f>_xlfn.IFNA(VLOOKUP($B64,'FST OMT'!$C:$AH,X$1,0),0)+_xlfn.IFNA(VLOOKUP($B64,'FST CV'!$C:$AH,X$1,0),0)+_xlfn.IFNA(VLOOKUP($B64,'FST TT'!$C:$AH,X$1,0),0)</f>
        <v>0</v>
      </c>
      <c r="Y64" s="80">
        <f>_xlfn.IFNA(VLOOKUP($B64,'FST OMT'!$C:$AH,Y$1,0),0)+_xlfn.IFNA(VLOOKUP($B64,'FST CV'!$C:$AH,Y$1,0),0)+_xlfn.IFNA(VLOOKUP($B64,'FST TT'!$C:$AH,Y$1,0),0)</f>
        <v>0</v>
      </c>
      <c r="Z64" s="80">
        <f>_xlfn.IFNA(VLOOKUP($B64,'FST OMT'!$C:$AH,Z$1,0),0)+_xlfn.IFNA(VLOOKUP($B64,'FST CV'!$C:$AH,Z$1,0),0)+_xlfn.IFNA(VLOOKUP($B64,'FST TT'!$C:$AH,Z$1,0),0)</f>
        <v>0</v>
      </c>
      <c r="AA64" s="80">
        <f t="shared" si="106"/>
        <v>0</v>
      </c>
      <c r="AB64" s="80">
        <f t="shared" si="107"/>
        <v>0</v>
      </c>
      <c r="AC64" s="80">
        <f t="shared" si="108"/>
        <v>0</v>
      </c>
      <c r="AD64" s="80">
        <f>_xlfn.IFNA(VLOOKUP($B64,'FST MT'!$C:$FS,123,0),0)</f>
        <v>0</v>
      </c>
      <c r="AE64" s="80">
        <f>_xlfn.IFNA(VLOOKUP($B64,'FST OMT'!$C:$AH,AE$1,0),0)+_xlfn.IFNA(VLOOKUP($B64,'FST CV'!$C:$AH,AE$1,0),0)+_xlfn.IFNA(VLOOKUP($B64,'FST TT'!$C:$AH,AE$1,0),0)</f>
        <v>0</v>
      </c>
      <c r="AF64" s="80">
        <f>_xlfn.IFNA(VLOOKUP($B64,'FST OMT'!$C:$AH,AF$1,0),0)+_xlfn.IFNA(VLOOKUP($B64,'FST CV'!$C:$AH,AF$1,0),0)+_xlfn.IFNA(VLOOKUP($B64,'FST TT'!$C:$AH,AF$1,0),0)</f>
        <v>6</v>
      </c>
      <c r="AG64" s="80">
        <f>_xlfn.IFNA(VLOOKUP($B64,'FST OMT'!$C:$AH,AG$1,0),0)+_xlfn.IFNA(VLOOKUP($B64,'FST CV'!$C:$AH,AG$1,0),0)+_xlfn.IFNA(VLOOKUP($B64,'FST TT'!$C:$AH,AG$1,0),0)</f>
        <v>0</v>
      </c>
      <c r="AH64" s="80">
        <f>_xlfn.IFNA(VLOOKUP($B64,'FST OMT'!$C:$AH,AH$1,0),0)+_xlfn.IFNA(VLOOKUP($B64,'FST CV'!$C:$AH,AH$1,0),0)+_xlfn.IFNA(VLOOKUP($B64,'FST TT'!$C:$AH,AH$1,0),0)</f>
        <v>0</v>
      </c>
      <c r="AI64" s="80">
        <f>_xlfn.IFNA(VLOOKUP($B64,'FST OMT'!$C:$AH,AI$1,0),0)+_xlfn.IFNA(VLOOKUP($B64,'FST CV'!$C:$AH,AI$1,0),0)+_xlfn.IFNA(VLOOKUP($B64,'FST TT'!$C:$AH,AI$1,0),0)</f>
        <v>0</v>
      </c>
      <c r="AJ64" s="80">
        <f>_xlfn.IFNA(VLOOKUP($B64,'FST OMT'!$C:$AH,AJ$1,0),0)+_xlfn.IFNA(VLOOKUP($B64,'FST CV'!$C:$AH,AJ$1,0),0)+_xlfn.IFNA(VLOOKUP($B64,'FST TT'!$C:$AH,AJ$1,0),0)</f>
        <v>0</v>
      </c>
      <c r="AK64" s="80">
        <f>_xlfn.IFNA(VLOOKUP($B64,'FST OMT'!$C:$AH,AK$1,0),0)+_xlfn.IFNA(VLOOKUP($B64,'FST CV'!$C:$AH,AK$1,0),0)+_xlfn.IFNA(VLOOKUP($B64,'FST TT'!$C:$AH,AK$1,0),0)</f>
        <v>0</v>
      </c>
      <c r="AL64" s="80">
        <f>_xlfn.IFNA(VLOOKUP($B64,'FST OMT'!$C:$AH,AL$1,0),0)+_xlfn.IFNA(VLOOKUP($B64,'FST CV'!$C:$AH,AL$1,0),0)+_xlfn.IFNA(VLOOKUP($B64,'FST TT'!$C:$AH,AL$1,0),0)</f>
        <v>0</v>
      </c>
      <c r="AM64" s="80">
        <f t="shared" si="109"/>
        <v>0</v>
      </c>
      <c r="AN64" s="80">
        <f t="shared" si="110"/>
        <v>0</v>
      </c>
      <c r="AO64" s="80">
        <f t="shared" si="111"/>
        <v>0</v>
      </c>
      <c r="AQ64" s="96">
        <f t="shared" si="112"/>
        <v>0</v>
      </c>
      <c r="AR64" s="96">
        <f t="shared" si="112"/>
        <v>1</v>
      </c>
      <c r="AS64" s="96">
        <f t="shared" si="112"/>
        <v>0</v>
      </c>
      <c r="AT64" s="96">
        <f t="shared" si="112"/>
        <v>0</v>
      </c>
      <c r="AU64" s="96">
        <f t="shared" si="112"/>
        <v>0</v>
      </c>
      <c r="AV64" s="96">
        <f t="shared" si="112"/>
        <v>0</v>
      </c>
      <c r="AW64" s="96">
        <f t="shared" si="112"/>
        <v>0</v>
      </c>
      <c r="AX64" s="96">
        <f t="shared" si="112"/>
        <v>0</v>
      </c>
      <c r="AY64" s="96">
        <f t="shared" si="112"/>
        <v>0</v>
      </c>
      <c r="AZ64" s="96">
        <f t="shared" si="112"/>
        <v>0</v>
      </c>
      <c r="BA64" s="96">
        <f t="shared" si="112"/>
        <v>0</v>
      </c>
      <c r="BB64" s="96">
        <f t="shared" si="113"/>
        <v>0</v>
      </c>
      <c r="BC64" s="96">
        <f t="shared" si="113"/>
        <v>1</v>
      </c>
      <c r="BD64" s="96">
        <f t="shared" si="113"/>
        <v>0</v>
      </c>
      <c r="BE64" s="96">
        <f t="shared" si="113"/>
        <v>0</v>
      </c>
      <c r="BF64" s="96">
        <f t="shared" si="113"/>
        <v>0</v>
      </c>
      <c r="BG64" s="96">
        <f t="shared" si="113"/>
        <v>0</v>
      </c>
      <c r="BH64" s="96">
        <f t="shared" si="113"/>
        <v>0</v>
      </c>
      <c r="BI64" s="96">
        <f t="shared" si="113"/>
        <v>0</v>
      </c>
      <c r="BJ64" s="96">
        <f t="shared" si="113"/>
        <v>0</v>
      </c>
      <c r="BK64" s="96">
        <f t="shared" si="113"/>
        <v>0</v>
      </c>
      <c r="BL64" s="96">
        <f t="shared" si="113"/>
        <v>0</v>
      </c>
      <c r="BM64" s="96">
        <f t="shared" si="114"/>
        <v>0</v>
      </c>
      <c r="BN64" s="96">
        <f t="shared" si="114"/>
        <v>1</v>
      </c>
      <c r="BO64" s="96">
        <f t="shared" si="114"/>
        <v>0</v>
      </c>
      <c r="BP64" s="96">
        <f t="shared" si="114"/>
        <v>0</v>
      </c>
      <c r="BQ64" s="96">
        <f t="shared" si="114"/>
        <v>0</v>
      </c>
      <c r="BR64" s="96">
        <f t="shared" si="114"/>
        <v>0</v>
      </c>
      <c r="BS64" s="96">
        <f t="shared" si="114"/>
        <v>0</v>
      </c>
      <c r="BT64" s="96">
        <f t="shared" si="114"/>
        <v>0</v>
      </c>
      <c r="BU64" s="96">
        <f t="shared" si="114"/>
        <v>0</v>
      </c>
      <c r="BV64" s="96">
        <f t="shared" si="114"/>
        <v>0</v>
      </c>
      <c r="BW64" s="96">
        <f t="shared" si="114"/>
        <v>0</v>
      </c>
      <c r="BY64" s="46" t="str">
        <f>_xlfn.IFNA(VLOOKUP(C64,Master_Item!B:D,3,0),0)</f>
        <v>Oishi</v>
      </c>
    </row>
    <row r="65" spans="2:77">
      <c r="B65" s="74">
        <v>310003340</v>
      </c>
      <c r="C65" s="74">
        <v>310003340</v>
      </c>
      <c r="D65" s="46" t="s">
        <v>84</v>
      </c>
      <c r="E65" s="46" t="s">
        <v>87</v>
      </c>
      <c r="F65" s="80">
        <f>_xlfn.IFNA(VLOOKUP($B65,'FST MT'!$A:$K,F$1,0),0)</f>
        <v>0</v>
      </c>
      <c r="G65" s="80">
        <f>_xlfn.IFNA(VLOOKUP($B65,'FST OMT'!$C:$AH,G$1,0),0)+_xlfn.IFNA(VLOOKUP($B65,'FST CV'!$C:$AH,G$1,0),0)+_xlfn.IFNA(VLOOKUP($B65,'FST TT'!$C:$AH,G$1,0),0)</f>
        <v>0</v>
      </c>
      <c r="H65" s="80">
        <f>_xlfn.IFNA(VLOOKUP($B65,'FST OMT'!$C:$AH,H$1,0),0)+_xlfn.IFNA(VLOOKUP($B65,'FST CV'!$C:$AH,H$1,0),0)+_xlfn.IFNA(VLOOKUP($B65,'FST TT'!$C:$AH,H$1,0),0)</f>
        <v>0</v>
      </c>
      <c r="I65" s="80">
        <f>_xlfn.IFNA(VLOOKUP($B65,'FST OMT'!$C:$AH,I$1,0),0)+_xlfn.IFNA(VLOOKUP($B65,'FST CV'!$C:$AH,I$1,0),0)+_xlfn.IFNA(VLOOKUP($B65,'FST TT'!$C:$AH,I$1,0),0)</f>
        <v>0</v>
      </c>
      <c r="J65" s="80">
        <f>_xlfn.IFNA(VLOOKUP($B65,'FST OMT'!$C:$AH,J$1,0),0)+_xlfn.IFNA(VLOOKUP($B65,'FST CV'!$C:$AH,J$1,0),0)+_xlfn.IFNA(VLOOKUP($B65,'FST TT'!$C:$AH,J$1,0),0)</f>
        <v>0</v>
      </c>
      <c r="K65" s="80">
        <f>_xlfn.IFNA(VLOOKUP($B65,'FST OMT'!$C:$AH,K$1,0),0)+_xlfn.IFNA(VLOOKUP($B65,'FST CV'!$C:$AH,K$1,0),0)+_xlfn.IFNA(VLOOKUP($B65,'FST TT'!$C:$AH,K$1,0),0)</f>
        <v>0</v>
      </c>
      <c r="L65" s="80">
        <f>_xlfn.IFNA(VLOOKUP($B65,'FST OMT'!$C:$AH,L$1,0),0)+_xlfn.IFNA(VLOOKUP($B65,'FST CV'!$C:$AH,L$1,0),0)+_xlfn.IFNA(VLOOKUP($B65,'FST TT'!$C:$AH,L$1,0),0)</f>
        <v>0</v>
      </c>
      <c r="M65" s="80">
        <f>_xlfn.IFNA(VLOOKUP($B65,'FST OMT'!$C:$AH,M$1,0),0)+_xlfn.IFNA(VLOOKUP($B65,'FST CV'!$C:$AH,M$1,0),0)+_xlfn.IFNA(VLOOKUP($B65,'FST TT'!$C:$AH,M$1,0),0)</f>
        <v>0</v>
      </c>
      <c r="N65" s="80">
        <f>_xlfn.IFNA(VLOOKUP($B65,'FST OMT'!$C:$AH,N$1,0),0)+_xlfn.IFNA(VLOOKUP($B65,'FST CV'!$C:$AH,N$1,0),0)+_xlfn.IFNA(VLOOKUP($B65,'FST TT'!$C:$AH,N$1,0),0)</f>
        <v>0</v>
      </c>
      <c r="O65" s="80">
        <f t="shared" si="103"/>
        <v>0</v>
      </c>
      <c r="P65" s="80">
        <f t="shared" si="104"/>
        <v>0</v>
      </c>
      <c r="Q65" s="80">
        <f t="shared" si="105"/>
        <v>0</v>
      </c>
      <c r="R65" s="80">
        <f>_xlfn.IFNA(VLOOKUP($B65,'FST MT'!$C:$FS,67,0),0)</f>
        <v>0</v>
      </c>
      <c r="S65" s="80">
        <f>_xlfn.IFNA(VLOOKUP($B65,'FST OMT'!$C:$AH,S$1,0),0)+_xlfn.IFNA(VLOOKUP($B65,'FST CV'!$C:$AH,S$1,0),0)+_xlfn.IFNA(VLOOKUP($B65,'FST TT'!$C:$AH,S$1,0),0)</f>
        <v>0</v>
      </c>
      <c r="T65" s="80">
        <f>_xlfn.IFNA(VLOOKUP($B65,'FST OMT'!$C:$AH,T$1,0),0)+_xlfn.IFNA(VLOOKUP($B65,'FST CV'!$C:$AH,T$1,0),0)+_xlfn.IFNA(VLOOKUP($B65,'FST TT'!$C:$AH,T$1,0),0)</f>
        <v>0</v>
      </c>
      <c r="U65" s="80">
        <f>_xlfn.IFNA(VLOOKUP($B65,'FST OMT'!$C:$AH,U$1,0),0)+_xlfn.IFNA(VLOOKUP($B65,'FST CV'!$C:$AH,U$1,0),0)+_xlfn.IFNA(VLOOKUP($B65,'FST TT'!$C:$AH,U$1,0),0)</f>
        <v>0</v>
      </c>
      <c r="V65" s="80">
        <f>_xlfn.IFNA(VLOOKUP($B65,'FST OMT'!$C:$AH,V$1,0),0)+_xlfn.IFNA(VLOOKUP($B65,'FST CV'!$C:$AH,V$1,0),0)+_xlfn.IFNA(VLOOKUP($B65,'FST TT'!$C:$AH,V$1,0),0)</f>
        <v>0</v>
      </c>
      <c r="W65" s="80">
        <f>_xlfn.IFNA(VLOOKUP($B65,'FST OMT'!$C:$AH,W$1,0),0)+_xlfn.IFNA(VLOOKUP($B65,'FST CV'!$C:$AH,W$1,0),0)+_xlfn.IFNA(VLOOKUP($B65,'FST TT'!$C:$AH,W$1,0),0)</f>
        <v>0</v>
      </c>
      <c r="X65" s="80">
        <f>_xlfn.IFNA(VLOOKUP($B65,'FST OMT'!$C:$AH,X$1,0),0)+_xlfn.IFNA(VLOOKUP($B65,'FST CV'!$C:$AH,X$1,0),0)+_xlfn.IFNA(VLOOKUP($B65,'FST TT'!$C:$AH,X$1,0),0)</f>
        <v>0</v>
      </c>
      <c r="Y65" s="80">
        <f>_xlfn.IFNA(VLOOKUP($B65,'FST OMT'!$C:$AH,Y$1,0),0)+_xlfn.IFNA(VLOOKUP($B65,'FST CV'!$C:$AH,Y$1,0),0)+_xlfn.IFNA(VLOOKUP($B65,'FST TT'!$C:$AH,Y$1,0),0)</f>
        <v>0</v>
      </c>
      <c r="Z65" s="80">
        <f>_xlfn.IFNA(VLOOKUP($B65,'FST OMT'!$C:$AH,Z$1,0),0)+_xlfn.IFNA(VLOOKUP($B65,'FST CV'!$C:$AH,Z$1,0),0)+_xlfn.IFNA(VLOOKUP($B65,'FST TT'!$C:$AH,Z$1,0),0)</f>
        <v>0</v>
      </c>
      <c r="AA65" s="80">
        <f t="shared" si="106"/>
        <v>0</v>
      </c>
      <c r="AB65" s="80">
        <f t="shared" si="107"/>
        <v>0</v>
      </c>
      <c r="AC65" s="80">
        <f t="shared" si="108"/>
        <v>0</v>
      </c>
      <c r="AD65" s="80">
        <f>_xlfn.IFNA(VLOOKUP($B65,'FST MT'!$C:$FS,123,0),0)</f>
        <v>0</v>
      </c>
      <c r="AE65" s="80">
        <f>_xlfn.IFNA(VLOOKUP($B65,'FST OMT'!$C:$AH,AE$1,0),0)+_xlfn.IFNA(VLOOKUP($B65,'FST CV'!$C:$AH,AE$1,0),0)+_xlfn.IFNA(VLOOKUP($B65,'FST TT'!$C:$AH,AE$1,0),0)</f>
        <v>0</v>
      </c>
      <c r="AF65" s="80">
        <f>_xlfn.IFNA(VLOOKUP($B65,'FST OMT'!$C:$AH,AF$1,0),0)+_xlfn.IFNA(VLOOKUP($B65,'FST CV'!$C:$AH,AF$1,0),0)+_xlfn.IFNA(VLOOKUP($B65,'FST TT'!$C:$AH,AF$1,0),0)</f>
        <v>0</v>
      </c>
      <c r="AG65" s="80">
        <f>_xlfn.IFNA(VLOOKUP($B65,'FST OMT'!$C:$AH,AG$1,0),0)+_xlfn.IFNA(VLOOKUP($B65,'FST CV'!$C:$AH,AG$1,0),0)+_xlfn.IFNA(VLOOKUP($B65,'FST TT'!$C:$AH,AG$1,0),0)</f>
        <v>0</v>
      </c>
      <c r="AH65" s="80">
        <f>_xlfn.IFNA(VLOOKUP($B65,'FST OMT'!$C:$AH,AH$1,0),0)+_xlfn.IFNA(VLOOKUP($B65,'FST CV'!$C:$AH,AH$1,0),0)+_xlfn.IFNA(VLOOKUP($B65,'FST TT'!$C:$AH,AH$1,0),0)</f>
        <v>0</v>
      </c>
      <c r="AI65" s="80">
        <f>_xlfn.IFNA(VLOOKUP($B65,'FST OMT'!$C:$AH,AI$1,0),0)+_xlfn.IFNA(VLOOKUP($B65,'FST CV'!$C:$AH,AI$1,0),0)+_xlfn.IFNA(VLOOKUP($B65,'FST TT'!$C:$AH,AI$1,0),0)</f>
        <v>0</v>
      </c>
      <c r="AJ65" s="80">
        <f>_xlfn.IFNA(VLOOKUP($B65,'FST OMT'!$C:$AH,AJ$1,0),0)+_xlfn.IFNA(VLOOKUP($B65,'FST CV'!$C:$AH,AJ$1,0),0)+_xlfn.IFNA(VLOOKUP($B65,'FST TT'!$C:$AH,AJ$1,0),0)</f>
        <v>0</v>
      </c>
      <c r="AK65" s="80">
        <f>_xlfn.IFNA(VLOOKUP($B65,'FST OMT'!$C:$AH,AK$1,0),0)+_xlfn.IFNA(VLOOKUP($B65,'FST CV'!$C:$AH,AK$1,0),0)+_xlfn.IFNA(VLOOKUP($B65,'FST TT'!$C:$AH,AK$1,0),0)</f>
        <v>0</v>
      </c>
      <c r="AL65" s="80">
        <f>_xlfn.IFNA(VLOOKUP($B65,'FST OMT'!$C:$AH,AL$1,0),0)+_xlfn.IFNA(VLOOKUP($B65,'FST CV'!$C:$AH,AL$1,0),0)+_xlfn.IFNA(VLOOKUP($B65,'FST TT'!$C:$AH,AL$1,0),0)</f>
        <v>0</v>
      </c>
      <c r="AM65" s="80">
        <f t="shared" si="109"/>
        <v>0</v>
      </c>
      <c r="AN65" s="80">
        <f t="shared" si="110"/>
        <v>0</v>
      </c>
      <c r="AO65" s="80">
        <f t="shared" si="111"/>
        <v>0</v>
      </c>
      <c r="AQ65" s="96">
        <f t="shared" si="112"/>
        <v>0</v>
      </c>
      <c r="AR65" s="96">
        <f t="shared" si="112"/>
        <v>0</v>
      </c>
      <c r="AS65" s="96">
        <f t="shared" si="112"/>
        <v>0</v>
      </c>
      <c r="AT65" s="96">
        <f t="shared" si="112"/>
        <v>0</v>
      </c>
      <c r="AU65" s="96">
        <f t="shared" si="112"/>
        <v>0</v>
      </c>
      <c r="AV65" s="96">
        <f t="shared" si="112"/>
        <v>0</v>
      </c>
      <c r="AW65" s="96">
        <f t="shared" si="112"/>
        <v>0</v>
      </c>
      <c r="AX65" s="96">
        <f t="shared" si="112"/>
        <v>0</v>
      </c>
      <c r="AY65" s="96">
        <f t="shared" si="112"/>
        <v>0</v>
      </c>
      <c r="AZ65" s="96">
        <f t="shared" si="112"/>
        <v>0</v>
      </c>
      <c r="BA65" s="96">
        <f t="shared" si="112"/>
        <v>0</v>
      </c>
      <c r="BB65" s="96">
        <f t="shared" si="113"/>
        <v>0</v>
      </c>
      <c r="BC65" s="96">
        <f t="shared" si="113"/>
        <v>0</v>
      </c>
      <c r="BD65" s="96">
        <f t="shared" si="113"/>
        <v>0</v>
      </c>
      <c r="BE65" s="96">
        <f t="shared" si="113"/>
        <v>0</v>
      </c>
      <c r="BF65" s="96">
        <f t="shared" si="113"/>
        <v>0</v>
      </c>
      <c r="BG65" s="96">
        <f t="shared" si="113"/>
        <v>0</v>
      </c>
      <c r="BH65" s="96">
        <f t="shared" si="113"/>
        <v>0</v>
      </c>
      <c r="BI65" s="96">
        <f t="shared" si="113"/>
        <v>0</v>
      </c>
      <c r="BJ65" s="96">
        <f t="shared" si="113"/>
        <v>0</v>
      </c>
      <c r="BK65" s="96">
        <f t="shared" si="113"/>
        <v>0</v>
      </c>
      <c r="BL65" s="96">
        <f t="shared" si="113"/>
        <v>0</v>
      </c>
      <c r="BM65" s="96">
        <f t="shared" si="114"/>
        <v>0</v>
      </c>
      <c r="BN65" s="96">
        <f t="shared" si="114"/>
        <v>0</v>
      </c>
      <c r="BO65" s="96">
        <f t="shared" si="114"/>
        <v>0</v>
      </c>
      <c r="BP65" s="96">
        <f t="shared" si="114"/>
        <v>0</v>
      </c>
      <c r="BQ65" s="96">
        <f t="shared" si="114"/>
        <v>0</v>
      </c>
      <c r="BR65" s="96">
        <f t="shared" si="114"/>
        <v>0</v>
      </c>
      <c r="BS65" s="96">
        <f t="shared" si="114"/>
        <v>0</v>
      </c>
      <c r="BT65" s="96">
        <f t="shared" si="114"/>
        <v>0</v>
      </c>
      <c r="BU65" s="96">
        <f t="shared" si="114"/>
        <v>0</v>
      </c>
      <c r="BV65" s="96">
        <f t="shared" si="114"/>
        <v>0</v>
      </c>
      <c r="BW65" s="96">
        <f t="shared" si="114"/>
        <v>0</v>
      </c>
      <c r="BY65" s="46" t="str">
        <f>_xlfn.IFNA(VLOOKUP(C65,Master_Item!B:D,3,0),0)</f>
        <v>Oishi</v>
      </c>
    </row>
    <row r="66" spans="2:77">
      <c r="B66" s="74">
        <v>310003416</v>
      </c>
      <c r="C66" s="74">
        <v>310003416</v>
      </c>
      <c r="D66" s="46" t="s">
        <v>234</v>
      </c>
      <c r="E66" s="46" t="s">
        <v>205</v>
      </c>
      <c r="F66" s="80">
        <f>_xlfn.IFNA(VLOOKUP($B66,'FST MT'!$A:$K,F$1,0),0)</f>
        <v>0</v>
      </c>
      <c r="G66" s="80">
        <f>_xlfn.IFNA(VLOOKUP($B66,'FST OMT'!$C:$AH,G$1,0),0)+_xlfn.IFNA(VLOOKUP($B66,'FST CV'!$C:$AH,G$1,0),0)+_xlfn.IFNA(VLOOKUP($B66,'FST TT'!$C:$AH,G$1,0),0)</f>
        <v>0</v>
      </c>
      <c r="H66" s="80">
        <f>_xlfn.IFNA(VLOOKUP($B66,'FST OMT'!$C:$AH,H$1,0),0)+_xlfn.IFNA(VLOOKUP($B66,'FST CV'!$C:$AH,H$1,0),0)+_xlfn.IFNA(VLOOKUP($B66,'FST TT'!$C:$AH,H$1,0),0)</f>
        <v>0</v>
      </c>
      <c r="I66" s="80">
        <f>_xlfn.IFNA(VLOOKUP($B66,'FST OMT'!$C:$AH,I$1,0),0)+_xlfn.IFNA(VLOOKUP($B66,'FST CV'!$C:$AH,I$1,0),0)+_xlfn.IFNA(VLOOKUP($B66,'FST TT'!$C:$AH,I$1,0),0)</f>
        <v>0</v>
      </c>
      <c r="J66" s="80">
        <f>_xlfn.IFNA(VLOOKUP($B66,'FST OMT'!$C:$AH,J$1,0),0)+_xlfn.IFNA(VLOOKUP($B66,'FST CV'!$C:$AH,J$1,0),0)+_xlfn.IFNA(VLOOKUP($B66,'FST TT'!$C:$AH,J$1,0),0)</f>
        <v>0</v>
      </c>
      <c r="K66" s="80">
        <f>_xlfn.IFNA(VLOOKUP($B66,'FST OMT'!$C:$AH,K$1,0),0)+_xlfn.IFNA(VLOOKUP($B66,'FST CV'!$C:$AH,K$1,0),0)+_xlfn.IFNA(VLOOKUP($B66,'FST TT'!$C:$AH,K$1,0),0)</f>
        <v>0</v>
      </c>
      <c r="L66" s="80">
        <f>_xlfn.IFNA(VLOOKUP($B66,'FST OMT'!$C:$AH,L$1,0),0)+_xlfn.IFNA(VLOOKUP($B66,'FST CV'!$C:$AH,L$1,0),0)+_xlfn.IFNA(VLOOKUP($B66,'FST TT'!$C:$AH,L$1,0),0)</f>
        <v>0</v>
      </c>
      <c r="M66" s="80">
        <f>_xlfn.IFNA(VLOOKUP($B66,'FST OMT'!$C:$AH,M$1,0),0)+_xlfn.IFNA(VLOOKUP($B66,'FST CV'!$C:$AH,M$1,0),0)+_xlfn.IFNA(VLOOKUP($B66,'FST TT'!$C:$AH,M$1,0),0)</f>
        <v>0</v>
      </c>
      <c r="N66" s="80">
        <f>_xlfn.IFNA(VLOOKUP($B66,'FST OMT'!$C:$AH,N$1,0),0)+_xlfn.IFNA(VLOOKUP($B66,'FST CV'!$C:$AH,N$1,0),0)+_xlfn.IFNA(VLOOKUP($B66,'FST TT'!$C:$AH,N$1,0),0)</f>
        <v>0</v>
      </c>
      <c r="O66" s="80">
        <f t="shared" si="103"/>
        <v>0</v>
      </c>
      <c r="P66" s="80">
        <f t="shared" si="104"/>
        <v>0</v>
      </c>
      <c r="Q66" s="80">
        <f t="shared" si="105"/>
        <v>0</v>
      </c>
      <c r="R66" s="80">
        <f>_xlfn.IFNA(VLOOKUP($B66,'FST MT'!$C:$FS,67,0),0)</f>
        <v>0</v>
      </c>
      <c r="S66" s="80">
        <f>_xlfn.IFNA(VLOOKUP($B66,'FST OMT'!$C:$AH,S$1,0),0)+_xlfn.IFNA(VLOOKUP($B66,'FST CV'!$C:$AH,S$1,0),0)+_xlfn.IFNA(VLOOKUP($B66,'FST TT'!$C:$AH,S$1,0),0)</f>
        <v>0</v>
      </c>
      <c r="T66" s="80">
        <f>_xlfn.IFNA(VLOOKUP($B66,'FST OMT'!$C:$AH,T$1,0),0)+_xlfn.IFNA(VLOOKUP($B66,'FST CV'!$C:$AH,T$1,0),0)+_xlfn.IFNA(VLOOKUP($B66,'FST TT'!$C:$AH,T$1,0),0)</f>
        <v>0</v>
      </c>
      <c r="U66" s="80">
        <f>_xlfn.IFNA(VLOOKUP($B66,'FST OMT'!$C:$AH,U$1,0),0)+_xlfn.IFNA(VLOOKUP($B66,'FST CV'!$C:$AH,U$1,0),0)+_xlfn.IFNA(VLOOKUP($B66,'FST TT'!$C:$AH,U$1,0),0)</f>
        <v>0</v>
      </c>
      <c r="V66" s="80">
        <f>_xlfn.IFNA(VLOOKUP($B66,'FST OMT'!$C:$AH,V$1,0),0)+_xlfn.IFNA(VLOOKUP($B66,'FST CV'!$C:$AH,V$1,0),0)+_xlfn.IFNA(VLOOKUP($B66,'FST TT'!$C:$AH,V$1,0),0)</f>
        <v>0</v>
      </c>
      <c r="W66" s="80">
        <f>_xlfn.IFNA(VLOOKUP($B66,'FST OMT'!$C:$AH,W$1,0),0)+_xlfn.IFNA(VLOOKUP($B66,'FST CV'!$C:$AH,W$1,0),0)+_xlfn.IFNA(VLOOKUP($B66,'FST TT'!$C:$AH,W$1,0),0)</f>
        <v>0</v>
      </c>
      <c r="X66" s="80">
        <f>_xlfn.IFNA(VLOOKUP($B66,'FST OMT'!$C:$AH,X$1,0),0)+_xlfn.IFNA(VLOOKUP($B66,'FST CV'!$C:$AH,X$1,0),0)+_xlfn.IFNA(VLOOKUP($B66,'FST TT'!$C:$AH,X$1,0),0)</f>
        <v>0</v>
      </c>
      <c r="Y66" s="80">
        <f>_xlfn.IFNA(VLOOKUP($B66,'FST OMT'!$C:$AH,Y$1,0),0)+_xlfn.IFNA(VLOOKUP($B66,'FST CV'!$C:$AH,Y$1,0),0)+_xlfn.IFNA(VLOOKUP($B66,'FST TT'!$C:$AH,Y$1,0),0)</f>
        <v>0</v>
      </c>
      <c r="Z66" s="80">
        <f>_xlfn.IFNA(VLOOKUP($B66,'FST OMT'!$C:$AH,Z$1,0),0)+_xlfn.IFNA(VLOOKUP($B66,'FST CV'!$C:$AH,Z$1,0),0)+_xlfn.IFNA(VLOOKUP($B66,'FST TT'!$C:$AH,Z$1,0),0)</f>
        <v>0</v>
      </c>
      <c r="AA66" s="80">
        <f t="shared" si="106"/>
        <v>0</v>
      </c>
      <c r="AB66" s="80">
        <f t="shared" si="107"/>
        <v>0</v>
      </c>
      <c r="AC66" s="80">
        <f t="shared" si="108"/>
        <v>0</v>
      </c>
      <c r="AD66" s="80">
        <f>_xlfn.IFNA(VLOOKUP($B66,'FST MT'!$C:$FS,123,0),0)</f>
        <v>0</v>
      </c>
      <c r="AE66" s="80">
        <f>_xlfn.IFNA(VLOOKUP($B66,'FST OMT'!$C:$AH,AE$1,0),0)+_xlfn.IFNA(VLOOKUP($B66,'FST CV'!$C:$AH,AE$1,0),0)+_xlfn.IFNA(VLOOKUP($B66,'FST TT'!$C:$AH,AE$1,0),0)</f>
        <v>0</v>
      </c>
      <c r="AF66" s="80">
        <f>_xlfn.IFNA(VLOOKUP($B66,'FST OMT'!$C:$AH,AF$1,0),0)+_xlfn.IFNA(VLOOKUP($B66,'FST CV'!$C:$AH,AF$1,0),0)+_xlfn.IFNA(VLOOKUP($B66,'FST TT'!$C:$AH,AF$1,0),0)</f>
        <v>0</v>
      </c>
      <c r="AG66" s="80">
        <f>_xlfn.IFNA(VLOOKUP($B66,'FST OMT'!$C:$AH,AG$1,0),0)+_xlfn.IFNA(VLOOKUP($B66,'FST CV'!$C:$AH,AG$1,0),0)+_xlfn.IFNA(VLOOKUP($B66,'FST TT'!$C:$AH,AG$1,0),0)</f>
        <v>0</v>
      </c>
      <c r="AH66" s="80">
        <f>_xlfn.IFNA(VLOOKUP($B66,'FST OMT'!$C:$AH,AH$1,0),0)+_xlfn.IFNA(VLOOKUP($B66,'FST CV'!$C:$AH,AH$1,0),0)+_xlfn.IFNA(VLOOKUP($B66,'FST TT'!$C:$AH,AH$1,0),0)</f>
        <v>0</v>
      </c>
      <c r="AI66" s="80">
        <f>_xlfn.IFNA(VLOOKUP($B66,'FST OMT'!$C:$AH,AI$1,0),0)+_xlfn.IFNA(VLOOKUP($B66,'FST CV'!$C:$AH,AI$1,0),0)+_xlfn.IFNA(VLOOKUP($B66,'FST TT'!$C:$AH,AI$1,0),0)</f>
        <v>0</v>
      </c>
      <c r="AJ66" s="80">
        <f>_xlfn.IFNA(VLOOKUP($B66,'FST OMT'!$C:$AH,AJ$1,0),0)+_xlfn.IFNA(VLOOKUP($B66,'FST CV'!$C:$AH,AJ$1,0),0)+_xlfn.IFNA(VLOOKUP($B66,'FST TT'!$C:$AH,AJ$1,0),0)</f>
        <v>0</v>
      </c>
      <c r="AK66" s="80">
        <f>_xlfn.IFNA(VLOOKUP($B66,'FST OMT'!$C:$AH,AK$1,0),0)+_xlfn.IFNA(VLOOKUP($B66,'FST CV'!$C:$AH,AK$1,0),0)+_xlfn.IFNA(VLOOKUP($B66,'FST TT'!$C:$AH,AK$1,0),0)</f>
        <v>0</v>
      </c>
      <c r="AL66" s="80">
        <f>_xlfn.IFNA(VLOOKUP($B66,'FST OMT'!$C:$AH,AL$1,0),0)+_xlfn.IFNA(VLOOKUP($B66,'FST CV'!$C:$AH,AL$1,0),0)+_xlfn.IFNA(VLOOKUP($B66,'FST TT'!$C:$AH,AL$1,0),0)</f>
        <v>0</v>
      </c>
      <c r="AM66" s="80">
        <f t="shared" si="109"/>
        <v>0</v>
      </c>
      <c r="AN66" s="80">
        <f t="shared" si="110"/>
        <v>0</v>
      </c>
      <c r="AO66" s="80">
        <f t="shared" si="111"/>
        <v>0</v>
      </c>
      <c r="AQ66" s="96">
        <f t="shared" si="112"/>
        <v>0</v>
      </c>
      <c r="AR66" s="96">
        <f t="shared" si="112"/>
        <v>0</v>
      </c>
      <c r="AS66" s="96">
        <f t="shared" si="112"/>
        <v>0</v>
      </c>
      <c r="AT66" s="96">
        <f t="shared" si="112"/>
        <v>0</v>
      </c>
      <c r="AU66" s="96">
        <f t="shared" si="112"/>
        <v>0</v>
      </c>
      <c r="AV66" s="96">
        <f t="shared" si="112"/>
        <v>0</v>
      </c>
      <c r="AW66" s="96">
        <f t="shared" si="112"/>
        <v>0</v>
      </c>
      <c r="AX66" s="96">
        <f t="shared" si="112"/>
        <v>0</v>
      </c>
      <c r="AY66" s="96">
        <f t="shared" si="112"/>
        <v>0</v>
      </c>
      <c r="AZ66" s="96">
        <f t="shared" si="112"/>
        <v>0</v>
      </c>
      <c r="BA66" s="96">
        <f t="shared" si="112"/>
        <v>0</v>
      </c>
      <c r="BB66" s="96">
        <f t="shared" si="113"/>
        <v>0</v>
      </c>
      <c r="BC66" s="96">
        <f t="shared" si="113"/>
        <v>0</v>
      </c>
      <c r="BD66" s="96">
        <f t="shared" si="113"/>
        <v>0</v>
      </c>
      <c r="BE66" s="96">
        <f t="shared" si="113"/>
        <v>0</v>
      </c>
      <c r="BF66" s="96">
        <f t="shared" si="113"/>
        <v>0</v>
      </c>
      <c r="BG66" s="96">
        <f t="shared" si="113"/>
        <v>0</v>
      </c>
      <c r="BH66" s="96">
        <f t="shared" si="113"/>
        <v>0</v>
      </c>
      <c r="BI66" s="96">
        <f t="shared" si="113"/>
        <v>0</v>
      </c>
      <c r="BJ66" s="96">
        <f t="shared" si="113"/>
        <v>0</v>
      </c>
      <c r="BK66" s="96">
        <f t="shared" si="113"/>
        <v>0</v>
      </c>
      <c r="BL66" s="96">
        <f t="shared" si="113"/>
        <v>0</v>
      </c>
      <c r="BM66" s="96">
        <f t="shared" si="114"/>
        <v>0</v>
      </c>
      <c r="BN66" s="96">
        <f t="shared" si="114"/>
        <v>0</v>
      </c>
      <c r="BO66" s="96">
        <f t="shared" si="114"/>
        <v>0</v>
      </c>
      <c r="BP66" s="96">
        <f t="shared" si="114"/>
        <v>0</v>
      </c>
      <c r="BQ66" s="96">
        <f t="shared" si="114"/>
        <v>0</v>
      </c>
      <c r="BR66" s="96">
        <f t="shared" si="114"/>
        <v>0</v>
      </c>
      <c r="BS66" s="96">
        <f t="shared" si="114"/>
        <v>0</v>
      </c>
      <c r="BT66" s="96">
        <f t="shared" si="114"/>
        <v>0</v>
      </c>
      <c r="BU66" s="96">
        <f t="shared" si="114"/>
        <v>0</v>
      </c>
      <c r="BV66" s="96">
        <f t="shared" si="114"/>
        <v>0</v>
      </c>
      <c r="BW66" s="96">
        <f t="shared" si="114"/>
        <v>0</v>
      </c>
      <c r="BY66" s="46" t="str">
        <f>_xlfn.IFNA(VLOOKUP(C66,Master_Item!B:D,3,0),0)</f>
        <v>Oishi</v>
      </c>
    </row>
    <row r="67" spans="2:77">
      <c r="B67" s="74">
        <v>310003417</v>
      </c>
      <c r="C67" s="74">
        <v>310003417</v>
      </c>
      <c r="D67" s="46" t="s">
        <v>235</v>
      </c>
      <c r="E67" s="46" t="s">
        <v>206</v>
      </c>
      <c r="F67" s="80">
        <f>_xlfn.IFNA(VLOOKUP($B67,'FST MT'!$A:$K,F$1,0),0)</f>
        <v>0</v>
      </c>
      <c r="G67" s="80">
        <f>_xlfn.IFNA(VLOOKUP($B67,'FST OMT'!$C:$AH,G$1,0),0)+_xlfn.IFNA(VLOOKUP($B67,'FST CV'!$C:$AH,G$1,0),0)+_xlfn.IFNA(VLOOKUP($B67,'FST TT'!$C:$AH,G$1,0),0)</f>
        <v>0</v>
      </c>
      <c r="H67" s="80">
        <f>_xlfn.IFNA(VLOOKUP($B67,'FST OMT'!$C:$AH,H$1,0),0)+_xlfn.IFNA(VLOOKUP($B67,'FST CV'!$C:$AH,H$1,0),0)+_xlfn.IFNA(VLOOKUP($B67,'FST TT'!$C:$AH,H$1,0),0)</f>
        <v>0</v>
      </c>
      <c r="I67" s="80">
        <f>_xlfn.IFNA(VLOOKUP($B67,'FST OMT'!$C:$AH,I$1,0),0)+_xlfn.IFNA(VLOOKUP($B67,'FST CV'!$C:$AH,I$1,0),0)+_xlfn.IFNA(VLOOKUP($B67,'FST TT'!$C:$AH,I$1,0),0)</f>
        <v>0</v>
      </c>
      <c r="J67" s="80">
        <f>_xlfn.IFNA(VLOOKUP($B67,'FST OMT'!$C:$AH,J$1,0),0)+_xlfn.IFNA(VLOOKUP($B67,'FST CV'!$C:$AH,J$1,0),0)+_xlfn.IFNA(VLOOKUP($B67,'FST TT'!$C:$AH,J$1,0),0)</f>
        <v>0</v>
      </c>
      <c r="K67" s="80">
        <f>_xlfn.IFNA(VLOOKUP($B67,'FST OMT'!$C:$AH,K$1,0),0)+_xlfn.IFNA(VLOOKUP($B67,'FST CV'!$C:$AH,K$1,0),0)+_xlfn.IFNA(VLOOKUP($B67,'FST TT'!$C:$AH,K$1,0),0)</f>
        <v>0</v>
      </c>
      <c r="L67" s="80">
        <f>_xlfn.IFNA(VLOOKUP($B67,'FST OMT'!$C:$AH,L$1,0),0)+_xlfn.IFNA(VLOOKUP($B67,'FST CV'!$C:$AH,L$1,0),0)+_xlfn.IFNA(VLOOKUP($B67,'FST TT'!$C:$AH,L$1,0),0)</f>
        <v>0</v>
      </c>
      <c r="M67" s="80">
        <f>_xlfn.IFNA(VLOOKUP($B67,'FST OMT'!$C:$AH,M$1,0),0)+_xlfn.IFNA(VLOOKUP($B67,'FST CV'!$C:$AH,M$1,0),0)+_xlfn.IFNA(VLOOKUP($B67,'FST TT'!$C:$AH,M$1,0),0)</f>
        <v>0</v>
      </c>
      <c r="N67" s="80">
        <f>_xlfn.IFNA(VLOOKUP($B67,'FST OMT'!$C:$AH,N$1,0),0)+_xlfn.IFNA(VLOOKUP($B67,'FST CV'!$C:$AH,N$1,0),0)+_xlfn.IFNA(VLOOKUP($B67,'FST TT'!$C:$AH,N$1,0),0)</f>
        <v>0</v>
      </c>
      <c r="O67" s="80">
        <f t="shared" si="103"/>
        <v>0</v>
      </c>
      <c r="P67" s="80">
        <f t="shared" si="104"/>
        <v>0</v>
      </c>
      <c r="Q67" s="80">
        <f t="shared" si="105"/>
        <v>0</v>
      </c>
      <c r="R67" s="80">
        <f>_xlfn.IFNA(VLOOKUP($B67,'FST MT'!$C:$FS,67,0),0)</f>
        <v>0</v>
      </c>
      <c r="S67" s="80">
        <f>_xlfn.IFNA(VLOOKUP($B67,'FST OMT'!$C:$AH,S$1,0),0)+_xlfn.IFNA(VLOOKUP($B67,'FST CV'!$C:$AH,S$1,0),0)+_xlfn.IFNA(VLOOKUP($B67,'FST TT'!$C:$AH,S$1,0),0)</f>
        <v>0</v>
      </c>
      <c r="T67" s="80">
        <f>_xlfn.IFNA(VLOOKUP($B67,'FST OMT'!$C:$AH,T$1,0),0)+_xlfn.IFNA(VLOOKUP($B67,'FST CV'!$C:$AH,T$1,0),0)+_xlfn.IFNA(VLOOKUP($B67,'FST TT'!$C:$AH,T$1,0),0)</f>
        <v>0</v>
      </c>
      <c r="U67" s="80">
        <f>_xlfn.IFNA(VLOOKUP($B67,'FST OMT'!$C:$AH,U$1,0),0)+_xlfn.IFNA(VLOOKUP($B67,'FST CV'!$C:$AH,U$1,0),0)+_xlfn.IFNA(VLOOKUP($B67,'FST TT'!$C:$AH,U$1,0),0)</f>
        <v>0</v>
      </c>
      <c r="V67" s="80">
        <f>_xlfn.IFNA(VLOOKUP($B67,'FST OMT'!$C:$AH,V$1,0),0)+_xlfn.IFNA(VLOOKUP($B67,'FST CV'!$C:$AH,V$1,0),0)+_xlfn.IFNA(VLOOKUP($B67,'FST TT'!$C:$AH,V$1,0),0)</f>
        <v>0</v>
      </c>
      <c r="W67" s="80">
        <f>_xlfn.IFNA(VLOOKUP($B67,'FST OMT'!$C:$AH,W$1,0),0)+_xlfn.IFNA(VLOOKUP($B67,'FST CV'!$C:$AH,W$1,0),0)+_xlfn.IFNA(VLOOKUP($B67,'FST TT'!$C:$AH,W$1,0),0)</f>
        <v>0</v>
      </c>
      <c r="X67" s="80">
        <f>_xlfn.IFNA(VLOOKUP($B67,'FST OMT'!$C:$AH,X$1,0),0)+_xlfn.IFNA(VLOOKUP($B67,'FST CV'!$C:$AH,X$1,0),0)+_xlfn.IFNA(VLOOKUP($B67,'FST TT'!$C:$AH,X$1,0),0)</f>
        <v>0</v>
      </c>
      <c r="Y67" s="80">
        <f>_xlfn.IFNA(VLOOKUP($B67,'FST OMT'!$C:$AH,Y$1,0),0)+_xlfn.IFNA(VLOOKUP($B67,'FST CV'!$C:$AH,Y$1,0),0)+_xlfn.IFNA(VLOOKUP($B67,'FST TT'!$C:$AH,Y$1,0),0)</f>
        <v>0</v>
      </c>
      <c r="Z67" s="80">
        <f>_xlfn.IFNA(VLOOKUP($B67,'FST OMT'!$C:$AH,Z$1,0),0)+_xlfn.IFNA(VLOOKUP($B67,'FST CV'!$C:$AH,Z$1,0),0)+_xlfn.IFNA(VLOOKUP($B67,'FST TT'!$C:$AH,Z$1,0),0)</f>
        <v>0</v>
      </c>
      <c r="AA67" s="80">
        <f t="shared" si="106"/>
        <v>0</v>
      </c>
      <c r="AB67" s="80">
        <f t="shared" si="107"/>
        <v>0</v>
      </c>
      <c r="AC67" s="80">
        <f t="shared" si="108"/>
        <v>0</v>
      </c>
      <c r="AD67" s="80">
        <f>_xlfn.IFNA(VLOOKUP($B67,'FST MT'!$C:$FS,123,0),0)</f>
        <v>0</v>
      </c>
      <c r="AE67" s="80">
        <f>_xlfn.IFNA(VLOOKUP($B67,'FST OMT'!$C:$AH,AE$1,0),0)+_xlfn.IFNA(VLOOKUP($B67,'FST CV'!$C:$AH,AE$1,0),0)+_xlfn.IFNA(VLOOKUP($B67,'FST TT'!$C:$AH,AE$1,0),0)</f>
        <v>0</v>
      </c>
      <c r="AF67" s="80">
        <f>_xlfn.IFNA(VLOOKUP($B67,'FST OMT'!$C:$AH,AF$1,0),0)+_xlfn.IFNA(VLOOKUP($B67,'FST CV'!$C:$AH,AF$1,0),0)+_xlfn.IFNA(VLOOKUP($B67,'FST TT'!$C:$AH,AF$1,0),0)</f>
        <v>0</v>
      </c>
      <c r="AG67" s="80">
        <f>_xlfn.IFNA(VLOOKUP($B67,'FST OMT'!$C:$AH,AG$1,0),0)+_xlfn.IFNA(VLOOKUP($B67,'FST CV'!$C:$AH,AG$1,0),0)+_xlfn.IFNA(VLOOKUP($B67,'FST TT'!$C:$AH,AG$1,0),0)</f>
        <v>0</v>
      </c>
      <c r="AH67" s="80">
        <f>_xlfn.IFNA(VLOOKUP($B67,'FST OMT'!$C:$AH,AH$1,0),0)+_xlfn.IFNA(VLOOKUP($B67,'FST CV'!$C:$AH,AH$1,0),0)+_xlfn.IFNA(VLOOKUP($B67,'FST TT'!$C:$AH,AH$1,0),0)</f>
        <v>0</v>
      </c>
      <c r="AI67" s="80">
        <f>_xlfn.IFNA(VLOOKUP($B67,'FST OMT'!$C:$AH,AI$1,0),0)+_xlfn.IFNA(VLOOKUP($B67,'FST CV'!$C:$AH,AI$1,0),0)+_xlfn.IFNA(VLOOKUP($B67,'FST TT'!$C:$AH,AI$1,0),0)</f>
        <v>0</v>
      </c>
      <c r="AJ67" s="80">
        <f>_xlfn.IFNA(VLOOKUP($B67,'FST OMT'!$C:$AH,AJ$1,0),0)+_xlfn.IFNA(VLOOKUP($B67,'FST CV'!$C:$AH,AJ$1,0),0)+_xlfn.IFNA(VLOOKUP($B67,'FST TT'!$C:$AH,AJ$1,0),0)</f>
        <v>0</v>
      </c>
      <c r="AK67" s="80">
        <f>_xlfn.IFNA(VLOOKUP($B67,'FST OMT'!$C:$AH,AK$1,0),0)+_xlfn.IFNA(VLOOKUP($B67,'FST CV'!$C:$AH,AK$1,0),0)+_xlfn.IFNA(VLOOKUP($B67,'FST TT'!$C:$AH,AK$1,0),0)</f>
        <v>0</v>
      </c>
      <c r="AL67" s="80">
        <f>_xlfn.IFNA(VLOOKUP($B67,'FST OMT'!$C:$AH,AL$1,0),0)+_xlfn.IFNA(VLOOKUP($B67,'FST CV'!$C:$AH,AL$1,0),0)+_xlfn.IFNA(VLOOKUP($B67,'FST TT'!$C:$AH,AL$1,0),0)</f>
        <v>0</v>
      </c>
      <c r="AM67" s="80">
        <f t="shared" si="109"/>
        <v>0</v>
      </c>
      <c r="AN67" s="80">
        <f t="shared" si="110"/>
        <v>0</v>
      </c>
      <c r="AO67" s="80">
        <f t="shared" si="111"/>
        <v>0</v>
      </c>
      <c r="AQ67" s="96">
        <f t="shared" si="112"/>
        <v>0</v>
      </c>
      <c r="AR67" s="96">
        <f t="shared" si="112"/>
        <v>0</v>
      </c>
      <c r="AS67" s="96">
        <f t="shared" si="112"/>
        <v>0</v>
      </c>
      <c r="AT67" s="96">
        <f t="shared" si="112"/>
        <v>0</v>
      </c>
      <c r="AU67" s="96">
        <f t="shared" si="112"/>
        <v>0</v>
      </c>
      <c r="AV67" s="96">
        <f t="shared" si="112"/>
        <v>0</v>
      </c>
      <c r="AW67" s="96">
        <f t="shared" si="112"/>
        <v>0</v>
      </c>
      <c r="AX67" s="96">
        <f t="shared" si="112"/>
        <v>0</v>
      </c>
      <c r="AY67" s="96">
        <f t="shared" si="112"/>
        <v>0</v>
      </c>
      <c r="AZ67" s="96">
        <f t="shared" si="112"/>
        <v>0</v>
      </c>
      <c r="BA67" s="96">
        <f t="shared" si="112"/>
        <v>0</v>
      </c>
      <c r="BB67" s="96">
        <f t="shared" si="113"/>
        <v>0</v>
      </c>
      <c r="BC67" s="96">
        <f t="shared" si="113"/>
        <v>0</v>
      </c>
      <c r="BD67" s="96">
        <f t="shared" si="113"/>
        <v>0</v>
      </c>
      <c r="BE67" s="96">
        <f t="shared" si="113"/>
        <v>0</v>
      </c>
      <c r="BF67" s="96">
        <f t="shared" si="113"/>
        <v>0</v>
      </c>
      <c r="BG67" s="96">
        <f t="shared" si="113"/>
        <v>0</v>
      </c>
      <c r="BH67" s="96">
        <f t="shared" si="113"/>
        <v>0</v>
      </c>
      <c r="BI67" s="96">
        <f t="shared" si="113"/>
        <v>0</v>
      </c>
      <c r="BJ67" s="96">
        <f t="shared" si="113"/>
        <v>0</v>
      </c>
      <c r="BK67" s="96">
        <f t="shared" si="113"/>
        <v>0</v>
      </c>
      <c r="BL67" s="96">
        <f t="shared" si="113"/>
        <v>0</v>
      </c>
      <c r="BM67" s="96">
        <f t="shared" si="114"/>
        <v>0</v>
      </c>
      <c r="BN67" s="96">
        <f t="shared" si="114"/>
        <v>0</v>
      </c>
      <c r="BO67" s="96">
        <f t="shared" si="114"/>
        <v>0</v>
      </c>
      <c r="BP67" s="96">
        <f t="shared" si="114"/>
        <v>0</v>
      </c>
      <c r="BQ67" s="96">
        <f t="shared" si="114"/>
        <v>0</v>
      </c>
      <c r="BR67" s="96">
        <f t="shared" si="114"/>
        <v>0</v>
      </c>
      <c r="BS67" s="96">
        <f t="shared" si="114"/>
        <v>0</v>
      </c>
      <c r="BT67" s="96">
        <f t="shared" si="114"/>
        <v>0</v>
      </c>
      <c r="BU67" s="96">
        <f t="shared" si="114"/>
        <v>0</v>
      </c>
      <c r="BV67" s="96">
        <f t="shared" si="114"/>
        <v>0</v>
      </c>
      <c r="BW67" s="96">
        <f t="shared" si="114"/>
        <v>0</v>
      </c>
      <c r="BY67" s="46" t="str">
        <f>_xlfn.IFNA(VLOOKUP(C67,Master_Item!B:D,3,0),0)</f>
        <v>Oishi</v>
      </c>
    </row>
    <row r="68" spans="2:77">
      <c r="B68" s="74">
        <v>310003602</v>
      </c>
      <c r="C68" s="74">
        <v>310003602</v>
      </c>
      <c r="D68" s="46" t="s">
        <v>266</v>
      </c>
      <c r="E68" s="46" t="s">
        <v>267</v>
      </c>
      <c r="F68" s="80">
        <f>_xlfn.IFNA(VLOOKUP($B68,'FST MT'!$A:$K,F$1,0),0)</f>
        <v>0</v>
      </c>
      <c r="G68" s="80">
        <f>_xlfn.IFNA(VLOOKUP($B68,'FST OMT'!$C:$AH,G$1,0),0)+_xlfn.IFNA(VLOOKUP($B68,'FST CV'!$C:$AH,G$1,0),0)+_xlfn.IFNA(VLOOKUP($B68,'FST TT'!$C:$AH,G$1,0),0)</f>
        <v>0</v>
      </c>
      <c r="H68" s="80">
        <f>_xlfn.IFNA(VLOOKUP($B68,'FST OMT'!$C:$AH,H$1,0),0)+_xlfn.IFNA(VLOOKUP($B68,'FST CV'!$C:$AH,H$1,0),0)+_xlfn.IFNA(VLOOKUP($B68,'FST TT'!$C:$AH,H$1,0),0)</f>
        <v>0</v>
      </c>
      <c r="I68" s="80">
        <f>_xlfn.IFNA(VLOOKUP($B68,'FST OMT'!$C:$AH,I$1,0),0)+_xlfn.IFNA(VLOOKUP($B68,'FST CV'!$C:$AH,I$1,0),0)+_xlfn.IFNA(VLOOKUP($B68,'FST TT'!$C:$AH,I$1,0),0)</f>
        <v>0</v>
      </c>
      <c r="J68" s="80">
        <f>_xlfn.IFNA(VLOOKUP($B68,'FST OMT'!$C:$AH,J$1,0),0)+_xlfn.IFNA(VLOOKUP($B68,'FST CV'!$C:$AH,J$1,0),0)+_xlfn.IFNA(VLOOKUP($B68,'FST TT'!$C:$AH,J$1,0),0)</f>
        <v>0</v>
      </c>
      <c r="K68" s="80">
        <f>_xlfn.IFNA(VLOOKUP($B68,'FST OMT'!$C:$AH,K$1,0),0)+_xlfn.IFNA(VLOOKUP($B68,'FST CV'!$C:$AH,K$1,0),0)+_xlfn.IFNA(VLOOKUP($B68,'FST TT'!$C:$AH,K$1,0),0)</f>
        <v>0</v>
      </c>
      <c r="L68" s="80">
        <f>_xlfn.IFNA(VLOOKUP($B68,'FST OMT'!$C:$AH,L$1,0),0)+_xlfn.IFNA(VLOOKUP($B68,'FST CV'!$C:$AH,L$1,0),0)+_xlfn.IFNA(VLOOKUP($B68,'FST TT'!$C:$AH,L$1,0),0)</f>
        <v>0</v>
      </c>
      <c r="M68" s="80">
        <f>_xlfn.IFNA(VLOOKUP($B68,'FST OMT'!$C:$AH,M$1,0),0)+_xlfn.IFNA(VLOOKUP($B68,'FST CV'!$C:$AH,M$1,0),0)+_xlfn.IFNA(VLOOKUP($B68,'FST TT'!$C:$AH,M$1,0),0)</f>
        <v>0</v>
      </c>
      <c r="N68" s="80">
        <f>_xlfn.IFNA(VLOOKUP($B68,'FST OMT'!$C:$AH,N$1,0),0)+_xlfn.IFNA(VLOOKUP($B68,'FST CV'!$C:$AH,N$1,0),0)+_xlfn.IFNA(VLOOKUP($B68,'FST TT'!$C:$AH,N$1,0),0)</f>
        <v>0</v>
      </c>
      <c r="O68" s="80">
        <f t="shared" ref="O68:O74" si="115">SUM(I68:J68)</f>
        <v>0</v>
      </c>
      <c r="P68" s="80">
        <f t="shared" ref="P68:P74" si="116">L68*$P$2</f>
        <v>0</v>
      </c>
      <c r="Q68" s="80">
        <f t="shared" ref="Q68:Q74" si="117">L68*$Q$2</f>
        <v>0</v>
      </c>
      <c r="R68" s="80">
        <f>_xlfn.IFNA(VLOOKUP($B68,'FST MT'!$C:$FS,67,0),0)</f>
        <v>0</v>
      </c>
      <c r="S68" s="80">
        <f>_xlfn.IFNA(VLOOKUP($B68,'FST OMT'!$C:$AH,S$1,0),0)+_xlfn.IFNA(VLOOKUP($B68,'FST CV'!$C:$AH,S$1,0),0)+_xlfn.IFNA(VLOOKUP($B68,'FST TT'!$C:$AH,S$1,0),0)</f>
        <v>0</v>
      </c>
      <c r="T68" s="80">
        <f>_xlfn.IFNA(VLOOKUP($B68,'FST OMT'!$C:$AH,T$1,0),0)+_xlfn.IFNA(VLOOKUP($B68,'FST CV'!$C:$AH,T$1,0),0)+_xlfn.IFNA(VLOOKUP($B68,'FST TT'!$C:$AH,T$1,0),0)</f>
        <v>0</v>
      </c>
      <c r="U68" s="80">
        <f>_xlfn.IFNA(VLOOKUP($B68,'FST OMT'!$C:$AH,U$1,0),0)+_xlfn.IFNA(VLOOKUP($B68,'FST CV'!$C:$AH,U$1,0),0)+_xlfn.IFNA(VLOOKUP($B68,'FST TT'!$C:$AH,U$1,0),0)</f>
        <v>0</v>
      </c>
      <c r="V68" s="80">
        <f>_xlfn.IFNA(VLOOKUP($B68,'FST OMT'!$C:$AH,V$1,0),0)+_xlfn.IFNA(VLOOKUP($B68,'FST CV'!$C:$AH,V$1,0),0)+_xlfn.IFNA(VLOOKUP($B68,'FST TT'!$C:$AH,V$1,0),0)</f>
        <v>0</v>
      </c>
      <c r="W68" s="80">
        <f>_xlfn.IFNA(VLOOKUP($B68,'FST OMT'!$C:$AH,W$1,0),0)+_xlfn.IFNA(VLOOKUP($B68,'FST CV'!$C:$AH,W$1,0),0)+_xlfn.IFNA(VLOOKUP($B68,'FST TT'!$C:$AH,W$1,0),0)</f>
        <v>0</v>
      </c>
      <c r="X68" s="80">
        <f>_xlfn.IFNA(VLOOKUP($B68,'FST OMT'!$C:$AH,X$1,0),0)+_xlfn.IFNA(VLOOKUP($B68,'FST CV'!$C:$AH,X$1,0),0)+_xlfn.IFNA(VLOOKUP($B68,'FST TT'!$C:$AH,X$1,0),0)</f>
        <v>0</v>
      </c>
      <c r="Y68" s="80">
        <f>_xlfn.IFNA(VLOOKUP($B68,'FST OMT'!$C:$AH,Y$1,0),0)+_xlfn.IFNA(VLOOKUP($B68,'FST CV'!$C:$AH,Y$1,0),0)+_xlfn.IFNA(VLOOKUP($B68,'FST TT'!$C:$AH,Y$1,0),0)</f>
        <v>0</v>
      </c>
      <c r="Z68" s="80">
        <f>_xlfn.IFNA(VLOOKUP($B68,'FST OMT'!$C:$AH,Z$1,0),0)+_xlfn.IFNA(VLOOKUP($B68,'FST CV'!$C:$AH,Z$1,0),0)+_xlfn.IFNA(VLOOKUP($B68,'FST TT'!$C:$AH,Z$1,0),0)</f>
        <v>0</v>
      </c>
      <c r="AA68" s="80">
        <f t="shared" ref="AA68:AA74" si="118">SUM(U68:V68)</f>
        <v>0</v>
      </c>
      <c r="AB68" s="80">
        <f t="shared" ref="AB68:AB74" si="119">X68*$AB$2</f>
        <v>0</v>
      </c>
      <c r="AC68" s="80">
        <f t="shared" ref="AC68:AC74" si="120">X68*$AC$2</f>
        <v>0</v>
      </c>
      <c r="AD68" s="80">
        <f>_xlfn.IFNA(VLOOKUP($B68,'FST MT'!$C:$FS,123,0),0)</f>
        <v>0</v>
      </c>
      <c r="AE68" s="80">
        <f>_xlfn.IFNA(VLOOKUP($B68,'FST OMT'!$C:$AH,AE$1,0),0)+_xlfn.IFNA(VLOOKUP($B68,'FST CV'!$C:$AH,AE$1,0),0)+_xlfn.IFNA(VLOOKUP($B68,'FST TT'!$C:$AH,AE$1,0),0)</f>
        <v>0</v>
      </c>
      <c r="AF68" s="80">
        <f>_xlfn.IFNA(VLOOKUP($B68,'FST OMT'!$C:$AH,AF$1,0),0)+_xlfn.IFNA(VLOOKUP($B68,'FST CV'!$C:$AH,AF$1,0),0)+_xlfn.IFNA(VLOOKUP($B68,'FST TT'!$C:$AH,AF$1,0),0)</f>
        <v>0</v>
      </c>
      <c r="AG68" s="80">
        <f>_xlfn.IFNA(VLOOKUP($B68,'FST OMT'!$C:$AH,AG$1,0),0)+_xlfn.IFNA(VLOOKUP($B68,'FST CV'!$C:$AH,AG$1,0),0)+_xlfn.IFNA(VLOOKUP($B68,'FST TT'!$C:$AH,AG$1,0),0)</f>
        <v>0</v>
      </c>
      <c r="AH68" s="80">
        <f>_xlfn.IFNA(VLOOKUP($B68,'FST OMT'!$C:$AH,AH$1,0),0)+_xlfn.IFNA(VLOOKUP($B68,'FST CV'!$C:$AH,AH$1,0),0)+_xlfn.IFNA(VLOOKUP($B68,'FST TT'!$C:$AH,AH$1,0),0)</f>
        <v>0</v>
      </c>
      <c r="AI68" s="80">
        <f>_xlfn.IFNA(VLOOKUP($B68,'FST OMT'!$C:$AH,AI$1,0),0)+_xlfn.IFNA(VLOOKUP($B68,'FST CV'!$C:$AH,AI$1,0),0)+_xlfn.IFNA(VLOOKUP($B68,'FST TT'!$C:$AH,AI$1,0),0)</f>
        <v>0</v>
      </c>
      <c r="AJ68" s="80">
        <f>_xlfn.IFNA(VLOOKUP($B68,'FST OMT'!$C:$AH,AJ$1,0),0)+_xlfn.IFNA(VLOOKUP($B68,'FST CV'!$C:$AH,AJ$1,0),0)+_xlfn.IFNA(VLOOKUP($B68,'FST TT'!$C:$AH,AJ$1,0),0)</f>
        <v>0</v>
      </c>
      <c r="AK68" s="80">
        <f>_xlfn.IFNA(VLOOKUP($B68,'FST OMT'!$C:$AH,AK$1,0),0)+_xlfn.IFNA(VLOOKUP($B68,'FST CV'!$C:$AH,AK$1,0),0)+_xlfn.IFNA(VLOOKUP($B68,'FST TT'!$C:$AH,AK$1,0),0)</f>
        <v>0</v>
      </c>
      <c r="AL68" s="80">
        <f>_xlfn.IFNA(VLOOKUP($B68,'FST OMT'!$C:$AH,AL$1,0),0)+_xlfn.IFNA(VLOOKUP($B68,'FST CV'!$C:$AH,AL$1,0),0)+_xlfn.IFNA(VLOOKUP($B68,'FST TT'!$C:$AH,AL$1,0),0)</f>
        <v>0</v>
      </c>
      <c r="AM68" s="80">
        <f t="shared" ref="AM68:AM74" si="121">SUM(AG68:AH68)</f>
        <v>0</v>
      </c>
      <c r="AN68" s="80">
        <f t="shared" ref="AN68:AN74" si="122">AJ68*$AN$2</f>
        <v>0</v>
      </c>
      <c r="AO68" s="80">
        <f t="shared" ref="AO68:AO74" si="123">AJ68*$AO$2</f>
        <v>0</v>
      </c>
      <c r="AQ68" s="96">
        <f t="shared" ref="AQ68:AQ74" si="124">IFERROR(G68/SUM($G68:$N68),0)</f>
        <v>0</v>
      </c>
      <c r="AR68" s="96">
        <f t="shared" ref="AR68:AR74" si="125">IFERROR(H68/SUM($G68:$N68),0)</f>
        <v>0</v>
      </c>
      <c r="AS68" s="96">
        <f t="shared" ref="AS68:AS74" si="126">IFERROR(I68/SUM($G68:$N68),0)</f>
        <v>0</v>
      </c>
      <c r="AT68" s="96">
        <f t="shared" ref="AT68:AT74" si="127">IFERROR(J68/SUM($G68:$N68),0)</f>
        <v>0</v>
      </c>
      <c r="AU68" s="96">
        <f t="shared" ref="AU68:AU74" si="128">IFERROR(K68/SUM($G68:$N68),0)</f>
        <v>0</v>
      </c>
      <c r="AV68" s="96">
        <f t="shared" ref="AV68:AV74" si="129">IFERROR(L68/SUM($G68:$N68),0)</f>
        <v>0</v>
      </c>
      <c r="AW68" s="96">
        <f t="shared" ref="AW68:AW74" si="130">IFERROR(M68/SUM($G68:$N68),0)</f>
        <v>0</v>
      </c>
      <c r="AX68" s="96">
        <f t="shared" ref="AX68:AX74" si="131">IFERROR(N68/SUM($G68:$N68),0)</f>
        <v>0</v>
      </c>
      <c r="AY68" s="96">
        <f t="shared" ref="AY68:AY74" si="132">IFERROR(O68/SUM($G68:$N68),0)</f>
        <v>0</v>
      </c>
      <c r="AZ68" s="96">
        <f t="shared" ref="AZ68:AZ74" si="133">IFERROR(P68/SUM($G68:$N68),0)</f>
        <v>0</v>
      </c>
      <c r="BA68" s="96">
        <f t="shared" ref="BA68:BA74" si="134">IFERROR(Q68/SUM($G68:$N68),0)</f>
        <v>0</v>
      </c>
      <c r="BB68" s="96">
        <f t="shared" ref="BB68:BB74" si="135">IFERROR(S68/SUM($S68:$Z68),0)</f>
        <v>0</v>
      </c>
      <c r="BC68" s="96">
        <f t="shared" ref="BC68:BC74" si="136">IFERROR(T68/SUM($S68:$Z68),0)</f>
        <v>0</v>
      </c>
      <c r="BD68" s="96">
        <f t="shared" ref="BD68:BD74" si="137">IFERROR(U68/SUM($S68:$Z68),0)</f>
        <v>0</v>
      </c>
      <c r="BE68" s="96">
        <f t="shared" ref="BE68:BE74" si="138">IFERROR(V68/SUM($S68:$Z68),0)</f>
        <v>0</v>
      </c>
      <c r="BF68" s="96">
        <f t="shared" ref="BF68:BF74" si="139">IFERROR(W68/SUM($S68:$Z68),0)</f>
        <v>0</v>
      </c>
      <c r="BG68" s="96">
        <f t="shared" ref="BG68:BG74" si="140">IFERROR(X68/SUM($S68:$Z68),0)</f>
        <v>0</v>
      </c>
      <c r="BH68" s="96">
        <f t="shared" ref="BH68:BH74" si="141">IFERROR(Y68/SUM($S68:$Z68),0)</f>
        <v>0</v>
      </c>
      <c r="BI68" s="96">
        <f t="shared" ref="BI68:BI74" si="142">IFERROR(Z68/SUM($S68:$Z68),0)</f>
        <v>0</v>
      </c>
      <c r="BJ68" s="96">
        <f t="shared" ref="BJ68:BJ74" si="143">IFERROR(AA68/SUM($S68:$Z68),0)</f>
        <v>0</v>
      </c>
      <c r="BK68" s="96">
        <f t="shared" ref="BK68:BK74" si="144">IFERROR(AB68/SUM($S68:$Z68),0)</f>
        <v>0</v>
      </c>
      <c r="BL68" s="96">
        <f t="shared" ref="BL68:BL74" si="145">IFERROR(AC68/SUM($S68:$Z68),0)</f>
        <v>0</v>
      </c>
      <c r="BM68" s="96">
        <f t="shared" ref="BM68:BM74" si="146">IFERROR(AE68/SUM($AE68:$AL68),0)</f>
        <v>0</v>
      </c>
      <c r="BN68" s="96">
        <f t="shared" ref="BN68:BN74" si="147">IFERROR(AF68/SUM($AE68:$AL68),0)</f>
        <v>0</v>
      </c>
      <c r="BO68" s="96">
        <f t="shared" ref="BO68:BO74" si="148">IFERROR(AG68/SUM($AE68:$AL68),0)</f>
        <v>0</v>
      </c>
      <c r="BP68" s="96">
        <f t="shared" ref="BP68:BP74" si="149">IFERROR(AH68/SUM($AE68:$AL68),0)</f>
        <v>0</v>
      </c>
      <c r="BQ68" s="96">
        <f t="shared" ref="BQ68:BQ74" si="150">IFERROR(AI68/SUM($AE68:$AL68),0)</f>
        <v>0</v>
      </c>
      <c r="BR68" s="96">
        <f t="shared" ref="BR68:BR74" si="151">IFERROR(AJ68/SUM($AE68:$AL68),0)</f>
        <v>0</v>
      </c>
      <c r="BS68" s="96">
        <f t="shared" ref="BS68:BS74" si="152">IFERROR(AK68/SUM($AE68:$AL68),0)</f>
        <v>0</v>
      </c>
      <c r="BT68" s="96">
        <f t="shared" ref="BT68:BT74" si="153">IFERROR(AL68/SUM($AE68:$AL68),0)</f>
        <v>0</v>
      </c>
      <c r="BU68" s="96">
        <f t="shared" ref="BU68:BU74" si="154">IFERROR(AM68/SUM($AE68:$AL68),0)</f>
        <v>0</v>
      </c>
      <c r="BV68" s="96">
        <f t="shared" ref="BV68:BV74" si="155">IFERROR(AN68/SUM($AE68:$AL68),0)</f>
        <v>0</v>
      </c>
      <c r="BW68" s="96">
        <f t="shared" ref="BW68:BW74" si="156">IFERROR(AO68/SUM($AE68:$AL68),0)</f>
        <v>0</v>
      </c>
      <c r="BY68" s="46" t="str">
        <f>_xlfn.IFNA(VLOOKUP(C68,Master_Item!B:D,3,0),0)</f>
        <v>Oishi</v>
      </c>
    </row>
    <row r="69" spans="2:77">
      <c r="B69" s="74">
        <v>310003603</v>
      </c>
      <c r="C69" s="74">
        <v>310003603</v>
      </c>
      <c r="D69" s="46" t="s">
        <v>268</v>
      </c>
      <c r="E69" s="46" t="s">
        <v>269</v>
      </c>
      <c r="F69" s="80">
        <f>_xlfn.IFNA(VLOOKUP($B69,'FST MT'!$A:$K,F$1,0),0)</f>
        <v>0</v>
      </c>
      <c r="G69" s="80">
        <f>_xlfn.IFNA(VLOOKUP($B69,'FST OMT'!$C:$AH,G$1,0),0)+_xlfn.IFNA(VLOOKUP($B69,'FST CV'!$C:$AH,G$1,0),0)+_xlfn.IFNA(VLOOKUP($B69,'FST TT'!$C:$AH,G$1,0),0)</f>
        <v>0</v>
      </c>
      <c r="H69" s="80">
        <f>_xlfn.IFNA(VLOOKUP($B69,'FST OMT'!$C:$AH,H$1,0),0)+_xlfn.IFNA(VLOOKUP($B69,'FST CV'!$C:$AH,H$1,0),0)+_xlfn.IFNA(VLOOKUP($B69,'FST TT'!$C:$AH,H$1,0),0)</f>
        <v>0</v>
      </c>
      <c r="I69" s="80">
        <f>_xlfn.IFNA(VLOOKUP($B69,'FST OMT'!$C:$AH,I$1,0),0)+_xlfn.IFNA(VLOOKUP($B69,'FST CV'!$C:$AH,I$1,0),0)+_xlfn.IFNA(VLOOKUP($B69,'FST TT'!$C:$AH,I$1,0),0)</f>
        <v>0</v>
      </c>
      <c r="J69" s="80">
        <f>_xlfn.IFNA(VLOOKUP($B69,'FST OMT'!$C:$AH,J$1,0),0)+_xlfn.IFNA(VLOOKUP($B69,'FST CV'!$C:$AH,J$1,0),0)+_xlfn.IFNA(VLOOKUP($B69,'FST TT'!$C:$AH,J$1,0),0)</f>
        <v>0</v>
      </c>
      <c r="K69" s="80">
        <f>_xlfn.IFNA(VLOOKUP($B69,'FST OMT'!$C:$AH,K$1,0),0)+_xlfn.IFNA(VLOOKUP($B69,'FST CV'!$C:$AH,K$1,0),0)+_xlfn.IFNA(VLOOKUP($B69,'FST TT'!$C:$AH,K$1,0),0)</f>
        <v>0</v>
      </c>
      <c r="L69" s="80">
        <f>_xlfn.IFNA(VLOOKUP($B69,'FST OMT'!$C:$AH,L$1,0),0)+_xlfn.IFNA(VLOOKUP($B69,'FST CV'!$C:$AH,L$1,0),0)+_xlfn.IFNA(VLOOKUP($B69,'FST TT'!$C:$AH,L$1,0),0)</f>
        <v>0</v>
      </c>
      <c r="M69" s="80">
        <f>_xlfn.IFNA(VLOOKUP($B69,'FST OMT'!$C:$AH,M$1,0),0)+_xlfn.IFNA(VLOOKUP($B69,'FST CV'!$C:$AH,M$1,0),0)+_xlfn.IFNA(VLOOKUP($B69,'FST TT'!$C:$AH,M$1,0),0)</f>
        <v>0</v>
      </c>
      <c r="N69" s="80">
        <f>_xlfn.IFNA(VLOOKUP($B69,'FST OMT'!$C:$AH,N$1,0),0)+_xlfn.IFNA(VLOOKUP($B69,'FST CV'!$C:$AH,N$1,0),0)+_xlfn.IFNA(VLOOKUP($B69,'FST TT'!$C:$AH,N$1,0),0)</f>
        <v>0</v>
      </c>
      <c r="O69" s="80">
        <f t="shared" si="115"/>
        <v>0</v>
      </c>
      <c r="P69" s="80">
        <f t="shared" si="116"/>
        <v>0</v>
      </c>
      <c r="Q69" s="80">
        <f t="shared" si="117"/>
        <v>0</v>
      </c>
      <c r="R69" s="80">
        <f>_xlfn.IFNA(VLOOKUP($B69,'FST MT'!$C:$FS,67,0),0)</f>
        <v>0</v>
      </c>
      <c r="S69" s="80">
        <f>_xlfn.IFNA(VLOOKUP($B69,'FST OMT'!$C:$AH,S$1,0),0)+_xlfn.IFNA(VLOOKUP($B69,'FST CV'!$C:$AH,S$1,0),0)+_xlfn.IFNA(VLOOKUP($B69,'FST TT'!$C:$AH,S$1,0),0)</f>
        <v>0</v>
      </c>
      <c r="T69" s="80">
        <f>_xlfn.IFNA(VLOOKUP($B69,'FST OMT'!$C:$AH,T$1,0),0)+_xlfn.IFNA(VLOOKUP($B69,'FST CV'!$C:$AH,T$1,0),0)+_xlfn.IFNA(VLOOKUP($B69,'FST TT'!$C:$AH,T$1,0),0)</f>
        <v>0</v>
      </c>
      <c r="U69" s="80">
        <f>_xlfn.IFNA(VLOOKUP($B69,'FST OMT'!$C:$AH,U$1,0),0)+_xlfn.IFNA(VLOOKUP($B69,'FST CV'!$C:$AH,U$1,0),0)+_xlfn.IFNA(VLOOKUP($B69,'FST TT'!$C:$AH,U$1,0),0)</f>
        <v>0</v>
      </c>
      <c r="V69" s="80">
        <f>_xlfn.IFNA(VLOOKUP($B69,'FST OMT'!$C:$AH,V$1,0),0)+_xlfn.IFNA(VLOOKUP($B69,'FST CV'!$C:$AH,V$1,0),0)+_xlfn.IFNA(VLOOKUP($B69,'FST TT'!$C:$AH,V$1,0),0)</f>
        <v>0</v>
      </c>
      <c r="W69" s="80">
        <f>_xlfn.IFNA(VLOOKUP($B69,'FST OMT'!$C:$AH,W$1,0),0)+_xlfn.IFNA(VLOOKUP($B69,'FST CV'!$C:$AH,W$1,0),0)+_xlfn.IFNA(VLOOKUP($B69,'FST TT'!$C:$AH,W$1,0),0)</f>
        <v>0</v>
      </c>
      <c r="X69" s="80">
        <f>_xlfn.IFNA(VLOOKUP($B69,'FST OMT'!$C:$AH,X$1,0),0)+_xlfn.IFNA(VLOOKUP($B69,'FST CV'!$C:$AH,X$1,0),0)+_xlfn.IFNA(VLOOKUP($B69,'FST TT'!$C:$AH,X$1,0),0)</f>
        <v>0</v>
      </c>
      <c r="Y69" s="80">
        <f>_xlfn.IFNA(VLOOKUP($B69,'FST OMT'!$C:$AH,Y$1,0),0)+_xlfn.IFNA(VLOOKUP($B69,'FST CV'!$C:$AH,Y$1,0),0)+_xlfn.IFNA(VLOOKUP($B69,'FST TT'!$C:$AH,Y$1,0),0)</f>
        <v>0</v>
      </c>
      <c r="Z69" s="80">
        <f>_xlfn.IFNA(VLOOKUP($B69,'FST OMT'!$C:$AH,Z$1,0),0)+_xlfn.IFNA(VLOOKUP($B69,'FST CV'!$C:$AH,Z$1,0),0)+_xlfn.IFNA(VLOOKUP($B69,'FST TT'!$C:$AH,Z$1,0),0)</f>
        <v>0</v>
      </c>
      <c r="AA69" s="80">
        <f t="shared" si="118"/>
        <v>0</v>
      </c>
      <c r="AB69" s="80">
        <f t="shared" si="119"/>
        <v>0</v>
      </c>
      <c r="AC69" s="80">
        <f t="shared" si="120"/>
        <v>0</v>
      </c>
      <c r="AD69" s="80">
        <f>_xlfn.IFNA(VLOOKUP($B69,'FST MT'!$C:$FS,123,0),0)</f>
        <v>0</v>
      </c>
      <c r="AE69" s="80">
        <f>_xlfn.IFNA(VLOOKUP($B69,'FST OMT'!$C:$AH,AE$1,0),0)+_xlfn.IFNA(VLOOKUP($B69,'FST CV'!$C:$AH,AE$1,0),0)+_xlfn.IFNA(VLOOKUP($B69,'FST TT'!$C:$AH,AE$1,0),0)</f>
        <v>0</v>
      </c>
      <c r="AF69" s="80">
        <f>_xlfn.IFNA(VLOOKUP($B69,'FST OMT'!$C:$AH,AF$1,0),0)+_xlfn.IFNA(VLOOKUP($B69,'FST CV'!$C:$AH,AF$1,0),0)+_xlfn.IFNA(VLOOKUP($B69,'FST TT'!$C:$AH,AF$1,0),0)</f>
        <v>0</v>
      </c>
      <c r="AG69" s="80">
        <f>_xlfn.IFNA(VLOOKUP($B69,'FST OMT'!$C:$AH,AG$1,0),0)+_xlfn.IFNA(VLOOKUP($B69,'FST CV'!$C:$AH,AG$1,0),0)+_xlfn.IFNA(VLOOKUP($B69,'FST TT'!$C:$AH,AG$1,0),0)</f>
        <v>0</v>
      </c>
      <c r="AH69" s="80">
        <f>_xlfn.IFNA(VLOOKUP($B69,'FST OMT'!$C:$AH,AH$1,0),0)+_xlfn.IFNA(VLOOKUP($B69,'FST CV'!$C:$AH,AH$1,0),0)+_xlfn.IFNA(VLOOKUP($B69,'FST TT'!$C:$AH,AH$1,0),0)</f>
        <v>0</v>
      </c>
      <c r="AI69" s="80">
        <f>_xlfn.IFNA(VLOOKUP($B69,'FST OMT'!$C:$AH,AI$1,0),0)+_xlfn.IFNA(VLOOKUP($B69,'FST CV'!$C:$AH,AI$1,0),0)+_xlfn.IFNA(VLOOKUP($B69,'FST TT'!$C:$AH,AI$1,0),0)</f>
        <v>0</v>
      </c>
      <c r="AJ69" s="80">
        <f>_xlfn.IFNA(VLOOKUP($B69,'FST OMT'!$C:$AH,AJ$1,0),0)+_xlfn.IFNA(VLOOKUP($B69,'FST CV'!$C:$AH,AJ$1,0),0)+_xlfn.IFNA(VLOOKUP($B69,'FST TT'!$C:$AH,AJ$1,0),0)</f>
        <v>0</v>
      </c>
      <c r="AK69" s="80">
        <f>_xlfn.IFNA(VLOOKUP($B69,'FST OMT'!$C:$AH,AK$1,0),0)+_xlfn.IFNA(VLOOKUP($B69,'FST CV'!$C:$AH,AK$1,0),0)+_xlfn.IFNA(VLOOKUP($B69,'FST TT'!$C:$AH,AK$1,0),0)</f>
        <v>0</v>
      </c>
      <c r="AL69" s="80">
        <f>_xlfn.IFNA(VLOOKUP($B69,'FST OMT'!$C:$AH,AL$1,0),0)+_xlfn.IFNA(VLOOKUP($B69,'FST CV'!$C:$AH,AL$1,0),0)+_xlfn.IFNA(VLOOKUP($B69,'FST TT'!$C:$AH,AL$1,0),0)</f>
        <v>0</v>
      </c>
      <c r="AM69" s="80">
        <f t="shared" si="121"/>
        <v>0</v>
      </c>
      <c r="AN69" s="80">
        <f t="shared" si="122"/>
        <v>0</v>
      </c>
      <c r="AO69" s="80">
        <f t="shared" si="123"/>
        <v>0</v>
      </c>
      <c r="AQ69" s="96">
        <f t="shared" si="124"/>
        <v>0</v>
      </c>
      <c r="AR69" s="96">
        <f t="shared" si="125"/>
        <v>0</v>
      </c>
      <c r="AS69" s="96">
        <f t="shared" si="126"/>
        <v>0</v>
      </c>
      <c r="AT69" s="96">
        <f t="shared" si="127"/>
        <v>0</v>
      </c>
      <c r="AU69" s="96">
        <f t="shared" si="128"/>
        <v>0</v>
      </c>
      <c r="AV69" s="96">
        <f t="shared" si="129"/>
        <v>0</v>
      </c>
      <c r="AW69" s="96">
        <f t="shared" si="130"/>
        <v>0</v>
      </c>
      <c r="AX69" s="96">
        <f t="shared" si="131"/>
        <v>0</v>
      </c>
      <c r="AY69" s="96">
        <f t="shared" si="132"/>
        <v>0</v>
      </c>
      <c r="AZ69" s="96">
        <f t="shared" si="133"/>
        <v>0</v>
      </c>
      <c r="BA69" s="96">
        <f t="shared" si="134"/>
        <v>0</v>
      </c>
      <c r="BB69" s="96">
        <f t="shared" si="135"/>
        <v>0</v>
      </c>
      <c r="BC69" s="96">
        <f t="shared" si="136"/>
        <v>0</v>
      </c>
      <c r="BD69" s="96">
        <f t="shared" si="137"/>
        <v>0</v>
      </c>
      <c r="BE69" s="96">
        <f t="shared" si="138"/>
        <v>0</v>
      </c>
      <c r="BF69" s="96">
        <f t="shared" si="139"/>
        <v>0</v>
      </c>
      <c r="BG69" s="96">
        <f t="shared" si="140"/>
        <v>0</v>
      </c>
      <c r="BH69" s="96">
        <f t="shared" si="141"/>
        <v>0</v>
      </c>
      <c r="BI69" s="96">
        <f t="shared" si="142"/>
        <v>0</v>
      </c>
      <c r="BJ69" s="96">
        <f t="shared" si="143"/>
        <v>0</v>
      </c>
      <c r="BK69" s="96">
        <f t="shared" si="144"/>
        <v>0</v>
      </c>
      <c r="BL69" s="96">
        <f t="shared" si="145"/>
        <v>0</v>
      </c>
      <c r="BM69" s="96">
        <f t="shared" si="146"/>
        <v>0</v>
      </c>
      <c r="BN69" s="96">
        <f t="shared" si="147"/>
        <v>0</v>
      </c>
      <c r="BO69" s="96">
        <f t="shared" si="148"/>
        <v>0</v>
      </c>
      <c r="BP69" s="96">
        <f t="shared" si="149"/>
        <v>0</v>
      </c>
      <c r="BQ69" s="96">
        <f t="shared" si="150"/>
        <v>0</v>
      </c>
      <c r="BR69" s="96">
        <f t="shared" si="151"/>
        <v>0</v>
      </c>
      <c r="BS69" s="96">
        <f t="shared" si="152"/>
        <v>0</v>
      </c>
      <c r="BT69" s="96">
        <f t="shared" si="153"/>
        <v>0</v>
      </c>
      <c r="BU69" s="96">
        <f t="shared" si="154"/>
        <v>0</v>
      </c>
      <c r="BV69" s="96">
        <f t="shared" si="155"/>
        <v>0</v>
      </c>
      <c r="BW69" s="96">
        <f t="shared" si="156"/>
        <v>0</v>
      </c>
      <c r="BY69" s="46" t="str">
        <f>_xlfn.IFNA(VLOOKUP(C69,Master_Item!B:D,3,0),0)</f>
        <v>Oishi</v>
      </c>
    </row>
    <row r="70" spans="2:77">
      <c r="B70" s="74">
        <v>310003571</v>
      </c>
      <c r="C70" s="74">
        <v>310003571</v>
      </c>
      <c r="D70" s="46" t="s">
        <v>209</v>
      </c>
      <c r="E70" s="46" t="s">
        <v>270</v>
      </c>
      <c r="F70" s="80">
        <f>_xlfn.IFNA(VLOOKUP($B70,'FST MT'!$A:$K,F$1,0),0)</f>
        <v>125940</v>
      </c>
      <c r="G70" s="80">
        <f>_xlfn.IFNA(VLOOKUP($B70,'FST OMT'!$C:$AH,G$1,0),0)+_xlfn.IFNA(VLOOKUP($B70,'FST CV'!$C:$AH,G$1,0),0)+_xlfn.IFNA(VLOOKUP($B70,'FST TT'!$C:$AH,G$1,0),0)</f>
        <v>0</v>
      </c>
      <c r="H70" s="80">
        <f>_xlfn.IFNA(VLOOKUP($B70,'FST OMT'!$C:$AH,H$1,0),0)+_xlfn.IFNA(VLOOKUP($B70,'FST CV'!$C:$AH,H$1,0),0)+_xlfn.IFNA(VLOOKUP($B70,'FST TT'!$C:$AH,H$1,0),0)</f>
        <v>0</v>
      </c>
      <c r="I70" s="80">
        <f>_xlfn.IFNA(VLOOKUP($B70,'FST OMT'!$C:$AH,I$1,0),0)+_xlfn.IFNA(VLOOKUP($B70,'FST CV'!$C:$AH,I$1,0),0)+_xlfn.IFNA(VLOOKUP($B70,'FST TT'!$C:$AH,I$1,0),0)</f>
        <v>0</v>
      </c>
      <c r="J70" s="80">
        <f>_xlfn.IFNA(VLOOKUP($B70,'FST OMT'!$C:$AH,J$1,0),0)+_xlfn.IFNA(VLOOKUP($B70,'FST CV'!$C:$AH,J$1,0),0)+_xlfn.IFNA(VLOOKUP($B70,'FST TT'!$C:$AH,J$1,0),0)</f>
        <v>0</v>
      </c>
      <c r="K70" s="80">
        <f>_xlfn.IFNA(VLOOKUP($B70,'FST OMT'!$C:$AH,K$1,0),0)+_xlfn.IFNA(VLOOKUP($B70,'FST CV'!$C:$AH,K$1,0),0)+_xlfn.IFNA(VLOOKUP($B70,'FST TT'!$C:$AH,K$1,0),0)</f>
        <v>0</v>
      </c>
      <c r="L70" s="80">
        <f>_xlfn.IFNA(VLOOKUP($B70,'FST OMT'!$C:$AH,L$1,0),0)+_xlfn.IFNA(VLOOKUP($B70,'FST CV'!$C:$AH,L$1,0),0)+_xlfn.IFNA(VLOOKUP($B70,'FST TT'!$C:$AH,L$1,0),0)</f>
        <v>0</v>
      </c>
      <c r="M70" s="80">
        <f>_xlfn.IFNA(VLOOKUP($B70,'FST OMT'!$C:$AH,M$1,0),0)+_xlfn.IFNA(VLOOKUP($B70,'FST CV'!$C:$AH,M$1,0),0)+_xlfn.IFNA(VLOOKUP($B70,'FST TT'!$C:$AH,M$1,0),0)</f>
        <v>0</v>
      </c>
      <c r="N70" s="80">
        <f>_xlfn.IFNA(VLOOKUP($B70,'FST OMT'!$C:$AH,N$1,0),0)+_xlfn.IFNA(VLOOKUP($B70,'FST CV'!$C:$AH,N$1,0),0)+_xlfn.IFNA(VLOOKUP($B70,'FST TT'!$C:$AH,N$1,0),0)</f>
        <v>0</v>
      </c>
      <c r="O70" s="80">
        <f t="shared" si="115"/>
        <v>0</v>
      </c>
      <c r="P70" s="80">
        <f t="shared" si="116"/>
        <v>0</v>
      </c>
      <c r="Q70" s="80">
        <f t="shared" si="117"/>
        <v>0</v>
      </c>
      <c r="R70" s="80">
        <f>_xlfn.IFNA(VLOOKUP($B70,'FST MT'!$C:$FS,67,0),0)</f>
        <v>0</v>
      </c>
      <c r="S70" s="80">
        <f>_xlfn.IFNA(VLOOKUP($B70,'FST OMT'!$C:$AH,S$1,0),0)+_xlfn.IFNA(VLOOKUP($B70,'FST CV'!$C:$AH,S$1,0),0)+_xlfn.IFNA(VLOOKUP($B70,'FST TT'!$C:$AH,S$1,0),0)</f>
        <v>0</v>
      </c>
      <c r="T70" s="80">
        <f>_xlfn.IFNA(VLOOKUP($B70,'FST OMT'!$C:$AH,T$1,0),0)+_xlfn.IFNA(VLOOKUP($B70,'FST CV'!$C:$AH,T$1,0),0)+_xlfn.IFNA(VLOOKUP($B70,'FST TT'!$C:$AH,T$1,0),0)</f>
        <v>0</v>
      </c>
      <c r="U70" s="80">
        <f>_xlfn.IFNA(VLOOKUP($B70,'FST OMT'!$C:$AH,U$1,0),0)+_xlfn.IFNA(VLOOKUP($B70,'FST CV'!$C:$AH,U$1,0),0)+_xlfn.IFNA(VLOOKUP($B70,'FST TT'!$C:$AH,U$1,0),0)</f>
        <v>0</v>
      </c>
      <c r="V70" s="80">
        <f>_xlfn.IFNA(VLOOKUP($B70,'FST OMT'!$C:$AH,V$1,0),0)+_xlfn.IFNA(VLOOKUP($B70,'FST CV'!$C:$AH,V$1,0),0)+_xlfn.IFNA(VLOOKUP($B70,'FST TT'!$C:$AH,V$1,0),0)</f>
        <v>0</v>
      </c>
      <c r="W70" s="80">
        <f>_xlfn.IFNA(VLOOKUP($B70,'FST OMT'!$C:$AH,W$1,0),0)+_xlfn.IFNA(VLOOKUP($B70,'FST CV'!$C:$AH,W$1,0),0)+_xlfn.IFNA(VLOOKUP($B70,'FST TT'!$C:$AH,W$1,0),0)</f>
        <v>0</v>
      </c>
      <c r="X70" s="80">
        <f>_xlfn.IFNA(VLOOKUP($B70,'FST OMT'!$C:$AH,X$1,0),0)+_xlfn.IFNA(VLOOKUP($B70,'FST CV'!$C:$AH,X$1,0),0)+_xlfn.IFNA(VLOOKUP($B70,'FST TT'!$C:$AH,X$1,0),0)</f>
        <v>0</v>
      </c>
      <c r="Y70" s="80">
        <f>_xlfn.IFNA(VLOOKUP($B70,'FST OMT'!$C:$AH,Y$1,0),0)+_xlfn.IFNA(VLOOKUP($B70,'FST CV'!$C:$AH,Y$1,0),0)+_xlfn.IFNA(VLOOKUP($B70,'FST TT'!$C:$AH,Y$1,0),0)</f>
        <v>0</v>
      </c>
      <c r="Z70" s="80">
        <f>_xlfn.IFNA(VLOOKUP($B70,'FST OMT'!$C:$AH,Z$1,0),0)+_xlfn.IFNA(VLOOKUP($B70,'FST CV'!$C:$AH,Z$1,0),0)+_xlfn.IFNA(VLOOKUP($B70,'FST TT'!$C:$AH,Z$1,0),0)</f>
        <v>0</v>
      </c>
      <c r="AA70" s="80">
        <f t="shared" si="118"/>
        <v>0</v>
      </c>
      <c r="AB70" s="80">
        <f t="shared" si="119"/>
        <v>0</v>
      </c>
      <c r="AC70" s="80">
        <f t="shared" si="120"/>
        <v>0</v>
      </c>
      <c r="AD70" s="80">
        <f>_xlfn.IFNA(VLOOKUP($B70,'FST MT'!$C:$FS,123,0),0)</f>
        <v>0</v>
      </c>
      <c r="AE70" s="80">
        <f>_xlfn.IFNA(VLOOKUP($B70,'FST OMT'!$C:$AH,AE$1,0),0)+_xlfn.IFNA(VLOOKUP($B70,'FST CV'!$C:$AH,AE$1,0),0)+_xlfn.IFNA(VLOOKUP($B70,'FST TT'!$C:$AH,AE$1,0),0)</f>
        <v>0</v>
      </c>
      <c r="AF70" s="80">
        <f>_xlfn.IFNA(VLOOKUP($B70,'FST OMT'!$C:$AH,AF$1,0),0)+_xlfn.IFNA(VLOOKUP($B70,'FST CV'!$C:$AH,AF$1,0),0)+_xlfn.IFNA(VLOOKUP($B70,'FST TT'!$C:$AH,AF$1,0),0)</f>
        <v>0</v>
      </c>
      <c r="AG70" s="80">
        <f>_xlfn.IFNA(VLOOKUP($B70,'FST OMT'!$C:$AH,AG$1,0),0)+_xlfn.IFNA(VLOOKUP($B70,'FST CV'!$C:$AH,AG$1,0),0)+_xlfn.IFNA(VLOOKUP($B70,'FST TT'!$C:$AH,AG$1,0),0)</f>
        <v>0</v>
      </c>
      <c r="AH70" s="80">
        <f>_xlfn.IFNA(VLOOKUP($B70,'FST OMT'!$C:$AH,AH$1,0),0)+_xlfn.IFNA(VLOOKUP($B70,'FST CV'!$C:$AH,AH$1,0),0)+_xlfn.IFNA(VLOOKUP($B70,'FST TT'!$C:$AH,AH$1,0),0)</f>
        <v>0</v>
      </c>
      <c r="AI70" s="80">
        <f>_xlfn.IFNA(VLOOKUP($B70,'FST OMT'!$C:$AH,AI$1,0),0)+_xlfn.IFNA(VLOOKUP($B70,'FST CV'!$C:$AH,AI$1,0),0)+_xlfn.IFNA(VLOOKUP($B70,'FST TT'!$C:$AH,AI$1,0),0)</f>
        <v>0</v>
      </c>
      <c r="AJ70" s="80">
        <f>_xlfn.IFNA(VLOOKUP($B70,'FST OMT'!$C:$AH,AJ$1,0),0)+_xlfn.IFNA(VLOOKUP($B70,'FST CV'!$C:$AH,AJ$1,0),0)+_xlfn.IFNA(VLOOKUP($B70,'FST TT'!$C:$AH,AJ$1,0),0)</f>
        <v>0</v>
      </c>
      <c r="AK70" s="80">
        <f>_xlfn.IFNA(VLOOKUP($B70,'FST OMT'!$C:$AH,AK$1,0),0)+_xlfn.IFNA(VLOOKUP($B70,'FST CV'!$C:$AH,AK$1,0),0)+_xlfn.IFNA(VLOOKUP($B70,'FST TT'!$C:$AH,AK$1,0),0)</f>
        <v>0</v>
      </c>
      <c r="AL70" s="80">
        <f>_xlfn.IFNA(VLOOKUP($B70,'FST OMT'!$C:$AH,AL$1,0),0)+_xlfn.IFNA(VLOOKUP($B70,'FST CV'!$C:$AH,AL$1,0),0)+_xlfn.IFNA(VLOOKUP($B70,'FST TT'!$C:$AH,AL$1,0),0)</f>
        <v>0</v>
      </c>
      <c r="AM70" s="80">
        <f t="shared" si="121"/>
        <v>0</v>
      </c>
      <c r="AN70" s="80">
        <f t="shared" si="122"/>
        <v>0</v>
      </c>
      <c r="AO70" s="80">
        <f t="shared" si="123"/>
        <v>0</v>
      </c>
      <c r="AQ70" s="96">
        <f t="shared" si="124"/>
        <v>0</v>
      </c>
      <c r="AR70" s="96">
        <f t="shared" si="125"/>
        <v>0</v>
      </c>
      <c r="AS70" s="96">
        <f t="shared" si="126"/>
        <v>0</v>
      </c>
      <c r="AT70" s="96">
        <f t="shared" si="127"/>
        <v>0</v>
      </c>
      <c r="AU70" s="96">
        <f t="shared" si="128"/>
        <v>0</v>
      </c>
      <c r="AV70" s="96">
        <f t="shared" si="129"/>
        <v>0</v>
      </c>
      <c r="AW70" s="96">
        <f t="shared" si="130"/>
        <v>0</v>
      </c>
      <c r="AX70" s="96">
        <f t="shared" si="131"/>
        <v>0</v>
      </c>
      <c r="AY70" s="96">
        <f t="shared" si="132"/>
        <v>0</v>
      </c>
      <c r="AZ70" s="96">
        <f t="shared" si="133"/>
        <v>0</v>
      </c>
      <c r="BA70" s="96">
        <f t="shared" si="134"/>
        <v>0</v>
      </c>
      <c r="BB70" s="96">
        <f t="shared" si="135"/>
        <v>0</v>
      </c>
      <c r="BC70" s="96">
        <f t="shared" si="136"/>
        <v>0</v>
      </c>
      <c r="BD70" s="96">
        <f t="shared" si="137"/>
        <v>0</v>
      </c>
      <c r="BE70" s="96">
        <f t="shared" si="138"/>
        <v>0</v>
      </c>
      <c r="BF70" s="96">
        <f t="shared" si="139"/>
        <v>0</v>
      </c>
      <c r="BG70" s="96">
        <f t="shared" si="140"/>
        <v>0</v>
      </c>
      <c r="BH70" s="96">
        <f t="shared" si="141"/>
        <v>0</v>
      </c>
      <c r="BI70" s="96">
        <f t="shared" si="142"/>
        <v>0</v>
      </c>
      <c r="BJ70" s="96">
        <f t="shared" si="143"/>
        <v>0</v>
      </c>
      <c r="BK70" s="96">
        <f t="shared" si="144"/>
        <v>0</v>
      </c>
      <c r="BL70" s="96">
        <f t="shared" si="145"/>
        <v>0</v>
      </c>
      <c r="BM70" s="96">
        <f t="shared" si="146"/>
        <v>0</v>
      </c>
      <c r="BN70" s="96">
        <f t="shared" si="147"/>
        <v>0</v>
      </c>
      <c r="BO70" s="96">
        <f t="shared" si="148"/>
        <v>0</v>
      </c>
      <c r="BP70" s="96">
        <f t="shared" si="149"/>
        <v>0</v>
      </c>
      <c r="BQ70" s="96">
        <f t="shared" si="150"/>
        <v>0</v>
      </c>
      <c r="BR70" s="96">
        <f t="shared" si="151"/>
        <v>0</v>
      </c>
      <c r="BS70" s="96">
        <f t="shared" si="152"/>
        <v>0</v>
      </c>
      <c r="BT70" s="96">
        <f t="shared" si="153"/>
        <v>0</v>
      </c>
      <c r="BU70" s="96">
        <f t="shared" si="154"/>
        <v>0</v>
      </c>
      <c r="BV70" s="96">
        <f t="shared" si="155"/>
        <v>0</v>
      </c>
      <c r="BW70" s="96">
        <f t="shared" si="156"/>
        <v>0</v>
      </c>
      <c r="BY70" s="46" t="str">
        <f>_xlfn.IFNA(VLOOKUP(C70,Master_Item!B:D,3,0),0)</f>
        <v>Oishi</v>
      </c>
    </row>
    <row r="71" spans="2:77">
      <c r="B71" s="74">
        <v>310003572</v>
      </c>
      <c r="C71" s="74">
        <v>310003572</v>
      </c>
      <c r="D71" s="46" t="s">
        <v>271</v>
      </c>
      <c r="E71" s="46" t="s">
        <v>272</v>
      </c>
      <c r="F71" s="80">
        <f>_xlfn.IFNA(VLOOKUP($B71,'FST MT'!$A:$K,F$1,0),0)</f>
        <v>0</v>
      </c>
      <c r="G71" s="80">
        <f>_xlfn.IFNA(VLOOKUP($B71,'FST OMT'!$C:$AH,G$1,0),0)+_xlfn.IFNA(VLOOKUP($B71,'FST CV'!$C:$AH,G$1,0),0)+_xlfn.IFNA(VLOOKUP($B71,'FST TT'!$C:$AH,G$1,0),0)</f>
        <v>3709</v>
      </c>
      <c r="H71" s="80">
        <f>_xlfn.IFNA(VLOOKUP($B71,'FST OMT'!$C:$AH,H$1,0),0)+_xlfn.IFNA(VLOOKUP($B71,'FST CV'!$C:$AH,H$1,0),0)+_xlfn.IFNA(VLOOKUP($B71,'FST TT'!$C:$AH,H$1,0),0)</f>
        <v>6131</v>
      </c>
      <c r="I71" s="80">
        <f>_xlfn.IFNA(VLOOKUP($B71,'FST OMT'!$C:$AH,I$1,0),0)+_xlfn.IFNA(VLOOKUP($B71,'FST CV'!$C:$AH,I$1,0),0)+_xlfn.IFNA(VLOOKUP($B71,'FST TT'!$C:$AH,I$1,0),0)</f>
        <v>18820</v>
      </c>
      <c r="J71" s="80">
        <f>_xlfn.IFNA(VLOOKUP($B71,'FST OMT'!$C:$AH,J$1,0),0)+_xlfn.IFNA(VLOOKUP($B71,'FST CV'!$C:$AH,J$1,0),0)+_xlfn.IFNA(VLOOKUP($B71,'FST TT'!$C:$AH,J$1,0),0)</f>
        <v>11473</v>
      </c>
      <c r="K71" s="80">
        <f>_xlfn.IFNA(VLOOKUP($B71,'FST OMT'!$C:$AH,K$1,0),0)+_xlfn.IFNA(VLOOKUP($B71,'FST CV'!$C:$AH,K$1,0),0)+_xlfn.IFNA(VLOOKUP($B71,'FST TT'!$C:$AH,K$1,0),0)</f>
        <v>14109</v>
      </c>
      <c r="L71" s="80">
        <f>_xlfn.IFNA(VLOOKUP($B71,'FST OMT'!$C:$AH,L$1,0),0)+_xlfn.IFNA(VLOOKUP($B71,'FST CV'!$C:$AH,L$1,0),0)+_xlfn.IFNA(VLOOKUP($B71,'FST TT'!$C:$AH,L$1,0),0)</f>
        <v>8404</v>
      </c>
      <c r="M71" s="80">
        <f>_xlfn.IFNA(VLOOKUP($B71,'FST OMT'!$C:$AH,M$1,0),0)+_xlfn.IFNA(VLOOKUP($B71,'FST CV'!$C:$AH,M$1,0),0)+_xlfn.IFNA(VLOOKUP($B71,'FST TT'!$C:$AH,M$1,0),0)</f>
        <v>7073</v>
      </c>
      <c r="N71" s="80">
        <f>_xlfn.IFNA(VLOOKUP($B71,'FST OMT'!$C:$AH,N$1,0),0)+_xlfn.IFNA(VLOOKUP($B71,'FST CV'!$C:$AH,N$1,0),0)+_xlfn.IFNA(VLOOKUP($B71,'FST TT'!$C:$AH,N$1,0),0)</f>
        <v>13175</v>
      </c>
      <c r="O71" s="80">
        <f t="shared" si="115"/>
        <v>30293</v>
      </c>
      <c r="P71" s="80">
        <f t="shared" si="116"/>
        <v>4622.2000000000007</v>
      </c>
      <c r="Q71" s="80">
        <f t="shared" si="117"/>
        <v>3781.8</v>
      </c>
      <c r="R71" s="80">
        <f>_xlfn.IFNA(VLOOKUP($B71,'FST MT'!$C:$FS,67,0),0)</f>
        <v>0</v>
      </c>
      <c r="S71" s="80">
        <f>_xlfn.IFNA(VLOOKUP($B71,'FST OMT'!$C:$AH,S$1,0),0)+_xlfn.IFNA(VLOOKUP($B71,'FST CV'!$C:$AH,S$1,0),0)+_xlfn.IFNA(VLOOKUP($B71,'FST TT'!$C:$AH,S$1,0),0)</f>
        <v>3609</v>
      </c>
      <c r="T71" s="80">
        <f>_xlfn.IFNA(VLOOKUP($B71,'FST OMT'!$C:$AH,T$1,0),0)+_xlfn.IFNA(VLOOKUP($B71,'FST CV'!$C:$AH,T$1,0),0)+_xlfn.IFNA(VLOOKUP($B71,'FST TT'!$C:$AH,T$1,0),0)</f>
        <v>6131</v>
      </c>
      <c r="U71" s="80">
        <f>_xlfn.IFNA(VLOOKUP($B71,'FST OMT'!$C:$AH,U$1,0),0)+_xlfn.IFNA(VLOOKUP($B71,'FST CV'!$C:$AH,U$1,0),0)+_xlfn.IFNA(VLOOKUP($B71,'FST TT'!$C:$AH,U$1,0),0)</f>
        <v>19500</v>
      </c>
      <c r="V71" s="80">
        <f>_xlfn.IFNA(VLOOKUP($B71,'FST OMT'!$C:$AH,V$1,0),0)+_xlfn.IFNA(VLOOKUP($B71,'FST CV'!$C:$AH,V$1,0),0)+_xlfn.IFNA(VLOOKUP($B71,'FST TT'!$C:$AH,V$1,0),0)</f>
        <v>12663</v>
      </c>
      <c r="W71" s="80">
        <f>_xlfn.IFNA(VLOOKUP($B71,'FST OMT'!$C:$AH,W$1,0),0)+_xlfn.IFNA(VLOOKUP($B71,'FST CV'!$C:$AH,W$1,0),0)+_xlfn.IFNA(VLOOKUP($B71,'FST TT'!$C:$AH,W$1,0),0)</f>
        <v>14199</v>
      </c>
      <c r="X71" s="80">
        <f>_xlfn.IFNA(VLOOKUP($B71,'FST OMT'!$C:$AH,X$1,0),0)+_xlfn.IFNA(VLOOKUP($B71,'FST CV'!$C:$AH,X$1,0),0)+_xlfn.IFNA(VLOOKUP($B71,'FST TT'!$C:$AH,X$1,0),0)</f>
        <v>8404</v>
      </c>
      <c r="Y71" s="80">
        <f>_xlfn.IFNA(VLOOKUP($B71,'FST OMT'!$C:$AH,Y$1,0),0)+_xlfn.IFNA(VLOOKUP($B71,'FST CV'!$C:$AH,Y$1,0),0)+_xlfn.IFNA(VLOOKUP($B71,'FST TT'!$C:$AH,Y$1,0),0)</f>
        <v>7073</v>
      </c>
      <c r="Z71" s="80">
        <f>_xlfn.IFNA(VLOOKUP($B71,'FST OMT'!$C:$AH,Z$1,0),0)+_xlfn.IFNA(VLOOKUP($B71,'FST CV'!$C:$AH,Z$1,0),0)+_xlfn.IFNA(VLOOKUP($B71,'FST TT'!$C:$AH,Z$1,0),0)</f>
        <v>13175</v>
      </c>
      <c r="AA71" s="80">
        <f t="shared" si="118"/>
        <v>32163</v>
      </c>
      <c r="AB71" s="80">
        <f t="shared" si="119"/>
        <v>4622.2000000000007</v>
      </c>
      <c r="AC71" s="80">
        <f t="shared" si="120"/>
        <v>3781.8</v>
      </c>
      <c r="AD71" s="80">
        <f>_xlfn.IFNA(VLOOKUP($B71,'FST MT'!$C:$FS,123,0),0)</f>
        <v>0</v>
      </c>
      <c r="AE71" s="80">
        <f>_xlfn.IFNA(VLOOKUP($B71,'FST OMT'!$C:$AH,AE$1,0),0)+_xlfn.IFNA(VLOOKUP($B71,'FST CV'!$C:$AH,AE$1,0),0)+_xlfn.IFNA(VLOOKUP($B71,'FST TT'!$C:$AH,AE$1,0),0)</f>
        <v>3209</v>
      </c>
      <c r="AF71" s="80">
        <f>_xlfn.IFNA(VLOOKUP($B71,'FST OMT'!$C:$AH,AF$1,0),0)+_xlfn.IFNA(VLOOKUP($B71,'FST CV'!$C:$AH,AF$1,0),0)+_xlfn.IFNA(VLOOKUP($B71,'FST TT'!$C:$AH,AF$1,0),0)</f>
        <v>6131</v>
      </c>
      <c r="AG71" s="80">
        <f>_xlfn.IFNA(VLOOKUP($B71,'FST OMT'!$C:$AH,AG$1,0),0)+_xlfn.IFNA(VLOOKUP($B71,'FST CV'!$C:$AH,AG$1,0),0)+_xlfn.IFNA(VLOOKUP($B71,'FST TT'!$C:$AH,AG$1,0),0)</f>
        <v>18120</v>
      </c>
      <c r="AH71" s="80">
        <f>_xlfn.IFNA(VLOOKUP($B71,'FST OMT'!$C:$AH,AH$1,0),0)+_xlfn.IFNA(VLOOKUP($B71,'FST CV'!$C:$AH,AH$1,0),0)+_xlfn.IFNA(VLOOKUP($B71,'FST TT'!$C:$AH,AH$1,0),0)</f>
        <v>12073</v>
      </c>
      <c r="AI71" s="80">
        <f>_xlfn.IFNA(VLOOKUP($B71,'FST OMT'!$C:$AH,AI$1,0),0)+_xlfn.IFNA(VLOOKUP($B71,'FST CV'!$C:$AH,AI$1,0),0)+_xlfn.IFNA(VLOOKUP($B71,'FST TT'!$C:$AH,AI$1,0),0)</f>
        <v>14489</v>
      </c>
      <c r="AJ71" s="80">
        <f>_xlfn.IFNA(VLOOKUP($B71,'FST OMT'!$C:$AH,AJ$1,0),0)+_xlfn.IFNA(VLOOKUP($B71,'FST CV'!$C:$AH,AJ$1,0),0)+_xlfn.IFNA(VLOOKUP($B71,'FST TT'!$C:$AH,AJ$1,0),0)</f>
        <v>8404</v>
      </c>
      <c r="AK71" s="80">
        <f>_xlfn.IFNA(VLOOKUP($B71,'FST OMT'!$C:$AH,AK$1,0),0)+_xlfn.IFNA(VLOOKUP($B71,'FST CV'!$C:$AH,AK$1,0),0)+_xlfn.IFNA(VLOOKUP($B71,'FST TT'!$C:$AH,AK$1,0),0)</f>
        <v>7073</v>
      </c>
      <c r="AL71" s="80">
        <f>_xlfn.IFNA(VLOOKUP($B71,'FST OMT'!$C:$AH,AL$1,0),0)+_xlfn.IFNA(VLOOKUP($B71,'FST CV'!$C:$AH,AL$1,0),0)+_xlfn.IFNA(VLOOKUP($B71,'FST TT'!$C:$AH,AL$1,0),0)</f>
        <v>13175</v>
      </c>
      <c r="AM71" s="80">
        <f t="shared" si="121"/>
        <v>30193</v>
      </c>
      <c r="AN71" s="80">
        <f t="shared" si="122"/>
        <v>4622.2000000000007</v>
      </c>
      <c r="AO71" s="80">
        <f t="shared" si="123"/>
        <v>3781.8</v>
      </c>
      <c r="AQ71" s="96">
        <f t="shared" si="124"/>
        <v>4.4743889786956835E-2</v>
      </c>
      <c r="AR71" s="96">
        <f t="shared" si="125"/>
        <v>7.3961927280623452E-2</v>
      </c>
      <c r="AS71" s="96">
        <f t="shared" si="126"/>
        <v>0.22703693874104278</v>
      </c>
      <c r="AT71" s="96">
        <f t="shared" si="127"/>
        <v>0.1384056747171086</v>
      </c>
      <c r="AU71" s="96">
        <f t="shared" si="128"/>
        <v>0.17020532246000916</v>
      </c>
      <c r="AV71" s="96">
        <f t="shared" si="129"/>
        <v>0.10138248847926268</v>
      </c>
      <c r="AW71" s="96">
        <f t="shared" si="130"/>
        <v>8.5325837816971076E-2</v>
      </c>
      <c r="AX71" s="96">
        <f t="shared" si="131"/>
        <v>0.15893792071802543</v>
      </c>
      <c r="AY71" s="96">
        <f t="shared" si="132"/>
        <v>0.36544261345815138</v>
      </c>
      <c r="AZ71" s="96">
        <f t="shared" si="133"/>
        <v>5.5760368663594476E-2</v>
      </c>
      <c r="BA71" s="96">
        <f t="shared" si="134"/>
        <v>4.5622119815668202E-2</v>
      </c>
      <c r="BB71" s="96">
        <f t="shared" si="135"/>
        <v>4.2582061023668502E-2</v>
      </c>
      <c r="BC71" s="96">
        <f t="shared" si="136"/>
        <v>7.2338768671685108E-2</v>
      </c>
      <c r="BD71" s="96">
        <f t="shared" si="137"/>
        <v>0.23007763645373669</v>
      </c>
      <c r="BE71" s="96">
        <f t="shared" si="138"/>
        <v>0.14940887745711118</v>
      </c>
      <c r="BF71" s="96">
        <f t="shared" si="139"/>
        <v>0.16753191589777475</v>
      </c>
      <c r="BG71" s="96">
        <f t="shared" si="140"/>
        <v>9.9157561884984785E-2</v>
      </c>
      <c r="BH71" s="96">
        <f t="shared" si="141"/>
        <v>8.3453288340373313E-2</v>
      </c>
      <c r="BI71" s="96">
        <f t="shared" si="142"/>
        <v>0.15544989027066569</v>
      </c>
      <c r="BJ71" s="96">
        <f t="shared" si="143"/>
        <v>0.37948651391084787</v>
      </c>
      <c r="BK71" s="96">
        <f t="shared" si="144"/>
        <v>5.4536659036741639E-2</v>
      </c>
      <c r="BL71" s="96">
        <f t="shared" si="145"/>
        <v>4.4620902848243153E-2</v>
      </c>
      <c r="BM71" s="96">
        <f t="shared" si="146"/>
        <v>3.8815105111643322E-2</v>
      </c>
      <c r="BN71" s="96">
        <f t="shared" si="147"/>
        <v>7.4158743982388656E-2</v>
      </c>
      <c r="BO71" s="96">
        <f t="shared" si="148"/>
        <v>0.21917410552289715</v>
      </c>
      <c r="BP71" s="96">
        <f t="shared" si="149"/>
        <v>0.14603140044028351</v>
      </c>
      <c r="BQ71" s="96">
        <f t="shared" si="150"/>
        <v>0.17525461451000315</v>
      </c>
      <c r="BR71" s="96">
        <f t="shared" si="151"/>
        <v>0.10165227278225318</v>
      </c>
      <c r="BS71" s="96">
        <f t="shared" si="152"/>
        <v>8.5552894501294247E-2</v>
      </c>
      <c r="BT71" s="96">
        <f t="shared" si="153"/>
        <v>0.15936086314923675</v>
      </c>
      <c r="BU71" s="96">
        <f t="shared" si="154"/>
        <v>0.36520550596318069</v>
      </c>
      <c r="BV71" s="96">
        <f t="shared" si="155"/>
        <v>5.5908750030239263E-2</v>
      </c>
      <c r="BW71" s="96">
        <f t="shared" si="156"/>
        <v>4.5743522752013939E-2</v>
      </c>
      <c r="BY71" s="46" t="str">
        <f>_xlfn.IFNA(VLOOKUP(C71,Master_Item!B:D,3,0),0)</f>
        <v>Oishi</v>
      </c>
    </row>
    <row r="72" spans="2:77">
      <c r="B72" s="74">
        <v>310003573</v>
      </c>
      <c r="C72" s="74">
        <v>310003573</v>
      </c>
      <c r="D72" s="46" t="s">
        <v>273</v>
      </c>
      <c r="E72" s="46" t="s">
        <v>274</v>
      </c>
      <c r="F72" s="80">
        <f>_xlfn.IFNA(VLOOKUP($B72,'FST MT'!$A:$K,F$1,0),0)</f>
        <v>43050</v>
      </c>
      <c r="G72" s="80">
        <f>_xlfn.IFNA(VLOOKUP($B72,'FST OMT'!$C:$AH,G$1,0),0)+_xlfn.IFNA(VLOOKUP($B72,'FST CV'!$C:$AH,G$1,0),0)+_xlfn.IFNA(VLOOKUP($B72,'FST TT'!$C:$AH,G$1,0),0)</f>
        <v>0</v>
      </c>
      <c r="H72" s="80">
        <f>_xlfn.IFNA(VLOOKUP($B72,'FST OMT'!$C:$AH,H$1,0),0)+_xlfn.IFNA(VLOOKUP($B72,'FST CV'!$C:$AH,H$1,0),0)+_xlfn.IFNA(VLOOKUP($B72,'FST TT'!$C:$AH,H$1,0),0)</f>
        <v>3614</v>
      </c>
      <c r="I72" s="80">
        <f>_xlfn.IFNA(VLOOKUP($B72,'FST OMT'!$C:$AH,I$1,0),0)+_xlfn.IFNA(VLOOKUP($B72,'FST CV'!$C:$AH,I$1,0),0)+_xlfn.IFNA(VLOOKUP($B72,'FST TT'!$C:$AH,I$1,0),0)</f>
        <v>5400</v>
      </c>
      <c r="J72" s="80">
        <f>_xlfn.IFNA(VLOOKUP($B72,'FST OMT'!$C:$AH,J$1,0),0)+_xlfn.IFNA(VLOOKUP($B72,'FST CV'!$C:$AH,J$1,0),0)+_xlfn.IFNA(VLOOKUP($B72,'FST TT'!$C:$AH,J$1,0),0)</f>
        <v>6183</v>
      </c>
      <c r="K72" s="80">
        <f>_xlfn.IFNA(VLOOKUP($B72,'FST OMT'!$C:$AH,K$1,0),0)+_xlfn.IFNA(VLOOKUP($B72,'FST CV'!$C:$AH,K$1,0),0)+_xlfn.IFNA(VLOOKUP($B72,'FST TT'!$C:$AH,K$1,0),0)</f>
        <v>3037</v>
      </c>
      <c r="L72" s="80">
        <f>_xlfn.IFNA(VLOOKUP($B72,'FST OMT'!$C:$AH,L$1,0),0)+_xlfn.IFNA(VLOOKUP($B72,'FST CV'!$C:$AH,L$1,0),0)+_xlfn.IFNA(VLOOKUP($B72,'FST TT'!$C:$AH,L$1,0),0)</f>
        <v>3698</v>
      </c>
      <c r="M72" s="80">
        <f>_xlfn.IFNA(VLOOKUP($B72,'FST OMT'!$C:$AH,M$1,0),0)+_xlfn.IFNA(VLOOKUP($B72,'FST CV'!$C:$AH,M$1,0),0)+_xlfn.IFNA(VLOOKUP($B72,'FST TT'!$C:$AH,M$1,0),0)</f>
        <v>1362</v>
      </c>
      <c r="N72" s="80">
        <f>_xlfn.IFNA(VLOOKUP($B72,'FST OMT'!$C:$AH,N$1,0),0)+_xlfn.IFNA(VLOOKUP($B72,'FST CV'!$C:$AH,N$1,0),0)+_xlfn.IFNA(VLOOKUP($B72,'FST TT'!$C:$AH,N$1,0),0)</f>
        <v>12944</v>
      </c>
      <c r="O72" s="80">
        <f t="shared" si="115"/>
        <v>11583</v>
      </c>
      <c r="P72" s="80">
        <f t="shared" si="116"/>
        <v>2033.9</v>
      </c>
      <c r="Q72" s="80">
        <f t="shared" si="117"/>
        <v>1664.1000000000001</v>
      </c>
      <c r="R72" s="80">
        <f>_xlfn.IFNA(VLOOKUP($B72,'FST MT'!$C:$FS,67,0),0)</f>
        <v>0</v>
      </c>
      <c r="S72" s="80">
        <f>_xlfn.IFNA(VLOOKUP($B72,'FST OMT'!$C:$AH,S$1,0),0)+_xlfn.IFNA(VLOOKUP($B72,'FST CV'!$C:$AH,S$1,0),0)+_xlfn.IFNA(VLOOKUP($B72,'FST TT'!$C:$AH,S$1,0),0)</f>
        <v>0</v>
      </c>
      <c r="T72" s="80">
        <f>_xlfn.IFNA(VLOOKUP($B72,'FST OMT'!$C:$AH,T$1,0),0)+_xlfn.IFNA(VLOOKUP($B72,'FST CV'!$C:$AH,T$1,0),0)+_xlfn.IFNA(VLOOKUP($B72,'FST TT'!$C:$AH,T$1,0),0)</f>
        <v>5114</v>
      </c>
      <c r="U72" s="80">
        <f>_xlfn.IFNA(VLOOKUP($B72,'FST OMT'!$C:$AH,U$1,0),0)+_xlfn.IFNA(VLOOKUP($B72,'FST CV'!$C:$AH,U$1,0),0)+_xlfn.IFNA(VLOOKUP($B72,'FST TT'!$C:$AH,U$1,0),0)</f>
        <v>4786</v>
      </c>
      <c r="V72" s="80">
        <f>_xlfn.IFNA(VLOOKUP($B72,'FST OMT'!$C:$AH,V$1,0),0)+_xlfn.IFNA(VLOOKUP($B72,'FST CV'!$C:$AH,V$1,0),0)+_xlfn.IFNA(VLOOKUP($B72,'FST TT'!$C:$AH,V$1,0),0)</f>
        <v>3957</v>
      </c>
      <c r="W72" s="80">
        <f>_xlfn.IFNA(VLOOKUP($B72,'FST OMT'!$C:$AH,W$1,0),0)+_xlfn.IFNA(VLOOKUP($B72,'FST CV'!$C:$AH,W$1,0),0)+_xlfn.IFNA(VLOOKUP($B72,'FST TT'!$C:$AH,W$1,0),0)</f>
        <v>1550</v>
      </c>
      <c r="X72" s="80">
        <f>_xlfn.IFNA(VLOOKUP($B72,'FST OMT'!$C:$AH,X$1,0),0)+_xlfn.IFNA(VLOOKUP($B72,'FST CV'!$C:$AH,X$1,0),0)+_xlfn.IFNA(VLOOKUP($B72,'FST TT'!$C:$AH,X$1,0),0)</f>
        <v>2586</v>
      </c>
      <c r="Y72" s="80">
        <f>_xlfn.IFNA(VLOOKUP($B72,'FST OMT'!$C:$AH,Y$1,0),0)+_xlfn.IFNA(VLOOKUP($B72,'FST CV'!$C:$AH,Y$1,0),0)+_xlfn.IFNA(VLOOKUP($B72,'FST TT'!$C:$AH,Y$1,0),0)</f>
        <v>2610</v>
      </c>
      <c r="Z72" s="80">
        <f>_xlfn.IFNA(VLOOKUP($B72,'FST OMT'!$C:$AH,Z$1,0),0)+_xlfn.IFNA(VLOOKUP($B72,'FST CV'!$C:$AH,Z$1,0),0)+_xlfn.IFNA(VLOOKUP($B72,'FST TT'!$C:$AH,Z$1,0),0)</f>
        <v>13225</v>
      </c>
      <c r="AA72" s="80">
        <f t="shared" si="118"/>
        <v>8743</v>
      </c>
      <c r="AB72" s="80">
        <f t="shared" si="119"/>
        <v>1422.3000000000002</v>
      </c>
      <c r="AC72" s="80">
        <f t="shared" si="120"/>
        <v>1163.7</v>
      </c>
      <c r="AD72" s="80">
        <f>_xlfn.IFNA(VLOOKUP($B72,'FST MT'!$C:$FS,123,0),0)</f>
        <v>0</v>
      </c>
      <c r="AE72" s="80">
        <f>_xlfn.IFNA(VLOOKUP($B72,'FST OMT'!$C:$AH,AE$1,0),0)+_xlfn.IFNA(VLOOKUP($B72,'FST CV'!$C:$AH,AE$1,0),0)+_xlfn.IFNA(VLOOKUP($B72,'FST TT'!$C:$AH,AE$1,0),0)</f>
        <v>0</v>
      </c>
      <c r="AF72" s="80">
        <f>_xlfn.IFNA(VLOOKUP($B72,'FST OMT'!$C:$AH,AF$1,0),0)+_xlfn.IFNA(VLOOKUP($B72,'FST CV'!$C:$AH,AF$1,0),0)+_xlfn.IFNA(VLOOKUP($B72,'FST TT'!$C:$AH,AF$1,0),0)</f>
        <v>5779</v>
      </c>
      <c r="AG72" s="80">
        <f>_xlfn.IFNA(VLOOKUP($B72,'FST OMT'!$C:$AH,AG$1,0),0)+_xlfn.IFNA(VLOOKUP($B72,'FST CV'!$C:$AH,AG$1,0),0)+_xlfn.IFNA(VLOOKUP($B72,'FST TT'!$C:$AH,AG$1,0),0)</f>
        <v>4946</v>
      </c>
      <c r="AH72" s="80">
        <f>_xlfn.IFNA(VLOOKUP($B72,'FST OMT'!$C:$AH,AH$1,0),0)+_xlfn.IFNA(VLOOKUP($B72,'FST CV'!$C:$AH,AH$1,0),0)+_xlfn.IFNA(VLOOKUP($B72,'FST TT'!$C:$AH,AH$1,0),0)</f>
        <v>4912</v>
      </c>
      <c r="AI72" s="80">
        <f>_xlfn.IFNA(VLOOKUP($B72,'FST OMT'!$C:$AH,AI$1,0),0)+_xlfn.IFNA(VLOOKUP($B72,'FST CV'!$C:$AH,AI$1,0),0)+_xlfn.IFNA(VLOOKUP($B72,'FST TT'!$C:$AH,AI$1,0),0)</f>
        <v>2832</v>
      </c>
      <c r="AJ72" s="80">
        <f>_xlfn.IFNA(VLOOKUP($B72,'FST OMT'!$C:$AH,AJ$1,0),0)+_xlfn.IFNA(VLOOKUP($B72,'FST CV'!$C:$AH,AJ$1,0),0)+_xlfn.IFNA(VLOOKUP($B72,'FST TT'!$C:$AH,AJ$1,0),0)</f>
        <v>3117</v>
      </c>
      <c r="AK72" s="80">
        <f>_xlfn.IFNA(VLOOKUP($B72,'FST OMT'!$C:$AH,AK$1,0),0)+_xlfn.IFNA(VLOOKUP($B72,'FST CV'!$C:$AH,AK$1,0),0)+_xlfn.IFNA(VLOOKUP($B72,'FST TT'!$C:$AH,AK$1,0),0)</f>
        <v>2072</v>
      </c>
      <c r="AL72" s="80">
        <f>_xlfn.IFNA(VLOOKUP($B72,'FST OMT'!$C:$AH,AL$1,0),0)+_xlfn.IFNA(VLOOKUP($B72,'FST CV'!$C:$AH,AL$1,0),0)+_xlfn.IFNA(VLOOKUP($B72,'FST TT'!$C:$AH,AL$1,0),0)</f>
        <v>14255</v>
      </c>
      <c r="AM72" s="80">
        <f t="shared" si="121"/>
        <v>9858</v>
      </c>
      <c r="AN72" s="80">
        <f t="shared" si="122"/>
        <v>1714.3500000000001</v>
      </c>
      <c r="AO72" s="80">
        <f t="shared" si="123"/>
        <v>1402.65</v>
      </c>
      <c r="AQ72" s="96">
        <f t="shared" si="124"/>
        <v>0</v>
      </c>
      <c r="AR72" s="96">
        <f t="shared" si="125"/>
        <v>9.9729565649318397E-2</v>
      </c>
      <c r="AS72" s="96">
        <f t="shared" si="126"/>
        <v>0.14901484629394557</v>
      </c>
      <c r="AT72" s="96">
        <f t="shared" si="127"/>
        <v>0.17062199900656769</v>
      </c>
      <c r="AU72" s="96">
        <f t="shared" si="128"/>
        <v>8.3807053369391246E-2</v>
      </c>
      <c r="AV72" s="96">
        <f t="shared" si="129"/>
        <v>0.10204757436944643</v>
      </c>
      <c r="AW72" s="96">
        <f t="shared" si="130"/>
        <v>3.7584855676361828E-2</v>
      </c>
      <c r="AX72" s="96">
        <f t="shared" si="131"/>
        <v>0.35719410563496884</v>
      </c>
      <c r="AY72" s="96">
        <f t="shared" si="132"/>
        <v>0.31963684530051328</v>
      </c>
      <c r="AZ72" s="96">
        <f t="shared" si="133"/>
        <v>5.6126165903195545E-2</v>
      </c>
      <c r="BA72" s="96">
        <f t="shared" si="134"/>
        <v>4.5921408466250903E-2</v>
      </c>
      <c r="BB72" s="96">
        <f t="shared" si="135"/>
        <v>0</v>
      </c>
      <c r="BC72" s="96">
        <f t="shared" si="136"/>
        <v>0.15117654014425919</v>
      </c>
      <c r="BD72" s="96">
        <f t="shared" si="137"/>
        <v>0.14148043041267588</v>
      </c>
      <c r="BE72" s="96">
        <f t="shared" si="138"/>
        <v>0.11697410429230223</v>
      </c>
      <c r="BF72" s="96">
        <f t="shared" si="139"/>
        <v>4.5820030743762563E-2</v>
      </c>
      <c r="BG72" s="96">
        <f t="shared" si="140"/>
        <v>7.6445548066690322E-2</v>
      </c>
      <c r="BH72" s="96">
        <f t="shared" si="141"/>
        <v>7.7155019510464704E-2</v>
      </c>
      <c r="BI72" s="96">
        <f t="shared" si="142"/>
        <v>0.39094832682984509</v>
      </c>
      <c r="BJ72" s="96">
        <f t="shared" si="143"/>
        <v>0.25845453470497814</v>
      </c>
      <c r="BK72" s="96">
        <f t="shared" si="144"/>
        <v>4.2045051436679678E-2</v>
      </c>
      <c r="BL72" s="96">
        <f t="shared" si="145"/>
        <v>3.4400496630010644E-2</v>
      </c>
      <c r="BM72" s="96">
        <f t="shared" si="146"/>
        <v>0</v>
      </c>
      <c r="BN72" s="96">
        <f t="shared" si="147"/>
        <v>0.15242792709624667</v>
      </c>
      <c r="BO72" s="96">
        <f t="shared" si="148"/>
        <v>0.13045657162450874</v>
      </c>
      <c r="BP72" s="96">
        <f t="shared" si="149"/>
        <v>0.12955978160525414</v>
      </c>
      <c r="BQ72" s="96">
        <f t="shared" si="150"/>
        <v>7.4697333368501567E-2</v>
      </c>
      <c r="BR72" s="96">
        <f t="shared" si="151"/>
        <v>8.2214543824018146E-2</v>
      </c>
      <c r="BS72" s="96">
        <f t="shared" si="152"/>
        <v>5.4651438820457365E-2</v>
      </c>
      <c r="BT72" s="96">
        <f t="shared" si="153"/>
        <v>0.37599240366101339</v>
      </c>
      <c r="BU72" s="96">
        <f t="shared" si="154"/>
        <v>0.26001635322976285</v>
      </c>
      <c r="BV72" s="96">
        <f t="shared" si="155"/>
        <v>4.5217999103209984E-2</v>
      </c>
      <c r="BW72" s="96">
        <f t="shared" si="156"/>
        <v>3.6996544720808169E-2</v>
      </c>
      <c r="BY72" s="46" t="str">
        <f>_xlfn.IFNA(VLOOKUP(C72,Master_Item!B:D,3,0),0)</f>
        <v>Oishi</v>
      </c>
    </row>
    <row r="73" spans="2:77">
      <c r="B73" s="74">
        <v>310003574</v>
      </c>
      <c r="C73" s="74">
        <v>310003574</v>
      </c>
      <c r="D73" s="46" t="s">
        <v>212</v>
      </c>
      <c r="E73" s="46" t="s">
        <v>272</v>
      </c>
      <c r="F73" s="80">
        <f>_xlfn.IFNA(VLOOKUP($B73,'FST MT'!$A:$K,F$1,0),0)</f>
        <v>0</v>
      </c>
      <c r="G73" s="80">
        <f>_xlfn.IFNA(VLOOKUP($B73,'FST OMT'!$C:$AH,G$1,0),0)+_xlfn.IFNA(VLOOKUP($B73,'FST CV'!$C:$AH,G$1,0),0)+_xlfn.IFNA(VLOOKUP($B73,'FST TT'!$C:$AH,G$1,0),0)</f>
        <v>0</v>
      </c>
      <c r="H73" s="80">
        <f>_xlfn.IFNA(VLOOKUP($B73,'FST OMT'!$C:$AH,H$1,0),0)+_xlfn.IFNA(VLOOKUP($B73,'FST CV'!$C:$AH,H$1,0),0)+_xlfn.IFNA(VLOOKUP($B73,'FST TT'!$C:$AH,H$1,0),0)</f>
        <v>0</v>
      </c>
      <c r="I73" s="80">
        <f>_xlfn.IFNA(VLOOKUP($B73,'FST OMT'!$C:$AH,I$1,0),0)+_xlfn.IFNA(VLOOKUP($B73,'FST CV'!$C:$AH,I$1,0),0)+_xlfn.IFNA(VLOOKUP($B73,'FST TT'!$C:$AH,I$1,0),0)</f>
        <v>0</v>
      </c>
      <c r="J73" s="80">
        <f>_xlfn.IFNA(VLOOKUP($B73,'FST OMT'!$C:$AH,J$1,0),0)+_xlfn.IFNA(VLOOKUP($B73,'FST CV'!$C:$AH,J$1,0),0)+_xlfn.IFNA(VLOOKUP($B73,'FST TT'!$C:$AH,J$1,0),0)</f>
        <v>0</v>
      </c>
      <c r="K73" s="80">
        <f>_xlfn.IFNA(VLOOKUP($B73,'FST OMT'!$C:$AH,K$1,0),0)+_xlfn.IFNA(VLOOKUP($B73,'FST CV'!$C:$AH,K$1,0),0)+_xlfn.IFNA(VLOOKUP($B73,'FST TT'!$C:$AH,K$1,0),0)</f>
        <v>0</v>
      </c>
      <c r="L73" s="80">
        <f>_xlfn.IFNA(VLOOKUP($B73,'FST OMT'!$C:$AH,L$1,0),0)+_xlfn.IFNA(VLOOKUP($B73,'FST CV'!$C:$AH,L$1,0),0)+_xlfn.IFNA(VLOOKUP($B73,'FST TT'!$C:$AH,L$1,0),0)</f>
        <v>0</v>
      </c>
      <c r="M73" s="80">
        <f>_xlfn.IFNA(VLOOKUP($B73,'FST OMT'!$C:$AH,M$1,0),0)+_xlfn.IFNA(VLOOKUP($B73,'FST CV'!$C:$AH,M$1,0),0)+_xlfn.IFNA(VLOOKUP($B73,'FST TT'!$C:$AH,M$1,0),0)</f>
        <v>0</v>
      </c>
      <c r="N73" s="80">
        <f>_xlfn.IFNA(VLOOKUP($B73,'FST OMT'!$C:$AH,N$1,0),0)+_xlfn.IFNA(VLOOKUP($B73,'FST CV'!$C:$AH,N$1,0),0)+_xlfn.IFNA(VLOOKUP($B73,'FST TT'!$C:$AH,N$1,0),0)</f>
        <v>0</v>
      </c>
      <c r="O73" s="80">
        <f t="shared" si="115"/>
        <v>0</v>
      </c>
      <c r="P73" s="80">
        <f t="shared" si="116"/>
        <v>0</v>
      </c>
      <c r="Q73" s="80">
        <f t="shared" si="117"/>
        <v>0</v>
      </c>
      <c r="R73" s="80">
        <f>_xlfn.IFNA(VLOOKUP($B73,'FST MT'!$C:$FS,67,0),0)</f>
        <v>0</v>
      </c>
      <c r="S73" s="80">
        <f>_xlfn.IFNA(VLOOKUP($B73,'FST OMT'!$C:$AH,S$1,0),0)+_xlfn.IFNA(VLOOKUP($B73,'FST CV'!$C:$AH,S$1,0),0)+_xlfn.IFNA(VLOOKUP($B73,'FST TT'!$C:$AH,S$1,0),0)</f>
        <v>0</v>
      </c>
      <c r="T73" s="80">
        <f>_xlfn.IFNA(VLOOKUP($B73,'FST OMT'!$C:$AH,T$1,0),0)+_xlfn.IFNA(VLOOKUP($B73,'FST CV'!$C:$AH,T$1,0),0)+_xlfn.IFNA(VLOOKUP($B73,'FST TT'!$C:$AH,T$1,0),0)</f>
        <v>0</v>
      </c>
      <c r="U73" s="80">
        <f>_xlfn.IFNA(VLOOKUP($B73,'FST OMT'!$C:$AH,U$1,0),0)+_xlfn.IFNA(VLOOKUP($B73,'FST CV'!$C:$AH,U$1,0),0)+_xlfn.IFNA(VLOOKUP($B73,'FST TT'!$C:$AH,U$1,0),0)</f>
        <v>0</v>
      </c>
      <c r="V73" s="80">
        <f>_xlfn.IFNA(VLOOKUP($B73,'FST OMT'!$C:$AH,V$1,0),0)+_xlfn.IFNA(VLOOKUP($B73,'FST CV'!$C:$AH,V$1,0),0)+_xlfn.IFNA(VLOOKUP($B73,'FST TT'!$C:$AH,V$1,0),0)</f>
        <v>0</v>
      </c>
      <c r="W73" s="80">
        <f>_xlfn.IFNA(VLOOKUP($B73,'FST OMT'!$C:$AH,W$1,0),0)+_xlfn.IFNA(VLOOKUP($B73,'FST CV'!$C:$AH,W$1,0),0)+_xlfn.IFNA(VLOOKUP($B73,'FST TT'!$C:$AH,W$1,0),0)</f>
        <v>0</v>
      </c>
      <c r="X73" s="80">
        <f>_xlfn.IFNA(VLOOKUP($B73,'FST OMT'!$C:$AH,X$1,0),0)+_xlfn.IFNA(VLOOKUP($B73,'FST CV'!$C:$AH,X$1,0),0)+_xlfn.IFNA(VLOOKUP($B73,'FST TT'!$C:$AH,X$1,0),0)</f>
        <v>0</v>
      </c>
      <c r="Y73" s="80">
        <f>_xlfn.IFNA(VLOOKUP($B73,'FST OMT'!$C:$AH,Y$1,0),0)+_xlfn.IFNA(VLOOKUP($B73,'FST CV'!$C:$AH,Y$1,0),0)+_xlfn.IFNA(VLOOKUP($B73,'FST TT'!$C:$AH,Y$1,0),0)</f>
        <v>0</v>
      </c>
      <c r="Z73" s="80">
        <f>_xlfn.IFNA(VLOOKUP($B73,'FST OMT'!$C:$AH,Z$1,0),0)+_xlfn.IFNA(VLOOKUP($B73,'FST CV'!$C:$AH,Z$1,0),0)+_xlfn.IFNA(VLOOKUP($B73,'FST TT'!$C:$AH,Z$1,0),0)</f>
        <v>0</v>
      </c>
      <c r="AA73" s="80">
        <f t="shared" si="118"/>
        <v>0</v>
      </c>
      <c r="AB73" s="80">
        <f t="shared" si="119"/>
        <v>0</v>
      </c>
      <c r="AC73" s="80">
        <f t="shared" si="120"/>
        <v>0</v>
      </c>
      <c r="AD73" s="80">
        <f>_xlfn.IFNA(VLOOKUP($B73,'FST MT'!$C:$FS,123,0),0)</f>
        <v>0</v>
      </c>
      <c r="AE73" s="80">
        <f>_xlfn.IFNA(VLOOKUP($B73,'FST OMT'!$C:$AH,AE$1,0),0)+_xlfn.IFNA(VLOOKUP($B73,'FST CV'!$C:$AH,AE$1,0),0)+_xlfn.IFNA(VLOOKUP($B73,'FST TT'!$C:$AH,AE$1,0),0)</f>
        <v>0</v>
      </c>
      <c r="AF73" s="80">
        <f>_xlfn.IFNA(VLOOKUP($B73,'FST OMT'!$C:$AH,AF$1,0),0)+_xlfn.IFNA(VLOOKUP($B73,'FST CV'!$C:$AH,AF$1,0),0)+_xlfn.IFNA(VLOOKUP($B73,'FST TT'!$C:$AH,AF$1,0),0)</f>
        <v>0</v>
      </c>
      <c r="AG73" s="80">
        <f>_xlfn.IFNA(VLOOKUP($B73,'FST OMT'!$C:$AH,AG$1,0),0)+_xlfn.IFNA(VLOOKUP($B73,'FST CV'!$C:$AH,AG$1,0),0)+_xlfn.IFNA(VLOOKUP($B73,'FST TT'!$C:$AH,AG$1,0),0)</f>
        <v>0</v>
      </c>
      <c r="AH73" s="80">
        <f>_xlfn.IFNA(VLOOKUP($B73,'FST OMT'!$C:$AH,AH$1,0),0)+_xlfn.IFNA(VLOOKUP($B73,'FST CV'!$C:$AH,AH$1,0),0)+_xlfn.IFNA(VLOOKUP($B73,'FST TT'!$C:$AH,AH$1,0),0)</f>
        <v>0</v>
      </c>
      <c r="AI73" s="80">
        <f>_xlfn.IFNA(VLOOKUP($B73,'FST OMT'!$C:$AH,AI$1,0),0)+_xlfn.IFNA(VLOOKUP($B73,'FST CV'!$C:$AH,AI$1,0),0)+_xlfn.IFNA(VLOOKUP($B73,'FST TT'!$C:$AH,AI$1,0),0)</f>
        <v>0</v>
      </c>
      <c r="AJ73" s="80">
        <f>_xlfn.IFNA(VLOOKUP($B73,'FST OMT'!$C:$AH,AJ$1,0),0)+_xlfn.IFNA(VLOOKUP($B73,'FST CV'!$C:$AH,AJ$1,0),0)+_xlfn.IFNA(VLOOKUP($B73,'FST TT'!$C:$AH,AJ$1,0),0)</f>
        <v>0</v>
      </c>
      <c r="AK73" s="80">
        <f>_xlfn.IFNA(VLOOKUP($B73,'FST OMT'!$C:$AH,AK$1,0),0)+_xlfn.IFNA(VLOOKUP($B73,'FST CV'!$C:$AH,AK$1,0),0)+_xlfn.IFNA(VLOOKUP($B73,'FST TT'!$C:$AH,AK$1,0),0)</f>
        <v>0</v>
      </c>
      <c r="AL73" s="80">
        <f>_xlfn.IFNA(VLOOKUP($B73,'FST OMT'!$C:$AH,AL$1,0),0)+_xlfn.IFNA(VLOOKUP($B73,'FST CV'!$C:$AH,AL$1,0),0)+_xlfn.IFNA(VLOOKUP($B73,'FST TT'!$C:$AH,AL$1,0),0)</f>
        <v>0</v>
      </c>
      <c r="AM73" s="80">
        <f t="shared" si="121"/>
        <v>0</v>
      </c>
      <c r="AN73" s="80">
        <f t="shared" si="122"/>
        <v>0</v>
      </c>
      <c r="AO73" s="80">
        <f t="shared" si="123"/>
        <v>0</v>
      </c>
      <c r="AQ73" s="96">
        <f t="shared" si="124"/>
        <v>0</v>
      </c>
      <c r="AR73" s="96">
        <f t="shared" si="125"/>
        <v>0</v>
      </c>
      <c r="AS73" s="96">
        <f t="shared" si="126"/>
        <v>0</v>
      </c>
      <c r="AT73" s="96">
        <f t="shared" si="127"/>
        <v>0</v>
      </c>
      <c r="AU73" s="96">
        <f t="shared" si="128"/>
        <v>0</v>
      </c>
      <c r="AV73" s="96">
        <f t="shared" si="129"/>
        <v>0</v>
      </c>
      <c r="AW73" s="96">
        <f t="shared" si="130"/>
        <v>0</v>
      </c>
      <c r="AX73" s="96">
        <f t="shared" si="131"/>
        <v>0</v>
      </c>
      <c r="AY73" s="96">
        <f t="shared" si="132"/>
        <v>0</v>
      </c>
      <c r="AZ73" s="96">
        <f t="shared" si="133"/>
        <v>0</v>
      </c>
      <c r="BA73" s="96">
        <f t="shared" si="134"/>
        <v>0</v>
      </c>
      <c r="BB73" s="96">
        <f t="shared" si="135"/>
        <v>0</v>
      </c>
      <c r="BC73" s="96">
        <f t="shared" si="136"/>
        <v>0</v>
      </c>
      <c r="BD73" s="96">
        <f t="shared" si="137"/>
        <v>0</v>
      </c>
      <c r="BE73" s="96">
        <f t="shared" si="138"/>
        <v>0</v>
      </c>
      <c r="BF73" s="96">
        <f t="shared" si="139"/>
        <v>0</v>
      </c>
      <c r="BG73" s="96">
        <f t="shared" si="140"/>
        <v>0</v>
      </c>
      <c r="BH73" s="96">
        <f t="shared" si="141"/>
        <v>0</v>
      </c>
      <c r="BI73" s="96">
        <f t="shared" si="142"/>
        <v>0</v>
      </c>
      <c r="BJ73" s="96">
        <f t="shared" si="143"/>
        <v>0</v>
      </c>
      <c r="BK73" s="96">
        <f t="shared" si="144"/>
        <v>0</v>
      </c>
      <c r="BL73" s="96">
        <f t="shared" si="145"/>
        <v>0</v>
      </c>
      <c r="BM73" s="96">
        <f t="shared" si="146"/>
        <v>0</v>
      </c>
      <c r="BN73" s="96">
        <f t="shared" si="147"/>
        <v>0</v>
      </c>
      <c r="BO73" s="96">
        <f t="shared" si="148"/>
        <v>0</v>
      </c>
      <c r="BP73" s="96">
        <f t="shared" si="149"/>
        <v>0</v>
      </c>
      <c r="BQ73" s="96">
        <f t="shared" si="150"/>
        <v>0</v>
      </c>
      <c r="BR73" s="96">
        <f t="shared" si="151"/>
        <v>0</v>
      </c>
      <c r="BS73" s="96">
        <f t="shared" si="152"/>
        <v>0</v>
      </c>
      <c r="BT73" s="96">
        <f t="shared" si="153"/>
        <v>0</v>
      </c>
      <c r="BU73" s="96">
        <f t="shared" si="154"/>
        <v>0</v>
      </c>
      <c r="BV73" s="96">
        <f t="shared" si="155"/>
        <v>0</v>
      </c>
      <c r="BW73" s="96">
        <f t="shared" si="156"/>
        <v>0</v>
      </c>
      <c r="BY73" s="46" t="str">
        <f>_xlfn.IFNA(VLOOKUP(C73,Master_Item!B:D,3,0),0)</f>
        <v>Oishi</v>
      </c>
    </row>
    <row r="74" spans="2:77">
      <c r="B74" s="74">
        <v>310003576</v>
      </c>
      <c r="C74" s="74">
        <v>310003576</v>
      </c>
      <c r="D74" s="46" t="s">
        <v>213</v>
      </c>
      <c r="E74" s="46" t="s">
        <v>275</v>
      </c>
      <c r="F74" s="80">
        <f>_xlfn.IFNA(VLOOKUP($B74,'FST MT'!$A:$K,F$1,0),0)</f>
        <v>0</v>
      </c>
      <c r="G74" s="80">
        <f>_xlfn.IFNA(VLOOKUP($B74,'FST OMT'!$C:$AH,G$1,0),0)+_xlfn.IFNA(VLOOKUP($B74,'FST CV'!$C:$AH,G$1,0),0)+_xlfn.IFNA(VLOOKUP($B74,'FST TT'!$C:$AH,G$1,0),0)</f>
        <v>0</v>
      </c>
      <c r="H74" s="80">
        <f>_xlfn.IFNA(VLOOKUP($B74,'FST OMT'!$C:$AH,H$1,0),0)+_xlfn.IFNA(VLOOKUP($B74,'FST CV'!$C:$AH,H$1,0),0)+_xlfn.IFNA(VLOOKUP($B74,'FST TT'!$C:$AH,H$1,0),0)</f>
        <v>0</v>
      </c>
      <c r="I74" s="80">
        <f>_xlfn.IFNA(VLOOKUP($B74,'FST OMT'!$C:$AH,I$1,0),0)+_xlfn.IFNA(VLOOKUP($B74,'FST CV'!$C:$AH,I$1,0),0)+_xlfn.IFNA(VLOOKUP($B74,'FST TT'!$C:$AH,I$1,0),0)</f>
        <v>0</v>
      </c>
      <c r="J74" s="80">
        <f>_xlfn.IFNA(VLOOKUP($B74,'FST OMT'!$C:$AH,J$1,0),0)+_xlfn.IFNA(VLOOKUP($B74,'FST CV'!$C:$AH,J$1,0),0)+_xlfn.IFNA(VLOOKUP($B74,'FST TT'!$C:$AH,J$1,0),0)</f>
        <v>0</v>
      </c>
      <c r="K74" s="80">
        <f>_xlfn.IFNA(VLOOKUP($B74,'FST OMT'!$C:$AH,K$1,0),0)+_xlfn.IFNA(VLOOKUP($B74,'FST CV'!$C:$AH,K$1,0),0)+_xlfn.IFNA(VLOOKUP($B74,'FST TT'!$C:$AH,K$1,0),0)</f>
        <v>0</v>
      </c>
      <c r="L74" s="80">
        <f>_xlfn.IFNA(VLOOKUP($B74,'FST OMT'!$C:$AH,L$1,0),0)+_xlfn.IFNA(VLOOKUP($B74,'FST CV'!$C:$AH,L$1,0),0)+_xlfn.IFNA(VLOOKUP($B74,'FST TT'!$C:$AH,L$1,0),0)</f>
        <v>0</v>
      </c>
      <c r="M74" s="80">
        <f>_xlfn.IFNA(VLOOKUP($B74,'FST OMT'!$C:$AH,M$1,0),0)+_xlfn.IFNA(VLOOKUP($B74,'FST CV'!$C:$AH,M$1,0),0)+_xlfn.IFNA(VLOOKUP($B74,'FST TT'!$C:$AH,M$1,0),0)</f>
        <v>0</v>
      </c>
      <c r="N74" s="80">
        <f>_xlfn.IFNA(VLOOKUP($B74,'FST OMT'!$C:$AH,N$1,0),0)+_xlfn.IFNA(VLOOKUP($B74,'FST CV'!$C:$AH,N$1,0),0)+_xlfn.IFNA(VLOOKUP($B74,'FST TT'!$C:$AH,N$1,0),0)</f>
        <v>0</v>
      </c>
      <c r="O74" s="80">
        <f t="shared" si="115"/>
        <v>0</v>
      </c>
      <c r="P74" s="80">
        <f t="shared" si="116"/>
        <v>0</v>
      </c>
      <c r="Q74" s="80">
        <f t="shared" si="117"/>
        <v>0</v>
      </c>
      <c r="R74" s="80">
        <f>_xlfn.IFNA(VLOOKUP($B74,'FST MT'!$C:$FS,67,0),0)</f>
        <v>0</v>
      </c>
      <c r="S74" s="80">
        <f>_xlfn.IFNA(VLOOKUP($B74,'FST OMT'!$C:$AH,S$1,0),0)+_xlfn.IFNA(VLOOKUP($B74,'FST CV'!$C:$AH,S$1,0),0)+_xlfn.IFNA(VLOOKUP($B74,'FST TT'!$C:$AH,S$1,0),0)</f>
        <v>0</v>
      </c>
      <c r="T74" s="80">
        <f>_xlfn.IFNA(VLOOKUP($B74,'FST OMT'!$C:$AH,T$1,0),0)+_xlfn.IFNA(VLOOKUP($B74,'FST CV'!$C:$AH,T$1,0),0)+_xlfn.IFNA(VLOOKUP($B74,'FST TT'!$C:$AH,T$1,0),0)</f>
        <v>0</v>
      </c>
      <c r="U74" s="80">
        <f>_xlfn.IFNA(VLOOKUP($B74,'FST OMT'!$C:$AH,U$1,0),0)+_xlfn.IFNA(VLOOKUP($B74,'FST CV'!$C:$AH,U$1,0),0)+_xlfn.IFNA(VLOOKUP($B74,'FST TT'!$C:$AH,U$1,0),0)</f>
        <v>0</v>
      </c>
      <c r="V74" s="80">
        <f>_xlfn.IFNA(VLOOKUP($B74,'FST OMT'!$C:$AH,V$1,0),0)+_xlfn.IFNA(VLOOKUP($B74,'FST CV'!$C:$AH,V$1,0),0)+_xlfn.IFNA(VLOOKUP($B74,'FST TT'!$C:$AH,V$1,0),0)</f>
        <v>0</v>
      </c>
      <c r="W74" s="80">
        <f>_xlfn.IFNA(VLOOKUP($B74,'FST OMT'!$C:$AH,W$1,0),0)+_xlfn.IFNA(VLOOKUP($B74,'FST CV'!$C:$AH,W$1,0),0)+_xlfn.IFNA(VLOOKUP($B74,'FST TT'!$C:$AH,W$1,0),0)</f>
        <v>0</v>
      </c>
      <c r="X74" s="80">
        <f>_xlfn.IFNA(VLOOKUP($B74,'FST OMT'!$C:$AH,X$1,0),0)+_xlfn.IFNA(VLOOKUP($B74,'FST CV'!$C:$AH,X$1,0),0)+_xlfn.IFNA(VLOOKUP($B74,'FST TT'!$C:$AH,X$1,0),0)</f>
        <v>0</v>
      </c>
      <c r="Y74" s="80">
        <f>_xlfn.IFNA(VLOOKUP($B74,'FST OMT'!$C:$AH,Y$1,0),0)+_xlfn.IFNA(VLOOKUP($B74,'FST CV'!$C:$AH,Y$1,0),0)+_xlfn.IFNA(VLOOKUP($B74,'FST TT'!$C:$AH,Y$1,0),0)</f>
        <v>0</v>
      </c>
      <c r="Z74" s="80">
        <f>_xlfn.IFNA(VLOOKUP($B74,'FST OMT'!$C:$AH,Z$1,0),0)+_xlfn.IFNA(VLOOKUP($B74,'FST CV'!$C:$AH,Z$1,0),0)+_xlfn.IFNA(VLOOKUP($B74,'FST TT'!$C:$AH,Z$1,0),0)</f>
        <v>0</v>
      </c>
      <c r="AA74" s="80">
        <f t="shared" si="118"/>
        <v>0</v>
      </c>
      <c r="AB74" s="80">
        <f t="shared" si="119"/>
        <v>0</v>
      </c>
      <c r="AC74" s="80">
        <f t="shared" si="120"/>
        <v>0</v>
      </c>
      <c r="AD74" s="80">
        <f>_xlfn.IFNA(VLOOKUP($B74,'FST MT'!$C:$FS,123,0),0)</f>
        <v>0</v>
      </c>
      <c r="AE74" s="80">
        <f>_xlfn.IFNA(VLOOKUP($B74,'FST OMT'!$C:$AH,AE$1,0),0)+_xlfn.IFNA(VLOOKUP($B74,'FST CV'!$C:$AH,AE$1,0),0)+_xlfn.IFNA(VLOOKUP($B74,'FST TT'!$C:$AH,AE$1,0),0)</f>
        <v>0</v>
      </c>
      <c r="AF74" s="80">
        <f>_xlfn.IFNA(VLOOKUP($B74,'FST OMT'!$C:$AH,AF$1,0),0)+_xlfn.IFNA(VLOOKUP($B74,'FST CV'!$C:$AH,AF$1,0),0)+_xlfn.IFNA(VLOOKUP($B74,'FST TT'!$C:$AH,AF$1,0),0)</f>
        <v>0</v>
      </c>
      <c r="AG74" s="80">
        <f>_xlfn.IFNA(VLOOKUP($B74,'FST OMT'!$C:$AH,AG$1,0),0)+_xlfn.IFNA(VLOOKUP($B74,'FST CV'!$C:$AH,AG$1,0),0)+_xlfn.IFNA(VLOOKUP($B74,'FST TT'!$C:$AH,AG$1,0),0)</f>
        <v>0</v>
      </c>
      <c r="AH74" s="80">
        <f>_xlfn.IFNA(VLOOKUP($B74,'FST OMT'!$C:$AH,AH$1,0),0)+_xlfn.IFNA(VLOOKUP($B74,'FST CV'!$C:$AH,AH$1,0),0)+_xlfn.IFNA(VLOOKUP($B74,'FST TT'!$C:$AH,AH$1,0),0)</f>
        <v>0</v>
      </c>
      <c r="AI74" s="80">
        <f>_xlfn.IFNA(VLOOKUP($B74,'FST OMT'!$C:$AH,AI$1,0),0)+_xlfn.IFNA(VLOOKUP($B74,'FST CV'!$C:$AH,AI$1,0),0)+_xlfn.IFNA(VLOOKUP($B74,'FST TT'!$C:$AH,AI$1,0),0)</f>
        <v>0</v>
      </c>
      <c r="AJ74" s="80">
        <f>_xlfn.IFNA(VLOOKUP($B74,'FST OMT'!$C:$AH,AJ$1,0),0)+_xlfn.IFNA(VLOOKUP($B74,'FST CV'!$C:$AH,AJ$1,0),0)+_xlfn.IFNA(VLOOKUP($B74,'FST TT'!$C:$AH,AJ$1,0),0)</f>
        <v>0</v>
      </c>
      <c r="AK74" s="80">
        <f>_xlfn.IFNA(VLOOKUP($B74,'FST OMT'!$C:$AH,AK$1,0),0)+_xlfn.IFNA(VLOOKUP($B74,'FST CV'!$C:$AH,AK$1,0),0)+_xlfn.IFNA(VLOOKUP($B74,'FST TT'!$C:$AH,AK$1,0),0)</f>
        <v>0</v>
      </c>
      <c r="AL74" s="80">
        <f>_xlfn.IFNA(VLOOKUP($B74,'FST OMT'!$C:$AH,AL$1,0),0)+_xlfn.IFNA(VLOOKUP($B74,'FST CV'!$C:$AH,AL$1,0),0)+_xlfn.IFNA(VLOOKUP($B74,'FST TT'!$C:$AH,AL$1,0),0)</f>
        <v>0</v>
      </c>
      <c r="AM74" s="80">
        <f t="shared" si="121"/>
        <v>0</v>
      </c>
      <c r="AN74" s="80">
        <f t="shared" si="122"/>
        <v>0</v>
      </c>
      <c r="AO74" s="80">
        <f t="shared" si="123"/>
        <v>0</v>
      </c>
      <c r="AQ74" s="96">
        <f t="shared" si="124"/>
        <v>0</v>
      </c>
      <c r="AR74" s="96">
        <f t="shared" si="125"/>
        <v>0</v>
      </c>
      <c r="AS74" s="96">
        <f t="shared" si="126"/>
        <v>0</v>
      </c>
      <c r="AT74" s="96">
        <f t="shared" si="127"/>
        <v>0</v>
      </c>
      <c r="AU74" s="96">
        <f t="shared" si="128"/>
        <v>0</v>
      </c>
      <c r="AV74" s="96">
        <f t="shared" si="129"/>
        <v>0</v>
      </c>
      <c r="AW74" s="96">
        <f t="shared" si="130"/>
        <v>0</v>
      </c>
      <c r="AX74" s="96">
        <f t="shared" si="131"/>
        <v>0</v>
      </c>
      <c r="AY74" s="96">
        <f t="shared" si="132"/>
        <v>0</v>
      </c>
      <c r="AZ74" s="96">
        <f t="shared" si="133"/>
        <v>0</v>
      </c>
      <c r="BA74" s="96">
        <f t="shared" si="134"/>
        <v>0</v>
      </c>
      <c r="BB74" s="96">
        <f t="shared" si="135"/>
        <v>0</v>
      </c>
      <c r="BC74" s="96">
        <f t="shared" si="136"/>
        <v>0</v>
      </c>
      <c r="BD74" s="96">
        <f t="shared" si="137"/>
        <v>0</v>
      </c>
      <c r="BE74" s="96">
        <f t="shared" si="138"/>
        <v>0</v>
      </c>
      <c r="BF74" s="96">
        <f t="shared" si="139"/>
        <v>0</v>
      </c>
      <c r="BG74" s="96">
        <f t="shared" si="140"/>
        <v>0</v>
      </c>
      <c r="BH74" s="96">
        <f t="shared" si="141"/>
        <v>0</v>
      </c>
      <c r="BI74" s="96">
        <f t="shared" si="142"/>
        <v>0</v>
      </c>
      <c r="BJ74" s="96">
        <f t="shared" si="143"/>
        <v>0</v>
      </c>
      <c r="BK74" s="96">
        <f t="shared" si="144"/>
        <v>0</v>
      </c>
      <c r="BL74" s="96">
        <f t="shared" si="145"/>
        <v>0</v>
      </c>
      <c r="BM74" s="96">
        <f t="shared" si="146"/>
        <v>0</v>
      </c>
      <c r="BN74" s="96">
        <f t="shared" si="147"/>
        <v>0</v>
      </c>
      <c r="BO74" s="96">
        <f t="shared" si="148"/>
        <v>0</v>
      </c>
      <c r="BP74" s="96">
        <f t="shared" si="149"/>
        <v>0</v>
      </c>
      <c r="BQ74" s="96">
        <f t="shared" si="150"/>
        <v>0</v>
      </c>
      <c r="BR74" s="96">
        <f t="shared" si="151"/>
        <v>0</v>
      </c>
      <c r="BS74" s="96">
        <f t="shared" si="152"/>
        <v>0</v>
      </c>
      <c r="BT74" s="96">
        <f t="shared" si="153"/>
        <v>0</v>
      </c>
      <c r="BU74" s="96">
        <f t="shared" si="154"/>
        <v>0</v>
      </c>
      <c r="BV74" s="96">
        <f t="shared" si="155"/>
        <v>0</v>
      </c>
      <c r="BW74" s="96">
        <f t="shared" si="156"/>
        <v>0</v>
      </c>
      <c r="BY74" s="46" t="str">
        <f>_xlfn.IFNA(VLOOKUP(C74,Master_Item!B:D,3,0),0)</f>
        <v>Oishi</v>
      </c>
    </row>
    <row r="75" spans="2:77">
      <c r="B75" s="74">
        <v>310003727</v>
      </c>
      <c r="C75" s="74">
        <v>310003727</v>
      </c>
      <c r="D75" s="46" t="s">
        <v>214</v>
      </c>
      <c r="E75" s="46" t="s">
        <v>276</v>
      </c>
      <c r="F75" s="80">
        <f>_xlfn.IFNA(VLOOKUP($B75,'FST MT'!$A:$K,F$1,0),0)</f>
        <v>62361</v>
      </c>
      <c r="G75" s="80">
        <f>_xlfn.IFNA(VLOOKUP($B75,'FST OMT'!$C:$AH,G$1,0),0)+_xlfn.IFNA(VLOOKUP($B75,'FST CV'!$C:$AH,G$1,0),0)+_xlfn.IFNA(VLOOKUP($B75,'FST TT'!$C:$AH,G$1,0),0)</f>
        <v>2682</v>
      </c>
      <c r="H75" s="80">
        <f>_xlfn.IFNA(VLOOKUP($B75,'FST OMT'!$C:$AH,H$1,0),0)+_xlfn.IFNA(VLOOKUP($B75,'FST CV'!$C:$AH,H$1,0),0)+_xlfn.IFNA(VLOOKUP($B75,'FST TT'!$C:$AH,H$1,0),0)</f>
        <v>2962</v>
      </c>
      <c r="I75" s="80">
        <f>_xlfn.IFNA(VLOOKUP($B75,'FST OMT'!$C:$AH,I$1,0),0)+_xlfn.IFNA(VLOOKUP($B75,'FST CV'!$C:$AH,I$1,0),0)+_xlfn.IFNA(VLOOKUP($B75,'FST TT'!$C:$AH,I$1,0),0)</f>
        <v>10250</v>
      </c>
      <c r="J75" s="80">
        <f>_xlfn.IFNA(VLOOKUP($B75,'FST OMT'!$C:$AH,J$1,0),0)+_xlfn.IFNA(VLOOKUP($B75,'FST CV'!$C:$AH,J$1,0),0)+_xlfn.IFNA(VLOOKUP($B75,'FST TT'!$C:$AH,J$1,0),0)</f>
        <v>10745</v>
      </c>
      <c r="K75" s="80">
        <f>_xlfn.IFNA(VLOOKUP($B75,'FST OMT'!$C:$AH,K$1,0),0)+_xlfn.IFNA(VLOOKUP($B75,'FST CV'!$C:$AH,K$1,0),0)+_xlfn.IFNA(VLOOKUP($B75,'FST TT'!$C:$AH,K$1,0),0)</f>
        <v>4994</v>
      </c>
      <c r="L75" s="80">
        <f>_xlfn.IFNA(VLOOKUP($B75,'FST OMT'!$C:$AH,L$1,0),0)+_xlfn.IFNA(VLOOKUP($B75,'FST CV'!$C:$AH,L$1,0),0)+_xlfn.IFNA(VLOOKUP($B75,'FST TT'!$C:$AH,L$1,0),0)</f>
        <v>11106</v>
      </c>
      <c r="M75" s="80">
        <f>_xlfn.IFNA(VLOOKUP($B75,'FST OMT'!$C:$AH,M$1,0),0)+_xlfn.IFNA(VLOOKUP($B75,'FST CV'!$C:$AH,M$1,0),0)+_xlfn.IFNA(VLOOKUP($B75,'FST TT'!$C:$AH,M$1,0),0)</f>
        <v>9886</v>
      </c>
      <c r="N75" s="80">
        <f>_xlfn.IFNA(VLOOKUP($B75,'FST OMT'!$C:$AH,N$1,0),0)+_xlfn.IFNA(VLOOKUP($B75,'FST CV'!$C:$AH,N$1,0),0)+_xlfn.IFNA(VLOOKUP($B75,'FST TT'!$C:$AH,N$1,0),0)</f>
        <v>3390</v>
      </c>
      <c r="O75" s="80">
        <f t="shared" ref="O75:O86" si="157">SUM(I75:J75)</f>
        <v>20995</v>
      </c>
      <c r="P75" s="80">
        <f t="shared" ref="P75:P86" si="158">L75*$P$2</f>
        <v>6108.3</v>
      </c>
      <c r="Q75" s="80">
        <f t="shared" ref="Q75:Q86" si="159">L75*$Q$2</f>
        <v>4997.7</v>
      </c>
      <c r="R75" s="80">
        <f>_xlfn.IFNA(VLOOKUP($B75,'FST MT'!$C:$FS,67,0),0)</f>
        <v>0</v>
      </c>
      <c r="S75" s="80">
        <f>_xlfn.IFNA(VLOOKUP($B75,'FST OMT'!$C:$AH,S$1,0),0)+_xlfn.IFNA(VLOOKUP($B75,'FST CV'!$C:$AH,S$1,0),0)+_xlfn.IFNA(VLOOKUP($B75,'FST TT'!$C:$AH,S$1,0),0)</f>
        <v>2782</v>
      </c>
      <c r="T75" s="80">
        <f>_xlfn.IFNA(VLOOKUP($B75,'FST OMT'!$C:$AH,T$1,0),0)+_xlfn.IFNA(VLOOKUP($B75,'FST CV'!$C:$AH,T$1,0),0)+_xlfn.IFNA(VLOOKUP($B75,'FST TT'!$C:$AH,T$1,0),0)</f>
        <v>2962</v>
      </c>
      <c r="U75" s="80">
        <f>_xlfn.IFNA(VLOOKUP($B75,'FST OMT'!$C:$AH,U$1,0),0)+_xlfn.IFNA(VLOOKUP($B75,'FST CV'!$C:$AH,U$1,0),0)+_xlfn.IFNA(VLOOKUP($B75,'FST TT'!$C:$AH,U$1,0),0)</f>
        <v>11100</v>
      </c>
      <c r="V75" s="80">
        <f>_xlfn.IFNA(VLOOKUP($B75,'FST OMT'!$C:$AH,V$1,0),0)+_xlfn.IFNA(VLOOKUP($B75,'FST CV'!$C:$AH,V$1,0),0)+_xlfn.IFNA(VLOOKUP($B75,'FST TT'!$C:$AH,V$1,0),0)</f>
        <v>12145</v>
      </c>
      <c r="W75" s="80">
        <f>_xlfn.IFNA(VLOOKUP($B75,'FST OMT'!$C:$AH,W$1,0),0)+_xlfn.IFNA(VLOOKUP($B75,'FST CV'!$C:$AH,W$1,0),0)+_xlfn.IFNA(VLOOKUP($B75,'FST TT'!$C:$AH,W$1,0),0)</f>
        <v>5604</v>
      </c>
      <c r="X75" s="80">
        <f>_xlfn.IFNA(VLOOKUP($B75,'FST OMT'!$C:$AH,X$1,0),0)+_xlfn.IFNA(VLOOKUP($B75,'FST CV'!$C:$AH,X$1,0),0)+_xlfn.IFNA(VLOOKUP($B75,'FST TT'!$C:$AH,X$1,0),0)</f>
        <v>10446</v>
      </c>
      <c r="Y75" s="80">
        <f>_xlfn.IFNA(VLOOKUP($B75,'FST OMT'!$C:$AH,Y$1,0),0)+_xlfn.IFNA(VLOOKUP($B75,'FST CV'!$C:$AH,Y$1,0),0)+_xlfn.IFNA(VLOOKUP($B75,'FST TT'!$C:$AH,Y$1,0),0)</f>
        <v>9586</v>
      </c>
      <c r="Z75" s="80">
        <f>_xlfn.IFNA(VLOOKUP($B75,'FST OMT'!$C:$AH,Z$1,0),0)+_xlfn.IFNA(VLOOKUP($B75,'FST CV'!$C:$AH,Z$1,0),0)+_xlfn.IFNA(VLOOKUP($B75,'FST TT'!$C:$AH,Z$1,0),0)</f>
        <v>3390</v>
      </c>
      <c r="AA75" s="80">
        <f t="shared" ref="AA75:AA86" si="160">SUM(U75:V75)</f>
        <v>23245</v>
      </c>
      <c r="AB75" s="80">
        <f t="shared" ref="AB75:AB86" si="161">X75*$AB$2</f>
        <v>5745.3</v>
      </c>
      <c r="AC75" s="80">
        <f t="shared" ref="AC75:AC86" si="162">X75*$AC$2</f>
        <v>4700.7</v>
      </c>
      <c r="AD75" s="80">
        <f>_xlfn.IFNA(VLOOKUP($B75,'FST MT'!$C:$FS,123,0),0)</f>
        <v>0</v>
      </c>
      <c r="AE75" s="80">
        <f>_xlfn.IFNA(VLOOKUP($B75,'FST OMT'!$C:$AH,AE$1,0),0)+_xlfn.IFNA(VLOOKUP($B75,'FST CV'!$C:$AH,AE$1,0),0)+_xlfn.IFNA(VLOOKUP($B75,'FST TT'!$C:$AH,AE$1,0),0)</f>
        <v>2682</v>
      </c>
      <c r="AF75" s="80">
        <f>_xlfn.IFNA(VLOOKUP($B75,'FST OMT'!$C:$AH,AF$1,0),0)+_xlfn.IFNA(VLOOKUP($B75,'FST CV'!$C:$AH,AF$1,0),0)+_xlfn.IFNA(VLOOKUP($B75,'FST TT'!$C:$AH,AF$1,0),0)</f>
        <v>2962</v>
      </c>
      <c r="AG75" s="80">
        <f>_xlfn.IFNA(VLOOKUP($B75,'FST OMT'!$C:$AH,AG$1,0),0)+_xlfn.IFNA(VLOOKUP($B75,'FST CV'!$C:$AH,AG$1,0),0)+_xlfn.IFNA(VLOOKUP($B75,'FST TT'!$C:$AH,AG$1,0),0)</f>
        <v>10050</v>
      </c>
      <c r="AH75" s="80">
        <f>_xlfn.IFNA(VLOOKUP($B75,'FST OMT'!$C:$AH,AH$1,0),0)+_xlfn.IFNA(VLOOKUP($B75,'FST CV'!$C:$AH,AH$1,0),0)+_xlfn.IFNA(VLOOKUP($B75,'FST TT'!$C:$AH,AH$1,0),0)</f>
        <v>10545</v>
      </c>
      <c r="AI75" s="80">
        <f>_xlfn.IFNA(VLOOKUP($B75,'FST OMT'!$C:$AH,AI$1,0),0)+_xlfn.IFNA(VLOOKUP($B75,'FST CV'!$C:$AH,AI$1,0),0)+_xlfn.IFNA(VLOOKUP($B75,'FST TT'!$C:$AH,AI$1,0),0)</f>
        <v>4994</v>
      </c>
      <c r="AJ75" s="80">
        <f>_xlfn.IFNA(VLOOKUP($B75,'FST OMT'!$C:$AH,AJ$1,0),0)+_xlfn.IFNA(VLOOKUP($B75,'FST CV'!$C:$AH,AJ$1,0),0)+_xlfn.IFNA(VLOOKUP($B75,'FST TT'!$C:$AH,AJ$1,0),0)</f>
        <v>11106</v>
      </c>
      <c r="AK75" s="80">
        <f>_xlfn.IFNA(VLOOKUP($B75,'FST OMT'!$C:$AH,AK$1,0),0)+_xlfn.IFNA(VLOOKUP($B75,'FST CV'!$C:$AH,AK$1,0),0)+_xlfn.IFNA(VLOOKUP($B75,'FST TT'!$C:$AH,AK$1,0),0)</f>
        <v>9886</v>
      </c>
      <c r="AL75" s="80">
        <f>_xlfn.IFNA(VLOOKUP($B75,'FST OMT'!$C:$AH,AL$1,0),0)+_xlfn.IFNA(VLOOKUP($B75,'FST CV'!$C:$AH,AL$1,0),0)+_xlfn.IFNA(VLOOKUP($B75,'FST TT'!$C:$AH,AL$1,0),0)</f>
        <v>3390</v>
      </c>
      <c r="AM75" s="80">
        <f t="shared" ref="AM75:AM86" si="163">SUM(AG75:AH75)</f>
        <v>20595</v>
      </c>
      <c r="AN75" s="80">
        <f t="shared" ref="AN75:AN86" si="164">AJ75*$AN$2</f>
        <v>6108.3</v>
      </c>
      <c r="AO75" s="80">
        <f t="shared" ref="AO75:AO86" si="165">AJ75*$AO$2</f>
        <v>4997.7</v>
      </c>
      <c r="AQ75" s="96">
        <f t="shared" ref="AQ75:AQ86" si="166">IFERROR(G75/SUM($G75:$N75),0)</f>
        <v>4.7880032134249753E-2</v>
      </c>
      <c r="AR75" s="96">
        <f t="shared" ref="AR75:AR86" si="167">IFERROR(H75/SUM($G75:$N75),0)</f>
        <v>5.2878693207176648E-2</v>
      </c>
      <c r="AS75" s="96">
        <f t="shared" ref="AS75:AS86" si="168">IFERROR(I75/SUM($G75:$N75),0)</f>
        <v>0.18298669999107381</v>
      </c>
      <c r="AT75" s="96">
        <f t="shared" ref="AT75:AT86" si="169">IFERROR(J75/SUM($G75:$N75),0)</f>
        <v>0.19182361867356959</v>
      </c>
      <c r="AU75" s="96">
        <f t="shared" ref="AU75:AU86" si="170">IFERROR(K75/SUM($G75:$N75),0)</f>
        <v>8.915469070784611E-2</v>
      </c>
      <c r="AV75" s="96">
        <f t="shared" ref="AV75:AV86" si="171">IFERROR(L75/SUM($G75:$N75),0)</f>
        <v>0.19826832098545033</v>
      </c>
      <c r="AW75" s="96">
        <f t="shared" ref="AW75:AW86" si="172">IFERROR(M75/SUM($G75:$N75),0)</f>
        <v>0.17648844059626886</v>
      </c>
      <c r="AX75" s="96">
        <f t="shared" ref="AX75:AX86" si="173">IFERROR(N75/SUM($G75:$N75),0)</f>
        <v>6.0519503704364902E-2</v>
      </c>
      <c r="AY75" s="96">
        <f t="shared" ref="AY75:AY86" si="174">IFERROR(O75/SUM($G75:$N75),0)</f>
        <v>0.37481031866464337</v>
      </c>
      <c r="AZ75" s="96">
        <f t="shared" ref="AZ75:AZ86" si="175">IFERROR(P75/SUM($G75:$N75),0)</f>
        <v>0.10904757654199768</v>
      </c>
      <c r="BA75" s="96">
        <f t="shared" ref="BA75:BA86" si="176">IFERROR(Q75/SUM($G75:$N75),0)</f>
        <v>8.922074444345264E-2</v>
      </c>
      <c r="BB75" s="96">
        <f t="shared" ref="BB75:BB86" si="177">IFERROR(S75/SUM($S75:$Z75),0)</f>
        <v>4.7953115573558559E-2</v>
      </c>
      <c r="BC75" s="96">
        <f t="shared" ref="BC75:BC86" si="178">IFERROR(T75/SUM($S75:$Z75),0)</f>
        <v>5.1055761441006639E-2</v>
      </c>
      <c r="BD75" s="96">
        <f t="shared" ref="BD75:BD86" si="179">IFERROR(U75/SUM($S75:$Z75),0)</f>
        <v>0.19132982849263122</v>
      </c>
      <c r="BE75" s="96">
        <f t="shared" ref="BE75:BE86" si="180">IFERROR(V75/SUM($S75:$Z75),0)</f>
        <v>0.20934241144531587</v>
      </c>
      <c r="BF75" s="96">
        <f t="shared" ref="BF75:BF86" si="181">IFERROR(W75/SUM($S75:$Z75),0)</f>
        <v>9.6595708006550027E-2</v>
      </c>
      <c r="BG75" s="96">
        <f t="shared" ref="BG75:BG86" si="182">IFERROR(X75/SUM($S75:$Z75),0)</f>
        <v>0.18005688184090321</v>
      </c>
      <c r="BH75" s="96">
        <f t="shared" ref="BH75:BH86" si="183">IFERROR(Y75/SUM($S75:$Z75),0)</f>
        <v>0.16523312936309575</v>
      </c>
      <c r="BI75" s="96">
        <f t="shared" ref="BI75:BI86" si="184">IFERROR(Z75/SUM($S75:$Z75),0)</f>
        <v>5.8433163836938723E-2</v>
      </c>
      <c r="BJ75" s="96">
        <f t="shared" ref="BJ75:BJ86" si="185">IFERROR(AA75/SUM($S75:$Z75),0)</f>
        <v>0.40067223993794709</v>
      </c>
      <c r="BK75" s="96">
        <f t="shared" ref="BK75:BK86" si="186">IFERROR(AB75/SUM($S75:$Z75),0)</f>
        <v>9.9031285012496778E-2</v>
      </c>
      <c r="BL75" s="96">
        <f t="shared" ref="BL75:BL86" si="187">IFERROR(AC75/SUM($S75:$Z75),0)</f>
        <v>8.1025596828406446E-2</v>
      </c>
      <c r="BM75" s="96">
        <f t="shared" ref="BM75:BM86" si="188">IFERROR(AE75/SUM($AE75:$AL75),0)</f>
        <v>4.8224399892115438E-2</v>
      </c>
      <c r="BN75" s="96">
        <f t="shared" ref="BN75:BN86" si="189">IFERROR(AF75/SUM($AE75:$AL75),0)</f>
        <v>5.325901285624382E-2</v>
      </c>
      <c r="BO75" s="96">
        <f t="shared" ref="BO75:BO86" si="190">IFERROR(AG75/SUM($AE75:$AL75),0)</f>
        <v>0.18070664389103658</v>
      </c>
      <c r="BP75" s="96">
        <f t="shared" ref="BP75:BP86" si="191">IFERROR(AH75/SUM($AE75:$AL75),0)</f>
        <v>0.18960712038119212</v>
      </c>
      <c r="BQ75" s="96">
        <f t="shared" ref="BQ75:BQ86" si="192">IFERROR(AI75/SUM($AE75:$AL75),0)</f>
        <v>8.9795918367346933E-2</v>
      </c>
      <c r="BR75" s="96">
        <f t="shared" ref="BR75:BR86" si="193">IFERROR(AJ75/SUM($AE75:$AL75),0)</f>
        <v>0.19969432707003507</v>
      </c>
      <c r="BS75" s="96">
        <f t="shared" ref="BS75:BS86" si="194">IFERROR(AK75/SUM($AE75:$AL75),0)</f>
        <v>0.17775779915490425</v>
      </c>
      <c r="BT75" s="96">
        <f t="shared" ref="BT75:BT86" si="195">IFERROR(AL75/SUM($AE75:$AL75),0)</f>
        <v>6.0954778387125777E-2</v>
      </c>
      <c r="BU75" s="96">
        <f t="shared" ref="BU75:BU86" si="196">IFERROR(AM75/SUM($AE75:$AL75),0)</f>
        <v>0.37031376427222873</v>
      </c>
      <c r="BV75" s="96">
        <f t="shared" ref="BV75:BV86" si="197">IFERROR(AN75/SUM($AE75:$AL75),0)</f>
        <v>0.10983187988851929</v>
      </c>
      <c r="BW75" s="96">
        <f t="shared" ref="BW75:BW86" si="198">IFERROR(AO75/SUM($AE75:$AL75),0)</f>
        <v>8.9862447181515773E-2</v>
      </c>
      <c r="BY75" s="46" t="str">
        <f>_xlfn.IFNA(VLOOKUP(C75,Master_Item!B:D,3,0),0)</f>
        <v>Oishi</v>
      </c>
    </row>
    <row r="76" spans="2:77">
      <c r="B76" s="74">
        <v>310003728</v>
      </c>
      <c r="C76" s="74">
        <v>310003728</v>
      </c>
      <c r="D76" s="46" t="s">
        <v>215</v>
      </c>
      <c r="E76" s="46" t="s">
        <v>277</v>
      </c>
      <c r="F76" s="80">
        <f>_xlfn.IFNA(VLOOKUP($B76,'FST MT'!$A:$K,F$1,0),0)</f>
        <v>9658</v>
      </c>
      <c r="G76" s="80">
        <f>_xlfn.IFNA(VLOOKUP($B76,'FST OMT'!$C:$AH,G$1,0),0)+_xlfn.IFNA(VLOOKUP($B76,'FST CV'!$C:$AH,G$1,0),0)+_xlfn.IFNA(VLOOKUP($B76,'FST TT'!$C:$AH,G$1,0),0)</f>
        <v>0</v>
      </c>
      <c r="H76" s="80">
        <f>_xlfn.IFNA(VLOOKUP($B76,'FST OMT'!$C:$AH,H$1,0),0)+_xlfn.IFNA(VLOOKUP($B76,'FST CV'!$C:$AH,H$1,0),0)+_xlfn.IFNA(VLOOKUP($B76,'FST TT'!$C:$AH,H$1,0),0)</f>
        <v>0</v>
      </c>
      <c r="I76" s="80">
        <f>_xlfn.IFNA(VLOOKUP($B76,'FST OMT'!$C:$AH,I$1,0),0)+_xlfn.IFNA(VLOOKUP($B76,'FST CV'!$C:$AH,I$1,0),0)+_xlfn.IFNA(VLOOKUP($B76,'FST TT'!$C:$AH,I$1,0),0)</f>
        <v>0</v>
      </c>
      <c r="J76" s="80">
        <f>_xlfn.IFNA(VLOOKUP($B76,'FST OMT'!$C:$AH,J$1,0),0)+_xlfn.IFNA(VLOOKUP($B76,'FST CV'!$C:$AH,J$1,0),0)+_xlfn.IFNA(VLOOKUP($B76,'FST TT'!$C:$AH,J$1,0),0)</f>
        <v>0</v>
      </c>
      <c r="K76" s="80">
        <f>_xlfn.IFNA(VLOOKUP($B76,'FST OMT'!$C:$AH,K$1,0),0)+_xlfn.IFNA(VLOOKUP($B76,'FST CV'!$C:$AH,K$1,0),0)+_xlfn.IFNA(VLOOKUP($B76,'FST TT'!$C:$AH,K$1,0),0)</f>
        <v>0</v>
      </c>
      <c r="L76" s="80">
        <f>_xlfn.IFNA(VLOOKUP($B76,'FST OMT'!$C:$AH,L$1,0),0)+_xlfn.IFNA(VLOOKUP($B76,'FST CV'!$C:$AH,L$1,0),0)+_xlfn.IFNA(VLOOKUP($B76,'FST TT'!$C:$AH,L$1,0),0)</f>
        <v>0</v>
      </c>
      <c r="M76" s="80">
        <f>_xlfn.IFNA(VLOOKUP($B76,'FST OMT'!$C:$AH,M$1,0),0)+_xlfn.IFNA(VLOOKUP($B76,'FST CV'!$C:$AH,M$1,0),0)+_xlfn.IFNA(VLOOKUP($B76,'FST TT'!$C:$AH,M$1,0),0)</f>
        <v>0</v>
      </c>
      <c r="N76" s="80">
        <f>_xlfn.IFNA(VLOOKUP($B76,'FST OMT'!$C:$AH,N$1,0),0)+_xlfn.IFNA(VLOOKUP($B76,'FST CV'!$C:$AH,N$1,0),0)+_xlfn.IFNA(VLOOKUP($B76,'FST TT'!$C:$AH,N$1,0),0)</f>
        <v>0</v>
      </c>
      <c r="O76" s="80">
        <f t="shared" si="157"/>
        <v>0</v>
      </c>
      <c r="P76" s="80">
        <f t="shared" si="158"/>
        <v>0</v>
      </c>
      <c r="Q76" s="80">
        <f t="shared" si="159"/>
        <v>0</v>
      </c>
      <c r="R76" s="80">
        <f>_xlfn.IFNA(VLOOKUP($B76,'FST MT'!$C:$FS,67,0),0)</f>
        <v>0</v>
      </c>
      <c r="S76" s="80">
        <f>_xlfn.IFNA(VLOOKUP($B76,'FST OMT'!$C:$AH,S$1,0),0)+_xlfn.IFNA(VLOOKUP($B76,'FST CV'!$C:$AH,S$1,0),0)+_xlfn.IFNA(VLOOKUP($B76,'FST TT'!$C:$AH,S$1,0),0)</f>
        <v>0</v>
      </c>
      <c r="T76" s="80">
        <f>_xlfn.IFNA(VLOOKUP($B76,'FST OMT'!$C:$AH,T$1,0),0)+_xlfn.IFNA(VLOOKUP($B76,'FST CV'!$C:$AH,T$1,0),0)+_xlfn.IFNA(VLOOKUP($B76,'FST TT'!$C:$AH,T$1,0),0)</f>
        <v>0</v>
      </c>
      <c r="U76" s="80">
        <f>_xlfn.IFNA(VLOOKUP($B76,'FST OMT'!$C:$AH,U$1,0),0)+_xlfn.IFNA(VLOOKUP($B76,'FST CV'!$C:$AH,U$1,0),0)+_xlfn.IFNA(VLOOKUP($B76,'FST TT'!$C:$AH,U$1,0),0)</f>
        <v>0</v>
      </c>
      <c r="V76" s="80">
        <f>_xlfn.IFNA(VLOOKUP($B76,'FST OMT'!$C:$AH,V$1,0),0)+_xlfn.IFNA(VLOOKUP($B76,'FST CV'!$C:$AH,V$1,0),0)+_xlfn.IFNA(VLOOKUP($B76,'FST TT'!$C:$AH,V$1,0),0)</f>
        <v>0</v>
      </c>
      <c r="W76" s="80">
        <f>_xlfn.IFNA(VLOOKUP($B76,'FST OMT'!$C:$AH,W$1,0),0)+_xlfn.IFNA(VLOOKUP($B76,'FST CV'!$C:$AH,W$1,0),0)+_xlfn.IFNA(VLOOKUP($B76,'FST TT'!$C:$AH,W$1,0),0)</f>
        <v>0</v>
      </c>
      <c r="X76" s="80">
        <f>_xlfn.IFNA(VLOOKUP($B76,'FST OMT'!$C:$AH,X$1,0),0)+_xlfn.IFNA(VLOOKUP($B76,'FST CV'!$C:$AH,X$1,0),0)+_xlfn.IFNA(VLOOKUP($B76,'FST TT'!$C:$AH,X$1,0),0)</f>
        <v>0</v>
      </c>
      <c r="Y76" s="80">
        <f>_xlfn.IFNA(VLOOKUP($B76,'FST OMT'!$C:$AH,Y$1,0),0)+_xlfn.IFNA(VLOOKUP($B76,'FST CV'!$C:$AH,Y$1,0),0)+_xlfn.IFNA(VLOOKUP($B76,'FST TT'!$C:$AH,Y$1,0),0)</f>
        <v>0</v>
      </c>
      <c r="Z76" s="80">
        <f>_xlfn.IFNA(VLOOKUP($B76,'FST OMT'!$C:$AH,Z$1,0),0)+_xlfn.IFNA(VLOOKUP($B76,'FST CV'!$C:$AH,Z$1,0),0)+_xlfn.IFNA(VLOOKUP($B76,'FST TT'!$C:$AH,Z$1,0),0)</f>
        <v>0</v>
      </c>
      <c r="AA76" s="80">
        <f t="shared" si="160"/>
        <v>0</v>
      </c>
      <c r="AB76" s="80">
        <f t="shared" si="161"/>
        <v>0</v>
      </c>
      <c r="AC76" s="80">
        <f t="shared" si="162"/>
        <v>0</v>
      </c>
      <c r="AD76" s="80">
        <f>_xlfn.IFNA(VLOOKUP($B76,'FST MT'!$C:$FS,123,0),0)</f>
        <v>0</v>
      </c>
      <c r="AE76" s="80">
        <f>_xlfn.IFNA(VLOOKUP($B76,'FST OMT'!$C:$AH,AE$1,0),0)+_xlfn.IFNA(VLOOKUP($B76,'FST CV'!$C:$AH,AE$1,0),0)+_xlfn.IFNA(VLOOKUP($B76,'FST TT'!$C:$AH,AE$1,0),0)</f>
        <v>0</v>
      </c>
      <c r="AF76" s="80">
        <f>_xlfn.IFNA(VLOOKUP($B76,'FST OMT'!$C:$AH,AF$1,0),0)+_xlfn.IFNA(VLOOKUP($B76,'FST CV'!$C:$AH,AF$1,0),0)+_xlfn.IFNA(VLOOKUP($B76,'FST TT'!$C:$AH,AF$1,0),0)</f>
        <v>0</v>
      </c>
      <c r="AG76" s="80">
        <f>_xlfn.IFNA(VLOOKUP($B76,'FST OMT'!$C:$AH,AG$1,0),0)+_xlfn.IFNA(VLOOKUP($B76,'FST CV'!$C:$AH,AG$1,0),0)+_xlfn.IFNA(VLOOKUP($B76,'FST TT'!$C:$AH,AG$1,0),0)</f>
        <v>0</v>
      </c>
      <c r="AH76" s="80">
        <f>_xlfn.IFNA(VLOOKUP($B76,'FST OMT'!$C:$AH,AH$1,0),0)+_xlfn.IFNA(VLOOKUP($B76,'FST CV'!$C:$AH,AH$1,0),0)+_xlfn.IFNA(VLOOKUP($B76,'FST TT'!$C:$AH,AH$1,0),0)</f>
        <v>0</v>
      </c>
      <c r="AI76" s="80">
        <f>_xlfn.IFNA(VLOOKUP($B76,'FST OMT'!$C:$AH,AI$1,0),0)+_xlfn.IFNA(VLOOKUP($B76,'FST CV'!$C:$AH,AI$1,0),0)+_xlfn.IFNA(VLOOKUP($B76,'FST TT'!$C:$AH,AI$1,0),0)</f>
        <v>0</v>
      </c>
      <c r="AJ76" s="80">
        <f>_xlfn.IFNA(VLOOKUP($B76,'FST OMT'!$C:$AH,AJ$1,0),0)+_xlfn.IFNA(VLOOKUP($B76,'FST CV'!$C:$AH,AJ$1,0),0)+_xlfn.IFNA(VLOOKUP($B76,'FST TT'!$C:$AH,AJ$1,0),0)</f>
        <v>0</v>
      </c>
      <c r="AK76" s="80">
        <f>_xlfn.IFNA(VLOOKUP($B76,'FST OMT'!$C:$AH,AK$1,0),0)+_xlfn.IFNA(VLOOKUP($B76,'FST CV'!$C:$AH,AK$1,0),0)+_xlfn.IFNA(VLOOKUP($B76,'FST TT'!$C:$AH,AK$1,0),0)</f>
        <v>0</v>
      </c>
      <c r="AL76" s="80">
        <f>_xlfn.IFNA(VLOOKUP($B76,'FST OMT'!$C:$AH,AL$1,0),0)+_xlfn.IFNA(VLOOKUP($B76,'FST CV'!$C:$AH,AL$1,0),0)+_xlfn.IFNA(VLOOKUP($B76,'FST TT'!$C:$AH,AL$1,0),0)</f>
        <v>0</v>
      </c>
      <c r="AM76" s="80">
        <f t="shared" si="163"/>
        <v>0</v>
      </c>
      <c r="AN76" s="80">
        <f t="shared" si="164"/>
        <v>0</v>
      </c>
      <c r="AO76" s="80">
        <f t="shared" si="165"/>
        <v>0</v>
      </c>
      <c r="AQ76" s="96">
        <f t="shared" si="166"/>
        <v>0</v>
      </c>
      <c r="AR76" s="96">
        <f t="shared" si="167"/>
        <v>0</v>
      </c>
      <c r="AS76" s="96">
        <f t="shared" si="168"/>
        <v>0</v>
      </c>
      <c r="AT76" s="96">
        <f t="shared" si="169"/>
        <v>0</v>
      </c>
      <c r="AU76" s="96">
        <f t="shared" si="170"/>
        <v>0</v>
      </c>
      <c r="AV76" s="96">
        <f t="shared" si="171"/>
        <v>0</v>
      </c>
      <c r="AW76" s="96">
        <f t="shared" si="172"/>
        <v>0</v>
      </c>
      <c r="AX76" s="96">
        <f t="shared" si="173"/>
        <v>0</v>
      </c>
      <c r="AY76" s="96">
        <f t="shared" si="174"/>
        <v>0</v>
      </c>
      <c r="AZ76" s="96">
        <f t="shared" si="175"/>
        <v>0</v>
      </c>
      <c r="BA76" s="96">
        <f t="shared" si="176"/>
        <v>0</v>
      </c>
      <c r="BB76" s="96">
        <f t="shared" si="177"/>
        <v>0</v>
      </c>
      <c r="BC76" s="96">
        <f t="shared" si="178"/>
        <v>0</v>
      </c>
      <c r="BD76" s="96">
        <f t="shared" si="179"/>
        <v>0</v>
      </c>
      <c r="BE76" s="96">
        <f t="shared" si="180"/>
        <v>0</v>
      </c>
      <c r="BF76" s="96">
        <f t="shared" si="181"/>
        <v>0</v>
      </c>
      <c r="BG76" s="96">
        <f t="shared" si="182"/>
        <v>0</v>
      </c>
      <c r="BH76" s="96">
        <f t="shared" si="183"/>
        <v>0</v>
      </c>
      <c r="BI76" s="96">
        <f t="shared" si="184"/>
        <v>0</v>
      </c>
      <c r="BJ76" s="96">
        <f t="shared" si="185"/>
        <v>0</v>
      </c>
      <c r="BK76" s="96">
        <f t="shared" si="186"/>
        <v>0</v>
      </c>
      <c r="BL76" s="96">
        <f t="shared" si="187"/>
        <v>0</v>
      </c>
      <c r="BM76" s="96">
        <f t="shared" si="188"/>
        <v>0</v>
      </c>
      <c r="BN76" s="96">
        <f t="shared" si="189"/>
        <v>0</v>
      </c>
      <c r="BO76" s="96">
        <f t="shared" si="190"/>
        <v>0</v>
      </c>
      <c r="BP76" s="96">
        <f t="shared" si="191"/>
        <v>0</v>
      </c>
      <c r="BQ76" s="96">
        <f t="shared" si="192"/>
        <v>0</v>
      </c>
      <c r="BR76" s="96">
        <f t="shared" si="193"/>
        <v>0</v>
      </c>
      <c r="BS76" s="96">
        <f t="shared" si="194"/>
        <v>0</v>
      </c>
      <c r="BT76" s="96">
        <f t="shared" si="195"/>
        <v>0</v>
      </c>
      <c r="BU76" s="96">
        <f t="shared" si="196"/>
        <v>0</v>
      </c>
      <c r="BV76" s="96">
        <f t="shared" si="197"/>
        <v>0</v>
      </c>
      <c r="BW76" s="96">
        <f t="shared" si="198"/>
        <v>0</v>
      </c>
      <c r="BY76" s="46" t="str">
        <f>_xlfn.IFNA(VLOOKUP(C76,Master_Item!B:D,3,0),0)</f>
        <v>Oishi</v>
      </c>
    </row>
    <row r="77" spans="2:77">
      <c r="B77" s="74">
        <v>310003722</v>
      </c>
      <c r="C77" s="74">
        <v>310003722</v>
      </c>
      <c r="D77" s="46" t="s">
        <v>216</v>
      </c>
      <c r="E77" s="46" t="s">
        <v>278</v>
      </c>
      <c r="F77" s="80">
        <f>_xlfn.IFNA(VLOOKUP($B77,'FST MT'!$A:$K,F$1,0),0)</f>
        <v>2870.7937632884477</v>
      </c>
      <c r="G77" s="80">
        <f>_xlfn.IFNA(VLOOKUP($B77,'FST OMT'!$C:$AH,G$1,0),0)+_xlfn.IFNA(VLOOKUP($B77,'FST CV'!$C:$AH,G$1,0),0)+_xlfn.IFNA(VLOOKUP($B77,'FST TT'!$C:$AH,G$1,0),0)</f>
        <v>0</v>
      </c>
      <c r="H77" s="80">
        <f>_xlfn.IFNA(VLOOKUP($B77,'FST OMT'!$C:$AH,H$1,0),0)+_xlfn.IFNA(VLOOKUP($B77,'FST CV'!$C:$AH,H$1,0),0)+_xlfn.IFNA(VLOOKUP($B77,'FST TT'!$C:$AH,H$1,0),0)</f>
        <v>11</v>
      </c>
      <c r="I77" s="80">
        <f>_xlfn.IFNA(VLOOKUP($B77,'FST OMT'!$C:$AH,I$1,0),0)+_xlfn.IFNA(VLOOKUP($B77,'FST CV'!$C:$AH,I$1,0),0)+_xlfn.IFNA(VLOOKUP($B77,'FST TT'!$C:$AH,I$1,0),0)</f>
        <v>0</v>
      </c>
      <c r="J77" s="80">
        <f>_xlfn.IFNA(VLOOKUP($B77,'FST OMT'!$C:$AH,J$1,0),0)+_xlfn.IFNA(VLOOKUP($B77,'FST CV'!$C:$AH,J$1,0),0)+_xlfn.IFNA(VLOOKUP($B77,'FST TT'!$C:$AH,J$1,0),0)</f>
        <v>0</v>
      </c>
      <c r="K77" s="80">
        <f>_xlfn.IFNA(VLOOKUP($B77,'FST OMT'!$C:$AH,K$1,0),0)+_xlfn.IFNA(VLOOKUP($B77,'FST CV'!$C:$AH,K$1,0),0)+_xlfn.IFNA(VLOOKUP($B77,'FST TT'!$C:$AH,K$1,0),0)</f>
        <v>24</v>
      </c>
      <c r="L77" s="80">
        <f>_xlfn.IFNA(VLOOKUP($B77,'FST OMT'!$C:$AH,L$1,0),0)+_xlfn.IFNA(VLOOKUP($B77,'FST CV'!$C:$AH,L$1,0),0)+_xlfn.IFNA(VLOOKUP($B77,'FST TT'!$C:$AH,L$1,0),0)</f>
        <v>0</v>
      </c>
      <c r="M77" s="80">
        <f>_xlfn.IFNA(VLOOKUP($B77,'FST OMT'!$C:$AH,M$1,0),0)+_xlfn.IFNA(VLOOKUP($B77,'FST CV'!$C:$AH,M$1,0),0)+_xlfn.IFNA(VLOOKUP($B77,'FST TT'!$C:$AH,M$1,0),0)</f>
        <v>0</v>
      </c>
      <c r="N77" s="80">
        <f>_xlfn.IFNA(VLOOKUP($B77,'FST OMT'!$C:$AH,N$1,0),0)+_xlfn.IFNA(VLOOKUP($B77,'FST CV'!$C:$AH,N$1,0),0)+_xlfn.IFNA(VLOOKUP($B77,'FST TT'!$C:$AH,N$1,0),0)</f>
        <v>0</v>
      </c>
      <c r="O77" s="80">
        <f t="shared" si="157"/>
        <v>0</v>
      </c>
      <c r="P77" s="80">
        <f t="shared" si="158"/>
        <v>0</v>
      </c>
      <c r="Q77" s="80">
        <f t="shared" si="159"/>
        <v>0</v>
      </c>
      <c r="R77" s="80">
        <f>_xlfn.IFNA(VLOOKUP($B77,'FST MT'!$C:$FS,67,0),0)</f>
        <v>0</v>
      </c>
      <c r="S77" s="80">
        <f>_xlfn.IFNA(VLOOKUP($B77,'FST OMT'!$C:$AH,S$1,0),0)+_xlfn.IFNA(VLOOKUP($B77,'FST CV'!$C:$AH,S$1,0),0)+_xlfn.IFNA(VLOOKUP($B77,'FST TT'!$C:$AH,S$1,0),0)</f>
        <v>0</v>
      </c>
      <c r="T77" s="80">
        <f>_xlfn.IFNA(VLOOKUP($B77,'FST OMT'!$C:$AH,T$1,0),0)+_xlfn.IFNA(VLOOKUP($B77,'FST CV'!$C:$AH,T$1,0),0)+_xlfn.IFNA(VLOOKUP($B77,'FST TT'!$C:$AH,T$1,0),0)</f>
        <v>3</v>
      </c>
      <c r="U77" s="80">
        <f>_xlfn.IFNA(VLOOKUP($B77,'FST OMT'!$C:$AH,U$1,0),0)+_xlfn.IFNA(VLOOKUP($B77,'FST CV'!$C:$AH,U$1,0),0)+_xlfn.IFNA(VLOOKUP($B77,'FST TT'!$C:$AH,U$1,0),0)</f>
        <v>0</v>
      </c>
      <c r="V77" s="80">
        <f>_xlfn.IFNA(VLOOKUP($B77,'FST OMT'!$C:$AH,V$1,0),0)+_xlfn.IFNA(VLOOKUP($B77,'FST CV'!$C:$AH,V$1,0),0)+_xlfn.IFNA(VLOOKUP($B77,'FST TT'!$C:$AH,V$1,0),0)</f>
        <v>0</v>
      </c>
      <c r="W77" s="80">
        <f>_xlfn.IFNA(VLOOKUP($B77,'FST OMT'!$C:$AH,W$1,0),0)+_xlfn.IFNA(VLOOKUP($B77,'FST CV'!$C:$AH,W$1,0),0)+_xlfn.IFNA(VLOOKUP($B77,'FST TT'!$C:$AH,W$1,0),0)</f>
        <v>24</v>
      </c>
      <c r="X77" s="80">
        <f>_xlfn.IFNA(VLOOKUP($B77,'FST OMT'!$C:$AH,X$1,0),0)+_xlfn.IFNA(VLOOKUP($B77,'FST CV'!$C:$AH,X$1,0),0)+_xlfn.IFNA(VLOOKUP($B77,'FST TT'!$C:$AH,X$1,0),0)</f>
        <v>0</v>
      </c>
      <c r="Y77" s="80">
        <f>_xlfn.IFNA(VLOOKUP($B77,'FST OMT'!$C:$AH,Y$1,0),0)+_xlfn.IFNA(VLOOKUP($B77,'FST CV'!$C:$AH,Y$1,0),0)+_xlfn.IFNA(VLOOKUP($B77,'FST TT'!$C:$AH,Y$1,0),0)</f>
        <v>0</v>
      </c>
      <c r="Z77" s="80">
        <f>_xlfn.IFNA(VLOOKUP($B77,'FST OMT'!$C:$AH,Z$1,0),0)+_xlfn.IFNA(VLOOKUP($B77,'FST CV'!$C:$AH,Z$1,0),0)+_xlfn.IFNA(VLOOKUP($B77,'FST TT'!$C:$AH,Z$1,0),0)</f>
        <v>0</v>
      </c>
      <c r="AA77" s="80">
        <f t="shared" si="160"/>
        <v>0</v>
      </c>
      <c r="AB77" s="80">
        <f t="shared" si="161"/>
        <v>0</v>
      </c>
      <c r="AC77" s="80">
        <f t="shared" si="162"/>
        <v>0</v>
      </c>
      <c r="AD77" s="80">
        <f>_xlfn.IFNA(VLOOKUP($B77,'FST MT'!$C:$FS,123,0),0)</f>
        <v>0</v>
      </c>
      <c r="AE77" s="80">
        <f>_xlfn.IFNA(VLOOKUP($B77,'FST OMT'!$C:$AH,AE$1,0),0)+_xlfn.IFNA(VLOOKUP($B77,'FST CV'!$C:$AH,AE$1,0),0)+_xlfn.IFNA(VLOOKUP($B77,'FST TT'!$C:$AH,AE$1,0),0)</f>
        <v>0</v>
      </c>
      <c r="AF77" s="80">
        <f>_xlfn.IFNA(VLOOKUP($B77,'FST OMT'!$C:$AH,AF$1,0),0)+_xlfn.IFNA(VLOOKUP($B77,'FST CV'!$C:$AH,AF$1,0),0)+_xlfn.IFNA(VLOOKUP($B77,'FST TT'!$C:$AH,AF$1,0),0)</f>
        <v>10</v>
      </c>
      <c r="AG77" s="80">
        <f>_xlfn.IFNA(VLOOKUP($B77,'FST OMT'!$C:$AH,AG$1,0),0)+_xlfn.IFNA(VLOOKUP($B77,'FST CV'!$C:$AH,AG$1,0),0)+_xlfn.IFNA(VLOOKUP($B77,'FST TT'!$C:$AH,AG$1,0),0)</f>
        <v>0</v>
      </c>
      <c r="AH77" s="80">
        <f>_xlfn.IFNA(VLOOKUP($B77,'FST OMT'!$C:$AH,AH$1,0),0)+_xlfn.IFNA(VLOOKUP($B77,'FST CV'!$C:$AH,AH$1,0),0)+_xlfn.IFNA(VLOOKUP($B77,'FST TT'!$C:$AH,AH$1,0),0)</f>
        <v>0</v>
      </c>
      <c r="AI77" s="80">
        <f>_xlfn.IFNA(VLOOKUP($B77,'FST OMT'!$C:$AH,AI$1,0),0)+_xlfn.IFNA(VLOOKUP($B77,'FST CV'!$C:$AH,AI$1,0),0)+_xlfn.IFNA(VLOOKUP($B77,'FST TT'!$C:$AH,AI$1,0),0)</f>
        <v>24</v>
      </c>
      <c r="AJ77" s="80">
        <f>_xlfn.IFNA(VLOOKUP($B77,'FST OMT'!$C:$AH,AJ$1,0),0)+_xlfn.IFNA(VLOOKUP($B77,'FST CV'!$C:$AH,AJ$1,0),0)+_xlfn.IFNA(VLOOKUP($B77,'FST TT'!$C:$AH,AJ$1,0),0)</f>
        <v>0</v>
      </c>
      <c r="AK77" s="80">
        <f>_xlfn.IFNA(VLOOKUP($B77,'FST OMT'!$C:$AH,AK$1,0),0)+_xlfn.IFNA(VLOOKUP($B77,'FST CV'!$C:$AH,AK$1,0),0)+_xlfn.IFNA(VLOOKUP($B77,'FST TT'!$C:$AH,AK$1,0),0)</f>
        <v>0</v>
      </c>
      <c r="AL77" s="80">
        <f>_xlfn.IFNA(VLOOKUP($B77,'FST OMT'!$C:$AH,AL$1,0),0)+_xlfn.IFNA(VLOOKUP($B77,'FST CV'!$C:$AH,AL$1,0),0)+_xlfn.IFNA(VLOOKUP($B77,'FST TT'!$C:$AH,AL$1,0),0)</f>
        <v>0</v>
      </c>
      <c r="AM77" s="80">
        <f t="shared" si="163"/>
        <v>0</v>
      </c>
      <c r="AN77" s="80">
        <f t="shared" si="164"/>
        <v>0</v>
      </c>
      <c r="AO77" s="80">
        <f t="shared" si="165"/>
        <v>0</v>
      </c>
      <c r="AQ77" s="96">
        <f t="shared" si="166"/>
        <v>0</v>
      </c>
      <c r="AR77" s="96">
        <f t="shared" si="167"/>
        <v>0.31428571428571428</v>
      </c>
      <c r="AS77" s="96">
        <f t="shared" si="168"/>
        <v>0</v>
      </c>
      <c r="AT77" s="96">
        <f t="shared" si="169"/>
        <v>0</v>
      </c>
      <c r="AU77" s="96">
        <f t="shared" si="170"/>
        <v>0.68571428571428572</v>
      </c>
      <c r="AV77" s="96">
        <f t="shared" si="171"/>
        <v>0</v>
      </c>
      <c r="AW77" s="96">
        <f t="shared" si="172"/>
        <v>0</v>
      </c>
      <c r="AX77" s="96">
        <f t="shared" si="173"/>
        <v>0</v>
      </c>
      <c r="AY77" s="96">
        <f t="shared" si="174"/>
        <v>0</v>
      </c>
      <c r="AZ77" s="96">
        <f t="shared" si="175"/>
        <v>0</v>
      </c>
      <c r="BA77" s="96">
        <f t="shared" si="176"/>
        <v>0</v>
      </c>
      <c r="BB77" s="96">
        <f t="shared" si="177"/>
        <v>0</v>
      </c>
      <c r="BC77" s="96">
        <f t="shared" si="178"/>
        <v>0.1111111111111111</v>
      </c>
      <c r="BD77" s="96">
        <f t="shared" si="179"/>
        <v>0</v>
      </c>
      <c r="BE77" s="96">
        <f t="shared" si="180"/>
        <v>0</v>
      </c>
      <c r="BF77" s="96">
        <f t="shared" si="181"/>
        <v>0.88888888888888884</v>
      </c>
      <c r="BG77" s="96">
        <f t="shared" si="182"/>
        <v>0</v>
      </c>
      <c r="BH77" s="96">
        <f t="shared" si="183"/>
        <v>0</v>
      </c>
      <c r="BI77" s="96">
        <f t="shared" si="184"/>
        <v>0</v>
      </c>
      <c r="BJ77" s="96">
        <f t="shared" si="185"/>
        <v>0</v>
      </c>
      <c r="BK77" s="96">
        <f t="shared" si="186"/>
        <v>0</v>
      </c>
      <c r="BL77" s="96">
        <f t="shared" si="187"/>
        <v>0</v>
      </c>
      <c r="BM77" s="96">
        <f t="shared" si="188"/>
        <v>0</v>
      </c>
      <c r="BN77" s="96">
        <f t="shared" si="189"/>
        <v>0.29411764705882354</v>
      </c>
      <c r="BO77" s="96">
        <f t="shared" si="190"/>
        <v>0</v>
      </c>
      <c r="BP77" s="96">
        <f t="shared" si="191"/>
        <v>0</v>
      </c>
      <c r="BQ77" s="96">
        <f t="shared" si="192"/>
        <v>0.70588235294117652</v>
      </c>
      <c r="BR77" s="96">
        <f t="shared" si="193"/>
        <v>0</v>
      </c>
      <c r="BS77" s="96">
        <f t="shared" si="194"/>
        <v>0</v>
      </c>
      <c r="BT77" s="96">
        <f t="shared" si="195"/>
        <v>0</v>
      </c>
      <c r="BU77" s="96">
        <f t="shared" si="196"/>
        <v>0</v>
      </c>
      <c r="BV77" s="96">
        <f t="shared" si="197"/>
        <v>0</v>
      </c>
      <c r="BW77" s="96">
        <f t="shared" si="198"/>
        <v>0</v>
      </c>
      <c r="BY77" s="46" t="str">
        <f>_xlfn.IFNA(VLOOKUP(C77,Master_Item!B:D,3,0),0)</f>
        <v>Oishi</v>
      </c>
    </row>
    <row r="78" spans="2:77">
      <c r="B78" s="74">
        <v>310003724</v>
      </c>
      <c r="C78" s="74">
        <v>310003724</v>
      </c>
      <c r="D78" s="46" t="s">
        <v>217</v>
      </c>
      <c r="E78" s="46" t="s">
        <v>279</v>
      </c>
      <c r="F78" s="80">
        <f>_xlfn.IFNA(VLOOKUP($B78,'FST MT'!$A:$K,F$1,0),0)</f>
        <v>0</v>
      </c>
      <c r="G78" s="80">
        <f>_xlfn.IFNA(VLOOKUP($B78,'FST OMT'!$C:$AH,G$1,0),0)+_xlfn.IFNA(VLOOKUP($B78,'FST CV'!$C:$AH,G$1,0),0)+_xlfn.IFNA(VLOOKUP($B78,'FST TT'!$C:$AH,G$1,0),0)</f>
        <v>0</v>
      </c>
      <c r="H78" s="80">
        <f>_xlfn.IFNA(VLOOKUP($B78,'FST OMT'!$C:$AH,H$1,0),0)+_xlfn.IFNA(VLOOKUP($B78,'FST CV'!$C:$AH,H$1,0),0)+_xlfn.IFNA(VLOOKUP($B78,'FST TT'!$C:$AH,H$1,0),0)</f>
        <v>0</v>
      </c>
      <c r="I78" s="80">
        <f>_xlfn.IFNA(VLOOKUP($B78,'FST OMT'!$C:$AH,I$1,0),0)+_xlfn.IFNA(VLOOKUP($B78,'FST CV'!$C:$AH,I$1,0),0)+_xlfn.IFNA(VLOOKUP($B78,'FST TT'!$C:$AH,I$1,0),0)</f>
        <v>0</v>
      </c>
      <c r="J78" s="80">
        <f>_xlfn.IFNA(VLOOKUP($B78,'FST OMT'!$C:$AH,J$1,0),0)+_xlfn.IFNA(VLOOKUP($B78,'FST CV'!$C:$AH,J$1,0),0)+_xlfn.IFNA(VLOOKUP($B78,'FST TT'!$C:$AH,J$1,0),0)</f>
        <v>0</v>
      </c>
      <c r="K78" s="80">
        <f>_xlfn.IFNA(VLOOKUP($B78,'FST OMT'!$C:$AH,K$1,0),0)+_xlfn.IFNA(VLOOKUP($B78,'FST CV'!$C:$AH,K$1,0),0)+_xlfn.IFNA(VLOOKUP($B78,'FST TT'!$C:$AH,K$1,0),0)</f>
        <v>0</v>
      </c>
      <c r="L78" s="80">
        <f>_xlfn.IFNA(VLOOKUP($B78,'FST OMT'!$C:$AH,L$1,0),0)+_xlfn.IFNA(VLOOKUP($B78,'FST CV'!$C:$AH,L$1,0),0)+_xlfn.IFNA(VLOOKUP($B78,'FST TT'!$C:$AH,L$1,0),0)</f>
        <v>0</v>
      </c>
      <c r="M78" s="80">
        <f>_xlfn.IFNA(VLOOKUP($B78,'FST OMT'!$C:$AH,M$1,0),0)+_xlfn.IFNA(VLOOKUP($B78,'FST CV'!$C:$AH,M$1,0),0)+_xlfn.IFNA(VLOOKUP($B78,'FST TT'!$C:$AH,M$1,0),0)</f>
        <v>0</v>
      </c>
      <c r="N78" s="80">
        <f>_xlfn.IFNA(VLOOKUP($B78,'FST OMT'!$C:$AH,N$1,0),0)+_xlfn.IFNA(VLOOKUP($B78,'FST CV'!$C:$AH,N$1,0),0)+_xlfn.IFNA(VLOOKUP($B78,'FST TT'!$C:$AH,N$1,0),0)</f>
        <v>0</v>
      </c>
      <c r="O78" s="80">
        <f t="shared" si="157"/>
        <v>0</v>
      </c>
      <c r="P78" s="80">
        <f t="shared" si="158"/>
        <v>0</v>
      </c>
      <c r="Q78" s="80">
        <f t="shared" si="159"/>
        <v>0</v>
      </c>
      <c r="R78" s="80">
        <f>_xlfn.IFNA(VLOOKUP($B78,'FST MT'!$C:$FS,67,0),0)</f>
        <v>0</v>
      </c>
      <c r="S78" s="80">
        <f>_xlfn.IFNA(VLOOKUP($B78,'FST OMT'!$C:$AH,S$1,0),0)+_xlfn.IFNA(VLOOKUP($B78,'FST CV'!$C:$AH,S$1,0),0)+_xlfn.IFNA(VLOOKUP($B78,'FST TT'!$C:$AH,S$1,0),0)</f>
        <v>0</v>
      </c>
      <c r="T78" s="80">
        <f>_xlfn.IFNA(VLOOKUP($B78,'FST OMT'!$C:$AH,T$1,0),0)+_xlfn.IFNA(VLOOKUP($B78,'FST CV'!$C:$AH,T$1,0),0)+_xlfn.IFNA(VLOOKUP($B78,'FST TT'!$C:$AH,T$1,0),0)</f>
        <v>0</v>
      </c>
      <c r="U78" s="80">
        <f>_xlfn.IFNA(VLOOKUP($B78,'FST OMT'!$C:$AH,U$1,0),0)+_xlfn.IFNA(VLOOKUP($B78,'FST CV'!$C:$AH,U$1,0),0)+_xlfn.IFNA(VLOOKUP($B78,'FST TT'!$C:$AH,U$1,0),0)</f>
        <v>0</v>
      </c>
      <c r="V78" s="80">
        <f>_xlfn.IFNA(VLOOKUP($B78,'FST OMT'!$C:$AH,V$1,0),0)+_xlfn.IFNA(VLOOKUP($B78,'FST CV'!$C:$AH,V$1,0),0)+_xlfn.IFNA(VLOOKUP($B78,'FST TT'!$C:$AH,V$1,0),0)</f>
        <v>0</v>
      </c>
      <c r="W78" s="80">
        <f>_xlfn.IFNA(VLOOKUP($B78,'FST OMT'!$C:$AH,W$1,0),0)+_xlfn.IFNA(VLOOKUP($B78,'FST CV'!$C:$AH,W$1,0),0)+_xlfn.IFNA(VLOOKUP($B78,'FST TT'!$C:$AH,W$1,0),0)</f>
        <v>0</v>
      </c>
      <c r="X78" s="80">
        <f>_xlfn.IFNA(VLOOKUP($B78,'FST OMT'!$C:$AH,X$1,0),0)+_xlfn.IFNA(VLOOKUP($B78,'FST CV'!$C:$AH,X$1,0),0)+_xlfn.IFNA(VLOOKUP($B78,'FST TT'!$C:$AH,X$1,0),0)</f>
        <v>0</v>
      </c>
      <c r="Y78" s="80">
        <f>_xlfn.IFNA(VLOOKUP($B78,'FST OMT'!$C:$AH,Y$1,0),0)+_xlfn.IFNA(VLOOKUP($B78,'FST CV'!$C:$AH,Y$1,0),0)+_xlfn.IFNA(VLOOKUP($B78,'FST TT'!$C:$AH,Y$1,0),0)</f>
        <v>0</v>
      </c>
      <c r="Z78" s="80">
        <f>_xlfn.IFNA(VLOOKUP($B78,'FST OMT'!$C:$AH,Z$1,0),0)+_xlfn.IFNA(VLOOKUP($B78,'FST CV'!$C:$AH,Z$1,0),0)+_xlfn.IFNA(VLOOKUP($B78,'FST TT'!$C:$AH,Z$1,0),0)</f>
        <v>0</v>
      </c>
      <c r="AA78" s="80">
        <f t="shared" si="160"/>
        <v>0</v>
      </c>
      <c r="AB78" s="80">
        <f t="shared" si="161"/>
        <v>0</v>
      </c>
      <c r="AC78" s="80">
        <f t="shared" si="162"/>
        <v>0</v>
      </c>
      <c r="AD78" s="80">
        <f>_xlfn.IFNA(VLOOKUP($B78,'FST MT'!$C:$FS,123,0),0)</f>
        <v>0</v>
      </c>
      <c r="AE78" s="80">
        <f>_xlfn.IFNA(VLOOKUP($B78,'FST OMT'!$C:$AH,AE$1,0),0)+_xlfn.IFNA(VLOOKUP($B78,'FST CV'!$C:$AH,AE$1,0),0)+_xlfn.IFNA(VLOOKUP($B78,'FST TT'!$C:$AH,AE$1,0),0)</f>
        <v>0</v>
      </c>
      <c r="AF78" s="80">
        <f>_xlfn.IFNA(VLOOKUP($B78,'FST OMT'!$C:$AH,AF$1,0),0)+_xlfn.IFNA(VLOOKUP($B78,'FST CV'!$C:$AH,AF$1,0),0)+_xlfn.IFNA(VLOOKUP($B78,'FST TT'!$C:$AH,AF$1,0),0)</f>
        <v>0</v>
      </c>
      <c r="AG78" s="80">
        <f>_xlfn.IFNA(VLOOKUP($B78,'FST OMT'!$C:$AH,AG$1,0),0)+_xlfn.IFNA(VLOOKUP($B78,'FST CV'!$C:$AH,AG$1,0),0)+_xlfn.IFNA(VLOOKUP($B78,'FST TT'!$C:$AH,AG$1,0),0)</f>
        <v>0</v>
      </c>
      <c r="AH78" s="80">
        <f>_xlfn.IFNA(VLOOKUP($B78,'FST OMT'!$C:$AH,AH$1,0),0)+_xlfn.IFNA(VLOOKUP($B78,'FST CV'!$C:$AH,AH$1,0),0)+_xlfn.IFNA(VLOOKUP($B78,'FST TT'!$C:$AH,AH$1,0),0)</f>
        <v>0</v>
      </c>
      <c r="AI78" s="80">
        <f>_xlfn.IFNA(VLOOKUP($B78,'FST OMT'!$C:$AH,AI$1,0),0)+_xlfn.IFNA(VLOOKUP($B78,'FST CV'!$C:$AH,AI$1,0),0)+_xlfn.IFNA(VLOOKUP($B78,'FST TT'!$C:$AH,AI$1,0),0)</f>
        <v>0</v>
      </c>
      <c r="AJ78" s="80">
        <f>_xlfn.IFNA(VLOOKUP($B78,'FST OMT'!$C:$AH,AJ$1,0),0)+_xlfn.IFNA(VLOOKUP($B78,'FST CV'!$C:$AH,AJ$1,0),0)+_xlfn.IFNA(VLOOKUP($B78,'FST TT'!$C:$AH,AJ$1,0),0)</f>
        <v>0</v>
      </c>
      <c r="AK78" s="80">
        <f>_xlfn.IFNA(VLOOKUP($B78,'FST OMT'!$C:$AH,AK$1,0),0)+_xlfn.IFNA(VLOOKUP($B78,'FST CV'!$C:$AH,AK$1,0),0)+_xlfn.IFNA(VLOOKUP($B78,'FST TT'!$C:$AH,AK$1,0),0)</f>
        <v>0</v>
      </c>
      <c r="AL78" s="80">
        <f>_xlfn.IFNA(VLOOKUP($B78,'FST OMT'!$C:$AH,AL$1,0),0)+_xlfn.IFNA(VLOOKUP($B78,'FST CV'!$C:$AH,AL$1,0),0)+_xlfn.IFNA(VLOOKUP($B78,'FST TT'!$C:$AH,AL$1,0),0)</f>
        <v>0</v>
      </c>
      <c r="AM78" s="80">
        <f t="shared" si="163"/>
        <v>0</v>
      </c>
      <c r="AN78" s="80">
        <f t="shared" si="164"/>
        <v>0</v>
      </c>
      <c r="AO78" s="80">
        <f t="shared" si="165"/>
        <v>0</v>
      </c>
      <c r="AQ78" s="96">
        <f t="shared" si="166"/>
        <v>0</v>
      </c>
      <c r="AR78" s="96">
        <f t="shared" si="167"/>
        <v>0</v>
      </c>
      <c r="AS78" s="96">
        <f t="shared" si="168"/>
        <v>0</v>
      </c>
      <c r="AT78" s="96">
        <f t="shared" si="169"/>
        <v>0</v>
      </c>
      <c r="AU78" s="96">
        <f t="shared" si="170"/>
        <v>0</v>
      </c>
      <c r="AV78" s="96">
        <f t="shared" si="171"/>
        <v>0</v>
      </c>
      <c r="AW78" s="96">
        <f t="shared" si="172"/>
        <v>0</v>
      </c>
      <c r="AX78" s="96">
        <f t="shared" si="173"/>
        <v>0</v>
      </c>
      <c r="AY78" s="96">
        <f t="shared" si="174"/>
        <v>0</v>
      </c>
      <c r="AZ78" s="96">
        <f t="shared" si="175"/>
        <v>0</v>
      </c>
      <c r="BA78" s="96">
        <f t="shared" si="176"/>
        <v>0</v>
      </c>
      <c r="BB78" s="96">
        <f t="shared" si="177"/>
        <v>0</v>
      </c>
      <c r="BC78" s="96">
        <f t="shared" si="178"/>
        <v>0</v>
      </c>
      <c r="BD78" s="96">
        <f t="shared" si="179"/>
        <v>0</v>
      </c>
      <c r="BE78" s="96">
        <f t="shared" si="180"/>
        <v>0</v>
      </c>
      <c r="BF78" s="96">
        <f t="shared" si="181"/>
        <v>0</v>
      </c>
      <c r="BG78" s="96">
        <f t="shared" si="182"/>
        <v>0</v>
      </c>
      <c r="BH78" s="96">
        <f t="shared" si="183"/>
        <v>0</v>
      </c>
      <c r="BI78" s="96">
        <f t="shared" si="184"/>
        <v>0</v>
      </c>
      <c r="BJ78" s="96">
        <f t="shared" si="185"/>
        <v>0</v>
      </c>
      <c r="BK78" s="96">
        <f t="shared" si="186"/>
        <v>0</v>
      </c>
      <c r="BL78" s="96">
        <f t="shared" si="187"/>
        <v>0</v>
      </c>
      <c r="BM78" s="96">
        <f t="shared" si="188"/>
        <v>0</v>
      </c>
      <c r="BN78" s="96">
        <f t="shared" si="189"/>
        <v>0</v>
      </c>
      <c r="BO78" s="96">
        <f t="shared" si="190"/>
        <v>0</v>
      </c>
      <c r="BP78" s="96">
        <f t="shared" si="191"/>
        <v>0</v>
      </c>
      <c r="BQ78" s="96">
        <f t="shared" si="192"/>
        <v>0</v>
      </c>
      <c r="BR78" s="96">
        <f t="shared" si="193"/>
        <v>0</v>
      </c>
      <c r="BS78" s="96">
        <f t="shared" si="194"/>
        <v>0</v>
      </c>
      <c r="BT78" s="96">
        <f t="shared" si="195"/>
        <v>0</v>
      </c>
      <c r="BU78" s="96">
        <f t="shared" si="196"/>
        <v>0</v>
      </c>
      <c r="BV78" s="96">
        <f t="shared" si="197"/>
        <v>0</v>
      </c>
      <c r="BW78" s="96">
        <f t="shared" si="198"/>
        <v>0</v>
      </c>
      <c r="BY78" s="46" t="str">
        <f>_xlfn.IFNA(VLOOKUP(C78,Master_Item!B:D,3,0),0)</f>
        <v>Oishi</v>
      </c>
    </row>
    <row r="79" spans="2:77">
      <c r="B79" s="74">
        <v>310003725</v>
      </c>
      <c r="C79" s="74">
        <v>310003725</v>
      </c>
      <c r="D79" s="46" t="s">
        <v>218</v>
      </c>
      <c r="E79" s="46" t="s">
        <v>280</v>
      </c>
      <c r="F79" s="80">
        <f>_xlfn.IFNA(VLOOKUP($B79,'FST MT'!$A:$K,F$1,0),0)</f>
        <v>948.83061658398299</v>
      </c>
      <c r="G79" s="80">
        <f>_xlfn.IFNA(VLOOKUP($B79,'FST OMT'!$C:$AH,G$1,0),0)+_xlfn.IFNA(VLOOKUP($B79,'FST CV'!$C:$AH,G$1,0),0)+_xlfn.IFNA(VLOOKUP($B79,'FST TT'!$C:$AH,G$1,0),0)</f>
        <v>0</v>
      </c>
      <c r="H79" s="80">
        <f>_xlfn.IFNA(VLOOKUP($B79,'FST OMT'!$C:$AH,H$1,0),0)+_xlfn.IFNA(VLOOKUP($B79,'FST CV'!$C:$AH,H$1,0),0)+_xlfn.IFNA(VLOOKUP($B79,'FST TT'!$C:$AH,H$1,0),0)</f>
        <v>18</v>
      </c>
      <c r="I79" s="80">
        <f>_xlfn.IFNA(VLOOKUP($B79,'FST OMT'!$C:$AH,I$1,0),0)+_xlfn.IFNA(VLOOKUP($B79,'FST CV'!$C:$AH,I$1,0),0)+_xlfn.IFNA(VLOOKUP($B79,'FST TT'!$C:$AH,I$1,0),0)</f>
        <v>0</v>
      </c>
      <c r="J79" s="80">
        <f>_xlfn.IFNA(VLOOKUP($B79,'FST OMT'!$C:$AH,J$1,0),0)+_xlfn.IFNA(VLOOKUP($B79,'FST CV'!$C:$AH,J$1,0),0)+_xlfn.IFNA(VLOOKUP($B79,'FST TT'!$C:$AH,J$1,0),0)</f>
        <v>0</v>
      </c>
      <c r="K79" s="80">
        <f>_xlfn.IFNA(VLOOKUP($B79,'FST OMT'!$C:$AH,K$1,0),0)+_xlfn.IFNA(VLOOKUP($B79,'FST CV'!$C:$AH,K$1,0),0)+_xlfn.IFNA(VLOOKUP($B79,'FST TT'!$C:$AH,K$1,0),0)</f>
        <v>0</v>
      </c>
      <c r="L79" s="80">
        <f>_xlfn.IFNA(VLOOKUP($B79,'FST OMT'!$C:$AH,L$1,0),0)+_xlfn.IFNA(VLOOKUP($B79,'FST CV'!$C:$AH,L$1,0),0)+_xlfn.IFNA(VLOOKUP($B79,'FST TT'!$C:$AH,L$1,0),0)</f>
        <v>0</v>
      </c>
      <c r="M79" s="80">
        <f>_xlfn.IFNA(VLOOKUP($B79,'FST OMT'!$C:$AH,M$1,0),0)+_xlfn.IFNA(VLOOKUP($B79,'FST CV'!$C:$AH,M$1,0),0)+_xlfn.IFNA(VLOOKUP($B79,'FST TT'!$C:$AH,M$1,0),0)</f>
        <v>0</v>
      </c>
      <c r="N79" s="80">
        <f>_xlfn.IFNA(VLOOKUP($B79,'FST OMT'!$C:$AH,N$1,0),0)+_xlfn.IFNA(VLOOKUP($B79,'FST CV'!$C:$AH,N$1,0),0)+_xlfn.IFNA(VLOOKUP($B79,'FST TT'!$C:$AH,N$1,0),0)</f>
        <v>0</v>
      </c>
      <c r="O79" s="80">
        <f t="shared" si="157"/>
        <v>0</v>
      </c>
      <c r="P79" s="80">
        <f t="shared" si="158"/>
        <v>0</v>
      </c>
      <c r="Q79" s="80">
        <f t="shared" si="159"/>
        <v>0</v>
      </c>
      <c r="R79" s="80">
        <f>_xlfn.IFNA(VLOOKUP($B79,'FST MT'!$C:$FS,67,0),0)</f>
        <v>0</v>
      </c>
      <c r="S79" s="80">
        <f>_xlfn.IFNA(VLOOKUP($B79,'FST OMT'!$C:$AH,S$1,0),0)+_xlfn.IFNA(VLOOKUP($B79,'FST CV'!$C:$AH,S$1,0),0)+_xlfn.IFNA(VLOOKUP($B79,'FST TT'!$C:$AH,S$1,0),0)</f>
        <v>0</v>
      </c>
      <c r="T79" s="80">
        <f>_xlfn.IFNA(VLOOKUP($B79,'FST OMT'!$C:$AH,T$1,0),0)+_xlfn.IFNA(VLOOKUP($B79,'FST CV'!$C:$AH,T$1,0),0)+_xlfn.IFNA(VLOOKUP($B79,'FST TT'!$C:$AH,T$1,0),0)</f>
        <v>12</v>
      </c>
      <c r="U79" s="80">
        <f>_xlfn.IFNA(VLOOKUP($B79,'FST OMT'!$C:$AH,U$1,0),0)+_xlfn.IFNA(VLOOKUP($B79,'FST CV'!$C:$AH,U$1,0),0)+_xlfn.IFNA(VLOOKUP($B79,'FST TT'!$C:$AH,U$1,0),0)</f>
        <v>0</v>
      </c>
      <c r="V79" s="80">
        <f>_xlfn.IFNA(VLOOKUP($B79,'FST OMT'!$C:$AH,V$1,0),0)+_xlfn.IFNA(VLOOKUP($B79,'FST CV'!$C:$AH,V$1,0),0)+_xlfn.IFNA(VLOOKUP($B79,'FST TT'!$C:$AH,V$1,0),0)</f>
        <v>0</v>
      </c>
      <c r="W79" s="80">
        <f>_xlfn.IFNA(VLOOKUP($B79,'FST OMT'!$C:$AH,W$1,0),0)+_xlfn.IFNA(VLOOKUP($B79,'FST CV'!$C:$AH,W$1,0),0)+_xlfn.IFNA(VLOOKUP($B79,'FST TT'!$C:$AH,W$1,0),0)</f>
        <v>0</v>
      </c>
      <c r="X79" s="80">
        <f>_xlfn.IFNA(VLOOKUP($B79,'FST OMT'!$C:$AH,X$1,0),0)+_xlfn.IFNA(VLOOKUP($B79,'FST CV'!$C:$AH,X$1,0),0)+_xlfn.IFNA(VLOOKUP($B79,'FST TT'!$C:$AH,X$1,0),0)</f>
        <v>0</v>
      </c>
      <c r="Y79" s="80">
        <f>_xlfn.IFNA(VLOOKUP($B79,'FST OMT'!$C:$AH,Y$1,0),0)+_xlfn.IFNA(VLOOKUP($B79,'FST CV'!$C:$AH,Y$1,0),0)+_xlfn.IFNA(VLOOKUP($B79,'FST TT'!$C:$AH,Y$1,0),0)</f>
        <v>0</v>
      </c>
      <c r="Z79" s="80">
        <f>_xlfn.IFNA(VLOOKUP($B79,'FST OMT'!$C:$AH,Z$1,0),0)+_xlfn.IFNA(VLOOKUP($B79,'FST CV'!$C:$AH,Z$1,0),0)+_xlfn.IFNA(VLOOKUP($B79,'FST TT'!$C:$AH,Z$1,0),0)</f>
        <v>0</v>
      </c>
      <c r="AA79" s="80">
        <f t="shared" si="160"/>
        <v>0</v>
      </c>
      <c r="AB79" s="80">
        <f t="shared" si="161"/>
        <v>0</v>
      </c>
      <c r="AC79" s="80">
        <f t="shared" si="162"/>
        <v>0</v>
      </c>
      <c r="AD79" s="80">
        <f>_xlfn.IFNA(VLOOKUP($B79,'FST MT'!$C:$FS,123,0),0)</f>
        <v>0</v>
      </c>
      <c r="AE79" s="80">
        <f>_xlfn.IFNA(VLOOKUP($B79,'FST OMT'!$C:$AH,AE$1,0),0)+_xlfn.IFNA(VLOOKUP($B79,'FST CV'!$C:$AH,AE$1,0),0)+_xlfn.IFNA(VLOOKUP($B79,'FST TT'!$C:$AH,AE$1,0),0)</f>
        <v>0</v>
      </c>
      <c r="AF79" s="80">
        <f>_xlfn.IFNA(VLOOKUP($B79,'FST OMT'!$C:$AH,AF$1,0),0)+_xlfn.IFNA(VLOOKUP($B79,'FST CV'!$C:$AH,AF$1,0),0)+_xlfn.IFNA(VLOOKUP($B79,'FST TT'!$C:$AH,AF$1,0),0)</f>
        <v>25</v>
      </c>
      <c r="AG79" s="80">
        <f>_xlfn.IFNA(VLOOKUP($B79,'FST OMT'!$C:$AH,AG$1,0),0)+_xlfn.IFNA(VLOOKUP($B79,'FST CV'!$C:$AH,AG$1,0),0)+_xlfn.IFNA(VLOOKUP($B79,'FST TT'!$C:$AH,AG$1,0),0)</f>
        <v>0</v>
      </c>
      <c r="AH79" s="80">
        <f>_xlfn.IFNA(VLOOKUP($B79,'FST OMT'!$C:$AH,AH$1,0),0)+_xlfn.IFNA(VLOOKUP($B79,'FST CV'!$C:$AH,AH$1,0),0)+_xlfn.IFNA(VLOOKUP($B79,'FST TT'!$C:$AH,AH$1,0),0)</f>
        <v>0</v>
      </c>
      <c r="AI79" s="80">
        <f>_xlfn.IFNA(VLOOKUP($B79,'FST OMT'!$C:$AH,AI$1,0),0)+_xlfn.IFNA(VLOOKUP($B79,'FST CV'!$C:$AH,AI$1,0),0)+_xlfn.IFNA(VLOOKUP($B79,'FST TT'!$C:$AH,AI$1,0),0)</f>
        <v>0</v>
      </c>
      <c r="AJ79" s="80">
        <f>_xlfn.IFNA(VLOOKUP($B79,'FST OMT'!$C:$AH,AJ$1,0),0)+_xlfn.IFNA(VLOOKUP($B79,'FST CV'!$C:$AH,AJ$1,0),0)+_xlfn.IFNA(VLOOKUP($B79,'FST TT'!$C:$AH,AJ$1,0),0)</f>
        <v>0</v>
      </c>
      <c r="AK79" s="80">
        <f>_xlfn.IFNA(VLOOKUP($B79,'FST OMT'!$C:$AH,AK$1,0),0)+_xlfn.IFNA(VLOOKUP($B79,'FST CV'!$C:$AH,AK$1,0),0)+_xlfn.IFNA(VLOOKUP($B79,'FST TT'!$C:$AH,AK$1,0),0)</f>
        <v>0</v>
      </c>
      <c r="AL79" s="80">
        <f>_xlfn.IFNA(VLOOKUP($B79,'FST OMT'!$C:$AH,AL$1,0),0)+_xlfn.IFNA(VLOOKUP($B79,'FST CV'!$C:$AH,AL$1,0),0)+_xlfn.IFNA(VLOOKUP($B79,'FST TT'!$C:$AH,AL$1,0),0)</f>
        <v>0</v>
      </c>
      <c r="AM79" s="80">
        <f t="shared" si="163"/>
        <v>0</v>
      </c>
      <c r="AN79" s="80">
        <f t="shared" si="164"/>
        <v>0</v>
      </c>
      <c r="AO79" s="80">
        <f t="shared" si="165"/>
        <v>0</v>
      </c>
      <c r="AQ79" s="96">
        <f t="shared" si="166"/>
        <v>0</v>
      </c>
      <c r="AR79" s="96">
        <f t="shared" si="167"/>
        <v>1</v>
      </c>
      <c r="AS79" s="96">
        <f t="shared" si="168"/>
        <v>0</v>
      </c>
      <c r="AT79" s="96">
        <f t="shared" si="169"/>
        <v>0</v>
      </c>
      <c r="AU79" s="96">
        <f t="shared" si="170"/>
        <v>0</v>
      </c>
      <c r="AV79" s="96">
        <f t="shared" si="171"/>
        <v>0</v>
      </c>
      <c r="AW79" s="96">
        <f t="shared" si="172"/>
        <v>0</v>
      </c>
      <c r="AX79" s="96">
        <f t="shared" si="173"/>
        <v>0</v>
      </c>
      <c r="AY79" s="96">
        <f t="shared" si="174"/>
        <v>0</v>
      </c>
      <c r="AZ79" s="96">
        <f t="shared" si="175"/>
        <v>0</v>
      </c>
      <c r="BA79" s="96">
        <f t="shared" si="176"/>
        <v>0</v>
      </c>
      <c r="BB79" s="96">
        <f t="shared" si="177"/>
        <v>0</v>
      </c>
      <c r="BC79" s="96">
        <f t="shared" si="178"/>
        <v>1</v>
      </c>
      <c r="BD79" s="96">
        <f t="shared" si="179"/>
        <v>0</v>
      </c>
      <c r="BE79" s="96">
        <f t="shared" si="180"/>
        <v>0</v>
      </c>
      <c r="BF79" s="96">
        <f t="shared" si="181"/>
        <v>0</v>
      </c>
      <c r="BG79" s="96">
        <f t="shared" si="182"/>
        <v>0</v>
      </c>
      <c r="BH79" s="96">
        <f t="shared" si="183"/>
        <v>0</v>
      </c>
      <c r="BI79" s="96">
        <f t="shared" si="184"/>
        <v>0</v>
      </c>
      <c r="BJ79" s="96">
        <f t="shared" si="185"/>
        <v>0</v>
      </c>
      <c r="BK79" s="96">
        <f t="shared" si="186"/>
        <v>0</v>
      </c>
      <c r="BL79" s="96">
        <f t="shared" si="187"/>
        <v>0</v>
      </c>
      <c r="BM79" s="96">
        <f t="shared" si="188"/>
        <v>0</v>
      </c>
      <c r="BN79" s="96">
        <f t="shared" si="189"/>
        <v>1</v>
      </c>
      <c r="BO79" s="96">
        <f t="shared" si="190"/>
        <v>0</v>
      </c>
      <c r="BP79" s="96">
        <f t="shared" si="191"/>
        <v>0</v>
      </c>
      <c r="BQ79" s="96">
        <f t="shared" si="192"/>
        <v>0</v>
      </c>
      <c r="BR79" s="96">
        <f t="shared" si="193"/>
        <v>0</v>
      </c>
      <c r="BS79" s="96">
        <f t="shared" si="194"/>
        <v>0</v>
      </c>
      <c r="BT79" s="96">
        <f t="shared" si="195"/>
        <v>0</v>
      </c>
      <c r="BU79" s="96">
        <f t="shared" si="196"/>
        <v>0</v>
      </c>
      <c r="BV79" s="96">
        <f t="shared" si="197"/>
        <v>0</v>
      </c>
      <c r="BW79" s="96">
        <f t="shared" si="198"/>
        <v>0</v>
      </c>
      <c r="BY79" s="46" t="str">
        <f>_xlfn.IFNA(VLOOKUP(C79,Master_Item!B:D,3,0),0)</f>
        <v>Oishi</v>
      </c>
    </row>
    <row r="80" spans="2:77">
      <c r="B80" s="74">
        <v>310003649</v>
      </c>
      <c r="C80" s="74">
        <v>310003649</v>
      </c>
      <c r="D80" s="46" t="s">
        <v>219</v>
      </c>
      <c r="E80" s="46" t="s">
        <v>184</v>
      </c>
      <c r="F80" s="80">
        <f>_xlfn.IFNA(VLOOKUP($B80,'FST MT'!$A:$K,F$1,0),0)</f>
        <v>8380</v>
      </c>
      <c r="G80" s="80">
        <f>_xlfn.IFNA(VLOOKUP($B80,'FST OMT'!$C:$AH,G$1,0),0)+_xlfn.IFNA(VLOOKUP($B80,'FST CV'!$C:$AH,G$1,0),0)+_xlfn.IFNA(VLOOKUP($B80,'FST TT'!$C:$AH,G$1,0),0)</f>
        <v>0</v>
      </c>
      <c r="H80" s="80">
        <f>_xlfn.IFNA(VLOOKUP($B80,'FST OMT'!$C:$AH,H$1,0),0)+_xlfn.IFNA(VLOOKUP($B80,'FST CV'!$C:$AH,H$1,0),0)+_xlfn.IFNA(VLOOKUP($B80,'FST TT'!$C:$AH,H$1,0),0)</f>
        <v>822</v>
      </c>
      <c r="I80" s="80">
        <f>_xlfn.IFNA(VLOOKUP($B80,'FST OMT'!$C:$AH,I$1,0),0)+_xlfn.IFNA(VLOOKUP($B80,'FST CV'!$C:$AH,I$1,0),0)+_xlfn.IFNA(VLOOKUP($B80,'FST TT'!$C:$AH,I$1,0),0)</f>
        <v>959</v>
      </c>
      <c r="J80" s="80">
        <f>_xlfn.IFNA(VLOOKUP($B80,'FST OMT'!$C:$AH,J$1,0),0)+_xlfn.IFNA(VLOOKUP($B80,'FST CV'!$C:$AH,J$1,0),0)+_xlfn.IFNA(VLOOKUP($B80,'FST TT'!$C:$AH,J$1,0),0)</f>
        <v>942</v>
      </c>
      <c r="K80" s="80">
        <f>_xlfn.IFNA(VLOOKUP($B80,'FST OMT'!$C:$AH,K$1,0),0)+_xlfn.IFNA(VLOOKUP($B80,'FST CV'!$C:$AH,K$1,0),0)+_xlfn.IFNA(VLOOKUP($B80,'FST TT'!$C:$AH,K$1,0),0)</f>
        <v>646</v>
      </c>
      <c r="L80" s="80">
        <f>_xlfn.IFNA(VLOOKUP($B80,'FST OMT'!$C:$AH,L$1,0),0)+_xlfn.IFNA(VLOOKUP($B80,'FST CV'!$C:$AH,L$1,0),0)+_xlfn.IFNA(VLOOKUP($B80,'FST TT'!$C:$AH,L$1,0),0)</f>
        <v>354</v>
      </c>
      <c r="M80" s="80">
        <f>_xlfn.IFNA(VLOOKUP($B80,'FST OMT'!$C:$AH,M$1,0),0)+_xlfn.IFNA(VLOOKUP($B80,'FST CV'!$C:$AH,M$1,0),0)+_xlfn.IFNA(VLOOKUP($B80,'FST TT'!$C:$AH,M$1,0),0)</f>
        <v>376</v>
      </c>
      <c r="N80" s="80">
        <f>_xlfn.IFNA(VLOOKUP($B80,'FST OMT'!$C:$AH,N$1,0),0)+_xlfn.IFNA(VLOOKUP($B80,'FST CV'!$C:$AH,N$1,0),0)+_xlfn.IFNA(VLOOKUP($B80,'FST TT'!$C:$AH,N$1,0),0)</f>
        <v>668</v>
      </c>
      <c r="O80" s="80">
        <f t="shared" si="157"/>
        <v>1901</v>
      </c>
      <c r="P80" s="80">
        <f t="shared" si="158"/>
        <v>194.70000000000002</v>
      </c>
      <c r="Q80" s="80">
        <f t="shared" si="159"/>
        <v>159.30000000000001</v>
      </c>
      <c r="R80" s="80">
        <f>_xlfn.IFNA(VLOOKUP($B80,'FST MT'!$C:$FS,67,0),0)</f>
        <v>0</v>
      </c>
      <c r="S80" s="80">
        <f>_xlfn.IFNA(VLOOKUP($B80,'FST OMT'!$C:$AH,S$1,0),0)+_xlfn.IFNA(VLOOKUP($B80,'FST CV'!$C:$AH,S$1,0),0)+_xlfn.IFNA(VLOOKUP($B80,'FST TT'!$C:$AH,S$1,0),0)</f>
        <v>0</v>
      </c>
      <c r="T80" s="80">
        <f>_xlfn.IFNA(VLOOKUP($B80,'FST OMT'!$C:$AH,T$1,0),0)+_xlfn.IFNA(VLOOKUP($B80,'FST CV'!$C:$AH,T$1,0),0)+_xlfn.IFNA(VLOOKUP($B80,'FST TT'!$C:$AH,T$1,0),0)</f>
        <v>708</v>
      </c>
      <c r="U80" s="80">
        <f>_xlfn.IFNA(VLOOKUP($B80,'FST OMT'!$C:$AH,U$1,0),0)+_xlfn.IFNA(VLOOKUP($B80,'FST CV'!$C:$AH,U$1,0),0)+_xlfn.IFNA(VLOOKUP($B80,'FST TT'!$C:$AH,U$1,0),0)</f>
        <v>1841</v>
      </c>
      <c r="V80" s="80">
        <f>_xlfn.IFNA(VLOOKUP($B80,'FST OMT'!$C:$AH,V$1,0),0)+_xlfn.IFNA(VLOOKUP($B80,'FST CV'!$C:$AH,V$1,0),0)+_xlfn.IFNA(VLOOKUP($B80,'FST TT'!$C:$AH,V$1,0),0)</f>
        <v>708</v>
      </c>
      <c r="W80" s="80">
        <f>_xlfn.IFNA(VLOOKUP($B80,'FST OMT'!$C:$AH,W$1,0),0)+_xlfn.IFNA(VLOOKUP($B80,'FST CV'!$C:$AH,W$1,0),0)+_xlfn.IFNA(VLOOKUP($B80,'FST TT'!$C:$AH,W$1,0),0)</f>
        <v>518</v>
      </c>
      <c r="X80" s="80">
        <f>_xlfn.IFNA(VLOOKUP($B80,'FST OMT'!$C:$AH,X$1,0),0)+_xlfn.IFNA(VLOOKUP($B80,'FST CV'!$C:$AH,X$1,0),0)+_xlfn.IFNA(VLOOKUP($B80,'FST TT'!$C:$AH,X$1,0),0)</f>
        <v>1062</v>
      </c>
      <c r="Y80" s="80">
        <f>_xlfn.IFNA(VLOOKUP($B80,'FST OMT'!$C:$AH,Y$1,0),0)+_xlfn.IFNA(VLOOKUP($B80,'FST CV'!$C:$AH,Y$1,0),0)+_xlfn.IFNA(VLOOKUP($B80,'FST TT'!$C:$AH,Y$1,0),0)</f>
        <v>432</v>
      </c>
      <c r="Z80" s="80">
        <f>_xlfn.IFNA(VLOOKUP($B80,'FST OMT'!$C:$AH,Z$1,0),0)+_xlfn.IFNA(VLOOKUP($B80,'FST CV'!$C:$AH,Z$1,0),0)+_xlfn.IFNA(VLOOKUP($B80,'FST TT'!$C:$AH,Z$1,0),0)</f>
        <v>1054</v>
      </c>
      <c r="AA80" s="80">
        <f t="shared" si="160"/>
        <v>2549</v>
      </c>
      <c r="AB80" s="80">
        <f t="shared" si="161"/>
        <v>584.1</v>
      </c>
      <c r="AC80" s="80">
        <f t="shared" si="162"/>
        <v>477.90000000000003</v>
      </c>
      <c r="AD80" s="80">
        <f>_xlfn.IFNA(VLOOKUP($B80,'FST MT'!$C:$FS,123,0),0)</f>
        <v>0</v>
      </c>
      <c r="AE80" s="80">
        <f>_xlfn.IFNA(VLOOKUP($B80,'FST OMT'!$C:$AH,AE$1,0),0)+_xlfn.IFNA(VLOOKUP($B80,'FST CV'!$C:$AH,AE$1,0),0)+_xlfn.IFNA(VLOOKUP($B80,'FST TT'!$C:$AH,AE$1,0),0)</f>
        <v>0</v>
      </c>
      <c r="AF80" s="80">
        <f>_xlfn.IFNA(VLOOKUP($B80,'FST OMT'!$C:$AH,AF$1,0),0)+_xlfn.IFNA(VLOOKUP($B80,'FST CV'!$C:$AH,AF$1,0),0)+_xlfn.IFNA(VLOOKUP($B80,'FST TT'!$C:$AH,AF$1,0),0)</f>
        <v>731</v>
      </c>
      <c r="AG80" s="80">
        <f>_xlfn.IFNA(VLOOKUP($B80,'FST OMT'!$C:$AH,AG$1,0),0)+_xlfn.IFNA(VLOOKUP($B80,'FST CV'!$C:$AH,AG$1,0),0)+_xlfn.IFNA(VLOOKUP($B80,'FST TT'!$C:$AH,AG$1,0),0)</f>
        <v>605</v>
      </c>
      <c r="AH80" s="80">
        <f>_xlfn.IFNA(VLOOKUP($B80,'FST OMT'!$C:$AH,AH$1,0),0)+_xlfn.IFNA(VLOOKUP($B80,'FST CV'!$C:$AH,AH$1,0),0)+_xlfn.IFNA(VLOOKUP($B80,'FST TT'!$C:$AH,AH$1,0),0)</f>
        <v>1760</v>
      </c>
      <c r="AI80" s="80">
        <f>_xlfn.IFNA(VLOOKUP($B80,'FST OMT'!$C:$AH,AI$1,0),0)+_xlfn.IFNA(VLOOKUP($B80,'FST CV'!$C:$AH,AI$1,0),0)+_xlfn.IFNA(VLOOKUP($B80,'FST TT'!$C:$AH,AI$1,0),0)</f>
        <v>524</v>
      </c>
      <c r="AJ80" s="80">
        <f>_xlfn.IFNA(VLOOKUP($B80,'FST OMT'!$C:$AH,AJ$1,0),0)+_xlfn.IFNA(VLOOKUP($B80,'FST CV'!$C:$AH,AJ$1,0),0)+_xlfn.IFNA(VLOOKUP($B80,'FST TT'!$C:$AH,AJ$1,0),0)</f>
        <v>354</v>
      </c>
      <c r="AK80" s="80">
        <f>_xlfn.IFNA(VLOOKUP($B80,'FST OMT'!$C:$AH,AK$1,0),0)+_xlfn.IFNA(VLOOKUP($B80,'FST CV'!$C:$AH,AK$1,0),0)+_xlfn.IFNA(VLOOKUP($B80,'FST TT'!$C:$AH,AK$1,0),0)</f>
        <v>354</v>
      </c>
      <c r="AL80" s="80">
        <f>_xlfn.IFNA(VLOOKUP($B80,'FST OMT'!$C:$AH,AL$1,0),0)+_xlfn.IFNA(VLOOKUP($B80,'FST CV'!$C:$AH,AL$1,0),0)+_xlfn.IFNA(VLOOKUP($B80,'FST TT'!$C:$AH,AL$1,0),0)</f>
        <v>610</v>
      </c>
      <c r="AM80" s="80">
        <f t="shared" si="163"/>
        <v>2365</v>
      </c>
      <c r="AN80" s="80">
        <f t="shared" si="164"/>
        <v>194.70000000000002</v>
      </c>
      <c r="AO80" s="80">
        <f t="shared" si="165"/>
        <v>159.30000000000001</v>
      </c>
      <c r="AQ80" s="96">
        <f t="shared" si="166"/>
        <v>0</v>
      </c>
      <c r="AR80" s="96">
        <f t="shared" si="167"/>
        <v>0.1724354940213971</v>
      </c>
      <c r="AS80" s="96">
        <f t="shared" si="168"/>
        <v>0.2011747430249633</v>
      </c>
      <c r="AT80" s="96">
        <f t="shared" si="169"/>
        <v>0.19760855884203901</v>
      </c>
      <c r="AU80" s="96">
        <f t="shared" si="170"/>
        <v>0.13551499895112229</v>
      </c>
      <c r="AV80" s="96">
        <f t="shared" si="171"/>
        <v>7.426054122089365E-2</v>
      </c>
      <c r="AW80" s="96">
        <f t="shared" si="172"/>
        <v>7.8875603104677991E-2</v>
      </c>
      <c r="AX80" s="96">
        <f t="shared" si="173"/>
        <v>0.14013006083490664</v>
      </c>
      <c r="AY80" s="96">
        <f t="shared" si="174"/>
        <v>0.39878330186700228</v>
      </c>
      <c r="AZ80" s="96">
        <f t="shared" si="175"/>
        <v>4.0843297671491509E-2</v>
      </c>
      <c r="BA80" s="96">
        <f t="shared" si="176"/>
        <v>3.3417243549402141E-2</v>
      </c>
      <c r="BB80" s="96">
        <f t="shared" si="177"/>
        <v>0</v>
      </c>
      <c r="BC80" s="96">
        <f t="shared" si="178"/>
        <v>0.11197216511149771</v>
      </c>
      <c r="BD80" s="96">
        <f t="shared" si="179"/>
        <v>0.29115925984501029</v>
      </c>
      <c r="BE80" s="96">
        <f t="shared" si="180"/>
        <v>0.11197216511149771</v>
      </c>
      <c r="BF80" s="96">
        <f t="shared" si="181"/>
        <v>8.1923137751067535E-2</v>
      </c>
      <c r="BG80" s="96">
        <f t="shared" si="182"/>
        <v>0.16795824766724657</v>
      </c>
      <c r="BH80" s="96">
        <f t="shared" si="183"/>
        <v>6.832199905108334E-2</v>
      </c>
      <c r="BI80" s="96">
        <f t="shared" si="184"/>
        <v>0.16669302546259687</v>
      </c>
      <c r="BJ80" s="96">
        <f t="shared" si="185"/>
        <v>0.403131424956508</v>
      </c>
      <c r="BK80" s="96">
        <f t="shared" si="186"/>
        <v>9.2377036216985606E-2</v>
      </c>
      <c r="BL80" s="96">
        <f t="shared" si="187"/>
        <v>7.5581211450260963E-2</v>
      </c>
      <c r="BM80" s="96">
        <f t="shared" si="188"/>
        <v>0</v>
      </c>
      <c r="BN80" s="96">
        <f t="shared" si="189"/>
        <v>0.14803564196030783</v>
      </c>
      <c r="BO80" s="96">
        <f t="shared" si="190"/>
        <v>0.12251923855812069</v>
      </c>
      <c r="BP80" s="96">
        <f t="shared" si="191"/>
        <v>0.35641960307816928</v>
      </c>
      <c r="BQ80" s="96">
        <f t="shared" si="192"/>
        <v>0.1061158363710004</v>
      </c>
      <c r="BR80" s="96">
        <f t="shared" si="193"/>
        <v>7.168894289185905E-2</v>
      </c>
      <c r="BS80" s="96">
        <f t="shared" si="194"/>
        <v>7.168894289185905E-2</v>
      </c>
      <c r="BT80" s="96">
        <f t="shared" si="195"/>
        <v>0.12353179424868367</v>
      </c>
      <c r="BU80" s="96">
        <f t="shared" si="196"/>
        <v>0.47893884163628997</v>
      </c>
      <c r="BV80" s="96">
        <f t="shared" si="197"/>
        <v>3.9428918590522485E-2</v>
      </c>
      <c r="BW80" s="96">
        <f t="shared" si="198"/>
        <v>3.2260024301336579E-2</v>
      </c>
      <c r="BY80" s="46" t="str">
        <f>_xlfn.IFNA(VLOOKUP(C80,Master_Item!B:D,3,0),0)</f>
        <v>Oishi</v>
      </c>
    </row>
    <row r="81" spans="2:77">
      <c r="B81" s="74">
        <v>310003711</v>
      </c>
      <c r="C81" s="74">
        <v>310003711</v>
      </c>
      <c r="D81" s="46" t="s">
        <v>220</v>
      </c>
      <c r="E81" s="46" t="s">
        <v>281</v>
      </c>
      <c r="F81" s="80">
        <f>_xlfn.IFNA(VLOOKUP($B81,'FST MT'!$A:$K,F$1,0),0)</f>
        <v>3600</v>
      </c>
      <c r="G81" s="80">
        <f>_xlfn.IFNA(VLOOKUP($B81,'FST OMT'!$C:$AH,G$1,0),0)+_xlfn.IFNA(VLOOKUP($B81,'FST CV'!$C:$AH,G$1,0),0)+_xlfn.IFNA(VLOOKUP($B81,'FST TT'!$C:$AH,G$1,0),0)</f>
        <v>18260</v>
      </c>
      <c r="H81" s="80">
        <f>_xlfn.IFNA(VLOOKUP($B81,'FST OMT'!$C:$AH,H$1,0),0)+_xlfn.IFNA(VLOOKUP($B81,'FST CV'!$C:$AH,H$1,0),0)+_xlfn.IFNA(VLOOKUP($B81,'FST TT'!$C:$AH,H$1,0),0)</f>
        <v>31087</v>
      </c>
      <c r="I81" s="80">
        <f>_xlfn.IFNA(VLOOKUP($B81,'FST OMT'!$C:$AH,I$1,0),0)+_xlfn.IFNA(VLOOKUP($B81,'FST CV'!$C:$AH,I$1,0),0)+_xlfn.IFNA(VLOOKUP($B81,'FST TT'!$C:$AH,I$1,0),0)</f>
        <v>39144</v>
      </c>
      <c r="J81" s="80">
        <f>_xlfn.IFNA(VLOOKUP($B81,'FST OMT'!$C:$AH,J$1,0),0)+_xlfn.IFNA(VLOOKUP($B81,'FST CV'!$C:$AH,J$1,0),0)+_xlfn.IFNA(VLOOKUP($B81,'FST TT'!$C:$AH,J$1,0),0)</f>
        <v>29785</v>
      </c>
      <c r="K81" s="80">
        <f>_xlfn.IFNA(VLOOKUP($B81,'FST OMT'!$C:$AH,K$1,0),0)+_xlfn.IFNA(VLOOKUP($B81,'FST CV'!$C:$AH,K$1,0),0)+_xlfn.IFNA(VLOOKUP($B81,'FST TT'!$C:$AH,K$1,0),0)</f>
        <v>8063</v>
      </c>
      <c r="L81" s="80">
        <f>_xlfn.IFNA(VLOOKUP($B81,'FST OMT'!$C:$AH,L$1,0),0)+_xlfn.IFNA(VLOOKUP($B81,'FST CV'!$C:$AH,L$1,0),0)+_xlfn.IFNA(VLOOKUP($B81,'FST TT'!$C:$AH,L$1,0),0)</f>
        <v>13886</v>
      </c>
      <c r="M81" s="80">
        <f>_xlfn.IFNA(VLOOKUP($B81,'FST OMT'!$C:$AH,M$1,0),0)+_xlfn.IFNA(VLOOKUP($B81,'FST CV'!$C:$AH,M$1,0),0)+_xlfn.IFNA(VLOOKUP($B81,'FST TT'!$C:$AH,M$1,0),0)</f>
        <v>43584</v>
      </c>
      <c r="N81" s="80">
        <f>_xlfn.IFNA(VLOOKUP($B81,'FST OMT'!$C:$AH,N$1,0),0)+_xlfn.IFNA(VLOOKUP($B81,'FST CV'!$C:$AH,N$1,0),0)+_xlfn.IFNA(VLOOKUP($B81,'FST TT'!$C:$AH,N$1,0),0)</f>
        <v>37486</v>
      </c>
      <c r="O81" s="80">
        <f t="shared" si="157"/>
        <v>68929</v>
      </c>
      <c r="P81" s="80">
        <f t="shared" si="158"/>
        <v>7637.3</v>
      </c>
      <c r="Q81" s="80">
        <f t="shared" si="159"/>
        <v>6248.7</v>
      </c>
      <c r="R81" s="80">
        <f>_xlfn.IFNA(VLOOKUP($B81,'FST MT'!$C:$FS,67,0),0)</f>
        <v>0</v>
      </c>
      <c r="S81" s="80">
        <f>_xlfn.IFNA(VLOOKUP($B81,'FST OMT'!$C:$AH,S$1,0),0)+_xlfn.IFNA(VLOOKUP($B81,'FST CV'!$C:$AH,S$1,0),0)+_xlfn.IFNA(VLOOKUP($B81,'FST TT'!$C:$AH,S$1,0),0)</f>
        <v>16785</v>
      </c>
      <c r="T81" s="80">
        <f>_xlfn.IFNA(VLOOKUP($B81,'FST OMT'!$C:$AH,T$1,0),0)+_xlfn.IFNA(VLOOKUP($B81,'FST CV'!$C:$AH,T$1,0),0)+_xlfn.IFNA(VLOOKUP($B81,'FST TT'!$C:$AH,T$1,0),0)</f>
        <v>22237</v>
      </c>
      <c r="U81" s="80">
        <f>_xlfn.IFNA(VLOOKUP($B81,'FST OMT'!$C:$AH,U$1,0),0)+_xlfn.IFNA(VLOOKUP($B81,'FST CV'!$C:$AH,U$1,0),0)+_xlfn.IFNA(VLOOKUP($B81,'FST TT'!$C:$AH,U$1,0),0)</f>
        <v>39353</v>
      </c>
      <c r="V81" s="80">
        <f>_xlfn.IFNA(VLOOKUP($B81,'FST OMT'!$C:$AH,V$1,0),0)+_xlfn.IFNA(VLOOKUP($B81,'FST CV'!$C:$AH,V$1,0),0)+_xlfn.IFNA(VLOOKUP($B81,'FST TT'!$C:$AH,V$1,0),0)</f>
        <v>41609</v>
      </c>
      <c r="W81" s="80">
        <f>_xlfn.IFNA(VLOOKUP($B81,'FST OMT'!$C:$AH,W$1,0),0)+_xlfn.IFNA(VLOOKUP($B81,'FST CV'!$C:$AH,W$1,0),0)+_xlfn.IFNA(VLOOKUP($B81,'FST TT'!$C:$AH,W$1,0),0)</f>
        <v>8222</v>
      </c>
      <c r="X81" s="80">
        <f>_xlfn.IFNA(VLOOKUP($B81,'FST OMT'!$C:$AH,X$1,0),0)+_xlfn.IFNA(VLOOKUP($B81,'FST CV'!$C:$AH,X$1,0),0)+_xlfn.IFNA(VLOOKUP($B81,'FST TT'!$C:$AH,X$1,0),0)</f>
        <v>13534</v>
      </c>
      <c r="Y81" s="80">
        <f>_xlfn.IFNA(VLOOKUP($B81,'FST OMT'!$C:$AH,Y$1,0),0)+_xlfn.IFNA(VLOOKUP($B81,'FST CV'!$C:$AH,Y$1,0),0)+_xlfn.IFNA(VLOOKUP($B81,'FST TT'!$C:$AH,Y$1,0),0)</f>
        <v>42484</v>
      </c>
      <c r="Z81" s="80">
        <f>_xlfn.IFNA(VLOOKUP($B81,'FST OMT'!$C:$AH,Z$1,0),0)+_xlfn.IFNA(VLOOKUP($B81,'FST CV'!$C:$AH,Z$1,0),0)+_xlfn.IFNA(VLOOKUP($B81,'FST TT'!$C:$AH,Z$1,0),0)</f>
        <v>40966</v>
      </c>
      <c r="AA81" s="80">
        <f t="shared" si="160"/>
        <v>80962</v>
      </c>
      <c r="AB81" s="80">
        <f t="shared" si="161"/>
        <v>7443.7000000000007</v>
      </c>
      <c r="AC81" s="80">
        <f t="shared" si="162"/>
        <v>6090.3</v>
      </c>
      <c r="AD81" s="80">
        <f>_xlfn.IFNA(VLOOKUP($B81,'FST MT'!$C:$FS,123,0),0)</f>
        <v>0</v>
      </c>
      <c r="AE81" s="80">
        <f>_xlfn.IFNA(VLOOKUP($B81,'FST OMT'!$C:$AH,AE$1,0),0)+_xlfn.IFNA(VLOOKUP($B81,'FST CV'!$C:$AH,AE$1,0),0)+_xlfn.IFNA(VLOOKUP($B81,'FST TT'!$C:$AH,AE$1,0),0)</f>
        <v>18165</v>
      </c>
      <c r="AF81" s="80">
        <f>_xlfn.IFNA(VLOOKUP($B81,'FST OMT'!$C:$AH,AF$1,0),0)+_xlfn.IFNA(VLOOKUP($B81,'FST CV'!$C:$AH,AF$1,0),0)+_xlfn.IFNA(VLOOKUP($B81,'FST TT'!$C:$AH,AF$1,0),0)</f>
        <v>28687</v>
      </c>
      <c r="AG81" s="80">
        <f>_xlfn.IFNA(VLOOKUP($B81,'FST OMT'!$C:$AH,AG$1,0),0)+_xlfn.IFNA(VLOOKUP($B81,'FST CV'!$C:$AH,AG$1,0),0)+_xlfn.IFNA(VLOOKUP($B81,'FST TT'!$C:$AH,AG$1,0),0)</f>
        <v>34573</v>
      </c>
      <c r="AH81" s="80">
        <f>_xlfn.IFNA(VLOOKUP($B81,'FST OMT'!$C:$AH,AH$1,0),0)+_xlfn.IFNA(VLOOKUP($B81,'FST CV'!$C:$AH,AH$1,0),0)+_xlfn.IFNA(VLOOKUP($B81,'FST TT'!$C:$AH,AH$1,0),0)</f>
        <v>35914</v>
      </c>
      <c r="AI81" s="80">
        <f>_xlfn.IFNA(VLOOKUP($B81,'FST OMT'!$C:$AH,AI$1,0),0)+_xlfn.IFNA(VLOOKUP($B81,'FST CV'!$C:$AH,AI$1,0),0)+_xlfn.IFNA(VLOOKUP($B81,'FST TT'!$C:$AH,AI$1,0),0)</f>
        <v>8915</v>
      </c>
      <c r="AJ81" s="80">
        <f>_xlfn.IFNA(VLOOKUP($B81,'FST OMT'!$C:$AH,AJ$1,0),0)+_xlfn.IFNA(VLOOKUP($B81,'FST CV'!$C:$AH,AJ$1,0),0)+_xlfn.IFNA(VLOOKUP($B81,'FST TT'!$C:$AH,AJ$1,0),0)</f>
        <v>13649</v>
      </c>
      <c r="AK81" s="80">
        <f>_xlfn.IFNA(VLOOKUP($B81,'FST OMT'!$C:$AH,AK$1,0),0)+_xlfn.IFNA(VLOOKUP($B81,'FST CV'!$C:$AH,AK$1,0),0)+_xlfn.IFNA(VLOOKUP($B81,'FST TT'!$C:$AH,AK$1,0),0)</f>
        <v>39884</v>
      </c>
      <c r="AL81" s="80">
        <f>_xlfn.IFNA(VLOOKUP($B81,'FST OMT'!$C:$AH,AL$1,0),0)+_xlfn.IFNA(VLOOKUP($B81,'FST CV'!$C:$AH,AL$1,0),0)+_xlfn.IFNA(VLOOKUP($B81,'FST TT'!$C:$AH,AL$1,0),0)</f>
        <v>38586</v>
      </c>
      <c r="AM81" s="80">
        <f t="shared" si="163"/>
        <v>70487</v>
      </c>
      <c r="AN81" s="80">
        <f t="shared" si="164"/>
        <v>7506.9500000000007</v>
      </c>
      <c r="AO81" s="80">
        <f t="shared" si="165"/>
        <v>6142.05</v>
      </c>
      <c r="AQ81" s="96">
        <f t="shared" si="166"/>
        <v>8.2514290878691346E-2</v>
      </c>
      <c r="AR81" s="96">
        <f t="shared" si="167"/>
        <v>0.1404776429652726</v>
      </c>
      <c r="AS81" s="96">
        <f t="shared" si="168"/>
        <v>0.17688605707313768</v>
      </c>
      <c r="AT81" s="96">
        <f t="shared" si="169"/>
        <v>0.13459409385661672</v>
      </c>
      <c r="AU81" s="96">
        <f t="shared" si="170"/>
        <v>3.6435527237398041E-2</v>
      </c>
      <c r="AV81" s="96">
        <f t="shared" si="171"/>
        <v>6.2748819449151588E-2</v>
      </c>
      <c r="AW81" s="96">
        <f t="shared" si="172"/>
        <v>0.19694977292754015</v>
      </c>
      <c r="AX81" s="96">
        <f t="shared" si="173"/>
        <v>0.16939379561219187</v>
      </c>
      <c r="AY81" s="96">
        <f t="shared" si="174"/>
        <v>0.3114801509297544</v>
      </c>
      <c r="AZ81" s="96">
        <f t="shared" si="175"/>
        <v>3.4511850697033372E-2</v>
      </c>
      <c r="BA81" s="96">
        <f t="shared" si="176"/>
        <v>2.8236968752118213E-2</v>
      </c>
      <c r="BB81" s="96">
        <f t="shared" si="177"/>
        <v>7.453705759580799E-2</v>
      </c>
      <c r="BC81" s="96">
        <f t="shared" si="178"/>
        <v>9.8747724144056137E-2</v>
      </c>
      <c r="BD81" s="96">
        <f t="shared" si="179"/>
        <v>0.17475465162751455</v>
      </c>
      <c r="BE81" s="96">
        <f t="shared" si="180"/>
        <v>0.1847728584750655</v>
      </c>
      <c r="BF81" s="96">
        <f t="shared" si="181"/>
        <v>3.6511390381455656E-2</v>
      </c>
      <c r="BG81" s="96">
        <f t="shared" si="182"/>
        <v>6.0100359696256496E-2</v>
      </c>
      <c r="BH81" s="96">
        <f t="shared" si="183"/>
        <v>0.1886584661841112</v>
      </c>
      <c r="BI81" s="96">
        <f t="shared" si="184"/>
        <v>0.1819174918957325</v>
      </c>
      <c r="BJ81" s="96">
        <f t="shared" si="185"/>
        <v>0.35952751010258005</v>
      </c>
      <c r="BK81" s="96">
        <f t="shared" si="186"/>
        <v>3.3055197832941079E-2</v>
      </c>
      <c r="BL81" s="96">
        <f t="shared" si="187"/>
        <v>2.7045161863315424E-2</v>
      </c>
      <c r="BM81" s="96">
        <f t="shared" si="188"/>
        <v>8.3183360580291521E-2</v>
      </c>
      <c r="BN81" s="96">
        <f t="shared" si="189"/>
        <v>0.13136697302322173</v>
      </c>
      <c r="BO81" s="96">
        <f t="shared" si="190"/>
        <v>0.15832085468441612</v>
      </c>
      <c r="BP81" s="96">
        <f t="shared" si="191"/>
        <v>0.16446172374789925</v>
      </c>
      <c r="BQ81" s="96">
        <f t="shared" si="192"/>
        <v>4.0824644072298313E-2</v>
      </c>
      <c r="BR81" s="96">
        <f t="shared" si="193"/>
        <v>6.25031482829837E-2</v>
      </c>
      <c r="BS81" s="96">
        <f t="shared" si="194"/>
        <v>0.18264162694105956</v>
      </c>
      <c r="BT81" s="96">
        <f t="shared" si="195"/>
        <v>0.17669766866782982</v>
      </c>
      <c r="BU81" s="96">
        <f t="shared" si="196"/>
        <v>0.32278257843231534</v>
      </c>
      <c r="BV81" s="96">
        <f t="shared" si="197"/>
        <v>3.4376731555641041E-2</v>
      </c>
      <c r="BW81" s="96">
        <f t="shared" si="198"/>
        <v>2.8126416727342667E-2</v>
      </c>
      <c r="BY81" s="46" t="str">
        <f>_xlfn.IFNA(VLOOKUP(C81,Master_Item!B:D,3,0),0)</f>
        <v>Oishi</v>
      </c>
    </row>
    <row r="82" spans="2:77">
      <c r="B82" s="74">
        <v>310003714</v>
      </c>
      <c r="C82" s="74">
        <v>310003714</v>
      </c>
      <c r="D82" s="46" t="s">
        <v>221</v>
      </c>
      <c r="E82" s="46" t="s">
        <v>282</v>
      </c>
      <c r="F82" s="80">
        <f>_xlfn.IFNA(VLOOKUP($B82,'FST MT'!$A:$K,F$1,0),0)</f>
        <v>0</v>
      </c>
      <c r="G82" s="80">
        <f>_xlfn.IFNA(VLOOKUP($B82,'FST OMT'!$C:$AH,G$1,0),0)+_xlfn.IFNA(VLOOKUP($B82,'FST CV'!$C:$AH,G$1,0),0)+_xlfn.IFNA(VLOOKUP($B82,'FST TT'!$C:$AH,G$1,0),0)</f>
        <v>0</v>
      </c>
      <c r="H82" s="80">
        <f>_xlfn.IFNA(VLOOKUP($B82,'FST OMT'!$C:$AH,H$1,0),0)+_xlfn.IFNA(VLOOKUP($B82,'FST CV'!$C:$AH,H$1,0),0)+_xlfn.IFNA(VLOOKUP($B82,'FST TT'!$C:$AH,H$1,0),0)</f>
        <v>0</v>
      </c>
      <c r="I82" s="80">
        <f>_xlfn.IFNA(VLOOKUP($B82,'FST OMT'!$C:$AH,I$1,0),0)+_xlfn.IFNA(VLOOKUP($B82,'FST CV'!$C:$AH,I$1,0),0)+_xlfn.IFNA(VLOOKUP($B82,'FST TT'!$C:$AH,I$1,0),0)</f>
        <v>0</v>
      </c>
      <c r="J82" s="80">
        <f>_xlfn.IFNA(VLOOKUP($B82,'FST OMT'!$C:$AH,J$1,0),0)+_xlfn.IFNA(VLOOKUP($B82,'FST CV'!$C:$AH,J$1,0),0)+_xlfn.IFNA(VLOOKUP($B82,'FST TT'!$C:$AH,J$1,0),0)</f>
        <v>0</v>
      </c>
      <c r="K82" s="80">
        <f>_xlfn.IFNA(VLOOKUP($B82,'FST OMT'!$C:$AH,K$1,0),0)+_xlfn.IFNA(VLOOKUP($B82,'FST CV'!$C:$AH,K$1,0),0)+_xlfn.IFNA(VLOOKUP($B82,'FST TT'!$C:$AH,K$1,0),0)</f>
        <v>0</v>
      </c>
      <c r="L82" s="80">
        <f>_xlfn.IFNA(VLOOKUP($B82,'FST OMT'!$C:$AH,L$1,0),0)+_xlfn.IFNA(VLOOKUP($B82,'FST CV'!$C:$AH,L$1,0),0)+_xlfn.IFNA(VLOOKUP($B82,'FST TT'!$C:$AH,L$1,0),0)</f>
        <v>0</v>
      </c>
      <c r="M82" s="80">
        <f>_xlfn.IFNA(VLOOKUP($B82,'FST OMT'!$C:$AH,M$1,0),0)+_xlfn.IFNA(VLOOKUP($B82,'FST CV'!$C:$AH,M$1,0),0)+_xlfn.IFNA(VLOOKUP($B82,'FST TT'!$C:$AH,M$1,0),0)</f>
        <v>0</v>
      </c>
      <c r="N82" s="80">
        <f>_xlfn.IFNA(VLOOKUP($B82,'FST OMT'!$C:$AH,N$1,0),0)+_xlfn.IFNA(VLOOKUP($B82,'FST CV'!$C:$AH,N$1,0),0)+_xlfn.IFNA(VLOOKUP($B82,'FST TT'!$C:$AH,N$1,0),0)</f>
        <v>0</v>
      </c>
      <c r="O82" s="80">
        <f t="shared" si="157"/>
        <v>0</v>
      </c>
      <c r="P82" s="80">
        <f t="shared" si="158"/>
        <v>0</v>
      </c>
      <c r="Q82" s="80">
        <f t="shared" si="159"/>
        <v>0</v>
      </c>
      <c r="R82" s="80">
        <f>_xlfn.IFNA(VLOOKUP($B82,'FST MT'!$C:$FS,67,0),0)</f>
        <v>0</v>
      </c>
      <c r="S82" s="80">
        <f>_xlfn.IFNA(VLOOKUP($B82,'FST OMT'!$C:$AH,S$1,0),0)+_xlfn.IFNA(VLOOKUP($B82,'FST CV'!$C:$AH,S$1,0),0)+_xlfn.IFNA(VLOOKUP($B82,'FST TT'!$C:$AH,S$1,0),0)</f>
        <v>0</v>
      </c>
      <c r="T82" s="80">
        <f>_xlfn.IFNA(VLOOKUP($B82,'FST OMT'!$C:$AH,T$1,0),0)+_xlfn.IFNA(VLOOKUP($B82,'FST CV'!$C:$AH,T$1,0),0)+_xlfn.IFNA(VLOOKUP($B82,'FST TT'!$C:$AH,T$1,0),0)</f>
        <v>0</v>
      </c>
      <c r="U82" s="80">
        <f>_xlfn.IFNA(VLOOKUP($B82,'FST OMT'!$C:$AH,U$1,0),0)+_xlfn.IFNA(VLOOKUP($B82,'FST CV'!$C:$AH,U$1,0),0)+_xlfn.IFNA(VLOOKUP($B82,'FST TT'!$C:$AH,U$1,0),0)</f>
        <v>0</v>
      </c>
      <c r="V82" s="80">
        <f>_xlfn.IFNA(VLOOKUP($B82,'FST OMT'!$C:$AH,V$1,0),0)+_xlfn.IFNA(VLOOKUP($B82,'FST CV'!$C:$AH,V$1,0),0)+_xlfn.IFNA(VLOOKUP($B82,'FST TT'!$C:$AH,V$1,0),0)</f>
        <v>0</v>
      </c>
      <c r="W82" s="80">
        <f>_xlfn.IFNA(VLOOKUP($B82,'FST OMT'!$C:$AH,W$1,0),0)+_xlfn.IFNA(VLOOKUP($B82,'FST CV'!$C:$AH,W$1,0),0)+_xlfn.IFNA(VLOOKUP($B82,'FST TT'!$C:$AH,W$1,0),0)</f>
        <v>0</v>
      </c>
      <c r="X82" s="80">
        <f>_xlfn.IFNA(VLOOKUP($B82,'FST OMT'!$C:$AH,X$1,0),0)+_xlfn.IFNA(VLOOKUP($B82,'FST CV'!$C:$AH,X$1,0),0)+_xlfn.IFNA(VLOOKUP($B82,'FST TT'!$C:$AH,X$1,0),0)</f>
        <v>0</v>
      </c>
      <c r="Y82" s="80">
        <f>_xlfn.IFNA(VLOOKUP($B82,'FST OMT'!$C:$AH,Y$1,0),0)+_xlfn.IFNA(VLOOKUP($B82,'FST CV'!$C:$AH,Y$1,0),0)+_xlfn.IFNA(VLOOKUP($B82,'FST TT'!$C:$AH,Y$1,0),0)</f>
        <v>0</v>
      </c>
      <c r="Z82" s="80">
        <f>_xlfn.IFNA(VLOOKUP($B82,'FST OMT'!$C:$AH,Z$1,0),0)+_xlfn.IFNA(VLOOKUP($B82,'FST CV'!$C:$AH,Z$1,0),0)+_xlfn.IFNA(VLOOKUP($B82,'FST TT'!$C:$AH,Z$1,0),0)</f>
        <v>0</v>
      </c>
      <c r="AA82" s="80">
        <f t="shared" si="160"/>
        <v>0</v>
      </c>
      <c r="AB82" s="80">
        <f t="shared" si="161"/>
        <v>0</v>
      </c>
      <c r="AC82" s="80">
        <f t="shared" si="162"/>
        <v>0</v>
      </c>
      <c r="AD82" s="80">
        <f>_xlfn.IFNA(VLOOKUP($B82,'FST MT'!$C:$FS,123,0),0)</f>
        <v>0</v>
      </c>
      <c r="AE82" s="80">
        <f>_xlfn.IFNA(VLOOKUP($B82,'FST OMT'!$C:$AH,AE$1,0),0)+_xlfn.IFNA(VLOOKUP($B82,'FST CV'!$C:$AH,AE$1,0),0)+_xlfn.IFNA(VLOOKUP($B82,'FST TT'!$C:$AH,AE$1,0),0)</f>
        <v>0</v>
      </c>
      <c r="AF82" s="80">
        <f>_xlfn.IFNA(VLOOKUP($B82,'FST OMT'!$C:$AH,AF$1,0),0)+_xlfn.IFNA(VLOOKUP($B82,'FST CV'!$C:$AH,AF$1,0),0)+_xlfn.IFNA(VLOOKUP($B82,'FST TT'!$C:$AH,AF$1,0),0)</f>
        <v>0</v>
      </c>
      <c r="AG82" s="80">
        <f>_xlfn.IFNA(VLOOKUP($B82,'FST OMT'!$C:$AH,AG$1,0),0)+_xlfn.IFNA(VLOOKUP($B82,'FST CV'!$C:$AH,AG$1,0),0)+_xlfn.IFNA(VLOOKUP($B82,'FST TT'!$C:$AH,AG$1,0),0)</f>
        <v>0</v>
      </c>
      <c r="AH82" s="80">
        <f>_xlfn.IFNA(VLOOKUP($B82,'FST OMT'!$C:$AH,AH$1,0),0)+_xlfn.IFNA(VLOOKUP($B82,'FST CV'!$C:$AH,AH$1,0),0)+_xlfn.IFNA(VLOOKUP($B82,'FST TT'!$C:$AH,AH$1,0),0)</f>
        <v>0</v>
      </c>
      <c r="AI82" s="80">
        <f>_xlfn.IFNA(VLOOKUP($B82,'FST OMT'!$C:$AH,AI$1,0),0)+_xlfn.IFNA(VLOOKUP($B82,'FST CV'!$C:$AH,AI$1,0),0)+_xlfn.IFNA(VLOOKUP($B82,'FST TT'!$C:$AH,AI$1,0),0)</f>
        <v>0</v>
      </c>
      <c r="AJ82" s="80">
        <f>_xlfn.IFNA(VLOOKUP($B82,'FST OMT'!$C:$AH,AJ$1,0),0)+_xlfn.IFNA(VLOOKUP($B82,'FST CV'!$C:$AH,AJ$1,0),0)+_xlfn.IFNA(VLOOKUP($B82,'FST TT'!$C:$AH,AJ$1,0),0)</f>
        <v>0</v>
      </c>
      <c r="AK82" s="80">
        <f>_xlfn.IFNA(VLOOKUP($B82,'FST OMT'!$C:$AH,AK$1,0),0)+_xlfn.IFNA(VLOOKUP($B82,'FST CV'!$C:$AH,AK$1,0),0)+_xlfn.IFNA(VLOOKUP($B82,'FST TT'!$C:$AH,AK$1,0),0)</f>
        <v>0</v>
      </c>
      <c r="AL82" s="80">
        <f>_xlfn.IFNA(VLOOKUP($B82,'FST OMT'!$C:$AH,AL$1,0),0)+_xlfn.IFNA(VLOOKUP($B82,'FST CV'!$C:$AH,AL$1,0),0)+_xlfn.IFNA(VLOOKUP($B82,'FST TT'!$C:$AH,AL$1,0),0)</f>
        <v>0</v>
      </c>
      <c r="AM82" s="80">
        <f t="shared" si="163"/>
        <v>0</v>
      </c>
      <c r="AN82" s="80">
        <f t="shared" si="164"/>
        <v>0</v>
      </c>
      <c r="AO82" s="80">
        <f t="shared" si="165"/>
        <v>0</v>
      </c>
      <c r="AQ82" s="96">
        <f t="shared" si="166"/>
        <v>0</v>
      </c>
      <c r="AR82" s="96">
        <f t="shared" si="167"/>
        <v>0</v>
      </c>
      <c r="AS82" s="96">
        <f t="shared" si="168"/>
        <v>0</v>
      </c>
      <c r="AT82" s="96">
        <f t="shared" si="169"/>
        <v>0</v>
      </c>
      <c r="AU82" s="96">
        <f t="shared" si="170"/>
        <v>0</v>
      </c>
      <c r="AV82" s="96">
        <f t="shared" si="171"/>
        <v>0</v>
      </c>
      <c r="AW82" s="96">
        <f t="shared" si="172"/>
        <v>0</v>
      </c>
      <c r="AX82" s="96">
        <f t="shared" si="173"/>
        <v>0</v>
      </c>
      <c r="AY82" s="96">
        <f t="shared" si="174"/>
        <v>0</v>
      </c>
      <c r="AZ82" s="96">
        <f t="shared" si="175"/>
        <v>0</v>
      </c>
      <c r="BA82" s="96">
        <f t="shared" si="176"/>
        <v>0</v>
      </c>
      <c r="BB82" s="96">
        <f t="shared" si="177"/>
        <v>0</v>
      </c>
      <c r="BC82" s="96">
        <f t="shared" si="178"/>
        <v>0</v>
      </c>
      <c r="BD82" s="96">
        <f t="shared" si="179"/>
        <v>0</v>
      </c>
      <c r="BE82" s="96">
        <f t="shared" si="180"/>
        <v>0</v>
      </c>
      <c r="BF82" s="96">
        <f t="shared" si="181"/>
        <v>0</v>
      </c>
      <c r="BG82" s="96">
        <f t="shared" si="182"/>
        <v>0</v>
      </c>
      <c r="BH82" s="96">
        <f t="shared" si="183"/>
        <v>0</v>
      </c>
      <c r="BI82" s="96">
        <f t="shared" si="184"/>
        <v>0</v>
      </c>
      <c r="BJ82" s="96">
        <f t="shared" si="185"/>
        <v>0</v>
      </c>
      <c r="BK82" s="96">
        <f t="shared" si="186"/>
        <v>0</v>
      </c>
      <c r="BL82" s="96">
        <f t="shared" si="187"/>
        <v>0</v>
      </c>
      <c r="BM82" s="96">
        <f t="shared" si="188"/>
        <v>0</v>
      </c>
      <c r="BN82" s="96">
        <f t="shared" si="189"/>
        <v>0</v>
      </c>
      <c r="BO82" s="96">
        <f t="shared" si="190"/>
        <v>0</v>
      </c>
      <c r="BP82" s="96">
        <f t="shared" si="191"/>
        <v>0</v>
      </c>
      <c r="BQ82" s="96">
        <f t="shared" si="192"/>
        <v>0</v>
      </c>
      <c r="BR82" s="96">
        <f t="shared" si="193"/>
        <v>0</v>
      </c>
      <c r="BS82" s="96">
        <f t="shared" si="194"/>
        <v>0</v>
      </c>
      <c r="BT82" s="96">
        <f t="shared" si="195"/>
        <v>0</v>
      </c>
      <c r="BU82" s="96">
        <f t="shared" si="196"/>
        <v>0</v>
      </c>
      <c r="BV82" s="96">
        <f t="shared" si="197"/>
        <v>0</v>
      </c>
      <c r="BW82" s="96">
        <f t="shared" si="198"/>
        <v>0</v>
      </c>
      <c r="BY82" s="46" t="str">
        <f>_xlfn.IFNA(VLOOKUP(C82,Master_Item!B:D,3,0),0)</f>
        <v>Oishi</v>
      </c>
    </row>
    <row r="83" spans="2:77">
      <c r="B83" s="74">
        <v>310003703</v>
      </c>
      <c r="C83" s="74">
        <v>310003703</v>
      </c>
      <c r="D83" s="46" t="s">
        <v>222</v>
      </c>
      <c r="E83" s="46" t="s">
        <v>283</v>
      </c>
      <c r="F83" s="80">
        <f>_xlfn.IFNA(VLOOKUP($B83,'FST MT'!$A:$K,F$1,0),0)</f>
        <v>636.67399007795893</v>
      </c>
      <c r="G83" s="80">
        <f>_xlfn.IFNA(VLOOKUP($B83,'FST OMT'!$C:$AH,G$1,0),0)+_xlfn.IFNA(VLOOKUP($B83,'FST CV'!$C:$AH,G$1,0),0)+_xlfn.IFNA(VLOOKUP($B83,'FST TT'!$C:$AH,G$1,0),0)</f>
        <v>0</v>
      </c>
      <c r="H83" s="80">
        <f>_xlfn.IFNA(VLOOKUP($B83,'FST OMT'!$C:$AH,H$1,0),0)+_xlfn.IFNA(VLOOKUP($B83,'FST CV'!$C:$AH,H$1,0),0)+_xlfn.IFNA(VLOOKUP($B83,'FST TT'!$C:$AH,H$1,0),0)</f>
        <v>7</v>
      </c>
      <c r="I83" s="80">
        <f>_xlfn.IFNA(VLOOKUP($B83,'FST OMT'!$C:$AH,I$1,0),0)+_xlfn.IFNA(VLOOKUP($B83,'FST CV'!$C:$AH,I$1,0),0)+_xlfn.IFNA(VLOOKUP($B83,'FST TT'!$C:$AH,I$1,0),0)</f>
        <v>0</v>
      </c>
      <c r="J83" s="80">
        <f>_xlfn.IFNA(VLOOKUP($B83,'FST OMT'!$C:$AH,J$1,0),0)+_xlfn.IFNA(VLOOKUP($B83,'FST CV'!$C:$AH,J$1,0),0)+_xlfn.IFNA(VLOOKUP($B83,'FST TT'!$C:$AH,J$1,0),0)</f>
        <v>0</v>
      </c>
      <c r="K83" s="80">
        <f>_xlfn.IFNA(VLOOKUP($B83,'FST OMT'!$C:$AH,K$1,0),0)+_xlfn.IFNA(VLOOKUP($B83,'FST CV'!$C:$AH,K$1,0),0)+_xlfn.IFNA(VLOOKUP($B83,'FST TT'!$C:$AH,K$1,0),0)</f>
        <v>0</v>
      </c>
      <c r="L83" s="80">
        <f>_xlfn.IFNA(VLOOKUP($B83,'FST OMT'!$C:$AH,L$1,0),0)+_xlfn.IFNA(VLOOKUP($B83,'FST CV'!$C:$AH,L$1,0),0)+_xlfn.IFNA(VLOOKUP($B83,'FST TT'!$C:$AH,L$1,0),0)</f>
        <v>0</v>
      </c>
      <c r="M83" s="80">
        <f>_xlfn.IFNA(VLOOKUP($B83,'FST OMT'!$C:$AH,M$1,0),0)+_xlfn.IFNA(VLOOKUP($B83,'FST CV'!$C:$AH,M$1,0),0)+_xlfn.IFNA(VLOOKUP($B83,'FST TT'!$C:$AH,M$1,0),0)</f>
        <v>0</v>
      </c>
      <c r="N83" s="80">
        <f>_xlfn.IFNA(VLOOKUP($B83,'FST OMT'!$C:$AH,N$1,0),0)+_xlfn.IFNA(VLOOKUP($B83,'FST CV'!$C:$AH,N$1,0),0)+_xlfn.IFNA(VLOOKUP($B83,'FST TT'!$C:$AH,N$1,0),0)</f>
        <v>0</v>
      </c>
      <c r="O83" s="80">
        <f t="shared" si="157"/>
        <v>0</v>
      </c>
      <c r="P83" s="80">
        <f t="shared" si="158"/>
        <v>0</v>
      </c>
      <c r="Q83" s="80">
        <f t="shared" si="159"/>
        <v>0</v>
      </c>
      <c r="R83" s="80">
        <f>_xlfn.IFNA(VLOOKUP($B83,'FST MT'!$C:$FS,67,0),0)</f>
        <v>0</v>
      </c>
      <c r="S83" s="80">
        <f>_xlfn.IFNA(VLOOKUP($B83,'FST OMT'!$C:$AH,S$1,0),0)+_xlfn.IFNA(VLOOKUP($B83,'FST CV'!$C:$AH,S$1,0),0)+_xlfn.IFNA(VLOOKUP($B83,'FST TT'!$C:$AH,S$1,0),0)</f>
        <v>0</v>
      </c>
      <c r="T83" s="80">
        <f>_xlfn.IFNA(VLOOKUP($B83,'FST OMT'!$C:$AH,T$1,0),0)+_xlfn.IFNA(VLOOKUP($B83,'FST CV'!$C:$AH,T$1,0),0)+_xlfn.IFNA(VLOOKUP($B83,'FST TT'!$C:$AH,T$1,0),0)</f>
        <v>8</v>
      </c>
      <c r="U83" s="80">
        <f>_xlfn.IFNA(VLOOKUP($B83,'FST OMT'!$C:$AH,U$1,0),0)+_xlfn.IFNA(VLOOKUP($B83,'FST CV'!$C:$AH,U$1,0),0)+_xlfn.IFNA(VLOOKUP($B83,'FST TT'!$C:$AH,U$1,0),0)</f>
        <v>0</v>
      </c>
      <c r="V83" s="80">
        <f>_xlfn.IFNA(VLOOKUP($B83,'FST OMT'!$C:$AH,V$1,0),0)+_xlfn.IFNA(VLOOKUP($B83,'FST CV'!$C:$AH,V$1,0),0)+_xlfn.IFNA(VLOOKUP($B83,'FST TT'!$C:$AH,V$1,0),0)</f>
        <v>0</v>
      </c>
      <c r="W83" s="80">
        <f>_xlfn.IFNA(VLOOKUP($B83,'FST OMT'!$C:$AH,W$1,0),0)+_xlfn.IFNA(VLOOKUP($B83,'FST CV'!$C:$AH,W$1,0),0)+_xlfn.IFNA(VLOOKUP($B83,'FST TT'!$C:$AH,W$1,0),0)</f>
        <v>0</v>
      </c>
      <c r="X83" s="80">
        <f>_xlfn.IFNA(VLOOKUP($B83,'FST OMT'!$C:$AH,X$1,0),0)+_xlfn.IFNA(VLOOKUP($B83,'FST CV'!$C:$AH,X$1,0),0)+_xlfn.IFNA(VLOOKUP($B83,'FST TT'!$C:$AH,X$1,0),0)</f>
        <v>0</v>
      </c>
      <c r="Y83" s="80">
        <f>_xlfn.IFNA(VLOOKUP($B83,'FST OMT'!$C:$AH,Y$1,0),0)+_xlfn.IFNA(VLOOKUP($B83,'FST CV'!$C:$AH,Y$1,0),0)+_xlfn.IFNA(VLOOKUP($B83,'FST TT'!$C:$AH,Y$1,0),0)</f>
        <v>0</v>
      </c>
      <c r="Z83" s="80">
        <f>_xlfn.IFNA(VLOOKUP($B83,'FST OMT'!$C:$AH,Z$1,0),0)+_xlfn.IFNA(VLOOKUP($B83,'FST CV'!$C:$AH,Z$1,0),0)+_xlfn.IFNA(VLOOKUP($B83,'FST TT'!$C:$AH,Z$1,0),0)</f>
        <v>0</v>
      </c>
      <c r="AA83" s="80">
        <f t="shared" si="160"/>
        <v>0</v>
      </c>
      <c r="AB83" s="80">
        <f t="shared" si="161"/>
        <v>0</v>
      </c>
      <c r="AC83" s="80">
        <f t="shared" si="162"/>
        <v>0</v>
      </c>
      <c r="AD83" s="80">
        <f>_xlfn.IFNA(VLOOKUP($B83,'FST MT'!$C:$FS,123,0),0)</f>
        <v>0</v>
      </c>
      <c r="AE83" s="80">
        <f>_xlfn.IFNA(VLOOKUP($B83,'FST OMT'!$C:$AH,AE$1,0),0)+_xlfn.IFNA(VLOOKUP($B83,'FST CV'!$C:$AH,AE$1,0),0)+_xlfn.IFNA(VLOOKUP($B83,'FST TT'!$C:$AH,AE$1,0),0)</f>
        <v>0</v>
      </c>
      <c r="AF83" s="80">
        <f>_xlfn.IFNA(VLOOKUP($B83,'FST OMT'!$C:$AH,AF$1,0),0)+_xlfn.IFNA(VLOOKUP($B83,'FST CV'!$C:$AH,AF$1,0),0)+_xlfn.IFNA(VLOOKUP($B83,'FST TT'!$C:$AH,AF$1,0),0)</f>
        <v>8</v>
      </c>
      <c r="AG83" s="80">
        <f>_xlfn.IFNA(VLOOKUP($B83,'FST OMT'!$C:$AH,AG$1,0),0)+_xlfn.IFNA(VLOOKUP($B83,'FST CV'!$C:$AH,AG$1,0),0)+_xlfn.IFNA(VLOOKUP($B83,'FST TT'!$C:$AH,AG$1,0),0)</f>
        <v>0</v>
      </c>
      <c r="AH83" s="80">
        <f>_xlfn.IFNA(VLOOKUP($B83,'FST OMT'!$C:$AH,AH$1,0),0)+_xlfn.IFNA(VLOOKUP($B83,'FST CV'!$C:$AH,AH$1,0),0)+_xlfn.IFNA(VLOOKUP($B83,'FST TT'!$C:$AH,AH$1,0),0)</f>
        <v>0</v>
      </c>
      <c r="AI83" s="80">
        <f>_xlfn.IFNA(VLOOKUP($B83,'FST OMT'!$C:$AH,AI$1,0),0)+_xlfn.IFNA(VLOOKUP($B83,'FST CV'!$C:$AH,AI$1,0),0)+_xlfn.IFNA(VLOOKUP($B83,'FST TT'!$C:$AH,AI$1,0),0)</f>
        <v>0</v>
      </c>
      <c r="AJ83" s="80">
        <f>_xlfn.IFNA(VLOOKUP($B83,'FST OMT'!$C:$AH,AJ$1,0),0)+_xlfn.IFNA(VLOOKUP($B83,'FST CV'!$C:$AH,AJ$1,0),0)+_xlfn.IFNA(VLOOKUP($B83,'FST TT'!$C:$AH,AJ$1,0),0)</f>
        <v>0</v>
      </c>
      <c r="AK83" s="80">
        <f>_xlfn.IFNA(VLOOKUP($B83,'FST OMT'!$C:$AH,AK$1,0),0)+_xlfn.IFNA(VLOOKUP($B83,'FST CV'!$C:$AH,AK$1,0),0)+_xlfn.IFNA(VLOOKUP($B83,'FST TT'!$C:$AH,AK$1,0),0)</f>
        <v>0</v>
      </c>
      <c r="AL83" s="80">
        <f>_xlfn.IFNA(VLOOKUP($B83,'FST OMT'!$C:$AH,AL$1,0),0)+_xlfn.IFNA(VLOOKUP($B83,'FST CV'!$C:$AH,AL$1,0),0)+_xlfn.IFNA(VLOOKUP($B83,'FST TT'!$C:$AH,AL$1,0),0)</f>
        <v>0</v>
      </c>
      <c r="AM83" s="80">
        <f t="shared" si="163"/>
        <v>0</v>
      </c>
      <c r="AN83" s="80">
        <f t="shared" si="164"/>
        <v>0</v>
      </c>
      <c r="AO83" s="80">
        <f t="shared" si="165"/>
        <v>0</v>
      </c>
      <c r="AQ83" s="96">
        <f t="shared" si="166"/>
        <v>0</v>
      </c>
      <c r="AR83" s="96">
        <f t="shared" si="167"/>
        <v>1</v>
      </c>
      <c r="AS83" s="96">
        <f t="shared" si="168"/>
        <v>0</v>
      </c>
      <c r="AT83" s="96">
        <f t="shared" si="169"/>
        <v>0</v>
      </c>
      <c r="AU83" s="96">
        <f t="shared" si="170"/>
        <v>0</v>
      </c>
      <c r="AV83" s="96">
        <f t="shared" si="171"/>
        <v>0</v>
      </c>
      <c r="AW83" s="96">
        <f t="shared" si="172"/>
        <v>0</v>
      </c>
      <c r="AX83" s="96">
        <f t="shared" si="173"/>
        <v>0</v>
      </c>
      <c r="AY83" s="96">
        <f t="shared" si="174"/>
        <v>0</v>
      </c>
      <c r="AZ83" s="96">
        <f t="shared" si="175"/>
        <v>0</v>
      </c>
      <c r="BA83" s="96">
        <f t="shared" si="176"/>
        <v>0</v>
      </c>
      <c r="BB83" s="96">
        <f t="shared" si="177"/>
        <v>0</v>
      </c>
      <c r="BC83" s="96">
        <f t="shared" si="178"/>
        <v>1</v>
      </c>
      <c r="BD83" s="96">
        <f t="shared" si="179"/>
        <v>0</v>
      </c>
      <c r="BE83" s="96">
        <f t="shared" si="180"/>
        <v>0</v>
      </c>
      <c r="BF83" s="96">
        <f t="shared" si="181"/>
        <v>0</v>
      </c>
      <c r="BG83" s="96">
        <f t="shared" si="182"/>
        <v>0</v>
      </c>
      <c r="BH83" s="96">
        <f t="shared" si="183"/>
        <v>0</v>
      </c>
      <c r="BI83" s="96">
        <f t="shared" si="184"/>
        <v>0</v>
      </c>
      <c r="BJ83" s="96">
        <f t="shared" si="185"/>
        <v>0</v>
      </c>
      <c r="BK83" s="96">
        <f t="shared" si="186"/>
        <v>0</v>
      </c>
      <c r="BL83" s="96">
        <f t="shared" si="187"/>
        <v>0</v>
      </c>
      <c r="BM83" s="96">
        <f t="shared" si="188"/>
        <v>0</v>
      </c>
      <c r="BN83" s="96">
        <f t="shared" si="189"/>
        <v>1</v>
      </c>
      <c r="BO83" s="96">
        <f t="shared" si="190"/>
        <v>0</v>
      </c>
      <c r="BP83" s="96">
        <f t="shared" si="191"/>
        <v>0</v>
      </c>
      <c r="BQ83" s="96">
        <f t="shared" si="192"/>
        <v>0</v>
      </c>
      <c r="BR83" s="96">
        <f t="shared" si="193"/>
        <v>0</v>
      </c>
      <c r="BS83" s="96">
        <f t="shared" si="194"/>
        <v>0</v>
      </c>
      <c r="BT83" s="96">
        <f t="shared" si="195"/>
        <v>0</v>
      </c>
      <c r="BU83" s="96">
        <f t="shared" si="196"/>
        <v>0</v>
      </c>
      <c r="BV83" s="96">
        <f t="shared" si="197"/>
        <v>0</v>
      </c>
      <c r="BW83" s="96">
        <f t="shared" si="198"/>
        <v>0</v>
      </c>
      <c r="BY83" s="46" t="str">
        <f>_xlfn.IFNA(VLOOKUP(C83,Master_Item!B:D,3,0),0)</f>
        <v>Oishi</v>
      </c>
    </row>
    <row r="84" spans="2:77">
      <c r="B84" s="74">
        <v>310003704</v>
      </c>
      <c r="C84" s="74">
        <v>310003704</v>
      </c>
      <c r="D84" s="46" t="s">
        <v>223</v>
      </c>
      <c r="E84" s="46" t="s">
        <v>284</v>
      </c>
      <c r="F84" s="80">
        <f>_xlfn.IFNA(VLOOKUP($B84,'FST MT'!$A:$K,F$1,0),0)</f>
        <v>2798.7937632884477</v>
      </c>
      <c r="G84" s="80">
        <f>_xlfn.IFNA(VLOOKUP($B84,'FST OMT'!$C:$AH,G$1,0),0)+_xlfn.IFNA(VLOOKUP($B84,'FST CV'!$C:$AH,G$1,0),0)+_xlfn.IFNA(VLOOKUP($B84,'FST TT'!$C:$AH,G$1,0),0)</f>
        <v>0</v>
      </c>
      <c r="H84" s="80">
        <f>_xlfn.IFNA(VLOOKUP($B84,'FST OMT'!$C:$AH,H$1,0),0)+_xlfn.IFNA(VLOOKUP($B84,'FST CV'!$C:$AH,H$1,0),0)+_xlfn.IFNA(VLOOKUP($B84,'FST TT'!$C:$AH,H$1,0),0)</f>
        <v>0</v>
      </c>
      <c r="I84" s="80">
        <f>_xlfn.IFNA(VLOOKUP($B84,'FST OMT'!$C:$AH,I$1,0),0)+_xlfn.IFNA(VLOOKUP($B84,'FST CV'!$C:$AH,I$1,0),0)+_xlfn.IFNA(VLOOKUP($B84,'FST TT'!$C:$AH,I$1,0),0)</f>
        <v>0</v>
      </c>
      <c r="J84" s="80">
        <f>_xlfn.IFNA(VLOOKUP($B84,'FST OMT'!$C:$AH,J$1,0),0)+_xlfn.IFNA(VLOOKUP($B84,'FST CV'!$C:$AH,J$1,0),0)+_xlfn.IFNA(VLOOKUP($B84,'FST TT'!$C:$AH,J$1,0),0)</f>
        <v>0</v>
      </c>
      <c r="K84" s="80">
        <f>_xlfn.IFNA(VLOOKUP($B84,'FST OMT'!$C:$AH,K$1,0),0)+_xlfn.IFNA(VLOOKUP($B84,'FST CV'!$C:$AH,K$1,0),0)+_xlfn.IFNA(VLOOKUP($B84,'FST TT'!$C:$AH,K$1,0),0)</f>
        <v>0</v>
      </c>
      <c r="L84" s="80">
        <f>_xlfn.IFNA(VLOOKUP($B84,'FST OMT'!$C:$AH,L$1,0),0)+_xlfn.IFNA(VLOOKUP($B84,'FST CV'!$C:$AH,L$1,0),0)+_xlfn.IFNA(VLOOKUP($B84,'FST TT'!$C:$AH,L$1,0),0)</f>
        <v>0</v>
      </c>
      <c r="M84" s="80">
        <f>_xlfn.IFNA(VLOOKUP($B84,'FST OMT'!$C:$AH,M$1,0),0)+_xlfn.IFNA(VLOOKUP($B84,'FST CV'!$C:$AH,M$1,0),0)+_xlfn.IFNA(VLOOKUP($B84,'FST TT'!$C:$AH,M$1,0),0)</f>
        <v>0</v>
      </c>
      <c r="N84" s="80">
        <f>_xlfn.IFNA(VLOOKUP($B84,'FST OMT'!$C:$AH,N$1,0),0)+_xlfn.IFNA(VLOOKUP($B84,'FST CV'!$C:$AH,N$1,0),0)+_xlfn.IFNA(VLOOKUP($B84,'FST TT'!$C:$AH,N$1,0),0)</f>
        <v>0</v>
      </c>
      <c r="O84" s="80">
        <f t="shared" si="157"/>
        <v>0</v>
      </c>
      <c r="P84" s="80">
        <f t="shared" si="158"/>
        <v>0</v>
      </c>
      <c r="Q84" s="80">
        <f t="shared" si="159"/>
        <v>0</v>
      </c>
      <c r="R84" s="80">
        <f>_xlfn.IFNA(VLOOKUP($B84,'FST MT'!$C:$FS,67,0),0)</f>
        <v>0</v>
      </c>
      <c r="S84" s="80">
        <f>_xlfn.IFNA(VLOOKUP($B84,'FST OMT'!$C:$AH,S$1,0),0)+_xlfn.IFNA(VLOOKUP($B84,'FST CV'!$C:$AH,S$1,0),0)+_xlfn.IFNA(VLOOKUP($B84,'FST TT'!$C:$AH,S$1,0),0)</f>
        <v>0</v>
      </c>
      <c r="T84" s="80">
        <f>_xlfn.IFNA(VLOOKUP($B84,'FST OMT'!$C:$AH,T$1,0),0)+_xlfn.IFNA(VLOOKUP($B84,'FST CV'!$C:$AH,T$1,0),0)+_xlfn.IFNA(VLOOKUP($B84,'FST TT'!$C:$AH,T$1,0),0)</f>
        <v>0</v>
      </c>
      <c r="U84" s="80">
        <f>_xlfn.IFNA(VLOOKUP($B84,'FST OMT'!$C:$AH,U$1,0),0)+_xlfn.IFNA(VLOOKUP($B84,'FST CV'!$C:$AH,U$1,0),0)+_xlfn.IFNA(VLOOKUP($B84,'FST TT'!$C:$AH,U$1,0),0)</f>
        <v>0</v>
      </c>
      <c r="V84" s="80">
        <f>_xlfn.IFNA(VLOOKUP($B84,'FST OMT'!$C:$AH,V$1,0),0)+_xlfn.IFNA(VLOOKUP($B84,'FST CV'!$C:$AH,V$1,0),0)+_xlfn.IFNA(VLOOKUP($B84,'FST TT'!$C:$AH,V$1,0),0)</f>
        <v>0</v>
      </c>
      <c r="W84" s="80">
        <f>_xlfn.IFNA(VLOOKUP($B84,'FST OMT'!$C:$AH,W$1,0),0)+_xlfn.IFNA(VLOOKUP($B84,'FST CV'!$C:$AH,W$1,0),0)+_xlfn.IFNA(VLOOKUP($B84,'FST TT'!$C:$AH,W$1,0),0)</f>
        <v>0</v>
      </c>
      <c r="X84" s="80">
        <f>_xlfn.IFNA(VLOOKUP($B84,'FST OMT'!$C:$AH,X$1,0),0)+_xlfn.IFNA(VLOOKUP($B84,'FST CV'!$C:$AH,X$1,0),0)+_xlfn.IFNA(VLOOKUP($B84,'FST TT'!$C:$AH,X$1,0),0)</f>
        <v>0</v>
      </c>
      <c r="Y84" s="80">
        <f>_xlfn.IFNA(VLOOKUP($B84,'FST OMT'!$C:$AH,Y$1,0),0)+_xlfn.IFNA(VLOOKUP($B84,'FST CV'!$C:$AH,Y$1,0),0)+_xlfn.IFNA(VLOOKUP($B84,'FST TT'!$C:$AH,Y$1,0),0)</f>
        <v>0</v>
      </c>
      <c r="Z84" s="80">
        <f>_xlfn.IFNA(VLOOKUP($B84,'FST OMT'!$C:$AH,Z$1,0),0)+_xlfn.IFNA(VLOOKUP($B84,'FST CV'!$C:$AH,Z$1,0),0)+_xlfn.IFNA(VLOOKUP($B84,'FST TT'!$C:$AH,Z$1,0),0)</f>
        <v>0</v>
      </c>
      <c r="AA84" s="80">
        <f t="shared" si="160"/>
        <v>0</v>
      </c>
      <c r="AB84" s="80">
        <f t="shared" si="161"/>
        <v>0</v>
      </c>
      <c r="AC84" s="80">
        <f t="shared" si="162"/>
        <v>0</v>
      </c>
      <c r="AD84" s="80">
        <f>_xlfn.IFNA(VLOOKUP($B84,'FST MT'!$C:$FS,123,0),0)</f>
        <v>0</v>
      </c>
      <c r="AE84" s="80">
        <f>_xlfn.IFNA(VLOOKUP($B84,'FST OMT'!$C:$AH,AE$1,0),0)+_xlfn.IFNA(VLOOKUP($B84,'FST CV'!$C:$AH,AE$1,0),0)+_xlfn.IFNA(VLOOKUP($B84,'FST TT'!$C:$AH,AE$1,0),0)</f>
        <v>0</v>
      </c>
      <c r="AF84" s="80">
        <f>_xlfn.IFNA(VLOOKUP($B84,'FST OMT'!$C:$AH,AF$1,0),0)+_xlfn.IFNA(VLOOKUP($B84,'FST CV'!$C:$AH,AF$1,0),0)+_xlfn.IFNA(VLOOKUP($B84,'FST TT'!$C:$AH,AF$1,0),0)</f>
        <v>0</v>
      </c>
      <c r="AG84" s="80">
        <f>_xlfn.IFNA(VLOOKUP($B84,'FST OMT'!$C:$AH,AG$1,0),0)+_xlfn.IFNA(VLOOKUP($B84,'FST CV'!$C:$AH,AG$1,0),0)+_xlfn.IFNA(VLOOKUP($B84,'FST TT'!$C:$AH,AG$1,0),0)</f>
        <v>0</v>
      </c>
      <c r="AH84" s="80">
        <f>_xlfn.IFNA(VLOOKUP($B84,'FST OMT'!$C:$AH,AH$1,0),0)+_xlfn.IFNA(VLOOKUP($B84,'FST CV'!$C:$AH,AH$1,0),0)+_xlfn.IFNA(VLOOKUP($B84,'FST TT'!$C:$AH,AH$1,0),0)</f>
        <v>0</v>
      </c>
      <c r="AI84" s="80">
        <f>_xlfn.IFNA(VLOOKUP($B84,'FST OMT'!$C:$AH,AI$1,0),0)+_xlfn.IFNA(VLOOKUP($B84,'FST CV'!$C:$AH,AI$1,0),0)+_xlfn.IFNA(VLOOKUP($B84,'FST TT'!$C:$AH,AI$1,0),0)</f>
        <v>0</v>
      </c>
      <c r="AJ84" s="80">
        <f>_xlfn.IFNA(VLOOKUP($B84,'FST OMT'!$C:$AH,AJ$1,0),0)+_xlfn.IFNA(VLOOKUP($B84,'FST CV'!$C:$AH,AJ$1,0),0)+_xlfn.IFNA(VLOOKUP($B84,'FST TT'!$C:$AH,AJ$1,0),0)</f>
        <v>0</v>
      </c>
      <c r="AK84" s="80">
        <f>_xlfn.IFNA(VLOOKUP($B84,'FST OMT'!$C:$AH,AK$1,0),0)+_xlfn.IFNA(VLOOKUP($B84,'FST CV'!$C:$AH,AK$1,0),0)+_xlfn.IFNA(VLOOKUP($B84,'FST TT'!$C:$AH,AK$1,0),0)</f>
        <v>0</v>
      </c>
      <c r="AL84" s="80">
        <f>_xlfn.IFNA(VLOOKUP($B84,'FST OMT'!$C:$AH,AL$1,0),0)+_xlfn.IFNA(VLOOKUP($B84,'FST CV'!$C:$AH,AL$1,0),0)+_xlfn.IFNA(VLOOKUP($B84,'FST TT'!$C:$AH,AL$1,0),0)</f>
        <v>0</v>
      </c>
      <c r="AM84" s="80">
        <f t="shared" si="163"/>
        <v>0</v>
      </c>
      <c r="AN84" s="80">
        <f t="shared" si="164"/>
        <v>0</v>
      </c>
      <c r="AO84" s="80">
        <f t="shared" si="165"/>
        <v>0</v>
      </c>
      <c r="AQ84" s="96">
        <f t="shared" si="166"/>
        <v>0</v>
      </c>
      <c r="AR84" s="96">
        <f t="shared" si="167"/>
        <v>0</v>
      </c>
      <c r="AS84" s="96">
        <f t="shared" si="168"/>
        <v>0</v>
      </c>
      <c r="AT84" s="96">
        <f t="shared" si="169"/>
        <v>0</v>
      </c>
      <c r="AU84" s="96">
        <f t="shared" si="170"/>
        <v>0</v>
      </c>
      <c r="AV84" s="96">
        <f t="shared" si="171"/>
        <v>0</v>
      </c>
      <c r="AW84" s="96">
        <f t="shared" si="172"/>
        <v>0</v>
      </c>
      <c r="AX84" s="96">
        <f t="shared" si="173"/>
        <v>0</v>
      </c>
      <c r="AY84" s="96">
        <f t="shared" si="174"/>
        <v>0</v>
      </c>
      <c r="AZ84" s="96">
        <f t="shared" si="175"/>
        <v>0</v>
      </c>
      <c r="BA84" s="96">
        <f t="shared" si="176"/>
        <v>0</v>
      </c>
      <c r="BB84" s="96">
        <f t="shared" si="177"/>
        <v>0</v>
      </c>
      <c r="BC84" s="96">
        <f t="shared" si="178"/>
        <v>0</v>
      </c>
      <c r="BD84" s="96">
        <f t="shared" si="179"/>
        <v>0</v>
      </c>
      <c r="BE84" s="96">
        <f t="shared" si="180"/>
        <v>0</v>
      </c>
      <c r="BF84" s="96">
        <f t="shared" si="181"/>
        <v>0</v>
      </c>
      <c r="BG84" s="96">
        <f t="shared" si="182"/>
        <v>0</v>
      </c>
      <c r="BH84" s="96">
        <f t="shared" si="183"/>
        <v>0</v>
      </c>
      <c r="BI84" s="96">
        <f t="shared" si="184"/>
        <v>0</v>
      </c>
      <c r="BJ84" s="96">
        <f t="shared" si="185"/>
        <v>0</v>
      </c>
      <c r="BK84" s="96">
        <f t="shared" si="186"/>
        <v>0</v>
      </c>
      <c r="BL84" s="96">
        <f t="shared" si="187"/>
        <v>0</v>
      </c>
      <c r="BM84" s="96">
        <f t="shared" si="188"/>
        <v>0</v>
      </c>
      <c r="BN84" s="96">
        <f t="shared" si="189"/>
        <v>0</v>
      </c>
      <c r="BO84" s="96">
        <f t="shared" si="190"/>
        <v>0</v>
      </c>
      <c r="BP84" s="96">
        <f t="shared" si="191"/>
        <v>0</v>
      </c>
      <c r="BQ84" s="96">
        <f t="shared" si="192"/>
        <v>0</v>
      </c>
      <c r="BR84" s="96">
        <f t="shared" si="193"/>
        <v>0</v>
      </c>
      <c r="BS84" s="96">
        <f t="shared" si="194"/>
        <v>0</v>
      </c>
      <c r="BT84" s="96">
        <f t="shared" si="195"/>
        <v>0</v>
      </c>
      <c r="BU84" s="96">
        <f t="shared" si="196"/>
        <v>0</v>
      </c>
      <c r="BV84" s="96">
        <f t="shared" si="197"/>
        <v>0</v>
      </c>
      <c r="BW84" s="96">
        <f t="shared" si="198"/>
        <v>0</v>
      </c>
      <c r="BY84" s="46" t="str">
        <f>_xlfn.IFNA(VLOOKUP(C84,Master_Item!B:D,3,0),0)</f>
        <v>Oishi</v>
      </c>
    </row>
    <row r="85" spans="2:77">
      <c r="B85" s="74">
        <v>310004069</v>
      </c>
      <c r="C85" s="74">
        <v>310004069</v>
      </c>
      <c r="D85" s="46" t="s">
        <v>224</v>
      </c>
      <c r="E85" s="46" t="s">
        <v>285</v>
      </c>
      <c r="F85" s="80">
        <f>_xlfn.IFNA(VLOOKUP($B85,'FST MT'!$A:$K,F$1,0),0)</f>
        <v>31314</v>
      </c>
      <c r="G85" s="80">
        <f>_xlfn.IFNA(VLOOKUP($B85,'FST OMT'!$C:$AH,G$1,0),0)+_xlfn.IFNA(VLOOKUP($B85,'FST CV'!$C:$AH,G$1,0),0)+_xlfn.IFNA(VLOOKUP($B85,'FST TT'!$C:$AH,G$1,0),0)</f>
        <v>0</v>
      </c>
      <c r="H85" s="80">
        <f>_xlfn.IFNA(VLOOKUP($B85,'FST OMT'!$C:$AH,H$1,0),0)+_xlfn.IFNA(VLOOKUP($B85,'FST CV'!$C:$AH,H$1,0),0)+_xlfn.IFNA(VLOOKUP($B85,'FST TT'!$C:$AH,H$1,0),0)</f>
        <v>0</v>
      </c>
      <c r="I85" s="80">
        <f>_xlfn.IFNA(VLOOKUP($B85,'FST OMT'!$C:$AH,I$1,0),0)+_xlfn.IFNA(VLOOKUP($B85,'FST CV'!$C:$AH,I$1,0),0)+_xlfn.IFNA(VLOOKUP($B85,'FST TT'!$C:$AH,I$1,0),0)</f>
        <v>0</v>
      </c>
      <c r="J85" s="80">
        <f>_xlfn.IFNA(VLOOKUP($B85,'FST OMT'!$C:$AH,J$1,0),0)+_xlfn.IFNA(VLOOKUP($B85,'FST CV'!$C:$AH,J$1,0),0)+_xlfn.IFNA(VLOOKUP($B85,'FST TT'!$C:$AH,J$1,0),0)</f>
        <v>0</v>
      </c>
      <c r="K85" s="80">
        <f>_xlfn.IFNA(VLOOKUP($B85,'FST OMT'!$C:$AH,K$1,0),0)+_xlfn.IFNA(VLOOKUP($B85,'FST CV'!$C:$AH,K$1,0),0)+_xlfn.IFNA(VLOOKUP($B85,'FST TT'!$C:$AH,K$1,0),0)</f>
        <v>0</v>
      </c>
      <c r="L85" s="80">
        <f>_xlfn.IFNA(VLOOKUP($B85,'FST OMT'!$C:$AH,L$1,0),0)+_xlfn.IFNA(VLOOKUP($B85,'FST CV'!$C:$AH,L$1,0),0)+_xlfn.IFNA(VLOOKUP($B85,'FST TT'!$C:$AH,L$1,0),0)</f>
        <v>0</v>
      </c>
      <c r="M85" s="80">
        <f>_xlfn.IFNA(VLOOKUP($B85,'FST OMT'!$C:$AH,M$1,0),0)+_xlfn.IFNA(VLOOKUP($B85,'FST CV'!$C:$AH,M$1,0),0)+_xlfn.IFNA(VLOOKUP($B85,'FST TT'!$C:$AH,M$1,0),0)</f>
        <v>0</v>
      </c>
      <c r="N85" s="80">
        <f>_xlfn.IFNA(VLOOKUP($B85,'FST OMT'!$C:$AH,N$1,0),0)+_xlfn.IFNA(VLOOKUP($B85,'FST CV'!$C:$AH,N$1,0),0)+_xlfn.IFNA(VLOOKUP($B85,'FST TT'!$C:$AH,N$1,0),0)</f>
        <v>0</v>
      </c>
      <c r="O85" s="80">
        <f t="shared" si="157"/>
        <v>0</v>
      </c>
      <c r="P85" s="80">
        <f t="shared" si="158"/>
        <v>0</v>
      </c>
      <c r="Q85" s="80">
        <f t="shared" si="159"/>
        <v>0</v>
      </c>
      <c r="R85" s="80">
        <f>_xlfn.IFNA(VLOOKUP($B85,'FST MT'!$C:$FS,67,0),0)</f>
        <v>0</v>
      </c>
      <c r="S85" s="80">
        <f>_xlfn.IFNA(VLOOKUP($B85,'FST OMT'!$C:$AH,S$1,0),0)+_xlfn.IFNA(VLOOKUP($B85,'FST CV'!$C:$AH,S$1,0),0)+_xlfn.IFNA(VLOOKUP($B85,'FST TT'!$C:$AH,S$1,0),0)</f>
        <v>0</v>
      </c>
      <c r="T85" s="80">
        <f>_xlfn.IFNA(VLOOKUP($B85,'FST OMT'!$C:$AH,T$1,0),0)+_xlfn.IFNA(VLOOKUP($B85,'FST CV'!$C:$AH,T$1,0),0)+_xlfn.IFNA(VLOOKUP($B85,'FST TT'!$C:$AH,T$1,0),0)</f>
        <v>0</v>
      </c>
      <c r="U85" s="80">
        <f>_xlfn.IFNA(VLOOKUP($B85,'FST OMT'!$C:$AH,U$1,0),0)+_xlfn.IFNA(VLOOKUP($B85,'FST CV'!$C:$AH,U$1,0),0)+_xlfn.IFNA(VLOOKUP($B85,'FST TT'!$C:$AH,U$1,0),0)</f>
        <v>0</v>
      </c>
      <c r="V85" s="80">
        <f>_xlfn.IFNA(VLOOKUP($B85,'FST OMT'!$C:$AH,V$1,0),0)+_xlfn.IFNA(VLOOKUP($B85,'FST CV'!$C:$AH,V$1,0),0)+_xlfn.IFNA(VLOOKUP($B85,'FST TT'!$C:$AH,V$1,0),0)</f>
        <v>0</v>
      </c>
      <c r="W85" s="80">
        <f>_xlfn.IFNA(VLOOKUP($B85,'FST OMT'!$C:$AH,W$1,0),0)+_xlfn.IFNA(VLOOKUP($B85,'FST CV'!$C:$AH,W$1,0),0)+_xlfn.IFNA(VLOOKUP($B85,'FST TT'!$C:$AH,W$1,0),0)</f>
        <v>0</v>
      </c>
      <c r="X85" s="80">
        <f>_xlfn.IFNA(VLOOKUP($B85,'FST OMT'!$C:$AH,X$1,0),0)+_xlfn.IFNA(VLOOKUP($B85,'FST CV'!$C:$AH,X$1,0),0)+_xlfn.IFNA(VLOOKUP($B85,'FST TT'!$C:$AH,X$1,0),0)</f>
        <v>0</v>
      </c>
      <c r="Y85" s="80">
        <f>_xlfn.IFNA(VLOOKUP($B85,'FST OMT'!$C:$AH,Y$1,0),0)+_xlfn.IFNA(VLOOKUP($B85,'FST CV'!$C:$AH,Y$1,0),0)+_xlfn.IFNA(VLOOKUP($B85,'FST TT'!$C:$AH,Y$1,0),0)</f>
        <v>0</v>
      </c>
      <c r="Z85" s="80">
        <f>_xlfn.IFNA(VLOOKUP($B85,'FST OMT'!$C:$AH,Z$1,0),0)+_xlfn.IFNA(VLOOKUP($B85,'FST CV'!$C:$AH,Z$1,0),0)+_xlfn.IFNA(VLOOKUP($B85,'FST TT'!$C:$AH,Z$1,0),0)</f>
        <v>0</v>
      </c>
      <c r="AA85" s="80">
        <f t="shared" si="160"/>
        <v>0</v>
      </c>
      <c r="AB85" s="80">
        <f t="shared" si="161"/>
        <v>0</v>
      </c>
      <c r="AC85" s="80">
        <f t="shared" si="162"/>
        <v>0</v>
      </c>
      <c r="AD85" s="80">
        <f>_xlfn.IFNA(VLOOKUP($B85,'FST MT'!$C:$FS,123,0),0)</f>
        <v>0</v>
      </c>
      <c r="AE85" s="80">
        <f>_xlfn.IFNA(VLOOKUP($B85,'FST OMT'!$C:$AH,AE$1,0),0)+_xlfn.IFNA(VLOOKUP($B85,'FST CV'!$C:$AH,AE$1,0),0)+_xlfn.IFNA(VLOOKUP($B85,'FST TT'!$C:$AH,AE$1,0),0)</f>
        <v>0</v>
      </c>
      <c r="AF85" s="80">
        <f>_xlfn.IFNA(VLOOKUP($B85,'FST OMT'!$C:$AH,AF$1,0),0)+_xlfn.IFNA(VLOOKUP($B85,'FST CV'!$C:$AH,AF$1,0),0)+_xlfn.IFNA(VLOOKUP($B85,'FST TT'!$C:$AH,AF$1,0),0)</f>
        <v>0</v>
      </c>
      <c r="AG85" s="80">
        <f>_xlfn.IFNA(VLOOKUP($B85,'FST OMT'!$C:$AH,AG$1,0),0)+_xlfn.IFNA(VLOOKUP($B85,'FST CV'!$C:$AH,AG$1,0),0)+_xlfn.IFNA(VLOOKUP($B85,'FST TT'!$C:$AH,AG$1,0),0)</f>
        <v>0</v>
      </c>
      <c r="AH85" s="80">
        <f>_xlfn.IFNA(VLOOKUP($B85,'FST OMT'!$C:$AH,AH$1,0),0)+_xlfn.IFNA(VLOOKUP($B85,'FST CV'!$C:$AH,AH$1,0),0)+_xlfn.IFNA(VLOOKUP($B85,'FST TT'!$C:$AH,AH$1,0),0)</f>
        <v>0</v>
      </c>
      <c r="AI85" s="80">
        <f>_xlfn.IFNA(VLOOKUP($B85,'FST OMT'!$C:$AH,AI$1,0),0)+_xlfn.IFNA(VLOOKUP($B85,'FST CV'!$C:$AH,AI$1,0),0)+_xlfn.IFNA(VLOOKUP($B85,'FST TT'!$C:$AH,AI$1,0),0)</f>
        <v>0</v>
      </c>
      <c r="AJ85" s="80">
        <f>_xlfn.IFNA(VLOOKUP($B85,'FST OMT'!$C:$AH,AJ$1,0),0)+_xlfn.IFNA(VLOOKUP($B85,'FST CV'!$C:$AH,AJ$1,0),0)+_xlfn.IFNA(VLOOKUP($B85,'FST TT'!$C:$AH,AJ$1,0),0)</f>
        <v>0</v>
      </c>
      <c r="AK85" s="80">
        <f>_xlfn.IFNA(VLOOKUP($B85,'FST OMT'!$C:$AH,AK$1,0),0)+_xlfn.IFNA(VLOOKUP($B85,'FST CV'!$C:$AH,AK$1,0),0)+_xlfn.IFNA(VLOOKUP($B85,'FST TT'!$C:$AH,AK$1,0),0)</f>
        <v>0</v>
      </c>
      <c r="AL85" s="80">
        <f>_xlfn.IFNA(VLOOKUP($B85,'FST OMT'!$C:$AH,AL$1,0),0)+_xlfn.IFNA(VLOOKUP($B85,'FST CV'!$C:$AH,AL$1,0),0)+_xlfn.IFNA(VLOOKUP($B85,'FST TT'!$C:$AH,AL$1,0),0)</f>
        <v>0</v>
      </c>
      <c r="AM85" s="80">
        <f t="shared" si="163"/>
        <v>0</v>
      </c>
      <c r="AN85" s="80">
        <f t="shared" si="164"/>
        <v>0</v>
      </c>
      <c r="AO85" s="80">
        <f t="shared" si="165"/>
        <v>0</v>
      </c>
      <c r="AQ85" s="96">
        <f t="shared" si="166"/>
        <v>0</v>
      </c>
      <c r="AR85" s="96">
        <f t="shared" si="167"/>
        <v>0</v>
      </c>
      <c r="AS85" s="96">
        <f t="shared" si="168"/>
        <v>0</v>
      </c>
      <c r="AT85" s="96">
        <f t="shared" si="169"/>
        <v>0</v>
      </c>
      <c r="AU85" s="96">
        <f t="shared" si="170"/>
        <v>0</v>
      </c>
      <c r="AV85" s="96">
        <f t="shared" si="171"/>
        <v>0</v>
      </c>
      <c r="AW85" s="96">
        <f t="shared" si="172"/>
        <v>0</v>
      </c>
      <c r="AX85" s="96">
        <f t="shared" si="173"/>
        <v>0</v>
      </c>
      <c r="AY85" s="96">
        <f t="shared" si="174"/>
        <v>0</v>
      </c>
      <c r="AZ85" s="96">
        <f t="shared" si="175"/>
        <v>0</v>
      </c>
      <c r="BA85" s="96">
        <f t="shared" si="176"/>
        <v>0</v>
      </c>
      <c r="BB85" s="96">
        <f t="shared" si="177"/>
        <v>0</v>
      </c>
      <c r="BC85" s="96">
        <f t="shared" si="178"/>
        <v>0</v>
      </c>
      <c r="BD85" s="96">
        <f t="shared" si="179"/>
        <v>0</v>
      </c>
      <c r="BE85" s="96">
        <f t="shared" si="180"/>
        <v>0</v>
      </c>
      <c r="BF85" s="96">
        <f t="shared" si="181"/>
        <v>0</v>
      </c>
      <c r="BG85" s="96">
        <f t="shared" si="182"/>
        <v>0</v>
      </c>
      <c r="BH85" s="96">
        <f t="shared" si="183"/>
        <v>0</v>
      </c>
      <c r="BI85" s="96">
        <f t="shared" si="184"/>
        <v>0</v>
      </c>
      <c r="BJ85" s="96">
        <f t="shared" si="185"/>
        <v>0</v>
      </c>
      <c r="BK85" s="96">
        <f t="shared" si="186"/>
        <v>0</v>
      </c>
      <c r="BL85" s="96">
        <f t="shared" si="187"/>
        <v>0</v>
      </c>
      <c r="BM85" s="96">
        <f t="shared" si="188"/>
        <v>0</v>
      </c>
      <c r="BN85" s="96">
        <f t="shared" si="189"/>
        <v>0</v>
      </c>
      <c r="BO85" s="96">
        <f t="shared" si="190"/>
        <v>0</v>
      </c>
      <c r="BP85" s="96">
        <f t="shared" si="191"/>
        <v>0</v>
      </c>
      <c r="BQ85" s="96">
        <f t="shared" si="192"/>
        <v>0</v>
      </c>
      <c r="BR85" s="96">
        <f t="shared" si="193"/>
        <v>0</v>
      </c>
      <c r="BS85" s="96">
        <f t="shared" si="194"/>
        <v>0</v>
      </c>
      <c r="BT85" s="96">
        <f t="shared" si="195"/>
        <v>0</v>
      </c>
      <c r="BU85" s="96">
        <f t="shared" si="196"/>
        <v>0</v>
      </c>
      <c r="BV85" s="96">
        <f t="shared" si="197"/>
        <v>0</v>
      </c>
      <c r="BW85" s="96">
        <f t="shared" si="198"/>
        <v>0</v>
      </c>
      <c r="BY85" s="46" t="str">
        <f>_xlfn.IFNA(VLOOKUP(C85,Master_Item!B:D,3,0),0)</f>
        <v>Oishi</v>
      </c>
    </row>
    <row r="86" spans="2:77">
      <c r="B86" s="74">
        <v>310004070</v>
      </c>
      <c r="C86" s="74">
        <v>310004070</v>
      </c>
      <c r="D86" s="46" t="s">
        <v>225</v>
      </c>
      <c r="E86" s="46" t="s">
        <v>286</v>
      </c>
      <c r="F86" s="80">
        <f>_xlfn.IFNA(VLOOKUP($B86,'FST MT'!$A:$K,F$1,0),0)</f>
        <v>4560</v>
      </c>
      <c r="G86" s="80">
        <f>_xlfn.IFNA(VLOOKUP($B86,'FST OMT'!$C:$AH,G$1,0),0)+_xlfn.IFNA(VLOOKUP($B86,'FST CV'!$C:$AH,G$1,0),0)+_xlfn.IFNA(VLOOKUP($B86,'FST TT'!$C:$AH,G$1,0),0)</f>
        <v>8</v>
      </c>
      <c r="H86" s="80">
        <f>_xlfn.IFNA(VLOOKUP($B86,'FST OMT'!$C:$AH,H$1,0),0)+_xlfn.IFNA(VLOOKUP($B86,'FST CV'!$C:$AH,H$1,0),0)+_xlfn.IFNA(VLOOKUP($B86,'FST TT'!$C:$AH,H$1,0),0)</f>
        <v>163</v>
      </c>
      <c r="I86" s="80">
        <f>_xlfn.IFNA(VLOOKUP($B86,'FST OMT'!$C:$AH,I$1,0),0)+_xlfn.IFNA(VLOOKUP($B86,'FST CV'!$C:$AH,I$1,0),0)+_xlfn.IFNA(VLOOKUP($B86,'FST TT'!$C:$AH,I$1,0),0)</f>
        <v>113</v>
      </c>
      <c r="J86" s="80">
        <f>_xlfn.IFNA(VLOOKUP($B86,'FST OMT'!$C:$AH,J$1,0),0)+_xlfn.IFNA(VLOOKUP($B86,'FST CV'!$C:$AH,J$1,0),0)+_xlfn.IFNA(VLOOKUP($B86,'FST TT'!$C:$AH,J$1,0),0)</f>
        <v>192</v>
      </c>
      <c r="K86" s="80">
        <f>_xlfn.IFNA(VLOOKUP($B86,'FST OMT'!$C:$AH,K$1,0),0)+_xlfn.IFNA(VLOOKUP($B86,'FST CV'!$C:$AH,K$1,0),0)+_xlfn.IFNA(VLOOKUP($B86,'FST TT'!$C:$AH,K$1,0),0)</f>
        <v>91</v>
      </c>
      <c r="L86" s="80">
        <f>_xlfn.IFNA(VLOOKUP($B86,'FST OMT'!$C:$AH,L$1,0),0)+_xlfn.IFNA(VLOOKUP($B86,'FST CV'!$C:$AH,L$1,0),0)+_xlfn.IFNA(VLOOKUP($B86,'FST TT'!$C:$AH,L$1,0),0)</f>
        <v>215</v>
      </c>
      <c r="M86" s="80">
        <f>_xlfn.IFNA(VLOOKUP($B86,'FST OMT'!$C:$AH,M$1,0),0)+_xlfn.IFNA(VLOOKUP($B86,'FST CV'!$C:$AH,M$1,0),0)+_xlfn.IFNA(VLOOKUP($B86,'FST TT'!$C:$AH,M$1,0),0)</f>
        <v>5</v>
      </c>
      <c r="N86" s="80">
        <f>_xlfn.IFNA(VLOOKUP($B86,'FST OMT'!$C:$AH,N$1,0),0)+_xlfn.IFNA(VLOOKUP($B86,'FST CV'!$C:$AH,N$1,0),0)+_xlfn.IFNA(VLOOKUP($B86,'FST TT'!$C:$AH,N$1,0),0)</f>
        <v>280</v>
      </c>
      <c r="O86" s="80">
        <f t="shared" si="157"/>
        <v>305</v>
      </c>
      <c r="P86" s="80">
        <f t="shared" si="158"/>
        <v>118.25000000000001</v>
      </c>
      <c r="Q86" s="80">
        <f t="shared" si="159"/>
        <v>96.75</v>
      </c>
      <c r="R86" s="80">
        <f>_xlfn.IFNA(VLOOKUP($B86,'FST MT'!$C:$FS,67,0),0)</f>
        <v>0</v>
      </c>
      <c r="S86" s="80">
        <f>_xlfn.IFNA(VLOOKUP($B86,'FST OMT'!$C:$AH,S$1,0),0)+_xlfn.IFNA(VLOOKUP($B86,'FST CV'!$C:$AH,S$1,0),0)+_xlfn.IFNA(VLOOKUP($B86,'FST TT'!$C:$AH,S$1,0),0)</f>
        <v>8</v>
      </c>
      <c r="T86" s="80">
        <f>_xlfn.IFNA(VLOOKUP($B86,'FST OMT'!$C:$AH,T$1,0),0)+_xlfn.IFNA(VLOOKUP($B86,'FST CV'!$C:$AH,T$1,0),0)+_xlfn.IFNA(VLOOKUP($B86,'FST TT'!$C:$AH,T$1,0),0)</f>
        <v>443</v>
      </c>
      <c r="U86" s="80">
        <f>_xlfn.IFNA(VLOOKUP($B86,'FST OMT'!$C:$AH,U$1,0),0)+_xlfn.IFNA(VLOOKUP($B86,'FST CV'!$C:$AH,U$1,0),0)+_xlfn.IFNA(VLOOKUP($B86,'FST TT'!$C:$AH,U$1,0),0)</f>
        <v>238</v>
      </c>
      <c r="V86" s="80">
        <f>_xlfn.IFNA(VLOOKUP($B86,'FST OMT'!$C:$AH,V$1,0),0)+_xlfn.IFNA(VLOOKUP($B86,'FST CV'!$C:$AH,V$1,0),0)+_xlfn.IFNA(VLOOKUP($B86,'FST TT'!$C:$AH,V$1,0),0)</f>
        <v>239</v>
      </c>
      <c r="W86" s="80">
        <f>_xlfn.IFNA(VLOOKUP($B86,'FST OMT'!$C:$AH,W$1,0),0)+_xlfn.IFNA(VLOOKUP($B86,'FST CV'!$C:$AH,W$1,0),0)+_xlfn.IFNA(VLOOKUP($B86,'FST TT'!$C:$AH,W$1,0),0)</f>
        <v>351</v>
      </c>
      <c r="X86" s="80">
        <f>_xlfn.IFNA(VLOOKUP($B86,'FST OMT'!$C:$AH,X$1,0),0)+_xlfn.IFNA(VLOOKUP($B86,'FST CV'!$C:$AH,X$1,0),0)+_xlfn.IFNA(VLOOKUP($B86,'FST TT'!$C:$AH,X$1,0),0)</f>
        <v>5</v>
      </c>
      <c r="Y86" s="80">
        <f>_xlfn.IFNA(VLOOKUP($B86,'FST OMT'!$C:$AH,Y$1,0),0)+_xlfn.IFNA(VLOOKUP($B86,'FST CV'!$C:$AH,Y$1,0),0)+_xlfn.IFNA(VLOOKUP($B86,'FST TT'!$C:$AH,Y$1,0),0)</f>
        <v>5</v>
      </c>
      <c r="Z86" s="80">
        <f>_xlfn.IFNA(VLOOKUP($B86,'FST OMT'!$C:$AH,Z$1,0),0)+_xlfn.IFNA(VLOOKUP($B86,'FST CV'!$C:$AH,Z$1,0),0)+_xlfn.IFNA(VLOOKUP($B86,'FST TT'!$C:$AH,Z$1,0),0)</f>
        <v>292</v>
      </c>
      <c r="AA86" s="80">
        <f t="shared" si="160"/>
        <v>477</v>
      </c>
      <c r="AB86" s="80">
        <f t="shared" si="161"/>
        <v>2.75</v>
      </c>
      <c r="AC86" s="80">
        <f t="shared" si="162"/>
        <v>2.25</v>
      </c>
      <c r="AD86" s="80">
        <f>_xlfn.IFNA(VLOOKUP($B86,'FST MT'!$C:$FS,123,0),0)</f>
        <v>0</v>
      </c>
      <c r="AE86" s="80">
        <f>_xlfn.IFNA(VLOOKUP($B86,'FST OMT'!$C:$AH,AE$1,0),0)+_xlfn.IFNA(VLOOKUP($B86,'FST CV'!$C:$AH,AE$1,0),0)+_xlfn.IFNA(VLOOKUP($B86,'FST TT'!$C:$AH,AE$1,0),0)</f>
        <v>8</v>
      </c>
      <c r="AF86" s="80">
        <f>_xlfn.IFNA(VLOOKUP($B86,'FST OMT'!$C:$AH,AF$1,0),0)+_xlfn.IFNA(VLOOKUP($B86,'FST CV'!$C:$AH,AF$1,0),0)+_xlfn.IFNA(VLOOKUP($B86,'FST TT'!$C:$AH,AF$1,0),0)</f>
        <v>383</v>
      </c>
      <c r="AG86" s="80">
        <f>_xlfn.IFNA(VLOOKUP($B86,'FST OMT'!$C:$AH,AG$1,0),0)+_xlfn.IFNA(VLOOKUP($B86,'FST CV'!$C:$AH,AG$1,0),0)+_xlfn.IFNA(VLOOKUP($B86,'FST TT'!$C:$AH,AG$1,0),0)</f>
        <v>133</v>
      </c>
      <c r="AH86" s="80">
        <f>_xlfn.IFNA(VLOOKUP($B86,'FST OMT'!$C:$AH,AH$1,0),0)+_xlfn.IFNA(VLOOKUP($B86,'FST CV'!$C:$AH,AH$1,0),0)+_xlfn.IFNA(VLOOKUP($B86,'FST TT'!$C:$AH,AH$1,0),0)</f>
        <v>377</v>
      </c>
      <c r="AI86" s="80">
        <f>_xlfn.IFNA(VLOOKUP($B86,'FST OMT'!$C:$AH,AI$1,0),0)+_xlfn.IFNA(VLOOKUP($B86,'FST CV'!$C:$AH,AI$1,0),0)+_xlfn.IFNA(VLOOKUP($B86,'FST TT'!$C:$AH,AI$1,0),0)</f>
        <v>71</v>
      </c>
      <c r="AJ86" s="80">
        <f>_xlfn.IFNA(VLOOKUP($B86,'FST OMT'!$C:$AH,AJ$1,0),0)+_xlfn.IFNA(VLOOKUP($B86,'FST CV'!$C:$AH,AJ$1,0),0)+_xlfn.IFNA(VLOOKUP($B86,'FST TT'!$C:$AH,AJ$1,0),0)</f>
        <v>215</v>
      </c>
      <c r="AK86" s="80">
        <f>_xlfn.IFNA(VLOOKUP($B86,'FST OMT'!$C:$AH,AK$1,0),0)+_xlfn.IFNA(VLOOKUP($B86,'FST CV'!$C:$AH,AK$1,0),0)+_xlfn.IFNA(VLOOKUP($B86,'FST TT'!$C:$AH,AK$1,0),0)</f>
        <v>5</v>
      </c>
      <c r="AL86" s="80">
        <f>_xlfn.IFNA(VLOOKUP($B86,'FST OMT'!$C:$AH,AL$1,0),0)+_xlfn.IFNA(VLOOKUP($B86,'FST CV'!$C:$AH,AL$1,0),0)+_xlfn.IFNA(VLOOKUP($B86,'FST TT'!$C:$AH,AL$1,0),0)</f>
        <v>252</v>
      </c>
      <c r="AM86" s="80">
        <f t="shared" si="163"/>
        <v>510</v>
      </c>
      <c r="AN86" s="80">
        <f t="shared" si="164"/>
        <v>118.25000000000001</v>
      </c>
      <c r="AO86" s="80">
        <f t="shared" si="165"/>
        <v>96.75</v>
      </c>
      <c r="AQ86" s="96">
        <f t="shared" si="166"/>
        <v>7.4976569821930648E-3</v>
      </c>
      <c r="AR86" s="96">
        <f t="shared" si="167"/>
        <v>0.1527647610121837</v>
      </c>
      <c r="AS86" s="96">
        <f t="shared" si="168"/>
        <v>0.10590440487347703</v>
      </c>
      <c r="AT86" s="96">
        <f t="shared" si="169"/>
        <v>0.17994376757263356</v>
      </c>
      <c r="AU86" s="96">
        <f t="shared" si="170"/>
        <v>8.528584817244611E-2</v>
      </c>
      <c r="AV86" s="96">
        <f t="shared" si="171"/>
        <v>0.20149953139643861</v>
      </c>
      <c r="AW86" s="96">
        <f t="shared" si="172"/>
        <v>4.6860356138706651E-3</v>
      </c>
      <c r="AX86" s="96">
        <f t="shared" si="173"/>
        <v>0.26241799437675728</v>
      </c>
      <c r="AY86" s="96">
        <f t="shared" si="174"/>
        <v>0.2858481724461106</v>
      </c>
      <c r="AZ86" s="96">
        <f t="shared" si="175"/>
        <v>0.11082474226804125</v>
      </c>
      <c r="BA86" s="96">
        <f t="shared" si="176"/>
        <v>9.0674789128397382E-2</v>
      </c>
      <c r="BB86" s="96">
        <f t="shared" si="177"/>
        <v>5.0600885515496522E-3</v>
      </c>
      <c r="BC86" s="96">
        <f t="shared" si="178"/>
        <v>0.280202403542062</v>
      </c>
      <c r="BD86" s="96">
        <f t="shared" si="179"/>
        <v>0.15053763440860216</v>
      </c>
      <c r="BE86" s="96">
        <f t="shared" si="180"/>
        <v>0.15117014547754587</v>
      </c>
      <c r="BF86" s="96">
        <f t="shared" si="181"/>
        <v>0.22201138519924099</v>
      </c>
      <c r="BG86" s="96">
        <f t="shared" si="182"/>
        <v>3.1625553447185324E-3</v>
      </c>
      <c r="BH86" s="96">
        <f t="shared" si="183"/>
        <v>3.1625553447185324E-3</v>
      </c>
      <c r="BI86" s="96">
        <f t="shared" si="184"/>
        <v>0.1846932321315623</v>
      </c>
      <c r="BJ86" s="96">
        <f t="shared" si="185"/>
        <v>0.301707779886148</v>
      </c>
      <c r="BK86" s="96">
        <f t="shared" si="186"/>
        <v>1.739405439595193E-3</v>
      </c>
      <c r="BL86" s="96">
        <f t="shared" si="187"/>
        <v>1.4231499051233396E-3</v>
      </c>
      <c r="BM86" s="96">
        <f t="shared" si="188"/>
        <v>5.5401662049861496E-3</v>
      </c>
      <c r="BN86" s="96">
        <f t="shared" si="189"/>
        <v>0.26523545706371193</v>
      </c>
      <c r="BO86" s="96">
        <f t="shared" si="190"/>
        <v>9.2105263157894732E-2</v>
      </c>
      <c r="BP86" s="96">
        <f t="shared" si="191"/>
        <v>0.2610803324099723</v>
      </c>
      <c r="BQ86" s="96">
        <f t="shared" si="192"/>
        <v>4.916897506925208E-2</v>
      </c>
      <c r="BR86" s="96">
        <f t="shared" si="193"/>
        <v>0.14889196675900276</v>
      </c>
      <c r="BS86" s="96">
        <f t="shared" si="194"/>
        <v>3.4626038781163434E-3</v>
      </c>
      <c r="BT86" s="96">
        <f t="shared" si="195"/>
        <v>0.17451523545706371</v>
      </c>
      <c r="BU86" s="96">
        <f t="shared" si="196"/>
        <v>0.35318559556786705</v>
      </c>
      <c r="BV86" s="96">
        <f t="shared" si="197"/>
        <v>8.1890581717451533E-2</v>
      </c>
      <c r="BW86" s="96">
        <f t="shared" si="198"/>
        <v>6.7001385041551245E-2</v>
      </c>
      <c r="BY86" s="46" t="str">
        <f>_xlfn.IFNA(VLOOKUP(C86,Master_Item!B:D,3,0),0)</f>
        <v>Oishi</v>
      </c>
    </row>
    <row r="87" spans="2:77">
      <c r="B87" s="74">
        <v>310004209</v>
      </c>
      <c r="C87" s="74">
        <v>310004209</v>
      </c>
      <c r="D87" s="46" t="s">
        <v>226</v>
      </c>
      <c r="E87" s="46" t="s">
        <v>236</v>
      </c>
      <c r="F87" s="80">
        <f>_xlfn.IFNA(VLOOKUP($B87,'FST MT'!$A:$K,F$1,0),0)</f>
        <v>31959.428571428572</v>
      </c>
      <c r="G87" s="80">
        <f>_xlfn.IFNA(VLOOKUP($B87,'FST OMT'!$C:$AH,G$1,0),0)+_xlfn.IFNA(VLOOKUP($B87,'FST CV'!$C:$AH,G$1,0),0)+_xlfn.IFNA(VLOOKUP($B87,'FST TT'!$C:$AH,G$1,0),0)</f>
        <v>0</v>
      </c>
      <c r="H87" s="80">
        <f>_xlfn.IFNA(VLOOKUP($B87,'FST OMT'!$C:$AH,H$1,0),0)+_xlfn.IFNA(VLOOKUP($B87,'FST CV'!$C:$AH,H$1,0),0)+_xlfn.IFNA(VLOOKUP($B87,'FST TT'!$C:$AH,H$1,0),0)</f>
        <v>0</v>
      </c>
      <c r="I87" s="80">
        <f>_xlfn.IFNA(VLOOKUP($B87,'FST OMT'!$C:$AH,I$1,0),0)+_xlfn.IFNA(VLOOKUP($B87,'FST CV'!$C:$AH,I$1,0),0)+_xlfn.IFNA(VLOOKUP($B87,'FST TT'!$C:$AH,I$1,0),0)</f>
        <v>0</v>
      </c>
      <c r="J87" s="80">
        <f>_xlfn.IFNA(VLOOKUP($B87,'FST OMT'!$C:$AH,J$1,0),0)+_xlfn.IFNA(VLOOKUP($B87,'FST CV'!$C:$AH,J$1,0),0)+_xlfn.IFNA(VLOOKUP($B87,'FST TT'!$C:$AH,J$1,0),0)</f>
        <v>0</v>
      </c>
      <c r="K87" s="80">
        <f>_xlfn.IFNA(VLOOKUP($B87,'FST OMT'!$C:$AH,K$1,0),0)+_xlfn.IFNA(VLOOKUP($B87,'FST CV'!$C:$AH,K$1,0),0)+_xlfn.IFNA(VLOOKUP($B87,'FST TT'!$C:$AH,K$1,0),0)</f>
        <v>0</v>
      </c>
      <c r="L87" s="80">
        <f>_xlfn.IFNA(VLOOKUP($B87,'FST OMT'!$C:$AH,L$1,0),0)+_xlfn.IFNA(VLOOKUP($B87,'FST CV'!$C:$AH,L$1,0),0)+_xlfn.IFNA(VLOOKUP($B87,'FST TT'!$C:$AH,L$1,0),0)</f>
        <v>0</v>
      </c>
      <c r="M87" s="80">
        <f>_xlfn.IFNA(VLOOKUP($B87,'FST OMT'!$C:$AH,M$1,0),0)+_xlfn.IFNA(VLOOKUP($B87,'FST CV'!$C:$AH,M$1,0),0)+_xlfn.IFNA(VLOOKUP($B87,'FST TT'!$C:$AH,M$1,0),0)</f>
        <v>0</v>
      </c>
      <c r="N87" s="80">
        <f>_xlfn.IFNA(VLOOKUP($B87,'FST OMT'!$C:$AH,N$1,0),0)+_xlfn.IFNA(VLOOKUP($B87,'FST CV'!$C:$AH,N$1,0),0)+_xlfn.IFNA(VLOOKUP($B87,'FST TT'!$C:$AH,N$1,0),0)</f>
        <v>0</v>
      </c>
      <c r="O87" s="80">
        <f t="shared" ref="O87" si="199">SUM(I87:J87)</f>
        <v>0</v>
      </c>
      <c r="P87" s="80">
        <f t="shared" ref="P87" si="200">L87*$P$2</f>
        <v>0</v>
      </c>
      <c r="Q87" s="80">
        <f t="shared" ref="Q87" si="201">L87*$Q$2</f>
        <v>0</v>
      </c>
      <c r="R87" s="80">
        <f>_xlfn.IFNA(VLOOKUP($B87,'FST MT'!$C:$FS,67,0),0)</f>
        <v>0</v>
      </c>
      <c r="S87" s="80">
        <f>_xlfn.IFNA(VLOOKUP($B87,'FST OMT'!$C:$AH,S$1,0),0)+_xlfn.IFNA(VLOOKUP($B87,'FST CV'!$C:$AH,S$1,0),0)+_xlfn.IFNA(VLOOKUP($B87,'FST TT'!$C:$AH,S$1,0),0)</f>
        <v>0</v>
      </c>
      <c r="T87" s="80">
        <f>_xlfn.IFNA(VLOOKUP($B87,'FST OMT'!$C:$AH,T$1,0),0)+_xlfn.IFNA(VLOOKUP($B87,'FST CV'!$C:$AH,T$1,0),0)+_xlfn.IFNA(VLOOKUP($B87,'FST TT'!$C:$AH,T$1,0),0)</f>
        <v>0</v>
      </c>
      <c r="U87" s="80">
        <f>_xlfn.IFNA(VLOOKUP($B87,'FST OMT'!$C:$AH,U$1,0),0)+_xlfn.IFNA(VLOOKUP($B87,'FST CV'!$C:$AH,U$1,0),0)+_xlfn.IFNA(VLOOKUP($B87,'FST TT'!$C:$AH,U$1,0),0)</f>
        <v>0</v>
      </c>
      <c r="V87" s="80">
        <f>_xlfn.IFNA(VLOOKUP($B87,'FST OMT'!$C:$AH,V$1,0),0)+_xlfn.IFNA(VLOOKUP($B87,'FST CV'!$C:$AH,V$1,0),0)+_xlfn.IFNA(VLOOKUP($B87,'FST TT'!$C:$AH,V$1,0),0)</f>
        <v>0</v>
      </c>
      <c r="W87" s="80">
        <f>_xlfn.IFNA(VLOOKUP($B87,'FST OMT'!$C:$AH,W$1,0),0)+_xlfn.IFNA(VLOOKUP($B87,'FST CV'!$C:$AH,W$1,0),0)+_xlfn.IFNA(VLOOKUP($B87,'FST TT'!$C:$AH,W$1,0),0)</f>
        <v>0</v>
      </c>
      <c r="X87" s="80">
        <f>_xlfn.IFNA(VLOOKUP($B87,'FST OMT'!$C:$AH,X$1,0),0)+_xlfn.IFNA(VLOOKUP($B87,'FST CV'!$C:$AH,X$1,0),0)+_xlfn.IFNA(VLOOKUP($B87,'FST TT'!$C:$AH,X$1,0),0)</f>
        <v>0</v>
      </c>
      <c r="Y87" s="80">
        <f>_xlfn.IFNA(VLOOKUP($B87,'FST OMT'!$C:$AH,Y$1,0),0)+_xlfn.IFNA(VLOOKUP($B87,'FST CV'!$C:$AH,Y$1,0),0)+_xlfn.IFNA(VLOOKUP($B87,'FST TT'!$C:$AH,Y$1,0),0)</f>
        <v>0</v>
      </c>
      <c r="Z87" s="80">
        <f>_xlfn.IFNA(VLOOKUP($B87,'FST OMT'!$C:$AH,Z$1,0),0)+_xlfn.IFNA(VLOOKUP($B87,'FST CV'!$C:$AH,Z$1,0),0)+_xlfn.IFNA(VLOOKUP($B87,'FST TT'!$C:$AH,Z$1,0),0)</f>
        <v>0</v>
      </c>
      <c r="AA87" s="80">
        <f t="shared" ref="AA87" si="202">SUM(U87:V87)</f>
        <v>0</v>
      </c>
      <c r="AB87" s="80">
        <f t="shared" ref="AB87" si="203">X87*$AB$2</f>
        <v>0</v>
      </c>
      <c r="AC87" s="80">
        <f t="shared" ref="AC87" si="204">X87*$AC$2</f>
        <v>0</v>
      </c>
      <c r="AD87" s="80">
        <f>_xlfn.IFNA(VLOOKUP($B87,'FST MT'!$C:$FS,123,0),0)</f>
        <v>0</v>
      </c>
      <c r="AE87" s="80">
        <f>_xlfn.IFNA(VLOOKUP($B87,'FST OMT'!$C:$AH,AE$1,0),0)+_xlfn.IFNA(VLOOKUP($B87,'FST CV'!$C:$AH,AE$1,0),0)+_xlfn.IFNA(VLOOKUP($B87,'FST TT'!$C:$AH,AE$1,0),0)</f>
        <v>0</v>
      </c>
      <c r="AF87" s="80">
        <f>_xlfn.IFNA(VLOOKUP($B87,'FST OMT'!$C:$AH,AF$1,0),0)+_xlfn.IFNA(VLOOKUP($B87,'FST CV'!$C:$AH,AF$1,0),0)+_xlfn.IFNA(VLOOKUP($B87,'FST TT'!$C:$AH,AF$1,0),0)</f>
        <v>0</v>
      </c>
      <c r="AG87" s="80">
        <f>_xlfn.IFNA(VLOOKUP($B87,'FST OMT'!$C:$AH,AG$1,0),0)+_xlfn.IFNA(VLOOKUP($B87,'FST CV'!$C:$AH,AG$1,0),0)+_xlfn.IFNA(VLOOKUP($B87,'FST TT'!$C:$AH,AG$1,0),0)</f>
        <v>0</v>
      </c>
      <c r="AH87" s="80">
        <f>_xlfn.IFNA(VLOOKUP($B87,'FST OMT'!$C:$AH,AH$1,0),0)+_xlfn.IFNA(VLOOKUP($B87,'FST CV'!$C:$AH,AH$1,0),0)+_xlfn.IFNA(VLOOKUP($B87,'FST TT'!$C:$AH,AH$1,0),0)</f>
        <v>0</v>
      </c>
      <c r="AI87" s="80">
        <f>_xlfn.IFNA(VLOOKUP($B87,'FST OMT'!$C:$AH,AI$1,0),0)+_xlfn.IFNA(VLOOKUP($B87,'FST CV'!$C:$AH,AI$1,0),0)+_xlfn.IFNA(VLOOKUP($B87,'FST TT'!$C:$AH,AI$1,0),0)</f>
        <v>0</v>
      </c>
      <c r="AJ87" s="80">
        <f>_xlfn.IFNA(VLOOKUP($B87,'FST OMT'!$C:$AH,AJ$1,0),0)+_xlfn.IFNA(VLOOKUP($B87,'FST CV'!$C:$AH,AJ$1,0),0)+_xlfn.IFNA(VLOOKUP($B87,'FST TT'!$C:$AH,AJ$1,0),0)</f>
        <v>0</v>
      </c>
      <c r="AK87" s="80">
        <f>_xlfn.IFNA(VLOOKUP($B87,'FST OMT'!$C:$AH,AK$1,0),0)+_xlfn.IFNA(VLOOKUP($B87,'FST CV'!$C:$AH,AK$1,0),0)+_xlfn.IFNA(VLOOKUP($B87,'FST TT'!$C:$AH,AK$1,0),0)</f>
        <v>0</v>
      </c>
      <c r="AL87" s="80">
        <f>_xlfn.IFNA(VLOOKUP($B87,'FST OMT'!$C:$AH,AL$1,0),0)+_xlfn.IFNA(VLOOKUP($B87,'FST CV'!$C:$AH,AL$1,0),0)+_xlfn.IFNA(VLOOKUP($B87,'FST TT'!$C:$AH,AL$1,0),0)</f>
        <v>0</v>
      </c>
      <c r="AM87" s="80">
        <f t="shared" ref="AM87" si="205">SUM(AG87:AH87)</f>
        <v>0</v>
      </c>
      <c r="AN87" s="80">
        <f t="shared" ref="AN87" si="206">AJ87*$AN$2</f>
        <v>0</v>
      </c>
      <c r="AO87" s="80">
        <f t="shared" ref="AO87" si="207">AJ87*$AO$2</f>
        <v>0</v>
      </c>
      <c r="AQ87" s="96">
        <f t="shared" ref="AQ87" si="208">IFERROR(G87/SUM($G87:$N87),0)</f>
        <v>0</v>
      </c>
      <c r="AR87" s="96">
        <f t="shared" ref="AR87" si="209">IFERROR(H87/SUM($G87:$N87),0)</f>
        <v>0</v>
      </c>
      <c r="AS87" s="96">
        <f t="shared" ref="AS87" si="210">IFERROR(I87/SUM($G87:$N87),0)</f>
        <v>0</v>
      </c>
      <c r="AT87" s="96">
        <f t="shared" ref="AT87" si="211">IFERROR(J87/SUM($G87:$N87),0)</f>
        <v>0</v>
      </c>
      <c r="AU87" s="96">
        <f t="shared" ref="AU87" si="212">IFERROR(K87/SUM($G87:$N87),0)</f>
        <v>0</v>
      </c>
      <c r="AV87" s="96">
        <f t="shared" ref="AV87" si="213">IFERROR(L87/SUM($G87:$N87),0)</f>
        <v>0</v>
      </c>
      <c r="AW87" s="96">
        <f t="shared" ref="AW87" si="214">IFERROR(M87/SUM($G87:$N87),0)</f>
        <v>0</v>
      </c>
      <c r="AX87" s="96">
        <f t="shared" ref="AX87" si="215">IFERROR(N87/SUM($G87:$N87),0)</f>
        <v>0</v>
      </c>
      <c r="AY87" s="96">
        <f t="shared" ref="AY87" si="216">IFERROR(O87/SUM($G87:$N87),0)</f>
        <v>0</v>
      </c>
      <c r="AZ87" s="96">
        <f t="shared" ref="AZ87" si="217">IFERROR(P87/SUM($G87:$N87),0)</f>
        <v>0</v>
      </c>
      <c r="BA87" s="96">
        <f t="shared" ref="BA87" si="218">IFERROR(Q87/SUM($G87:$N87),0)</f>
        <v>0</v>
      </c>
      <c r="BB87" s="96">
        <f t="shared" ref="BB87" si="219">IFERROR(S87/SUM($S87:$Z87),0)</f>
        <v>0</v>
      </c>
      <c r="BC87" s="96">
        <f t="shared" ref="BC87" si="220">IFERROR(T87/SUM($S87:$Z87),0)</f>
        <v>0</v>
      </c>
      <c r="BD87" s="96">
        <f t="shared" ref="BD87" si="221">IFERROR(U87/SUM($S87:$Z87),0)</f>
        <v>0</v>
      </c>
      <c r="BE87" s="96">
        <f t="shared" ref="BE87" si="222">IFERROR(V87/SUM($S87:$Z87),0)</f>
        <v>0</v>
      </c>
      <c r="BF87" s="96">
        <f t="shared" ref="BF87" si="223">IFERROR(W87/SUM($S87:$Z87),0)</f>
        <v>0</v>
      </c>
      <c r="BG87" s="96">
        <f t="shared" ref="BG87" si="224">IFERROR(X87/SUM($S87:$Z87),0)</f>
        <v>0</v>
      </c>
      <c r="BH87" s="96">
        <f t="shared" ref="BH87" si="225">IFERROR(Y87/SUM($S87:$Z87),0)</f>
        <v>0</v>
      </c>
      <c r="BI87" s="96">
        <f t="shared" ref="BI87" si="226">IFERROR(Z87/SUM($S87:$Z87),0)</f>
        <v>0</v>
      </c>
      <c r="BJ87" s="96">
        <f t="shared" ref="BJ87" si="227">IFERROR(AA87/SUM($S87:$Z87),0)</f>
        <v>0</v>
      </c>
      <c r="BK87" s="96">
        <f t="shared" ref="BK87" si="228">IFERROR(AB87/SUM($S87:$Z87),0)</f>
        <v>0</v>
      </c>
      <c r="BL87" s="96">
        <f t="shared" ref="BL87" si="229">IFERROR(AC87/SUM($S87:$Z87),0)</f>
        <v>0</v>
      </c>
      <c r="BM87" s="96">
        <f t="shared" ref="BM87" si="230">IFERROR(AE87/SUM($AE87:$AL87),0)</f>
        <v>0</v>
      </c>
      <c r="BN87" s="96">
        <f t="shared" ref="BN87" si="231">IFERROR(AF87/SUM($AE87:$AL87),0)</f>
        <v>0</v>
      </c>
      <c r="BO87" s="96">
        <f t="shared" ref="BO87" si="232">IFERROR(AG87/SUM($AE87:$AL87),0)</f>
        <v>0</v>
      </c>
      <c r="BP87" s="96">
        <f t="shared" ref="BP87" si="233">IFERROR(AH87/SUM($AE87:$AL87),0)</f>
        <v>0</v>
      </c>
      <c r="BQ87" s="96">
        <f t="shared" ref="BQ87" si="234">IFERROR(AI87/SUM($AE87:$AL87),0)</f>
        <v>0</v>
      </c>
      <c r="BR87" s="96">
        <f t="shared" ref="BR87" si="235">IFERROR(AJ87/SUM($AE87:$AL87),0)</f>
        <v>0</v>
      </c>
      <c r="BS87" s="96">
        <f t="shared" ref="BS87" si="236">IFERROR(AK87/SUM($AE87:$AL87),0)</f>
        <v>0</v>
      </c>
      <c r="BT87" s="96">
        <f t="shared" ref="BT87" si="237">IFERROR(AL87/SUM($AE87:$AL87),0)</f>
        <v>0</v>
      </c>
      <c r="BU87" s="96">
        <f t="shared" ref="BU87" si="238">IFERROR(AM87/SUM($AE87:$AL87),0)</f>
        <v>0</v>
      </c>
      <c r="BV87" s="96">
        <f t="shared" ref="BV87" si="239">IFERROR(AN87/SUM($AE87:$AL87),0)</f>
        <v>0</v>
      </c>
      <c r="BW87" s="96">
        <f t="shared" ref="BW87" si="240">IFERROR(AO87/SUM($AE87:$AL87),0)</f>
        <v>0</v>
      </c>
      <c r="BY87" s="46" t="str">
        <f>_xlfn.IFNA(VLOOKUP(C87,Master_Item!B:D,3,0),0)</f>
        <v>Oishi</v>
      </c>
    </row>
    <row r="88" spans="2:77">
      <c r="B88" s="74">
        <v>310004072</v>
      </c>
      <c r="C88" s="74">
        <v>310004072</v>
      </c>
      <c r="D88" s="46" t="s">
        <v>931</v>
      </c>
      <c r="F88" s="80">
        <f>_xlfn.IFNA(VLOOKUP($B88,'FST MT'!$A:$K,F$1,0),0)</f>
        <v>0</v>
      </c>
      <c r="G88" s="80">
        <f>_xlfn.IFNA(VLOOKUP($B88,'FST OMT'!$C:$AH,G$1,0),0)+_xlfn.IFNA(VLOOKUP($B88,'FST CV'!$C:$AH,G$1,0),0)+_xlfn.IFNA(VLOOKUP($B88,'FST TT'!$C:$AH,G$1,0),0)</f>
        <v>0</v>
      </c>
      <c r="H88" s="80">
        <f>_xlfn.IFNA(VLOOKUP($B88,'FST OMT'!$C:$AH,H$1,0),0)+_xlfn.IFNA(VLOOKUP($B88,'FST CV'!$C:$AH,H$1,0),0)+_xlfn.IFNA(VLOOKUP($B88,'FST TT'!$C:$AH,H$1,0),0)</f>
        <v>0</v>
      </c>
      <c r="I88" s="80">
        <f>_xlfn.IFNA(VLOOKUP($B88,'FST OMT'!$C:$AH,I$1,0),0)+_xlfn.IFNA(VLOOKUP($B88,'FST CV'!$C:$AH,I$1,0),0)+_xlfn.IFNA(VLOOKUP($B88,'FST TT'!$C:$AH,I$1,0),0)</f>
        <v>0</v>
      </c>
      <c r="J88" s="80">
        <f>_xlfn.IFNA(VLOOKUP($B88,'FST OMT'!$C:$AH,J$1,0),0)+_xlfn.IFNA(VLOOKUP($B88,'FST CV'!$C:$AH,J$1,0),0)+_xlfn.IFNA(VLOOKUP($B88,'FST TT'!$C:$AH,J$1,0),0)</f>
        <v>0</v>
      </c>
      <c r="K88" s="80">
        <f>_xlfn.IFNA(VLOOKUP($B88,'FST OMT'!$C:$AH,K$1,0),0)+_xlfn.IFNA(VLOOKUP($B88,'FST CV'!$C:$AH,K$1,0),0)+_xlfn.IFNA(VLOOKUP($B88,'FST TT'!$C:$AH,K$1,0),0)</f>
        <v>0</v>
      </c>
      <c r="L88" s="80">
        <f>_xlfn.IFNA(VLOOKUP($B88,'FST OMT'!$C:$AH,L$1,0),0)+_xlfn.IFNA(VLOOKUP($B88,'FST CV'!$C:$AH,L$1,0),0)+_xlfn.IFNA(VLOOKUP($B88,'FST TT'!$C:$AH,L$1,0),0)</f>
        <v>0</v>
      </c>
      <c r="M88" s="80">
        <f>_xlfn.IFNA(VLOOKUP($B88,'FST OMT'!$C:$AH,M$1,0),0)+_xlfn.IFNA(VLOOKUP($B88,'FST CV'!$C:$AH,M$1,0),0)+_xlfn.IFNA(VLOOKUP($B88,'FST TT'!$C:$AH,M$1,0),0)</f>
        <v>0</v>
      </c>
      <c r="N88" s="80">
        <f>_xlfn.IFNA(VLOOKUP($B88,'FST OMT'!$C:$AH,N$1,0),0)+_xlfn.IFNA(VLOOKUP($B88,'FST CV'!$C:$AH,N$1,0),0)+_xlfn.IFNA(VLOOKUP($B88,'FST TT'!$C:$AH,N$1,0),0)</f>
        <v>0</v>
      </c>
      <c r="O88" s="80">
        <f t="shared" ref="O88:O90" si="241">SUM(I88:J88)</f>
        <v>0</v>
      </c>
      <c r="P88" s="80">
        <f t="shared" ref="P88:P90" si="242">L88*$P$2</f>
        <v>0</v>
      </c>
      <c r="Q88" s="80">
        <f t="shared" ref="Q88:Q90" si="243">L88*$Q$2</f>
        <v>0</v>
      </c>
      <c r="R88" s="80">
        <f>_xlfn.IFNA(VLOOKUP($B88,'FST MT'!$C:$FS,67,0),0)</f>
        <v>0</v>
      </c>
      <c r="S88" s="80">
        <f>_xlfn.IFNA(VLOOKUP($B88,'FST OMT'!$C:$AH,S$1,0),0)+_xlfn.IFNA(VLOOKUP($B88,'FST CV'!$C:$AH,S$1,0),0)+_xlfn.IFNA(VLOOKUP($B88,'FST TT'!$C:$AH,S$1,0),0)</f>
        <v>0</v>
      </c>
      <c r="T88" s="80">
        <f>_xlfn.IFNA(VLOOKUP($B88,'FST OMT'!$C:$AH,T$1,0),0)+_xlfn.IFNA(VLOOKUP($B88,'FST CV'!$C:$AH,T$1,0),0)+_xlfn.IFNA(VLOOKUP($B88,'FST TT'!$C:$AH,T$1,0),0)</f>
        <v>0</v>
      </c>
      <c r="U88" s="80">
        <f>_xlfn.IFNA(VLOOKUP($B88,'FST OMT'!$C:$AH,U$1,0),0)+_xlfn.IFNA(VLOOKUP($B88,'FST CV'!$C:$AH,U$1,0),0)+_xlfn.IFNA(VLOOKUP($B88,'FST TT'!$C:$AH,U$1,0),0)</f>
        <v>0</v>
      </c>
      <c r="V88" s="80">
        <f>_xlfn.IFNA(VLOOKUP($B88,'FST OMT'!$C:$AH,V$1,0),0)+_xlfn.IFNA(VLOOKUP($B88,'FST CV'!$C:$AH,V$1,0),0)+_xlfn.IFNA(VLOOKUP($B88,'FST TT'!$C:$AH,V$1,0),0)</f>
        <v>0</v>
      </c>
      <c r="W88" s="80">
        <f>_xlfn.IFNA(VLOOKUP($B88,'FST OMT'!$C:$AH,W$1,0),0)+_xlfn.IFNA(VLOOKUP($B88,'FST CV'!$C:$AH,W$1,0),0)+_xlfn.IFNA(VLOOKUP($B88,'FST TT'!$C:$AH,W$1,0),0)</f>
        <v>0</v>
      </c>
      <c r="X88" s="80">
        <f>_xlfn.IFNA(VLOOKUP($B88,'FST OMT'!$C:$AH,X$1,0),0)+_xlfn.IFNA(VLOOKUP($B88,'FST CV'!$C:$AH,X$1,0),0)+_xlfn.IFNA(VLOOKUP($B88,'FST TT'!$C:$AH,X$1,0),0)</f>
        <v>0</v>
      </c>
      <c r="Y88" s="80">
        <f>_xlfn.IFNA(VLOOKUP($B88,'FST OMT'!$C:$AH,Y$1,0),0)+_xlfn.IFNA(VLOOKUP($B88,'FST CV'!$C:$AH,Y$1,0),0)+_xlfn.IFNA(VLOOKUP($B88,'FST TT'!$C:$AH,Y$1,0),0)</f>
        <v>0</v>
      </c>
      <c r="Z88" s="80">
        <f>_xlfn.IFNA(VLOOKUP($B88,'FST OMT'!$C:$AH,Z$1,0),0)+_xlfn.IFNA(VLOOKUP($B88,'FST CV'!$C:$AH,Z$1,0),0)+_xlfn.IFNA(VLOOKUP($B88,'FST TT'!$C:$AH,Z$1,0),0)</f>
        <v>0</v>
      </c>
      <c r="AA88" s="80">
        <f t="shared" ref="AA88:AA90" si="244">SUM(U88:V88)</f>
        <v>0</v>
      </c>
      <c r="AB88" s="80">
        <f t="shared" ref="AB88:AB90" si="245">X88*$AB$2</f>
        <v>0</v>
      </c>
      <c r="AC88" s="80">
        <f t="shared" ref="AC88:AC90" si="246">X88*$AC$2</f>
        <v>0</v>
      </c>
      <c r="AD88" s="80">
        <f>_xlfn.IFNA(VLOOKUP($B88,'FST MT'!$C:$FS,123,0),0)</f>
        <v>0</v>
      </c>
      <c r="AE88" s="80">
        <f>_xlfn.IFNA(VLOOKUP($B88,'FST OMT'!$C:$AH,AE$1,0),0)+_xlfn.IFNA(VLOOKUP($B88,'FST CV'!$C:$AH,AE$1,0),0)+_xlfn.IFNA(VLOOKUP($B88,'FST TT'!$C:$AH,AE$1,0),0)</f>
        <v>0</v>
      </c>
      <c r="AF88" s="80">
        <f>_xlfn.IFNA(VLOOKUP($B88,'FST OMT'!$C:$AH,AF$1,0),0)+_xlfn.IFNA(VLOOKUP($B88,'FST CV'!$C:$AH,AF$1,0),0)+_xlfn.IFNA(VLOOKUP($B88,'FST TT'!$C:$AH,AF$1,0),0)</f>
        <v>0</v>
      </c>
      <c r="AG88" s="80">
        <f>_xlfn.IFNA(VLOOKUP($B88,'FST OMT'!$C:$AH,AG$1,0),0)+_xlfn.IFNA(VLOOKUP($B88,'FST CV'!$C:$AH,AG$1,0),0)+_xlfn.IFNA(VLOOKUP($B88,'FST TT'!$C:$AH,AG$1,0),0)</f>
        <v>0</v>
      </c>
      <c r="AH88" s="80">
        <f>_xlfn.IFNA(VLOOKUP($B88,'FST OMT'!$C:$AH,AH$1,0),0)+_xlfn.IFNA(VLOOKUP($B88,'FST CV'!$C:$AH,AH$1,0),0)+_xlfn.IFNA(VLOOKUP($B88,'FST TT'!$C:$AH,AH$1,0),0)</f>
        <v>0</v>
      </c>
      <c r="AI88" s="80">
        <f>_xlfn.IFNA(VLOOKUP($B88,'FST OMT'!$C:$AH,AI$1,0),0)+_xlfn.IFNA(VLOOKUP($B88,'FST CV'!$C:$AH,AI$1,0),0)+_xlfn.IFNA(VLOOKUP($B88,'FST TT'!$C:$AH,AI$1,0),0)</f>
        <v>0</v>
      </c>
      <c r="AJ88" s="80">
        <f>_xlfn.IFNA(VLOOKUP($B88,'FST OMT'!$C:$AH,AJ$1,0),0)+_xlfn.IFNA(VLOOKUP($B88,'FST CV'!$C:$AH,AJ$1,0),0)+_xlfn.IFNA(VLOOKUP($B88,'FST TT'!$C:$AH,AJ$1,0),0)</f>
        <v>0</v>
      </c>
      <c r="AK88" s="80">
        <f>_xlfn.IFNA(VLOOKUP($B88,'FST OMT'!$C:$AH,AK$1,0),0)+_xlfn.IFNA(VLOOKUP($B88,'FST CV'!$C:$AH,AK$1,0),0)+_xlfn.IFNA(VLOOKUP($B88,'FST TT'!$C:$AH,AK$1,0),0)</f>
        <v>0</v>
      </c>
      <c r="AL88" s="80">
        <f>_xlfn.IFNA(VLOOKUP($B88,'FST OMT'!$C:$AH,AL$1,0),0)+_xlfn.IFNA(VLOOKUP($B88,'FST CV'!$C:$AH,AL$1,0),0)+_xlfn.IFNA(VLOOKUP($B88,'FST TT'!$C:$AH,AL$1,0),0)</f>
        <v>0</v>
      </c>
      <c r="AM88" s="80">
        <f t="shared" ref="AM88:AM90" si="247">SUM(AG88:AH88)</f>
        <v>0</v>
      </c>
      <c r="AN88" s="80">
        <f t="shared" ref="AN88:AN90" si="248">AJ88*$AN$2</f>
        <v>0</v>
      </c>
      <c r="AO88" s="80">
        <f t="shared" ref="AO88:AO90" si="249">AJ88*$AO$2</f>
        <v>0</v>
      </c>
      <c r="AQ88" s="96">
        <f t="shared" ref="AQ88:AQ90" si="250">IFERROR(G88/SUM($G88:$N88),0)</f>
        <v>0</v>
      </c>
      <c r="AR88" s="96">
        <f t="shared" ref="AR88:AR90" si="251">IFERROR(H88/SUM($G88:$N88),0)</f>
        <v>0</v>
      </c>
      <c r="AS88" s="96">
        <f t="shared" ref="AS88:AS90" si="252">IFERROR(I88/SUM($G88:$N88),0)</f>
        <v>0</v>
      </c>
      <c r="AT88" s="96">
        <f t="shared" ref="AT88:AT90" si="253">IFERROR(J88/SUM($G88:$N88),0)</f>
        <v>0</v>
      </c>
      <c r="AU88" s="96">
        <f t="shared" ref="AU88:AU90" si="254">IFERROR(K88/SUM($G88:$N88),0)</f>
        <v>0</v>
      </c>
      <c r="AV88" s="96">
        <f t="shared" ref="AV88:AV90" si="255">IFERROR(L88/SUM($G88:$N88),0)</f>
        <v>0</v>
      </c>
      <c r="AW88" s="96">
        <f t="shared" ref="AW88:AW90" si="256">IFERROR(M88/SUM($G88:$N88),0)</f>
        <v>0</v>
      </c>
      <c r="AX88" s="96">
        <f t="shared" ref="AX88:AX90" si="257">IFERROR(N88/SUM($G88:$N88),0)</f>
        <v>0</v>
      </c>
      <c r="AY88" s="96">
        <f t="shared" ref="AY88:AY90" si="258">IFERROR(O88/SUM($G88:$N88),0)</f>
        <v>0</v>
      </c>
      <c r="AZ88" s="96">
        <f t="shared" ref="AZ88:AZ90" si="259">IFERROR(P88/SUM($G88:$N88),0)</f>
        <v>0</v>
      </c>
      <c r="BA88" s="96">
        <f t="shared" ref="BA88:BA90" si="260">IFERROR(Q88/SUM($G88:$N88),0)</f>
        <v>0</v>
      </c>
      <c r="BB88" s="96">
        <f t="shared" ref="BB88:BB90" si="261">IFERROR(S88/SUM($S88:$Z88),0)</f>
        <v>0</v>
      </c>
      <c r="BC88" s="96">
        <f t="shared" ref="BC88:BC90" si="262">IFERROR(T88/SUM($S88:$Z88),0)</f>
        <v>0</v>
      </c>
      <c r="BD88" s="96">
        <f t="shared" ref="BD88:BD90" si="263">IFERROR(U88/SUM($S88:$Z88),0)</f>
        <v>0</v>
      </c>
      <c r="BE88" s="96">
        <f t="shared" ref="BE88:BE90" si="264">IFERROR(V88/SUM($S88:$Z88),0)</f>
        <v>0</v>
      </c>
      <c r="BF88" s="96">
        <f t="shared" ref="BF88:BF90" si="265">IFERROR(W88/SUM($S88:$Z88),0)</f>
        <v>0</v>
      </c>
      <c r="BG88" s="96">
        <f t="shared" ref="BG88:BG90" si="266">IFERROR(X88/SUM($S88:$Z88),0)</f>
        <v>0</v>
      </c>
      <c r="BH88" s="96">
        <f t="shared" ref="BH88:BH90" si="267">IFERROR(Y88/SUM($S88:$Z88),0)</f>
        <v>0</v>
      </c>
      <c r="BI88" s="96">
        <f t="shared" ref="BI88:BI90" si="268">IFERROR(Z88/SUM($S88:$Z88),0)</f>
        <v>0</v>
      </c>
      <c r="BJ88" s="96">
        <f t="shared" ref="BJ88:BJ90" si="269">IFERROR(AA88/SUM($S88:$Z88),0)</f>
        <v>0</v>
      </c>
      <c r="BK88" s="96">
        <f t="shared" ref="BK88:BK90" si="270">IFERROR(AB88/SUM($S88:$Z88),0)</f>
        <v>0</v>
      </c>
      <c r="BL88" s="96">
        <f t="shared" ref="BL88:BL90" si="271">IFERROR(AC88/SUM($S88:$Z88),0)</f>
        <v>0</v>
      </c>
      <c r="BM88" s="96">
        <f t="shared" ref="BM88:BM90" si="272">IFERROR(AE88/SUM($AE88:$AL88),0)</f>
        <v>0</v>
      </c>
      <c r="BN88" s="96">
        <f t="shared" ref="BN88:BN90" si="273">IFERROR(AF88/SUM($AE88:$AL88),0)</f>
        <v>0</v>
      </c>
      <c r="BO88" s="96">
        <f t="shared" ref="BO88:BO90" si="274">IFERROR(AG88/SUM($AE88:$AL88),0)</f>
        <v>0</v>
      </c>
      <c r="BP88" s="96">
        <f t="shared" ref="BP88:BP90" si="275">IFERROR(AH88/SUM($AE88:$AL88),0)</f>
        <v>0</v>
      </c>
      <c r="BQ88" s="96">
        <f t="shared" ref="BQ88:BQ90" si="276">IFERROR(AI88/SUM($AE88:$AL88),0)</f>
        <v>0</v>
      </c>
      <c r="BR88" s="96">
        <f t="shared" ref="BR88:BR90" si="277">IFERROR(AJ88/SUM($AE88:$AL88),0)</f>
        <v>0</v>
      </c>
      <c r="BS88" s="96">
        <f t="shared" ref="BS88:BS90" si="278">IFERROR(AK88/SUM($AE88:$AL88),0)</f>
        <v>0</v>
      </c>
      <c r="BT88" s="96">
        <f t="shared" ref="BT88:BT90" si="279">IFERROR(AL88/SUM($AE88:$AL88),0)</f>
        <v>0</v>
      </c>
      <c r="BU88" s="96">
        <f t="shared" ref="BU88:BU90" si="280">IFERROR(AM88/SUM($AE88:$AL88),0)</f>
        <v>0</v>
      </c>
      <c r="BV88" s="96">
        <f t="shared" ref="BV88:BV90" si="281">IFERROR(AN88/SUM($AE88:$AL88),0)</f>
        <v>0</v>
      </c>
      <c r="BW88" s="96">
        <f t="shared" ref="BW88:BW90" si="282">IFERROR(AO88/SUM($AE88:$AL88),0)</f>
        <v>0</v>
      </c>
      <c r="BY88" s="46" t="str">
        <f>_xlfn.IFNA(VLOOKUP(C88,Master_Item!B:D,3,0),0)</f>
        <v>Oishi</v>
      </c>
    </row>
    <row r="89" spans="2:77">
      <c r="B89" s="74">
        <v>310003569</v>
      </c>
      <c r="C89" s="74">
        <v>310003569</v>
      </c>
      <c r="D89" s="46" t="s">
        <v>939</v>
      </c>
      <c r="F89" s="80">
        <f>_xlfn.IFNA(VLOOKUP($B89,'FST MT'!$A:$K,F$1,0),0)</f>
        <v>0</v>
      </c>
      <c r="G89" s="80">
        <f>_xlfn.IFNA(VLOOKUP($B89,'FST OMT'!$C:$AH,G$1,0),0)+_xlfn.IFNA(VLOOKUP($B89,'FST CV'!$C:$AH,G$1,0),0)+_xlfn.IFNA(VLOOKUP($B89,'FST TT'!$C:$AH,G$1,0),0)</f>
        <v>0</v>
      </c>
      <c r="H89" s="80">
        <f>_xlfn.IFNA(VLOOKUP($B89,'FST OMT'!$C:$AH,H$1,0),0)+_xlfn.IFNA(VLOOKUP($B89,'FST CV'!$C:$AH,H$1,0),0)+_xlfn.IFNA(VLOOKUP($B89,'FST TT'!$C:$AH,H$1,0),0)</f>
        <v>0</v>
      </c>
      <c r="I89" s="80">
        <f>_xlfn.IFNA(VLOOKUP($B89,'FST OMT'!$C:$AH,I$1,0),0)+_xlfn.IFNA(VLOOKUP($B89,'FST CV'!$C:$AH,I$1,0),0)+_xlfn.IFNA(VLOOKUP($B89,'FST TT'!$C:$AH,I$1,0),0)</f>
        <v>0</v>
      </c>
      <c r="J89" s="80">
        <f>_xlfn.IFNA(VLOOKUP($B89,'FST OMT'!$C:$AH,J$1,0),0)+_xlfn.IFNA(VLOOKUP($B89,'FST CV'!$C:$AH,J$1,0),0)+_xlfn.IFNA(VLOOKUP($B89,'FST TT'!$C:$AH,J$1,0),0)</f>
        <v>0</v>
      </c>
      <c r="K89" s="80">
        <f>_xlfn.IFNA(VLOOKUP($B89,'FST OMT'!$C:$AH,K$1,0),0)+_xlfn.IFNA(VLOOKUP($B89,'FST CV'!$C:$AH,K$1,0),0)+_xlfn.IFNA(VLOOKUP($B89,'FST TT'!$C:$AH,K$1,0),0)</f>
        <v>0</v>
      </c>
      <c r="L89" s="80">
        <f>_xlfn.IFNA(VLOOKUP($B89,'FST OMT'!$C:$AH,L$1,0),0)+_xlfn.IFNA(VLOOKUP($B89,'FST CV'!$C:$AH,L$1,0),0)+_xlfn.IFNA(VLOOKUP($B89,'FST TT'!$C:$AH,L$1,0),0)</f>
        <v>0</v>
      </c>
      <c r="M89" s="80">
        <f>_xlfn.IFNA(VLOOKUP($B89,'FST OMT'!$C:$AH,M$1,0),0)+_xlfn.IFNA(VLOOKUP($B89,'FST CV'!$C:$AH,M$1,0),0)+_xlfn.IFNA(VLOOKUP($B89,'FST TT'!$C:$AH,M$1,0),0)</f>
        <v>0</v>
      </c>
      <c r="N89" s="80">
        <f>_xlfn.IFNA(VLOOKUP($B89,'FST OMT'!$C:$AH,N$1,0),0)+_xlfn.IFNA(VLOOKUP($B89,'FST CV'!$C:$AH,N$1,0),0)+_xlfn.IFNA(VLOOKUP($B89,'FST TT'!$C:$AH,N$1,0),0)</f>
        <v>0</v>
      </c>
      <c r="O89" s="80">
        <f t="shared" si="241"/>
        <v>0</v>
      </c>
      <c r="P89" s="80">
        <f t="shared" si="242"/>
        <v>0</v>
      </c>
      <c r="Q89" s="80">
        <f t="shared" si="243"/>
        <v>0</v>
      </c>
      <c r="R89" s="80">
        <f>_xlfn.IFNA(VLOOKUP($B89,'FST MT'!$C:$FS,67,0),0)</f>
        <v>0</v>
      </c>
      <c r="S89" s="80">
        <f>_xlfn.IFNA(VLOOKUP($B89,'FST OMT'!$C:$AH,S$1,0),0)+_xlfn.IFNA(VLOOKUP($B89,'FST CV'!$C:$AH,S$1,0),0)+_xlfn.IFNA(VLOOKUP($B89,'FST TT'!$C:$AH,S$1,0),0)</f>
        <v>0</v>
      </c>
      <c r="T89" s="80">
        <f>_xlfn.IFNA(VLOOKUP($B89,'FST OMT'!$C:$AH,T$1,0),0)+_xlfn.IFNA(VLOOKUP($B89,'FST CV'!$C:$AH,T$1,0),0)+_xlfn.IFNA(VLOOKUP($B89,'FST TT'!$C:$AH,T$1,0),0)</f>
        <v>0</v>
      </c>
      <c r="U89" s="80">
        <f>_xlfn.IFNA(VLOOKUP($B89,'FST OMT'!$C:$AH,U$1,0),0)+_xlfn.IFNA(VLOOKUP($B89,'FST CV'!$C:$AH,U$1,0),0)+_xlfn.IFNA(VLOOKUP($B89,'FST TT'!$C:$AH,U$1,0),0)</f>
        <v>0</v>
      </c>
      <c r="V89" s="80">
        <f>_xlfn.IFNA(VLOOKUP($B89,'FST OMT'!$C:$AH,V$1,0),0)+_xlfn.IFNA(VLOOKUP($B89,'FST CV'!$C:$AH,V$1,0),0)+_xlfn.IFNA(VLOOKUP($B89,'FST TT'!$C:$AH,V$1,0),0)</f>
        <v>0</v>
      </c>
      <c r="W89" s="80">
        <f>_xlfn.IFNA(VLOOKUP($B89,'FST OMT'!$C:$AH,W$1,0),0)+_xlfn.IFNA(VLOOKUP($B89,'FST CV'!$C:$AH,W$1,0),0)+_xlfn.IFNA(VLOOKUP($B89,'FST TT'!$C:$AH,W$1,0),0)</f>
        <v>0</v>
      </c>
      <c r="X89" s="80">
        <f>_xlfn.IFNA(VLOOKUP($B89,'FST OMT'!$C:$AH,X$1,0),0)+_xlfn.IFNA(VLOOKUP($B89,'FST CV'!$C:$AH,X$1,0),0)+_xlfn.IFNA(VLOOKUP($B89,'FST TT'!$C:$AH,X$1,0),0)</f>
        <v>0</v>
      </c>
      <c r="Y89" s="80">
        <f>_xlfn.IFNA(VLOOKUP($B89,'FST OMT'!$C:$AH,Y$1,0),0)+_xlfn.IFNA(VLOOKUP($B89,'FST CV'!$C:$AH,Y$1,0),0)+_xlfn.IFNA(VLOOKUP($B89,'FST TT'!$C:$AH,Y$1,0),0)</f>
        <v>0</v>
      </c>
      <c r="Z89" s="80">
        <f>_xlfn.IFNA(VLOOKUP($B89,'FST OMT'!$C:$AH,Z$1,0),0)+_xlfn.IFNA(VLOOKUP($B89,'FST CV'!$C:$AH,Z$1,0),0)+_xlfn.IFNA(VLOOKUP($B89,'FST TT'!$C:$AH,Z$1,0),0)</f>
        <v>0</v>
      </c>
      <c r="AA89" s="80">
        <f t="shared" si="244"/>
        <v>0</v>
      </c>
      <c r="AB89" s="80">
        <f t="shared" si="245"/>
        <v>0</v>
      </c>
      <c r="AC89" s="80">
        <f t="shared" si="246"/>
        <v>0</v>
      </c>
      <c r="AD89" s="80">
        <f>_xlfn.IFNA(VLOOKUP($B89,'FST MT'!$C:$FS,123,0),0)</f>
        <v>0</v>
      </c>
      <c r="AE89" s="80">
        <f>_xlfn.IFNA(VLOOKUP($B89,'FST OMT'!$C:$AH,AE$1,0),0)+_xlfn.IFNA(VLOOKUP($B89,'FST CV'!$C:$AH,AE$1,0),0)+_xlfn.IFNA(VLOOKUP($B89,'FST TT'!$C:$AH,AE$1,0),0)</f>
        <v>0</v>
      </c>
      <c r="AF89" s="80">
        <f>_xlfn.IFNA(VLOOKUP($B89,'FST OMT'!$C:$AH,AF$1,0),0)+_xlfn.IFNA(VLOOKUP($B89,'FST CV'!$C:$AH,AF$1,0),0)+_xlfn.IFNA(VLOOKUP($B89,'FST TT'!$C:$AH,AF$1,0),0)</f>
        <v>0</v>
      </c>
      <c r="AG89" s="80">
        <f>_xlfn.IFNA(VLOOKUP($B89,'FST OMT'!$C:$AH,AG$1,0),0)+_xlfn.IFNA(VLOOKUP($B89,'FST CV'!$C:$AH,AG$1,0),0)+_xlfn.IFNA(VLOOKUP($B89,'FST TT'!$C:$AH,AG$1,0),0)</f>
        <v>0</v>
      </c>
      <c r="AH89" s="80">
        <f>_xlfn.IFNA(VLOOKUP($B89,'FST OMT'!$C:$AH,AH$1,0),0)+_xlfn.IFNA(VLOOKUP($B89,'FST CV'!$C:$AH,AH$1,0),0)+_xlfn.IFNA(VLOOKUP($B89,'FST TT'!$C:$AH,AH$1,0),0)</f>
        <v>0</v>
      </c>
      <c r="AI89" s="80">
        <f>_xlfn.IFNA(VLOOKUP($B89,'FST OMT'!$C:$AH,AI$1,0),0)+_xlfn.IFNA(VLOOKUP($B89,'FST CV'!$C:$AH,AI$1,0),0)+_xlfn.IFNA(VLOOKUP($B89,'FST TT'!$C:$AH,AI$1,0),0)</f>
        <v>0</v>
      </c>
      <c r="AJ89" s="80">
        <f>_xlfn.IFNA(VLOOKUP($B89,'FST OMT'!$C:$AH,AJ$1,0),0)+_xlfn.IFNA(VLOOKUP($B89,'FST CV'!$C:$AH,AJ$1,0),0)+_xlfn.IFNA(VLOOKUP($B89,'FST TT'!$C:$AH,AJ$1,0),0)</f>
        <v>0</v>
      </c>
      <c r="AK89" s="80">
        <f>_xlfn.IFNA(VLOOKUP($B89,'FST OMT'!$C:$AH,AK$1,0),0)+_xlfn.IFNA(VLOOKUP($B89,'FST CV'!$C:$AH,AK$1,0),0)+_xlfn.IFNA(VLOOKUP($B89,'FST TT'!$C:$AH,AK$1,0),0)</f>
        <v>0</v>
      </c>
      <c r="AL89" s="80">
        <f>_xlfn.IFNA(VLOOKUP($B89,'FST OMT'!$C:$AH,AL$1,0),0)+_xlfn.IFNA(VLOOKUP($B89,'FST CV'!$C:$AH,AL$1,0),0)+_xlfn.IFNA(VLOOKUP($B89,'FST TT'!$C:$AH,AL$1,0),0)</f>
        <v>0</v>
      </c>
      <c r="AM89" s="80">
        <f t="shared" si="247"/>
        <v>0</v>
      </c>
      <c r="AN89" s="80">
        <f t="shared" si="248"/>
        <v>0</v>
      </c>
      <c r="AO89" s="80">
        <f t="shared" si="249"/>
        <v>0</v>
      </c>
      <c r="AQ89" s="96">
        <f t="shared" si="250"/>
        <v>0</v>
      </c>
      <c r="AR89" s="96">
        <f t="shared" si="251"/>
        <v>0</v>
      </c>
      <c r="AS89" s="96">
        <f t="shared" si="252"/>
        <v>0</v>
      </c>
      <c r="AT89" s="96">
        <f t="shared" si="253"/>
        <v>0</v>
      </c>
      <c r="AU89" s="96">
        <f t="shared" si="254"/>
        <v>0</v>
      </c>
      <c r="AV89" s="96">
        <f t="shared" si="255"/>
        <v>0</v>
      </c>
      <c r="AW89" s="96">
        <f t="shared" si="256"/>
        <v>0</v>
      </c>
      <c r="AX89" s="96">
        <f t="shared" si="257"/>
        <v>0</v>
      </c>
      <c r="AY89" s="96">
        <f t="shared" si="258"/>
        <v>0</v>
      </c>
      <c r="AZ89" s="96">
        <f t="shared" si="259"/>
        <v>0</v>
      </c>
      <c r="BA89" s="96">
        <f t="shared" si="260"/>
        <v>0</v>
      </c>
      <c r="BB89" s="96">
        <f t="shared" si="261"/>
        <v>0</v>
      </c>
      <c r="BC89" s="96">
        <f t="shared" si="262"/>
        <v>0</v>
      </c>
      <c r="BD89" s="96">
        <f t="shared" si="263"/>
        <v>0</v>
      </c>
      <c r="BE89" s="96">
        <f t="shared" si="264"/>
        <v>0</v>
      </c>
      <c r="BF89" s="96">
        <f t="shared" si="265"/>
        <v>0</v>
      </c>
      <c r="BG89" s="96">
        <f t="shared" si="266"/>
        <v>0</v>
      </c>
      <c r="BH89" s="96">
        <f t="shared" si="267"/>
        <v>0</v>
      </c>
      <c r="BI89" s="96">
        <f t="shared" si="268"/>
        <v>0</v>
      </c>
      <c r="BJ89" s="96">
        <f t="shared" si="269"/>
        <v>0</v>
      </c>
      <c r="BK89" s="96">
        <f t="shared" si="270"/>
        <v>0</v>
      </c>
      <c r="BL89" s="96">
        <f t="shared" si="271"/>
        <v>0</v>
      </c>
      <c r="BM89" s="96">
        <f t="shared" si="272"/>
        <v>0</v>
      </c>
      <c r="BN89" s="96">
        <f t="shared" si="273"/>
        <v>0</v>
      </c>
      <c r="BO89" s="96">
        <f t="shared" si="274"/>
        <v>0</v>
      </c>
      <c r="BP89" s="96">
        <f t="shared" si="275"/>
        <v>0</v>
      </c>
      <c r="BQ89" s="96">
        <f t="shared" si="276"/>
        <v>0</v>
      </c>
      <c r="BR89" s="96">
        <f t="shared" si="277"/>
        <v>0</v>
      </c>
      <c r="BS89" s="96">
        <f t="shared" si="278"/>
        <v>0</v>
      </c>
      <c r="BT89" s="96">
        <f t="shared" si="279"/>
        <v>0</v>
      </c>
      <c r="BU89" s="96">
        <f t="shared" si="280"/>
        <v>0</v>
      </c>
      <c r="BV89" s="96">
        <f t="shared" si="281"/>
        <v>0</v>
      </c>
      <c r="BW89" s="96">
        <f t="shared" si="282"/>
        <v>0</v>
      </c>
      <c r="BY89" s="46" t="str">
        <f>_xlfn.IFNA(VLOOKUP(C89,Master_Item!B:D,3,0),0)</f>
        <v>V-Boots</v>
      </c>
    </row>
    <row r="90" spans="2:77">
      <c r="B90" s="74">
        <v>310003570</v>
      </c>
      <c r="C90" s="74">
        <v>310003570</v>
      </c>
      <c r="D90" s="46" t="s">
        <v>940</v>
      </c>
      <c r="F90" s="80">
        <f>_xlfn.IFNA(VLOOKUP($B90,'FST MT'!$A:$K,F$1,0),0)</f>
        <v>0</v>
      </c>
      <c r="G90" s="80">
        <f>_xlfn.IFNA(VLOOKUP($B90,'FST OMT'!$C:$AH,G$1,0),0)+_xlfn.IFNA(VLOOKUP($B90,'FST CV'!$C:$AH,G$1,0),0)+_xlfn.IFNA(VLOOKUP($B90,'FST TT'!$C:$AH,G$1,0),0)</f>
        <v>0</v>
      </c>
      <c r="H90" s="80">
        <f>_xlfn.IFNA(VLOOKUP($B90,'FST OMT'!$C:$AH,H$1,0),0)+_xlfn.IFNA(VLOOKUP($B90,'FST CV'!$C:$AH,H$1,0),0)+_xlfn.IFNA(VLOOKUP($B90,'FST TT'!$C:$AH,H$1,0),0)</f>
        <v>0</v>
      </c>
      <c r="I90" s="80">
        <f>_xlfn.IFNA(VLOOKUP($B90,'FST OMT'!$C:$AH,I$1,0),0)+_xlfn.IFNA(VLOOKUP($B90,'FST CV'!$C:$AH,I$1,0),0)+_xlfn.IFNA(VLOOKUP($B90,'FST TT'!$C:$AH,I$1,0),0)</f>
        <v>0</v>
      </c>
      <c r="J90" s="80">
        <f>_xlfn.IFNA(VLOOKUP($B90,'FST OMT'!$C:$AH,J$1,0),0)+_xlfn.IFNA(VLOOKUP($B90,'FST CV'!$C:$AH,J$1,0),0)+_xlfn.IFNA(VLOOKUP($B90,'FST TT'!$C:$AH,J$1,0),0)</f>
        <v>0</v>
      </c>
      <c r="K90" s="80">
        <f>_xlfn.IFNA(VLOOKUP($B90,'FST OMT'!$C:$AH,K$1,0),0)+_xlfn.IFNA(VLOOKUP($B90,'FST CV'!$C:$AH,K$1,0),0)+_xlfn.IFNA(VLOOKUP($B90,'FST TT'!$C:$AH,K$1,0),0)</f>
        <v>0</v>
      </c>
      <c r="L90" s="80">
        <f>_xlfn.IFNA(VLOOKUP($B90,'FST OMT'!$C:$AH,L$1,0),0)+_xlfn.IFNA(VLOOKUP($B90,'FST CV'!$C:$AH,L$1,0),0)+_xlfn.IFNA(VLOOKUP($B90,'FST TT'!$C:$AH,L$1,0),0)</f>
        <v>0</v>
      </c>
      <c r="M90" s="80">
        <f>_xlfn.IFNA(VLOOKUP($B90,'FST OMT'!$C:$AH,M$1,0),0)+_xlfn.IFNA(VLOOKUP($B90,'FST CV'!$C:$AH,M$1,0),0)+_xlfn.IFNA(VLOOKUP($B90,'FST TT'!$C:$AH,M$1,0),0)</f>
        <v>0</v>
      </c>
      <c r="N90" s="80">
        <f>_xlfn.IFNA(VLOOKUP($B90,'FST OMT'!$C:$AH,N$1,0),0)+_xlfn.IFNA(VLOOKUP($B90,'FST CV'!$C:$AH,N$1,0),0)+_xlfn.IFNA(VLOOKUP($B90,'FST TT'!$C:$AH,N$1,0),0)</f>
        <v>0</v>
      </c>
      <c r="O90" s="80">
        <f t="shared" si="241"/>
        <v>0</v>
      </c>
      <c r="P90" s="80">
        <f t="shared" si="242"/>
        <v>0</v>
      </c>
      <c r="Q90" s="80">
        <f t="shared" si="243"/>
        <v>0</v>
      </c>
      <c r="R90" s="80">
        <f>_xlfn.IFNA(VLOOKUP($B90,'FST MT'!$C:$FS,67,0),0)</f>
        <v>0</v>
      </c>
      <c r="S90" s="80">
        <f>_xlfn.IFNA(VLOOKUP($B90,'FST OMT'!$C:$AH,S$1,0),0)+_xlfn.IFNA(VLOOKUP($B90,'FST CV'!$C:$AH,S$1,0),0)+_xlfn.IFNA(VLOOKUP($B90,'FST TT'!$C:$AH,S$1,0),0)</f>
        <v>0</v>
      </c>
      <c r="T90" s="80">
        <f>_xlfn.IFNA(VLOOKUP($B90,'FST OMT'!$C:$AH,T$1,0),0)+_xlfn.IFNA(VLOOKUP($B90,'FST CV'!$C:$AH,T$1,0),0)+_xlfn.IFNA(VLOOKUP($B90,'FST TT'!$C:$AH,T$1,0),0)</f>
        <v>0</v>
      </c>
      <c r="U90" s="80">
        <f>_xlfn.IFNA(VLOOKUP($B90,'FST OMT'!$C:$AH,U$1,0),0)+_xlfn.IFNA(VLOOKUP($B90,'FST CV'!$C:$AH,U$1,0),0)+_xlfn.IFNA(VLOOKUP($B90,'FST TT'!$C:$AH,U$1,0),0)</f>
        <v>0</v>
      </c>
      <c r="V90" s="80">
        <f>_xlfn.IFNA(VLOOKUP($B90,'FST OMT'!$C:$AH,V$1,0),0)+_xlfn.IFNA(VLOOKUP($B90,'FST CV'!$C:$AH,V$1,0),0)+_xlfn.IFNA(VLOOKUP($B90,'FST TT'!$C:$AH,V$1,0),0)</f>
        <v>0</v>
      </c>
      <c r="W90" s="80">
        <f>_xlfn.IFNA(VLOOKUP($B90,'FST OMT'!$C:$AH,W$1,0),0)+_xlfn.IFNA(VLOOKUP($B90,'FST CV'!$C:$AH,W$1,0),0)+_xlfn.IFNA(VLOOKUP($B90,'FST TT'!$C:$AH,W$1,0),0)</f>
        <v>0</v>
      </c>
      <c r="X90" s="80">
        <f>_xlfn.IFNA(VLOOKUP($B90,'FST OMT'!$C:$AH,X$1,0),0)+_xlfn.IFNA(VLOOKUP($B90,'FST CV'!$C:$AH,X$1,0),0)+_xlfn.IFNA(VLOOKUP($B90,'FST TT'!$C:$AH,X$1,0),0)</f>
        <v>0</v>
      </c>
      <c r="Y90" s="80">
        <f>_xlfn.IFNA(VLOOKUP($B90,'FST OMT'!$C:$AH,Y$1,0),0)+_xlfn.IFNA(VLOOKUP($B90,'FST CV'!$C:$AH,Y$1,0),0)+_xlfn.IFNA(VLOOKUP($B90,'FST TT'!$C:$AH,Y$1,0),0)</f>
        <v>0</v>
      </c>
      <c r="Z90" s="80">
        <f>_xlfn.IFNA(VLOOKUP($B90,'FST OMT'!$C:$AH,Z$1,0),0)+_xlfn.IFNA(VLOOKUP($B90,'FST CV'!$C:$AH,Z$1,0),0)+_xlfn.IFNA(VLOOKUP($B90,'FST TT'!$C:$AH,Z$1,0),0)</f>
        <v>0</v>
      </c>
      <c r="AA90" s="80">
        <f t="shared" si="244"/>
        <v>0</v>
      </c>
      <c r="AB90" s="80">
        <f t="shared" si="245"/>
        <v>0</v>
      </c>
      <c r="AC90" s="80">
        <f t="shared" si="246"/>
        <v>0</v>
      </c>
      <c r="AD90" s="80">
        <f>_xlfn.IFNA(VLOOKUP($B90,'FST MT'!$C:$FS,123,0),0)</f>
        <v>0</v>
      </c>
      <c r="AE90" s="80">
        <f>_xlfn.IFNA(VLOOKUP($B90,'FST OMT'!$C:$AH,AE$1,0),0)+_xlfn.IFNA(VLOOKUP($B90,'FST CV'!$C:$AH,AE$1,0),0)+_xlfn.IFNA(VLOOKUP($B90,'FST TT'!$C:$AH,AE$1,0),0)</f>
        <v>0</v>
      </c>
      <c r="AF90" s="80">
        <f>_xlfn.IFNA(VLOOKUP($B90,'FST OMT'!$C:$AH,AF$1,0),0)+_xlfn.IFNA(VLOOKUP($B90,'FST CV'!$C:$AH,AF$1,0),0)+_xlfn.IFNA(VLOOKUP($B90,'FST TT'!$C:$AH,AF$1,0),0)</f>
        <v>0</v>
      </c>
      <c r="AG90" s="80">
        <f>_xlfn.IFNA(VLOOKUP($B90,'FST OMT'!$C:$AH,AG$1,0),0)+_xlfn.IFNA(VLOOKUP($B90,'FST CV'!$C:$AH,AG$1,0),0)+_xlfn.IFNA(VLOOKUP($B90,'FST TT'!$C:$AH,AG$1,0),0)</f>
        <v>0</v>
      </c>
      <c r="AH90" s="80">
        <f>_xlfn.IFNA(VLOOKUP($B90,'FST OMT'!$C:$AH,AH$1,0),0)+_xlfn.IFNA(VLOOKUP($B90,'FST CV'!$C:$AH,AH$1,0),0)+_xlfn.IFNA(VLOOKUP($B90,'FST TT'!$C:$AH,AH$1,0),0)</f>
        <v>0</v>
      </c>
      <c r="AI90" s="80">
        <f>_xlfn.IFNA(VLOOKUP($B90,'FST OMT'!$C:$AH,AI$1,0),0)+_xlfn.IFNA(VLOOKUP($B90,'FST CV'!$C:$AH,AI$1,0),0)+_xlfn.IFNA(VLOOKUP($B90,'FST TT'!$C:$AH,AI$1,0),0)</f>
        <v>0</v>
      </c>
      <c r="AJ90" s="80">
        <f>_xlfn.IFNA(VLOOKUP($B90,'FST OMT'!$C:$AH,AJ$1,0),0)+_xlfn.IFNA(VLOOKUP($B90,'FST CV'!$C:$AH,AJ$1,0),0)+_xlfn.IFNA(VLOOKUP($B90,'FST TT'!$C:$AH,AJ$1,0),0)</f>
        <v>0</v>
      </c>
      <c r="AK90" s="80">
        <f>_xlfn.IFNA(VLOOKUP($B90,'FST OMT'!$C:$AH,AK$1,0),0)+_xlfn.IFNA(VLOOKUP($B90,'FST CV'!$C:$AH,AK$1,0),0)+_xlfn.IFNA(VLOOKUP($B90,'FST TT'!$C:$AH,AK$1,0),0)</f>
        <v>0</v>
      </c>
      <c r="AL90" s="80">
        <f>_xlfn.IFNA(VLOOKUP($B90,'FST OMT'!$C:$AH,AL$1,0),0)+_xlfn.IFNA(VLOOKUP($B90,'FST CV'!$C:$AH,AL$1,0),0)+_xlfn.IFNA(VLOOKUP($B90,'FST TT'!$C:$AH,AL$1,0),0)</f>
        <v>0</v>
      </c>
      <c r="AM90" s="80">
        <f t="shared" si="247"/>
        <v>0</v>
      </c>
      <c r="AN90" s="80">
        <f t="shared" si="248"/>
        <v>0</v>
      </c>
      <c r="AO90" s="80">
        <f t="shared" si="249"/>
        <v>0</v>
      </c>
      <c r="AQ90" s="96">
        <f t="shared" si="250"/>
        <v>0</v>
      </c>
      <c r="AR90" s="96">
        <f t="shared" si="251"/>
        <v>0</v>
      </c>
      <c r="AS90" s="96">
        <f t="shared" si="252"/>
        <v>0</v>
      </c>
      <c r="AT90" s="96">
        <f t="shared" si="253"/>
        <v>0</v>
      </c>
      <c r="AU90" s="96">
        <f t="shared" si="254"/>
        <v>0</v>
      </c>
      <c r="AV90" s="96">
        <f t="shared" si="255"/>
        <v>0</v>
      </c>
      <c r="AW90" s="96">
        <f t="shared" si="256"/>
        <v>0</v>
      </c>
      <c r="AX90" s="96">
        <f t="shared" si="257"/>
        <v>0</v>
      </c>
      <c r="AY90" s="96">
        <f t="shared" si="258"/>
        <v>0</v>
      </c>
      <c r="AZ90" s="96">
        <f t="shared" si="259"/>
        <v>0</v>
      </c>
      <c r="BA90" s="96">
        <f t="shared" si="260"/>
        <v>0</v>
      </c>
      <c r="BB90" s="96">
        <f t="shared" si="261"/>
        <v>0</v>
      </c>
      <c r="BC90" s="96">
        <f t="shared" si="262"/>
        <v>0</v>
      </c>
      <c r="BD90" s="96">
        <f t="shared" si="263"/>
        <v>0</v>
      </c>
      <c r="BE90" s="96">
        <f t="shared" si="264"/>
        <v>0</v>
      </c>
      <c r="BF90" s="96">
        <f t="shared" si="265"/>
        <v>0</v>
      </c>
      <c r="BG90" s="96">
        <f t="shared" si="266"/>
        <v>0</v>
      </c>
      <c r="BH90" s="96">
        <f t="shared" si="267"/>
        <v>0</v>
      </c>
      <c r="BI90" s="96">
        <f t="shared" si="268"/>
        <v>0</v>
      </c>
      <c r="BJ90" s="96">
        <f t="shared" si="269"/>
        <v>0</v>
      </c>
      <c r="BK90" s="96">
        <f t="shared" si="270"/>
        <v>0</v>
      </c>
      <c r="BL90" s="96">
        <f t="shared" si="271"/>
        <v>0</v>
      </c>
      <c r="BM90" s="96">
        <f t="shared" si="272"/>
        <v>0</v>
      </c>
      <c r="BN90" s="96">
        <f t="shared" si="273"/>
        <v>0</v>
      </c>
      <c r="BO90" s="96">
        <f t="shared" si="274"/>
        <v>0</v>
      </c>
      <c r="BP90" s="96">
        <f t="shared" si="275"/>
        <v>0</v>
      </c>
      <c r="BQ90" s="96">
        <f t="shared" si="276"/>
        <v>0</v>
      </c>
      <c r="BR90" s="96">
        <f t="shared" si="277"/>
        <v>0</v>
      </c>
      <c r="BS90" s="96">
        <f t="shared" si="278"/>
        <v>0</v>
      </c>
      <c r="BT90" s="96">
        <f t="shared" si="279"/>
        <v>0</v>
      </c>
      <c r="BU90" s="96">
        <f t="shared" si="280"/>
        <v>0</v>
      </c>
      <c r="BV90" s="96">
        <f t="shared" si="281"/>
        <v>0</v>
      </c>
      <c r="BW90" s="96">
        <f t="shared" si="282"/>
        <v>0</v>
      </c>
      <c r="BY90" s="46" t="str">
        <f>_xlfn.IFNA(VLOOKUP(C90,Master_Item!B:D,3,0),0)</f>
        <v>V-Boots</v>
      </c>
    </row>
    <row r="91" spans="2:77">
      <c r="B91" s="74">
        <v>310004338</v>
      </c>
      <c r="C91" s="74">
        <v>310004338</v>
      </c>
      <c r="D91" s="46" t="s">
        <v>1030</v>
      </c>
      <c r="F91" s="80">
        <f>_xlfn.IFNA(VLOOKUP($B91,'FST MT'!$A:$K,F$1,0),0)</f>
        <v>4510</v>
      </c>
      <c r="G91" s="80">
        <f>_xlfn.IFNA(VLOOKUP($B91,'FST OMT'!$C:$AH,G$1,0),0)+_xlfn.IFNA(VLOOKUP($B91,'FST CV'!$C:$AH,G$1,0),0)+_xlfn.IFNA(VLOOKUP($B91,'FST TT'!$C:$AH,G$1,0),0)</f>
        <v>80</v>
      </c>
      <c r="H91" s="80">
        <f>_xlfn.IFNA(VLOOKUP($B91,'FST OMT'!$C:$AH,H$1,0),0)+_xlfn.IFNA(VLOOKUP($B91,'FST CV'!$C:$AH,H$1,0),0)+_xlfn.IFNA(VLOOKUP($B91,'FST TT'!$C:$AH,H$1,0),0)</f>
        <v>589</v>
      </c>
      <c r="I91" s="80">
        <f>_xlfn.IFNA(VLOOKUP($B91,'FST OMT'!$C:$AH,I$1,0),0)+_xlfn.IFNA(VLOOKUP($B91,'FST CV'!$C:$AH,I$1,0),0)+_xlfn.IFNA(VLOOKUP($B91,'FST TT'!$C:$AH,I$1,0),0)</f>
        <v>721</v>
      </c>
      <c r="J91" s="80">
        <f>_xlfn.IFNA(VLOOKUP($B91,'FST OMT'!$C:$AH,J$1,0),0)+_xlfn.IFNA(VLOOKUP($B91,'FST CV'!$C:$AH,J$1,0),0)+_xlfn.IFNA(VLOOKUP($B91,'FST TT'!$C:$AH,J$1,0),0)</f>
        <v>808</v>
      </c>
      <c r="K91" s="80">
        <f>_xlfn.IFNA(VLOOKUP($B91,'FST OMT'!$C:$AH,K$1,0),0)+_xlfn.IFNA(VLOOKUP($B91,'FST CV'!$C:$AH,K$1,0),0)+_xlfn.IFNA(VLOOKUP($B91,'FST TT'!$C:$AH,K$1,0),0)</f>
        <v>703</v>
      </c>
      <c r="L91" s="80">
        <f>_xlfn.IFNA(VLOOKUP($B91,'FST OMT'!$C:$AH,L$1,0),0)+_xlfn.IFNA(VLOOKUP($B91,'FST CV'!$C:$AH,L$1,0),0)+_xlfn.IFNA(VLOOKUP($B91,'FST TT'!$C:$AH,L$1,0),0)</f>
        <v>291</v>
      </c>
      <c r="M91" s="80">
        <f>_xlfn.IFNA(VLOOKUP($B91,'FST OMT'!$C:$AH,M$1,0),0)+_xlfn.IFNA(VLOOKUP($B91,'FST CV'!$C:$AH,M$1,0),0)+_xlfn.IFNA(VLOOKUP($B91,'FST TT'!$C:$AH,M$1,0),0)</f>
        <v>251</v>
      </c>
      <c r="N91" s="80">
        <f>_xlfn.IFNA(VLOOKUP($B91,'FST OMT'!$C:$AH,N$1,0),0)+_xlfn.IFNA(VLOOKUP($B91,'FST CV'!$C:$AH,N$1,0),0)+_xlfn.IFNA(VLOOKUP($B91,'FST TT'!$C:$AH,N$1,0),0)</f>
        <v>674</v>
      </c>
      <c r="O91" s="80">
        <f t="shared" ref="O91:O92" si="283">SUM(I91:J91)</f>
        <v>1529</v>
      </c>
      <c r="P91" s="80">
        <f t="shared" ref="P91:P92" si="284">L91*$P$2</f>
        <v>160.05000000000001</v>
      </c>
      <c r="Q91" s="80">
        <f t="shared" ref="Q91:Q92" si="285">L91*$Q$2</f>
        <v>130.95000000000002</v>
      </c>
      <c r="R91" s="80">
        <f>_xlfn.IFNA(VLOOKUP($B91,'FST MT'!$C:$FS,67,0),0)</f>
        <v>0</v>
      </c>
      <c r="S91" s="80">
        <f>_xlfn.IFNA(VLOOKUP($B91,'FST OMT'!$C:$AH,S$1,0),0)+_xlfn.IFNA(VLOOKUP($B91,'FST CV'!$C:$AH,S$1,0),0)+_xlfn.IFNA(VLOOKUP($B91,'FST TT'!$C:$AH,S$1,0),0)</f>
        <v>80</v>
      </c>
      <c r="T91" s="80">
        <f>_xlfn.IFNA(VLOOKUP($B91,'FST OMT'!$C:$AH,T$1,0),0)+_xlfn.IFNA(VLOOKUP($B91,'FST CV'!$C:$AH,T$1,0),0)+_xlfn.IFNA(VLOOKUP($B91,'FST TT'!$C:$AH,T$1,0),0)</f>
        <v>529</v>
      </c>
      <c r="U91" s="80">
        <f>_xlfn.IFNA(VLOOKUP($B91,'FST OMT'!$C:$AH,U$1,0),0)+_xlfn.IFNA(VLOOKUP($B91,'FST CV'!$C:$AH,U$1,0),0)+_xlfn.IFNA(VLOOKUP($B91,'FST TT'!$C:$AH,U$1,0),0)</f>
        <v>681</v>
      </c>
      <c r="V91" s="80">
        <f>_xlfn.IFNA(VLOOKUP($B91,'FST OMT'!$C:$AH,V$1,0),0)+_xlfn.IFNA(VLOOKUP($B91,'FST CV'!$C:$AH,V$1,0),0)+_xlfn.IFNA(VLOOKUP($B91,'FST TT'!$C:$AH,V$1,0),0)</f>
        <v>743</v>
      </c>
      <c r="W91" s="80">
        <f>_xlfn.IFNA(VLOOKUP($B91,'FST OMT'!$C:$AH,W$1,0),0)+_xlfn.IFNA(VLOOKUP($B91,'FST CV'!$C:$AH,W$1,0),0)+_xlfn.IFNA(VLOOKUP($B91,'FST TT'!$C:$AH,W$1,0),0)</f>
        <v>753</v>
      </c>
      <c r="X91" s="80">
        <f>_xlfn.IFNA(VLOOKUP($B91,'FST OMT'!$C:$AH,X$1,0),0)+_xlfn.IFNA(VLOOKUP($B91,'FST CV'!$C:$AH,X$1,0),0)+_xlfn.IFNA(VLOOKUP($B91,'FST TT'!$C:$AH,X$1,0),0)</f>
        <v>121</v>
      </c>
      <c r="Y91" s="80">
        <f>_xlfn.IFNA(VLOOKUP($B91,'FST OMT'!$C:$AH,Y$1,0),0)+_xlfn.IFNA(VLOOKUP($B91,'FST CV'!$C:$AH,Y$1,0),0)+_xlfn.IFNA(VLOOKUP($B91,'FST TT'!$C:$AH,Y$1,0),0)</f>
        <v>396</v>
      </c>
      <c r="Z91" s="80">
        <f>_xlfn.IFNA(VLOOKUP($B91,'FST OMT'!$C:$AH,Z$1,0),0)+_xlfn.IFNA(VLOOKUP($B91,'FST CV'!$C:$AH,Z$1,0),0)+_xlfn.IFNA(VLOOKUP($B91,'FST TT'!$C:$AH,Z$1,0),0)</f>
        <v>600</v>
      </c>
      <c r="AA91" s="80">
        <f t="shared" ref="AA91:AA92" si="286">SUM(U91:V91)</f>
        <v>1424</v>
      </c>
      <c r="AB91" s="80">
        <f t="shared" ref="AB91:AB92" si="287">X91*$AB$2</f>
        <v>66.550000000000011</v>
      </c>
      <c r="AC91" s="80">
        <f t="shared" ref="AC91:AC92" si="288">X91*$AC$2</f>
        <v>54.45</v>
      </c>
      <c r="AD91" s="80">
        <f>_xlfn.IFNA(VLOOKUP($B91,'FST MT'!$C:$FS,123,0),0)</f>
        <v>0</v>
      </c>
      <c r="AE91" s="80">
        <f>_xlfn.IFNA(VLOOKUP($B91,'FST OMT'!$C:$AH,AE$1,0),0)+_xlfn.IFNA(VLOOKUP($B91,'FST CV'!$C:$AH,AE$1,0),0)+_xlfn.IFNA(VLOOKUP($B91,'FST TT'!$C:$AH,AE$1,0),0)</f>
        <v>80</v>
      </c>
      <c r="AF91" s="80">
        <f>_xlfn.IFNA(VLOOKUP($B91,'FST OMT'!$C:$AH,AF$1,0),0)+_xlfn.IFNA(VLOOKUP($B91,'FST CV'!$C:$AH,AF$1,0),0)+_xlfn.IFNA(VLOOKUP($B91,'FST TT'!$C:$AH,AF$1,0),0)</f>
        <v>524</v>
      </c>
      <c r="AG91" s="80">
        <f>_xlfn.IFNA(VLOOKUP($B91,'FST OMT'!$C:$AH,AG$1,0),0)+_xlfn.IFNA(VLOOKUP($B91,'FST CV'!$C:$AH,AG$1,0),0)+_xlfn.IFNA(VLOOKUP($B91,'FST TT'!$C:$AH,AG$1,0),0)</f>
        <v>471</v>
      </c>
      <c r="AH91" s="80">
        <f>_xlfn.IFNA(VLOOKUP($B91,'FST OMT'!$C:$AH,AH$1,0),0)+_xlfn.IFNA(VLOOKUP($B91,'FST CV'!$C:$AH,AH$1,0),0)+_xlfn.IFNA(VLOOKUP($B91,'FST TT'!$C:$AH,AH$1,0),0)</f>
        <v>973</v>
      </c>
      <c r="AI91" s="80">
        <f>_xlfn.IFNA(VLOOKUP($B91,'FST OMT'!$C:$AH,AI$1,0),0)+_xlfn.IFNA(VLOOKUP($B91,'FST CV'!$C:$AH,AI$1,0),0)+_xlfn.IFNA(VLOOKUP($B91,'FST TT'!$C:$AH,AI$1,0),0)</f>
        <v>763</v>
      </c>
      <c r="AJ91" s="80">
        <f>_xlfn.IFNA(VLOOKUP($B91,'FST OMT'!$C:$AH,AJ$1,0),0)+_xlfn.IFNA(VLOOKUP($B91,'FST CV'!$C:$AH,AJ$1,0),0)+_xlfn.IFNA(VLOOKUP($B91,'FST TT'!$C:$AH,AJ$1,0),0)</f>
        <v>608</v>
      </c>
      <c r="AK91" s="80">
        <f>_xlfn.IFNA(VLOOKUP($B91,'FST OMT'!$C:$AH,AK$1,0),0)+_xlfn.IFNA(VLOOKUP($B91,'FST CV'!$C:$AH,AK$1,0),0)+_xlfn.IFNA(VLOOKUP($B91,'FST TT'!$C:$AH,AK$1,0),0)</f>
        <v>201</v>
      </c>
      <c r="AL91" s="80">
        <f>_xlfn.IFNA(VLOOKUP($B91,'FST OMT'!$C:$AH,AL$1,0),0)+_xlfn.IFNA(VLOOKUP($B91,'FST CV'!$C:$AH,AL$1,0),0)+_xlfn.IFNA(VLOOKUP($B91,'FST TT'!$C:$AH,AL$1,0),0)</f>
        <v>567</v>
      </c>
      <c r="AM91" s="80">
        <f t="shared" ref="AM91:AM92" si="289">SUM(AG91:AH91)</f>
        <v>1444</v>
      </c>
      <c r="AN91" s="80">
        <f t="shared" ref="AN91:AN92" si="290">AJ91*$AN$2</f>
        <v>334.40000000000003</v>
      </c>
      <c r="AO91" s="80">
        <f t="shared" ref="AO91:AO92" si="291">AJ91*$AO$2</f>
        <v>273.60000000000002</v>
      </c>
      <c r="AQ91" s="96">
        <f t="shared" ref="AQ91:AQ92" si="292">IFERROR(G91/SUM($G91:$N91),0)</f>
        <v>1.9431624969638087E-2</v>
      </c>
      <c r="AR91" s="96">
        <f t="shared" ref="AR91:AR92" si="293">IFERROR(H91/SUM($G91:$N91),0)</f>
        <v>0.14306533883896042</v>
      </c>
      <c r="AS91" s="96">
        <f t="shared" ref="AS91:AS92" si="294">IFERROR(I91/SUM($G91:$N91),0)</f>
        <v>0.17512752003886325</v>
      </c>
      <c r="AT91" s="96">
        <f t="shared" ref="AT91:AT92" si="295">IFERROR(J91/SUM($G91:$N91),0)</f>
        <v>0.19625941219334467</v>
      </c>
      <c r="AU91" s="96">
        <f t="shared" ref="AU91:AU92" si="296">IFERROR(K91/SUM($G91:$N91),0)</f>
        <v>0.17075540442069467</v>
      </c>
      <c r="AV91" s="96">
        <f t="shared" ref="AV91:AV92" si="297">IFERROR(L91/SUM($G91:$N91),0)</f>
        <v>7.0682535827058537E-2</v>
      </c>
      <c r="AW91" s="96">
        <f t="shared" ref="AW91:AW92" si="298">IFERROR(M91/SUM($G91:$N91),0)</f>
        <v>6.0966723342239494E-2</v>
      </c>
      <c r="AX91" s="96">
        <f t="shared" ref="AX91:AX92" si="299">IFERROR(N91/SUM($G91:$N91),0)</f>
        <v>0.16371144036920088</v>
      </c>
      <c r="AY91" s="96">
        <f t="shared" ref="AY91:AY92" si="300">IFERROR(O91/SUM($G91:$N91),0)</f>
        <v>0.37138693223220792</v>
      </c>
      <c r="AZ91" s="96">
        <f t="shared" ref="AZ91:AZ92" si="301">IFERROR(P91/SUM($G91:$N91),0)</f>
        <v>3.8875394704882202E-2</v>
      </c>
      <c r="BA91" s="96">
        <f t="shared" ref="BA91:BA92" si="302">IFERROR(Q91/SUM($G91:$N91),0)</f>
        <v>3.1807141122176349E-2</v>
      </c>
      <c r="BB91" s="96">
        <f t="shared" ref="BB91:BB92" si="303">IFERROR(S91/SUM($S91:$Z91),0)</f>
        <v>2.0497053548552396E-2</v>
      </c>
      <c r="BC91" s="96">
        <f t="shared" ref="BC91:BC92" si="304">IFERROR(T91/SUM($S91:$Z91),0)</f>
        <v>0.13553676658980271</v>
      </c>
      <c r="BD91" s="96">
        <f t="shared" ref="BD91:BD92" si="305">IFERROR(U91/SUM($S91:$Z91),0)</f>
        <v>0.17448116833205227</v>
      </c>
      <c r="BE91" s="96">
        <f t="shared" ref="BE91:BE92" si="306">IFERROR(V91/SUM($S91:$Z91),0)</f>
        <v>0.19036638483218038</v>
      </c>
      <c r="BF91" s="96">
        <f t="shared" ref="BF91:BF92" si="307">IFERROR(W91/SUM($S91:$Z91),0)</f>
        <v>0.19292851652574941</v>
      </c>
      <c r="BG91" s="96">
        <f t="shared" ref="BG91:BG92" si="308">IFERROR(X91/SUM($S91:$Z91),0)</f>
        <v>3.1001793492185497E-2</v>
      </c>
      <c r="BH91" s="96">
        <f t="shared" ref="BH91:BH92" si="309">IFERROR(Y91/SUM($S91:$Z91),0)</f>
        <v>0.10146041506533436</v>
      </c>
      <c r="BI91" s="96">
        <f t="shared" ref="BI91:BI92" si="310">IFERROR(Z91/SUM($S91:$Z91),0)</f>
        <v>0.15372790161414296</v>
      </c>
      <c r="BJ91" s="96">
        <f t="shared" ref="BJ91:BJ92" si="311">IFERROR(AA91/SUM($S91:$Z91),0)</f>
        <v>0.36484755316423262</v>
      </c>
      <c r="BK91" s="96">
        <f t="shared" ref="BK91:BK92" si="312">IFERROR(AB91/SUM($S91:$Z91),0)</f>
        <v>1.7050986420702026E-2</v>
      </c>
      <c r="BL91" s="96">
        <f t="shared" ref="BL91:BL92" si="313">IFERROR(AC91/SUM($S91:$Z91),0)</f>
        <v>1.3950807071483474E-2</v>
      </c>
      <c r="BM91" s="96">
        <f t="shared" ref="BM91:BM92" si="314">IFERROR(AE91/SUM($AE91:$AL91),0)</f>
        <v>1.9106759016001909E-2</v>
      </c>
      <c r="BN91" s="96">
        <f t="shared" ref="BN91:BN92" si="315">IFERROR(AF91/SUM($AE91:$AL91),0)</f>
        <v>0.12514927155481251</v>
      </c>
      <c r="BO91" s="96">
        <f t="shared" ref="BO91:BO92" si="316">IFERROR(AG91/SUM($AE91:$AL91),0)</f>
        <v>0.11249104370671124</v>
      </c>
      <c r="BP91" s="96">
        <f t="shared" ref="BP91:BP92" si="317">IFERROR(AH91/SUM($AE91:$AL91),0)</f>
        <v>0.23238595653212324</v>
      </c>
      <c r="BQ91" s="96">
        <f t="shared" ref="BQ91:BQ92" si="318">IFERROR(AI91/SUM($AE91:$AL91),0)</f>
        <v>0.18223071411511824</v>
      </c>
      <c r="BR91" s="96">
        <f t="shared" ref="BR91:BR92" si="319">IFERROR(AJ91/SUM($AE91:$AL91),0)</f>
        <v>0.14521136852161451</v>
      </c>
      <c r="BS91" s="96">
        <f t="shared" ref="BS91:BS92" si="320">IFERROR(AK91/SUM($AE91:$AL91),0)</f>
        <v>4.8005732027704799E-2</v>
      </c>
      <c r="BT91" s="96">
        <f t="shared" ref="BT91:BT92" si="321">IFERROR(AL91/SUM($AE91:$AL91),0)</f>
        <v>0.13541915452591355</v>
      </c>
      <c r="BU91" s="96">
        <f t="shared" ref="BU91:BU92" si="322">IFERROR(AM91/SUM($AE91:$AL91),0)</f>
        <v>0.3448770002388345</v>
      </c>
      <c r="BV91" s="96">
        <f t="shared" ref="BV91:BV92" si="323">IFERROR(AN91/SUM($AE91:$AL91),0)</f>
        <v>7.986625268688799E-2</v>
      </c>
      <c r="BW91" s="96">
        <f t="shared" ref="BW91:BW92" si="324">IFERROR(AO91/SUM($AE91:$AL91),0)</f>
        <v>6.5345115834726533E-2</v>
      </c>
      <c r="BY91" s="46" t="str">
        <f>_xlfn.IFNA(VLOOKUP(C91,Master_Item!B:D,3,0),0)</f>
        <v>Oishi</v>
      </c>
    </row>
    <row r="92" spans="2:77">
      <c r="B92" s="74">
        <v>310004339</v>
      </c>
      <c r="C92" s="74">
        <v>310004339</v>
      </c>
      <c r="D92" s="46" t="s">
        <v>1031</v>
      </c>
      <c r="F92" s="80">
        <f>_xlfn.IFNA(VLOOKUP($B92,'FST MT'!$A:$K,F$1,0),0)</f>
        <v>26646</v>
      </c>
      <c r="G92" s="80">
        <f>_xlfn.IFNA(VLOOKUP($B92,'FST OMT'!$C:$AH,G$1,0),0)+_xlfn.IFNA(VLOOKUP($B92,'FST CV'!$C:$AH,G$1,0),0)+_xlfn.IFNA(VLOOKUP($B92,'FST TT'!$C:$AH,G$1,0),0)</f>
        <v>0</v>
      </c>
      <c r="H92" s="80">
        <f>_xlfn.IFNA(VLOOKUP($B92,'FST OMT'!$C:$AH,H$1,0),0)+_xlfn.IFNA(VLOOKUP($B92,'FST CV'!$C:$AH,H$1,0),0)+_xlfn.IFNA(VLOOKUP($B92,'FST TT'!$C:$AH,H$1,0),0)</f>
        <v>0</v>
      </c>
      <c r="I92" s="80">
        <f>_xlfn.IFNA(VLOOKUP($B92,'FST OMT'!$C:$AH,I$1,0),0)+_xlfn.IFNA(VLOOKUP($B92,'FST CV'!$C:$AH,I$1,0),0)+_xlfn.IFNA(VLOOKUP($B92,'FST TT'!$C:$AH,I$1,0),0)</f>
        <v>0</v>
      </c>
      <c r="J92" s="80">
        <f>_xlfn.IFNA(VLOOKUP($B92,'FST OMT'!$C:$AH,J$1,0),0)+_xlfn.IFNA(VLOOKUP($B92,'FST CV'!$C:$AH,J$1,0),0)+_xlfn.IFNA(VLOOKUP($B92,'FST TT'!$C:$AH,J$1,0),0)</f>
        <v>0</v>
      </c>
      <c r="K92" s="80">
        <f>_xlfn.IFNA(VLOOKUP($B92,'FST OMT'!$C:$AH,K$1,0),0)+_xlfn.IFNA(VLOOKUP($B92,'FST CV'!$C:$AH,K$1,0),0)+_xlfn.IFNA(VLOOKUP($B92,'FST TT'!$C:$AH,K$1,0),0)</f>
        <v>0</v>
      </c>
      <c r="L92" s="80">
        <f>_xlfn.IFNA(VLOOKUP($B92,'FST OMT'!$C:$AH,L$1,0),0)+_xlfn.IFNA(VLOOKUP($B92,'FST CV'!$C:$AH,L$1,0),0)+_xlfn.IFNA(VLOOKUP($B92,'FST TT'!$C:$AH,L$1,0),0)</f>
        <v>0</v>
      </c>
      <c r="M92" s="80">
        <f>_xlfn.IFNA(VLOOKUP($B92,'FST OMT'!$C:$AH,M$1,0),0)+_xlfn.IFNA(VLOOKUP($B92,'FST CV'!$C:$AH,M$1,0),0)+_xlfn.IFNA(VLOOKUP($B92,'FST TT'!$C:$AH,M$1,0),0)</f>
        <v>0</v>
      </c>
      <c r="N92" s="80">
        <f>_xlfn.IFNA(VLOOKUP($B92,'FST OMT'!$C:$AH,N$1,0),0)+_xlfn.IFNA(VLOOKUP($B92,'FST CV'!$C:$AH,N$1,0),0)+_xlfn.IFNA(VLOOKUP($B92,'FST TT'!$C:$AH,N$1,0),0)</f>
        <v>0</v>
      </c>
      <c r="O92" s="80">
        <f t="shared" si="283"/>
        <v>0</v>
      </c>
      <c r="P92" s="80">
        <f t="shared" si="284"/>
        <v>0</v>
      </c>
      <c r="Q92" s="80">
        <f t="shared" si="285"/>
        <v>0</v>
      </c>
      <c r="R92" s="80">
        <f>_xlfn.IFNA(VLOOKUP($B92,'FST MT'!$C:$FS,67,0),0)</f>
        <v>0</v>
      </c>
      <c r="S92" s="80">
        <f>_xlfn.IFNA(VLOOKUP($B92,'FST OMT'!$C:$AH,S$1,0),0)+_xlfn.IFNA(VLOOKUP($B92,'FST CV'!$C:$AH,S$1,0),0)+_xlfn.IFNA(VLOOKUP($B92,'FST TT'!$C:$AH,S$1,0),0)</f>
        <v>0</v>
      </c>
      <c r="T92" s="80">
        <f>_xlfn.IFNA(VLOOKUP($B92,'FST OMT'!$C:$AH,T$1,0),0)+_xlfn.IFNA(VLOOKUP($B92,'FST CV'!$C:$AH,T$1,0),0)+_xlfn.IFNA(VLOOKUP($B92,'FST TT'!$C:$AH,T$1,0),0)</f>
        <v>0</v>
      </c>
      <c r="U92" s="80">
        <f>_xlfn.IFNA(VLOOKUP($B92,'FST OMT'!$C:$AH,U$1,0),0)+_xlfn.IFNA(VLOOKUP($B92,'FST CV'!$C:$AH,U$1,0),0)+_xlfn.IFNA(VLOOKUP($B92,'FST TT'!$C:$AH,U$1,0),0)</f>
        <v>0</v>
      </c>
      <c r="V92" s="80">
        <f>_xlfn.IFNA(VLOOKUP($B92,'FST OMT'!$C:$AH,V$1,0),0)+_xlfn.IFNA(VLOOKUP($B92,'FST CV'!$C:$AH,V$1,0),0)+_xlfn.IFNA(VLOOKUP($B92,'FST TT'!$C:$AH,V$1,0),0)</f>
        <v>0</v>
      </c>
      <c r="W92" s="80">
        <f>_xlfn.IFNA(VLOOKUP($B92,'FST OMT'!$C:$AH,W$1,0),0)+_xlfn.IFNA(VLOOKUP($B92,'FST CV'!$C:$AH,W$1,0),0)+_xlfn.IFNA(VLOOKUP($B92,'FST TT'!$C:$AH,W$1,0),0)</f>
        <v>0</v>
      </c>
      <c r="X92" s="80">
        <f>_xlfn.IFNA(VLOOKUP($B92,'FST OMT'!$C:$AH,X$1,0),0)+_xlfn.IFNA(VLOOKUP($B92,'FST CV'!$C:$AH,X$1,0),0)+_xlfn.IFNA(VLOOKUP($B92,'FST TT'!$C:$AH,X$1,0),0)</f>
        <v>0</v>
      </c>
      <c r="Y92" s="80">
        <f>_xlfn.IFNA(VLOOKUP($B92,'FST OMT'!$C:$AH,Y$1,0),0)+_xlfn.IFNA(VLOOKUP($B92,'FST CV'!$C:$AH,Y$1,0),0)+_xlfn.IFNA(VLOOKUP($B92,'FST TT'!$C:$AH,Y$1,0),0)</f>
        <v>0</v>
      </c>
      <c r="Z92" s="80">
        <f>_xlfn.IFNA(VLOOKUP($B92,'FST OMT'!$C:$AH,Z$1,0),0)+_xlfn.IFNA(VLOOKUP($B92,'FST CV'!$C:$AH,Z$1,0),0)+_xlfn.IFNA(VLOOKUP($B92,'FST TT'!$C:$AH,Z$1,0),0)</f>
        <v>0</v>
      </c>
      <c r="AA92" s="80">
        <f t="shared" si="286"/>
        <v>0</v>
      </c>
      <c r="AB92" s="80">
        <f t="shared" si="287"/>
        <v>0</v>
      </c>
      <c r="AC92" s="80">
        <f t="shared" si="288"/>
        <v>0</v>
      </c>
      <c r="AD92" s="80">
        <f>_xlfn.IFNA(VLOOKUP($B92,'FST MT'!$C:$FS,123,0),0)</f>
        <v>0</v>
      </c>
      <c r="AE92" s="80">
        <f>_xlfn.IFNA(VLOOKUP($B92,'FST OMT'!$C:$AH,AE$1,0),0)+_xlfn.IFNA(VLOOKUP($B92,'FST CV'!$C:$AH,AE$1,0),0)+_xlfn.IFNA(VLOOKUP($B92,'FST TT'!$C:$AH,AE$1,0),0)</f>
        <v>0</v>
      </c>
      <c r="AF92" s="80">
        <f>_xlfn.IFNA(VLOOKUP($B92,'FST OMT'!$C:$AH,AF$1,0),0)+_xlfn.IFNA(VLOOKUP($B92,'FST CV'!$C:$AH,AF$1,0),0)+_xlfn.IFNA(VLOOKUP($B92,'FST TT'!$C:$AH,AF$1,0),0)</f>
        <v>0</v>
      </c>
      <c r="AG92" s="80">
        <f>_xlfn.IFNA(VLOOKUP($B92,'FST OMT'!$C:$AH,AG$1,0),0)+_xlfn.IFNA(VLOOKUP($B92,'FST CV'!$C:$AH,AG$1,0),0)+_xlfn.IFNA(VLOOKUP($B92,'FST TT'!$C:$AH,AG$1,0),0)</f>
        <v>0</v>
      </c>
      <c r="AH92" s="80">
        <f>_xlfn.IFNA(VLOOKUP($B92,'FST OMT'!$C:$AH,AH$1,0),0)+_xlfn.IFNA(VLOOKUP($B92,'FST CV'!$C:$AH,AH$1,0),0)+_xlfn.IFNA(VLOOKUP($B92,'FST TT'!$C:$AH,AH$1,0),0)</f>
        <v>0</v>
      </c>
      <c r="AI92" s="80">
        <f>_xlfn.IFNA(VLOOKUP($B92,'FST OMT'!$C:$AH,AI$1,0),0)+_xlfn.IFNA(VLOOKUP($B92,'FST CV'!$C:$AH,AI$1,0),0)+_xlfn.IFNA(VLOOKUP($B92,'FST TT'!$C:$AH,AI$1,0),0)</f>
        <v>0</v>
      </c>
      <c r="AJ92" s="80">
        <f>_xlfn.IFNA(VLOOKUP($B92,'FST OMT'!$C:$AH,AJ$1,0),0)+_xlfn.IFNA(VLOOKUP($B92,'FST CV'!$C:$AH,AJ$1,0),0)+_xlfn.IFNA(VLOOKUP($B92,'FST TT'!$C:$AH,AJ$1,0),0)</f>
        <v>0</v>
      </c>
      <c r="AK92" s="80">
        <f>_xlfn.IFNA(VLOOKUP($B92,'FST OMT'!$C:$AH,AK$1,0),0)+_xlfn.IFNA(VLOOKUP($B92,'FST CV'!$C:$AH,AK$1,0),0)+_xlfn.IFNA(VLOOKUP($B92,'FST TT'!$C:$AH,AK$1,0),0)</f>
        <v>0</v>
      </c>
      <c r="AL92" s="80">
        <f>_xlfn.IFNA(VLOOKUP($B92,'FST OMT'!$C:$AH,AL$1,0),0)+_xlfn.IFNA(VLOOKUP($B92,'FST CV'!$C:$AH,AL$1,0),0)+_xlfn.IFNA(VLOOKUP($B92,'FST TT'!$C:$AH,AL$1,0),0)</f>
        <v>0</v>
      </c>
      <c r="AM92" s="80">
        <f t="shared" si="289"/>
        <v>0</v>
      </c>
      <c r="AN92" s="80">
        <f t="shared" si="290"/>
        <v>0</v>
      </c>
      <c r="AO92" s="80">
        <f t="shared" si="291"/>
        <v>0</v>
      </c>
      <c r="AQ92" s="96">
        <f t="shared" si="292"/>
        <v>0</v>
      </c>
      <c r="AR92" s="96">
        <f t="shared" si="293"/>
        <v>0</v>
      </c>
      <c r="AS92" s="96">
        <f t="shared" si="294"/>
        <v>0</v>
      </c>
      <c r="AT92" s="96">
        <f t="shared" si="295"/>
        <v>0</v>
      </c>
      <c r="AU92" s="96">
        <f t="shared" si="296"/>
        <v>0</v>
      </c>
      <c r="AV92" s="96">
        <f t="shared" si="297"/>
        <v>0</v>
      </c>
      <c r="AW92" s="96">
        <f t="shared" si="298"/>
        <v>0</v>
      </c>
      <c r="AX92" s="96">
        <f t="shared" si="299"/>
        <v>0</v>
      </c>
      <c r="AY92" s="96">
        <f t="shared" si="300"/>
        <v>0</v>
      </c>
      <c r="AZ92" s="96">
        <f t="shared" si="301"/>
        <v>0</v>
      </c>
      <c r="BA92" s="96">
        <f t="shared" si="302"/>
        <v>0</v>
      </c>
      <c r="BB92" s="96">
        <f t="shared" si="303"/>
        <v>0</v>
      </c>
      <c r="BC92" s="96">
        <f t="shared" si="304"/>
        <v>0</v>
      </c>
      <c r="BD92" s="96">
        <f t="shared" si="305"/>
        <v>0</v>
      </c>
      <c r="BE92" s="96">
        <f t="shared" si="306"/>
        <v>0</v>
      </c>
      <c r="BF92" s="96">
        <f t="shared" si="307"/>
        <v>0</v>
      </c>
      <c r="BG92" s="96">
        <f t="shared" si="308"/>
        <v>0</v>
      </c>
      <c r="BH92" s="96">
        <f t="shared" si="309"/>
        <v>0</v>
      </c>
      <c r="BI92" s="96">
        <f t="shared" si="310"/>
        <v>0</v>
      </c>
      <c r="BJ92" s="96">
        <f t="shared" si="311"/>
        <v>0</v>
      </c>
      <c r="BK92" s="96">
        <f t="shared" si="312"/>
        <v>0</v>
      </c>
      <c r="BL92" s="96">
        <f t="shared" si="313"/>
        <v>0</v>
      </c>
      <c r="BM92" s="96">
        <f t="shared" si="314"/>
        <v>0</v>
      </c>
      <c r="BN92" s="96">
        <f t="shared" si="315"/>
        <v>0</v>
      </c>
      <c r="BO92" s="96">
        <f t="shared" si="316"/>
        <v>0</v>
      </c>
      <c r="BP92" s="96">
        <f t="shared" si="317"/>
        <v>0</v>
      </c>
      <c r="BQ92" s="96">
        <f t="shared" si="318"/>
        <v>0</v>
      </c>
      <c r="BR92" s="96">
        <f t="shared" si="319"/>
        <v>0</v>
      </c>
      <c r="BS92" s="96">
        <f t="shared" si="320"/>
        <v>0</v>
      </c>
      <c r="BT92" s="96">
        <f t="shared" si="321"/>
        <v>0</v>
      </c>
      <c r="BU92" s="96">
        <f t="shared" si="322"/>
        <v>0</v>
      </c>
      <c r="BV92" s="96">
        <f t="shared" si="323"/>
        <v>0</v>
      </c>
      <c r="BW92" s="96">
        <f t="shared" si="324"/>
        <v>0</v>
      </c>
      <c r="BY92" s="46" t="str">
        <f>_xlfn.IFNA(VLOOKUP(C92,Master_Item!B:D,3,0),0)</f>
        <v>Oishi</v>
      </c>
    </row>
    <row r="93" spans="2:77">
      <c r="B93" s="74">
        <v>310002100</v>
      </c>
      <c r="C93" s="74">
        <v>310002100</v>
      </c>
      <c r="D93" s="46" t="s">
        <v>1116</v>
      </c>
      <c r="F93" s="80">
        <f>_xlfn.IFNA(VLOOKUP($B93,'FST MT'!$A:$K,F$1,0),0)</f>
        <v>3270</v>
      </c>
      <c r="G93" s="80">
        <f>_xlfn.IFNA(VLOOKUP($B93,'FST OMT'!$C:$AH,G$1,0),0)+_xlfn.IFNA(VLOOKUP($B93,'FST CV'!$C:$AH,G$1,0),0)+_xlfn.IFNA(VLOOKUP($B93,'FST TT'!$C:$AH,G$1,0),0)</f>
        <v>291</v>
      </c>
      <c r="H93" s="80">
        <f>_xlfn.IFNA(VLOOKUP($B93,'FST OMT'!$C:$AH,H$1,0),0)+_xlfn.IFNA(VLOOKUP($B93,'FST CV'!$C:$AH,H$1,0),0)+_xlfn.IFNA(VLOOKUP($B93,'FST TT'!$C:$AH,H$1,0),0)</f>
        <v>1860</v>
      </c>
      <c r="I93" s="80">
        <f>_xlfn.IFNA(VLOOKUP($B93,'FST OMT'!$C:$AH,I$1,0),0)+_xlfn.IFNA(VLOOKUP($B93,'FST CV'!$C:$AH,I$1,0),0)+_xlfn.IFNA(VLOOKUP($B93,'FST TT'!$C:$AH,I$1,0),0)</f>
        <v>5505</v>
      </c>
      <c r="J93" s="80">
        <f>_xlfn.IFNA(VLOOKUP($B93,'FST OMT'!$C:$AH,J$1,0),0)+_xlfn.IFNA(VLOOKUP($B93,'FST CV'!$C:$AH,J$1,0),0)+_xlfn.IFNA(VLOOKUP($B93,'FST TT'!$C:$AH,J$1,0),0)</f>
        <v>2035</v>
      </c>
      <c r="K93" s="80">
        <f>_xlfn.IFNA(VLOOKUP($B93,'FST OMT'!$C:$AH,K$1,0),0)+_xlfn.IFNA(VLOOKUP($B93,'FST CV'!$C:$AH,K$1,0),0)+_xlfn.IFNA(VLOOKUP($B93,'FST TT'!$C:$AH,K$1,0),0)</f>
        <v>569</v>
      </c>
      <c r="L93" s="80">
        <f>_xlfn.IFNA(VLOOKUP($B93,'FST OMT'!$C:$AH,L$1,0),0)+_xlfn.IFNA(VLOOKUP($B93,'FST CV'!$C:$AH,L$1,0),0)+_xlfn.IFNA(VLOOKUP($B93,'FST TT'!$C:$AH,L$1,0),0)</f>
        <v>1410</v>
      </c>
      <c r="M93" s="80">
        <f>_xlfn.IFNA(VLOOKUP($B93,'FST OMT'!$C:$AH,M$1,0),0)+_xlfn.IFNA(VLOOKUP($B93,'FST CV'!$C:$AH,M$1,0),0)+_xlfn.IFNA(VLOOKUP($B93,'FST TT'!$C:$AH,M$1,0),0)</f>
        <v>3743</v>
      </c>
      <c r="N93" s="80">
        <f>_xlfn.IFNA(VLOOKUP($B93,'FST OMT'!$C:$AH,N$1,0),0)+_xlfn.IFNA(VLOOKUP($B93,'FST CV'!$C:$AH,N$1,0),0)+_xlfn.IFNA(VLOOKUP($B93,'FST TT'!$C:$AH,N$1,0),0)</f>
        <v>1604</v>
      </c>
      <c r="O93" s="80">
        <f t="shared" ref="O93:O98" si="325">SUM(I93:J93)</f>
        <v>7540</v>
      </c>
      <c r="P93" s="80">
        <f t="shared" ref="P93:P98" si="326">L93*$P$2</f>
        <v>775.50000000000011</v>
      </c>
      <c r="Q93" s="80">
        <f t="shared" ref="Q93:Q98" si="327">L93*$Q$2</f>
        <v>634.5</v>
      </c>
      <c r="R93" s="80">
        <f>_xlfn.IFNA(VLOOKUP($B93,'FST MT'!$C:$FS,67,0),0)</f>
        <v>0</v>
      </c>
      <c r="S93" s="80">
        <f>_xlfn.IFNA(VLOOKUP($B93,'FST OMT'!$C:$AH,S$1,0),0)+_xlfn.IFNA(VLOOKUP($B93,'FST CV'!$C:$AH,S$1,0),0)+_xlfn.IFNA(VLOOKUP($B93,'FST TT'!$C:$AH,S$1,0),0)</f>
        <v>261</v>
      </c>
      <c r="T93" s="80">
        <f>_xlfn.IFNA(VLOOKUP($B93,'FST OMT'!$C:$AH,T$1,0),0)+_xlfn.IFNA(VLOOKUP($B93,'FST CV'!$C:$AH,T$1,0),0)+_xlfn.IFNA(VLOOKUP($B93,'FST TT'!$C:$AH,T$1,0),0)</f>
        <v>1660</v>
      </c>
      <c r="U93" s="80">
        <f>_xlfn.IFNA(VLOOKUP($B93,'FST OMT'!$C:$AH,U$1,0),0)+_xlfn.IFNA(VLOOKUP($B93,'FST CV'!$C:$AH,U$1,0),0)+_xlfn.IFNA(VLOOKUP($B93,'FST TT'!$C:$AH,U$1,0),0)</f>
        <v>4305</v>
      </c>
      <c r="V93" s="80">
        <f>_xlfn.IFNA(VLOOKUP($B93,'FST OMT'!$C:$AH,V$1,0),0)+_xlfn.IFNA(VLOOKUP($B93,'FST CV'!$C:$AH,V$1,0),0)+_xlfn.IFNA(VLOOKUP($B93,'FST TT'!$C:$AH,V$1,0),0)</f>
        <v>2535</v>
      </c>
      <c r="W93" s="80">
        <f>_xlfn.IFNA(VLOOKUP($B93,'FST OMT'!$C:$AH,W$1,0),0)+_xlfn.IFNA(VLOOKUP($B93,'FST CV'!$C:$AH,W$1,0),0)+_xlfn.IFNA(VLOOKUP($B93,'FST TT'!$C:$AH,W$1,0),0)</f>
        <v>413</v>
      </c>
      <c r="X93" s="80">
        <f>_xlfn.IFNA(VLOOKUP($B93,'FST OMT'!$C:$AH,X$1,0),0)+_xlfn.IFNA(VLOOKUP($B93,'FST CV'!$C:$AH,X$1,0),0)+_xlfn.IFNA(VLOOKUP($B93,'FST TT'!$C:$AH,X$1,0),0)</f>
        <v>1390</v>
      </c>
      <c r="Y93" s="80">
        <f>_xlfn.IFNA(VLOOKUP($B93,'FST OMT'!$C:$AH,Y$1,0),0)+_xlfn.IFNA(VLOOKUP($B93,'FST CV'!$C:$AH,Y$1,0),0)+_xlfn.IFNA(VLOOKUP($B93,'FST TT'!$C:$AH,Y$1,0),0)</f>
        <v>3943</v>
      </c>
      <c r="Z93" s="80">
        <f>_xlfn.IFNA(VLOOKUP($B93,'FST OMT'!$C:$AH,Z$1,0),0)+_xlfn.IFNA(VLOOKUP($B93,'FST CV'!$C:$AH,Z$1,0),0)+_xlfn.IFNA(VLOOKUP($B93,'FST TT'!$C:$AH,Z$1,0),0)</f>
        <v>1286</v>
      </c>
      <c r="AA93" s="80">
        <f t="shared" ref="AA93:AA98" si="328">SUM(U93:V93)</f>
        <v>6840</v>
      </c>
      <c r="AB93" s="80">
        <f t="shared" ref="AB93:AB98" si="329">X93*$AB$2</f>
        <v>764.50000000000011</v>
      </c>
      <c r="AC93" s="80">
        <f t="shared" ref="AC93:AC98" si="330">X93*$AC$2</f>
        <v>625.5</v>
      </c>
      <c r="AD93" s="80">
        <f>_xlfn.IFNA(VLOOKUP($B93,'FST MT'!$C:$FS,123,0),0)</f>
        <v>0</v>
      </c>
      <c r="AE93" s="80">
        <f>_xlfn.IFNA(VLOOKUP($B93,'FST OMT'!$C:$AH,AE$1,0),0)+_xlfn.IFNA(VLOOKUP($B93,'FST CV'!$C:$AH,AE$1,0),0)+_xlfn.IFNA(VLOOKUP($B93,'FST TT'!$C:$AH,AE$1,0),0)</f>
        <v>311</v>
      </c>
      <c r="AF93" s="80">
        <f>_xlfn.IFNA(VLOOKUP($B93,'FST OMT'!$C:$AH,AF$1,0),0)+_xlfn.IFNA(VLOOKUP($B93,'FST CV'!$C:$AH,AF$1,0),0)+_xlfn.IFNA(VLOOKUP($B93,'FST TT'!$C:$AH,AF$1,0),0)</f>
        <v>1660</v>
      </c>
      <c r="AG93" s="80">
        <f>_xlfn.IFNA(VLOOKUP($B93,'FST OMT'!$C:$AH,AG$1,0),0)+_xlfn.IFNA(VLOOKUP($B93,'FST CV'!$C:$AH,AG$1,0),0)+_xlfn.IFNA(VLOOKUP($B93,'FST TT'!$C:$AH,AG$1,0),0)</f>
        <v>3825</v>
      </c>
      <c r="AH93" s="80">
        <f>_xlfn.IFNA(VLOOKUP($B93,'FST OMT'!$C:$AH,AH$1,0),0)+_xlfn.IFNA(VLOOKUP($B93,'FST CV'!$C:$AH,AH$1,0),0)+_xlfn.IFNA(VLOOKUP($B93,'FST TT'!$C:$AH,AH$1,0),0)</f>
        <v>2430</v>
      </c>
      <c r="AI93" s="80">
        <f>_xlfn.IFNA(VLOOKUP($B93,'FST OMT'!$C:$AH,AI$1,0),0)+_xlfn.IFNA(VLOOKUP($B93,'FST CV'!$C:$AH,AI$1,0),0)+_xlfn.IFNA(VLOOKUP($B93,'FST TT'!$C:$AH,AI$1,0),0)</f>
        <v>451</v>
      </c>
      <c r="AJ93" s="80">
        <f>_xlfn.IFNA(VLOOKUP($B93,'FST OMT'!$C:$AH,AJ$1,0),0)+_xlfn.IFNA(VLOOKUP($B93,'FST CV'!$C:$AH,AJ$1,0),0)+_xlfn.IFNA(VLOOKUP($B93,'FST TT'!$C:$AH,AJ$1,0),0)</f>
        <v>1405</v>
      </c>
      <c r="AK93" s="80">
        <f>_xlfn.IFNA(VLOOKUP($B93,'FST OMT'!$C:$AH,AK$1,0),0)+_xlfn.IFNA(VLOOKUP($B93,'FST CV'!$C:$AH,AK$1,0),0)+_xlfn.IFNA(VLOOKUP($B93,'FST TT'!$C:$AH,AK$1,0),0)</f>
        <v>3843</v>
      </c>
      <c r="AL93" s="80">
        <f>_xlfn.IFNA(VLOOKUP($B93,'FST OMT'!$C:$AH,AL$1,0),0)+_xlfn.IFNA(VLOOKUP($B93,'FST CV'!$C:$AH,AL$1,0),0)+_xlfn.IFNA(VLOOKUP($B93,'FST TT'!$C:$AH,AL$1,0),0)</f>
        <v>1286</v>
      </c>
      <c r="AM93" s="80">
        <f t="shared" ref="AM93:AM98" si="331">SUM(AG93:AH93)</f>
        <v>6255</v>
      </c>
      <c r="AN93" s="80">
        <f t="shared" ref="AN93:AN98" si="332">AJ93*$AN$2</f>
        <v>772.75000000000011</v>
      </c>
      <c r="AO93" s="80">
        <f t="shared" ref="AO93:AO98" si="333">AJ93*$AO$2</f>
        <v>632.25</v>
      </c>
      <c r="AQ93" s="96">
        <f t="shared" ref="AQ93:AQ98" si="334">IFERROR(G93/SUM($G93:$N93),0)</f>
        <v>1.7100546512311219E-2</v>
      </c>
      <c r="AR93" s="96">
        <f t="shared" ref="AR93:AR98" si="335">IFERROR(H93/SUM($G93:$N93),0)</f>
        <v>0.10930246224363871</v>
      </c>
      <c r="AS93" s="96">
        <f t="shared" ref="AS93:AS98" si="336">IFERROR(I93/SUM($G93:$N93),0)</f>
        <v>0.32350002938238231</v>
      </c>
      <c r="AT93" s="96">
        <f t="shared" ref="AT93:AT98" si="337">IFERROR(J93/SUM($G93:$N93),0)</f>
        <v>0.1195862960568843</v>
      </c>
      <c r="AU93" s="96">
        <f t="shared" ref="AU93:AU98" si="338">IFERROR(K93/SUM($G93:$N93),0)</f>
        <v>3.3437151084209908E-2</v>
      </c>
      <c r="AV93" s="96">
        <f t="shared" ref="AV93:AV98" si="339">IFERROR(L93/SUM($G93:$N93),0)</f>
        <v>8.28583181524358E-2</v>
      </c>
      <c r="AW93" s="96">
        <f t="shared" ref="AW93:AW98" si="340">IFERROR(M93/SUM($G93:$N93),0)</f>
        <v>0.21995651407416114</v>
      </c>
      <c r="AX93" s="96">
        <f t="shared" ref="AX93:AX98" si="341">IFERROR(N93/SUM($G93:$N93),0)</f>
        <v>9.4258682493976606E-2</v>
      </c>
      <c r="AY93" s="96">
        <f t="shared" ref="AY93:AY98" si="342">IFERROR(O93/SUM($G93:$N93),0)</f>
        <v>0.44308632543926663</v>
      </c>
      <c r="AZ93" s="96">
        <f t="shared" ref="AZ93:AZ98" si="343">IFERROR(P93/SUM($G93:$N93),0)</f>
        <v>4.5572074983839694E-2</v>
      </c>
      <c r="BA93" s="96">
        <f t="shared" ref="BA93:BA98" si="344">IFERROR(Q93/SUM($G93:$N93),0)</f>
        <v>3.7286243168596113E-2</v>
      </c>
      <c r="BB93" s="96">
        <f t="shared" ref="BB93:BB98" si="345">IFERROR(S93/SUM($S93:$Z93),0)</f>
        <v>1.6526309124295573E-2</v>
      </c>
      <c r="BC93" s="96">
        <f t="shared" ref="BC93:BC98" si="346">IFERROR(T93/SUM($S93:$Z93),0)</f>
        <v>0.10510985879820174</v>
      </c>
      <c r="BD93" s="96">
        <f t="shared" ref="BD93:BD98" si="347">IFERROR(U93/SUM($S93:$Z93),0)</f>
        <v>0.27258912176280631</v>
      </c>
      <c r="BE93" s="96">
        <f t="shared" ref="BE93:BE98" si="348">IFERROR(V93/SUM($S93:$Z93),0)</f>
        <v>0.16051415183942253</v>
      </c>
      <c r="BF93" s="96">
        <f t="shared" ref="BF93:BF98" si="349">IFERROR(W93/SUM($S93:$Z93),0)</f>
        <v>2.6150826315456215E-2</v>
      </c>
      <c r="BG93" s="96">
        <f t="shared" ref="BG93:BG98" si="350">IFERROR(X93/SUM($S93:$Z93),0)</f>
        <v>8.8013676945482178E-2</v>
      </c>
      <c r="BH93" s="96">
        <f t="shared" ref="BH93:BH98" si="351">IFERROR(Y93/SUM($S93:$Z93),0)</f>
        <v>0.24966757424175268</v>
      </c>
      <c r="BI93" s="96">
        <f t="shared" ref="BI93:BI98" si="352">IFERROR(Z93/SUM($S93:$Z93),0)</f>
        <v>8.142848097258279E-2</v>
      </c>
      <c r="BJ93" s="96">
        <f t="shared" ref="BJ93:BJ98" si="353">IFERROR(AA93/SUM($S93:$Z93),0)</f>
        <v>0.43310327360222883</v>
      </c>
      <c r="BK93" s="96">
        <f t="shared" ref="BK93:BK98" si="354">IFERROR(AB93/SUM($S93:$Z93),0)</f>
        <v>4.8407522320015203E-2</v>
      </c>
      <c r="BL93" s="96">
        <f t="shared" ref="BL93:BL98" si="355">IFERROR(AC93/SUM($S93:$Z93),0)</f>
        <v>3.9606154625466981E-2</v>
      </c>
      <c r="BM93" s="96">
        <f t="shared" ref="BM93:BM98" si="356">IFERROR(AE93/SUM($AE93:$AL93),0)</f>
        <v>2.0445730063769641E-2</v>
      </c>
      <c r="BN93" s="96">
        <f t="shared" ref="BN93:BN98" si="357">IFERROR(AF93/SUM($AE93:$AL93),0)</f>
        <v>0.10913154953651963</v>
      </c>
      <c r="BO93" s="96">
        <f t="shared" ref="BO93:BO98" si="358">IFERROR(AG93/SUM($AE93:$AL93),0)</f>
        <v>0.25146275721517325</v>
      </c>
      <c r="BP93" s="96">
        <f t="shared" ref="BP93:BP98" si="359">IFERROR(AH93/SUM($AE93:$AL93),0)</f>
        <v>0.15975281046611006</v>
      </c>
      <c r="BQ93" s="96">
        <f t="shared" ref="BQ93:BQ98" si="360">IFERROR(AI93/SUM($AE93:$AL93),0)</f>
        <v>2.9649595687331536E-2</v>
      </c>
      <c r="BR93" s="96">
        <f t="shared" ref="BR93:BR98" si="361">IFERROR(AJ93/SUM($AE93:$AL93),0)</f>
        <v>9.2367365722174744E-2</v>
      </c>
      <c r="BS93" s="96">
        <f t="shared" ref="BS93:BS98" si="362">IFERROR(AK93/SUM($AE93:$AL93),0)</f>
        <v>0.25264611136677406</v>
      </c>
      <c r="BT93" s="96">
        <f t="shared" ref="BT93:BT98" si="363">IFERROR(AL93/SUM($AE93:$AL93),0)</f>
        <v>8.4544079942147132E-2</v>
      </c>
      <c r="BU93" s="96">
        <f t="shared" ref="BU93:BU98" si="364">IFERROR(AM93/SUM($AE93:$AL93),0)</f>
        <v>0.41121556768128326</v>
      </c>
      <c r="BV93" s="96">
        <f t="shared" ref="BV93:BV98" si="365">IFERROR(AN93/SUM($AE93:$AL93),0)</f>
        <v>5.0802051147196117E-2</v>
      </c>
      <c r="BW93" s="96">
        <f t="shared" ref="BW93:BW98" si="366">IFERROR(AO93/SUM($AE93:$AL93),0)</f>
        <v>4.1565314574978633E-2</v>
      </c>
      <c r="BY93" s="46" t="str">
        <f>_xlfn.IFNA(VLOOKUP(C93,Master_Item!B:D,3,0),0)</f>
        <v>Oishi</v>
      </c>
    </row>
    <row r="94" spans="2:77">
      <c r="B94" s="74">
        <v>310002381</v>
      </c>
      <c r="C94" s="74">
        <v>310002381</v>
      </c>
      <c r="D94" s="46" t="s">
        <v>1117</v>
      </c>
      <c r="F94" s="80">
        <f>_xlfn.IFNA(VLOOKUP($B94,'FST MT'!$A:$K,F$1,0),0)</f>
        <v>2700</v>
      </c>
      <c r="G94" s="80">
        <f>_xlfn.IFNA(VLOOKUP($B94,'FST OMT'!$C:$AH,G$1,0),0)+_xlfn.IFNA(VLOOKUP($B94,'FST CV'!$C:$AH,G$1,0),0)+_xlfn.IFNA(VLOOKUP($B94,'FST TT'!$C:$AH,G$1,0),0)</f>
        <v>0</v>
      </c>
      <c r="H94" s="80">
        <f>_xlfn.IFNA(VLOOKUP($B94,'FST OMT'!$C:$AH,H$1,0),0)+_xlfn.IFNA(VLOOKUP($B94,'FST CV'!$C:$AH,H$1,0),0)+_xlfn.IFNA(VLOOKUP($B94,'FST TT'!$C:$AH,H$1,0),0)</f>
        <v>0</v>
      </c>
      <c r="I94" s="80">
        <f>_xlfn.IFNA(VLOOKUP($B94,'FST OMT'!$C:$AH,I$1,0),0)+_xlfn.IFNA(VLOOKUP($B94,'FST CV'!$C:$AH,I$1,0),0)+_xlfn.IFNA(VLOOKUP($B94,'FST TT'!$C:$AH,I$1,0),0)</f>
        <v>0</v>
      </c>
      <c r="J94" s="80">
        <f>_xlfn.IFNA(VLOOKUP($B94,'FST OMT'!$C:$AH,J$1,0),0)+_xlfn.IFNA(VLOOKUP($B94,'FST CV'!$C:$AH,J$1,0),0)+_xlfn.IFNA(VLOOKUP($B94,'FST TT'!$C:$AH,J$1,0),0)</f>
        <v>0</v>
      </c>
      <c r="K94" s="80">
        <f>_xlfn.IFNA(VLOOKUP($B94,'FST OMT'!$C:$AH,K$1,0),0)+_xlfn.IFNA(VLOOKUP($B94,'FST CV'!$C:$AH,K$1,0),0)+_xlfn.IFNA(VLOOKUP($B94,'FST TT'!$C:$AH,K$1,0),0)</f>
        <v>0</v>
      </c>
      <c r="L94" s="80">
        <f>_xlfn.IFNA(VLOOKUP($B94,'FST OMT'!$C:$AH,L$1,0),0)+_xlfn.IFNA(VLOOKUP($B94,'FST CV'!$C:$AH,L$1,0),0)+_xlfn.IFNA(VLOOKUP($B94,'FST TT'!$C:$AH,L$1,0),0)</f>
        <v>0</v>
      </c>
      <c r="M94" s="80">
        <f>_xlfn.IFNA(VLOOKUP($B94,'FST OMT'!$C:$AH,M$1,0),0)+_xlfn.IFNA(VLOOKUP($B94,'FST CV'!$C:$AH,M$1,0),0)+_xlfn.IFNA(VLOOKUP($B94,'FST TT'!$C:$AH,M$1,0),0)</f>
        <v>0</v>
      </c>
      <c r="N94" s="80">
        <f>_xlfn.IFNA(VLOOKUP($B94,'FST OMT'!$C:$AH,N$1,0),0)+_xlfn.IFNA(VLOOKUP($B94,'FST CV'!$C:$AH,N$1,0),0)+_xlfn.IFNA(VLOOKUP($B94,'FST TT'!$C:$AH,N$1,0),0)</f>
        <v>0</v>
      </c>
      <c r="O94" s="80">
        <f t="shared" si="325"/>
        <v>0</v>
      </c>
      <c r="P94" s="80">
        <f t="shared" si="326"/>
        <v>0</v>
      </c>
      <c r="Q94" s="80">
        <f t="shared" si="327"/>
        <v>0</v>
      </c>
      <c r="R94" s="80">
        <f>_xlfn.IFNA(VLOOKUP($B94,'FST MT'!$C:$FS,67,0),0)</f>
        <v>0</v>
      </c>
      <c r="S94" s="80">
        <f>_xlfn.IFNA(VLOOKUP($B94,'FST OMT'!$C:$AH,S$1,0),0)+_xlfn.IFNA(VLOOKUP($B94,'FST CV'!$C:$AH,S$1,0),0)+_xlfn.IFNA(VLOOKUP($B94,'FST TT'!$C:$AH,S$1,0),0)</f>
        <v>0</v>
      </c>
      <c r="T94" s="80">
        <f>_xlfn.IFNA(VLOOKUP($B94,'FST OMT'!$C:$AH,T$1,0),0)+_xlfn.IFNA(VLOOKUP($B94,'FST CV'!$C:$AH,T$1,0),0)+_xlfn.IFNA(VLOOKUP($B94,'FST TT'!$C:$AH,T$1,0),0)</f>
        <v>0</v>
      </c>
      <c r="U94" s="80">
        <f>_xlfn.IFNA(VLOOKUP($B94,'FST OMT'!$C:$AH,U$1,0),0)+_xlfn.IFNA(VLOOKUP($B94,'FST CV'!$C:$AH,U$1,0),0)+_xlfn.IFNA(VLOOKUP($B94,'FST TT'!$C:$AH,U$1,0),0)</f>
        <v>0</v>
      </c>
      <c r="V94" s="80">
        <f>_xlfn.IFNA(VLOOKUP($B94,'FST OMT'!$C:$AH,V$1,0),0)+_xlfn.IFNA(VLOOKUP($B94,'FST CV'!$C:$AH,V$1,0),0)+_xlfn.IFNA(VLOOKUP($B94,'FST TT'!$C:$AH,V$1,0),0)</f>
        <v>0</v>
      </c>
      <c r="W94" s="80">
        <f>_xlfn.IFNA(VLOOKUP($B94,'FST OMT'!$C:$AH,W$1,0),0)+_xlfn.IFNA(VLOOKUP($B94,'FST CV'!$C:$AH,W$1,0),0)+_xlfn.IFNA(VLOOKUP($B94,'FST TT'!$C:$AH,W$1,0),0)</f>
        <v>0</v>
      </c>
      <c r="X94" s="80">
        <f>_xlfn.IFNA(VLOOKUP($B94,'FST OMT'!$C:$AH,X$1,0),0)+_xlfn.IFNA(VLOOKUP($B94,'FST CV'!$C:$AH,X$1,0),0)+_xlfn.IFNA(VLOOKUP($B94,'FST TT'!$C:$AH,X$1,0),0)</f>
        <v>0</v>
      </c>
      <c r="Y94" s="80">
        <f>_xlfn.IFNA(VLOOKUP($B94,'FST OMT'!$C:$AH,Y$1,0),0)+_xlfn.IFNA(VLOOKUP($B94,'FST CV'!$C:$AH,Y$1,0),0)+_xlfn.IFNA(VLOOKUP($B94,'FST TT'!$C:$AH,Y$1,0),0)</f>
        <v>0</v>
      </c>
      <c r="Z94" s="80">
        <f>_xlfn.IFNA(VLOOKUP($B94,'FST OMT'!$C:$AH,Z$1,0),0)+_xlfn.IFNA(VLOOKUP($B94,'FST CV'!$C:$AH,Z$1,0),0)+_xlfn.IFNA(VLOOKUP($B94,'FST TT'!$C:$AH,Z$1,0),0)</f>
        <v>0</v>
      </c>
      <c r="AA94" s="80">
        <f t="shared" si="328"/>
        <v>0</v>
      </c>
      <c r="AB94" s="80">
        <f t="shared" si="329"/>
        <v>0</v>
      </c>
      <c r="AC94" s="80">
        <f t="shared" si="330"/>
        <v>0</v>
      </c>
      <c r="AD94" s="80">
        <f>_xlfn.IFNA(VLOOKUP($B94,'FST MT'!$C:$FS,123,0),0)</f>
        <v>0</v>
      </c>
      <c r="AE94" s="80">
        <f>_xlfn.IFNA(VLOOKUP($B94,'FST OMT'!$C:$AH,AE$1,0),0)+_xlfn.IFNA(VLOOKUP($B94,'FST CV'!$C:$AH,AE$1,0),0)+_xlfn.IFNA(VLOOKUP($B94,'FST TT'!$C:$AH,AE$1,0),0)</f>
        <v>0</v>
      </c>
      <c r="AF94" s="80">
        <f>_xlfn.IFNA(VLOOKUP($B94,'FST OMT'!$C:$AH,AF$1,0),0)+_xlfn.IFNA(VLOOKUP($B94,'FST CV'!$C:$AH,AF$1,0),0)+_xlfn.IFNA(VLOOKUP($B94,'FST TT'!$C:$AH,AF$1,0),0)</f>
        <v>0</v>
      </c>
      <c r="AG94" s="80">
        <f>_xlfn.IFNA(VLOOKUP($B94,'FST OMT'!$C:$AH,AG$1,0),0)+_xlfn.IFNA(VLOOKUP($B94,'FST CV'!$C:$AH,AG$1,0),0)+_xlfn.IFNA(VLOOKUP($B94,'FST TT'!$C:$AH,AG$1,0),0)</f>
        <v>0</v>
      </c>
      <c r="AH94" s="80">
        <f>_xlfn.IFNA(VLOOKUP($B94,'FST OMT'!$C:$AH,AH$1,0),0)+_xlfn.IFNA(VLOOKUP($B94,'FST CV'!$C:$AH,AH$1,0),0)+_xlfn.IFNA(VLOOKUP($B94,'FST TT'!$C:$AH,AH$1,0),0)</f>
        <v>0</v>
      </c>
      <c r="AI94" s="80">
        <f>_xlfn.IFNA(VLOOKUP($B94,'FST OMT'!$C:$AH,AI$1,0),0)+_xlfn.IFNA(VLOOKUP($B94,'FST CV'!$C:$AH,AI$1,0),0)+_xlfn.IFNA(VLOOKUP($B94,'FST TT'!$C:$AH,AI$1,0),0)</f>
        <v>0</v>
      </c>
      <c r="AJ94" s="80">
        <f>_xlfn.IFNA(VLOOKUP($B94,'FST OMT'!$C:$AH,AJ$1,0),0)+_xlfn.IFNA(VLOOKUP($B94,'FST CV'!$C:$AH,AJ$1,0),0)+_xlfn.IFNA(VLOOKUP($B94,'FST TT'!$C:$AH,AJ$1,0),0)</f>
        <v>0</v>
      </c>
      <c r="AK94" s="80">
        <f>_xlfn.IFNA(VLOOKUP($B94,'FST OMT'!$C:$AH,AK$1,0),0)+_xlfn.IFNA(VLOOKUP($B94,'FST CV'!$C:$AH,AK$1,0),0)+_xlfn.IFNA(VLOOKUP($B94,'FST TT'!$C:$AH,AK$1,0),0)</f>
        <v>0</v>
      </c>
      <c r="AL94" s="80">
        <f>_xlfn.IFNA(VLOOKUP($B94,'FST OMT'!$C:$AH,AL$1,0),0)+_xlfn.IFNA(VLOOKUP($B94,'FST CV'!$C:$AH,AL$1,0),0)+_xlfn.IFNA(VLOOKUP($B94,'FST TT'!$C:$AH,AL$1,0),0)</f>
        <v>0</v>
      </c>
      <c r="AM94" s="80">
        <f t="shared" si="331"/>
        <v>0</v>
      </c>
      <c r="AN94" s="80">
        <f t="shared" si="332"/>
        <v>0</v>
      </c>
      <c r="AO94" s="80">
        <f t="shared" si="333"/>
        <v>0</v>
      </c>
      <c r="AQ94" s="96">
        <f t="shared" si="334"/>
        <v>0</v>
      </c>
      <c r="AR94" s="96">
        <f t="shared" si="335"/>
        <v>0</v>
      </c>
      <c r="AS94" s="96">
        <f t="shared" si="336"/>
        <v>0</v>
      </c>
      <c r="AT94" s="96">
        <f t="shared" si="337"/>
        <v>0</v>
      </c>
      <c r="AU94" s="96">
        <f t="shared" si="338"/>
        <v>0</v>
      </c>
      <c r="AV94" s="96">
        <f t="shared" si="339"/>
        <v>0</v>
      </c>
      <c r="AW94" s="96">
        <f t="shared" si="340"/>
        <v>0</v>
      </c>
      <c r="AX94" s="96">
        <f t="shared" si="341"/>
        <v>0</v>
      </c>
      <c r="AY94" s="96">
        <f t="shared" si="342"/>
        <v>0</v>
      </c>
      <c r="AZ94" s="96">
        <f t="shared" si="343"/>
        <v>0</v>
      </c>
      <c r="BA94" s="96">
        <f t="shared" si="344"/>
        <v>0</v>
      </c>
      <c r="BB94" s="96">
        <f t="shared" si="345"/>
        <v>0</v>
      </c>
      <c r="BC94" s="96">
        <f t="shared" si="346"/>
        <v>0</v>
      </c>
      <c r="BD94" s="96">
        <f t="shared" si="347"/>
        <v>0</v>
      </c>
      <c r="BE94" s="96">
        <f t="shared" si="348"/>
        <v>0</v>
      </c>
      <c r="BF94" s="96">
        <f t="shared" si="349"/>
        <v>0</v>
      </c>
      <c r="BG94" s="96">
        <f t="shared" si="350"/>
        <v>0</v>
      </c>
      <c r="BH94" s="96">
        <f t="shared" si="351"/>
        <v>0</v>
      </c>
      <c r="BI94" s="96">
        <f t="shared" si="352"/>
        <v>0</v>
      </c>
      <c r="BJ94" s="96">
        <f t="shared" si="353"/>
        <v>0</v>
      </c>
      <c r="BK94" s="96">
        <f t="shared" si="354"/>
        <v>0</v>
      </c>
      <c r="BL94" s="96">
        <f t="shared" si="355"/>
        <v>0</v>
      </c>
      <c r="BM94" s="96">
        <f t="shared" si="356"/>
        <v>0</v>
      </c>
      <c r="BN94" s="96">
        <f t="shared" si="357"/>
        <v>0</v>
      </c>
      <c r="BO94" s="96">
        <f t="shared" si="358"/>
        <v>0</v>
      </c>
      <c r="BP94" s="96">
        <f t="shared" si="359"/>
        <v>0</v>
      </c>
      <c r="BQ94" s="96">
        <f t="shared" si="360"/>
        <v>0</v>
      </c>
      <c r="BR94" s="96">
        <f t="shared" si="361"/>
        <v>0</v>
      </c>
      <c r="BS94" s="96">
        <f t="shared" si="362"/>
        <v>0</v>
      </c>
      <c r="BT94" s="96">
        <f t="shared" si="363"/>
        <v>0</v>
      </c>
      <c r="BU94" s="96">
        <f t="shared" si="364"/>
        <v>0</v>
      </c>
      <c r="BV94" s="96">
        <f t="shared" si="365"/>
        <v>0</v>
      </c>
      <c r="BW94" s="96">
        <f t="shared" si="366"/>
        <v>0</v>
      </c>
      <c r="BY94" s="46" t="str">
        <f>_xlfn.IFNA(VLOOKUP(C94,Master_Item!B:D,3,0),0)</f>
        <v>Oishi</v>
      </c>
    </row>
    <row r="95" spans="2:77">
      <c r="B95" s="74">
        <v>310004556</v>
      </c>
      <c r="C95" s="74">
        <v>310004556</v>
      </c>
      <c r="D95" s="46" t="s">
        <v>1118</v>
      </c>
      <c r="E95" s="46" t="s">
        <v>1119</v>
      </c>
      <c r="F95" s="80">
        <f>_xlfn.IFNA(VLOOKUP($B95,'FST MT'!$A:$K,F$1,0),0)</f>
        <v>0</v>
      </c>
      <c r="G95" s="80">
        <f>_xlfn.IFNA(VLOOKUP($B95,'FST OMT'!$C:$AH,G$1,0),0)+_xlfn.IFNA(VLOOKUP($B95,'FST CV'!$C:$AH,G$1,0),0)+_xlfn.IFNA(VLOOKUP($B95,'FST TT'!$C:$AH,G$1,0),0)</f>
        <v>0</v>
      </c>
      <c r="H95" s="80">
        <f>_xlfn.IFNA(VLOOKUP($B95,'FST OMT'!$C:$AH,H$1,0),0)+_xlfn.IFNA(VLOOKUP($B95,'FST CV'!$C:$AH,H$1,0),0)+_xlfn.IFNA(VLOOKUP($B95,'FST TT'!$C:$AH,H$1,0),0)</f>
        <v>0</v>
      </c>
      <c r="I95" s="80">
        <f>_xlfn.IFNA(VLOOKUP($B95,'FST OMT'!$C:$AH,I$1,0),0)+_xlfn.IFNA(VLOOKUP($B95,'FST CV'!$C:$AH,I$1,0),0)+_xlfn.IFNA(VLOOKUP($B95,'FST TT'!$C:$AH,I$1,0),0)</f>
        <v>0</v>
      </c>
      <c r="J95" s="80">
        <f>_xlfn.IFNA(VLOOKUP($B95,'FST OMT'!$C:$AH,J$1,0),0)+_xlfn.IFNA(VLOOKUP($B95,'FST CV'!$C:$AH,J$1,0),0)+_xlfn.IFNA(VLOOKUP($B95,'FST TT'!$C:$AH,J$1,0),0)</f>
        <v>0</v>
      </c>
      <c r="K95" s="80">
        <f>_xlfn.IFNA(VLOOKUP($B95,'FST OMT'!$C:$AH,K$1,0),0)+_xlfn.IFNA(VLOOKUP($B95,'FST CV'!$C:$AH,K$1,0),0)+_xlfn.IFNA(VLOOKUP($B95,'FST TT'!$C:$AH,K$1,0),0)</f>
        <v>0</v>
      </c>
      <c r="L95" s="80">
        <f>_xlfn.IFNA(VLOOKUP($B95,'FST OMT'!$C:$AH,L$1,0),0)+_xlfn.IFNA(VLOOKUP($B95,'FST CV'!$C:$AH,L$1,0),0)+_xlfn.IFNA(VLOOKUP($B95,'FST TT'!$C:$AH,L$1,0),0)</f>
        <v>0</v>
      </c>
      <c r="M95" s="80">
        <f>_xlfn.IFNA(VLOOKUP($B95,'FST OMT'!$C:$AH,M$1,0),0)+_xlfn.IFNA(VLOOKUP($B95,'FST CV'!$C:$AH,M$1,0),0)+_xlfn.IFNA(VLOOKUP($B95,'FST TT'!$C:$AH,M$1,0),0)</f>
        <v>0</v>
      </c>
      <c r="N95" s="80">
        <f>_xlfn.IFNA(VLOOKUP($B95,'FST OMT'!$C:$AH,N$1,0),0)+_xlfn.IFNA(VLOOKUP($B95,'FST CV'!$C:$AH,N$1,0),0)+_xlfn.IFNA(VLOOKUP($B95,'FST TT'!$C:$AH,N$1,0),0)</f>
        <v>0</v>
      </c>
      <c r="O95" s="80">
        <f t="shared" si="325"/>
        <v>0</v>
      </c>
      <c r="P95" s="80">
        <f t="shared" si="326"/>
        <v>0</v>
      </c>
      <c r="Q95" s="80">
        <f t="shared" si="327"/>
        <v>0</v>
      </c>
      <c r="R95" s="80">
        <f>_xlfn.IFNA(VLOOKUP($B95,'FST MT'!$C:$FS,67,0),0)</f>
        <v>0</v>
      </c>
      <c r="S95" s="80">
        <f>_xlfn.IFNA(VLOOKUP($B95,'FST OMT'!$C:$AH,S$1,0),0)+_xlfn.IFNA(VLOOKUP($B95,'FST CV'!$C:$AH,S$1,0),0)+_xlfn.IFNA(VLOOKUP($B95,'FST TT'!$C:$AH,S$1,0),0)</f>
        <v>0</v>
      </c>
      <c r="T95" s="80">
        <f>_xlfn.IFNA(VLOOKUP($B95,'FST OMT'!$C:$AH,T$1,0),0)+_xlfn.IFNA(VLOOKUP($B95,'FST CV'!$C:$AH,T$1,0),0)+_xlfn.IFNA(VLOOKUP($B95,'FST TT'!$C:$AH,T$1,0),0)</f>
        <v>0</v>
      </c>
      <c r="U95" s="80">
        <f>_xlfn.IFNA(VLOOKUP($B95,'FST OMT'!$C:$AH,U$1,0),0)+_xlfn.IFNA(VLOOKUP($B95,'FST CV'!$C:$AH,U$1,0),0)+_xlfn.IFNA(VLOOKUP($B95,'FST TT'!$C:$AH,U$1,0),0)</f>
        <v>0</v>
      </c>
      <c r="V95" s="80">
        <f>_xlfn.IFNA(VLOOKUP($B95,'FST OMT'!$C:$AH,V$1,0),0)+_xlfn.IFNA(VLOOKUP($B95,'FST CV'!$C:$AH,V$1,0),0)+_xlfn.IFNA(VLOOKUP($B95,'FST TT'!$C:$AH,V$1,0),0)</f>
        <v>0</v>
      </c>
      <c r="W95" s="80">
        <f>_xlfn.IFNA(VLOOKUP($B95,'FST OMT'!$C:$AH,W$1,0),0)+_xlfn.IFNA(VLOOKUP($B95,'FST CV'!$C:$AH,W$1,0),0)+_xlfn.IFNA(VLOOKUP($B95,'FST TT'!$C:$AH,W$1,0),0)</f>
        <v>0</v>
      </c>
      <c r="X95" s="80">
        <f>_xlfn.IFNA(VLOOKUP($B95,'FST OMT'!$C:$AH,X$1,0),0)+_xlfn.IFNA(VLOOKUP($B95,'FST CV'!$C:$AH,X$1,0),0)+_xlfn.IFNA(VLOOKUP($B95,'FST TT'!$C:$AH,X$1,0),0)</f>
        <v>0</v>
      </c>
      <c r="Y95" s="80">
        <f>_xlfn.IFNA(VLOOKUP($B95,'FST OMT'!$C:$AH,Y$1,0),0)+_xlfn.IFNA(VLOOKUP($B95,'FST CV'!$C:$AH,Y$1,0),0)+_xlfn.IFNA(VLOOKUP($B95,'FST TT'!$C:$AH,Y$1,0),0)</f>
        <v>0</v>
      </c>
      <c r="Z95" s="80">
        <f>_xlfn.IFNA(VLOOKUP($B95,'FST OMT'!$C:$AH,Z$1,0),0)+_xlfn.IFNA(VLOOKUP($B95,'FST CV'!$C:$AH,Z$1,0),0)+_xlfn.IFNA(VLOOKUP($B95,'FST TT'!$C:$AH,Z$1,0),0)</f>
        <v>0</v>
      </c>
      <c r="AA95" s="80">
        <f t="shared" si="328"/>
        <v>0</v>
      </c>
      <c r="AB95" s="80">
        <f t="shared" si="329"/>
        <v>0</v>
      </c>
      <c r="AC95" s="80">
        <f t="shared" si="330"/>
        <v>0</v>
      </c>
      <c r="AD95" s="80">
        <f>_xlfn.IFNA(VLOOKUP($B95,'FST MT'!$C:$FS,123,0),0)</f>
        <v>0</v>
      </c>
      <c r="AE95" s="80">
        <f>_xlfn.IFNA(VLOOKUP($B95,'FST OMT'!$C:$AH,AE$1,0),0)+_xlfn.IFNA(VLOOKUP($B95,'FST CV'!$C:$AH,AE$1,0),0)+_xlfn.IFNA(VLOOKUP($B95,'FST TT'!$C:$AH,AE$1,0),0)</f>
        <v>0</v>
      </c>
      <c r="AF95" s="80">
        <f>_xlfn.IFNA(VLOOKUP($B95,'FST OMT'!$C:$AH,AF$1,0),0)+_xlfn.IFNA(VLOOKUP($B95,'FST CV'!$C:$AH,AF$1,0),0)+_xlfn.IFNA(VLOOKUP($B95,'FST TT'!$C:$AH,AF$1,0),0)</f>
        <v>0</v>
      </c>
      <c r="AG95" s="80">
        <f>_xlfn.IFNA(VLOOKUP($B95,'FST OMT'!$C:$AH,AG$1,0),0)+_xlfn.IFNA(VLOOKUP($B95,'FST CV'!$C:$AH,AG$1,0),0)+_xlfn.IFNA(VLOOKUP($B95,'FST TT'!$C:$AH,AG$1,0),0)</f>
        <v>0</v>
      </c>
      <c r="AH95" s="80">
        <f>_xlfn.IFNA(VLOOKUP($B95,'FST OMT'!$C:$AH,AH$1,0),0)+_xlfn.IFNA(VLOOKUP($B95,'FST CV'!$C:$AH,AH$1,0),0)+_xlfn.IFNA(VLOOKUP($B95,'FST TT'!$C:$AH,AH$1,0),0)</f>
        <v>0</v>
      </c>
      <c r="AI95" s="80">
        <f>_xlfn.IFNA(VLOOKUP($B95,'FST OMT'!$C:$AH,AI$1,0),0)+_xlfn.IFNA(VLOOKUP($B95,'FST CV'!$C:$AH,AI$1,0),0)+_xlfn.IFNA(VLOOKUP($B95,'FST TT'!$C:$AH,AI$1,0),0)</f>
        <v>0</v>
      </c>
      <c r="AJ95" s="80">
        <f>_xlfn.IFNA(VLOOKUP($B95,'FST OMT'!$C:$AH,AJ$1,0),0)+_xlfn.IFNA(VLOOKUP($B95,'FST CV'!$C:$AH,AJ$1,0),0)+_xlfn.IFNA(VLOOKUP($B95,'FST TT'!$C:$AH,AJ$1,0),0)</f>
        <v>0</v>
      </c>
      <c r="AK95" s="80">
        <f>_xlfn.IFNA(VLOOKUP($B95,'FST OMT'!$C:$AH,AK$1,0),0)+_xlfn.IFNA(VLOOKUP($B95,'FST CV'!$C:$AH,AK$1,0),0)+_xlfn.IFNA(VLOOKUP($B95,'FST TT'!$C:$AH,AK$1,0),0)</f>
        <v>0</v>
      </c>
      <c r="AL95" s="80">
        <f>_xlfn.IFNA(VLOOKUP($B95,'FST OMT'!$C:$AH,AL$1,0),0)+_xlfn.IFNA(VLOOKUP($B95,'FST CV'!$C:$AH,AL$1,0),0)+_xlfn.IFNA(VLOOKUP($B95,'FST TT'!$C:$AH,AL$1,0),0)</f>
        <v>0</v>
      </c>
      <c r="AM95" s="80">
        <f t="shared" si="331"/>
        <v>0</v>
      </c>
      <c r="AN95" s="80">
        <f t="shared" si="332"/>
        <v>0</v>
      </c>
      <c r="AO95" s="80">
        <f t="shared" si="333"/>
        <v>0</v>
      </c>
      <c r="AQ95" s="96">
        <f t="shared" si="334"/>
        <v>0</v>
      </c>
      <c r="AR95" s="96">
        <f t="shared" si="335"/>
        <v>0</v>
      </c>
      <c r="AS95" s="96">
        <f t="shared" si="336"/>
        <v>0</v>
      </c>
      <c r="AT95" s="96">
        <f t="shared" si="337"/>
        <v>0</v>
      </c>
      <c r="AU95" s="96">
        <f t="shared" si="338"/>
        <v>0</v>
      </c>
      <c r="AV95" s="96">
        <f t="shared" si="339"/>
        <v>0</v>
      </c>
      <c r="AW95" s="96">
        <f t="shared" si="340"/>
        <v>0</v>
      </c>
      <c r="AX95" s="96">
        <f t="shared" si="341"/>
        <v>0</v>
      </c>
      <c r="AY95" s="96">
        <f t="shared" si="342"/>
        <v>0</v>
      </c>
      <c r="AZ95" s="96">
        <f t="shared" si="343"/>
        <v>0</v>
      </c>
      <c r="BA95" s="96">
        <f t="shared" si="344"/>
        <v>0</v>
      </c>
      <c r="BB95" s="96">
        <f t="shared" si="345"/>
        <v>0</v>
      </c>
      <c r="BC95" s="96">
        <f t="shared" si="346"/>
        <v>0</v>
      </c>
      <c r="BD95" s="96">
        <f t="shared" si="347"/>
        <v>0</v>
      </c>
      <c r="BE95" s="96">
        <f t="shared" si="348"/>
        <v>0</v>
      </c>
      <c r="BF95" s="96">
        <f t="shared" si="349"/>
        <v>0</v>
      </c>
      <c r="BG95" s="96">
        <f t="shared" si="350"/>
        <v>0</v>
      </c>
      <c r="BH95" s="96">
        <f t="shared" si="351"/>
        <v>0</v>
      </c>
      <c r="BI95" s="96">
        <f t="shared" si="352"/>
        <v>0</v>
      </c>
      <c r="BJ95" s="96">
        <f t="shared" si="353"/>
        <v>0</v>
      </c>
      <c r="BK95" s="96">
        <f t="shared" si="354"/>
        <v>0</v>
      </c>
      <c r="BL95" s="96">
        <f t="shared" si="355"/>
        <v>0</v>
      </c>
      <c r="BM95" s="96">
        <f t="shared" si="356"/>
        <v>0</v>
      </c>
      <c r="BN95" s="96">
        <f t="shared" si="357"/>
        <v>0</v>
      </c>
      <c r="BO95" s="96">
        <f t="shared" si="358"/>
        <v>0</v>
      </c>
      <c r="BP95" s="96">
        <f t="shared" si="359"/>
        <v>0</v>
      </c>
      <c r="BQ95" s="96">
        <f t="shared" si="360"/>
        <v>0</v>
      </c>
      <c r="BR95" s="96">
        <f t="shared" si="361"/>
        <v>0</v>
      </c>
      <c r="BS95" s="96">
        <f t="shared" si="362"/>
        <v>0</v>
      </c>
      <c r="BT95" s="96">
        <f t="shared" si="363"/>
        <v>0</v>
      </c>
      <c r="BU95" s="96">
        <f t="shared" si="364"/>
        <v>0</v>
      </c>
      <c r="BV95" s="96">
        <f t="shared" si="365"/>
        <v>0</v>
      </c>
      <c r="BW95" s="96">
        <f t="shared" si="366"/>
        <v>0</v>
      </c>
      <c r="BY95" s="46" t="str">
        <f>_xlfn.IFNA(VLOOKUP(C95,Master_Item!B:D,3,0),0)</f>
        <v>Oishi</v>
      </c>
    </row>
    <row r="96" spans="2:77">
      <c r="B96" s="74">
        <v>310004568</v>
      </c>
      <c r="C96" s="74">
        <v>310004568</v>
      </c>
      <c r="D96" s="46" t="s">
        <v>1120</v>
      </c>
      <c r="E96" s="46" t="s">
        <v>1121</v>
      </c>
      <c r="F96" s="80">
        <f>_xlfn.IFNA(VLOOKUP($B96,'FST MT'!$A:$K,F$1,0),0)</f>
        <v>0</v>
      </c>
      <c r="G96" s="80">
        <f>_xlfn.IFNA(VLOOKUP($B96,'FST OMT'!$C:$AH,G$1,0),0)+_xlfn.IFNA(VLOOKUP($B96,'FST CV'!$C:$AH,G$1,0),0)+_xlfn.IFNA(VLOOKUP($B96,'FST TT'!$C:$AH,G$1,0),0)</f>
        <v>0</v>
      </c>
      <c r="H96" s="80">
        <f>_xlfn.IFNA(VLOOKUP($B96,'FST OMT'!$C:$AH,H$1,0),0)+_xlfn.IFNA(VLOOKUP($B96,'FST CV'!$C:$AH,H$1,0),0)+_xlfn.IFNA(VLOOKUP($B96,'FST TT'!$C:$AH,H$1,0),0)</f>
        <v>0</v>
      </c>
      <c r="I96" s="80">
        <f>_xlfn.IFNA(VLOOKUP($B96,'FST OMT'!$C:$AH,I$1,0),0)+_xlfn.IFNA(VLOOKUP($B96,'FST CV'!$C:$AH,I$1,0),0)+_xlfn.IFNA(VLOOKUP($B96,'FST TT'!$C:$AH,I$1,0),0)</f>
        <v>0</v>
      </c>
      <c r="J96" s="80">
        <f>_xlfn.IFNA(VLOOKUP($B96,'FST OMT'!$C:$AH,J$1,0),0)+_xlfn.IFNA(VLOOKUP($B96,'FST CV'!$C:$AH,J$1,0),0)+_xlfn.IFNA(VLOOKUP($B96,'FST TT'!$C:$AH,J$1,0),0)</f>
        <v>0</v>
      </c>
      <c r="K96" s="80">
        <f>_xlfn.IFNA(VLOOKUP($B96,'FST OMT'!$C:$AH,K$1,0),0)+_xlfn.IFNA(VLOOKUP($B96,'FST CV'!$C:$AH,K$1,0),0)+_xlfn.IFNA(VLOOKUP($B96,'FST TT'!$C:$AH,K$1,0),0)</f>
        <v>0</v>
      </c>
      <c r="L96" s="80">
        <f>_xlfn.IFNA(VLOOKUP($B96,'FST OMT'!$C:$AH,L$1,0),0)+_xlfn.IFNA(VLOOKUP($B96,'FST CV'!$C:$AH,L$1,0),0)+_xlfn.IFNA(VLOOKUP($B96,'FST TT'!$C:$AH,L$1,0),0)</f>
        <v>0</v>
      </c>
      <c r="M96" s="80">
        <f>_xlfn.IFNA(VLOOKUP($B96,'FST OMT'!$C:$AH,M$1,0),0)+_xlfn.IFNA(VLOOKUP($B96,'FST CV'!$C:$AH,M$1,0),0)+_xlfn.IFNA(VLOOKUP($B96,'FST TT'!$C:$AH,M$1,0),0)</f>
        <v>0</v>
      </c>
      <c r="N96" s="80">
        <f>_xlfn.IFNA(VLOOKUP($B96,'FST OMT'!$C:$AH,N$1,0),0)+_xlfn.IFNA(VLOOKUP($B96,'FST CV'!$C:$AH,N$1,0),0)+_xlfn.IFNA(VLOOKUP($B96,'FST TT'!$C:$AH,N$1,0),0)</f>
        <v>0</v>
      </c>
      <c r="O96" s="80">
        <f t="shared" si="325"/>
        <v>0</v>
      </c>
      <c r="P96" s="80">
        <f t="shared" si="326"/>
        <v>0</v>
      </c>
      <c r="Q96" s="80">
        <f t="shared" si="327"/>
        <v>0</v>
      </c>
      <c r="R96" s="80">
        <f>_xlfn.IFNA(VLOOKUP($B96,'FST MT'!$C:$FS,67,0),0)</f>
        <v>0</v>
      </c>
      <c r="S96" s="80">
        <f>_xlfn.IFNA(VLOOKUP($B96,'FST OMT'!$C:$AH,S$1,0),0)+_xlfn.IFNA(VLOOKUP($B96,'FST CV'!$C:$AH,S$1,0),0)+_xlfn.IFNA(VLOOKUP($B96,'FST TT'!$C:$AH,S$1,0),0)</f>
        <v>0</v>
      </c>
      <c r="T96" s="80">
        <f>_xlfn.IFNA(VLOOKUP($B96,'FST OMT'!$C:$AH,T$1,0),0)+_xlfn.IFNA(VLOOKUP($B96,'FST CV'!$C:$AH,T$1,0),0)+_xlfn.IFNA(VLOOKUP($B96,'FST TT'!$C:$AH,T$1,0),0)</f>
        <v>0</v>
      </c>
      <c r="U96" s="80">
        <f>_xlfn.IFNA(VLOOKUP($B96,'FST OMT'!$C:$AH,U$1,0),0)+_xlfn.IFNA(VLOOKUP($B96,'FST CV'!$C:$AH,U$1,0),0)+_xlfn.IFNA(VLOOKUP($B96,'FST TT'!$C:$AH,U$1,0),0)</f>
        <v>0</v>
      </c>
      <c r="V96" s="80">
        <f>_xlfn.IFNA(VLOOKUP($B96,'FST OMT'!$C:$AH,V$1,0),0)+_xlfn.IFNA(VLOOKUP($B96,'FST CV'!$C:$AH,V$1,0),0)+_xlfn.IFNA(VLOOKUP($B96,'FST TT'!$C:$AH,V$1,0),0)</f>
        <v>0</v>
      </c>
      <c r="W96" s="80">
        <f>_xlfn.IFNA(VLOOKUP($B96,'FST OMT'!$C:$AH,W$1,0),0)+_xlfn.IFNA(VLOOKUP($B96,'FST CV'!$C:$AH,W$1,0),0)+_xlfn.IFNA(VLOOKUP($B96,'FST TT'!$C:$AH,W$1,0),0)</f>
        <v>0</v>
      </c>
      <c r="X96" s="80">
        <f>_xlfn.IFNA(VLOOKUP($B96,'FST OMT'!$C:$AH,X$1,0),0)+_xlfn.IFNA(VLOOKUP($B96,'FST CV'!$C:$AH,X$1,0),0)+_xlfn.IFNA(VLOOKUP($B96,'FST TT'!$C:$AH,X$1,0),0)</f>
        <v>0</v>
      </c>
      <c r="Y96" s="80">
        <f>_xlfn.IFNA(VLOOKUP($B96,'FST OMT'!$C:$AH,Y$1,0),0)+_xlfn.IFNA(VLOOKUP($B96,'FST CV'!$C:$AH,Y$1,0),0)+_xlfn.IFNA(VLOOKUP($B96,'FST TT'!$C:$AH,Y$1,0),0)</f>
        <v>0</v>
      </c>
      <c r="Z96" s="80">
        <f>_xlfn.IFNA(VLOOKUP($B96,'FST OMT'!$C:$AH,Z$1,0),0)+_xlfn.IFNA(VLOOKUP($B96,'FST CV'!$C:$AH,Z$1,0),0)+_xlfn.IFNA(VLOOKUP($B96,'FST TT'!$C:$AH,Z$1,0),0)</f>
        <v>0</v>
      </c>
      <c r="AA96" s="80">
        <f t="shared" si="328"/>
        <v>0</v>
      </c>
      <c r="AB96" s="80">
        <f t="shared" si="329"/>
        <v>0</v>
      </c>
      <c r="AC96" s="80">
        <f t="shared" si="330"/>
        <v>0</v>
      </c>
      <c r="AD96" s="80">
        <f>_xlfn.IFNA(VLOOKUP($B96,'FST MT'!$C:$FS,123,0),0)</f>
        <v>0</v>
      </c>
      <c r="AE96" s="80">
        <f>_xlfn.IFNA(VLOOKUP($B96,'FST OMT'!$C:$AH,AE$1,0),0)+_xlfn.IFNA(VLOOKUP($B96,'FST CV'!$C:$AH,AE$1,0),0)+_xlfn.IFNA(VLOOKUP($B96,'FST TT'!$C:$AH,AE$1,0),0)</f>
        <v>0</v>
      </c>
      <c r="AF96" s="80">
        <f>_xlfn.IFNA(VLOOKUP($B96,'FST OMT'!$C:$AH,AF$1,0),0)+_xlfn.IFNA(VLOOKUP($B96,'FST CV'!$C:$AH,AF$1,0),0)+_xlfn.IFNA(VLOOKUP($B96,'FST TT'!$C:$AH,AF$1,0),0)</f>
        <v>0</v>
      </c>
      <c r="AG96" s="80">
        <f>_xlfn.IFNA(VLOOKUP($B96,'FST OMT'!$C:$AH,AG$1,0),0)+_xlfn.IFNA(VLOOKUP($B96,'FST CV'!$C:$AH,AG$1,0),0)+_xlfn.IFNA(VLOOKUP($B96,'FST TT'!$C:$AH,AG$1,0),0)</f>
        <v>0</v>
      </c>
      <c r="AH96" s="80">
        <f>_xlfn.IFNA(VLOOKUP($B96,'FST OMT'!$C:$AH,AH$1,0),0)+_xlfn.IFNA(VLOOKUP($B96,'FST CV'!$C:$AH,AH$1,0),0)+_xlfn.IFNA(VLOOKUP($B96,'FST TT'!$C:$AH,AH$1,0),0)</f>
        <v>0</v>
      </c>
      <c r="AI96" s="80">
        <f>_xlfn.IFNA(VLOOKUP($B96,'FST OMT'!$C:$AH,AI$1,0),0)+_xlfn.IFNA(VLOOKUP($B96,'FST CV'!$C:$AH,AI$1,0),0)+_xlfn.IFNA(VLOOKUP($B96,'FST TT'!$C:$AH,AI$1,0),0)</f>
        <v>0</v>
      </c>
      <c r="AJ96" s="80">
        <f>_xlfn.IFNA(VLOOKUP($B96,'FST OMT'!$C:$AH,AJ$1,0),0)+_xlfn.IFNA(VLOOKUP($B96,'FST CV'!$C:$AH,AJ$1,0),0)+_xlfn.IFNA(VLOOKUP($B96,'FST TT'!$C:$AH,AJ$1,0),0)</f>
        <v>0</v>
      </c>
      <c r="AK96" s="80">
        <f>_xlfn.IFNA(VLOOKUP($B96,'FST OMT'!$C:$AH,AK$1,0),0)+_xlfn.IFNA(VLOOKUP($B96,'FST CV'!$C:$AH,AK$1,0),0)+_xlfn.IFNA(VLOOKUP($B96,'FST TT'!$C:$AH,AK$1,0),0)</f>
        <v>0</v>
      </c>
      <c r="AL96" s="80">
        <f>_xlfn.IFNA(VLOOKUP($B96,'FST OMT'!$C:$AH,AL$1,0),0)+_xlfn.IFNA(VLOOKUP($B96,'FST CV'!$C:$AH,AL$1,0),0)+_xlfn.IFNA(VLOOKUP($B96,'FST TT'!$C:$AH,AL$1,0),0)</f>
        <v>0</v>
      </c>
      <c r="AM96" s="80">
        <f t="shared" si="331"/>
        <v>0</v>
      </c>
      <c r="AN96" s="80">
        <f t="shared" si="332"/>
        <v>0</v>
      </c>
      <c r="AO96" s="80">
        <f t="shared" si="333"/>
        <v>0</v>
      </c>
      <c r="AQ96" s="96">
        <f t="shared" si="334"/>
        <v>0</v>
      </c>
      <c r="AR96" s="96">
        <f t="shared" si="335"/>
        <v>0</v>
      </c>
      <c r="AS96" s="96">
        <f t="shared" si="336"/>
        <v>0</v>
      </c>
      <c r="AT96" s="96">
        <f t="shared" si="337"/>
        <v>0</v>
      </c>
      <c r="AU96" s="96">
        <f t="shared" si="338"/>
        <v>0</v>
      </c>
      <c r="AV96" s="96">
        <f t="shared" si="339"/>
        <v>0</v>
      </c>
      <c r="AW96" s="96">
        <f t="shared" si="340"/>
        <v>0</v>
      </c>
      <c r="AX96" s="96">
        <f t="shared" si="341"/>
        <v>0</v>
      </c>
      <c r="AY96" s="96">
        <f t="shared" si="342"/>
        <v>0</v>
      </c>
      <c r="AZ96" s="96">
        <f t="shared" si="343"/>
        <v>0</v>
      </c>
      <c r="BA96" s="96">
        <f t="shared" si="344"/>
        <v>0</v>
      </c>
      <c r="BB96" s="96">
        <f t="shared" si="345"/>
        <v>0</v>
      </c>
      <c r="BC96" s="96">
        <f t="shared" si="346"/>
        <v>0</v>
      </c>
      <c r="BD96" s="96">
        <f t="shared" si="347"/>
        <v>0</v>
      </c>
      <c r="BE96" s="96">
        <f t="shared" si="348"/>
        <v>0</v>
      </c>
      <c r="BF96" s="96">
        <f t="shared" si="349"/>
        <v>0</v>
      </c>
      <c r="BG96" s="96">
        <f t="shared" si="350"/>
        <v>0</v>
      </c>
      <c r="BH96" s="96">
        <f t="shared" si="351"/>
        <v>0</v>
      </c>
      <c r="BI96" s="96">
        <f t="shared" si="352"/>
        <v>0</v>
      </c>
      <c r="BJ96" s="96">
        <f t="shared" si="353"/>
        <v>0</v>
      </c>
      <c r="BK96" s="96">
        <f t="shared" si="354"/>
        <v>0</v>
      </c>
      <c r="BL96" s="96">
        <f t="shared" si="355"/>
        <v>0</v>
      </c>
      <c r="BM96" s="96">
        <f t="shared" si="356"/>
        <v>0</v>
      </c>
      <c r="BN96" s="96">
        <f t="shared" si="357"/>
        <v>0</v>
      </c>
      <c r="BO96" s="96">
        <f t="shared" si="358"/>
        <v>0</v>
      </c>
      <c r="BP96" s="96">
        <f t="shared" si="359"/>
        <v>0</v>
      </c>
      <c r="BQ96" s="96">
        <f t="shared" si="360"/>
        <v>0</v>
      </c>
      <c r="BR96" s="96">
        <f t="shared" si="361"/>
        <v>0</v>
      </c>
      <c r="BS96" s="96">
        <f t="shared" si="362"/>
        <v>0</v>
      </c>
      <c r="BT96" s="96">
        <f t="shared" si="363"/>
        <v>0</v>
      </c>
      <c r="BU96" s="96">
        <f t="shared" si="364"/>
        <v>0</v>
      </c>
      <c r="BV96" s="96">
        <f t="shared" si="365"/>
        <v>0</v>
      </c>
      <c r="BW96" s="96">
        <f t="shared" si="366"/>
        <v>0</v>
      </c>
      <c r="BY96" s="46" t="str">
        <f>_xlfn.IFNA(VLOOKUP(C96,Master_Item!B:D,3,0),0)</f>
        <v>Oishi</v>
      </c>
    </row>
    <row r="97" spans="2:77">
      <c r="B97" s="74">
        <v>310004566</v>
      </c>
      <c r="C97" s="74">
        <v>310004566</v>
      </c>
      <c r="D97" s="46" t="s">
        <v>1122</v>
      </c>
      <c r="E97" s="46" t="s">
        <v>1123</v>
      </c>
      <c r="F97" s="80">
        <f>_xlfn.IFNA(VLOOKUP($B97,'FST MT'!$A:$K,F$1,0),0)</f>
        <v>0</v>
      </c>
      <c r="G97" s="80">
        <f>_xlfn.IFNA(VLOOKUP($B97,'FST OMT'!$C:$AH,G$1,0),0)+_xlfn.IFNA(VLOOKUP($B97,'FST CV'!$C:$AH,G$1,0),0)+_xlfn.IFNA(VLOOKUP($B97,'FST TT'!$C:$AH,G$1,0),0)</f>
        <v>0</v>
      </c>
      <c r="H97" s="80">
        <f>_xlfn.IFNA(VLOOKUP($B97,'FST OMT'!$C:$AH,H$1,0),0)+_xlfn.IFNA(VLOOKUP($B97,'FST CV'!$C:$AH,H$1,0),0)+_xlfn.IFNA(VLOOKUP($B97,'FST TT'!$C:$AH,H$1,0),0)</f>
        <v>0</v>
      </c>
      <c r="I97" s="80">
        <f>_xlfn.IFNA(VLOOKUP($B97,'FST OMT'!$C:$AH,I$1,0),0)+_xlfn.IFNA(VLOOKUP($B97,'FST CV'!$C:$AH,I$1,0),0)+_xlfn.IFNA(VLOOKUP($B97,'FST TT'!$C:$AH,I$1,0),0)</f>
        <v>0</v>
      </c>
      <c r="J97" s="80">
        <f>_xlfn.IFNA(VLOOKUP($B97,'FST OMT'!$C:$AH,J$1,0),0)+_xlfn.IFNA(VLOOKUP($B97,'FST CV'!$C:$AH,J$1,0),0)+_xlfn.IFNA(VLOOKUP($B97,'FST TT'!$C:$AH,J$1,0),0)</f>
        <v>0</v>
      </c>
      <c r="K97" s="80">
        <f>_xlfn.IFNA(VLOOKUP($B97,'FST OMT'!$C:$AH,K$1,0),0)+_xlfn.IFNA(VLOOKUP($B97,'FST CV'!$C:$AH,K$1,0),0)+_xlfn.IFNA(VLOOKUP($B97,'FST TT'!$C:$AH,K$1,0),0)</f>
        <v>0</v>
      </c>
      <c r="L97" s="80">
        <f>_xlfn.IFNA(VLOOKUP($B97,'FST OMT'!$C:$AH,L$1,0),0)+_xlfn.IFNA(VLOOKUP($B97,'FST CV'!$C:$AH,L$1,0),0)+_xlfn.IFNA(VLOOKUP($B97,'FST TT'!$C:$AH,L$1,0),0)</f>
        <v>0</v>
      </c>
      <c r="M97" s="80">
        <f>_xlfn.IFNA(VLOOKUP($B97,'FST OMT'!$C:$AH,M$1,0),0)+_xlfn.IFNA(VLOOKUP($B97,'FST CV'!$C:$AH,M$1,0),0)+_xlfn.IFNA(VLOOKUP($B97,'FST TT'!$C:$AH,M$1,0),0)</f>
        <v>0</v>
      </c>
      <c r="N97" s="80">
        <f>_xlfn.IFNA(VLOOKUP($B97,'FST OMT'!$C:$AH,N$1,0),0)+_xlfn.IFNA(VLOOKUP($B97,'FST CV'!$C:$AH,N$1,0),0)+_xlfn.IFNA(VLOOKUP($B97,'FST TT'!$C:$AH,N$1,0),0)</f>
        <v>0</v>
      </c>
      <c r="O97" s="80">
        <f t="shared" si="325"/>
        <v>0</v>
      </c>
      <c r="P97" s="80">
        <f t="shared" si="326"/>
        <v>0</v>
      </c>
      <c r="Q97" s="80">
        <f t="shared" si="327"/>
        <v>0</v>
      </c>
      <c r="R97" s="80">
        <f>_xlfn.IFNA(VLOOKUP($B97,'FST MT'!$C:$FS,67,0),0)</f>
        <v>0</v>
      </c>
      <c r="S97" s="80">
        <f>_xlfn.IFNA(VLOOKUP($B97,'FST OMT'!$C:$AH,S$1,0),0)+_xlfn.IFNA(VLOOKUP($B97,'FST CV'!$C:$AH,S$1,0),0)+_xlfn.IFNA(VLOOKUP($B97,'FST TT'!$C:$AH,S$1,0),0)</f>
        <v>0</v>
      </c>
      <c r="T97" s="80">
        <f>_xlfn.IFNA(VLOOKUP($B97,'FST OMT'!$C:$AH,T$1,0),0)+_xlfn.IFNA(VLOOKUP($B97,'FST CV'!$C:$AH,T$1,0),0)+_xlfn.IFNA(VLOOKUP($B97,'FST TT'!$C:$AH,T$1,0),0)</f>
        <v>0</v>
      </c>
      <c r="U97" s="80">
        <f>_xlfn.IFNA(VLOOKUP($B97,'FST OMT'!$C:$AH,U$1,0),0)+_xlfn.IFNA(VLOOKUP($B97,'FST CV'!$C:$AH,U$1,0),0)+_xlfn.IFNA(VLOOKUP($B97,'FST TT'!$C:$AH,U$1,0),0)</f>
        <v>0</v>
      </c>
      <c r="V97" s="80">
        <f>_xlfn.IFNA(VLOOKUP($B97,'FST OMT'!$C:$AH,V$1,0),0)+_xlfn.IFNA(VLOOKUP($B97,'FST CV'!$C:$AH,V$1,0),0)+_xlfn.IFNA(VLOOKUP($B97,'FST TT'!$C:$AH,V$1,0),0)</f>
        <v>0</v>
      </c>
      <c r="W97" s="80">
        <f>_xlfn.IFNA(VLOOKUP($B97,'FST OMT'!$C:$AH,W$1,0),0)+_xlfn.IFNA(VLOOKUP($B97,'FST CV'!$C:$AH,W$1,0),0)+_xlfn.IFNA(VLOOKUP($B97,'FST TT'!$C:$AH,W$1,0),0)</f>
        <v>0</v>
      </c>
      <c r="X97" s="80">
        <f>_xlfn.IFNA(VLOOKUP($B97,'FST OMT'!$C:$AH,X$1,0),0)+_xlfn.IFNA(VLOOKUP($B97,'FST CV'!$C:$AH,X$1,0),0)+_xlfn.IFNA(VLOOKUP($B97,'FST TT'!$C:$AH,X$1,0),0)</f>
        <v>0</v>
      </c>
      <c r="Y97" s="80">
        <f>_xlfn.IFNA(VLOOKUP($B97,'FST OMT'!$C:$AH,Y$1,0),0)+_xlfn.IFNA(VLOOKUP($B97,'FST CV'!$C:$AH,Y$1,0),0)+_xlfn.IFNA(VLOOKUP($B97,'FST TT'!$C:$AH,Y$1,0),0)</f>
        <v>0</v>
      </c>
      <c r="Z97" s="80">
        <f>_xlfn.IFNA(VLOOKUP($B97,'FST OMT'!$C:$AH,Z$1,0),0)+_xlfn.IFNA(VLOOKUP($B97,'FST CV'!$C:$AH,Z$1,0),0)+_xlfn.IFNA(VLOOKUP($B97,'FST TT'!$C:$AH,Z$1,0),0)</f>
        <v>0</v>
      </c>
      <c r="AA97" s="80">
        <f t="shared" si="328"/>
        <v>0</v>
      </c>
      <c r="AB97" s="80">
        <f t="shared" si="329"/>
        <v>0</v>
      </c>
      <c r="AC97" s="80">
        <f t="shared" si="330"/>
        <v>0</v>
      </c>
      <c r="AD97" s="80">
        <f>_xlfn.IFNA(VLOOKUP($B97,'FST MT'!$C:$FS,123,0),0)</f>
        <v>0</v>
      </c>
      <c r="AE97" s="80">
        <f>_xlfn.IFNA(VLOOKUP($B97,'FST OMT'!$C:$AH,AE$1,0),0)+_xlfn.IFNA(VLOOKUP($B97,'FST CV'!$C:$AH,AE$1,0),0)+_xlfn.IFNA(VLOOKUP($B97,'FST TT'!$C:$AH,AE$1,0),0)</f>
        <v>0</v>
      </c>
      <c r="AF97" s="80">
        <f>_xlfn.IFNA(VLOOKUP($B97,'FST OMT'!$C:$AH,AF$1,0),0)+_xlfn.IFNA(VLOOKUP($B97,'FST CV'!$C:$AH,AF$1,0),0)+_xlfn.IFNA(VLOOKUP($B97,'FST TT'!$C:$AH,AF$1,0),0)</f>
        <v>0</v>
      </c>
      <c r="AG97" s="80">
        <f>_xlfn.IFNA(VLOOKUP($B97,'FST OMT'!$C:$AH,AG$1,0),0)+_xlfn.IFNA(VLOOKUP($B97,'FST CV'!$C:$AH,AG$1,0),0)+_xlfn.IFNA(VLOOKUP($B97,'FST TT'!$C:$AH,AG$1,0),0)</f>
        <v>0</v>
      </c>
      <c r="AH97" s="80">
        <f>_xlfn.IFNA(VLOOKUP($B97,'FST OMT'!$C:$AH,AH$1,0),0)+_xlfn.IFNA(VLOOKUP($B97,'FST CV'!$C:$AH,AH$1,0),0)+_xlfn.IFNA(VLOOKUP($B97,'FST TT'!$C:$AH,AH$1,0),0)</f>
        <v>0</v>
      </c>
      <c r="AI97" s="80">
        <f>_xlfn.IFNA(VLOOKUP($B97,'FST OMT'!$C:$AH,AI$1,0),0)+_xlfn.IFNA(VLOOKUP($B97,'FST CV'!$C:$AH,AI$1,0),0)+_xlfn.IFNA(VLOOKUP($B97,'FST TT'!$C:$AH,AI$1,0),0)</f>
        <v>0</v>
      </c>
      <c r="AJ97" s="80">
        <f>_xlfn.IFNA(VLOOKUP($B97,'FST OMT'!$C:$AH,AJ$1,0),0)+_xlfn.IFNA(VLOOKUP($B97,'FST CV'!$C:$AH,AJ$1,0),0)+_xlfn.IFNA(VLOOKUP($B97,'FST TT'!$C:$AH,AJ$1,0),0)</f>
        <v>0</v>
      </c>
      <c r="AK97" s="80">
        <f>_xlfn.IFNA(VLOOKUP($B97,'FST OMT'!$C:$AH,AK$1,0),0)+_xlfn.IFNA(VLOOKUP($B97,'FST CV'!$C:$AH,AK$1,0),0)+_xlfn.IFNA(VLOOKUP($B97,'FST TT'!$C:$AH,AK$1,0),0)</f>
        <v>0</v>
      </c>
      <c r="AL97" s="80">
        <f>_xlfn.IFNA(VLOOKUP($B97,'FST OMT'!$C:$AH,AL$1,0),0)+_xlfn.IFNA(VLOOKUP($B97,'FST CV'!$C:$AH,AL$1,0),0)+_xlfn.IFNA(VLOOKUP($B97,'FST TT'!$C:$AH,AL$1,0),0)</f>
        <v>0</v>
      </c>
      <c r="AM97" s="80">
        <f t="shared" si="331"/>
        <v>0</v>
      </c>
      <c r="AN97" s="80">
        <f t="shared" si="332"/>
        <v>0</v>
      </c>
      <c r="AO97" s="80">
        <f t="shared" si="333"/>
        <v>0</v>
      </c>
      <c r="AQ97" s="96">
        <f t="shared" si="334"/>
        <v>0</v>
      </c>
      <c r="AR97" s="96">
        <f t="shared" si="335"/>
        <v>0</v>
      </c>
      <c r="AS97" s="96">
        <f t="shared" si="336"/>
        <v>0</v>
      </c>
      <c r="AT97" s="96">
        <f t="shared" si="337"/>
        <v>0</v>
      </c>
      <c r="AU97" s="96">
        <f t="shared" si="338"/>
        <v>0</v>
      </c>
      <c r="AV97" s="96">
        <f t="shared" si="339"/>
        <v>0</v>
      </c>
      <c r="AW97" s="96">
        <f t="shared" si="340"/>
        <v>0</v>
      </c>
      <c r="AX97" s="96">
        <f t="shared" si="341"/>
        <v>0</v>
      </c>
      <c r="AY97" s="96">
        <f t="shared" si="342"/>
        <v>0</v>
      </c>
      <c r="AZ97" s="96">
        <f t="shared" si="343"/>
        <v>0</v>
      </c>
      <c r="BA97" s="96">
        <f t="shared" si="344"/>
        <v>0</v>
      </c>
      <c r="BB97" s="96">
        <f t="shared" si="345"/>
        <v>0</v>
      </c>
      <c r="BC97" s="96">
        <f t="shared" si="346"/>
        <v>0</v>
      </c>
      <c r="BD97" s="96">
        <f t="shared" si="347"/>
        <v>0</v>
      </c>
      <c r="BE97" s="96">
        <f t="shared" si="348"/>
        <v>0</v>
      </c>
      <c r="BF97" s="96">
        <f t="shared" si="349"/>
        <v>0</v>
      </c>
      <c r="BG97" s="96">
        <f t="shared" si="350"/>
        <v>0</v>
      </c>
      <c r="BH97" s="96">
        <f t="shared" si="351"/>
        <v>0</v>
      </c>
      <c r="BI97" s="96">
        <f t="shared" si="352"/>
        <v>0</v>
      </c>
      <c r="BJ97" s="96">
        <f t="shared" si="353"/>
        <v>0</v>
      </c>
      <c r="BK97" s="96">
        <f t="shared" si="354"/>
        <v>0</v>
      </c>
      <c r="BL97" s="96">
        <f t="shared" si="355"/>
        <v>0</v>
      </c>
      <c r="BM97" s="96">
        <f t="shared" si="356"/>
        <v>0</v>
      </c>
      <c r="BN97" s="96">
        <f t="shared" si="357"/>
        <v>0</v>
      </c>
      <c r="BO97" s="96">
        <f t="shared" si="358"/>
        <v>0</v>
      </c>
      <c r="BP97" s="96">
        <f t="shared" si="359"/>
        <v>0</v>
      </c>
      <c r="BQ97" s="96">
        <f t="shared" si="360"/>
        <v>0</v>
      </c>
      <c r="BR97" s="96">
        <f t="shared" si="361"/>
        <v>0</v>
      </c>
      <c r="BS97" s="96">
        <f t="shared" si="362"/>
        <v>0</v>
      </c>
      <c r="BT97" s="96">
        <f t="shared" si="363"/>
        <v>0</v>
      </c>
      <c r="BU97" s="96">
        <f t="shared" si="364"/>
        <v>0</v>
      </c>
      <c r="BV97" s="96">
        <f t="shared" si="365"/>
        <v>0</v>
      </c>
      <c r="BW97" s="96">
        <f t="shared" si="366"/>
        <v>0</v>
      </c>
      <c r="BY97" s="46" t="str">
        <f>_xlfn.IFNA(VLOOKUP(C97,Master_Item!B:D,3,0),0)</f>
        <v>Oishi</v>
      </c>
    </row>
    <row r="98" spans="2:77">
      <c r="B98" s="74">
        <v>310004569</v>
      </c>
      <c r="C98" s="74">
        <v>310004569</v>
      </c>
      <c r="D98" s="46" t="s">
        <v>1124</v>
      </c>
      <c r="E98" s="46" t="s">
        <v>1125</v>
      </c>
      <c r="F98" s="80">
        <f>_xlfn.IFNA(VLOOKUP($B98,'FST MT'!$A:$K,F$1,0),0)</f>
        <v>0</v>
      </c>
      <c r="G98" s="80">
        <f>_xlfn.IFNA(VLOOKUP($B98,'FST OMT'!$C:$AH,G$1,0),0)+_xlfn.IFNA(VLOOKUP($B98,'FST CV'!$C:$AH,G$1,0),0)+_xlfn.IFNA(VLOOKUP($B98,'FST TT'!$C:$AH,G$1,0),0)</f>
        <v>0</v>
      </c>
      <c r="H98" s="80">
        <f>_xlfn.IFNA(VLOOKUP($B98,'FST OMT'!$C:$AH,H$1,0),0)+_xlfn.IFNA(VLOOKUP($B98,'FST CV'!$C:$AH,H$1,0),0)+_xlfn.IFNA(VLOOKUP($B98,'FST TT'!$C:$AH,H$1,0),0)</f>
        <v>0</v>
      </c>
      <c r="I98" s="80">
        <f>_xlfn.IFNA(VLOOKUP($B98,'FST OMT'!$C:$AH,I$1,0),0)+_xlfn.IFNA(VLOOKUP($B98,'FST CV'!$C:$AH,I$1,0),0)+_xlfn.IFNA(VLOOKUP($B98,'FST TT'!$C:$AH,I$1,0),0)</f>
        <v>0</v>
      </c>
      <c r="J98" s="80">
        <f>_xlfn.IFNA(VLOOKUP($B98,'FST OMT'!$C:$AH,J$1,0),0)+_xlfn.IFNA(VLOOKUP($B98,'FST CV'!$C:$AH,J$1,0),0)+_xlfn.IFNA(VLOOKUP($B98,'FST TT'!$C:$AH,J$1,0),0)</f>
        <v>0</v>
      </c>
      <c r="K98" s="80">
        <f>_xlfn.IFNA(VLOOKUP($B98,'FST OMT'!$C:$AH,K$1,0),0)+_xlfn.IFNA(VLOOKUP($B98,'FST CV'!$C:$AH,K$1,0),0)+_xlfn.IFNA(VLOOKUP($B98,'FST TT'!$C:$AH,K$1,0),0)</f>
        <v>0</v>
      </c>
      <c r="L98" s="80">
        <f>_xlfn.IFNA(VLOOKUP($B98,'FST OMT'!$C:$AH,L$1,0),0)+_xlfn.IFNA(VLOOKUP($B98,'FST CV'!$C:$AH,L$1,0),0)+_xlfn.IFNA(VLOOKUP($B98,'FST TT'!$C:$AH,L$1,0),0)</f>
        <v>0</v>
      </c>
      <c r="M98" s="80">
        <f>_xlfn.IFNA(VLOOKUP($B98,'FST OMT'!$C:$AH,M$1,0),0)+_xlfn.IFNA(VLOOKUP($B98,'FST CV'!$C:$AH,M$1,0),0)+_xlfn.IFNA(VLOOKUP($B98,'FST TT'!$C:$AH,M$1,0),0)</f>
        <v>0</v>
      </c>
      <c r="N98" s="80">
        <f>_xlfn.IFNA(VLOOKUP($B98,'FST OMT'!$C:$AH,N$1,0),0)+_xlfn.IFNA(VLOOKUP($B98,'FST CV'!$C:$AH,N$1,0),0)+_xlfn.IFNA(VLOOKUP($B98,'FST TT'!$C:$AH,N$1,0),0)</f>
        <v>0</v>
      </c>
      <c r="O98" s="80">
        <f t="shared" si="325"/>
        <v>0</v>
      </c>
      <c r="P98" s="80">
        <f t="shared" si="326"/>
        <v>0</v>
      </c>
      <c r="Q98" s="80">
        <f t="shared" si="327"/>
        <v>0</v>
      </c>
      <c r="R98" s="80">
        <f>_xlfn.IFNA(VLOOKUP($B98,'FST MT'!$C:$FS,67,0),0)</f>
        <v>0</v>
      </c>
      <c r="S98" s="80">
        <f>_xlfn.IFNA(VLOOKUP($B98,'FST OMT'!$C:$AH,S$1,0),0)+_xlfn.IFNA(VLOOKUP($B98,'FST CV'!$C:$AH,S$1,0),0)+_xlfn.IFNA(VLOOKUP($B98,'FST TT'!$C:$AH,S$1,0),0)</f>
        <v>0</v>
      </c>
      <c r="T98" s="80">
        <f>_xlfn.IFNA(VLOOKUP($B98,'FST OMT'!$C:$AH,T$1,0),0)+_xlfn.IFNA(VLOOKUP($B98,'FST CV'!$C:$AH,T$1,0),0)+_xlfn.IFNA(VLOOKUP($B98,'FST TT'!$C:$AH,T$1,0),0)</f>
        <v>0</v>
      </c>
      <c r="U98" s="80">
        <f>_xlfn.IFNA(VLOOKUP($B98,'FST OMT'!$C:$AH,U$1,0),0)+_xlfn.IFNA(VLOOKUP($B98,'FST CV'!$C:$AH,U$1,0),0)+_xlfn.IFNA(VLOOKUP($B98,'FST TT'!$C:$AH,U$1,0),0)</f>
        <v>0</v>
      </c>
      <c r="V98" s="80">
        <f>_xlfn.IFNA(VLOOKUP($B98,'FST OMT'!$C:$AH,V$1,0),0)+_xlfn.IFNA(VLOOKUP($B98,'FST CV'!$C:$AH,V$1,0),0)+_xlfn.IFNA(VLOOKUP($B98,'FST TT'!$C:$AH,V$1,0),0)</f>
        <v>0</v>
      </c>
      <c r="W98" s="80">
        <f>_xlfn.IFNA(VLOOKUP($B98,'FST OMT'!$C:$AH,W$1,0),0)+_xlfn.IFNA(VLOOKUP($B98,'FST CV'!$C:$AH,W$1,0),0)+_xlfn.IFNA(VLOOKUP($B98,'FST TT'!$C:$AH,W$1,0),0)</f>
        <v>0</v>
      </c>
      <c r="X98" s="80">
        <f>_xlfn.IFNA(VLOOKUP($B98,'FST OMT'!$C:$AH,X$1,0),0)+_xlfn.IFNA(VLOOKUP($B98,'FST CV'!$C:$AH,X$1,0),0)+_xlfn.IFNA(VLOOKUP($B98,'FST TT'!$C:$AH,X$1,0),0)</f>
        <v>0</v>
      </c>
      <c r="Y98" s="80">
        <f>_xlfn.IFNA(VLOOKUP($B98,'FST OMT'!$C:$AH,Y$1,0),0)+_xlfn.IFNA(VLOOKUP($B98,'FST CV'!$C:$AH,Y$1,0),0)+_xlfn.IFNA(VLOOKUP($B98,'FST TT'!$C:$AH,Y$1,0),0)</f>
        <v>0</v>
      </c>
      <c r="Z98" s="80">
        <f>_xlfn.IFNA(VLOOKUP($B98,'FST OMT'!$C:$AH,Z$1,0),0)+_xlfn.IFNA(VLOOKUP($B98,'FST CV'!$C:$AH,Z$1,0),0)+_xlfn.IFNA(VLOOKUP($B98,'FST TT'!$C:$AH,Z$1,0),0)</f>
        <v>0</v>
      </c>
      <c r="AA98" s="80">
        <f t="shared" si="328"/>
        <v>0</v>
      </c>
      <c r="AB98" s="80">
        <f t="shared" si="329"/>
        <v>0</v>
      </c>
      <c r="AC98" s="80">
        <f t="shared" si="330"/>
        <v>0</v>
      </c>
      <c r="AD98" s="80">
        <f>_xlfn.IFNA(VLOOKUP($B98,'FST MT'!$C:$FS,123,0),0)</f>
        <v>0</v>
      </c>
      <c r="AE98" s="80">
        <f>_xlfn.IFNA(VLOOKUP($B98,'FST OMT'!$C:$AH,AE$1,0),0)+_xlfn.IFNA(VLOOKUP($B98,'FST CV'!$C:$AH,AE$1,0),0)+_xlfn.IFNA(VLOOKUP($B98,'FST TT'!$C:$AH,AE$1,0),0)</f>
        <v>0</v>
      </c>
      <c r="AF98" s="80">
        <f>_xlfn.IFNA(VLOOKUP($B98,'FST OMT'!$C:$AH,AF$1,0),0)+_xlfn.IFNA(VLOOKUP($B98,'FST CV'!$C:$AH,AF$1,0),0)+_xlfn.IFNA(VLOOKUP($B98,'FST TT'!$C:$AH,AF$1,0),0)</f>
        <v>0</v>
      </c>
      <c r="AG98" s="80">
        <f>_xlfn.IFNA(VLOOKUP($B98,'FST OMT'!$C:$AH,AG$1,0),0)+_xlfn.IFNA(VLOOKUP($B98,'FST CV'!$C:$AH,AG$1,0),0)+_xlfn.IFNA(VLOOKUP($B98,'FST TT'!$C:$AH,AG$1,0),0)</f>
        <v>0</v>
      </c>
      <c r="AH98" s="80">
        <f>_xlfn.IFNA(VLOOKUP($B98,'FST OMT'!$C:$AH,AH$1,0),0)+_xlfn.IFNA(VLOOKUP($B98,'FST CV'!$C:$AH,AH$1,0),0)+_xlfn.IFNA(VLOOKUP($B98,'FST TT'!$C:$AH,AH$1,0),0)</f>
        <v>0</v>
      </c>
      <c r="AI98" s="80">
        <f>_xlfn.IFNA(VLOOKUP($B98,'FST OMT'!$C:$AH,AI$1,0),0)+_xlfn.IFNA(VLOOKUP($B98,'FST CV'!$C:$AH,AI$1,0),0)+_xlfn.IFNA(VLOOKUP($B98,'FST TT'!$C:$AH,AI$1,0),0)</f>
        <v>0</v>
      </c>
      <c r="AJ98" s="80">
        <f>_xlfn.IFNA(VLOOKUP($B98,'FST OMT'!$C:$AH,AJ$1,0),0)+_xlfn.IFNA(VLOOKUP($B98,'FST CV'!$C:$AH,AJ$1,0),0)+_xlfn.IFNA(VLOOKUP($B98,'FST TT'!$C:$AH,AJ$1,0),0)</f>
        <v>0</v>
      </c>
      <c r="AK98" s="80">
        <f>_xlfn.IFNA(VLOOKUP($B98,'FST OMT'!$C:$AH,AK$1,0),0)+_xlfn.IFNA(VLOOKUP($B98,'FST CV'!$C:$AH,AK$1,0),0)+_xlfn.IFNA(VLOOKUP($B98,'FST TT'!$C:$AH,AK$1,0),0)</f>
        <v>0</v>
      </c>
      <c r="AL98" s="80">
        <f>_xlfn.IFNA(VLOOKUP($B98,'FST OMT'!$C:$AH,AL$1,0),0)+_xlfn.IFNA(VLOOKUP($B98,'FST CV'!$C:$AH,AL$1,0),0)+_xlfn.IFNA(VLOOKUP($B98,'FST TT'!$C:$AH,AL$1,0),0)</f>
        <v>0</v>
      </c>
      <c r="AM98" s="80">
        <f t="shared" si="331"/>
        <v>0</v>
      </c>
      <c r="AN98" s="80">
        <f t="shared" si="332"/>
        <v>0</v>
      </c>
      <c r="AO98" s="80">
        <f t="shared" si="333"/>
        <v>0</v>
      </c>
      <c r="AQ98" s="96">
        <f t="shared" si="334"/>
        <v>0</v>
      </c>
      <c r="AR98" s="96">
        <f t="shared" si="335"/>
        <v>0</v>
      </c>
      <c r="AS98" s="96">
        <f t="shared" si="336"/>
        <v>0</v>
      </c>
      <c r="AT98" s="96">
        <f t="shared" si="337"/>
        <v>0</v>
      </c>
      <c r="AU98" s="96">
        <f t="shared" si="338"/>
        <v>0</v>
      </c>
      <c r="AV98" s="96">
        <f t="shared" si="339"/>
        <v>0</v>
      </c>
      <c r="AW98" s="96">
        <f t="shared" si="340"/>
        <v>0</v>
      </c>
      <c r="AX98" s="96">
        <f t="shared" si="341"/>
        <v>0</v>
      </c>
      <c r="AY98" s="96">
        <f t="shared" si="342"/>
        <v>0</v>
      </c>
      <c r="AZ98" s="96">
        <f t="shared" si="343"/>
        <v>0</v>
      </c>
      <c r="BA98" s="96">
        <f t="shared" si="344"/>
        <v>0</v>
      </c>
      <c r="BB98" s="96">
        <f t="shared" si="345"/>
        <v>0</v>
      </c>
      <c r="BC98" s="96">
        <f t="shared" si="346"/>
        <v>0</v>
      </c>
      <c r="BD98" s="96">
        <f t="shared" si="347"/>
        <v>0</v>
      </c>
      <c r="BE98" s="96">
        <f t="shared" si="348"/>
        <v>0</v>
      </c>
      <c r="BF98" s="96">
        <f t="shared" si="349"/>
        <v>0</v>
      </c>
      <c r="BG98" s="96">
        <f t="shared" si="350"/>
        <v>0</v>
      </c>
      <c r="BH98" s="96">
        <f t="shared" si="351"/>
        <v>0</v>
      </c>
      <c r="BI98" s="96">
        <f t="shared" si="352"/>
        <v>0</v>
      </c>
      <c r="BJ98" s="96">
        <f t="shared" si="353"/>
        <v>0</v>
      </c>
      <c r="BK98" s="96">
        <f t="shared" si="354"/>
        <v>0</v>
      </c>
      <c r="BL98" s="96">
        <f t="shared" si="355"/>
        <v>0</v>
      </c>
      <c r="BM98" s="96">
        <f t="shared" si="356"/>
        <v>0</v>
      </c>
      <c r="BN98" s="96">
        <f t="shared" si="357"/>
        <v>0</v>
      </c>
      <c r="BO98" s="96">
        <f t="shared" si="358"/>
        <v>0</v>
      </c>
      <c r="BP98" s="96">
        <f t="shared" si="359"/>
        <v>0</v>
      </c>
      <c r="BQ98" s="96">
        <f t="shared" si="360"/>
        <v>0</v>
      </c>
      <c r="BR98" s="96">
        <f t="shared" si="361"/>
        <v>0</v>
      </c>
      <c r="BS98" s="96">
        <f t="shared" si="362"/>
        <v>0</v>
      </c>
      <c r="BT98" s="96">
        <f t="shared" si="363"/>
        <v>0</v>
      </c>
      <c r="BU98" s="96">
        <f t="shared" si="364"/>
        <v>0</v>
      </c>
      <c r="BV98" s="96">
        <f t="shared" si="365"/>
        <v>0</v>
      </c>
      <c r="BW98" s="96">
        <f t="shared" si="366"/>
        <v>0</v>
      </c>
      <c r="BY98" s="46" t="str">
        <f>_xlfn.IFNA(VLOOKUP(C98,Master_Item!B:D,3,0),0)</f>
        <v>Oishi</v>
      </c>
    </row>
  </sheetData>
  <autoFilter ref="A3:BY3" xr:uid="{8C636CF6-9FB7-4D22-A306-0027181B89FF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491E-F1BA-45AD-9D4E-F86A53298060}">
  <sheetPr>
    <tabColor rgb="FFFFFF00"/>
  </sheetPr>
  <dimension ref="A1:LV251"/>
  <sheetViews>
    <sheetView showGridLines="0" zoomScale="80" zoomScaleNormal="80" workbookViewId="0">
      <pane xSplit="3" ySplit="5" topLeftCell="AI6" activePane="bottomRight" state="frozen"/>
      <selection activeCell="M30" sqref="M30"/>
      <selection pane="topRight" activeCell="M30" sqref="M30"/>
      <selection pane="bottomLeft" activeCell="M30" sqref="M30"/>
      <selection pane="bottomRight" activeCell="CM39" sqref="CM39"/>
    </sheetView>
  </sheetViews>
  <sheetFormatPr defaultColWidth="8.7109375" defaultRowHeight="12" outlineLevelCol="1"/>
  <cols>
    <col min="1" max="1" width="13.7109375" style="74" bestFit="1" customWidth="1"/>
    <col min="2" max="2" width="14.7109375" style="74" bestFit="1" customWidth="1"/>
    <col min="3" max="3" width="25.7109375" style="46" bestFit="1" customWidth="1"/>
    <col min="4" max="4" width="11.7109375" style="80" bestFit="1" customWidth="1"/>
    <col min="5" max="5" width="12.7109375" style="80" hidden="1" customWidth="1" outlineLevel="1"/>
    <col min="6" max="6" width="8.7109375" style="80" hidden="1" customWidth="1" outlineLevel="1"/>
    <col min="7" max="7" width="11.7109375" style="80" bestFit="1" customWidth="1" collapsed="1"/>
    <col min="8" max="9" width="11.7109375" style="80" bestFit="1" customWidth="1"/>
    <col min="10" max="10" width="10.28515625" style="80" hidden="1" customWidth="1" outlineLevel="1"/>
    <col min="11" max="11" width="11.28515625" style="80" hidden="1" customWidth="1" outlineLevel="1"/>
    <col min="12" max="13" width="8.7109375" style="80" hidden="1" customWidth="1" outlineLevel="1"/>
    <col min="14" max="14" width="9.28515625" style="80" hidden="1" customWidth="1" outlineLevel="1"/>
    <col min="15" max="15" width="9" style="80" hidden="1" customWidth="1" outlineLevel="1"/>
    <col min="16" max="16" width="9.5703125" style="80" bestFit="1" customWidth="1" collapsed="1"/>
    <col min="17" max="17" width="11.7109375" style="80" bestFit="1" customWidth="1"/>
    <col min="18" max="18" width="9" style="80" hidden="1" customWidth="1" outlineLevel="1"/>
    <col min="19" max="19" width="11.7109375" style="80" bestFit="1" customWidth="1" collapsed="1"/>
    <col min="20" max="21" width="11.7109375" style="80" bestFit="1" customWidth="1"/>
    <col min="22" max="22" width="10.28515625" style="80" hidden="1" customWidth="1" outlineLevel="1"/>
    <col min="23" max="23" width="11.28515625" style="80" hidden="1" customWidth="1" outlineLevel="1"/>
    <col min="24" max="25" width="9" style="80" hidden="1" customWidth="1" outlineLevel="1"/>
    <col min="26" max="26" width="9.28515625" style="80" hidden="1" customWidth="1" outlineLevel="1"/>
    <col min="27" max="27" width="9" style="80" hidden="1" customWidth="1" outlineLevel="1"/>
    <col min="28" max="28" width="9.5703125" style="80" bestFit="1" customWidth="1" collapsed="1"/>
    <col min="29" max="29" width="11.28515625" style="80" hidden="1" customWidth="1" outlineLevel="1"/>
    <col min="30" max="30" width="9" style="80" hidden="1" customWidth="1" outlineLevel="1"/>
    <col min="31" max="31" width="11.7109375" style="80" bestFit="1" customWidth="1" collapsed="1"/>
    <col min="32" max="33" width="11.7109375" style="80" bestFit="1" customWidth="1"/>
    <col min="34" max="34" width="10.28515625" style="80" customWidth="1" outlineLevel="1"/>
    <col min="35" max="35" width="11.28515625" style="80" customWidth="1" outlineLevel="1"/>
    <col min="36" max="36" width="9.28515625" style="80" customWidth="1" outlineLevel="1"/>
    <col min="37" max="37" width="9" style="80" customWidth="1" outlineLevel="1"/>
    <col min="38" max="38" width="9.28515625" style="80" customWidth="1" outlineLevel="1"/>
    <col min="39" max="39" width="9" style="80" customWidth="1" outlineLevel="1"/>
    <col min="40" max="40" width="9.5703125" style="80" bestFit="1" customWidth="1"/>
    <col min="41" max="41" width="11.28515625" style="80" hidden="1" customWidth="1" outlineLevel="1"/>
    <col min="42" max="42" width="9" style="80" hidden="1" customWidth="1" outlineLevel="1"/>
    <col min="43" max="43" width="11.7109375" style="80" bestFit="1" customWidth="1" collapsed="1"/>
    <col min="44" max="45" width="11.7109375" style="80" bestFit="1" customWidth="1"/>
    <col min="46" max="46" width="9.28515625" style="80" hidden="1" customWidth="1" outlineLevel="1"/>
    <col min="47" max="47" width="11.28515625" style="80" hidden="1" customWidth="1" outlineLevel="1"/>
    <col min="48" max="48" width="9.28515625" style="80" hidden="1" customWidth="1" outlineLevel="1"/>
    <col min="49" max="49" width="9" style="80" hidden="1" customWidth="1" outlineLevel="1"/>
    <col min="50" max="50" width="9.28515625" style="80" hidden="1" customWidth="1" outlineLevel="1"/>
    <col min="51" max="51" width="9" style="80" hidden="1" customWidth="1" outlineLevel="1"/>
    <col min="52" max="52" width="9.5703125" style="80" bestFit="1" customWidth="1" collapsed="1"/>
    <col min="53" max="53" width="11.28515625" style="80" hidden="1" customWidth="1" outlineLevel="1"/>
    <col min="54" max="54" width="9" style="80" hidden="1" customWidth="1" outlineLevel="1"/>
    <col min="55" max="55" width="11.7109375" style="80" bestFit="1" customWidth="1" collapsed="1"/>
    <col min="56" max="57" width="11.7109375" style="80" bestFit="1" customWidth="1"/>
    <col min="58" max="58" width="10.28515625" style="80" hidden="1" customWidth="1" outlineLevel="1"/>
    <col min="59" max="59" width="11.28515625" style="80" hidden="1" customWidth="1" outlineLevel="1"/>
    <col min="60" max="61" width="8.7109375" style="80" hidden="1" customWidth="1" outlineLevel="1"/>
    <col min="62" max="62" width="9.28515625" style="80" hidden="1" customWidth="1" outlineLevel="1"/>
    <col min="63" max="63" width="8.7109375" style="80" hidden="1" customWidth="1" outlineLevel="1"/>
    <col min="64" max="64" width="9.42578125" style="80" bestFit="1" customWidth="1" collapsed="1"/>
    <col min="65" max="66" width="8.7109375" style="46" hidden="1" customWidth="1" outlineLevel="1"/>
    <col min="67" max="67" width="10.42578125" style="80" bestFit="1" customWidth="1" collapsed="1"/>
    <col min="68" max="69" width="10" style="80" bestFit="1" customWidth="1"/>
    <col min="70" max="75" width="8.7109375" style="46" hidden="1" customWidth="1" outlineLevel="1"/>
    <col min="76" max="76" width="9.28515625" style="46" bestFit="1" customWidth="1" collapsed="1"/>
    <col min="77" max="78" width="8.7109375" style="46" hidden="1" customWidth="1" outlineLevel="1"/>
    <col min="79" max="79" width="10.5703125" style="80" bestFit="1" customWidth="1" collapsed="1"/>
    <col min="80" max="81" width="10" style="80" bestFit="1" customWidth="1"/>
    <col min="82" max="87" width="8.7109375" style="46" hidden="1" customWidth="1" outlineLevel="1"/>
    <col min="88" max="88" width="9.28515625" style="46" bestFit="1" customWidth="1" collapsed="1"/>
    <col min="89" max="90" width="8.7109375" style="46" hidden="1" customWidth="1" outlineLevel="1"/>
    <col min="91" max="91" width="10" style="80" bestFit="1" customWidth="1" collapsed="1"/>
    <col min="92" max="93" width="10" style="80" bestFit="1" customWidth="1"/>
    <col min="94" max="99" width="8.7109375" style="46" hidden="1" customWidth="1" outlineLevel="1"/>
    <col min="100" max="100" width="9.28515625" style="46" bestFit="1" customWidth="1" collapsed="1"/>
    <col min="101" max="102" width="8.7109375" style="46" hidden="1" customWidth="1" outlineLevel="1"/>
    <col min="103" max="103" width="11.7109375" style="80" bestFit="1" customWidth="1" collapsed="1"/>
    <col min="104" max="105" width="10" style="80" bestFit="1" customWidth="1"/>
    <col min="106" max="111" width="8.7109375" style="46" hidden="1" customWidth="1" outlineLevel="1"/>
    <col min="112" max="112" width="4.7109375" style="46" customWidth="1" collapsed="1"/>
    <col min="113" max="113" width="11.7109375" style="80" hidden="1" customWidth="1" outlineLevel="1"/>
    <col min="114" max="114" width="10.7109375" style="80" hidden="1" customWidth="1" outlineLevel="1"/>
    <col min="115" max="115" width="10" style="80" bestFit="1" customWidth="1" collapsed="1"/>
    <col min="116" max="117" width="8.7109375" style="46" customWidth="1"/>
    <col min="118" max="121" width="8.7109375" style="46" hidden="1" customWidth="1" outlineLevel="1"/>
    <col min="122" max="123" width="9.28515625" style="80" hidden="1" customWidth="1" outlineLevel="1"/>
    <col min="124" max="124" width="8.7109375" style="46" customWidth="1" collapsed="1"/>
    <col min="125" max="126" width="8.7109375" style="46" hidden="1" customWidth="1" outlineLevel="1"/>
    <col min="127" max="127" width="8.7109375" style="46" customWidth="1" collapsed="1"/>
    <col min="128" max="129" width="8.7109375" style="46" customWidth="1"/>
    <col min="130" max="135" width="8.7109375" style="46" hidden="1" customWidth="1" outlineLevel="1"/>
    <col min="136" max="136" width="8.7109375" style="46" customWidth="1" collapsed="1"/>
    <col min="137" max="138" width="8.7109375" style="46" hidden="1" customWidth="1" outlineLevel="1"/>
    <col min="139" max="139" width="8.7109375" style="46" customWidth="1" collapsed="1"/>
    <col min="140" max="141" width="8.7109375" style="46" customWidth="1"/>
    <col min="142" max="148" width="8.7109375" style="46" hidden="1" customWidth="1" outlineLevel="1"/>
    <col min="149" max="149" width="8.7109375" style="46" customWidth="1" collapsed="1"/>
    <col min="150" max="163" width="8.7109375" style="46" customWidth="1"/>
    <col min="164" max="164" width="8.28515625" style="46" customWidth="1"/>
    <col min="165" max="166" width="11" style="80" bestFit="1" customWidth="1"/>
    <col min="167" max="167" width="10.28515625" style="46" bestFit="1" customWidth="1"/>
    <col min="168" max="176" width="9" style="46" bestFit="1" customWidth="1"/>
    <col min="177" max="178" width="8.7109375" style="46"/>
    <col min="179" max="191" width="9" style="46" bestFit="1" customWidth="1"/>
    <col min="192" max="193" width="8.7109375" style="46"/>
    <col min="194" max="198" width="9" style="46" bestFit="1" customWidth="1"/>
    <col min="199" max="199" width="11.28515625" style="46" bestFit="1" customWidth="1"/>
    <col min="200" max="16384" width="8.7109375" style="46"/>
  </cols>
  <sheetData>
    <row r="1" spans="1:334" ht="10.5" customHeight="1">
      <c r="A1" s="97" t="s">
        <v>1155</v>
      </c>
      <c r="D1" s="108" t="s">
        <v>287</v>
      </c>
      <c r="P1" s="108" t="s">
        <v>288</v>
      </c>
      <c r="AB1" s="108" t="s">
        <v>289</v>
      </c>
      <c r="AN1" s="108" t="s">
        <v>290</v>
      </c>
      <c r="AZ1" s="108" t="s">
        <v>287</v>
      </c>
      <c r="BL1" s="108" t="s">
        <v>288</v>
      </c>
      <c r="BX1" s="108" t="s">
        <v>289</v>
      </c>
      <c r="CJ1" s="110" t="s">
        <v>290</v>
      </c>
      <c r="CV1" s="110" t="s">
        <v>287</v>
      </c>
      <c r="CZ1" s="80">
        <v>145</v>
      </c>
      <c r="DA1" s="80">
        <v>169</v>
      </c>
      <c r="DB1" s="46">
        <v>119</v>
      </c>
      <c r="DC1" s="46">
        <v>124</v>
      </c>
      <c r="DD1" s="46">
        <v>129</v>
      </c>
      <c r="DE1" s="46">
        <v>139</v>
      </c>
      <c r="DF1" s="46">
        <v>134</v>
      </c>
      <c r="DH1" s="110" t="s">
        <v>288</v>
      </c>
      <c r="DL1" s="46">
        <v>146</v>
      </c>
      <c r="DM1" s="46">
        <v>170</v>
      </c>
      <c r="DN1" s="46">
        <v>120</v>
      </c>
      <c r="DO1" s="46">
        <v>125</v>
      </c>
      <c r="DP1" s="46">
        <v>130</v>
      </c>
      <c r="DQ1" s="46">
        <v>140</v>
      </c>
      <c r="DR1" s="80">
        <v>135</v>
      </c>
      <c r="DT1" s="110" t="s">
        <v>289</v>
      </c>
      <c r="DX1" s="46">
        <v>147</v>
      </c>
      <c r="DY1" s="46">
        <v>171</v>
      </c>
      <c r="DZ1" s="46">
        <v>121</v>
      </c>
      <c r="EA1" s="46">
        <v>126</v>
      </c>
      <c r="EB1" s="46">
        <v>131</v>
      </c>
      <c r="EC1" s="46">
        <v>141</v>
      </c>
      <c r="ED1" s="46">
        <v>136</v>
      </c>
      <c r="EF1" s="110" t="s">
        <v>290</v>
      </c>
      <c r="EJ1" s="46">
        <v>148</v>
      </c>
      <c r="EK1" s="46">
        <v>172</v>
      </c>
      <c r="EL1" s="46">
        <v>122</v>
      </c>
      <c r="EM1" s="46">
        <v>127</v>
      </c>
      <c r="EN1" s="46">
        <v>132</v>
      </c>
      <c r="EO1" s="46">
        <v>142</v>
      </c>
      <c r="EP1" s="46">
        <v>137</v>
      </c>
      <c r="ER1" s="46" t="s">
        <v>287</v>
      </c>
      <c r="EV1" s="46">
        <v>153</v>
      </c>
      <c r="EW1" s="46">
        <v>154</v>
      </c>
      <c r="EX1" s="46">
        <v>155</v>
      </c>
      <c r="EY1" s="46">
        <v>156</v>
      </c>
      <c r="EZ1" s="46">
        <v>157</v>
      </c>
      <c r="FA1" s="46">
        <v>158</v>
      </c>
      <c r="FB1" s="46">
        <v>159</v>
      </c>
      <c r="FD1" s="46" t="s">
        <v>288</v>
      </c>
      <c r="FH1" s="46">
        <v>154</v>
      </c>
      <c r="FI1" s="80">
        <v>155</v>
      </c>
      <c r="FJ1" s="80">
        <v>156</v>
      </c>
      <c r="FK1" s="46">
        <v>157</v>
      </c>
      <c r="FL1" s="46">
        <v>158</v>
      </c>
      <c r="FM1" s="46">
        <v>159</v>
      </c>
      <c r="FN1" s="46">
        <v>160</v>
      </c>
      <c r="FP1" s="46" t="s">
        <v>289</v>
      </c>
      <c r="FT1" s="46">
        <v>155</v>
      </c>
      <c r="FU1" s="46">
        <v>156</v>
      </c>
      <c r="FV1" s="46">
        <v>157</v>
      </c>
      <c r="FW1" s="46">
        <v>158</v>
      </c>
      <c r="FX1" s="46">
        <v>159</v>
      </c>
      <c r="FY1" s="46">
        <v>160</v>
      </c>
      <c r="FZ1" s="46">
        <v>161</v>
      </c>
      <c r="GB1" s="46" t="s">
        <v>290</v>
      </c>
      <c r="GF1" s="46">
        <v>156</v>
      </c>
      <c r="GG1" s="46">
        <v>157</v>
      </c>
      <c r="GH1" s="46">
        <v>158</v>
      </c>
      <c r="GI1" s="46">
        <v>159</v>
      </c>
      <c r="GJ1" s="46">
        <v>160</v>
      </c>
      <c r="GK1" s="46">
        <v>161</v>
      </c>
      <c r="GL1" s="46">
        <v>162</v>
      </c>
      <c r="GW1" s="46">
        <v>0.9</v>
      </c>
      <c r="HI1" s="46" t="s">
        <v>291</v>
      </c>
      <c r="IO1" s="46">
        <v>45474</v>
      </c>
      <c r="IP1" s="46">
        <v>45567</v>
      </c>
      <c r="IQ1" s="46">
        <v>153</v>
      </c>
      <c r="IR1" s="46">
        <v>156</v>
      </c>
      <c r="IS1" s="46">
        <v>157</v>
      </c>
      <c r="IT1" s="46">
        <v>158</v>
      </c>
      <c r="IU1" s="46">
        <v>159</v>
      </c>
      <c r="IV1" s="46">
        <v>160</v>
      </c>
      <c r="JE1" s="46">
        <v>165</v>
      </c>
      <c r="JF1" s="46">
        <v>166</v>
      </c>
      <c r="JG1" s="46">
        <v>168</v>
      </c>
      <c r="JH1" s="46">
        <v>169</v>
      </c>
      <c r="JI1" s="46">
        <v>170</v>
      </c>
      <c r="JJ1" s="46">
        <v>171</v>
      </c>
      <c r="JK1" s="46">
        <v>172</v>
      </c>
      <c r="JT1" s="46">
        <v>177</v>
      </c>
      <c r="JU1" s="46">
        <v>178</v>
      </c>
      <c r="JV1" s="46">
        <v>180</v>
      </c>
      <c r="JW1" s="46">
        <v>181</v>
      </c>
      <c r="JX1" s="46">
        <v>182</v>
      </c>
      <c r="JY1" s="46">
        <v>183</v>
      </c>
      <c r="JZ1" s="46">
        <v>184</v>
      </c>
      <c r="KI1" s="46">
        <v>189</v>
      </c>
      <c r="KJ1" s="46">
        <v>190</v>
      </c>
      <c r="KK1" s="46">
        <v>192</v>
      </c>
      <c r="KL1" s="46">
        <v>193</v>
      </c>
      <c r="KM1" s="46">
        <v>194</v>
      </c>
      <c r="KN1" s="46">
        <v>195</v>
      </c>
      <c r="KO1" s="46">
        <v>196</v>
      </c>
      <c r="KX1" s="46">
        <v>201</v>
      </c>
      <c r="KY1" s="46">
        <v>202</v>
      </c>
      <c r="KZ1" s="46">
        <v>204</v>
      </c>
      <c r="LA1" s="46">
        <v>205</v>
      </c>
      <c r="LB1" s="46">
        <v>206</v>
      </c>
      <c r="LC1" s="46">
        <v>207</v>
      </c>
      <c r="LD1" s="46">
        <v>208</v>
      </c>
    </row>
    <row r="2" spans="1:334" ht="10.5" customHeight="1">
      <c r="A2" s="97" t="s">
        <v>1156</v>
      </c>
      <c r="D2" s="108" t="s">
        <v>1113</v>
      </c>
      <c r="P2" s="108" t="s">
        <v>1113</v>
      </c>
      <c r="AB2" s="108" t="s">
        <v>1113</v>
      </c>
      <c r="AN2" s="108" t="s">
        <v>1113</v>
      </c>
      <c r="AZ2" s="108" t="s">
        <v>1114</v>
      </c>
      <c r="BL2" s="108" t="s">
        <v>1114</v>
      </c>
      <c r="BX2" s="108" t="s">
        <v>1114</v>
      </c>
      <c r="CJ2" s="110" t="s">
        <v>1114</v>
      </c>
      <c r="CV2" s="110" t="s">
        <v>1115</v>
      </c>
      <c r="DH2" s="110" t="s">
        <v>1115</v>
      </c>
      <c r="DT2" s="110" t="s">
        <v>1115</v>
      </c>
      <c r="EF2" s="110" t="s">
        <v>1115</v>
      </c>
      <c r="ER2" s="46" t="s">
        <v>1157</v>
      </c>
      <c r="FD2" s="46" t="s">
        <v>1157</v>
      </c>
      <c r="FP2" s="46" t="s">
        <v>1157</v>
      </c>
      <c r="GB2" s="46" t="s">
        <v>1157</v>
      </c>
      <c r="IO2" s="46">
        <v>45505</v>
      </c>
      <c r="IP2" s="46">
        <v>45598</v>
      </c>
      <c r="IQ2" s="46">
        <v>154</v>
      </c>
      <c r="JF2" s="46">
        <v>167</v>
      </c>
      <c r="JU2" s="46">
        <v>179</v>
      </c>
      <c r="KJ2" s="46">
        <v>191</v>
      </c>
      <c r="KY2" s="46">
        <v>203</v>
      </c>
    </row>
    <row r="3" spans="1:334" ht="10.5" customHeight="1">
      <c r="A3" s="97" t="s">
        <v>1158</v>
      </c>
      <c r="D3" s="80" t="s">
        <v>1159</v>
      </c>
      <c r="P3" s="80" t="s">
        <v>1160</v>
      </c>
      <c r="AB3" s="80" t="s">
        <v>1161</v>
      </c>
      <c r="AN3" s="80" t="s">
        <v>1162</v>
      </c>
      <c r="AZ3" s="80" t="s">
        <v>1163</v>
      </c>
      <c r="BL3" s="80" t="s">
        <v>1164</v>
      </c>
      <c r="BX3" s="46" t="s">
        <v>1161</v>
      </c>
      <c r="CJ3" s="46" t="s">
        <v>1165</v>
      </c>
      <c r="CV3" s="46" t="s">
        <v>1109</v>
      </c>
      <c r="DH3" s="46" t="s">
        <v>1110</v>
      </c>
      <c r="DT3" s="46" t="s">
        <v>1111</v>
      </c>
      <c r="EF3" s="46" t="s">
        <v>1166</v>
      </c>
      <c r="ER3" s="46" t="s">
        <v>1167</v>
      </c>
      <c r="FD3" s="46" t="s">
        <v>1168</v>
      </c>
      <c r="FP3" s="46" t="s">
        <v>1169</v>
      </c>
      <c r="GB3" s="46" t="s">
        <v>1170</v>
      </c>
      <c r="GO3" s="46" t="s">
        <v>292</v>
      </c>
      <c r="HI3" s="46" t="s">
        <v>292</v>
      </c>
      <c r="IO3" s="46">
        <v>45536</v>
      </c>
      <c r="IP3" s="46">
        <v>45629</v>
      </c>
      <c r="IQ3" s="46">
        <v>155</v>
      </c>
    </row>
    <row r="4" spans="1:334" ht="12" customHeight="1">
      <c r="A4" s="74" t="s">
        <v>1171</v>
      </c>
      <c r="D4" s="80" t="s">
        <v>293</v>
      </c>
      <c r="E4" s="80" t="s">
        <v>294</v>
      </c>
      <c r="F4" s="80" t="s">
        <v>295</v>
      </c>
      <c r="Q4" s="80" t="s">
        <v>294</v>
      </c>
      <c r="R4" s="80" t="s">
        <v>295</v>
      </c>
      <c r="AC4" s="80" t="s">
        <v>294</v>
      </c>
      <c r="AD4" s="80" t="s">
        <v>295</v>
      </c>
      <c r="AO4" s="80" t="s">
        <v>294</v>
      </c>
      <c r="AP4" s="80" t="s">
        <v>295</v>
      </c>
      <c r="BA4" s="80" t="s">
        <v>294</v>
      </c>
      <c r="BB4" s="80" t="s">
        <v>295</v>
      </c>
      <c r="BM4" s="46" t="s">
        <v>294</v>
      </c>
      <c r="BN4" s="46" t="s">
        <v>295</v>
      </c>
      <c r="BY4" s="46" t="s">
        <v>294</v>
      </c>
      <c r="BZ4" s="46" t="s">
        <v>295</v>
      </c>
      <c r="CK4" s="46" t="s">
        <v>294</v>
      </c>
      <c r="CL4" s="46" t="s">
        <v>295</v>
      </c>
      <c r="CW4" s="46" t="s">
        <v>294</v>
      </c>
      <c r="CX4" s="46" t="s">
        <v>295</v>
      </c>
      <c r="DI4" s="136" t="s">
        <v>294</v>
      </c>
      <c r="DJ4" s="136" t="s">
        <v>295</v>
      </c>
      <c r="DU4" s="46" t="s">
        <v>294</v>
      </c>
      <c r="DV4" s="46" t="s">
        <v>295</v>
      </c>
      <c r="EG4" s="46" t="s">
        <v>294</v>
      </c>
      <c r="EH4" s="46" t="s">
        <v>295</v>
      </c>
      <c r="ES4" s="46" t="s">
        <v>294</v>
      </c>
      <c r="ET4" s="46" t="s">
        <v>295</v>
      </c>
      <c r="FE4" s="46" t="s">
        <v>294</v>
      </c>
      <c r="FF4" s="46" t="s">
        <v>295</v>
      </c>
      <c r="FQ4" s="46" t="s">
        <v>294</v>
      </c>
      <c r="FR4" s="46" t="s">
        <v>295</v>
      </c>
      <c r="GC4" s="46" t="s">
        <v>294</v>
      </c>
      <c r="GD4" s="46" t="s">
        <v>295</v>
      </c>
      <c r="GO4" s="46" t="s">
        <v>1113</v>
      </c>
      <c r="HI4" s="46" t="s">
        <v>1114</v>
      </c>
      <c r="HY4" s="46" t="s">
        <v>1115</v>
      </c>
      <c r="IO4" s="46">
        <v>45474</v>
      </c>
      <c r="JD4" s="46">
        <v>45505</v>
      </c>
      <c r="JS4" s="46">
        <v>45536</v>
      </c>
      <c r="KH4" s="46">
        <v>45567</v>
      </c>
      <c r="KW4" s="46">
        <v>45598</v>
      </c>
      <c r="LO4" s="46" t="s">
        <v>1085</v>
      </c>
    </row>
    <row r="5" spans="1:334" s="241" customFormat="1" ht="25.5" customHeight="1">
      <c r="A5" s="236" t="s">
        <v>10</v>
      </c>
      <c r="B5" s="236" t="s">
        <v>11</v>
      </c>
      <c r="C5" s="237" t="s">
        <v>104</v>
      </c>
      <c r="D5" s="238" t="s">
        <v>1172</v>
      </c>
      <c r="E5" s="239" t="s">
        <v>1173</v>
      </c>
      <c r="F5" s="239" t="s">
        <v>296</v>
      </c>
      <c r="G5" s="238" t="s">
        <v>297</v>
      </c>
      <c r="H5" s="238" t="s">
        <v>123</v>
      </c>
      <c r="I5" s="238" t="s">
        <v>88</v>
      </c>
      <c r="J5" s="239" t="s">
        <v>298</v>
      </c>
      <c r="K5" s="239" t="s">
        <v>299</v>
      </c>
      <c r="L5" s="239" t="s">
        <v>300</v>
      </c>
      <c r="M5" s="239" t="s">
        <v>301</v>
      </c>
      <c r="N5" s="239" t="s">
        <v>302</v>
      </c>
      <c r="O5" s="239"/>
      <c r="P5" s="239" t="s">
        <v>303</v>
      </c>
      <c r="Q5" s="238" t="s">
        <v>1174</v>
      </c>
      <c r="R5" s="239" t="s">
        <v>296</v>
      </c>
      <c r="S5" s="238" t="s">
        <v>297</v>
      </c>
      <c r="T5" s="238" t="s">
        <v>123</v>
      </c>
      <c r="U5" s="238" t="s">
        <v>88</v>
      </c>
      <c r="V5" s="239" t="s">
        <v>298</v>
      </c>
      <c r="W5" s="239" t="s">
        <v>299</v>
      </c>
      <c r="X5" s="239" t="s">
        <v>300</v>
      </c>
      <c r="Y5" s="239" t="s">
        <v>301</v>
      </c>
      <c r="Z5" s="239" t="s">
        <v>302</v>
      </c>
      <c r="AA5" s="239"/>
      <c r="AB5" s="239" t="s">
        <v>303</v>
      </c>
      <c r="AC5" s="239" t="s">
        <v>1175</v>
      </c>
      <c r="AD5" s="239" t="s">
        <v>296</v>
      </c>
      <c r="AE5" s="238" t="s">
        <v>297</v>
      </c>
      <c r="AF5" s="238" t="s">
        <v>123</v>
      </c>
      <c r="AG5" s="238" t="s">
        <v>88</v>
      </c>
      <c r="AH5" s="239" t="s">
        <v>298</v>
      </c>
      <c r="AI5" s="239" t="s">
        <v>299</v>
      </c>
      <c r="AJ5" s="239" t="s">
        <v>300</v>
      </c>
      <c r="AK5" s="239" t="s">
        <v>301</v>
      </c>
      <c r="AL5" s="239" t="s">
        <v>302</v>
      </c>
      <c r="AM5" s="239"/>
      <c r="AN5" s="239" t="s">
        <v>303</v>
      </c>
      <c r="AO5" s="239" t="s">
        <v>1176</v>
      </c>
      <c r="AP5" s="239" t="s">
        <v>296</v>
      </c>
      <c r="AQ5" s="238" t="s">
        <v>297</v>
      </c>
      <c r="AR5" s="238" t="s">
        <v>123</v>
      </c>
      <c r="AS5" s="238" t="s">
        <v>88</v>
      </c>
      <c r="AT5" s="239" t="s">
        <v>298</v>
      </c>
      <c r="AU5" s="239" t="s">
        <v>299</v>
      </c>
      <c r="AV5" s="239" t="s">
        <v>300</v>
      </c>
      <c r="AW5" s="239" t="s">
        <v>301</v>
      </c>
      <c r="AX5" s="239" t="s">
        <v>302</v>
      </c>
      <c r="AY5" s="239"/>
      <c r="AZ5" s="239" t="s">
        <v>303</v>
      </c>
      <c r="BA5" s="240" t="s">
        <v>1177</v>
      </c>
      <c r="BB5" s="239" t="s">
        <v>296</v>
      </c>
      <c r="BC5" s="141" t="s">
        <v>297</v>
      </c>
      <c r="BD5" s="141" t="s">
        <v>123</v>
      </c>
      <c r="BE5" s="141" t="s">
        <v>88</v>
      </c>
      <c r="BF5" s="239" t="s">
        <v>298</v>
      </c>
      <c r="BG5" s="239" t="s">
        <v>299</v>
      </c>
      <c r="BH5" s="239" t="s">
        <v>300</v>
      </c>
      <c r="BI5" s="239" t="s">
        <v>301</v>
      </c>
      <c r="BJ5" s="239" t="s">
        <v>302</v>
      </c>
      <c r="BK5" s="239" t="s">
        <v>304</v>
      </c>
      <c r="BL5" s="239" t="s">
        <v>303</v>
      </c>
      <c r="BM5" s="241" t="s">
        <v>1178</v>
      </c>
      <c r="BN5" s="241" t="s">
        <v>296</v>
      </c>
      <c r="BO5" s="141" t="s">
        <v>297</v>
      </c>
      <c r="BP5" s="141" t="s">
        <v>123</v>
      </c>
      <c r="BQ5" s="141" t="s">
        <v>88</v>
      </c>
      <c r="BR5" s="241" t="s">
        <v>298</v>
      </c>
      <c r="BS5" s="241" t="s">
        <v>299</v>
      </c>
      <c r="BT5" s="241" t="s">
        <v>300</v>
      </c>
      <c r="BU5" s="241" t="s">
        <v>301</v>
      </c>
      <c r="BV5" s="241" t="s">
        <v>302</v>
      </c>
      <c r="BW5" s="241" t="s">
        <v>304</v>
      </c>
      <c r="BX5" s="241" t="s">
        <v>303</v>
      </c>
      <c r="BY5" s="241" t="s">
        <v>1179</v>
      </c>
      <c r="BZ5" s="241" t="s">
        <v>296</v>
      </c>
      <c r="CA5" s="141" t="s">
        <v>297</v>
      </c>
      <c r="CB5" s="141" t="s">
        <v>123</v>
      </c>
      <c r="CC5" s="141" t="s">
        <v>88</v>
      </c>
      <c r="CD5" s="241" t="s">
        <v>298</v>
      </c>
      <c r="CE5" s="241" t="s">
        <v>299</v>
      </c>
      <c r="CF5" s="241" t="s">
        <v>300</v>
      </c>
      <c r="CG5" s="241" t="s">
        <v>301</v>
      </c>
      <c r="CH5" s="241" t="s">
        <v>302</v>
      </c>
      <c r="CI5" s="241" t="s">
        <v>304</v>
      </c>
      <c r="CJ5" s="241" t="s">
        <v>303</v>
      </c>
      <c r="CK5" s="241" t="s">
        <v>1180</v>
      </c>
      <c r="CL5" s="241" t="s">
        <v>296</v>
      </c>
      <c r="CM5" s="141" t="s">
        <v>297</v>
      </c>
      <c r="CN5" s="141" t="s">
        <v>123</v>
      </c>
      <c r="CO5" s="141" t="s">
        <v>88</v>
      </c>
      <c r="CP5" s="241" t="s">
        <v>298</v>
      </c>
      <c r="CQ5" s="241" t="s">
        <v>299</v>
      </c>
      <c r="CR5" s="241" t="s">
        <v>300</v>
      </c>
      <c r="CS5" s="241" t="s">
        <v>301</v>
      </c>
      <c r="CT5" s="241" t="s">
        <v>302</v>
      </c>
      <c r="CU5" s="241" t="s">
        <v>304</v>
      </c>
      <c r="CV5" s="241" t="s">
        <v>303</v>
      </c>
      <c r="CW5" s="241" t="s">
        <v>1158</v>
      </c>
      <c r="CX5" s="241" t="s">
        <v>296</v>
      </c>
      <c r="CY5" s="242" t="s">
        <v>297</v>
      </c>
      <c r="CZ5" s="242" t="s">
        <v>123</v>
      </c>
      <c r="DA5" s="242" t="s">
        <v>88</v>
      </c>
      <c r="DB5" s="241" t="s">
        <v>298</v>
      </c>
      <c r="DC5" s="241" t="s">
        <v>299</v>
      </c>
      <c r="DD5" s="241" t="s">
        <v>300</v>
      </c>
      <c r="DE5" s="241" t="s">
        <v>301</v>
      </c>
      <c r="DF5" s="241" t="s">
        <v>302</v>
      </c>
      <c r="DG5" s="241" t="s">
        <v>304</v>
      </c>
      <c r="DH5" s="241" t="s">
        <v>303</v>
      </c>
      <c r="DI5" s="243">
        <v>0</v>
      </c>
      <c r="DJ5" s="243" t="s">
        <v>296</v>
      </c>
      <c r="DK5" s="242" t="s">
        <v>297</v>
      </c>
      <c r="DL5" s="242" t="s">
        <v>123</v>
      </c>
      <c r="DM5" s="242" t="s">
        <v>88</v>
      </c>
      <c r="DN5" s="241" t="s">
        <v>298</v>
      </c>
      <c r="DO5" s="241" t="s">
        <v>299</v>
      </c>
      <c r="DP5" s="241" t="s">
        <v>300</v>
      </c>
      <c r="DQ5" s="241" t="s">
        <v>301</v>
      </c>
      <c r="DR5" s="243" t="s">
        <v>302</v>
      </c>
      <c r="DS5" s="243" t="s">
        <v>304</v>
      </c>
      <c r="DT5" s="241" t="s">
        <v>303</v>
      </c>
      <c r="DU5" s="241">
        <v>0</v>
      </c>
      <c r="DV5" s="241" t="s">
        <v>296</v>
      </c>
      <c r="DW5" s="242" t="s">
        <v>297</v>
      </c>
      <c r="DX5" s="242" t="s">
        <v>123</v>
      </c>
      <c r="DY5" s="242" t="s">
        <v>88</v>
      </c>
      <c r="DZ5" s="241" t="s">
        <v>298</v>
      </c>
      <c r="EA5" s="241" t="s">
        <v>299</v>
      </c>
      <c r="EB5" s="241" t="s">
        <v>300</v>
      </c>
      <c r="EC5" s="241" t="s">
        <v>301</v>
      </c>
      <c r="ED5" s="241" t="s">
        <v>302</v>
      </c>
      <c r="EE5" s="241" t="s">
        <v>304</v>
      </c>
      <c r="EF5" s="241" t="s">
        <v>303</v>
      </c>
      <c r="EG5" s="241">
        <v>0</v>
      </c>
      <c r="EH5" s="241" t="s">
        <v>296</v>
      </c>
      <c r="EI5" s="242" t="s">
        <v>297</v>
      </c>
      <c r="EJ5" s="242" t="s">
        <v>123</v>
      </c>
      <c r="EK5" s="242" t="s">
        <v>88</v>
      </c>
      <c r="EL5" s="241" t="s">
        <v>298</v>
      </c>
      <c r="EM5" s="241" t="s">
        <v>299</v>
      </c>
      <c r="EN5" s="241" t="s">
        <v>300</v>
      </c>
      <c r="EO5" s="241" t="s">
        <v>301</v>
      </c>
      <c r="EP5" s="241" t="s">
        <v>302</v>
      </c>
      <c r="EQ5" s="241" t="s">
        <v>304</v>
      </c>
      <c r="ER5" s="241" t="s">
        <v>303</v>
      </c>
      <c r="ES5" s="241">
        <v>0</v>
      </c>
      <c r="ET5" s="241" t="s">
        <v>296</v>
      </c>
      <c r="EU5" s="241" t="s">
        <v>297</v>
      </c>
      <c r="EV5" s="241" t="s">
        <v>123</v>
      </c>
      <c r="EW5" s="241" t="s">
        <v>88</v>
      </c>
      <c r="EX5" s="241" t="s">
        <v>298</v>
      </c>
      <c r="EY5" s="241" t="s">
        <v>299</v>
      </c>
      <c r="EZ5" s="241" t="s">
        <v>300</v>
      </c>
      <c r="FA5" s="241" t="s">
        <v>301</v>
      </c>
      <c r="FB5" s="241" t="s">
        <v>302</v>
      </c>
      <c r="FC5" s="241" t="s">
        <v>304</v>
      </c>
      <c r="FD5" s="241" t="s">
        <v>303</v>
      </c>
      <c r="FE5" s="241">
        <v>0</v>
      </c>
      <c r="FF5" s="241" t="s">
        <v>296</v>
      </c>
      <c r="FG5" s="241" t="s">
        <v>297</v>
      </c>
      <c r="FH5" s="241" t="s">
        <v>123</v>
      </c>
      <c r="FI5" s="244" t="s">
        <v>88</v>
      </c>
      <c r="FJ5" s="244" t="s">
        <v>298</v>
      </c>
      <c r="FK5" s="241" t="s">
        <v>299</v>
      </c>
      <c r="FL5" s="241" t="s">
        <v>300</v>
      </c>
      <c r="FM5" s="241" t="s">
        <v>301</v>
      </c>
      <c r="FN5" s="241" t="s">
        <v>302</v>
      </c>
      <c r="FO5" s="241" t="s">
        <v>304</v>
      </c>
      <c r="FP5" s="241" t="s">
        <v>303</v>
      </c>
      <c r="FQ5" s="241">
        <v>0</v>
      </c>
      <c r="FR5" s="241" t="s">
        <v>296</v>
      </c>
      <c r="FS5" s="241" t="s">
        <v>297</v>
      </c>
      <c r="FT5" s="241" t="s">
        <v>123</v>
      </c>
      <c r="FU5" s="241" t="s">
        <v>88</v>
      </c>
      <c r="FV5" s="241" t="s">
        <v>298</v>
      </c>
      <c r="FW5" s="241" t="s">
        <v>299</v>
      </c>
      <c r="FX5" s="241" t="s">
        <v>300</v>
      </c>
      <c r="FY5" s="241" t="s">
        <v>301</v>
      </c>
      <c r="FZ5" s="241" t="s">
        <v>302</v>
      </c>
      <c r="GA5" s="241" t="s">
        <v>304</v>
      </c>
      <c r="GB5" s="241" t="s">
        <v>303</v>
      </c>
      <c r="GC5" s="241">
        <v>0</v>
      </c>
      <c r="GD5" s="241" t="s">
        <v>296</v>
      </c>
      <c r="GE5" s="241" t="s">
        <v>297</v>
      </c>
      <c r="GF5" s="241" t="s">
        <v>123</v>
      </c>
      <c r="GG5" s="241" t="s">
        <v>88</v>
      </c>
      <c r="GH5" s="241" t="s">
        <v>298</v>
      </c>
      <c r="GI5" s="241" t="s">
        <v>299</v>
      </c>
      <c r="GJ5" s="241" t="s">
        <v>300</v>
      </c>
      <c r="GK5" s="241" t="s">
        <v>301</v>
      </c>
      <c r="GL5" s="241" t="s">
        <v>302</v>
      </c>
      <c r="GM5" s="241" t="s">
        <v>304</v>
      </c>
      <c r="GO5" s="241" t="s">
        <v>305</v>
      </c>
      <c r="GP5" s="241" t="s">
        <v>123</v>
      </c>
      <c r="GQ5" s="241" t="s">
        <v>306</v>
      </c>
      <c r="GR5" s="241" t="s">
        <v>298</v>
      </c>
      <c r="GS5" s="241" t="s">
        <v>307</v>
      </c>
      <c r="GT5" s="241" t="s">
        <v>308</v>
      </c>
      <c r="GU5" s="241" t="s">
        <v>301</v>
      </c>
      <c r="GV5" s="241" t="s">
        <v>302</v>
      </c>
      <c r="GW5" s="241" t="s">
        <v>309</v>
      </c>
      <c r="GX5" s="241" t="s">
        <v>16</v>
      </c>
      <c r="GY5" s="241" t="s">
        <v>17</v>
      </c>
      <c r="GZ5" s="241" t="s">
        <v>310</v>
      </c>
      <c r="HA5" s="241" t="s">
        <v>1181</v>
      </c>
      <c r="HB5" s="241" t="s">
        <v>311</v>
      </c>
      <c r="HC5" s="241" t="s">
        <v>312</v>
      </c>
      <c r="HD5" s="241" t="s">
        <v>313</v>
      </c>
      <c r="HE5" s="241" t="s">
        <v>314</v>
      </c>
      <c r="HF5" s="241" t="s">
        <v>315</v>
      </c>
      <c r="HG5" s="241" t="s">
        <v>316</v>
      </c>
      <c r="HI5" s="241" t="s">
        <v>305</v>
      </c>
      <c r="HJ5" s="241" t="s">
        <v>123</v>
      </c>
      <c r="HK5" s="241" t="s">
        <v>88</v>
      </c>
      <c r="HL5" s="241" t="s">
        <v>298</v>
      </c>
      <c r="HM5" s="241" t="s">
        <v>307</v>
      </c>
      <c r="HN5" s="241" t="s">
        <v>308</v>
      </c>
      <c r="HO5" s="241" t="s">
        <v>301</v>
      </c>
      <c r="HP5" s="241" t="s">
        <v>302</v>
      </c>
      <c r="HQ5" s="241" t="s">
        <v>309</v>
      </c>
      <c r="HR5" s="241" t="s">
        <v>317</v>
      </c>
      <c r="HS5" s="241" t="s">
        <v>318</v>
      </c>
      <c r="HT5" s="241" t="s">
        <v>313</v>
      </c>
      <c r="HU5" s="241" t="s">
        <v>314</v>
      </c>
      <c r="HV5" s="241" t="s">
        <v>315</v>
      </c>
      <c r="HW5" s="241" t="s">
        <v>316</v>
      </c>
      <c r="HY5" s="241" t="s">
        <v>305</v>
      </c>
      <c r="HZ5" s="241" t="s">
        <v>123</v>
      </c>
      <c r="IA5" s="241" t="s">
        <v>88</v>
      </c>
      <c r="IB5" s="241" t="s">
        <v>298</v>
      </c>
      <c r="IC5" s="241" t="s">
        <v>307</v>
      </c>
      <c r="ID5" s="241" t="s">
        <v>308</v>
      </c>
      <c r="IE5" s="241" t="s">
        <v>301</v>
      </c>
      <c r="IF5" s="241" t="s">
        <v>302</v>
      </c>
      <c r="IG5" s="241" t="s">
        <v>309</v>
      </c>
      <c r="IH5" s="241" t="s">
        <v>317</v>
      </c>
      <c r="II5" s="241" t="s">
        <v>318</v>
      </c>
      <c r="IJ5" s="241" t="s">
        <v>319</v>
      </c>
      <c r="IK5" s="241" t="s">
        <v>314</v>
      </c>
      <c r="IL5" s="241" t="s">
        <v>315</v>
      </c>
      <c r="IM5" s="241" t="s">
        <v>320</v>
      </c>
      <c r="IO5" s="241" t="s">
        <v>305</v>
      </c>
      <c r="IP5" s="241" t="s">
        <v>123</v>
      </c>
      <c r="IQ5" s="241" t="s">
        <v>88</v>
      </c>
      <c r="IR5" s="241" t="s">
        <v>298</v>
      </c>
      <c r="IS5" s="241" t="s">
        <v>307</v>
      </c>
      <c r="IT5" s="241" t="s">
        <v>308</v>
      </c>
      <c r="IU5" s="241" t="s">
        <v>301</v>
      </c>
      <c r="IV5" s="241" t="s">
        <v>302</v>
      </c>
      <c r="IW5" s="241" t="s">
        <v>309</v>
      </c>
      <c r="IX5" s="241" t="s">
        <v>317</v>
      </c>
      <c r="IY5" s="241" t="s">
        <v>318</v>
      </c>
      <c r="IZ5" s="241" t="s">
        <v>319</v>
      </c>
      <c r="JA5" s="241" t="s">
        <v>314</v>
      </c>
      <c r="JB5" s="241" t="s">
        <v>320</v>
      </c>
      <c r="JD5" s="241" t="s">
        <v>305</v>
      </c>
      <c r="JE5" s="241" t="s">
        <v>123</v>
      </c>
      <c r="JF5" s="241" t="s">
        <v>88</v>
      </c>
      <c r="JG5" s="241" t="s">
        <v>298</v>
      </c>
      <c r="JH5" s="241" t="s">
        <v>307</v>
      </c>
      <c r="JI5" s="241" t="s">
        <v>308</v>
      </c>
      <c r="JJ5" s="241" t="s">
        <v>301</v>
      </c>
      <c r="JK5" s="241" t="s">
        <v>302</v>
      </c>
      <c r="JL5" s="241" t="s">
        <v>309</v>
      </c>
      <c r="JM5" s="241" t="s">
        <v>317</v>
      </c>
      <c r="JN5" s="241" t="s">
        <v>318</v>
      </c>
      <c r="JO5" s="241" t="s">
        <v>319</v>
      </c>
      <c r="JP5" s="241" t="s">
        <v>314</v>
      </c>
      <c r="JQ5" s="241" t="s">
        <v>320</v>
      </c>
      <c r="JS5" s="241" t="s">
        <v>305</v>
      </c>
      <c r="JT5" s="241" t="s">
        <v>123</v>
      </c>
      <c r="JU5" s="241" t="s">
        <v>88</v>
      </c>
      <c r="JV5" s="241" t="s">
        <v>298</v>
      </c>
      <c r="JW5" s="241" t="s">
        <v>307</v>
      </c>
      <c r="JX5" s="241" t="s">
        <v>308</v>
      </c>
      <c r="JY5" s="241" t="s">
        <v>301</v>
      </c>
      <c r="JZ5" s="241" t="s">
        <v>302</v>
      </c>
      <c r="KA5" s="241" t="s">
        <v>309</v>
      </c>
      <c r="KB5" s="241" t="s">
        <v>317</v>
      </c>
      <c r="KC5" s="241" t="s">
        <v>318</v>
      </c>
      <c r="KD5" s="241" t="s">
        <v>319</v>
      </c>
      <c r="KE5" s="241" t="s">
        <v>314</v>
      </c>
      <c r="KF5" s="241" t="s">
        <v>320</v>
      </c>
      <c r="KH5" s="241" t="s">
        <v>305</v>
      </c>
      <c r="KI5" s="241" t="s">
        <v>123</v>
      </c>
      <c r="KJ5" s="241" t="s">
        <v>88</v>
      </c>
      <c r="KK5" s="241" t="s">
        <v>298</v>
      </c>
      <c r="KL5" s="241" t="s">
        <v>307</v>
      </c>
      <c r="KM5" s="241" t="s">
        <v>308</v>
      </c>
      <c r="KN5" s="241" t="s">
        <v>301</v>
      </c>
      <c r="KO5" s="241" t="s">
        <v>302</v>
      </c>
      <c r="KP5" s="241" t="s">
        <v>309</v>
      </c>
      <c r="KQ5" s="241" t="s">
        <v>317</v>
      </c>
      <c r="KR5" s="241" t="s">
        <v>318</v>
      </c>
      <c r="KS5" s="241" t="s">
        <v>319</v>
      </c>
      <c r="KT5" s="241" t="s">
        <v>314</v>
      </c>
      <c r="KU5" s="241" t="s">
        <v>320</v>
      </c>
      <c r="KW5" s="241" t="s">
        <v>305</v>
      </c>
      <c r="KX5" s="241" t="s">
        <v>123</v>
      </c>
      <c r="KY5" s="241" t="s">
        <v>88</v>
      </c>
      <c r="KZ5" s="241" t="s">
        <v>298</v>
      </c>
      <c r="LA5" s="241" t="s">
        <v>307</v>
      </c>
      <c r="LB5" s="241" t="s">
        <v>308</v>
      </c>
      <c r="LC5" s="241" t="s">
        <v>301</v>
      </c>
      <c r="LD5" s="241" t="s">
        <v>302</v>
      </c>
      <c r="LE5" s="241" t="s">
        <v>309</v>
      </c>
      <c r="LF5" s="241" t="s">
        <v>317</v>
      </c>
      <c r="LG5" s="241" t="s">
        <v>318</v>
      </c>
      <c r="LH5" s="241" t="s">
        <v>319</v>
      </c>
      <c r="LI5" s="241" t="s">
        <v>314</v>
      </c>
      <c r="LJ5" s="241" t="s">
        <v>320</v>
      </c>
      <c r="LL5" s="241" t="s">
        <v>1113</v>
      </c>
      <c r="LM5" s="241" t="s">
        <v>1114</v>
      </c>
      <c r="LN5" s="241" t="s">
        <v>1115</v>
      </c>
      <c r="LO5" s="241">
        <v>45474</v>
      </c>
      <c r="LP5" s="241">
        <v>45505</v>
      </c>
      <c r="LQ5" s="241">
        <v>45536</v>
      </c>
      <c r="LR5" s="241">
        <v>45567</v>
      </c>
      <c r="LS5" s="241">
        <v>45598</v>
      </c>
      <c r="LT5" s="241" t="s">
        <v>91</v>
      </c>
      <c r="LU5" s="241" t="s">
        <v>321</v>
      </c>
      <c r="LV5" s="241" t="s">
        <v>322</v>
      </c>
    </row>
    <row r="6" spans="1:334">
      <c r="A6" s="74">
        <v>310002949</v>
      </c>
      <c r="B6" s="74">
        <v>310002949</v>
      </c>
      <c r="C6" s="46" t="s">
        <v>20</v>
      </c>
      <c r="D6" s="98">
        <v>2288</v>
      </c>
      <c r="E6" s="98">
        <v>1800</v>
      </c>
      <c r="F6" s="98"/>
      <c r="G6" s="98">
        <v>1953.9521664104223</v>
      </c>
      <c r="H6" s="98">
        <v>183.96308494089556</v>
      </c>
      <c r="I6" s="98">
        <v>1769.9890814695268</v>
      </c>
      <c r="J6" s="98">
        <v>0</v>
      </c>
      <c r="K6" s="98">
        <v>0</v>
      </c>
      <c r="L6" s="98">
        <v>0</v>
      </c>
      <c r="M6" s="98">
        <v>0</v>
      </c>
      <c r="N6" s="98">
        <v>0</v>
      </c>
      <c r="O6" s="98"/>
      <c r="P6" s="98"/>
      <c r="Q6" s="98">
        <v>2760</v>
      </c>
      <c r="R6" s="98"/>
      <c r="S6" s="98">
        <v>1612.3901261252329</v>
      </c>
      <c r="T6" s="98">
        <v>308.9865407259702</v>
      </c>
      <c r="U6" s="98">
        <v>1127.4035853992627</v>
      </c>
      <c r="V6" s="98">
        <v>176</v>
      </c>
      <c r="W6" s="98">
        <v>0</v>
      </c>
      <c r="X6" s="98">
        <v>0</v>
      </c>
      <c r="Y6" s="98">
        <v>0</v>
      </c>
      <c r="Z6" s="98">
        <v>0</v>
      </c>
      <c r="AA6" s="98"/>
      <c r="AB6" s="98"/>
      <c r="AC6" s="98">
        <v>0</v>
      </c>
      <c r="AD6" s="98"/>
      <c r="AE6" s="98">
        <v>786.23214257243399</v>
      </c>
      <c r="AF6" s="98">
        <v>166.10259125731346</v>
      </c>
      <c r="AG6" s="98">
        <v>620.12955131512058</v>
      </c>
      <c r="AH6" s="98">
        <v>0</v>
      </c>
      <c r="AI6" s="98">
        <v>0</v>
      </c>
      <c r="AJ6" s="98">
        <v>0</v>
      </c>
      <c r="AK6" s="98">
        <v>0</v>
      </c>
      <c r="AL6" s="98">
        <v>0</v>
      </c>
      <c r="AM6" s="98"/>
      <c r="AN6" s="98"/>
      <c r="AO6" s="98">
        <v>0</v>
      </c>
      <c r="AP6" s="98"/>
      <c r="AQ6" s="98">
        <v>521.43253257590618</v>
      </c>
      <c r="AR6" s="98">
        <v>273.26555335880596</v>
      </c>
      <c r="AS6" s="98">
        <v>248.16697921710022</v>
      </c>
      <c r="AT6" s="98">
        <v>0</v>
      </c>
      <c r="AU6" s="98">
        <v>0</v>
      </c>
      <c r="AV6" s="98">
        <v>0</v>
      </c>
      <c r="AW6" s="98">
        <v>0</v>
      </c>
      <c r="AX6" s="98">
        <v>0</v>
      </c>
      <c r="AY6" s="98"/>
      <c r="AZ6" s="98"/>
      <c r="BA6" s="98">
        <v>6520</v>
      </c>
      <c r="BB6" s="98"/>
      <c r="BC6" s="98">
        <v>2710.757482434442</v>
      </c>
      <c r="BD6" s="98">
        <v>267.51327636037007</v>
      </c>
      <c r="BE6" s="98">
        <v>1993.2442060740718</v>
      </c>
      <c r="BF6" s="98">
        <v>450</v>
      </c>
      <c r="BG6" s="98">
        <v>0</v>
      </c>
      <c r="BH6" s="98">
        <v>0</v>
      </c>
      <c r="BI6" s="98">
        <v>0</v>
      </c>
      <c r="BJ6" s="98">
        <v>0</v>
      </c>
      <c r="BK6" s="98"/>
      <c r="BL6" s="98"/>
      <c r="BM6" s="46">
        <v>0</v>
      </c>
      <c r="BO6" s="98">
        <v>1751.7674170323278</v>
      </c>
      <c r="BP6" s="98">
        <v>214.42698416434331</v>
      </c>
      <c r="BQ6" s="98">
        <v>1087.3404328679844</v>
      </c>
      <c r="BR6" s="46">
        <v>450</v>
      </c>
      <c r="BS6" s="46">
        <v>0</v>
      </c>
      <c r="BT6" s="46">
        <v>0</v>
      </c>
      <c r="BU6" s="46">
        <v>0</v>
      </c>
      <c r="BV6" s="46">
        <v>0</v>
      </c>
      <c r="BY6" s="46">
        <v>0</v>
      </c>
      <c r="CA6" s="98">
        <v>1392.5702663715106</v>
      </c>
      <c r="CB6" s="98">
        <v>173.83158424973462</v>
      </c>
      <c r="CC6" s="98">
        <v>768.73868212177581</v>
      </c>
      <c r="CD6" s="46">
        <v>450</v>
      </c>
      <c r="CE6" s="46">
        <v>0</v>
      </c>
      <c r="CF6" s="46">
        <v>0</v>
      </c>
      <c r="CG6" s="46">
        <v>0</v>
      </c>
      <c r="CH6" s="46">
        <v>0</v>
      </c>
      <c r="CK6" s="46">
        <v>0</v>
      </c>
      <c r="CM6" s="98">
        <v>1089.9276409692222</v>
      </c>
      <c r="CN6" s="98">
        <v>287.29052247261529</v>
      </c>
      <c r="CO6" s="98">
        <v>352.63711849660689</v>
      </c>
      <c r="CP6" s="46">
        <v>450</v>
      </c>
      <c r="CQ6" s="46">
        <v>0</v>
      </c>
      <c r="CR6" s="46">
        <v>0</v>
      </c>
      <c r="CS6" s="46">
        <v>0</v>
      </c>
      <c r="CT6" s="46">
        <v>0</v>
      </c>
      <c r="CW6" s="46">
        <v>10944</v>
      </c>
      <c r="CY6" s="98">
        <v>3284.799391179451</v>
      </c>
      <c r="CZ6" s="98">
        <v>178.69939117945108</v>
      </c>
      <c r="DA6" s="98">
        <v>2231.1</v>
      </c>
      <c r="DB6" s="46">
        <v>875</v>
      </c>
      <c r="DC6" s="46">
        <v>0</v>
      </c>
      <c r="DD6" s="46">
        <v>0</v>
      </c>
      <c r="DE6" s="46">
        <v>0</v>
      </c>
      <c r="DF6" s="46">
        <v>0</v>
      </c>
      <c r="DI6" s="98">
        <v>0</v>
      </c>
      <c r="DJ6" s="98"/>
      <c r="DK6" s="98">
        <v>2312.5993911794512</v>
      </c>
      <c r="DL6" s="46">
        <v>215.69939117945108</v>
      </c>
      <c r="DM6" s="46">
        <v>1221.9000000000003</v>
      </c>
      <c r="DN6" s="46">
        <v>875</v>
      </c>
      <c r="DO6" s="46">
        <v>0</v>
      </c>
      <c r="DP6" s="46">
        <v>0</v>
      </c>
      <c r="DQ6" s="46">
        <v>0</v>
      </c>
      <c r="DR6" s="98">
        <v>0</v>
      </c>
      <c r="DS6" s="98"/>
      <c r="DU6" s="46">
        <v>0</v>
      </c>
      <c r="DW6" s="46">
        <v>1990.9987823589022</v>
      </c>
      <c r="DX6" s="46">
        <v>232.39878235890214</v>
      </c>
      <c r="DY6" s="46">
        <v>883.6</v>
      </c>
      <c r="DZ6" s="46">
        <v>875</v>
      </c>
      <c r="EA6" s="46">
        <v>0</v>
      </c>
      <c r="EB6" s="46">
        <v>0</v>
      </c>
      <c r="EC6" s="46">
        <v>0</v>
      </c>
      <c r="ED6" s="46">
        <v>0</v>
      </c>
      <c r="EG6" s="46">
        <v>0</v>
      </c>
      <c r="EI6" s="46">
        <v>1481.0993911794512</v>
      </c>
      <c r="EJ6" s="46">
        <v>192.69939117945108</v>
      </c>
      <c r="EK6" s="46">
        <v>413.40000000000003</v>
      </c>
      <c r="EL6" s="46">
        <v>875</v>
      </c>
      <c r="EM6" s="46">
        <v>0</v>
      </c>
      <c r="EN6" s="46">
        <v>0</v>
      </c>
      <c r="EO6" s="46">
        <v>0</v>
      </c>
      <c r="EP6" s="46">
        <v>0</v>
      </c>
      <c r="ES6" s="46">
        <v>0</v>
      </c>
      <c r="EU6" s="46">
        <v>1601</v>
      </c>
      <c r="EV6" s="46">
        <v>221</v>
      </c>
      <c r="EW6" s="46">
        <v>500</v>
      </c>
      <c r="EX6" s="46">
        <v>880</v>
      </c>
      <c r="EY6" s="46">
        <v>0</v>
      </c>
      <c r="EZ6" s="46">
        <v>0</v>
      </c>
      <c r="FE6" s="46">
        <v>0</v>
      </c>
      <c r="FG6" s="46">
        <v>1601</v>
      </c>
      <c r="FH6" s="46">
        <v>221</v>
      </c>
      <c r="FI6" s="47">
        <v>500</v>
      </c>
      <c r="FJ6" s="47">
        <v>880</v>
      </c>
      <c r="FK6" s="46">
        <v>0</v>
      </c>
      <c r="FL6" s="46">
        <v>0</v>
      </c>
      <c r="FQ6" s="46">
        <v>0</v>
      </c>
      <c r="FS6" s="46">
        <v>1601</v>
      </c>
      <c r="FT6" s="46">
        <v>221</v>
      </c>
      <c r="FU6" s="46">
        <v>500</v>
      </c>
      <c r="FV6" s="46">
        <v>880</v>
      </c>
      <c r="FW6" s="46">
        <v>0</v>
      </c>
      <c r="FX6" s="46">
        <v>0</v>
      </c>
      <c r="GC6" s="46">
        <v>0</v>
      </c>
      <c r="GE6" s="46">
        <v>1601</v>
      </c>
      <c r="GF6" s="46">
        <v>221</v>
      </c>
      <c r="GG6" s="46">
        <v>500</v>
      </c>
      <c r="GH6" s="46">
        <v>880</v>
      </c>
      <c r="GI6" s="46">
        <v>0</v>
      </c>
      <c r="GJ6" s="46">
        <v>0</v>
      </c>
      <c r="GO6" s="46">
        <v>4698.0069676839948</v>
      </c>
      <c r="GP6" s="46">
        <v>932.31777028298518</v>
      </c>
      <c r="GQ6" s="46">
        <v>3765.68919740101</v>
      </c>
      <c r="GR6" s="46">
        <v>176</v>
      </c>
      <c r="GS6" s="46">
        <v>0</v>
      </c>
      <c r="GT6" s="46">
        <v>0</v>
      </c>
      <c r="GU6" s="46">
        <v>0</v>
      </c>
      <c r="GV6" s="46">
        <v>0</v>
      </c>
      <c r="GW6" s="46">
        <v>4874.0069676839948</v>
      </c>
      <c r="GX6" s="46">
        <v>0</v>
      </c>
      <c r="GY6" s="46">
        <v>0</v>
      </c>
      <c r="HA6" s="46">
        <v>2288</v>
      </c>
      <c r="HB6" s="46">
        <v>4560</v>
      </c>
      <c r="HC6" s="46">
        <v>6848</v>
      </c>
      <c r="HD6" s="46">
        <v>1973.9930323160052</v>
      </c>
      <c r="HE6" s="46">
        <v>8.5269397404185643</v>
      </c>
      <c r="HF6" s="46">
        <v>45384</v>
      </c>
      <c r="HG6" s="46">
        <v>45414</v>
      </c>
      <c r="HI6" s="46">
        <v>5145.0228068075012</v>
      </c>
      <c r="HJ6" s="46">
        <v>943.06236724706332</v>
      </c>
      <c r="HK6" s="46">
        <v>4201.9604395604383</v>
      </c>
      <c r="HL6" s="46">
        <v>1800</v>
      </c>
      <c r="HM6" s="46">
        <v>0</v>
      </c>
      <c r="HN6" s="46">
        <v>0</v>
      </c>
      <c r="HO6" s="46">
        <v>0</v>
      </c>
      <c r="HP6" s="46">
        <v>0</v>
      </c>
      <c r="HQ6" s="46">
        <v>6945.0228068075012</v>
      </c>
      <c r="HR6" s="46">
        <v>6520</v>
      </c>
      <c r="HS6" s="46">
        <v>8493.9930323160042</v>
      </c>
      <c r="HT6" s="46">
        <v>1548.9702255085031</v>
      </c>
      <c r="HU6" s="46">
        <v>5.1236697019937258</v>
      </c>
      <c r="HV6" s="46">
        <v>45414</v>
      </c>
      <c r="HW6" s="46">
        <v>45446</v>
      </c>
      <c r="HY6" s="46">
        <v>5569.4969558972552</v>
      </c>
      <c r="HZ6" s="46">
        <v>819.49695589725548</v>
      </c>
      <c r="IA6" s="46">
        <v>4750</v>
      </c>
      <c r="IB6" s="46">
        <v>3500</v>
      </c>
      <c r="IC6" s="46">
        <v>0</v>
      </c>
      <c r="ID6" s="46">
        <v>0</v>
      </c>
      <c r="IE6" s="46">
        <v>0</v>
      </c>
      <c r="IF6" s="46">
        <v>0</v>
      </c>
      <c r="IG6" s="46">
        <v>9069.4969558972552</v>
      </c>
      <c r="IH6" s="46">
        <v>10944</v>
      </c>
      <c r="II6" s="46">
        <v>12492.970225508503</v>
      </c>
      <c r="IJ6" s="46">
        <v>3423.4732696112478</v>
      </c>
      <c r="IK6" s="46">
        <v>11.32413391699262</v>
      </c>
      <c r="IL6" s="46">
        <v>0</v>
      </c>
      <c r="IO6" s="46">
        <v>2884</v>
      </c>
      <c r="IP6" s="46">
        <v>884</v>
      </c>
      <c r="IQ6" s="46">
        <v>2000</v>
      </c>
      <c r="IR6" s="46">
        <v>3520</v>
      </c>
      <c r="IS6" s="46">
        <v>0</v>
      </c>
      <c r="IT6" s="46">
        <v>0</v>
      </c>
      <c r="IU6" s="46">
        <v>0</v>
      </c>
      <c r="IV6" s="46">
        <v>0</v>
      </c>
      <c r="IW6" s="46">
        <v>6404</v>
      </c>
      <c r="IY6" s="46">
        <v>3423.4732696112478</v>
      </c>
      <c r="IZ6" s="46">
        <v>-2980.5267303887522</v>
      </c>
      <c r="JA6" s="46">
        <v>-13.962492490890469</v>
      </c>
      <c r="JD6" s="46">
        <v>2852</v>
      </c>
      <c r="JE6" s="46">
        <v>910</v>
      </c>
      <c r="JF6" s="46">
        <v>1942</v>
      </c>
      <c r="JG6" s="46">
        <v>3621</v>
      </c>
      <c r="JH6" s="46">
        <v>0</v>
      </c>
      <c r="JI6" s="46" t="s">
        <v>1086</v>
      </c>
      <c r="JK6" s="46">
        <v>0</v>
      </c>
      <c r="JL6" s="46">
        <v>6473</v>
      </c>
      <c r="JN6" s="46">
        <v>-2980.5267303887522</v>
      </c>
      <c r="JO6" s="46">
        <v>-9453.5267303887522</v>
      </c>
      <c r="JP6" s="46">
        <v>-43.813657023275539</v>
      </c>
      <c r="JS6" s="46">
        <v>2797</v>
      </c>
      <c r="JT6" s="46">
        <v>881</v>
      </c>
      <c r="JU6" s="46">
        <v>1916</v>
      </c>
      <c r="JV6" s="46">
        <v>3498</v>
      </c>
      <c r="JW6" s="46">
        <v>0</v>
      </c>
      <c r="KA6" s="46">
        <v>6295</v>
      </c>
      <c r="KC6" s="46">
        <v>-9453.5267303887522</v>
      </c>
      <c r="KD6" s="46">
        <v>-15748.526730388752</v>
      </c>
      <c r="KE6" s="46">
        <v>-75.052549946252981</v>
      </c>
      <c r="KH6" s="46">
        <v>0</v>
      </c>
      <c r="KI6" s="46">
        <v>0</v>
      </c>
      <c r="KJ6" s="46">
        <v>0</v>
      </c>
      <c r="KK6" s="46">
        <v>0</v>
      </c>
      <c r="KL6" s="46">
        <v>0</v>
      </c>
      <c r="KP6" s="46">
        <v>0</v>
      </c>
      <c r="KR6" s="46">
        <v>-15748.526730388752</v>
      </c>
      <c r="KS6" s="46">
        <v>-15748.526730388752</v>
      </c>
      <c r="KT6" s="46">
        <v>0</v>
      </c>
      <c r="KW6" s="46">
        <v>0</v>
      </c>
      <c r="KX6" s="46">
        <v>0</v>
      </c>
      <c r="KY6" s="46">
        <v>0</v>
      </c>
      <c r="KZ6" s="46">
        <v>0</v>
      </c>
      <c r="LA6" s="46">
        <v>0</v>
      </c>
      <c r="LE6" s="46">
        <v>0</v>
      </c>
      <c r="LG6" s="46">
        <v>-15748.526730388752</v>
      </c>
      <c r="LH6" s="46">
        <v>-15748.526730388752</v>
      </c>
      <c r="LI6" s="46">
        <v>0</v>
      </c>
      <c r="LL6" s="46">
        <v>4874.0069676839948</v>
      </c>
      <c r="LM6" s="46">
        <v>6945.0228068075012</v>
      </c>
      <c r="LN6" s="46">
        <v>9069.4969558972552</v>
      </c>
      <c r="LO6" s="46">
        <v>6404</v>
      </c>
      <c r="LP6" s="46">
        <v>6473</v>
      </c>
      <c r="LQ6" s="46">
        <v>6295</v>
      </c>
      <c r="LR6" s="46">
        <v>0</v>
      </c>
      <c r="LS6" s="46">
        <v>0</v>
      </c>
      <c r="LT6" s="46">
        <v>40060.526730388752</v>
      </c>
      <c r="LV6" s="46" t="s">
        <v>323</v>
      </c>
    </row>
    <row r="7" spans="1:334" ht="15" customHeight="1">
      <c r="A7" s="74">
        <v>310002950</v>
      </c>
      <c r="B7" s="74">
        <v>310002950</v>
      </c>
      <c r="C7" s="46" t="s">
        <v>21</v>
      </c>
      <c r="D7" s="98">
        <v>195</v>
      </c>
      <c r="E7" s="98">
        <v>4000</v>
      </c>
      <c r="F7" s="98"/>
      <c r="G7" s="98">
        <v>1873.8428683385582</v>
      </c>
      <c r="H7" s="98">
        <v>1873.8428683385582</v>
      </c>
      <c r="I7" s="98">
        <v>0</v>
      </c>
      <c r="J7" s="98">
        <v>0</v>
      </c>
      <c r="K7" s="98">
        <v>0</v>
      </c>
      <c r="L7" s="98">
        <v>0</v>
      </c>
      <c r="M7" s="98">
        <v>0</v>
      </c>
      <c r="N7" s="98">
        <v>0</v>
      </c>
      <c r="O7" s="98"/>
      <c r="P7" s="98"/>
      <c r="Q7" s="98">
        <v>3000</v>
      </c>
      <c r="R7" s="98"/>
      <c r="S7" s="98">
        <v>1891.7315830721002</v>
      </c>
      <c r="T7" s="98">
        <v>1891.7315830721002</v>
      </c>
      <c r="U7" s="98">
        <v>0</v>
      </c>
      <c r="V7" s="98">
        <v>0</v>
      </c>
      <c r="W7" s="98">
        <v>0</v>
      </c>
      <c r="X7" s="98">
        <v>0</v>
      </c>
      <c r="Y7" s="98">
        <v>0</v>
      </c>
      <c r="Z7" s="98">
        <v>0</v>
      </c>
      <c r="AA7" s="98"/>
      <c r="AB7" s="98"/>
      <c r="AC7" s="98">
        <v>0</v>
      </c>
      <c r="AD7" s="98"/>
      <c r="AE7" s="98">
        <v>970.46277429467079</v>
      </c>
      <c r="AF7" s="98">
        <v>970.46277429467079</v>
      </c>
      <c r="AG7" s="98">
        <v>0</v>
      </c>
      <c r="AH7" s="98">
        <v>0</v>
      </c>
      <c r="AI7" s="98">
        <v>0</v>
      </c>
      <c r="AJ7" s="98">
        <v>0</v>
      </c>
      <c r="AK7" s="98">
        <v>0</v>
      </c>
      <c r="AL7" s="98">
        <v>0</v>
      </c>
      <c r="AM7" s="98"/>
      <c r="AN7" s="98"/>
      <c r="AO7" s="98">
        <v>0</v>
      </c>
      <c r="AP7" s="98"/>
      <c r="AQ7" s="98">
        <v>970.46277429467079</v>
      </c>
      <c r="AR7" s="98">
        <v>970.46277429467079</v>
      </c>
      <c r="AS7" s="98">
        <v>0</v>
      </c>
      <c r="AT7" s="98">
        <v>0</v>
      </c>
      <c r="AU7" s="98">
        <v>0</v>
      </c>
      <c r="AV7" s="98">
        <v>0</v>
      </c>
      <c r="AW7" s="98">
        <v>0</v>
      </c>
      <c r="AX7" s="98">
        <v>0</v>
      </c>
      <c r="AY7" s="98"/>
      <c r="AZ7" s="98"/>
      <c r="BA7" s="98">
        <v>5000</v>
      </c>
      <c r="BB7" s="98"/>
      <c r="BC7" s="98">
        <v>1851.4321782776972</v>
      </c>
      <c r="BD7" s="98">
        <v>1851.4321782776972</v>
      </c>
      <c r="BE7" s="98">
        <v>0</v>
      </c>
      <c r="BF7" s="98">
        <v>0</v>
      </c>
      <c r="BG7" s="98">
        <v>0</v>
      </c>
      <c r="BH7" s="98">
        <v>0</v>
      </c>
      <c r="BI7" s="98">
        <v>0</v>
      </c>
      <c r="BJ7" s="98">
        <v>0</v>
      </c>
      <c r="BK7" s="98"/>
      <c r="BL7" s="98"/>
      <c r="BM7" s="46">
        <v>0</v>
      </c>
      <c r="BO7" s="98">
        <v>1860.2695633768747</v>
      </c>
      <c r="BP7" s="98">
        <v>1860.2695633768747</v>
      </c>
      <c r="BQ7" s="98">
        <v>0</v>
      </c>
      <c r="BR7" s="46">
        <v>0</v>
      </c>
      <c r="BS7" s="46">
        <v>0</v>
      </c>
      <c r="BT7" s="46">
        <v>0</v>
      </c>
      <c r="BU7" s="46">
        <v>0</v>
      </c>
      <c r="BV7" s="46">
        <v>0</v>
      </c>
      <c r="BY7" s="46">
        <v>0</v>
      </c>
      <c r="CA7" s="98">
        <v>950.01889816158678</v>
      </c>
      <c r="CB7" s="98">
        <v>950.01889816158678</v>
      </c>
      <c r="CC7" s="98">
        <v>0</v>
      </c>
      <c r="CD7" s="46">
        <v>0</v>
      </c>
      <c r="CE7" s="46">
        <v>0</v>
      </c>
      <c r="CF7" s="46">
        <v>0</v>
      </c>
      <c r="CG7" s="46">
        <v>0</v>
      </c>
      <c r="CH7" s="46">
        <v>0</v>
      </c>
      <c r="CK7" s="46">
        <v>0</v>
      </c>
      <c r="CM7" s="98">
        <v>958.85628326076426</v>
      </c>
      <c r="CN7" s="98">
        <v>958.85628326076426</v>
      </c>
      <c r="CO7" s="98">
        <v>0</v>
      </c>
      <c r="CP7" s="46">
        <v>0</v>
      </c>
      <c r="CQ7" s="46">
        <v>0</v>
      </c>
      <c r="CR7" s="46">
        <v>0</v>
      </c>
      <c r="CS7" s="46">
        <v>0</v>
      </c>
      <c r="CT7" s="46">
        <v>0</v>
      </c>
      <c r="CW7" s="46">
        <v>5472</v>
      </c>
      <c r="CY7" s="98">
        <v>2137</v>
      </c>
      <c r="CZ7" s="98">
        <v>2137</v>
      </c>
      <c r="DA7" s="98">
        <v>0</v>
      </c>
      <c r="DB7" s="46">
        <v>0</v>
      </c>
      <c r="DC7" s="46">
        <v>0</v>
      </c>
      <c r="DD7" s="46">
        <v>0</v>
      </c>
      <c r="DE7" s="46">
        <v>0</v>
      </c>
      <c r="DF7" s="46">
        <v>0</v>
      </c>
      <c r="DI7" s="98">
        <v>0</v>
      </c>
      <c r="DJ7" s="98"/>
      <c r="DK7" s="98">
        <v>1163</v>
      </c>
      <c r="DL7" s="46">
        <v>1163</v>
      </c>
      <c r="DM7" s="46">
        <v>0</v>
      </c>
      <c r="DN7" s="46">
        <v>0</v>
      </c>
      <c r="DO7" s="46">
        <v>0</v>
      </c>
      <c r="DP7" s="46">
        <v>0</v>
      </c>
      <c r="DQ7" s="46">
        <v>0</v>
      </c>
      <c r="DR7" s="98">
        <v>0</v>
      </c>
      <c r="DS7" s="98"/>
      <c r="DU7" s="46">
        <v>0</v>
      </c>
      <c r="DW7" s="46">
        <v>1115</v>
      </c>
      <c r="DX7" s="46">
        <v>1115</v>
      </c>
      <c r="DY7" s="46">
        <v>0</v>
      </c>
      <c r="DZ7" s="46">
        <v>0</v>
      </c>
      <c r="EA7" s="46">
        <v>0</v>
      </c>
      <c r="EB7" s="46">
        <v>0</v>
      </c>
      <c r="EC7" s="46">
        <v>0</v>
      </c>
      <c r="ED7" s="46">
        <v>0</v>
      </c>
      <c r="EG7" s="46">
        <v>0</v>
      </c>
      <c r="EI7" s="46">
        <v>620</v>
      </c>
      <c r="EJ7" s="46">
        <v>620</v>
      </c>
      <c r="EK7" s="46">
        <v>0</v>
      </c>
      <c r="EL7" s="46">
        <v>0</v>
      </c>
      <c r="EM7" s="46">
        <v>0</v>
      </c>
      <c r="EN7" s="46">
        <v>0</v>
      </c>
      <c r="EO7" s="46">
        <v>0</v>
      </c>
      <c r="EP7" s="46">
        <v>0</v>
      </c>
      <c r="ES7" s="46">
        <v>0</v>
      </c>
      <c r="EU7" s="46">
        <v>1234</v>
      </c>
      <c r="EV7" s="46">
        <v>1234</v>
      </c>
      <c r="EW7" s="46">
        <v>0</v>
      </c>
      <c r="EX7" s="46">
        <v>0</v>
      </c>
      <c r="EY7" s="46">
        <v>0</v>
      </c>
      <c r="EZ7" s="46">
        <v>0</v>
      </c>
      <c r="FE7" s="46">
        <v>0</v>
      </c>
      <c r="FG7" s="46">
        <v>1234</v>
      </c>
      <c r="FH7" s="46">
        <v>1234</v>
      </c>
      <c r="FI7" s="47">
        <v>0</v>
      </c>
      <c r="FJ7" s="47">
        <v>0</v>
      </c>
      <c r="FK7" s="46">
        <v>0</v>
      </c>
      <c r="FL7" s="46">
        <v>0</v>
      </c>
      <c r="FQ7" s="46">
        <v>0</v>
      </c>
      <c r="FS7" s="46">
        <v>1234</v>
      </c>
      <c r="FT7" s="46">
        <v>1234</v>
      </c>
      <c r="FU7" s="46">
        <v>0</v>
      </c>
      <c r="FV7" s="46">
        <v>0</v>
      </c>
      <c r="FW7" s="46">
        <v>0</v>
      </c>
      <c r="FX7" s="46">
        <v>0</v>
      </c>
      <c r="GC7" s="46">
        <v>0</v>
      </c>
      <c r="GE7" s="46">
        <v>1234</v>
      </c>
      <c r="GF7" s="46">
        <v>1234</v>
      </c>
      <c r="GG7" s="46">
        <v>0</v>
      </c>
      <c r="GH7" s="46">
        <v>0</v>
      </c>
      <c r="GI7" s="46">
        <v>0</v>
      </c>
      <c r="GJ7" s="46">
        <v>0</v>
      </c>
      <c r="GO7" s="46">
        <v>5706.4999999999991</v>
      </c>
      <c r="GP7" s="46">
        <v>5706.4999999999991</v>
      </c>
      <c r="GQ7" s="46">
        <v>0</v>
      </c>
      <c r="GR7" s="46">
        <v>0</v>
      </c>
      <c r="GS7" s="46">
        <v>0</v>
      </c>
      <c r="GT7" s="46">
        <v>0</v>
      </c>
      <c r="GU7" s="46">
        <v>0</v>
      </c>
      <c r="GV7" s="46">
        <v>0</v>
      </c>
      <c r="GW7" s="46">
        <v>5706.4999999999991</v>
      </c>
      <c r="GX7" s="46">
        <v>0</v>
      </c>
      <c r="GY7" s="46">
        <v>0</v>
      </c>
      <c r="HA7" s="46">
        <v>195</v>
      </c>
      <c r="HB7" s="46">
        <v>7000</v>
      </c>
      <c r="HC7" s="46">
        <v>7195</v>
      </c>
      <c r="HD7" s="46">
        <v>1488.5000000000009</v>
      </c>
      <c r="HE7" s="46">
        <v>7.944913949430326</v>
      </c>
      <c r="HI7" s="46">
        <v>5620.5769230769229</v>
      </c>
      <c r="HJ7" s="46">
        <v>5620.5769230769229</v>
      </c>
      <c r="HK7" s="46">
        <v>0</v>
      </c>
      <c r="HL7" s="46">
        <v>0</v>
      </c>
      <c r="HM7" s="46">
        <v>0</v>
      </c>
      <c r="HN7" s="46">
        <v>0</v>
      </c>
      <c r="HO7" s="46">
        <v>0</v>
      </c>
      <c r="HP7" s="46">
        <v>0</v>
      </c>
      <c r="HQ7" s="46">
        <v>5620.5769230769229</v>
      </c>
      <c r="HR7" s="46">
        <v>5000</v>
      </c>
      <c r="HS7" s="46">
        <v>6488.5000000000009</v>
      </c>
      <c r="HT7" s="46">
        <v>867.92307692307804</v>
      </c>
      <c r="HU7" s="46">
        <v>5.1713390879230072</v>
      </c>
      <c r="HY7" s="46">
        <v>5035</v>
      </c>
      <c r="HZ7" s="46">
        <v>5035</v>
      </c>
      <c r="IA7" s="46">
        <v>0</v>
      </c>
      <c r="IB7" s="46">
        <v>0</v>
      </c>
      <c r="IC7" s="46">
        <v>0</v>
      </c>
      <c r="ID7" s="46">
        <v>0</v>
      </c>
      <c r="IE7" s="46">
        <v>0</v>
      </c>
      <c r="IF7" s="46">
        <v>0</v>
      </c>
      <c r="IG7" s="46">
        <v>5035</v>
      </c>
      <c r="IH7" s="46">
        <v>5472</v>
      </c>
      <c r="II7" s="46">
        <v>6339.923076923078</v>
      </c>
      <c r="IJ7" s="46">
        <v>1304.923076923078</v>
      </c>
      <c r="IK7" s="46">
        <v>7.7751126728286666</v>
      </c>
      <c r="IO7" s="46">
        <v>4936</v>
      </c>
      <c r="IP7" s="46">
        <v>4936</v>
      </c>
      <c r="IQ7" s="46">
        <v>0</v>
      </c>
      <c r="IR7" s="46">
        <v>0</v>
      </c>
      <c r="IS7" s="46">
        <v>0</v>
      </c>
      <c r="IT7" s="46">
        <v>0</v>
      </c>
      <c r="IU7" s="46">
        <v>0</v>
      </c>
      <c r="IV7" s="46">
        <v>0</v>
      </c>
      <c r="IW7" s="46">
        <v>4936</v>
      </c>
      <c r="IY7" s="46">
        <v>1304.923076923078</v>
      </c>
      <c r="IZ7" s="46">
        <v>-3631.076923076922</v>
      </c>
      <c r="JA7" s="46">
        <v>-22.068944021942396</v>
      </c>
      <c r="JD7" s="46">
        <v>4955</v>
      </c>
      <c r="JE7" s="46">
        <v>4955</v>
      </c>
      <c r="JF7" s="46">
        <v>0</v>
      </c>
      <c r="JG7" s="46">
        <v>0</v>
      </c>
      <c r="JH7" s="46">
        <v>0</v>
      </c>
      <c r="JI7" s="46" t="s">
        <v>1086</v>
      </c>
      <c r="JK7" s="46">
        <v>0</v>
      </c>
      <c r="JL7" s="46">
        <v>4955</v>
      </c>
      <c r="JN7" s="46">
        <v>-3631.076923076922</v>
      </c>
      <c r="JO7" s="46">
        <v>-8586.076923076922</v>
      </c>
      <c r="JP7" s="46">
        <v>-51.984320422261888</v>
      </c>
      <c r="JS7" s="46">
        <v>4245</v>
      </c>
      <c r="JT7" s="46">
        <v>4245</v>
      </c>
      <c r="JU7" s="46">
        <v>0</v>
      </c>
      <c r="JV7" s="46">
        <v>0</v>
      </c>
      <c r="JW7" s="46">
        <v>0</v>
      </c>
      <c r="KA7" s="46">
        <v>4245</v>
      </c>
      <c r="KC7" s="46">
        <v>-8586.076923076922</v>
      </c>
      <c r="KD7" s="46">
        <v>-12831.076923076922</v>
      </c>
      <c r="KE7" s="46">
        <v>-90.678988855667285</v>
      </c>
      <c r="KH7" s="46">
        <v>0</v>
      </c>
      <c r="KI7" s="46">
        <v>0</v>
      </c>
      <c r="KJ7" s="46">
        <v>0</v>
      </c>
      <c r="KK7" s="46">
        <v>0</v>
      </c>
      <c r="KL7" s="46">
        <v>0</v>
      </c>
      <c r="KP7" s="46">
        <v>0</v>
      </c>
      <c r="KR7" s="46">
        <v>-12831.076923076922</v>
      </c>
      <c r="KS7" s="46">
        <v>-12831.076923076922</v>
      </c>
      <c r="KT7" s="46">
        <v>0</v>
      </c>
      <c r="KW7" s="46">
        <v>0</v>
      </c>
      <c r="KX7" s="46">
        <v>0</v>
      </c>
      <c r="KY7" s="46">
        <v>0</v>
      </c>
      <c r="KZ7" s="46">
        <v>0</v>
      </c>
      <c r="LA7" s="46">
        <v>0</v>
      </c>
      <c r="LE7" s="46">
        <v>0</v>
      </c>
      <c r="LG7" s="46">
        <v>-12831.076923076922</v>
      </c>
      <c r="LH7" s="46">
        <v>-12831.076923076922</v>
      </c>
      <c r="LI7" s="46">
        <v>0</v>
      </c>
      <c r="LL7" s="46">
        <v>5706.4999999999991</v>
      </c>
      <c r="LM7" s="46">
        <v>5620.5769230769229</v>
      </c>
      <c r="LN7" s="46">
        <v>5035</v>
      </c>
      <c r="LO7" s="46">
        <v>4936</v>
      </c>
      <c r="LP7" s="46">
        <v>4955</v>
      </c>
      <c r="LQ7" s="46">
        <v>4245</v>
      </c>
      <c r="LR7" s="46">
        <v>0</v>
      </c>
      <c r="LS7" s="46">
        <v>0</v>
      </c>
      <c r="LT7" s="46">
        <v>30498.076923076922</v>
      </c>
      <c r="LV7" s="46" t="s">
        <v>323</v>
      </c>
    </row>
    <row r="8" spans="1:334">
      <c r="A8" s="74">
        <v>310004517</v>
      </c>
      <c r="B8" s="74">
        <v>310004517</v>
      </c>
      <c r="C8" s="46" t="s">
        <v>1182</v>
      </c>
      <c r="D8" s="98">
        <v>250</v>
      </c>
      <c r="E8" s="98">
        <v>0</v>
      </c>
      <c r="F8" s="98"/>
      <c r="G8" s="98">
        <v>0</v>
      </c>
      <c r="H8" s="98">
        <v>0</v>
      </c>
      <c r="I8" s="98">
        <v>0</v>
      </c>
      <c r="J8" s="98">
        <v>0</v>
      </c>
      <c r="K8" s="98">
        <v>0</v>
      </c>
      <c r="L8" s="98">
        <v>0</v>
      </c>
      <c r="M8" s="98">
        <v>0</v>
      </c>
      <c r="N8" s="98">
        <v>0</v>
      </c>
      <c r="O8" s="98"/>
      <c r="P8" s="98"/>
      <c r="Q8" s="98">
        <v>0</v>
      </c>
      <c r="R8" s="98"/>
      <c r="S8" s="98">
        <v>0</v>
      </c>
      <c r="T8" s="98">
        <v>0</v>
      </c>
      <c r="U8" s="98">
        <v>0</v>
      </c>
      <c r="V8" s="98">
        <v>0</v>
      </c>
      <c r="W8" s="98">
        <v>0</v>
      </c>
      <c r="X8" s="98">
        <v>0</v>
      </c>
      <c r="Y8" s="98">
        <v>0</v>
      </c>
      <c r="Z8" s="98">
        <v>0</v>
      </c>
      <c r="AA8" s="98"/>
      <c r="AB8" s="98"/>
      <c r="AC8" s="98">
        <v>0</v>
      </c>
      <c r="AD8" s="98"/>
      <c r="AE8" s="98">
        <v>250</v>
      </c>
      <c r="AF8" s="98">
        <v>0</v>
      </c>
      <c r="AG8" s="98">
        <v>0</v>
      </c>
      <c r="AH8" s="98">
        <v>0</v>
      </c>
      <c r="AI8" s="98">
        <v>250</v>
      </c>
      <c r="AJ8" s="98">
        <v>0</v>
      </c>
      <c r="AK8" s="98">
        <v>0</v>
      </c>
      <c r="AL8" s="98">
        <v>0</v>
      </c>
      <c r="AM8" s="98"/>
      <c r="AN8" s="98"/>
      <c r="AO8" s="98">
        <v>0</v>
      </c>
      <c r="AP8" s="98"/>
      <c r="AQ8" s="98">
        <v>0</v>
      </c>
      <c r="AR8" s="98">
        <v>0</v>
      </c>
      <c r="AS8" s="98">
        <v>0</v>
      </c>
      <c r="AT8" s="98">
        <v>0</v>
      </c>
      <c r="AU8" s="98">
        <v>0</v>
      </c>
      <c r="AV8" s="98">
        <v>0</v>
      </c>
      <c r="AW8" s="98">
        <v>0</v>
      </c>
      <c r="AX8" s="98">
        <v>0</v>
      </c>
      <c r="AY8" s="98"/>
      <c r="AZ8" s="98"/>
      <c r="BA8" s="98">
        <v>0</v>
      </c>
      <c r="BB8" s="98"/>
      <c r="BC8" s="98">
        <v>0</v>
      </c>
      <c r="BD8" s="98">
        <v>0</v>
      </c>
      <c r="BE8" s="98">
        <v>0</v>
      </c>
      <c r="BF8" s="98">
        <v>0</v>
      </c>
      <c r="BG8" s="98">
        <v>0</v>
      </c>
      <c r="BH8" s="98">
        <v>0</v>
      </c>
      <c r="BI8" s="98">
        <v>0</v>
      </c>
      <c r="BJ8" s="98">
        <v>0</v>
      </c>
      <c r="BK8" s="98"/>
      <c r="BL8" s="98"/>
      <c r="BM8" s="46">
        <v>0</v>
      </c>
      <c r="BO8" s="98">
        <v>0</v>
      </c>
      <c r="BP8" s="98">
        <v>0</v>
      </c>
      <c r="BQ8" s="98">
        <v>0</v>
      </c>
      <c r="BR8" s="46">
        <v>0</v>
      </c>
      <c r="BS8" s="46">
        <v>0</v>
      </c>
      <c r="BT8" s="46">
        <v>0</v>
      </c>
      <c r="BU8" s="46">
        <v>0</v>
      </c>
      <c r="BV8" s="46">
        <v>0</v>
      </c>
      <c r="BY8" s="46">
        <v>0</v>
      </c>
      <c r="CA8" s="98">
        <v>0</v>
      </c>
      <c r="CB8" s="98">
        <v>0</v>
      </c>
      <c r="CC8" s="98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K8" s="46">
        <v>0</v>
      </c>
      <c r="CM8" s="98">
        <v>0</v>
      </c>
      <c r="CN8" s="98">
        <v>0</v>
      </c>
      <c r="CO8" s="98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W8" s="46">
        <v>0</v>
      </c>
      <c r="CY8" s="98">
        <v>0</v>
      </c>
      <c r="CZ8" s="98">
        <v>0</v>
      </c>
      <c r="DA8" s="98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I8" s="98">
        <v>0</v>
      </c>
      <c r="DJ8" s="98"/>
      <c r="DK8" s="98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98">
        <v>0</v>
      </c>
      <c r="DS8" s="98"/>
      <c r="DU8" s="46">
        <v>0</v>
      </c>
      <c r="DW8" s="46">
        <v>0</v>
      </c>
      <c r="DX8" s="46">
        <v>0</v>
      </c>
      <c r="DY8" s="46">
        <v>0</v>
      </c>
      <c r="DZ8" s="46">
        <v>0</v>
      </c>
      <c r="EA8" s="46">
        <v>0</v>
      </c>
      <c r="EB8" s="46">
        <v>0</v>
      </c>
      <c r="EC8" s="46">
        <v>0</v>
      </c>
      <c r="ED8" s="46">
        <v>0</v>
      </c>
      <c r="EG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S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E8" s="46">
        <v>0</v>
      </c>
      <c r="FG8" s="46">
        <v>0</v>
      </c>
      <c r="FH8" s="46">
        <v>0</v>
      </c>
      <c r="FI8" s="98">
        <v>0</v>
      </c>
      <c r="FJ8" s="98">
        <v>0</v>
      </c>
      <c r="FK8" s="46">
        <v>0</v>
      </c>
      <c r="FL8" s="46">
        <v>0</v>
      </c>
      <c r="FQ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GC8" s="46">
        <v>0</v>
      </c>
      <c r="GE8" s="46">
        <v>0</v>
      </c>
      <c r="GF8" s="46">
        <v>0</v>
      </c>
      <c r="GG8" s="46">
        <v>0</v>
      </c>
      <c r="GH8" s="46">
        <v>0</v>
      </c>
      <c r="GI8" s="46">
        <v>0</v>
      </c>
      <c r="GJ8" s="46">
        <v>0</v>
      </c>
      <c r="GO8" s="46">
        <v>0</v>
      </c>
      <c r="GP8" s="46">
        <v>0</v>
      </c>
      <c r="GQ8" s="46">
        <v>0</v>
      </c>
      <c r="GR8" s="46">
        <v>0</v>
      </c>
      <c r="GS8" s="46">
        <v>250</v>
      </c>
      <c r="GT8" s="46">
        <v>0</v>
      </c>
      <c r="GU8" s="46">
        <v>0</v>
      </c>
      <c r="GV8" s="46">
        <v>0</v>
      </c>
      <c r="GW8" s="46">
        <v>250</v>
      </c>
      <c r="GX8" s="46">
        <v>0</v>
      </c>
      <c r="GY8" s="46">
        <v>0</v>
      </c>
      <c r="HA8" s="46">
        <v>250</v>
      </c>
      <c r="HB8" s="46">
        <v>0</v>
      </c>
      <c r="HC8" s="46">
        <v>250</v>
      </c>
      <c r="HD8" s="46">
        <v>0</v>
      </c>
      <c r="HE8" s="46">
        <v>0</v>
      </c>
      <c r="HI8" s="46">
        <v>0</v>
      </c>
      <c r="HJ8" s="46">
        <v>0</v>
      </c>
      <c r="HK8" s="46">
        <v>0</v>
      </c>
      <c r="HL8" s="46">
        <v>0</v>
      </c>
      <c r="HM8" s="46">
        <v>0</v>
      </c>
      <c r="HN8" s="46">
        <v>0</v>
      </c>
      <c r="HO8" s="46">
        <v>0</v>
      </c>
      <c r="HP8" s="46">
        <v>0</v>
      </c>
      <c r="HQ8" s="46">
        <v>0</v>
      </c>
      <c r="HR8" s="46">
        <v>0</v>
      </c>
      <c r="HS8" s="46">
        <v>0</v>
      </c>
      <c r="HT8" s="46">
        <v>0</v>
      </c>
      <c r="HU8" s="46">
        <v>0</v>
      </c>
      <c r="HY8" s="46">
        <v>0</v>
      </c>
      <c r="HZ8" s="46">
        <v>0</v>
      </c>
      <c r="IA8" s="46">
        <v>0</v>
      </c>
      <c r="IB8" s="46">
        <v>0</v>
      </c>
      <c r="IC8" s="46">
        <v>0</v>
      </c>
      <c r="ID8" s="46">
        <v>0</v>
      </c>
      <c r="IE8" s="46">
        <v>0</v>
      </c>
      <c r="IF8" s="46">
        <v>0</v>
      </c>
      <c r="IG8" s="46">
        <v>0</v>
      </c>
      <c r="IH8" s="46">
        <v>0</v>
      </c>
      <c r="II8" s="46">
        <v>0</v>
      </c>
      <c r="IJ8" s="46">
        <v>0</v>
      </c>
      <c r="IK8" s="46">
        <v>0</v>
      </c>
      <c r="IO8" s="46">
        <v>0</v>
      </c>
      <c r="IP8" s="46">
        <v>0</v>
      </c>
      <c r="IQ8" s="46">
        <v>0</v>
      </c>
      <c r="IR8" s="46">
        <v>0</v>
      </c>
      <c r="IS8" s="46">
        <v>0</v>
      </c>
      <c r="IT8" s="46">
        <v>0</v>
      </c>
      <c r="IU8" s="46">
        <v>0</v>
      </c>
      <c r="IV8" s="46">
        <v>0</v>
      </c>
      <c r="IW8" s="46">
        <v>0</v>
      </c>
      <c r="IY8" s="46">
        <v>0</v>
      </c>
      <c r="IZ8" s="46">
        <v>0</v>
      </c>
      <c r="JA8" s="46">
        <v>0</v>
      </c>
      <c r="JD8" s="46">
        <v>0</v>
      </c>
      <c r="JE8" s="46">
        <v>0</v>
      </c>
      <c r="JF8" s="46">
        <v>0</v>
      </c>
      <c r="JG8" s="46">
        <v>0</v>
      </c>
      <c r="JH8" s="46">
        <v>0</v>
      </c>
      <c r="JI8" s="46" t="s">
        <v>1086</v>
      </c>
      <c r="JK8" s="46">
        <v>0</v>
      </c>
      <c r="JL8" s="46">
        <v>0</v>
      </c>
      <c r="JN8" s="46">
        <v>0</v>
      </c>
      <c r="JO8" s="46">
        <v>0</v>
      </c>
      <c r="JP8" s="46">
        <v>0</v>
      </c>
      <c r="JS8" s="46">
        <v>0</v>
      </c>
      <c r="JT8" s="46">
        <v>0</v>
      </c>
      <c r="JV8" s="46">
        <v>0</v>
      </c>
      <c r="JW8" s="46">
        <v>0</v>
      </c>
      <c r="KA8" s="46">
        <v>0</v>
      </c>
      <c r="KC8" s="46">
        <v>0</v>
      </c>
      <c r="KD8" s="46">
        <v>0</v>
      </c>
      <c r="KE8" s="46">
        <v>0</v>
      </c>
      <c r="KH8" s="46">
        <v>0</v>
      </c>
      <c r="KI8" s="46">
        <v>0</v>
      </c>
      <c r="KK8" s="46">
        <v>0</v>
      </c>
      <c r="KL8" s="46">
        <v>0</v>
      </c>
      <c r="KP8" s="46">
        <v>0</v>
      </c>
      <c r="KR8" s="46">
        <v>0</v>
      </c>
      <c r="KS8" s="46">
        <v>0</v>
      </c>
      <c r="KT8" s="46">
        <v>0</v>
      </c>
      <c r="KW8" s="46">
        <v>0</v>
      </c>
      <c r="KX8" s="46">
        <v>0</v>
      </c>
      <c r="KY8" s="46">
        <v>0</v>
      </c>
      <c r="KZ8" s="46">
        <v>0</v>
      </c>
      <c r="LA8" s="46">
        <v>0</v>
      </c>
      <c r="LE8" s="46">
        <v>0</v>
      </c>
      <c r="LG8" s="46">
        <v>0</v>
      </c>
      <c r="LH8" s="46">
        <v>0</v>
      </c>
      <c r="LI8" s="46">
        <v>0</v>
      </c>
      <c r="LL8" s="46">
        <v>250</v>
      </c>
      <c r="LM8" s="46">
        <v>0</v>
      </c>
      <c r="LN8" s="46">
        <v>0</v>
      </c>
      <c r="LO8" s="46">
        <v>0</v>
      </c>
      <c r="LP8" s="46">
        <v>0</v>
      </c>
      <c r="LQ8" s="46">
        <v>0</v>
      </c>
      <c r="LR8" s="46">
        <v>0</v>
      </c>
      <c r="LS8" s="46">
        <v>0</v>
      </c>
      <c r="LT8" s="46">
        <v>250</v>
      </c>
      <c r="LV8" s="46" t="s">
        <v>323</v>
      </c>
    </row>
    <row r="9" spans="1:334">
      <c r="C9" s="46" t="s">
        <v>91</v>
      </c>
      <c r="D9" s="98">
        <v>2733</v>
      </c>
      <c r="E9" s="98">
        <v>5800</v>
      </c>
      <c r="F9" s="98">
        <v>0</v>
      </c>
      <c r="G9" s="98">
        <v>3827.7950347489805</v>
      </c>
      <c r="H9" s="98">
        <v>2057.8059532794537</v>
      </c>
      <c r="I9" s="98">
        <v>1769.9890814695268</v>
      </c>
      <c r="J9" s="98">
        <v>0</v>
      </c>
      <c r="K9" s="98">
        <v>0</v>
      </c>
      <c r="L9" s="98">
        <v>0</v>
      </c>
      <c r="M9" s="98">
        <v>0</v>
      </c>
      <c r="N9" s="98">
        <v>0</v>
      </c>
      <c r="O9" s="98">
        <v>0</v>
      </c>
      <c r="P9" s="98">
        <v>0</v>
      </c>
      <c r="Q9" s="98">
        <v>5760</v>
      </c>
      <c r="R9" s="98">
        <v>0</v>
      </c>
      <c r="S9" s="98">
        <v>3504.1217091973331</v>
      </c>
      <c r="T9" s="98">
        <v>2200.7181237980703</v>
      </c>
      <c r="U9" s="98">
        <v>1127.4035853992627</v>
      </c>
      <c r="V9" s="98">
        <v>176</v>
      </c>
      <c r="W9" s="98">
        <v>0</v>
      </c>
      <c r="X9" s="98">
        <v>0</v>
      </c>
      <c r="Y9" s="98">
        <v>0</v>
      </c>
      <c r="Z9" s="98">
        <v>0</v>
      </c>
      <c r="AA9" s="98">
        <v>0</v>
      </c>
      <c r="AB9" s="98">
        <v>0</v>
      </c>
      <c r="AC9" s="98">
        <v>0</v>
      </c>
      <c r="AD9" s="98">
        <v>0</v>
      </c>
      <c r="AE9" s="98">
        <v>2006.6949168671049</v>
      </c>
      <c r="AF9" s="98">
        <v>1136.5653655519843</v>
      </c>
      <c r="AG9" s="98">
        <v>620.12955131512058</v>
      </c>
      <c r="AH9" s="98">
        <v>0</v>
      </c>
      <c r="AI9" s="98">
        <v>250</v>
      </c>
      <c r="AJ9" s="98">
        <v>0</v>
      </c>
      <c r="AK9" s="98">
        <v>0</v>
      </c>
      <c r="AL9" s="98">
        <v>0</v>
      </c>
      <c r="AM9" s="98">
        <v>0</v>
      </c>
      <c r="AN9" s="98">
        <v>0</v>
      </c>
      <c r="AO9" s="98">
        <v>0</v>
      </c>
      <c r="AP9" s="98">
        <v>0</v>
      </c>
      <c r="AQ9" s="98">
        <v>1491.8953068705769</v>
      </c>
      <c r="AR9" s="98">
        <v>1243.7283276534768</v>
      </c>
      <c r="AS9" s="98">
        <v>248.16697921710022</v>
      </c>
      <c r="AT9" s="98">
        <v>0</v>
      </c>
      <c r="AU9" s="98">
        <v>0</v>
      </c>
      <c r="AV9" s="98">
        <v>0</v>
      </c>
      <c r="AW9" s="98">
        <v>0</v>
      </c>
      <c r="AX9" s="98">
        <v>0</v>
      </c>
      <c r="AY9" s="98">
        <v>0</v>
      </c>
      <c r="AZ9" s="98">
        <v>0</v>
      </c>
      <c r="BA9" s="98">
        <v>11520</v>
      </c>
      <c r="BB9" s="98">
        <v>0</v>
      </c>
      <c r="BC9" s="98">
        <v>4562.1896607121389</v>
      </c>
      <c r="BD9" s="98">
        <v>2118.9454546380671</v>
      </c>
      <c r="BE9" s="98">
        <v>1993.2442060740718</v>
      </c>
      <c r="BF9" s="98">
        <v>450</v>
      </c>
      <c r="BG9" s="98">
        <v>0</v>
      </c>
      <c r="BH9" s="98">
        <v>0</v>
      </c>
      <c r="BI9" s="98">
        <v>0</v>
      </c>
      <c r="BJ9" s="98">
        <v>0</v>
      </c>
      <c r="BK9" s="98">
        <v>0</v>
      </c>
      <c r="BL9" s="98">
        <v>0</v>
      </c>
      <c r="BM9" s="46">
        <v>0</v>
      </c>
      <c r="BN9" s="46">
        <v>0</v>
      </c>
      <c r="BO9" s="98">
        <v>3612.0369804092024</v>
      </c>
      <c r="BP9" s="98">
        <v>2074.696547541218</v>
      </c>
      <c r="BQ9" s="98">
        <v>1087.3404328679844</v>
      </c>
      <c r="BR9" s="46">
        <v>450</v>
      </c>
      <c r="BS9" s="46">
        <v>0</v>
      </c>
      <c r="BT9" s="46">
        <v>0</v>
      </c>
      <c r="BU9" s="46">
        <v>0</v>
      </c>
      <c r="BV9" s="46">
        <v>0</v>
      </c>
      <c r="BW9" s="46">
        <v>0</v>
      </c>
      <c r="BX9" s="46">
        <v>0</v>
      </c>
      <c r="BY9" s="46">
        <v>0</v>
      </c>
      <c r="BZ9" s="46">
        <v>0</v>
      </c>
      <c r="CA9" s="98">
        <v>2342.5891645330976</v>
      </c>
      <c r="CB9" s="98">
        <v>1123.8504824113213</v>
      </c>
      <c r="CC9" s="98">
        <v>768.73868212177581</v>
      </c>
      <c r="CD9" s="46">
        <v>450</v>
      </c>
      <c r="CE9" s="46">
        <v>0</v>
      </c>
      <c r="CF9" s="46">
        <v>0</v>
      </c>
      <c r="CG9" s="46">
        <v>0</v>
      </c>
      <c r="CH9" s="46">
        <v>0</v>
      </c>
      <c r="CI9" s="46">
        <v>0</v>
      </c>
      <c r="CJ9" s="46">
        <v>0</v>
      </c>
      <c r="CK9" s="46">
        <v>0</v>
      </c>
      <c r="CL9" s="46">
        <v>0</v>
      </c>
      <c r="CM9" s="98">
        <v>2048.7839242299865</v>
      </c>
      <c r="CN9" s="98">
        <v>1246.1468057333796</v>
      </c>
      <c r="CO9" s="98">
        <v>352.63711849660689</v>
      </c>
      <c r="CP9" s="46">
        <v>450</v>
      </c>
      <c r="CQ9" s="46">
        <v>0</v>
      </c>
      <c r="CR9" s="46">
        <v>0</v>
      </c>
      <c r="CS9" s="46">
        <v>0</v>
      </c>
      <c r="CT9" s="46">
        <v>0</v>
      </c>
      <c r="CU9" s="46">
        <v>0</v>
      </c>
      <c r="CV9" s="46">
        <v>0</v>
      </c>
      <c r="CW9" s="46">
        <v>16416</v>
      </c>
      <c r="CX9" s="46">
        <v>0</v>
      </c>
      <c r="CY9" s="98">
        <v>5421.799391179451</v>
      </c>
      <c r="CZ9" s="98">
        <v>2315.6993911794511</v>
      </c>
      <c r="DA9" s="98">
        <v>2231.1</v>
      </c>
      <c r="DB9" s="46">
        <v>875</v>
      </c>
      <c r="DC9" s="46">
        <v>0</v>
      </c>
      <c r="DD9" s="46">
        <v>0</v>
      </c>
      <c r="DE9" s="46">
        <v>0</v>
      </c>
      <c r="DF9" s="46">
        <v>0</v>
      </c>
      <c r="DG9" s="46">
        <v>0</v>
      </c>
      <c r="DH9" s="46">
        <v>0</v>
      </c>
      <c r="DI9" s="98">
        <v>0</v>
      </c>
      <c r="DJ9" s="98">
        <v>0</v>
      </c>
      <c r="DK9" s="98">
        <v>3475.5993911794512</v>
      </c>
      <c r="DL9" s="46">
        <v>1378.6993911794511</v>
      </c>
      <c r="DM9" s="46">
        <v>1221.9000000000003</v>
      </c>
      <c r="DN9" s="46">
        <v>875</v>
      </c>
      <c r="DO9" s="46">
        <v>0</v>
      </c>
      <c r="DP9" s="46">
        <v>0</v>
      </c>
      <c r="DQ9" s="46">
        <v>0</v>
      </c>
      <c r="DR9" s="98">
        <v>0</v>
      </c>
      <c r="DS9" s="98">
        <v>0</v>
      </c>
      <c r="DT9" s="46">
        <v>0</v>
      </c>
      <c r="DU9" s="46">
        <v>0</v>
      </c>
      <c r="DV9" s="46">
        <v>0</v>
      </c>
      <c r="DW9" s="46">
        <v>3105.9987823589022</v>
      </c>
      <c r="DX9" s="46">
        <v>1347.3987823589021</v>
      </c>
      <c r="DY9" s="46">
        <v>883.6</v>
      </c>
      <c r="DZ9" s="46">
        <v>875</v>
      </c>
      <c r="EA9" s="46">
        <v>0</v>
      </c>
      <c r="EB9" s="46">
        <v>0</v>
      </c>
      <c r="EC9" s="46">
        <v>0</v>
      </c>
      <c r="ED9" s="46">
        <v>0</v>
      </c>
      <c r="EE9" s="46">
        <v>0</v>
      </c>
      <c r="EF9" s="46">
        <v>0</v>
      </c>
      <c r="EG9" s="46">
        <v>0</v>
      </c>
      <c r="EH9" s="46">
        <v>0</v>
      </c>
      <c r="EI9" s="46">
        <v>2101.0993911794512</v>
      </c>
      <c r="EJ9" s="46">
        <v>812.69939117945114</v>
      </c>
      <c r="EK9" s="46">
        <v>413.40000000000003</v>
      </c>
      <c r="EL9" s="46">
        <v>875</v>
      </c>
      <c r="EM9" s="46">
        <v>0</v>
      </c>
      <c r="EN9" s="46">
        <v>0</v>
      </c>
      <c r="EO9" s="46">
        <v>0</v>
      </c>
      <c r="EP9" s="46">
        <v>0</v>
      </c>
      <c r="EQ9" s="46">
        <v>0</v>
      </c>
      <c r="ER9" s="46">
        <v>0</v>
      </c>
      <c r="ES9" s="46">
        <v>0</v>
      </c>
      <c r="ET9" s="46">
        <v>0</v>
      </c>
      <c r="EU9" s="46">
        <v>2835</v>
      </c>
      <c r="EV9" s="46">
        <v>1455</v>
      </c>
      <c r="EW9" s="46">
        <v>500</v>
      </c>
      <c r="EX9" s="46">
        <v>880</v>
      </c>
      <c r="EY9" s="46">
        <v>0</v>
      </c>
      <c r="EZ9" s="46">
        <v>0</v>
      </c>
      <c r="FA9" s="46">
        <v>0</v>
      </c>
      <c r="FB9" s="46">
        <v>0</v>
      </c>
      <c r="FC9" s="46">
        <v>0</v>
      </c>
      <c r="FD9" s="46">
        <v>0</v>
      </c>
      <c r="FE9" s="46">
        <v>0</v>
      </c>
      <c r="FF9" s="46">
        <v>0</v>
      </c>
      <c r="FG9" s="46">
        <v>2835</v>
      </c>
      <c r="FH9" s="46">
        <v>1455</v>
      </c>
      <c r="FI9" s="47">
        <v>500</v>
      </c>
      <c r="FJ9" s="47">
        <v>880</v>
      </c>
      <c r="FK9" s="46">
        <v>0</v>
      </c>
      <c r="FL9" s="46">
        <v>0</v>
      </c>
      <c r="FM9" s="46">
        <v>0</v>
      </c>
      <c r="FN9" s="46">
        <v>0</v>
      </c>
      <c r="FO9" s="46">
        <v>0</v>
      </c>
      <c r="FP9" s="46">
        <v>0</v>
      </c>
      <c r="FQ9" s="46">
        <v>0</v>
      </c>
      <c r="FR9" s="46">
        <v>0</v>
      </c>
      <c r="FS9" s="46">
        <v>2835</v>
      </c>
      <c r="FT9" s="46">
        <v>1455</v>
      </c>
      <c r="FU9" s="46">
        <v>500</v>
      </c>
      <c r="FV9" s="46">
        <v>880</v>
      </c>
      <c r="FW9" s="46">
        <v>0</v>
      </c>
      <c r="FX9" s="46">
        <v>0</v>
      </c>
      <c r="FY9" s="46">
        <v>0</v>
      </c>
      <c r="FZ9" s="46">
        <v>0</v>
      </c>
      <c r="GA9" s="46">
        <v>0</v>
      </c>
      <c r="GB9" s="46">
        <v>0</v>
      </c>
      <c r="GC9" s="46">
        <v>0</v>
      </c>
      <c r="GD9" s="46">
        <v>0</v>
      </c>
      <c r="GE9" s="46">
        <v>2835</v>
      </c>
      <c r="GF9" s="46">
        <v>1455</v>
      </c>
      <c r="GG9" s="46">
        <v>500</v>
      </c>
      <c r="GH9" s="46">
        <v>880</v>
      </c>
      <c r="GI9" s="46">
        <v>0</v>
      </c>
      <c r="GJ9" s="46">
        <v>0</v>
      </c>
      <c r="GK9" s="46">
        <v>0</v>
      </c>
      <c r="GL9" s="46">
        <v>0</v>
      </c>
      <c r="GM9" s="46">
        <v>0</v>
      </c>
      <c r="GO9" s="46">
        <v>10404.506967683994</v>
      </c>
      <c r="GP9" s="46">
        <v>6638.8177702829844</v>
      </c>
      <c r="GQ9" s="46">
        <v>3765.68919740101</v>
      </c>
      <c r="GR9" s="46">
        <v>176</v>
      </c>
      <c r="GS9" s="46">
        <v>250</v>
      </c>
      <c r="GT9" s="46">
        <v>0</v>
      </c>
      <c r="GU9" s="46">
        <v>0</v>
      </c>
      <c r="GV9" s="46">
        <v>0</v>
      </c>
      <c r="GW9" s="46">
        <v>10830.506967683994</v>
      </c>
      <c r="GX9" s="46">
        <v>0</v>
      </c>
      <c r="GY9" s="46">
        <v>0</v>
      </c>
      <c r="GZ9" s="46">
        <v>0</v>
      </c>
      <c r="HA9" s="46">
        <v>2733</v>
      </c>
      <c r="HB9" s="46">
        <v>11560</v>
      </c>
      <c r="HC9" s="46">
        <v>14293</v>
      </c>
      <c r="HD9" s="46">
        <v>3462.4930323160061</v>
      </c>
      <c r="HE9" s="46">
        <v>8.2666003376215791</v>
      </c>
      <c r="HI9" s="46">
        <v>10765.599729884423</v>
      </c>
      <c r="HJ9" s="46">
        <v>6563.6392903239866</v>
      </c>
      <c r="HK9" s="46">
        <v>4201.9604395604383</v>
      </c>
      <c r="HL9" s="46">
        <v>1800</v>
      </c>
      <c r="HM9" s="46">
        <v>0</v>
      </c>
      <c r="HN9" s="46">
        <v>0</v>
      </c>
      <c r="HO9" s="46">
        <v>0</v>
      </c>
      <c r="HP9" s="46">
        <v>0</v>
      </c>
      <c r="HQ9" s="46">
        <v>12565.599729884423</v>
      </c>
      <c r="HR9" s="46">
        <v>11520</v>
      </c>
      <c r="HS9" s="46">
        <v>14982.493032316004</v>
      </c>
      <c r="HT9" s="46">
        <v>2416.8933024315811</v>
      </c>
      <c r="HU9" s="46">
        <v>5.1406866405562583</v>
      </c>
      <c r="HY9" s="46">
        <v>10604.496955897255</v>
      </c>
      <c r="HZ9" s="46">
        <v>5854.4969558972552</v>
      </c>
      <c r="IA9" s="46">
        <v>4750</v>
      </c>
      <c r="IB9" s="46">
        <v>3500</v>
      </c>
      <c r="IC9" s="46">
        <v>0</v>
      </c>
      <c r="ID9" s="46">
        <v>0</v>
      </c>
      <c r="IE9" s="46">
        <v>0</v>
      </c>
      <c r="IF9" s="46">
        <v>0</v>
      </c>
      <c r="IG9" s="46">
        <v>14104.496955897255</v>
      </c>
      <c r="IH9" s="46">
        <v>16416</v>
      </c>
      <c r="II9" s="46">
        <v>18832.893302431581</v>
      </c>
      <c r="IJ9" s="46">
        <v>4728.3963465343259</v>
      </c>
      <c r="IK9" s="46">
        <v>10.057210181942706</v>
      </c>
      <c r="IO9" s="46">
        <v>7820</v>
      </c>
      <c r="IP9" s="46">
        <v>5820</v>
      </c>
      <c r="IQ9" s="46">
        <v>2000</v>
      </c>
      <c r="IR9" s="46">
        <v>3520</v>
      </c>
      <c r="IS9" s="46">
        <v>0</v>
      </c>
      <c r="IT9" s="46">
        <v>0</v>
      </c>
      <c r="IU9" s="46">
        <v>0</v>
      </c>
      <c r="IV9" s="46">
        <v>0</v>
      </c>
      <c r="IW9" s="46">
        <v>11340</v>
      </c>
      <c r="IX9" s="46">
        <v>0</v>
      </c>
      <c r="IY9" s="46">
        <v>4728.3963465343259</v>
      </c>
      <c r="IZ9" s="46">
        <v>-6611.6036534656741</v>
      </c>
      <c r="JA9" s="46">
        <v>-17.491014956258397</v>
      </c>
      <c r="JD9" s="46">
        <v>7807</v>
      </c>
      <c r="JE9" s="46">
        <v>5865</v>
      </c>
      <c r="JF9" s="46">
        <v>1942</v>
      </c>
      <c r="JG9" s="46">
        <v>3621</v>
      </c>
      <c r="JH9" s="46">
        <v>0</v>
      </c>
      <c r="JI9" s="46">
        <v>0</v>
      </c>
      <c r="JJ9" s="46">
        <v>0</v>
      </c>
      <c r="JK9" s="46">
        <v>0</v>
      </c>
      <c r="JL9" s="46">
        <v>11428</v>
      </c>
      <c r="JM9" s="46">
        <v>0</v>
      </c>
      <c r="JN9" s="46">
        <v>-6611.6036534656741</v>
      </c>
      <c r="JO9" s="46">
        <v>-18039.603653465674</v>
      </c>
      <c r="JP9" s="46">
        <v>-47.356327406717732</v>
      </c>
      <c r="JS9" s="46">
        <v>7042</v>
      </c>
      <c r="JT9" s="46">
        <v>5126</v>
      </c>
      <c r="JU9" s="46">
        <v>1916</v>
      </c>
      <c r="JV9" s="46">
        <v>3498</v>
      </c>
      <c r="JW9" s="46">
        <v>0</v>
      </c>
      <c r="JX9" s="46">
        <v>0</v>
      </c>
      <c r="JY9" s="46">
        <v>0</v>
      </c>
      <c r="JZ9" s="46">
        <v>0</v>
      </c>
      <c r="KA9" s="46">
        <v>10540</v>
      </c>
      <c r="KB9" s="46">
        <v>0</v>
      </c>
      <c r="KC9" s="46">
        <v>-18039.603653465674</v>
      </c>
      <c r="KD9" s="46">
        <v>-28579.603653465674</v>
      </c>
      <c r="KE9" s="46">
        <v>-81.346120455784643</v>
      </c>
      <c r="KH9" s="46">
        <v>0</v>
      </c>
      <c r="KI9" s="46">
        <v>0</v>
      </c>
      <c r="KJ9" s="46">
        <v>0</v>
      </c>
      <c r="KK9" s="46">
        <v>0</v>
      </c>
      <c r="KL9" s="46">
        <v>0</v>
      </c>
      <c r="KM9" s="46">
        <v>0</v>
      </c>
      <c r="KN9" s="46">
        <v>0</v>
      </c>
      <c r="KO9" s="46">
        <v>0</v>
      </c>
      <c r="KP9" s="46">
        <v>0</v>
      </c>
      <c r="KQ9" s="46">
        <v>0</v>
      </c>
      <c r="KR9" s="46">
        <v>-28579.603653465674</v>
      </c>
      <c r="KS9" s="46">
        <v>-28579.603653465674</v>
      </c>
      <c r="KT9" s="46">
        <v>0</v>
      </c>
      <c r="KW9" s="46">
        <v>0</v>
      </c>
      <c r="KX9" s="46">
        <v>0</v>
      </c>
      <c r="KY9" s="46">
        <v>0</v>
      </c>
      <c r="KZ9" s="46">
        <v>0</v>
      </c>
      <c r="LA9" s="46">
        <v>0</v>
      </c>
      <c r="LB9" s="46">
        <v>0</v>
      </c>
      <c r="LC9" s="46">
        <v>0</v>
      </c>
      <c r="LD9" s="46">
        <v>0</v>
      </c>
      <c r="LE9" s="46">
        <v>0</v>
      </c>
      <c r="LF9" s="46">
        <v>0</v>
      </c>
      <c r="LG9" s="46">
        <v>-28579.603653465674</v>
      </c>
      <c r="LH9" s="46">
        <v>-28579.603653465674</v>
      </c>
      <c r="LI9" s="46">
        <v>0</v>
      </c>
      <c r="LL9" s="46">
        <v>10830.506967683994</v>
      </c>
      <c r="LM9" s="46">
        <v>12565.599729884423</v>
      </c>
      <c r="LN9" s="46">
        <v>14104.496955897255</v>
      </c>
      <c r="LO9" s="46">
        <v>11340</v>
      </c>
      <c r="LP9" s="46">
        <v>11428</v>
      </c>
      <c r="LQ9" s="46">
        <v>10540</v>
      </c>
      <c r="LR9" s="46">
        <v>0</v>
      </c>
      <c r="LS9" s="46">
        <v>0</v>
      </c>
      <c r="LT9" s="46">
        <v>70808.603653465674</v>
      </c>
    </row>
    <row r="10" spans="1:334">
      <c r="A10" s="74">
        <v>310002953</v>
      </c>
      <c r="B10" s="74">
        <v>310002953</v>
      </c>
      <c r="C10" s="46" t="s">
        <v>22</v>
      </c>
      <c r="D10" s="98">
        <v>12592.428571428572</v>
      </c>
      <c r="E10" s="98">
        <v>18000</v>
      </c>
      <c r="F10" s="98"/>
      <c r="G10" s="98">
        <v>13007.627725187738</v>
      </c>
      <c r="H10" s="98">
        <v>1805.62228940624</v>
      </c>
      <c r="I10" s="98">
        <v>11202.005435781499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/>
      <c r="P10" s="98"/>
      <c r="Q10" s="98">
        <v>5520</v>
      </c>
      <c r="R10" s="98"/>
      <c r="S10" s="98">
        <v>10708.185935719941</v>
      </c>
      <c r="T10" s="98">
        <v>2071.3416921164498</v>
      </c>
      <c r="U10" s="98">
        <v>8636.8442436034911</v>
      </c>
      <c r="V10" s="98">
        <v>0</v>
      </c>
      <c r="W10" s="98">
        <v>0</v>
      </c>
      <c r="X10" s="98">
        <v>0</v>
      </c>
      <c r="Y10" s="98">
        <v>0</v>
      </c>
      <c r="Z10" s="98">
        <v>0</v>
      </c>
      <c r="AA10" s="98"/>
      <c r="AB10" s="98"/>
      <c r="AC10" s="98">
        <v>0</v>
      </c>
      <c r="AD10" s="98"/>
      <c r="AE10" s="98">
        <v>10066.234266493128</v>
      </c>
      <c r="AF10" s="98">
        <v>1431.9827197249888</v>
      </c>
      <c r="AG10" s="98">
        <v>6434.2515467681387</v>
      </c>
      <c r="AH10" s="98">
        <v>2200</v>
      </c>
      <c r="AI10" s="98">
        <v>0</v>
      </c>
      <c r="AJ10" s="98">
        <v>0</v>
      </c>
      <c r="AK10" s="98">
        <v>0</v>
      </c>
      <c r="AL10" s="98">
        <v>0</v>
      </c>
      <c r="AM10" s="98"/>
      <c r="AN10" s="98"/>
      <c r="AO10" s="98">
        <v>31680</v>
      </c>
      <c r="AP10" s="98"/>
      <c r="AQ10" s="98">
        <v>9053.515938145405</v>
      </c>
      <c r="AR10" s="98">
        <v>1643.2885928699682</v>
      </c>
      <c r="AS10" s="98">
        <v>4594.2273452754371</v>
      </c>
      <c r="AT10" s="98">
        <v>2816</v>
      </c>
      <c r="AU10" s="98">
        <v>0</v>
      </c>
      <c r="AV10" s="98">
        <v>0</v>
      </c>
      <c r="AW10" s="98">
        <v>0</v>
      </c>
      <c r="AX10" s="98">
        <v>0</v>
      </c>
      <c r="AY10" s="98"/>
      <c r="AZ10" s="98"/>
      <c r="BA10" s="98">
        <v>13440</v>
      </c>
      <c r="BB10" s="98"/>
      <c r="BC10" s="98">
        <v>20186.170510737793</v>
      </c>
      <c r="BD10" s="98">
        <v>1596.7481414326398</v>
      </c>
      <c r="BE10" s="98">
        <v>15214.422369305152</v>
      </c>
      <c r="BF10" s="98">
        <v>3375</v>
      </c>
      <c r="BG10" s="98">
        <v>0</v>
      </c>
      <c r="BH10" s="98">
        <v>0</v>
      </c>
      <c r="BI10" s="98">
        <v>0</v>
      </c>
      <c r="BJ10" s="98">
        <v>0</v>
      </c>
      <c r="BK10" s="98"/>
      <c r="BL10" s="98"/>
      <c r="BM10" s="46">
        <v>24208</v>
      </c>
      <c r="BO10" s="98">
        <v>14965.393938799347</v>
      </c>
      <c r="BP10" s="98">
        <v>1432.7428505064947</v>
      </c>
      <c r="BQ10" s="98">
        <v>10157.651088292852</v>
      </c>
      <c r="BR10" s="46">
        <v>3375</v>
      </c>
      <c r="BS10" s="46">
        <v>0</v>
      </c>
      <c r="BT10" s="46">
        <v>0</v>
      </c>
      <c r="BU10" s="46">
        <v>0</v>
      </c>
      <c r="BV10" s="46">
        <v>0</v>
      </c>
      <c r="BY10" s="46">
        <v>24960</v>
      </c>
      <c r="CA10" s="98">
        <v>13359.89478092553</v>
      </c>
      <c r="CB10" s="98">
        <v>872.5450028486498</v>
      </c>
      <c r="CC10" s="98">
        <v>9112.3497780768794</v>
      </c>
      <c r="CD10" s="46">
        <v>3375</v>
      </c>
      <c r="CE10" s="46">
        <v>0</v>
      </c>
      <c r="CF10" s="46">
        <v>0</v>
      </c>
      <c r="CG10" s="46">
        <v>0</v>
      </c>
      <c r="CH10" s="46">
        <v>0</v>
      </c>
      <c r="CK10" s="46">
        <v>0</v>
      </c>
      <c r="CM10" s="98">
        <v>11020.365948077819</v>
      </c>
      <c r="CN10" s="98">
        <v>1148.9584145219285</v>
      </c>
      <c r="CO10" s="98">
        <v>6496.4075335558891</v>
      </c>
      <c r="CP10" s="46">
        <v>3375</v>
      </c>
      <c r="CQ10" s="46">
        <v>0</v>
      </c>
      <c r="CR10" s="46">
        <v>0</v>
      </c>
      <c r="CS10" s="46">
        <v>0</v>
      </c>
      <c r="CT10" s="46">
        <v>0</v>
      </c>
      <c r="CW10" s="46">
        <v>65664</v>
      </c>
      <c r="CY10" s="98">
        <v>20598.745846915783</v>
      </c>
      <c r="CZ10" s="98">
        <v>825.39584691578693</v>
      </c>
      <c r="DA10" s="98">
        <v>15398.349999999997</v>
      </c>
      <c r="DB10" s="46">
        <v>4375</v>
      </c>
      <c r="DC10" s="46">
        <v>0</v>
      </c>
      <c r="DD10" s="46">
        <v>0</v>
      </c>
      <c r="DE10" s="46">
        <v>0</v>
      </c>
      <c r="DF10" s="46">
        <v>0</v>
      </c>
      <c r="DI10" s="98">
        <v>0</v>
      </c>
      <c r="DJ10" s="98"/>
      <c r="DK10" s="98">
        <v>16175.745846915786</v>
      </c>
      <c r="DL10" s="46">
        <v>1398.3958469157869</v>
      </c>
      <c r="DM10" s="46">
        <v>10402.35</v>
      </c>
      <c r="DN10" s="46">
        <v>4375</v>
      </c>
      <c r="DO10" s="46">
        <v>0</v>
      </c>
      <c r="DP10" s="46">
        <v>0</v>
      </c>
      <c r="DQ10" s="46">
        <v>0</v>
      </c>
      <c r="DR10" s="98">
        <v>0</v>
      </c>
      <c r="DS10" s="98"/>
      <c r="DU10" s="46">
        <v>0</v>
      </c>
      <c r="DW10" s="46">
        <v>15303.641693831572</v>
      </c>
      <c r="DX10" s="46">
        <v>1391.7916938315739</v>
      </c>
      <c r="DY10" s="46">
        <v>9536.8499999999985</v>
      </c>
      <c r="DZ10" s="46">
        <v>4375</v>
      </c>
      <c r="EA10" s="46">
        <v>0</v>
      </c>
      <c r="EB10" s="46">
        <v>0</v>
      </c>
      <c r="EC10" s="46">
        <v>0</v>
      </c>
      <c r="ED10" s="46">
        <v>0</v>
      </c>
      <c r="EG10" s="46">
        <v>0</v>
      </c>
      <c r="EI10" s="46">
        <v>12480.845846915789</v>
      </c>
      <c r="EJ10" s="46">
        <v>1220.3958469157869</v>
      </c>
      <c r="EK10" s="46">
        <v>6885.4500000000007</v>
      </c>
      <c r="EL10" s="46">
        <v>4375</v>
      </c>
      <c r="EM10" s="46">
        <v>0</v>
      </c>
      <c r="EN10" s="46">
        <v>0</v>
      </c>
      <c r="EO10" s="46">
        <v>0</v>
      </c>
      <c r="EP10" s="46">
        <v>0</v>
      </c>
      <c r="ES10" s="46">
        <v>0</v>
      </c>
      <c r="EU10" s="46">
        <v>22518</v>
      </c>
      <c r="EV10" s="46">
        <v>1369.5</v>
      </c>
      <c r="EW10" s="46">
        <v>16656.75</v>
      </c>
      <c r="EX10" s="46">
        <v>4491.75</v>
      </c>
      <c r="EY10" s="46">
        <v>0</v>
      </c>
      <c r="EZ10" s="46">
        <v>0</v>
      </c>
      <c r="FE10" s="46">
        <v>0</v>
      </c>
      <c r="FG10" s="46">
        <v>22518</v>
      </c>
      <c r="FH10" s="46">
        <v>1369.5</v>
      </c>
      <c r="FI10" s="47">
        <v>16656.75</v>
      </c>
      <c r="FJ10" s="47">
        <v>4491.75</v>
      </c>
      <c r="FK10" s="46">
        <v>0</v>
      </c>
      <c r="FL10" s="46">
        <v>0</v>
      </c>
      <c r="FQ10" s="46">
        <v>0</v>
      </c>
      <c r="FS10" s="46">
        <v>22518</v>
      </c>
      <c r="FT10" s="46">
        <v>1369.5</v>
      </c>
      <c r="FU10" s="46">
        <v>16656.75</v>
      </c>
      <c r="FV10" s="46">
        <v>4491.75</v>
      </c>
      <c r="FW10" s="46">
        <v>0</v>
      </c>
      <c r="FX10" s="46">
        <v>0</v>
      </c>
      <c r="GC10" s="46">
        <v>0</v>
      </c>
      <c r="GE10" s="46">
        <v>22518</v>
      </c>
      <c r="GF10" s="46">
        <v>1369.5</v>
      </c>
      <c r="GG10" s="46">
        <v>16656.75</v>
      </c>
      <c r="GH10" s="46">
        <v>4491.75</v>
      </c>
      <c r="GI10" s="46">
        <v>0</v>
      </c>
      <c r="GJ10" s="46">
        <v>0</v>
      </c>
      <c r="GO10" s="46">
        <v>37819.56386554621</v>
      </c>
      <c r="GP10" s="46">
        <v>6952.2352941176468</v>
      </c>
      <c r="GQ10" s="46">
        <v>30867.328571428567</v>
      </c>
      <c r="GR10" s="46">
        <v>5016</v>
      </c>
      <c r="GS10" s="46">
        <v>0</v>
      </c>
      <c r="GT10" s="46">
        <v>0</v>
      </c>
      <c r="GU10" s="46">
        <v>0</v>
      </c>
      <c r="GV10" s="46">
        <v>0</v>
      </c>
      <c r="GW10" s="46">
        <v>42835.56386554621</v>
      </c>
      <c r="GX10" s="46">
        <v>0</v>
      </c>
      <c r="GY10" s="46">
        <v>0</v>
      </c>
      <c r="HA10" s="46">
        <v>12592.428571428572</v>
      </c>
      <c r="HB10" s="46">
        <v>55200</v>
      </c>
      <c r="HC10" s="46">
        <v>67792.42857142858</v>
      </c>
      <c r="HD10" s="46">
        <v>24956.86470588237</v>
      </c>
      <c r="HE10" s="46">
        <v>12.576566213635225</v>
      </c>
      <c r="HF10" s="46">
        <v>45386</v>
      </c>
      <c r="HG10" s="46">
        <v>45415</v>
      </c>
      <c r="HI10" s="46">
        <v>46031.825178540486</v>
      </c>
      <c r="HJ10" s="46">
        <v>5050.9944093097129</v>
      </c>
      <c r="HK10" s="46">
        <v>40980.830769230772</v>
      </c>
      <c r="HL10" s="46">
        <v>13500</v>
      </c>
      <c r="HM10" s="46">
        <v>0</v>
      </c>
      <c r="HN10" s="46">
        <v>0</v>
      </c>
      <c r="HO10" s="46">
        <v>0</v>
      </c>
      <c r="HP10" s="46">
        <v>0</v>
      </c>
      <c r="HQ10" s="46">
        <v>59531.825178540486</v>
      </c>
      <c r="HR10" s="46">
        <v>62608</v>
      </c>
      <c r="HS10" s="46">
        <v>87564.86470588237</v>
      </c>
      <c r="HT10" s="46">
        <v>28033.039527341884</v>
      </c>
      <c r="HU10" s="46">
        <v>13.026711323369357</v>
      </c>
      <c r="HV10" s="46">
        <v>45415</v>
      </c>
      <c r="HW10" s="46">
        <v>45448</v>
      </c>
      <c r="HY10" s="46">
        <v>47058.979234578932</v>
      </c>
      <c r="HZ10" s="46">
        <v>4835.9792345789347</v>
      </c>
      <c r="IA10" s="46">
        <v>42223</v>
      </c>
      <c r="IB10" s="46">
        <v>17500</v>
      </c>
      <c r="IC10" s="46">
        <v>0</v>
      </c>
      <c r="ID10" s="46">
        <v>0</v>
      </c>
      <c r="IE10" s="46">
        <v>0</v>
      </c>
      <c r="IF10" s="46">
        <v>0</v>
      </c>
      <c r="IG10" s="46">
        <v>64558.979234578932</v>
      </c>
      <c r="IH10" s="46">
        <v>65664</v>
      </c>
      <c r="II10" s="46">
        <v>93697.039527341884</v>
      </c>
      <c r="IJ10" s="46">
        <v>29138.060292762952</v>
      </c>
      <c r="IK10" s="46">
        <v>13.540204928064952</v>
      </c>
      <c r="IL10" s="46">
        <v>0</v>
      </c>
      <c r="IO10" s="46">
        <v>72105</v>
      </c>
      <c r="IP10" s="46">
        <v>5478</v>
      </c>
      <c r="IQ10" s="46">
        <v>66627</v>
      </c>
      <c r="IR10" s="46">
        <v>17967</v>
      </c>
      <c r="IS10" s="46">
        <v>0</v>
      </c>
      <c r="IT10" s="46">
        <v>0</v>
      </c>
      <c r="IU10" s="46">
        <v>0</v>
      </c>
      <c r="IV10" s="46">
        <v>0</v>
      </c>
      <c r="IW10" s="46">
        <v>90072</v>
      </c>
      <c r="IY10" s="46">
        <v>29138.060292762952</v>
      </c>
      <c r="IZ10" s="46">
        <v>-60933.939707237048</v>
      </c>
      <c r="JA10" s="46">
        <v>-20.295077174006479</v>
      </c>
      <c r="JD10" s="46">
        <v>58801</v>
      </c>
      <c r="JE10" s="46">
        <v>5344</v>
      </c>
      <c r="JF10" s="46">
        <v>53457</v>
      </c>
      <c r="JG10" s="46">
        <v>18501</v>
      </c>
      <c r="JH10" s="46">
        <v>0</v>
      </c>
      <c r="JI10" s="46" t="s">
        <v>1086</v>
      </c>
      <c r="JK10" s="46">
        <v>0</v>
      </c>
      <c r="JL10" s="46">
        <v>77302</v>
      </c>
      <c r="JN10" s="46">
        <v>-60933.939707237048</v>
      </c>
      <c r="JO10" s="46">
        <v>-138235.93970723706</v>
      </c>
      <c r="JP10" s="46">
        <v>-53.647747680747095</v>
      </c>
      <c r="JS10" s="46">
        <v>57378</v>
      </c>
      <c r="JT10" s="46">
        <v>5218</v>
      </c>
      <c r="JU10" s="46">
        <v>52160</v>
      </c>
      <c r="JV10" s="46">
        <v>17857</v>
      </c>
      <c r="JW10" s="46">
        <v>0</v>
      </c>
      <c r="KA10" s="46">
        <v>75235</v>
      </c>
      <c r="KC10" s="46">
        <v>-138235.93970723706</v>
      </c>
      <c r="KD10" s="46">
        <v>-213470.93970723706</v>
      </c>
      <c r="KE10" s="46">
        <v>-85.121661344016914</v>
      </c>
      <c r="KH10" s="46">
        <v>0</v>
      </c>
      <c r="KI10" s="46">
        <v>0</v>
      </c>
      <c r="KJ10" s="46">
        <v>0</v>
      </c>
      <c r="KK10" s="46">
        <v>0</v>
      </c>
      <c r="KL10" s="46">
        <v>0</v>
      </c>
      <c r="KP10" s="46">
        <v>0</v>
      </c>
      <c r="KR10" s="46">
        <v>-213470.93970723706</v>
      </c>
      <c r="KS10" s="46">
        <v>-213470.93970723706</v>
      </c>
      <c r="KT10" s="46">
        <v>0</v>
      </c>
      <c r="KW10" s="46">
        <v>0</v>
      </c>
      <c r="KX10" s="46">
        <v>0</v>
      </c>
      <c r="KY10" s="46">
        <v>0</v>
      </c>
      <c r="KZ10" s="46">
        <v>0</v>
      </c>
      <c r="LA10" s="46">
        <v>0</v>
      </c>
      <c r="LE10" s="46">
        <v>0</v>
      </c>
      <c r="LG10" s="46">
        <v>-213470.93970723706</v>
      </c>
      <c r="LH10" s="46">
        <v>-213470.93970723706</v>
      </c>
      <c r="LI10" s="46">
        <v>0</v>
      </c>
      <c r="LL10" s="46">
        <v>42835.56386554621</v>
      </c>
      <c r="LM10" s="46">
        <v>59531.825178540486</v>
      </c>
      <c r="LN10" s="46">
        <v>64558.979234578932</v>
      </c>
      <c r="LO10" s="46">
        <v>90072</v>
      </c>
      <c r="LP10" s="46">
        <v>77302</v>
      </c>
      <c r="LQ10" s="46">
        <v>75235</v>
      </c>
      <c r="LR10" s="46">
        <v>0</v>
      </c>
      <c r="LS10" s="46">
        <v>0</v>
      </c>
      <c r="LT10" s="46">
        <v>409535.36827866564</v>
      </c>
      <c r="LV10" s="46" t="s">
        <v>323</v>
      </c>
    </row>
    <row r="11" spans="1:334">
      <c r="A11" s="74">
        <v>310002954</v>
      </c>
      <c r="B11" s="74">
        <v>310002954</v>
      </c>
      <c r="C11" s="46" t="s">
        <v>23</v>
      </c>
      <c r="D11" s="98">
        <v>2756</v>
      </c>
      <c r="E11" s="98">
        <v>6900</v>
      </c>
      <c r="F11" s="98"/>
      <c r="G11" s="98">
        <v>7065.8997722095664</v>
      </c>
      <c r="H11" s="98">
        <v>7065.8997722095664</v>
      </c>
      <c r="I11" s="98">
        <v>0</v>
      </c>
      <c r="J11" s="98">
        <v>0</v>
      </c>
      <c r="K11" s="98">
        <v>0</v>
      </c>
      <c r="L11" s="98">
        <v>0</v>
      </c>
      <c r="M11" s="98">
        <v>0</v>
      </c>
      <c r="N11" s="98">
        <v>0</v>
      </c>
      <c r="O11" s="98"/>
      <c r="P11" s="98"/>
      <c r="Q11" s="98">
        <v>6000</v>
      </c>
      <c r="R11" s="98"/>
      <c r="S11" s="98">
        <v>6098.4150341685645</v>
      </c>
      <c r="T11" s="98">
        <v>6098.4150341685645</v>
      </c>
      <c r="U11" s="98">
        <v>0</v>
      </c>
      <c r="V11" s="98">
        <v>0</v>
      </c>
      <c r="W11" s="98">
        <v>0</v>
      </c>
      <c r="X11" s="98">
        <v>0</v>
      </c>
      <c r="Y11" s="98">
        <v>0</v>
      </c>
      <c r="Z11" s="98">
        <v>0</v>
      </c>
      <c r="AA11" s="98"/>
      <c r="AB11" s="98"/>
      <c r="AC11" s="98">
        <v>0</v>
      </c>
      <c r="AD11" s="98"/>
      <c r="AE11" s="98">
        <v>5881.0027334851929</v>
      </c>
      <c r="AF11" s="98">
        <v>5881.0027334851929</v>
      </c>
      <c r="AG11" s="98">
        <v>0</v>
      </c>
      <c r="AH11" s="98">
        <v>0</v>
      </c>
      <c r="AI11" s="98">
        <v>0</v>
      </c>
      <c r="AJ11" s="98">
        <v>0</v>
      </c>
      <c r="AK11" s="98">
        <v>0</v>
      </c>
      <c r="AL11" s="98">
        <v>0</v>
      </c>
      <c r="AM11" s="98"/>
      <c r="AN11" s="98"/>
      <c r="AO11" s="98">
        <v>11520</v>
      </c>
      <c r="AP11" s="98"/>
      <c r="AQ11" s="98">
        <v>4815.6824601366743</v>
      </c>
      <c r="AR11" s="98">
        <v>4815.6824601366743</v>
      </c>
      <c r="AS11" s="98">
        <v>0</v>
      </c>
      <c r="AT11" s="98">
        <v>0</v>
      </c>
      <c r="AU11" s="98">
        <v>0</v>
      </c>
      <c r="AV11" s="98">
        <v>0</v>
      </c>
      <c r="AW11" s="98">
        <v>0</v>
      </c>
      <c r="AX11" s="98">
        <v>0</v>
      </c>
      <c r="AY11" s="98"/>
      <c r="AZ11" s="98"/>
      <c r="BA11" s="98">
        <v>3840</v>
      </c>
      <c r="BB11" s="98"/>
      <c r="BC11" s="98">
        <v>5815.0580432669813</v>
      </c>
      <c r="BD11" s="98">
        <v>5815.0580432669813</v>
      </c>
      <c r="BE11" s="98">
        <v>0</v>
      </c>
      <c r="BF11" s="98">
        <v>0</v>
      </c>
      <c r="BG11" s="98">
        <v>0</v>
      </c>
      <c r="BH11" s="98">
        <v>0</v>
      </c>
      <c r="BI11" s="98">
        <v>0</v>
      </c>
      <c r="BJ11" s="98">
        <v>0</v>
      </c>
      <c r="BK11" s="98"/>
      <c r="BL11" s="98"/>
      <c r="BM11" s="46">
        <v>11000</v>
      </c>
      <c r="BO11" s="98">
        <v>4963.4038731507153</v>
      </c>
      <c r="BP11" s="98">
        <v>4963.4038731507153</v>
      </c>
      <c r="BQ11" s="98">
        <v>0</v>
      </c>
      <c r="BR11" s="46">
        <v>0</v>
      </c>
      <c r="BS11" s="46">
        <v>0</v>
      </c>
      <c r="BT11" s="46">
        <v>0</v>
      </c>
      <c r="BU11" s="46">
        <v>0</v>
      </c>
      <c r="BV11" s="46">
        <v>0</v>
      </c>
      <c r="BY11" s="46">
        <v>9600</v>
      </c>
      <c r="CA11" s="98">
        <v>4844.3554407688707</v>
      </c>
      <c r="CB11" s="98">
        <v>4844.3554407688707</v>
      </c>
      <c r="CC11" s="98">
        <v>0</v>
      </c>
      <c r="CD11" s="46">
        <v>0</v>
      </c>
      <c r="CE11" s="46">
        <v>0</v>
      </c>
      <c r="CF11" s="46">
        <v>0</v>
      </c>
      <c r="CG11" s="46">
        <v>0</v>
      </c>
      <c r="CH11" s="46">
        <v>0</v>
      </c>
      <c r="CK11" s="46">
        <v>0</v>
      </c>
      <c r="CM11" s="98">
        <v>3946.9134120442027</v>
      </c>
      <c r="CN11" s="98">
        <v>3946.9134120442027</v>
      </c>
      <c r="CO11" s="98">
        <v>0</v>
      </c>
      <c r="CP11" s="46">
        <v>0</v>
      </c>
      <c r="CQ11" s="46">
        <v>0</v>
      </c>
      <c r="CR11" s="46">
        <v>0</v>
      </c>
      <c r="CS11" s="46">
        <v>0</v>
      </c>
      <c r="CT11" s="46">
        <v>0</v>
      </c>
      <c r="CW11" s="46">
        <v>16416</v>
      </c>
      <c r="CY11" s="98">
        <v>5487</v>
      </c>
      <c r="CZ11" s="98">
        <v>5487</v>
      </c>
      <c r="DA11" s="98">
        <v>0</v>
      </c>
      <c r="DB11" s="46">
        <v>0</v>
      </c>
      <c r="DC11" s="46">
        <v>0</v>
      </c>
      <c r="DD11" s="46">
        <v>0</v>
      </c>
      <c r="DE11" s="46">
        <v>0</v>
      </c>
      <c r="DF11" s="46">
        <v>0</v>
      </c>
      <c r="DI11" s="98">
        <v>0</v>
      </c>
      <c r="DJ11" s="98"/>
      <c r="DK11" s="98">
        <v>5591</v>
      </c>
      <c r="DL11" s="46">
        <v>5591</v>
      </c>
      <c r="DM11" s="46">
        <v>0</v>
      </c>
      <c r="DN11" s="46">
        <v>0</v>
      </c>
      <c r="DO11" s="46">
        <v>0</v>
      </c>
      <c r="DP11" s="46">
        <v>0</v>
      </c>
      <c r="DQ11" s="46">
        <v>0</v>
      </c>
      <c r="DR11" s="98">
        <v>0</v>
      </c>
      <c r="DS11" s="98"/>
      <c r="DU11" s="46">
        <v>0</v>
      </c>
      <c r="DW11" s="46">
        <v>4400</v>
      </c>
      <c r="DX11" s="46">
        <v>4400</v>
      </c>
      <c r="DY11" s="46">
        <v>0</v>
      </c>
      <c r="DZ11" s="46">
        <v>0</v>
      </c>
      <c r="EA11" s="46">
        <v>0</v>
      </c>
      <c r="EB11" s="46">
        <v>0</v>
      </c>
      <c r="EC11" s="46">
        <v>0</v>
      </c>
      <c r="ED11" s="46">
        <v>0</v>
      </c>
      <c r="EG11" s="46">
        <v>0</v>
      </c>
      <c r="EI11" s="46">
        <v>1421</v>
      </c>
      <c r="EJ11" s="46">
        <v>1421</v>
      </c>
      <c r="EK11" s="46">
        <v>0</v>
      </c>
      <c r="EL11" s="46">
        <v>0</v>
      </c>
      <c r="EM11" s="46">
        <v>0</v>
      </c>
      <c r="EN11" s="46">
        <v>0</v>
      </c>
      <c r="EO11" s="46">
        <v>0</v>
      </c>
      <c r="EP11" s="46">
        <v>0</v>
      </c>
      <c r="ES11" s="46">
        <v>0</v>
      </c>
      <c r="EU11" s="46">
        <v>4967.5</v>
      </c>
      <c r="EV11" s="46">
        <v>4967.5</v>
      </c>
      <c r="EW11" s="46">
        <v>0</v>
      </c>
      <c r="EX11" s="46">
        <v>0</v>
      </c>
      <c r="EY11" s="46">
        <v>0</v>
      </c>
      <c r="EZ11" s="46">
        <v>0</v>
      </c>
      <c r="FE11" s="46">
        <v>0</v>
      </c>
      <c r="FG11" s="46">
        <v>4967.5</v>
      </c>
      <c r="FH11" s="46">
        <v>4967.5</v>
      </c>
      <c r="FI11" s="47">
        <v>0</v>
      </c>
      <c r="FJ11" s="47">
        <v>0</v>
      </c>
      <c r="FK11" s="46">
        <v>0</v>
      </c>
      <c r="FL11" s="46">
        <v>0</v>
      </c>
      <c r="FQ11" s="46">
        <v>0</v>
      </c>
      <c r="FS11" s="46">
        <v>4967.5</v>
      </c>
      <c r="FT11" s="46">
        <v>4967.5</v>
      </c>
      <c r="FU11" s="46">
        <v>0</v>
      </c>
      <c r="FV11" s="46">
        <v>0</v>
      </c>
      <c r="FW11" s="46">
        <v>0</v>
      </c>
      <c r="FX11" s="46">
        <v>0</v>
      </c>
      <c r="GC11" s="46">
        <v>0</v>
      </c>
      <c r="GE11" s="46">
        <v>4967.5</v>
      </c>
      <c r="GF11" s="46">
        <v>4967.5</v>
      </c>
      <c r="GG11" s="46">
        <v>0</v>
      </c>
      <c r="GH11" s="46">
        <v>0</v>
      </c>
      <c r="GI11" s="46">
        <v>0</v>
      </c>
      <c r="GJ11" s="46">
        <v>0</v>
      </c>
      <c r="GO11" s="46">
        <v>23861</v>
      </c>
      <c r="GP11" s="46">
        <v>23861</v>
      </c>
      <c r="GQ11" s="46">
        <v>0</v>
      </c>
      <c r="GR11" s="46">
        <v>0</v>
      </c>
      <c r="GS11" s="46">
        <v>0</v>
      </c>
      <c r="GT11" s="46">
        <v>0</v>
      </c>
      <c r="GU11" s="46">
        <v>0</v>
      </c>
      <c r="GV11" s="46">
        <v>0</v>
      </c>
      <c r="GW11" s="46">
        <v>23861</v>
      </c>
      <c r="GX11" s="46">
        <v>0</v>
      </c>
      <c r="GY11" s="46">
        <v>0</v>
      </c>
      <c r="HA11" s="46">
        <v>2756</v>
      </c>
      <c r="HB11" s="46">
        <v>24420</v>
      </c>
      <c r="HC11" s="46">
        <v>27176</v>
      </c>
      <c r="HD11" s="46">
        <v>3315</v>
      </c>
      <c r="HE11" s="46">
        <v>5.0818277048738931</v>
      </c>
      <c r="HI11" s="46">
        <v>19569.73076923077</v>
      </c>
      <c r="HJ11" s="46">
        <v>19569.73076923077</v>
      </c>
      <c r="HK11" s="46">
        <v>0</v>
      </c>
      <c r="HL11" s="46">
        <v>0</v>
      </c>
      <c r="HM11" s="46">
        <v>0</v>
      </c>
      <c r="HN11" s="46">
        <v>0</v>
      </c>
      <c r="HO11" s="46">
        <v>0</v>
      </c>
      <c r="HP11" s="46">
        <v>0</v>
      </c>
      <c r="HQ11" s="46">
        <v>19569.73076923077</v>
      </c>
      <c r="HR11" s="46">
        <v>24440</v>
      </c>
      <c r="HS11" s="46">
        <v>27755</v>
      </c>
      <c r="HT11" s="46">
        <v>8185.2692307692305</v>
      </c>
      <c r="HU11" s="46">
        <v>14.530923541220007</v>
      </c>
      <c r="HY11" s="46">
        <v>16899</v>
      </c>
      <c r="HZ11" s="46">
        <v>16899</v>
      </c>
      <c r="IA11" s="46">
        <v>0</v>
      </c>
      <c r="IB11" s="46">
        <v>0</v>
      </c>
      <c r="IC11" s="46">
        <v>0</v>
      </c>
      <c r="ID11" s="46">
        <v>0</v>
      </c>
      <c r="IE11" s="46">
        <v>0</v>
      </c>
      <c r="IF11" s="46">
        <v>0</v>
      </c>
      <c r="IG11" s="46">
        <v>16899</v>
      </c>
      <c r="IH11" s="46">
        <v>16416</v>
      </c>
      <c r="II11" s="46">
        <v>24601.26923076923</v>
      </c>
      <c r="IJ11" s="46">
        <v>7702.2692307692305</v>
      </c>
      <c r="IK11" s="46">
        <v>13.673476354995971</v>
      </c>
      <c r="IO11" s="46">
        <v>19870</v>
      </c>
      <c r="IP11" s="46">
        <v>19870</v>
      </c>
      <c r="IQ11" s="46">
        <v>0</v>
      </c>
      <c r="IR11" s="46">
        <v>0</v>
      </c>
      <c r="IS11" s="46">
        <v>0</v>
      </c>
      <c r="IT11" s="46">
        <v>0</v>
      </c>
      <c r="IU11" s="46">
        <v>0</v>
      </c>
      <c r="IV11" s="46">
        <v>0</v>
      </c>
      <c r="IW11" s="46">
        <v>19870</v>
      </c>
      <c r="IY11" s="46">
        <v>7702.2692307692305</v>
      </c>
      <c r="IZ11" s="46">
        <v>-12167.73076923077</v>
      </c>
      <c r="JA11" s="46">
        <v>-18.371007703921645</v>
      </c>
      <c r="JD11" s="46">
        <v>19967</v>
      </c>
      <c r="JE11" s="46">
        <v>19967</v>
      </c>
      <c r="JF11" s="46">
        <v>0</v>
      </c>
      <c r="JG11" s="46">
        <v>0</v>
      </c>
      <c r="JH11" s="46">
        <v>0</v>
      </c>
      <c r="JI11" s="46" t="s">
        <v>1086</v>
      </c>
      <c r="JK11" s="46">
        <v>0</v>
      </c>
      <c r="JL11" s="46">
        <v>19967</v>
      </c>
      <c r="JN11" s="46">
        <v>-12167.73076923077</v>
      </c>
      <c r="JO11" s="46">
        <v>-32134.73076923077</v>
      </c>
      <c r="JP11" s="46">
        <v>-48.281761059594487</v>
      </c>
      <c r="JS11" s="46">
        <v>17102</v>
      </c>
      <c r="JT11" s="46">
        <v>17102</v>
      </c>
      <c r="JU11" s="46">
        <v>0</v>
      </c>
      <c r="JV11" s="46">
        <v>0</v>
      </c>
      <c r="JW11" s="46">
        <v>0</v>
      </c>
      <c r="KA11" s="46">
        <v>17102</v>
      </c>
      <c r="KC11" s="46">
        <v>-32134.73076923077</v>
      </c>
      <c r="KD11" s="46">
        <v>-49236.730769230766</v>
      </c>
      <c r="KE11" s="46">
        <v>-86.370127650387261</v>
      </c>
      <c r="KH11" s="46">
        <v>0</v>
      </c>
      <c r="KI11" s="46">
        <v>0</v>
      </c>
      <c r="KJ11" s="46">
        <v>0</v>
      </c>
      <c r="KK11" s="46">
        <v>0</v>
      </c>
      <c r="KL11" s="46">
        <v>0</v>
      </c>
      <c r="KP11" s="46">
        <v>0</v>
      </c>
      <c r="KR11" s="46">
        <v>-49236.730769230766</v>
      </c>
      <c r="KS11" s="46">
        <v>-49236.730769230766</v>
      </c>
      <c r="KT11" s="46">
        <v>0</v>
      </c>
      <c r="KW11" s="46">
        <v>0</v>
      </c>
      <c r="KX11" s="46">
        <v>0</v>
      </c>
      <c r="KY11" s="46">
        <v>0</v>
      </c>
      <c r="KZ11" s="46">
        <v>0</v>
      </c>
      <c r="LA11" s="46">
        <v>0</v>
      </c>
      <c r="LE11" s="46">
        <v>0</v>
      </c>
      <c r="LG11" s="46">
        <v>-49236.730769230766</v>
      </c>
      <c r="LH11" s="46">
        <v>-49236.730769230766</v>
      </c>
      <c r="LI11" s="46">
        <v>0</v>
      </c>
      <c r="LL11" s="46">
        <v>23861</v>
      </c>
      <c r="LM11" s="46">
        <v>19569.73076923077</v>
      </c>
      <c r="LN11" s="46">
        <v>16899</v>
      </c>
      <c r="LO11" s="46">
        <v>19870</v>
      </c>
      <c r="LP11" s="46">
        <v>19967</v>
      </c>
      <c r="LQ11" s="46">
        <v>17102</v>
      </c>
      <c r="LR11" s="46">
        <v>0</v>
      </c>
      <c r="LS11" s="46">
        <v>0</v>
      </c>
      <c r="LT11" s="46">
        <v>117268.73076923077</v>
      </c>
      <c r="LV11" s="46" t="s">
        <v>323</v>
      </c>
    </row>
    <row r="12" spans="1:334">
      <c r="A12" s="74">
        <v>310004518</v>
      </c>
      <c r="B12" s="74">
        <v>310004518</v>
      </c>
      <c r="C12" s="46" t="s">
        <v>1183</v>
      </c>
      <c r="D12" s="98">
        <v>0</v>
      </c>
      <c r="E12" s="98">
        <v>0</v>
      </c>
      <c r="F12" s="98"/>
      <c r="G12" s="98">
        <v>0</v>
      </c>
      <c r="H12" s="98">
        <v>0</v>
      </c>
      <c r="I12" s="98">
        <v>0</v>
      </c>
      <c r="J12" s="98">
        <v>0</v>
      </c>
      <c r="K12" s="98">
        <v>0</v>
      </c>
      <c r="L12" s="98">
        <v>0</v>
      </c>
      <c r="M12" s="98">
        <v>0</v>
      </c>
      <c r="N12" s="98">
        <v>0</v>
      </c>
      <c r="O12" s="98"/>
      <c r="P12" s="98"/>
      <c r="Q12" s="98">
        <v>0</v>
      </c>
      <c r="R12" s="98"/>
      <c r="S12" s="98">
        <v>0</v>
      </c>
      <c r="T12" s="98">
        <v>0</v>
      </c>
      <c r="U12" s="98">
        <v>0</v>
      </c>
      <c r="V12" s="98">
        <v>0</v>
      </c>
      <c r="W12" s="98">
        <v>0</v>
      </c>
      <c r="X12" s="98">
        <v>0</v>
      </c>
      <c r="Y12" s="98">
        <v>0</v>
      </c>
      <c r="Z12" s="98">
        <v>0</v>
      </c>
      <c r="AA12" s="98"/>
      <c r="AB12" s="98"/>
      <c r="AC12" s="98">
        <v>0</v>
      </c>
      <c r="AD12" s="98"/>
      <c r="AE12" s="98">
        <v>0</v>
      </c>
      <c r="AF12" s="98">
        <v>0</v>
      </c>
      <c r="AG12" s="98">
        <v>0</v>
      </c>
      <c r="AH12" s="98">
        <v>0</v>
      </c>
      <c r="AI12" s="98">
        <v>0</v>
      </c>
      <c r="AJ12" s="98">
        <v>0</v>
      </c>
      <c r="AK12" s="98">
        <v>0</v>
      </c>
      <c r="AL12" s="98">
        <v>0</v>
      </c>
      <c r="AM12" s="98"/>
      <c r="AN12" s="98"/>
      <c r="AO12" s="98">
        <v>0</v>
      </c>
      <c r="AP12" s="98"/>
      <c r="AQ12" s="98">
        <v>0</v>
      </c>
      <c r="AR12" s="98">
        <v>0</v>
      </c>
      <c r="AS12" s="98">
        <v>0</v>
      </c>
      <c r="AT12" s="98">
        <v>0</v>
      </c>
      <c r="AU12" s="98">
        <v>0</v>
      </c>
      <c r="AV12" s="98">
        <v>0</v>
      </c>
      <c r="AW12" s="98">
        <v>0</v>
      </c>
      <c r="AX12" s="98">
        <v>0</v>
      </c>
      <c r="AY12" s="98"/>
      <c r="AZ12" s="98"/>
      <c r="BA12" s="98">
        <v>0</v>
      </c>
      <c r="BB12" s="98"/>
      <c r="BC12" s="98">
        <v>0</v>
      </c>
      <c r="BD12" s="98">
        <v>0</v>
      </c>
      <c r="BE12" s="98">
        <v>0</v>
      </c>
      <c r="BF12" s="98">
        <v>0</v>
      </c>
      <c r="BG12" s="98">
        <v>0</v>
      </c>
      <c r="BH12" s="98">
        <v>0</v>
      </c>
      <c r="BI12" s="98">
        <v>0</v>
      </c>
      <c r="BJ12" s="98">
        <v>0</v>
      </c>
      <c r="BK12" s="98"/>
      <c r="BL12" s="98"/>
      <c r="BM12" s="46">
        <v>0</v>
      </c>
      <c r="BO12" s="98">
        <v>0</v>
      </c>
      <c r="BP12" s="98">
        <v>0</v>
      </c>
      <c r="BQ12" s="98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Y12" s="46">
        <v>0</v>
      </c>
      <c r="CA12" s="98">
        <v>0</v>
      </c>
      <c r="CB12" s="98">
        <v>0</v>
      </c>
      <c r="CC12" s="98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6">
        <v>0</v>
      </c>
      <c r="CM12" s="98">
        <v>0</v>
      </c>
      <c r="CN12" s="98">
        <v>0</v>
      </c>
      <c r="CO12" s="98">
        <v>0</v>
      </c>
      <c r="CP12" s="46">
        <v>0</v>
      </c>
      <c r="CQ12" s="46">
        <v>0</v>
      </c>
      <c r="CR12" s="46">
        <v>0</v>
      </c>
      <c r="CS12" s="46">
        <v>0</v>
      </c>
      <c r="CT12" s="46">
        <v>0</v>
      </c>
      <c r="CW12" s="46">
        <v>0</v>
      </c>
      <c r="CY12" s="98">
        <v>0</v>
      </c>
      <c r="CZ12" s="98">
        <v>0</v>
      </c>
      <c r="DA12" s="98">
        <v>0</v>
      </c>
      <c r="DB12" s="46">
        <v>0</v>
      </c>
      <c r="DC12" s="46">
        <v>0</v>
      </c>
      <c r="DD12" s="46">
        <v>0</v>
      </c>
      <c r="DE12" s="46">
        <v>0</v>
      </c>
      <c r="DF12" s="46">
        <v>0</v>
      </c>
      <c r="DI12" s="98">
        <v>0</v>
      </c>
      <c r="DJ12" s="98"/>
      <c r="DK12" s="98">
        <v>0</v>
      </c>
      <c r="DL12" s="46">
        <v>0</v>
      </c>
      <c r="DM12" s="46">
        <v>0</v>
      </c>
      <c r="DN12" s="46">
        <v>0</v>
      </c>
      <c r="DO12" s="46">
        <v>0</v>
      </c>
      <c r="DP12" s="46">
        <v>0</v>
      </c>
      <c r="DQ12" s="46">
        <v>0</v>
      </c>
      <c r="DR12" s="98">
        <v>0</v>
      </c>
      <c r="DS12" s="98"/>
      <c r="DU12" s="46">
        <v>0</v>
      </c>
      <c r="DW12" s="46">
        <v>0</v>
      </c>
      <c r="DX12" s="46">
        <v>0</v>
      </c>
      <c r="DY12" s="46">
        <v>0</v>
      </c>
      <c r="DZ12" s="46">
        <v>0</v>
      </c>
      <c r="EA12" s="46">
        <v>0</v>
      </c>
      <c r="EB12" s="46">
        <v>0</v>
      </c>
      <c r="EC12" s="46">
        <v>0</v>
      </c>
      <c r="ED12" s="46">
        <v>0</v>
      </c>
      <c r="EG12" s="46">
        <v>0</v>
      </c>
      <c r="EI12" s="46">
        <v>0</v>
      </c>
      <c r="EJ12" s="46">
        <v>0</v>
      </c>
      <c r="EK12" s="46">
        <v>0</v>
      </c>
      <c r="EL12" s="46">
        <v>0</v>
      </c>
      <c r="EM12" s="46">
        <v>0</v>
      </c>
      <c r="EN12" s="46">
        <v>0</v>
      </c>
      <c r="EO12" s="46">
        <v>0</v>
      </c>
      <c r="EP12" s="46">
        <v>0</v>
      </c>
      <c r="ES12" s="46">
        <v>0</v>
      </c>
      <c r="EU12" s="46">
        <v>0</v>
      </c>
      <c r="EV12" s="46">
        <v>0</v>
      </c>
      <c r="EW12" s="46">
        <v>0</v>
      </c>
      <c r="EX12" s="46">
        <v>0</v>
      </c>
      <c r="EY12" s="46">
        <v>0</v>
      </c>
      <c r="EZ12" s="46">
        <v>0</v>
      </c>
      <c r="FE12" s="46">
        <v>0</v>
      </c>
      <c r="FG12" s="46">
        <v>0</v>
      </c>
      <c r="FH12" s="46">
        <v>0</v>
      </c>
      <c r="FI12" s="47">
        <v>0</v>
      </c>
      <c r="FJ12" s="47">
        <v>0</v>
      </c>
      <c r="FK12" s="46">
        <v>0</v>
      </c>
      <c r="FL12" s="46">
        <v>0</v>
      </c>
      <c r="FQ12" s="46">
        <v>0</v>
      </c>
      <c r="FS12" s="46">
        <v>0</v>
      </c>
      <c r="FT12" s="46">
        <v>0</v>
      </c>
      <c r="FU12" s="46">
        <v>0</v>
      </c>
      <c r="FV12" s="46">
        <v>0</v>
      </c>
      <c r="FW12" s="46">
        <v>0</v>
      </c>
      <c r="FX12" s="46">
        <v>0</v>
      </c>
      <c r="GC12" s="46">
        <v>0</v>
      </c>
      <c r="GE12" s="46">
        <v>0</v>
      </c>
      <c r="GF12" s="46">
        <v>0</v>
      </c>
      <c r="GG12" s="46">
        <v>0</v>
      </c>
      <c r="GH12" s="46">
        <v>0</v>
      </c>
      <c r="GI12" s="46">
        <v>0</v>
      </c>
      <c r="GJ12" s="46">
        <v>0</v>
      </c>
      <c r="GO12" s="46">
        <v>0</v>
      </c>
      <c r="GP12" s="46">
        <v>0</v>
      </c>
      <c r="GQ12" s="46">
        <v>0</v>
      </c>
      <c r="GR12" s="46">
        <v>0</v>
      </c>
      <c r="GS12" s="46">
        <v>0</v>
      </c>
      <c r="GT12" s="46">
        <v>0</v>
      </c>
      <c r="GU12" s="46">
        <v>0</v>
      </c>
      <c r="GV12" s="46">
        <v>0</v>
      </c>
      <c r="GW12" s="46">
        <v>0</v>
      </c>
      <c r="GX12" s="46">
        <v>0</v>
      </c>
      <c r="GY12" s="46">
        <v>0</v>
      </c>
      <c r="HA12" s="46">
        <v>0</v>
      </c>
      <c r="HB12" s="46">
        <v>0</v>
      </c>
      <c r="HC12" s="46">
        <v>0</v>
      </c>
      <c r="HD12" s="46">
        <v>0</v>
      </c>
      <c r="HE12" s="46">
        <v>0</v>
      </c>
      <c r="HI12" s="46">
        <v>0</v>
      </c>
      <c r="HJ12" s="46">
        <v>0</v>
      </c>
      <c r="HK12" s="46">
        <v>0</v>
      </c>
      <c r="HL12" s="46">
        <v>0</v>
      </c>
      <c r="HM12" s="46">
        <v>0</v>
      </c>
      <c r="HN12" s="46">
        <v>0</v>
      </c>
      <c r="HO12" s="46">
        <v>0</v>
      </c>
      <c r="HP12" s="46">
        <v>0</v>
      </c>
      <c r="HQ12" s="46">
        <v>0</v>
      </c>
      <c r="HR12" s="46">
        <v>0</v>
      </c>
      <c r="HS12" s="46">
        <v>0</v>
      </c>
      <c r="HT12" s="46">
        <v>0</v>
      </c>
      <c r="HU12" s="46">
        <v>0</v>
      </c>
      <c r="HY12" s="46">
        <v>0</v>
      </c>
      <c r="HZ12" s="46">
        <v>0</v>
      </c>
      <c r="IA12" s="46">
        <v>0</v>
      </c>
      <c r="IB12" s="46">
        <v>0</v>
      </c>
      <c r="IC12" s="46">
        <v>0</v>
      </c>
      <c r="ID12" s="46">
        <v>0</v>
      </c>
      <c r="IE12" s="46">
        <v>0</v>
      </c>
      <c r="IF12" s="46">
        <v>0</v>
      </c>
      <c r="IG12" s="46">
        <v>0</v>
      </c>
      <c r="IH12" s="46">
        <v>0</v>
      </c>
      <c r="II12" s="46">
        <v>0</v>
      </c>
      <c r="IJ12" s="46">
        <v>0</v>
      </c>
      <c r="IK12" s="46">
        <v>0</v>
      </c>
      <c r="IO12" s="46">
        <v>0</v>
      </c>
      <c r="IP12" s="46">
        <v>0</v>
      </c>
      <c r="IQ12" s="46">
        <v>0</v>
      </c>
      <c r="IR12" s="46">
        <v>0</v>
      </c>
      <c r="IS12" s="46">
        <v>0</v>
      </c>
      <c r="IT12" s="46">
        <v>0</v>
      </c>
      <c r="IU12" s="46">
        <v>0</v>
      </c>
      <c r="IV12" s="46">
        <v>0</v>
      </c>
      <c r="IW12" s="46">
        <v>0</v>
      </c>
      <c r="IY12" s="46">
        <v>0</v>
      </c>
      <c r="IZ12" s="46">
        <v>0</v>
      </c>
      <c r="JA12" s="46">
        <v>0</v>
      </c>
      <c r="JD12" s="46">
        <v>0</v>
      </c>
      <c r="JE12" s="46">
        <v>0</v>
      </c>
      <c r="JF12" s="46">
        <v>0</v>
      </c>
      <c r="JG12" s="46">
        <v>0</v>
      </c>
      <c r="JH12" s="46">
        <v>0</v>
      </c>
      <c r="JI12" s="46" t="s">
        <v>1086</v>
      </c>
      <c r="JK12" s="46">
        <v>0</v>
      </c>
      <c r="JL12" s="46">
        <v>0</v>
      </c>
      <c r="JN12" s="46">
        <v>0</v>
      </c>
      <c r="JO12" s="46">
        <v>0</v>
      </c>
      <c r="JP12" s="46">
        <v>0</v>
      </c>
      <c r="JS12" s="46">
        <v>0</v>
      </c>
      <c r="JT12" s="46">
        <v>0</v>
      </c>
      <c r="JV12" s="46">
        <v>0</v>
      </c>
      <c r="JW12" s="46">
        <v>0</v>
      </c>
      <c r="KA12" s="46">
        <v>0</v>
      </c>
      <c r="KC12" s="46">
        <v>0</v>
      </c>
      <c r="KD12" s="46">
        <v>0</v>
      </c>
      <c r="KE12" s="46">
        <v>0</v>
      </c>
      <c r="KH12" s="46">
        <v>0</v>
      </c>
      <c r="KI12" s="46">
        <v>0</v>
      </c>
      <c r="KK12" s="46">
        <v>0</v>
      </c>
      <c r="KL12" s="46">
        <v>0</v>
      </c>
      <c r="KP12" s="46">
        <v>0</v>
      </c>
      <c r="KR12" s="46">
        <v>0</v>
      </c>
      <c r="KS12" s="46">
        <v>0</v>
      </c>
      <c r="KT12" s="46">
        <v>0</v>
      </c>
      <c r="KW12" s="46">
        <v>0</v>
      </c>
      <c r="KX12" s="46">
        <v>0</v>
      </c>
      <c r="KY12" s="46">
        <v>0</v>
      </c>
      <c r="KZ12" s="46">
        <v>0</v>
      </c>
      <c r="LA12" s="46">
        <v>0</v>
      </c>
      <c r="LE12" s="46">
        <v>0</v>
      </c>
      <c r="LG12" s="46">
        <v>0</v>
      </c>
      <c r="LH12" s="46">
        <v>0</v>
      </c>
      <c r="LI12" s="46">
        <v>0</v>
      </c>
      <c r="LL12" s="46">
        <v>0</v>
      </c>
      <c r="LM12" s="46">
        <v>0</v>
      </c>
      <c r="LN12" s="46">
        <v>0</v>
      </c>
      <c r="LO12" s="46">
        <v>0</v>
      </c>
      <c r="LP12" s="46">
        <v>0</v>
      </c>
      <c r="LQ12" s="46">
        <v>0</v>
      </c>
      <c r="LR12" s="46">
        <v>0</v>
      </c>
      <c r="LS12" s="46">
        <v>0</v>
      </c>
      <c r="LT12" s="46">
        <v>0</v>
      </c>
      <c r="LV12" s="46" t="s">
        <v>323</v>
      </c>
    </row>
    <row r="13" spans="1:334" ht="15" customHeight="1">
      <c r="C13" s="46" t="s">
        <v>91</v>
      </c>
      <c r="D13" s="98">
        <v>15348.428571428572</v>
      </c>
      <c r="E13" s="98">
        <v>24900</v>
      </c>
      <c r="F13" s="98">
        <v>0</v>
      </c>
      <c r="G13" s="98">
        <v>20073.527497397306</v>
      </c>
      <c r="H13" s="98">
        <v>8871.5220616158058</v>
      </c>
      <c r="I13" s="98">
        <v>11202.005435781499</v>
      </c>
      <c r="J13" s="98">
        <v>0</v>
      </c>
      <c r="K13" s="98">
        <v>0</v>
      </c>
      <c r="L13" s="98">
        <v>0</v>
      </c>
      <c r="M13" s="98">
        <v>0</v>
      </c>
      <c r="N13" s="98">
        <v>0</v>
      </c>
      <c r="O13" s="98">
        <v>0</v>
      </c>
      <c r="P13" s="98">
        <v>0</v>
      </c>
      <c r="Q13" s="98">
        <v>11520</v>
      </c>
      <c r="R13" s="98">
        <v>0</v>
      </c>
      <c r="S13" s="98">
        <v>16806.600969888506</v>
      </c>
      <c r="T13" s="98">
        <v>8169.7567262850143</v>
      </c>
      <c r="U13" s="98">
        <v>8636.8442436034911</v>
      </c>
      <c r="V13" s="98">
        <v>0</v>
      </c>
      <c r="W13" s="98">
        <v>0</v>
      </c>
      <c r="X13" s="98">
        <v>0</v>
      </c>
      <c r="Y13" s="98">
        <v>0</v>
      </c>
      <c r="Z13" s="98">
        <v>0</v>
      </c>
      <c r="AA13" s="98">
        <v>0</v>
      </c>
      <c r="AB13" s="98">
        <v>0</v>
      </c>
      <c r="AC13" s="98">
        <v>0</v>
      </c>
      <c r="AD13" s="98">
        <v>0</v>
      </c>
      <c r="AE13" s="98">
        <v>15947.23699997832</v>
      </c>
      <c r="AF13" s="98">
        <v>7312.9854532101817</v>
      </c>
      <c r="AG13" s="98">
        <v>6434.2515467681387</v>
      </c>
      <c r="AH13" s="98">
        <v>2200</v>
      </c>
      <c r="AI13" s="98">
        <v>0</v>
      </c>
      <c r="AJ13" s="98">
        <v>0</v>
      </c>
      <c r="AK13" s="98">
        <v>0</v>
      </c>
      <c r="AL13" s="98">
        <v>0</v>
      </c>
      <c r="AM13" s="98">
        <v>0</v>
      </c>
      <c r="AN13" s="98">
        <v>0</v>
      </c>
      <c r="AO13" s="98">
        <v>43200</v>
      </c>
      <c r="AP13" s="98">
        <v>0</v>
      </c>
      <c r="AQ13" s="98">
        <v>13869.198398282078</v>
      </c>
      <c r="AR13" s="98">
        <v>6458.9710530066423</v>
      </c>
      <c r="AS13" s="98">
        <v>4594.2273452754371</v>
      </c>
      <c r="AT13" s="98">
        <v>2816</v>
      </c>
      <c r="AU13" s="98">
        <v>0</v>
      </c>
      <c r="AV13" s="98">
        <v>0</v>
      </c>
      <c r="AW13" s="98">
        <v>0</v>
      </c>
      <c r="AX13" s="98">
        <v>0</v>
      </c>
      <c r="AY13" s="98">
        <v>0</v>
      </c>
      <c r="AZ13" s="98">
        <v>0</v>
      </c>
      <c r="BA13" s="98">
        <v>0</v>
      </c>
      <c r="BB13" s="98">
        <v>0</v>
      </c>
      <c r="BC13" s="98">
        <v>26001.228554004774</v>
      </c>
      <c r="BD13" s="98">
        <v>7411.8061846996206</v>
      </c>
      <c r="BE13" s="98">
        <v>15214.422369305152</v>
      </c>
      <c r="BF13" s="98">
        <v>3375</v>
      </c>
      <c r="BG13" s="98">
        <v>0</v>
      </c>
      <c r="BH13" s="98">
        <v>0</v>
      </c>
      <c r="BI13" s="98">
        <v>0</v>
      </c>
      <c r="BJ13" s="98">
        <v>0</v>
      </c>
      <c r="BK13" s="98">
        <v>0</v>
      </c>
      <c r="BL13" s="98">
        <v>0</v>
      </c>
      <c r="BM13" s="46">
        <v>0</v>
      </c>
      <c r="BN13" s="46">
        <v>0</v>
      </c>
      <c r="BO13" s="98">
        <v>19928.797811950062</v>
      </c>
      <c r="BP13" s="98">
        <v>6396.1467236572098</v>
      </c>
      <c r="BQ13" s="98">
        <v>10157.651088292852</v>
      </c>
      <c r="BR13" s="46">
        <v>3375</v>
      </c>
      <c r="BS13" s="46">
        <v>0</v>
      </c>
      <c r="BT13" s="46">
        <v>0</v>
      </c>
      <c r="BU13" s="46">
        <v>0</v>
      </c>
      <c r="BV13" s="46">
        <v>0</v>
      </c>
      <c r="BW13" s="46">
        <v>0</v>
      </c>
      <c r="BX13" s="46">
        <v>0</v>
      </c>
      <c r="BY13" s="46">
        <v>0</v>
      </c>
      <c r="BZ13" s="46">
        <v>0</v>
      </c>
      <c r="CA13" s="98">
        <v>18204.250221694401</v>
      </c>
      <c r="CB13" s="98">
        <v>5716.9004436175201</v>
      </c>
      <c r="CC13" s="98">
        <v>9112.3497780768794</v>
      </c>
      <c r="CD13" s="46">
        <v>3375</v>
      </c>
      <c r="CE13" s="46">
        <v>0</v>
      </c>
      <c r="CF13" s="46">
        <v>0</v>
      </c>
      <c r="CG13" s="46">
        <v>0</v>
      </c>
      <c r="CH13" s="46">
        <v>0</v>
      </c>
      <c r="CI13" s="46">
        <v>0</v>
      </c>
      <c r="CJ13" s="46">
        <v>0</v>
      </c>
      <c r="CK13" s="46">
        <v>0</v>
      </c>
      <c r="CL13" s="46">
        <v>0</v>
      </c>
      <c r="CM13" s="98">
        <v>14967.279360122022</v>
      </c>
      <c r="CN13" s="98">
        <v>5095.8718265661309</v>
      </c>
      <c r="CO13" s="98">
        <v>6496.4075335558891</v>
      </c>
      <c r="CP13" s="46">
        <v>3375</v>
      </c>
      <c r="CQ13" s="46">
        <v>0</v>
      </c>
      <c r="CR13" s="46">
        <v>0</v>
      </c>
      <c r="CS13" s="46">
        <v>0</v>
      </c>
      <c r="CT13" s="46">
        <v>0</v>
      </c>
      <c r="CU13" s="46">
        <v>0</v>
      </c>
      <c r="CV13" s="46">
        <v>0</v>
      </c>
      <c r="CW13" s="46">
        <v>82080</v>
      </c>
      <c r="CX13" s="46">
        <v>0</v>
      </c>
      <c r="CY13" s="98">
        <v>26085.745846915783</v>
      </c>
      <c r="CZ13" s="98">
        <v>6312.3958469157869</v>
      </c>
      <c r="DA13" s="98">
        <v>15398.349999999997</v>
      </c>
      <c r="DB13" s="46">
        <v>4375</v>
      </c>
      <c r="DC13" s="46">
        <v>0</v>
      </c>
      <c r="DD13" s="46">
        <v>0</v>
      </c>
      <c r="DE13" s="46">
        <v>0</v>
      </c>
      <c r="DF13" s="46">
        <v>0</v>
      </c>
      <c r="DG13" s="46">
        <v>0</v>
      </c>
      <c r="DH13" s="46">
        <v>0</v>
      </c>
      <c r="DI13" s="98">
        <v>0</v>
      </c>
      <c r="DJ13" s="98">
        <v>0</v>
      </c>
      <c r="DK13" s="98">
        <v>21766.745846915786</v>
      </c>
      <c r="DL13" s="46">
        <v>6989.3958469157869</v>
      </c>
      <c r="DM13" s="46">
        <v>10402.35</v>
      </c>
      <c r="DN13" s="46">
        <v>4375</v>
      </c>
      <c r="DO13" s="46">
        <v>0</v>
      </c>
      <c r="DP13" s="46">
        <v>0</v>
      </c>
      <c r="DQ13" s="46">
        <v>0</v>
      </c>
      <c r="DR13" s="98">
        <v>0</v>
      </c>
      <c r="DS13" s="98">
        <v>0</v>
      </c>
      <c r="DT13" s="46">
        <v>0</v>
      </c>
      <c r="DU13" s="46">
        <v>0</v>
      </c>
      <c r="DV13" s="46">
        <v>0</v>
      </c>
      <c r="DW13" s="46">
        <v>19703.641693831574</v>
      </c>
      <c r="DX13" s="46">
        <v>5791.7916938315739</v>
      </c>
      <c r="DY13" s="46">
        <v>9536.8499999999985</v>
      </c>
      <c r="DZ13" s="46">
        <v>4375</v>
      </c>
      <c r="EA13" s="46">
        <v>0</v>
      </c>
      <c r="EB13" s="46">
        <v>0</v>
      </c>
      <c r="EC13" s="46">
        <v>0</v>
      </c>
      <c r="ED13" s="46">
        <v>0</v>
      </c>
      <c r="EE13" s="46">
        <v>0</v>
      </c>
      <c r="EF13" s="46">
        <v>0</v>
      </c>
      <c r="EG13" s="46">
        <v>0</v>
      </c>
      <c r="EH13" s="46">
        <v>0</v>
      </c>
      <c r="EI13" s="46">
        <v>13901.845846915789</v>
      </c>
      <c r="EJ13" s="46">
        <v>2641.3958469157869</v>
      </c>
      <c r="EK13" s="46">
        <v>6885.4500000000007</v>
      </c>
      <c r="EL13" s="46">
        <v>4375</v>
      </c>
      <c r="EM13" s="46">
        <v>0</v>
      </c>
      <c r="EN13" s="46">
        <v>0</v>
      </c>
      <c r="EO13" s="46">
        <v>0</v>
      </c>
      <c r="EP13" s="46">
        <v>0</v>
      </c>
      <c r="EQ13" s="46">
        <v>0</v>
      </c>
      <c r="ER13" s="46">
        <v>0</v>
      </c>
      <c r="ES13" s="46">
        <v>0</v>
      </c>
      <c r="ET13" s="46">
        <v>0</v>
      </c>
      <c r="EU13" s="46">
        <v>27485.5</v>
      </c>
      <c r="EV13" s="46">
        <v>6337</v>
      </c>
      <c r="EW13" s="46">
        <v>16656.75</v>
      </c>
      <c r="EX13" s="46">
        <v>4491.75</v>
      </c>
      <c r="EY13" s="46">
        <v>0</v>
      </c>
      <c r="EZ13" s="46">
        <v>0</v>
      </c>
      <c r="FA13" s="46">
        <v>0</v>
      </c>
      <c r="FB13" s="46">
        <v>0</v>
      </c>
      <c r="FC13" s="46">
        <v>0</v>
      </c>
      <c r="FD13" s="46">
        <v>0</v>
      </c>
      <c r="FE13" s="46">
        <v>0</v>
      </c>
      <c r="FF13" s="46">
        <v>0</v>
      </c>
      <c r="FG13" s="46">
        <v>27485.5</v>
      </c>
      <c r="FH13" s="46">
        <v>6337</v>
      </c>
      <c r="FI13" s="47">
        <v>16656.75</v>
      </c>
      <c r="FJ13" s="47">
        <v>4491.75</v>
      </c>
      <c r="FK13" s="46">
        <v>0</v>
      </c>
      <c r="FL13" s="46">
        <v>0</v>
      </c>
      <c r="FM13" s="46">
        <v>0</v>
      </c>
      <c r="FN13" s="46">
        <v>0</v>
      </c>
      <c r="FO13" s="46">
        <v>0</v>
      </c>
      <c r="FP13" s="46">
        <v>0</v>
      </c>
      <c r="FQ13" s="46">
        <v>0</v>
      </c>
      <c r="FR13" s="46">
        <v>0</v>
      </c>
      <c r="FS13" s="46">
        <v>27485.5</v>
      </c>
      <c r="FT13" s="46">
        <v>6337</v>
      </c>
      <c r="FU13" s="46">
        <v>16656.75</v>
      </c>
      <c r="FV13" s="46">
        <v>4491.75</v>
      </c>
      <c r="FW13" s="46">
        <v>0</v>
      </c>
      <c r="FX13" s="46">
        <v>0</v>
      </c>
      <c r="FY13" s="46">
        <v>0</v>
      </c>
      <c r="FZ13" s="46">
        <v>0</v>
      </c>
      <c r="GA13" s="46">
        <v>0</v>
      </c>
      <c r="GB13" s="46">
        <v>0</v>
      </c>
      <c r="GC13" s="46">
        <v>0</v>
      </c>
      <c r="GD13" s="46">
        <v>0</v>
      </c>
      <c r="GE13" s="46">
        <v>27485.5</v>
      </c>
      <c r="GF13" s="46">
        <v>6337</v>
      </c>
      <c r="GG13" s="46">
        <v>16656.75</v>
      </c>
      <c r="GH13" s="46">
        <v>4491.75</v>
      </c>
      <c r="GI13" s="46">
        <v>0</v>
      </c>
      <c r="GJ13" s="46">
        <v>0</v>
      </c>
      <c r="GK13" s="46">
        <v>0</v>
      </c>
      <c r="GL13" s="46">
        <v>0</v>
      </c>
      <c r="GM13" s="46">
        <v>0</v>
      </c>
      <c r="GO13" s="46">
        <v>61680.56386554621</v>
      </c>
      <c r="GP13" s="46">
        <v>30813.235294117647</v>
      </c>
      <c r="GQ13" s="46">
        <v>30867.328571428567</v>
      </c>
      <c r="GR13" s="46">
        <v>5016</v>
      </c>
      <c r="GS13" s="46">
        <v>0</v>
      </c>
      <c r="GT13" s="46">
        <v>0</v>
      </c>
      <c r="GU13" s="46">
        <v>0</v>
      </c>
      <c r="GV13" s="46">
        <v>0</v>
      </c>
      <c r="GW13" s="46">
        <v>66696.56386554621</v>
      </c>
      <c r="GX13" s="46">
        <v>0</v>
      </c>
      <c r="GY13" s="46">
        <v>0</v>
      </c>
      <c r="GZ13" s="46">
        <v>0</v>
      </c>
      <c r="HA13" s="46">
        <v>15348.428571428572</v>
      </c>
      <c r="HB13" s="46">
        <v>79620</v>
      </c>
      <c r="HC13" s="46">
        <v>94968.42857142858</v>
      </c>
      <c r="HD13" s="46">
        <v>28271.86470588237</v>
      </c>
      <c r="HE13" s="46">
        <v>10.72236735439802</v>
      </c>
      <c r="HI13" s="46">
        <v>65601.555947771252</v>
      </c>
      <c r="HJ13" s="46">
        <v>24620.725178540481</v>
      </c>
      <c r="HK13" s="46">
        <v>40980.830769230772</v>
      </c>
      <c r="HL13" s="46">
        <v>13500</v>
      </c>
      <c r="HM13" s="46">
        <v>0</v>
      </c>
      <c r="HN13" s="46">
        <v>0</v>
      </c>
      <c r="HO13" s="46">
        <v>0</v>
      </c>
      <c r="HP13" s="46">
        <v>0</v>
      </c>
      <c r="HQ13" s="46">
        <v>79101.555947771252</v>
      </c>
      <c r="HR13" s="46">
        <v>87048</v>
      </c>
      <c r="HS13" s="46">
        <v>115319.86470588237</v>
      </c>
      <c r="HT13" s="46">
        <v>36218.308758111118</v>
      </c>
      <c r="HU13" s="46">
        <v>13.338770160432523</v>
      </c>
      <c r="HY13" s="46">
        <v>63957.979234578932</v>
      </c>
      <c r="HZ13" s="46">
        <v>21734.979234578936</v>
      </c>
      <c r="IA13" s="46">
        <v>42223</v>
      </c>
      <c r="IB13" s="46">
        <v>17500</v>
      </c>
      <c r="IC13" s="46">
        <v>0</v>
      </c>
      <c r="ID13" s="46">
        <v>0</v>
      </c>
      <c r="IE13" s="46">
        <v>0</v>
      </c>
      <c r="IF13" s="46">
        <v>0</v>
      </c>
      <c r="IG13" s="46">
        <v>81457.979234578932</v>
      </c>
      <c r="IH13" s="46">
        <v>82080</v>
      </c>
      <c r="II13" s="46">
        <v>118298.30875811112</v>
      </c>
      <c r="IJ13" s="46">
        <v>36840.329523532186</v>
      </c>
      <c r="IK13" s="46">
        <v>13.567852972674819</v>
      </c>
      <c r="IO13" s="46">
        <v>91975</v>
      </c>
      <c r="IP13" s="46">
        <v>25348</v>
      </c>
      <c r="IQ13" s="46">
        <v>66627</v>
      </c>
      <c r="IR13" s="46">
        <v>17967</v>
      </c>
      <c r="IS13" s="46">
        <v>0</v>
      </c>
      <c r="IT13" s="46">
        <v>0</v>
      </c>
      <c r="IU13" s="46">
        <v>0</v>
      </c>
      <c r="IV13" s="46">
        <v>0</v>
      </c>
      <c r="IW13" s="46">
        <v>109942</v>
      </c>
      <c r="IX13" s="46">
        <v>0</v>
      </c>
      <c r="IY13" s="46">
        <v>36840.329523532186</v>
      </c>
      <c r="IZ13" s="46">
        <v>-73101.670476467814</v>
      </c>
      <c r="JA13" s="46">
        <v>-19.94733690758795</v>
      </c>
      <c r="JD13" s="46">
        <v>78768</v>
      </c>
      <c r="JE13" s="46">
        <v>25311</v>
      </c>
      <c r="JF13" s="46">
        <v>53457</v>
      </c>
      <c r="JG13" s="46">
        <v>18501</v>
      </c>
      <c r="JH13" s="46">
        <v>0</v>
      </c>
      <c r="JI13" s="46">
        <v>0</v>
      </c>
      <c r="JJ13" s="46">
        <v>0</v>
      </c>
      <c r="JK13" s="46">
        <v>0</v>
      </c>
      <c r="JL13" s="46">
        <v>97269</v>
      </c>
      <c r="JM13" s="46">
        <v>0</v>
      </c>
      <c r="JN13" s="46">
        <v>-73101.670476467814</v>
      </c>
      <c r="JO13" s="46">
        <v>-170370.67047646784</v>
      </c>
      <c r="JP13" s="46">
        <v>-52.546238928065833</v>
      </c>
      <c r="JS13" s="46">
        <v>74480</v>
      </c>
      <c r="JT13" s="46">
        <v>22320</v>
      </c>
      <c r="JU13" s="46">
        <v>52160</v>
      </c>
      <c r="JV13" s="46">
        <v>17857</v>
      </c>
      <c r="JW13" s="46">
        <v>0</v>
      </c>
      <c r="JX13" s="46">
        <v>0</v>
      </c>
      <c r="JY13" s="46">
        <v>0</v>
      </c>
      <c r="JZ13" s="46">
        <v>0</v>
      </c>
      <c r="KA13" s="46">
        <v>92337</v>
      </c>
      <c r="KB13" s="46">
        <v>0</v>
      </c>
      <c r="KC13" s="46">
        <v>-170370.67047646784</v>
      </c>
      <c r="KD13" s="46">
        <v>-262707.67047646781</v>
      </c>
      <c r="KE13" s="46">
        <v>-85.352893361209851</v>
      </c>
      <c r="KH13" s="46">
        <v>0</v>
      </c>
      <c r="KI13" s="46">
        <v>0</v>
      </c>
      <c r="KJ13" s="46">
        <v>0</v>
      </c>
      <c r="KK13" s="46">
        <v>0</v>
      </c>
      <c r="KL13" s="46">
        <v>0</v>
      </c>
      <c r="KM13" s="46">
        <v>0</v>
      </c>
      <c r="KN13" s="46">
        <v>0</v>
      </c>
      <c r="KO13" s="46">
        <v>0</v>
      </c>
      <c r="KP13" s="46">
        <v>0</v>
      </c>
      <c r="KQ13" s="46">
        <v>0</v>
      </c>
      <c r="KR13" s="46">
        <v>-262707.67047646781</v>
      </c>
      <c r="KS13" s="46">
        <v>-262707.67047646781</v>
      </c>
      <c r="KT13" s="46">
        <v>0</v>
      </c>
      <c r="KW13" s="46">
        <v>0</v>
      </c>
      <c r="KX13" s="46">
        <v>0</v>
      </c>
      <c r="KY13" s="46">
        <v>0</v>
      </c>
      <c r="KZ13" s="46">
        <v>0</v>
      </c>
      <c r="LA13" s="46">
        <v>0</v>
      </c>
      <c r="LB13" s="46">
        <v>0</v>
      </c>
      <c r="LC13" s="46">
        <v>0</v>
      </c>
      <c r="LD13" s="46">
        <v>0</v>
      </c>
      <c r="LE13" s="46">
        <v>0</v>
      </c>
      <c r="LF13" s="46">
        <v>0</v>
      </c>
      <c r="LG13" s="46">
        <v>-262707.67047646781</v>
      </c>
      <c r="LH13" s="46">
        <v>-262707.67047646781</v>
      </c>
      <c r="LI13" s="46">
        <v>0</v>
      </c>
      <c r="LL13" s="46">
        <v>66696.56386554621</v>
      </c>
      <c r="LM13" s="46">
        <v>79101.555947771252</v>
      </c>
      <c r="LN13" s="46">
        <v>81457.979234578932</v>
      </c>
      <c r="LO13" s="46">
        <v>109942</v>
      </c>
      <c r="LP13" s="46">
        <v>97269</v>
      </c>
      <c r="LQ13" s="46">
        <v>92337</v>
      </c>
      <c r="LR13" s="46">
        <v>0</v>
      </c>
      <c r="LS13" s="46">
        <v>0</v>
      </c>
      <c r="LT13" s="46">
        <v>526804.09904789645</v>
      </c>
    </row>
    <row r="14" spans="1:334">
      <c r="A14" s="74">
        <v>310002951</v>
      </c>
      <c r="B14" s="74">
        <v>310002951</v>
      </c>
      <c r="C14" s="46" t="s">
        <v>24</v>
      </c>
      <c r="D14" s="98">
        <v>2673.9714285714281</v>
      </c>
      <c r="E14" s="98">
        <v>0</v>
      </c>
      <c r="F14" s="98"/>
      <c r="G14" s="98">
        <v>1625.0040923933973</v>
      </c>
      <c r="H14" s="98">
        <v>77.834348577143388</v>
      </c>
      <c r="I14" s="98">
        <v>1547.1697438162539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/>
      <c r="P14" s="98"/>
      <c r="Q14" s="98">
        <v>3760</v>
      </c>
      <c r="R14" s="98"/>
      <c r="S14" s="98">
        <v>1332.125882335386</v>
      </c>
      <c r="T14" s="98">
        <v>165.00881898354396</v>
      </c>
      <c r="U14" s="98">
        <v>991.11706335184203</v>
      </c>
      <c r="V14" s="98">
        <v>176</v>
      </c>
      <c r="W14" s="98">
        <v>0</v>
      </c>
      <c r="X14" s="98">
        <v>0</v>
      </c>
      <c r="Y14" s="98">
        <v>0</v>
      </c>
      <c r="Z14" s="98">
        <v>0</v>
      </c>
      <c r="AA14" s="98"/>
      <c r="AB14" s="98"/>
      <c r="AC14" s="98">
        <v>0</v>
      </c>
      <c r="AD14" s="98"/>
      <c r="AE14" s="98">
        <v>769.21036537739474</v>
      </c>
      <c r="AF14" s="98">
        <v>130.76170560960088</v>
      </c>
      <c r="AG14" s="98">
        <v>550.44865976779386</v>
      </c>
      <c r="AH14" s="98">
        <v>88</v>
      </c>
      <c r="AI14" s="98">
        <v>0</v>
      </c>
      <c r="AJ14" s="98">
        <v>0</v>
      </c>
      <c r="AK14" s="98">
        <v>0</v>
      </c>
      <c r="AL14" s="98">
        <v>0</v>
      </c>
      <c r="AM14" s="98"/>
      <c r="AN14" s="98"/>
      <c r="AO14" s="98">
        <v>0</v>
      </c>
      <c r="AP14" s="98"/>
      <c r="AQ14" s="98">
        <v>355.14789518793839</v>
      </c>
      <c r="AR14" s="98">
        <v>129.98336212382947</v>
      </c>
      <c r="AS14" s="98">
        <v>225.16453306410895</v>
      </c>
      <c r="AT14" s="98">
        <v>0</v>
      </c>
      <c r="AU14" s="98">
        <v>0</v>
      </c>
      <c r="AV14" s="98">
        <v>0</v>
      </c>
      <c r="AW14" s="98">
        <v>0</v>
      </c>
      <c r="AX14" s="98">
        <v>0</v>
      </c>
      <c r="AY14" s="98"/>
      <c r="AZ14" s="98"/>
      <c r="BA14" s="98">
        <v>5520</v>
      </c>
      <c r="BB14" s="98"/>
      <c r="BC14" s="98">
        <v>2482.6132410500718</v>
      </c>
      <c r="BD14" s="98">
        <v>173.51634615384617</v>
      </c>
      <c r="BE14" s="98">
        <v>2059.0968948962254</v>
      </c>
      <c r="BF14" s="98">
        <v>250</v>
      </c>
      <c r="BG14" s="98">
        <v>0</v>
      </c>
      <c r="BH14" s="98">
        <v>0</v>
      </c>
      <c r="BI14" s="98">
        <v>0</v>
      </c>
      <c r="BJ14" s="98">
        <v>0</v>
      </c>
      <c r="BK14" s="98"/>
      <c r="BL14" s="98"/>
      <c r="BM14" s="46">
        <v>0</v>
      </c>
      <c r="BO14" s="98">
        <v>1572.081760163936</v>
      </c>
      <c r="BP14" s="98">
        <v>199.4</v>
      </c>
      <c r="BQ14" s="98">
        <v>1122.6817601639359</v>
      </c>
      <c r="BR14" s="46">
        <v>250</v>
      </c>
      <c r="BS14" s="46">
        <v>0</v>
      </c>
      <c r="BT14" s="46">
        <v>0</v>
      </c>
      <c r="BU14" s="46">
        <v>0</v>
      </c>
      <c r="BV14" s="46">
        <v>0</v>
      </c>
      <c r="BY14" s="46">
        <v>0</v>
      </c>
      <c r="CA14" s="98">
        <v>1186.309565082013</v>
      </c>
      <c r="CB14" s="98">
        <v>154.34326923076924</v>
      </c>
      <c r="CC14" s="98">
        <v>781.96629585124379</v>
      </c>
      <c r="CD14" s="46">
        <v>250</v>
      </c>
      <c r="CE14" s="46">
        <v>0</v>
      </c>
      <c r="CF14" s="46">
        <v>0</v>
      </c>
      <c r="CG14" s="46">
        <v>0</v>
      </c>
      <c r="CH14" s="46">
        <v>0</v>
      </c>
      <c r="CK14" s="46">
        <v>0</v>
      </c>
      <c r="CM14" s="98">
        <v>692.68224689079341</v>
      </c>
      <c r="CN14" s="98">
        <v>86.27884615384616</v>
      </c>
      <c r="CO14" s="98">
        <v>356.40340073694722</v>
      </c>
      <c r="CP14" s="46">
        <v>250</v>
      </c>
      <c r="CQ14" s="46">
        <v>0</v>
      </c>
      <c r="CR14" s="46">
        <v>0</v>
      </c>
      <c r="CS14" s="46">
        <v>0</v>
      </c>
      <c r="CT14" s="46">
        <v>0</v>
      </c>
      <c r="CW14" s="46">
        <v>8094</v>
      </c>
      <c r="CY14" s="98">
        <v>3284.75</v>
      </c>
      <c r="CZ14" s="98">
        <v>78</v>
      </c>
      <c r="DA14" s="98">
        <v>2581.75</v>
      </c>
      <c r="DB14" s="46">
        <v>625</v>
      </c>
      <c r="DC14" s="46">
        <v>0</v>
      </c>
      <c r="DD14" s="46">
        <v>0</v>
      </c>
      <c r="DE14" s="46">
        <v>0</v>
      </c>
      <c r="DF14" s="46">
        <v>0</v>
      </c>
      <c r="DI14" s="98">
        <v>0</v>
      </c>
      <c r="DJ14" s="98"/>
      <c r="DK14" s="98">
        <v>2206.25</v>
      </c>
      <c r="DL14" s="46">
        <v>185</v>
      </c>
      <c r="DM14" s="46">
        <v>1396.25</v>
      </c>
      <c r="DN14" s="46">
        <v>625</v>
      </c>
      <c r="DO14" s="46">
        <v>0</v>
      </c>
      <c r="DP14" s="46">
        <v>0</v>
      </c>
      <c r="DQ14" s="46">
        <v>0</v>
      </c>
      <c r="DR14" s="98">
        <v>0</v>
      </c>
      <c r="DS14" s="98"/>
      <c r="DU14" s="46">
        <v>0</v>
      </c>
      <c r="DW14" s="46">
        <v>1703.75</v>
      </c>
      <c r="DX14" s="46">
        <v>152</v>
      </c>
      <c r="DY14" s="46">
        <v>926.75</v>
      </c>
      <c r="DZ14" s="46">
        <v>625</v>
      </c>
      <c r="EA14" s="46">
        <v>0</v>
      </c>
      <c r="EB14" s="46">
        <v>0</v>
      </c>
      <c r="EC14" s="46">
        <v>0</v>
      </c>
      <c r="ED14" s="46">
        <v>0</v>
      </c>
      <c r="EG14" s="46">
        <v>0</v>
      </c>
      <c r="EI14" s="46">
        <v>1187.25</v>
      </c>
      <c r="EJ14" s="46">
        <v>159</v>
      </c>
      <c r="EK14" s="46">
        <v>403.25</v>
      </c>
      <c r="EL14" s="46">
        <v>625</v>
      </c>
      <c r="EM14" s="46">
        <v>0</v>
      </c>
      <c r="EN14" s="46">
        <v>0</v>
      </c>
      <c r="EO14" s="46">
        <v>0</v>
      </c>
      <c r="EP14" s="46">
        <v>0</v>
      </c>
      <c r="ES14" s="46">
        <v>0</v>
      </c>
      <c r="EU14" s="46">
        <v>1449.75</v>
      </c>
      <c r="EV14" s="46">
        <v>131</v>
      </c>
      <c r="EW14" s="46">
        <v>541.25</v>
      </c>
      <c r="EX14" s="46">
        <v>777.5</v>
      </c>
      <c r="EY14" s="46">
        <v>0</v>
      </c>
      <c r="EZ14" s="46">
        <v>0</v>
      </c>
      <c r="FE14" s="46">
        <v>0</v>
      </c>
      <c r="FG14" s="46">
        <v>1449.75</v>
      </c>
      <c r="FH14" s="46">
        <v>131</v>
      </c>
      <c r="FI14" s="47">
        <v>541.25</v>
      </c>
      <c r="FJ14" s="47">
        <v>777.5</v>
      </c>
      <c r="FK14" s="46">
        <v>0</v>
      </c>
      <c r="FL14" s="46">
        <v>0</v>
      </c>
      <c r="FQ14" s="46">
        <v>0</v>
      </c>
      <c r="FS14" s="46">
        <v>1449.75</v>
      </c>
      <c r="FT14" s="46">
        <v>131</v>
      </c>
      <c r="FU14" s="46">
        <v>541.25</v>
      </c>
      <c r="FV14" s="46">
        <v>777.5</v>
      </c>
      <c r="FW14" s="46">
        <v>0</v>
      </c>
      <c r="FX14" s="46">
        <v>0</v>
      </c>
      <c r="GC14" s="46">
        <v>0</v>
      </c>
      <c r="GE14" s="46">
        <v>1449.75</v>
      </c>
      <c r="GF14" s="46">
        <v>131</v>
      </c>
      <c r="GG14" s="46">
        <v>541.25</v>
      </c>
      <c r="GH14" s="46">
        <v>777.5</v>
      </c>
      <c r="GI14" s="46">
        <v>0</v>
      </c>
      <c r="GJ14" s="46">
        <v>0</v>
      </c>
      <c r="GO14" s="46">
        <v>3817.4882352941163</v>
      </c>
      <c r="GP14" s="46">
        <v>503.58823529411768</v>
      </c>
      <c r="GQ14" s="46">
        <v>3313.8999999999987</v>
      </c>
      <c r="GR14" s="46">
        <v>264</v>
      </c>
      <c r="GS14" s="46">
        <v>0</v>
      </c>
      <c r="GT14" s="46">
        <v>0</v>
      </c>
      <c r="GU14" s="46">
        <v>0</v>
      </c>
      <c r="GV14" s="46">
        <v>0</v>
      </c>
      <c r="GW14" s="46">
        <v>4081.4882352941163</v>
      </c>
      <c r="GX14" s="46">
        <v>0</v>
      </c>
      <c r="GY14" s="46">
        <v>0</v>
      </c>
      <c r="HA14" s="46">
        <v>2673.9714285714281</v>
      </c>
      <c r="HB14" s="46">
        <v>3760</v>
      </c>
      <c r="HC14" s="46">
        <v>6433.9714285714281</v>
      </c>
      <c r="HD14" s="46">
        <v>2352.4831932773118</v>
      </c>
      <c r="HE14" s="46">
        <v>11.893869363222391</v>
      </c>
      <c r="HF14" s="46">
        <v>45383</v>
      </c>
      <c r="HG14" s="46">
        <v>45416</v>
      </c>
      <c r="HI14" s="46">
        <v>4933.6868131868141</v>
      </c>
      <c r="HJ14" s="46">
        <v>613.53846153846166</v>
      </c>
      <c r="HK14" s="46">
        <v>4320.1483516483522</v>
      </c>
      <c r="HL14" s="46">
        <v>1000</v>
      </c>
      <c r="HM14" s="46">
        <v>0</v>
      </c>
      <c r="HN14" s="46">
        <v>0</v>
      </c>
      <c r="HO14" s="46">
        <v>0</v>
      </c>
      <c r="HP14" s="46">
        <v>0</v>
      </c>
      <c r="HQ14" s="46">
        <v>5933.6868131868141</v>
      </c>
      <c r="HR14" s="46">
        <v>5520</v>
      </c>
      <c r="HS14" s="46">
        <v>7872.4831932773122</v>
      </c>
      <c r="HT14" s="46">
        <v>1938.7963800904981</v>
      </c>
      <c r="HU14" s="46">
        <v>6.9391423768450178</v>
      </c>
      <c r="HV14" s="46">
        <v>45416</v>
      </c>
      <c r="HW14" s="46">
        <v>45447</v>
      </c>
      <c r="HY14" s="46">
        <v>5882</v>
      </c>
      <c r="HZ14" s="46">
        <v>574</v>
      </c>
      <c r="IA14" s="46">
        <v>5308</v>
      </c>
      <c r="IB14" s="46">
        <v>2500</v>
      </c>
      <c r="IC14" s="46">
        <v>0</v>
      </c>
      <c r="ID14" s="46">
        <v>0</v>
      </c>
      <c r="IE14" s="46">
        <v>0</v>
      </c>
      <c r="IF14" s="46">
        <v>0</v>
      </c>
      <c r="IG14" s="46">
        <v>8382</v>
      </c>
      <c r="IH14" s="46">
        <v>8094</v>
      </c>
      <c r="II14" s="46">
        <v>10032.796380090498</v>
      </c>
      <c r="IJ14" s="46">
        <v>1650.7963800904981</v>
      </c>
      <c r="IK14" s="46">
        <v>5.9083621334663494</v>
      </c>
      <c r="IL14" s="46">
        <v>45341</v>
      </c>
      <c r="IO14" s="46">
        <v>2689</v>
      </c>
      <c r="IP14" s="46">
        <v>524</v>
      </c>
      <c r="IQ14" s="46">
        <v>2165</v>
      </c>
      <c r="IR14" s="46">
        <v>3110</v>
      </c>
      <c r="IS14" s="46">
        <v>0</v>
      </c>
      <c r="IT14" s="46">
        <v>0</v>
      </c>
      <c r="IU14" s="46">
        <v>0</v>
      </c>
      <c r="IV14" s="46">
        <v>0</v>
      </c>
      <c r="IW14" s="46">
        <v>5799</v>
      </c>
      <c r="IY14" s="46">
        <v>1650.7963800904981</v>
      </c>
      <c r="IZ14" s="46">
        <v>-4148.2036199095019</v>
      </c>
      <c r="JA14" s="46">
        <v>-21.459925607395252</v>
      </c>
      <c r="JD14" s="46">
        <v>2626</v>
      </c>
      <c r="JE14" s="46">
        <v>528</v>
      </c>
      <c r="JF14" s="46">
        <v>2098</v>
      </c>
      <c r="JG14" s="46">
        <v>3200</v>
      </c>
      <c r="JH14" s="46">
        <v>0</v>
      </c>
      <c r="JI14" s="46" t="s">
        <v>1086</v>
      </c>
      <c r="JK14" s="46">
        <v>0</v>
      </c>
      <c r="JL14" s="46">
        <v>5826</v>
      </c>
      <c r="JN14" s="46">
        <v>-4148.2036199095019</v>
      </c>
      <c r="JO14" s="46">
        <v>-9974.2036199095019</v>
      </c>
      <c r="JP14" s="46">
        <v>-51.360471781202378</v>
      </c>
      <c r="JS14" s="46">
        <v>2546</v>
      </c>
      <c r="JT14" s="46">
        <v>472</v>
      </c>
      <c r="JU14" s="46">
        <v>2074</v>
      </c>
      <c r="JV14" s="46">
        <v>3094</v>
      </c>
      <c r="JW14" s="46">
        <v>0</v>
      </c>
      <c r="KA14" s="46">
        <v>5640</v>
      </c>
      <c r="KC14" s="46">
        <v>-9974.2036199095019</v>
      </c>
      <c r="KD14" s="46">
        <v>-15614.203619909502</v>
      </c>
      <c r="KE14" s="46">
        <v>-83.054274573986717</v>
      </c>
      <c r="KH14" s="46">
        <v>0</v>
      </c>
      <c r="KI14" s="46">
        <v>0</v>
      </c>
      <c r="KJ14" s="46">
        <v>0</v>
      </c>
      <c r="KK14" s="46">
        <v>0</v>
      </c>
      <c r="KL14" s="46">
        <v>0</v>
      </c>
      <c r="KP14" s="46">
        <v>0</v>
      </c>
      <c r="KR14" s="46">
        <v>-15614.203619909502</v>
      </c>
      <c r="KS14" s="46">
        <v>-15614.203619909502</v>
      </c>
      <c r="KT14" s="46">
        <v>0</v>
      </c>
      <c r="KW14" s="46">
        <v>0</v>
      </c>
      <c r="KX14" s="46">
        <v>0</v>
      </c>
      <c r="KY14" s="46">
        <v>0</v>
      </c>
      <c r="KZ14" s="46">
        <v>0</v>
      </c>
      <c r="LA14" s="46">
        <v>0</v>
      </c>
      <c r="LE14" s="46">
        <v>0</v>
      </c>
      <c r="LG14" s="46">
        <v>-15614.203619909502</v>
      </c>
      <c r="LH14" s="46">
        <v>-15614.203619909502</v>
      </c>
      <c r="LI14" s="46">
        <v>0</v>
      </c>
      <c r="LL14" s="46">
        <v>4081.4882352941163</v>
      </c>
      <c r="LM14" s="46">
        <v>5933.6868131868141</v>
      </c>
      <c r="LN14" s="46">
        <v>8382</v>
      </c>
      <c r="LO14" s="46">
        <v>5799</v>
      </c>
      <c r="LP14" s="46">
        <v>5826</v>
      </c>
      <c r="LQ14" s="46">
        <v>5640</v>
      </c>
      <c r="LR14" s="46">
        <v>0</v>
      </c>
      <c r="LS14" s="46">
        <v>0</v>
      </c>
      <c r="LT14" s="46">
        <v>35662.175048480931</v>
      </c>
      <c r="LV14" s="46" t="s">
        <v>323</v>
      </c>
    </row>
    <row r="15" spans="1:334" ht="12.75" customHeight="1">
      <c r="A15" s="74">
        <v>310002952</v>
      </c>
      <c r="B15" s="74">
        <v>310002952</v>
      </c>
      <c r="C15" s="46" t="s">
        <v>25</v>
      </c>
      <c r="D15" s="98">
        <v>0</v>
      </c>
      <c r="E15" s="98">
        <v>5800</v>
      </c>
      <c r="F15" s="98"/>
      <c r="G15" s="98">
        <v>1947.3115384615382</v>
      </c>
      <c r="H15" s="98">
        <v>1947.3115384615382</v>
      </c>
      <c r="I15" s="98">
        <v>0</v>
      </c>
      <c r="J15" s="98">
        <v>0</v>
      </c>
      <c r="K15" s="98">
        <v>0</v>
      </c>
      <c r="L15" s="98">
        <v>0</v>
      </c>
      <c r="M15" s="98">
        <v>0</v>
      </c>
      <c r="N15" s="98">
        <v>0</v>
      </c>
      <c r="O15" s="98"/>
      <c r="P15" s="98"/>
      <c r="Q15" s="98">
        <v>2000</v>
      </c>
      <c r="R15" s="98"/>
      <c r="S15" s="98">
        <v>1965.5961538461538</v>
      </c>
      <c r="T15" s="98">
        <v>1965.5961538461538</v>
      </c>
      <c r="U15" s="98">
        <v>0</v>
      </c>
      <c r="V15" s="98">
        <v>0</v>
      </c>
      <c r="W15" s="98">
        <v>0</v>
      </c>
      <c r="X15" s="98">
        <v>0</v>
      </c>
      <c r="Y15" s="98">
        <v>0</v>
      </c>
      <c r="Z15" s="98">
        <v>0</v>
      </c>
      <c r="AA15" s="98"/>
      <c r="AB15" s="98"/>
      <c r="AC15" s="98">
        <v>0</v>
      </c>
      <c r="AD15" s="98"/>
      <c r="AE15" s="98">
        <v>1014.7961538461537</v>
      </c>
      <c r="AF15" s="98">
        <v>1014.7961538461537</v>
      </c>
      <c r="AG15" s="98">
        <v>0</v>
      </c>
      <c r="AH15" s="98">
        <v>0</v>
      </c>
      <c r="AI15" s="98">
        <v>0</v>
      </c>
      <c r="AJ15" s="98">
        <v>0</v>
      </c>
      <c r="AK15" s="98">
        <v>0</v>
      </c>
      <c r="AL15" s="98">
        <v>0</v>
      </c>
      <c r="AM15" s="98"/>
      <c r="AN15" s="98"/>
      <c r="AO15" s="98">
        <v>0</v>
      </c>
      <c r="AP15" s="98"/>
      <c r="AQ15" s="98">
        <v>1014.7961538461537</v>
      </c>
      <c r="AR15" s="98">
        <v>1014.7961538461537</v>
      </c>
      <c r="AS15" s="98">
        <v>0</v>
      </c>
      <c r="AT15" s="98">
        <v>0</v>
      </c>
      <c r="AU15" s="98">
        <v>0</v>
      </c>
      <c r="AV15" s="98">
        <v>0</v>
      </c>
      <c r="AW15" s="98">
        <v>0</v>
      </c>
      <c r="AX15" s="98">
        <v>0</v>
      </c>
      <c r="AY15" s="98"/>
      <c r="AZ15" s="98"/>
      <c r="BA15" s="98">
        <v>6000</v>
      </c>
      <c r="BB15" s="98"/>
      <c r="BC15" s="98">
        <v>1831.0563905325444</v>
      </c>
      <c r="BD15" s="98">
        <v>1831.0563905325444</v>
      </c>
      <c r="BE15" s="98">
        <v>0</v>
      </c>
      <c r="BF15" s="98">
        <v>0</v>
      </c>
      <c r="BG15" s="98">
        <v>0</v>
      </c>
      <c r="BH15" s="98">
        <v>0</v>
      </c>
      <c r="BI15" s="98">
        <v>0</v>
      </c>
      <c r="BJ15" s="98">
        <v>0</v>
      </c>
      <c r="BK15" s="98"/>
      <c r="BL15" s="98"/>
      <c r="BM15" s="46">
        <v>0</v>
      </c>
      <c r="BO15" s="98">
        <v>1848.2494082840237</v>
      </c>
      <c r="BP15" s="98">
        <v>1848.2494082840237</v>
      </c>
      <c r="BQ15" s="98">
        <v>0</v>
      </c>
      <c r="BR15" s="46">
        <v>0</v>
      </c>
      <c r="BS15" s="46">
        <v>0</v>
      </c>
      <c r="BT15" s="46">
        <v>0</v>
      </c>
      <c r="BU15" s="46">
        <v>0</v>
      </c>
      <c r="BV15" s="46">
        <v>0</v>
      </c>
      <c r="BY15" s="46">
        <v>0</v>
      </c>
      <c r="CA15" s="98">
        <v>954.2124852071006</v>
      </c>
      <c r="CB15" s="98">
        <v>954.2124852071006</v>
      </c>
      <c r="CC15" s="98">
        <v>0</v>
      </c>
      <c r="CD15" s="46">
        <v>0</v>
      </c>
      <c r="CE15" s="46">
        <v>0</v>
      </c>
      <c r="CF15" s="46">
        <v>0</v>
      </c>
      <c r="CG15" s="46">
        <v>0</v>
      </c>
      <c r="CH15" s="46">
        <v>0</v>
      </c>
      <c r="CK15" s="46">
        <v>0</v>
      </c>
      <c r="CM15" s="98">
        <v>954.2124852071006</v>
      </c>
      <c r="CN15" s="98">
        <v>954.2124852071006</v>
      </c>
      <c r="CO15" s="98">
        <v>0</v>
      </c>
      <c r="CP15" s="46">
        <v>0</v>
      </c>
      <c r="CQ15" s="46">
        <v>0</v>
      </c>
      <c r="CR15" s="46">
        <v>0</v>
      </c>
      <c r="CS15" s="46">
        <v>0</v>
      </c>
      <c r="CT15" s="46">
        <v>0</v>
      </c>
      <c r="CW15" s="46">
        <v>2850</v>
      </c>
      <c r="CY15" s="98">
        <v>1633</v>
      </c>
      <c r="CZ15" s="98">
        <v>1633</v>
      </c>
      <c r="DA15" s="98">
        <v>0</v>
      </c>
      <c r="DB15" s="46">
        <v>0</v>
      </c>
      <c r="DC15" s="46">
        <v>0</v>
      </c>
      <c r="DD15" s="46">
        <v>0</v>
      </c>
      <c r="DE15" s="46">
        <v>0</v>
      </c>
      <c r="DF15" s="46">
        <v>0</v>
      </c>
      <c r="DI15" s="98">
        <v>0</v>
      </c>
      <c r="DJ15" s="98"/>
      <c r="DK15" s="98">
        <v>1155</v>
      </c>
      <c r="DL15" s="46">
        <v>1155</v>
      </c>
      <c r="DM15" s="46">
        <v>0</v>
      </c>
      <c r="DN15" s="46">
        <v>0</v>
      </c>
      <c r="DO15" s="46">
        <v>0</v>
      </c>
      <c r="DP15" s="46">
        <v>0</v>
      </c>
      <c r="DQ15" s="46">
        <v>0</v>
      </c>
      <c r="DR15" s="98">
        <v>0</v>
      </c>
      <c r="DS15" s="98"/>
      <c r="DU15" s="46">
        <v>0</v>
      </c>
      <c r="DW15" s="46">
        <v>1115</v>
      </c>
      <c r="DX15" s="46">
        <v>1115</v>
      </c>
      <c r="DY15" s="46">
        <v>0</v>
      </c>
      <c r="DZ15" s="46">
        <v>0</v>
      </c>
      <c r="EA15" s="46">
        <v>0</v>
      </c>
      <c r="EB15" s="46">
        <v>0</v>
      </c>
      <c r="EC15" s="46">
        <v>0</v>
      </c>
      <c r="ED15" s="46">
        <v>0</v>
      </c>
      <c r="EG15" s="46">
        <v>0</v>
      </c>
      <c r="EI15" s="46">
        <v>620.00000000000011</v>
      </c>
      <c r="EJ15" s="46">
        <v>620.00000000000011</v>
      </c>
      <c r="EK15" s="46">
        <v>0</v>
      </c>
      <c r="EL15" s="46">
        <v>0</v>
      </c>
      <c r="EM15" s="46">
        <v>0</v>
      </c>
      <c r="EN15" s="46">
        <v>0</v>
      </c>
      <c r="EO15" s="46">
        <v>0</v>
      </c>
      <c r="EP15" s="46">
        <v>0</v>
      </c>
      <c r="ES15" s="46">
        <v>0</v>
      </c>
      <c r="EU15" s="46">
        <v>1475.75</v>
      </c>
      <c r="EV15" s="46">
        <v>1475.75</v>
      </c>
      <c r="EW15" s="46">
        <v>0</v>
      </c>
      <c r="EX15" s="46">
        <v>0</v>
      </c>
      <c r="EY15" s="46">
        <v>0</v>
      </c>
      <c r="EZ15" s="46">
        <v>0</v>
      </c>
      <c r="FE15" s="46">
        <v>0</v>
      </c>
      <c r="FG15" s="46">
        <v>1475.75</v>
      </c>
      <c r="FH15" s="46">
        <v>1475.75</v>
      </c>
      <c r="FI15" s="47">
        <v>0</v>
      </c>
      <c r="FJ15" s="47">
        <v>0</v>
      </c>
      <c r="FK15" s="46">
        <v>0</v>
      </c>
      <c r="FL15" s="46">
        <v>0</v>
      </c>
      <c r="FQ15" s="46">
        <v>0</v>
      </c>
      <c r="FS15" s="46">
        <v>1475.75</v>
      </c>
      <c r="FT15" s="46">
        <v>1475.75</v>
      </c>
      <c r="FU15" s="46">
        <v>0</v>
      </c>
      <c r="FV15" s="46">
        <v>0</v>
      </c>
      <c r="FW15" s="46">
        <v>0</v>
      </c>
      <c r="FX15" s="46">
        <v>0</v>
      </c>
      <c r="GC15" s="46">
        <v>0</v>
      </c>
      <c r="GE15" s="46">
        <v>1475.75</v>
      </c>
      <c r="GF15" s="46">
        <v>1475.75</v>
      </c>
      <c r="GG15" s="46">
        <v>0</v>
      </c>
      <c r="GH15" s="46">
        <v>0</v>
      </c>
      <c r="GI15" s="46">
        <v>0</v>
      </c>
      <c r="GJ15" s="46">
        <v>0</v>
      </c>
      <c r="GO15" s="46">
        <v>5942.5</v>
      </c>
      <c r="GP15" s="46">
        <v>5942.5</v>
      </c>
      <c r="GQ15" s="46">
        <v>0</v>
      </c>
      <c r="GR15" s="46">
        <v>0</v>
      </c>
      <c r="GS15" s="46">
        <v>0</v>
      </c>
      <c r="GT15" s="46">
        <v>0</v>
      </c>
      <c r="GU15" s="46">
        <v>0</v>
      </c>
      <c r="GV15" s="46">
        <v>0</v>
      </c>
      <c r="GW15" s="46">
        <v>5942.5</v>
      </c>
      <c r="GX15" s="46">
        <v>0</v>
      </c>
      <c r="GY15" s="46">
        <v>0</v>
      </c>
      <c r="HA15" s="46">
        <v>0</v>
      </c>
      <c r="HB15" s="46">
        <v>7800</v>
      </c>
      <c r="HC15" s="46">
        <v>7800</v>
      </c>
      <c r="HD15" s="46">
        <v>1857.5</v>
      </c>
      <c r="HE15" s="46">
        <v>9.9727424783695042</v>
      </c>
      <c r="HI15" s="46">
        <v>5587.7307692307695</v>
      </c>
      <c r="HJ15" s="46">
        <v>5587.7307692307695</v>
      </c>
      <c r="HK15" s="46">
        <v>0</v>
      </c>
      <c r="HL15" s="46">
        <v>0</v>
      </c>
      <c r="HM15" s="46">
        <v>0</v>
      </c>
      <c r="HN15" s="46">
        <v>0</v>
      </c>
      <c r="HO15" s="46">
        <v>0</v>
      </c>
      <c r="HP15" s="46">
        <v>0</v>
      </c>
      <c r="HQ15" s="46">
        <v>5587.7307692307695</v>
      </c>
      <c r="HR15" s="46">
        <v>6000</v>
      </c>
      <c r="HS15" s="46">
        <v>7857.5</v>
      </c>
      <c r="HT15" s="46">
        <v>2269.7692307692305</v>
      </c>
      <c r="HU15" s="46">
        <v>15.054847871562441</v>
      </c>
      <c r="HY15" s="46">
        <v>4523</v>
      </c>
      <c r="HZ15" s="46">
        <v>4523</v>
      </c>
      <c r="IA15" s="46">
        <v>0</v>
      </c>
      <c r="IB15" s="46">
        <v>0</v>
      </c>
      <c r="IC15" s="46">
        <v>0</v>
      </c>
      <c r="ID15" s="46">
        <v>0</v>
      </c>
      <c r="IE15" s="46">
        <v>0</v>
      </c>
      <c r="IF15" s="46">
        <v>0</v>
      </c>
      <c r="IG15" s="46">
        <v>4523</v>
      </c>
      <c r="IH15" s="46">
        <v>2850</v>
      </c>
      <c r="II15" s="46">
        <v>5119.7692307692305</v>
      </c>
      <c r="IJ15" s="46">
        <v>596.76923076923049</v>
      </c>
      <c r="IK15" s="46">
        <v>3.9582305821527561</v>
      </c>
      <c r="IO15" s="46">
        <v>5903</v>
      </c>
      <c r="IP15" s="46">
        <v>5903</v>
      </c>
      <c r="IQ15" s="46">
        <v>0</v>
      </c>
      <c r="IR15" s="46">
        <v>0</v>
      </c>
      <c r="IS15" s="46">
        <v>0</v>
      </c>
      <c r="IT15" s="46">
        <v>0</v>
      </c>
      <c r="IU15" s="46">
        <v>0</v>
      </c>
      <c r="IV15" s="46">
        <v>0</v>
      </c>
      <c r="IW15" s="46">
        <v>5903</v>
      </c>
      <c r="IY15" s="46">
        <v>596.76923076923049</v>
      </c>
      <c r="IZ15" s="46">
        <v>-5306.2307692307695</v>
      </c>
      <c r="JA15" s="46">
        <v>-26.967122323720663</v>
      </c>
      <c r="JD15" s="46">
        <v>5938</v>
      </c>
      <c r="JE15" s="46">
        <v>5938</v>
      </c>
      <c r="JF15" s="46">
        <v>0</v>
      </c>
      <c r="JG15" s="46">
        <v>0</v>
      </c>
      <c r="JH15" s="46">
        <v>0</v>
      </c>
      <c r="JI15" s="46" t="s">
        <v>1086</v>
      </c>
      <c r="JK15" s="46">
        <v>0</v>
      </c>
      <c r="JL15" s="46">
        <v>5938</v>
      </c>
      <c r="JN15" s="46">
        <v>-5306.2307692307695</v>
      </c>
      <c r="JO15" s="46">
        <v>-11244.23076923077</v>
      </c>
      <c r="JP15" s="46">
        <v>-56.808171619555928</v>
      </c>
      <c r="JS15" s="46">
        <v>5085</v>
      </c>
      <c r="JT15" s="46">
        <v>5085</v>
      </c>
      <c r="JU15" s="46">
        <v>0</v>
      </c>
      <c r="JV15" s="46">
        <v>0</v>
      </c>
      <c r="JW15" s="46">
        <v>0</v>
      </c>
      <c r="KA15" s="46">
        <v>5085</v>
      </c>
      <c r="KC15" s="46">
        <v>-11244.23076923077</v>
      </c>
      <c r="KD15" s="46">
        <v>-16329.23076923077</v>
      </c>
      <c r="KE15" s="46">
        <v>-96.337644656228733</v>
      </c>
      <c r="KH15" s="46">
        <v>0</v>
      </c>
      <c r="KI15" s="46">
        <v>0</v>
      </c>
      <c r="KJ15" s="46">
        <v>0</v>
      </c>
      <c r="KK15" s="46">
        <v>0</v>
      </c>
      <c r="KL15" s="46">
        <v>0</v>
      </c>
      <c r="KP15" s="46">
        <v>0</v>
      </c>
      <c r="KR15" s="46">
        <v>-16329.23076923077</v>
      </c>
      <c r="KS15" s="46">
        <v>-16329.23076923077</v>
      </c>
      <c r="KT15" s="46">
        <v>0</v>
      </c>
      <c r="KW15" s="46">
        <v>0</v>
      </c>
      <c r="KX15" s="46">
        <v>0</v>
      </c>
      <c r="KY15" s="46">
        <v>0</v>
      </c>
      <c r="KZ15" s="46">
        <v>0</v>
      </c>
      <c r="LA15" s="46">
        <v>0</v>
      </c>
      <c r="LE15" s="46">
        <v>0</v>
      </c>
      <c r="LG15" s="46">
        <v>-16329.23076923077</v>
      </c>
      <c r="LH15" s="46">
        <v>-16329.23076923077</v>
      </c>
      <c r="LI15" s="46">
        <v>0</v>
      </c>
      <c r="LL15" s="46">
        <v>5942.5</v>
      </c>
      <c r="LM15" s="46">
        <v>5587.7307692307695</v>
      </c>
      <c r="LN15" s="46">
        <v>4523</v>
      </c>
      <c r="LO15" s="46">
        <v>5903</v>
      </c>
      <c r="LP15" s="46">
        <v>5938</v>
      </c>
      <c r="LQ15" s="46">
        <v>5085</v>
      </c>
      <c r="LR15" s="46">
        <v>0</v>
      </c>
      <c r="LS15" s="46">
        <v>0</v>
      </c>
      <c r="LT15" s="46">
        <v>32979.230769230766</v>
      </c>
      <c r="LV15" s="46" t="s">
        <v>323</v>
      </c>
    </row>
    <row r="16" spans="1:334">
      <c r="A16" s="74">
        <v>310004519</v>
      </c>
      <c r="B16" s="74">
        <v>310004519</v>
      </c>
      <c r="C16" s="46" t="s">
        <v>1184</v>
      </c>
      <c r="D16" s="98">
        <v>0</v>
      </c>
      <c r="E16" s="98">
        <v>0</v>
      </c>
      <c r="F16" s="98"/>
      <c r="G16" s="98">
        <v>0</v>
      </c>
      <c r="H16" s="98">
        <v>0</v>
      </c>
      <c r="I16" s="98">
        <v>0</v>
      </c>
      <c r="J16" s="98">
        <v>0</v>
      </c>
      <c r="K16" s="98">
        <v>0</v>
      </c>
      <c r="L16" s="98">
        <v>0</v>
      </c>
      <c r="M16" s="98">
        <v>0</v>
      </c>
      <c r="N16" s="98">
        <v>0</v>
      </c>
      <c r="O16" s="98"/>
      <c r="P16" s="98"/>
      <c r="Q16" s="98">
        <v>0</v>
      </c>
      <c r="R16" s="98"/>
      <c r="S16" s="98">
        <v>0</v>
      </c>
      <c r="T16" s="98">
        <v>0</v>
      </c>
      <c r="U16" s="98">
        <v>0</v>
      </c>
      <c r="V16" s="98">
        <v>0</v>
      </c>
      <c r="W16" s="98">
        <v>0</v>
      </c>
      <c r="X16" s="98">
        <v>0</v>
      </c>
      <c r="Y16" s="98">
        <v>0</v>
      </c>
      <c r="Z16" s="98">
        <v>0</v>
      </c>
      <c r="AA16" s="98"/>
      <c r="AB16" s="98"/>
      <c r="AC16" s="98">
        <v>0</v>
      </c>
      <c r="AD16" s="98"/>
      <c r="AE16" s="98">
        <v>250</v>
      </c>
      <c r="AF16" s="98">
        <v>0</v>
      </c>
      <c r="AG16" s="98">
        <v>0</v>
      </c>
      <c r="AH16" s="98">
        <v>0</v>
      </c>
      <c r="AI16" s="98">
        <v>250</v>
      </c>
      <c r="AJ16" s="98">
        <v>0</v>
      </c>
      <c r="AK16" s="98">
        <v>0</v>
      </c>
      <c r="AL16" s="98">
        <v>0</v>
      </c>
      <c r="AM16" s="98"/>
      <c r="AN16" s="98"/>
      <c r="AO16" s="98">
        <v>0</v>
      </c>
      <c r="AP16" s="98"/>
      <c r="AQ16" s="98">
        <v>0</v>
      </c>
      <c r="AR16" s="98">
        <v>0</v>
      </c>
      <c r="AS16" s="98">
        <v>0</v>
      </c>
      <c r="AT16" s="98">
        <v>0</v>
      </c>
      <c r="AU16" s="98">
        <v>0</v>
      </c>
      <c r="AV16" s="98">
        <v>0</v>
      </c>
      <c r="AW16" s="98">
        <v>0</v>
      </c>
      <c r="AX16" s="98">
        <v>0</v>
      </c>
      <c r="AY16" s="98"/>
      <c r="AZ16" s="98"/>
      <c r="BA16" s="98">
        <v>0</v>
      </c>
      <c r="BB16" s="98"/>
      <c r="BC16" s="98">
        <v>0</v>
      </c>
      <c r="BD16" s="98">
        <v>0</v>
      </c>
      <c r="BE16" s="98">
        <v>0</v>
      </c>
      <c r="BF16" s="98">
        <v>0</v>
      </c>
      <c r="BG16" s="98">
        <v>0</v>
      </c>
      <c r="BH16" s="98">
        <v>0</v>
      </c>
      <c r="BI16" s="98">
        <v>0</v>
      </c>
      <c r="BJ16" s="98">
        <v>0</v>
      </c>
      <c r="BK16" s="98"/>
      <c r="BL16" s="98"/>
      <c r="BM16" s="46">
        <v>0</v>
      </c>
      <c r="BO16" s="98">
        <v>0</v>
      </c>
      <c r="BP16" s="98">
        <v>0</v>
      </c>
      <c r="BQ16" s="98">
        <v>0</v>
      </c>
      <c r="BR16" s="46">
        <v>0</v>
      </c>
      <c r="BS16" s="46">
        <v>0</v>
      </c>
      <c r="BT16" s="46">
        <v>0</v>
      </c>
      <c r="BU16" s="46">
        <v>0</v>
      </c>
      <c r="BV16" s="46">
        <v>0</v>
      </c>
      <c r="BY16" s="46">
        <v>0</v>
      </c>
      <c r="CA16" s="98">
        <v>0</v>
      </c>
      <c r="CB16" s="98">
        <v>0</v>
      </c>
      <c r="CC16" s="98">
        <v>0</v>
      </c>
      <c r="CD16" s="46">
        <v>0</v>
      </c>
      <c r="CE16" s="46">
        <v>0</v>
      </c>
      <c r="CF16" s="46">
        <v>0</v>
      </c>
      <c r="CG16" s="46">
        <v>0</v>
      </c>
      <c r="CH16" s="46">
        <v>0</v>
      </c>
      <c r="CK16" s="46">
        <v>0</v>
      </c>
      <c r="CM16" s="98">
        <v>0</v>
      </c>
      <c r="CN16" s="98">
        <v>0</v>
      </c>
      <c r="CO16" s="98">
        <v>0</v>
      </c>
      <c r="CP16" s="46">
        <v>0</v>
      </c>
      <c r="CQ16" s="46">
        <v>0</v>
      </c>
      <c r="CR16" s="46">
        <v>0</v>
      </c>
      <c r="CS16" s="46">
        <v>0</v>
      </c>
      <c r="CT16" s="46">
        <v>0</v>
      </c>
      <c r="CW16" s="46">
        <v>0</v>
      </c>
      <c r="CY16" s="98">
        <v>0</v>
      </c>
      <c r="CZ16" s="98">
        <v>0</v>
      </c>
      <c r="DA16" s="98">
        <v>0</v>
      </c>
      <c r="DB16" s="46">
        <v>0</v>
      </c>
      <c r="DC16" s="46">
        <v>0</v>
      </c>
      <c r="DD16" s="46">
        <v>0</v>
      </c>
      <c r="DE16" s="46">
        <v>0</v>
      </c>
      <c r="DF16" s="46">
        <v>0</v>
      </c>
      <c r="DI16" s="98">
        <v>0</v>
      </c>
      <c r="DJ16" s="98"/>
      <c r="DK16" s="98">
        <v>0</v>
      </c>
      <c r="DL16" s="46">
        <v>0</v>
      </c>
      <c r="DM16" s="46">
        <v>0</v>
      </c>
      <c r="DN16" s="46">
        <v>0</v>
      </c>
      <c r="DO16" s="46">
        <v>0</v>
      </c>
      <c r="DP16" s="46">
        <v>0</v>
      </c>
      <c r="DQ16" s="46">
        <v>0</v>
      </c>
      <c r="DR16" s="98">
        <v>0</v>
      </c>
      <c r="DS16" s="98"/>
      <c r="DU16" s="46">
        <v>0</v>
      </c>
      <c r="DW16" s="46">
        <v>0</v>
      </c>
      <c r="DX16" s="46">
        <v>0</v>
      </c>
      <c r="DY16" s="46">
        <v>0</v>
      </c>
      <c r="DZ16" s="46">
        <v>0</v>
      </c>
      <c r="EA16" s="46">
        <v>0</v>
      </c>
      <c r="EB16" s="46">
        <v>0</v>
      </c>
      <c r="EC16" s="46">
        <v>0</v>
      </c>
      <c r="ED16" s="46">
        <v>0</v>
      </c>
      <c r="EG16" s="46">
        <v>0</v>
      </c>
      <c r="EI16" s="46">
        <v>0</v>
      </c>
      <c r="EJ16" s="46">
        <v>0</v>
      </c>
      <c r="EK16" s="46">
        <v>0</v>
      </c>
      <c r="EL16" s="46">
        <v>0</v>
      </c>
      <c r="EM16" s="46">
        <v>0</v>
      </c>
      <c r="EN16" s="46">
        <v>0</v>
      </c>
      <c r="EO16" s="46">
        <v>0</v>
      </c>
      <c r="EP16" s="46">
        <v>0</v>
      </c>
      <c r="ES16" s="46">
        <v>0</v>
      </c>
      <c r="EU16" s="46">
        <v>0</v>
      </c>
      <c r="EV16" s="46">
        <v>0</v>
      </c>
      <c r="EW16" s="46">
        <v>0</v>
      </c>
      <c r="EX16" s="46">
        <v>0</v>
      </c>
      <c r="EY16" s="46">
        <v>0</v>
      </c>
      <c r="EZ16" s="46">
        <v>0</v>
      </c>
      <c r="FE16" s="46">
        <v>0</v>
      </c>
      <c r="FG16" s="46">
        <v>0</v>
      </c>
      <c r="FH16" s="46">
        <v>0</v>
      </c>
      <c r="FI16" s="98">
        <v>0</v>
      </c>
      <c r="FJ16" s="98">
        <v>0</v>
      </c>
      <c r="FK16" s="46">
        <v>0</v>
      </c>
      <c r="FL16" s="46">
        <v>0</v>
      </c>
      <c r="FQ16" s="46">
        <v>0</v>
      </c>
      <c r="FS16" s="46">
        <v>0</v>
      </c>
      <c r="FT16" s="46">
        <v>0</v>
      </c>
      <c r="FU16" s="46">
        <v>0</v>
      </c>
      <c r="FV16" s="46">
        <v>0</v>
      </c>
      <c r="FW16" s="46">
        <v>0</v>
      </c>
      <c r="FX16" s="46">
        <v>0</v>
      </c>
      <c r="GC16" s="46">
        <v>0</v>
      </c>
      <c r="GE16" s="46">
        <v>0</v>
      </c>
      <c r="GF16" s="46">
        <v>0</v>
      </c>
      <c r="GG16" s="46">
        <v>0</v>
      </c>
      <c r="GH16" s="46">
        <v>0</v>
      </c>
      <c r="GI16" s="46">
        <v>0</v>
      </c>
      <c r="GJ16" s="46">
        <v>0</v>
      </c>
      <c r="GO16" s="46">
        <v>0</v>
      </c>
      <c r="GP16" s="46">
        <v>0</v>
      </c>
      <c r="GQ16" s="46">
        <v>0</v>
      </c>
      <c r="GR16" s="46">
        <v>0</v>
      </c>
      <c r="GS16" s="46">
        <v>250</v>
      </c>
      <c r="GT16" s="46">
        <v>0</v>
      </c>
      <c r="GU16" s="46">
        <v>0</v>
      </c>
      <c r="GV16" s="46">
        <v>0</v>
      </c>
      <c r="GW16" s="46">
        <v>250</v>
      </c>
      <c r="GX16" s="46">
        <v>0</v>
      </c>
      <c r="GY16" s="46">
        <v>0</v>
      </c>
      <c r="HA16" s="46">
        <v>0</v>
      </c>
      <c r="HB16" s="46">
        <v>0</v>
      </c>
      <c r="HC16" s="46">
        <v>0</v>
      </c>
      <c r="HD16" s="46">
        <v>-250</v>
      </c>
      <c r="HE16" s="46">
        <v>0</v>
      </c>
      <c r="HI16" s="46">
        <v>0</v>
      </c>
      <c r="HJ16" s="46">
        <v>0</v>
      </c>
      <c r="HK16" s="46">
        <v>0</v>
      </c>
      <c r="HL16" s="46">
        <v>0</v>
      </c>
      <c r="HM16" s="46">
        <v>0</v>
      </c>
      <c r="HN16" s="46">
        <v>0</v>
      </c>
      <c r="HO16" s="46">
        <v>0</v>
      </c>
      <c r="HP16" s="46">
        <v>0</v>
      </c>
      <c r="HQ16" s="46">
        <v>0</v>
      </c>
      <c r="HR16" s="46">
        <v>0</v>
      </c>
      <c r="HS16" s="46">
        <v>-250</v>
      </c>
      <c r="HT16" s="46">
        <v>-250</v>
      </c>
      <c r="HU16" s="46">
        <v>0</v>
      </c>
      <c r="HY16" s="46">
        <v>0</v>
      </c>
      <c r="HZ16" s="46">
        <v>0</v>
      </c>
      <c r="IA16" s="46">
        <v>0</v>
      </c>
      <c r="IB16" s="46">
        <v>0</v>
      </c>
      <c r="IC16" s="46">
        <v>0</v>
      </c>
      <c r="ID16" s="46">
        <v>0</v>
      </c>
      <c r="IE16" s="46">
        <v>0</v>
      </c>
      <c r="IF16" s="46">
        <v>0</v>
      </c>
      <c r="IG16" s="46">
        <v>0</v>
      </c>
      <c r="IH16" s="46">
        <v>0</v>
      </c>
      <c r="II16" s="46">
        <v>-250</v>
      </c>
      <c r="IJ16" s="46">
        <v>-250</v>
      </c>
      <c r="IK16" s="46">
        <v>0</v>
      </c>
      <c r="IO16" s="46">
        <v>0</v>
      </c>
      <c r="IP16" s="46">
        <v>0</v>
      </c>
      <c r="IQ16" s="46">
        <v>0</v>
      </c>
      <c r="IR16" s="46">
        <v>0</v>
      </c>
      <c r="IS16" s="46">
        <v>0</v>
      </c>
      <c r="IT16" s="46">
        <v>0</v>
      </c>
      <c r="IU16" s="46">
        <v>0</v>
      </c>
      <c r="IV16" s="46">
        <v>0</v>
      </c>
      <c r="IW16" s="46">
        <v>0</v>
      </c>
      <c r="IY16" s="46">
        <v>-250</v>
      </c>
      <c r="IZ16" s="46">
        <v>-250</v>
      </c>
      <c r="JA16" s="46">
        <v>0</v>
      </c>
      <c r="JD16" s="46">
        <v>0</v>
      </c>
      <c r="JE16" s="46">
        <v>0</v>
      </c>
      <c r="JF16" s="46">
        <v>0</v>
      </c>
      <c r="JG16" s="46">
        <v>0</v>
      </c>
      <c r="JH16" s="46">
        <v>0</v>
      </c>
      <c r="JI16" s="46" t="s">
        <v>1086</v>
      </c>
      <c r="JK16" s="46">
        <v>0</v>
      </c>
      <c r="JL16" s="46">
        <v>0</v>
      </c>
      <c r="JN16" s="46">
        <v>-250</v>
      </c>
      <c r="JO16" s="46">
        <v>-250</v>
      </c>
      <c r="JP16" s="46">
        <v>0</v>
      </c>
      <c r="JS16" s="46">
        <v>0</v>
      </c>
      <c r="JT16" s="46">
        <v>0</v>
      </c>
      <c r="JV16" s="46">
        <v>0</v>
      </c>
      <c r="JW16" s="46">
        <v>0</v>
      </c>
      <c r="KA16" s="46">
        <v>0</v>
      </c>
      <c r="KC16" s="46">
        <v>-250</v>
      </c>
      <c r="KD16" s="46">
        <v>-250</v>
      </c>
      <c r="KE16" s="46">
        <v>0</v>
      </c>
      <c r="KH16" s="46">
        <v>0</v>
      </c>
      <c r="KI16" s="46">
        <v>0</v>
      </c>
      <c r="KK16" s="46">
        <v>0</v>
      </c>
      <c r="KL16" s="46">
        <v>0</v>
      </c>
      <c r="KP16" s="46">
        <v>0</v>
      </c>
      <c r="KR16" s="46">
        <v>-250</v>
      </c>
      <c r="KS16" s="46">
        <v>-250</v>
      </c>
      <c r="KT16" s="46">
        <v>0</v>
      </c>
      <c r="KW16" s="46">
        <v>0</v>
      </c>
      <c r="KX16" s="46">
        <v>0</v>
      </c>
      <c r="KY16" s="46">
        <v>0</v>
      </c>
      <c r="KZ16" s="46">
        <v>0</v>
      </c>
      <c r="LA16" s="46">
        <v>0</v>
      </c>
      <c r="LE16" s="46">
        <v>0</v>
      </c>
      <c r="LG16" s="46">
        <v>-250</v>
      </c>
      <c r="LH16" s="46">
        <v>-250</v>
      </c>
      <c r="LI16" s="46">
        <v>0</v>
      </c>
      <c r="LL16" s="46">
        <v>250</v>
      </c>
      <c r="LM16" s="46">
        <v>0</v>
      </c>
      <c r="LN16" s="46">
        <v>0</v>
      </c>
      <c r="LO16" s="46">
        <v>0</v>
      </c>
      <c r="LP16" s="46">
        <v>0</v>
      </c>
      <c r="LQ16" s="46">
        <v>0</v>
      </c>
      <c r="LR16" s="46">
        <v>0</v>
      </c>
      <c r="LS16" s="46">
        <v>0</v>
      </c>
      <c r="LT16" s="46">
        <v>250</v>
      </c>
      <c r="LV16" s="46" t="s">
        <v>323</v>
      </c>
    </row>
    <row r="17" spans="1:334">
      <c r="C17" s="46" t="s">
        <v>91</v>
      </c>
      <c r="D17" s="98">
        <v>2673.9714285714281</v>
      </c>
      <c r="E17" s="98">
        <v>5800</v>
      </c>
      <c r="F17" s="98">
        <v>0</v>
      </c>
      <c r="G17" s="98">
        <v>3572.3156308549355</v>
      </c>
      <c r="H17" s="98">
        <v>2025.1458870386816</v>
      </c>
      <c r="I17" s="98">
        <v>1547.1697438162539</v>
      </c>
      <c r="J17" s="98">
        <v>0</v>
      </c>
      <c r="K17" s="98">
        <v>0</v>
      </c>
      <c r="L17" s="98">
        <v>0</v>
      </c>
      <c r="M17" s="98">
        <v>0</v>
      </c>
      <c r="N17" s="98">
        <v>0</v>
      </c>
      <c r="O17" s="98">
        <v>0</v>
      </c>
      <c r="P17" s="98">
        <v>0</v>
      </c>
      <c r="Q17" s="98">
        <v>5760</v>
      </c>
      <c r="R17" s="98">
        <v>0</v>
      </c>
      <c r="S17" s="98">
        <v>3297.7220361815398</v>
      </c>
      <c r="T17" s="98">
        <v>2130.6049728296975</v>
      </c>
      <c r="U17" s="98">
        <v>991.11706335184203</v>
      </c>
      <c r="V17" s="98">
        <v>176</v>
      </c>
      <c r="W17" s="98">
        <v>0</v>
      </c>
      <c r="X17" s="98">
        <v>0</v>
      </c>
      <c r="Y17" s="98">
        <v>0</v>
      </c>
      <c r="Z17" s="98">
        <v>0</v>
      </c>
      <c r="AA17" s="98">
        <v>0</v>
      </c>
      <c r="AB17" s="98">
        <v>0</v>
      </c>
      <c r="AC17" s="98">
        <v>0</v>
      </c>
      <c r="AD17" s="98">
        <v>0</v>
      </c>
      <c r="AE17" s="98">
        <v>2034.0065192235484</v>
      </c>
      <c r="AF17" s="98">
        <v>1145.5578594557546</v>
      </c>
      <c r="AG17" s="98">
        <v>550.44865976779386</v>
      </c>
      <c r="AH17" s="98">
        <v>88</v>
      </c>
      <c r="AI17" s="98">
        <v>250</v>
      </c>
      <c r="AJ17" s="98">
        <v>0</v>
      </c>
      <c r="AK17" s="98">
        <v>0</v>
      </c>
      <c r="AL17" s="98">
        <v>0</v>
      </c>
      <c r="AM17" s="98">
        <v>0</v>
      </c>
      <c r="AN17" s="98">
        <v>0</v>
      </c>
      <c r="AO17" s="98">
        <v>0</v>
      </c>
      <c r="AP17" s="98">
        <v>0</v>
      </c>
      <c r="AQ17" s="98">
        <v>1369.9440490340921</v>
      </c>
      <c r="AR17" s="98">
        <v>1144.7795159699831</v>
      </c>
      <c r="AS17" s="98">
        <v>225.16453306410895</v>
      </c>
      <c r="AT17" s="98">
        <v>0</v>
      </c>
      <c r="AU17" s="98">
        <v>0</v>
      </c>
      <c r="AV17" s="98">
        <v>0</v>
      </c>
      <c r="AW17" s="98">
        <v>0</v>
      </c>
      <c r="AX17" s="98">
        <v>0</v>
      </c>
      <c r="AY17" s="98">
        <v>0</v>
      </c>
      <c r="AZ17" s="98">
        <v>0</v>
      </c>
      <c r="BA17" s="98">
        <v>0</v>
      </c>
      <c r="BB17" s="98">
        <v>0</v>
      </c>
      <c r="BC17" s="98">
        <v>4313.6696315826157</v>
      </c>
      <c r="BD17" s="98">
        <v>2004.5727366863905</v>
      </c>
      <c r="BE17" s="98">
        <v>2059.0968948962254</v>
      </c>
      <c r="BF17" s="98">
        <v>250</v>
      </c>
      <c r="BG17" s="98">
        <v>0</v>
      </c>
      <c r="BH17" s="98">
        <v>0</v>
      </c>
      <c r="BI17" s="98">
        <v>0</v>
      </c>
      <c r="BJ17" s="98">
        <v>0</v>
      </c>
      <c r="BK17" s="98">
        <v>0</v>
      </c>
      <c r="BL17" s="98">
        <v>0</v>
      </c>
      <c r="BM17" s="46">
        <v>0</v>
      </c>
      <c r="BN17" s="46">
        <v>0</v>
      </c>
      <c r="BO17" s="98">
        <v>3420.3311684479595</v>
      </c>
      <c r="BP17" s="98">
        <v>2047.6494082840238</v>
      </c>
      <c r="BQ17" s="98">
        <v>1122.6817601639359</v>
      </c>
      <c r="BR17" s="46">
        <v>250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98">
        <v>2140.5220502891134</v>
      </c>
      <c r="CB17" s="98">
        <v>1108.5557544378698</v>
      </c>
      <c r="CC17" s="98">
        <v>781.96629585124379</v>
      </c>
      <c r="CD17" s="46">
        <v>250</v>
      </c>
      <c r="CE17" s="46">
        <v>0</v>
      </c>
      <c r="CF17" s="46">
        <v>0</v>
      </c>
      <c r="CG17" s="46">
        <v>0</v>
      </c>
      <c r="CH17" s="46">
        <v>0</v>
      </c>
      <c r="CI17" s="46">
        <v>0</v>
      </c>
      <c r="CJ17" s="46">
        <v>0</v>
      </c>
      <c r="CK17" s="46">
        <v>0</v>
      </c>
      <c r="CL17" s="46">
        <v>0</v>
      </c>
      <c r="CM17" s="98">
        <v>1646.8947320978941</v>
      </c>
      <c r="CN17" s="98">
        <v>1040.4913313609468</v>
      </c>
      <c r="CO17" s="98">
        <v>356.40340073694722</v>
      </c>
      <c r="CP17" s="46">
        <v>250</v>
      </c>
      <c r="CQ17" s="46">
        <v>0</v>
      </c>
      <c r="CR17" s="46">
        <v>0</v>
      </c>
      <c r="CS17" s="46">
        <v>0</v>
      </c>
      <c r="CT17" s="46">
        <v>0</v>
      </c>
      <c r="CU17" s="46">
        <v>0</v>
      </c>
      <c r="CV17" s="46">
        <v>0</v>
      </c>
      <c r="CW17" s="46">
        <v>10944</v>
      </c>
      <c r="CX17" s="46">
        <v>0</v>
      </c>
      <c r="CY17" s="98">
        <v>4917.75</v>
      </c>
      <c r="CZ17" s="98">
        <v>1711</v>
      </c>
      <c r="DA17" s="98">
        <v>2581.75</v>
      </c>
      <c r="DB17" s="46">
        <v>625</v>
      </c>
      <c r="DC17" s="46">
        <v>0</v>
      </c>
      <c r="DD17" s="46">
        <v>0</v>
      </c>
      <c r="DE17" s="46">
        <v>0</v>
      </c>
      <c r="DF17" s="46">
        <v>0</v>
      </c>
      <c r="DG17" s="46">
        <v>0</v>
      </c>
      <c r="DH17" s="46">
        <v>0</v>
      </c>
      <c r="DI17" s="98">
        <v>0</v>
      </c>
      <c r="DJ17" s="98">
        <v>0</v>
      </c>
      <c r="DK17" s="98">
        <v>3361.25</v>
      </c>
      <c r="DL17" s="46">
        <v>1340</v>
      </c>
      <c r="DM17" s="46">
        <v>1396.25</v>
      </c>
      <c r="DN17" s="46">
        <v>625</v>
      </c>
      <c r="DO17" s="46">
        <v>0</v>
      </c>
      <c r="DP17" s="46">
        <v>0</v>
      </c>
      <c r="DQ17" s="46">
        <v>0</v>
      </c>
      <c r="DR17" s="98">
        <v>0</v>
      </c>
      <c r="DS17" s="98">
        <v>0</v>
      </c>
      <c r="DT17" s="46">
        <v>0</v>
      </c>
      <c r="DU17" s="46">
        <v>0</v>
      </c>
      <c r="DV17" s="46">
        <v>0</v>
      </c>
      <c r="DW17" s="46">
        <v>2818.75</v>
      </c>
      <c r="DX17" s="46">
        <v>1267</v>
      </c>
      <c r="DY17" s="46">
        <v>926.75</v>
      </c>
      <c r="DZ17" s="46">
        <v>625</v>
      </c>
      <c r="EA17" s="46">
        <v>0</v>
      </c>
      <c r="EB17" s="46">
        <v>0</v>
      </c>
      <c r="EC17" s="46">
        <v>0</v>
      </c>
      <c r="ED17" s="46">
        <v>0</v>
      </c>
      <c r="EE17" s="46">
        <v>0</v>
      </c>
      <c r="EF17" s="46">
        <v>0</v>
      </c>
      <c r="EG17" s="46">
        <v>0</v>
      </c>
      <c r="EH17" s="46">
        <v>0</v>
      </c>
      <c r="EI17" s="46">
        <v>1807.25</v>
      </c>
      <c r="EJ17" s="46">
        <v>779.00000000000011</v>
      </c>
      <c r="EK17" s="46">
        <v>403.25</v>
      </c>
      <c r="EL17" s="46">
        <v>625</v>
      </c>
      <c r="EM17" s="46">
        <v>0</v>
      </c>
      <c r="EN17" s="46">
        <v>0</v>
      </c>
      <c r="EO17" s="46">
        <v>0</v>
      </c>
      <c r="EP17" s="46">
        <v>0</v>
      </c>
      <c r="EQ17" s="46">
        <v>0</v>
      </c>
      <c r="ER17" s="46">
        <v>0</v>
      </c>
      <c r="ES17" s="46">
        <v>0</v>
      </c>
      <c r="ET17" s="46">
        <v>0</v>
      </c>
      <c r="EU17" s="46">
        <v>2925.5</v>
      </c>
      <c r="EV17" s="46">
        <v>1606.75</v>
      </c>
      <c r="EW17" s="46">
        <v>541.25</v>
      </c>
      <c r="EX17" s="46">
        <v>777.5</v>
      </c>
      <c r="EY17" s="46">
        <v>0</v>
      </c>
      <c r="EZ17" s="46">
        <v>0</v>
      </c>
      <c r="FA17" s="46">
        <v>0</v>
      </c>
      <c r="FB17" s="46">
        <v>0</v>
      </c>
      <c r="FC17" s="46">
        <v>0</v>
      </c>
      <c r="FD17" s="46">
        <v>0</v>
      </c>
      <c r="FE17" s="46">
        <v>0</v>
      </c>
      <c r="FF17" s="46">
        <v>0</v>
      </c>
      <c r="FG17" s="46">
        <v>2925.5</v>
      </c>
      <c r="FH17" s="46">
        <v>1606.75</v>
      </c>
      <c r="FI17" s="47">
        <v>541.25</v>
      </c>
      <c r="FJ17" s="47">
        <v>777.5</v>
      </c>
      <c r="FK17" s="46">
        <v>0</v>
      </c>
      <c r="FL17" s="46">
        <v>0</v>
      </c>
      <c r="FM17" s="46">
        <v>0</v>
      </c>
      <c r="FN17" s="46">
        <v>0</v>
      </c>
      <c r="FO17" s="46">
        <v>0</v>
      </c>
      <c r="FP17" s="46">
        <v>0</v>
      </c>
      <c r="FQ17" s="46">
        <v>0</v>
      </c>
      <c r="FR17" s="46">
        <v>0</v>
      </c>
      <c r="FS17" s="46">
        <v>2925.5</v>
      </c>
      <c r="FT17" s="46">
        <v>1606.75</v>
      </c>
      <c r="FU17" s="46">
        <v>541.25</v>
      </c>
      <c r="FV17" s="46">
        <v>777.5</v>
      </c>
      <c r="FW17" s="46">
        <v>0</v>
      </c>
      <c r="FX17" s="46">
        <v>0</v>
      </c>
      <c r="FY17" s="46">
        <v>0</v>
      </c>
      <c r="FZ17" s="46">
        <v>0</v>
      </c>
      <c r="GA17" s="46">
        <v>0</v>
      </c>
      <c r="GB17" s="46">
        <v>0</v>
      </c>
      <c r="GC17" s="46">
        <v>0</v>
      </c>
      <c r="GD17" s="46">
        <v>0</v>
      </c>
      <c r="GE17" s="46">
        <v>2925.5</v>
      </c>
      <c r="GF17" s="46">
        <v>1606.75</v>
      </c>
      <c r="GG17" s="46">
        <v>541.25</v>
      </c>
      <c r="GH17" s="46">
        <v>777.5</v>
      </c>
      <c r="GI17" s="46">
        <v>0</v>
      </c>
      <c r="GJ17" s="46">
        <v>0</v>
      </c>
      <c r="GK17" s="46">
        <v>0</v>
      </c>
      <c r="GL17" s="46">
        <v>0</v>
      </c>
      <c r="GM17" s="46">
        <v>0</v>
      </c>
      <c r="GO17" s="46">
        <v>9759.9882352941167</v>
      </c>
      <c r="GP17" s="46">
        <v>6446.088235294118</v>
      </c>
      <c r="GQ17" s="46">
        <v>3313.8999999999987</v>
      </c>
      <c r="GR17" s="46">
        <v>264</v>
      </c>
      <c r="GS17" s="46">
        <v>250</v>
      </c>
      <c r="GT17" s="46">
        <v>0</v>
      </c>
      <c r="GU17" s="46">
        <v>0</v>
      </c>
      <c r="GV17" s="46">
        <v>0</v>
      </c>
      <c r="GW17" s="46">
        <v>10273.988235294117</v>
      </c>
      <c r="GX17" s="46">
        <v>0</v>
      </c>
      <c r="GY17" s="46">
        <v>0</v>
      </c>
      <c r="GZ17" s="46">
        <v>0</v>
      </c>
      <c r="HA17" s="46">
        <v>2673.9714285714281</v>
      </c>
      <c r="HB17" s="46">
        <v>11560</v>
      </c>
      <c r="HC17" s="46">
        <v>14233.971428571429</v>
      </c>
      <c r="HD17" s="46">
        <v>3959.9831932773122</v>
      </c>
      <c r="HE17" s="46">
        <v>10.311187399336601</v>
      </c>
      <c r="HI17" s="46">
        <v>10521.417582417584</v>
      </c>
      <c r="HJ17" s="46">
        <v>6201.2692307692314</v>
      </c>
      <c r="HK17" s="46">
        <v>4320.1483516483522</v>
      </c>
      <c r="HL17" s="46">
        <v>1000</v>
      </c>
      <c r="HM17" s="46">
        <v>0</v>
      </c>
      <c r="HN17" s="46">
        <v>0</v>
      </c>
      <c r="HO17" s="46">
        <v>0</v>
      </c>
      <c r="HP17" s="46">
        <v>0</v>
      </c>
      <c r="HQ17" s="46">
        <v>11521.417582417584</v>
      </c>
      <c r="HR17" s="46">
        <v>11520</v>
      </c>
      <c r="HS17" s="46">
        <v>15479.983193277312</v>
      </c>
      <c r="HT17" s="46">
        <v>3958.5656108597286</v>
      </c>
      <c r="HU17" s="46">
        <v>9.202399715288017</v>
      </c>
      <c r="HY17" s="46">
        <v>10405</v>
      </c>
      <c r="HZ17" s="46">
        <v>5097</v>
      </c>
      <c r="IA17" s="46">
        <v>5308</v>
      </c>
      <c r="IB17" s="46">
        <v>2500</v>
      </c>
      <c r="IC17" s="46">
        <v>0</v>
      </c>
      <c r="ID17" s="46">
        <v>0</v>
      </c>
      <c r="IE17" s="46">
        <v>0</v>
      </c>
      <c r="IF17" s="46">
        <v>0</v>
      </c>
      <c r="IG17" s="46">
        <v>12905</v>
      </c>
      <c r="IH17" s="46">
        <v>10944</v>
      </c>
      <c r="II17" s="46">
        <v>14902.565610859729</v>
      </c>
      <c r="IJ17" s="46">
        <v>1997.5656108597286</v>
      </c>
      <c r="IK17" s="46">
        <v>4.6437015362876295</v>
      </c>
      <c r="IO17" s="46">
        <v>8592</v>
      </c>
      <c r="IP17" s="46">
        <v>6427</v>
      </c>
      <c r="IQ17" s="46">
        <v>2165</v>
      </c>
      <c r="IR17" s="46">
        <v>3110</v>
      </c>
      <c r="IS17" s="46">
        <v>0</v>
      </c>
      <c r="IT17" s="46">
        <v>0</v>
      </c>
      <c r="IU17" s="46">
        <v>0</v>
      </c>
      <c r="IV17" s="46">
        <v>0</v>
      </c>
      <c r="IW17" s="46">
        <v>11702</v>
      </c>
      <c r="IX17" s="46">
        <v>0</v>
      </c>
      <c r="IY17" s="46">
        <v>1997.5656108597286</v>
      </c>
      <c r="IZ17" s="46">
        <v>-9704.4343891402714</v>
      </c>
      <c r="JA17" s="46">
        <v>-24.878912294839182</v>
      </c>
      <c r="JD17" s="46">
        <v>8564</v>
      </c>
      <c r="JE17" s="46">
        <v>6466</v>
      </c>
      <c r="JF17" s="46">
        <v>2098</v>
      </c>
      <c r="JG17" s="46">
        <v>3200</v>
      </c>
      <c r="JH17" s="46">
        <v>0</v>
      </c>
      <c r="JI17" s="46">
        <v>0</v>
      </c>
      <c r="JJ17" s="46">
        <v>0</v>
      </c>
      <c r="JK17" s="46">
        <v>0</v>
      </c>
      <c r="JL17" s="46">
        <v>11764</v>
      </c>
      <c r="JM17" s="46">
        <v>0</v>
      </c>
      <c r="JN17" s="46">
        <v>-9704.4343891402714</v>
      </c>
      <c r="JO17" s="46">
        <v>-21468.434389140271</v>
      </c>
      <c r="JP17" s="46">
        <v>-54.747792559861288</v>
      </c>
      <c r="JS17" s="46">
        <v>7631</v>
      </c>
      <c r="JT17" s="46">
        <v>5557</v>
      </c>
      <c r="JU17" s="46">
        <v>2074</v>
      </c>
      <c r="JV17" s="46">
        <v>3094</v>
      </c>
      <c r="JW17" s="46">
        <v>0</v>
      </c>
      <c r="JX17" s="46">
        <v>0</v>
      </c>
      <c r="JY17" s="46">
        <v>0</v>
      </c>
      <c r="JZ17" s="46">
        <v>0</v>
      </c>
      <c r="KA17" s="46">
        <v>10725</v>
      </c>
      <c r="KB17" s="46">
        <v>0</v>
      </c>
      <c r="KC17" s="46">
        <v>-21468.434389140271</v>
      </c>
      <c r="KD17" s="46">
        <v>-32193.434389140271</v>
      </c>
      <c r="KE17" s="46">
        <v>-90.051564724867902</v>
      </c>
      <c r="KH17" s="46">
        <v>0</v>
      </c>
      <c r="KI17" s="46">
        <v>0</v>
      </c>
      <c r="KJ17" s="46">
        <v>0</v>
      </c>
      <c r="KK17" s="46">
        <v>0</v>
      </c>
      <c r="KL17" s="46">
        <v>0</v>
      </c>
      <c r="KM17" s="46">
        <v>0</v>
      </c>
      <c r="KN17" s="46">
        <v>0</v>
      </c>
      <c r="KO17" s="46">
        <v>0</v>
      </c>
      <c r="KP17" s="46">
        <v>0</v>
      </c>
      <c r="KQ17" s="46">
        <v>0</v>
      </c>
      <c r="KR17" s="46">
        <v>-32193.434389140271</v>
      </c>
      <c r="KS17" s="46">
        <v>-32193.434389140271</v>
      </c>
      <c r="KT17" s="46">
        <v>0</v>
      </c>
      <c r="KW17" s="46">
        <v>0</v>
      </c>
      <c r="KX17" s="46">
        <v>0</v>
      </c>
      <c r="KY17" s="46">
        <v>0</v>
      </c>
      <c r="KZ17" s="46">
        <v>0</v>
      </c>
      <c r="LA17" s="46">
        <v>0</v>
      </c>
      <c r="LB17" s="46">
        <v>0</v>
      </c>
      <c r="LC17" s="46">
        <v>0</v>
      </c>
      <c r="LD17" s="46">
        <v>0</v>
      </c>
      <c r="LE17" s="46">
        <v>0</v>
      </c>
      <c r="LF17" s="46">
        <v>0</v>
      </c>
      <c r="LG17" s="46">
        <v>-32193.434389140271</v>
      </c>
      <c r="LH17" s="46">
        <v>-32193.434389140271</v>
      </c>
      <c r="LI17" s="46">
        <v>0</v>
      </c>
      <c r="LL17" s="46">
        <v>10273.988235294117</v>
      </c>
      <c r="LM17" s="46">
        <v>11521.417582417584</v>
      </c>
      <c r="LN17" s="46">
        <v>12905</v>
      </c>
      <c r="LO17" s="46">
        <v>11702</v>
      </c>
      <c r="LP17" s="46">
        <v>11764</v>
      </c>
      <c r="LQ17" s="46">
        <v>10725</v>
      </c>
      <c r="LR17" s="46">
        <v>0</v>
      </c>
      <c r="LS17" s="46">
        <v>0</v>
      </c>
      <c r="LT17" s="46">
        <v>68891.405817711697</v>
      </c>
    </row>
    <row r="18" spans="1:334">
      <c r="A18" s="74">
        <v>310003079</v>
      </c>
      <c r="B18" s="74">
        <v>310003079</v>
      </c>
      <c r="C18" s="46" t="s">
        <v>26</v>
      </c>
      <c r="D18" s="98">
        <v>4007.6230158730195</v>
      </c>
      <c r="E18" s="98">
        <v>2000</v>
      </c>
      <c r="F18" s="98"/>
      <c r="G18" s="98">
        <v>3758.424582011136</v>
      </c>
      <c r="H18" s="98">
        <v>457.95619874455804</v>
      </c>
      <c r="I18" s="98">
        <v>3300.4683832665778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/>
      <c r="P18" s="98"/>
      <c r="Q18" s="98">
        <v>6520</v>
      </c>
      <c r="R18" s="98"/>
      <c r="S18" s="98">
        <v>5372.3810149200272</v>
      </c>
      <c r="T18" s="98">
        <v>460.49569707401037</v>
      </c>
      <c r="U18" s="98">
        <v>2447.8853178460167</v>
      </c>
      <c r="V18" s="98">
        <v>2464</v>
      </c>
      <c r="W18" s="98">
        <v>0</v>
      </c>
      <c r="X18" s="98">
        <v>0</v>
      </c>
      <c r="Y18" s="98">
        <v>0</v>
      </c>
      <c r="Z18" s="98">
        <v>0</v>
      </c>
      <c r="AA18" s="98"/>
      <c r="AB18" s="98"/>
      <c r="AC18" s="98">
        <v>0</v>
      </c>
      <c r="AD18" s="98"/>
      <c r="AE18" s="98">
        <v>2149.4765415475354</v>
      </c>
      <c r="AF18" s="98">
        <v>381.77124886099017</v>
      </c>
      <c r="AG18" s="98">
        <v>1767.7052926865451</v>
      </c>
      <c r="AH18" s="98">
        <v>0</v>
      </c>
      <c r="AI18" s="98">
        <v>0</v>
      </c>
      <c r="AJ18" s="98">
        <v>0</v>
      </c>
      <c r="AK18" s="98">
        <v>0</v>
      </c>
      <c r="AL18" s="98">
        <v>0</v>
      </c>
      <c r="AM18" s="98"/>
      <c r="AN18" s="98"/>
      <c r="AO18" s="98">
        <v>8520</v>
      </c>
      <c r="AP18" s="98"/>
      <c r="AQ18" s="98">
        <v>3757.9320538649063</v>
      </c>
      <c r="AR18" s="98">
        <v>386.00374607674394</v>
      </c>
      <c r="AS18" s="98">
        <v>1259.9283077881621</v>
      </c>
      <c r="AT18" s="98">
        <v>2112</v>
      </c>
      <c r="AU18" s="98">
        <v>0</v>
      </c>
      <c r="AV18" s="98">
        <v>0</v>
      </c>
      <c r="AW18" s="98">
        <v>0</v>
      </c>
      <c r="AX18" s="98">
        <v>0</v>
      </c>
      <c r="AY18" s="98"/>
      <c r="AZ18" s="98"/>
      <c r="BA18" s="98">
        <v>6240</v>
      </c>
      <c r="BB18" s="98"/>
      <c r="BC18" s="98">
        <v>6014.3200452688434</v>
      </c>
      <c r="BD18" s="98">
        <v>522.06143344709903</v>
      </c>
      <c r="BE18" s="98">
        <v>4517.2586118217441</v>
      </c>
      <c r="BF18" s="98">
        <v>975</v>
      </c>
      <c r="BG18" s="98">
        <v>0</v>
      </c>
      <c r="BH18" s="98">
        <v>0</v>
      </c>
      <c r="BI18" s="98">
        <v>0</v>
      </c>
      <c r="BJ18" s="98">
        <v>0</v>
      </c>
      <c r="BK18" s="98"/>
      <c r="BL18" s="98"/>
      <c r="BM18" s="46">
        <v>0</v>
      </c>
      <c r="BO18" s="98">
        <v>4334.6624539768563</v>
      </c>
      <c r="BP18" s="98">
        <v>444.61275925439747</v>
      </c>
      <c r="BQ18" s="98">
        <v>2915.0496947224588</v>
      </c>
      <c r="BR18" s="46">
        <v>975</v>
      </c>
      <c r="BS18" s="46">
        <v>0</v>
      </c>
      <c r="BT18" s="46">
        <v>0</v>
      </c>
      <c r="BU18" s="46">
        <v>0</v>
      </c>
      <c r="BV18" s="46">
        <v>0</v>
      </c>
      <c r="BY18" s="46">
        <v>5760</v>
      </c>
      <c r="CA18" s="98">
        <v>3637.0597769481342</v>
      </c>
      <c r="CB18" s="98">
        <v>353.77789446048831</v>
      </c>
      <c r="CC18" s="98">
        <v>2308.2818824876458</v>
      </c>
      <c r="CD18" s="46">
        <v>975</v>
      </c>
      <c r="CE18" s="46">
        <v>0</v>
      </c>
      <c r="CF18" s="46">
        <v>0</v>
      </c>
      <c r="CG18" s="46">
        <v>0</v>
      </c>
      <c r="CH18" s="46">
        <v>0</v>
      </c>
      <c r="CK18" s="46">
        <v>0</v>
      </c>
      <c r="CM18" s="98">
        <v>2925.1346468830911</v>
      </c>
      <c r="CN18" s="98">
        <v>360.47098976109214</v>
      </c>
      <c r="CO18" s="98">
        <v>1589.663657121999</v>
      </c>
      <c r="CP18" s="46">
        <v>975</v>
      </c>
      <c r="CQ18" s="46">
        <v>0</v>
      </c>
      <c r="CR18" s="46">
        <v>0</v>
      </c>
      <c r="CS18" s="46">
        <v>0</v>
      </c>
      <c r="CT18" s="46">
        <v>0</v>
      </c>
      <c r="CW18" s="46">
        <v>24168</v>
      </c>
      <c r="CY18" s="98">
        <v>6694.45</v>
      </c>
      <c r="CZ18" s="98">
        <v>361</v>
      </c>
      <c r="DA18" s="98">
        <v>4683.45</v>
      </c>
      <c r="DB18" s="46">
        <v>1650</v>
      </c>
      <c r="DC18" s="46">
        <v>0</v>
      </c>
      <c r="DD18" s="46">
        <v>0</v>
      </c>
      <c r="DE18" s="46">
        <v>0</v>
      </c>
      <c r="DF18" s="46">
        <v>0</v>
      </c>
      <c r="DI18" s="98">
        <v>0</v>
      </c>
      <c r="DJ18" s="98"/>
      <c r="DK18" s="98">
        <v>5070.9499999999989</v>
      </c>
      <c r="DL18" s="46">
        <v>365</v>
      </c>
      <c r="DM18" s="46">
        <v>3055.9499999999994</v>
      </c>
      <c r="DN18" s="46">
        <v>1650</v>
      </c>
      <c r="DO18" s="46">
        <v>0</v>
      </c>
      <c r="DP18" s="46">
        <v>0</v>
      </c>
      <c r="DQ18" s="46">
        <v>0</v>
      </c>
      <c r="DR18" s="98">
        <v>0</v>
      </c>
      <c r="DS18" s="98"/>
      <c r="DU18" s="46">
        <v>0</v>
      </c>
      <c r="DW18" s="46">
        <v>4483.95</v>
      </c>
      <c r="DX18" s="46">
        <v>361</v>
      </c>
      <c r="DY18" s="46">
        <v>2472.9499999999998</v>
      </c>
      <c r="DZ18" s="46">
        <v>1650</v>
      </c>
      <c r="EA18" s="46">
        <v>0</v>
      </c>
      <c r="EB18" s="46">
        <v>0</v>
      </c>
      <c r="EC18" s="46">
        <v>0</v>
      </c>
      <c r="ED18" s="46">
        <v>0</v>
      </c>
      <c r="EG18" s="46">
        <v>0</v>
      </c>
      <c r="EI18" s="46">
        <v>3744.65</v>
      </c>
      <c r="EJ18" s="46">
        <v>365</v>
      </c>
      <c r="EK18" s="46">
        <v>1729.65</v>
      </c>
      <c r="EL18" s="46">
        <v>1650</v>
      </c>
      <c r="EM18" s="46">
        <v>0</v>
      </c>
      <c r="EN18" s="46">
        <v>0</v>
      </c>
      <c r="EO18" s="46">
        <v>0</v>
      </c>
      <c r="EP18" s="46">
        <v>0</v>
      </c>
      <c r="ES18" s="46">
        <v>0</v>
      </c>
      <c r="EU18" s="46">
        <v>3508</v>
      </c>
      <c r="EV18" s="46">
        <v>0</v>
      </c>
      <c r="EW18" s="46">
        <v>2031.75</v>
      </c>
      <c r="EX18" s="46">
        <v>1476.25</v>
      </c>
      <c r="EY18" s="46">
        <v>0</v>
      </c>
      <c r="EZ18" s="46">
        <v>0</v>
      </c>
      <c r="FE18" s="46">
        <v>0</v>
      </c>
      <c r="FG18" s="46">
        <v>3508</v>
      </c>
      <c r="FH18" s="46">
        <v>0</v>
      </c>
      <c r="FI18" s="47">
        <v>2031.75</v>
      </c>
      <c r="FJ18" s="47">
        <v>1476.25</v>
      </c>
      <c r="FK18" s="46">
        <v>0</v>
      </c>
      <c r="FL18" s="46">
        <v>0</v>
      </c>
      <c r="FQ18" s="46">
        <v>0</v>
      </c>
      <c r="FS18" s="46">
        <v>3508</v>
      </c>
      <c r="FT18" s="46">
        <v>0</v>
      </c>
      <c r="FU18" s="46">
        <v>2031.75</v>
      </c>
      <c r="FV18" s="46">
        <v>1476.25</v>
      </c>
      <c r="FW18" s="46">
        <v>0</v>
      </c>
      <c r="FX18" s="46">
        <v>0</v>
      </c>
      <c r="GC18" s="46">
        <v>0</v>
      </c>
      <c r="GE18" s="46">
        <v>3508</v>
      </c>
      <c r="GF18" s="46">
        <v>0</v>
      </c>
      <c r="GG18" s="46">
        <v>2031.75</v>
      </c>
      <c r="GH18" s="46">
        <v>1476.25</v>
      </c>
      <c r="GI18" s="46">
        <v>0</v>
      </c>
      <c r="GJ18" s="46">
        <v>0</v>
      </c>
      <c r="GO18" s="46">
        <v>10462.214192343605</v>
      </c>
      <c r="GP18" s="46">
        <v>1686.2268907563025</v>
      </c>
      <c r="GQ18" s="46">
        <v>8775.9873015873018</v>
      </c>
      <c r="GR18" s="46">
        <v>4576</v>
      </c>
      <c r="GS18" s="46">
        <v>0</v>
      </c>
      <c r="GT18" s="46">
        <v>0</v>
      </c>
      <c r="GU18" s="46">
        <v>0</v>
      </c>
      <c r="GV18" s="46">
        <v>0</v>
      </c>
      <c r="GW18" s="46">
        <v>15038.214192343605</v>
      </c>
      <c r="HA18" s="46">
        <v>4007.6230158730195</v>
      </c>
      <c r="HB18" s="46">
        <v>17040</v>
      </c>
      <c r="HC18" s="46">
        <v>21047.623015873018</v>
      </c>
      <c r="HD18" s="46">
        <v>6009.408823529413</v>
      </c>
      <c r="HE18" s="46">
        <v>10.660539211784245</v>
      </c>
      <c r="HF18" s="46">
        <v>45385</v>
      </c>
      <c r="HG18" s="46">
        <v>45421</v>
      </c>
      <c r="HI18" s="46">
        <v>13011.176923076924</v>
      </c>
      <c r="HJ18" s="46">
        <v>1680.9230769230769</v>
      </c>
      <c r="HK18" s="46">
        <v>11330.253846153848</v>
      </c>
      <c r="HL18" s="46">
        <v>3900</v>
      </c>
      <c r="HM18" s="46">
        <v>0</v>
      </c>
      <c r="HN18" s="46">
        <v>0</v>
      </c>
      <c r="HO18" s="46">
        <v>0</v>
      </c>
      <c r="HP18" s="46">
        <v>0</v>
      </c>
      <c r="HQ18" s="46">
        <v>16911.176923076924</v>
      </c>
      <c r="HR18" s="46">
        <v>12000</v>
      </c>
      <c r="HS18" s="46">
        <v>18009.408823529411</v>
      </c>
      <c r="HT18" s="46">
        <v>1098.231900452487</v>
      </c>
      <c r="HU18" s="46">
        <v>1.6478422033397324</v>
      </c>
      <c r="HV18" s="46">
        <v>45421</v>
      </c>
      <c r="HW18" s="46">
        <v>45444</v>
      </c>
      <c r="HY18" s="46">
        <v>13393.999999999998</v>
      </c>
      <c r="HZ18" s="46">
        <v>1452</v>
      </c>
      <c r="IA18" s="46">
        <v>11941.999999999998</v>
      </c>
      <c r="IB18" s="46">
        <v>6600</v>
      </c>
      <c r="IC18" s="46">
        <v>0</v>
      </c>
      <c r="ID18" s="46">
        <v>0</v>
      </c>
      <c r="IE18" s="46">
        <v>0</v>
      </c>
      <c r="IF18" s="46">
        <v>0</v>
      </c>
      <c r="IG18" s="46">
        <v>19994</v>
      </c>
      <c r="IH18" s="46">
        <v>24168</v>
      </c>
      <c r="II18" s="46">
        <v>25266.231900452487</v>
      </c>
      <c r="IJ18" s="46">
        <v>5272.231900452487</v>
      </c>
      <c r="IK18" s="46">
        <v>7.9107210669988302</v>
      </c>
      <c r="IL18" s="46">
        <v>0</v>
      </c>
      <c r="IO18" s="46">
        <v>8127</v>
      </c>
      <c r="IP18" s="46">
        <v>0</v>
      </c>
      <c r="IQ18" s="46">
        <v>8127</v>
      </c>
      <c r="IR18" s="46">
        <v>5905</v>
      </c>
      <c r="IS18" s="46">
        <v>0</v>
      </c>
      <c r="IT18" s="46">
        <v>0</v>
      </c>
      <c r="IU18" s="46">
        <v>0</v>
      </c>
      <c r="IV18" s="46">
        <v>0</v>
      </c>
      <c r="IW18" s="46">
        <v>14032</v>
      </c>
      <c r="IY18" s="46">
        <v>5272.231900452487</v>
      </c>
      <c r="IZ18" s="46">
        <v>-8759.768099547513</v>
      </c>
      <c r="JA18" s="46">
        <v>-18.728124500172846</v>
      </c>
      <c r="JD18" s="46">
        <v>7790</v>
      </c>
      <c r="JE18" s="46">
        <v>0</v>
      </c>
      <c r="JF18" s="46">
        <v>7790</v>
      </c>
      <c r="JG18" s="46">
        <v>6070</v>
      </c>
      <c r="JH18" s="46">
        <v>0</v>
      </c>
      <c r="JI18" s="46" t="s">
        <v>1086</v>
      </c>
      <c r="JK18" s="46">
        <v>0</v>
      </c>
      <c r="JL18" s="46">
        <v>13860</v>
      </c>
      <c r="JN18" s="46">
        <v>-8759.768099547513</v>
      </c>
      <c r="JO18" s="46">
        <v>-22619.768099547513</v>
      </c>
      <c r="JP18" s="46">
        <v>-48.960537012007606</v>
      </c>
      <c r="JS18" s="46">
        <v>7427</v>
      </c>
      <c r="JT18" s="46">
        <v>0</v>
      </c>
      <c r="JU18" s="46">
        <v>7427</v>
      </c>
      <c r="JV18" s="46">
        <v>5871</v>
      </c>
      <c r="JW18" s="46">
        <v>0</v>
      </c>
      <c r="KA18" s="46">
        <v>13298</v>
      </c>
      <c r="KC18" s="46">
        <v>-22619.768099547513</v>
      </c>
      <c r="KD18" s="46">
        <v>-35917.768099547509</v>
      </c>
      <c r="KE18" s="46">
        <v>-81.029706947392484</v>
      </c>
      <c r="KH18" s="46">
        <v>0</v>
      </c>
      <c r="KI18" s="46">
        <v>0</v>
      </c>
      <c r="KJ18" s="46">
        <v>0</v>
      </c>
      <c r="KK18" s="46">
        <v>0</v>
      </c>
      <c r="KL18" s="46">
        <v>0</v>
      </c>
      <c r="KP18" s="46">
        <v>0</v>
      </c>
      <c r="KR18" s="46">
        <v>-35917.768099547509</v>
      </c>
      <c r="KS18" s="46">
        <v>-35917.768099547509</v>
      </c>
      <c r="KT18" s="46">
        <v>0</v>
      </c>
      <c r="KW18" s="46">
        <v>0</v>
      </c>
      <c r="KX18" s="46">
        <v>0</v>
      </c>
      <c r="KY18" s="46">
        <v>0</v>
      </c>
      <c r="KZ18" s="46">
        <v>0</v>
      </c>
      <c r="LA18" s="46">
        <v>0</v>
      </c>
      <c r="LE18" s="46">
        <v>0</v>
      </c>
      <c r="LG18" s="46">
        <v>-35917.768099547509</v>
      </c>
      <c r="LH18" s="46">
        <v>-35917.768099547509</v>
      </c>
      <c r="LI18" s="46">
        <v>0</v>
      </c>
      <c r="LL18" s="46">
        <v>15038.214192343605</v>
      </c>
      <c r="LM18" s="46">
        <v>16911.176923076924</v>
      </c>
      <c r="LN18" s="46">
        <v>19994</v>
      </c>
      <c r="LO18" s="46">
        <v>14032</v>
      </c>
      <c r="LP18" s="46">
        <v>13860</v>
      </c>
      <c r="LQ18" s="46">
        <v>13298</v>
      </c>
      <c r="LR18" s="46">
        <v>0</v>
      </c>
      <c r="LS18" s="46">
        <v>0</v>
      </c>
      <c r="LT18" s="46">
        <v>93133.391115420527</v>
      </c>
      <c r="LV18" s="46" t="s">
        <v>323</v>
      </c>
    </row>
    <row r="19" spans="1:334">
      <c r="A19" s="74">
        <v>310003080</v>
      </c>
      <c r="B19" s="74">
        <v>310003080</v>
      </c>
      <c r="C19" s="46" t="s">
        <v>27</v>
      </c>
      <c r="D19" s="98">
        <v>825.00000000000091</v>
      </c>
      <c r="E19" s="98">
        <v>3800</v>
      </c>
      <c r="F19" s="98"/>
      <c r="G19" s="98">
        <v>3072.043217286915</v>
      </c>
      <c r="H19" s="98">
        <v>3072.043217286915</v>
      </c>
      <c r="I19" s="98">
        <v>0</v>
      </c>
      <c r="J19" s="98">
        <v>0</v>
      </c>
      <c r="K19" s="98">
        <v>0</v>
      </c>
      <c r="L19" s="98">
        <v>0</v>
      </c>
      <c r="M19" s="98">
        <v>0</v>
      </c>
      <c r="N19" s="98">
        <v>0</v>
      </c>
      <c r="O19" s="98"/>
      <c r="P19" s="98"/>
      <c r="Q19" s="98">
        <v>5000</v>
      </c>
      <c r="R19" s="98"/>
      <c r="S19" s="98">
        <v>2153.3013205282118</v>
      </c>
      <c r="T19" s="98">
        <v>2153.3013205282118</v>
      </c>
      <c r="U19" s="98">
        <v>0</v>
      </c>
      <c r="V19" s="98">
        <v>0</v>
      </c>
      <c r="W19" s="98">
        <v>0</v>
      </c>
      <c r="X19" s="98">
        <v>0</v>
      </c>
      <c r="Y19" s="98">
        <v>0</v>
      </c>
      <c r="Z19" s="98">
        <v>0</v>
      </c>
      <c r="AA19" s="98"/>
      <c r="AB19" s="98"/>
      <c r="AC19" s="98">
        <v>0</v>
      </c>
      <c r="AD19" s="98"/>
      <c r="AE19" s="98">
        <v>1607.7983193277314</v>
      </c>
      <c r="AF19" s="98">
        <v>1607.7983193277314</v>
      </c>
      <c r="AG19" s="98">
        <v>0</v>
      </c>
      <c r="AH19" s="98">
        <v>0</v>
      </c>
      <c r="AI19" s="98">
        <v>0</v>
      </c>
      <c r="AJ19" s="98">
        <v>0</v>
      </c>
      <c r="AK19" s="98">
        <v>0</v>
      </c>
      <c r="AL19" s="98">
        <v>0</v>
      </c>
      <c r="AM19" s="98"/>
      <c r="AN19" s="98"/>
      <c r="AO19" s="98">
        <v>3000</v>
      </c>
      <c r="AP19" s="98"/>
      <c r="AQ19" s="98">
        <v>1138.8571428571429</v>
      </c>
      <c r="AR19" s="98">
        <v>1138.8571428571429</v>
      </c>
      <c r="AS19" s="98">
        <v>0</v>
      </c>
      <c r="AT19" s="98">
        <v>0</v>
      </c>
      <c r="AU19" s="98">
        <v>0</v>
      </c>
      <c r="AV19" s="98">
        <v>0</v>
      </c>
      <c r="AW19" s="98">
        <v>0</v>
      </c>
      <c r="AX19" s="98">
        <v>0</v>
      </c>
      <c r="AY19" s="98"/>
      <c r="AZ19" s="98"/>
      <c r="BA19" s="98">
        <v>2880</v>
      </c>
      <c r="BB19" s="98"/>
      <c r="BC19" s="98">
        <v>2736.8358541338034</v>
      </c>
      <c r="BD19" s="98">
        <v>2736.8358541338034</v>
      </c>
      <c r="BE19" s="98">
        <v>0</v>
      </c>
      <c r="BF19" s="98">
        <v>0</v>
      </c>
      <c r="BG19" s="98">
        <v>0</v>
      </c>
      <c r="BH19" s="98">
        <v>0</v>
      </c>
      <c r="BI19" s="98">
        <v>0</v>
      </c>
      <c r="BJ19" s="98">
        <v>0</v>
      </c>
      <c r="BK19" s="98"/>
      <c r="BL19" s="98"/>
      <c r="BM19" s="46">
        <v>0</v>
      </c>
      <c r="BO19" s="98">
        <v>1915.7850978936624</v>
      </c>
      <c r="BP19" s="98">
        <v>1915.7850978936624</v>
      </c>
      <c r="BQ19" s="98">
        <v>0</v>
      </c>
      <c r="BR19" s="46">
        <v>0</v>
      </c>
      <c r="BS19" s="46">
        <v>0</v>
      </c>
      <c r="BT19" s="46">
        <v>0</v>
      </c>
      <c r="BU19" s="46">
        <v>0</v>
      </c>
      <c r="BV19" s="46">
        <v>0</v>
      </c>
      <c r="BY19" s="46">
        <v>0</v>
      </c>
      <c r="CA19" s="98">
        <v>1428.2862113760787</v>
      </c>
      <c r="CB19" s="98">
        <v>1428.2862113760787</v>
      </c>
      <c r="CC19" s="98">
        <v>0</v>
      </c>
      <c r="CD19" s="46">
        <v>0</v>
      </c>
      <c r="CE19" s="46">
        <v>0</v>
      </c>
      <c r="CF19" s="46">
        <v>0</v>
      </c>
      <c r="CG19" s="46">
        <v>0</v>
      </c>
      <c r="CH19" s="46">
        <v>0</v>
      </c>
      <c r="CK19" s="46">
        <v>0</v>
      </c>
      <c r="CM19" s="98">
        <v>1009.2082212118401</v>
      </c>
      <c r="CN19" s="98">
        <v>1009.2082212118401</v>
      </c>
      <c r="CO19" s="98">
        <v>0</v>
      </c>
      <c r="CP19" s="46">
        <v>0</v>
      </c>
      <c r="CQ19" s="46">
        <v>0</v>
      </c>
      <c r="CR19" s="46">
        <v>0</v>
      </c>
      <c r="CS19" s="46">
        <v>0</v>
      </c>
      <c r="CT19" s="46">
        <v>0</v>
      </c>
      <c r="CW19" s="46">
        <v>8664</v>
      </c>
      <c r="CY19" s="98">
        <v>2237</v>
      </c>
      <c r="CZ19" s="98">
        <v>2237</v>
      </c>
      <c r="DA19" s="98">
        <v>0</v>
      </c>
      <c r="DB19" s="46">
        <v>0</v>
      </c>
      <c r="DC19" s="46">
        <v>0</v>
      </c>
      <c r="DD19" s="46">
        <v>0</v>
      </c>
      <c r="DE19" s="46">
        <v>0</v>
      </c>
      <c r="DF19" s="46">
        <v>0</v>
      </c>
      <c r="DI19" s="98">
        <v>0</v>
      </c>
      <c r="DJ19" s="98"/>
      <c r="DK19" s="98">
        <v>2281</v>
      </c>
      <c r="DL19" s="46">
        <v>2281</v>
      </c>
      <c r="DM19" s="46">
        <v>0</v>
      </c>
      <c r="DN19" s="46">
        <v>0</v>
      </c>
      <c r="DO19" s="46">
        <v>0</v>
      </c>
      <c r="DP19" s="46">
        <v>0</v>
      </c>
      <c r="DQ19" s="46">
        <v>0</v>
      </c>
      <c r="DR19" s="98">
        <v>0</v>
      </c>
      <c r="DS19" s="98"/>
      <c r="DU19" s="46">
        <v>0</v>
      </c>
      <c r="DW19" s="46">
        <v>1701</v>
      </c>
      <c r="DX19" s="46">
        <v>1701</v>
      </c>
      <c r="DY19" s="46">
        <v>0</v>
      </c>
      <c r="DZ19" s="46">
        <v>0</v>
      </c>
      <c r="EA19" s="46">
        <v>0</v>
      </c>
      <c r="EB19" s="46">
        <v>0</v>
      </c>
      <c r="EC19" s="46">
        <v>0</v>
      </c>
      <c r="ED19" s="46">
        <v>0</v>
      </c>
      <c r="EG19" s="46">
        <v>0</v>
      </c>
      <c r="EI19" s="46">
        <v>1210</v>
      </c>
      <c r="EJ19" s="46">
        <v>1210</v>
      </c>
      <c r="EK19" s="46">
        <v>0</v>
      </c>
      <c r="EL19" s="46">
        <v>0</v>
      </c>
      <c r="EM19" s="46">
        <v>0</v>
      </c>
      <c r="EN19" s="46">
        <v>0</v>
      </c>
      <c r="EO19" s="46">
        <v>0</v>
      </c>
      <c r="EP19" s="46">
        <v>0</v>
      </c>
      <c r="ES19" s="46">
        <v>0</v>
      </c>
      <c r="EU19" s="46">
        <v>1841.25</v>
      </c>
      <c r="EV19" s="46">
        <v>1841.25</v>
      </c>
      <c r="EW19" s="46">
        <v>0</v>
      </c>
      <c r="EX19" s="46">
        <v>0</v>
      </c>
      <c r="EY19" s="46">
        <v>0</v>
      </c>
      <c r="EZ19" s="46">
        <v>0</v>
      </c>
      <c r="FE19" s="46">
        <v>0</v>
      </c>
      <c r="FG19" s="46">
        <v>1841.25</v>
      </c>
      <c r="FH19" s="46">
        <v>1841.25</v>
      </c>
      <c r="FI19" s="47">
        <v>0</v>
      </c>
      <c r="FJ19" s="47">
        <v>0</v>
      </c>
      <c r="FK19" s="46">
        <v>0</v>
      </c>
      <c r="FL19" s="46">
        <v>0</v>
      </c>
      <c r="FQ19" s="46">
        <v>0</v>
      </c>
      <c r="FS19" s="46">
        <v>1841.25</v>
      </c>
      <c r="FT19" s="46">
        <v>1841.25</v>
      </c>
      <c r="FU19" s="46">
        <v>0</v>
      </c>
      <c r="FV19" s="46">
        <v>0</v>
      </c>
      <c r="FW19" s="46">
        <v>0</v>
      </c>
      <c r="FX19" s="46">
        <v>0</v>
      </c>
      <c r="GC19" s="46">
        <v>0</v>
      </c>
      <c r="GE19" s="46">
        <v>1841.25</v>
      </c>
      <c r="GF19" s="46">
        <v>1841.25</v>
      </c>
      <c r="GG19" s="46">
        <v>0</v>
      </c>
      <c r="GH19" s="46">
        <v>0</v>
      </c>
      <c r="GI19" s="46">
        <v>0</v>
      </c>
      <c r="GJ19" s="46">
        <v>0</v>
      </c>
      <c r="GO19" s="46">
        <v>7972.0000000000009</v>
      </c>
      <c r="GP19" s="46">
        <v>7972.0000000000009</v>
      </c>
      <c r="GQ19" s="46">
        <v>0</v>
      </c>
      <c r="GR19" s="46">
        <v>0</v>
      </c>
      <c r="GS19" s="46">
        <v>0</v>
      </c>
      <c r="GT19" s="46">
        <v>0</v>
      </c>
      <c r="GU19" s="46">
        <v>0</v>
      </c>
      <c r="GV19" s="46">
        <v>0</v>
      </c>
      <c r="GW19" s="46">
        <v>7972.0000000000009</v>
      </c>
      <c r="GY19" s="46">
        <v>0</v>
      </c>
      <c r="HA19" s="46">
        <v>825.00000000000091</v>
      </c>
      <c r="HB19" s="46">
        <v>11800</v>
      </c>
      <c r="HC19" s="46">
        <v>12625</v>
      </c>
      <c r="HD19" s="46">
        <v>4652.9999999999991</v>
      </c>
      <c r="HE19" s="46">
        <v>19.687972963443144</v>
      </c>
      <c r="HI19" s="46">
        <v>7090.1153846153848</v>
      </c>
      <c r="HJ19" s="46">
        <v>7090.1153846153848</v>
      </c>
      <c r="HK19" s="46">
        <v>0</v>
      </c>
      <c r="HL19" s="46">
        <v>0</v>
      </c>
      <c r="HM19" s="46">
        <v>0</v>
      </c>
      <c r="HN19" s="46">
        <v>0</v>
      </c>
      <c r="HO19" s="46">
        <v>0</v>
      </c>
      <c r="HP19" s="46">
        <v>0</v>
      </c>
      <c r="HQ19" s="46">
        <v>7090.1153846153848</v>
      </c>
      <c r="HR19" s="46">
        <v>2880</v>
      </c>
      <c r="HS19" s="46">
        <v>7532.9999999999991</v>
      </c>
      <c r="HT19" s="46">
        <v>442.88461538461434</v>
      </c>
      <c r="HU19" s="46">
        <v>1.7884693042856952</v>
      </c>
      <c r="HY19" s="46">
        <v>7429</v>
      </c>
      <c r="HZ19" s="46">
        <v>7429</v>
      </c>
      <c r="IA19" s="46">
        <v>0</v>
      </c>
      <c r="IB19" s="46">
        <v>0</v>
      </c>
      <c r="IC19" s="46">
        <v>0</v>
      </c>
      <c r="ID19" s="46">
        <v>0</v>
      </c>
      <c r="IE19" s="46">
        <v>0</v>
      </c>
      <c r="IF19" s="46">
        <v>0</v>
      </c>
      <c r="IG19" s="46">
        <v>7429</v>
      </c>
      <c r="IH19" s="46">
        <v>8664</v>
      </c>
      <c r="II19" s="46">
        <v>9106.8846153846134</v>
      </c>
      <c r="IJ19" s="46">
        <v>1677.8846153846134</v>
      </c>
      <c r="IK19" s="46">
        <v>6.7756815805005255</v>
      </c>
      <c r="IO19" s="46">
        <v>7365</v>
      </c>
      <c r="IP19" s="46">
        <v>7365</v>
      </c>
      <c r="IQ19" s="46">
        <v>0</v>
      </c>
      <c r="IR19" s="46">
        <v>0</v>
      </c>
      <c r="IS19" s="46">
        <v>0</v>
      </c>
      <c r="IT19" s="46">
        <v>0</v>
      </c>
      <c r="IU19" s="46">
        <v>0</v>
      </c>
      <c r="IV19" s="46">
        <v>0</v>
      </c>
      <c r="IW19" s="46">
        <v>7365</v>
      </c>
      <c r="IY19" s="46">
        <v>1677.8846153846134</v>
      </c>
      <c r="IZ19" s="46">
        <v>-5687.1153846153866</v>
      </c>
      <c r="JA19" s="46">
        <v>-23.165439448535182</v>
      </c>
      <c r="JD19" s="46">
        <v>7419</v>
      </c>
      <c r="JE19" s="46">
        <v>7419</v>
      </c>
      <c r="JF19" s="46">
        <v>0</v>
      </c>
      <c r="JG19" s="46">
        <v>0</v>
      </c>
      <c r="JH19" s="46">
        <v>0</v>
      </c>
      <c r="JI19" s="46" t="s">
        <v>1086</v>
      </c>
      <c r="JK19" s="46">
        <v>0</v>
      </c>
      <c r="JL19" s="46">
        <v>7419</v>
      </c>
      <c r="JN19" s="46">
        <v>-5687.1153846153866</v>
      </c>
      <c r="JO19" s="46">
        <v>-13106.115384615387</v>
      </c>
      <c r="JP19" s="46">
        <v>-52.996827273010055</v>
      </c>
      <c r="JS19" s="46">
        <v>6352</v>
      </c>
      <c r="JT19" s="46">
        <v>6352</v>
      </c>
      <c r="JU19" s="46">
        <v>0</v>
      </c>
      <c r="JV19" s="46">
        <v>0</v>
      </c>
      <c r="JW19" s="46">
        <v>0</v>
      </c>
      <c r="KA19" s="46">
        <v>6352</v>
      </c>
      <c r="KC19" s="46">
        <v>-13106.115384615387</v>
      </c>
      <c r="KD19" s="46">
        <v>-19458.115384615387</v>
      </c>
      <c r="KE19" s="46">
        <v>-91.89915956210038</v>
      </c>
      <c r="KH19" s="46">
        <v>0</v>
      </c>
      <c r="KI19" s="46">
        <v>0</v>
      </c>
      <c r="KJ19" s="46">
        <v>0</v>
      </c>
      <c r="KK19" s="46">
        <v>0</v>
      </c>
      <c r="KL19" s="46">
        <v>0</v>
      </c>
      <c r="KP19" s="46">
        <v>0</v>
      </c>
      <c r="KR19" s="46">
        <v>-19458.115384615387</v>
      </c>
      <c r="KS19" s="46">
        <v>-19458.115384615387</v>
      </c>
      <c r="KT19" s="46">
        <v>0</v>
      </c>
      <c r="KW19" s="46">
        <v>0</v>
      </c>
      <c r="KX19" s="46">
        <v>0</v>
      </c>
      <c r="KY19" s="46">
        <v>0</v>
      </c>
      <c r="KZ19" s="46">
        <v>0</v>
      </c>
      <c r="LA19" s="46">
        <v>0</v>
      </c>
      <c r="LE19" s="46">
        <v>0</v>
      </c>
      <c r="LG19" s="46">
        <v>-19458.115384615387</v>
      </c>
      <c r="LH19" s="46">
        <v>-19458.115384615387</v>
      </c>
      <c r="LI19" s="46">
        <v>0</v>
      </c>
      <c r="LL19" s="46">
        <v>7972.0000000000009</v>
      </c>
      <c r="LM19" s="46">
        <v>7090.1153846153848</v>
      </c>
      <c r="LN19" s="46">
        <v>7429</v>
      </c>
      <c r="LO19" s="46">
        <v>7365</v>
      </c>
      <c r="LP19" s="46">
        <v>7419</v>
      </c>
      <c r="LQ19" s="46">
        <v>6352</v>
      </c>
      <c r="LR19" s="46">
        <v>0</v>
      </c>
      <c r="LS19" s="46">
        <v>0</v>
      </c>
      <c r="LT19" s="46">
        <v>43627.11538461539</v>
      </c>
      <c r="LV19" s="46" t="s">
        <v>323</v>
      </c>
    </row>
    <row r="20" spans="1:334">
      <c r="A20" s="74">
        <v>310004520</v>
      </c>
      <c r="B20" s="74">
        <v>310004520</v>
      </c>
      <c r="C20" s="46" t="s">
        <v>1185</v>
      </c>
      <c r="D20" s="98">
        <v>0</v>
      </c>
      <c r="E20" s="98">
        <v>0</v>
      </c>
      <c r="F20" s="98"/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/>
      <c r="P20" s="98"/>
      <c r="Q20" s="98">
        <v>0</v>
      </c>
      <c r="R20" s="98"/>
      <c r="S20" s="98">
        <v>0</v>
      </c>
      <c r="T20" s="98">
        <v>0</v>
      </c>
      <c r="U20" s="98">
        <v>0</v>
      </c>
      <c r="V20" s="98">
        <v>0</v>
      </c>
      <c r="W20" s="98">
        <v>0</v>
      </c>
      <c r="X20" s="98">
        <v>0</v>
      </c>
      <c r="Y20" s="98">
        <v>0</v>
      </c>
      <c r="Z20" s="98">
        <v>0</v>
      </c>
      <c r="AA20" s="98"/>
      <c r="AB20" s="98"/>
      <c r="AC20" s="98">
        <v>0</v>
      </c>
      <c r="AD20" s="98"/>
      <c r="AE20" s="98">
        <v>0</v>
      </c>
      <c r="AF20" s="98">
        <v>0</v>
      </c>
      <c r="AG20" s="98">
        <v>0</v>
      </c>
      <c r="AH20" s="98">
        <v>0</v>
      </c>
      <c r="AI20" s="98">
        <v>0</v>
      </c>
      <c r="AJ20" s="98">
        <v>0</v>
      </c>
      <c r="AK20" s="98">
        <v>0</v>
      </c>
      <c r="AL20" s="98">
        <v>0</v>
      </c>
      <c r="AM20" s="98"/>
      <c r="AN20" s="98"/>
      <c r="AO20" s="98">
        <v>0</v>
      </c>
      <c r="AP20" s="98"/>
      <c r="AQ20" s="98">
        <v>0</v>
      </c>
      <c r="AR20" s="98">
        <v>0</v>
      </c>
      <c r="AS20" s="98">
        <v>0</v>
      </c>
      <c r="AT20" s="98">
        <v>0</v>
      </c>
      <c r="AU20" s="98">
        <v>0</v>
      </c>
      <c r="AV20" s="98">
        <v>0</v>
      </c>
      <c r="AW20" s="98">
        <v>0</v>
      </c>
      <c r="AX20" s="98">
        <v>0</v>
      </c>
      <c r="AY20" s="98"/>
      <c r="AZ20" s="98"/>
      <c r="BA20" s="98">
        <v>0</v>
      </c>
      <c r="BB20" s="98"/>
      <c r="BC20" s="98">
        <v>0</v>
      </c>
      <c r="BD20" s="98">
        <v>0</v>
      </c>
      <c r="BE20" s="98">
        <v>0</v>
      </c>
      <c r="BF20" s="98">
        <v>0</v>
      </c>
      <c r="BG20" s="98">
        <v>0</v>
      </c>
      <c r="BH20" s="98">
        <v>0</v>
      </c>
      <c r="BI20" s="98">
        <v>0</v>
      </c>
      <c r="BJ20" s="98">
        <v>0</v>
      </c>
      <c r="BK20" s="98"/>
      <c r="BL20" s="98"/>
      <c r="BM20" s="46">
        <v>0</v>
      </c>
      <c r="BO20" s="98">
        <v>0</v>
      </c>
      <c r="BP20" s="98">
        <v>0</v>
      </c>
      <c r="BQ20" s="98">
        <v>0</v>
      </c>
      <c r="BR20" s="46">
        <v>0</v>
      </c>
      <c r="BS20" s="46">
        <v>0</v>
      </c>
      <c r="BT20" s="46">
        <v>0</v>
      </c>
      <c r="BU20" s="46">
        <v>0</v>
      </c>
      <c r="BV20" s="46">
        <v>0</v>
      </c>
      <c r="BY20" s="46">
        <v>0</v>
      </c>
      <c r="CA20" s="98">
        <v>0</v>
      </c>
      <c r="CB20" s="98">
        <v>0</v>
      </c>
      <c r="CC20" s="98">
        <v>0</v>
      </c>
      <c r="CD20" s="46">
        <v>0</v>
      </c>
      <c r="CE20" s="46">
        <v>0</v>
      </c>
      <c r="CF20" s="46">
        <v>0</v>
      </c>
      <c r="CG20" s="46">
        <v>0</v>
      </c>
      <c r="CH20" s="46">
        <v>0</v>
      </c>
      <c r="CK20" s="46">
        <v>0</v>
      </c>
      <c r="CM20" s="98">
        <v>0</v>
      </c>
      <c r="CN20" s="98">
        <v>0</v>
      </c>
      <c r="CO20" s="98">
        <v>0</v>
      </c>
      <c r="CP20" s="46">
        <v>0</v>
      </c>
      <c r="CQ20" s="46">
        <v>0</v>
      </c>
      <c r="CR20" s="46">
        <v>0</v>
      </c>
      <c r="CS20" s="46">
        <v>0</v>
      </c>
      <c r="CT20" s="46">
        <v>0</v>
      </c>
      <c r="CW20" s="46">
        <v>0</v>
      </c>
      <c r="CY20" s="98">
        <v>0</v>
      </c>
      <c r="CZ20" s="98">
        <v>0</v>
      </c>
      <c r="DA20" s="98">
        <v>0</v>
      </c>
      <c r="DB20" s="46">
        <v>0</v>
      </c>
      <c r="DC20" s="46">
        <v>0</v>
      </c>
      <c r="DD20" s="46">
        <v>0</v>
      </c>
      <c r="DE20" s="46">
        <v>0</v>
      </c>
      <c r="DF20" s="46">
        <v>0</v>
      </c>
      <c r="DI20" s="98">
        <v>0</v>
      </c>
      <c r="DJ20" s="98"/>
      <c r="DK20" s="98">
        <v>0</v>
      </c>
      <c r="DL20" s="46">
        <v>0</v>
      </c>
      <c r="DM20" s="46">
        <v>0</v>
      </c>
      <c r="DN20" s="46">
        <v>0</v>
      </c>
      <c r="DO20" s="46">
        <v>0</v>
      </c>
      <c r="DP20" s="46">
        <v>0</v>
      </c>
      <c r="DQ20" s="46">
        <v>0</v>
      </c>
      <c r="DR20" s="98">
        <v>0</v>
      </c>
      <c r="DS20" s="98"/>
      <c r="DU20" s="46">
        <v>0</v>
      </c>
      <c r="DW20" s="46">
        <v>0</v>
      </c>
      <c r="DX20" s="46">
        <v>0</v>
      </c>
      <c r="DY20" s="46">
        <v>0</v>
      </c>
      <c r="DZ20" s="46">
        <v>0</v>
      </c>
      <c r="EA20" s="46">
        <v>0</v>
      </c>
      <c r="EB20" s="46">
        <v>0</v>
      </c>
      <c r="EC20" s="46">
        <v>0</v>
      </c>
      <c r="ED20" s="46">
        <v>0</v>
      </c>
      <c r="EG20" s="46">
        <v>0</v>
      </c>
      <c r="EI20" s="46">
        <v>0</v>
      </c>
      <c r="EJ20" s="46">
        <v>0</v>
      </c>
      <c r="EK20" s="46">
        <v>0</v>
      </c>
      <c r="EL20" s="46">
        <v>0</v>
      </c>
      <c r="EM20" s="46">
        <v>0</v>
      </c>
      <c r="EN20" s="46">
        <v>0</v>
      </c>
      <c r="EO20" s="46">
        <v>0</v>
      </c>
      <c r="EP20" s="46">
        <v>0</v>
      </c>
      <c r="ES20" s="46">
        <v>0</v>
      </c>
      <c r="EU20" s="46">
        <v>0</v>
      </c>
      <c r="EV20" s="46">
        <v>0</v>
      </c>
      <c r="EW20" s="46">
        <v>0</v>
      </c>
      <c r="EX20" s="46">
        <v>0</v>
      </c>
      <c r="EY20" s="46">
        <v>0</v>
      </c>
      <c r="EZ20" s="46">
        <v>0</v>
      </c>
      <c r="FE20" s="46">
        <v>0</v>
      </c>
      <c r="FG20" s="46">
        <v>0</v>
      </c>
      <c r="FH20" s="46">
        <v>0</v>
      </c>
      <c r="FI20" s="47">
        <v>0</v>
      </c>
      <c r="FJ20" s="47">
        <v>0</v>
      </c>
      <c r="FK20" s="46">
        <v>0</v>
      </c>
      <c r="FL20" s="46">
        <v>0</v>
      </c>
      <c r="FQ20" s="46">
        <v>0</v>
      </c>
      <c r="FS20" s="46">
        <v>0</v>
      </c>
      <c r="FT20" s="46">
        <v>0</v>
      </c>
      <c r="FU20" s="46">
        <v>0</v>
      </c>
      <c r="FV20" s="46">
        <v>0</v>
      </c>
      <c r="FW20" s="46">
        <v>0</v>
      </c>
      <c r="FX20" s="46">
        <v>0</v>
      </c>
      <c r="GC20" s="46">
        <v>0</v>
      </c>
      <c r="GE20" s="46">
        <v>0</v>
      </c>
      <c r="GF20" s="46">
        <v>0</v>
      </c>
      <c r="GG20" s="46">
        <v>0</v>
      </c>
      <c r="GH20" s="46">
        <v>0</v>
      </c>
      <c r="GI20" s="46">
        <v>0</v>
      </c>
      <c r="GJ20" s="46">
        <v>0</v>
      </c>
      <c r="GO20" s="46">
        <v>0</v>
      </c>
      <c r="GP20" s="46">
        <v>0</v>
      </c>
      <c r="GQ20" s="46">
        <v>0</v>
      </c>
      <c r="GR20" s="46">
        <v>0</v>
      </c>
      <c r="GS20" s="46">
        <v>0</v>
      </c>
      <c r="GT20" s="46">
        <v>0</v>
      </c>
      <c r="GU20" s="46">
        <v>0</v>
      </c>
      <c r="GV20" s="46">
        <v>0</v>
      </c>
      <c r="GW20" s="46">
        <v>0</v>
      </c>
      <c r="GY20" s="46">
        <v>0</v>
      </c>
      <c r="HA20" s="46">
        <v>0</v>
      </c>
      <c r="HB20" s="46">
        <v>0</v>
      </c>
      <c r="HC20" s="46">
        <v>0</v>
      </c>
      <c r="HD20" s="46">
        <v>0</v>
      </c>
      <c r="HE20" s="46">
        <v>0</v>
      </c>
      <c r="HI20" s="46">
        <v>0</v>
      </c>
      <c r="HJ20" s="46">
        <v>0</v>
      </c>
      <c r="HK20" s="46">
        <v>0</v>
      </c>
      <c r="HL20" s="46">
        <v>0</v>
      </c>
      <c r="HM20" s="46">
        <v>0</v>
      </c>
      <c r="HN20" s="46">
        <v>0</v>
      </c>
      <c r="HO20" s="46">
        <v>0</v>
      </c>
      <c r="HP20" s="46">
        <v>0</v>
      </c>
      <c r="HQ20" s="46">
        <v>0</v>
      </c>
      <c r="HR20" s="46">
        <v>0</v>
      </c>
      <c r="HS20" s="46">
        <v>0</v>
      </c>
      <c r="HT20" s="46">
        <v>0</v>
      </c>
      <c r="HU20" s="46">
        <v>0</v>
      </c>
      <c r="HY20" s="46">
        <v>0</v>
      </c>
      <c r="HZ20" s="46">
        <v>0</v>
      </c>
      <c r="IA20" s="46">
        <v>0</v>
      </c>
      <c r="IB20" s="46">
        <v>0</v>
      </c>
      <c r="IC20" s="46">
        <v>0</v>
      </c>
      <c r="ID20" s="46">
        <v>0</v>
      </c>
      <c r="IE20" s="46">
        <v>0</v>
      </c>
      <c r="IF20" s="46">
        <v>0</v>
      </c>
      <c r="IG20" s="46">
        <v>0</v>
      </c>
      <c r="IH20" s="46">
        <v>0</v>
      </c>
      <c r="II20" s="46">
        <v>0</v>
      </c>
      <c r="IJ20" s="46">
        <v>0</v>
      </c>
      <c r="IK20" s="46">
        <v>0</v>
      </c>
      <c r="IO20" s="46">
        <v>0</v>
      </c>
      <c r="IP20" s="46">
        <v>0</v>
      </c>
      <c r="IQ20" s="46">
        <v>0</v>
      </c>
      <c r="IR20" s="46">
        <v>0</v>
      </c>
      <c r="IS20" s="46">
        <v>0</v>
      </c>
      <c r="IT20" s="46">
        <v>0</v>
      </c>
      <c r="IU20" s="46">
        <v>0</v>
      </c>
      <c r="IV20" s="46">
        <v>0</v>
      </c>
      <c r="IW20" s="46">
        <v>0</v>
      </c>
      <c r="IY20" s="46">
        <v>0</v>
      </c>
      <c r="IZ20" s="46">
        <v>0</v>
      </c>
      <c r="JA20" s="46">
        <v>0</v>
      </c>
      <c r="JD20" s="46">
        <v>0</v>
      </c>
      <c r="JE20" s="46">
        <v>0</v>
      </c>
      <c r="JF20" s="46">
        <v>0</v>
      </c>
      <c r="JG20" s="46">
        <v>0</v>
      </c>
      <c r="JH20" s="46">
        <v>0</v>
      </c>
      <c r="JI20" s="46" t="s">
        <v>1086</v>
      </c>
      <c r="JK20" s="46">
        <v>0</v>
      </c>
      <c r="JL20" s="46">
        <v>0</v>
      </c>
      <c r="JN20" s="46">
        <v>0</v>
      </c>
      <c r="JO20" s="46">
        <v>0</v>
      </c>
      <c r="JP20" s="46">
        <v>0</v>
      </c>
      <c r="JS20" s="46">
        <v>0</v>
      </c>
      <c r="JT20" s="46">
        <v>0</v>
      </c>
      <c r="JV20" s="46">
        <v>0</v>
      </c>
      <c r="JW20" s="46">
        <v>0</v>
      </c>
      <c r="KA20" s="46">
        <v>0</v>
      </c>
      <c r="KC20" s="46">
        <v>0</v>
      </c>
      <c r="KD20" s="46">
        <v>0</v>
      </c>
      <c r="KE20" s="46">
        <v>0</v>
      </c>
      <c r="KH20" s="46">
        <v>0</v>
      </c>
      <c r="KI20" s="46">
        <v>0</v>
      </c>
      <c r="KK20" s="46">
        <v>0</v>
      </c>
      <c r="KL20" s="46">
        <v>0</v>
      </c>
      <c r="KP20" s="46">
        <v>0</v>
      </c>
      <c r="KR20" s="46">
        <v>0</v>
      </c>
      <c r="KS20" s="46">
        <v>0</v>
      </c>
      <c r="KT20" s="46">
        <v>0</v>
      </c>
      <c r="KW20" s="46">
        <v>0</v>
      </c>
      <c r="KX20" s="46">
        <v>0</v>
      </c>
      <c r="KY20" s="46">
        <v>0</v>
      </c>
      <c r="KZ20" s="46">
        <v>0</v>
      </c>
      <c r="LA20" s="46">
        <v>0</v>
      </c>
      <c r="LE20" s="46">
        <v>0</v>
      </c>
      <c r="LG20" s="46">
        <v>0</v>
      </c>
      <c r="LH20" s="46">
        <v>0</v>
      </c>
      <c r="LI20" s="46">
        <v>0</v>
      </c>
      <c r="LL20" s="46">
        <v>0</v>
      </c>
      <c r="LM20" s="46">
        <v>0</v>
      </c>
      <c r="LN20" s="46">
        <v>0</v>
      </c>
      <c r="LO20" s="46">
        <v>0</v>
      </c>
      <c r="LP20" s="46">
        <v>0</v>
      </c>
      <c r="LQ20" s="46">
        <v>0</v>
      </c>
      <c r="LR20" s="46">
        <v>0</v>
      </c>
      <c r="LS20" s="46">
        <v>0</v>
      </c>
      <c r="LT20" s="46">
        <v>0</v>
      </c>
      <c r="LV20" s="46" t="s">
        <v>323</v>
      </c>
    </row>
    <row r="21" spans="1:334">
      <c r="C21" s="46" t="s">
        <v>91</v>
      </c>
      <c r="D21" s="98">
        <v>4832.6230158730204</v>
      </c>
      <c r="E21" s="98">
        <v>5800</v>
      </c>
      <c r="F21" s="98">
        <v>0</v>
      </c>
      <c r="G21" s="98">
        <v>6830.4677992980505</v>
      </c>
      <c r="H21" s="98">
        <v>3529.9994160314732</v>
      </c>
      <c r="I21" s="98">
        <v>3300.4683832665778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11520</v>
      </c>
      <c r="R21" s="98">
        <v>0</v>
      </c>
      <c r="S21" s="98">
        <v>7525.6823354482385</v>
      </c>
      <c r="T21" s="98">
        <v>2613.7970176022222</v>
      </c>
      <c r="U21" s="98">
        <v>2447.8853178460167</v>
      </c>
      <c r="V21" s="98">
        <v>2464</v>
      </c>
      <c r="W21" s="98">
        <v>0</v>
      </c>
      <c r="X21" s="98">
        <v>0</v>
      </c>
      <c r="Y21" s="98">
        <v>0</v>
      </c>
      <c r="Z21" s="98">
        <v>0</v>
      </c>
      <c r="AA21" s="98">
        <v>0</v>
      </c>
      <c r="AB21" s="98">
        <v>0</v>
      </c>
      <c r="AC21" s="98">
        <v>0</v>
      </c>
      <c r="AD21" s="98">
        <v>0</v>
      </c>
      <c r="AE21" s="98">
        <v>3757.2748608752668</v>
      </c>
      <c r="AF21" s="98">
        <v>1989.5695681887216</v>
      </c>
      <c r="AG21" s="98">
        <v>1767.7052926865451</v>
      </c>
      <c r="AH21" s="98">
        <v>0</v>
      </c>
      <c r="AI21" s="98">
        <v>0</v>
      </c>
      <c r="AJ21" s="98">
        <v>0</v>
      </c>
      <c r="AK21" s="98">
        <v>0</v>
      </c>
      <c r="AL21" s="98">
        <v>0</v>
      </c>
      <c r="AM21" s="98">
        <v>0</v>
      </c>
      <c r="AN21" s="98">
        <v>0</v>
      </c>
      <c r="AO21" s="98">
        <v>11520</v>
      </c>
      <c r="AP21" s="98">
        <v>0</v>
      </c>
      <c r="AQ21" s="98">
        <v>4896.7891967220494</v>
      </c>
      <c r="AR21" s="98">
        <v>1524.8608889338868</v>
      </c>
      <c r="AS21" s="98">
        <v>1259.9283077881621</v>
      </c>
      <c r="AT21" s="98">
        <v>2112</v>
      </c>
      <c r="AU21" s="98">
        <v>0</v>
      </c>
      <c r="AV21" s="98">
        <v>0</v>
      </c>
      <c r="AW21" s="98">
        <v>0</v>
      </c>
      <c r="AX21" s="98">
        <v>0</v>
      </c>
      <c r="AY21" s="98">
        <v>0</v>
      </c>
      <c r="AZ21" s="98">
        <v>0</v>
      </c>
      <c r="BA21" s="98">
        <v>9120</v>
      </c>
      <c r="BB21" s="98">
        <v>0</v>
      </c>
      <c r="BC21" s="98">
        <v>8751.1558994026473</v>
      </c>
      <c r="BD21" s="98">
        <v>3258.8972875809022</v>
      </c>
      <c r="BE21" s="98">
        <v>4517.2586118217441</v>
      </c>
      <c r="BF21" s="98">
        <v>975</v>
      </c>
      <c r="BG21" s="98">
        <v>0</v>
      </c>
      <c r="BH21" s="98">
        <v>0</v>
      </c>
      <c r="BI21" s="98">
        <v>0</v>
      </c>
      <c r="BJ21" s="98">
        <v>0</v>
      </c>
      <c r="BK21" s="98">
        <v>0</v>
      </c>
      <c r="BL21" s="98">
        <v>0</v>
      </c>
      <c r="BM21" s="46">
        <v>0</v>
      </c>
      <c r="BN21" s="46">
        <v>0</v>
      </c>
      <c r="BO21" s="98">
        <v>6250.4475518705185</v>
      </c>
      <c r="BP21" s="98">
        <v>2360.3978571480598</v>
      </c>
      <c r="BQ21" s="98">
        <v>2915.0496947224588</v>
      </c>
      <c r="BR21" s="46">
        <v>975</v>
      </c>
      <c r="BS21" s="46">
        <v>0</v>
      </c>
      <c r="BT21" s="46">
        <v>0</v>
      </c>
      <c r="BU21" s="46">
        <v>0</v>
      </c>
      <c r="BV21" s="46">
        <v>0</v>
      </c>
      <c r="BW21" s="46">
        <v>0</v>
      </c>
      <c r="BX21" s="46">
        <v>0</v>
      </c>
      <c r="BY21" s="46">
        <v>5760</v>
      </c>
      <c r="BZ21" s="46">
        <v>0</v>
      </c>
      <c r="CA21" s="98">
        <v>5065.3459883242131</v>
      </c>
      <c r="CB21" s="98">
        <v>1782.064105836567</v>
      </c>
      <c r="CC21" s="98">
        <v>2308.2818824876458</v>
      </c>
      <c r="CD21" s="46">
        <v>975</v>
      </c>
      <c r="CE21" s="46">
        <v>0</v>
      </c>
      <c r="CF21" s="46">
        <v>0</v>
      </c>
      <c r="CG21" s="46">
        <v>0</v>
      </c>
      <c r="CH21" s="46">
        <v>0</v>
      </c>
      <c r="CI21" s="46">
        <v>0</v>
      </c>
      <c r="CJ21" s="46">
        <v>0</v>
      </c>
      <c r="CK21" s="46">
        <v>0</v>
      </c>
      <c r="CL21" s="46">
        <v>0</v>
      </c>
      <c r="CM21" s="98">
        <v>3934.342868094931</v>
      </c>
      <c r="CN21" s="98">
        <v>1369.6792109729322</v>
      </c>
      <c r="CO21" s="98">
        <v>1589.663657121999</v>
      </c>
      <c r="CP21" s="46">
        <v>975</v>
      </c>
      <c r="CQ21" s="46">
        <v>0</v>
      </c>
      <c r="CR21" s="46">
        <v>0</v>
      </c>
      <c r="CS21" s="46">
        <v>0</v>
      </c>
      <c r="CT21" s="46">
        <v>0</v>
      </c>
      <c r="CU21" s="46">
        <v>0</v>
      </c>
      <c r="CV21" s="46">
        <v>0</v>
      </c>
      <c r="CW21" s="46">
        <v>32832</v>
      </c>
      <c r="CX21" s="46">
        <v>0</v>
      </c>
      <c r="CY21" s="98">
        <v>8931.4500000000007</v>
      </c>
      <c r="CZ21" s="98">
        <v>2598</v>
      </c>
      <c r="DA21" s="98">
        <v>4683.45</v>
      </c>
      <c r="DB21" s="46">
        <v>1650</v>
      </c>
      <c r="DC21" s="46">
        <v>0</v>
      </c>
      <c r="DD21" s="46">
        <v>0</v>
      </c>
      <c r="DE21" s="46">
        <v>0</v>
      </c>
      <c r="DF21" s="46">
        <v>0</v>
      </c>
      <c r="DG21" s="46">
        <v>0</v>
      </c>
      <c r="DH21" s="46">
        <v>0</v>
      </c>
      <c r="DI21" s="98">
        <v>0</v>
      </c>
      <c r="DJ21" s="98">
        <v>0</v>
      </c>
      <c r="DK21" s="98">
        <v>7351.9499999999989</v>
      </c>
      <c r="DL21" s="46">
        <v>2646</v>
      </c>
      <c r="DM21" s="46">
        <v>3055.9499999999994</v>
      </c>
      <c r="DN21" s="46">
        <v>1650</v>
      </c>
      <c r="DO21" s="46">
        <v>0</v>
      </c>
      <c r="DP21" s="46">
        <v>0</v>
      </c>
      <c r="DQ21" s="46">
        <v>0</v>
      </c>
      <c r="DR21" s="98">
        <v>0</v>
      </c>
      <c r="DS21" s="98">
        <v>0</v>
      </c>
      <c r="DT21" s="46">
        <v>0</v>
      </c>
      <c r="DU21" s="46">
        <v>0</v>
      </c>
      <c r="DV21" s="46">
        <v>0</v>
      </c>
      <c r="DW21" s="46">
        <v>6184.95</v>
      </c>
      <c r="DX21" s="46">
        <v>2062</v>
      </c>
      <c r="DY21" s="46">
        <v>2472.9499999999998</v>
      </c>
      <c r="DZ21" s="46">
        <v>1650</v>
      </c>
      <c r="EA21" s="46">
        <v>0</v>
      </c>
      <c r="EB21" s="46">
        <v>0</v>
      </c>
      <c r="EC21" s="46">
        <v>0</v>
      </c>
      <c r="ED21" s="46">
        <v>0</v>
      </c>
      <c r="EE21" s="46">
        <v>0</v>
      </c>
      <c r="EF21" s="46">
        <v>0</v>
      </c>
      <c r="EG21" s="46">
        <v>0</v>
      </c>
      <c r="EH21" s="46">
        <v>0</v>
      </c>
      <c r="EI21" s="46">
        <v>4954.6499999999996</v>
      </c>
      <c r="EJ21" s="46">
        <v>1575</v>
      </c>
      <c r="EK21" s="46">
        <v>1729.65</v>
      </c>
      <c r="EL21" s="46">
        <v>1650</v>
      </c>
      <c r="EM21" s="46">
        <v>0</v>
      </c>
      <c r="EN21" s="46">
        <v>0</v>
      </c>
      <c r="EO21" s="46">
        <v>0</v>
      </c>
      <c r="EP21" s="46">
        <v>0</v>
      </c>
      <c r="EQ21" s="46">
        <v>0</v>
      </c>
      <c r="ER21" s="46">
        <v>0</v>
      </c>
      <c r="ES21" s="46">
        <v>0</v>
      </c>
      <c r="ET21" s="46">
        <v>0</v>
      </c>
      <c r="EU21" s="46">
        <v>5349.25</v>
      </c>
      <c r="EV21" s="46">
        <v>1841.25</v>
      </c>
      <c r="EW21" s="46">
        <v>2031.75</v>
      </c>
      <c r="EX21" s="46">
        <v>1476.25</v>
      </c>
      <c r="EY21" s="46">
        <v>0</v>
      </c>
      <c r="EZ21" s="46">
        <v>0</v>
      </c>
      <c r="FA21" s="46">
        <v>0</v>
      </c>
      <c r="FB21" s="46">
        <v>0</v>
      </c>
      <c r="FC21" s="46">
        <v>0</v>
      </c>
      <c r="FD21" s="46">
        <v>0</v>
      </c>
      <c r="FE21" s="46">
        <v>0</v>
      </c>
      <c r="FF21" s="46">
        <v>0</v>
      </c>
      <c r="FG21" s="46">
        <v>5349.25</v>
      </c>
      <c r="FH21" s="46">
        <v>1841.25</v>
      </c>
      <c r="FI21" s="47">
        <v>2031.75</v>
      </c>
      <c r="FJ21" s="47">
        <v>1476.25</v>
      </c>
      <c r="FK21" s="46">
        <v>0</v>
      </c>
      <c r="FL21" s="46">
        <v>0</v>
      </c>
      <c r="FM21" s="46">
        <v>0</v>
      </c>
      <c r="FN21" s="46">
        <v>0</v>
      </c>
      <c r="FO21" s="46">
        <v>0</v>
      </c>
      <c r="FP21" s="46">
        <v>0</v>
      </c>
      <c r="FQ21" s="46">
        <v>0</v>
      </c>
      <c r="FR21" s="46">
        <v>0</v>
      </c>
      <c r="FS21" s="46">
        <v>5349.25</v>
      </c>
      <c r="FT21" s="46">
        <v>1841.25</v>
      </c>
      <c r="FU21" s="46">
        <v>2031.75</v>
      </c>
      <c r="FV21" s="46">
        <v>1476.25</v>
      </c>
      <c r="FW21" s="46">
        <v>0</v>
      </c>
      <c r="FX21" s="46">
        <v>0</v>
      </c>
      <c r="FY21" s="46">
        <v>0</v>
      </c>
      <c r="FZ21" s="46">
        <v>0</v>
      </c>
      <c r="GA21" s="46">
        <v>0</v>
      </c>
      <c r="GB21" s="46">
        <v>0</v>
      </c>
      <c r="GC21" s="46">
        <v>0</v>
      </c>
      <c r="GD21" s="46">
        <v>0</v>
      </c>
      <c r="GE21" s="46">
        <v>5349.25</v>
      </c>
      <c r="GF21" s="46">
        <v>1841.25</v>
      </c>
      <c r="GG21" s="46">
        <v>2031.75</v>
      </c>
      <c r="GH21" s="46">
        <v>1476.25</v>
      </c>
      <c r="GI21" s="46">
        <v>0</v>
      </c>
      <c r="GJ21" s="46">
        <v>0</v>
      </c>
      <c r="GK21" s="46">
        <v>0</v>
      </c>
      <c r="GL21" s="46">
        <v>0</v>
      </c>
      <c r="GM21" s="46">
        <v>0</v>
      </c>
      <c r="GO21" s="46">
        <v>18434.214192343607</v>
      </c>
      <c r="GP21" s="46">
        <v>9658.226890756303</v>
      </c>
      <c r="GQ21" s="46">
        <v>8775.9873015873018</v>
      </c>
      <c r="GR21" s="46">
        <v>4576</v>
      </c>
      <c r="GS21" s="46">
        <v>0</v>
      </c>
      <c r="GT21" s="46">
        <v>0</v>
      </c>
      <c r="GU21" s="46">
        <v>0</v>
      </c>
      <c r="GV21" s="46">
        <v>0</v>
      </c>
      <c r="GW21" s="46">
        <v>23010.214192343607</v>
      </c>
      <c r="GX21" s="46">
        <v>0</v>
      </c>
      <c r="GY21" s="46">
        <v>0</v>
      </c>
      <c r="GZ21" s="46">
        <v>0</v>
      </c>
      <c r="HA21" s="46">
        <v>4832.6230158730204</v>
      </c>
      <c r="HB21" s="46">
        <v>28840</v>
      </c>
      <c r="HC21" s="46">
        <v>33672.623015873018</v>
      </c>
      <c r="HD21" s="46">
        <v>10662.408823529411</v>
      </c>
      <c r="HE21" s="46">
        <v>13.327293405920674</v>
      </c>
      <c r="HI21" s="46">
        <v>20101.292307692311</v>
      </c>
      <c r="HJ21" s="46">
        <v>8771.038461538461</v>
      </c>
      <c r="HK21" s="46">
        <v>11330.253846153848</v>
      </c>
      <c r="HL21" s="46">
        <v>3900</v>
      </c>
      <c r="HM21" s="46">
        <v>0</v>
      </c>
      <c r="HN21" s="46">
        <v>0</v>
      </c>
      <c r="HO21" s="46">
        <v>0</v>
      </c>
      <c r="HP21" s="46">
        <v>0</v>
      </c>
      <c r="HQ21" s="46">
        <v>24001.292307692311</v>
      </c>
      <c r="HR21" s="46">
        <v>14880</v>
      </c>
      <c r="HS21" s="46">
        <v>25542.408823529411</v>
      </c>
      <c r="HT21" s="46">
        <v>1541.1165158371014</v>
      </c>
      <c r="HU21" s="46">
        <v>1.6859386454841936</v>
      </c>
      <c r="HY21" s="46">
        <v>20823</v>
      </c>
      <c r="HZ21" s="46">
        <v>8881</v>
      </c>
      <c r="IA21" s="46">
        <v>11941.999999999998</v>
      </c>
      <c r="IB21" s="46">
        <v>6600</v>
      </c>
      <c r="IC21" s="46">
        <v>0</v>
      </c>
      <c r="ID21" s="46">
        <v>0</v>
      </c>
      <c r="IE21" s="46">
        <v>0</v>
      </c>
      <c r="IF21" s="46">
        <v>0</v>
      </c>
      <c r="IG21" s="46">
        <v>27423</v>
      </c>
      <c r="IH21" s="46">
        <v>32832</v>
      </c>
      <c r="II21" s="46">
        <v>34373.1165158371</v>
      </c>
      <c r="IJ21" s="46">
        <v>6950.1165158371005</v>
      </c>
      <c r="IK21" s="46">
        <v>7.6032343461733953</v>
      </c>
      <c r="IO21" s="46">
        <v>15492</v>
      </c>
      <c r="IP21" s="46">
        <v>7365</v>
      </c>
      <c r="IQ21" s="46">
        <v>8127</v>
      </c>
      <c r="IR21" s="46">
        <v>5905</v>
      </c>
      <c r="IS21" s="46">
        <v>0</v>
      </c>
      <c r="IT21" s="46">
        <v>0</v>
      </c>
      <c r="IU21" s="46">
        <v>0</v>
      </c>
      <c r="IV21" s="46">
        <v>0</v>
      </c>
      <c r="IW21" s="46">
        <v>21397</v>
      </c>
      <c r="IX21" s="46">
        <v>0</v>
      </c>
      <c r="IY21" s="46">
        <v>6950.1165158371005</v>
      </c>
      <c r="IZ21" s="46">
        <v>-14446.8834841629</v>
      </c>
      <c r="JA21" s="46">
        <v>-20.255479951623453</v>
      </c>
      <c r="JD21" s="46">
        <v>15209</v>
      </c>
      <c r="JE21" s="46">
        <v>7419</v>
      </c>
      <c r="JF21" s="46">
        <v>7790</v>
      </c>
      <c r="JG21" s="46">
        <v>6070</v>
      </c>
      <c r="JH21" s="46">
        <v>0</v>
      </c>
      <c r="JI21" s="46">
        <v>0</v>
      </c>
      <c r="JJ21" s="46">
        <v>0</v>
      </c>
      <c r="JK21" s="46">
        <v>0</v>
      </c>
      <c r="JL21" s="46">
        <v>21279</v>
      </c>
      <c r="JM21" s="46">
        <v>0</v>
      </c>
      <c r="JN21" s="46">
        <v>-14446.8834841629</v>
      </c>
      <c r="JO21" s="46">
        <v>-35725.8834841629</v>
      </c>
      <c r="JP21" s="46">
        <v>-50.367804150800652</v>
      </c>
      <c r="JS21" s="46">
        <v>13779</v>
      </c>
      <c r="JT21" s="46">
        <v>6352</v>
      </c>
      <c r="JU21" s="46">
        <v>7427</v>
      </c>
      <c r="JV21" s="46">
        <v>5871</v>
      </c>
      <c r="JW21" s="46">
        <v>0</v>
      </c>
      <c r="JX21" s="46">
        <v>0</v>
      </c>
      <c r="JY21" s="46">
        <v>0</v>
      </c>
      <c r="JZ21" s="46">
        <v>0</v>
      </c>
      <c r="KA21" s="46">
        <v>19650</v>
      </c>
      <c r="KB21" s="46">
        <v>0</v>
      </c>
      <c r="KC21" s="46">
        <v>-35725.8834841629</v>
      </c>
      <c r="KD21" s="46">
        <v>-55375.8834841629</v>
      </c>
      <c r="KE21" s="46">
        <v>-84.543333563607476</v>
      </c>
      <c r="KH21" s="46">
        <v>0</v>
      </c>
      <c r="KI21" s="46">
        <v>0</v>
      </c>
      <c r="KJ21" s="46">
        <v>0</v>
      </c>
      <c r="KK21" s="46">
        <v>0</v>
      </c>
      <c r="KL21" s="46">
        <v>0</v>
      </c>
      <c r="KM21" s="46">
        <v>0</v>
      </c>
      <c r="KN21" s="46">
        <v>0</v>
      </c>
      <c r="KO21" s="46">
        <v>0</v>
      </c>
      <c r="KP21" s="46">
        <v>0</v>
      </c>
      <c r="KQ21" s="46">
        <v>0</v>
      </c>
      <c r="KR21" s="46">
        <v>-55375.8834841629</v>
      </c>
      <c r="KS21" s="46">
        <v>-55375.8834841629</v>
      </c>
      <c r="KT21" s="46">
        <v>0</v>
      </c>
      <c r="KW21" s="46">
        <v>0</v>
      </c>
      <c r="KX21" s="46">
        <v>0</v>
      </c>
      <c r="KY21" s="46">
        <v>0</v>
      </c>
      <c r="KZ21" s="46">
        <v>0</v>
      </c>
      <c r="LA21" s="46">
        <v>0</v>
      </c>
      <c r="LB21" s="46">
        <v>0</v>
      </c>
      <c r="LC21" s="46">
        <v>0</v>
      </c>
      <c r="LD21" s="46">
        <v>0</v>
      </c>
      <c r="LE21" s="46">
        <v>0</v>
      </c>
      <c r="LF21" s="46">
        <v>0</v>
      </c>
      <c r="LG21" s="46">
        <v>-55375.8834841629</v>
      </c>
      <c r="LH21" s="46">
        <v>-55375.8834841629</v>
      </c>
      <c r="LI21" s="46">
        <v>0</v>
      </c>
      <c r="LL21" s="46">
        <v>23010.214192343607</v>
      </c>
      <c r="LM21" s="46">
        <v>24001.292307692311</v>
      </c>
      <c r="LN21" s="46">
        <v>27423</v>
      </c>
      <c r="LO21" s="46">
        <v>21397</v>
      </c>
      <c r="LP21" s="46">
        <v>21279</v>
      </c>
      <c r="LQ21" s="46">
        <v>19650</v>
      </c>
      <c r="LR21" s="46">
        <v>0</v>
      </c>
      <c r="LS21" s="46">
        <v>0</v>
      </c>
      <c r="LT21" s="46">
        <v>136760.50650003593</v>
      </c>
    </row>
    <row r="22" spans="1:334">
      <c r="A22" s="74" t="s">
        <v>143</v>
      </c>
      <c r="B22" s="97">
        <v>180</v>
      </c>
      <c r="C22" s="46" t="s">
        <v>1186</v>
      </c>
      <c r="D22" s="98">
        <v>25588.023015873023</v>
      </c>
      <c r="E22" s="98">
        <v>42300</v>
      </c>
      <c r="F22" s="98">
        <v>0</v>
      </c>
      <c r="G22" s="98">
        <v>34304.105962299276</v>
      </c>
      <c r="H22" s="98">
        <v>16484.473317965414</v>
      </c>
      <c r="I22" s="98">
        <v>17819.632644333855</v>
      </c>
      <c r="J22" s="98">
        <v>0</v>
      </c>
      <c r="K22" s="98">
        <v>0</v>
      </c>
      <c r="L22" s="98">
        <v>0</v>
      </c>
      <c r="M22" s="98">
        <v>0</v>
      </c>
      <c r="N22" s="98">
        <v>0</v>
      </c>
      <c r="O22" s="98">
        <v>0</v>
      </c>
      <c r="P22" s="98">
        <v>0</v>
      </c>
      <c r="Q22" s="98">
        <v>34560</v>
      </c>
      <c r="R22" s="98">
        <v>0</v>
      </c>
      <c r="S22" s="98">
        <v>31134.127050715622</v>
      </c>
      <c r="T22" s="98">
        <v>15114.876840515006</v>
      </c>
      <c r="U22" s="98">
        <v>13203.250210200611</v>
      </c>
      <c r="V22" s="98">
        <v>2816</v>
      </c>
      <c r="W22" s="98">
        <v>0</v>
      </c>
      <c r="X22" s="98">
        <v>0</v>
      </c>
      <c r="Y22" s="98">
        <v>0</v>
      </c>
      <c r="Z22" s="98">
        <v>0</v>
      </c>
      <c r="AA22" s="98">
        <v>0</v>
      </c>
      <c r="AB22" s="98">
        <v>0</v>
      </c>
      <c r="AC22" s="98">
        <v>0</v>
      </c>
      <c r="AD22" s="98">
        <v>0</v>
      </c>
      <c r="AE22" s="98">
        <v>23745.213296944239</v>
      </c>
      <c r="AF22" s="98">
        <v>11584.67824640664</v>
      </c>
      <c r="AG22" s="98">
        <v>9372.5350505375991</v>
      </c>
      <c r="AH22" s="98">
        <v>2288</v>
      </c>
      <c r="AI22" s="98">
        <v>500</v>
      </c>
      <c r="AJ22" s="98">
        <v>0</v>
      </c>
      <c r="AK22" s="98">
        <v>0</v>
      </c>
      <c r="AL22" s="98">
        <v>0</v>
      </c>
      <c r="AM22" s="98">
        <v>0</v>
      </c>
      <c r="AN22" s="98">
        <v>0</v>
      </c>
      <c r="AO22" s="98">
        <v>54720</v>
      </c>
      <c r="AP22" s="98">
        <v>0</v>
      </c>
      <c r="AQ22" s="98">
        <v>21627.826950908799</v>
      </c>
      <c r="AR22" s="98">
        <v>10372.339785563989</v>
      </c>
      <c r="AS22" s="98">
        <v>6327.4871653448081</v>
      </c>
      <c r="AT22" s="98">
        <v>4928</v>
      </c>
      <c r="AU22" s="98">
        <v>0</v>
      </c>
      <c r="AV22" s="98">
        <v>0</v>
      </c>
      <c r="AW22" s="98">
        <v>0</v>
      </c>
      <c r="AX22" s="98">
        <v>0</v>
      </c>
      <c r="AY22" s="98">
        <v>0</v>
      </c>
      <c r="AZ22" s="98">
        <v>0</v>
      </c>
      <c r="BA22" s="98">
        <v>20640</v>
      </c>
      <c r="BB22" s="98">
        <v>0</v>
      </c>
      <c r="BC22" s="98">
        <v>43628.243745702181</v>
      </c>
      <c r="BD22" s="98">
        <v>14794.221663604982</v>
      </c>
      <c r="BE22" s="98">
        <v>23784.022082097192</v>
      </c>
      <c r="BF22" s="98">
        <v>5050</v>
      </c>
      <c r="BG22" s="98">
        <v>0</v>
      </c>
      <c r="BH22" s="98">
        <v>0</v>
      </c>
      <c r="BI22" s="98">
        <v>0</v>
      </c>
      <c r="BJ22" s="98">
        <v>0</v>
      </c>
      <c r="BK22" s="98">
        <v>0</v>
      </c>
      <c r="BL22" s="98">
        <v>0</v>
      </c>
      <c r="BM22" s="46">
        <v>0</v>
      </c>
      <c r="BN22" s="46">
        <v>0</v>
      </c>
      <c r="BO22" s="98">
        <v>33211.613512677744</v>
      </c>
      <c r="BP22" s="98">
        <v>12878.890536630512</v>
      </c>
      <c r="BQ22" s="98">
        <v>15282.722976047231</v>
      </c>
      <c r="BR22" s="46">
        <v>5050</v>
      </c>
      <c r="BS22" s="46">
        <v>0</v>
      </c>
      <c r="BT22" s="46">
        <v>0</v>
      </c>
      <c r="BU22" s="46">
        <v>0</v>
      </c>
      <c r="BV22" s="46">
        <v>0</v>
      </c>
      <c r="BW22" s="46">
        <v>0</v>
      </c>
      <c r="BX22" s="46">
        <v>0</v>
      </c>
      <c r="BY22" s="46">
        <v>5760</v>
      </c>
      <c r="BZ22" s="46">
        <v>0</v>
      </c>
      <c r="CA22" s="98">
        <v>27752.707424840824</v>
      </c>
      <c r="CB22" s="98">
        <v>9731.3707863032778</v>
      </c>
      <c r="CC22" s="98">
        <v>12971.336638537545</v>
      </c>
      <c r="CD22" s="46">
        <v>5050</v>
      </c>
      <c r="CE22" s="46">
        <v>0</v>
      </c>
      <c r="CF22" s="46">
        <v>0</v>
      </c>
      <c r="CG22" s="46">
        <v>0</v>
      </c>
      <c r="CH22" s="46">
        <v>0</v>
      </c>
      <c r="CI22" s="46">
        <v>0</v>
      </c>
      <c r="CJ22" s="46">
        <v>0</v>
      </c>
      <c r="CK22" s="46">
        <v>0</v>
      </c>
      <c r="CL22" s="46">
        <v>0</v>
      </c>
      <c r="CM22" s="98">
        <v>22597.300884544835</v>
      </c>
      <c r="CN22" s="98">
        <v>8752.1891746333895</v>
      </c>
      <c r="CO22" s="98">
        <v>8795.1117099114417</v>
      </c>
      <c r="CP22" s="46">
        <v>5050</v>
      </c>
      <c r="CQ22" s="46">
        <v>0</v>
      </c>
      <c r="CR22" s="46">
        <v>0</v>
      </c>
      <c r="CS22" s="46">
        <v>0</v>
      </c>
      <c r="CT22" s="46">
        <v>0</v>
      </c>
      <c r="CU22" s="46">
        <v>0</v>
      </c>
      <c r="CV22" s="46">
        <v>0</v>
      </c>
      <c r="CW22" s="46">
        <v>142272</v>
      </c>
      <c r="CX22" s="46">
        <v>0</v>
      </c>
      <c r="CY22" s="98">
        <v>45356.745238095231</v>
      </c>
      <c r="CZ22" s="98">
        <v>12937.095238095239</v>
      </c>
      <c r="DA22" s="98">
        <v>24894.649999999998</v>
      </c>
      <c r="DB22" s="46">
        <v>7525</v>
      </c>
      <c r="DC22" s="46">
        <v>0</v>
      </c>
      <c r="DD22" s="46">
        <v>0</v>
      </c>
      <c r="DE22" s="46">
        <v>0</v>
      </c>
      <c r="DF22" s="46">
        <v>0</v>
      </c>
      <c r="DG22" s="46">
        <v>0</v>
      </c>
      <c r="DH22" s="46">
        <v>0</v>
      </c>
      <c r="DI22" s="98">
        <v>0</v>
      </c>
      <c r="DJ22" s="98">
        <v>0</v>
      </c>
      <c r="DK22" s="98">
        <v>35955.545238095234</v>
      </c>
      <c r="DL22" s="46">
        <v>12354.095238095239</v>
      </c>
      <c r="DM22" s="46">
        <v>16076.449999999999</v>
      </c>
      <c r="DN22" s="46">
        <v>7525</v>
      </c>
      <c r="DO22" s="46">
        <v>0</v>
      </c>
      <c r="DP22" s="46">
        <v>0</v>
      </c>
      <c r="DQ22" s="46">
        <v>0</v>
      </c>
      <c r="DR22" s="98">
        <v>0</v>
      </c>
      <c r="DS22" s="98">
        <v>0</v>
      </c>
      <c r="DT22" s="46">
        <v>0</v>
      </c>
      <c r="DU22" s="46">
        <v>0</v>
      </c>
      <c r="DV22" s="46">
        <v>0</v>
      </c>
      <c r="DW22" s="46">
        <v>31813.340476190479</v>
      </c>
      <c r="DX22" s="46">
        <v>10468.190476190477</v>
      </c>
      <c r="DY22" s="46">
        <v>13820.149999999998</v>
      </c>
      <c r="DZ22" s="46">
        <v>7525</v>
      </c>
      <c r="EA22" s="46">
        <v>0</v>
      </c>
      <c r="EB22" s="46">
        <v>0</v>
      </c>
      <c r="EC22" s="46">
        <v>0</v>
      </c>
      <c r="ED22" s="46">
        <v>0</v>
      </c>
      <c r="EE22" s="46">
        <v>0</v>
      </c>
      <c r="EF22" s="46">
        <v>0</v>
      </c>
      <c r="EG22" s="46">
        <v>0</v>
      </c>
      <c r="EH22" s="46">
        <v>0</v>
      </c>
      <c r="EI22" s="46">
        <v>22764.845238095237</v>
      </c>
      <c r="EJ22" s="46">
        <v>5808.0952380952385</v>
      </c>
      <c r="EK22" s="46">
        <v>9431.75</v>
      </c>
      <c r="EL22" s="46">
        <v>7525</v>
      </c>
      <c r="EM22" s="46">
        <v>0</v>
      </c>
      <c r="EN22" s="46">
        <v>0</v>
      </c>
      <c r="EO22" s="46">
        <v>0</v>
      </c>
      <c r="EP22" s="46">
        <v>0</v>
      </c>
      <c r="EQ22" s="46">
        <v>0</v>
      </c>
      <c r="ER22" s="46">
        <v>0</v>
      </c>
      <c r="ES22" s="46">
        <v>0</v>
      </c>
      <c r="ET22" s="46">
        <v>0</v>
      </c>
      <c r="EU22" s="46">
        <v>38595.25</v>
      </c>
      <c r="EV22" s="46">
        <v>11240</v>
      </c>
      <c r="EW22" s="46">
        <v>19729.75</v>
      </c>
      <c r="EX22" s="46">
        <v>7625.5</v>
      </c>
      <c r="EY22" s="46">
        <v>0</v>
      </c>
      <c r="EZ22" s="46">
        <v>0</v>
      </c>
      <c r="FA22" s="46">
        <v>0</v>
      </c>
      <c r="FB22" s="46">
        <v>0</v>
      </c>
      <c r="FC22" s="46">
        <v>0</v>
      </c>
      <c r="FD22" s="46">
        <v>0</v>
      </c>
      <c r="FE22" s="46">
        <v>0</v>
      </c>
      <c r="FF22" s="46">
        <v>0</v>
      </c>
      <c r="FG22" s="46">
        <v>38595.25</v>
      </c>
      <c r="FH22" s="46">
        <v>11240</v>
      </c>
      <c r="FI22" s="47">
        <v>19729.75</v>
      </c>
      <c r="FJ22" s="47">
        <v>7625.5</v>
      </c>
      <c r="FK22" s="46">
        <v>0</v>
      </c>
      <c r="FL22" s="46">
        <v>0</v>
      </c>
      <c r="FM22" s="46">
        <v>0</v>
      </c>
      <c r="FN22" s="46">
        <v>0</v>
      </c>
      <c r="FO22" s="46">
        <v>0</v>
      </c>
      <c r="FP22" s="46">
        <v>0</v>
      </c>
      <c r="FQ22" s="46">
        <v>0</v>
      </c>
      <c r="FR22" s="46">
        <v>0</v>
      </c>
      <c r="FS22" s="46">
        <v>38595.25</v>
      </c>
      <c r="FT22" s="46">
        <v>11240</v>
      </c>
      <c r="FU22" s="46">
        <v>19729.75</v>
      </c>
      <c r="FV22" s="46">
        <v>7625.5</v>
      </c>
      <c r="FW22" s="46">
        <v>0</v>
      </c>
      <c r="FX22" s="46">
        <v>0</v>
      </c>
      <c r="FY22" s="46">
        <v>0</v>
      </c>
      <c r="FZ22" s="46">
        <v>0</v>
      </c>
      <c r="GA22" s="46">
        <v>0</v>
      </c>
      <c r="GB22" s="46">
        <v>0</v>
      </c>
      <c r="GC22" s="46">
        <v>0</v>
      </c>
      <c r="GD22" s="46">
        <v>0</v>
      </c>
      <c r="GE22" s="46">
        <v>38595.25</v>
      </c>
      <c r="GF22" s="46">
        <v>11240</v>
      </c>
      <c r="GG22" s="46">
        <v>19729.75</v>
      </c>
      <c r="GH22" s="46">
        <v>7625.5</v>
      </c>
      <c r="GI22" s="46">
        <v>0</v>
      </c>
      <c r="GJ22" s="46">
        <v>0</v>
      </c>
      <c r="GK22" s="46">
        <v>0</v>
      </c>
      <c r="GL22" s="46">
        <v>0</v>
      </c>
      <c r="GM22" s="46">
        <v>0</v>
      </c>
      <c r="GO22" s="46">
        <v>100279.27326086792</v>
      </c>
      <c r="GP22" s="46">
        <v>53556.368190451052</v>
      </c>
      <c r="GQ22" s="46">
        <v>46722.905070416877</v>
      </c>
      <c r="GR22" s="46">
        <v>10032</v>
      </c>
      <c r="GS22" s="46">
        <v>500</v>
      </c>
      <c r="GT22" s="46">
        <v>0</v>
      </c>
      <c r="GU22" s="46">
        <v>0</v>
      </c>
      <c r="GV22" s="46">
        <v>0</v>
      </c>
      <c r="GW22" s="46">
        <v>110811.27326086792</v>
      </c>
      <c r="GX22" s="46">
        <v>0</v>
      </c>
      <c r="GY22" s="46">
        <v>0</v>
      </c>
      <c r="GZ22" s="46">
        <v>0</v>
      </c>
      <c r="HA22" s="46">
        <v>25588.023015873023</v>
      </c>
      <c r="HB22" s="46">
        <v>131580</v>
      </c>
      <c r="HC22" s="46">
        <v>157168.02301587304</v>
      </c>
      <c r="HD22" s="46">
        <v>46356.749755005098</v>
      </c>
      <c r="HE22" s="46">
        <v>10.934066849132721</v>
      </c>
      <c r="HI22" s="46">
        <v>106989.86556776558</v>
      </c>
      <c r="HJ22" s="46">
        <v>46156.672161172159</v>
      </c>
      <c r="HK22" s="46">
        <v>60833.193406593411</v>
      </c>
      <c r="HL22" s="46">
        <v>20200</v>
      </c>
      <c r="HM22" s="46">
        <v>0</v>
      </c>
      <c r="HN22" s="46">
        <v>0</v>
      </c>
      <c r="HO22" s="46">
        <v>0</v>
      </c>
      <c r="HP22" s="46">
        <v>0</v>
      </c>
      <c r="HQ22" s="46">
        <v>127189.86556776558</v>
      </c>
      <c r="HR22" s="46">
        <v>124968</v>
      </c>
      <c r="HS22" s="46">
        <v>171324.74975500509</v>
      </c>
      <c r="HT22" s="46">
        <v>44134.884187239528</v>
      </c>
      <c r="HU22" s="46">
        <v>9.7434828601327776</v>
      </c>
      <c r="HY22" s="46">
        <v>105790.47619047618</v>
      </c>
      <c r="HZ22" s="46">
        <v>41567.476190476191</v>
      </c>
      <c r="IA22" s="46">
        <v>64223</v>
      </c>
      <c r="IB22" s="46">
        <v>30100</v>
      </c>
      <c r="IC22" s="46">
        <v>0</v>
      </c>
      <c r="ID22" s="46">
        <v>0</v>
      </c>
      <c r="IE22" s="46">
        <v>0</v>
      </c>
      <c r="IF22" s="46">
        <v>0</v>
      </c>
      <c r="IG22" s="46">
        <v>135890.47619047618</v>
      </c>
      <c r="IH22" s="46">
        <v>142272</v>
      </c>
      <c r="II22" s="46">
        <v>186406.88418723951</v>
      </c>
      <c r="IJ22" s="46">
        <v>50516.407996763344</v>
      </c>
      <c r="IK22" s="46">
        <v>11.152306492609913</v>
      </c>
      <c r="IO22" s="46">
        <v>123879</v>
      </c>
      <c r="IP22" s="46">
        <v>44960</v>
      </c>
      <c r="IQ22" s="46">
        <v>78919</v>
      </c>
      <c r="IR22" s="46">
        <v>30502</v>
      </c>
      <c r="IS22" s="46">
        <v>0</v>
      </c>
      <c r="IT22" s="46">
        <v>0</v>
      </c>
      <c r="IU22" s="46">
        <v>0</v>
      </c>
      <c r="IV22" s="46">
        <v>0</v>
      </c>
      <c r="IW22" s="46">
        <v>154381</v>
      </c>
      <c r="IX22" s="46">
        <v>0</v>
      </c>
      <c r="IY22" s="46">
        <v>50516.407996763344</v>
      </c>
      <c r="IZ22" s="46">
        <v>-103864.59200323666</v>
      </c>
      <c r="JA22" s="46">
        <v>-20.183427754044214</v>
      </c>
      <c r="JD22" s="46">
        <v>110348</v>
      </c>
      <c r="JE22" s="46">
        <v>45061</v>
      </c>
      <c r="JF22" s="46">
        <v>65287</v>
      </c>
      <c r="JG22" s="46">
        <v>31392</v>
      </c>
      <c r="JH22" s="46">
        <v>0</v>
      </c>
      <c r="JI22" s="46">
        <v>0</v>
      </c>
      <c r="JJ22" s="46">
        <v>0</v>
      </c>
      <c r="JK22" s="46">
        <v>0</v>
      </c>
      <c r="JL22" s="46">
        <v>141740</v>
      </c>
      <c r="JM22" s="46">
        <v>0</v>
      </c>
      <c r="JN22" s="46">
        <v>-103864.59200323666</v>
      </c>
      <c r="JO22" s="46">
        <v>-245604.5920032367</v>
      </c>
      <c r="JP22" s="46">
        <v>-51.983475095929883</v>
      </c>
      <c r="JS22" s="46">
        <v>102932</v>
      </c>
      <c r="JT22" s="46">
        <v>39355</v>
      </c>
      <c r="JU22" s="46">
        <v>63577</v>
      </c>
      <c r="JV22" s="46">
        <v>30320</v>
      </c>
      <c r="JW22" s="46">
        <v>0</v>
      </c>
      <c r="JX22" s="46">
        <v>0</v>
      </c>
      <c r="JY22" s="46">
        <v>0</v>
      </c>
      <c r="JZ22" s="46">
        <v>0</v>
      </c>
      <c r="KA22" s="46">
        <v>133252</v>
      </c>
      <c r="KB22" s="46">
        <v>0</v>
      </c>
      <c r="KC22" s="46">
        <v>-245604.5920032367</v>
      </c>
      <c r="KD22" s="46">
        <v>-378856.5920032367</v>
      </c>
      <c r="KE22" s="46">
        <v>-85.294763006162015</v>
      </c>
      <c r="KH22" s="46">
        <v>0</v>
      </c>
      <c r="KI22" s="46">
        <v>0</v>
      </c>
      <c r="KJ22" s="46">
        <v>0</v>
      </c>
      <c r="KK22" s="46">
        <v>0</v>
      </c>
      <c r="KL22" s="46">
        <v>0</v>
      </c>
      <c r="KM22" s="46">
        <v>0</v>
      </c>
      <c r="KN22" s="46">
        <v>0</v>
      </c>
      <c r="KO22" s="46">
        <v>0</v>
      </c>
      <c r="KP22" s="46">
        <v>0</v>
      </c>
      <c r="KQ22" s="46">
        <v>0</v>
      </c>
      <c r="KR22" s="46">
        <v>-378856.5920032367</v>
      </c>
      <c r="KS22" s="46">
        <v>-378856.5920032367</v>
      </c>
      <c r="KT22" s="46">
        <v>0</v>
      </c>
      <c r="KW22" s="46">
        <v>0</v>
      </c>
      <c r="KX22" s="46">
        <v>0</v>
      </c>
      <c r="KY22" s="46">
        <v>0</v>
      </c>
      <c r="KZ22" s="46">
        <v>0</v>
      </c>
      <c r="LA22" s="46">
        <v>0</v>
      </c>
      <c r="LB22" s="46">
        <v>0</v>
      </c>
      <c r="LC22" s="46">
        <v>0</v>
      </c>
      <c r="LD22" s="46">
        <v>0</v>
      </c>
      <c r="LE22" s="46">
        <v>0</v>
      </c>
      <c r="LF22" s="46">
        <v>0</v>
      </c>
      <c r="LG22" s="46">
        <v>-378856.5920032367</v>
      </c>
      <c r="LH22" s="46">
        <v>-378856.5920032367</v>
      </c>
      <c r="LI22" s="46">
        <v>0</v>
      </c>
      <c r="LL22" s="46">
        <v>110811.27326086792</v>
      </c>
      <c r="LM22" s="46">
        <v>127189.86556776558</v>
      </c>
      <c r="LN22" s="46">
        <v>135890.47619047618</v>
      </c>
      <c r="LO22" s="46">
        <v>154381</v>
      </c>
      <c r="LP22" s="46">
        <v>141740</v>
      </c>
      <c r="LQ22" s="46">
        <v>133252</v>
      </c>
      <c r="LR22" s="46">
        <v>0</v>
      </c>
      <c r="LS22" s="46">
        <v>0</v>
      </c>
      <c r="LT22" s="46">
        <v>803264.61501910968</v>
      </c>
    </row>
    <row r="23" spans="1:334">
      <c r="A23" s="74">
        <v>310001198</v>
      </c>
      <c r="B23" s="74">
        <v>310001198</v>
      </c>
      <c r="C23" s="46" t="s">
        <v>28</v>
      </c>
      <c r="D23" s="98">
        <v>38000</v>
      </c>
      <c r="E23" s="98">
        <v>70000</v>
      </c>
      <c r="F23" s="98"/>
      <c r="G23" s="98">
        <v>68958.888376060655</v>
      </c>
      <c r="H23" s="98">
        <v>34888.415642337546</v>
      </c>
      <c r="I23" s="98">
        <v>16598.472733723112</v>
      </c>
      <c r="J23" s="98">
        <v>17472</v>
      </c>
      <c r="K23" s="98">
        <v>0</v>
      </c>
      <c r="L23" s="98">
        <v>0</v>
      </c>
      <c r="M23" s="98">
        <v>0</v>
      </c>
      <c r="N23" s="98">
        <v>0</v>
      </c>
      <c r="O23" s="98"/>
      <c r="P23" s="98"/>
      <c r="Q23" s="98">
        <v>110000</v>
      </c>
      <c r="R23" s="98"/>
      <c r="S23" s="98">
        <v>69913.751497973557</v>
      </c>
      <c r="T23" s="98">
        <v>36259.278764250441</v>
      </c>
      <c r="U23" s="98">
        <v>16598.472733723112</v>
      </c>
      <c r="V23" s="98">
        <v>17056</v>
      </c>
      <c r="W23" s="98">
        <v>0</v>
      </c>
      <c r="X23" s="98">
        <v>0</v>
      </c>
      <c r="Y23" s="98">
        <v>0</v>
      </c>
      <c r="Z23" s="98">
        <v>0</v>
      </c>
      <c r="AA23" s="98"/>
      <c r="AB23" s="98"/>
      <c r="AC23" s="98">
        <v>60000</v>
      </c>
      <c r="AD23" s="98"/>
      <c r="AE23" s="98">
        <v>65024.171207208783</v>
      </c>
      <c r="AF23" s="98">
        <v>34157.76287387545</v>
      </c>
      <c r="AG23" s="98">
        <v>15890.408333333335</v>
      </c>
      <c r="AH23" s="98">
        <v>14976</v>
      </c>
      <c r="AI23" s="98">
        <v>0</v>
      </c>
      <c r="AJ23" s="98">
        <v>0</v>
      </c>
      <c r="AK23" s="98">
        <v>0</v>
      </c>
      <c r="AL23" s="98">
        <v>0</v>
      </c>
      <c r="AM23" s="98"/>
      <c r="AN23" s="98"/>
      <c r="AO23" s="98">
        <v>50000</v>
      </c>
      <c r="AP23" s="98"/>
      <c r="AQ23" s="98">
        <v>65322.607966376032</v>
      </c>
      <c r="AR23" s="98">
        <v>37328.328433822244</v>
      </c>
      <c r="AS23" s="98">
        <v>14474.279532553785</v>
      </c>
      <c r="AT23" s="98">
        <v>13520</v>
      </c>
      <c r="AU23" s="98">
        <v>0</v>
      </c>
      <c r="AV23" s="98">
        <v>0</v>
      </c>
      <c r="AW23" s="98">
        <v>0</v>
      </c>
      <c r="AX23" s="98">
        <v>0</v>
      </c>
      <c r="AY23" s="98"/>
      <c r="AZ23" s="98"/>
      <c r="BA23" s="98">
        <v>50000</v>
      </c>
      <c r="BB23" s="98"/>
      <c r="BC23" s="98">
        <v>78861.533557941162</v>
      </c>
      <c r="BD23" s="98">
        <v>33246.297371592293</v>
      </c>
      <c r="BE23" s="98">
        <v>21365.236186348866</v>
      </c>
      <c r="BF23" s="98">
        <v>24250</v>
      </c>
      <c r="BG23" s="98">
        <v>0</v>
      </c>
      <c r="BH23" s="98">
        <v>0</v>
      </c>
      <c r="BI23" s="98">
        <v>0</v>
      </c>
      <c r="BJ23" s="98">
        <v>0</v>
      </c>
      <c r="BK23" s="98"/>
      <c r="BL23" s="98"/>
      <c r="BM23" s="46">
        <v>100000</v>
      </c>
      <c r="BO23" s="98">
        <v>75970.801006256632</v>
      </c>
      <c r="BP23" s="98">
        <v>32271.729500297806</v>
      </c>
      <c r="BQ23" s="98">
        <v>19449.071505958829</v>
      </c>
      <c r="BR23" s="46">
        <v>24250</v>
      </c>
      <c r="BS23" s="46">
        <v>0</v>
      </c>
      <c r="BT23" s="46">
        <v>0</v>
      </c>
      <c r="BU23" s="46">
        <v>0</v>
      </c>
      <c r="BV23" s="46">
        <v>0</v>
      </c>
      <c r="BY23" s="46">
        <v>90000</v>
      </c>
      <c r="CA23" s="98">
        <v>77420.614027955307</v>
      </c>
      <c r="CB23" s="98">
        <v>31805.377841606445</v>
      </c>
      <c r="CC23" s="98">
        <v>21365.236186348866</v>
      </c>
      <c r="CD23" s="46">
        <v>24250</v>
      </c>
      <c r="CE23" s="46">
        <v>0</v>
      </c>
      <c r="CF23" s="46">
        <v>0</v>
      </c>
      <c r="CG23" s="46">
        <v>0</v>
      </c>
      <c r="CH23" s="46">
        <v>0</v>
      </c>
      <c r="CK23" s="46">
        <v>50000</v>
      </c>
      <c r="CM23" s="98">
        <v>59470.325199364699</v>
      </c>
      <c r="CN23" s="98">
        <v>15771.253693405866</v>
      </c>
      <c r="CO23" s="98">
        <v>19449.071505958829</v>
      </c>
      <c r="CP23" s="46">
        <v>24250</v>
      </c>
      <c r="CQ23" s="46">
        <v>0</v>
      </c>
      <c r="CR23" s="46">
        <v>0</v>
      </c>
      <c r="CS23" s="46">
        <v>0</v>
      </c>
      <c r="CT23" s="46">
        <v>0</v>
      </c>
      <c r="CW23" s="46">
        <v>210000</v>
      </c>
      <c r="CY23" s="98">
        <v>59337.65896715656</v>
      </c>
      <c r="CZ23" s="98">
        <v>25076.120505618099</v>
      </c>
      <c r="DA23" s="98">
        <v>18011.538461538461</v>
      </c>
      <c r="DB23" s="46">
        <v>16250</v>
      </c>
      <c r="DC23" s="46">
        <v>0</v>
      </c>
      <c r="DD23" s="46">
        <v>0</v>
      </c>
      <c r="DE23" s="46">
        <v>0</v>
      </c>
      <c r="DF23" s="46">
        <v>0</v>
      </c>
      <c r="DI23" s="98">
        <v>0</v>
      </c>
      <c r="DJ23" s="98"/>
      <c r="DK23" s="98">
        <v>56107.274351771943</v>
      </c>
      <c r="DL23" s="46">
        <v>23461.120505618099</v>
      </c>
      <c r="DM23" s="46">
        <v>16396.153846153844</v>
      </c>
      <c r="DN23" s="46">
        <v>16250</v>
      </c>
      <c r="DO23" s="46">
        <v>0</v>
      </c>
      <c r="DP23" s="46">
        <v>0</v>
      </c>
      <c r="DQ23" s="46">
        <v>0</v>
      </c>
      <c r="DR23" s="98">
        <v>0</v>
      </c>
      <c r="DS23" s="98"/>
      <c r="DU23" s="46">
        <v>0</v>
      </c>
      <c r="DW23" s="46">
        <v>62772.779472774659</v>
      </c>
      <c r="DX23" s="46">
        <v>28511.241011236198</v>
      </c>
      <c r="DY23" s="46">
        <v>18011.538461538461</v>
      </c>
      <c r="DZ23" s="46">
        <v>16250</v>
      </c>
      <c r="EA23" s="46">
        <v>0</v>
      </c>
      <c r="EB23" s="46">
        <v>0</v>
      </c>
      <c r="EC23" s="46">
        <v>0</v>
      </c>
      <c r="ED23" s="46">
        <v>0</v>
      </c>
      <c r="EG23" s="46">
        <v>0</v>
      </c>
      <c r="EI23" s="46">
        <v>55725.274351771943</v>
      </c>
      <c r="EJ23" s="46">
        <v>23079.120505618099</v>
      </c>
      <c r="EK23" s="46">
        <v>16396.153846153844</v>
      </c>
      <c r="EL23" s="46">
        <v>16250</v>
      </c>
      <c r="EM23" s="46">
        <v>0</v>
      </c>
      <c r="EN23" s="46">
        <v>0</v>
      </c>
      <c r="EO23" s="46">
        <v>0</v>
      </c>
      <c r="EP23" s="46">
        <v>0</v>
      </c>
      <c r="ES23" s="46">
        <v>0</v>
      </c>
      <c r="EU23" s="46">
        <v>67366.5</v>
      </c>
      <c r="EV23" s="46">
        <v>25728.75</v>
      </c>
      <c r="EW23" s="46">
        <v>25582.5</v>
      </c>
      <c r="EX23" s="46">
        <v>16055.25</v>
      </c>
      <c r="EY23" s="46">
        <v>0</v>
      </c>
      <c r="EZ23" s="46">
        <v>0</v>
      </c>
      <c r="FE23" s="46">
        <v>0</v>
      </c>
      <c r="FG23" s="46">
        <v>67366.5</v>
      </c>
      <c r="FH23" s="46">
        <v>25728.75</v>
      </c>
      <c r="FI23" s="47">
        <v>25582.5</v>
      </c>
      <c r="FJ23" s="47">
        <v>16055.25</v>
      </c>
      <c r="FK23" s="46">
        <v>0</v>
      </c>
      <c r="FL23" s="46">
        <v>0</v>
      </c>
      <c r="FQ23" s="46">
        <v>0</v>
      </c>
      <c r="FS23" s="46">
        <v>67366.5</v>
      </c>
      <c r="FT23" s="46">
        <v>25728.75</v>
      </c>
      <c r="FU23" s="46">
        <v>25582.5</v>
      </c>
      <c r="FV23" s="46">
        <v>16055.25</v>
      </c>
      <c r="FW23" s="46">
        <v>0</v>
      </c>
      <c r="FX23" s="46">
        <v>0</v>
      </c>
      <c r="GC23" s="46">
        <v>0</v>
      </c>
      <c r="GE23" s="46">
        <v>67366.5</v>
      </c>
      <c r="GF23" s="46">
        <v>25728.75</v>
      </c>
      <c r="GG23" s="46">
        <v>25582.5</v>
      </c>
      <c r="GH23" s="46">
        <v>16055.25</v>
      </c>
      <c r="GI23" s="46">
        <v>0</v>
      </c>
      <c r="GJ23" s="46">
        <v>0</v>
      </c>
      <c r="GO23" s="46">
        <v>206195.41904761904</v>
      </c>
      <c r="GP23" s="46">
        <v>142633.78571428568</v>
      </c>
      <c r="GQ23" s="46">
        <v>63561.633333333346</v>
      </c>
      <c r="GR23" s="46">
        <v>63024</v>
      </c>
      <c r="GS23" s="46">
        <v>0</v>
      </c>
      <c r="GT23" s="46">
        <v>0</v>
      </c>
      <c r="GU23" s="46">
        <v>0</v>
      </c>
      <c r="GV23" s="46">
        <v>0</v>
      </c>
      <c r="GW23" s="46">
        <v>269219.41904761904</v>
      </c>
      <c r="HA23" s="46">
        <v>38000</v>
      </c>
      <c r="HB23" s="46">
        <v>290000</v>
      </c>
      <c r="HC23" s="46">
        <v>328000</v>
      </c>
      <c r="HD23" s="46">
        <v>58780.580952380958</v>
      </c>
      <c r="HE23" s="46">
        <v>6.0448294222546961</v>
      </c>
      <c r="HF23" s="46">
        <v>45383</v>
      </c>
      <c r="HG23" s="46">
        <v>0</v>
      </c>
      <c r="HI23" s="46">
        <v>194723.27379151777</v>
      </c>
      <c r="HJ23" s="46">
        <v>113094.6584069024</v>
      </c>
      <c r="HK23" s="46">
        <v>81628.61538461539</v>
      </c>
      <c r="HL23" s="46">
        <v>97000</v>
      </c>
      <c r="HM23" s="46">
        <v>0</v>
      </c>
      <c r="HN23" s="46">
        <v>0</v>
      </c>
      <c r="HO23" s="46">
        <v>0</v>
      </c>
      <c r="HP23" s="46">
        <v>0</v>
      </c>
      <c r="HQ23" s="46">
        <v>291723.27379151777</v>
      </c>
      <c r="HR23" s="46">
        <v>290000</v>
      </c>
      <c r="HS23" s="46">
        <v>348780.58095238096</v>
      </c>
      <c r="HT23" s="46">
        <v>57057.307160863187</v>
      </c>
      <c r="HU23" s="46">
        <v>7.3168220844171481</v>
      </c>
      <c r="HY23" s="46">
        <v>168942.9871434751</v>
      </c>
      <c r="HZ23" s="46">
        <v>100127.6025280905</v>
      </c>
      <c r="IA23" s="46">
        <v>68815.38461538461</v>
      </c>
      <c r="IB23" s="46">
        <v>65000</v>
      </c>
      <c r="IC23" s="46">
        <v>0</v>
      </c>
      <c r="ID23" s="46">
        <v>0</v>
      </c>
      <c r="IE23" s="46">
        <v>0</v>
      </c>
      <c r="IF23" s="46">
        <v>0</v>
      </c>
      <c r="IG23" s="46">
        <v>233942.9871434751</v>
      </c>
      <c r="IH23" s="46">
        <v>210000</v>
      </c>
      <c r="II23" s="46">
        <v>267057.30716086319</v>
      </c>
      <c r="IJ23" s="46">
        <v>33114.32001738809</v>
      </c>
      <c r="IK23" s="46">
        <v>4.2464602707341736</v>
      </c>
      <c r="IO23" s="46">
        <v>205245</v>
      </c>
      <c r="IP23" s="46">
        <v>102915</v>
      </c>
      <c r="IQ23" s="46">
        <v>102330</v>
      </c>
      <c r="IR23" s="46">
        <v>64221</v>
      </c>
      <c r="IS23" s="46">
        <v>0</v>
      </c>
      <c r="IT23" s="46">
        <v>0</v>
      </c>
      <c r="IU23" s="46">
        <v>0</v>
      </c>
      <c r="IV23" s="46">
        <v>0</v>
      </c>
      <c r="IW23" s="46">
        <v>269466</v>
      </c>
      <c r="IY23" s="46">
        <v>33114.32001738809</v>
      </c>
      <c r="IZ23" s="46">
        <v>-236351.67998261191</v>
      </c>
      <c r="JA23" s="46">
        <v>-26.313339714392011</v>
      </c>
      <c r="JD23" s="46">
        <v>207668</v>
      </c>
      <c r="JE23" s="46">
        <v>108503</v>
      </c>
      <c r="JF23" s="46">
        <v>99165</v>
      </c>
      <c r="JG23" s="46">
        <v>66165</v>
      </c>
      <c r="JH23" s="46">
        <v>0</v>
      </c>
      <c r="JI23" s="46" t="s">
        <v>1086</v>
      </c>
      <c r="JK23" s="46">
        <v>0</v>
      </c>
      <c r="JL23" s="46">
        <v>273833</v>
      </c>
      <c r="JN23" s="46">
        <v>-236351.67998261191</v>
      </c>
      <c r="JO23" s="46">
        <v>-510184.67998261191</v>
      </c>
      <c r="JP23" s="46">
        <v>-55.893703094507806</v>
      </c>
      <c r="JS23" s="46">
        <v>195222</v>
      </c>
      <c r="JT23" s="46">
        <v>100282</v>
      </c>
      <c r="JU23" s="46">
        <v>94940</v>
      </c>
      <c r="JV23" s="46">
        <v>63842</v>
      </c>
      <c r="JW23" s="46">
        <v>0</v>
      </c>
      <c r="KA23" s="46">
        <v>259064</v>
      </c>
      <c r="KC23" s="46">
        <v>-510184.67998261191</v>
      </c>
      <c r="KD23" s="46">
        <v>-769248.67998261191</v>
      </c>
      <c r="KE23" s="46">
        <v>-89.080151620751465</v>
      </c>
      <c r="KH23" s="46">
        <v>0</v>
      </c>
      <c r="KI23" s="46">
        <v>0</v>
      </c>
      <c r="KJ23" s="46">
        <v>0</v>
      </c>
      <c r="KK23" s="46">
        <v>0</v>
      </c>
      <c r="KL23" s="46">
        <v>0</v>
      </c>
      <c r="KP23" s="46">
        <v>0</v>
      </c>
      <c r="KR23" s="46">
        <v>-769248.67998261191</v>
      </c>
      <c r="KS23" s="46">
        <v>-769248.67998261191</v>
      </c>
      <c r="KT23" s="46">
        <v>0</v>
      </c>
      <c r="KW23" s="46">
        <v>0</v>
      </c>
      <c r="KX23" s="46">
        <v>0</v>
      </c>
      <c r="KY23" s="46">
        <v>0</v>
      </c>
      <c r="KZ23" s="46">
        <v>0</v>
      </c>
      <c r="LA23" s="46">
        <v>0</v>
      </c>
      <c r="LE23" s="46">
        <v>0</v>
      </c>
      <c r="LG23" s="46">
        <v>-769248.67998261191</v>
      </c>
      <c r="LH23" s="46">
        <v>-769248.67998261191</v>
      </c>
      <c r="LI23" s="46">
        <v>0</v>
      </c>
      <c r="LL23" s="46">
        <v>269219.41904761904</v>
      </c>
      <c r="LM23" s="46">
        <v>291723.27379151777</v>
      </c>
      <c r="LN23" s="46">
        <v>233942.9871434751</v>
      </c>
      <c r="LO23" s="46">
        <v>269466</v>
      </c>
      <c r="LP23" s="46">
        <v>273833</v>
      </c>
      <c r="LQ23" s="46">
        <v>259064</v>
      </c>
      <c r="LR23" s="46">
        <v>0</v>
      </c>
      <c r="LS23" s="46">
        <v>0</v>
      </c>
      <c r="LT23" s="46">
        <v>1597248.6799826119</v>
      </c>
      <c r="LV23" s="46" t="s">
        <v>324</v>
      </c>
    </row>
    <row r="24" spans="1:334">
      <c r="A24" s="74">
        <v>310001229</v>
      </c>
      <c r="B24" s="74">
        <v>310001229</v>
      </c>
      <c r="C24" s="46" t="s">
        <v>29</v>
      </c>
      <c r="D24" s="98">
        <v>20000</v>
      </c>
      <c r="E24" s="98">
        <v>20000</v>
      </c>
      <c r="F24" s="98"/>
      <c r="G24" s="98">
        <v>27390.144581646218</v>
      </c>
      <c r="H24" s="98">
        <v>2757.7220290771179</v>
      </c>
      <c r="I24" s="98">
        <v>24632.4225525691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/>
      <c r="P24" s="98"/>
      <c r="Q24" s="98">
        <v>20000</v>
      </c>
      <c r="R24" s="98"/>
      <c r="S24" s="98">
        <v>18119.934955752215</v>
      </c>
      <c r="T24" s="98">
        <v>2496.0635271807841</v>
      </c>
      <c r="U24" s="98">
        <v>15623.87142857143</v>
      </c>
      <c r="V24" s="98">
        <v>0</v>
      </c>
      <c r="W24" s="98">
        <v>0</v>
      </c>
      <c r="X24" s="98">
        <v>0</v>
      </c>
      <c r="Y24" s="98">
        <v>0</v>
      </c>
      <c r="Z24" s="98">
        <v>0</v>
      </c>
      <c r="AA24" s="98"/>
      <c r="AB24" s="98"/>
      <c r="AC24" s="98">
        <v>10000</v>
      </c>
      <c r="AD24" s="98"/>
      <c r="AE24" s="98">
        <v>10734.16422940445</v>
      </c>
      <c r="AF24" s="98">
        <v>2218.5469342604301</v>
      </c>
      <c r="AG24" s="98">
        <v>8515.6172951440203</v>
      </c>
      <c r="AH24" s="98">
        <v>0</v>
      </c>
      <c r="AI24" s="98">
        <v>0</v>
      </c>
      <c r="AJ24" s="98">
        <v>0</v>
      </c>
      <c r="AK24" s="98">
        <v>0</v>
      </c>
      <c r="AL24" s="98">
        <v>0</v>
      </c>
      <c r="AM24" s="98"/>
      <c r="AN24" s="98"/>
      <c r="AO24" s="98">
        <v>10000</v>
      </c>
      <c r="AP24" s="98"/>
      <c r="AQ24" s="98">
        <v>5153.5419474828323</v>
      </c>
      <c r="AR24" s="98">
        <v>1845.8817951959545</v>
      </c>
      <c r="AS24" s="98">
        <v>3307.6601522868782</v>
      </c>
      <c r="AT24" s="98">
        <v>0</v>
      </c>
      <c r="AU24" s="98">
        <v>0</v>
      </c>
      <c r="AV24" s="98">
        <v>0</v>
      </c>
      <c r="AW24" s="98">
        <v>0</v>
      </c>
      <c r="AX24" s="98">
        <v>0</v>
      </c>
      <c r="AY24" s="98"/>
      <c r="AZ24" s="98"/>
      <c r="BA24" s="98">
        <v>20000</v>
      </c>
      <c r="BB24" s="98"/>
      <c r="BC24" s="98">
        <v>17894.461097779771</v>
      </c>
      <c r="BD24" s="98">
        <v>3038.7073615160348</v>
      </c>
      <c r="BE24" s="98">
        <v>14855.753736263738</v>
      </c>
      <c r="BF24" s="98">
        <v>0</v>
      </c>
      <c r="BG24" s="98">
        <v>0</v>
      </c>
      <c r="BH24" s="98">
        <v>0</v>
      </c>
      <c r="BI24" s="98">
        <v>0</v>
      </c>
      <c r="BJ24" s="98">
        <v>0</v>
      </c>
      <c r="BK24" s="98"/>
      <c r="BL24" s="98"/>
      <c r="BM24" s="46">
        <v>10000</v>
      </c>
      <c r="BO24" s="98">
        <v>17447.293459295808</v>
      </c>
      <c r="BP24" s="98">
        <v>2591.53972303207</v>
      </c>
      <c r="BQ24" s="98">
        <v>14855.753736263738</v>
      </c>
      <c r="BR24" s="46">
        <v>0</v>
      </c>
      <c r="BS24" s="46">
        <v>0</v>
      </c>
      <c r="BT24" s="46">
        <v>0</v>
      </c>
      <c r="BU24" s="46">
        <v>0</v>
      </c>
      <c r="BV24" s="46">
        <v>0</v>
      </c>
      <c r="BY24" s="46">
        <v>20000</v>
      </c>
      <c r="CA24" s="98">
        <v>12317.524781901771</v>
      </c>
      <c r="CB24" s="98">
        <v>2413.6889577259471</v>
      </c>
      <c r="CC24" s="98">
        <v>9903.8358241758251</v>
      </c>
      <c r="CD24" s="46">
        <v>0</v>
      </c>
      <c r="CE24" s="46">
        <v>0</v>
      </c>
      <c r="CF24" s="46">
        <v>0</v>
      </c>
      <c r="CG24" s="46">
        <v>0</v>
      </c>
      <c r="CH24" s="46">
        <v>0</v>
      </c>
      <c r="CK24" s="46">
        <v>8000</v>
      </c>
      <c r="CM24" s="98">
        <v>11819.54263904463</v>
      </c>
      <c r="CN24" s="98">
        <v>1915.7068148688047</v>
      </c>
      <c r="CO24" s="98">
        <v>9903.8358241758251</v>
      </c>
      <c r="CP24" s="46">
        <v>0</v>
      </c>
      <c r="CQ24" s="46">
        <v>0</v>
      </c>
      <c r="CR24" s="46">
        <v>0</v>
      </c>
      <c r="CS24" s="46">
        <v>0</v>
      </c>
      <c r="CT24" s="46">
        <v>0</v>
      </c>
      <c r="CW24" s="46">
        <v>60000</v>
      </c>
      <c r="CY24" s="98">
        <v>29546.3</v>
      </c>
      <c r="CZ24" s="98">
        <v>3035</v>
      </c>
      <c r="DA24" s="98">
        <v>26511.3</v>
      </c>
      <c r="DB24" s="46">
        <v>0</v>
      </c>
      <c r="DC24" s="46">
        <v>0</v>
      </c>
      <c r="DD24" s="46">
        <v>0</v>
      </c>
      <c r="DE24" s="46">
        <v>0</v>
      </c>
      <c r="DF24" s="46">
        <v>0</v>
      </c>
      <c r="DI24" s="98">
        <v>0</v>
      </c>
      <c r="DJ24" s="98"/>
      <c r="DK24" s="98">
        <v>17191.169230769228</v>
      </c>
      <c r="DL24" s="46">
        <v>2612</v>
      </c>
      <c r="DM24" s="46">
        <v>14579.16923076923</v>
      </c>
      <c r="DN24" s="46">
        <v>0</v>
      </c>
      <c r="DO24" s="46">
        <v>0</v>
      </c>
      <c r="DP24" s="46">
        <v>0</v>
      </c>
      <c r="DQ24" s="46">
        <v>0</v>
      </c>
      <c r="DR24" s="98">
        <v>0</v>
      </c>
      <c r="DS24" s="98"/>
      <c r="DU24" s="46">
        <v>0</v>
      </c>
      <c r="DW24" s="46">
        <v>12445.146153846154</v>
      </c>
      <c r="DX24" s="46">
        <v>1409</v>
      </c>
      <c r="DY24" s="46">
        <v>11036.146153846154</v>
      </c>
      <c r="DZ24" s="46">
        <v>0</v>
      </c>
      <c r="EA24" s="46">
        <v>0</v>
      </c>
      <c r="EB24" s="46">
        <v>0</v>
      </c>
      <c r="EC24" s="46">
        <v>0</v>
      </c>
      <c r="ED24" s="46">
        <v>0</v>
      </c>
      <c r="EG24" s="46">
        <v>0</v>
      </c>
      <c r="EI24" s="46">
        <v>6723.0769230769229</v>
      </c>
      <c r="EJ24" s="46">
        <v>1429.0000000000002</v>
      </c>
      <c r="EK24" s="46">
        <v>5294.0769230769229</v>
      </c>
      <c r="EL24" s="46">
        <v>0</v>
      </c>
      <c r="EM24" s="46">
        <v>0</v>
      </c>
      <c r="EN24" s="46">
        <v>0</v>
      </c>
      <c r="EO24" s="46">
        <v>0</v>
      </c>
      <c r="EP24" s="46">
        <v>0</v>
      </c>
      <c r="ES24" s="46">
        <v>0</v>
      </c>
      <c r="EU24" s="46">
        <v>15011.75</v>
      </c>
      <c r="EV24" s="46">
        <v>2743.75</v>
      </c>
      <c r="EW24" s="46">
        <v>12268</v>
      </c>
      <c r="EX24" s="46">
        <v>0</v>
      </c>
      <c r="EY24" s="46">
        <v>0</v>
      </c>
      <c r="EZ24" s="46">
        <v>0</v>
      </c>
      <c r="FE24" s="46">
        <v>0</v>
      </c>
      <c r="FG24" s="46">
        <v>15011.75</v>
      </c>
      <c r="FH24" s="46">
        <v>2743.75</v>
      </c>
      <c r="FI24" s="98">
        <v>12268</v>
      </c>
      <c r="FJ24" s="98">
        <v>0</v>
      </c>
      <c r="FK24" s="46">
        <v>0</v>
      </c>
      <c r="FL24" s="46">
        <v>0</v>
      </c>
      <c r="FQ24" s="46">
        <v>0</v>
      </c>
      <c r="FS24" s="46">
        <v>15011.75</v>
      </c>
      <c r="FT24" s="46">
        <v>2743.75</v>
      </c>
      <c r="FU24" s="46">
        <v>12268</v>
      </c>
      <c r="FV24" s="46">
        <v>0</v>
      </c>
      <c r="FW24" s="46">
        <v>0</v>
      </c>
      <c r="FX24" s="46">
        <v>0</v>
      </c>
      <c r="GC24" s="46">
        <v>0</v>
      </c>
      <c r="GE24" s="46">
        <v>15011.75</v>
      </c>
      <c r="GF24" s="46">
        <v>2743.75</v>
      </c>
      <c r="GG24" s="46">
        <v>12268</v>
      </c>
      <c r="GH24" s="46">
        <v>0</v>
      </c>
      <c r="GI24" s="46">
        <v>0</v>
      </c>
      <c r="GJ24" s="46">
        <v>0</v>
      </c>
      <c r="GO24" s="46">
        <v>61397.78571428571</v>
      </c>
      <c r="GP24" s="46">
        <v>9318.2142857142862</v>
      </c>
      <c r="GQ24" s="46">
        <v>52079.571428571428</v>
      </c>
      <c r="GR24" s="46">
        <v>0</v>
      </c>
      <c r="GS24" s="46">
        <v>0</v>
      </c>
      <c r="GT24" s="46">
        <v>0</v>
      </c>
      <c r="GU24" s="46">
        <v>0</v>
      </c>
      <c r="GV24" s="46">
        <v>0</v>
      </c>
      <c r="GW24" s="46">
        <v>61397.78571428571</v>
      </c>
      <c r="GY24" s="46">
        <v>0</v>
      </c>
      <c r="HA24" s="46">
        <v>20000</v>
      </c>
      <c r="HB24" s="46">
        <v>60000</v>
      </c>
      <c r="HC24" s="46">
        <v>80000</v>
      </c>
      <c r="HD24" s="46">
        <v>18602.21428571429</v>
      </c>
      <c r="HE24" s="46">
        <v>9.3826072879795746</v>
      </c>
      <c r="HI24" s="46">
        <v>59478.821978021981</v>
      </c>
      <c r="HJ24" s="46">
        <v>9959.6428571428569</v>
      </c>
      <c r="HK24" s="46">
        <v>49519.179120879126</v>
      </c>
      <c r="HL24" s="46">
        <v>0</v>
      </c>
      <c r="HM24" s="46">
        <v>0</v>
      </c>
      <c r="HN24" s="46">
        <v>0</v>
      </c>
      <c r="HO24" s="46">
        <v>0</v>
      </c>
      <c r="HP24" s="46">
        <v>0</v>
      </c>
      <c r="HQ24" s="46">
        <v>59478.821978021981</v>
      </c>
      <c r="HR24" s="46">
        <v>58000</v>
      </c>
      <c r="HS24" s="46">
        <v>76602.21428571429</v>
      </c>
      <c r="HT24" s="46">
        <v>17123.392307692309</v>
      </c>
      <c r="HU24" s="46">
        <v>7.7944977321907523</v>
      </c>
      <c r="HY24" s="46">
        <v>65905.692307692312</v>
      </c>
      <c r="HZ24" s="46">
        <v>8485</v>
      </c>
      <c r="IA24" s="46">
        <v>57420.692307692305</v>
      </c>
      <c r="IB24" s="46">
        <v>0</v>
      </c>
      <c r="IC24" s="46">
        <v>0</v>
      </c>
      <c r="ID24" s="46">
        <v>0</v>
      </c>
      <c r="IE24" s="46">
        <v>0</v>
      </c>
      <c r="IF24" s="46">
        <v>0</v>
      </c>
      <c r="IG24" s="46">
        <v>65905.692307692312</v>
      </c>
      <c r="IH24" s="46">
        <v>60000</v>
      </c>
      <c r="II24" s="46">
        <v>77123.392307692309</v>
      </c>
      <c r="IJ24" s="46">
        <v>11217.699999999997</v>
      </c>
      <c r="IK24" s="46">
        <v>5.1062508899663133</v>
      </c>
      <c r="IO24" s="46">
        <v>60047</v>
      </c>
      <c r="IP24" s="46">
        <v>10975</v>
      </c>
      <c r="IQ24" s="46">
        <v>49072</v>
      </c>
      <c r="IR24" s="46">
        <v>0</v>
      </c>
      <c r="IS24" s="46">
        <v>0</v>
      </c>
      <c r="IT24" s="46">
        <v>0</v>
      </c>
      <c r="IU24" s="46">
        <v>0</v>
      </c>
      <c r="IV24" s="46">
        <v>0</v>
      </c>
      <c r="IW24" s="46">
        <v>60047</v>
      </c>
      <c r="IY24" s="46">
        <v>11217.699999999997</v>
      </c>
      <c r="IZ24" s="46">
        <v>-48829.3</v>
      </c>
      <c r="JA24" s="46">
        <v>-24.395540160207837</v>
      </c>
      <c r="JD24" s="46">
        <v>41060</v>
      </c>
      <c r="JE24" s="46">
        <v>12679</v>
      </c>
      <c r="JF24" s="46">
        <v>28381</v>
      </c>
      <c r="JG24" s="46">
        <v>0</v>
      </c>
      <c r="JH24" s="46">
        <v>0</v>
      </c>
      <c r="JI24" s="46" t="s">
        <v>1086</v>
      </c>
      <c r="JK24" s="46">
        <v>0</v>
      </c>
      <c r="JL24" s="46">
        <v>41060</v>
      </c>
      <c r="JN24" s="46">
        <v>-48829.3</v>
      </c>
      <c r="JO24" s="46">
        <v>-89889.3</v>
      </c>
      <c r="JP24" s="46">
        <v>-65.676546517291769</v>
      </c>
      <c r="JS24" s="46">
        <v>39673</v>
      </c>
      <c r="JT24" s="46">
        <v>10556</v>
      </c>
      <c r="JU24" s="46">
        <v>29117</v>
      </c>
      <c r="JV24" s="46">
        <v>0</v>
      </c>
      <c r="JW24" s="46">
        <v>0</v>
      </c>
      <c r="KA24" s="46">
        <v>39673</v>
      </c>
      <c r="KC24" s="46">
        <v>-89889.3</v>
      </c>
      <c r="KD24" s="46">
        <v>-129562.3</v>
      </c>
      <c r="KE24" s="46">
        <v>-97.972651425402674</v>
      </c>
      <c r="KH24" s="46">
        <v>0</v>
      </c>
      <c r="KI24" s="46">
        <v>0</v>
      </c>
      <c r="KJ24" s="46">
        <v>0</v>
      </c>
      <c r="KK24" s="46">
        <v>0</v>
      </c>
      <c r="KL24" s="46">
        <v>0</v>
      </c>
      <c r="KP24" s="46">
        <v>0</v>
      </c>
      <c r="KR24" s="46">
        <v>-129562.3</v>
      </c>
      <c r="KS24" s="46">
        <v>-129562.3</v>
      </c>
      <c r="KT24" s="46">
        <v>0</v>
      </c>
      <c r="KW24" s="46">
        <v>0</v>
      </c>
      <c r="KX24" s="46">
        <v>0</v>
      </c>
      <c r="KY24" s="46">
        <v>0</v>
      </c>
      <c r="KZ24" s="46">
        <v>0</v>
      </c>
      <c r="LA24" s="46">
        <v>0</v>
      </c>
      <c r="LE24" s="46">
        <v>0</v>
      </c>
      <c r="LG24" s="46">
        <v>-129562.3</v>
      </c>
      <c r="LH24" s="46">
        <v>-129562.3</v>
      </c>
      <c r="LI24" s="46">
        <v>0</v>
      </c>
      <c r="LL24" s="46">
        <v>61397.78571428571</v>
      </c>
      <c r="LM24" s="46">
        <v>59478.821978021981</v>
      </c>
      <c r="LN24" s="46">
        <v>65905.692307692312</v>
      </c>
      <c r="LO24" s="46">
        <v>60047</v>
      </c>
      <c r="LP24" s="46">
        <v>41060</v>
      </c>
      <c r="LQ24" s="46">
        <v>39673</v>
      </c>
      <c r="LR24" s="46">
        <v>0</v>
      </c>
      <c r="LS24" s="46">
        <v>0</v>
      </c>
      <c r="LT24" s="46">
        <v>327562.3</v>
      </c>
      <c r="LV24" s="46" t="s">
        <v>324</v>
      </c>
    </row>
    <row r="25" spans="1:334">
      <c r="A25" s="74">
        <v>310004416</v>
      </c>
      <c r="B25" s="74">
        <v>310004416</v>
      </c>
      <c r="C25" s="46" t="s">
        <v>1064</v>
      </c>
      <c r="D25" s="98">
        <v>0</v>
      </c>
      <c r="E25" s="98">
        <v>0</v>
      </c>
      <c r="F25" s="98"/>
      <c r="G25" s="98">
        <v>0</v>
      </c>
      <c r="H25" s="98">
        <v>0</v>
      </c>
      <c r="I25" s="98">
        <v>0</v>
      </c>
      <c r="J25" s="98">
        <v>0</v>
      </c>
      <c r="K25" s="98">
        <v>0</v>
      </c>
      <c r="L25" s="98">
        <v>0</v>
      </c>
      <c r="M25" s="98">
        <v>0</v>
      </c>
      <c r="N25" s="98">
        <v>0</v>
      </c>
      <c r="O25" s="98"/>
      <c r="P25" s="98"/>
      <c r="Q25" s="98">
        <v>0</v>
      </c>
      <c r="R25" s="98"/>
      <c r="S25" s="98">
        <v>0</v>
      </c>
      <c r="T25" s="98">
        <v>0</v>
      </c>
      <c r="U25" s="98">
        <v>0</v>
      </c>
      <c r="V25" s="98">
        <v>0</v>
      </c>
      <c r="W25" s="98">
        <v>0</v>
      </c>
      <c r="X25" s="98">
        <v>0</v>
      </c>
      <c r="Y25" s="98">
        <v>0</v>
      </c>
      <c r="Z25" s="98">
        <v>0</v>
      </c>
      <c r="AA25" s="98"/>
      <c r="AB25" s="98"/>
      <c r="AC25" s="98">
        <v>0</v>
      </c>
      <c r="AD25" s="98"/>
      <c r="AE25" s="98">
        <v>0</v>
      </c>
      <c r="AF25" s="98">
        <v>0</v>
      </c>
      <c r="AG25" s="98">
        <v>0</v>
      </c>
      <c r="AH25" s="98">
        <v>0</v>
      </c>
      <c r="AI25" s="98">
        <v>0</v>
      </c>
      <c r="AJ25" s="98">
        <v>0</v>
      </c>
      <c r="AK25" s="98">
        <v>0</v>
      </c>
      <c r="AL25" s="98">
        <v>0</v>
      </c>
      <c r="AM25" s="98"/>
      <c r="AN25" s="98"/>
      <c r="AO25" s="98">
        <v>0</v>
      </c>
      <c r="AP25" s="98"/>
      <c r="AQ25" s="98">
        <v>0</v>
      </c>
      <c r="AR25" s="98">
        <v>0</v>
      </c>
      <c r="AS25" s="98">
        <v>0</v>
      </c>
      <c r="AT25" s="98">
        <v>0</v>
      </c>
      <c r="AU25" s="98">
        <v>0</v>
      </c>
      <c r="AV25" s="98">
        <v>0</v>
      </c>
      <c r="AW25" s="98">
        <v>0</v>
      </c>
      <c r="AX25" s="98">
        <v>0</v>
      </c>
      <c r="AY25" s="98"/>
      <c r="AZ25" s="98"/>
      <c r="BA25" s="98">
        <v>0</v>
      </c>
      <c r="BB25" s="98"/>
      <c r="BC25" s="98">
        <v>0</v>
      </c>
      <c r="BD25" s="98">
        <v>0</v>
      </c>
      <c r="BE25" s="98">
        <v>0</v>
      </c>
      <c r="BF25" s="98">
        <v>0</v>
      </c>
      <c r="BG25" s="98">
        <v>0</v>
      </c>
      <c r="BH25" s="98">
        <v>0</v>
      </c>
      <c r="BI25" s="98">
        <v>0</v>
      </c>
      <c r="BJ25" s="98">
        <v>0</v>
      </c>
      <c r="BK25" s="98"/>
      <c r="BL25" s="98"/>
      <c r="BM25" s="46">
        <v>0</v>
      </c>
      <c r="BO25" s="98">
        <v>0</v>
      </c>
      <c r="BP25" s="98">
        <v>0</v>
      </c>
      <c r="BQ25" s="98">
        <v>0</v>
      </c>
      <c r="BR25" s="46">
        <v>0</v>
      </c>
      <c r="BS25" s="46">
        <v>0</v>
      </c>
      <c r="BT25" s="46">
        <v>0</v>
      </c>
      <c r="BU25" s="46">
        <v>0</v>
      </c>
      <c r="BV25" s="46">
        <v>0</v>
      </c>
      <c r="BY25" s="46">
        <v>0</v>
      </c>
      <c r="CA25" s="98">
        <v>0</v>
      </c>
      <c r="CB25" s="98">
        <v>0</v>
      </c>
      <c r="CC25" s="98">
        <v>0</v>
      </c>
      <c r="CD25" s="46">
        <v>0</v>
      </c>
      <c r="CE25" s="46">
        <v>0</v>
      </c>
      <c r="CF25" s="46">
        <v>0</v>
      </c>
      <c r="CG25" s="46">
        <v>0</v>
      </c>
      <c r="CH25" s="46">
        <v>0</v>
      </c>
      <c r="CK25" s="46">
        <v>0</v>
      </c>
      <c r="CM25" s="98">
        <v>0</v>
      </c>
      <c r="CN25" s="98">
        <v>0</v>
      </c>
      <c r="CO25" s="98">
        <v>0</v>
      </c>
      <c r="CP25" s="46">
        <v>0</v>
      </c>
      <c r="CQ25" s="46">
        <v>0</v>
      </c>
      <c r="CR25" s="46">
        <v>0</v>
      </c>
      <c r="CS25" s="46">
        <v>0</v>
      </c>
      <c r="CT25" s="46">
        <v>0</v>
      </c>
      <c r="CW25" s="46">
        <v>0</v>
      </c>
      <c r="CY25" s="98">
        <v>0</v>
      </c>
      <c r="CZ25" s="98">
        <v>0</v>
      </c>
      <c r="DA25" s="98">
        <v>0</v>
      </c>
      <c r="DB25" s="46">
        <v>0</v>
      </c>
      <c r="DC25" s="46">
        <v>0</v>
      </c>
      <c r="DD25" s="46">
        <v>0</v>
      </c>
      <c r="DE25" s="46">
        <v>0</v>
      </c>
      <c r="DF25" s="46">
        <v>0</v>
      </c>
      <c r="DI25" s="98">
        <v>0</v>
      </c>
      <c r="DJ25" s="98"/>
      <c r="DK25" s="98">
        <v>0</v>
      </c>
      <c r="DL25" s="46">
        <v>0</v>
      </c>
      <c r="DM25" s="46">
        <v>0</v>
      </c>
      <c r="DN25" s="46">
        <v>0</v>
      </c>
      <c r="DO25" s="46">
        <v>0</v>
      </c>
      <c r="DP25" s="46">
        <v>0</v>
      </c>
      <c r="DQ25" s="46">
        <v>0</v>
      </c>
      <c r="DR25" s="98">
        <v>0</v>
      </c>
      <c r="DS25" s="98"/>
      <c r="DU25" s="46">
        <v>0</v>
      </c>
      <c r="DW25" s="46">
        <v>0</v>
      </c>
      <c r="DX25" s="46">
        <v>0</v>
      </c>
      <c r="DY25" s="46">
        <v>0</v>
      </c>
      <c r="DZ25" s="46">
        <v>0</v>
      </c>
      <c r="EA25" s="46">
        <v>0</v>
      </c>
      <c r="EB25" s="46">
        <v>0</v>
      </c>
      <c r="EC25" s="46">
        <v>0</v>
      </c>
      <c r="ED25" s="46">
        <v>0</v>
      </c>
      <c r="EG25" s="46">
        <v>0</v>
      </c>
      <c r="EI25" s="46">
        <v>0</v>
      </c>
      <c r="EJ25" s="46">
        <v>0</v>
      </c>
      <c r="EK25" s="46">
        <v>0</v>
      </c>
      <c r="EL25" s="46">
        <v>0</v>
      </c>
      <c r="EM25" s="46">
        <v>0</v>
      </c>
      <c r="EN25" s="46">
        <v>0</v>
      </c>
      <c r="EO25" s="46">
        <v>0</v>
      </c>
      <c r="EP25" s="46">
        <v>0</v>
      </c>
      <c r="ES25" s="46">
        <v>0</v>
      </c>
      <c r="EU25" s="46">
        <v>0</v>
      </c>
      <c r="EV25" s="46">
        <v>0</v>
      </c>
      <c r="EW25" s="46">
        <v>0</v>
      </c>
      <c r="EX25" s="46">
        <v>0</v>
      </c>
      <c r="EY25" s="46">
        <v>0</v>
      </c>
      <c r="EZ25" s="46">
        <v>0</v>
      </c>
      <c r="FE25" s="46">
        <v>0</v>
      </c>
      <c r="FG25" s="46">
        <v>0</v>
      </c>
      <c r="FH25" s="46">
        <v>0</v>
      </c>
      <c r="FI25" s="98">
        <v>0</v>
      </c>
      <c r="FJ25" s="98">
        <v>0</v>
      </c>
      <c r="FK25" s="46">
        <v>0</v>
      </c>
      <c r="FL25" s="46">
        <v>0</v>
      </c>
      <c r="FQ25" s="46">
        <v>0</v>
      </c>
      <c r="FS25" s="46">
        <v>0</v>
      </c>
      <c r="FT25" s="46">
        <v>0</v>
      </c>
      <c r="FU25" s="46">
        <v>0</v>
      </c>
      <c r="FV25" s="46">
        <v>0</v>
      </c>
      <c r="FW25" s="46">
        <v>0</v>
      </c>
      <c r="FX25" s="46">
        <v>0</v>
      </c>
      <c r="GC25" s="46">
        <v>0</v>
      </c>
      <c r="GE25" s="46">
        <v>0</v>
      </c>
      <c r="GF25" s="46">
        <v>0</v>
      </c>
      <c r="GG25" s="46">
        <v>0</v>
      </c>
      <c r="GH25" s="46">
        <v>0</v>
      </c>
      <c r="GI25" s="46">
        <v>0</v>
      </c>
      <c r="GJ25" s="46">
        <v>0</v>
      </c>
      <c r="GO25" s="46">
        <v>0</v>
      </c>
      <c r="GP25" s="46">
        <v>0</v>
      </c>
      <c r="GQ25" s="46">
        <v>0</v>
      </c>
      <c r="GR25" s="46">
        <v>0</v>
      </c>
      <c r="GS25" s="46">
        <v>0</v>
      </c>
      <c r="GT25" s="46">
        <v>0</v>
      </c>
      <c r="GU25" s="46">
        <v>0</v>
      </c>
      <c r="GV25" s="46">
        <v>0</v>
      </c>
      <c r="GW25" s="46">
        <v>0</v>
      </c>
      <c r="GY25" s="46">
        <v>0</v>
      </c>
      <c r="HA25" s="46">
        <v>0</v>
      </c>
      <c r="HB25" s="46">
        <v>0</v>
      </c>
      <c r="HC25" s="46">
        <v>0</v>
      </c>
      <c r="HD25" s="46">
        <v>0</v>
      </c>
      <c r="HE25" s="46">
        <v>0</v>
      </c>
      <c r="HI25" s="46">
        <v>0</v>
      </c>
      <c r="HJ25" s="46">
        <v>0</v>
      </c>
      <c r="HK25" s="46">
        <v>0</v>
      </c>
      <c r="HL25" s="46">
        <v>0</v>
      </c>
      <c r="HM25" s="46">
        <v>0</v>
      </c>
      <c r="HN25" s="46">
        <v>0</v>
      </c>
      <c r="HO25" s="46">
        <v>0</v>
      </c>
      <c r="HP25" s="46">
        <v>0</v>
      </c>
      <c r="HQ25" s="46">
        <v>0</v>
      </c>
      <c r="HR25" s="46">
        <v>0</v>
      </c>
      <c r="HS25" s="46">
        <v>0</v>
      </c>
      <c r="HT25" s="46">
        <v>0</v>
      </c>
      <c r="HU25" s="46">
        <v>0</v>
      </c>
      <c r="HY25" s="46">
        <v>0</v>
      </c>
      <c r="HZ25" s="46">
        <v>0</v>
      </c>
      <c r="IA25" s="46">
        <v>0</v>
      </c>
      <c r="IB25" s="46">
        <v>0</v>
      </c>
      <c r="IC25" s="46">
        <v>0</v>
      </c>
      <c r="ID25" s="46">
        <v>0</v>
      </c>
      <c r="IE25" s="46">
        <v>0</v>
      </c>
      <c r="IF25" s="46">
        <v>0</v>
      </c>
      <c r="IG25" s="46">
        <v>0</v>
      </c>
      <c r="IH25" s="46">
        <v>0</v>
      </c>
      <c r="II25" s="46">
        <v>0</v>
      </c>
      <c r="IJ25" s="46">
        <v>0</v>
      </c>
      <c r="IK25" s="46">
        <v>0</v>
      </c>
      <c r="IO25" s="46">
        <v>0</v>
      </c>
      <c r="IP25" s="46">
        <v>0</v>
      </c>
      <c r="IQ25" s="46">
        <v>0</v>
      </c>
      <c r="IR25" s="46">
        <v>0</v>
      </c>
      <c r="IS25" s="46">
        <v>0</v>
      </c>
      <c r="IT25" s="46">
        <v>0</v>
      </c>
      <c r="IU25" s="46">
        <v>0</v>
      </c>
      <c r="IV25" s="46">
        <v>0</v>
      </c>
      <c r="IW25" s="46">
        <v>0</v>
      </c>
      <c r="IY25" s="46">
        <v>0</v>
      </c>
      <c r="IZ25" s="46">
        <v>0</v>
      </c>
      <c r="JA25" s="46">
        <v>0</v>
      </c>
      <c r="JD25" s="46">
        <v>0</v>
      </c>
      <c r="JE25" s="46">
        <v>0</v>
      </c>
      <c r="JF25" s="46">
        <v>0</v>
      </c>
      <c r="JG25" s="46">
        <v>0</v>
      </c>
      <c r="JH25" s="46">
        <v>0</v>
      </c>
      <c r="JI25" s="46" t="s">
        <v>1086</v>
      </c>
      <c r="JK25" s="46">
        <v>0</v>
      </c>
      <c r="JL25" s="46">
        <v>0</v>
      </c>
      <c r="JN25" s="46">
        <v>0</v>
      </c>
      <c r="JO25" s="46">
        <v>0</v>
      </c>
      <c r="JP25" s="46">
        <v>0</v>
      </c>
      <c r="JS25" s="46">
        <v>0</v>
      </c>
      <c r="JT25" s="46">
        <v>0</v>
      </c>
      <c r="JV25" s="46">
        <v>0</v>
      </c>
      <c r="JW25" s="46">
        <v>0</v>
      </c>
      <c r="KA25" s="46">
        <v>0</v>
      </c>
      <c r="KC25" s="46">
        <v>0</v>
      </c>
      <c r="KD25" s="46">
        <v>0</v>
      </c>
      <c r="KE25" s="46">
        <v>0</v>
      </c>
      <c r="KH25" s="46">
        <v>0</v>
      </c>
      <c r="KI25" s="46">
        <v>0</v>
      </c>
      <c r="KK25" s="46">
        <v>0</v>
      </c>
      <c r="KL25" s="46">
        <v>0</v>
      </c>
      <c r="KP25" s="46">
        <v>0</v>
      </c>
      <c r="KR25" s="46">
        <v>0</v>
      </c>
      <c r="KS25" s="46">
        <v>0</v>
      </c>
      <c r="KT25" s="46">
        <v>0</v>
      </c>
      <c r="KW25" s="46">
        <v>0</v>
      </c>
      <c r="KX25" s="46">
        <v>0</v>
      </c>
      <c r="KY25" s="46">
        <v>0</v>
      </c>
      <c r="KZ25" s="46">
        <v>0</v>
      </c>
      <c r="LA25" s="46">
        <v>0</v>
      </c>
      <c r="LE25" s="46">
        <v>0</v>
      </c>
      <c r="LG25" s="46">
        <v>0</v>
      </c>
      <c r="LH25" s="46">
        <v>0</v>
      </c>
      <c r="LI25" s="46">
        <v>0</v>
      </c>
      <c r="LL25" s="46">
        <v>0</v>
      </c>
      <c r="LM25" s="46">
        <v>0</v>
      </c>
      <c r="LN25" s="46">
        <v>0</v>
      </c>
      <c r="LO25" s="46">
        <v>0</v>
      </c>
      <c r="LP25" s="46">
        <v>0</v>
      </c>
      <c r="LQ25" s="46">
        <v>0</v>
      </c>
      <c r="LR25" s="46">
        <v>0</v>
      </c>
      <c r="LS25" s="46">
        <v>0</v>
      </c>
      <c r="LT25" s="46">
        <v>0</v>
      </c>
      <c r="LV25" s="46" t="s">
        <v>324</v>
      </c>
    </row>
    <row r="26" spans="1:334">
      <c r="A26" s="74">
        <v>310003874</v>
      </c>
      <c r="B26" s="74">
        <v>310003874</v>
      </c>
      <c r="C26" s="46" t="s">
        <v>325</v>
      </c>
      <c r="D26" s="98">
        <v>0</v>
      </c>
      <c r="E26" s="98">
        <v>1000</v>
      </c>
      <c r="F26" s="98"/>
      <c r="G26" s="98">
        <v>1000</v>
      </c>
      <c r="H26" s="98">
        <v>0</v>
      </c>
      <c r="I26" s="98">
        <v>0</v>
      </c>
      <c r="J26" s="98">
        <v>0</v>
      </c>
      <c r="K26" s="98">
        <v>1000</v>
      </c>
      <c r="L26" s="98">
        <v>0</v>
      </c>
      <c r="M26" s="98">
        <v>0</v>
      </c>
      <c r="N26" s="98">
        <v>0</v>
      </c>
      <c r="O26" s="98"/>
      <c r="P26" s="98"/>
      <c r="Q26" s="98">
        <v>0</v>
      </c>
      <c r="R26" s="98"/>
      <c r="S26" s="98">
        <v>0</v>
      </c>
      <c r="T26" s="98">
        <v>0</v>
      </c>
      <c r="U26" s="98">
        <v>0</v>
      </c>
      <c r="V26" s="98">
        <v>0</v>
      </c>
      <c r="W26" s="98">
        <v>0</v>
      </c>
      <c r="X26" s="98">
        <v>0</v>
      </c>
      <c r="Y26" s="98">
        <v>0</v>
      </c>
      <c r="Z26" s="98">
        <v>0</v>
      </c>
      <c r="AA26" s="98"/>
      <c r="AB26" s="98"/>
      <c r="AC26" s="98">
        <v>0</v>
      </c>
      <c r="AD26" s="98"/>
      <c r="AE26" s="98">
        <v>0</v>
      </c>
      <c r="AF26" s="98">
        <v>0</v>
      </c>
      <c r="AG26" s="98">
        <v>0</v>
      </c>
      <c r="AH26" s="98">
        <v>0</v>
      </c>
      <c r="AI26" s="98">
        <v>0</v>
      </c>
      <c r="AJ26" s="98">
        <v>0</v>
      </c>
      <c r="AK26" s="98">
        <v>0</v>
      </c>
      <c r="AL26" s="98">
        <v>0</v>
      </c>
      <c r="AM26" s="98"/>
      <c r="AN26" s="98"/>
      <c r="AO26" s="98">
        <v>0</v>
      </c>
      <c r="AP26" s="98"/>
      <c r="AQ26" s="98">
        <v>0</v>
      </c>
      <c r="AR26" s="98">
        <v>0</v>
      </c>
      <c r="AS26" s="98">
        <v>0</v>
      </c>
      <c r="AT26" s="98">
        <v>0</v>
      </c>
      <c r="AU26" s="98">
        <v>0</v>
      </c>
      <c r="AV26" s="98">
        <v>0</v>
      </c>
      <c r="AW26" s="98">
        <v>0</v>
      </c>
      <c r="AX26" s="98">
        <v>0</v>
      </c>
      <c r="AY26" s="98"/>
      <c r="AZ26" s="98"/>
      <c r="BA26" s="98">
        <v>0</v>
      </c>
      <c r="BB26" s="98"/>
      <c r="BC26" s="98">
        <v>0</v>
      </c>
      <c r="BD26" s="98">
        <v>0</v>
      </c>
      <c r="BE26" s="98">
        <v>0</v>
      </c>
      <c r="BF26" s="98">
        <v>0</v>
      </c>
      <c r="BG26" s="98">
        <v>0</v>
      </c>
      <c r="BH26" s="98">
        <v>0</v>
      </c>
      <c r="BI26" s="98">
        <v>0</v>
      </c>
      <c r="BJ26" s="98">
        <v>0</v>
      </c>
      <c r="BK26" s="98"/>
      <c r="BL26" s="98"/>
      <c r="BM26" s="46">
        <v>0</v>
      </c>
      <c r="BO26" s="98">
        <v>0</v>
      </c>
      <c r="BP26" s="98">
        <v>0</v>
      </c>
      <c r="BQ26" s="98">
        <v>0</v>
      </c>
      <c r="BR26" s="46">
        <v>0</v>
      </c>
      <c r="BS26" s="46">
        <v>0</v>
      </c>
      <c r="BT26" s="46">
        <v>0</v>
      </c>
      <c r="BU26" s="46">
        <v>0</v>
      </c>
      <c r="BV26" s="46">
        <v>0</v>
      </c>
      <c r="BY26" s="46">
        <v>0</v>
      </c>
      <c r="CA26" s="98">
        <v>0</v>
      </c>
      <c r="CB26" s="98">
        <v>0</v>
      </c>
      <c r="CC26" s="98">
        <v>0</v>
      </c>
      <c r="CD26" s="46">
        <v>0</v>
      </c>
      <c r="CE26" s="46">
        <v>0</v>
      </c>
      <c r="CF26" s="46">
        <v>0</v>
      </c>
      <c r="CG26" s="46">
        <v>0</v>
      </c>
      <c r="CH26" s="46">
        <v>0</v>
      </c>
      <c r="CK26" s="46">
        <v>0</v>
      </c>
      <c r="CM26" s="98">
        <v>0</v>
      </c>
      <c r="CN26" s="98">
        <v>0</v>
      </c>
      <c r="CO26" s="98">
        <v>0</v>
      </c>
      <c r="CP26" s="46">
        <v>0</v>
      </c>
      <c r="CQ26" s="46">
        <v>0</v>
      </c>
      <c r="CR26" s="46">
        <v>0</v>
      </c>
      <c r="CS26" s="46">
        <v>0</v>
      </c>
      <c r="CT26" s="46">
        <v>0</v>
      </c>
      <c r="CW26" s="46">
        <v>0</v>
      </c>
      <c r="CY26" s="98">
        <v>0</v>
      </c>
      <c r="CZ26" s="98">
        <v>0</v>
      </c>
      <c r="DA26" s="98">
        <v>0</v>
      </c>
      <c r="DB26" s="46">
        <v>0</v>
      </c>
      <c r="DC26" s="46">
        <v>0</v>
      </c>
      <c r="DD26" s="46">
        <v>0</v>
      </c>
      <c r="DE26" s="46">
        <v>0</v>
      </c>
      <c r="DF26" s="46">
        <v>0</v>
      </c>
      <c r="DI26" s="98">
        <v>0</v>
      </c>
      <c r="DJ26" s="98"/>
      <c r="DK26" s="98">
        <v>0</v>
      </c>
      <c r="DL26" s="46">
        <v>0</v>
      </c>
      <c r="DM26" s="46">
        <v>0</v>
      </c>
      <c r="DN26" s="46">
        <v>0</v>
      </c>
      <c r="DO26" s="46">
        <v>0</v>
      </c>
      <c r="DP26" s="46">
        <v>0</v>
      </c>
      <c r="DQ26" s="46">
        <v>0</v>
      </c>
      <c r="DR26" s="98">
        <v>0</v>
      </c>
      <c r="DS26" s="98"/>
      <c r="DU26" s="46">
        <v>0</v>
      </c>
      <c r="DW26" s="46">
        <v>0</v>
      </c>
      <c r="DX26" s="46">
        <v>0</v>
      </c>
      <c r="DY26" s="46">
        <v>0</v>
      </c>
      <c r="DZ26" s="46">
        <v>0</v>
      </c>
      <c r="EA26" s="46">
        <v>0</v>
      </c>
      <c r="EB26" s="46">
        <v>0</v>
      </c>
      <c r="EC26" s="46">
        <v>0</v>
      </c>
      <c r="ED26" s="46">
        <v>0</v>
      </c>
      <c r="EG26" s="46">
        <v>0</v>
      </c>
      <c r="EI26" s="46">
        <v>0</v>
      </c>
      <c r="EJ26" s="46">
        <v>0</v>
      </c>
      <c r="EK26" s="46">
        <v>0</v>
      </c>
      <c r="EL26" s="46">
        <v>0</v>
      </c>
      <c r="EM26" s="46">
        <v>0</v>
      </c>
      <c r="EN26" s="46">
        <v>0</v>
      </c>
      <c r="EO26" s="46">
        <v>0</v>
      </c>
      <c r="EP26" s="46">
        <v>0</v>
      </c>
      <c r="ES26" s="46">
        <v>0</v>
      </c>
      <c r="EU26" s="46">
        <v>200</v>
      </c>
      <c r="EV26" s="46">
        <v>0</v>
      </c>
      <c r="EW26" s="46">
        <v>0</v>
      </c>
      <c r="EX26" s="46">
        <v>0</v>
      </c>
      <c r="EY26" s="46">
        <v>200</v>
      </c>
      <c r="EZ26" s="46">
        <v>0</v>
      </c>
      <c r="FE26" s="46">
        <v>0</v>
      </c>
      <c r="FG26" s="46">
        <v>200</v>
      </c>
      <c r="FH26" s="46">
        <v>0</v>
      </c>
      <c r="FI26" s="98">
        <v>0</v>
      </c>
      <c r="FJ26" s="98">
        <v>0</v>
      </c>
      <c r="FK26" s="46">
        <v>200</v>
      </c>
      <c r="FL26" s="46">
        <v>0</v>
      </c>
      <c r="FQ26" s="46">
        <v>0</v>
      </c>
      <c r="FS26" s="46">
        <v>200</v>
      </c>
      <c r="FT26" s="46">
        <v>0</v>
      </c>
      <c r="FU26" s="46">
        <v>0</v>
      </c>
      <c r="FV26" s="46">
        <v>0</v>
      </c>
      <c r="FW26" s="46">
        <v>200</v>
      </c>
      <c r="FX26" s="46">
        <v>0</v>
      </c>
      <c r="GC26" s="46">
        <v>0</v>
      </c>
      <c r="GE26" s="46">
        <v>200</v>
      </c>
      <c r="GF26" s="46">
        <v>0</v>
      </c>
      <c r="GG26" s="46">
        <v>0</v>
      </c>
      <c r="GH26" s="46">
        <v>0</v>
      </c>
      <c r="GI26" s="46">
        <v>200</v>
      </c>
      <c r="GJ26" s="46">
        <v>0</v>
      </c>
      <c r="GO26" s="46">
        <v>0</v>
      </c>
      <c r="GP26" s="46">
        <v>0</v>
      </c>
      <c r="GQ26" s="46">
        <v>0</v>
      </c>
      <c r="GR26" s="46">
        <v>0</v>
      </c>
      <c r="GS26" s="46">
        <v>1000</v>
      </c>
      <c r="GT26" s="46">
        <v>0</v>
      </c>
      <c r="GU26" s="46">
        <v>0</v>
      </c>
      <c r="GV26" s="46">
        <v>0</v>
      </c>
      <c r="GW26" s="46">
        <v>1000</v>
      </c>
      <c r="GY26" s="46">
        <v>0</v>
      </c>
      <c r="HA26" s="46">
        <v>0</v>
      </c>
      <c r="HB26" s="46">
        <v>1000</v>
      </c>
      <c r="HC26" s="46">
        <v>1000</v>
      </c>
      <c r="HD26" s="46">
        <v>0</v>
      </c>
      <c r="HE26" s="46">
        <v>0</v>
      </c>
      <c r="HI26" s="46">
        <v>0</v>
      </c>
      <c r="HJ26" s="46">
        <v>0</v>
      </c>
      <c r="HK26" s="46">
        <v>0</v>
      </c>
      <c r="HL26" s="46">
        <v>0</v>
      </c>
      <c r="HM26" s="46">
        <v>0</v>
      </c>
      <c r="HN26" s="46">
        <v>0</v>
      </c>
      <c r="HO26" s="46">
        <v>0</v>
      </c>
      <c r="HP26" s="46">
        <v>0</v>
      </c>
      <c r="HQ26" s="46">
        <v>0</v>
      </c>
      <c r="HR26" s="46">
        <v>0</v>
      </c>
      <c r="HS26" s="46">
        <v>0</v>
      </c>
      <c r="HT26" s="46">
        <v>0</v>
      </c>
      <c r="HU26" s="46">
        <v>0</v>
      </c>
      <c r="HY26" s="46">
        <v>0</v>
      </c>
      <c r="HZ26" s="46">
        <v>0</v>
      </c>
      <c r="IA26" s="46">
        <v>0</v>
      </c>
      <c r="IB26" s="46">
        <v>0</v>
      </c>
      <c r="IC26" s="46">
        <v>0</v>
      </c>
      <c r="ID26" s="46">
        <v>0</v>
      </c>
      <c r="IE26" s="46">
        <v>0</v>
      </c>
      <c r="IF26" s="46">
        <v>0</v>
      </c>
      <c r="IG26" s="46">
        <v>0</v>
      </c>
      <c r="IH26" s="46">
        <v>0</v>
      </c>
      <c r="II26" s="46">
        <v>0</v>
      </c>
      <c r="IJ26" s="46">
        <v>0</v>
      </c>
      <c r="IK26" s="46">
        <v>0</v>
      </c>
      <c r="IO26" s="46">
        <v>0</v>
      </c>
      <c r="IP26" s="46">
        <v>0</v>
      </c>
      <c r="IQ26" s="46">
        <v>0</v>
      </c>
      <c r="IR26" s="46">
        <v>0</v>
      </c>
      <c r="IS26" s="46">
        <v>800</v>
      </c>
      <c r="IT26" s="46">
        <v>0</v>
      </c>
      <c r="IU26" s="46">
        <v>0</v>
      </c>
      <c r="IV26" s="46">
        <v>0</v>
      </c>
      <c r="IW26" s="46">
        <v>800</v>
      </c>
      <c r="IY26" s="46">
        <v>0</v>
      </c>
      <c r="IZ26" s="46">
        <v>-800</v>
      </c>
      <c r="JA26" s="46">
        <v>-30</v>
      </c>
      <c r="JD26" s="46">
        <v>0</v>
      </c>
      <c r="JE26" s="46">
        <v>0</v>
      </c>
      <c r="JF26" s="46">
        <v>0</v>
      </c>
      <c r="JG26" s="46">
        <v>0</v>
      </c>
      <c r="JH26" s="46">
        <v>0</v>
      </c>
      <c r="JI26" s="46" t="s">
        <v>1086</v>
      </c>
      <c r="JK26" s="46">
        <v>0</v>
      </c>
      <c r="JL26" s="46">
        <v>0</v>
      </c>
      <c r="JN26" s="46">
        <v>-800</v>
      </c>
      <c r="JO26" s="46">
        <v>-800</v>
      </c>
      <c r="JP26" s="46">
        <v>0</v>
      </c>
      <c r="JS26" s="46">
        <v>0</v>
      </c>
      <c r="JT26" s="46">
        <v>0</v>
      </c>
      <c r="JU26" s="46">
        <v>0</v>
      </c>
      <c r="JV26" s="46">
        <v>0</v>
      </c>
      <c r="JW26" s="46">
        <v>1600</v>
      </c>
      <c r="KA26" s="46">
        <v>1600</v>
      </c>
      <c r="KC26" s="46">
        <v>-800</v>
      </c>
      <c r="KD26" s="46">
        <v>-2400</v>
      </c>
      <c r="KE26" s="46">
        <v>-45</v>
      </c>
      <c r="KH26" s="46">
        <v>0</v>
      </c>
      <c r="KI26" s="46">
        <v>0</v>
      </c>
      <c r="KJ26" s="46">
        <v>0</v>
      </c>
      <c r="KK26" s="46">
        <v>0</v>
      </c>
      <c r="KL26" s="46">
        <v>0</v>
      </c>
      <c r="KP26" s="46">
        <v>0</v>
      </c>
      <c r="KR26" s="46">
        <v>-2400</v>
      </c>
      <c r="KS26" s="46">
        <v>-2400</v>
      </c>
      <c r="KT26" s="46">
        <v>0</v>
      </c>
      <c r="KW26" s="46">
        <v>0</v>
      </c>
      <c r="KX26" s="46">
        <v>0</v>
      </c>
      <c r="KY26" s="46">
        <v>0</v>
      </c>
      <c r="KZ26" s="46">
        <v>0</v>
      </c>
      <c r="LA26" s="46">
        <v>0</v>
      </c>
      <c r="LE26" s="46">
        <v>0</v>
      </c>
      <c r="LG26" s="46">
        <v>-2400</v>
      </c>
      <c r="LH26" s="46">
        <v>-2400</v>
      </c>
      <c r="LI26" s="46">
        <v>0</v>
      </c>
      <c r="LL26" s="46">
        <v>1000</v>
      </c>
      <c r="LM26" s="46">
        <v>0</v>
      </c>
      <c r="LN26" s="46">
        <v>0</v>
      </c>
      <c r="LO26" s="46">
        <v>800</v>
      </c>
      <c r="LP26" s="46">
        <v>0</v>
      </c>
      <c r="LQ26" s="46">
        <v>1600</v>
      </c>
      <c r="LR26" s="46">
        <v>0</v>
      </c>
      <c r="LS26" s="46">
        <v>0</v>
      </c>
      <c r="LT26" s="46">
        <v>3400</v>
      </c>
      <c r="LV26" s="46" t="s">
        <v>324</v>
      </c>
    </row>
    <row r="27" spans="1:334">
      <c r="A27" s="74">
        <v>310003783</v>
      </c>
      <c r="B27" s="74">
        <v>310003783</v>
      </c>
      <c r="C27" s="46" t="s">
        <v>326</v>
      </c>
      <c r="D27" s="98">
        <v>0</v>
      </c>
      <c r="E27" s="98">
        <v>6380</v>
      </c>
      <c r="F27" s="98"/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/>
      <c r="P27" s="98"/>
      <c r="Q27" s="98">
        <v>0</v>
      </c>
      <c r="R27" s="98"/>
      <c r="S27" s="98">
        <v>6380</v>
      </c>
      <c r="T27" s="98">
        <v>0</v>
      </c>
      <c r="U27" s="98">
        <v>0</v>
      </c>
      <c r="V27" s="98">
        <v>0</v>
      </c>
      <c r="W27" s="98">
        <v>6380</v>
      </c>
      <c r="X27" s="98">
        <v>0</v>
      </c>
      <c r="Y27" s="98">
        <v>0</v>
      </c>
      <c r="Z27" s="98">
        <v>0</v>
      </c>
      <c r="AA27" s="98"/>
      <c r="AB27" s="98"/>
      <c r="AC27" s="98">
        <v>0</v>
      </c>
      <c r="AD27" s="98"/>
      <c r="AE27" s="98">
        <v>0</v>
      </c>
      <c r="AF27" s="98">
        <v>0</v>
      </c>
      <c r="AG27" s="98">
        <v>0</v>
      </c>
      <c r="AH27" s="98">
        <v>0</v>
      </c>
      <c r="AI27" s="98">
        <v>0</v>
      </c>
      <c r="AJ27" s="98">
        <v>0</v>
      </c>
      <c r="AK27" s="98">
        <v>0</v>
      </c>
      <c r="AL27" s="98">
        <v>0</v>
      </c>
      <c r="AM27" s="98"/>
      <c r="AN27" s="98"/>
      <c r="AO27" s="98">
        <v>0</v>
      </c>
      <c r="AP27" s="98"/>
      <c r="AQ27" s="98">
        <v>0</v>
      </c>
      <c r="AR27" s="98">
        <v>0</v>
      </c>
      <c r="AS27" s="98">
        <v>0</v>
      </c>
      <c r="AT27" s="98">
        <v>0</v>
      </c>
      <c r="AU27" s="98">
        <v>0</v>
      </c>
      <c r="AV27" s="98">
        <v>0</v>
      </c>
      <c r="AW27" s="98">
        <v>0</v>
      </c>
      <c r="AX27" s="98">
        <v>0</v>
      </c>
      <c r="AY27" s="98"/>
      <c r="AZ27" s="98"/>
      <c r="BA27" s="98">
        <v>0</v>
      </c>
      <c r="BB27" s="98"/>
      <c r="BC27" s="98">
        <v>0</v>
      </c>
      <c r="BD27" s="98">
        <v>0</v>
      </c>
      <c r="BE27" s="98">
        <v>0</v>
      </c>
      <c r="BF27" s="98">
        <v>0</v>
      </c>
      <c r="BG27" s="98">
        <v>0</v>
      </c>
      <c r="BH27" s="98">
        <v>0</v>
      </c>
      <c r="BI27" s="98">
        <v>0</v>
      </c>
      <c r="BJ27" s="98">
        <v>0</v>
      </c>
      <c r="BK27" s="98"/>
      <c r="BL27" s="98"/>
      <c r="BM27" s="46">
        <v>0</v>
      </c>
      <c r="BO27" s="98">
        <v>0</v>
      </c>
      <c r="BP27" s="98">
        <v>0</v>
      </c>
      <c r="BQ27" s="98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Y27" s="46">
        <v>0</v>
      </c>
      <c r="CA27" s="98">
        <v>0</v>
      </c>
      <c r="CB27" s="98">
        <v>0</v>
      </c>
      <c r="CC27" s="98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6">
        <v>0</v>
      </c>
      <c r="CM27" s="98">
        <v>0</v>
      </c>
      <c r="CN27" s="98">
        <v>0</v>
      </c>
      <c r="CO27" s="98">
        <v>0</v>
      </c>
      <c r="CP27" s="46">
        <v>0</v>
      </c>
      <c r="CQ27" s="46">
        <v>0</v>
      </c>
      <c r="CR27" s="46">
        <v>0</v>
      </c>
      <c r="CS27" s="46">
        <v>0</v>
      </c>
      <c r="CT27" s="46">
        <v>0</v>
      </c>
      <c r="CW27" s="46">
        <v>0</v>
      </c>
      <c r="CY27" s="98">
        <v>0</v>
      </c>
      <c r="CZ27" s="98">
        <v>0</v>
      </c>
      <c r="DA27" s="98">
        <v>0</v>
      </c>
      <c r="DB27" s="46">
        <v>0</v>
      </c>
      <c r="DC27" s="46">
        <v>0</v>
      </c>
      <c r="DD27" s="46">
        <v>0</v>
      </c>
      <c r="DE27" s="46">
        <v>0</v>
      </c>
      <c r="DF27" s="46">
        <v>0</v>
      </c>
      <c r="DI27" s="98">
        <v>0</v>
      </c>
      <c r="DJ27" s="98"/>
      <c r="DK27" s="98">
        <v>0</v>
      </c>
      <c r="DL27" s="46">
        <v>0</v>
      </c>
      <c r="DM27" s="46">
        <v>0</v>
      </c>
      <c r="DN27" s="46">
        <v>0</v>
      </c>
      <c r="DO27" s="46">
        <v>0</v>
      </c>
      <c r="DP27" s="46">
        <v>0</v>
      </c>
      <c r="DQ27" s="46">
        <v>0</v>
      </c>
      <c r="DR27" s="98">
        <v>0</v>
      </c>
      <c r="DS27" s="98"/>
      <c r="DU27" s="46">
        <v>0</v>
      </c>
      <c r="DW27" s="46">
        <v>0</v>
      </c>
      <c r="DX27" s="46">
        <v>0</v>
      </c>
      <c r="DY27" s="46">
        <v>0</v>
      </c>
      <c r="DZ27" s="46">
        <v>0</v>
      </c>
      <c r="EA27" s="46">
        <v>0</v>
      </c>
      <c r="EB27" s="46">
        <v>0</v>
      </c>
      <c r="EC27" s="46">
        <v>0</v>
      </c>
      <c r="ED27" s="46">
        <v>0</v>
      </c>
      <c r="EG27" s="46">
        <v>0</v>
      </c>
      <c r="EI27" s="46">
        <v>0</v>
      </c>
      <c r="EJ27" s="46">
        <v>0</v>
      </c>
      <c r="EK27" s="46">
        <v>0</v>
      </c>
      <c r="EL27" s="46">
        <v>0</v>
      </c>
      <c r="EM27" s="46">
        <v>0</v>
      </c>
      <c r="EN27" s="46">
        <v>0</v>
      </c>
      <c r="EO27" s="46">
        <v>0</v>
      </c>
      <c r="EP27" s="46">
        <v>0</v>
      </c>
      <c r="ES27" s="46">
        <v>0</v>
      </c>
      <c r="EU27" s="46">
        <v>2482.5</v>
      </c>
      <c r="EV27" s="46">
        <v>0</v>
      </c>
      <c r="EW27" s="46">
        <v>0</v>
      </c>
      <c r="EX27" s="46">
        <v>0</v>
      </c>
      <c r="EY27" s="46">
        <v>2482.5</v>
      </c>
      <c r="EZ27" s="46">
        <v>0</v>
      </c>
      <c r="FE27" s="46">
        <v>0</v>
      </c>
      <c r="FG27" s="46">
        <v>2482.5</v>
      </c>
      <c r="FH27" s="46">
        <v>0</v>
      </c>
      <c r="FI27" s="47">
        <v>0</v>
      </c>
      <c r="FJ27" s="47">
        <v>0</v>
      </c>
      <c r="FK27" s="46">
        <v>2482.5</v>
      </c>
      <c r="FL27" s="46">
        <v>0</v>
      </c>
      <c r="FQ27" s="46">
        <v>0</v>
      </c>
      <c r="FS27" s="46">
        <v>2482.5</v>
      </c>
      <c r="FT27" s="46">
        <v>0</v>
      </c>
      <c r="FU27" s="46">
        <v>0</v>
      </c>
      <c r="FV27" s="46">
        <v>0</v>
      </c>
      <c r="FW27" s="46">
        <v>2482.5</v>
      </c>
      <c r="FX27" s="46">
        <v>0</v>
      </c>
      <c r="GC27" s="46">
        <v>0</v>
      </c>
      <c r="GE27" s="46">
        <v>2482.5</v>
      </c>
      <c r="GF27" s="46">
        <v>0</v>
      </c>
      <c r="GG27" s="46">
        <v>0</v>
      </c>
      <c r="GH27" s="46">
        <v>0</v>
      </c>
      <c r="GI27" s="46">
        <v>2482.5</v>
      </c>
      <c r="GJ27" s="46">
        <v>0</v>
      </c>
      <c r="GO27" s="46">
        <v>0</v>
      </c>
      <c r="GP27" s="46">
        <v>0</v>
      </c>
      <c r="GQ27" s="46">
        <v>0</v>
      </c>
      <c r="GR27" s="46">
        <v>0</v>
      </c>
      <c r="GS27" s="46">
        <v>6380</v>
      </c>
      <c r="GT27" s="46">
        <v>0</v>
      </c>
      <c r="GU27" s="46">
        <v>0</v>
      </c>
      <c r="GV27" s="46">
        <v>0</v>
      </c>
      <c r="GW27" s="46">
        <v>6380</v>
      </c>
      <c r="GY27" s="46">
        <v>0</v>
      </c>
      <c r="HA27" s="46">
        <v>0</v>
      </c>
      <c r="HB27" s="46">
        <v>6380</v>
      </c>
      <c r="HC27" s="46">
        <v>6380</v>
      </c>
      <c r="HD27" s="46">
        <v>0</v>
      </c>
      <c r="HE27" s="46">
        <v>0</v>
      </c>
      <c r="HI27" s="46">
        <v>0</v>
      </c>
      <c r="HJ27" s="46">
        <v>0</v>
      </c>
      <c r="HK27" s="46">
        <v>0</v>
      </c>
      <c r="HL27" s="46">
        <v>0</v>
      </c>
      <c r="HM27" s="46">
        <v>0</v>
      </c>
      <c r="HN27" s="46">
        <v>0</v>
      </c>
      <c r="HO27" s="46">
        <v>0</v>
      </c>
      <c r="HP27" s="46">
        <v>0</v>
      </c>
      <c r="HQ27" s="46">
        <v>0</v>
      </c>
      <c r="HR27" s="46">
        <v>0</v>
      </c>
      <c r="HS27" s="46">
        <v>0</v>
      </c>
      <c r="HT27" s="46">
        <v>0</v>
      </c>
      <c r="HU27" s="46">
        <v>0</v>
      </c>
      <c r="HY27" s="46">
        <v>0</v>
      </c>
      <c r="HZ27" s="46">
        <v>0</v>
      </c>
      <c r="IA27" s="46">
        <v>0</v>
      </c>
      <c r="IB27" s="46">
        <v>0</v>
      </c>
      <c r="IC27" s="46">
        <v>0</v>
      </c>
      <c r="ID27" s="46">
        <v>0</v>
      </c>
      <c r="IE27" s="46">
        <v>0</v>
      </c>
      <c r="IF27" s="46">
        <v>0</v>
      </c>
      <c r="IG27" s="46">
        <v>0</v>
      </c>
      <c r="IH27" s="46">
        <v>0</v>
      </c>
      <c r="II27" s="46">
        <v>0</v>
      </c>
      <c r="IJ27" s="46">
        <v>0</v>
      </c>
      <c r="IK27" s="46">
        <v>0</v>
      </c>
      <c r="IO27" s="46">
        <v>0</v>
      </c>
      <c r="IP27" s="46">
        <v>0</v>
      </c>
      <c r="IQ27" s="46">
        <v>0</v>
      </c>
      <c r="IR27" s="46">
        <v>0</v>
      </c>
      <c r="IS27" s="46">
        <v>9930</v>
      </c>
      <c r="IT27" s="46">
        <v>0</v>
      </c>
      <c r="IU27" s="46">
        <v>0</v>
      </c>
      <c r="IV27" s="46">
        <v>0</v>
      </c>
      <c r="IW27" s="46">
        <v>9930</v>
      </c>
      <c r="IY27" s="46">
        <v>0</v>
      </c>
      <c r="IZ27" s="46">
        <v>-9930</v>
      </c>
      <c r="JA27" s="46">
        <v>-30</v>
      </c>
      <c r="JD27" s="46">
        <v>0</v>
      </c>
      <c r="JE27" s="46">
        <v>0</v>
      </c>
      <c r="JF27" s="46">
        <v>0</v>
      </c>
      <c r="JG27" s="46">
        <v>0</v>
      </c>
      <c r="JH27" s="46">
        <v>0</v>
      </c>
      <c r="JI27" s="46" t="s">
        <v>1086</v>
      </c>
      <c r="JK27" s="46">
        <v>0</v>
      </c>
      <c r="JL27" s="46">
        <v>0</v>
      </c>
      <c r="JN27" s="46">
        <v>-9930</v>
      </c>
      <c r="JO27" s="46">
        <v>-9930</v>
      </c>
      <c r="JP27" s="46">
        <v>0</v>
      </c>
      <c r="JS27" s="46">
        <v>0</v>
      </c>
      <c r="JT27" s="46">
        <v>0</v>
      </c>
      <c r="JU27" s="46">
        <v>0</v>
      </c>
      <c r="JV27" s="46">
        <v>0</v>
      </c>
      <c r="JW27" s="46">
        <v>9930</v>
      </c>
      <c r="KA27" s="46">
        <v>9930</v>
      </c>
      <c r="KC27" s="46">
        <v>-9930</v>
      </c>
      <c r="KD27" s="46">
        <v>-19860</v>
      </c>
      <c r="KE27" s="46">
        <v>-60</v>
      </c>
      <c r="KH27" s="46">
        <v>0</v>
      </c>
      <c r="KI27" s="46">
        <v>0</v>
      </c>
      <c r="KJ27" s="46">
        <v>0</v>
      </c>
      <c r="KK27" s="46">
        <v>0</v>
      </c>
      <c r="KL27" s="46">
        <v>0</v>
      </c>
      <c r="KP27" s="46">
        <v>0</v>
      </c>
      <c r="KR27" s="46">
        <v>-19860</v>
      </c>
      <c r="KS27" s="46">
        <v>-19860</v>
      </c>
      <c r="KT27" s="46">
        <v>0</v>
      </c>
      <c r="KW27" s="46">
        <v>0</v>
      </c>
      <c r="KX27" s="46">
        <v>0</v>
      </c>
      <c r="KY27" s="46">
        <v>0</v>
      </c>
      <c r="KZ27" s="46">
        <v>0</v>
      </c>
      <c r="LA27" s="46">
        <v>0</v>
      </c>
      <c r="LE27" s="46">
        <v>0</v>
      </c>
      <c r="LG27" s="46">
        <v>-19860</v>
      </c>
      <c r="LH27" s="46">
        <v>-19860</v>
      </c>
      <c r="LI27" s="46">
        <v>0</v>
      </c>
      <c r="LL27" s="46">
        <v>6380</v>
      </c>
      <c r="LM27" s="46">
        <v>0</v>
      </c>
      <c r="LN27" s="46">
        <v>0</v>
      </c>
      <c r="LO27" s="46">
        <v>9930</v>
      </c>
      <c r="LP27" s="46">
        <v>0</v>
      </c>
      <c r="LQ27" s="46">
        <v>9930</v>
      </c>
      <c r="LR27" s="46">
        <v>0</v>
      </c>
      <c r="LS27" s="46">
        <v>0</v>
      </c>
      <c r="LT27" s="46">
        <v>26240</v>
      </c>
      <c r="LV27" s="46" t="s">
        <v>324</v>
      </c>
    </row>
    <row r="28" spans="1:334">
      <c r="C28" s="46" t="s">
        <v>91</v>
      </c>
      <c r="D28" s="98">
        <v>58000</v>
      </c>
      <c r="E28" s="98">
        <v>97380</v>
      </c>
      <c r="F28" s="98">
        <v>0</v>
      </c>
      <c r="G28" s="98">
        <v>97349.032957706877</v>
      </c>
      <c r="H28" s="98">
        <v>37646.137671414661</v>
      </c>
      <c r="I28" s="98">
        <v>41230.895286292216</v>
      </c>
      <c r="J28" s="98">
        <v>17472</v>
      </c>
      <c r="K28" s="98">
        <v>1000</v>
      </c>
      <c r="L28" s="98">
        <v>0</v>
      </c>
      <c r="M28" s="98">
        <v>0</v>
      </c>
      <c r="N28" s="98">
        <v>0</v>
      </c>
      <c r="O28" s="98">
        <v>0</v>
      </c>
      <c r="P28" s="98">
        <v>0</v>
      </c>
      <c r="Q28" s="98">
        <v>130000</v>
      </c>
      <c r="R28" s="98">
        <v>0</v>
      </c>
      <c r="S28" s="98">
        <v>94413.686453725764</v>
      </c>
      <c r="T28" s="98">
        <v>38755.342291431225</v>
      </c>
      <c r="U28" s="98">
        <v>32222.344162294543</v>
      </c>
      <c r="V28" s="98">
        <v>17056</v>
      </c>
      <c r="W28" s="98">
        <v>6380</v>
      </c>
      <c r="X28" s="98">
        <v>0</v>
      </c>
      <c r="Y28" s="98">
        <v>0</v>
      </c>
      <c r="Z28" s="98">
        <v>0</v>
      </c>
      <c r="AA28" s="98">
        <v>0</v>
      </c>
      <c r="AB28" s="98">
        <v>0</v>
      </c>
      <c r="AC28" s="98">
        <v>70000</v>
      </c>
      <c r="AD28" s="98">
        <v>0</v>
      </c>
      <c r="AE28" s="98">
        <v>75758.335436613241</v>
      </c>
      <c r="AF28" s="98">
        <v>36376.309808135877</v>
      </c>
      <c r="AG28" s="98">
        <v>24406.025628477357</v>
      </c>
      <c r="AH28" s="98">
        <v>14976</v>
      </c>
      <c r="AI28" s="98">
        <v>0</v>
      </c>
      <c r="AJ28" s="98">
        <v>0</v>
      </c>
      <c r="AK28" s="98">
        <v>0</v>
      </c>
      <c r="AL28" s="98">
        <v>0</v>
      </c>
      <c r="AM28" s="98">
        <v>0</v>
      </c>
      <c r="AN28" s="98">
        <v>0</v>
      </c>
      <c r="AO28" s="98">
        <v>60000</v>
      </c>
      <c r="AP28" s="98">
        <v>0</v>
      </c>
      <c r="AQ28" s="98">
        <v>70476.14991385887</v>
      </c>
      <c r="AR28" s="98">
        <v>39174.210229018201</v>
      </c>
      <c r="AS28" s="98">
        <v>17781.939684840661</v>
      </c>
      <c r="AT28" s="98">
        <v>13520</v>
      </c>
      <c r="AU28" s="98">
        <v>0</v>
      </c>
      <c r="AV28" s="98">
        <v>0</v>
      </c>
      <c r="AW28" s="98">
        <v>0</v>
      </c>
      <c r="AX28" s="98">
        <v>0</v>
      </c>
      <c r="AY28" s="98">
        <v>0</v>
      </c>
      <c r="AZ28" s="98">
        <v>0</v>
      </c>
      <c r="BA28" s="98">
        <v>70000</v>
      </c>
      <c r="BB28" s="98">
        <v>0</v>
      </c>
      <c r="BC28" s="98">
        <v>96755.994655720933</v>
      </c>
      <c r="BD28" s="98">
        <v>36285.004733108326</v>
      </c>
      <c r="BE28" s="98">
        <v>36220.9899226126</v>
      </c>
      <c r="BF28" s="98">
        <v>24250</v>
      </c>
      <c r="BG28" s="98">
        <v>0</v>
      </c>
      <c r="BH28" s="98">
        <v>0</v>
      </c>
      <c r="BI28" s="98">
        <v>0</v>
      </c>
      <c r="BJ28" s="98">
        <v>0</v>
      </c>
      <c r="BK28" s="98">
        <v>0</v>
      </c>
      <c r="BL28" s="98">
        <v>0</v>
      </c>
      <c r="BM28" s="46">
        <v>110000</v>
      </c>
      <c r="BN28" s="46">
        <v>0</v>
      </c>
      <c r="BO28" s="98">
        <v>93418.094465552436</v>
      </c>
      <c r="BP28" s="98">
        <v>34863.269223329873</v>
      </c>
      <c r="BQ28" s="98">
        <v>34304.825242222563</v>
      </c>
      <c r="BR28" s="46">
        <v>24250</v>
      </c>
      <c r="BS28" s="46">
        <v>0</v>
      </c>
      <c r="BT28" s="46">
        <v>0</v>
      </c>
      <c r="BU28" s="46">
        <v>0</v>
      </c>
      <c r="BV28" s="46">
        <v>0</v>
      </c>
      <c r="BW28" s="46">
        <v>0</v>
      </c>
      <c r="BX28" s="46">
        <v>0</v>
      </c>
      <c r="BY28" s="46">
        <v>110000</v>
      </c>
      <c r="BZ28" s="46">
        <v>0</v>
      </c>
      <c r="CA28" s="98">
        <v>89738.138809857075</v>
      </c>
      <c r="CB28" s="98">
        <v>34219.066799332395</v>
      </c>
      <c r="CC28" s="98">
        <v>31269.072010524691</v>
      </c>
      <c r="CD28" s="46">
        <v>24250</v>
      </c>
      <c r="CE28" s="46">
        <v>0</v>
      </c>
      <c r="CF28" s="46">
        <v>0</v>
      </c>
      <c r="CG28" s="46">
        <v>0</v>
      </c>
      <c r="CH28" s="46">
        <v>0</v>
      </c>
      <c r="CI28" s="46">
        <v>0</v>
      </c>
      <c r="CJ28" s="46">
        <v>0</v>
      </c>
      <c r="CK28" s="46">
        <v>58000</v>
      </c>
      <c r="CL28" s="46">
        <v>0</v>
      </c>
      <c r="CM28" s="98">
        <v>71289.867838409322</v>
      </c>
      <c r="CN28" s="98">
        <v>17686.960508274671</v>
      </c>
      <c r="CO28" s="98">
        <v>29352.907330134654</v>
      </c>
      <c r="CP28" s="46">
        <v>24250</v>
      </c>
      <c r="CQ28" s="46">
        <v>0</v>
      </c>
      <c r="CR28" s="46">
        <v>0</v>
      </c>
      <c r="CS28" s="46">
        <v>0</v>
      </c>
      <c r="CT28" s="46">
        <v>0</v>
      </c>
      <c r="CU28" s="46">
        <v>0</v>
      </c>
      <c r="CV28" s="46">
        <v>0</v>
      </c>
      <c r="CW28" s="46">
        <v>270000</v>
      </c>
      <c r="CX28" s="46">
        <v>0</v>
      </c>
      <c r="CY28" s="98">
        <v>88883.958967156563</v>
      </c>
      <c r="CZ28" s="98">
        <v>28111.120505618099</v>
      </c>
      <c r="DA28" s="98">
        <v>44522.838461538457</v>
      </c>
      <c r="DB28" s="46">
        <v>16250</v>
      </c>
      <c r="DC28" s="46">
        <v>0</v>
      </c>
      <c r="DD28" s="46">
        <v>0</v>
      </c>
      <c r="DE28" s="46">
        <v>0</v>
      </c>
      <c r="DF28" s="46">
        <v>0</v>
      </c>
      <c r="DG28" s="46">
        <v>0</v>
      </c>
      <c r="DH28" s="46">
        <v>0</v>
      </c>
      <c r="DI28" s="98">
        <v>0</v>
      </c>
      <c r="DJ28" s="98">
        <v>0</v>
      </c>
      <c r="DK28" s="98">
        <v>73298.443582541164</v>
      </c>
      <c r="DL28" s="46">
        <v>26073.120505618099</v>
      </c>
      <c r="DM28" s="46">
        <v>30975.323076923072</v>
      </c>
      <c r="DN28" s="46">
        <v>16250</v>
      </c>
      <c r="DO28" s="46">
        <v>0</v>
      </c>
      <c r="DP28" s="46">
        <v>0</v>
      </c>
      <c r="DQ28" s="46">
        <v>0</v>
      </c>
      <c r="DR28" s="98">
        <v>0</v>
      </c>
      <c r="DS28" s="98">
        <v>0</v>
      </c>
      <c r="DT28" s="46">
        <v>0</v>
      </c>
      <c r="DU28" s="46">
        <v>0</v>
      </c>
      <c r="DV28" s="46">
        <v>0</v>
      </c>
      <c r="DW28" s="46">
        <v>75217.92562662081</v>
      </c>
      <c r="DX28" s="46">
        <v>29920.241011236198</v>
      </c>
      <c r="DY28" s="46">
        <v>29047.684615384613</v>
      </c>
      <c r="DZ28" s="46">
        <v>16250</v>
      </c>
      <c r="EA28" s="46">
        <v>0</v>
      </c>
      <c r="EB28" s="46">
        <v>0</v>
      </c>
      <c r="EC28" s="46">
        <v>0</v>
      </c>
      <c r="ED28" s="46">
        <v>0</v>
      </c>
      <c r="EE28" s="46">
        <v>0</v>
      </c>
      <c r="EF28" s="46">
        <v>0</v>
      </c>
      <c r="EG28" s="46">
        <v>0</v>
      </c>
      <c r="EH28" s="46">
        <v>0</v>
      </c>
      <c r="EI28" s="46">
        <v>62448.351274848865</v>
      </c>
      <c r="EJ28" s="46">
        <v>24508.120505618099</v>
      </c>
      <c r="EK28" s="46">
        <v>21690.230769230766</v>
      </c>
      <c r="EL28" s="46">
        <v>16250</v>
      </c>
      <c r="EM28" s="46">
        <v>0</v>
      </c>
      <c r="EN28" s="46">
        <v>0</v>
      </c>
      <c r="EO28" s="46">
        <v>0</v>
      </c>
      <c r="EP28" s="46">
        <v>0</v>
      </c>
      <c r="EQ28" s="46">
        <v>0</v>
      </c>
      <c r="ER28" s="46">
        <v>0</v>
      </c>
      <c r="ES28" s="46">
        <v>0</v>
      </c>
      <c r="ET28" s="46">
        <v>0</v>
      </c>
      <c r="EU28" s="46">
        <v>85060.75</v>
      </c>
      <c r="EV28" s="46">
        <v>28472.5</v>
      </c>
      <c r="EW28" s="46">
        <v>37850.5</v>
      </c>
      <c r="EX28" s="46">
        <v>16055.25</v>
      </c>
      <c r="EY28" s="46">
        <v>2682.5</v>
      </c>
      <c r="EZ28" s="46">
        <v>0</v>
      </c>
      <c r="FA28" s="46">
        <v>0</v>
      </c>
      <c r="FB28" s="46">
        <v>0</v>
      </c>
      <c r="FC28" s="46">
        <v>0</v>
      </c>
      <c r="FD28" s="46">
        <v>0</v>
      </c>
      <c r="FE28" s="46">
        <v>0</v>
      </c>
      <c r="FF28" s="46">
        <v>0</v>
      </c>
      <c r="FG28" s="46">
        <v>85060.75</v>
      </c>
      <c r="FH28" s="46">
        <v>28472.5</v>
      </c>
      <c r="FI28" s="47">
        <v>37850.5</v>
      </c>
      <c r="FJ28" s="47">
        <v>16055.25</v>
      </c>
      <c r="FK28" s="46">
        <v>2682.5</v>
      </c>
      <c r="FL28" s="46">
        <v>0</v>
      </c>
      <c r="FM28" s="46">
        <v>0</v>
      </c>
      <c r="FN28" s="46">
        <v>0</v>
      </c>
      <c r="FO28" s="46">
        <v>0</v>
      </c>
      <c r="FP28" s="46">
        <v>0</v>
      </c>
      <c r="FQ28" s="46">
        <v>0</v>
      </c>
      <c r="FR28" s="46">
        <v>0</v>
      </c>
      <c r="FS28" s="46">
        <v>85060.75</v>
      </c>
      <c r="FT28" s="46">
        <v>28472.5</v>
      </c>
      <c r="FU28" s="46">
        <v>37850.5</v>
      </c>
      <c r="FV28" s="46">
        <v>16055.25</v>
      </c>
      <c r="FW28" s="46">
        <v>2682.5</v>
      </c>
      <c r="FX28" s="46">
        <v>0</v>
      </c>
      <c r="FY28" s="46">
        <v>0</v>
      </c>
      <c r="FZ28" s="46">
        <v>0</v>
      </c>
      <c r="GA28" s="46">
        <v>0</v>
      </c>
      <c r="GB28" s="46">
        <v>0</v>
      </c>
      <c r="GC28" s="46">
        <v>0</v>
      </c>
      <c r="GD28" s="46">
        <v>0</v>
      </c>
      <c r="GE28" s="46">
        <v>85060.75</v>
      </c>
      <c r="GF28" s="46">
        <v>28472.5</v>
      </c>
      <c r="GG28" s="46">
        <v>37850.5</v>
      </c>
      <c r="GH28" s="46">
        <v>16055.25</v>
      </c>
      <c r="GI28" s="46">
        <v>2682.5</v>
      </c>
      <c r="GJ28" s="46">
        <v>0</v>
      </c>
      <c r="GK28" s="46">
        <v>0</v>
      </c>
      <c r="GL28" s="46">
        <v>0</v>
      </c>
      <c r="GM28" s="46">
        <v>0</v>
      </c>
      <c r="GO28" s="46">
        <v>267593.20476190478</v>
      </c>
      <c r="GP28" s="46">
        <v>151951.99999999997</v>
      </c>
      <c r="GQ28" s="46">
        <v>115641.20476190478</v>
      </c>
      <c r="GR28" s="46">
        <v>63024</v>
      </c>
      <c r="GS28" s="46">
        <v>7380</v>
      </c>
      <c r="GT28" s="46">
        <v>0</v>
      </c>
      <c r="GU28" s="46">
        <v>0</v>
      </c>
      <c r="GV28" s="46">
        <v>0</v>
      </c>
      <c r="GW28" s="46">
        <v>337997.20476190478</v>
      </c>
      <c r="GX28" s="46">
        <v>0</v>
      </c>
      <c r="GY28" s="46">
        <v>0</v>
      </c>
      <c r="GZ28" s="46">
        <v>0</v>
      </c>
      <c r="HA28" s="46">
        <v>58000</v>
      </c>
      <c r="HB28" s="46">
        <v>357380</v>
      </c>
      <c r="HC28" s="46">
        <v>415380</v>
      </c>
      <c r="HD28" s="46">
        <v>77382.795238095248</v>
      </c>
      <c r="HE28" s="46">
        <v>6.6101082115017462</v>
      </c>
      <c r="HI28" s="46">
        <v>254202.09576953977</v>
      </c>
      <c r="HJ28" s="46">
        <v>123054.30126404525</v>
      </c>
      <c r="HK28" s="46">
        <v>131147.79450549453</v>
      </c>
      <c r="HL28" s="46">
        <v>97000</v>
      </c>
      <c r="HM28" s="46">
        <v>0</v>
      </c>
      <c r="HN28" s="46">
        <v>0</v>
      </c>
      <c r="HO28" s="46">
        <v>0</v>
      </c>
      <c r="HP28" s="46">
        <v>0</v>
      </c>
      <c r="HQ28" s="46">
        <v>351202.09576953977</v>
      </c>
      <c r="HR28" s="46">
        <v>348000</v>
      </c>
      <c r="HS28" s="46">
        <v>425382.79523809522</v>
      </c>
      <c r="HT28" s="46">
        <v>74180.699468555496</v>
      </c>
      <c r="HU28" s="46">
        <v>7.421813523174416</v>
      </c>
      <c r="HY28" s="46">
        <v>234848.67945116741</v>
      </c>
      <c r="HZ28" s="46">
        <v>108612.6025280905</v>
      </c>
      <c r="IA28" s="46">
        <v>126236.07692307691</v>
      </c>
      <c r="IB28" s="46">
        <v>65000</v>
      </c>
      <c r="IC28" s="46">
        <v>0</v>
      </c>
      <c r="ID28" s="46">
        <v>0</v>
      </c>
      <c r="IE28" s="46">
        <v>0</v>
      </c>
      <c r="IF28" s="46">
        <v>0</v>
      </c>
      <c r="IG28" s="46">
        <v>299848.67945116741</v>
      </c>
      <c r="IH28" s="46">
        <v>270000</v>
      </c>
      <c r="II28" s="46">
        <v>344180.69946855551</v>
      </c>
      <c r="IJ28" s="46">
        <v>44332.020017388088</v>
      </c>
      <c r="IK28" s="46">
        <v>4.4354392454085714</v>
      </c>
      <c r="IO28" s="46">
        <v>265292</v>
      </c>
      <c r="IP28" s="46">
        <v>113890</v>
      </c>
      <c r="IQ28" s="46">
        <v>151402</v>
      </c>
      <c r="IR28" s="46">
        <v>64221</v>
      </c>
      <c r="IS28" s="46">
        <v>10730</v>
      </c>
      <c r="IT28" s="46">
        <v>0</v>
      </c>
      <c r="IU28" s="46">
        <v>0</v>
      </c>
      <c r="IV28" s="46">
        <v>0</v>
      </c>
      <c r="IW28" s="46">
        <v>340243</v>
      </c>
      <c r="IX28" s="46">
        <v>0</v>
      </c>
      <c r="IY28" s="46">
        <v>44332.020017388088</v>
      </c>
      <c r="IZ28" s="46">
        <v>-295910.9799826119</v>
      </c>
      <c r="JA28" s="46">
        <v>-26.091144856700524</v>
      </c>
      <c r="JD28" s="46">
        <v>248728</v>
      </c>
      <c r="JE28" s="46">
        <v>121182</v>
      </c>
      <c r="JF28" s="46">
        <v>127546</v>
      </c>
      <c r="JG28" s="46">
        <v>66165</v>
      </c>
      <c r="JH28" s="46">
        <v>0</v>
      </c>
      <c r="JI28" s="46">
        <v>0</v>
      </c>
      <c r="JJ28" s="46">
        <v>0</v>
      </c>
      <c r="JK28" s="46">
        <v>0</v>
      </c>
      <c r="JL28" s="46">
        <v>314893</v>
      </c>
      <c r="JM28" s="46">
        <v>0</v>
      </c>
      <c r="JN28" s="46">
        <v>-295910.9799826119</v>
      </c>
      <c r="JO28" s="46">
        <v>-610803.97998261196</v>
      </c>
      <c r="JP28" s="46">
        <v>-58.191574279130876</v>
      </c>
      <c r="JS28" s="46">
        <v>234895</v>
      </c>
      <c r="JT28" s="46">
        <v>110838</v>
      </c>
      <c r="JU28" s="46">
        <v>124057</v>
      </c>
      <c r="JV28" s="46">
        <v>63842</v>
      </c>
      <c r="JW28" s="46">
        <v>11530</v>
      </c>
      <c r="JX28" s="46">
        <v>0</v>
      </c>
      <c r="JY28" s="46">
        <v>0</v>
      </c>
      <c r="JZ28" s="46">
        <v>0</v>
      </c>
      <c r="KA28" s="46">
        <v>310267</v>
      </c>
      <c r="KB28" s="46">
        <v>0</v>
      </c>
      <c r="KC28" s="46">
        <v>-610803.97998261196</v>
      </c>
      <c r="KD28" s="46">
        <v>-921070.97998261196</v>
      </c>
      <c r="KE28" s="46">
        <v>-89.059195465448653</v>
      </c>
      <c r="KH28" s="46">
        <v>0</v>
      </c>
      <c r="KI28" s="46">
        <v>0</v>
      </c>
      <c r="KJ28" s="46">
        <v>0</v>
      </c>
      <c r="KK28" s="46">
        <v>0</v>
      </c>
      <c r="KL28" s="46">
        <v>0</v>
      </c>
      <c r="KM28" s="46">
        <v>0</v>
      </c>
      <c r="KN28" s="46">
        <v>0</v>
      </c>
      <c r="KO28" s="46">
        <v>0</v>
      </c>
      <c r="KP28" s="46">
        <v>0</v>
      </c>
      <c r="KQ28" s="46">
        <v>0</v>
      </c>
      <c r="KR28" s="46">
        <v>-921070.97998261196</v>
      </c>
      <c r="KS28" s="46">
        <v>-921070.97998261196</v>
      </c>
      <c r="KT28" s="46">
        <v>0</v>
      </c>
      <c r="KW28" s="46">
        <v>0</v>
      </c>
      <c r="KX28" s="46">
        <v>0</v>
      </c>
      <c r="KY28" s="46">
        <v>0</v>
      </c>
      <c r="KZ28" s="46">
        <v>0</v>
      </c>
      <c r="LA28" s="46">
        <v>0</v>
      </c>
      <c r="LB28" s="46">
        <v>0</v>
      </c>
      <c r="LC28" s="46">
        <v>0</v>
      </c>
      <c r="LD28" s="46">
        <v>0</v>
      </c>
      <c r="LE28" s="46">
        <v>0</v>
      </c>
      <c r="LF28" s="46">
        <v>0</v>
      </c>
      <c r="LG28" s="46">
        <v>-921070.97998261196</v>
      </c>
      <c r="LH28" s="46">
        <v>-921070.97998261196</v>
      </c>
      <c r="LI28" s="46">
        <v>0</v>
      </c>
      <c r="LL28" s="46">
        <v>337997.20476190478</v>
      </c>
      <c r="LM28" s="46">
        <v>351202.09576953977</v>
      </c>
      <c r="LN28" s="46">
        <v>299848.67945116741</v>
      </c>
      <c r="LO28" s="46">
        <v>340243</v>
      </c>
      <c r="LP28" s="46">
        <v>314893</v>
      </c>
      <c r="LQ28" s="46">
        <v>310267</v>
      </c>
      <c r="LR28" s="46">
        <v>0</v>
      </c>
      <c r="LS28" s="46">
        <v>0</v>
      </c>
      <c r="LT28" s="46">
        <v>1954450.979982612</v>
      </c>
    </row>
    <row r="29" spans="1:334">
      <c r="A29" s="74">
        <v>310003727</v>
      </c>
      <c r="B29" s="74">
        <v>310003727</v>
      </c>
      <c r="C29" s="46" t="s">
        <v>214</v>
      </c>
      <c r="D29" s="98">
        <v>0</v>
      </c>
      <c r="E29" s="98">
        <v>70000</v>
      </c>
      <c r="F29" s="98"/>
      <c r="G29" s="98">
        <v>36321.092967516699</v>
      </c>
      <c r="H29" s="98">
        <v>18131.015873015873</v>
      </c>
      <c r="I29" s="98">
        <v>10702.07709450083</v>
      </c>
      <c r="J29" s="98">
        <v>7488</v>
      </c>
      <c r="K29" s="98">
        <v>0</v>
      </c>
      <c r="L29" s="98">
        <v>0</v>
      </c>
      <c r="M29" s="98">
        <v>0</v>
      </c>
      <c r="N29" s="98">
        <v>0</v>
      </c>
      <c r="O29" s="98"/>
      <c r="P29" s="98"/>
      <c r="Q29" s="98">
        <v>20000</v>
      </c>
      <c r="R29" s="98"/>
      <c r="S29" s="98">
        <v>32876.271442158592</v>
      </c>
      <c r="T29" s="98">
        <v>14686.194347657762</v>
      </c>
      <c r="U29" s="98">
        <v>10702.07709450083</v>
      </c>
      <c r="V29" s="98">
        <v>7488</v>
      </c>
      <c r="W29" s="98">
        <v>0</v>
      </c>
      <c r="X29" s="98">
        <v>0</v>
      </c>
      <c r="Y29" s="98">
        <v>0</v>
      </c>
      <c r="Z29" s="98">
        <v>0</v>
      </c>
      <c r="AA29" s="98"/>
      <c r="AB29" s="98"/>
      <c r="AC29" s="98">
        <v>60000</v>
      </c>
      <c r="AD29" s="98"/>
      <c r="AE29" s="98">
        <v>33844.898669183123</v>
      </c>
      <c r="AF29" s="98">
        <v>13590.346883468834</v>
      </c>
      <c r="AG29" s="98">
        <v>10270.551785714291</v>
      </c>
      <c r="AH29" s="98">
        <v>9984</v>
      </c>
      <c r="AI29" s="98">
        <v>0</v>
      </c>
      <c r="AJ29" s="98">
        <v>0</v>
      </c>
      <c r="AK29" s="98">
        <v>0</v>
      </c>
      <c r="AL29" s="98">
        <v>0</v>
      </c>
      <c r="AM29" s="98"/>
      <c r="AN29" s="98"/>
      <c r="AO29" s="98">
        <v>30000</v>
      </c>
      <c r="AP29" s="98"/>
      <c r="AQ29" s="98">
        <v>40208.801206855889</v>
      </c>
      <c r="AR29" s="98">
        <v>17281.300038714671</v>
      </c>
      <c r="AS29" s="98">
        <v>9407.5011681412143</v>
      </c>
      <c r="AT29" s="98">
        <v>13520</v>
      </c>
      <c r="AU29" s="98">
        <v>0</v>
      </c>
      <c r="AV29" s="98">
        <v>0</v>
      </c>
      <c r="AW29" s="98">
        <v>0</v>
      </c>
      <c r="AX29" s="98">
        <v>0</v>
      </c>
      <c r="AY29" s="98"/>
      <c r="AZ29" s="98"/>
      <c r="BA29" s="98">
        <v>50000</v>
      </c>
      <c r="BB29" s="98"/>
      <c r="BC29" s="98">
        <v>34770.264619140595</v>
      </c>
      <c r="BD29" s="98">
        <v>14898.786196346306</v>
      </c>
      <c r="BE29" s="98">
        <v>12121.478422794289</v>
      </c>
      <c r="BF29" s="98">
        <v>7750</v>
      </c>
      <c r="BG29" s="98">
        <v>0</v>
      </c>
      <c r="BH29" s="98">
        <v>0</v>
      </c>
      <c r="BI29" s="98">
        <v>0</v>
      </c>
      <c r="BJ29" s="98">
        <v>0</v>
      </c>
      <c r="BK29" s="98"/>
      <c r="BL29" s="98"/>
      <c r="BM29" s="46">
        <v>30000</v>
      </c>
      <c r="BO29" s="98">
        <v>33428.30550312563</v>
      </c>
      <c r="BP29" s="98">
        <v>14504.062772073765</v>
      </c>
      <c r="BQ29" s="98">
        <v>11174.242731051863</v>
      </c>
      <c r="BR29" s="46">
        <v>7750</v>
      </c>
      <c r="BS29" s="46">
        <v>0</v>
      </c>
      <c r="BT29" s="46">
        <v>0</v>
      </c>
      <c r="BU29" s="46">
        <v>0</v>
      </c>
      <c r="BV29" s="46">
        <v>0</v>
      </c>
      <c r="BY29" s="46">
        <v>20000</v>
      </c>
      <c r="CA29" s="98">
        <v>31425.455648083975</v>
      </c>
      <c r="CB29" s="98">
        <v>11553.977225289684</v>
      </c>
      <c r="CC29" s="98">
        <v>12121.478422794289</v>
      </c>
      <c r="CD29" s="46">
        <v>7750</v>
      </c>
      <c r="CE29" s="46">
        <v>0</v>
      </c>
      <c r="CF29" s="46">
        <v>0</v>
      </c>
      <c r="CG29" s="46">
        <v>0</v>
      </c>
      <c r="CH29" s="46">
        <v>0</v>
      </c>
      <c r="CK29" s="46">
        <v>20000</v>
      </c>
      <c r="CM29" s="98">
        <v>28296.900987582576</v>
      </c>
      <c r="CN29" s="98">
        <v>9372.6582565307126</v>
      </c>
      <c r="CO29" s="98">
        <v>11174.242731051863</v>
      </c>
      <c r="CP29" s="46">
        <v>7750</v>
      </c>
      <c r="CQ29" s="46">
        <v>0</v>
      </c>
      <c r="CR29" s="46">
        <v>0</v>
      </c>
      <c r="CS29" s="46">
        <v>0</v>
      </c>
      <c r="CT29" s="46">
        <v>0</v>
      </c>
      <c r="CW29" s="46">
        <v>115000</v>
      </c>
      <c r="CY29" s="98">
        <v>31504.272351524756</v>
      </c>
      <c r="CZ29" s="98">
        <v>12133.022351524758</v>
      </c>
      <c r="DA29" s="98">
        <v>10621.25</v>
      </c>
      <c r="DB29" s="46">
        <v>8750</v>
      </c>
      <c r="DC29" s="46">
        <v>0</v>
      </c>
      <c r="DD29" s="46">
        <v>0</v>
      </c>
      <c r="DE29" s="46">
        <v>0</v>
      </c>
      <c r="DF29" s="46">
        <v>0</v>
      </c>
      <c r="DI29" s="98">
        <v>0</v>
      </c>
      <c r="DJ29" s="98"/>
      <c r="DK29" s="98">
        <v>31729.272351524756</v>
      </c>
      <c r="DL29" s="46">
        <v>13188.022351524758</v>
      </c>
      <c r="DM29" s="46">
        <v>9791.25</v>
      </c>
      <c r="DN29" s="46">
        <v>8750</v>
      </c>
      <c r="DO29" s="46">
        <v>0</v>
      </c>
      <c r="DP29" s="46">
        <v>0</v>
      </c>
      <c r="DQ29" s="46">
        <v>0</v>
      </c>
      <c r="DR29" s="98">
        <v>0</v>
      </c>
      <c r="DS29" s="98"/>
      <c r="DU29" s="46">
        <v>0</v>
      </c>
      <c r="DW29" s="46">
        <v>30564.294703049516</v>
      </c>
      <c r="DX29" s="46">
        <v>11193.044703049516</v>
      </c>
      <c r="DY29" s="46">
        <v>10621.25</v>
      </c>
      <c r="DZ29" s="46">
        <v>8750</v>
      </c>
      <c r="EA29" s="46">
        <v>0</v>
      </c>
      <c r="EB29" s="46">
        <v>0</v>
      </c>
      <c r="EC29" s="46">
        <v>0</v>
      </c>
      <c r="ED29" s="46">
        <v>0</v>
      </c>
      <c r="EG29" s="46">
        <v>0</v>
      </c>
      <c r="EI29" s="46">
        <v>31529.27235152476</v>
      </c>
      <c r="EJ29" s="46">
        <v>12988.02235152476</v>
      </c>
      <c r="EK29" s="46">
        <v>9791.25</v>
      </c>
      <c r="EL29" s="46">
        <v>8750</v>
      </c>
      <c r="EM29" s="46">
        <v>0</v>
      </c>
      <c r="EN29" s="46">
        <v>0</v>
      </c>
      <c r="EO29" s="46">
        <v>0</v>
      </c>
      <c r="EP29" s="46">
        <v>0</v>
      </c>
      <c r="ES29" s="46">
        <v>0</v>
      </c>
      <c r="EU29" s="46">
        <v>32922.75</v>
      </c>
      <c r="EV29" s="46">
        <v>12468.5</v>
      </c>
      <c r="EW29" s="46">
        <v>13141.5</v>
      </c>
      <c r="EX29" s="46">
        <v>7312.75</v>
      </c>
      <c r="EY29" s="46">
        <v>0</v>
      </c>
      <c r="EZ29" s="46">
        <v>0</v>
      </c>
      <c r="FE29" s="46">
        <v>0</v>
      </c>
      <c r="FG29" s="46">
        <v>32922.75</v>
      </c>
      <c r="FH29" s="46">
        <v>12468.5</v>
      </c>
      <c r="FI29" s="98">
        <v>13141.5</v>
      </c>
      <c r="FJ29" s="98">
        <v>7312.75</v>
      </c>
      <c r="FK29" s="46">
        <v>0</v>
      </c>
      <c r="FL29" s="46">
        <v>0</v>
      </c>
      <c r="FQ29" s="46">
        <v>0</v>
      </c>
      <c r="FS29" s="46">
        <v>32922.75</v>
      </c>
      <c r="FT29" s="46">
        <v>12468.5</v>
      </c>
      <c r="FU29" s="46">
        <v>13141.5</v>
      </c>
      <c r="FV29" s="46">
        <v>7312.75</v>
      </c>
      <c r="FW29" s="46">
        <v>0</v>
      </c>
      <c r="FX29" s="46">
        <v>0</v>
      </c>
      <c r="GC29" s="46">
        <v>0</v>
      </c>
      <c r="GE29" s="46">
        <v>32922.75</v>
      </c>
      <c r="GF29" s="46">
        <v>12468.5</v>
      </c>
      <c r="GG29" s="46">
        <v>13141.5</v>
      </c>
      <c r="GH29" s="46">
        <v>7312.75</v>
      </c>
      <c r="GI29" s="46">
        <v>0</v>
      </c>
      <c r="GJ29" s="46">
        <v>0</v>
      </c>
      <c r="GO29" s="46">
        <v>104771.0642857143</v>
      </c>
      <c r="GP29" s="46">
        <v>63688.85714285713</v>
      </c>
      <c r="GQ29" s="46">
        <v>41082.207142857165</v>
      </c>
      <c r="GR29" s="46">
        <v>38480</v>
      </c>
      <c r="GS29" s="46">
        <v>0</v>
      </c>
      <c r="GT29" s="46">
        <v>0</v>
      </c>
      <c r="GU29" s="46">
        <v>0</v>
      </c>
      <c r="GV29" s="46">
        <v>0</v>
      </c>
      <c r="GW29" s="46">
        <v>143251.0642857143</v>
      </c>
      <c r="HA29" s="46">
        <v>0</v>
      </c>
      <c r="HB29" s="46">
        <v>180000</v>
      </c>
      <c r="HC29" s="46">
        <v>180000</v>
      </c>
      <c r="HD29" s="46">
        <v>36748.935714285704</v>
      </c>
      <c r="HE29" s="46">
        <v>8.6183558810107179</v>
      </c>
      <c r="HF29" s="46">
        <v>45386</v>
      </c>
      <c r="HG29" s="46">
        <v>0</v>
      </c>
      <c r="HI29" s="46">
        <v>96920.926757932772</v>
      </c>
      <c r="HJ29" s="46">
        <v>50329.484450240467</v>
      </c>
      <c r="HK29" s="46">
        <v>46591.442307692305</v>
      </c>
      <c r="HL29" s="46">
        <v>31000</v>
      </c>
      <c r="HM29" s="46">
        <v>0</v>
      </c>
      <c r="HN29" s="46">
        <v>0</v>
      </c>
      <c r="HO29" s="46">
        <v>0</v>
      </c>
      <c r="HP29" s="46">
        <v>0</v>
      </c>
      <c r="HQ29" s="46">
        <v>127920.92675793277</v>
      </c>
      <c r="HR29" s="46">
        <v>120000</v>
      </c>
      <c r="HS29" s="46">
        <v>156748.9357142857</v>
      </c>
      <c r="HT29" s="46">
        <v>28828.008956352933</v>
      </c>
      <c r="HU29" s="46">
        <v>6.9006638432962912</v>
      </c>
      <c r="HY29" s="46">
        <v>90327.111757623788</v>
      </c>
      <c r="HZ29" s="46">
        <v>49502.111757623788</v>
      </c>
      <c r="IA29" s="46">
        <v>40825</v>
      </c>
      <c r="IB29" s="46">
        <v>35000</v>
      </c>
      <c r="IC29" s="46">
        <v>0</v>
      </c>
      <c r="ID29" s="46">
        <v>0</v>
      </c>
      <c r="IE29" s="46">
        <v>0</v>
      </c>
      <c r="IF29" s="46">
        <v>0</v>
      </c>
      <c r="IG29" s="46">
        <v>125327.11175762379</v>
      </c>
      <c r="IH29" s="46">
        <v>115000</v>
      </c>
      <c r="II29" s="46">
        <v>143828.00895635295</v>
      </c>
      <c r="IJ29" s="46">
        <v>18500.897198729159</v>
      </c>
      <c r="IK29" s="46">
        <v>4.4286260824016139</v>
      </c>
      <c r="IO29" s="46">
        <v>102440</v>
      </c>
      <c r="IP29" s="46">
        <v>49874</v>
      </c>
      <c r="IQ29" s="46">
        <v>52566</v>
      </c>
      <c r="IR29" s="46">
        <v>29251</v>
      </c>
      <c r="IS29" s="46">
        <v>0</v>
      </c>
      <c r="IT29" s="46">
        <v>0</v>
      </c>
      <c r="IU29" s="46">
        <v>0</v>
      </c>
      <c r="IV29" s="46">
        <v>0</v>
      </c>
      <c r="IW29" s="46">
        <v>131691</v>
      </c>
      <c r="IY29" s="46">
        <v>18500.897198729159</v>
      </c>
      <c r="IZ29" s="46">
        <v>-113190.10280127084</v>
      </c>
      <c r="JA29" s="46">
        <v>-25.785384605159997</v>
      </c>
      <c r="JD29" s="46">
        <v>103772</v>
      </c>
      <c r="JE29" s="46">
        <v>52797</v>
      </c>
      <c r="JF29" s="46">
        <v>50975</v>
      </c>
      <c r="JG29" s="46">
        <v>30131</v>
      </c>
      <c r="JH29" s="46">
        <v>0</v>
      </c>
      <c r="JI29" s="46" t="s">
        <v>1086</v>
      </c>
      <c r="JK29" s="46">
        <v>0</v>
      </c>
      <c r="JL29" s="46">
        <v>133903</v>
      </c>
      <c r="JN29" s="46">
        <v>-113190.10280127084</v>
      </c>
      <c r="JO29" s="46">
        <v>-247093.10280127084</v>
      </c>
      <c r="JP29" s="46">
        <v>-55.359424987028859</v>
      </c>
      <c r="JS29" s="46">
        <v>97588</v>
      </c>
      <c r="JT29" s="46">
        <v>48769</v>
      </c>
      <c r="JU29" s="46">
        <v>48819</v>
      </c>
      <c r="JV29" s="46">
        <v>29070</v>
      </c>
      <c r="JW29" s="46">
        <v>0</v>
      </c>
      <c r="KA29" s="46">
        <v>126658</v>
      </c>
      <c r="KC29" s="46">
        <v>-247093.10280127084</v>
      </c>
      <c r="KD29" s="46">
        <v>-373751.10280127084</v>
      </c>
      <c r="KE29" s="46">
        <v>-88.526055077753682</v>
      </c>
      <c r="KH29" s="46">
        <v>0</v>
      </c>
      <c r="KI29" s="46">
        <v>0</v>
      </c>
      <c r="KJ29" s="46">
        <v>0</v>
      </c>
      <c r="KK29" s="46">
        <v>0</v>
      </c>
      <c r="KL29" s="46">
        <v>0</v>
      </c>
      <c r="KP29" s="46">
        <v>0</v>
      </c>
      <c r="KR29" s="46">
        <v>-373751.10280127084</v>
      </c>
      <c r="KS29" s="46">
        <v>-373751.10280127084</v>
      </c>
      <c r="KT29" s="46">
        <v>0</v>
      </c>
      <c r="KW29" s="46">
        <v>0</v>
      </c>
      <c r="KX29" s="46">
        <v>0</v>
      </c>
      <c r="KY29" s="46">
        <v>0</v>
      </c>
      <c r="KZ29" s="46">
        <v>0</v>
      </c>
      <c r="LA29" s="46">
        <v>0</v>
      </c>
      <c r="LE29" s="46">
        <v>0</v>
      </c>
      <c r="LG29" s="46">
        <v>-373751.10280127084</v>
      </c>
      <c r="LH29" s="46">
        <v>-373751.10280127084</v>
      </c>
      <c r="LI29" s="46">
        <v>0</v>
      </c>
      <c r="LL29" s="46">
        <v>143251.0642857143</v>
      </c>
      <c r="LM29" s="46">
        <v>127920.92675793277</v>
      </c>
      <c r="LN29" s="46">
        <v>125327.11175762379</v>
      </c>
      <c r="LO29" s="46">
        <v>131691</v>
      </c>
      <c r="LP29" s="46">
        <v>133903</v>
      </c>
      <c r="LQ29" s="46">
        <v>126658</v>
      </c>
      <c r="LR29" s="46">
        <v>0</v>
      </c>
      <c r="LS29" s="46">
        <v>0</v>
      </c>
      <c r="LT29" s="46">
        <v>788751.10280127078</v>
      </c>
      <c r="LV29" s="46" t="s">
        <v>324</v>
      </c>
    </row>
    <row r="30" spans="1:334">
      <c r="A30" s="74">
        <v>310003728</v>
      </c>
      <c r="B30" s="74">
        <v>310003728</v>
      </c>
      <c r="C30" s="46" t="s">
        <v>215</v>
      </c>
      <c r="D30" s="98">
        <v>3703</v>
      </c>
      <c r="E30" s="98">
        <v>20000</v>
      </c>
      <c r="F30" s="98"/>
      <c r="G30" s="98">
        <v>14276.843166284836</v>
      </c>
      <c r="H30" s="98">
        <v>2272.5869893204745</v>
      </c>
      <c r="I30" s="98">
        <v>12004.256176964362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/>
      <c r="P30" s="98"/>
      <c r="Q30" s="98">
        <v>10000</v>
      </c>
      <c r="R30" s="98"/>
      <c r="S30" s="98">
        <v>10071.983591397213</v>
      </c>
      <c r="T30" s="98">
        <v>2390.775019968642</v>
      </c>
      <c r="U30" s="98">
        <v>7681.2085714285713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/>
      <c r="AB30" s="98"/>
      <c r="AC30" s="98">
        <v>10000</v>
      </c>
      <c r="AD30" s="98"/>
      <c r="AE30" s="98">
        <v>6402.3243009507096</v>
      </c>
      <c r="AF30" s="98">
        <v>2162.840960861462</v>
      </c>
      <c r="AG30" s="98">
        <v>4239.4833400892476</v>
      </c>
      <c r="AH30" s="98">
        <v>0</v>
      </c>
      <c r="AI30" s="98">
        <v>0</v>
      </c>
      <c r="AJ30" s="98">
        <v>0</v>
      </c>
      <c r="AK30" s="98">
        <v>0</v>
      </c>
      <c r="AL30" s="98">
        <v>0</v>
      </c>
      <c r="AM30" s="98"/>
      <c r="AN30" s="98"/>
      <c r="AO30" s="98">
        <v>0</v>
      </c>
      <c r="AP30" s="98"/>
      <c r="AQ30" s="98">
        <v>3006.1632270815267</v>
      </c>
      <c r="AR30" s="98">
        <v>1327.082744135136</v>
      </c>
      <c r="AS30" s="98">
        <v>1679.0804829463907</v>
      </c>
      <c r="AT30" s="98">
        <v>0</v>
      </c>
      <c r="AU30" s="98">
        <v>0</v>
      </c>
      <c r="AV30" s="98">
        <v>0</v>
      </c>
      <c r="AW30" s="98">
        <v>0</v>
      </c>
      <c r="AX30" s="98">
        <v>0</v>
      </c>
      <c r="AY30" s="98"/>
      <c r="AZ30" s="98"/>
      <c r="BA30" s="98">
        <v>20000</v>
      </c>
      <c r="BB30" s="98"/>
      <c r="BC30" s="98">
        <v>11825.646658584816</v>
      </c>
      <c r="BD30" s="98">
        <v>2370.1230322111892</v>
      </c>
      <c r="BE30" s="98">
        <v>9455.523626373626</v>
      </c>
      <c r="BF30" s="98">
        <v>0</v>
      </c>
      <c r="BG30" s="98">
        <v>0</v>
      </c>
      <c r="BH30" s="98">
        <v>0</v>
      </c>
      <c r="BI30" s="98">
        <v>0</v>
      </c>
      <c r="BJ30" s="98">
        <v>0</v>
      </c>
      <c r="BK30" s="98"/>
      <c r="BL30" s="98"/>
      <c r="BM30" s="46">
        <v>10000</v>
      </c>
      <c r="BO30" s="98">
        <v>11881.545786703004</v>
      </c>
      <c r="BP30" s="98">
        <v>2426.0221603293776</v>
      </c>
      <c r="BQ30" s="98">
        <v>9455.523626373626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Y30" s="46">
        <v>10000</v>
      </c>
      <c r="CA30" s="98">
        <v>8612.8245827555838</v>
      </c>
      <c r="CB30" s="98">
        <v>2309.1421651731653</v>
      </c>
      <c r="CC30" s="98">
        <v>6303.6824175824177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6">
        <v>0</v>
      </c>
      <c r="CM30" s="98">
        <v>7591.3950598686861</v>
      </c>
      <c r="CN30" s="98">
        <v>1287.712642286268</v>
      </c>
      <c r="CO30" s="98">
        <v>6303.6824175824177</v>
      </c>
      <c r="CP30" s="46">
        <v>0</v>
      </c>
      <c r="CQ30" s="46">
        <v>0</v>
      </c>
      <c r="CR30" s="46">
        <v>0</v>
      </c>
      <c r="CS30" s="46">
        <v>0</v>
      </c>
      <c r="CT30" s="46">
        <v>0</v>
      </c>
      <c r="CW30" s="46">
        <v>40000</v>
      </c>
      <c r="CY30" s="98">
        <v>20651.83846153846</v>
      </c>
      <c r="CZ30" s="98">
        <v>2253</v>
      </c>
      <c r="DA30" s="98">
        <v>18398.83846153846</v>
      </c>
      <c r="DB30" s="46">
        <v>0</v>
      </c>
      <c r="DC30" s="46">
        <v>0</v>
      </c>
      <c r="DD30" s="46">
        <v>0</v>
      </c>
      <c r="DE30" s="46">
        <v>0</v>
      </c>
      <c r="DF30" s="46">
        <v>0</v>
      </c>
      <c r="DI30" s="98">
        <v>0</v>
      </c>
      <c r="DJ30" s="98"/>
      <c r="DK30" s="98">
        <v>12285.16923076923</v>
      </c>
      <c r="DL30" s="46">
        <v>2296</v>
      </c>
      <c r="DM30" s="46">
        <v>9989.1692307692301</v>
      </c>
      <c r="DN30" s="46">
        <v>0</v>
      </c>
      <c r="DO30" s="46">
        <v>0</v>
      </c>
      <c r="DP30" s="46">
        <v>0</v>
      </c>
      <c r="DQ30" s="46">
        <v>0</v>
      </c>
      <c r="DR30" s="98">
        <v>0</v>
      </c>
      <c r="DS30" s="98"/>
      <c r="DU30" s="46">
        <v>0</v>
      </c>
      <c r="DW30" s="46">
        <v>8228.2230769230773</v>
      </c>
      <c r="DX30" s="46">
        <v>1213</v>
      </c>
      <c r="DY30" s="46">
        <v>7015.2230769230764</v>
      </c>
      <c r="DZ30" s="46">
        <v>0</v>
      </c>
      <c r="EA30" s="46">
        <v>0</v>
      </c>
      <c r="EB30" s="46">
        <v>0</v>
      </c>
      <c r="EC30" s="46">
        <v>0</v>
      </c>
      <c r="ED30" s="46">
        <v>0</v>
      </c>
      <c r="EG30" s="46">
        <v>0</v>
      </c>
      <c r="EI30" s="46">
        <v>4377</v>
      </c>
      <c r="EJ30" s="46">
        <v>1218</v>
      </c>
      <c r="EK30" s="46">
        <v>3159</v>
      </c>
      <c r="EL30" s="46">
        <v>0</v>
      </c>
      <c r="EM30" s="46">
        <v>0</v>
      </c>
      <c r="EN30" s="46">
        <v>0</v>
      </c>
      <c r="EO30" s="46">
        <v>0</v>
      </c>
      <c r="EP30" s="46">
        <v>0</v>
      </c>
      <c r="ES30" s="46">
        <v>0</v>
      </c>
      <c r="EU30" s="46">
        <v>1744.5</v>
      </c>
      <c r="EV30" s="46">
        <v>1744.5</v>
      </c>
      <c r="EW30" s="46">
        <v>0</v>
      </c>
      <c r="EX30" s="46">
        <v>0</v>
      </c>
      <c r="EY30" s="46">
        <v>0</v>
      </c>
      <c r="EZ30" s="46">
        <v>0</v>
      </c>
      <c r="FE30" s="46">
        <v>0</v>
      </c>
      <c r="FG30" s="46">
        <v>1744.5</v>
      </c>
      <c r="FH30" s="46">
        <v>1744.5</v>
      </c>
      <c r="FI30" s="98">
        <v>0</v>
      </c>
      <c r="FJ30" s="98">
        <v>0</v>
      </c>
      <c r="FK30" s="46">
        <v>0</v>
      </c>
      <c r="FL30" s="46">
        <v>0</v>
      </c>
      <c r="FQ30" s="46">
        <v>0</v>
      </c>
      <c r="FS30" s="46">
        <v>1744.5</v>
      </c>
      <c r="FT30" s="46">
        <v>1744.5</v>
      </c>
      <c r="FU30" s="46">
        <v>0</v>
      </c>
      <c r="FV30" s="46">
        <v>0</v>
      </c>
      <c r="FW30" s="46">
        <v>0</v>
      </c>
      <c r="FX30" s="46">
        <v>0</v>
      </c>
      <c r="GC30" s="46">
        <v>0</v>
      </c>
      <c r="GE30" s="46">
        <v>1744.5</v>
      </c>
      <c r="GF30" s="46">
        <v>1744.5</v>
      </c>
      <c r="GG30" s="46">
        <v>0</v>
      </c>
      <c r="GH30" s="46">
        <v>0</v>
      </c>
      <c r="GI30" s="46">
        <v>0</v>
      </c>
      <c r="GJ30" s="46">
        <v>0</v>
      </c>
      <c r="GO30" s="46">
        <v>33757.314285714288</v>
      </c>
      <c r="GP30" s="46">
        <v>8153.2857142857138</v>
      </c>
      <c r="GQ30" s="46">
        <v>25604.028571428575</v>
      </c>
      <c r="GR30" s="46">
        <v>0</v>
      </c>
      <c r="GS30" s="46">
        <v>0</v>
      </c>
      <c r="GT30" s="46">
        <v>0</v>
      </c>
      <c r="GU30" s="46">
        <v>0</v>
      </c>
      <c r="GV30" s="46">
        <v>0</v>
      </c>
      <c r="GW30" s="46">
        <v>33757.314285714288</v>
      </c>
      <c r="GY30" s="46">
        <v>0</v>
      </c>
      <c r="HA30" s="46">
        <v>3703</v>
      </c>
      <c r="HB30" s="46">
        <v>40000</v>
      </c>
      <c r="HC30" s="46">
        <v>43703</v>
      </c>
      <c r="HD30" s="46">
        <v>9945.6857142857116</v>
      </c>
      <c r="HE30" s="46">
        <v>7.4758209699861364</v>
      </c>
      <c r="HI30" s="46">
        <v>39911.412087912089</v>
      </c>
      <c r="HJ30" s="46">
        <v>8393</v>
      </c>
      <c r="HK30" s="46">
        <v>31518.412087912089</v>
      </c>
      <c r="HL30" s="46">
        <v>0</v>
      </c>
      <c r="HM30" s="46">
        <v>0</v>
      </c>
      <c r="HN30" s="46">
        <v>0</v>
      </c>
      <c r="HO30" s="46">
        <v>0</v>
      </c>
      <c r="HP30" s="46">
        <v>0</v>
      </c>
      <c r="HQ30" s="46">
        <v>39911.412087912089</v>
      </c>
      <c r="HR30" s="46">
        <v>40000</v>
      </c>
      <c r="HS30" s="46">
        <v>49945.685714285712</v>
      </c>
      <c r="HT30" s="46">
        <v>10034.273626373622</v>
      </c>
      <c r="HU30" s="46">
        <v>6.6098696464071605</v>
      </c>
      <c r="HY30" s="46">
        <v>45542.230769230766</v>
      </c>
      <c r="HZ30" s="46">
        <v>6980</v>
      </c>
      <c r="IA30" s="46">
        <v>38562.230769230766</v>
      </c>
      <c r="IB30" s="46">
        <v>0</v>
      </c>
      <c r="IC30" s="46">
        <v>0</v>
      </c>
      <c r="ID30" s="46">
        <v>0</v>
      </c>
      <c r="IE30" s="46">
        <v>0</v>
      </c>
      <c r="IF30" s="46">
        <v>0</v>
      </c>
      <c r="IG30" s="46">
        <v>45542.230769230766</v>
      </c>
      <c r="IH30" s="46">
        <v>40000</v>
      </c>
      <c r="II30" s="46">
        <v>50034.273626373622</v>
      </c>
      <c r="IJ30" s="46">
        <v>4492.0428571428565</v>
      </c>
      <c r="IK30" s="46">
        <v>2.9590400698011723</v>
      </c>
      <c r="IO30" s="46">
        <v>6978</v>
      </c>
      <c r="IP30" s="46">
        <v>6978</v>
      </c>
      <c r="IQ30" s="46">
        <v>0</v>
      </c>
      <c r="IR30" s="46">
        <v>0</v>
      </c>
      <c r="IS30" s="46">
        <v>0</v>
      </c>
      <c r="IT30" s="46">
        <v>0</v>
      </c>
      <c r="IU30" s="46">
        <v>0</v>
      </c>
      <c r="IV30" s="46">
        <v>0</v>
      </c>
      <c r="IW30" s="46">
        <v>6978</v>
      </c>
      <c r="IY30" s="46">
        <v>4492.0428571428565</v>
      </c>
      <c r="IZ30" s="46">
        <v>-2485.9571428571435</v>
      </c>
      <c r="JA30" s="46">
        <v>-10.687691929738364</v>
      </c>
      <c r="JD30" s="46">
        <v>8110</v>
      </c>
      <c r="JE30" s="46">
        <v>8110</v>
      </c>
      <c r="JF30" s="46">
        <v>0</v>
      </c>
      <c r="JG30" s="46">
        <v>0</v>
      </c>
      <c r="JH30" s="46">
        <v>0</v>
      </c>
      <c r="JI30" s="46" t="s">
        <v>1086</v>
      </c>
      <c r="JK30" s="46">
        <v>0</v>
      </c>
      <c r="JL30" s="46">
        <v>8110</v>
      </c>
      <c r="JN30" s="46">
        <v>-2485.9571428571435</v>
      </c>
      <c r="JO30" s="46">
        <v>-10595.957142857143</v>
      </c>
      <c r="JP30" s="46">
        <v>-39.195895719570196</v>
      </c>
      <c r="JS30" s="46">
        <v>6761</v>
      </c>
      <c r="JT30" s="46">
        <v>6761</v>
      </c>
      <c r="JU30" s="46">
        <v>0</v>
      </c>
      <c r="JV30" s="46">
        <v>0</v>
      </c>
      <c r="JW30" s="46">
        <v>0</v>
      </c>
      <c r="KA30" s="46">
        <v>6761</v>
      </c>
      <c r="KC30" s="46">
        <v>-10595.957142857143</v>
      </c>
      <c r="KD30" s="46">
        <v>-17356.957142857143</v>
      </c>
      <c r="KE30" s="46">
        <v>-77.016523337629692</v>
      </c>
      <c r="KH30" s="46">
        <v>0</v>
      </c>
      <c r="KI30" s="46">
        <v>0</v>
      </c>
      <c r="KJ30" s="46">
        <v>0</v>
      </c>
      <c r="KK30" s="46">
        <v>0</v>
      </c>
      <c r="KL30" s="46">
        <v>0</v>
      </c>
      <c r="KP30" s="46">
        <v>0</v>
      </c>
      <c r="KR30" s="46">
        <v>-17356.957142857143</v>
      </c>
      <c r="KS30" s="46">
        <v>-17356.957142857143</v>
      </c>
      <c r="KT30" s="46">
        <v>0</v>
      </c>
      <c r="KW30" s="46">
        <v>0</v>
      </c>
      <c r="KX30" s="46">
        <v>0</v>
      </c>
      <c r="KY30" s="46">
        <v>0</v>
      </c>
      <c r="KZ30" s="46">
        <v>0</v>
      </c>
      <c r="LA30" s="46">
        <v>0</v>
      </c>
      <c r="LE30" s="46">
        <v>0</v>
      </c>
      <c r="LG30" s="46">
        <v>-17356.957142857143</v>
      </c>
      <c r="LH30" s="46">
        <v>-17356.957142857143</v>
      </c>
      <c r="LI30" s="46">
        <v>0</v>
      </c>
      <c r="LL30" s="46">
        <v>33757.314285714288</v>
      </c>
      <c r="LM30" s="46">
        <v>39911.412087912089</v>
      </c>
      <c r="LN30" s="46">
        <v>45542.230769230766</v>
      </c>
      <c r="LO30" s="46">
        <v>6978</v>
      </c>
      <c r="LP30" s="46">
        <v>8110</v>
      </c>
      <c r="LQ30" s="46">
        <v>6761</v>
      </c>
      <c r="LR30" s="46">
        <v>0</v>
      </c>
      <c r="LS30" s="46">
        <v>0</v>
      </c>
      <c r="LT30" s="46">
        <v>141059.95714285714</v>
      </c>
      <c r="LV30" s="46" t="s">
        <v>324</v>
      </c>
    </row>
    <row r="31" spans="1:334">
      <c r="A31" s="74">
        <v>310003875</v>
      </c>
      <c r="B31" s="74">
        <v>310003875</v>
      </c>
      <c r="C31" s="46" t="s">
        <v>327</v>
      </c>
      <c r="D31" s="98">
        <v>0</v>
      </c>
      <c r="E31" s="98">
        <v>0</v>
      </c>
      <c r="F31" s="98"/>
      <c r="G31" s="98">
        <v>600</v>
      </c>
      <c r="H31" s="98">
        <v>0</v>
      </c>
      <c r="I31" s="98">
        <v>0</v>
      </c>
      <c r="J31" s="98">
        <v>0</v>
      </c>
      <c r="K31" s="98">
        <v>600</v>
      </c>
      <c r="L31" s="98">
        <v>0</v>
      </c>
      <c r="M31" s="98">
        <v>0</v>
      </c>
      <c r="N31" s="98">
        <v>0</v>
      </c>
      <c r="O31" s="98"/>
      <c r="P31" s="98"/>
      <c r="Q31" s="98">
        <v>600</v>
      </c>
      <c r="R31" s="98"/>
      <c r="S31" s="98">
        <v>0</v>
      </c>
      <c r="T31" s="98">
        <v>0</v>
      </c>
      <c r="U31" s="98">
        <v>0</v>
      </c>
      <c r="V31" s="98">
        <v>0</v>
      </c>
      <c r="W31" s="98">
        <v>0</v>
      </c>
      <c r="X31" s="98">
        <v>0</v>
      </c>
      <c r="Y31" s="98">
        <v>0</v>
      </c>
      <c r="Z31" s="98">
        <v>0</v>
      </c>
      <c r="AA31" s="98"/>
      <c r="AB31" s="98"/>
      <c r="AC31" s="98">
        <v>0</v>
      </c>
      <c r="AD31" s="98"/>
      <c r="AE31" s="98">
        <v>0</v>
      </c>
      <c r="AF31" s="98">
        <v>0</v>
      </c>
      <c r="AG31" s="98">
        <v>0</v>
      </c>
      <c r="AH31" s="98">
        <v>0</v>
      </c>
      <c r="AI31" s="98">
        <v>0</v>
      </c>
      <c r="AJ31" s="98">
        <v>0</v>
      </c>
      <c r="AK31" s="98">
        <v>0</v>
      </c>
      <c r="AL31" s="98">
        <v>0</v>
      </c>
      <c r="AM31" s="98"/>
      <c r="AN31" s="98"/>
      <c r="AO31" s="98">
        <v>0</v>
      </c>
      <c r="AP31" s="98"/>
      <c r="AQ31" s="98">
        <v>0</v>
      </c>
      <c r="AR31" s="98">
        <v>0</v>
      </c>
      <c r="AS31" s="98">
        <v>0</v>
      </c>
      <c r="AT31" s="98">
        <v>0</v>
      </c>
      <c r="AU31" s="98">
        <v>0</v>
      </c>
      <c r="AV31" s="98">
        <v>0</v>
      </c>
      <c r="AW31" s="98">
        <v>0</v>
      </c>
      <c r="AX31" s="98">
        <v>0</v>
      </c>
      <c r="AY31" s="98"/>
      <c r="AZ31" s="98"/>
      <c r="BA31" s="98">
        <v>0</v>
      </c>
      <c r="BB31" s="98"/>
      <c r="BC31" s="98">
        <v>0</v>
      </c>
      <c r="BD31" s="98">
        <v>0</v>
      </c>
      <c r="BE31" s="98">
        <v>0</v>
      </c>
      <c r="BF31" s="98">
        <v>0</v>
      </c>
      <c r="BG31" s="98">
        <v>0</v>
      </c>
      <c r="BH31" s="98">
        <v>0</v>
      </c>
      <c r="BI31" s="98">
        <v>0</v>
      </c>
      <c r="BJ31" s="98">
        <v>0</v>
      </c>
      <c r="BK31" s="98"/>
      <c r="BL31" s="98"/>
      <c r="BM31" s="46">
        <v>0</v>
      </c>
      <c r="BO31" s="98">
        <v>0</v>
      </c>
      <c r="BP31" s="98">
        <v>0</v>
      </c>
      <c r="BQ31" s="98">
        <v>0</v>
      </c>
      <c r="BR31" s="46">
        <v>0</v>
      </c>
      <c r="BS31" s="46">
        <v>0</v>
      </c>
      <c r="BT31" s="46">
        <v>0</v>
      </c>
      <c r="BU31" s="46">
        <v>0</v>
      </c>
      <c r="BV31" s="46">
        <v>0</v>
      </c>
      <c r="BY31" s="46">
        <v>0</v>
      </c>
      <c r="CA31" s="98">
        <v>0</v>
      </c>
      <c r="CB31" s="98">
        <v>0</v>
      </c>
      <c r="CC31" s="98">
        <v>0</v>
      </c>
      <c r="CD31" s="46">
        <v>0</v>
      </c>
      <c r="CE31" s="46">
        <v>0</v>
      </c>
      <c r="CF31" s="46">
        <v>0</v>
      </c>
      <c r="CG31" s="46">
        <v>0</v>
      </c>
      <c r="CH31" s="46">
        <v>0</v>
      </c>
      <c r="CK31" s="46">
        <v>0</v>
      </c>
      <c r="CM31" s="98">
        <v>0</v>
      </c>
      <c r="CN31" s="98">
        <v>0</v>
      </c>
      <c r="CO31" s="98">
        <v>0</v>
      </c>
      <c r="CP31" s="46">
        <v>0</v>
      </c>
      <c r="CQ31" s="46">
        <v>0</v>
      </c>
      <c r="CR31" s="46">
        <v>0</v>
      </c>
      <c r="CS31" s="46">
        <v>0</v>
      </c>
      <c r="CT31" s="46">
        <v>0</v>
      </c>
      <c r="CW31" s="46">
        <v>0</v>
      </c>
      <c r="CY31" s="98">
        <v>0</v>
      </c>
      <c r="CZ31" s="98">
        <v>0</v>
      </c>
      <c r="DA31" s="98">
        <v>0</v>
      </c>
      <c r="DB31" s="46">
        <v>0</v>
      </c>
      <c r="DC31" s="46">
        <v>0</v>
      </c>
      <c r="DD31" s="46">
        <v>0</v>
      </c>
      <c r="DE31" s="46">
        <v>0</v>
      </c>
      <c r="DF31" s="46">
        <v>0</v>
      </c>
      <c r="DI31" s="98">
        <v>0</v>
      </c>
      <c r="DJ31" s="98"/>
      <c r="DK31" s="98">
        <v>0</v>
      </c>
      <c r="DL31" s="46">
        <v>0</v>
      </c>
      <c r="DM31" s="46">
        <v>0</v>
      </c>
      <c r="DN31" s="46">
        <v>0</v>
      </c>
      <c r="DO31" s="46">
        <v>0</v>
      </c>
      <c r="DP31" s="46">
        <v>0</v>
      </c>
      <c r="DQ31" s="46">
        <v>0</v>
      </c>
      <c r="DR31" s="98">
        <v>0</v>
      </c>
      <c r="DS31" s="98"/>
      <c r="DU31" s="46">
        <v>0</v>
      </c>
      <c r="DW31" s="46">
        <v>0</v>
      </c>
      <c r="DX31" s="46">
        <v>0</v>
      </c>
      <c r="DY31" s="46">
        <v>0</v>
      </c>
      <c r="DZ31" s="46">
        <v>0</v>
      </c>
      <c r="EA31" s="46">
        <v>0</v>
      </c>
      <c r="EB31" s="46">
        <v>0</v>
      </c>
      <c r="EC31" s="46">
        <v>0</v>
      </c>
      <c r="ED31" s="46">
        <v>0</v>
      </c>
      <c r="EG31" s="46">
        <v>0</v>
      </c>
      <c r="EI31" s="46">
        <v>0</v>
      </c>
      <c r="EJ31" s="46">
        <v>0</v>
      </c>
      <c r="EK31" s="46">
        <v>0</v>
      </c>
      <c r="EL31" s="46">
        <v>0</v>
      </c>
      <c r="EM31" s="46">
        <v>0</v>
      </c>
      <c r="EN31" s="46">
        <v>0</v>
      </c>
      <c r="EO31" s="46">
        <v>0</v>
      </c>
      <c r="EP31" s="46">
        <v>0</v>
      </c>
      <c r="ES31" s="46">
        <v>0</v>
      </c>
      <c r="EU31" s="46">
        <v>200</v>
      </c>
      <c r="EV31" s="46">
        <v>0</v>
      </c>
      <c r="EW31" s="46">
        <v>0</v>
      </c>
      <c r="EX31" s="46">
        <v>0</v>
      </c>
      <c r="EY31" s="46">
        <v>200</v>
      </c>
      <c r="EZ31" s="46">
        <v>0</v>
      </c>
      <c r="FE31" s="46">
        <v>0</v>
      </c>
      <c r="FG31" s="46">
        <v>200</v>
      </c>
      <c r="FH31" s="46">
        <v>0</v>
      </c>
      <c r="FI31" s="98">
        <v>0</v>
      </c>
      <c r="FJ31" s="98">
        <v>0</v>
      </c>
      <c r="FK31" s="46">
        <v>200</v>
      </c>
      <c r="FL31" s="46">
        <v>0</v>
      </c>
      <c r="FQ31" s="46">
        <v>0</v>
      </c>
      <c r="FS31" s="46">
        <v>200</v>
      </c>
      <c r="FT31" s="46">
        <v>0</v>
      </c>
      <c r="FU31" s="46">
        <v>0</v>
      </c>
      <c r="FV31" s="46">
        <v>0</v>
      </c>
      <c r="FW31" s="46">
        <v>200</v>
      </c>
      <c r="FX31" s="46">
        <v>0</v>
      </c>
      <c r="GC31" s="46">
        <v>0</v>
      </c>
      <c r="GE31" s="46">
        <v>200</v>
      </c>
      <c r="GF31" s="46">
        <v>0</v>
      </c>
      <c r="GG31" s="46">
        <v>0</v>
      </c>
      <c r="GH31" s="46">
        <v>0</v>
      </c>
      <c r="GI31" s="46">
        <v>200</v>
      </c>
      <c r="GJ31" s="46">
        <v>0</v>
      </c>
      <c r="GO31" s="46">
        <v>0</v>
      </c>
      <c r="GP31" s="46">
        <v>0</v>
      </c>
      <c r="GQ31" s="46">
        <v>0</v>
      </c>
      <c r="GR31" s="46">
        <v>0</v>
      </c>
      <c r="GS31" s="46">
        <v>600</v>
      </c>
      <c r="GT31" s="46">
        <v>0</v>
      </c>
      <c r="GU31" s="46">
        <v>0</v>
      </c>
      <c r="GV31" s="46">
        <v>0</v>
      </c>
      <c r="GW31" s="46">
        <v>600</v>
      </c>
      <c r="GY31" s="46">
        <v>0</v>
      </c>
      <c r="HA31" s="46">
        <v>0</v>
      </c>
      <c r="HB31" s="46">
        <v>600</v>
      </c>
      <c r="HC31" s="46">
        <v>600</v>
      </c>
      <c r="HD31" s="46">
        <v>0</v>
      </c>
      <c r="HE31" s="46">
        <v>0</v>
      </c>
      <c r="HI31" s="46">
        <v>0</v>
      </c>
      <c r="HJ31" s="46">
        <v>0</v>
      </c>
      <c r="HK31" s="46">
        <v>0</v>
      </c>
      <c r="HL31" s="46">
        <v>0</v>
      </c>
      <c r="HM31" s="46">
        <v>0</v>
      </c>
      <c r="HN31" s="46">
        <v>0</v>
      </c>
      <c r="HO31" s="46">
        <v>0</v>
      </c>
      <c r="HP31" s="46">
        <v>0</v>
      </c>
      <c r="HQ31" s="46">
        <v>0</v>
      </c>
      <c r="HR31" s="46">
        <v>0</v>
      </c>
      <c r="HS31" s="46">
        <v>0</v>
      </c>
      <c r="HT31" s="46">
        <v>0</v>
      </c>
      <c r="HU31" s="46">
        <v>0</v>
      </c>
      <c r="HY31" s="46">
        <v>0</v>
      </c>
      <c r="HZ31" s="46">
        <v>0</v>
      </c>
      <c r="IA31" s="46">
        <v>0</v>
      </c>
      <c r="IB31" s="46">
        <v>0</v>
      </c>
      <c r="IC31" s="46">
        <v>0</v>
      </c>
      <c r="ID31" s="46">
        <v>0</v>
      </c>
      <c r="IE31" s="46">
        <v>0</v>
      </c>
      <c r="IF31" s="46">
        <v>0</v>
      </c>
      <c r="IG31" s="46">
        <v>0</v>
      </c>
      <c r="IH31" s="46">
        <v>0</v>
      </c>
      <c r="II31" s="46">
        <v>0</v>
      </c>
      <c r="IJ31" s="46">
        <v>0</v>
      </c>
      <c r="IK31" s="46">
        <v>0</v>
      </c>
      <c r="IO31" s="46">
        <v>0</v>
      </c>
      <c r="IP31" s="46">
        <v>0</v>
      </c>
      <c r="IQ31" s="46">
        <v>0</v>
      </c>
      <c r="IR31" s="46">
        <v>0</v>
      </c>
      <c r="IS31" s="46">
        <v>800</v>
      </c>
      <c r="IT31" s="46">
        <v>0</v>
      </c>
      <c r="IU31" s="46">
        <v>0</v>
      </c>
      <c r="IV31" s="46">
        <v>0</v>
      </c>
      <c r="IW31" s="46">
        <v>800</v>
      </c>
      <c r="IY31" s="46">
        <v>0</v>
      </c>
      <c r="IZ31" s="46">
        <v>-800</v>
      </c>
      <c r="JA31" s="46">
        <v>-30</v>
      </c>
      <c r="JD31" s="46">
        <v>0</v>
      </c>
      <c r="JE31" s="46">
        <v>0</v>
      </c>
      <c r="JF31" s="46">
        <v>0</v>
      </c>
      <c r="JG31" s="46">
        <v>0</v>
      </c>
      <c r="JH31" s="46">
        <v>0</v>
      </c>
      <c r="JI31" s="46" t="s">
        <v>1086</v>
      </c>
      <c r="JK31" s="46">
        <v>0</v>
      </c>
      <c r="JL31" s="46">
        <v>0</v>
      </c>
      <c r="JN31" s="46">
        <v>-800</v>
      </c>
      <c r="JO31" s="46">
        <v>-800</v>
      </c>
      <c r="JP31" s="46">
        <v>0</v>
      </c>
      <c r="JS31" s="46">
        <v>0</v>
      </c>
      <c r="JT31" s="46">
        <v>0</v>
      </c>
      <c r="JU31" s="46">
        <v>0</v>
      </c>
      <c r="JV31" s="46">
        <v>0</v>
      </c>
      <c r="JW31" s="46">
        <v>0</v>
      </c>
      <c r="KA31" s="46">
        <v>0</v>
      </c>
      <c r="KC31" s="46">
        <v>-800</v>
      </c>
      <c r="KD31" s="46">
        <v>-800</v>
      </c>
      <c r="KE31" s="46">
        <v>0</v>
      </c>
      <c r="KH31" s="46">
        <v>0</v>
      </c>
      <c r="KI31" s="46">
        <v>0</v>
      </c>
      <c r="KJ31" s="46">
        <v>0</v>
      </c>
      <c r="KK31" s="46">
        <v>0</v>
      </c>
      <c r="KL31" s="46">
        <v>0</v>
      </c>
      <c r="KP31" s="46">
        <v>0</v>
      </c>
      <c r="KR31" s="46">
        <v>-800</v>
      </c>
      <c r="KS31" s="46">
        <v>-800</v>
      </c>
      <c r="KT31" s="46">
        <v>0</v>
      </c>
      <c r="KW31" s="46">
        <v>0</v>
      </c>
      <c r="KX31" s="46">
        <v>0</v>
      </c>
      <c r="KY31" s="46">
        <v>0</v>
      </c>
      <c r="KZ31" s="46">
        <v>0</v>
      </c>
      <c r="LA31" s="46">
        <v>0</v>
      </c>
      <c r="LE31" s="46">
        <v>0</v>
      </c>
      <c r="LG31" s="46">
        <v>-800</v>
      </c>
      <c r="LH31" s="46">
        <v>-800</v>
      </c>
      <c r="LI31" s="46">
        <v>0</v>
      </c>
      <c r="LL31" s="46">
        <v>600</v>
      </c>
      <c r="LM31" s="46">
        <v>0</v>
      </c>
      <c r="LN31" s="46">
        <v>0</v>
      </c>
      <c r="LO31" s="46">
        <v>800</v>
      </c>
      <c r="LP31" s="46">
        <v>0</v>
      </c>
      <c r="LQ31" s="46">
        <v>0</v>
      </c>
      <c r="LR31" s="46">
        <v>0</v>
      </c>
      <c r="LS31" s="46">
        <v>0</v>
      </c>
      <c r="LT31" s="46">
        <v>1400</v>
      </c>
      <c r="LV31" s="46" t="s">
        <v>324</v>
      </c>
    </row>
    <row r="32" spans="1:334">
      <c r="A32" s="74">
        <v>310004491</v>
      </c>
      <c r="B32" s="74" t="s">
        <v>1095</v>
      </c>
      <c r="C32" s="46" t="s">
        <v>1096</v>
      </c>
      <c r="D32" s="98">
        <v>0</v>
      </c>
      <c r="E32" s="98">
        <v>0</v>
      </c>
      <c r="F32" s="98"/>
      <c r="G32" s="98">
        <v>0</v>
      </c>
      <c r="H32" s="98">
        <v>0</v>
      </c>
      <c r="I32" s="98">
        <v>0</v>
      </c>
      <c r="J32" s="98">
        <v>0</v>
      </c>
      <c r="K32" s="98">
        <v>0</v>
      </c>
      <c r="L32" s="98">
        <v>0</v>
      </c>
      <c r="M32" s="98">
        <v>0</v>
      </c>
      <c r="N32" s="98">
        <v>0</v>
      </c>
      <c r="O32" s="98"/>
      <c r="P32" s="98"/>
      <c r="Q32" s="98">
        <v>0</v>
      </c>
      <c r="R32" s="98"/>
      <c r="S32" s="98">
        <v>0</v>
      </c>
      <c r="T32" s="98">
        <v>0</v>
      </c>
      <c r="U32" s="98">
        <v>0</v>
      </c>
      <c r="V32" s="98">
        <v>0</v>
      </c>
      <c r="W32" s="98">
        <v>0</v>
      </c>
      <c r="X32" s="98">
        <v>0</v>
      </c>
      <c r="Y32" s="98">
        <v>0</v>
      </c>
      <c r="Z32" s="98">
        <v>0</v>
      </c>
      <c r="AA32" s="98"/>
      <c r="AB32" s="98"/>
      <c r="AC32" s="98">
        <v>0</v>
      </c>
      <c r="AD32" s="98"/>
      <c r="AE32" s="98">
        <v>0</v>
      </c>
      <c r="AF32" s="98">
        <v>0</v>
      </c>
      <c r="AG32" s="98">
        <v>0</v>
      </c>
      <c r="AH32" s="98">
        <v>0</v>
      </c>
      <c r="AI32" s="98">
        <v>0</v>
      </c>
      <c r="AJ32" s="98">
        <v>0</v>
      </c>
      <c r="AK32" s="98">
        <v>0</v>
      </c>
      <c r="AL32" s="98">
        <v>0</v>
      </c>
      <c r="AM32" s="98"/>
      <c r="AN32" s="98"/>
      <c r="AO32" s="98">
        <v>0</v>
      </c>
      <c r="AP32" s="98"/>
      <c r="AQ32" s="98">
        <v>0</v>
      </c>
      <c r="AR32" s="98">
        <v>0</v>
      </c>
      <c r="AS32" s="98">
        <v>0</v>
      </c>
      <c r="AT32" s="98">
        <v>0</v>
      </c>
      <c r="AU32" s="98">
        <v>0</v>
      </c>
      <c r="AV32" s="98">
        <v>0</v>
      </c>
      <c r="AW32" s="98">
        <v>0</v>
      </c>
      <c r="AX32" s="98">
        <v>0</v>
      </c>
      <c r="AY32" s="98"/>
      <c r="AZ32" s="98"/>
      <c r="BA32" s="98">
        <v>0</v>
      </c>
      <c r="BB32" s="98"/>
      <c r="BC32" s="98">
        <v>0</v>
      </c>
      <c r="BD32" s="98">
        <v>0</v>
      </c>
      <c r="BE32" s="98">
        <v>0</v>
      </c>
      <c r="BF32" s="98">
        <v>0</v>
      </c>
      <c r="BG32" s="98">
        <v>0</v>
      </c>
      <c r="BH32" s="98">
        <v>0</v>
      </c>
      <c r="BI32" s="98">
        <v>0</v>
      </c>
      <c r="BJ32" s="98">
        <v>0</v>
      </c>
      <c r="BK32" s="98"/>
      <c r="BL32" s="98"/>
      <c r="BM32" s="46">
        <v>0</v>
      </c>
      <c r="BO32" s="98">
        <v>0</v>
      </c>
      <c r="BP32" s="98">
        <v>0</v>
      </c>
      <c r="BQ32" s="98">
        <v>0</v>
      </c>
      <c r="BR32" s="46">
        <v>0</v>
      </c>
      <c r="BS32" s="46">
        <v>0</v>
      </c>
      <c r="BT32" s="46">
        <v>0</v>
      </c>
      <c r="BU32" s="46">
        <v>0</v>
      </c>
      <c r="BV32" s="46">
        <v>0</v>
      </c>
      <c r="BY32" s="46">
        <v>0</v>
      </c>
      <c r="CA32" s="98">
        <v>0</v>
      </c>
      <c r="CB32" s="98">
        <v>0</v>
      </c>
      <c r="CC32" s="98">
        <v>0</v>
      </c>
      <c r="CD32" s="46">
        <v>0</v>
      </c>
      <c r="CE32" s="46">
        <v>0</v>
      </c>
      <c r="CF32" s="46">
        <v>0</v>
      </c>
      <c r="CG32" s="46">
        <v>0</v>
      </c>
      <c r="CH32" s="46">
        <v>0</v>
      </c>
      <c r="CK32" s="46">
        <v>0</v>
      </c>
      <c r="CM32" s="98">
        <v>0</v>
      </c>
      <c r="CN32" s="98">
        <v>0</v>
      </c>
      <c r="CO32" s="98">
        <v>0</v>
      </c>
      <c r="CP32" s="46">
        <v>0</v>
      </c>
      <c r="CQ32" s="46">
        <v>0</v>
      </c>
      <c r="CR32" s="46">
        <v>0</v>
      </c>
      <c r="CS32" s="46">
        <v>0</v>
      </c>
      <c r="CT32" s="46">
        <v>0</v>
      </c>
      <c r="CW32" s="46">
        <v>0</v>
      </c>
      <c r="CY32" s="98">
        <v>0</v>
      </c>
      <c r="CZ32" s="98">
        <v>0</v>
      </c>
      <c r="DA32" s="98">
        <v>0</v>
      </c>
      <c r="DB32" s="46">
        <v>0</v>
      </c>
      <c r="DC32" s="46">
        <v>0</v>
      </c>
      <c r="DD32" s="46">
        <v>0</v>
      </c>
      <c r="DE32" s="46">
        <v>0</v>
      </c>
      <c r="DF32" s="46">
        <v>0</v>
      </c>
      <c r="DI32" s="98">
        <v>0</v>
      </c>
      <c r="DJ32" s="98"/>
      <c r="DK32" s="98">
        <v>0</v>
      </c>
      <c r="DL32" s="46">
        <v>0</v>
      </c>
      <c r="DM32" s="46">
        <v>0</v>
      </c>
      <c r="DN32" s="46">
        <v>0</v>
      </c>
      <c r="DO32" s="46">
        <v>0</v>
      </c>
      <c r="DP32" s="46">
        <v>0</v>
      </c>
      <c r="DQ32" s="46">
        <v>0</v>
      </c>
      <c r="DR32" s="98">
        <v>0</v>
      </c>
      <c r="DS32" s="98"/>
      <c r="DU32" s="46">
        <v>0</v>
      </c>
      <c r="DW32" s="46">
        <v>0</v>
      </c>
      <c r="DX32" s="46">
        <v>0</v>
      </c>
      <c r="DY32" s="46">
        <v>0</v>
      </c>
      <c r="DZ32" s="46">
        <v>0</v>
      </c>
      <c r="EA32" s="46">
        <v>0</v>
      </c>
      <c r="EB32" s="46">
        <v>0</v>
      </c>
      <c r="EC32" s="46">
        <v>0</v>
      </c>
      <c r="ED32" s="46">
        <v>0</v>
      </c>
      <c r="EG32" s="46">
        <v>0</v>
      </c>
      <c r="EI32" s="46">
        <v>0</v>
      </c>
      <c r="EJ32" s="46">
        <v>0</v>
      </c>
      <c r="EK32" s="46">
        <v>0</v>
      </c>
      <c r="EL32" s="46">
        <v>0</v>
      </c>
      <c r="EM32" s="46">
        <v>0</v>
      </c>
      <c r="EN32" s="46">
        <v>0</v>
      </c>
      <c r="EO32" s="46">
        <v>0</v>
      </c>
      <c r="EP32" s="46">
        <v>0</v>
      </c>
      <c r="ES32" s="46">
        <v>0</v>
      </c>
      <c r="EU32" s="46">
        <v>0</v>
      </c>
      <c r="EV32" s="46">
        <v>0</v>
      </c>
      <c r="EW32" s="46">
        <v>0</v>
      </c>
      <c r="EX32" s="46">
        <v>0</v>
      </c>
      <c r="EY32" s="46">
        <v>0</v>
      </c>
      <c r="EZ32" s="46">
        <v>0</v>
      </c>
      <c r="FE32" s="46">
        <v>0</v>
      </c>
      <c r="FG32" s="46">
        <v>0</v>
      </c>
      <c r="FH32" s="46">
        <v>0</v>
      </c>
      <c r="FI32" s="47">
        <v>0</v>
      </c>
      <c r="FJ32" s="47">
        <v>0</v>
      </c>
      <c r="FK32" s="46">
        <v>0</v>
      </c>
      <c r="FL32" s="46">
        <v>0</v>
      </c>
      <c r="FQ32" s="46">
        <v>0</v>
      </c>
      <c r="FS32" s="46">
        <v>0</v>
      </c>
      <c r="FT32" s="46">
        <v>0</v>
      </c>
      <c r="FU32" s="46">
        <v>0</v>
      </c>
      <c r="FV32" s="46">
        <v>0</v>
      </c>
      <c r="FW32" s="46">
        <v>0</v>
      </c>
      <c r="FX32" s="46">
        <v>0</v>
      </c>
      <c r="GC32" s="46">
        <v>0</v>
      </c>
      <c r="GE32" s="46">
        <v>0</v>
      </c>
      <c r="GF32" s="46">
        <v>0</v>
      </c>
      <c r="GG32" s="46">
        <v>0</v>
      </c>
      <c r="GH32" s="46">
        <v>0</v>
      </c>
      <c r="GI32" s="46">
        <v>0</v>
      </c>
      <c r="GJ32" s="46">
        <v>0</v>
      </c>
      <c r="GO32" s="46">
        <v>0</v>
      </c>
      <c r="GP32" s="46">
        <v>0</v>
      </c>
      <c r="GQ32" s="46">
        <v>0</v>
      </c>
      <c r="GR32" s="46">
        <v>0</v>
      </c>
      <c r="GS32" s="46">
        <v>0</v>
      </c>
      <c r="GT32" s="46">
        <v>0</v>
      </c>
      <c r="GU32" s="46">
        <v>0</v>
      </c>
      <c r="GV32" s="46">
        <v>0</v>
      </c>
      <c r="GW32" s="46">
        <v>0</v>
      </c>
      <c r="GY32" s="46">
        <v>0</v>
      </c>
      <c r="HA32" s="46">
        <v>0</v>
      </c>
      <c r="HB32" s="46">
        <v>0</v>
      </c>
      <c r="HC32" s="46">
        <v>0</v>
      </c>
      <c r="HD32" s="46">
        <v>0</v>
      </c>
      <c r="HE32" s="46">
        <v>0</v>
      </c>
      <c r="HI32" s="46">
        <v>0</v>
      </c>
      <c r="HJ32" s="46">
        <v>0</v>
      </c>
      <c r="HK32" s="46">
        <v>0</v>
      </c>
      <c r="HL32" s="46">
        <v>0</v>
      </c>
      <c r="HM32" s="46">
        <v>0</v>
      </c>
      <c r="HN32" s="46">
        <v>0</v>
      </c>
      <c r="HO32" s="46">
        <v>0</v>
      </c>
      <c r="HP32" s="46">
        <v>0</v>
      </c>
      <c r="HQ32" s="46">
        <v>0</v>
      </c>
      <c r="HR32" s="46">
        <v>0</v>
      </c>
      <c r="HS32" s="46">
        <v>0</v>
      </c>
      <c r="HT32" s="46">
        <v>0</v>
      </c>
      <c r="HU32" s="46">
        <v>0</v>
      </c>
      <c r="HY32" s="46">
        <v>0</v>
      </c>
      <c r="HZ32" s="46">
        <v>0</v>
      </c>
      <c r="IA32" s="46">
        <v>0</v>
      </c>
      <c r="IB32" s="46">
        <v>0</v>
      </c>
      <c r="IC32" s="46">
        <v>0</v>
      </c>
      <c r="ID32" s="46">
        <v>0</v>
      </c>
      <c r="IE32" s="46">
        <v>0</v>
      </c>
      <c r="IF32" s="46">
        <v>0</v>
      </c>
      <c r="IG32" s="46">
        <v>0</v>
      </c>
      <c r="IH32" s="46">
        <v>0</v>
      </c>
      <c r="II32" s="46">
        <v>0</v>
      </c>
      <c r="IJ32" s="46">
        <v>0</v>
      </c>
      <c r="IK32" s="46">
        <v>0</v>
      </c>
      <c r="IO32" s="46">
        <v>0</v>
      </c>
      <c r="IP32" s="46">
        <v>0</v>
      </c>
      <c r="IQ32" s="46">
        <v>0</v>
      </c>
      <c r="IR32" s="46">
        <v>0</v>
      </c>
      <c r="IS32" s="46">
        <v>0</v>
      </c>
      <c r="IT32" s="46">
        <v>0</v>
      </c>
      <c r="IU32" s="46">
        <v>0</v>
      </c>
      <c r="IV32" s="46">
        <v>0</v>
      </c>
      <c r="IW32" s="46">
        <v>0</v>
      </c>
      <c r="IY32" s="46">
        <v>0</v>
      </c>
      <c r="IZ32" s="46">
        <v>0</v>
      </c>
      <c r="JA32" s="46">
        <v>0</v>
      </c>
      <c r="JD32" s="46">
        <v>0</v>
      </c>
      <c r="JE32" s="46">
        <v>0</v>
      </c>
      <c r="JF32" s="46">
        <v>0</v>
      </c>
      <c r="JG32" s="46">
        <v>0</v>
      </c>
      <c r="JH32" s="46">
        <v>0</v>
      </c>
      <c r="JI32" s="46" t="s">
        <v>1086</v>
      </c>
      <c r="JK32" s="46">
        <v>0</v>
      </c>
      <c r="JL32" s="46">
        <v>0</v>
      </c>
      <c r="JN32" s="46">
        <v>0</v>
      </c>
      <c r="JO32" s="46">
        <v>0</v>
      </c>
      <c r="JP32" s="46">
        <v>0</v>
      </c>
      <c r="JS32" s="46">
        <v>0</v>
      </c>
      <c r="JT32" s="46">
        <v>0</v>
      </c>
      <c r="JU32" s="46">
        <v>0</v>
      </c>
      <c r="JV32" s="46">
        <v>0</v>
      </c>
      <c r="JW32" s="46">
        <v>0</v>
      </c>
      <c r="KA32" s="46">
        <v>0</v>
      </c>
      <c r="KC32" s="46">
        <v>0</v>
      </c>
      <c r="KD32" s="46">
        <v>0</v>
      </c>
      <c r="KE32" s="46">
        <v>0</v>
      </c>
      <c r="KH32" s="46">
        <v>0</v>
      </c>
      <c r="KI32" s="46">
        <v>0</v>
      </c>
      <c r="KJ32" s="46">
        <v>0</v>
      </c>
      <c r="KK32" s="46">
        <v>0</v>
      </c>
      <c r="KL32" s="46">
        <v>0</v>
      </c>
      <c r="KP32" s="46">
        <v>0</v>
      </c>
      <c r="KR32" s="46">
        <v>0</v>
      </c>
      <c r="KS32" s="46">
        <v>0</v>
      </c>
      <c r="KT32" s="46">
        <v>0</v>
      </c>
      <c r="KW32" s="46">
        <v>0</v>
      </c>
      <c r="KX32" s="46">
        <v>0</v>
      </c>
      <c r="KY32" s="46">
        <v>0</v>
      </c>
      <c r="KZ32" s="46">
        <v>0</v>
      </c>
      <c r="LA32" s="46">
        <v>0</v>
      </c>
      <c r="LE32" s="46">
        <v>0</v>
      </c>
      <c r="LG32" s="46">
        <v>0</v>
      </c>
      <c r="LH32" s="46">
        <v>0</v>
      </c>
      <c r="LI32" s="46">
        <v>0</v>
      </c>
      <c r="LL32" s="46">
        <v>0</v>
      </c>
      <c r="LM32" s="46">
        <v>0</v>
      </c>
      <c r="LN32" s="46">
        <v>0</v>
      </c>
      <c r="LO32" s="46">
        <v>0</v>
      </c>
      <c r="LP32" s="46">
        <v>0</v>
      </c>
      <c r="LQ32" s="46">
        <v>0</v>
      </c>
      <c r="LR32" s="46">
        <v>0</v>
      </c>
      <c r="LS32" s="46">
        <v>0</v>
      </c>
      <c r="LT32" s="46">
        <v>0</v>
      </c>
      <c r="LV32" s="46" t="s">
        <v>324</v>
      </c>
    </row>
    <row r="33" spans="1:334">
      <c r="A33" s="97">
        <v>310003784</v>
      </c>
      <c r="B33" s="74">
        <v>310003784</v>
      </c>
      <c r="C33" s="46" t="s">
        <v>328</v>
      </c>
      <c r="D33" s="98">
        <v>0</v>
      </c>
      <c r="E33" s="98">
        <v>0</v>
      </c>
      <c r="F33" s="98"/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/>
      <c r="P33" s="98"/>
      <c r="Q33" s="98">
        <v>0</v>
      </c>
      <c r="R33" s="98"/>
      <c r="S33" s="98">
        <v>0</v>
      </c>
      <c r="T33" s="98">
        <v>0</v>
      </c>
      <c r="U33" s="98">
        <v>0</v>
      </c>
      <c r="V33" s="98">
        <v>0</v>
      </c>
      <c r="W33" s="98">
        <v>0</v>
      </c>
      <c r="X33" s="98">
        <v>0</v>
      </c>
      <c r="Y33" s="98">
        <v>0</v>
      </c>
      <c r="Z33" s="98">
        <v>0</v>
      </c>
      <c r="AA33" s="98"/>
      <c r="AB33" s="98"/>
      <c r="AC33" s="98">
        <v>0</v>
      </c>
      <c r="AD33" s="98"/>
      <c r="AE33" s="98">
        <v>0</v>
      </c>
      <c r="AF33" s="98">
        <v>0</v>
      </c>
      <c r="AG33" s="98">
        <v>0</v>
      </c>
      <c r="AH33" s="98">
        <v>0</v>
      </c>
      <c r="AI33" s="98">
        <v>0</v>
      </c>
      <c r="AJ33" s="98">
        <v>0</v>
      </c>
      <c r="AK33" s="98">
        <v>0</v>
      </c>
      <c r="AL33" s="98">
        <v>0</v>
      </c>
      <c r="AM33" s="98"/>
      <c r="AN33" s="98"/>
      <c r="AO33" s="98">
        <v>0</v>
      </c>
      <c r="AP33" s="98"/>
      <c r="AQ33" s="98">
        <v>0</v>
      </c>
      <c r="AR33" s="98">
        <v>0</v>
      </c>
      <c r="AS33" s="98">
        <v>0</v>
      </c>
      <c r="AT33" s="98">
        <v>0</v>
      </c>
      <c r="AU33" s="98">
        <v>0</v>
      </c>
      <c r="AV33" s="98">
        <v>0</v>
      </c>
      <c r="AW33" s="98">
        <v>0</v>
      </c>
      <c r="AX33" s="98">
        <v>0</v>
      </c>
      <c r="AY33" s="98"/>
      <c r="AZ33" s="98"/>
      <c r="BA33" s="98">
        <v>0</v>
      </c>
      <c r="BB33" s="98"/>
      <c r="BC33" s="98">
        <v>0</v>
      </c>
      <c r="BD33" s="98">
        <v>0</v>
      </c>
      <c r="BE33" s="98">
        <v>0</v>
      </c>
      <c r="BF33" s="98">
        <v>0</v>
      </c>
      <c r="BG33" s="98">
        <v>0</v>
      </c>
      <c r="BH33" s="98">
        <v>0</v>
      </c>
      <c r="BI33" s="98">
        <v>0</v>
      </c>
      <c r="BJ33" s="98">
        <v>0</v>
      </c>
      <c r="BK33" s="98"/>
      <c r="BL33" s="98"/>
      <c r="BM33" s="46">
        <v>0</v>
      </c>
      <c r="BO33" s="98">
        <v>0</v>
      </c>
      <c r="BP33" s="98">
        <v>0</v>
      </c>
      <c r="BQ33" s="98">
        <v>0</v>
      </c>
      <c r="BR33" s="46">
        <v>0</v>
      </c>
      <c r="BS33" s="46">
        <v>0</v>
      </c>
      <c r="BT33" s="46">
        <v>0</v>
      </c>
      <c r="BU33" s="46">
        <v>0</v>
      </c>
      <c r="BV33" s="46">
        <v>0</v>
      </c>
      <c r="BY33" s="46">
        <v>0</v>
      </c>
      <c r="CA33" s="98">
        <v>0</v>
      </c>
      <c r="CB33" s="98">
        <v>0</v>
      </c>
      <c r="CC33" s="98">
        <v>0</v>
      </c>
      <c r="CD33" s="46">
        <v>0</v>
      </c>
      <c r="CE33" s="46">
        <v>0</v>
      </c>
      <c r="CF33" s="46">
        <v>0</v>
      </c>
      <c r="CG33" s="46">
        <v>0</v>
      </c>
      <c r="CH33" s="46">
        <v>0</v>
      </c>
      <c r="CK33" s="46">
        <v>0</v>
      </c>
      <c r="CM33" s="98">
        <v>0</v>
      </c>
      <c r="CN33" s="98">
        <v>0</v>
      </c>
      <c r="CO33" s="98">
        <v>0</v>
      </c>
      <c r="CP33" s="46">
        <v>0</v>
      </c>
      <c r="CQ33" s="46">
        <v>0</v>
      </c>
      <c r="CR33" s="46">
        <v>0</v>
      </c>
      <c r="CS33" s="46">
        <v>0</v>
      </c>
      <c r="CT33" s="46">
        <v>0</v>
      </c>
      <c r="CW33" s="46">
        <v>0</v>
      </c>
      <c r="CY33" s="98">
        <v>0</v>
      </c>
      <c r="CZ33" s="98">
        <v>0</v>
      </c>
      <c r="DA33" s="98">
        <v>0</v>
      </c>
      <c r="DB33" s="46">
        <v>0</v>
      </c>
      <c r="DC33" s="46">
        <v>0</v>
      </c>
      <c r="DD33" s="46">
        <v>0</v>
      </c>
      <c r="DE33" s="46">
        <v>0</v>
      </c>
      <c r="DF33" s="46">
        <v>0</v>
      </c>
      <c r="DI33" s="98">
        <v>0</v>
      </c>
      <c r="DJ33" s="98"/>
      <c r="DK33" s="98">
        <v>0</v>
      </c>
      <c r="DL33" s="46">
        <v>0</v>
      </c>
      <c r="DM33" s="46">
        <v>0</v>
      </c>
      <c r="DN33" s="46">
        <v>0</v>
      </c>
      <c r="DO33" s="46">
        <v>0</v>
      </c>
      <c r="DP33" s="46">
        <v>0</v>
      </c>
      <c r="DQ33" s="46">
        <v>0</v>
      </c>
      <c r="DR33" s="98">
        <v>0</v>
      </c>
      <c r="DS33" s="98"/>
      <c r="DU33" s="46">
        <v>0</v>
      </c>
      <c r="DW33" s="46">
        <v>0</v>
      </c>
      <c r="DX33" s="46">
        <v>0</v>
      </c>
      <c r="DY33" s="46">
        <v>0</v>
      </c>
      <c r="DZ33" s="46">
        <v>0</v>
      </c>
      <c r="EA33" s="46">
        <v>0</v>
      </c>
      <c r="EB33" s="46">
        <v>0</v>
      </c>
      <c r="EC33" s="46">
        <v>0</v>
      </c>
      <c r="ED33" s="46">
        <v>0</v>
      </c>
      <c r="EG33" s="46">
        <v>0</v>
      </c>
      <c r="EI33" s="46">
        <v>0</v>
      </c>
      <c r="EJ33" s="46">
        <v>0</v>
      </c>
      <c r="EK33" s="46">
        <v>0</v>
      </c>
      <c r="EL33" s="46">
        <v>0</v>
      </c>
      <c r="EM33" s="46">
        <v>0</v>
      </c>
      <c r="EN33" s="46">
        <v>0</v>
      </c>
      <c r="EO33" s="46">
        <v>0</v>
      </c>
      <c r="EP33" s="46">
        <v>0</v>
      </c>
      <c r="ES33" s="46">
        <v>0</v>
      </c>
      <c r="EU33" s="46">
        <v>0</v>
      </c>
      <c r="EV33" s="46">
        <v>0</v>
      </c>
      <c r="EW33" s="46">
        <v>0</v>
      </c>
      <c r="EX33" s="46">
        <v>0</v>
      </c>
      <c r="EY33" s="46">
        <v>0</v>
      </c>
      <c r="EZ33" s="46">
        <v>0</v>
      </c>
      <c r="FE33" s="46">
        <v>0</v>
      </c>
      <c r="FG33" s="46">
        <v>0</v>
      </c>
      <c r="FH33" s="46">
        <v>0</v>
      </c>
      <c r="FI33" s="47">
        <v>0</v>
      </c>
      <c r="FJ33" s="47">
        <v>0</v>
      </c>
      <c r="FK33" s="46">
        <v>0</v>
      </c>
      <c r="FL33" s="46">
        <v>0</v>
      </c>
      <c r="FQ33" s="46">
        <v>0</v>
      </c>
      <c r="FS33" s="46">
        <v>0</v>
      </c>
      <c r="FT33" s="46">
        <v>0</v>
      </c>
      <c r="FU33" s="46">
        <v>0</v>
      </c>
      <c r="FV33" s="46">
        <v>0</v>
      </c>
      <c r="FW33" s="46">
        <v>0</v>
      </c>
      <c r="FX33" s="46">
        <v>0</v>
      </c>
      <c r="GC33" s="46">
        <v>0</v>
      </c>
      <c r="GE33" s="46">
        <v>0</v>
      </c>
      <c r="GF33" s="46">
        <v>0</v>
      </c>
      <c r="GG33" s="46">
        <v>0</v>
      </c>
      <c r="GH33" s="46">
        <v>0</v>
      </c>
      <c r="GI33" s="46">
        <v>0</v>
      </c>
      <c r="GJ33" s="46">
        <v>0</v>
      </c>
      <c r="GO33" s="46">
        <v>0</v>
      </c>
      <c r="GP33" s="46">
        <v>0</v>
      </c>
      <c r="GQ33" s="46">
        <v>0</v>
      </c>
      <c r="GR33" s="46">
        <v>0</v>
      </c>
      <c r="GS33" s="46">
        <v>0</v>
      </c>
      <c r="GT33" s="46">
        <v>0</v>
      </c>
      <c r="GU33" s="46">
        <v>0</v>
      </c>
      <c r="GV33" s="46">
        <v>0</v>
      </c>
      <c r="GW33" s="46">
        <v>0</v>
      </c>
      <c r="GY33" s="46">
        <v>0</v>
      </c>
      <c r="HA33" s="46">
        <v>0</v>
      </c>
      <c r="HB33" s="46">
        <v>0</v>
      </c>
      <c r="HC33" s="46">
        <v>0</v>
      </c>
      <c r="HD33" s="46">
        <v>0</v>
      </c>
      <c r="HE33" s="46">
        <v>0</v>
      </c>
      <c r="HI33" s="46">
        <v>0</v>
      </c>
      <c r="HJ33" s="46">
        <v>0</v>
      </c>
      <c r="HK33" s="46">
        <v>0</v>
      </c>
      <c r="HL33" s="46">
        <v>0</v>
      </c>
      <c r="HM33" s="46">
        <v>0</v>
      </c>
      <c r="HN33" s="46">
        <v>0</v>
      </c>
      <c r="HO33" s="46">
        <v>0</v>
      </c>
      <c r="HP33" s="46">
        <v>0</v>
      </c>
      <c r="HQ33" s="46">
        <v>0</v>
      </c>
      <c r="HR33" s="46">
        <v>0</v>
      </c>
      <c r="HS33" s="46">
        <v>0</v>
      </c>
      <c r="HT33" s="46">
        <v>0</v>
      </c>
      <c r="HU33" s="46">
        <v>0</v>
      </c>
      <c r="HY33" s="46">
        <v>0</v>
      </c>
      <c r="HZ33" s="46">
        <v>0</v>
      </c>
      <c r="IA33" s="46">
        <v>0</v>
      </c>
      <c r="IB33" s="46">
        <v>0</v>
      </c>
      <c r="IC33" s="46">
        <v>0</v>
      </c>
      <c r="ID33" s="46">
        <v>0</v>
      </c>
      <c r="IE33" s="46">
        <v>0</v>
      </c>
      <c r="IF33" s="46">
        <v>0</v>
      </c>
      <c r="IG33" s="46">
        <v>0</v>
      </c>
      <c r="IH33" s="46">
        <v>0</v>
      </c>
      <c r="II33" s="46">
        <v>0</v>
      </c>
      <c r="IJ33" s="46">
        <v>0</v>
      </c>
      <c r="IK33" s="46">
        <v>0</v>
      </c>
      <c r="IO33" s="46">
        <v>0</v>
      </c>
      <c r="IP33" s="46">
        <v>0</v>
      </c>
      <c r="IQ33" s="46">
        <v>0</v>
      </c>
      <c r="IR33" s="46">
        <v>0</v>
      </c>
      <c r="IS33" s="46">
        <v>0</v>
      </c>
      <c r="IT33" s="46">
        <v>0</v>
      </c>
      <c r="IU33" s="46">
        <v>0</v>
      </c>
      <c r="IV33" s="46">
        <v>0</v>
      </c>
      <c r="IW33" s="46">
        <v>0</v>
      </c>
      <c r="IY33" s="46">
        <v>0</v>
      </c>
      <c r="IZ33" s="46">
        <v>0</v>
      </c>
      <c r="JA33" s="46">
        <v>0</v>
      </c>
      <c r="JD33" s="46">
        <v>0</v>
      </c>
      <c r="JE33" s="46">
        <v>0</v>
      </c>
      <c r="JF33" s="46">
        <v>0</v>
      </c>
      <c r="JG33" s="46">
        <v>0</v>
      </c>
      <c r="JH33" s="46">
        <v>0</v>
      </c>
      <c r="JI33" s="46" t="s">
        <v>1086</v>
      </c>
      <c r="JK33" s="46">
        <v>0</v>
      </c>
      <c r="JL33" s="46">
        <v>0</v>
      </c>
      <c r="JN33" s="46">
        <v>0</v>
      </c>
      <c r="JO33" s="46">
        <v>0</v>
      </c>
      <c r="JP33" s="46">
        <v>0</v>
      </c>
      <c r="JS33" s="46">
        <v>0</v>
      </c>
      <c r="JT33" s="46">
        <v>0</v>
      </c>
      <c r="JV33" s="46">
        <v>0</v>
      </c>
      <c r="JW33" s="46">
        <v>0</v>
      </c>
      <c r="KA33" s="46">
        <v>0</v>
      </c>
      <c r="KC33" s="46">
        <v>0</v>
      </c>
      <c r="KD33" s="46">
        <v>0</v>
      </c>
      <c r="KE33" s="46">
        <v>0</v>
      </c>
      <c r="KH33" s="46">
        <v>0</v>
      </c>
      <c r="KI33" s="46">
        <v>0</v>
      </c>
      <c r="KK33" s="46">
        <v>0</v>
      </c>
      <c r="KL33" s="46">
        <v>0</v>
      </c>
      <c r="KP33" s="46">
        <v>0</v>
      </c>
      <c r="KR33" s="46">
        <v>0</v>
      </c>
      <c r="KS33" s="46">
        <v>0</v>
      </c>
      <c r="KT33" s="46">
        <v>0</v>
      </c>
      <c r="KW33" s="46">
        <v>0</v>
      </c>
      <c r="KX33" s="46">
        <v>0</v>
      </c>
      <c r="KY33" s="46">
        <v>0</v>
      </c>
      <c r="KZ33" s="46">
        <v>0</v>
      </c>
      <c r="LA33" s="46">
        <v>0</v>
      </c>
      <c r="LE33" s="46">
        <v>0</v>
      </c>
      <c r="LG33" s="46">
        <v>0</v>
      </c>
      <c r="LH33" s="46">
        <v>0</v>
      </c>
      <c r="LI33" s="46">
        <v>0</v>
      </c>
      <c r="LL33" s="46">
        <v>0</v>
      </c>
      <c r="LM33" s="46">
        <v>0</v>
      </c>
      <c r="LN33" s="46">
        <v>0</v>
      </c>
      <c r="LO33" s="46">
        <v>0</v>
      </c>
      <c r="LP33" s="46">
        <v>0</v>
      </c>
      <c r="LQ33" s="46">
        <v>0</v>
      </c>
      <c r="LR33" s="46">
        <v>0</v>
      </c>
      <c r="LS33" s="46">
        <v>0</v>
      </c>
      <c r="LT33" s="46">
        <v>0</v>
      </c>
      <c r="LV33" s="46" t="s">
        <v>324</v>
      </c>
    </row>
    <row r="34" spans="1:334">
      <c r="C34" s="46" t="s">
        <v>91</v>
      </c>
      <c r="D34" s="98">
        <v>3703</v>
      </c>
      <c r="E34" s="98">
        <v>90000</v>
      </c>
      <c r="F34" s="98">
        <v>0</v>
      </c>
      <c r="G34" s="98">
        <v>51197.936133801537</v>
      </c>
      <c r="H34" s="98">
        <v>20403.602862336345</v>
      </c>
      <c r="I34" s="98">
        <v>22706.333271465192</v>
      </c>
      <c r="J34" s="98">
        <v>7488</v>
      </c>
      <c r="K34" s="98">
        <v>600</v>
      </c>
      <c r="L34" s="98">
        <v>0</v>
      </c>
      <c r="M34" s="98">
        <v>0</v>
      </c>
      <c r="N34" s="98">
        <v>0</v>
      </c>
      <c r="O34" s="98">
        <v>0</v>
      </c>
      <c r="P34" s="98">
        <v>0</v>
      </c>
      <c r="Q34" s="98">
        <v>30600</v>
      </c>
      <c r="R34" s="98">
        <v>0</v>
      </c>
      <c r="S34" s="98">
        <v>42948.255033555804</v>
      </c>
      <c r="T34" s="98">
        <v>17076.969367626403</v>
      </c>
      <c r="U34" s="98">
        <v>18383.285665929401</v>
      </c>
      <c r="V34" s="98">
        <v>7488</v>
      </c>
      <c r="W34" s="98">
        <v>0</v>
      </c>
      <c r="X34" s="98">
        <v>0</v>
      </c>
      <c r="Y34" s="98">
        <v>0</v>
      </c>
      <c r="Z34" s="98">
        <v>0</v>
      </c>
      <c r="AA34" s="98">
        <v>0</v>
      </c>
      <c r="AB34" s="98">
        <v>0</v>
      </c>
      <c r="AC34" s="98">
        <v>70000</v>
      </c>
      <c r="AD34" s="98">
        <v>0</v>
      </c>
      <c r="AE34" s="98">
        <v>40247.222970133836</v>
      </c>
      <c r="AF34" s="98">
        <v>15753.187844330296</v>
      </c>
      <c r="AG34" s="98">
        <v>14510.035125803539</v>
      </c>
      <c r="AH34" s="98">
        <v>9984</v>
      </c>
      <c r="AI34" s="98">
        <v>0</v>
      </c>
      <c r="AJ34" s="98">
        <v>0</v>
      </c>
      <c r="AK34" s="98">
        <v>0</v>
      </c>
      <c r="AL34" s="98">
        <v>0</v>
      </c>
      <c r="AM34" s="98">
        <v>0</v>
      </c>
      <c r="AN34" s="98">
        <v>0</v>
      </c>
      <c r="AO34" s="98">
        <v>30000</v>
      </c>
      <c r="AP34" s="98">
        <v>0</v>
      </c>
      <c r="AQ34" s="98">
        <v>43214.964433937414</v>
      </c>
      <c r="AR34" s="98">
        <v>18608.382782849807</v>
      </c>
      <c r="AS34" s="98">
        <v>11086.581651087605</v>
      </c>
      <c r="AT34" s="98">
        <v>13520</v>
      </c>
      <c r="AU34" s="98">
        <v>0</v>
      </c>
      <c r="AV34" s="98">
        <v>0</v>
      </c>
      <c r="AW34" s="98">
        <v>0</v>
      </c>
      <c r="AX34" s="98">
        <v>0</v>
      </c>
      <c r="AY34" s="98">
        <v>0</v>
      </c>
      <c r="AZ34" s="98">
        <v>0</v>
      </c>
      <c r="BA34" s="98">
        <v>70000</v>
      </c>
      <c r="BB34" s="98">
        <v>0</v>
      </c>
      <c r="BC34" s="98">
        <v>46595.911277725412</v>
      </c>
      <c r="BD34" s="98">
        <v>17268.909228557495</v>
      </c>
      <c r="BE34" s="98">
        <v>21577.002049167917</v>
      </c>
      <c r="BF34" s="98">
        <v>7750</v>
      </c>
      <c r="BG34" s="98">
        <v>0</v>
      </c>
      <c r="BH34" s="98">
        <v>0</v>
      </c>
      <c r="BI34" s="98">
        <v>0</v>
      </c>
      <c r="BJ34" s="98">
        <v>0</v>
      </c>
      <c r="BK34" s="98">
        <v>0</v>
      </c>
      <c r="BL34" s="98">
        <v>0</v>
      </c>
      <c r="BM34" s="46">
        <v>40000</v>
      </c>
      <c r="BN34" s="46">
        <v>0</v>
      </c>
      <c r="BO34" s="98">
        <v>45309.851289828635</v>
      </c>
      <c r="BP34" s="98">
        <v>16930.084932403144</v>
      </c>
      <c r="BQ34" s="98">
        <v>20629.766357425491</v>
      </c>
      <c r="BR34" s="46">
        <v>7750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30000</v>
      </c>
      <c r="BZ34" s="46">
        <v>0</v>
      </c>
      <c r="CA34" s="98">
        <v>40038.280230839562</v>
      </c>
      <c r="CB34" s="98">
        <v>13863.119390462849</v>
      </c>
      <c r="CC34" s="98">
        <v>18425.160840376706</v>
      </c>
      <c r="CD34" s="46">
        <v>7750</v>
      </c>
      <c r="CE34" s="46">
        <v>0</v>
      </c>
      <c r="CF34" s="46">
        <v>0</v>
      </c>
      <c r="CG34" s="46">
        <v>0</v>
      </c>
      <c r="CH34" s="46">
        <v>0</v>
      </c>
      <c r="CI34" s="46">
        <v>0</v>
      </c>
      <c r="CJ34" s="46">
        <v>0</v>
      </c>
      <c r="CK34" s="46">
        <v>20000</v>
      </c>
      <c r="CL34" s="46">
        <v>0</v>
      </c>
      <c r="CM34" s="98">
        <v>35888.296047451266</v>
      </c>
      <c r="CN34" s="98">
        <v>10660.37089881698</v>
      </c>
      <c r="CO34" s="98">
        <v>17477.92514863428</v>
      </c>
      <c r="CP34" s="46">
        <v>7750</v>
      </c>
      <c r="CQ34" s="46">
        <v>0</v>
      </c>
      <c r="CR34" s="46">
        <v>0</v>
      </c>
      <c r="CS34" s="46">
        <v>0</v>
      </c>
      <c r="CT34" s="46">
        <v>0</v>
      </c>
      <c r="CU34" s="46">
        <v>0</v>
      </c>
      <c r="CV34" s="46">
        <v>0</v>
      </c>
      <c r="CW34" s="46">
        <v>155000</v>
      </c>
      <c r="CX34" s="46">
        <v>0</v>
      </c>
      <c r="CY34" s="98">
        <v>52156.11081306322</v>
      </c>
      <c r="CZ34" s="98">
        <v>14386.022351524758</v>
      </c>
      <c r="DA34" s="98">
        <v>29020.08846153846</v>
      </c>
      <c r="DB34" s="46">
        <v>8750</v>
      </c>
      <c r="DC34" s="46">
        <v>0</v>
      </c>
      <c r="DD34" s="46">
        <v>0</v>
      </c>
      <c r="DE34" s="46">
        <v>0</v>
      </c>
      <c r="DF34" s="46">
        <v>0</v>
      </c>
      <c r="DG34" s="46">
        <v>0</v>
      </c>
      <c r="DH34" s="46">
        <v>0</v>
      </c>
      <c r="DI34" s="98">
        <v>0</v>
      </c>
      <c r="DJ34" s="98">
        <v>0</v>
      </c>
      <c r="DK34" s="98">
        <v>44014.441582293985</v>
      </c>
      <c r="DL34" s="46">
        <v>15484.022351524758</v>
      </c>
      <c r="DM34" s="46">
        <v>19780.419230769228</v>
      </c>
      <c r="DN34" s="46">
        <v>8750</v>
      </c>
      <c r="DO34" s="46">
        <v>0</v>
      </c>
      <c r="DP34" s="46">
        <v>0</v>
      </c>
      <c r="DQ34" s="46">
        <v>0</v>
      </c>
      <c r="DR34" s="98">
        <v>0</v>
      </c>
      <c r="DS34" s="98">
        <v>0</v>
      </c>
      <c r="DT34" s="46">
        <v>0</v>
      </c>
      <c r="DU34" s="46">
        <v>0</v>
      </c>
      <c r="DV34" s="46">
        <v>0</v>
      </c>
      <c r="DW34" s="46">
        <v>38792.517779972593</v>
      </c>
      <c r="DX34" s="46">
        <v>12406.044703049516</v>
      </c>
      <c r="DY34" s="46">
        <v>17636.473076923077</v>
      </c>
      <c r="DZ34" s="46">
        <v>8750</v>
      </c>
      <c r="EA34" s="46">
        <v>0</v>
      </c>
      <c r="EB34" s="46">
        <v>0</v>
      </c>
      <c r="EC34" s="46">
        <v>0</v>
      </c>
      <c r="ED34" s="46">
        <v>0</v>
      </c>
      <c r="EE34" s="46">
        <v>0</v>
      </c>
      <c r="EF34" s="46">
        <v>0</v>
      </c>
      <c r="EG34" s="46">
        <v>0</v>
      </c>
      <c r="EH34" s="46">
        <v>0</v>
      </c>
      <c r="EI34" s="46">
        <v>35906.272351524764</v>
      </c>
      <c r="EJ34" s="46">
        <v>14206.02235152476</v>
      </c>
      <c r="EK34" s="46">
        <v>12950.25</v>
      </c>
      <c r="EL34" s="46">
        <v>8750</v>
      </c>
      <c r="EM34" s="46">
        <v>0</v>
      </c>
      <c r="EN34" s="46">
        <v>0</v>
      </c>
      <c r="EO34" s="46">
        <v>0</v>
      </c>
      <c r="EP34" s="46">
        <v>0</v>
      </c>
      <c r="EQ34" s="46">
        <v>0</v>
      </c>
      <c r="ER34" s="46">
        <v>0</v>
      </c>
      <c r="ES34" s="46">
        <v>0</v>
      </c>
      <c r="ET34" s="46">
        <v>0</v>
      </c>
      <c r="EU34" s="46">
        <v>34867.25</v>
      </c>
      <c r="EV34" s="46">
        <v>14213</v>
      </c>
      <c r="EW34" s="46">
        <v>13141.5</v>
      </c>
      <c r="EX34" s="46">
        <v>7312.75</v>
      </c>
      <c r="EY34" s="46">
        <v>200</v>
      </c>
      <c r="EZ34" s="46">
        <v>0</v>
      </c>
      <c r="FA34" s="46">
        <v>0</v>
      </c>
      <c r="FB34" s="46">
        <v>0</v>
      </c>
      <c r="FC34" s="46">
        <v>0</v>
      </c>
      <c r="FD34" s="46">
        <v>0</v>
      </c>
      <c r="FE34" s="46">
        <v>0</v>
      </c>
      <c r="FF34" s="46">
        <v>0</v>
      </c>
      <c r="FG34" s="46">
        <v>34867.25</v>
      </c>
      <c r="FH34" s="46">
        <v>14213</v>
      </c>
      <c r="FI34" s="47">
        <v>13141.5</v>
      </c>
      <c r="FJ34" s="47">
        <v>7312.75</v>
      </c>
      <c r="FK34" s="46">
        <v>200</v>
      </c>
      <c r="FL34" s="46">
        <v>0</v>
      </c>
      <c r="FM34" s="46">
        <v>0</v>
      </c>
      <c r="FN34" s="46">
        <v>0</v>
      </c>
      <c r="FO34" s="46">
        <v>0</v>
      </c>
      <c r="FP34" s="46">
        <v>0</v>
      </c>
      <c r="FQ34" s="46">
        <v>0</v>
      </c>
      <c r="FR34" s="46">
        <v>0</v>
      </c>
      <c r="FS34" s="46">
        <v>34867.25</v>
      </c>
      <c r="FT34" s="46">
        <v>14213</v>
      </c>
      <c r="FU34" s="46">
        <v>13141.5</v>
      </c>
      <c r="FV34" s="46">
        <v>7312.75</v>
      </c>
      <c r="FW34" s="46">
        <v>200</v>
      </c>
      <c r="FX34" s="46">
        <v>0</v>
      </c>
      <c r="FY34" s="46">
        <v>0</v>
      </c>
      <c r="FZ34" s="46">
        <v>0</v>
      </c>
      <c r="GA34" s="46">
        <v>0</v>
      </c>
      <c r="GB34" s="46">
        <v>0</v>
      </c>
      <c r="GC34" s="46">
        <v>0</v>
      </c>
      <c r="GD34" s="46">
        <v>0</v>
      </c>
      <c r="GE34" s="46">
        <v>34867.25</v>
      </c>
      <c r="GF34" s="46">
        <v>14213</v>
      </c>
      <c r="GG34" s="46">
        <v>13141.5</v>
      </c>
      <c r="GH34" s="46">
        <v>7312.75</v>
      </c>
      <c r="GI34" s="46">
        <v>200</v>
      </c>
      <c r="GJ34" s="46">
        <v>0</v>
      </c>
      <c r="GK34" s="46">
        <v>0</v>
      </c>
      <c r="GL34" s="46">
        <v>0</v>
      </c>
      <c r="GM34" s="46">
        <v>0</v>
      </c>
      <c r="GO34" s="46">
        <v>138528.37857142859</v>
      </c>
      <c r="GP34" s="46">
        <v>71842.142857142841</v>
      </c>
      <c r="GQ34" s="46">
        <v>66686.235714285736</v>
      </c>
      <c r="GR34" s="46">
        <v>38480</v>
      </c>
      <c r="GS34" s="46">
        <v>600</v>
      </c>
      <c r="GT34" s="46">
        <v>0</v>
      </c>
      <c r="GU34" s="46">
        <v>0</v>
      </c>
      <c r="GV34" s="46">
        <v>0</v>
      </c>
      <c r="GW34" s="46">
        <v>177608.37857142859</v>
      </c>
      <c r="GX34" s="46">
        <v>0</v>
      </c>
      <c r="GY34" s="46">
        <v>0</v>
      </c>
      <c r="GZ34" s="46">
        <v>0</v>
      </c>
      <c r="HA34" s="46">
        <v>3703</v>
      </c>
      <c r="HB34" s="46">
        <v>220600</v>
      </c>
      <c r="HC34" s="46">
        <v>224303</v>
      </c>
      <c r="HD34" s="46">
        <v>46694.621428571416</v>
      </c>
      <c r="HE34" s="46">
        <v>8.346655075478763</v>
      </c>
      <c r="HI34" s="46">
        <v>136832.33884584485</v>
      </c>
      <c r="HJ34" s="46">
        <v>58722.484450240467</v>
      </c>
      <c r="HK34" s="46">
        <v>78109.854395604401</v>
      </c>
      <c r="HL34" s="46">
        <v>31000</v>
      </c>
      <c r="HM34" s="46">
        <v>0</v>
      </c>
      <c r="HN34" s="46">
        <v>0</v>
      </c>
      <c r="HO34" s="46">
        <v>0</v>
      </c>
      <c r="HP34" s="46">
        <v>0</v>
      </c>
      <c r="HQ34" s="46">
        <v>167832.33884584485</v>
      </c>
      <c r="HR34" s="46">
        <v>160000</v>
      </c>
      <c r="HS34" s="46">
        <v>206694.62142857141</v>
      </c>
      <c r="HT34" s="46">
        <v>38862.282582726555</v>
      </c>
      <c r="HU34" s="46">
        <v>6.8231577428734109</v>
      </c>
      <c r="HY34" s="46">
        <v>135869.34252685454</v>
      </c>
      <c r="HZ34" s="46">
        <v>56482.111757623788</v>
      </c>
      <c r="IA34" s="46">
        <v>79387.230769230766</v>
      </c>
      <c r="IB34" s="46">
        <v>35000</v>
      </c>
      <c r="IC34" s="46">
        <v>0</v>
      </c>
      <c r="ID34" s="46">
        <v>0</v>
      </c>
      <c r="IE34" s="46">
        <v>0</v>
      </c>
      <c r="IF34" s="46">
        <v>0</v>
      </c>
      <c r="IG34" s="46">
        <v>170869.34252685454</v>
      </c>
      <c r="IH34" s="46">
        <v>155000</v>
      </c>
      <c r="II34" s="46">
        <v>193862.28258272656</v>
      </c>
      <c r="IJ34" s="46">
        <v>22992.940055872015</v>
      </c>
      <c r="IK34" s="46">
        <v>4.036933668002793</v>
      </c>
      <c r="IO34" s="46">
        <v>109418</v>
      </c>
      <c r="IP34" s="46">
        <v>56852</v>
      </c>
      <c r="IQ34" s="46">
        <v>52566</v>
      </c>
      <c r="IR34" s="46">
        <v>29251</v>
      </c>
      <c r="IS34" s="46">
        <v>800</v>
      </c>
      <c r="IT34" s="46">
        <v>0</v>
      </c>
      <c r="IU34" s="46">
        <v>0</v>
      </c>
      <c r="IV34" s="46">
        <v>0</v>
      </c>
      <c r="IW34" s="46">
        <v>139469</v>
      </c>
      <c r="IX34" s="46">
        <v>0</v>
      </c>
      <c r="IY34" s="46">
        <v>22992.940055872015</v>
      </c>
      <c r="IZ34" s="46">
        <v>-116476.05994412798</v>
      </c>
      <c r="JA34" s="46">
        <v>-25.054182637889706</v>
      </c>
      <c r="JD34" s="46">
        <v>111882</v>
      </c>
      <c r="JE34" s="46">
        <v>60907</v>
      </c>
      <c r="JF34" s="46">
        <v>50975</v>
      </c>
      <c r="JG34" s="46">
        <v>30131</v>
      </c>
      <c r="JH34" s="46">
        <v>0</v>
      </c>
      <c r="JI34" s="46">
        <v>0</v>
      </c>
      <c r="JJ34" s="46">
        <v>0</v>
      </c>
      <c r="JK34" s="46">
        <v>0</v>
      </c>
      <c r="JL34" s="46">
        <v>142013</v>
      </c>
      <c r="JM34" s="46">
        <v>0</v>
      </c>
      <c r="JN34" s="46">
        <v>-116476.05994412798</v>
      </c>
      <c r="JO34" s="46">
        <v>-258489.05994412798</v>
      </c>
      <c r="JP34" s="46">
        <v>-54.605365694153626</v>
      </c>
      <c r="JS34" s="46">
        <v>104349</v>
      </c>
      <c r="JT34" s="46">
        <v>55530</v>
      </c>
      <c r="JU34" s="46">
        <v>48819</v>
      </c>
      <c r="JV34" s="46">
        <v>29070</v>
      </c>
      <c r="JW34" s="46">
        <v>0</v>
      </c>
      <c r="JX34" s="46">
        <v>0</v>
      </c>
      <c r="JY34" s="46">
        <v>0</v>
      </c>
      <c r="JZ34" s="46">
        <v>0</v>
      </c>
      <c r="KA34" s="46">
        <v>133419</v>
      </c>
      <c r="KB34" s="46">
        <v>0</v>
      </c>
      <c r="KC34" s="46">
        <v>-258489.05994412798</v>
      </c>
      <c r="KD34" s="46">
        <v>-391908.05994412798</v>
      </c>
      <c r="KE34" s="46">
        <v>-88.122694656112245</v>
      </c>
      <c r="KH34" s="46">
        <v>0</v>
      </c>
      <c r="KI34" s="46">
        <v>0</v>
      </c>
      <c r="KJ34" s="46">
        <v>0</v>
      </c>
      <c r="KK34" s="46">
        <v>0</v>
      </c>
      <c r="KL34" s="46">
        <v>0</v>
      </c>
      <c r="KM34" s="46">
        <v>0</v>
      </c>
      <c r="KN34" s="46">
        <v>0</v>
      </c>
      <c r="KO34" s="46">
        <v>0</v>
      </c>
      <c r="KP34" s="46">
        <v>0</v>
      </c>
      <c r="KQ34" s="46">
        <v>0</v>
      </c>
      <c r="KR34" s="46">
        <v>-391908.05994412798</v>
      </c>
      <c r="KS34" s="46">
        <v>-391908.05994412798</v>
      </c>
      <c r="KT34" s="46">
        <v>0</v>
      </c>
      <c r="KW34" s="46">
        <v>0</v>
      </c>
      <c r="KX34" s="46">
        <v>0</v>
      </c>
      <c r="KY34" s="46">
        <v>0</v>
      </c>
      <c r="KZ34" s="46">
        <v>0</v>
      </c>
      <c r="LA34" s="46">
        <v>0</v>
      </c>
      <c r="LB34" s="46">
        <v>0</v>
      </c>
      <c r="LC34" s="46">
        <v>0</v>
      </c>
      <c r="LD34" s="46">
        <v>0</v>
      </c>
      <c r="LE34" s="46">
        <v>0</v>
      </c>
      <c r="LF34" s="46">
        <v>0</v>
      </c>
      <c r="LG34" s="46">
        <v>-391908.05994412798</v>
      </c>
      <c r="LH34" s="46">
        <v>-391908.05994412798</v>
      </c>
      <c r="LI34" s="46">
        <v>0</v>
      </c>
      <c r="LL34" s="46">
        <v>177608.37857142859</v>
      </c>
      <c r="LM34" s="46">
        <v>167832.33884584485</v>
      </c>
      <c r="LN34" s="46">
        <v>170869.34252685454</v>
      </c>
      <c r="LO34" s="46">
        <v>139469</v>
      </c>
      <c r="LP34" s="46">
        <v>142013</v>
      </c>
      <c r="LQ34" s="46">
        <v>133419</v>
      </c>
      <c r="LR34" s="46">
        <v>0</v>
      </c>
      <c r="LS34" s="46">
        <v>0</v>
      </c>
      <c r="LT34" s="46">
        <v>931211.05994412792</v>
      </c>
    </row>
    <row r="35" spans="1:334">
      <c r="A35" s="74" t="s">
        <v>143</v>
      </c>
      <c r="B35" s="74">
        <v>320</v>
      </c>
      <c r="C35" s="46" t="s">
        <v>1189</v>
      </c>
      <c r="D35" s="98">
        <v>61703</v>
      </c>
      <c r="E35" s="98">
        <v>187380</v>
      </c>
      <c r="F35" s="98">
        <v>0</v>
      </c>
      <c r="G35" s="98">
        <v>148546.96909150842</v>
      </c>
      <c r="H35" s="98">
        <v>58049.740533751006</v>
      </c>
      <c r="I35" s="98">
        <v>63937.228557757408</v>
      </c>
      <c r="J35" s="98">
        <v>24960</v>
      </c>
      <c r="K35" s="98">
        <v>1600</v>
      </c>
      <c r="L35" s="98">
        <v>0</v>
      </c>
      <c r="M35" s="98">
        <v>0</v>
      </c>
      <c r="N35" s="98">
        <v>0</v>
      </c>
      <c r="O35" s="98">
        <v>0</v>
      </c>
      <c r="P35" s="98">
        <v>0</v>
      </c>
      <c r="Q35" s="98">
        <v>160600</v>
      </c>
      <c r="R35" s="98">
        <v>0</v>
      </c>
      <c r="S35" s="98">
        <v>137361.94148728158</v>
      </c>
      <c r="T35" s="98">
        <v>55832.311659057625</v>
      </c>
      <c r="U35" s="98">
        <v>50605.629828223944</v>
      </c>
      <c r="V35" s="98">
        <v>24544</v>
      </c>
      <c r="W35" s="98">
        <v>6380</v>
      </c>
      <c r="X35" s="98">
        <v>0</v>
      </c>
      <c r="Y35" s="98">
        <v>0</v>
      </c>
      <c r="Z35" s="98">
        <v>0</v>
      </c>
      <c r="AA35" s="98">
        <v>0</v>
      </c>
      <c r="AB35" s="98">
        <v>0</v>
      </c>
      <c r="AC35" s="98">
        <v>140000</v>
      </c>
      <c r="AD35" s="98">
        <v>0</v>
      </c>
      <c r="AE35" s="98">
        <v>116005.55840674708</v>
      </c>
      <c r="AF35" s="98">
        <v>52129.497652466176</v>
      </c>
      <c r="AG35" s="98">
        <v>38916.060754280894</v>
      </c>
      <c r="AH35" s="98">
        <v>24960</v>
      </c>
      <c r="AI35" s="98">
        <v>0</v>
      </c>
      <c r="AJ35" s="98">
        <v>0</v>
      </c>
      <c r="AK35" s="98">
        <v>0</v>
      </c>
      <c r="AL35" s="98">
        <v>0</v>
      </c>
      <c r="AM35" s="98">
        <v>0</v>
      </c>
      <c r="AN35" s="98">
        <v>0</v>
      </c>
      <c r="AO35" s="98">
        <v>90000</v>
      </c>
      <c r="AP35" s="98">
        <v>0</v>
      </c>
      <c r="AQ35" s="98">
        <v>113691.11434779628</v>
      </c>
      <c r="AR35" s="108">
        <v>57782.593011868012</v>
      </c>
      <c r="AS35" s="108">
        <v>28868.521335928264</v>
      </c>
      <c r="AT35" s="98">
        <v>27040</v>
      </c>
      <c r="AU35" s="98">
        <v>0</v>
      </c>
      <c r="AV35" s="98">
        <v>0</v>
      </c>
      <c r="AW35" s="98">
        <v>0</v>
      </c>
      <c r="AX35" s="98">
        <v>0</v>
      </c>
      <c r="AY35" s="98">
        <v>0</v>
      </c>
      <c r="AZ35" s="98">
        <v>0</v>
      </c>
      <c r="BA35" s="98">
        <v>140000</v>
      </c>
      <c r="BB35" s="98">
        <v>0</v>
      </c>
      <c r="BC35" s="98">
        <v>143351.90593344634</v>
      </c>
      <c r="BD35" s="98">
        <v>53553.913961665821</v>
      </c>
      <c r="BE35" s="98">
        <v>57797.991971780517</v>
      </c>
      <c r="BF35" s="98">
        <v>32000</v>
      </c>
      <c r="BG35" s="98">
        <v>0</v>
      </c>
      <c r="BH35" s="98">
        <v>0</v>
      </c>
      <c r="BI35" s="98">
        <v>0</v>
      </c>
      <c r="BJ35" s="98">
        <v>0</v>
      </c>
      <c r="BK35" s="98">
        <v>0</v>
      </c>
      <c r="BL35" s="98">
        <v>0</v>
      </c>
      <c r="BM35" s="46">
        <v>150000</v>
      </c>
      <c r="BN35" s="46">
        <v>0</v>
      </c>
      <c r="BO35" s="98">
        <v>138727.94575538108</v>
      </c>
      <c r="BP35" s="98">
        <v>51793.354155733017</v>
      </c>
      <c r="BQ35" s="98">
        <v>54934.591599648054</v>
      </c>
      <c r="BR35" s="46">
        <v>32000</v>
      </c>
      <c r="BS35" s="46">
        <v>0</v>
      </c>
      <c r="BT35" s="46">
        <v>0</v>
      </c>
      <c r="BU35" s="46">
        <v>0</v>
      </c>
      <c r="BV35" s="46">
        <v>0</v>
      </c>
      <c r="BW35" s="46">
        <v>0</v>
      </c>
      <c r="BX35" s="46">
        <v>0</v>
      </c>
      <c r="BY35" s="46">
        <v>140000</v>
      </c>
      <c r="BZ35" s="46">
        <v>0</v>
      </c>
      <c r="CA35" s="98">
        <v>129776.41904069664</v>
      </c>
      <c r="CB35" s="98">
        <v>48082.186189795248</v>
      </c>
      <c r="CC35" s="98">
        <v>49694.232850901397</v>
      </c>
      <c r="CD35" s="46">
        <v>32000</v>
      </c>
      <c r="CE35" s="46">
        <v>0</v>
      </c>
      <c r="CF35" s="46">
        <v>0</v>
      </c>
      <c r="CG35" s="46">
        <v>0</v>
      </c>
      <c r="CH35" s="46">
        <v>0</v>
      </c>
      <c r="CI35" s="46">
        <v>0</v>
      </c>
      <c r="CJ35" s="46">
        <v>0</v>
      </c>
      <c r="CK35" s="46">
        <v>78000</v>
      </c>
      <c r="CL35" s="46">
        <v>0</v>
      </c>
      <c r="CM35" s="98">
        <v>107178.16388586059</v>
      </c>
      <c r="CN35" s="98">
        <v>28347.331407091653</v>
      </c>
      <c r="CO35" s="98">
        <v>46830.832478768934</v>
      </c>
      <c r="CP35" s="46">
        <v>32000</v>
      </c>
      <c r="CQ35" s="46">
        <v>0</v>
      </c>
      <c r="CR35" s="46">
        <v>0</v>
      </c>
      <c r="CS35" s="46">
        <v>0</v>
      </c>
      <c r="CT35" s="46">
        <v>0</v>
      </c>
      <c r="CU35" s="46">
        <v>0</v>
      </c>
      <c r="CV35" s="46">
        <v>0</v>
      </c>
      <c r="CW35" s="46">
        <v>425000</v>
      </c>
      <c r="CX35" s="46">
        <v>0</v>
      </c>
      <c r="CY35" s="98">
        <v>141040.06978021978</v>
      </c>
      <c r="CZ35" s="98">
        <v>42497.142857142855</v>
      </c>
      <c r="DA35" s="98">
        <v>73542.926923076913</v>
      </c>
      <c r="DB35" s="46">
        <v>25000</v>
      </c>
      <c r="DC35" s="46">
        <v>0</v>
      </c>
      <c r="DD35" s="46">
        <v>0</v>
      </c>
      <c r="DE35" s="46">
        <v>0</v>
      </c>
      <c r="DF35" s="46">
        <v>0</v>
      </c>
      <c r="DG35" s="46">
        <v>0</v>
      </c>
      <c r="DH35" s="46">
        <v>0</v>
      </c>
      <c r="DI35" s="98">
        <v>0</v>
      </c>
      <c r="DJ35" s="108">
        <v>0</v>
      </c>
      <c r="DK35" s="108">
        <v>117312.88516483514</v>
      </c>
      <c r="DL35" s="46">
        <v>41557.142857142855</v>
      </c>
      <c r="DM35" s="46">
        <v>50755.742307692301</v>
      </c>
      <c r="DN35" s="46">
        <v>25000</v>
      </c>
      <c r="DO35" s="46">
        <v>0</v>
      </c>
      <c r="DP35" s="46">
        <v>0</v>
      </c>
      <c r="DQ35" s="46">
        <v>0</v>
      </c>
      <c r="DR35" s="98">
        <v>0</v>
      </c>
      <c r="DS35" s="98">
        <v>0</v>
      </c>
      <c r="DT35" s="46">
        <v>0</v>
      </c>
      <c r="DU35" s="46">
        <v>0</v>
      </c>
      <c r="DV35" s="46">
        <v>0</v>
      </c>
      <c r="DW35" s="46">
        <v>114010.4434065934</v>
      </c>
      <c r="DX35" s="46">
        <v>42326.28571428571</v>
      </c>
      <c r="DY35" s="46">
        <v>46684.157692307694</v>
      </c>
      <c r="DZ35" s="46">
        <v>25000</v>
      </c>
      <c r="EA35" s="46">
        <v>0</v>
      </c>
      <c r="EB35" s="46">
        <v>0</v>
      </c>
      <c r="EC35" s="46">
        <v>0</v>
      </c>
      <c r="ED35" s="46">
        <v>0</v>
      </c>
      <c r="EE35" s="46">
        <v>0</v>
      </c>
      <c r="EF35" s="46">
        <v>0</v>
      </c>
      <c r="EG35" s="46">
        <v>0</v>
      </c>
      <c r="EH35" s="46">
        <v>0</v>
      </c>
      <c r="EI35" s="46">
        <v>98354.623626373621</v>
      </c>
      <c r="EJ35" s="46">
        <v>38714.142857142855</v>
      </c>
      <c r="EK35" s="46">
        <v>34640.480769230766</v>
      </c>
      <c r="EL35" s="46">
        <v>25000</v>
      </c>
      <c r="EM35" s="46">
        <v>0</v>
      </c>
      <c r="EN35" s="46">
        <v>0</v>
      </c>
      <c r="EO35" s="46">
        <v>0</v>
      </c>
      <c r="EP35" s="46">
        <v>0</v>
      </c>
      <c r="EQ35" s="46">
        <v>0</v>
      </c>
      <c r="ER35" s="46">
        <v>0</v>
      </c>
      <c r="ES35" s="46">
        <v>0</v>
      </c>
      <c r="ET35" s="46">
        <v>0</v>
      </c>
      <c r="EU35" s="46">
        <v>119928</v>
      </c>
      <c r="EV35" s="46">
        <v>42685.5</v>
      </c>
      <c r="EW35" s="46">
        <v>50992</v>
      </c>
      <c r="EX35" s="46">
        <v>23368</v>
      </c>
      <c r="EY35" s="46">
        <v>2882.5</v>
      </c>
      <c r="EZ35" s="46">
        <v>0</v>
      </c>
      <c r="FA35" s="46">
        <v>0</v>
      </c>
      <c r="FB35" s="46">
        <v>0</v>
      </c>
      <c r="FC35" s="46">
        <v>0</v>
      </c>
      <c r="FD35" s="46">
        <v>0</v>
      </c>
      <c r="FE35" s="46">
        <v>0</v>
      </c>
      <c r="FF35" s="46">
        <v>0</v>
      </c>
      <c r="FG35" s="46">
        <v>119928</v>
      </c>
      <c r="FH35" s="46">
        <v>42685.5</v>
      </c>
      <c r="FI35" s="47">
        <v>50992</v>
      </c>
      <c r="FJ35" s="47">
        <v>23368</v>
      </c>
      <c r="FK35" s="46">
        <v>2882.5</v>
      </c>
      <c r="FL35" s="46">
        <v>0</v>
      </c>
      <c r="FM35" s="46">
        <v>0</v>
      </c>
      <c r="FN35" s="46">
        <v>0</v>
      </c>
      <c r="FO35" s="46">
        <v>0</v>
      </c>
      <c r="FP35" s="46">
        <v>0</v>
      </c>
      <c r="FQ35" s="46">
        <v>0</v>
      </c>
      <c r="FR35" s="46">
        <v>0</v>
      </c>
      <c r="FS35" s="46">
        <v>119928</v>
      </c>
      <c r="FT35" s="46">
        <v>42685.5</v>
      </c>
      <c r="FU35" s="46">
        <v>50992</v>
      </c>
      <c r="FV35" s="46">
        <v>23368</v>
      </c>
      <c r="FW35" s="46">
        <v>2882.5</v>
      </c>
      <c r="FX35" s="46">
        <v>0</v>
      </c>
      <c r="FY35" s="46">
        <v>0</v>
      </c>
      <c r="FZ35" s="46">
        <v>0</v>
      </c>
      <c r="GA35" s="46">
        <v>0</v>
      </c>
      <c r="GB35" s="46">
        <v>0</v>
      </c>
      <c r="GC35" s="46">
        <v>0</v>
      </c>
      <c r="GD35" s="46">
        <v>0</v>
      </c>
      <c r="GE35" s="46">
        <v>119928</v>
      </c>
      <c r="GF35" s="46">
        <v>42685.5</v>
      </c>
      <c r="GG35" s="46">
        <v>50992</v>
      </c>
      <c r="GH35" s="46">
        <v>23368</v>
      </c>
      <c r="GI35" s="46">
        <v>2882.5</v>
      </c>
      <c r="GJ35" s="46">
        <v>0</v>
      </c>
      <c r="GK35" s="46">
        <v>0</v>
      </c>
      <c r="GL35" s="46">
        <v>0</v>
      </c>
      <c r="GM35" s="46">
        <v>0</v>
      </c>
      <c r="GO35" s="46">
        <v>406121.58333333337</v>
      </c>
      <c r="GP35" s="46">
        <v>223794.14285714281</v>
      </c>
      <c r="GQ35" s="46">
        <v>182327.44047619053</v>
      </c>
      <c r="GR35" s="46">
        <v>101504</v>
      </c>
      <c r="GS35" s="46">
        <v>7980</v>
      </c>
      <c r="GT35" s="46">
        <v>0</v>
      </c>
      <c r="GU35" s="46">
        <v>0</v>
      </c>
      <c r="GV35" s="46">
        <v>0</v>
      </c>
      <c r="GW35" s="46">
        <v>515605.58333333337</v>
      </c>
      <c r="GX35" s="46">
        <v>0</v>
      </c>
      <c r="GY35" s="46">
        <v>0</v>
      </c>
      <c r="GZ35" s="46">
        <v>0</v>
      </c>
      <c r="HA35" s="46">
        <v>61703</v>
      </c>
      <c r="HB35" s="46">
        <v>577980</v>
      </c>
      <c r="HC35" s="46">
        <v>639683</v>
      </c>
      <c r="HD35" s="46">
        <v>124077.41666666666</v>
      </c>
      <c r="HE35" s="46">
        <v>7.1716291863338864</v>
      </c>
      <c r="HI35" s="46">
        <v>391034.43461538461</v>
      </c>
      <c r="HJ35" s="46">
        <v>181776.78571428571</v>
      </c>
      <c r="HK35" s="46">
        <v>209257.64890109893</v>
      </c>
      <c r="HL35" s="46">
        <v>128000</v>
      </c>
      <c r="HM35" s="46">
        <v>0</v>
      </c>
      <c r="HN35" s="46">
        <v>0</v>
      </c>
      <c r="HO35" s="46">
        <v>0</v>
      </c>
      <c r="HP35" s="46">
        <v>0</v>
      </c>
      <c r="HQ35" s="46">
        <v>519034.43461538461</v>
      </c>
      <c r="HR35" s="46">
        <v>508000</v>
      </c>
      <c r="HS35" s="46">
        <v>632077.41666666663</v>
      </c>
      <c r="HT35" s="46">
        <v>113042.98205128204</v>
      </c>
      <c r="HU35" s="46">
        <v>7.2045031275577598</v>
      </c>
      <c r="HY35" s="46">
        <v>370718.02197802195</v>
      </c>
      <c r="HZ35" s="46">
        <v>165094.71428571429</v>
      </c>
      <c r="IA35" s="46">
        <v>205623.30769230769</v>
      </c>
      <c r="IB35" s="46">
        <v>100000</v>
      </c>
      <c r="IC35" s="46">
        <v>0</v>
      </c>
      <c r="ID35" s="46">
        <v>0</v>
      </c>
      <c r="IE35" s="46">
        <v>0</v>
      </c>
      <c r="IF35" s="46">
        <v>0</v>
      </c>
      <c r="IG35" s="46">
        <v>470718.02197802195</v>
      </c>
      <c r="IH35" s="46">
        <v>425000</v>
      </c>
      <c r="II35" s="46">
        <v>538042.98205128207</v>
      </c>
      <c r="IJ35" s="46">
        <v>67324.960073260096</v>
      </c>
      <c r="IK35" s="46">
        <v>4.2907828209137611</v>
      </c>
      <c r="IO35" s="46">
        <v>374710</v>
      </c>
      <c r="IP35" s="46">
        <v>170742</v>
      </c>
      <c r="IQ35" s="46">
        <v>203968</v>
      </c>
      <c r="IR35" s="46">
        <v>93472</v>
      </c>
      <c r="IS35" s="46">
        <v>11530</v>
      </c>
      <c r="IT35" s="46">
        <v>0</v>
      </c>
      <c r="IU35" s="46">
        <v>0</v>
      </c>
      <c r="IV35" s="46">
        <v>0</v>
      </c>
      <c r="IW35" s="46">
        <v>479712</v>
      </c>
      <c r="IX35" s="46">
        <v>0</v>
      </c>
      <c r="IY35" s="46">
        <v>67324.960073260096</v>
      </c>
      <c r="IZ35" s="46">
        <v>-412387.03992673988</v>
      </c>
      <c r="JA35" s="46">
        <v>-25.789663793697461</v>
      </c>
      <c r="JD35" s="46">
        <v>360610</v>
      </c>
      <c r="JE35" s="46">
        <v>182089</v>
      </c>
      <c r="JF35" s="46">
        <v>178521</v>
      </c>
      <c r="JG35" s="46">
        <v>96296</v>
      </c>
      <c r="JH35" s="46">
        <v>0</v>
      </c>
      <c r="JI35" s="46">
        <v>0</v>
      </c>
      <c r="JJ35" s="46">
        <v>0</v>
      </c>
      <c r="JK35" s="46">
        <v>0</v>
      </c>
      <c r="JL35" s="46">
        <v>456906</v>
      </c>
      <c r="JM35" s="46">
        <v>0</v>
      </c>
      <c r="JN35" s="46">
        <v>-412387.03992673988</v>
      </c>
      <c r="JO35" s="46">
        <v>-869293.03992673988</v>
      </c>
      <c r="JP35" s="46">
        <v>-57.07692872888996</v>
      </c>
      <c r="JS35" s="46">
        <v>339244</v>
      </c>
      <c r="JT35" s="46">
        <v>166368</v>
      </c>
      <c r="JU35" s="46">
        <v>172876</v>
      </c>
      <c r="JV35" s="46">
        <v>92912</v>
      </c>
      <c r="JW35" s="46">
        <v>11530</v>
      </c>
      <c r="JX35" s="46">
        <v>0</v>
      </c>
      <c r="JY35" s="46">
        <v>0</v>
      </c>
      <c r="JZ35" s="46">
        <v>0</v>
      </c>
      <c r="KA35" s="46">
        <v>443686</v>
      </c>
      <c r="KB35" s="46">
        <v>0</v>
      </c>
      <c r="KC35" s="46">
        <v>-869293.03992673988</v>
      </c>
      <c r="KD35" s="46">
        <v>-1312979.0399267399</v>
      </c>
      <c r="KE35" s="46">
        <v>-88.777584142393934</v>
      </c>
      <c r="KH35" s="46">
        <v>0</v>
      </c>
      <c r="KI35" s="46">
        <v>0</v>
      </c>
      <c r="KJ35" s="46">
        <v>0</v>
      </c>
      <c r="KK35" s="46">
        <v>0</v>
      </c>
      <c r="KL35" s="46">
        <v>0</v>
      </c>
      <c r="KM35" s="46">
        <v>0</v>
      </c>
      <c r="KN35" s="46">
        <v>0</v>
      </c>
      <c r="KO35" s="46">
        <v>0</v>
      </c>
      <c r="KP35" s="46">
        <v>0</v>
      </c>
      <c r="KQ35" s="46">
        <v>0</v>
      </c>
      <c r="KR35" s="46">
        <v>-1312979.0399267399</v>
      </c>
      <c r="KS35" s="46">
        <v>-1312979.0399267399</v>
      </c>
      <c r="KT35" s="46">
        <v>0</v>
      </c>
      <c r="KW35" s="46">
        <v>0</v>
      </c>
      <c r="KX35" s="46">
        <v>0</v>
      </c>
      <c r="KY35" s="46">
        <v>0</v>
      </c>
      <c r="KZ35" s="46">
        <v>0</v>
      </c>
      <c r="LA35" s="46">
        <v>0</v>
      </c>
      <c r="LB35" s="46">
        <v>0</v>
      </c>
      <c r="LC35" s="46">
        <v>0</v>
      </c>
      <c r="LD35" s="46">
        <v>0</v>
      </c>
      <c r="LE35" s="46">
        <v>0</v>
      </c>
      <c r="LF35" s="46">
        <v>0</v>
      </c>
      <c r="LG35" s="46">
        <v>-1312979.0399267399</v>
      </c>
      <c r="LH35" s="46">
        <v>-1312979.0399267399</v>
      </c>
      <c r="LI35" s="46">
        <v>0</v>
      </c>
      <c r="LL35" s="46">
        <v>515605.58333333337</v>
      </c>
      <c r="LM35" s="46">
        <v>519034.43461538461</v>
      </c>
      <c r="LN35" s="46">
        <v>470718.02197802195</v>
      </c>
      <c r="LO35" s="46">
        <v>479712</v>
      </c>
      <c r="LP35" s="46">
        <v>456906</v>
      </c>
      <c r="LQ35" s="46">
        <v>443686</v>
      </c>
      <c r="LR35" s="46">
        <v>0</v>
      </c>
      <c r="LS35" s="46">
        <v>0</v>
      </c>
      <c r="LT35" s="46">
        <v>2885662.0399267399</v>
      </c>
    </row>
    <row r="36" spans="1:334">
      <c r="A36" s="74">
        <v>310002641</v>
      </c>
      <c r="B36" s="74">
        <v>310002641</v>
      </c>
      <c r="C36" s="46" t="s">
        <v>30</v>
      </c>
      <c r="D36" s="98">
        <v>58712</v>
      </c>
      <c r="E36" s="98">
        <v>112500</v>
      </c>
      <c r="F36" s="98"/>
      <c r="G36" s="98">
        <v>65447.461008583341</v>
      </c>
      <c r="H36" s="98">
        <v>0</v>
      </c>
      <c r="I36" s="98">
        <v>41903.461008583341</v>
      </c>
      <c r="J36" s="98">
        <v>23544</v>
      </c>
      <c r="K36" s="98">
        <v>0</v>
      </c>
      <c r="L36" s="98">
        <v>0</v>
      </c>
      <c r="M36" s="98">
        <v>0</v>
      </c>
      <c r="N36" s="98">
        <v>0</v>
      </c>
      <c r="O36" s="98"/>
      <c r="P36" s="98"/>
      <c r="Q36" s="98">
        <v>0</v>
      </c>
      <c r="R36" s="98"/>
      <c r="S36" s="98">
        <v>61127.461008583341</v>
      </c>
      <c r="T36" s="98">
        <v>0</v>
      </c>
      <c r="U36" s="98">
        <v>41903.461008583341</v>
      </c>
      <c r="V36" s="98">
        <v>19224</v>
      </c>
      <c r="W36" s="98">
        <v>0</v>
      </c>
      <c r="X36" s="98">
        <v>0</v>
      </c>
      <c r="Y36" s="98">
        <v>0</v>
      </c>
      <c r="Z36" s="98">
        <v>0</v>
      </c>
      <c r="AA36" s="98"/>
      <c r="AB36" s="98"/>
      <c r="AC36" s="98">
        <v>98214.285714285725</v>
      </c>
      <c r="AD36" s="98"/>
      <c r="AE36" s="98">
        <v>60887.057142857142</v>
      </c>
      <c r="AF36" s="98">
        <v>0</v>
      </c>
      <c r="AG36" s="98">
        <v>38639.057142857142</v>
      </c>
      <c r="AH36" s="98">
        <v>22248</v>
      </c>
      <c r="AI36" s="98">
        <v>0</v>
      </c>
      <c r="AJ36" s="98">
        <v>0</v>
      </c>
      <c r="AK36" s="98">
        <v>0</v>
      </c>
      <c r="AL36" s="98">
        <v>0</v>
      </c>
      <c r="AM36" s="98"/>
      <c r="AN36" s="98"/>
      <c r="AO36" s="98">
        <v>0</v>
      </c>
      <c r="AP36" s="98"/>
      <c r="AQ36" s="98">
        <v>51838.249411404751</v>
      </c>
      <c r="AR36" s="98">
        <v>0</v>
      </c>
      <c r="AS36" s="98">
        <v>32110.249411404751</v>
      </c>
      <c r="AT36" s="98">
        <v>19728</v>
      </c>
      <c r="AU36" s="98">
        <v>0</v>
      </c>
      <c r="AV36" s="98">
        <v>0</v>
      </c>
      <c r="AW36" s="98">
        <v>0</v>
      </c>
      <c r="AX36" s="98">
        <v>0</v>
      </c>
      <c r="AY36" s="98"/>
      <c r="AZ36" s="98"/>
      <c r="BA36" s="98">
        <v>148000</v>
      </c>
      <c r="BB36" s="98"/>
      <c r="BC36" s="98">
        <v>66135.489426364758</v>
      </c>
      <c r="BD36" s="98">
        <v>0</v>
      </c>
      <c r="BE36" s="98">
        <v>42385.489426364758</v>
      </c>
      <c r="BF36" s="98">
        <v>23750</v>
      </c>
      <c r="BG36" s="98">
        <v>0</v>
      </c>
      <c r="BH36" s="98">
        <v>0</v>
      </c>
      <c r="BI36" s="98">
        <v>0</v>
      </c>
      <c r="BJ36" s="98">
        <v>0</v>
      </c>
      <c r="BK36" s="98"/>
      <c r="BL36" s="98"/>
      <c r="BM36" s="46">
        <v>0</v>
      </c>
      <c r="BO36" s="98">
        <v>59691.098485723152</v>
      </c>
      <c r="BP36" s="98">
        <v>0</v>
      </c>
      <c r="BQ36" s="98">
        <v>35941.098485723152</v>
      </c>
      <c r="BR36" s="46">
        <v>23750</v>
      </c>
      <c r="BS36" s="46">
        <v>0</v>
      </c>
      <c r="BT36" s="46">
        <v>0</v>
      </c>
      <c r="BU36" s="46">
        <v>0</v>
      </c>
      <c r="BV36" s="46">
        <v>0</v>
      </c>
      <c r="BY36" s="46">
        <v>118000</v>
      </c>
      <c r="CA36" s="98">
        <v>66135.489426364758</v>
      </c>
      <c r="CB36" s="98">
        <v>0</v>
      </c>
      <c r="CC36" s="98">
        <v>42385.489426364758</v>
      </c>
      <c r="CD36" s="46">
        <v>23750</v>
      </c>
      <c r="CE36" s="46">
        <v>0</v>
      </c>
      <c r="CF36" s="46">
        <v>0</v>
      </c>
      <c r="CG36" s="46">
        <v>0</v>
      </c>
      <c r="CH36" s="46">
        <v>0</v>
      </c>
      <c r="CK36" s="46">
        <v>0</v>
      </c>
      <c r="CM36" s="98">
        <v>59691.098485723152</v>
      </c>
      <c r="CN36" s="98">
        <v>0</v>
      </c>
      <c r="CO36" s="98">
        <v>35941.098485723152</v>
      </c>
      <c r="CP36" s="46">
        <v>23750</v>
      </c>
      <c r="CQ36" s="46">
        <v>0</v>
      </c>
      <c r="CR36" s="46">
        <v>0</v>
      </c>
      <c r="CS36" s="46">
        <v>0</v>
      </c>
      <c r="CT36" s="46">
        <v>0</v>
      </c>
      <c r="CW36" s="46">
        <v>272800</v>
      </c>
      <c r="CY36" s="98">
        <v>66882.5</v>
      </c>
      <c r="CZ36" s="98">
        <v>0</v>
      </c>
      <c r="DA36" s="98">
        <v>43882.5</v>
      </c>
      <c r="DB36" s="46">
        <v>23000</v>
      </c>
      <c r="DC36" s="46">
        <v>0</v>
      </c>
      <c r="DD36" s="46">
        <v>0</v>
      </c>
      <c r="DE36" s="46">
        <v>0</v>
      </c>
      <c r="DF36" s="46">
        <v>0</v>
      </c>
      <c r="DI36" s="98">
        <v>0</v>
      </c>
      <c r="DJ36" s="98"/>
      <c r="DK36" s="98">
        <v>60210.5</v>
      </c>
      <c r="DL36" s="46">
        <v>0</v>
      </c>
      <c r="DM36" s="46">
        <v>37210.5</v>
      </c>
      <c r="DN36" s="46">
        <v>23000</v>
      </c>
      <c r="DO36" s="46">
        <v>0</v>
      </c>
      <c r="DP36" s="46">
        <v>0</v>
      </c>
      <c r="DQ36" s="46">
        <v>0</v>
      </c>
      <c r="DR36" s="98">
        <v>0</v>
      </c>
      <c r="DS36" s="98"/>
      <c r="DU36" s="46">
        <v>0</v>
      </c>
      <c r="DW36" s="46">
        <v>66882.5</v>
      </c>
      <c r="DX36" s="46">
        <v>0</v>
      </c>
      <c r="DY36" s="46">
        <v>43882.5</v>
      </c>
      <c r="DZ36" s="46">
        <v>23000</v>
      </c>
      <c r="EA36" s="46">
        <v>0</v>
      </c>
      <c r="EB36" s="46">
        <v>0</v>
      </c>
      <c r="EC36" s="46">
        <v>0</v>
      </c>
      <c r="ED36" s="46">
        <v>0</v>
      </c>
      <c r="EG36" s="46">
        <v>0</v>
      </c>
      <c r="EI36" s="46">
        <v>60210.5</v>
      </c>
      <c r="EJ36" s="46">
        <v>0</v>
      </c>
      <c r="EK36" s="46">
        <v>37210.5</v>
      </c>
      <c r="EL36" s="46">
        <v>23000</v>
      </c>
      <c r="EM36" s="46">
        <v>0</v>
      </c>
      <c r="EN36" s="46">
        <v>0</v>
      </c>
      <c r="EO36" s="46">
        <v>0</v>
      </c>
      <c r="EP36" s="46">
        <v>0</v>
      </c>
      <c r="ES36" s="46">
        <v>0</v>
      </c>
      <c r="EU36" s="46">
        <v>71101.5</v>
      </c>
      <c r="EV36" s="46">
        <v>0</v>
      </c>
      <c r="EW36" s="46">
        <v>44764.5</v>
      </c>
      <c r="EX36" s="46">
        <v>26337</v>
      </c>
      <c r="EY36" s="46">
        <v>0</v>
      </c>
      <c r="EZ36" s="46">
        <v>0</v>
      </c>
      <c r="FE36" s="46">
        <v>0</v>
      </c>
      <c r="FG36" s="46">
        <v>71101.5</v>
      </c>
      <c r="FH36" s="46">
        <v>0</v>
      </c>
      <c r="FI36" s="47">
        <v>44764.5</v>
      </c>
      <c r="FJ36" s="47">
        <v>26337</v>
      </c>
      <c r="FK36" s="46">
        <v>0</v>
      </c>
      <c r="FL36" s="46">
        <v>0</v>
      </c>
      <c r="FQ36" s="46">
        <v>0</v>
      </c>
      <c r="FS36" s="46">
        <v>71101.5</v>
      </c>
      <c r="FT36" s="46">
        <v>0</v>
      </c>
      <c r="FU36" s="46">
        <v>44764.5</v>
      </c>
      <c r="FV36" s="46">
        <v>26337</v>
      </c>
      <c r="FW36" s="46">
        <v>0</v>
      </c>
      <c r="FX36" s="46">
        <v>0</v>
      </c>
      <c r="GC36" s="46">
        <v>0</v>
      </c>
      <c r="GE36" s="46">
        <v>71101.5</v>
      </c>
      <c r="GF36" s="46">
        <v>0</v>
      </c>
      <c r="GG36" s="46">
        <v>44764.5</v>
      </c>
      <c r="GH36" s="46">
        <v>26337</v>
      </c>
      <c r="GI36" s="46">
        <v>0</v>
      </c>
      <c r="GJ36" s="46">
        <v>0</v>
      </c>
      <c r="GO36" s="46">
        <v>154556.22857142857</v>
      </c>
      <c r="GP36" s="46">
        <v>0</v>
      </c>
      <c r="GQ36" s="46">
        <v>154556.22857142857</v>
      </c>
      <c r="GR36" s="46">
        <v>84744</v>
      </c>
      <c r="GS36" s="46">
        <v>0</v>
      </c>
      <c r="GT36" s="46">
        <v>0</v>
      </c>
      <c r="GU36" s="46">
        <v>0</v>
      </c>
      <c r="GV36" s="46">
        <v>0</v>
      </c>
      <c r="GW36" s="46">
        <v>239300.22857142857</v>
      </c>
      <c r="HA36" s="46">
        <v>58712</v>
      </c>
      <c r="HB36" s="46">
        <v>210714.28571428574</v>
      </c>
      <c r="HC36" s="46">
        <v>269426.28571428574</v>
      </c>
      <c r="HD36" s="46">
        <v>30126.057142857171</v>
      </c>
      <c r="HE36" s="46">
        <v>3.5913781390828396</v>
      </c>
      <c r="HF36" s="46" t="s">
        <v>1190</v>
      </c>
      <c r="HG36" s="46" t="s">
        <v>1191</v>
      </c>
      <c r="HI36" s="46">
        <v>156653.17582417582</v>
      </c>
      <c r="HJ36" s="46">
        <v>0</v>
      </c>
      <c r="HK36" s="46">
        <v>156653.17582417582</v>
      </c>
      <c r="HL36" s="46">
        <v>95000</v>
      </c>
      <c r="HM36" s="46">
        <v>0</v>
      </c>
      <c r="HN36" s="46">
        <v>0</v>
      </c>
      <c r="HO36" s="46">
        <v>0</v>
      </c>
      <c r="HP36" s="46">
        <v>0</v>
      </c>
      <c r="HQ36" s="46">
        <v>251653.17582417582</v>
      </c>
      <c r="HR36" s="46">
        <v>266000</v>
      </c>
      <c r="HS36" s="46">
        <v>296126.05714285717</v>
      </c>
      <c r="HT36" s="46">
        <v>44472.88131868135</v>
      </c>
      <c r="HU36" s="46">
        <v>5.2488588653995123</v>
      </c>
      <c r="HV36" s="46" t="s">
        <v>1191</v>
      </c>
      <c r="HW36" s="46" t="s">
        <v>1192</v>
      </c>
      <c r="HY36" s="46">
        <v>162186</v>
      </c>
      <c r="HZ36" s="46">
        <v>0</v>
      </c>
      <c r="IA36" s="46">
        <v>162186</v>
      </c>
      <c r="IB36" s="46">
        <v>92000</v>
      </c>
      <c r="IC36" s="46">
        <v>0</v>
      </c>
      <c r="ID36" s="46">
        <v>0</v>
      </c>
      <c r="IE36" s="46">
        <v>0</v>
      </c>
      <c r="IF36" s="46">
        <v>0</v>
      </c>
      <c r="IG36" s="46">
        <v>254186</v>
      </c>
      <c r="IH36" s="46">
        <v>302800</v>
      </c>
      <c r="II36" s="46">
        <v>347272.88131868135</v>
      </c>
      <c r="IJ36" s="46">
        <v>93086.88131868135</v>
      </c>
      <c r="IK36" s="46">
        <v>10.986468332482673</v>
      </c>
      <c r="IL36" s="46" t="s">
        <v>1192</v>
      </c>
      <c r="IO36" s="46">
        <v>179058</v>
      </c>
      <c r="IP36" s="46">
        <v>0</v>
      </c>
      <c r="IQ36" s="46">
        <v>179058</v>
      </c>
      <c r="IR36" s="46">
        <v>105348</v>
      </c>
      <c r="IS36" s="46">
        <v>0</v>
      </c>
      <c r="IT36" s="46">
        <v>0</v>
      </c>
      <c r="IU36" s="46">
        <v>0</v>
      </c>
      <c r="IV36" s="46">
        <v>0</v>
      </c>
      <c r="IW36" s="46">
        <v>284406</v>
      </c>
      <c r="IY36" s="46">
        <v>93086.88131868135</v>
      </c>
      <c r="IZ36" s="46">
        <v>-191319.11868131865</v>
      </c>
      <c r="JA36" s="46">
        <v>-20.1809158753316</v>
      </c>
      <c r="JD36" s="46">
        <v>173587</v>
      </c>
      <c r="JE36" s="46">
        <v>0</v>
      </c>
      <c r="JF36" s="46">
        <v>173587</v>
      </c>
      <c r="JG36" s="46">
        <v>108514</v>
      </c>
      <c r="JH36" s="46">
        <v>0</v>
      </c>
      <c r="JI36" s="46" t="s">
        <v>1086</v>
      </c>
      <c r="JK36" s="46">
        <v>0</v>
      </c>
      <c r="JL36" s="46">
        <v>282101</v>
      </c>
      <c r="JN36" s="46">
        <v>-191319.11868131865</v>
      </c>
      <c r="JO36" s="46">
        <v>-473420.11868131865</v>
      </c>
      <c r="JP36" s="46">
        <v>-50.345810757280404</v>
      </c>
      <c r="JS36" s="46">
        <v>166031</v>
      </c>
      <c r="JT36" s="46">
        <v>0</v>
      </c>
      <c r="JU36" s="46">
        <v>166031</v>
      </c>
      <c r="JV36" s="46">
        <v>104720</v>
      </c>
      <c r="JW36" s="46">
        <v>0</v>
      </c>
      <c r="KA36" s="46">
        <v>270751</v>
      </c>
      <c r="KC36" s="46">
        <v>-473420.11868131865</v>
      </c>
      <c r="KD36" s="46">
        <v>-744171.11868131859</v>
      </c>
      <c r="KE36" s="46">
        <v>-82.456329101054322</v>
      </c>
      <c r="KH36" s="46">
        <v>0</v>
      </c>
      <c r="KI36" s="46">
        <v>0</v>
      </c>
      <c r="KJ36" s="46">
        <v>0</v>
      </c>
      <c r="KK36" s="46">
        <v>0</v>
      </c>
      <c r="KL36" s="46">
        <v>0</v>
      </c>
      <c r="KP36" s="46">
        <v>0</v>
      </c>
      <c r="KR36" s="46">
        <v>-744171.11868131859</v>
      </c>
      <c r="KS36" s="46">
        <v>-744171.11868131859</v>
      </c>
      <c r="KT36" s="46">
        <v>0</v>
      </c>
      <c r="KW36" s="46">
        <v>0</v>
      </c>
      <c r="KX36" s="46">
        <v>0</v>
      </c>
      <c r="KY36" s="46">
        <v>0</v>
      </c>
      <c r="KZ36" s="46">
        <v>0</v>
      </c>
      <c r="LA36" s="46">
        <v>0</v>
      </c>
      <c r="LE36" s="46">
        <v>0</v>
      </c>
      <c r="LG36" s="46">
        <v>-744171.11868131859</v>
      </c>
      <c r="LH36" s="46">
        <v>-744171.11868131859</v>
      </c>
      <c r="LI36" s="46">
        <v>0</v>
      </c>
      <c r="LL36" s="46">
        <v>239300.22857142857</v>
      </c>
      <c r="LM36" s="46">
        <v>251653.17582417582</v>
      </c>
      <c r="LN36" s="46">
        <v>254186</v>
      </c>
      <c r="LO36" s="46">
        <v>284406</v>
      </c>
      <c r="LP36" s="46">
        <v>282101</v>
      </c>
      <c r="LQ36" s="46">
        <v>270751</v>
      </c>
      <c r="LR36" s="46">
        <v>0</v>
      </c>
      <c r="LS36" s="46">
        <v>0</v>
      </c>
      <c r="LT36" s="46">
        <v>1582397.4043956045</v>
      </c>
      <c r="LV36" s="46" t="s">
        <v>329</v>
      </c>
    </row>
    <row r="37" spans="1:334">
      <c r="A37" s="74" t="s">
        <v>1055</v>
      </c>
      <c r="B37" s="74" t="s">
        <v>1055</v>
      </c>
      <c r="C37" s="46" t="s">
        <v>30</v>
      </c>
      <c r="D37" s="98">
        <v>0</v>
      </c>
      <c r="E37" s="98">
        <v>0</v>
      </c>
      <c r="F37" s="98"/>
      <c r="G37" s="98">
        <v>0</v>
      </c>
      <c r="H37" s="98">
        <v>0</v>
      </c>
      <c r="I37" s="98">
        <v>0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/>
      <c r="P37" s="98"/>
      <c r="Q37" s="98">
        <v>0</v>
      </c>
      <c r="R37" s="98"/>
      <c r="S37" s="98">
        <v>0</v>
      </c>
      <c r="T37" s="98">
        <v>0</v>
      </c>
      <c r="U37" s="98">
        <v>0</v>
      </c>
      <c r="V37" s="98">
        <v>0</v>
      </c>
      <c r="W37" s="98">
        <v>0</v>
      </c>
      <c r="X37" s="98">
        <v>0</v>
      </c>
      <c r="Y37" s="98">
        <v>0</v>
      </c>
      <c r="Z37" s="98">
        <v>0</v>
      </c>
      <c r="AA37" s="98"/>
      <c r="AB37" s="98"/>
      <c r="AC37" s="98">
        <v>0</v>
      </c>
      <c r="AD37" s="98"/>
      <c r="AE37" s="98">
        <v>0</v>
      </c>
      <c r="AF37" s="98">
        <v>0</v>
      </c>
      <c r="AG37" s="98">
        <v>0</v>
      </c>
      <c r="AH37" s="98">
        <v>0</v>
      </c>
      <c r="AI37" s="98">
        <v>0</v>
      </c>
      <c r="AJ37" s="98">
        <v>0</v>
      </c>
      <c r="AK37" s="98">
        <v>0</v>
      </c>
      <c r="AL37" s="98">
        <v>0</v>
      </c>
      <c r="AM37" s="98"/>
      <c r="AN37" s="98"/>
      <c r="AO37" s="98">
        <v>0</v>
      </c>
      <c r="AP37" s="98"/>
      <c r="AQ37" s="98">
        <v>0</v>
      </c>
      <c r="AR37" s="98">
        <v>0</v>
      </c>
      <c r="AS37" s="98">
        <v>0</v>
      </c>
      <c r="AT37" s="98">
        <v>0</v>
      </c>
      <c r="AU37" s="98">
        <v>0</v>
      </c>
      <c r="AV37" s="98">
        <v>0</v>
      </c>
      <c r="AW37" s="98">
        <v>0</v>
      </c>
      <c r="AX37" s="98">
        <v>0</v>
      </c>
      <c r="AY37" s="98"/>
      <c r="AZ37" s="98"/>
      <c r="BA37" s="98">
        <v>0</v>
      </c>
      <c r="BB37" s="98"/>
      <c r="BC37" s="98">
        <v>0</v>
      </c>
      <c r="BD37" s="98">
        <v>0</v>
      </c>
      <c r="BE37" s="98">
        <v>0</v>
      </c>
      <c r="BF37" s="98">
        <v>0</v>
      </c>
      <c r="BG37" s="98">
        <v>0</v>
      </c>
      <c r="BH37" s="98">
        <v>0</v>
      </c>
      <c r="BI37" s="98">
        <v>0</v>
      </c>
      <c r="BJ37" s="98">
        <v>0</v>
      </c>
      <c r="BK37" s="98"/>
      <c r="BL37" s="98"/>
      <c r="BM37" s="46">
        <v>0</v>
      </c>
      <c r="BO37" s="98">
        <v>0</v>
      </c>
      <c r="BP37" s="98">
        <v>0</v>
      </c>
      <c r="BQ37" s="98">
        <v>0</v>
      </c>
      <c r="BR37" s="46">
        <v>0</v>
      </c>
      <c r="BS37" s="46">
        <v>0</v>
      </c>
      <c r="BT37" s="46">
        <v>0</v>
      </c>
      <c r="BU37" s="46">
        <v>0</v>
      </c>
      <c r="BV37" s="46">
        <v>0</v>
      </c>
      <c r="BY37" s="46">
        <v>0</v>
      </c>
      <c r="CA37" s="98">
        <v>0</v>
      </c>
      <c r="CB37" s="98">
        <v>0</v>
      </c>
      <c r="CC37" s="98">
        <v>0</v>
      </c>
      <c r="CD37" s="46">
        <v>0</v>
      </c>
      <c r="CE37" s="46">
        <v>0</v>
      </c>
      <c r="CF37" s="46">
        <v>0</v>
      </c>
      <c r="CG37" s="46">
        <v>0</v>
      </c>
      <c r="CH37" s="46">
        <v>0</v>
      </c>
      <c r="CK37" s="46">
        <v>0</v>
      </c>
      <c r="CM37" s="98">
        <v>0</v>
      </c>
      <c r="CN37" s="98">
        <v>0</v>
      </c>
      <c r="CO37" s="98">
        <v>0</v>
      </c>
      <c r="CP37" s="46">
        <v>0</v>
      </c>
      <c r="CQ37" s="46">
        <v>0</v>
      </c>
      <c r="CR37" s="46">
        <v>0</v>
      </c>
      <c r="CS37" s="46">
        <v>0</v>
      </c>
      <c r="CT37" s="46">
        <v>0</v>
      </c>
      <c r="CW37" s="46">
        <v>0</v>
      </c>
      <c r="CY37" s="98">
        <v>0</v>
      </c>
      <c r="CZ37" s="98">
        <v>0</v>
      </c>
      <c r="DA37" s="98">
        <v>0</v>
      </c>
      <c r="DB37" s="46">
        <v>0</v>
      </c>
      <c r="DC37" s="46">
        <v>0</v>
      </c>
      <c r="DD37" s="46">
        <v>0</v>
      </c>
      <c r="DE37" s="46">
        <v>0</v>
      </c>
      <c r="DF37" s="46">
        <v>0</v>
      </c>
      <c r="DI37" s="98">
        <v>0</v>
      </c>
      <c r="DJ37" s="98"/>
      <c r="DK37" s="98">
        <v>0</v>
      </c>
      <c r="DL37" s="46">
        <v>0</v>
      </c>
      <c r="DM37" s="46">
        <v>0</v>
      </c>
      <c r="DN37" s="46">
        <v>0</v>
      </c>
      <c r="DO37" s="46">
        <v>0</v>
      </c>
      <c r="DP37" s="46">
        <v>0</v>
      </c>
      <c r="DQ37" s="46">
        <v>0</v>
      </c>
      <c r="DR37" s="98">
        <v>0</v>
      </c>
      <c r="DS37" s="98"/>
      <c r="DU37" s="46">
        <v>0</v>
      </c>
      <c r="DW37" s="46">
        <v>0</v>
      </c>
      <c r="DX37" s="46">
        <v>0</v>
      </c>
      <c r="DY37" s="46">
        <v>0</v>
      </c>
      <c r="DZ37" s="46">
        <v>0</v>
      </c>
      <c r="EA37" s="46">
        <v>0</v>
      </c>
      <c r="EB37" s="46">
        <v>0</v>
      </c>
      <c r="EC37" s="46">
        <v>0</v>
      </c>
      <c r="ED37" s="46">
        <v>0</v>
      </c>
      <c r="EG37" s="46">
        <v>0</v>
      </c>
      <c r="EI37" s="46">
        <v>0</v>
      </c>
      <c r="EJ37" s="46">
        <v>0</v>
      </c>
      <c r="EK37" s="46">
        <v>0</v>
      </c>
      <c r="EL37" s="46">
        <v>0</v>
      </c>
      <c r="EM37" s="46">
        <v>0</v>
      </c>
      <c r="EN37" s="46">
        <v>0</v>
      </c>
      <c r="EO37" s="46">
        <v>0</v>
      </c>
      <c r="EP37" s="46">
        <v>0</v>
      </c>
      <c r="ES37" s="46">
        <v>0</v>
      </c>
      <c r="EU37" s="46">
        <v>0</v>
      </c>
      <c r="EV37" s="46">
        <v>0</v>
      </c>
      <c r="EW37" s="46">
        <v>0</v>
      </c>
      <c r="EX37" s="46">
        <v>0</v>
      </c>
      <c r="EY37" s="46">
        <v>0</v>
      </c>
      <c r="EZ37" s="46">
        <v>0</v>
      </c>
      <c r="FE37" s="46">
        <v>0</v>
      </c>
      <c r="FG37" s="46">
        <v>0</v>
      </c>
      <c r="FH37" s="46">
        <v>0</v>
      </c>
      <c r="FI37" s="98">
        <v>0</v>
      </c>
      <c r="FJ37" s="98">
        <v>0</v>
      </c>
      <c r="FK37" s="46">
        <v>0</v>
      </c>
      <c r="FL37" s="46">
        <v>0</v>
      </c>
      <c r="FQ37" s="46">
        <v>0</v>
      </c>
      <c r="FS37" s="46">
        <v>0</v>
      </c>
      <c r="FT37" s="46">
        <v>0</v>
      </c>
      <c r="FU37" s="46">
        <v>0</v>
      </c>
      <c r="FV37" s="46">
        <v>0</v>
      </c>
      <c r="FW37" s="46">
        <v>0</v>
      </c>
      <c r="FX37" s="46">
        <v>0</v>
      </c>
      <c r="GC37" s="46">
        <v>0</v>
      </c>
      <c r="GE37" s="46">
        <v>0</v>
      </c>
      <c r="GF37" s="46">
        <v>0</v>
      </c>
      <c r="GG37" s="46">
        <v>0</v>
      </c>
      <c r="GH37" s="46">
        <v>0</v>
      </c>
      <c r="GI37" s="46">
        <v>0</v>
      </c>
      <c r="GJ37" s="46">
        <v>0</v>
      </c>
      <c r="GO37" s="46">
        <v>0</v>
      </c>
      <c r="GP37" s="46">
        <v>0</v>
      </c>
      <c r="GQ37" s="46">
        <v>0</v>
      </c>
      <c r="GR37" s="46">
        <v>0</v>
      </c>
      <c r="GS37" s="46">
        <v>0</v>
      </c>
      <c r="GT37" s="46">
        <v>0</v>
      </c>
      <c r="GU37" s="46">
        <v>0</v>
      </c>
      <c r="GV37" s="46">
        <v>0</v>
      </c>
      <c r="GW37" s="46">
        <v>0</v>
      </c>
      <c r="HA37" s="46">
        <v>0</v>
      </c>
      <c r="HB37" s="46">
        <v>0</v>
      </c>
      <c r="HC37" s="46">
        <v>0</v>
      </c>
      <c r="HD37" s="46">
        <v>0</v>
      </c>
      <c r="HE37" s="46">
        <v>0</v>
      </c>
      <c r="HI37" s="46">
        <v>0</v>
      </c>
      <c r="HJ37" s="46">
        <v>0</v>
      </c>
      <c r="HK37" s="46">
        <v>0</v>
      </c>
      <c r="HL37" s="46">
        <v>0</v>
      </c>
      <c r="HM37" s="46">
        <v>0</v>
      </c>
      <c r="HN37" s="46">
        <v>0</v>
      </c>
      <c r="HO37" s="46">
        <v>0</v>
      </c>
      <c r="HP37" s="46">
        <v>0</v>
      </c>
      <c r="HQ37" s="46">
        <v>0</v>
      </c>
      <c r="HR37" s="46">
        <v>0</v>
      </c>
      <c r="HS37" s="46">
        <v>0</v>
      </c>
      <c r="HT37" s="46">
        <v>0</v>
      </c>
      <c r="HU37" s="46">
        <v>0</v>
      </c>
      <c r="HY37" s="46">
        <v>0</v>
      </c>
      <c r="HZ37" s="46">
        <v>0</v>
      </c>
      <c r="IA37" s="46">
        <v>0</v>
      </c>
      <c r="IB37" s="46">
        <v>0</v>
      </c>
      <c r="IC37" s="46">
        <v>0</v>
      </c>
      <c r="ID37" s="46">
        <v>0</v>
      </c>
      <c r="IE37" s="46">
        <v>0</v>
      </c>
      <c r="IF37" s="46">
        <v>0</v>
      </c>
      <c r="IG37" s="46">
        <v>0</v>
      </c>
      <c r="IH37" s="46">
        <v>0</v>
      </c>
      <c r="II37" s="46">
        <v>0</v>
      </c>
      <c r="IJ37" s="46">
        <v>0</v>
      </c>
      <c r="IK37" s="46">
        <v>0</v>
      </c>
      <c r="IO37" s="46">
        <v>0</v>
      </c>
      <c r="IP37" s="46">
        <v>0</v>
      </c>
      <c r="IQ37" s="46">
        <v>0</v>
      </c>
      <c r="IR37" s="46">
        <v>0</v>
      </c>
      <c r="IS37" s="46">
        <v>0</v>
      </c>
      <c r="IT37" s="46">
        <v>0</v>
      </c>
      <c r="IU37" s="46">
        <v>0</v>
      </c>
      <c r="IV37" s="46">
        <v>0</v>
      </c>
      <c r="IW37" s="46">
        <v>0</v>
      </c>
      <c r="IY37" s="46">
        <v>0</v>
      </c>
      <c r="IZ37" s="46">
        <v>0</v>
      </c>
      <c r="JA37" s="46">
        <v>0</v>
      </c>
      <c r="JD37" s="46">
        <v>0</v>
      </c>
      <c r="JE37" s="46">
        <v>0</v>
      </c>
      <c r="JF37" s="46">
        <v>0</v>
      </c>
      <c r="JG37" s="46">
        <v>0</v>
      </c>
      <c r="JH37" s="46">
        <v>0</v>
      </c>
      <c r="JI37" s="46">
        <v>0</v>
      </c>
      <c r="JK37" s="46">
        <v>0</v>
      </c>
      <c r="JL37" s="46">
        <v>0</v>
      </c>
      <c r="JN37" s="46">
        <v>0</v>
      </c>
      <c r="JO37" s="46">
        <v>0</v>
      </c>
      <c r="JP37" s="46">
        <v>0</v>
      </c>
      <c r="JS37" s="46">
        <v>0</v>
      </c>
      <c r="JT37" s="46">
        <v>0</v>
      </c>
      <c r="JU37" s="46">
        <v>0</v>
      </c>
      <c r="JV37" s="46">
        <v>0</v>
      </c>
      <c r="JW37" s="46">
        <v>0</v>
      </c>
      <c r="KA37" s="46">
        <v>0</v>
      </c>
      <c r="KC37" s="46">
        <v>0</v>
      </c>
      <c r="KD37" s="46">
        <v>0</v>
      </c>
      <c r="KE37" s="46">
        <v>0</v>
      </c>
      <c r="KH37" s="46">
        <v>0</v>
      </c>
      <c r="KI37" s="46">
        <v>0</v>
      </c>
      <c r="KJ37" s="46">
        <v>0</v>
      </c>
      <c r="KK37" s="46">
        <v>0</v>
      </c>
      <c r="KL37" s="46">
        <v>0</v>
      </c>
      <c r="KP37" s="46">
        <v>0</v>
      </c>
      <c r="KR37" s="46">
        <v>0</v>
      </c>
      <c r="KS37" s="46">
        <v>0</v>
      </c>
      <c r="KT37" s="46">
        <v>0</v>
      </c>
      <c r="KW37" s="46">
        <v>0</v>
      </c>
      <c r="KX37" s="46">
        <v>0</v>
      </c>
      <c r="KY37" s="46">
        <v>0</v>
      </c>
      <c r="KZ37" s="46">
        <v>0</v>
      </c>
      <c r="LA37" s="46">
        <v>0</v>
      </c>
      <c r="LE37" s="46">
        <v>0</v>
      </c>
      <c r="LG37" s="46">
        <v>0</v>
      </c>
      <c r="LH37" s="46">
        <v>0</v>
      </c>
      <c r="LI37" s="46">
        <v>0</v>
      </c>
      <c r="LL37" s="46">
        <v>0</v>
      </c>
      <c r="LM37" s="46">
        <v>0</v>
      </c>
      <c r="LN37" s="46">
        <v>0</v>
      </c>
      <c r="LO37" s="46">
        <v>0</v>
      </c>
      <c r="LP37" s="46">
        <v>0</v>
      </c>
      <c r="LQ37" s="46">
        <v>0</v>
      </c>
      <c r="LR37" s="46">
        <v>0</v>
      </c>
      <c r="LS37" s="46">
        <v>0</v>
      </c>
      <c r="LT37" s="46">
        <v>0</v>
      </c>
      <c r="LV37" s="46" t="s">
        <v>329</v>
      </c>
    </row>
    <row r="38" spans="1:334">
      <c r="A38" s="74">
        <v>310002642</v>
      </c>
      <c r="B38" s="74">
        <v>310002642</v>
      </c>
      <c r="C38" s="46" t="s">
        <v>31</v>
      </c>
      <c r="D38" s="98">
        <v>16500</v>
      </c>
      <c r="E38" s="98">
        <v>62500</v>
      </c>
      <c r="F38" s="98"/>
      <c r="G38" s="98">
        <v>40529.498265262329</v>
      </c>
      <c r="H38" s="98">
        <v>10939.168145823627</v>
      </c>
      <c r="I38" s="98">
        <v>29302.330119438706</v>
      </c>
      <c r="J38" s="98">
        <v>288</v>
      </c>
      <c r="K38" s="98">
        <v>0</v>
      </c>
      <c r="L38" s="98">
        <v>0</v>
      </c>
      <c r="M38" s="98">
        <v>0</v>
      </c>
      <c r="N38" s="98">
        <v>0</v>
      </c>
      <c r="O38" s="98"/>
      <c r="P38" s="98"/>
      <c r="Q38" s="98">
        <v>0</v>
      </c>
      <c r="R38" s="98"/>
      <c r="S38" s="98">
        <v>30934.017822574711</v>
      </c>
      <c r="T38" s="98">
        <v>13622.83282257471</v>
      </c>
      <c r="U38" s="98">
        <v>17311.185000000001</v>
      </c>
      <c r="V38" s="98">
        <v>0</v>
      </c>
      <c r="W38" s="98">
        <v>0</v>
      </c>
      <c r="X38" s="98">
        <v>0</v>
      </c>
      <c r="Y38" s="98">
        <v>0</v>
      </c>
      <c r="Z38" s="98">
        <v>0</v>
      </c>
      <c r="AA38" s="98"/>
      <c r="AB38" s="98"/>
      <c r="AC38" s="98">
        <v>49107.142857142862</v>
      </c>
      <c r="AD38" s="98"/>
      <c r="AE38" s="98">
        <v>21698.486491434138</v>
      </c>
      <c r="AF38" s="98">
        <v>13268.071551153495</v>
      </c>
      <c r="AG38" s="98">
        <v>8430.4149402806452</v>
      </c>
      <c r="AH38" s="98">
        <v>0</v>
      </c>
      <c r="AI38" s="98">
        <v>0</v>
      </c>
      <c r="AJ38" s="98">
        <v>0</v>
      </c>
      <c r="AK38" s="98">
        <v>0</v>
      </c>
      <c r="AL38" s="98">
        <v>0</v>
      </c>
      <c r="AM38" s="98"/>
      <c r="AN38" s="98"/>
      <c r="AO38" s="98">
        <v>0</v>
      </c>
      <c r="AP38" s="98"/>
      <c r="AQ38" s="98">
        <v>13469.804563585945</v>
      </c>
      <c r="AR38" s="98">
        <v>10809.784623305301</v>
      </c>
      <c r="AS38" s="98">
        <v>2660.0199402806456</v>
      </c>
      <c r="AT38" s="98">
        <v>0</v>
      </c>
      <c r="AU38" s="98">
        <v>0</v>
      </c>
      <c r="AV38" s="98">
        <v>0</v>
      </c>
      <c r="AW38" s="98">
        <v>0</v>
      </c>
      <c r="AX38" s="98">
        <v>0</v>
      </c>
      <c r="AY38" s="98"/>
      <c r="AZ38" s="98"/>
      <c r="BA38" s="98">
        <v>50000</v>
      </c>
      <c r="BB38" s="98"/>
      <c r="BC38" s="98">
        <v>36189.723345201499</v>
      </c>
      <c r="BD38" s="98">
        <v>11969.762931346346</v>
      </c>
      <c r="BE38" s="98">
        <v>24094.960413855151</v>
      </c>
      <c r="BF38" s="98">
        <v>125</v>
      </c>
      <c r="BG38" s="98">
        <v>0</v>
      </c>
      <c r="BH38" s="98">
        <v>0</v>
      </c>
      <c r="BI38" s="98">
        <v>0</v>
      </c>
      <c r="BJ38" s="98">
        <v>0</v>
      </c>
      <c r="BK38" s="98"/>
      <c r="BL38" s="98"/>
      <c r="BM38" s="46">
        <v>0</v>
      </c>
      <c r="BO38" s="98">
        <v>25167.863202220266</v>
      </c>
      <c r="BP38" s="98">
        <v>12131.578961704447</v>
      </c>
      <c r="BQ38" s="98">
        <v>12911.284240515819</v>
      </c>
      <c r="BR38" s="46">
        <v>125</v>
      </c>
      <c r="BS38" s="46">
        <v>0</v>
      </c>
      <c r="BT38" s="46">
        <v>0</v>
      </c>
      <c r="BU38" s="46">
        <v>0</v>
      </c>
      <c r="BV38" s="46">
        <v>0</v>
      </c>
      <c r="BY38" s="46">
        <v>50000</v>
      </c>
      <c r="CA38" s="98">
        <v>20263.170489418902</v>
      </c>
      <c r="CB38" s="98">
        <v>11803.323585835158</v>
      </c>
      <c r="CC38" s="98">
        <v>8334.8469035837461</v>
      </c>
      <c r="CD38" s="46">
        <v>125</v>
      </c>
      <c r="CE38" s="46">
        <v>0</v>
      </c>
      <c r="CF38" s="46">
        <v>0</v>
      </c>
      <c r="CG38" s="46">
        <v>0</v>
      </c>
      <c r="CH38" s="46">
        <v>0</v>
      </c>
      <c r="CK38" s="46">
        <v>0</v>
      </c>
      <c r="CM38" s="98">
        <v>15425.149556565932</v>
      </c>
      <c r="CN38" s="98">
        <v>11844.933422212955</v>
      </c>
      <c r="CO38" s="98">
        <v>3455.216134352977</v>
      </c>
      <c r="CP38" s="46">
        <v>125</v>
      </c>
      <c r="CQ38" s="46">
        <v>0</v>
      </c>
      <c r="CR38" s="46">
        <v>0</v>
      </c>
      <c r="CS38" s="46">
        <v>0</v>
      </c>
      <c r="CT38" s="46">
        <v>0</v>
      </c>
      <c r="CW38" s="46">
        <v>160000</v>
      </c>
      <c r="CY38" s="98">
        <v>44075.700000000004</v>
      </c>
      <c r="CZ38" s="98">
        <v>11191.000000000002</v>
      </c>
      <c r="DA38" s="98">
        <v>32759.7</v>
      </c>
      <c r="DB38" s="46">
        <v>125</v>
      </c>
      <c r="DC38" s="46">
        <v>0</v>
      </c>
      <c r="DD38" s="46">
        <v>0</v>
      </c>
      <c r="DE38" s="46">
        <v>0</v>
      </c>
      <c r="DF38" s="46">
        <v>0</v>
      </c>
      <c r="DI38" s="98">
        <v>0</v>
      </c>
      <c r="DJ38" s="98"/>
      <c r="DK38" s="98">
        <v>29016.6</v>
      </c>
      <c r="DL38" s="46">
        <v>11422</v>
      </c>
      <c r="DM38" s="46">
        <v>17469.599999999999</v>
      </c>
      <c r="DN38" s="46">
        <v>125</v>
      </c>
      <c r="DO38" s="46">
        <v>0</v>
      </c>
      <c r="DP38" s="46">
        <v>0</v>
      </c>
      <c r="DQ38" s="46">
        <v>0</v>
      </c>
      <c r="DR38" s="98">
        <v>0</v>
      </c>
      <c r="DS38" s="98"/>
      <c r="DU38" s="46">
        <v>0</v>
      </c>
      <c r="DW38" s="46">
        <v>19994.7</v>
      </c>
      <c r="DX38" s="46">
        <v>8961</v>
      </c>
      <c r="DY38" s="46">
        <v>10908.7</v>
      </c>
      <c r="DZ38" s="46">
        <v>125</v>
      </c>
      <c r="EA38" s="46">
        <v>0</v>
      </c>
      <c r="EB38" s="46">
        <v>0</v>
      </c>
      <c r="EC38" s="46">
        <v>0</v>
      </c>
      <c r="ED38" s="46">
        <v>0</v>
      </c>
      <c r="EG38" s="46">
        <v>0</v>
      </c>
      <c r="EI38" s="46">
        <v>13503</v>
      </c>
      <c r="EJ38" s="46">
        <v>9019</v>
      </c>
      <c r="EK38" s="46">
        <v>4359</v>
      </c>
      <c r="EL38" s="46">
        <v>125</v>
      </c>
      <c r="EM38" s="46">
        <v>0</v>
      </c>
      <c r="EN38" s="46">
        <v>0</v>
      </c>
      <c r="EO38" s="46">
        <v>0</v>
      </c>
      <c r="EP38" s="46">
        <v>0</v>
      </c>
      <c r="ES38" s="46">
        <v>0</v>
      </c>
      <c r="EU38" s="46">
        <v>41491.5</v>
      </c>
      <c r="EV38" s="46">
        <v>11768.75</v>
      </c>
      <c r="EW38" s="46">
        <v>29722.75</v>
      </c>
      <c r="EX38" s="46">
        <v>0</v>
      </c>
      <c r="EY38" s="46">
        <v>0</v>
      </c>
      <c r="EZ38" s="46">
        <v>0</v>
      </c>
      <c r="FE38" s="46">
        <v>0</v>
      </c>
      <c r="FG38" s="46">
        <v>41491.5</v>
      </c>
      <c r="FH38" s="46">
        <v>11768.75</v>
      </c>
      <c r="FI38" s="47">
        <v>29722.75</v>
      </c>
      <c r="FJ38" s="47">
        <v>0</v>
      </c>
      <c r="FK38" s="46">
        <v>0</v>
      </c>
      <c r="FL38" s="46">
        <v>0</v>
      </c>
      <c r="FQ38" s="46">
        <v>0</v>
      </c>
      <c r="FS38" s="46">
        <v>41491.5</v>
      </c>
      <c r="FT38" s="46">
        <v>11768.75</v>
      </c>
      <c r="FU38" s="46">
        <v>29722.75</v>
      </c>
      <c r="FV38" s="46">
        <v>0</v>
      </c>
      <c r="FW38" s="46">
        <v>0</v>
      </c>
      <c r="FX38" s="46">
        <v>0</v>
      </c>
      <c r="GC38" s="46">
        <v>0</v>
      </c>
      <c r="GE38" s="46">
        <v>41491.5</v>
      </c>
      <c r="GF38" s="46">
        <v>11768.75</v>
      </c>
      <c r="GG38" s="46">
        <v>29722.75</v>
      </c>
      <c r="GH38" s="46">
        <v>0</v>
      </c>
      <c r="GI38" s="46">
        <v>0</v>
      </c>
      <c r="GJ38" s="46">
        <v>0</v>
      </c>
      <c r="GO38" s="46">
        <v>106343.80714285713</v>
      </c>
      <c r="GP38" s="46">
        <v>48639.85714285713</v>
      </c>
      <c r="GQ38" s="46">
        <v>57703.95</v>
      </c>
      <c r="GR38" s="46">
        <v>288</v>
      </c>
      <c r="GS38" s="46">
        <v>0</v>
      </c>
      <c r="GT38" s="46">
        <v>0</v>
      </c>
      <c r="GU38" s="46">
        <v>0</v>
      </c>
      <c r="GV38" s="46">
        <v>0</v>
      </c>
      <c r="GW38" s="46">
        <v>106631.80714285713</v>
      </c>
      <c r="GX38" s="46">
        <v>0</v>
      </c>
      <c r="HA38" s="46">
        <v>16500</v>
      </c>
      <c r="HB38" s="46">
        <v>111607.14285714287</v>
      </c>
      <c r="HC38" s="46">
        <v>128107.14285714287</v>
      </c>
      <c r="HD38" s="46">
        <v>21475.335714285742</v>
      </c>
      <c r="HE38" s="46">
        <v>6.6387145428794838</v>
      </c>
      <c r="HI38" s="46">
        <v>96545.906593406587</v>
      </c>
      <c r="HJ38" s="46">
        <v>47749.5989010989</v>
      </c>
      <c r="HK38" s="46">
        <v>48796.307692307688</v>
      </c>
      <c r="HL38" s="46">
        <v>500</v>
      </c>
      <c r="HM38" s="46">
        <v>0</v>
      </c>
      <c r="HN38" s="46">
        <v>0</v>
      </c>
      <c r="HO38" s="46">
        <v>0</v>
      </c>
      <c r="HP38" s="46">
        <v>0</v>
      </c>
      <c r="HQ38" s="46">
        <v>97045.906593406587</v>
      </c>
      <c r="HR38" s="46">
        <v>100000</v>
      </c>
      <c r="HS38" s="46">
        <v>121475.33571428574</v>
      </c>
      <c r="HT38" s="46">
        <v>24429.429120879155</v>
      </c>
      <c r="HU38" s="46">
        <v>6.8757188631801727</v>
      </c>
      <c r="HY38" s="46">
        <v>106090</v>
      </c>
      <c r="HZ38" s="46">
        <v>40593</v>
      </c>
      <c r="IA38" s="46">
        <v>65497</v>
      </c>
      <c r="IB38" s="46">
        <v>500</v>
      </c>
      <c r="IC38" s="46">
        <v>0</v>
      </c>
      <c r="ID38" s="46">
        <v>0</v>
      </c>
      <c r="IE38" s="46">
        <v>0</v>
      </c>
      <c r="IF38" s="46">
        <v>0</v>
      </c>
      <c r="IG38" s="46">
        <v>106590</v>
      </c>
      <c r="IH38" s="46">
        <v>130000</v>
      </c>
      <c r="II38" s="46">
        <v>154429.42912087915</v>
      </c>
      <c r="IJ38" s="46">
        <v>47839.429120879155</v>
      </c>
      <c r="IK38" s="46">
        <v>13.464517061885491</v>
      </c>
      <c r="IO38" s="46">
        <v>165966</v>
      </c>
      <c r="IP38" s="46">
        <v>47075</v>
      </c>
      <c r="IQ38" s="46">
        <v>118891</v>
      </c>
      <c r="IR38" s="46">
        <v>0</v>
      </c>
      <c r="IS38" s="46">
        <v>0</v>
      </c>
      <c r="IT38" s="46">
        <v>0</v>
      </c>
      <c r="IU38" s="46">
        <v>0</v>
      </c>
      <c r="IV38" s="46">
        <v>0</v>
      </c>
      <c r="IW38" s="46">
        <v>165966</v>
      </c>
      <c r="IY38" s="46">
        <v>47839.429120879155</v>
      </c>
      <c r="IZ38" s="46">
        <v>-118126.57087912085</v>
      </c>
      <c r="JA38" s="46">
        <v>-21.352548873706816</v>
      </c>
      <c r="JD38" s="46">
        <v>117106</v>
      </c>
      <c r="JE38" s="46">
        <v>48344</v>
      </c>
      <c r="JF38" s="46">
        <v>68762</v>
      </c>
      <c r="JG38" s="46">
        <v>0</v>
      </c>
      <c r="JH38" s="46">
        <v>0</v>
      </c>
      <c r="JI38" s="46" t="s">
        <v>1086</v>
      </c>
      <c r="JK38" s="46">
        <v>0</v>
      </c>
      <c r="JL38" s="46">
        <v>117106</v>
      </c>
      <c r="JN38" s="46">
        <v>-118126.57087912085</v>
      </c>
      <c r="JO38" s="46">
        <v>-235232.57087912085</v>
      </c>
      <c r="JP38" s="46">
        <v>-60.26144797340551</v>
      </c>
      <c r="JS38" s="46">
        <v>116783</v>
      </c>
      <c r="JT38" s="46">
        <v>46238</v>
      </c>
      <c r="JU38" s="46">
        <v>70545</v>
      </c>
      <c r="JV38" s="46">
        <v>0</v>
      </c>
      <c r="JW38" s="46">
        <v>0</v>
      </c>
      <c r="KA38" s="46">
        <v>116783</v>
      </c>
      <c r="KC38" s="46">
        <v>-235232.57087912085</v>
      </c>
      <c r="KD38" s="46">
        <v>-352015.57087912085</v>
      </c>
      <c r="KE38" s="46">
        <v>-90.428119900787152</v>
      </c>
      <c r="KH38" s="46">
        <v>0</v>
      </c>
      <c r="KI38" s="46">
        <v>0</v>
      </c>
      <c r="KJ38" s="46">
        <v>0</v>
      </c>
      <c r="KK38" s="46">
        <v>0</v>
      </c>
      <c r="KL38" s="46">
        <v>0</v>
      </c>
      <c r="KP38" s="46">
        <v>0</v>
      </c>
      <c r="KR38" s="46">
        <v>-352015.57087912085</v>
      </c>
      <c r="KS38" s="46">
        <v>-352015.57087912085</v>
      </c>
      <c r="KT38" s="46">
        <v>0</v>
      </c>
      <c r="KW38" s="46">
        <v>0</v>
      </c>
      <c r="KX38" s="46">
        <v>0</v>
      </c>
      <c r="KY38" s="46">
        <v>0</v>
      </c>
      <c r="KZ38" s="46">
        <v>0</v>
      </c>
      <c r="LA38" s="46">
        <v>0</v>
      </c>
      <c r="LE38" s="46">
        <v>0</v>
      </c>
      <c r="LG38" s="46">
        <v>-352015.57087912085</v>
      </c>
      <c r="LH38" s="46">
        <v>-352015.57087912085</v>
      </c>
      <c r="LI38" s="46">
        <v>0</v>
      </c>
      <c r="LL38" s="46">
        <v>106631.80714285713</v>
      </c>
      <c r="LM38" s="46">
        <v>97045.906593406587</v>
      </c>
      <c r="LN38" s="46">
        <v>106590</v>
      </c>
      <c r="LO38" s="46">
        <v>165966</v>
      </c>
      <c r="LP38" s="46">
        <v>117106</v>
      </c>
      <c r="LQ38" s="46">
        <v>116783</v>
      </c>
      <c r="LR38" s="46">
        <v>0</v>
      </c>
      <c r="LS38" s="46">
        <v>0</v>
      </c>
      <c r="LT38" s="46">
        <v>710122.71373626369</v>
      </c>
      <c r="LV38" s="46" t="s">
        <v>329</v>
      </c>
    </row>
    <row r="39" spans="1:334">
      <c r="A39" s="74" t="s">
        <v>1056</v>
      </c>
      <c r="B39" s="74" t="s">
        <v>1056</v>
      </c>
      <c r="C39" s="46" t="s">
        <v>31</v>
      </c>
      <c r="D39" s="98">
        <v>0</v>
      </c>
      <c r="E39" s="98">
        <v>0</v>
      </c>
      <c r="F39" s="98"/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/>
      <c r="P39" s="98"/>
      <c r="Q39" s="98">
        <v>0</v>
      </c>
      <c r="R39" s="98"/>
      <c r="S39" s="98">
        <v>0</v>
      </c>
      <c r="T39" s="98">
        <v>0</v>
      </c>
      <c r="U39" s="98">
        <v>0</v>
      </c>
      <c r="V39" s="98">
        <v>0</v>
      </c>
      <c r="W39" s="98">
        <v>0</v>
      </c>
      <c r="X39" s="98">
        <v>0</v>
      </c>
      <c r="Y39" s="98">
        <v>0</v>
      </c>
      <c r="Z39" s="98">
        <v>0</v>
      </c>
      <c r="AA39" s="98"/>
      <c r="AB39" s="98"/>
      <c r="AC39" s="98">
        <v>0</v>
      </c>
      <c r="AD39" s="98"/>
      <c r="AE39" s="98">
        <v>0</v>
      </c>
      <c r="AF39" s="98">
        <v>0</v>
      </c>
      <c r="AG39" s="98">
        <v>0</v>
      </c>
      <c r="AH39" s="98">
        <v>0</v>
      </c>
      <c r="AI39" s="98">
        <v>0</v>
      </c>
      <c r="AJ39" s="98">
        <v>0</v>
      </c>
      <c r="AK39" s="98">
        <v>0</v>
      </c>
      <c r="AL39" s="98">
        <v>0</v>
      </c>
      <c r="AM39" s="98"/>
      <c r="AN39" s="98"/>
      <c r="AO39" s="98">
        <v>0</v>
      </c>
      <c r="AP39" s="98"/>
      <c r="AQ39" s="98">
        <v>0</v>
      </c>
      <c r="AR39" s="98">
        <v>0</v>
      </c>
      <c r="AS39" s="98">
        <v>0</v>
      </c>
      <c r="AT39" s="98">
        <v>0</v>
      </c>
      <c r="AU39" s="98">
        <v>0</v>
      </c>
      <c r="AV39" s="98">
        <v>0</v>
      </c>
      <c r="AW39" s="98">
        <v>0</v>
      </c>
      <c r="AX39" s="98">
        <v>0</v>
      </c>
      <c r="AY39" s="98"/>
      <c r="AZ39" s="98"/>
      <c r="BA39" s="98">
        <v>0</v>
      </c>
      <c r="BB39" s="98"/>
      <c r="BC39" s="98">
        <v>0</v>
      </c>
      <c r="BD39" s="98">
        <v>0</v>
      </c>
      <c r="BE39" s="98">
        <v>0</v>
      </c>
      <c r="BF39" s="98">
        <v>0</v>
      </c>
      <c r="BG39" s="98">
        <v>0</v>
      </c>
      <c r="BH39" s="98">
        <v>0</v>
      </c>
      <c r="BI39" s="98">
        <v>0</v>
      </c>
      <c r="BJ39" s="98">
        <v>0</v>
      </c>
      <c r="BK39" s="98"/>
      <c r="BL39" s="98"/>
      <c r="BM39" s="46">
        <v>0</v>
      </c>
      <c r="BO39" s="98">
        <v>0</v>
      </c>
      <c r="BP39" s="98">
        <v>0</v>
      </c>
      <c r="BQ39" s="98">
        <v>0</v>
      </c>
      <c r="BR39" s="46">
        <v>0</v>
      </c>
      <c r="BS39" s="46">
        <v>0</v>
      </c>
      <c r="BT39" s="46">
        <v>0</v>
      </c>
      <c r="BU39" s="46">
        <v>0</v>
      </c>
      <c r="BV39" s="46">
        <v>0</v>
      </c>
      <c r="BY39" s="46">
        <v>0</v>
      </c>
      <c r="CA39" s="98">
        <v>0</v>
      </c>
      <c r="CB39" s="98">
        <v>0</v>
      </c>
      <c r="CC39" s="98">
        <v>0</v>
      </c>
      <c r="CD39" s="46">
        <v>0</v>
      </c>
      <c r="CE39" s="46">
        <v>0</v>
      </c>
      <c r="CF39" s="46">
        <v>0</v>
      </c>
      <c r="CG39" s="46">
        <v>0</v>
      </c>
      <c r="CH39" s="46">
        <v>0</v>
      </c>
      <c r="CK39" s="46">
        <v>0</v>
      </c>
      <c r="CM39" s="98">
        <v>0</v>
      </c>
      <c r="CN39" s="98">
        <v>0</v>
      </c>
      <c r="CO39" s="98">
        <v>0</v>
      </c>
      <c r="CP39" s="46">
        <v>0</v>
      </c>
      <c r="CQ39" s="46">
        <v>0</v>
      </c>
      <c r="CR39" s="46">
        <v>0</v>
      </c>
      <c r="CS39" s="46">
        <v>0</v>
      </c>
      <c r="CT39" s="46">
        <v>0</v>
      </c>
      <c r="CW39" s="46">
        <v>0</v>
      </c>
      <c r="CY39" s="98">
        <v>0</v>
      </c>
      <c r="CZ39" s="98">
        <v>0</v>
      </c>
      <c r="DA39" s="98">
        <v>0</v>
      </c>
      <c r="DB39" s="46">
        <v>0</v>
      </c>
      <c r="DC39" s="46">
        <v>0</v>
      </c>
      <c r="DD39" s="46">
        <v>0</v>
      </c>
      <c r="DE39" s="46">
        <v>0</v>
      </c>
      <c r="DF39" s="46">
        <v>0</v>
      </c>
      <c r="DI39" s="98">
        <v>0</v>
      </c>
      <c r="DJ39" s="98"/>
      <c r="DK39" s="98">
        <v>0</v>
      </c>
      <c r="DL39" s="46">
        <v>0</v>
      </c>
      <c r="DM39" s="46">
        <v>0</v>
      </c>
      <c r="DN39" s="46">
        <v>0</v>
      </c>
      <c r="DO39" s="46">
        <v>0</v>
      </c>
      <c r="DP39" s="46">
        <v>0</v>
      </c>
      <c r="DQ39" s="46">
        <v>0</v>
      </c>
      <c r="DR39" s="98">
        <v>0</v>
      </c>
      <c r="DS39" s="98"/>
      <c r="DU39" s="46">
        <v>0</v>
      </c>
      <c r="DW39" s="46">
        <v>0</v>
      </c>
      <c r="DX39" s="46">
        <v>0</v>
      </c>
      <c r="DY39" s="46">
        <v>0</v>
      </c>
      <c r="DZ39" s="46">
        <v>0</v>
      </c>
      <c r="EA39" s="46">
        <v>0</v>
      </c>
      <c r="EB39" s="46">
        <v>0</v>
      </c>
      <c r="EC39" s="46">
        <v>0</v>
      </c>
      <c r="ED39" s="46">
        <v>0</v>
      </c>
      <c r="EG39" s="46">
        <v>0</v>
      </c>
      <c r="EI39" s="46">
        <v>0</v>
      </c>
      <c r="EJ39" s="46">
        <v>0</v>
      </c>
      <c r="EK39" s="46">
        <v>0</v>
      </c>
      <c r="EL39" s="46">
        <v>0</v>
      </c>
      <c r="EM39" s="46">
        <v>0</v>
      </c>
      <c r="EN39" s="46">
        <v>0</v>
      </c>
      <c r="EO39" s="46">
        <v>0</v>
      </c>
      <c r="EP39" s="46">
        <v>0</v>
      </c>
      <c r="ES39" s="46">
        <v>0</v>
      </c>
      <c r="EU39" s="46">
        <v>0</v>
      </c>
      <c r="EV39" s="46">
        <v>0</v>
      </c>
      <c r="EW39" s="46">
        <v>0</v>
      </c>
      <c r="EX39" s="46">
        <v>0</v>
      </c>
      <c r="EY39" s="46">
        <v>0</v>
      </c>
      <c r="EZ39" s="46">
        <v>0</v>
      </c>
      <c r="FE39" s="46">
        <v>0</v>
      </c>
      <c r="FG39" s="46">
        <v>0</v>
      </c>
      <c r="FH39" s="46">
        <v>0</v>
      </c>
      <c r="FI39" s="98">
        <v>0</v>
      </c>
      <c r="FJ39" s="98">
        <v>0</v>
      </c>
      <c r="FK39" s="46">
        <v>0</v>
      </c>
      <c r="FL39" s="46">
        <v>0</v>
      </c>
      <c r="FQ39" s="46">
        <v>0</v>
      </c>
      <c r="FS39" s="46">
        <v>0</v>
      </c>
      <c r="FT39" s="46">
        <v>0</v>
      </c>
      <c r="FU39" s="46">
        <v>0</v>
      </c>
      <c r="FV39" s="46">
        <v>0</v>
      </c>
      <c r="FW39" s="46">
        <v>0</v>
      </c>
      <c r="FX39" s="46">
        <v>0</v>
      </c>
      <c r="GC39" s="46">
        <v>0</v>
      </c>
      <c r="GE39" s="46">
        <v>0</v>
      </c>
      <c r="GF39" s="46">
        <v>0</v>
      </c>
      <c r="GG39" s="46">
        <v>0</v>
      </c>
      <c r="GH39" s="46">
        <v>0</v>
      </c>
      <c r="GI39" s="46">
        <v>0</v>
      </c>
      <c r="GJ39" s="46">
        <v>0</v>
      </c>
      <c r="GO39" s="46">
        <v>0</v>
      </c>
      <c r="GP39" s="46">
        <v>0</v>
      </c>
      <c r="GQ39" s="46">
        <v>0</v>
      </c>
      <c r="GR39" s="46">
        <v>0</v>
      </c>
      <c r="GS39" s="46">
        <v>0</v>
      </c>
      <c r="GT39" s="46">
        <v>0</v>
      </c>
      <c r="GU39" s="46">
        <v>0</v>
      </c>
      <c r="GV39" s="46">
        <v>0</v>
      </c>
      <c r="GW39" s="46">
        <v>0</v>
      </c>
      <c r="GX39" s="46">
        <v>0</v>
      </c>
      <c r="HA39" s="46">
        <v>0</v>
      </c>
      <c r="HB39" s="46">
        <v>0</v>
      </c>
      <c r="HC39" s="46">
        <v>0</v>
      </c>
      <c r="HD39" s="46">
        <v>0</v>
      </c>
      <c r="HE39" s="46">
        <v>0</v>
      </c>
      <c r="HI39" s="46">
        <v>0</v>
      </c>
      <c r="HJ39" s="46">
        <v>0</v>
      </c>
      <c r="HK39" s="46">
        <v>0</v>
      </c>
      <c r="HL39" s="46">
        <v>0</v>
      </c>
      <c r="HM39" s="46">
        <v>0</v>
      </c>
      <c r="HN39" s="46">
        <v>0</v>
      </c>
      <c r="HO39" s="46">
        <v>0</v>
      </c>
      <c r="HP39" s="46">
        <v>0</v>
      </c>
      <c r="HQ39" s="46">
        <v>0</v>
      </c>
      <c r="HR39" s="46">
        <v>0</v>
      </c>
      <c r="HS39" s="46">
        <v>0</v>
      </c>
      <c r="HT39" s="46">
        <v>0</v>
      </c>
      <c r="HU39" s="46">
        <v>0</v>
      </c>
      <c r="HY39" s="46">
        <v>0</v>
      </c>
      <c r="HZ39" s="46">
        <v>0</v>
      </c>
      <c r="IA39" s="46">
        <v>0</v>
      </c>
      <c r="IB39" s="46">
        <v>0</v>
      </c>
      <c r="IC39" s="46">
        <v>0</v>
      </c>
      <c r="ID39" s="46">
        <v>0</v>
      </c>
      <c r="IE39" s="46">
        <v>0</v>
      </c>
      <c r="IF39" s="46">
        <v>0</v>
      </c>
      <c r="IG39" s="46">
        <v>0</v>
      </c>
      <c r="IH39" s="46">
        <v>0</v>
      </c>
      <c r="II39" s="46">
        <v>0</v>
      </c>
      <c r="IJ39" s="46">
        <v>0</v>
      </c>
      <c r="IK39" s="46">
        <v>0</v>
      </c>
      <c r="IO39" s="46">
        <v>0</v>
      </c>
      <c r="IP39" s="46">
        <v>0</v>
      </c>
      <c r="IQ39" s="46">
        <v>0</v>
      </c>
      <c r="IR39" s="46">
        <v>0</v>
      </c>
      <c r="IS39" s="46">
        <v>0</v>
      </c>
      <c r="IT39" s="46">
        <v>0</v>
      </c>
      <c r="IU39" s="46">
        <v>0</v>
      </c>
      <c r="IV39" s="46">
        <v>0</v>
      </c>
      <c r="IW39" s="46">
        <v>0</v>
      </c>
      <c r="IY39" s="46">
        <v>0</v>
      </c>
      <c r="IZ39" s="46">
        <v>0</v>
      </c>
      <c r="JA39" s="46">
        <v>0</v>
      </c>
      <c r="JD39" s="46">
        <v>0</v>
      </c>
      <c r="JE39" s="46">
        <v>0</v>
      </c>
      <c r="JF39" s="46">
        <v>0</v>
      </c>
      <c r="JG39" s="46">
        <v>0</v>
      </c>
      <c r="JH39" s="46">
        <v>0</v>
      </c>
      <c r="JI39" s="46">
        <v>0</v>
      </c>
      <c r="JK39" s="46">
        <v>0</v>
      </c>
      <c r="JL39" s="46">
        <v>0</v>
      </c>
      <c r="JN39" s="46">
        <v>0</v>
      </c>
      <c r="JO39" s="46">
        <v>0</v>
      </c>
      <c r="JP39" s="46">
        <v>0</v>
      </c>
      <c r="JS39" s="46">
        <v>0</v>
      </c>
      <c r="JT39" s="46">
        <v>0</v>
      </c>
      <c r="JU39" s="46">
        <v>0</v>
      </c>
      <c r="JV39" s="46">
        <v>0</v>
      </c>
      <c r="JW39" s="46">
        <v>0</v>
      </c>
      <c r="KA39" s="46">
        <v>0</v>
      </c>
      <c r="KC39" s="46">
        <v>0</v>
      </c>
      <c r="KD39" s="46">
        <v>0</v>
      </c>
      <c r="KE39" s="46">
        <v>0</v>
      </c>
      <c r="KH39" s="46">
        <v>0</v>
      </c>
      <c r="KI39" s="46">
        <v>0</v>
      </c>
      <c r="KJ39" s="46">
        <v>0</v>
      </c>
      <c r="KK39" s="46">
        <v>0</v>
      </c>
      <c r="KL39" s="46">
        <v>0</v>
      </c>
      <c r="KP39" s="46">
        <v>0</v>
      </c>
      <c r="KR39" s="46">
        <v>0</v>
      </c>
      <c r="KS39" s="46">
        <v>0</v>
      </c>
      <c r="KT39" s="46">
        <v>0</v>
      </c>
      <c r="KW39" s="46">
        <v>0</v>
      </c>
      <c r="KX39" s="46">
        <v>0</v>
      </c>
      <c r="KY39" s="46">
        <v>0</v>
      </c>
      <c r="KZ39" s="46">
        <v>0</v>
      </c>
      <c r="LA39" s="46">
        <v>0</v>
      </c>
      <c r="LE39" s="46">
        <v>0</v>
      </c>
      <c r="LG39" s="46">
        <v>0</v>
      </c>
      <c r="LH39" s="46">
        <v>0</v>
      </c>
      <c r="LI39" s="46">
        <v>0</v>
      </c>
      <c r="LL39" s="46">
        <v>0</v>
      </c>
      <c r="LM39" s="46">
        <v>0</v>
      </c>
      <c r="LN39" s="46">
        <v>0</v>
      </c>
      <c r="LO39" s="46">
        <v>0</v>
      </c>
      <c r="LP39" s="46">
        <v>0</v>
      </c>
      <c r="LQ39" s="46">
        <v>0</v>
      </c>
      <c r="LR39" s="46">
        <v>0</v>
      </c>
      <c r="LS39" s="46">
        <v>0</v>
      </c>
      <c r="LT39" s="46">
        <v>0</v>
      </c>
      <c r="LV39" s="46" t="s">
        <v>329</v>
      </c>
    </row>
    <row r="40" spans="1:334">
      <c r="A40" s="74">
        <v>310003146</v>
      </c>
      <c r="B40" s="74">
        <v>310003146</v>
      </c>
      <c r="C40" s="46" t="s">
        <v>330</v>
      </c>
      <c r="D40" s="98">
        <v>801</v>
      </c>
      <c r="E40" s="98">
        <v>0</v>
      </c>
      <c r="F40" s="98"/>
      <c r="G40" s="98">
        <v>3300</v>
      </c>
      <c r="H40" s="98">
        <v>0</v>
      </c>
      <c r="I40" s="98">
        <v>0</v>
      </c>
      <c r="J40" s="98">
        <v>0</v>
      </c>
      <c r="K40" s="98">
        <v>3300</v>
      </c>
      <c r="L40" s="98">
        <v>0</v>
      </c>
      <c r="M40" s="98">
        <v>0</v>
      </c>
      <c r="N40" s="98">
        <v>0</v>
      </c>
      <c r="O40" s="98"/>
      <c r="P40" s="98"/>
      <c r="Q40" s="98">
        <v>0</v>
      </c>
      <c r="R40" s="98"/>
      <c r="S40" s="98">
        <v>0</v>
      </c>
      <c r="T40" s="98">
        <v>0</v>
      </c>
      <c r="U40" s="98">
        <v>0</v>
      </c>
      <c r="V40" s="98">
        <v>0</v>
      </c>
      <c r="W40" s="98">
        <v>0</v>
      </c>
      <c r="X40" s="98">
        <v>0</v>
      </c>
      <c r="Y40" s="98">
        <v>0</v>
      </c>
      <c r="Z40" s="98">
        <v>0</v>
      </c>
      <c r="AA40" s="98"/>
      <c r="AB40" s="98"/>
      <c r="AC40" s="98">
        <v>0</v>
      </c>
      <c r="AD40" s="98"/>
      <c r="AE40" s="98">
        <v>0</v>
      </c>
      <c r="AF40" s="98">
        <v>0</v>
      </c>
      <c r="AG40" s="98">
        <v>0</v>
      </c>
      <c r="AH40" s="98">
        <v>0</v>
      </c>
      <c r="AI40" s="98">
        <v>0</v>
      </c>
      <c r="AJ40" s="98">
        <v>0</v>
      </c>
      <c r="AK40" s="98">
        <v>0</v>
      </c>
      <c r="AL40" s="98">
        <v>0</v>
      </c>
      <c r="AM40" s="98"/>
      <c r="AN40" s="98"/>
      <c r="AO40" s="98">
        <v>0</v>
      </c>
      <c r="AP40" s="98"/>
      <c r="AQ40" s="98">
        <v>0</v>
      </c>
      <c r="AR40" s="98">
        <v>0</v>
      </c>
      <c r="AS40" s="98">
        <v>0</v>
      </c>
      <c r="AT40" s="98">
        <v>0</v>
      </c>
      <c r="AU40" s="98">
        <v>0</v>
      </c>
      <c r="AV40" s="98">
        <v>0</v>
      </c>
      <c r="AW40" s="98">
        <v>0</v>
      </c>
      <c r="AX40" s="98">
        <v>0</v>
      </c>
      <c r="AY40" s="98"/>
      <c r="AZ40" s="98"/>
      <c r="BA40" s="98">
        <v>0</v>
      </c>
      <c r="BB40" s="98"/>
      <c r="BC40" s="98">
        <v>0</v>
      </c>
      <c r="BD40" s="98">
        <v>0</v>
      </c>
      <c r="BE40" s="98">
        <v>0</v>
      </c>
      <c r="BF40" s="98">
        <v>0</v>
      </c>
      <c r="BG40" s="98">
        <v>0</v>
      </c>
      <c r="BH40" s="98">
        <v>0</v>
      </c>
      <c r="BI40" s="98">
        <v>0</v>
      </c>
      <c r="BJ40" s="98">
        <v>0</v>
      </c>
      <c r="BK40" s="98"/>
      <c r="BL40" s="98"/>
      <c r="BM40" s="46">
        <v>0</v>
      </c>
      <c r="BO40" s="98">
        <v>0</v>
      </c>
      <c r="BP40" s="98">
        <v>0</v>
      </c>
      <c r="BQ40" s="98">
        <v>0</v>
      </c>
      <c r="BR40" s="46">
        <v>0</v>
      </c>
      <c r="BS40" s="46">
        <v>0</v>
      </c>
      <c r="BT40" s="46">
        <v>0</v>
      </c>
      <c r="BU40" s="46">
        <v>0</v>
      </c>
      <c r="BV40" s="46">
        <v>0</v>
      </c>
      <c r="BY40" s="46">
        <v>0</v>
      </c>
      <c r="CA40" s="98">
        <v>0</v>
      </c>
      <c r="CB40" s="98">
        <v>0</v>
      </c>
      <c r="CC40" s="98">
        <v>0</v>
      </c>
      <c r="CD40" s="46">
        <v>0</v>
      </c>
      <c r="CE40" s="46">
        <v>0</v>
      </c>
      <c r="CF40" s="46">
        <v>0</v>
      </c>
      <c r="CG40" s="46">
        <v>0</v>
      </c>
      <c r="CH40" s="46">
        <v>0</v>
      </c>
      <c r="CK40" s="46">
        <v>0</v>
      </c>
      <c r="CM40" s="98">
        <v>0</v>
      </c>
      <c r="CN40" s="98">
        <v>0</v>
      </c>
      <c r="CO40" s="98">
        <v>0</v>
      </c>
      <c r="CP40" s="46">
        <v>0</v>
      </c>
      <c r="CQ40" s="46">
        <v>0</v>
      </c>
      <c r="CR40" s="46">
        <v>0</v>
      </c>
      <c r="CS40" s="46">
        <v>0</v>
      </c>
      <c r="CT40" s="46">
        <v>0</v>
      </c>
      <c r="CW40" s="46">
        <v>0</v>
      </c>
      <c r="CY40" s="98">
        <v>0</v>
      </c>
      <c r="CZ40" s="98">
        <v>0</v>
      </c>
      <c r="DA40" s="98">
        <v>0</v>
      </c>
      <c r="DB40" s="46">
        <v>0</v>
      </c>
      <c r="DC40" s="46">
        <v>0</v>
      </c>
      <c r="DD40" s="46">
        <v>0</v>
      </c>
      <c r="DE40" s="46">
        <v>0</v>
      </c>
      <c r="DF40" s="46">
        <v>0</v>
      </c>
      <c r="DI40" s="98">
        <v>0</v>
      </c>
      <c r="DJ40" s="98"/>
      <c r="DK40" s="98">
        <v>0</v>
      </c>
      <c r="DL40" s="46">
        <v>0</v>
      </c>
      <c r="DM40" s="46">
        <v>0</v>
      </c>
      <c r="DN40" s="46">
        <v>0</v>
      </c>
      <c r="DO40" s="46">
        <v>0</v>
      </c>
      <c r="DP40" s="46">
        <v>0</v>
      </c>
      <c r="DQ40" s="46">
        <v>0</v>
      </c>
      <c r="DR40" s="98">
        <v>0</v>
      </c>
      <c r="DS40" s="98"/>
      <c r="DU40" s="46">
        <v>0</v>
      </c>
      <c r="DW40" s="46">
        <v>0</v>
      </c>
      <c r="DX40" s="46">
        <v>0</v>
      </c>
      <c r="DY40" s="46">
        <v>0</v>
      </c>
      <c r="DZ40" s="46">
        <v>0</v>
      </c>
      <c r="EA40" s="46">
        <v>0</v>
      </c>
      <c r="EB40" s="46">
        <v>0</v>
      </c>
      <c r="EC40" s="46">
        <v>0</v>
      </c>
      <c r="ED40" s="46">
        <v>0</v>
      </c>
      <c r="EG40" s="46">
        <v>0</v>
      </c>
      <c r="EI40" s="46">
        <v>0</v>
      </c>
      <c r="EJ40" s="46">
        <v>0</v>
      </c>
      <c r="EK40" s="46">
        <v>0</v>
      </c>
      <c r="EL40" s="46">
        <v>0</v>
      </c>
      <c r="EM40" s="46">
        <v>0</v>
      </c>
      <c r="EN40" s="46">
        <v>0</v>
      </c>
      <c r="EO40" s="46">
        <v>0</v>
      </c>
      <c r="EP40" s="46">
        <v>0</v>
      </c>
      <c r="ES40" s="46">
        <v>0</v>
      </c>
      <c r="EU40" s="46">
        <v>1743.75</v>
      </c>
      <c r="EV40" s="46">
        <v>0</v>
      </c>
      <c r="EW40" s="46">
        <v>0</v>
      </c>
      <c r="EX40" s="46">
        <v>0</v>
      </c>
      <c r="EY40" s="46">
        <v>1743.75</v>
      </c>
      <c r="EZ40" s="46">
        <v>0</v>
      </c>
      <c r="FE40" s="46">
        <v>0</v>
      </c>
      <c r="FG40" s="46">
        <v>1743.75</v>
      </c>
      <c r="FH40" s="46">
        <v>0</v>
      </c>
      <c r="FI40" s="47">
        <v>0</v>
      </c>
      <c r="FJ40" s="47">
        <v>0</v>
      </c>
      <c r="FK40" s="46">
        <v>1743.75</v>
      </c>
      <c r="FL40" s="46">
        <v>0</v>
      </c>
      <c r="FQ40" s="46">
        <v>0</v>
      </c>
      <c r="FS40" s="46">
        <v>1743.75</v>
      </c>
      <c r="FT40" s="46">
        <v>0</v>
      </c>
      <c r="FU40" s="46">
        <v>0</v>
      </c>
      <c r="FV40" s="46">
        <v>0</v>
      </c>
      <c r="FW40" s="46">
        <v>1743.75</v>
      </c>
      <c r="FX40" s="46">
        <v>0</v>
      </c>
      <c r="GC40" s="46">
        <v>0</v>
      </c>
      <c r="GE40" s="46">
        <v>1743.75</v>
      </c>
      <c r="GF40" s="46">
        <v>0</v>
      </c>
      <c r="GG40" s="46">
        <v>0</v>
      </c>
      <c r="GH40" s="46">
        <v>0</v>
      </c>
      <c r="GI40" s="46">
        <v>1743.75</v>
      </c>
      <c r="GJ40" s="46">
        <v>0</v>
      </c>
      <c r="GO40" s="46">
        <v>0</v>
      </c>
      <c r="GP40" s="46">
        <v>0</v>
      </c>
      <c r="GQ40" s="46">
        <v>0</v>
      </c>
      <c r="GR40" s="46">
        <v>0</v>
      </c>
      <c r="GS40" s="46">
        <v>3300</v>
      </c>
      <c r="GT40" s="46">
        <v>0</v>
      </c>
      <c r="GU40" s="46">
        <v>0</v>
      </c>
      <c r="GV40" s="46">
        <v>0</v>
      </c>
      <c r="GW40" s="46">
        <v>3300</v>
      </c>
      <c r="HA40" s="46">
        <v>801</v>
      </c>
      <c r="HB40" s="46">
        <v>0</v>
      </c>
      <c r="HC40" s="46">
        <v>801</v>
      </c>
      <c r="HD40" s="46">
        <v>-2499</v>
      </c>
      <c r="HE40" s="46">
        <v>0</v>
      </c>
      <c r="HF40" s="46" t="s">
        <v>1193</v>
      </c>
      <c r="HI40" s="46">
        <v>0</v>
      </c>
      <c r="HJ40" s="46">
        <v>0</v>
      </c>
      <c r="HK40" s="46">
        <v>0</v>
      </c>
      <c r="HL40" s="46">
        <v>0</v>
      </c>
      <c r="HM40" s="46">
        <v>0</v>
      </c>
      <c r="HN40" s="46">
        <v>0</v>
      </c>
      <c r="HO40" s="46">
        <v>0</v>
      </c>
      <c r="HP40" s="46">
        <v>0</v>
      </c>
      <c r="HQ40" s="46">
        <v>0</v>
      </c>
      <c r="HR40" s="46">
        <v>0</v>
      </c>
      <c r="HS40" s="46">
        <v>-2499</v>
      </c>
      <c r="HT40" s="46">
        <v>-2499</v>
      </c>
      <c r="HU40" s="46">
        <v>0</v>
      </c>
      <c r="HY40" s="46">
        <v>0</v>
      </c>
      <c r="HZ40" s="46">
        <v>0</v>
      </c>
      <c r="IA40" s="46">
        <v>0</v>
      </c>
      <c r="IB40" s="46">
        <v>0</v>
      </c>
      <c r="IC40" s="46">
        <v>0</v>
      </c>
      <c r="ID40" s="46">
        <v>0</v>
      </c>
      <c r="IE40" s="46">
        <v>0</v>
      </c>
      <c r="IF40" s="46">
        <v>0</v>
      </c>
      <c r="IG40" s="46">
        <v>0</v>
      </c>
      <c r="IH40" s="46">
        <v>0</v>
      </c>
      <c r="II40" s="46">
        <v>-2499</v>
      </c>
      <c r="IJ40" s="46">
        <v>-2499</v>
      </c>
      <c r="IK40" s="46">
        <v>0</v>
      </c>
      <c r="IO40" s="46">
        <v>0</v>
      </c>
      <c r="IP40" s="46">
        <v>0</v>
      </c>
      <c r="IQ40" s="46">
        <v>0</v>
      </c>
      <c r="IR40" s="46">
        <v>0</v>
      </c>
      <c r="IS40" s="46">
        <v>6975</v>
      </c>
      <c r="IT40" s="46">
        <v>0</v>
      </c>
      <c r="IU40" s="46">
        <v>0</v>
      </c>
      <c r="IV40" s="46">
        <v>0</v>
      </c>
      <c r="IW40" s="46">
        <v>6975</v>
      </c>
      <c r="IY40" s="46">
        <v>-2499</v>
      </c>
      <c r="IZ40" s="46">
        <v>-9474</v>
      </c>
      <c r="JA40" s="46">
        <v>-40.748387096774195</v>
      </c>
      <c r="JD40" s="46">
        <v>0</v>
      </c>
      <c r="JE40" s="46">
        <v>0</v>
      </c>
      <c r="JF40" s="46">
        <v>0</v>
      </c>
      <c r="JG40" s="46">
        <v>0</v>
      </c>
      <c r="JH40" s="46">
        <v>4500</v>
      </c>
      <c r="JI40" s="46" t="s">
        <v>1086</v>
      </c>
      <c r="JK40" s="46">
        <v>0</v>
      </c>
      <c r="JL40" s="46">
        <v>4500</v>
      </c>
      <c r="JN40" s="46">
        <v>-9474</v>
      </c>
      <c r="JO40" s="46">
        <v>-13974</v>
      </c>
      <c r="JP40" s="46">
        <v>-93.16</v>
      </c>
      <c r="JS40" s="46">
        <v>0</v>
      </c>
      <c r="JT40" s="46">
        <v>0</v>
      </c>
      <c r="JU40" s="46">
        <v>0</v>
      </c>
      <c r="JV40" s="46">
        <v>0</v>
      </c>
      <c r="JW40" s="46">
        <v>2250</v>
      </c>
      <c r="KA40" s="46">
        <v>2250</v>
      </c>
      <c r="KC40" s="46">
        <v>-13974</v>
      </c>
      <c r="KD40" s="46">
        <v>-16224</v>
      </c>
      <c r="KE40" s="46">
        <v>-216.32</v>
      </c>
      <c r="KH40" s="46">
        <v>0</v>
      </c>
      <c r="KI40" s="46">
        <v>0</v>
      </c>
      <c r="KJ40" s="46">
        <v>0</v>
      </c>
      <c r="KK40" s="46">
        <v>0</v>
      </c>
      <c r="KL40" s="46">
        <v>0</v>
      </c>
      <c r="KP40" s="46">
        <v>0</v>
      </c>
      <c r="KR40" s="46">
        <v>-16224</v>
      </c>
      <c r="KS40" s="46">
        <v>-16224</v>
      </c>
      <c r="KT40" s="46">
        <v>0</v>
      </c>
      <c r="KW40" s="46">
        <v>0</v>
      </c>
      <c r="KX40" s="46">
        <v>0</v>
      </c>
      <c r="KY40" s="46">
        <v>0</v>
      </c>
      <c r="KZ40" s="46">
        <v>0</v>
      </c>
      <c r="LA40" s="46">
        <v>0</v>
      </c>
      <c r="LE40" s="46">
        <v>0</v>
      </c>
      <c r="LG40" s="46">
        <v>-16224</v>
      </c>
      <c r="LH40" s="46">
        <v>-16224</v>
      </c>
      <c r="LI40" s="46">
        <v>0</v>
      </c>
      <c r="LL40" s="46">
        <v>3300</v>
      </c>
      <c r="LM40" s="46">
        <v>0</v>
      </c>
      <c r="LN40" s="46">
        <v>0</v>
      </c>
      <c r="LO40" s="46">
        <v>6975</v>
      </c>
      <c r="LP40" s="46">
        <v>4500</v>
      </c>
      <c r="LQ40" s="46">
        <v>2250</v>
      </c>
      <c r="LR40" s="46">
        <v>0</v>
      </c>
      <c r="LS40" s="46">
        <v>0</v>
      </c>
      <c r="LT40" s="46">
        <v>17025</v>
      </c>
      <c r="LV40" s="46" t="s">
        <v>329</v>
      </c>
    </row>
    <row r="41" spans="1:334">
      <c r="C41" s="46" t="s">
        <v>91</v>
      </c>
      <c r="D41" s="98">
        <v>76013</v>
      </c>
      <c r="E41" s="98">
        <v>175000</v>
      </c>
      <c r="F41" s="98">
        <v>0</v>
      </c>
      <c r="G41" s="98">
        <v>109276.95927384567</v>
      </c>
      <c r="H41" s="98">
        <v>10939.168145823627</v>
      </c>
      <c r="I41" s="98">
        <v>71205.791128022043</v>
      </c>
      <c r="J41" s="98">
        <v>23832</v>
      </c>
      <c r="K41" s="98">
        <v>3300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92061.478831158049</v>
      </c>
      <c r="T41" s="98">
        <v>13622.83282257471</v>
      </c>
      <c r="U41" s="98">
        <v>59214.646008583339</v>
      </c>
      <c r="V41" s="98">
        <v>19224</v>
      </c>
      <c r="W41" s="98">
        <v>0</v>
      </c>
      <c r="X41" s="98">
        <v>0</v>
      </c>
      <c r="Y41" s="98">
        <v>0</v>
      </c>
      <c r="Z41" s="98">
        <v>0</v>
      </c>
      <c r="AA41" s="98">
        <v>0</v>
      </c>
      <c r="AB41" s="98">
        <v>0</v>
      </c>
      <c r="AC41" s="98">
        <v>147321.42857142858</v>
      </c>
      <c r="AD41" s="98">
        <v>0</v>
      </c>
      <c r="AE41" s="98">
        <v>82585.543634291273</v>
      </c>
      <c r="AF41" s="98">
        <v>13268.071551153495</v>
      </c>
      <c r="AG41" s="98">
        <v>47069.472083137785</v>
      </c>
      <c r="AH41" s="98">
        <v>22248</v>
      </c>
      <c r="AI41" s="98">
        <v>0</v>
      </c>
      <c r="AJ41" s="98">
        <v>0</v>
      </c>
      <c r="AK41" s="98">
        <v>0</v>
      </c>
      <c r="AL41" s="98">
        <v>0</v>
      </c>
      <c r="AM41" s="98">
        <v>0</v>
      </c>
      <c r="AN41" s="98">
        <v>0</v>
      </c>
      <c r="AO41" s="98">
        <v>0</v>
      </c>
      <c r="AP41" s="98">
        <v>0</v>
      </c>
      <c r="AQ41" s="98">
        <v>65308.053974990697</v>
      </c>
      <c r="AR41" s="98">
        <v>10809.784623305301</v>
      </c>
      <c r="AS41" s="98">
        <v>34770.269351685398</v>
      </c>
      <c r="AT41" s="98">
        <v>19728</v>
      </c>
      <c r="AU41" s="98">
        <v>0</v>
      </c>
      <c r="AV41" s="98">
        <v>0</v>
      </c>
      <c r="AW41" s="98">
        <v>0</v>
      </c>
      <c r="AX41" s="98">
        <v>0</v>
      </c>
      <c r="AY41" s="98">
        <v>0</v>
      </c>
      <c r="AZ41" s="98">
        <v>0</v>
      </c>
      <c r="BA41" s="98">
        <v>198000</v>
      </c>
      <c r="BB41" s="98">
        <v>0</v>
      </c>
      <c r="BC41" s="98">
        <v>102325.21277156626</v>
      </c>
      <c r="BD41" s="98">
        <v>11969.762931346346</v>
      </c>
      <c r="BE41" s="98">
        <v>66480.44984021991</v>
      </c>
      <c r="BF41" s="98">
        <v>23875</v>
      </c>
      <c r="BG41" s="98">
        <v>0</v>
      </c>
      <c r="BH41" s="98">
        <v>0</v>
      </c>
      <c r="BI41" s="98">
        <v>0</v>
      </c>
      <c r="BJ41" s="98">
        <v>0</v>
      </c>
      <c r="BK41" s="98">
        <v>0</v>
      </c>
      <c r="BL41" s="98">
        <v>0</v>
      </c>
      <c r="BM41" s="46">
        <v>0</v>
      </c>
      <c r="BN41" s="46">
        <v>0</v>
      </c>
      <c r="BO41" s="98">
        <v>84858.961687943418</v>
      </c>
      <c r="BP41" s="98">
        <v>12131.578961704447</v>
      </c>
      <c r="BQ41" s="98">
        <v>48852.382726238968</v>
      </c>
      <c r="BR41" s="46">
        <v>23875</v>
      </c>
      <c r="BS41" s="46">
        <v>0</v>
      </c>
      <c r="BT41" s="46">
        <v>0</v>
      </c>
      <c r="BU41" s="46">
        <v>0</v>
      </c>
      <c r="BV41" s="46">
        <v>0</v>
      </c>
      <c r="BW41" s="46">
        <v>0</v>
      </c>
      <c r="BX41" s="46">
        <v>0</v>
      </c>
      <c r="BY41" s="46">
        <v>168000</v>
      </c>
      <c r="BZ41" s="46">
        <v>0</v>
      </c>
      <c r="CA41" s="98">
        <v>86398.659915783661</v>
      </c>
      <c r="CB41" s="98">
        <v>11803.323585835158</v>
      </c>
      <c r="CC41" s="98">
        <v>50720.336329948506</v>
      </c>
      <c r="CD41" s="46">
        <v>23875</v>
      </c>
      <c r="CE41" s="46">
        <v>0</v>
      </c>
      <c r="CF41" s="46">
        <v>0</v>
      </c>
      <c r="CG41" s="46">
        <v>0</v>
      </c>
      <c r="CH41" s="46">
        <v>0</v>
      </c>
      <c r="CI41" s="46">
        <v>0</v>
      </c>
      <c r="CJ41" s="46">
        <v>0</v>
      </c>
      <c r="CK41" s="46">
        <v>0</v>
      </c>
      <c r="CL41" s="46">
        <v>0</v>
      </c>
      <c r="CM41" s="98">
        <v>75116.24804228908</v>
      </c>
      <c r="CN41" s="98">
        <v>11844.933422212955</v>
      </c>
      <c r="CO41" s="98">
        <v>39396.314620076126</v>
      </c>
      <c r="CP41" s="46">
        <v>23875</v>
      </c>
      <c r="CQ41" s="46">
        <v>0</v>
      </c>
      <c r="CR41" s="46">
        <v>0</v>
      </c>
      <c r="CS41" s="46">
        <v>0</v>
      </c>
      <c r="CT41" s="46">
        <v>0</v>
      </c>
      <c r="CU41" s="46">
        <v>0</v>
      </c>
      <c r="CV41" s="46">
        <v>0</v>
      </c>
      <c r="CW41" s="46">
        <v>432800</v>
      </c>
      <c r="CX41" s="46">
        <v>0</v>
      </c>
      <c r="CY41" s="98">
        <v>110958.20000000001</v>
      </c>
      <c r="CZ41" s="98">
        <v>11191.000000000002</v>
      </c>
      <c r="DA41" s="98">
        <v>76642.2</v>
      </c>
      <c r="DB41" s="46">
        <v>23125</v>
      </c>
      <c r="DC41" s="46">
        <v>0</v>
      </c>
      <c r="DD41" s="46">
        <v>0</v>
      </c>
      <c r="DE41" s="46">
        <v>0</v>
      </c>
      <c r="DF41" s="46">
        <v>0</v>
      </c>
      <c r="DG41" s="46">
        <v>0</v>
      </c>
      <c r="DH41" s="46">
        <v>0</v>
      </c>
      <c r="DI41" s="98">
        <v>0</v>
      </c>
      <c r="DJ41" s="98">
        <v>0</v>
      </c>
      <c r="DK41" s="98">
        <v>89227.1</v>
      </c>
      <c r="DL41" s="46">
        <v>11422</v>
      </c>
      <c r="DM41" s="46">
        <v>54680.1</v>
      </c>
      <c r="DN41" s="46">
        <v>23125</v>
      </c>
      <c r="DO41" s="46">
        <v>0</v>
      </c>
      <c r="DP41" s="46">
        <v>0</v>
      </c>
      <c r="DQ41" s="46">
        <v>0</v>
      </c>
      <c r="DR41" s="98">
        <v>0</v>
      </c>
      <c r="DS41" s="98">
        <v>0</v>
      </c>
      <c r="DT41" s="46">
        <v>0</v>
      </c>
      <c r="DU41" s="46">
        <v>0</v>
      </c>
      <c r="DV41" s="46">
        <v>0</v>
      </c>
      <c r="DW41" s="46">
        <v>86877.2</v>
      </c>
      <c r="DX41" s="46">
        <v>8961</v>
      </c>
      <c r="DY41" s="46">
        <v>54791.199999999997</v>
      </c>
      <c r="DZ41" s="46">
        <v>23125</v>
      </c>
      <c r="EA41" s="46">
        <v>0</v>
      </c>
      <c r="EB41" s="46">
        <v>0</v>
      </c>
      <c r="EC41" s="46">
        <v>0</v>
      </c>
      <c r="ED41" s="46">
        <v>0</v>
      </c>
      <c r="EE41" s="46">
        <v>0</v>
      </c>
      <c r="EF41" s="46">
        <v>0</v>
      </c>
      <c r="EG41" s="46">
        <v>0</v>
      </c>
      <c r="EH41" s="46">
        <v>0</v>
      </c>
      <c r="EI41" s="46">
        <v>73713.5</v>
      </c>
      <c r="EJ41" s="46">
        <v>9019</v>
      </c>
      <c r="EK41" s="46">
        <v>41569.5</v>
      </c>
      <c r="EL41" s="46">
        <v>23125</v>
      </c>
      <c r="EM41" s="46">
        <v>0</v>
      </c>
      <c r="EN41" s="46">
        <v>0</v>
      </c>
      <c r="EO41" s="46">
        <v>0</v>
      </c>
      <c r="EP41" s="46">
        <v>0</v>
      </c>
      <c r="EQ41" s="46">
        <v>0</v>
      </c>
      <c r="ER41" s="46">
        <v>0</v>
      </c>
      <c r="ES41" s="46">
        <v>0</v>
      </c>
      <c r="ET41" s="46">
        <v>0</v>
      </c>
      <c r="EU41" s="46">
        <v>114336.75</v>
      </c>
      <c r="EV41" s="46">
        <v>11768.75</v>
      </c>
      <c r="EW41" s="46">
        <v>74487.25</v>
      </c>
      <c r="EX41" s="46">
        <v>26337</v>
      </c>
      <c r="EY41" s="46">
        <v>1743.75</v>
      </c>
      <c r="EZ41" s="46">
        <v>0</v>
      </c>
      <c r="FA41" s="46">
        <v>0</v>
      </c>
      <c r="FB41" s="46">
        <v>0</v>
      </c>
      <c r="FC41" s="46">
        <v>0</v>
      </c>
      <c r="FD41" s="46">
        <v>0</v>
      </c>
      <c r="FE41" s="46">
        <v>0</v>
      </c>
      <c r="FF41" s="46">
        <v>0</v>
      </c>
      <c r="FG41" s="46">
        <v>114336.75</v>
      </c>
      <c r="FH41" s="46">
        <v>11768.75</v>
      </c>
      <c r="FI41" s="47">
        <v>74487.25</v>
      </c>
      <c r="FJ41" s="47">
        <v>26337</v>
      </c>
      <c r="FK41" s="46">
        <v>1743.75</v>
      </c>
      <c r="FL41" s="46">
        <v>0</v>
      </c>
      <c r="FM41" s="46">
        <v>0</v>
      </c>
      <c r="FN41" s="46">
        <v>0</v>
      </c>
      <c r="FO41" s="46">
        <v>0</v>
      </c>
      <c r="FP41" s="46">
        <v>0</v>
      </c>
      <c r="FQ41" s="46">
        <v>0</v>
      </c>
      <c r="FR41" s="46">
        <v>0</v>
      </c>
      <c r="FS41" s="46">
        <v>114336.75</v>
      </c>
      <c r="FT41" s="46">
        <v>11768.75</v>
      </c>
      <c r="FU41" s="46">
        <v>74487.25</v>
      </c>
      <c r="FV41" s="46">
        <v>26337</v>
      </c>
      <c r="FW41" s="46">
        <v>1743.75</v>
      </c>
      <c r="FX41" s="46">
        <v>0</v>
      </c>
      <c r="FY41" s="46">
        <v>0</v>
      </c>
      <c r="FZ41" s="46">
        <v>0</v>
      </c>
      <c r="GA41" s="46">
        <v>0</v>
      </c>
      <c r="GB41" s="46">
        <v>0</v>
      </c>
      <c r="GC41" s="46">
        <v>0</v>
      </c>
      <c r="GD41" s="46">
        <v>0</v>
      </c>
      <c r="GE41" s="46">
        <v>114336.75</v>
      </c>
      <c r="GF41" s="46">
        <v>11768.75</v>
      </c>
      <c r="GG41" s="46">
        <v>74487.25</v>
      </c>
      <c r="GH41" s="46">
        <v>26337</v>
      </c>
      <c r="GI41" s="46">
        <v>1743.75</v>
      </c>
      <c r="GJ41" s="46">
        <v>0</v>
      </c>
      <c r="GK41" s="46">
        <v>0</v>
      </c>
      <c r="GL41" s="46">
        <v>0</v>
      </c>
      <c r="GM41" s="46">
        <v>0</v>
      </c>
      <c r="GO41" s="46">
        <v>260900.03571428568</v>
      </c>
      <c r="GP41" s="46">
        <v>48639.85714285713</v>
      </c>
      <c r="GQ41" s="46">
        <v>212260.17857142858</v>
      </c>
      <c r="GR41" s="46">
        <v>85032</v>
      </c>
      <c r="GS41" s="46">
        <v>3300</v>
      </c>
      <c r="GT41" s="46">
        <v>0</v>
      </c>
      <c r="GU41" s="46">
        <v>0</v>
      </c>
      <c r="GV41" s="46">
        <v>0</v>
      </c>
      <c r="GW41" s="46">
        <v>349232.03571428568</v>
      </c>
      <c r="GX41" s="46">
        <v>0</v>
      </c>
      <c r="GY41" s="46">
        <v>0</v>
      </c>
      <c r="GZ41" s="46">
        <v>0</v>
      </c>
      <c r="HA41" s="46">
        <v>76013</v>
      </c>
      <c r="HB41" s="46">
        <v>322321.42857142864</v>
      </c>
      <c r="HC41" s="46">
        <v>398334.42857142864</v>
      </c>
      <c r="HD41" s="46">
        <v>49102.392857142913</v>
      </c>
      <c r="HE41" s="46">
        <v>4.2244785260152176</v>
      </c>
      <c r="HI41" s="46">
        <v>253199.08241758239</v>
      </c>
      <c r="HJ41" s="46">
        <v>47749.5989010989</v>
      </c>
      <c r="HK41" s="46">
        <v>205449.48351648351</v>
      </c>
      <c r="HL41" s="46">
        <v>95500</v>
      </c>
      <c r="HM41" s="46">
        <v>0</v>
      </c>
      <c r="HN41" s="46">
        <v>0</v>
      </c>
      <c r="HO41" s="46">
        <v>0</v>
      </c>
      <c r="HP41" s="46">
        <v>0</v>
      </c>
      <c r="HQ41" s="46">
        <v>348699.08241758239</v>
      </c>
      <c r="HR41" s="46">
        <v>366000</v>
      </c>
      <c r="HS41" s="46">
        <v>415102.3928571429</v>
      </c>
      <c r="HT41" s="46">
        <v>66403.310439560504</v>
      </c>
      <c r="HU41" s="46">
        <v>5.521706857404082</v>
      </c>
      <c r="HY41" s="46">
        <v>268276</v>
      </c>
      <c r="HZ41" s="46">
        <v>40593</v>
      </c>
      <c r="IA41" s="46">
        <v>227683</v>
      </c>
      <c r="IB41" s="46">
        <v>92500</v>
      </c>
      <c r="IC41" s="46">
        <v>0</v>
      </c>
      <c r="ID41" s="46">
        <v>0</v>
      </c>
      <c r="IE41" s="46">
        <v>0</v>
      </c>
      <c r="IF41" s="46">
        <v>0</v>
      </c>
      <c r="IG41" s="46">
        <v>360776</v>
      </c>
      <c r="IH41" s="46">
        <v>432800</v>
      </c>
      <c r="II41" s="46">
        <v>499203.3104395605</v>
      </c>
      <c r="IJ41" s="46">
        <v>138427.3104395605</v>
      </c>
      <c r="IK41" s="46">
        <v>11.510797040786569</v>
      </c>
      <c r="IO41" s="46">
        <v>345024</v>
      </c>
      <c r="IP41" s="46">
        <v>47075</v>
      </c>
      <c r="IQ41" s="46">
        <v>297949</v>
      </c>
      <c r="IR41" s="46">
        <v>105348</v>
      </c>
      <c r="IS41" s="46">
        <v>6975</v>
      </c>
      <c r="IT41" s="46">
        <v>0</v>
      </c>
      <c r="IU41" s="46">
        <v>0</v>
      </c>
      <c r="IV41" s="46">
        <v>0</v>
      </c>
      <c r="IW41" s="46">
        <v>457347</v>
      </c>
      <c r="IX41" s="46">
        <v>0</v>
      </c>
      <c r="IY41" s="46">
        <v>138427.3104395605</v>
      </c>
      <c r="IZ41" s="46">
        <v>-318919.6895604395</v>
      </c>
      <c r="JA41" s="46">
        <v>-20.919762645897283</v>
      </c>
      <c r="JD41" s="46">
        <v>290693</v>
      </c>
      <c r="JE41" s="46">
        <v>48344</v>
      </c>
      <c r="JF41" s="46">
        <v>242349</v>
      </c>
      <c r="JG41" s="46">
        <v>108514</v>
      </c>
      <c r="JH41" s="46">
        <v>4500</v>
      </c>
      <c r="JI41" s="46">
        <v>0</v>
      </c>
      <c r="JJ41" s="46">
        <v>0</v>
      </c>
      <c r="JK41" s="46">
        <v>0</v>
      </c>
      <c r="JL41" s="46">
        <v>403707</v>
      </c>
      <c r="JM41" s="46">
        <v>0</v>
      </c>
      <c r="JN41" s="46">
        <v>-318919.6895604395</v>
      </c>
      <c r="JO41" s="46">
        <v>-722626.68956043944</v>
      </c>
      <c r="JP41" s="46">
        <v>-53.699343055268258</v>
      </c>
      <c r="JS41" s="46">
        <v>282814</v>
      </c>
      <c r="JT41" s="46">
        <v>46238</v>
      </c>
      <c r="JU41" s="46">
        <v>236576</v>
      </c>
      <c r="JV41" s="46">
        <v>104720</v>
      </c>
      <c r="JW41" s="46">
        <v>2250</v>
      </c>
      <c r="JX41" s="46">
        <v>0</v>
      </c>
      <c r="JY41" s="46">
        <v>0</v>
      </c>
      <c r="JZ41" s="46">
        <v>0</v>
      </c>
      <c r="KA41" s="46">
        <v>389784</v>
      </c>
      <c r="KB41" s="46">
        <v>0</v>
      </c>
      <c r="KC41" s="46">
        <v>-722626.68956043944</v>
      </c>
      <c r="KD41" s="46">
        <v>-1112410.6895604394</v>
      </c>
      <c r="KE41" s="46">
        <v>-85.617471950652629</v>
      </c>
      <c r="KH41" s="46">
        <v>0</v>
      </c>
      <c r="KI41" s="46">
        <v>0</v>
      </c>
      <c r="KJ41" s="46">
        <v>0</v>
      </c>
      <c r="KK41" s="46">
        <v>0</v>
      </c>
      <c r="KL41" s="46">
        <v>0</v>
      </c>
      <c r="KM41" s="46">
        <v>0</v>
      </c>
      <c r="KN41" s="46">
        <v>0</v>
      </c>
      <c r="KO41" s="46">
        <v>0</v>
      </c>
      <c r="KP41" s="46">
        <v>0</v>
      </c>
      <c r="KQ41" s="46">
        <v>0</v>
      </c>
      <c r="KR41" s="46">
        <v>-1112410.6895604394</v>
      </c>
      <c r="KS41" s="46">
        <v>-1112410.6895604394</v>
      </c>
      <c r="KT41" s="46">
        <v>0</v>
      </c>
      <c r="KW41" s="46">
        <v>0</v>
      </c>
      <c r="KX41" s="46">
        <v>0</v>
      </c>
      <c r="KY41" s="46">
        <v>0</v>
      </c>
      <c r="KZ41" s="46">
        <v>0</v>
      </c>
      <c r="LA41" s="46">
        <v>0</v>
      </c>
      <c r="LB41" s="46">
        <v>0</v>
      </c>
      <c r="LC41" s="46">
        <v>0</v>
      </c>
      <c r="LD41" s="46">
        <v>0</v>
      </c>
      <c r="LE41" s="46">
        <v>0</v>
      </c>
      <c r="LF41" s="46">
        <v>0</v>
      </c>
      <c r="LG41" s="46">
        <v>-1112410.6895604394</v>
      </c>
      <c r="LH41" s="46">
        <v>-1112410.6895604394</v>
      </c>
      <c r="LI41" s="46">
        <v>0</v>
      </c>
      <c r="LL41" s="46">
        <v>349232.03571428568</v>
      </c>
      <c r="LM41" s="46">
        <v>348699.08241758239</v>
      </c>
      <c r="LN41" s="46">
        <v>360776</v>
      </c>
      <c r="LO41" s="46">
        <v>457347</v>
      </c>
      <c r="LP41" s="46">
        <v>403707</v>
      </c>
      <c r="LQ41" s="46">
        <v>389784</v>
      </c>
      <c r="LR41" s="46">
        <v>0</v>
      </c>
      <c r="LS41" s="46">
        <v>0</v>
      </c>
      <c r="LT41" s="46">
        <v>2309545.1181318681</v>
      </c>
    </row>
    <row r="42" spans="1:334">
      <c r="A42" s="74">
        <v>310002645</v>
      </c>
      <c r="B42" s="74">
        <v>310002645</v>
      </c>
      <c r="C42" s="46" t="s">
        <v>32</v>
      </c>
      <c r="D42" s="98">
        <v>0</v>
      </c>
      <c r="E42" s="98">
        <v>0</v>
      </c>
      <c r="F42" s="98"/>
      <c r="G42" s="98">
        <v>0</v>
      </c>
      <c r="H42" s="98">
        <v>0</v>
      </c>
      <c r="I42" s="98">
        <v>0</v>
      </c>
      <c r="J42" s="98">
        <v>0</v>
      </c>
      <c r="K42" s="98">
        <v>0</v>
      </c>
      <c r="L42" s="98">
        <v>0</v>
      </c>
      <c r="M42" s="98">
        <v>0</v>
      </c>
      <c r="N42" s="98">
        <v>0</v>
      </c>
      <c r="O42" s="98"/>
      <c r="P42" s="98"/>
      <c r="Q42" s="98">
        <v>0</v>
      </c>
      <c r="R42" s="98"/>
      <c r="S42" s="98">
        <v>0</v>
      </c>
      <c r="T42" s="98">
        <v>0</v>
      </c>
      <c r="U42" s="98">
        <v>0</v>
      </c>
      <c r="V42" s="98">
        <v>0</v>
      </c>
      <c r="W42" s="98">
        <v>0</v>
      </c>
      <c r="X42" s="98">
        <v>0</v>
      </c>
      <c r="Y42" s="98">
        <v>0</v>
      </c>
      <c r="Z42" s="98">
        <v>0</v>
      </c>
      <c r="AA42" s="98"/>
      <c r="AB42" s="98"/>
      <c r="AC42" s="98">
        <v>0</v>
      </c>
      <c r="AD42" s="98"/>
      <c r="AE42" s="98">
        <v>0</v>
      </c>
      <c r="AF42" s="98">
        <v>0</v>
      </c>
      <c r="AG42" s="98">
        <v>0</v>
      </c>
      <c r="AH42" s="98">
        <v>0</v>
      </c>
      <c r="AI42" s="98">
        <v>0</v>
      </c>
      <c r="AJ42" s="98">
        <v>0</v>
      </c>
      <c r="AK42" s="98">
        <v>0</v>
      </c>
      <c r="AL42" s="98">
        <v>0</v>
      </c>
      <c r="AM42" s="98"/>
      <c r="AN42" s="98"/>
      <c r="AO42" s="98">
        <v>0</v>
      </c>
      <c r="AP42" s="98"/>
      <c r="AQ42" s="98">
        <v>0</v>
      </c>
      <c r="AR42" s="98">
        <v>0</v>
      </c>
      <c r="AS42" s="98">
        <v>0</v>
      </c>
      <c r="AT42" s="98">
        <v>0</v>
      </c>
      <c r="AU42" s="98">
        <v>0</v>
      </c>
      <c r="AV42" s="98">
        <v>0</v>
      </c>
      <c r="AW42" s="98">
        <v>0</v>
      </c>
      <c r="AX42" s="98">
        <v>0</v>
      </c>
      <c r="AY42" s="98"/>
      <c r="AZ42" s="98"/>
      <c r="BA42" s="98">
        <v>0</v>
      </c>
      <c r="BB42" s="98"/>
      <c r="BC42" s="98">
        <v>0</v>
      </c>
      <c r="BD42" s="98">
        <v>0</v>
      </c>
      <c r="BE42" s="98">
        <v>0</v>
      </c>
      <c r="BF42" s="98">
        <v>0</v>
      </c>
      <c r="BG42" s="98">
        <v>0</v>
      </c>
      <c r="BH42" s="98">
        <v>0</v>
      </c>
      <c r="BI42" s="98">
        <v>0</v>
      </c>
      <c r="BJ42" s="98">
        <v>0</v>
      </c>
      <c r="BK42" s="98"/>
      <c r="BL42" s="98"/>
      <c r="BM42" s="46">
        <v>0</v>
      </c>
      <c r="BO42" s="98">
        <v>0</v>
      </c>
      <c r="BP42" s="98">
        <v>0</v>
      </c>
      <c r="BQ42" s="98">
        <v>0</v>
      </c>
      <c r="BR42" s="46">
        <v>0</v>
      </c>
      <c r="BS42" s="46">
        <v>0</v>
      </c>
      <c r="BT42" s="46">
        <v>0</v>
      </c>
      <c r="BU42" s="46">
        <v>0</v>
      </c>
      <c r="BV42" s="46">
        <v>0</v>
      </c>
      <c r="BY42" s="46">
        <v>0</v>
      </c>
      <c r="CA42" s="98">
        <v>0</v>
      </c>
      <c r="CB42" s="98">
        <v>0</v>
      </c>
      <c r="CC42" s="98">
        <v>0</v>
      </c>
      <c r="CD42" s="46">
        <v>0</v>
      </c>
      <c r="CE42" s="46">
        <v>0</v>
      </c>
      <c r="CF42" s="46">
        <v>0</v>
      </c>
      <c r="CG42" s="46">
        <v>0</v>
      </c>
      <c r="CH42" s="46">
        <v>0</v>
      </c>
      <c r="CK42" s="46">
        <v>0</v>
      </c>
      <c r="CM42" s="98">
        <v>0</v>
      </c>
      <c r="CN42" s="98">
        <v>0</v>
      </c>
      <c r="CO42" s="98">
        <v>0</v>
      </c>
      <c r="CP42" s="46">
        <v>0</v>
      </c>
      <c r="CQ42" s="46">
        <v>0</v>
      </c>
      <c r="CR42" s="46">
        <v>0</v>
      </c>
      <c r="CS42" s="46">
        <v>0</v>
      </c>
      <c r="CT42" s="46">
        <v>0</v>
      </c>
      <c r="CW42" s="46">
        <v>0</v>
      </c>
      <c r="CY42" s="98">
        <v>0</v>
      </c>
      <c r="CZ42" s="98">
        <v>0</v>
      </c>
      <c r="DA42" s="98">
        <v>0</v>
      </c>
      <c r="DB42" s="46">
        <v>0</v>
      </c>
      <c r="DC42" s="46">
        <v>0</v>
      </c>
      <c r="DD42" s="46">
        <v>0</v>
      </c>
      <c r="DE42" s="46">
        <v>0</v>
      </c>
      <c r="DF42" s="46">
        <v>0</v>
      </c>
      <c r="DI42" s="98">
        <v>0</v>
      </c>
      <c r="DJ42" s="98"/>
      <c r="DK42" s="98">
        <v>0</v>
      </c>
      <c r="DL42" s="46">
        <v>0</v>
      </c>
      <c r="DM42" s="46">
        <v>0</v>
      </c>
      <c r="DN42" s="46">
        <v>0</v>
      </c>
      <c r="DO42" s="46">
        <v>0</v>
      </c>
      <c r="DP42" s="46">
        <v>0</v>
      </c>
      <c r="DQ42" s="46">
        <v>0</v>
      </c>
      <c r="DR42" s="98">
        <v>0</v>
      </c>
      <c r="DS42" s="98"/>
      <c r="DU42" s="46">
        <v>0</v>
      </c>
      <c r="DW42" s="46">
        <v>0</v>
      </c>
      <c r="DX42" s="46">
        <v>0</v>
      </c>
      <c r="DY42" s="46">
        <v>0</v>
      </c>
      <c r="DZ42" s="46">
        <v>0</v>
      </c>
      <c r="EA42" s="46">
        <v>0</v>
      </c>
      <c r="EB42" s="46">
        <v>0</v>
      </c>
      <c r="EC42" s="46">
        <v>0</v>
      </c>
      <c r="ED42" s="46">
        <v>0</v>
      </c>
      <c r="EG42" s="46">
        <v>0</v>
      </c>
      <c r="EI42" s="46">
        <v>0</v>
      </c>
      <c r="EJ42" s="46">
        <v>0</v>
      </c>
      <c r="EK42" s="46">
        <v>0</v>
      </c>
      <c r="EL42" s="46">
        <v>0</v>
      </c>
      <c r="EM42" s="46">
        <v>0</v>
      </c>
      <c r="EN42" s="46">
        <v>0</v>
      </c>
      <c r="EO42" s="46">
        <v>0</v>
      </c>
      <c r="EP42" s="46">
        <v>0</v>
      </c>
      <c r="ES42" s="46">
        <v>0</v>
      </c>
      <c r="EU42" s="46">
        <v>0</v>
      </c>
      <c r="EV42" s="46">
        <v>0</v>
      </c>
      <c r="EW42" s="46">
        <v>0</v>
      </c>
      <c r="EX42" s="46">
        <v>0</v>
      </c>
      <c r="EY42" s="46">
        <v>0</v>
      </c>
      <c r="EZ42" s="46">
        <v>0</v>
      </c>
      <c r="FE42" s="46">
        <v>0</v>
      </c>
      <c r="FG42" s="46">
        <v>0</v>
      </c>
      <c r="FH42" s="46">
        <v>0</v>
      </c>
      <c r="FI42" s="98">
        <v>0</v>
      </c>
      <c r="FJ42" s="98">
        <v>0</v>
      </c>
      <c r="FK42" s="46">
        <v>0</v>
      </c>
      <c r="FL42" s="46">
        <v>0</v>
      </c>
      <c r="FQ42" s="46">
        <v>0</v>
      </c>
      <c r="FS42" s="46">
        <v>0</v>
      </c>
      <c r="FT42" s="46">
        <v>0</v>
      </c>
      <c r="FU42" s="46">
        <v>0</v>
      </c>
      <c r="FV42" s="46">
        <v>0</v>
      </c>
      <c r="FW42" s="46">
        <v>0</v>
      </c>
      <c r="FX42" s="46">
        <v>0</v>
      </c>
      <c r="GC42" s="46">
        <v>0</v>
      </c>
      <c r="GE42" s="46">
        <v>0</v>
      </c>
      <c r="GF42" s="46">
        <v>0</v>
      </c>
      <c r="GG42" s="46">
        <v>0</v>
      </c>
      <c r="GH42" s="46">
        <v>0</v>
      </c>
      <c r="GI42" s="46">
        <v>0</v>
      </c>
      <c r="GJ42" s="46">
        <v>0</v>
      </c>
      <c r="GO42" s="46">
        <v>0</v>
      </c>
      <c r="GP42" s="46">
        <v>0</v>
      </c>
      <c r="GQ42" s="46">
        <v>0</v>
      </c>
      <c r="GR42" s="46">
        <v>0</v>
      </c>
      <c r="GS42" s="46">
        <v>0</v>
      </c>
      <c r="GT42" s="46">
        <v>0</v>
      </c>
      <c r="GU42" s="46">
        <v>0</v>
      </c>
      <c r="GV42" s="46">
        <v>0</v>
      </c>
      <c r="GW42" s="46">
        <v>0</v>
      </c>
      <c r="GX42" s="46">
        <v>0</v>
      </c>
      <c r="GY42" s="46">
        <v>0</v>
      </c>
      <c r="HA42" s="46">
        <v>0</v>
      </c>
      <c r="HB42" s="46">
        <v>0</v>
      </c>
      <c r="HC42" s="46">
        <v>0</v>
      </c>
      <c r="HD42" s="46">
        <v>0</v>
      </c>
      <c r="HE42" s="46">
        <v>0</v>
      </c>
      <c r="HI42" s="46">
        <v>0</v>
      </c>
      <c r="HJ42" s="46">
        <v>0</v>
      </c>
      <c r="HK42" s="46">
        <v>0</v>
      </c>
      <c r="HL42" s="46">
        <v>0</v>
      </c>
      <c r="HM42" s="46">
        <v>0</v>
      </c>
      <c r="HN42" s="46">
        <v>0</v>
      </c>
      <c r="HO42" s="46">
        <v>0</v>
      </c>
      <c r="HP42" s="46">
        <v>0</v>
      </c>
      <c r="HQ42" s="46">
        <v>0</v>
      </c>
      <c r="HR42" s="46">
        <v>0</v>
      </c>
      <c r="HS42" s="46">
        <v>0</v>
      </c>
      <c r="HT42" s="46">
        <v>0</v>
      </c>
      <c r="HU42" s="46">
        <v>0</v>
      </c>
      <c r="HY42" s="46">
        <v>0</v>
      </c>
      <c r="HZ42" s="46">
        <v>0</v>
      </c>
      <c r="IA42" s="46">
        <v>0</v>
      </c>
      <c r="IB42" s="46">
        <v>0</v>
      </c>
      <c r="IC42" s="46">
        <v>0</v>
      </c>
      <c r="ID42" s="46">
        <v>0</v>
      </c>
      <c r="IE42" s="46">
        <v>0</v>
      </c>
      <c r="IF42" s="46">
        <v>0</v>
      </c>
      <c r="IG42" s="46">
        <v>0</v>
      </c>
      <c r="IH42" s="46">
        <v>0</v>
      </c>
      <c r="II42" s="46">
        <v>0</v>
      </c>
      <c r="IJ42" s="46">
        <v>0</v>
      </c>
      <c r="IK42" s="46">
        <v>0</v>
      </c>
      <c r="IO42" s="46">
        <v>0</v>
      </c>
      <c r="IP42" s="46">
        <v>0</v>
      </c>
      <c r="IQ42" s="46">
        <v>0</v>
      </c>
      <c r="IR42" s="46">
        <v>0</v>
      </c>
      <c r="IS42" s="46">
        <v>0</v>
      </c>
      <c r="IT42" s="46">
        <v>0</v>
      </c>
      <c r="IU42" s="46">
        <v>0</v>
      </c>
      <c r="IV42" s="46">
        <v>0</v>
      </c>
      <c r="IW42" s="46">
        <v>0</v>
      </c>
      <c r="IY42" s="46">
        <v>0</v>
      </c>
      <c r="IZ42" s="46">
        <v>0</v>
      </c>
      <c r="JA42" s="46">
        <v>0</v>
      </c>
      <c r="JD42" s="46">
        <v>0</v>
      </c>
      <c r="JE42" s="46">
        <v>0</v>
      </c>
      <c r="JF42" s="46">
        <v>0</v>
      </c>
      <c r="JG42" s="46">
        <v>0</v>
      </c>
      <c r="JH42" s="46">
        <v>0</v>
      </c>
      <c r="JI42" s="46">
        <v>0</v>
      </c>
      <c r="JK42" s="46">
        <v>0</v>
      </c>
      <c r="JL42" s="46">
        <v>0</v>
      </c>
      <c r="JN42" s="46">
        <v>0</v>
      </c>
      <c r="JO42" s="46">
        <v>0</v>
      </c>
      <c r="JP42" s="46">
        <v>0</v>
      </c>
      <c r="JS42" s="46">
        <v>0</v>
      </c>
      <c r="JT42" s="46">
        <v>0</v>
      </c>
      <c r="JU42" s="46">
        <v>0</v>
      </c>
      <c r="JV42" s="46">
        <v>0</v>
      </c>
      <c r="JW42" s="46">
        <v>0</v>
      </c>
      <c r="KA42" s="46">
        <v>0</v>
      </c>
      <c r="KC42" s="46">
        <v>0</v>
      </c>
      <c r="KD42" s="46">
        <v>0</v>
      </c>
      <c r="KE42" s="46">
        <v>0</v>
      </c>
      <c r="KH42" s="46">
        <v>0</v>
      </c>
      <c r="KI42" s="46">
        <v>0</v>
      </c>
      <c r="KJ42" s="46">
        <v>0</v>
      </c>
      <c r="KK42" s="46">
        <v>0</v>
      </c>
      <c r="KL42" s="46">
        <v>0</v>
      </c>
      <c r="KP42" s="46">
        <v>0</v>
      </c>
      <c r="KR42" s="46">
        <v>0</v>
      </c>
      <c r="KS42" s="46">
        <v>0</v>
      </c>
      <c r="KT42" s="46">
        <v>0</v>
      </c>
      <c r="KW42" s="46">
        <v>0</v>
      </c>
      <c r="KX42" s="46">
        <v>0</v>
      </c>
      <c r="KY42" s="46">
        <v>0</v>
      </c>
      <c r="KZ42" s="46">
        <v>0</v>
      </c>
      <c r="LA42" s="46">
        <v>0</v>
      </c>
      <c r="LE42" s="46">
        <v>0</v>
      </c>
      <c r="LG42" s="46">
        <v>0</v>
      </c>
      <c r="LH42" s="46">
        <v>0</v>
      </c>
      <c r="LI42" s="46">
        <v>0</v>
      </c>
      <c r="LL42" s="46">
        <v>0</v>
      </c>
      <c r="LM42" s="46">
        <v>0</v>
      </c>
      <c r="LN42" s="46">
        <v>0</v>
      </c>
      <c r="LO42" s="46">
        <v>0</v>
      </c>
      <c r="LP42" s="46">
        <v>0</v>
      </c>
      <c r="LQ42" s="46">
        <v>0</v>
      </c>
      <c r="LR42" s="46">
        <v>0</v>
      </c>
      <c r="LS42" s="46">
        <v>0</v>
      </c>
      <c r="LT42" s="46">
        <v>0</v>
      </c>
      <c r="LV42" s="46" t="s">
        <v>329</v>
      </c>
    </row>
    <row r="43" spans="1:334">
      <c r="A43" s="74">
        <v>310002646</v>
      </c>
      <c r="B43" s="74">
        <v>310002646</v>
      </c>
      <c r="C43" s="46" t="s">
        <v>33</v>
      </c>
      <c r="D43" s="98">
        <v>36125</v>
      </c>
      <c r="E43" s="98">
        <v>80357.142857142855</v>
      </c>
      <c r="F43" s="98"/>
      <c r="G43" s="98">
        <v>22039.11472137487</v>
      </c>
      <c r="H43" s="98">
        <v>0</v>
      </c>
      <c r="I43" s="98">
        <v>16423.11472137487</v>
      </c>
      <c r="J43" s="98">
        <v>5616</v>
      </c>
      <c r="K43" s="98">
        <v>0</v>
      </c>
      <c r="L43" s="98">
        <v>0</v>
      </c>
      <c r="M43" s="98">
        <v>0</v>
      </c>
      <c r="N43" s="98">
        <v>0</v>
      </c>
      <c r="O43" s="98"/>
      <c r="P43" s="98"/>
      <c r="Q43" s="98">
        <v>0</v>
      </c>
      <c r="R43" s="98"/>
      <c r="S43" s="98">
        <v>21258.233011385611</v>
      </c>
      <c r="T43" s="98">
        <v>0</v>
      </c>
      <c r="U43" s="98">
        <v>13266.233011385611</v>
      </c>
      <c r="V43" s="98">
        <v>7992</v>
      </c>
      <c r="W43" s="98">
        <v>0</v>
      </c>
      <c r="X43" s="98">
        <v>0</v>
      </c>
      <c r="Y43" s="98">
        <v>0</v>
      </c>
      <c r="Z43" s="98">
        <v>0</v>
      </c>
      <c r="AA43" s="98"/>
      <c r="AB43" s="98"/>
      <c r="AC43" s="98">
        <v>0</v>
      </c>
      <c r="AD43" s="98"/>
      <c r="AE43" s="98">
        <v>17095.26628786252</v>
      </c>
      <c r="AF43" s="98">
        <v>0</v>
      </c>
      <c r="AG43" s="98">
        <v>10327.266287862518</v>
      </c>
      <c r="AH43" s="98">
        <v>6768</v>
      </c>
      <c r="AI43" s="98">
        <v>0</v>
      </c>
      <c r="AJ43" s="98">
        <v>0</v>
      </c>
      <c r="AK43" s="98">
        <v>0</v>
      </c>
      <c r="AL43" s="98">
        <v>0</v>
      </c>
      <c r="AM43" s="98"/>
      <c r="AN43" s="98"/>
      <c r="AO43" s="98">
        <v>0</v>
      </c>
      <c r="AP43" s="98"/>
      <c r="AQ43" s="98">
        <v>14374.214550805587</v>
      </c>
      <c r="AR43" s="98">
        <v>0</v>
      </c>
      <c r="AS43" s="98">
        <v>7606.2145508055874</v>
      </c>
      <c r="AT43" s="98">
        <v>6768</v>
      </c>
      <c r="AU43" s="98">
        <v>0</v>
      </c>
      <c r="AV43" s="98">
        <v>0</v>
      </c>
      <c r="AW43" s="98">
        <v>0</v>
      </c>
      <c r="AX43" s="98">
        <v>0</v>
      </c>
      <c r="AY43" s="98"/>
      <c r="AZ43" s="98"/>
      <c r="BA43" s="98">
        <v>0</v>
      </c>
      <c r="BB43" s="98"/>
      <c r="BC43" s="98">
        <v>26801.926521697522</v>
      </c>
      <c r="BD43" s="98">
        <v>4767.7447071569159</v>
      </c>
      <c r="BE43" s="98">
        <v>17784.181814540607</v>
      </c>
      <c r="BF43" s="98">
        <v>4250</v>
      </c>
      <c r="BG43" s="98">
        <v>0</v>
      </c>
      <c r="BH43" s="98">
        <v>0</v>
      </c>
      <c r="BI43" s="98">
        <v>0</v>
      </c>
      <c r="BJ43" s="98">
        <v>0</v>
      </c>
      <c r="BK43" s="98"/>
      <c r="BL43" s="98"/>
      <c r="BM43" s="46">
        <v>0</v>
      </c>
      <c r="BO43" s="98">
        <v>20654.579530994968</v>
      </c>
      <c r="BP43" s="98">
        <v>3940.9889012515796</v>
      </c>
      <c r="BQ43" s="98">
        <v>12463.590629743388</v>
      </c>
      <c r="BR43" s="46">
        <v>4250</v>
      </c>
      <c r="BS43" s="46">
        <v>0</v>
      </c>
      <c r="BT43" s="46">
        <v>0</v>
      </c>
      <c r="BU43" s="46">
        <v>0</v>
      </c>
      <c r="BV43" s="46">
        <v>0</v>
      </c>
      <c r="BY43" s="46">
        <v>73928.57142857142</v>
      </c>
      <c r="CA43" s="98">
        <v>19980.474485039882</v>
      </c>
      <c r="CB43" s="98">
        <v>3826.2115225575631</v>
      </c>
      <c r="CC43" s="98">
        <v>11904.262962482318</v>
      </c>
      <c r="CD43" s="46">
        <v>4250</v>
      </c>
      <c r="CE43" s="46">
        <v>0</v>
      </c>
      <c r="CF43" s="46">
        <v>0</v>
      </c>
      <c r="CG43" s="46">
        <v>0</v>
      </c>
      <c r="CH43" s="46">
        <v>0</v>
      </c>
      <c r="CK43" s="46">
        <v>0</v>
      </c>
      <c r="CM43" s="98">
        <v>16140.260121608288</v>
      </c>
      <c r="CN43" s="98">
        <v>2954.620803099876</v>
      </c>
      <c r="CO43" s="98">
        <v>8935.6393185084125</v>
      </c>
      <c r="CP43" s="46">
        <v>4250</v>
      </c>
      <c r="CQ43" s="46">
        <v>0</v>
      </c>
      <c r="CR43" s="46">
        <v>0</v>
      </c>
      <c r="CS43" s="46">
        <v>0</v>
      </c>
      <c r="CT43" s="46">
        <v>0</v>
      </c>
      <c r="CW43" s="46">
        <v>119928.57142857142</v>
      </c>
      <c r="CY43" s="98">
        <v>30248</v>
      </c>
      <c r="CZ43" s="98">
        <v>5368</v>
      </c>
      <c r="DA43" s="98">
        <v>19755</v>
      </c>
      <c r="DB43" s="46">
        <v>5125</v>
      </c>
      <c r="DC43" s="46">
        <v>0</v>
      </c>
      <c r="DD43" s="46">
        <v>0</v>
      </c>
      <c r="DE43" s="46">
        <v>0</v>
      </c>
      <c r="DF43" s="46">
        <v>0</v>
      </c>
      <c r="DI43" s="98">
        <v>0</v>
      </c>
      <c r="DJ43" s="98"/>
      <c r="DK43" s="98">
        <v>22493.699999999997</v>
      </c>
      <c r="DL43" s="46">
        <v>3448</v>
      </c>
      <c r="DM43" s="46">
        <v>13920.699999999999</v>
      </c>
      <c r="DN43" s="46">
        <v>5125</v>
      </c>
      <c r="DO43" s="46">
        <v>0</v>
      </c>
      <c r="DP43" s="46">
        <v>0</v>
      </c>
      <c r="DQ43" s="46">
        <v>0</v>
      </c>
      <c r="DR43" s="98">
        <v>0</v>
      </c>
      <c r="DS43" s="98"/>
      <c r="DU43" s="46">
        <v>0</v>
      </c>
      <c r="DW43" s="46">
        <v>21845.5</v>
      </c>
      <c r="DX43" s="46">
        <v>3307</v>
      </c>
      <c r="DY43" s="46">
        <v>13413.5</v>
      </c>
      <c r="DZ43" s="46">
        <v>5125</v>
      </c>
      <c r="EA43" s="46">
        <v>0</v>
      </c>
      <c r="EB43" s="46">
        <v>0</v>
      </c>
      <c r="EC43" s="46">
        <v>0</v>
      </c>
      <c r="ED43" s="46">
        <v>0</v>
      </c>
      <c r="EG43" s="46">
        <v>0</v>
      </c>
      <c r="EI43" s="46">
        <v>18570.8</v>
      </c>
      <c r="EJ43" s="46">
        <v>3330</v>
      </c>
      <c r="EK43" s="46">
        <v>10115.799999999999</v>
      </c>
      <c r="EL43" s="46">
        <v>5125</v>
      </c>
      <c r="EM43" s="46">
        <v>0</v>
      </c>
      <c r="EN43" s="46">
        <v>0</v>
      </c>
      <c r="EO43" s="46">
        <v>0</v>
      </c>
      <c r="EP43" s="46">
        <v>0</v>
      </c>
      <c r="ES43" s="46">
        <v>0</v>
      </c>
      <c r="EU43" s="46">
        <v>20236</v>
      </c>
      <c r="EV43" s="46">
        <v>4221</v>
      </c>
      <c r="EW43" s="46">
        <v>6907</v>
      </c>
      <c r="EX43" s="46">
        <v>9108</v>
      </c>
      <c r="EY43" s="46">
        <v>0</v>
      </c>
      <c r="EZ43" s="46">
        <v>0</v>
      </c>
      <c r="FE43" s="46">
        <v>0</v>
      </c>
      <c r="FG43" s="46">
        <v>20236</v>
      </c>
      <c r="FH43" s="46">
        <v>4221</v>
      </c>
      <c r="FI43" s="47">
        <v>6907</v>
      </c>
      <c r="FJ43" s="47">
        <v>9108</v>
      </c>
      <c r="FK43" s="46">
        <v>0</v>
      </c>
      <c r="FL43" s="46">
        <v>0</v>
      </c>
      <c r="FQ43" s="46">
        <v>0</v>
      </c>
      <c r="FS43" s="46">
        <v>20236</v>
      </c>
      <c r="FT43" s="46">
        <v>4221</v>
      </c>
      <c r="FU43" s="46">
        <v>6907</v>
      </c>
      <c r="FV43" s="46">
        <v>9108</v>
      </c>
      <c r="FW43" s="46">
        <v>0</v>
      </c>
      <c r="FX43" s="46">
        <v>0</v>
      </c>
      <c r="GC43" s="46">
        <v>0</v>
      </c>
      <c r="GE43" s="46">
        <v>20236</v>
      </c>
      <c r="GF43" s="46">
        <v>4221</v>
      </c>
      <c r="GG43" s="46">
        <v>6907</v>
      </c>
      <c r="GH43" s="46">
        <v>9108</v>
      </c>
      <c r="GI43" s="46">
        <v>0</v>
      </c>
      <c r="GJ43" s="46">
        <v>0</v>
      </c>
      <c r="GO43" s="46">
        <v>47622.828571428588</v>
      </c>
      <c r="GP43" s="46">
        <v>0</v>
      </c>
      <c r="GQ43" s="46">
        <v>47622.828571428588</v>
      </c>
      <c r="GR43" s="46">
        <v>27144</v>
      </c>
      <c r="GS43" s="46">
        <v>0</v>
      </c>
      <c r="GT43" s="46">
        <v>0</v>
      </c>
      <c r="GU43" s="46">
        <v>0</v>
      </c>
      <c r="GV43" s="46">
        <v>0</v>
      </c>
      <c r="GW43" s="46">
        <v>74766.828571428588</v>
      </c>
      <c r="GX43" s="46">
        <v>0</v>
      </c>
      <c r="GY43" s="46">
        <v>0</v>
      </c>
      <c r="GZ43" s="46">
        <v>0</v>
      </c>
      <c r="HA43" s="46">
        <v>36125</v>
      </c>
      <c r="HB43" s="46">
        <v>80357.142857142855</v>
      </c>
      <c r="HC43" s="46">
        <v>116482.14285714286</v>
      </c>
      <c r="HD43" s="46">
        <v>41715.314285714267</v>
      </c>
      <c r="HE43" s="46">
        <v>14.973686839846199</v>
      </c>
      <c r="HF43" s="46">
        <v>45383</v>
      </c>
      <c r="HG43" s="46">
        <v>45424</v>
      </c>
      <c r="HI43" s="46">
        <v>66577.240659340663</v>
      </c>
      <c r="HJ43" s="46">
        <v>15489.565934065937</v>
      </c>
      <c r="HK43" s="46">
        <v>51087.67472527473</v>
      </c>
      <c r="HL43" s="46">
        <v>17000</v>
      </c>
      <c r="HM43" s="46">
        <v>0</v>
      </c>
      <c r="HN43" s="46">
        <v>0</v>
      </c>
      <c r="HO43" s="46">
        <v>0</v>
      </c>
      <c r="HP43" s="46">
        <v>0</v>
      </c>
      <c r="HQ43" s="46">
        <v>83577.240659340663</v>
      </c>
      <c r="HR43" s="46">
        <v>73928.57142857142</v>
      </c>
      <c r="HS43" s="46">
        <v>115643.88571428569</v>
      </c>
      <c r="HT43" s="46">
        <v>32066.645054945024</v>
      </c>
      <c r="HU43" s="46">
        <v>10.326535044208233</v>
      </c>
      <c r="HV43" s="46">
        <v>45424</v>
      </c>
      <c r="HW43" s="46" t="s">
        <v>1194</v>
      </c>
      <c r="HY43" s="46">
        <v>72658</v>
      </c>
      <c r="HZ43" s="46">
        <v>15453</v>
      </c>
      <c r="IA43" s="46">
        <v>57205</v>
      </c>
      <c r="IB43" s="46">
        <v>20500</v>
      </c>
      <c r="IC43" s="46">
        <v>0</v>
      </c>
      <c r="ID43" s="46">
        <v>0</v>
      </c>
      <c r="IE43" s="46">
        <v>0</v>
      </c>
      <c r="IF43" s="46">
        <v>0</v>
      </c>
      <c r="IG43" s="46">
        <v>93158</v>
      </c>
      <c r="IH43" s="46">
        <v>119928.57142857142</v>
      </c>
      <c r="II43" s="46">
        <v>151995.21648351644</v>
      </c>
      <c r="IJ43" s="46">
        <v>58837.216483516444</v>
      </c>
      <c r="IK43" s="46">
        <v>18.947556779938314</v>
      </c>
      <c r="IL43" s="46" t="s">
        <v>1194</v>
      </c>
      <c r="IO43" s="46">
        <v>44512</v>
      </c>
      <c r="IP43" s="46">
        <v>16884</v>
      </c>
      <c r="IQ43" s="46">
        <v>27628</v>
      </c>
      <c r="IR43" s="46">
        <v>36432</v>
      </c>
      <c r="IS43" s="46">
        <v>0</v>
      </c>
      <c r="IT43" s="46">
        <v>0</v>
      </c>
      <c r="IU43" s="46">
        <v>0</v>
      </c>
      <c r="IV43" s="46">
        <v>0</v>
      </c>
      <c r="IW43" s="46">
        <v>80944</v>
      </c>
      <c r="IY43" s="46">
        <v>58837.216483516444</v>
      </c>
      <c r="IZ43" s="46">
        <v>-22106.783516483556</v>
      </c>
      <c r="JA43" s="46">
        <v>-8.193362145366013</v>
      </c>
      <c r="JD43" s="46">
        <v>44159</v>
      </c>
      <c r="JE43" s="46">
        <v>17014</v>
      </c>
      <c r="JF43" s="46">
        <v>27145</v>
      </c>
      <c r="JG43" s="46">
        <v>37524</v>
      </c>
      <c r="JH43" s="46">
        <v>0</v>
      </c>
      <c r="JI43" s="46" t="s">
        <v>1086</v>
      </c>
      <c r="JK43" s="46">
        <v>0</v>
      </c>
      <c r="JL43" s="46">
        <v>81683</v>
      </c>
      <c r="JN43" s="46">
        <v>-22106.783516483556</v>
      </c>
      <c r="JO43" s="46">
        <v>-103789.78351648356</v>
      </c>
      <c r="JP43" s="46">
        <v>-38.119235403872366</v>
      </c>
      <c r="JS43" s="46">
        <v>42081</v>
      </c>
      <c r="JT43" s="46">
        <v>16565</v>
      </c>
      <c r="JU43" s="46">
        <v>25516</v>
      </c>
      <c r="JV43" s="46">
        <v>36206</v>
      </c>
      <c r="JW43" s="46">
        <v>0</v>
      </c>
      <c r="KA43" s="46">
        <v>78287</v>
      </c>
      <c r="KC43" s="46">
        <v>-103789.78351648356</v>
      </c>
      <c r="KD43" s="46">
        <v>-182076.78351648356</v>
      </c>
      <c r="KE43" s="46">
        <v>-69.772803983988481</v>
      </c>
      <c r="KH43" s="46">
        <v>0</v>
      </c>
      <c r="KI43" s="46">
        <v>0</v>
      </c>
      <c r="KJ43" s="46">
        <v>0</v>
      </c>
      <c r="KK43" s="46">
        <v>0</v>
      </c>
      <c r="KL43" s="46">
        <v>0</v>
      </c>
      <c r="KP43" s="46">
        <v>0</v>
      </c>
      <c r="KR43" s="46">
        <v>-182076.78351648356</v>
      </c>
      <c r="KS43" s="46">
        <v>-182076.78351648356</v>
      </c>
      <c r="KT43" s="46">
        <v>0</v>
      </c>
      <c r="KW43" s="46">
        <v>0</v>
      </c>
      <c r="KX43" s="46">
        <v>0</v>
      </c>
      <c r="KY43" s="46">
        <v>0</v>
      </c>
      <c r="KZ43" s="46">
        <v>0</v>
      </c>
      <c r="LA43" s="46">
        <v>0</v>
      </c>
      <c r="LE43" s="46">
        <v>0</v>
      </c>
      <c r="LG43" s="46">
        <v>-182076.78351648356</v>
      </c>
      <c r="LH43" s="46">
        <v>-182076.78351648356</v>
      </c>
      <c r="LI43" s="46">
        <v>0</v>
      </c>
      <c r="LL43" s="46">
        <v>74766.828571428588</v>
      </c>
      <c r="LM43" s="46">
        <v>83577.240659340663</v>
      </c>
      <c r="LN43" s="46">
        <v>93158</v>
      </c>
      <c r="LO43" s="46">
        <v>80944</v>
      </c>
      <c r="LP43" s="46">
        <v>81683</v>
      </c>
      <c r="LQ43" s="46">
        <v>78287</v>
      </c>
      <c r="LR43" s="46">
        <v>0</v>
      </c>
      <c r="LS43" s="46">
        <v>0</v>
      </c>
      <c r="LT43" s="46">
        <v>492416.06923076924</v>
      </c>
      <c r="LV43" s="46" t="s">
        <v>329</v>
      </c>
    </row>
    <row r="44" spans="1:334">
      <c r="A44" s="74">
        <v>310003145</v>
      </c>
      <c r="B44" s="74">
        <v>310003145</v>
      </c>
      <c r="C44" s="46" t="s">
        <v>331</v>
      </c>
      <c r="D44" s="98">
        <v>264</v>
      </c>
      <c r="E44" s="98">
        <v>0</v>
      </c>
      <c r="F44" s="98"/>
      <c r="G44" s="98">
        <v>0</v>
      </c>
      <c r="H44" s="98">
        <v>0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/>
      <c r="P44" s="98"/>
      <c r="Q44" s="98">
        <v>0</v>
      </c>
      <c r="R44" s="98"/>
      <c r="S44" s="98">
        <v>0</v>
      </c>
      <c r="T44" s="98">
        <v>0</v>
      </c>
      <c r="U44" s="98">
        <v>0</v>
      </c>
      <c r="V44" s="98">
        <v>0</v>
      </c>
      <c r="W44" s="98">
        <v>0</v>
      </c>
      <c r="X44" s="98">
        <v>0</v>
      </c>
      <c r="Y44" s="98">
        <v>0</v>
      </c>
      <c r="Z44" s="98">
        <v>0</v>
      </c>
      <c r="AA44" s="98"/>
      <c r="AB44" s="98"/>
      <c r="AC44" s="98">
        <v>0</v>
      </c>
      <c r="AD44" s="98"/>
      <c r="AE44" s="98">
        <v>0</v>
      </c>
      <c r="AF44" s="98">
        <v>0</v>
      </c>
      <c r="AG44" s="98">
        <v>0</v>
      </c>
      <c r="AH44" s="98">
        <v>0</v>
      </c>
      <c r="AI44" s="98">
        <v>0</v>
      </c>
      <c r="AJ44" s="98">
        <v>0</v>
      </c>
      <c r="AK44" s="98">
        <v>0</v>
      </c>
      <c r="AL44" s="98">
        <v>0</v>
      </c>
      <c r="AM44" s="98"/>
      <c r="AN44" s="98"/>
      <c r="AO44" s="98">
        <v>0</v>
      </c>
      <c r="AP44" s="98"/>
      <c r="AQ44" s="98">
        <v>0</v>
      </c>
      <c r="AR44" s="98">
        <v>0</v>
      </c>
      <c r="AS44" s="98">
        <v>0</v>
      </c>
      <c r="AT44" s="98">
        <v>0</v>
      </c>
      <c r="AU44" s="98">
        <v>0</v>
      </c>
      <c r="AV44" s="98">
        <v>0</v>
      </c>
      <c r="AW44" s="98">
        <v>0</v>
      </c>
      <c r="AX44" s="98">
        <v>0</v>
      </c>
      <c r="AY44" s="98"/>
      <c r="AZ44" s="98"/>
      <c r="BA44" s="98">
        <v>0</v>
      </c>
      <c r="BB44" s="98"/>
      <c r="BC44" s="98">
        <v>0</v>
      </c>
      <c r="BD44" s="98">
        <v>0</v>
      </c>
      <c r="BE44" s="98">
        <v>0</v>
      </c>
      <c r="BF44" s="98">
        <v>0</v>
      </c>
      <c r="BG44" s="98">
        <v>0</v>
      </c>
      <c r="BH44" s="98">
        <v>0</v>
      </c>
      <c r="BI44" s="98">
        <v>0</v>
      </c>
      <c r="BJ44" s="98">
        <v>0</v>
      </c>
      <c r="BK44" s="98"/>
      <c r="BL44" s="98"/>
      <c r="BM44" s="46">
        <v>0</v>
      </c>
      <c r="BO44" s="98">
        <v>0</v>
      </c>
      <c r="BP44" s="98">
        <v>0</v>
      </c>
      <c r="BQ44" s="98">
        <v>0</v>
      </c>
      <c r="BR44" s="46">
        <v>0</v>
      </c>
      <c r="BS44" s="46">
        <v>0</v>
      </c>
      <c r="BT44" s="46">
        <v>0</v>
      </c>
      <c r="BU44" s="46">
        <v>0</v>
      </c>
      <c r="BV44" s="46">
        <v>0</v>
      </c>
      <c r="BY44" s="46">
        <v>0</v>
      </c>
      <c r="CA44" s="98">
        <v>0</v>
      </c>
      <c r="CB44" s="98">
        <v>0</v>
      </c>
      <c r="CC44" s="98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K44" s="46">
        <v>0</v>
      </c>
      <c r="CM44" s="98">
        <v>0</v>
      </c>
      <c r="CN44" s="98">
        <v>0</v>
      </c>
      <c r="CO44" s="98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W44" s="46">
        <v>0</v>
      </c>
      <c r="CY44" s="98">
        <v>0</v>
      </c>
      <c r="CZ44" s="98">
        <v>0</v>
      </c>
      <c r="DA44" s="98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I44" s="98">
        <v>0</v>
      </c>
      <c r="DJ44" s="98"/>
      <c r="DK44" s="98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98">
        <v>0</v>
      </c>
      <c r="DS44" s="98"/>
      <c r="DU44" s="46">
        <v>0</v>
      </c>
      <c r="DW44" s="46">
        <v>0</v>
      </c>
      <c r="DX44" s="46">
        <v>0</v>
      </c>
      <c r="DY44" s="46">
        <v>0</v>
      </c>
      <c r="DZ44" s="46">
        <v>0</v>
      </c>
      <c r="EA44" s="46">
        <v>0</v>
      </c>
      <c r="EB44" s="46">
        <v>0</v>
      </c>
      <c r="EC44" s="46">
        <v>0</v>
      </c>
      <c r="ED44" s="46">
        <v>0</v>
      </c>
      <c r="EG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S44" s="46">
        <v>0</v>
      </c>
      <c r="EU44" s="46">
        <v>348.75</v>
      </c>
      <c r="EV44" s="46">
        <v>0</v>
      </c>
      <c r="EW44" s="46">
        <v>0</v>
      </c>
      <c r="EX44" s="46">
        <v>0</v>
      </c>
      <c r="EY44" s="46">
        <v>348.75</v>
      </c>
      <c r="EZ44" s="46">
        <v>0</v>
      </c>
      <c r="FE44" s="46">
        <v>0</v>
      </c>
      <c r="FG44" s="46">
        <v>348.75</v>
      </c>
      <c r="FH44" s="46">
        <v>0</v>
      </c>
      <c r="FI44" s="98">
        <v>0</v>
      </c>
      <c r="FJ44" s="98">
        <v>0</v>
      </c>
      <c r="FK44" s="46">
        <v>348.75</v>
      </c>
      <c r="FL44" s="46">
        <v>0</v>
      </c>
      <c r="FQ44" s="46">
        <v>0</v>
      </c>
      <c r="FS44" s="46">
        <v>348.75</v>
      </c>
      <c r="FT44" s="46">
        <v>0</v>
      </c>
      <c r="FU44" s="46">
        <v>0</v>
      </c>
      <c r="FV44" s="46">
        <v>0</v>
      </c>
      <c r="FW44" s="46">
        <v>348.75</v>
      </c>
      <c r="FX44" s="46">
        <v>0</v>
      </c>
      <c r="GC44" s="46">
        <v>0</v>
      </c>
      <c r="GE44" s="46">
        <v>348.75</v>
      </c>
      <c r="GF44" s="46">
        <v>0</v>
      </c>
      <c r="GG44" s="46">
        <v>0</v>
      </c>
      <c r="GH44" s="46">
        <v>0</v>
      </c>
      <c r="GI44" s="46">
        <v>348.75</v>
      </c>
      <c r="GJ44" s="46">
        <v>0</v>
      </c>
      <c r="GO44" s="46">
        <v>0</v>
      </c>
      <c r="GP44" s="46">
        <v>0</v>
      </c>
      <c r="GQ44" s="46">
        <v>0</v>
      </c>
      <c r="GR44" s="46">
        <v>0</v>
      </c>
      <c r="GS44" s="46">
        <v>0</v>
      </c>
      <c r="GT44" s="46">
        <v>0</v>
      </c>
      <c r="GU44" s="46">
        <v>0</v>
      </c>
      <c r="GV44" s="46">
        <v>0</v>
      </c>
      <c r="GW44" s="46">
        <v>0</v>
      </c>
      <c r="GX44" s="46">
        <v>0</v>
      </c>
      <c r="GY44" s="46">
        <v>0</v>
      </c>
      <c r="HA44" s="46">
        <v>264</v>
      </c>
      <c r="HB44" s="46">
        <v>0</v>
      </c>
      <c r="HC44" s="46">
        <v>264</v>
      </c>
      <c r="HD44" s="46">
        <v>264</v>
      </c>
      <c r="HE44" s="46">
        <v>0</v>
      </c>
      <c r="HI44" s="46">
        <v>0</v>
      </c>
      <c r="HJ44" s="46">
        <v>0</v>
      </c>
      <c r="HK44" s="46">
        <v>0</v>
      </c>
      <c r="HL44" s="46">
        <v>0</v>
      </c>
      <c r="HM44" s="46">
        <v>0</v>
      </c>
      <c r="HN44" s="46">
        <v>0</v>
      </c>
      <c r="HO44" s="46">
        <v>0</v>
      </c>
      <c r="HP44" s="46">
        <v>0</v>
      </c>
      <c r="HQ44" s="46">
        <v>0</v>
      </c>
      <c r="HR44" s="46">
        <v>0</v>
      </c>
      <c r="HS44" s="46">
        <v>264</v>
      </c>
      <c r="HT44" s="46">
        <v>264</v>
      </c>
      <c r="HU44" s="46">
        <v>0</v>
      </c>
      <c r="HY44" s="46">
        <v>0</v>
      </c>
      <c r="HZ44" s="46">
        <v>0</v>
      </c>
      <c r="IA44" s="46">
        <v>0</v>
      </c>
      <c r="IB44" s="46">
        <v>0</v>
      </c>
      <c r="IC44" s="46">
        <v>0</v>
      </c>
      <c r="ID44" s="46">
        <v>0</v>
      </c>
      <c r="IE44" s="46">
        <v>0</v>
      </c>
      <c r="IF44" s="46">
        <v>0</v>
      </c>
      <c r="IG44" s="46">
        <v>0</v>
      </c>
      <c r="IH44" s="46">
        <v>0</v>
      </c>
      <c r="II44" s="46">
        <v>264</v>
      </c>
      <c r="IJ44" s="46">
        <v>264</v>
      </c>
      <c r="IK44" s="46">
        <v>0</v>
      </c>
      <c r="IO44" s="46">
        <v>0</v>
      </c>
      <c r="IP44" s="46">
        <v>0</v>
      </c>
      <c r="IQ44" s="46">
        <v>0</v>
      </c>
      <c r="IR44" s="46">
        <v>0</v>
      </c>
      <c r="IS44" s="46">
        <v>1395</v>
      </c>
      <c r="IT44" s="46">
        <v>0</v>
      </c>
      <c r="IU44" s="46">
        <v>0</v>
      </c>
      <c r="IV44" s="46">
        <v>0</v>
      </c>
      <c r="IW44" s="46">
        <v>1395</v>
      </c>
      <c r="IY44" s="46">
        <v>264</v>
      </c>
      <c r="IZ44" s="46">
        <v>-1131</v>
      </c>
      <c r="JA44" s="46">
        <v>-24.322580645161292</v>
      </c>
      <c r="JD44" s="46">
        <v>0</v>
      </c>
      <c r="JE44" s="46">
        <v>0</v>
      </c>
      <c r="JF44" s="46">
        <v>0</v>
      </c>
      <c r="JG44" s="46">
        <v>0</v>
      </c>
      <c r="JH44" s="46">
        <v>900</v>
      </c>
      <c r="JI44" s="46" t="s">
        <v>1086</v>
      </c>
      <c r="JK44" s="46">
        <v>0</v>
      </c>
      <c r="JL44" s="46">
        <v>900</v>
      </c>
      <c r="JN44" s="46">
        <v>-1131</v>
      </c>
      <c r="JO44" s="46">
        <v>-2031</v>
      </c>
      <c r="JP44" s="46">
        <v>-67.7</v>
      </c>
      <c r="JS44" s="46">
        <v>0</v>
      </c>
      <c r="JT44" s="46">
        <v>0</v>
      </c>
      <c r="JU44" s="46">
        <v>0</v>
      </c>
      <c r="JV44" s="46">
        <v>0</v>
      </c>
      <c r="JW44" s="46">
        <v>450</v>
      </c>
      <c r="KA44" s="46">
        <v>450</v>
      </c>
      <c r="KC44" s="46">
        <v>-2031</v>
      </c>
      <c r="KD44" s="46">
        <v>-2481</v>
      </c>
      <c r="KE44" s="46">
        <v>-165.4</v>
      </c>
      <c r="KH44" s="46">
        <v>0</v>
      </c>
      <c r="KI44" s="46">
        <v>0</v>
      </c>
      <c r="KJ44" s="46">
        <v>0</v>
      </c>
      <c r="KK44" s="46">
        <v>0</v>
      </c>
      <c r="KL44" s="46">
        <v>0</v>
      </c>
      <c r="KP44" s="46">
        <v>0</v>
      </c>
      <c r="KR44" s="46">
        <v>-2481</v>
      </c>
      <c r="KS44" s="46">
        <v>-2481</v>
      </c>
      <c r="KT44" s="46">
        <v>0</v>
      </c>
      <c r="KW44" s="46">
        <v>0</v>
      </c>
      <c r="KX44" s="46">
        <v>0</v>
      </c>
      <c r="KY44" s="46">
        <v>0</v>
      </c>
      <c r="KZ44" s="46">
        <v>0</v>
      </c>
      <c r="LA44" s="46">
        <v>0</v>
      </c>
      <c r="LE44" s="46">
        <v>0</v>
      </c>
      <c r="LG44" s="46">
        <v>-2481</v>
      </c>
      <c r="LH44" s="46">
        <v>-2481</v>
      </c>
      <c r="LI44" s="46">
        <v>0</v>
      </c>
      <c r="LL44" s="46">
        <v>0</v>
      </c>
      <c r="LM44" s="46">
        <v>0</v>
      </c>
      <c r="LN44" s="46">
        <v>0</v>
      </c>
      <c r="LO44" s="46">
        <v>1395</v>
      </c>
      <c r="LP44" s="46">
        <v>900</v>
      </c>
      <c r="LQ44" s="46">
        <v>450</v>
      </c>
      <c r="LR44" s="46">
        <v>0</v>
      </c>
      <c r="LS44" s="46">
        <v>0</v>
      </c>
      <c r="LT44" s="46">
        <v>2745</v>
      </c>
      <c r="LV44" s="46" t="s">
        <v>329</v>
      </c>
    </row>
    <row r="45" spans="1:334">
      <c r="C45" s="46" t="s">
        <v>91</v>
      </c>
      <c r="D45" s="98">
        <v>36389</v>
      </c>
      <c r="E45" s="98">
        <v>80357.142857142855</v>
      </c>
      <c r="F45" s="98">
        <v>0</v>
      </c>
      <c r="G45" s="98">
        <v>22039.11472137487</v>
      </c>
      <c r="H45" s="98">
        <v>0</v>
      </c>
      <c r="I45" s="98">
        <v>16423.11472137487</v>
      </c>
      <c r="J45" s="98">
        <v>5616</v>
      </c>
      <c r="K45" s="98">
        <v>0</v>
      </c>
      <c r="L45" s="98">
        <v>0</v>
      </c>
      <c r="M45" s="98">
        <v>0</v>
      </c>
      <c r="N45" s="98">
        <v>0</v>
      </c>
      <c r="O45" s="98">
        <v>0</v>
      </c>
      <c r="P45" s="98">
        <v>0</v>
      </c>
      <c r="Q45" s="98">
        <v>0</v>
      </c>
      <c r="R45" s="98">
        <v>0</v>
      </c>
      <c r="S45" s="98">
        <v>21258.233011385611</v>
      </c>
      <c r="T45" s="98">
        <v>0</v>
      </c>
      <c r="U45" s="98">
        <v>13266.233011385611</v>
      </c>
      <c r="V45" s="98">
        <v>7992</v>
      </c>
      <c r="W45" s="98">
        <v>0</v>
      </c>
      <c r="X45" s="98">
        <v>0</v>
      </c>
      <c r="Y45" s="98">
        <v>0</v>
      </c>
      <c r="Z45" s="98">
        <v>0</v>
      </c>
      <c r="AA45" s="98">
        <v>0</v>
      </c>
      <c r="AB45" s="98">
        <v>0</v>
      </c>
      <c r="AC45" s="98">
        <v>0</v>
      </c>
      <c r="AD45" s="98">
        <v>0</v>
      </c>
      <c r="AE45" s="98">
        <v>17095.26628786252</v>
      </c>
      <c r="AF45" s="98">
        <v>0</v>
      </c>
      <c r="AG45" s="98">
        <v>10327.266287862518</v>
      </c>
      <c r="AH45" s="98">
        <v>6768</v>
      </c>
      <c r="AI45" s="98">
        <v>0</v>
      </c>
      <c r="AJ45" s="98">
        <v>0</v>
      </c>
      <c r="AK45" s="98">
        <v>0</v>
      </c>
      <c r="AL45" s="98">
        <v>0</v>
      </c>
      <c r="AM45" s="98">
        <v>0</v>
      </c>
      <c r="AN45" s="98">
        <v>0</v>
      </c>
      <c r="AO45" s="98">
        <v>0</v>
      </c>
      <c r="AP45" s="98">
        <v>0</v>
      </c>
      <c r="AQ45" s="98">
        <v>14374.214550805587</v>
      </c>
      <c r="AR45" s="98">
        <v>0</v>
      </c>
      <c r="AS45" s="108">
        <v>7606.2145508055874</v>
      </c>
      <c r="AT45" s="98">
        <v>6768</v>
      </c>
      <c r="AU45" s="98">
        <v>0</v>
      </c>
      <c r="AV45" s="98">
        <v>0</v>
      </c>
      <c r="AW45" s="98">
        <v>0</v>
      </c>
      <c r="AX45" s="98">
        <v>0</v>
      </c>
      <c r="AY45" s="98">
        <v>0</v>
      </c>
      <c r="AZ45" s="98">
        <v>0</v>
      </c>
      <c r="BA45" s="98">
        <v>0</v>
      </c>
      <c r="BB45" s="98">
        <v>0</v>
      </c>
      <c r="BC45" s="98">
        <v>26801.926521697522</v>
      </c>
      <c r="BD45" s="98">
        <v>4767.7447071569159</v>
      </c>
      <c r="BE45" s="98">
        <v>17784.181814540607</v>
      </c>
      <c r="BF45" s="98">
        <v>4250</v>
      </c>
      <c r="BG45" s="98">
        <v>0</v>
      </c>
      <c r="BH45" s="98">
        <v>0</v>
      </c>
      <c r="BI45" s="98">
        <v>0</v>
      </c>
      <c r="BJ45" s="98">
        <v>0</v>
      </c>
      <c r="BK45" s="98">
        <v>0</v>
      </c>
      <c r="BL45" s="98">
        <v>0</v>
      </c>
      <c r="BM45" s="46">
        <v>0</v>
      </c>
      <c r="BN45" s="46">
        <v>0</v>
      </c>
      <c r="BO45" s="98">
        <v>20654.579530994968</v>
      </c>
      <c r="BP45" s="98">
        <v>3940.9889012515796</v>
      </c>
      <c r="BQ45" s="98">
        <v>12463.590629743388</v>
      </c>
      <c r="BR45" s="46">
        <v>4250</v>
      </c>
      <c r="BS45" s="46">
        <v>0</v>
      </c>
      <c r="BT45" s="46">
        <v>0</v>
      </c>
      <c r="BU45" s="46">
        <v>0</v>
      </c>
      <c r="BV45" s="46">
        <v>0</v>
      </c>
      <c r="BW45" s="46">
        <v>0</v>
      </c>
      <c r="BX45" s="46">
        <v>0</v>
      </c>
      <c r="BY45" s="46">
        <v>0</v>
      </c>
      <c r="BZ45" s="46">
        <v>0</v>
      </c>
      <c r="CA45" s="98">
        <v>19980.474485039882</v>
      </c>
      <c r="CB45" s="98">
        <v>3826.2115225575631</v>
      </c>
      <c r="CC45" s="98">
        <v>11904.262962482318</v>
      </c>
      <c r="CD45" s="46">
        <v>4250</v>
      </c>
      <c r="CE45" s="46">
        <v>0</v>
      </c>
      <c r="CF45" s="46">
        <v>0</v>
      </c>
      <c r="CG45" s="46">
        <v>0</v>
      </c>
      <c r="CH45" s="46">
        <v>0</v>
      </c>
      <c r="CI45" s="46">
        <v>0</v>
      </c>
      <c r="CJ45" s="46">
        <v>0</v>
      </c>
      <c r="CK45" s="46">
        <v>0</v>
      </c>
      <c r="CL45" s="46">
        <v>0</v>
      </c>
      <c r="CM45" s="98">
        <v>16140.260121608288</v>
      </c>
      <c r="CN45" s="98">
        <v>2954.620803099876</v>
      </c>
      <c r="CO45" s="98">
        <v>8935.6393185084125</v>
      </c>
      <c r="CP45" s="46">
        <v>4250</v>
      </c>
      <c r="CQ45" s="46">
        <v>0</v>
      </c>
      <c r="CR45" s="46">
        <v>0</v>
      </c>
      <c r="CS45" s="46">
        <v>0</v>
      </c>
      <c r="CT45" s="46">
        <v>0</v>
      </c>
      <c r="CU45" s="46">
        <v>0</v>
      </c>
      <c r="CV45" s="46">
        <v>0</v>
      </c>
      <c r="CW45" s="46">
        <v>119928.57142857142</v>
      </c>
      <c r="CX45" s="46">
        <v>0</v>
      </c>
      <c r="CY45" s="98">
        <v>30248</v>
      </c>
      <c r="CZ45" s="98">
        <v>5368</v>
      </c>
      <c r="DA45" s="98">
        <v>19755</v>
      </c>
      <c r="DB45" s="46">
        <v>5125</v>
      </c>
      <c r="DC45" s="46">
        <v>0</v>
      </c>
      <c r="DD45" s="46">
        <v>0</v>
      </c>
      <c r="DE45" s="46">
        <v>0</v>
      </c>
      <c r="DF45" s="46">
        <v>0</v>
      </c>
      <c r="DG45" s="46">
        <v>0</v>
      </c>
      <c r="DH45" s="46">
        <v>0</v>
      </c>
      <c r="DI45" s="98">
        <v>0</v>
      </c>
      <c r="DJ45" s="98">
        <v>0</v>
      </c>
      <c r="DK45" s="108">
        <v>22493.699999999997</v>
      </c>
      <c r="DL45" s="46">
        <v>3448</v>
      </c>
      <c r="DM45" s="46">
        <v>13920.699999999999</v>
      </c>
      <c r="DN45" s="46">
        <v>5125</v>
      </c>
      <c r="DO45" s="46">
        <v>0</v>
      </c>
      <c r="DP45" s="46">
        <v>0</v>
      </c>
      <c r="DQ45" s="46">
        <v>0</v>
      </c>
      <c r="DR45" s="98">
        <v>0</v>
      </c>
      <c r="DS45" s="98">
        <v>0</v>
      </c>
      <c r="DT45" s="46">
        <v>0</v>
      </c>
      <c r="DU45" s="46">
        <v>0</v>
      </c>
      <c r="DV45" s="46">
        <v>0</v>
      </c>
      <c r="DW45" s="46">
        <v>21845.5</v>
      </c>
      <c r="DX45" s="46">
        <v>3307</v>
      </c>
      <c r="DY45" s="46">
        <v>13413.5</v>
      </c>
      <c r="DZ45" s="46">
        <v>5125</v>
      </c>
      <c r="EA45" s="46">
        <v>0</v>
      </c>
      <c r="EB45" s="46">
        <v>0</v>
      </c>
      <c r="EC45" s="46">
        <v>0</v>
      </c>
      <c r="ED45" s="46">
        <v>0</v>
      </c>
      <c r="EE45" s="46">
        <v>0</v>
      </c>
      <c r="EF45" s="46">
        <v>0</v>
      </c>
      <c r="EG45" s="46">
        <v>0</v>
      </c>
      <c r="EH45" s="46">
        <v>0</v>
      </c>
      <c r="EI45" s="46">
        <v>18570.8</v>
      </c>
      <c r="EJ45" s="46">
        <v>3330</v>
      </c>
      <c r="EK45" s="46">
        <v>10115.799999999999</v>
      </c>
      <c r="EL45" s="46">
        <v>5125</v>
      </c>
      <c r="EM45" s="46">
        <v>0</v>
      </c>
      <c r="EN45" s="46">
        <v>0</v>
      </c>
      <c r="EO45" s="46">
        <v>0</v>
      </c>
      <c r="EP45" s="46">
        <v>0</v>
      </c>
      <c r="EQ45" s="46">
        <v>0</v>
      </c>
      <c r="ER45" s="46">
        <v>0</v>
      </c>
      <c r="ES45" s="46">
        <v>0</v>
      </c>
      <c r="ET45" s="46">
        <v>0</v>
      </c>
      <c r="EU45" s="46">
        <v>20584.75</v>
      </c>
      <c r="EV45" s="46">
        <v>4221</v>
      </c>
      <c r="EW45" s="46">
        <v>6907</v>
      </c>
      <c r="EX45" s="46">
        <v>9108</v>
      </c>
      <c r="EY45" s="46">
        <v>348.75</v>
      </c>
      <c r="EZ45" s="46">
        <v>0</v>
      </c>
      <c r="FA45" s="46">
        <v>0</v>
      </c>
      <c r="FB45" s="46">
        <v>0</v>
      </c>
      <c r="FC45" s="46">
        <v>0</v>
      </c>
      <c r="FD45" s="46">
        <v>0</v>
      </c>
      <c r="FE45" s="46">
        <v>0</v>
      </c>
      <c r="FF45" s="46">
        <v>0</v>
      </c>
      <c r="FG45" s="46">
        <v>20584.75</v>
      </c>
      <c r="FH45" s="46">
        <v>4221</v>
      </c>
      <c r="FI45" s="47">
        <v>6907</v>
      </c>
      <c r="FJ45" s="47">
        <v>9108</v>
      </c>
      <c r="FK45" s="46">
        <v>348.75</v>
      </c>
      <c r="FL45" s="46">
        <v>0</v>
      </c>
      <c r="FM45" s="46">
        <v>0</v>
      </c>
      <c r="FN45" s="46">
        <v>0</v>
      </c>
      <c r="FO45" s="46">
        <v>0</v>
      </c>
      <c r="FP45" s="46">
        <v>0</v>
      </c>
      <c r="FQ45" s="46">
        <v>0</v>
      </c>
      <c r="FR45" s="46">
        <v>0</v>
      </c>
      <c r="FS45" s="46">
        <v>20584.75</v>
      </c>
      <c r="FT45" s="46">
        <v>4221</v>
      </c>
      <c r="FU45" s="46">
        <v>6907</v>
      </c>
      <c r="FV45" s="46">
        <v>9108</v>
      </c>
      <c r="FW45" s="46">
        <v>348.75</v>
      </c>
      <c r="FX45" s="46">
        <v>0</v>
      </c>
      <c r="FY45" s="46">
        <v>0</v>
      </c>
      <c r="FZ45" s="46">
        <v>0</v>
      </c>
      <c r="GA45" s="46">
        <v>0</v>
      </c>
      <c r="GB45" s="46">
        <v>0</v>
      </c>
      <c r="GC45" s="46">
        <v>0</v>
      </c>
      <c r="GD45" s="46">
        <v>0</v>
      </c>
      <c r="GE45" s="46">
        <v>20584.75</v>
      </c>
      <c r="GF45" s="46">
        <v>4221</v>
      </c>
      <c r="GG45" s="46">
        <v>6907</v>
      </c>
      <c r="GH45" s="46">
        <v>9108</v>
      </c>
      <c r="GI45" s="46">
        <v>348.75</v>
      </c>
      <c r="GJ45" s="46">
        <v>0</v>
      </c>
      <c r="GK45" s="46">
        <v>0</v>
      </c>
      <c r="GL45" s="46">
        <v>0</v>
      </c>
      <c r="GM45" s="46">
        <v>0</v>
      </c>
      <c r="GO45" s="46">
        <v>47622.828571428588</v>
      </c>
      <c r="GP45" s="46">
        <v>0</v>
      </c>
      <c r="GQ45" s="46">
        <v>47622.828571428588</v>
      </c>
      <c r="GR45" s="46">
        <v>27144</v>
      </c>
      <c r="GS45" s="46">
        <v>0</v>
      </c>
      <c r="GT45" s="46">
        <v>0</v>
      </c>
      <c r="GU45" s="46">
        <v>0</v>
      </c>
      <c r="GV45" s="46">
        <v>0</v>
      </c>
      <c r="GW45" s="46">
        <v>74766.828571428588</v>
      </c>
      <c r="GX45" s="46">
        <v>0</v>
      </c>
      <c r="GY45" s="46">
        <v>0</v>
      </c>
      <c r="GZ45" s="46">
        <v>0</v>
      </c>
      <c r="HA45" s="46">
        <v>36389</v>
      </c>
      <c r="HB45" s="46">
        <v>80357.142857142855</v>
      </c>
      <c r="HC45" s="46">
        <v>116746.14285714286</v>
      </c>
      <c r="HD45" s="46">
        <v>41979.314285714267</v>
      </c>
      <c r="HE45" s="46">
        <v>15.068449480219574</v>
      </c>
      <c r="HI45" s="46">
        <v>66577.240659340663</v>
      </c>
      <c r="HJ45" s="46">
        <v>15489.565934065937</v>
      </c>
      <c r="HK45" s="46">
        <v>51087.67472527473</v>
      </c>
      <c r="HL45" s="46">
        <v>17000</v>
      </c>
      <c r="HM45" s="46">
        <v>0</v>
      </c>
      <c r="HN45" s="46">
        <v>0</v>
      </c>
      <c r="HO45" s="46">
        <v>0</v>
      </c>
      <c r="HP45" s="46">
        <v>0</v>
      </c>
      <c r="HQ45" s="46">
        <v>83577.240659340663</v>
      </c>
      <c r="HR45" s="46">
        <v>73928.57142857142</v>
      </c>
      <c r="HS45" s="46">
        <v>115907.88571428569</v>
      </c>
      <c r="HT45" s="46">
        <v>32330.645054945024</v>
      </c>
      <c r="HU45" s="46">
        <v>10.411551897296537</v>
      </c>
      <c r="HY45" s="46">
        <v>72658</v>
      </c>
      <c r="HZ45" s="46">
        <v>15453</v>
      </c>
      <c r="IA45" s="46">
        <v>57205</v>
      </c>
      <c r="IB45" s="46">
        <v>20500</v>
      </c>
      <c r="IC45" s="46">
        <v>0</v>
      </c>
      <c r="ID45" s="46">
        <v>0</v>
      </c>
      <c r="IE45" s="46">
        <v>0</v>
      </c>
      <c r="IF45" s="46">
        <v>0</v>
      </c>
      <c r="IG45" s="46">
        <v>93158</v>
      </c>
      <c r="IH45" s="46">
        <v>119928.57142857142</v>
      </c>
      <c r="II45" s="46">
        <v>152259.21648351644</v>
      </c>
      <c r="IJ45" s="46">
        <v>59101.216483516444</v>
      </c>
      <c r="IK45" s="46">
        <v>19.032573633026615</v>
      </c>
      <c r="IO45" s="46">
        <v>44512</v>
      </c>
      <c r="IP45" s="46">
        <v>16884</v>
      </c>
      <c r="IQ45" s="46">
        <v>27628</v>
      </c>
      <c r="IR45" s="46">
        <v>36432</v>
      </c>
      <c r="IS45" s="46">
        <v>1395</v>
      </c>
      <c r="IT45" s="46">
        <v>0</v>
      </c>
      <c r="IU45" s="46">
        <v>0</v>
      </c>
      <c r="IV45" s="46">
        <v>0</v>
      </c>
      <c r="IW45" s="46">
        <v>82339</v>
      </c>
      <c r="IX45" s="46">
        <v>0</v>
      </c>
      <c r="IY45" s="46">
        <v>59101.216483516444</v>
      </c>
      <c r="IZ45" s="46">
        <v>-23237.783516483556</v>
      </c>
      <c r="JA45" s="46">
        <v>-8.4666258455228594</v>
      </c>
      <c r="JD45" s="46">
        <v>44159</v>
      </c>
      <c r="JE45" s="46">
        <v>17014</v>
      </c>
      <c r="JF45" s="46">
        <v>27145</v>
      </c>
      <c r="JG45" s="46">
        <v>37524</v>
      </c>
      <c r="JH45" s="46">
        <v>900</v>
      </c>
      <c r="JI45" s="46">
        <v>0</v>
      </c>
      <c r="JJ45" s="46">
        <v>0</v>
      </c>
      <c r="JK45" s="46">
        <v>0</v>
      </c>
      <c r="JL45" s="46">
        <v>82583</v>
      </c>
      <c r="JM45" s="46">
        <v>0</v>
      </c>
      <c r="JN45" s="46">
        <v>-23237.783516483556</v>
      </c>
      <c r="JO45" s="46">
        <v>-105820.78351648356</v>
      </c>
      <c r="JP45" s="46">
        <v>-38.441610325303103</v>
      </c>
      <c r="JS45" s="46">
        <v>42081</v>
      </c>
      <c r="JT45" s="46">
        <v>16565</v>
      </c>
      <c r="JU45" s="46">
        <v>25516</v>
      </c>
      <c r="JV45" s="46">
        <v>36206</v>
      </c>
      <c r="JW45" s="46">
        <v>450</v>
      </c>
      <c r="JX45" s="46">
        <v>0</v>
      </c>
      <c r="JY45" s="46">
        <v>0</v>
      </c>
      <c r="JZ45" s="46">
        <v>0</v>
      </c>
      <c r="KA45" s="46">
        <v>78737</v>
      </c>
      <c r="KB45" s="46">
        <v>0</v>
      </c>
      <c r="KC45" s="46">
        <v>-105820.78351648356</v>
      </c>
      <c r="KD45" s="46">
        <v>-184557.78351648356</v>
      </c>
      <c r="KE45" s="46">
        <v>-70.319335325126772</v>
      </c>
      <c r="KH45" s="46">
        <v>0</v>
      </c>
      <c r="KI45" s="46">
        <v>0</v>
      </c>
      <c r="KJ45" s="46">
        <v>0</v>
      </c>
      <c r="KK45" s="46">
        <v>0</v>
      </c>
      <c r="KL45" s="46">
        <v>0</v>
      </c>
      <c r="KM45" s="46">
        <v>0</v>
      </c>
      <c r="KN45" s="46">
        <v>0</v>
      </c>
      <c r="KO45" s="46">
        <v>0</v>
      </c>
      <c r="KP45" s="46">
        <v>0</v>
      </c>
      <c r="KQ45" s="46">
        <v>0</v>
      </c>
      <c r="KR45" s="46">
        <v>-184557.78351648356</v>
      </c>
      <c r="KS45" s="46">
        <v>-184557.78351648356</v>
      </c>
      <c r="KT45" s="46">
        <v>0</v>
      </c>
      <c r="KW45" s="46">
        <v>0</v>
      </c>
      <c r="KX45" s="46">
        <v>0</v>
      </c>
      <c r="KY45" s="46">
        <v>0</v>
      </c>
      <c r="KZ45" s="46">
        <v>0</v>
      </c>
      <c r="LA45" s="46">
        <v>0</v>
      </c>
      <c r="LB45" s="46">
        <v>0</v>
      </c>
      <c r="LC45" s="46">
        <v>0</v>
      </c>
      <c r="LD45" s="46">
        <v>0</v>
      </c>
      <c r="LE45" s="46">
        <v>0</v>
      </c>
      <c r="LF45" s="46">
        <v>0</v>
      </c>
      <c r="LG45" s="46">
        <v>-184557.78351648356</v>
      </c>
      <c r="LH45" s="46">
        <v>-184557.78351648356</v>
      </c>
      <c r="LI45" s="46">
        <v>0</v>
      </c>
      <c r="LL45" s="46">
        <v>74766.828571428588</v>
      </c>
      <c r="LM45" s="46">
        <v>83577.240659340663</v>
      </c>
      <c r="LN45" s="46">
        <v>93158</v>
      </c>
      <c r="LO45" s="46">
        <v>82339</v>
      </c>
      <c r="LP45" s="46">
        <v>82583</v>
      </c>
      <c r="LQ45" s="46">
        <v>78737</v>
      </c>
      <c r="LR45" s="46">
        <v>0</v>
      </c>
      <c r="LS45" s="46">
        <v>0</v>
      </c>
      <c r="LT45" s="46">
        <v>495161.06923076924</v>
      </c>
    </row>
    <row r="46" spans="1:334">
      <c r="A46" s="74">
        <v>310002643</v>
      </c>
      <c r="B46" s="74">
        <v>310002643</v>
      </c>
      <c r="C46" s="46" t="s">
        <v>34</v>
      </c>
      <c r="D46" s="98">
        <v>0</v>
      </c>
      <c r="E46" s="98">
        <v>0</v>
      </c>
      <c r="F46" s="98"/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/>
      <c r="P46" s="98"/>
      <c r="Q46" s="98">
        <v>0</v>
      </c>
      <c r="R46" s="98"/>
      <c r="S46" s="98">
        <v>0</v>
      </c>
      <c r="T46" s="98">
        <v>0</v>
      </c>
      <c r="U46" s="98">
        <v>0</v>
      </c>
      <c r="V46" s="98">
        <v>0</v>
      </c>
      <c r="W46" s="98">
        <v>0</v>
      </c>
      <c r="X46" s="98">
        <v>0</v>
      </c>
      <c r="Y46" s="98">
        <v>0</v>
      </c>
      <c r="Z46" s="98">
        <v>0</v>
      </c>
      <c r="AA46" s="98"/>
      <c r="AB46" s="98"/>
      <c r="AC46" s="98">
        <v>0</v>
      </c>
      <c r="AD46" s="98"/>
      <c r="AE46" s="98">
        <v>0</v>
      </c>
      <c r="AF46" s="98">
        <v>0</v>
      </c>
      <c r="AG46" s="98">
        <v>0</v>
      </c>
      <c r="AH46" s="98">
        <v>0</v>
      </c>
      <c r="AI46" s="98">
        <v>0</v>
      </c>
      <c r="AJ46" s="98">
        <v>0</v>
      </c>
      <c r="AK46" s="98">
        <v>0</v>
      </c>
      <c r="AL46" s="98">
        <v>0</v>
      </c>
      <c r="AM46" s="98"/>
      <c r="AN46" s="98"/>
      <c r="AO46" s="98">
        <v>0</v>
      </c>
      <c r="AP46" s="98"/>
      <c r="AQ46" s="98">
        <v>0</v>
      </c>
      <c r="AR46" s="108">
        <v>0</v>
      </c>
      <c r="AS46" s="108">
        <v>0</v>
      </c>
      <c r="AT46" s="98">
        <v>0</v>
      </c>
      <c r="AU46" s="98">
        <v>0</v>
      </c>
      <c r="AV46" s="98">
        <v>0</v>
      </c>
      <c r="AW46" s="98">
        <v>0</v>
      </c>
      <c r="AX46" s="98">
        <v>0</v>
      </c>
      <c r="AY46" s="98"/>
      <c r="AZ46" s="98"/>
      <c r="BA46" s="98">
        <v>0</v>
      </c>
      <c r="BB46" s="98"/>
      <c r="BC46" s="98">
        <v>0</v>
      </c>
      <c r="BD46" s="98">
        <v>0</v>
      </c>
      <c r="BE46" s="98">
        <v>0</v>
      </c>
      <c r="BF46" s="98">
        <v>0</v>
      </c>
      <c r="BG46" s="98">
        <v>0</v>
      </c>
      <c r="BH46" s="98">
        <v>0</v>
      </c>
      <c r="BI46" s="98">
        <v>0</v>
      </c>
      <c r="BJ46" s="98">
        <v>0</v>
      </c>
      <c r="BK46" s="98"/>
      <c r="BL46" s="98"/>
      <c r="BM46" s="46">
        <v>0</v>
      </c>
      <c r="BO46" s="98">
        <v>0</v>
      </c>
      <c r="BP46" s="98">
        <v>0</v>
      </c>
      <c r="BQ46" s="98">
        <v>0</v>
      </c>
      <c r="BR46" s="46">
        <v>0</v>
      </c>
      <c r="BS46" s="46">
        <v>0</v>
      </c>
      <c r="BT46" s="46">
        <v>0</v>
      </c>
      <c r="BU46" s="46">
        <v>0</v>
      </c>
      <c r="BV46" s="46">
        <v>0</v>
      </c>
      <c r="BY46" s="46">
        <v>0</v>
      </c>
      <c r="CA46" s="98">
        <v>0</v>
      </c>
      <c r="CB46" s="98">
        <v>0</v>
      </c>
      <c r="CC46" s="98">
        <v>0</v>
      </c>
      <c r="CD46" s="46">
        <v>0</v>
      </c>
      <c r="CE46" s="46">
        <v>0</v>
      </c>
      <c r="CF46" s="46">
        <v>0</v>
      </c>
      <c r="CG46" s="46">
        <v>0</v>
      </c>
      <c r="CH46" s="46">
        <v>0</v>
      </c>
      <c r="CK46" s="46">
        <v>0</v>
      </c>
      <c r="CM46" s="98">
        <v>0</v>
      </c>
      <c r="CN46" s="98">
        <v>0</v>
      </c>
      <c r="CO46" s="98">
        <v>0</v>
      </c>
      <c r="CP46" s="46">
        <v>0</v>
      </c>
      <c r="CQ46" s="46">
        <v>0</v>
      </c>
      <c r="CR46" s="46">
        <v>0</v>
      </c>
      <c r="CS46" s="46">
        <v>0</v>
      </c>
      <c r="CT46" s="46">
        <v>0</v>
      </c>
      <c r="CW46" s="46">
        <v>0</v>
      </c>
      <c r="CY46" s="98">
        <v>0</v>
      </c>
      <c r="CZ46" s="98">
        <v>0</v>
      </c>
      <c r="DA46" s="98">
        <v>0</v>
      </c>
      <c r="DB46" s="46">
        <v>0</v>
      </c>
      <c r="DC46" s="46">
        <v>0</v>
      </c>
      <c r="DD46" s="46">
        <v>0</v>
      </c>
      <c r="DE46" s="46">
        <v>0</v>
      </c>
      <c r="DF46" s="46">
        <v>0</v>
      </c>
      <c r="DI46" s="98">
        <v>0</v>
      </c>
      <c r="DJ46" s="108"/>
      <c r="DK46" s="108">
        <v>0</v>
      </c>
      <c r="DL46" s="46">
        <v>0</v>
      </c>
      <c r="DM46" s="46">
        <v>0</v>
      </c>
      <c r="DN46" s="46">
        <v>0</v>
      </c>
      <c r="DO46" s="46">
        <v>0</v>
      </c>
      <c r="DP46" s="46">
        <v>0</v>
      </c>
      <c r="DQ46" s="46">
        <v>0</v>
      </c>
      <c r="DR46" s="98">
        <v>0</v>
      </c>
      <c r="DS46" s="98"/>
      <c r="DU46" s="46">
        <v>0</v>
      </c>
      <c r="DW46" s="46">
        <v>0</v>
      </c>
      <c r="DX46" s="46">
        <v>0</v>
      </c>
      <c r="DY46" s="46">
        <v>0</v>
      </c>
      <c r="DZ46" s="46">
        <v>0</v>
      </c>
      <c r="EA46" s="46">
        <v>0</v>
      </c>
      <c r="EB46" s="46">
        <v>0</v>
      </c>
      <c r="EC46" s="46">
        <v>0</v>
      </c>
      <c r="ED46" s="46">
        <v>0</v>
      </c>
      <c r="EG46" s="46">
        <v>0</v>
      </c>
      <c r="EI46" s="46">
        <v>0</v>
      </c>
      <c r="EJ46" s="46">
        <v>0</v>
      </c>
      <c r="EK46" s="46">
        <v>0</v>
      </c>
      <c r="EL46" s="46">
        <v>0</v>
      </c>
      <c r="EM46" s="46">
        <v>0</v>
      </c>
      <c r="EN46" s="46">
        <v>0</v>
      </c>
      <c r="EO46" s="46">
        <v>0</v>
      </c>
      <c r="EP46" s="46">
        <v>0</v>
      </c>
      <c r="ES46" s="46">
        <v>0</v>
      </c>
      <c r="EU46" s="46">
        <v>0</v>
      </c>
      <c r="EV46" s="46">
        <v>0</v>
      </c>
      <c r="EW46" s="46">
        <v>0</v>
      </c>
      <c r="EX46" s="46">
        <v>0</v>
      </c>
      <c r="EY46" s="46">
        <v>0</v>
      </c>
      <c r="EZ46" s="46">
        <v>0</v>
      </c>
      <c r="FE46" s="46">
        <v>0</v>
      </c>
      <c r="FG46" s="46">
        <v>0</v>
      </c>
      <c r="FH46" s="46">
        <v>0</v>
      </c>
      <c r="FI46" s="47">
        <v>0</v>
      </c>
      <c r="FJ46" s="47">
        <v>0</v>
      </c>
      <c r="FK46" s="46">
        <v>0</v>
      </c>
      <c r="FL46" s="46">
        <v>0</v>
      </c>
      <c r="FQ46" s="46">
        <v>0</v>
      </c>
      <c r="FS46" s="46">
        <v>0</v>
      </c>
      <c r="FT46" s="46">
        <v>0</v>
      </c>
      <c r="FU46" s="46">
        <v>0</v>
      </c>
      <c r="FV46" s="46">
        <v>0</v>
      </c>
      <c r="FW46" s="46">
        <v>0</v>
      </c>
      <c r="FX46" s="46">
        <v>0</v>
      </c>
      <c r="GC46" s="46">
        <v>0</v>
      </c>
      <c r="GE46" s="46">
        <v>0</v>
      </c>
      <c r="GF46" s="46">
        <v>0</v>
      </c>
      <c r="GG46" s="46">
        <v>0</v>
      </c>
      <c r="GH46" s="46">
        <v>0</v>
      </c>
      <c r="GI46" s="46">
        <v>0</v>
      </c>
      <c r="GJ46" s="46">
        <v>0</v>
      </c>
      <c r="GO46" s="46">
        <v>0</v>
      </c>
      <c r="GP46" s="46">
        <v>0</v>
      </c>
      <c r="GQ46" s="46">
        <v>0</v>
      </c>
      <c r="GR46" s="46">
        <v>0</v>
      </c>
      <c r="GS46" s="46">
        <v>0</v>
      </c>
      <c r="GT46" s="46">
        <v>0</v>
      </c>
      <c r="GU46" s="46">
        <v>0</v>
      </c>
      <c r="GV46" s="46">
        <v>0</v>
      </c>
      <c r="GW46" s="46">
        <v>0</v>
      </c>
      <c r="GX46" s="46">
        <v>0</v>
      </c>
      <c r="GY46" s="46">
        <v>0</v>
      </c>
      <c r="HA46" s="46">
        <v>0</v>
      </c>
      <c r="HB46" s="46">
        <v>0</v>
      </c>
      <c r="HC46" s="46">
        <v>0</v>
      </c>
      <c r="HD46" s="46">
        <v>0</v>
      </c>
      <c r="HE46" s="46">
        <v>0</v>
      </c>
      <c r="HF46" s="46" t="s">
        <v>1065</v>
      </c>
      <c r="HI46" s="46">
        <v>0</v>
      </c>
      <c r="HJ46" s="46">
        <v>0</v>
      </c>
      <c r="HK46" s="46">
        <v>0</v>
      </c>
      <c r="HL46" s="46">
        <v>0</v>
      </c>
      <c r="HM46" s="46">
        <v>0</v>
      </c>
      <c r="HN46" s="46">
        <v>0</v>
      </c>
      <c r="HO46" s="46">
        <v>0</v>
      </c>
      <c r="HP46" s="46">
        <v>0</v>
      </c>
      <c r="HQ46" s="46">
        <v>0</v>
      </c>
      <c r="HR46" s="46">
        <v>0</v>
      </c>
      <c r="HS46" s="46">
        <v>0</v>
      </c>
      <c r="HT46" s="46">
        <v>0</v>
      </c>
      <c r="HU46" s="46">
        <v>0</v>
      </c>
      <c r="HY46" s="46">
        <v>0</v>
      </c>
      <c r="HZ46" s="46">
        <v>0</v>
      </c>
      <c r="IA46" s="46">
        <v>0</v>
      </c>
      <c r="IB46" s="46">
        <v>0</v>
      </c>
      <c r="IC46" s="46">
        <v>0</v>
      </c>
      <c r="ID46" s="46">
        <v>0</v>
      </c>
      <c r="IE46" s="46">
        <v>0</v>
      </c>
      <c r="IF46" s="46">
        <v>0</v>
      </c>
      <c r="IG46" s="46">
        <v>0</v>
      </c>
      <c r="IH46" s="46">
        <v>0</v>
      </c>
      <c r="II46" s="46">
        <v>0</v>
      </c>
      <c r="IJ46" s="46">
        <v>0</v>
      </c>
      <c r="IK46" s="46">
        <v>0</v>
      </c>
      <c r="IO46" s="46">
        <v>0</v>
      </c>
      <c r="IP46" s="46">
        <v>0</v>
      </c>
      <c r="IQ46" s="46">
        <v>0</v>
      </c>
      <c r="IR46" s="46">
        <v>0</v>
      </c>
      <c r="IS46" s="46">
        <v>0</v>
      </c>
      <c r="IT46" s="46">
        <v>0</v>
      </c>
      <c r="IU46" s="46">
        <v>0</v>
      </c>
      <c r="IV46" s="46">
        <v>0</v>
      </c>
      <c r="IW46" s="46">
        <v>0</v>
      </c>
      <c r="IY46" s="46">
        <v>0</v>
      </c>
      <c r="IZ46" s="46">
        <v>0</v>
      </c>
      <c r="JA46" s="46">
        <v>0</v>
      </c>
      <c r="JD46" s="46">
        <v>0</v>
      </c>
      <c r="JE46" s="46">
        <v>0</v>
      </c>
      <c r="JF46" s="46">
        <v>0</v>
      </c>
      <c r="JG46" s="46">
        <v>0</v>
      </c>
      <c r="JH46" s="46">
        <v>0</v>
      </c>
      <c r="JI46" s="46" t="s">
        <v>1086</v>
      </c>
      <c r="JK46" s="46">
        <v>0</v>
      </c>
      <c r="JL46" s="46">
        <v>0</v>
      </c>
      <c r="JN46" s="46">
        <v>0</v>
      </c>
      <c r="JO46" s="46">
        <v>0</v>
      </c>
      <c r="JP46" s="46">
        <v>0</v>
      </c>
      <c r="JS46" s="46">
        <v>0</v>
      </c>
      <c r="JT46" s="46">
        <v>0</v>
      </c>
      <c r="JV46" s="46">
        <v>0</v>
      </c>
      <c r="JW46" s="46">
        <v>0</v>
      </c>
      <c r="KA46" s="46">
        <v>0</v>
      </c>
      <c r="KC46" s="46">
        <v>0</v>
      </c>
      <c r="KD46" s="46">
        <v>0</v>
      </c>
      <c r="KE46" s="46">
        <v>0</v>
      </c>
      <c r="KH46" s="46">
        <v>0</v>
      </c>
      <c r="KI46" s="46">
        <v>0</v>
      </c>
      <c r="KK46" s="46">
        <v>0</v>
      </c>
      <c r="KL46" s="46">
        <v>0</v>
      </c>
      <c r="KP46" s="46">
        <v>0</v>
      </c>
      <c r="KR46" s="46">
        <v>0</v>
      </c>
      <c r="KS46" s="46">
        <v>0</v>
      </c>
      <c r="KT46" s="46">
        <v>0</v>
      </c>
      <c r="KW46" s="46">
        <v>0</v>
      </c>
      <c r="KX46" s="46">
        <v>0</v>
      </c>
      <c r="KY46" s="46">
        <v>0</v>
      </c>
      <c r="KZ46" s="46">
        <v>0</v>
      </c>
      <c r="LA46" s="46">
        <v>0</v>
      </c>
      <c r="LE46" s="46">
        <v>0</v>
      </c>
      <c r="LG46" s="46">
        <v>0</v>
      </c>
      <c r="LH46" s="46">
        <v>0</v>
      </c>
      <c r="LI46" s="46">
        <v>0</v>
      </c>
      <c r="LL46" s="46">
        <v>0</v>
      </c>
      <c r="LM46" s="46">
        <v>0</v>
      </c>
      <c r="LN46" s="46">
        <v>0</v>
      </c>
      <c r="LO46" s="46">
        <v>0</v>
      </c>
      <c r="LP46" s="46">
        <v>0</v>
      </c>
      <c r="LQ46" s="46">
        <v>0</v>
      </c>
      <c r="LR46" s="46">
        <v>0</v>
      </c>
      <c r="LS46" s="46">
        <v>0</v>
      </c>
      <c r="LT46" s="46">
        <v>0</v>
      </c>
      <c r="LV46" s="46" t="s">
        <v>329</v>
      </c>
    </row>
    <row r="47" spans="1:334">
      <c r="A47" s="97">
        <v>310002644</v>
      </c>
      <c r="B47" s="74">
        <v>310002644</v>
      </c>
      <c r="C47" s="46" t="s">
        <v>35</v>
      </c>
      <c r="D47" s="98">
        <v>47000</v>
      </c>
      <c r="E47" s="98">
        <v>0</v>
      </c>
      <c r="F47" s="98"/>
      <c r="G47" s="98">
        <v>18745.172680454416</v>
      </c>
      <c r="H47" s="98">
        <v>3502.1045676335052</v>
      </c>
      <c r="I47" s="98">
        <v>13731.068112820909</v>
      </c>
      <c r="J47" s="98">
        <v>1512</v>
      </c>
      <c r="K47" s="98">
        <v>0</v>
      </c>
      <c r="L47" s="98">
        <v>0</v>
      </c>
      <c r="M47" s="98">
        <v>0</v>
      </c>
      <c r="N47" s="98">
        <v>0</v>
      </c>
      <c r="O47" s="98"/>
      <c r="P47" s="98"/>
      <c r="Q47" s="98">
        <v>0</v>
      </c>
      <c r="R47" s="98"/>
      <c r="S47" s="98">
        <v>21654.432366491372</v>
      </c>
      <c r="T47" s="98">
        <v>3522.5847113038762</v>
      </c>
      <c r="U47" s="98">
        <v>10787.847655187496</v>
      </c>
      <c r="V47" s="98">
        <v>7344</v>
      </c>
      <c r="W47" s="98">
        <v>0</v>
      </c>
      <c r="X47" s="98">
        <v>0</v>
      </c>
      <c r="Y47" s="98">
        <v>0</v>
      </c>
      <c r="Z47" s="98">
        <v>0</v>
      </c>
      <c r="AA47" s="98"/>
      <c r="AB47" s="98"/>
      <c r="AC47" s="98">
        <v>0</v>
      </c>
      <c r="AD47" s="98"/>
      <c r="AE47" s="98">
        <v>16790.266809902016</v>
      </c>
      <c r="AF47" s="98">
        <v>1814.5407291949039</v>
      </c>
      <c r="AG47" s="98">
        <v>8207.7260807071107</v>
      </c>
      <c r="AH47" s="98">
        <v>6768</v>
      </c>
      <c r="AI47" s="98">
        <v>0</v>
      </c>
      <c r="AJ47" s="98">
        <v>0</v>
      </c>
      <c r="AK47" s="98">
        <v>0</v>
      </c>
      <c r="AL47" s="98">
        <v>0</v>
      </c>
      <c r="AM47" s="98"/>
      <c r="AN47" s="98"/>
      <c r="AO47" s="98">
        <v>71428.571428571435</v>
      </c>
      <c r="AP47" s="98"/>
      <c r="AQ47" s="98">
        <v>13001.532204776882</v>
      </c>
      <c r="AR47" s="98">
        <v>1826.8288153971266</v>
      </c>
      <c r="AS47" s="98">
        <v>5990.7033893797561</v>
      </c>
      <c r="AT47" s="98">
        <v>5184</v>
      </c>
      <c r="AU47" s="98">
        <v>0</v>
      </c>
      <c r="AV47" s="98">
        <v>0</v>
      </c>
      <c r="AW47" s="98">
        <v>0</v>
      </c>
      <c r="AX47" s="98">
        <v>0</v>
      </c>
      <c r="AY47" s="98"/>
      <c r="AZ47" s="98"/>
      <c r="BA47" s="98">
        <v>0</v>
      </c>
      <c r="BB47" s="98"/>
      <c r="BC47" s="98">
        <v>22116.673030375754</v>
      </c>
      <c r="BD47" s="98">
        <v>3201.4277622377622</v>
      </c>
      <c r="BE47" s="98">
        <v>11915.245268137991</v>
      </c>
      <c r="BF47" s="98">
        <v>7000</v>
      </c>
      <c r="BG47" s="98">
        <v>0</v>
      </c>
      <c r="BH47" s="98">
        <v>0</v>
      </c>
      <c r="BI47" s="98">
        <v>0</v>
      </c>
      <c r="BJ47" s="98">
        <v>0</v>
      </c>
      <c r="BK47" s="98"/>
      <c r="BL47" s="98"/>
      <c r="BM47" s="46">
        <v>0</v>
      </c>
      <c r="BO47" s="98">
        <v>18327.566018959227</v>
      </c>
      <c r="BP47" s="98">
        <v>3206.300559440559</v>
      </c>
      <c r="BQ47" s="98">
        <v>8121.2654595186677</v>
      </c>
      <c r="BR47" s="46">
        <v>7000</v>
      </c>
      <c r="BS47" s="46">
        <v>0</v>
      </c>
      <c r="BT47" s="46">
        <v>0</v>
      </c>
      <c r="BU47" s="46">
        <v>0</v>
      </c>
      <c r="BV47" s="46">
        <v>0</v>
      </c>
      <c r="BY47" s="46">
        <v>75892.857142857145</v>
      </c>
      <c r="CA47" s="98">
        <v>16426.147100824906</v>
      </c>
      <c r="CB47" s="98">
        <v>2148.9035664335661</v>
      </c>
      <c r="CC47" s="98">
        <v>7277.2435343913412</v>
      </c>
      <c r="CD47" s="46">
        <v>7000</v>
      </c>
      <c r="CE47" s="46">
        <v>0</v>
      </c>
      <c r="CF47" s="46">
        <v>0</v>
      </c>
      <c r="CG47" s="46">
        <v>0</v>
      </c>
      <c r="CH47" s="46">
        <v>0</v>
      </c>
      <c r="CK47" s="46">
        <v>0</v>
      </c>
      <c r="CM47" s="98">
        <v>14501.986377312638</v>
      </c>
      <c r="CN47" s="98">
        <v>2163.521958041958</v>
      </c>
      <c r="CO47" s="98">
        <v>5338.4644192706792</v>
      </c>
      <c r="CP47" s="46">
        <v>7000</v>
      </c>
      <c r="CQ47" s="46">
        <v>0</v>
      </c>
      <c r="CR47" s="46">
        <v>0</v>
      </c>
      <c r="CS47" s="46">
        <v>0</v>
      </c>
      <c r="CT47" s="46">
        <v>0</v>
      </c>
      <c r="CW47" s="46">
        <v>65714.28571428571</v>
      </c>
      <c r="CY47" s="98">
        <v>23278.1</v>
      </c>
      <c r="CZ47" s="98">
        <v>4299</v>
      </c>
      <c r="DA47" s="98">
        <v>12979.099999999999</v>
      </c>
      <c r="DB47" s="46">
        <v>6000</v>
      </c>
      <c r="DC47" s="46">
        <v>0</v>
      </c>
      <c r="DD47" s="46">
        <v>0</v>
      </c>
      <c r="DE47" s="46">
        <v>0</v>
      </c>
      <c r="DF47" s="46">
        <v>0</v>
      </c>
      <c r="DI47" s="98">
        <v>0</v>
      </c>
      <c r="DJ47" s="98"/>
      <c r="DK47" s="98">
        <v>17868</v>
      </c>
      <c r="DL47" s="46">
        <v>2856.9999999999995</v>
      </c>
      <c r="DM47" s="46">
        <v>9011</v>
      </c>
      <c r="DN47" s="46">
        <v>6000</v>
      </c>
      <c r="DO47" s="46">
        <v>0</v>
      </c>
      <c r="DP47" s="46">
        <v>0</v>
      </c>
      <c r="DQ47" s="46">
        <v>0</v>
      </c>
      <c r="DR47" s="98">
        <v>0</v>
      </c>
      <c r="DS47" s="98"/>
      <c r="DU47" s="46">
        <v>0</v>
      </c>
      <c r="DW47" s="46">
        <v>16585.599999999999</v>
      </c>
      <c r="DX47" s="46">
        <v>2256</v>
      </c>
      <c r="DY47" s="46">
        <v>8329.6</v>
      </c>
      <c r="DZ47" s="46">
        <v>6000</v>
      </c>
      <c r="EA47" s="46">
        <v>0</v>
      </c>
      <c r="EB47" s="46">
        <v>0</v>
      </c>
      <c r="EC47" s="46">
        <v>0</v>
      </c>
      <c r="ED47" s="46">
        <v>0</v>
      </c>
      <c r="EG47" s="46">
        <v>0</v>
      </c>
      <c r="EI47" s="46">
        <v>13971.3</v>
      </c>
      <c r="EJ47" s="46">
        <v>1750</v>
      </c>
      <c r="EK47" s="46">
        <v>6221.3</v>
      </c>
      <c r="EL47" s="46">
        <v>6000</v>
      </c>
      <c r="EM47" s="46">
        <v>0</v>
      </c>
      <c r="EN47" s="46">
        <v>0</v>
      </c>
      <c r="EO47" s="46">
        <v>0</v>
      </c>
      <c r="EP47" s="46">
        <v>0</v>
      </c>
      <c r="ES47" s="46">
        <v>0</v>
      </c>
      <c r="EU47" s="46">
        <v>17607.25</v>
      </c>
      <c r="EV47" s="46">
        <v>3031.5</v>
      </c>
      <c r="EW47" s="46">
        <v>7854.5</v>
      </c>
      <c r="EX47" s="46">
        <v>6721.25</v>
      </c>
      <c r="EY47" s="46">
        <v>0</v>
      </c>
      <c r="EZ47" s="46">
        <v>0</v>
      </c>
      <c r="FE47" s="46">
        <v>0</v>
      </c>
      <c r="FG47" s="46">
        <v>17607.25</v>
      </c>
      <c r="FH47" s="46">
        <v>3031.5</v>
      </c>
      <c r="FI47" s="98">
        <v>7854.5</v>
      </c>
      <c r="FJ47" s="98">
        <v>6721.25</v>
      </c>
      <c r="FK47" s="46">
        <v>0</v>
      </c>
      <c r="FL47" s="46">
        <v>0</v>
      </c>
      <c r="FQ47" s="46">
        <v>0</v>
      </c>
      <c r="FS47" s="46">
        <v>17607.25</v>
      </c>
      <c r="FT47" s="46">
        <v>3031.5</v>
      </c>
      <c r="FU47" s="46">
        <v>7854.5</v>
      </c>
      <c r="FV47" s="46">
        <v>6721.25</v>
      </c>
      <c r="FW47" s="46">
        <v>0</v>
      </c>
      <c r="FX47" s="46">
        <v>0</v>
      </c>
      <c r="GC47" s="46">
        <v>0</v>
      </c>
      <c r="GE47" s="46">
        <v>17607.25</v>
      </c>
      <c r="GF47" s="46">
        <v>3031.5</v>
      </c>
      <c r="GG47" s="46">
        <v>7854.5</v>
      </c>
      <c r="GH47" s="46">
        <v>6721.25</v>
      </c>
      <c r="GI47" s="46">
        <v>0</v>
      </c>
      <c r="GJ47" s="46">
        <v>0</v>
      </c>
      <c r="GO47" s="46">
        <v>49383.404061624678</v>
      </c>
      <c r="GP47" s="46">
        <v>10666.058823529411</v>
      </c>
      <c r="GQ47" s="46">
        <v>38717.345238095266</v>
      </c>
      <c r="GR47" s="46">
        <v>20808</v>
      </c>
      <c r="GS47" s="46">
        <v>0</v>
      </c>
      <c r="GT47" s="46">
        <v>0</v>
      </c>
      <c r="GU47" s="46">
        <v>0</v>
      </c>
      <c r="GV47" s="46">
        <v>0</v>
      </c>
      <c r="GW47" s="46">
        <v>70191.404061624678</v>
      </c>
      <c r="GX47" s="46">
        <v>0</v>
      </c>
      <c r="GY47" s="46">
        <v>0</v>
      </c>
      <c r="HA47" s="46">
        <v>47000</v>
      </c>
      <c r="HB47" s="46">
        <v>71428.571428571435</v>
      </c>
      <c r="HC47" s="46">
        <v>118428.57142857143</v>
      </c>
      <c r="HD47" s="46">
        <v>48237.167366946756</v>
      </c>
      <c r="HE47" s="46">
        <v>20.275562794993004</v>
      </c>
      <c r="HF47" s="46">
        <v>45404</v>
      </c>
      <c r="HG47" s="46">
        <v>45425</v>
      </c>
      <c r="HI47" s="46">
        <v>43372.372527472529</v>
      </c>
      <c r="HJ47" s="46">
        <v>10720.153846153846</v>
      </c>
      <c r="HK47" s="46">
        <v>32652.218681318682</v>
      </c>
      <c r="HL47" s="46">
        <v>28000</v>
      </c>
      <c r="HM47" s="46">
        <v>0</v>
      </c>
      <c r="HN47" s="46">
        <v>0</v>
      </c>
      <c r="HO47" s="46">
        <v>0</v>
      </c>
      <c r="HP47" s="46">
        <v>0</v>
      </c>
      <c r="HQ47" s="46">
        <v>71372.372527472529</v>
      </c>
      <c r="HR47" s="46">
        <v>60000</v>
      </c>
      <c r="HS47" s="46">
        <v>108237.16736694676</v>
      </c>
      <c r="HT47" s="46">
        <v>36864.794839474227</v>
      </c>
      <c r="HU47" s="46">
        <v>15.423954997478861</v>
      </c>
      <c r="HV47" s="46">
        <v>45425</v>
      </c>
      <c r="HW47" s="46">
        <v>45452</v>
      </c>
      <c r="HY47" s="46">
        <v>47703</v>
      </c>
      <c r="HZ47" s="46">
        <v>11162</v>
      </c>
      <c r="IA47" s="46">
        <v>36541</v>
      </c>
      <c r="IB47" s="46">
        <v>24000</v>
      </c>
      <c r="IC47" s="46">
        <v>0</v>
      </c>
      <c r="ID47" s="46">
        <v>0</v>
      </c>
      <c r="IE47" s="46">
        <v>0</v>
      </c>
      <c r="IF47" s="46">
        <v>0</v>
      </c>
      <c r="IG47" s="46">
        <v>71703</v>
      </c>
      <c r="IH47" s="46">
        <v>65714.28571428571</v>
      </c>
      <c r="II47" s="46">
        <v>102579.08055375994</v>
      </c>
      <c r="IJ47" s="46">
        <v>30876.080553759937</v>
      </c>
      <c r="IK47" s="46">
        <v>12.918321640835085</v>
      </c>
      <c r="IL47" s="46">
        <v>45452</v>
      </c>
      <c r="IO47" s="46">
        <v>43544</v>
      </c>
      <c r="IP47" s="46">
        <v>12126</v>
      </c>
      <c r="IQ47" s="46">
        <v>31418</v>
      </c>
      <c r="IR47" s="46">
        <v>26885</v>
      </c>
      <c r="IS47" s="46">
        <v>0</v>
      </c>
      <c r="IT47" s="46">
        <v>0</v>
      </c>
      <c r="IU47" s="46">
        <v>0</v>
      </c>
      <c r="IV47" s="46">
        <v>0</v>
      </c>
      <c r="IW47" s="46">
        <v>70429</v>
      </c>
      <c r="IY47" s="46">
        <v>30876.080553759937</v>
      </c>
      <c r="IZ47" s="46">
        <v>-39552.919446240063</v>
      </c>
      <c r="JA47" s="46">
        <v>-16.847997037970181</v>
      </c>
      <c r="JD47" s="46">
        <v>42651</v>
      </c>
      <c r="JE47" s="46">
        <v>12221</v>
      </c>
      <c r="JF47" s="46">
        <v>30430</v>
      </c>
      <c r="JG47" s="46">
        <v>27685</v>
      </c>
      <c r="JH47" s="46">
        <v>0</v>
      </c>
      <c r="JI47" s="46" t="s">
        <v>1086</v>
      </c>
      <c r="JK47" s="46">
        <v>0</v>
      </c>
      <c r="JL47" s="46">
        <v>70336</v>
      </c>
      <c r="JN47" s="46">
        <v>-39552.919446240063</v>
      </c>
      <c r="JO47" s="46">
        <v>-109888.91944624006</v>
      </c>
      <c r="JP47" s="46">
        <v>-46.870273876637881</v>
      </c>
      <c r="JS47" s="46">
        <v>40880</v>
      </c>
      <c r="JT47" s="46">
        <v>11894</v>
      </c>
      <c r="JU47" s="46">
        <v>28986</v>
      </c>
      <c r="JV47" s="46">
        <v>26713</v>
      </c>
      <c r="JW47" s="46">
        <v>0</v>
      </c>
      <c r="KA47" s="46">
        <v>67593</v>
      </c>
      <c r="KC47" s="46">
        <v>-109888.91944624006</v>
      </c>
      <c r="KD47" s="46">
        <v>-177481.91944624006</v>
      </c>
      <c r="KE47" s="46">
        <v>-78.772322332004819</v>
      </c>
      <c r="KH47" s="46">
        <v>0</v>
      </c>
      <c r="KI47" s="46">
        <v>0</v>
      </c>
      <c r="KJ47" s="46">
        <v>0</v>
      </c>
      <c r="KK47" s="46">
        <v>0</v>
      </c>
      <c r="KL47" s="46">
        <v>0</v>
      </c>
      <c r="KP47" s="46">
        <v>0</v>
      </c>
      <c r="KR47" s="46">
        <v>-177481.91944624006</v>
      </c>
      <c r="KS47" s="46">
        <v>-177481.91944624006</v>
      </c>
      <c r="KT47" s="46">
        <v>0</v>
      </c>
      <c r="KW47" s="46">
        <v>0</v>
      </c>
      <c r="KX47" s="46">
        <v>0</v>
      </c>
      <c r="KY47" s="46">
        <v>0</v>
      </c>
      <c r="KZ47" s="46">
        <v>0</v>
      </c>
      <c r="LA47" s="46">
        <v>0</v>
      </c>
      <c r="LE47" s="46">
        <v>0</v>
      </c>
      <c r="LG47" s="46">
        <v>-177481.91944624006</v>
      </c>
      <c r="LH47" s="46">
        <v>-177481.91944624006</v>
      </c>
      <c r="LI47" s="46">
        <v>0</v>
      </c>
      <c r="LL47" s="46">
        <v>70191.404061624678</v>
      </c>
      <c r="LM47" s="46">
        <v>71372.372527472529</v>
      </c>
      <c r="LN47" s="46">
        <v>71703</v>
      </c>
      <c r="LO47" s="46">
        <v>70429</v>
      </c>
      <c r="LP47" s="46">
        <v>70336</v>
      </c>
      <c r="LQ47" s="46">
        <v>67593</v>
      </c>
      <c r="LR47" s="46">
        <v>0</v>
      </c>
      <c r="LS47" s="46">
        <v>0</v>
      </c>
      <c r="LT47" s="46">
        <v>421624.77658909722</v>
      </c>
      <c r="LV47" s="46" t="s">
        <v>329</v>
      </c>
    </row>
    <row r="48" spans="1:334">
      <c r="A48" s="74">
        <v>310003147</v>
      </c>
      <c r="B48" s="74">
        <v>310003147</v>
      </c>
      <c r="C48" s="46" t="s">
        <v>332</v>
      </c>
      <c r="D48" s="98">
        <v>340</v>
      </c>
      <c r="E48" s="98">
        <v>0</v>
      </c>
      <c r="F48" s="98"/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8">
        <v>0</v>
      </c>
      <c r="N48" s="98">
        <v>0</v>
      </c>
      <c r="O48" s="98"/>
      <c r="P48" s="98"/>
      <c r="Q48" s="98">
        <v>0</v>
      </c>
      <c r="R48" s="98"/>
      <c r="S48" s="98">
        <v>0</v>
      </c>
      <c r="T48" s="98">
        <v>0</v>
      </c>
      <c r="U48" s="98">
        <v>0</v>
      </c>
      <c r="V48" s="98">
        <v>0</v>
      </c>
      <c r="W48" s="98">
        <v>0</v>
      </c>
      <c r="X48" s="98">
        <v>0</v>
      </c>
      <c r="Y48" s="98">
        <v>0</v>
      </c>
      <c r="Z48" s="98">
        <v>0</v>
      </c>
      <c r="AA48" s="98"/>
      <c r="AB48" s="98"/>
      <c r="AC48" s="98">
        <v>0</v>
      </c>
      <c r="AD48" s="98"/>
      <c r="AE48" s="98">
        <v>0</v>
      </c>
      <c r="AF48" s="98">
        <v>0</v>
      </c>
      <c r="AG48" s="98">
        <v>0</v>
      </c>
      <c r="AH48" s="98">
        <v>0</v>
      </c>
      <c r="AI48" s="98">
        <v>0</v>
      </c>
      <c r="AJ48" s="98">
        <v>0</v>
      </c>
      <c r="AK48" s="98">
        <v>0</v>
      </c>
      <c r="AL48" s="98">
        <v>0</v>
      </c>
      <c r="AM48" s="98"/>
      <c r="AN48" s="98"/>
      <c r="AO48" s="98">
        <v>0</v>
      </c>
      <c r="AP48" s="98"/>
      <c r="AQ48" s="98">
        <v>0</v>
      </c>
      <c r="AR48" s="98">
        <v>0</v>
      </c>
      <c r="AS48" s="98">
        <v>0</v>
      </c>
      <c r="AT48" s="98">
        <v>0</v>
      </c>
      <c r="AU48" s="98">
        <v>0</v>
      </c>
      <c r="AV48" s="98">
        <v>0</v>
      </c>
      <c r="AW48" s="98">
        <v>0</v>
      </c>
      <c r="AX48" s="98">
        <v>0</v>
      </c>
      <c r="AY48" s="98"/>
      <c r="AZ48" s="98"/>
      <c r="BA48" s="98">
        <v>0</v>
      </c>
      <c r="BB48" s="98"/>
      <c r="BC48" s="98">
        <v>0</v>
      </c>
      <c r="BD48" s="98">
        <v>0</v>
      </c>
      <c r="BE48" s="98">
        <v>0</v>
      </c>
      <c r="BF48" s="98">
        <v>0</v>
      </c>
      <c r="BG48" s="98">
        <v>0</v>
      </c>
      <c r="BH48" s="98">
        <v>0</v>
      </c>
      <c r="BI48" s="98">
        <v>0</v>
      </c>
      <c r="BJ48" s="98">
        <v>0</v>
      </c>
      <c r="BK48" s="98"/>
      <c r="BL48" s="98"/>
      <c r="BM48" s="46">
        <v>0</v>
      </c>
      <c r="BO48" s="98">
        <v>0</v>
      </c>
      <c r="BP48" s="98">
        <v>0</v>
      </c>
      <c r="BQ48" s="98">
        <v>0</v>
      </c>
      <c r="BR48" s="46">
        <v>0</v>
      </c>
      <c r="BS48" s="46">
        <v>0</v>
      </c>
      <c r="BT48" s="46">
        <v>0</v>
      </c>
      <c r="BU48" s="46">
        <v>0</v>
      </c>
      <c r="BV48" s="46">
        <v>0</v>
      </c>
      <c r="BY48" s="46">
        <v>0</v>
      </c>
      <c r="CA48" s="98">
        <v>0</v>
      </c>
      <c r="CB48" s="98">
        <v>0</v>
      </c>
      <c r="CC48" s="98">
        <v>0</v>
      </c>
      <c r="CD48" s="46">
        <v>0</v>
      </c>
      <c r="CE48" s="46">
        <v>0</v>
      </c>
      <c r="CF48" s="46">
        <v>0</v>
      </c>
      <c r="CG48" s="46">
        <v>0</v>
      </c>
      <c r="CH48" s="46">
        <v>0</v>
      </c>
      <c r="CK48" s="46">
        <v>0</v>
      </c>
      <c r="CM48" s="98">
        <v>0</v>
      </c>
      <c r="CN48" s="98">
        <v>0</v>
      </c>
      <c r="CO48" s="98">
        <v>0</v>
      </c>
      <c r="CP48" s="46">
        <v>0</v>
      </c>
      <c r="CQ48" s="46">
        <v>0</v>
      </c>
      <c r="CR48" s="46">
        <v>0</v>
      </c>
      <c r="CS48" s="46">
        <v>0</v>
      </c>
      <c r="CT48" s="46">
        <v>0</v>
      </c>
      <c r="CW48" s="46">
        <v>0</v>
      </c>
      <c r="CY48" s="98">
        <v>0</v>
      </c>
      <c r="CZ48" s="98">
        <v>0</v>
      </c>
      <c r="DA48" s="98">
        <v>0</v>
      </c>
      <c r="DB48" s="46">
        <v>0</v>
      </c>
      <c r="DC48" s="46">
        <v>0</v>
      </c>
      <c r="DD48" s="46">
        <v>0</v>
      </c>
      <c r="DE48" s="46">
        <v>0</v>
      </c>
      <c r="DF48" s="46">
        <v>0</v>
      </c>
      <c r="DI48" s="98">
        <v>0</v>
      </c>
      <c r="DJ48" s="98"/>
      <c r="DK48" s="98">
        <v>0</v>
      </c>
      <c r="DL48" s="46">
        <v>0</v>
      </c>
      <c r="DM48" s="46">
        <v>0</v>
      </c>
      <c r="DN48" s="46">
        <v>0</v>
      </c>
      <c r="DO48" s="46">
        <v>0</v>
      </c>
      <c r="DP48" s="46">
        <v>0</v>
      </c>
      <c r="DQ48" s="46">
        <v>0</v>
      </c>
      <c r="DR48" s="98">
        <v>0</v>
      </c>
      <c r="DS48" s="98"/>
      <c r="DU48" s="46">
        <v>0</v>
      </c>
      <c r="DW48" s="46">
        <v>0</v>
      </c>
      <c r="DX48" s="46">
        <v>0</v>
      </c>
      <c r="DY48" s="46">
        <v>0</v>
      </c>
      <c r="DZ48" s="46">
        <v>0</v>
      </c>
      <c r="EA48" s="46">
        <v>0</v>
      </c>
      <c r="EB48" s="46">
        <v>0</v>
      </c>
      <c r="EC48" s="46">
        <v>0</v>
      </c>
      <c r="ED48" s="46">
        <v>0</v>
      </c>
      <c r="EG48" s="46">
        <v>0</v>
      </c>
      <c r="EI48" s="46">
        <v>0</v>
      </c>
      <c r="EJ48" s="46">
        <v>0</v>
      </c>
      <c r="EK48" s="46">
        <v>0</v>
      </c>
      <c r="EL48" s="46">
        <v>0</v>
      </c>
      <c r="EM48" s="46">
        <v>0</v>
      </c>
      <c r="EN48" s="46">
        <v>0</v>
      </c>
      <c r="EO48" s="46">
        <v>0</v>
      </c>
      <c r="EP48" s="46">
        <v>0</v>
      </c>
      <c r="ES48" s="46">
        <v>0</v>
      </c>
      <c r="EU48" s="46">
        <v>232.5</v>
      </c>
      <c r="EV48" s="46">
        <v>0</v>
      </c>
      <c r="EW48" s="46">
        <v>0</v>
      </c>
      <c r="EX48" s="46">
        <v>0</v>
      </c>
      <c r="EY48" s="46">
        <v>232.5</v>
      </c>
      <c r="EZ48" s="46">
        <v>0</v>
      </c>
      <c r="FE48" s="46">
        <v>0</v>
      </c>
      <c r="FG48" s="46">
        <v>232.5</v>
      </c>
      <c r="FH48" s="46">
        <v>0</v>
      </c>
      <c r="FI48" s="47">
        <v>0</v>
      </c>
      <c r="FJ48" s="47">
        <v>0</v>
      </c>
      <c r="FK48" s="46">
        <v>232.5</v>
      </c>
      <c r="FL48" s="46">
        <v>0</v>
      </c>
      <c r="FQ48" s="46">
        <v>0</v>
      </c>
      <c r="FS48" s="46">
        <v>232.5</v>
      </c>
      <c r="FT48" s="46">
        <v>0</v>
      </c>
      <c r="FU48" s="46">
        <v>0</v>
      </c>
      <c r="FV48" s="46">
        <v>0</v>
      </c>
      <c r="FW48" s="46">
        <v>232.5</v>
      </c>
      <c r="FX48" s="46">
        <v>0</v>
      </c>
      <c r="GC48" s="46">
        <v>0</v>
      </c>
      <c r="GE48" s="46">
        <v>232.5</v>
      </c>
      <c r="GF48" s="46">
        <v>0</v>
      </c>
      <c r="GG48" s="46">
        <v>0</v>
      </c>
      <c r="GH48" s="46">
        <v>0</v>
      </c>
      <c r="GI48" s="46">
        <v>232.5</v>
      </c>
      <c r="GJ48" s="46">
        <v>0</v>
      </c>
      <c r="GO48" s="46">
        <v>0</v>
      </c>
      <c r="GP48" s="46">
        <v>0</v>
      </c>
      <c r="GQ48" s="46">
        <v>0</v>
      </c>
      <c r="GR48" s="46">
        <v>0</v>
      </c>
      <c r="GS48" s="46">
        <v>0</v>
      </c>
      <c r="GT48" s="46">
        <v>0</v>
      </c>
      <c r="GU48" s="46">
        <v>0</v>
      </c>
      <c r="GV48" s="46">
        <v>0</v>
      </c>
      <c r="GW48" s="46">
        <v>0</v>
      </c>
      <c r="GX48" s="46">
        <v>0</v>
      </c>
      <c r="GY48" s="46">
        <v>0</v>
      </c>
      <c r="HA48" s="46">
        <v>340</v>
      </c>
      <c r="HB48" s="46">
        <v>0</v>
      </c>
      <c r="HC48" s="46">
        <v>340</v>
      </c>
      <c r="HD48" s="46">
        <v>340</v>
      </c>
      <c r="HE48" s="46">
        <v>0</v>
      </c>
      <c r="HI48" s="46">
        <v>0</v>
      </c>
      <c r="HJ48" s="46">
        <v>0</v>
      </c>
      <c r="HK48" s="46">
        <v>0</v>
      </c>
      <c r="HL48" s="46">
        <v>0</v>
      </c>
      <c r="HM48" s="46">
        <v>0</v>
      </c>
      <c r="HN48" s="46">
        <v>0</v>
      </c>
      <c r="HO48" s="46">
        <v>0</v>
      </c>
      <c r="HP48" s="46">
        <v>0</v>
      </c>
      <c r="HQ48" s="46">
        <v>0</v>
      </c>
      <c r="HR48" s="46">
        <v>0</v>
      </c>
      <c r="HS48" s="46">
        <v>340</v>
      </c>
      <c r="HT48" s="46">
        <v>340</v>
      </c>
      <c r="HU48" s="46">
        <v>0</v>
      </c>
      <c r="HY48" s="46">
        <v>0</v>
      </c>
      <c r="HZ48" s="46">
        <v>0</v>
      </c>
      <c r="IA48" s="46">
        <v>0</v>
      </c>
      <c r="IB48" s="46">
        <v>0</v>
      </c>
      <c r="IC48" s="46">
        <v>0</v>
      </c>
      <c r="ID48" s="46">
        <v>0</v>
      </c>
      <c r="IE48" s="46">
        <v>0</v>
      </c>
      <c r="IF48" s="46">
        <v>0</v>
      </c>
      <c r="IG48" s="46">
        <v>0</v>
      </c>
      <c r="IH48" s="46">
        <v>0</v>
      </c>
      <c r="II48" s="46">
        <v>340</v>
      </c>
      <c r="IJ48" s="46">
        <v>340</v>
      </c>
      <c r="IK48" s="46">
        <v>0</v>
      </c>
      <c r="IO48" s="46">
        <v>0</v>
      </c>
      <c r="IP48" s="46">
        <v>0</v>
      </c>
      <c r="IQ48" s="46">
        <v>0</v>
      </c>
      <c r="IR48" s="46">
        <v>0</v>
      </c>
      <c r="IS48" s="46">
        <v>930</v>
      </c>
      <c r="IT48" s="46">
        <v>0</v>
      </c>
      <c r="IU48" s="46">
        <v>0</v>
      </c>
      <c r="IV48" s="46">
        <v>0</v>
      </c>
      <c r="IW48" s="46">
        <v>930</v>
      </c>
      <c r="IY48" s="46">
        <v>340</v>
      </c>
      <c r="IZ48" s="46">
        <v>-590</v>
      </c>
      <c r="JA48" s="46">
        <v>-19.032258064516128</v>
      </c>
      <c r="JD48" s="46">
        <v>0</v>
      </c>
      <c r="JE48" s="46">
        <v>0</v>
      </c>
      <c r="JF48" s="46">
        <v>0</v>
      </c>
      <c r="JG48" s="46">
        <v>0</v>
      </c>
      <c r="JH48" s="46">
        <v>600</v>
      </c>
      <c r="JI48" s="46" t="s">
        <v>1086</v>
      </c>
      <c r="JK48" s="46">
        <v>0</v>
      </c>
      <c r="JL48" s="46">
        <v>600</v>
      </c>
      <c r="JN48" s="46">
        <v>-590</v>
      </c>
      <c r="JO48" s="46">
        <v>-1190</v>
      </c>
      <c r="JP48" s="46">
        <v>-59.5</v>
      </c>
      <c r="JS48" s="46">
        <v>0</v>
      </c>
      <c r="JT48" s="46">
        <v>0</v>
      </c>
      <c r="JU48" s="46">
        <v>0</v>
      </c>
      <c r="JV48" s="46">
        <v>0</v>
      </c>
      <c r="JW48" s="46">
        <v>300</v>
      </c>
      <c r="KA48" s="46">
        <v>300</v>
      </c>
      <c r="KC48" s="46">
        <v>-1190</v>
      </c>
      <c r="KD48" s="46">
        <v>-1490</v>
      </c>
      <c r="KE48" s="46">
        <v>-149</v>
      </c>
      <c r="KH48" s="46">
        <v>0</v>
      </c>
      <c r="KI48" s="46">
        <v>0</v>
      </c>
      <c r="KJ48" s="46">
        <v>0</v>
      </c>
      <c r="KK48" s="46">
        <v>0</v>
      </c>
      <c r="KL48" s="46">
        <v>0</v>
      </c>
      <c r="KP48" s="46">
        <v>0</v>
      </c>
      <c r="KR48" s="46">
        <v>-1490</v>
      </c>
      <c r="KS48" s="46">
        <v>-1490</v>
      </c>
      <c r="KT48" s="46">
        <v>0</v>
      </c>
      <c r="KW48" s="46">
        <v>0</v>
      </c>
      <c r="KX48" s="46">
        <v>0</v>
      </c>
      <c r="KY48" s="46">
        <v>0</v>
      </c>
      <c r="KZ48" s="46">
        <v>0</v>
      </c>
      <c r="LA48" s="46">
        <v>0</v>
      </c>
      <c r="LE48" s="46">
        <v>0</v>
      </c>
      <c r="LG48" s="46">
        <v>-1490</v>
      </c>
      <c r="LH48" s="46">
        <v>-1490</v>
      </c>
      <c r="LI48" s="46">
        <v>0</v>
      </c>
      <c r="LL48" s="46">
        <v>0</v>
      </c>
      <c r="LM48" s="46">
        <v>0</v>
      </c>
      <c r="LN48" s="46">
        <v>0</v>
      </c>
      <c r="LO48" s="46">
        <v>930</v>
      </c>
      <c r="LP48" s="46">
        <v>600</v>
      </c>
      <c r="LQ48" s="46">
        <v>300</v>
      </c>
      <c r="LR48" s="46">
        <v>0</v>
      </c>
      <c r="LS48" s="46">
        <v>0</v>
      </c>
      <c r="LT48" s="46">
        <v>1830</v>
      </c>
      <c r="LV48" s="46" t="s">
        <v>329</v>
      </c>
    </row>
    <row r="49" spans="1:334">
      <c r="C49" s="46" t="s">
        <v>91</v>
      </c>
      <c r="D49" s="98">
        <v>47340</v>
      </c>
      <c r="E49" s="98">
        <v>0</v>
      </c>
      <c r="F49" s="98">
        <v>0</v>
      </c>
      <c r="G49" s="98">
        <v>18745.172680454416</v>
      </c>
      <c r="H49" s="98">
        <v>3502.1045676335052</v>
      </c>
      <c r="I49" s="98">
        <v>13731.068112820909</v>
      </c>
      <c r="J49" s="98">
        <v>1512</v>
      </c>
      <c r="K49" s="98">
        <v>0</v>
      </c>
      <c r="L49" s="98">
        <v>0</v>
      </c>
      <c r="M49" s="98">
        <v>0</v>
      </c>
      <c r="N49" s="98">
        <v>0</v>
      </c>
      <c r="O49" s="98">
        <v>0</v>
      </c>
      <c r="P49" s="98">
        <v>0</v>
      </c>
      <c r="Q49" s="98">
        <v>0</v>
      </c>
      <c r="R49" s="98">
        <v>0</v>
      </c>
      <c r="S49" s="98">
        <v>21654.432366491372</v>
      </c>
      <c r="T49" s="98">
        <v>3522.5847113038762</v>
      </c>
      <c r="U49" s="98">
        <v>10787.847655187496</v>
      </c>
      <c r="V49" s="98">
        <v>7344</v>
      </c>
      <c r="W49" s="98">
        <v>0</v>
      </c>
      <c r="X49" s="98">
        <v>0</v>
      </c>
      <c r="Y49" s="98">
        <v>0</v>
      </c>
      <c r="Z49" s="98">
        <v>0</v>
      </c>
      <c r="AA49" s="98">
        <v>0</v>
      </c>
      <c r="AB49" s="98">
        <v>0</v>
      </c>
      <c r="AC49" s="98">
        <v>0</v>
      </c>
      <c r="AD49" s="98">
        <v>0</v>
      </c>
      <c r="AE49" s="98">
        <v>16790.266809902016</v>
      </c>
      <c r="AF49" s="98">
        <v>1814.5407291949039</v>
      </c>
      <c r="AG49" s="98">
        <v>8207.7260807071107</v>
      </c>
      <c r="AH49" s="98">
        <v>6768</v>
      </c>
      <c r="AI49" s="98">
        <v>0</v>
      </c>
      <c r="AJ49" s="98">
        <v>0</v>
      </c>
      <c r="AK49" s="98">
        <v>0</v>
      </c>
      <c r="AL49" s="98">
        <v>0</v>
      </c>
      <c r="AM49" s="98">
        <v>0</v>
      </c>
      <c r="AN49" s="98">
        <v>0</v>
      </c>
      <c r="AO49" s="98">
        <v>71428.571428571435</v>
      </c>
      <c r="AP49" s="98">
        <v>0</v>
      </c>
      <c r="AQ49" s="98">
        <v>13001.532204776882</v>
      </c>
      <c r="AR49" s="98">
        <v>1826.8288153971266</v>
      </c>
      <c r="AS49" s="98">
        <v>5990.7033893797561</v>
      </c>
      <c r="AT49" s="98">
        <v>5184</v>
      </c>
      <c r="AU49" s="98">
        <v>0</v>
      </c>
      <c r="AV49" s="98">
        <v>0</v>
      </c>
      <c r="AW49" s="98">
        <v>0</v>
      </c>
      <c r="AX49" s="98">
        <v>0</v>
      </c>
      <c r="AY49" s="98">
        <v>0</v>
      </c>
      <c r="AZ49" s="98">
        <v>0</v>
      </c>
      <c r="BA49" s="98">
        <v>0</v>
      </c>
      <c r="BB49" s="98">
        <v>0</v>
      </c>
      <c r="BC49" s="98">
        <v>22116.673030375754</v>
      </c>
      <c r="BD49" s="98">
        <v>3201.4277622377622</v>
      </c>
      <c r="BE49" s="98">
        <v>11915.245268137991</v>
      </c>
      <c r="BF49" s="98">
        <v>7000</v>
      </c>
      <c r="BG49" s="98">
        <v>0</v>
      </c>
      <c r="BH49" s="98">
        <v>0</v>
      </c>
      <c r="BI49" s="98">
        <v>0</v>
      </c>
      <c r="BJ49" s="98">
        <v>0</v>
      </c>
      <c r="BK49" s="98">
        <v>0</v>
      </c>
      <c r="BL49" s="98">
        <v>0</v>
      </c>
      <c r="BM49" s="46">
        <v>0</v>
      </c>
      <c r="BN49" s="46">
        <v>0</v>
      </c>
      <c r="BO49" s="98">
        <v>18327.566018959227</v>
      </c>
      <c r="BP49" s="98">
        <v>3206.300559440559</v>
      </c>
      <c r="BQ49" s="98">
        <v>8121.2654595186677</v>
      </c>
      <c r="BR49" s="46">
        <v>7000</v>
      </c>
      <c r="BS49" s="46">
        <v>0</v>
      </c>
      <c r="BT49" s="46">
        <v>0</v>
      </c>
      <c r="BU49" s="46">
        <v>0</v>
      </c>
      <c r="BV49" s="46">
        <v>0</v>
      </c>
      <c r="BW49" s="46">
        <v>0</v>
      </c>
      <c r="BX49" s="46">
        <v>0</v>
      </c>
      <c r="BY49" s="46">
        <v>0</v>
      </c>
      <c r="BZ49" s="46">
        <v>0</v>
      </c>
      <c r="CA49" s="98">
        <v>16426.147100824906</v>
      </c>
      <c r="CB49" s="98">
        <v>2148.9035664335661</v>
      </c>
      <c r="CC49" s="98">
        <v>7277.2435343913412</v>
      </c>
      <c r="CD49" s="46">
        <v>7000</v>
      </c>
      <c r="CE49" s="46">
        <v>0</v>
      </c>
      <c r="CF49" s="46">
        <v>0</v>
      </c>
      <c r="CG49" s="46">
        <v>0</v>
      </c>
      <c r="CH49" s="46">
        <v>0</v>
      </c>
      <c r="CI49" s="46">
        <v>0</v>
      </c>
      <c r="CJ49" s="46">
        <v>0</v>
      </c>
      <c r="CK49" s="46">
        <v>0</v>
      </c>
      <c r="CL49" s="46">
        <v>0</v>
      </c>
      <c r="CM49" s="98">
        <v>14501.986377312638</v>
      </c>
      <c r="CN49" s="98">
        <v>2163.521958041958</v>
      </c>
      <c r="CO49" s="98">
        <v>5338.4644192706792</v>
      </c>
      <c r="CP49" s="46">
        <v>7000</v>
      </c>
      <c r="CQ49" s="46">
        <v>0</v>
      </c>
      <c r="CR49" s="46">
        <v>0</v>
      </c>
      <c r="CS49" s="46">
        <v>0</v>
      </c>
      <c r="CT49" s="46">
        <v>0</v>
      </c>
      <c r="CU49" s="46">
        <v>0</v>
      </c>
      <c r="CV49" s="46">
        <v>0</v>
      </c>
      <c r="CW49" s="46">
        <v>65714.28571428571</v>
      </c>
      <c r="CX49" s="46">
        <v>0</v>
      </c>
      <c r="CY49" s="98">
        <v>23278.1</v>
      </c>
      <c r="CZ49" s="98">
        <v>4299</v>
      </c>
      <c r="DA49" s="98">
        <v>12979.099999999999</v>
      </c>
      <c r="DB49" s="46">
        <v>6000</v>
      </c>
      <c r="DC49" s="46">
        <v>0</v>
      </c>
      <c r="DD49" s="46">
        <v>0</v>
      </c>
      <c r="DE49" s="46">
        <v>0</v>
      </c>
      <c r="DF49" s="46">
        <v>0</v>
      </c>
      <c r="DG49" s="46">
        <v>0</v>
      </c>
      <c r="DH49" s="46">
        <v>0</v>
      </c>
      <c r="DI49" s="98">
        <v>0</v>
      </c>
      <c r="DJ49" s="98">
        <v>0</v>
      </c>
      <c r="DK49" s="98">
        <v>17868</v>
      </c>
      <c r="DL49" s="46">
        <v>2856.9999999999995</v>
      </c>
      <c r="DM49" s="46">
        <v>9011</v>
      </c>
      <c r="DN49" s="46">
        <v>6000</v>
      </c>
      <c r="DO49" s="46">
        <v>0</v>
      </c>
      <c r="DP49" s="46">
        <v>0</v>
      </c>
      <c r="DQ49" s="46">
        <v>0</v>
      </c>
      <c r="DR49" s="98">
        <v>0</v>
      </c>
      <c r="DS49" s="98">
        <v>0</v>
      </c>
      <c r="DT49" s="46">
        <v>0</v>
      </c>
      <c r="DU49" s="46">
        <v>0</v>
      </c>
      <c r="DV49" s="46">
        <v>0</v>
      </c>
      <c r="DW49" s="46">
        <v>16585.599999999999</v>
      </c>
      <c r="DX49" s="46">
        <v>2256</v>
      </c>
      <c r="DY49" s="46">
        <v>8329.6</v>
      </c>
      <c r="DZ49" s="46">
        <v>6000</v>
      </c>
      <c r="EA49" s="46">
        <v>0</v>
      </c>
      <c r="EB49" s="46">
        <v>0</v>
      </c>
      <c r="EC49" s="46">
        <v>0</v>
      </c>
      <c r="ED49" s="46">
        <v>0</v>
      </c>
      <c r="EE49" s="46">
        <v>0</v>
      </c>
      <c r="EF49" s="46">
        <v>0</v>
      </c>
      <c r="EG49" s="46">
        <v>0</v>
      </c>
      <c r="EH49" s="46">
        <v>0</v>
      </c>
      <c r="EI49" s="46">
        <v>13971.3</v>
      </c>
      <c r="EJ49" s="46">
        <v>1750</v>
      </c>
      <c r="EK49" s="46">
        <v>6221.3</v>
      </c>
      <c r="EL49" s="46">
        <v>6000</v>
      </c>
      <c r="EM49" s="46">
        <v>0</v>
      </c>
      <c r="EN49" s="46">
        <v>0</v>
      </c>
      <c r="EO49" s="46">
        <v>0</v>
      </c>
      <c r="EP49" s="46">
        <v>0</v>
      </c>
      <c r="EQ49" s="46">
        <v>0</v>
      </c>
      <c r="ER49" s="46">
        <v>0</v>
      </c>
      <c r="ES49" s="46">
        <v>0</v>
      </c>
      <c r="ET49" s="46">
        <v>0</v>
      </c>
      <c r="EU49" s="46">
        <v>17839.75</v>
      </c>
      <c r="EV49" s="46">
        <v>3031.5</v>
      </c>
      <c r="EW49" s="46">
        <v>7854.5</v>
      </c>
      <c r="EX49" s="46">
        <v>6721.25</v>
      </c>
      <c r="EY49" s="46">
        <v>232.5</v>
      </c>
      <c r="EZ49" s="46">
        <v>0</v>
      </c>
      <c r="FA49" s="46">
        <v>0</v>
      </c>
      <c r="FB49" s="46">
        <v>0</v>
      </c>
      <c r="FC49" s="46">
        <v>0</v>
      </c>
      <c r="FD49" s="46">
        <v>0</v>
      </c>
      <c r="FE49" s="46">
        <v>0</v>
      </c>
      <c r="FF49" s="46">
        <v>0</v>
      </c>
      <c r="FG49" s="46">
        <v>17839.75</v>
      </c>
      <c r="FH49" s="46">
        <v>3031.5</v>
      </c>
      <c r="FI49" s="47">
        <v>7854.5</v>
      </c>
      <c r="FJ49" s="47">
        <v>6721.25</v>
      </c>
      <c r="FK49" s="46">
        <v>232.5</v>
      </c>
      <c r="FL49" s="46">
        <v>0</v>
      </c>
      <c r="FM49" s="46">
        <v>0</v>
      </c>
      <c r="FN49" s="46">
        <v>0</v>
      </c>
      <c r="FO49" s="46">
        <v>0</v>
      </c>
      <c r="FP49" s="46">
        <v>0</v>
      </c>
      <c r="FQ49" s="46">
        <v>0</v>
      </c>
      <c r="FR49" s="46">
        <v>0</v>
      </c>
      <c r="FS49" s="46">
        <v>17839.75</v>
      </c>
      <c r="FT49" s="46">
        <v>3031.5</v>
      </c>
      <c r="FU49" s="46">
        <v>7854.5</v>
      </c>
      <c r="FV49" s="46">
        <v>6721.25</v>
      </c>
      <c r="FW49" s="46">
        <v>232.5</v>
      </c>
      <c r="FX49" s="46">
        <v>0</v>
      </c>
      <c r="FY49" s="46">
        <v>0</v>
      </c>
      <c r="FZ49" s="46">
        <v>0</v>
      </c>
      <c r="GA49" s="46">
        <v>0</v>
      </c>
      <c r="GB49" s="46">
        <v>0</v>
      </c>
      <c r="GC49" s="46">
        <v>0</v>
      </c>
      <c r="GD49" s="46">
        <v>0</v>
      </c>
      <c r="GE49" s="46">
        <v>17839.75</v>
      </c>
      <c r="GF49" s="46">
        <v>3031.5</v>
      </c>
      <c r="GG49" s="46">
        <v>7854.5</v>
      </c>
      <c r="GH49" s="46">
        <v>6721.25</v>
      </c>
      <c r="GI49" s="46">
        <v>232.5</v>
      </c>
      <c r="GJ49" s="46">
        <v>0</v>
      </c>
      <c r="GK49" s="46">
        <v>0</v>
      </c>
      <c r="GL49" s="46">
        <v>0</v>
      </c>
      <c r="GM49" s="46">
        <v>0</v>
      </c>
      <c r="GO49" s="46">
        <v>49383.404061624678</v>
      </c>
      <c r="GP49" s="46">
        <v>10666.058823529411</v>
      </c>
      <c r="GQ49" s="46">
        <v>38717.345238095266</v>
      </c>
      <c r="GR49" s="46">
        <v>20808</v>
      </c>
      <c r="GS49" s="46">
        <v>0</v>
      </c>
      <c r="GT49" s="46">
        <v>0</v>
      </c>
      <c r="GU49" s="46">
        <v>0</v>
      </c>
      <c r="GV49" s="46">
        <v>0</v>
      </c>
      <c r="GW49" s="46">
        <v>70191.404061624678</v>
      </c>
      <c r="GX49" s="46">
        <v>0</v>
      </c>
      <c r="GY49" s="46">
        <v>0</v>
      </c>
      <c r="GZ49" s="46">
        <v>0</v>
      </c>
      <c r="HA49" s="46">
        <v>47340</v>
      </c>
      <c r="HB49" s="46">
        <v>71428.571428571435</v>
      </c>
      <c r="HC49" s="46">
        <v>118768.57142857143</v>
      </c>
      <c r="HD49" s="46">
        <v>48577.167366946756</v>
      </c>
      <c r="HE49" s="46">
        <v>20.418475236303173</v>
      </c>
      <c r="HI49" s="46">
        <v>43372.372527472529</v>
      </c>
      <c r="HJ49" s="46">
        <v>10720.153846153846</v>
      </c>
      <c r="HK49" s="46">
        <v>32652.218681318682</v>
      </c>
      <c r="HL49" s="46">
        <v>28000</v>
      </c>
      <c r="HM49" s="46">
        <v>0</v>
      </c>
      <c r="HN49" s="46">
        <v>0</v>
      </c>
      <c r="HO49" s="46">
        <v>0</v>
      </c>
      <c r="HP49" s="46">
        <v>0</v>
      </c>
      <c r="HQ49" s="46">
        <v>71372.372527472529</v>
      </c>
      <c r="HR49" s="46">
        <v>60000</v>
      </c>
      <c r="HS49" s="46">
        <v>108577.16736694676</v>
      </c>
      <c r="HT49" s="46">
        <v>37204.794839474227</v>
      </c>
      <c r="HU49" s="46">
        <v>15.566208459677094</v>
      </c>
      <c r="HY49" s="46">
        <v>47703</v>
      </c>
      <c r="HZ49" s="46">
        <v>11162</v>
      </c>
      <c r="IA49" s="46">
        <v>36541</v>
      </c>
      <c r="IB49" s="46">
        <v>24000</v>
      </c>
      <c r="IC49" s="46">
        <v>0</v>
      </c>
      <c r="ID49" s="46">
        <v>0</v>
      </c>
      <c r="IE49" s="46">
        <v>0</v>
      </c>
      <c r="IF49" s="46">
        <v>0</v>
      </c>
      <c r="IG49" s="46">
        <v>71703</v>
      </c>
      <c r="IH49" s="46">
        <v>65714.28571428571</v>
      </c>
      <c r="II49" s="46">
        <v>102919.08055375994</v>
      </c>
      <c r="IJ49" s="46">
        <v>31216.080553759937</v>
      </c>
      <c r="IK49" s="46">
        <v>13.060575103033319</v>
      </c>
      <c r="IO49" s="46">
        <v>43544</v>
      </c>
      <c r="IP49" s="46">
        <v>12126</v>
      </c>
      <c r="IQ49" s="46">
        <v>31418</v>
      </c>
      <c r="IR49" s="46">
        <v>26885</v>
      </c>
      <c r="IS49" s="46">
        <v>930</v>
      </c>
      <c r="IT49" s="46">
        <v>0</v>
      </c>
      <c r="IU49" s="46">
        <v>0</v>
      </c>
      <c r="IV49" s="46">
        <v>0</v>
      </c>
      <c r="IW49" s="46">
        <v>71359</v>
      </c>
      <c r="IX49" s="46">
        <v>0</v>
      </c>
      <c r="IY49" s="46">
        <v>31216.080553759937</v>
      </c>
      <c r="IZ49" s="46">
        <v>-40142.919446240063</v>
      </c>
      <c r="JA49" s="46">
        <v>-16.876463843204107</v>
      </c>
      <c r="JD49" s="46">
        <v>42651</v>
      </c>
      <c r="JE49" s="46">
        <v>12221</v>
      </c>
      <c r="JF49" s="46">
        <v>30430</v>
      </c>
      <c r="JG49" s="46">
        <v>27685</v>
      </c>
      <c r="JH49" s="46">
        <v>600</v>
      </c>
      <c r="JI49" s="46">
        <v>0</v>
      </c>
      <c r="JJ49" s="46">
        <v>0</v>
      </c>
      <c r="JK49" s="46">
        <v>0</v>
      </c>
      <c r="JL49" s="46">
        <v>70936</v>
      </c>
      <c r="JM49" s="46">
        <v>0</v>
      </c>
      <c r="JN49" s="46">
        <v>-40142.919446240063</v>
      </c>
      <c r="JO49" s="46">
        <v>-111078.91944624006</v>
      </c>
      <c r="JP49" s="46">
        <v>-46.977100250749999</v>
      </c>
      <c r="JS49" s="46">
        <v>40880</v>
      </c>
      <c r="JT49" s="46">
        <v>11894</v>
      </c>
      <c r="JU49" s="46">
        <v>28986</v>
      </c>
      <c r="JV49" s="46">
        <v>26713</v>
      </c>
      <c r="JW49" s="46">
        <v>300</v>
      </c>
      <c r="JX49" s="46">
        <v>0</v>
      </c>
      <c r="JY49" s="46">
        <v>0</v>
      </c>
      <c r="JZ49" s="46">
        <v>0</v>
      </c>
      <c r="KA49" s="46">
        <v>67893</v>
      </c>
      <c r="KB49" s="46">
        <v>0</v>
      </c>
      <c r="KC49" s="46">
        <v>-111078.91944624006</v>
      </c>
      <c r="KD49" s="46">
        <v>-178971.91944624006</v>
      </c>
      <c r="KE49" s="46">
        <v>-79.082638613512458</v>
      </c>
      <c r="KH49" s="46">
        <v>0</v>
      </c>
      <c r="KI49" s="46">
        <v>0</v>
      </c>
      <c r="KJ49" s="46">
        <v>0</v>
      </c>
      <c r="KK49" s="46">
        <v>0</v>
      </c>
      <c r="KL49" s="46">
        <v>0</v>
      </c>
      <c r="KM49" s="46">
        <v>0</v>
      </c>
      <c r="KN49" s="46">
        <v>0</v>
      </c>
      <c r="KO49" s="46">
        <v>0</v>
      </c>
      <c r="KP49" s="46">
        <v>0</v>
      </c>
      <c r="KQ49" s="46">
        <v>0</v>
      </c>
      <c r="KR49" s="46">
        <v>-178971.91944624006</v>
      </c>
      <c r="KS49" s="46">
        <v>-178971.91944624006</v>
      </c>
      <c r="KT49" s="46">
        <v>0</v>
      </c>
      <c r="KW49" s="46">
        <v>0</v>
      </c>
      <c r="KX49" s="46">
        <v>0</v>
      </c>
      <c r="KY49" s="46">
        <v>0</v>
      </c>
      <c r="KZ49" s="46">
        <v>0</v>
      </c>
      <c r="LA49" s="46">
        <v>0</v>
      </c>
      <c r="LB49" s="46">
        <v>0</v>
      </c>
      <c r="LC49" s="46">
        <v>0</v>
      </c>
      <c r="LD49" s="46">
        <v>0</v>
      </c>
      <c r="LE49" s="46">
        <v>0</v>
      </c>
      <c r="LF49" s="46">
        <v>0</v>
      </c>
      <c r="LG49" s="46">
        <v>-178971.91944624006</v>
      </c>
      <c r="LH49" s="46">
        <v>-178971.91944624006</v>
      </c>
      <c r="LI49" s="46">
        <v>0</v>
      </c>
      <c r="LL49" s="46">
        <v>70191.404061624678</v>
      </c>
      <c r="LM49" s="46">
        <v>71372.372527472529</v>
      </c>
      <c r="LN49" s="46">
        <v>71703</v>
      </c>
      <c r="LO49" s="46">
        <v>71359</v>
      </c>
      <c r="LP49" s="46">
        <v>70936</v>
      </c>
      <c r="LQ49" s="46">
        <v>67893</v>
      </c>
      <c r="LR49" s="46">
        <v>0</v>
      </c>
      <c r="LS49" s="46">
        <v>0</v>
      </c>
      <c r="LT49" s="46">
        <v>423454.77658909722</v>
      </c>
    </row>
    <row r="50" spans="1:334">
      <c r="A50" s="74">
        <v>310003155</v>
      </c>
      <c r="B50" s="74">
        <v>310003155</v>
      </c>
      <c r="C50" s="46" t="s">
        <v>73</v>
      </c>
      <c r="D50" s="98">
        <v>23750</v>
      </c>
      <c r="E50" s="98">
        <v>0</v>
      </c>
      <c r="F50" s="98"/>
      <c r="G50" s="98">
        <v>31229.368660552493</v>
      </c>
      <c r="H50" s="98">
        <v>3277.8769422001242</v>
      </c>
      <c r="I50" s="98">
        <v>17871.491718352368</v>
      </c>
      <c r="J50" s="98">
        <v>10080</v>
      </c>
      <c r="K50" s="98">
        <v>0</v>
      </c>
      <c r="L50" s="98">
        <v>0</v>
      </c>
      <c r="M50" s="98">
        <v>0</v>
      </c>
      <c r="N50" s="98">
        <v>0</v>
      </c>
      <c r="O50" s="98"/>
      <c r="P50" s="98"/>
      <c r="Q50" s="98">
        <v>89285.71428571429</v>
      </c>
      <c r="R50" s="98"/>
      <c r="S50" s="98">
        <v>25113.405937943549</v>
      </c>
      <c r="T50" s="98">
        <v>3290.1230577998758</v>
      </c>
      <c r="U50" s="98">
        <v>15127.282880143672</v>
      </c>
      <c r="V50" s="98">
        <v>6696</v>
      </c>
      <c r="W50" s="98">
        <v>0</v>
      </c>
      <c r="X50" s="98">
        <v>0</v>
      </c>
      <c r="Y50" s="98">
        <v>0</v>
      </c>
      <c r="Z50" s="98">
        <v>0</v>
      </c>
      <c r="AA50" s="98"/>
      <c r="AB50" s="98"/>
      <c r="AC50" s="98">
        <v>0</v>
      </c>
      <c r="AD50" s="98"/>
      <c r="AE50" s="98">
        <v>20815.474308810059</v>
      </c>
      <c r="AF50" s="98">
        <v>3277.8769422001242</v>
      </c>
      <c r="AG50" s="98">
        <v>12497.597366609936</v>
      </c>
      <c r="AH50" s="98">
        <v>5040</v>
      </c>
      <c r="AI50" s="98">
        <v>0</v>
      </c>
      <c r="AJ50" s="98">
        <v>0</v>
      </c>
      <c r="AK50" s="98">
        <v>0</v>
      </c>
      <c r="AL50" s="98">
        <v>0</v>
      </c>
      <c r="AM50" s="98"/>
      <c r="AN50" s="98"/>
      <c r="AO50" s="98">
        <v>0</v>
      </c>
      <c r="AP50" s="98"/>
      <c r="AQ50" s="98">
        <v>17592.558235551038</v>
      </c>
      <c r="AR50" s="98">
        <v>3290.1230577998758</v>
      </c>
      <c r="AS50" s="98">
        <v>9982.435177751162</v>
      </c>
      <c r="AT50" s="98">
        <v>4320</v>
      </c>
      <c r="AU50" s="98">
        <v>0</v>
      </c>
      <c r="AV50" s="98">
        <v>0</v>
      </c>
      <c r="AW50" s="98">
        <v>0</v>
      </c>
      <c r="AX50" s="98">
        <v>0</v>
      </c>
      <c r="AY50" s="98"/>
      <c r="AZ50" s="98"/>
      <c r="BA50" s="98">
        <v>0</v>
      </c>
      <c r="BB50" s="98"/>
      <c r="BC50" s="98">
        <v>24826.848517434548</v>
      </c>
      <c r="BD50" s="98">
        <v>3747.932172869148</v>
      </c>
      <c r="BE50" s="98">
        <v>16078.916344565401</v>
      </c>
      <c r="BF50" s="98">
        <v>5000</v>
      </c>
      <c r="BG50" s="98">
        <v>0</v>
      </c>
      <c r="BH50" s="98">
        <v>0</v>
      </c>
      <c r="BI50" s="98">
        <v>0</v>
      </c>
      <c r="BJ50" s="98">
        <v>0</v>
      </c>
      <c r="BK50" s="98"/>
      <c r="BL50" s="98"/>
      <c r="BM50" s="46">
        <v>73928.57142857142</v>
      </c>
      <c r="BO50" s="98">
        <v>20869.564093114157</v>
      </c>
      <c r="BP50" s="98">
        <v>3761.9344101276874</v>
      </c>
      <c r="BQ50" s="98">
        <v>12107.62968298647</v>
      </c>
      <c r="BR50" s="46">
        <v>5000</v>
      </c>
      <c r="BS50" s="46">
        <v>0</v>
      </c>
      <c r="BT50" s="46">
        <v>0</v>
      </c>
      <c r="BU50" s="46">
        <v>0</v>
      </c>
      <c r="BV50" s="46">
        <v>0</v>
      </c>
      <c r="BY50" s="46">
        <v>0</v>
      </c>
      <c r="CA50" s="98">
        <v>19577.271754586563</v>
      </c>
      <c r="CB50" s="98">
        <v>2814.4496889664956</v>
      </c>
      <c r="CC50" s="98">
        <v>11762.822065620068</v>
      </c>
      <c r="CD50" s="46">
        <v>5000</v>
      </c>
      <c r="CE50" s="46">
        <v>0</v>
      </c>
      <c r="CF50" s="46">
        <v>0</v>
      </c>
      <c r="CG50" s="46">
        <v>0</v>
      </c>
      <c r="CH50" s="46">
        <v>0</v>
      </c>
      <c r="CK50" s="46">
        <v>89285.71428571429</v>
      </c>
      <c r="CM50" s="98">
        <v>16412.942557941649</v>
      </c>
      <c r="CN50" s="98">
        <v>1894.9694423223834</v>
      </c>
      <c r="CO50" s="98">
        <v>9517.9731156192684</v>
      </c>
      <c r="CP50" s="46">
        <v>5000</v>
      </c>
      <c r="CQ50" s="46">
        <v>0</v>
      </c>
      <c r="CR50" s="46">
        <v>0</v>
      </c>
      <c r="CS50" s="46">
        <v>0</v>
      </c>
      <c r="CT50" s="46">
        <v>0</v>
      </c>
      <c r="CW50" s="46">
        <v>31625</v>
      </c>
      <c r="CY50" s="98">
        <v>26513.413461538461</v>
      </c>
      <c r="CZ50" s="98">
        <v>3860.5769230769233</v>
      </c>
      <c r="DA50" s="98">
        <v>17777.836538461539</v>
      </c>
      <c r="DB50" s="46">
        <v>4875</v>
      </c>
      <c r="DC50" s="46">
        <v>0</v>
      </c>
      <c r="DD50" s="46">
        <v>0</v>
      </c>
      <c r="DE50" s="46">
        <v>0</v>
      </c>
      <c r="DF50" s="46">
        <v>0</v>
      </c>
      <c r="DI50" s="98">
        <v>0</v>
      </c>
      <c r="DJ50" s="98"/>
      <c r="DK50" s="98">
        <v>20915.721153846152</v>
      </c>
      <c r="DL50" s="46">
        <v>2913.4615384615381</v>
      </c>
      <c r="DM50" s="46">
        <v>13127.259615384615</v>
      </c>
      <c r="DN50" s="46">
        <v>4875</v>
      </c>
      <c r="DO50" s="46">
        <v>0</v>
      </c>
      <c r="DP50" s="46">
        <v>0</v>
      </c>
      <c r="DQ50" s="46">
        <v>0</v>
      </c>
      <c r="DR50" s="98">
        <v>0</v>
      </c>
      <c r="DS50" s="98"/>
      <c r="DU50" s="46">
        <v>0</v>
      </c>
      <c r="DW50" s="46">
        <v>20199.951923076922</v>
      </c>
      <c r="DX50" s="46">
        <v>2899.0384615384614</v>
      </c>
      <c r="DY50" s="46">
        <v>12425.913461538461</v>
      </c>
      <c r="DZ50" s="46">
        <v>4875</v>
      </c>
      <c r="EA50" s="46">
        <v>0</v>
      </c>
      <c r="EB50" s="46">
        <v>0</v>
      </c>
      <c r="EC50" s="46">
        <v>0</v>
      </c>
      <c r="ED50" s="46">
        <v>0</v>
      </c>
      <c r="EG50" s="46">
        <v>0</v>
      </c>
      <c r="EI50" s="46">
        <v>16743.028846153844</v>
      </c>
      <c r="EJ50" s="46">
        <v>1951.9230769230769</v>
      </c>
      <c r="EK50" s="46">
        <v>9916.1057692307695</v>
      </c>
      <c r="EL50" s="46">
        <v>4875</v>
      </c>
      <c r="EM50" s="46">
        <v>0</v>
      </c>
      <c r="EN50" s="46">
        <v>0</v>
      </c>
      <c r="EO50" s="46">
        <v>0</v>
      </c>
      <c r="EP50" s="46">
        <v>0</v>
      </c>
      <c r="ES50" s="46">
        <v>0</v>
      </c>
      <c r="EU50" s="46">
        <v>16632.75</v>
      </c>
      <c r="EV50" s="46">
        <v>3300.25</v>
      </c>
      <c r="EW50" s="46">
        <v>8863.5</v>
      </c>
      <c r="EX50" s="46">
        <v>4469</v>
      </c>
      <c r="EY50" s="46">
        <v>0</v>
      </c>
      <c r="EZ50" s="46">
        <v>0</v>
      </c>
      <c r="FE50" s="46">
        <v>0</v>
      </c>
      <c r="FG50" s="46">
        <v>16632.75</v>
      </c>
      <c r="FH50" s="46">
        <v>3300.25</v>
      </c>
      <c r="FI50" s="47">
        <v>8863.5</v>
      </c>
      <c r="FJ50" s="47">
        <v>4469</v>
      </c>
      <c r="FK50" s="46">
        <v>0</v>
      </c>
      <c r="FL50" s="46">
        <v>0</v>
      </c>
      <c r="FQ50" s="46">
        <v>0</v>
      </c>
      <c r="FS50" s="46">
        <v>16632.75</v>
      </c>
      <c r="FT50" s="46">
        <v>3300.25</v>
      </c>
      <c r="FU50" s="46">
        <v>8863.5</v>
      </c>
      <c r="FV50" s="46">
        <v>4469</v>
      </c>
      <c r="FW50" s="46">
        <v>0</v>
      </c>
      <c r="FX50" s="46">
        <v>0</v>
      </c>
      <c r="GC50" s="46">
        <v>0</v>
      </c>
      <c r="GE50" s="46">
        <v>16632.75</v>
      </c>
      <c r="GF50" s="46">
        <v>3300.25</v>
      </c>
      <c r="GG50" s="46">
        <v>8863.5</v>
      </c>
      <c r="GH50" s="46">
        <v>4469</v>
      </c>
      <c r="GI50" s="46">
        <v>0</v>
      </c>
      <c r="GJ50" s="46">
        <v>0</v>
      </c>
      <c r="GO50" s="46">
        <v>68614.807142857142</v>
      </c>
      <c r="GP50" s="46">
        <v>13136</v>
      </c>
      <c r="GQ50" s="46">
        <v>55478.807142857142</v>
      </c>
      <c r="GR50" s="46">
        <v>26136</v>
      </c>
      <c r="GS50" s="46">
        <v>0</v>
      </c>
      <c r="GT50" s="46">
        <v>0</v>
      </c>
      <c r="GU50" s="46">
        <v>0</v>
      </c>
      <c r="GV50" s="46">
        <v>0</v>
      </c>
      <c r="GW50" s="46">
        <v>94750.807142857142</v>
      </c>
      <c r="HA50" s="46">
        <v>23750</v>
      </c>
      <c r="HB50" s="46">
        <v>100000</v>
      </c>
      <c r="HC50" s="46">
        <v>123750</v>
      </c>
      <c r="HD50" s="46">
        <v>28999.192857142858</v>
      </c>
      <c r="HE50" s="46">
        <v>10.650161703133231</v>
      </c>
      <c r="HF50" s="46">
        <v>45390</v>
      </c>
      <c r="HG50" s="46" t="s">
        <v>1195</v>
      </c>
      <c r="HI50" s="46">
        <v>61686.626923076925</v>
      </c>
      <c r="HJ50" s="46">
        <v>12219.285714285714</v>
      </c>
      <c r="HK50" s="46">
        <v>49467.341208791215</v>
      </c>
      <c r="HL50" s="46">
        <v>20000</v>
      </c>
      <c r="HM50" s="46">
        <v>0</v>
      </c>
      <c r="HN50" s="46">
        <v>0</v>
      </c>
      <c r="HO50" s="46">
        <v>0</v>
      </c>
      <c r="HP50" s="46">
        <v>0</v>
      </c>
      <c r="HQ50" s="46">
        <v>81686.626923076925</v>
      </c>
      <c r="HR50" s="46">
        <v>148214.28571428571</v>
      </c>
      <c r="HS50" s="46">
        <v>177213.47857142857</v>
      </c>
      <c r="HT50" s="46">
        <v>95526.851648351643</v>
      </c>
      <c r="HU50" s="46">
        <v>33.966264048099319</v>
      </c>
      <c r="HV50" s="46" t="s">
        <v>1195</v>
      </c>
      <c r="HW50" s="46">
        <v>45470</v>
      </c>
      <c r="HY50" s="46">
        <v>64872.11538461539</v>
      </c>
      <c r="HZ50" s="46">
        <v>11624.999999999998</v>
      </c>
      <c r="IA50" s="46">
        <v>53247.11538461539</v>
      </c>
      <c r="IB50" s="46">
        <v>19500</v>
      </c>
      <c r="IC50" s="46">
        <v>0</v>
      </c>
      <c r="ID50" s="46">
        <v>0</v>
      </c>
      <c r="IE50" s="46">
        <v>0</v>
      </c>
      <c r="IF50" s="46">
        <v>0</v>
      </c>
      <c r="IG50" s="46">
        <v>84372.11538461539</v>
      </c>
      <c r="IH50" s="46">
        <v>31625</v>
      </c>
      <c r="II50" s="46">
        <v>127151.85164835164</v>
      </c>
      <c r="IJ50" s="46">
        <v>42779.736263736253</v>
      </c>
      <c r="IK50" s="46">
        <v>15.211092931138054</v>
      </c>
      <c r="IL50" s="46">
        <v>45470</v>
      </c>
      <c r="IO50" s="46">
        <v>48655</v>
      </c>
      <c r="IP50" s="46">
        <v>13201</v>
      </c>
      <c r="IQ50" s="46">
        <v>35454</v>
      </c>
      <c r="IR50" s="46">
        <v>17876</v>
      </c>
      <c r="IS50" s="46">
        <v>0</v>
      </c>
      <c r="IT50" s="46">
        <v>0</v>
      </c>
      <c r="IU50" s="46">
        <v>0</v>
      </c>
      <c r="IV50" s="46">
        <v>0</v>
      </c>
      <c r="IW50" s="46">
        <v>66531</v>
      </c>
      <c r="IY50" s="46">
        <v>42779.736263736253</v>
      </c>
      <c r="IZ50" s="46">
        <v>-23751.263736263747</v>
      </c>
      <c r="JA50" s="46">
        <v>-10.70986325303862</v>
      </c>
      <c r="JD50" s="46">
        <v>47471</v>
      </c>
      <c r="JE50" s="46">
        <v>13317</v>
      </c>
      <c r="JF50" s="46">
        <v>34154</v>
      </c>
      <c r="JG50" s="46">
        <v>18396</v>
      </c>
      <c r="JH50" s="46">
        <v>0</v>
      </c>
      <c r="JI50" s="46" t="s">
        <v>1086</v>
      </c>
      <c r="JK50" s="46">
        <v>0</v>
      </c>
      <c r="JL50" s="46">
        <v>65867</v>
      </c>
      <c r="JN50" s="46">
        <v>-23751.263736263747</v>
      </c>
      <c r="JO50" s="46">
        <v>-89618.263736263747</v>
      </c>
      <c r="JP50" s="46">
        <v>-40.817828534591108</v>
      </c>
      <c r="JS50" s="46">
        <v>45927</v>
      </c>
      <c r="JT50" s="46">
        <v>12952</v>
      </c>
      <c r="JU50" s="46">
        <v>32975</v>
      </c>
      <c r="JV50" s="46">
        <v>17756</v>
      </c>
      <c r="JW50" s="46">
        <v>0</v>
      </c>
      <c r="KA50" s="46">
        <v>63683</v>
      </c>
      <c r="KC50" s="46">
        <v>-89618.263736263747</v>
      </c>
      <c r="KD50" s="46">
        <v>-153301.26373626373</v>
      </c>
      <c r="KE50" s="46">
        <v>-72.217670525696207</v>
      </c>
      <c r="KH50" s="46">
        <v>0</v>
      </c>
      <c r="KI50" s="46">
        <v>0</v>
      </c>
      <c r="KJ50" s="46">
        <v>0</v>
      </c>
      <c r="KK50" s="46">
        <v>0</v>
      </c>
      <c r="KL50" s="46">
        <v>0</v>
      </c>
      <c r="KP50" s="46">
        <v>0</v>
      </c>
      <c r="KR50" s="46">
        <v>-153301.26373626373</v>
      </c>
      <c r="KS50" s="46">
        <v>-153301.26373626373</v>
      </c>
      <c r="KT50" s="46">
        <v>0</v>
      </c>
      <c r="KW50" s="46">
        <v>0</v>
      </c>
      <c r="KX50" s="46">
        <v>0</v>
      </c>
      <c r="KY50" s="46">
        <v>0</v>
      </c>
      <c r="KZ50" s="46">
        <v>0</v>
      </c>
      <c r="LA50" s="46">
        <v>0</v>
      </c>
      <c r="LE50" s="46">
        <v>0</v>
      </c>
      <c r="LG50" s="46">
        <v>-153301.26373626373</v>
      </c>
      <c r="LH50" s="46">
        <v>-153301.26373626373</v>
      </c>
      <c r="LI50" s="46">
        <v>0</v>
      </c>
      <c r="LL50" s="46">
        <v>94750.807142857142</v>
      </c>
      <c r="LM50" s="46">
        <v>81686.626923076925</v>
      </c>
      <c r="LN50" s="46">
        <v>84372.11538461539</v>
      </c>
      <c r="LO50" s="46">
        <v>66531</v>
      </c>
      <c r="LP50" s="46">
        <v>65867</v>
      </c>
      <c r="LQ50" s="46">
        <v>63683</v>
      </c>
      <c r="LR50" s="46">
        <v>0</v>
      </c>
      <c r="LS50" s="46">
        <v>0</v>
      </c>
      <c r="LT50" s="46">
        <v>456890.54945054947</v>
      </c>
      <c r="LV50" s="46" t="s">
        <v>333</v>
      </c>
    </row>
    <row r="51" spans="1:334">
      <c r="C51" s="46" t="s">
        <v>91</v>
      </c>
      <c r="D51" s="98">
        <v>23750</v>
      </c>
      <c r="E51" s="98">
        <v>0</v>
      </c>
      <c r="F51" s="98">
        <v>0</v>
      </c>
      <c r="G51" s="98">
        <v>31229.368660552493</v>
      </c>
      <c r="H51" s="98">
        <v>3277.8769422001242</v>
      </c>
      <c r="I51" s="98">
        <v>17871.491718352368</v>
      </c>
      <c r="J51" s="98">
        <v>10080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89285.71428571429</v>
      </c>
      <c r="R51" s="98">
        <v>0</v>
      </c>
      <c r="S51" s="98">
        <v>25113.405937943549</v>
      </c>
      <c r="T51" s="98">
        <v>3290.1230577998758</v>
      </c>
      <c r="U51" s="98">
        <v>15127.282880143672</v>
      </c>
      <c r="V51" s="98">
        <v>6696</v>
      </c>
      <c r="W51" s="98">
        <v>0</v>
      </c>
      <c r="X51" s="98">
        <v>0</v>
      </c>
      <c r="Y51" s="98">
        <v>0</v>
      </c>
      <c r="Z51" s="98">
        <v>0</v>
      </c>
      <c r="AA51" s="98">
        <v>0</v>
      </c>
      <c r="AB51" s="98">
        <v>0</v>
      </c>
      <c r="AC51" s="98">
        <v>0</v>
      </c>
      <c r="AD51" s="98">
        <v>0</v>
      </c>
      <c r="AE51" s="98">
        <v>20815.474308810059</v>
      </c>
      <c r="AF51" s="98">
        <v>3277.8769422001242</v>
      </c>
      <c r="AG51" s="98">
        <v>12497.597366609936</v>
      </c>
      <c r="AH51" s="98">
        <v>5040</v>
      </c>
      <c r="AI51" s="98">
        <v>0</v>
      </c>
      <c r="AJ51" s="98">
        <v>0</v>
      </c>
      <c r="AK51" s="98">
        <v>0</v>
      </c>
      <c r="AL51" s="98">
        <v>0</v>
      </c>
      <c r="AM51" s="98">
        <v>0</v>
      </c>
      <c r="AN51" s="98">
        <v>0</v>
      </c>
      <c r="AO51" s="98">
        <v>0</v>
      </c>
      <c r="AP51" s="98">
        <v>0</v>
      </c>
      <c r="AQ51" s="98">
        <v>17592.558235551038</v>
      </c>
      <c r="AR51" s="98">
        <v>3290.1230577998758</v>
      </c>
      <c r="AS51" s="98">
        <v>9982.435177751162</v>
      </c>
      <c r="AT51" s="98">
        <v>4320</v>
      </c>
      <c r="AU51" s="98">
        <v>0</v>
      </c>
      <c r="AV51" s="98">
        <v>0</v>
      </c>
      <c r="AW51" s="98">
        <v>0</v>
      </c>
      <c r="AX51" s="98">
        <v>0</v>
      </c>
      <c r="AY51" s="98">
        <v>0</v>
      </c>
      <c r="AZ51" s="98">
        <v>0</v>
      </c>
      <c r="BA51" s="98">
        <v>0</v>
      </c>
      <c r="BB51" s="98">
        <v>0</v>
      </c>
      <c r="BC51" s="98">
        <v>24826.848517434548</v>
      </c>
      <c r="BD51" s="98">
        <v>3747.932172869148</v>
      </c>
      <c r="BE51" s="98">
        <v>16078.916344565401</v>
      </c>
      <c r="BF51" s="98">
        <v>5000</v>
      </c>
      <c r="BG51" s="98">
        <v>0</v>
      </c>
      <c r="BH51" s="98">
        <v>0</v>
      </c>
      <c r="BI51" s="98">
        <v>0</v>
      </c>
      <c r="BJ51" s="98">
        <v>0</v>
      </c>
      <c r="BK51" s="98">
        <v>0</v>
      </c>
      <c r="BL51" s="98">
        <v>0</v>
      </c>
      <c r="BM51" s="46">
        <v>73928.57142857142</v>
      </c>
      <c r="BN51" s="46">
        <v>0</v>
      </c>
      <c r="BO51" s="98">
        <v>20869.564093114157</v>
      </c>
      <c r="BP51" s="98">
        <v>3761.9344101276874</v>
      </c>
      <c r="BQ51" s="98">
        <v>12107.62968298647</v>
      </c>
      <c r="BR51" s="46">
        <v>5000</v>
      </c>
      <c r="BS51" s="46">
        <v>0</v>
      </c>
      <c r="BT51" s="46">
        <v>0</v>
      </c>
      <c r="BU51" s="46">
        <v>0</v>
      </c>
      <c r="BV51" s="46">
        <v>0</v>
      </c>
      <c r="BW51" s="46">
        <v>0</v>
      </c>
      <c r="BX51" s="46">
        <v>0</v>
      </c>
      <c r="BY51" s="46">
        <v>0</v>
      </c>
      <c r="BZ51" s="46">
        <v>0</v>
      </c>
      <c r="CA51" s="98">
        <v>19577.271754586563</v>
      </c>
      <c r="CB51" s="98">
        <v>2814.4496889664956</v>
      </c>
      <c r="CC51" s="98">
        <v>11762.822065620068</v>
      </c>
      <c r="CD51" s="46">
        <v>5000</v>
      </c>
      <c r="CE51" s="46">
        <v>0</v>
      </c>
      <c r="CF51" s="46">
        <v>0</v>
      </c>
      <c r="CG51" s="46">
        <v>0</v>
      </c>
      <c r="CH51" s="46">
        <v>0</v>
      </c>
      <c r="CI51" s="46">
        <v>0</v>
      </c>
      <c r="CJ51" s="46">
        <v>0</v>
      </c>
      <c r="CK51" s="46">
        <v>89285.71428571429</v>
      </c>
      <c r="CL51" s="46">
        <v>0</v>
      </c>
      <c r="CM51" s="98">
        <v>16412.942557941649</v>
      </c>
      <c r="CN51" s="98">
        <v>1894.9694423223834</v>
      </c>
      <c r="CO51" s="98">
        <v>9517.9731156192684</v>
      </c>
      <c r="CP51" s="46">
        <v>5000</v>
      </c>
      <c r="CQ51" s="46">
        <v>0</v>
      </c>
      <c r="CR51" s="46">
        <v>0</v>
      </c>
      <c r="CS51" s="46">
        <v>0</v>
      </c>
      <c r="CT51" s="46">
        <v>0</v>
      </c>
      <c r="CU51" s="46">
        <v>0</v>
      </c>
      <c r="CV51" s="46">
        <v>0</v>
      </c>
      <c r="CW51" s="46">
        <v>31625</v>
      </c>
      <c r="CX51" s="46">
        <v>0</v>
      </c>
      <c r="CY51" s="98">
        <v>26513.413461538461</v>
      </c>
      <c r="CZ51" s="98">
        <v>3860.5769230769233</v>
      </c>
      <c r="DA51" s="98">
        <v>17777.836538461539</v>
      </c>
      <c r="DB51" s="46">
        <v>4875</v>
      </c>
      <c r="DC51" s="46">
        <v>0</v>
      </c>
      <c r="DD51" s="46">
        <v>0</v>
      </c>
      <c r="DE51" s="46">
        <v>0</v>
      </c>
      <c r="DF51" s="46">
        <v>0</v>
      </c>
      <c r="DG51" s="46">
        <v>0</v>
      </c>
      <c r="DH51" s="46">
        <v>0</v>
      </c>
      <c r="DI51" s="98">
        <v>0</v>
      </c>
      <c r="DJ51" s="98">
        <v>0</v>
      </c>
      <c r="DK51" s="98">
        <v>20915.721153846152</v>
      </c>
      <c r="DL51" s="46">
        <v>2913.4615384615381</v>
      </c>
      <c r="DM51" s="46">
        <v>13127.259615384615</v>
      </c>
      <c r="DN51" s="46">
        <v>4875</v>
      </c>
      <c r="DO51" s="46">
        <v>0</v>
      </c>
      <c r="DP51" s="46">
        <v>0</v>
      </c>
      <c r="DQ51" s="46">
        <v>0</v>
      </c>
      <c r="DR51" s="98">
        <v>0</v>
      </c>
      <c r="DS51" s="98">
        <v>0</v>
      </c>
      <c r="DT51" s="46">
        <v>0</v>
      </c>
      <c r="DU51" s="46">
        <v>0</v>
      </c>
      <c r="DV51" s="46">
        <v>0</v>
      </c>
      <c r="DW51" s="46">
        <v>20199.951923076922</v>
      </c>
      <c r="DX51" s="46">
        <v>2899.0384615384614</v>
      </c>
      <c r="DY51" s="46">
        <v>12425.913461538461</v>
      </c>
      <c r="DZ51" s="46">
        <v>4875</v>
      </c>
      <c r="EA51" s="46">
        <v>0</v>
      </c>
      <c r="EB51" s="46">
        <v>0</v>
      </c>
      <c r="EC51" s="46">
        <v>0</v>
      </c>
      <c r="ED51" s="46">
        <v>0</v>
      </c>
      <c r="EE51" s="46">
        <v>0</v>
      </c>
      <c r="EF51" s="46">
        <v>0</v>
      </c>
      <c r="EG51" s="46">
        <v>0</v>
      </c>
      <c r="EH51" s="46">
        <v>0</v>
      </c>
      <c r="EI51" s="46">
        <v>16743.028846153844</v>
      </c>
      <c r="EJ51" s="46">
        <v>1951.9230769230769</v>
      </c>
      <c r="EK51" s="46">
        <v>9916.1057692307695</v>
      </c>
      <c r="EL51" s="46">
        <v>4875</v>
      </c>
      <c r="EM51" s="46">
        <v>0</v>
      </c>
      <c r="EN51" s="46">
        <v>0</v>
      </c>
      <c r="EO51" s="46">
        <v>0</v>
      </c>
      <c r="EP51" s="46">
        <v>0</v>
      </c>
      <c r="EQ51" s="46">
        <v>0</v>
      </c>
      <c r="ER51" s="46">
        <v>0</v>
      </c>
      <c r="ES51" s="46">
        <v>0</v>
      </c>
      <c r="ET51" s="46">
        <v>0</v>
      </c>
      <c r="EU51" s="46">
        <v>16632.75</v>
      </c>
      <c r="EV51" s="46">
        <v>3300.25</v>
      </c>
      <c r="EW51" s="46">
        <v>8863.5</v>
      </c>
      <c r="EX51" s="46">
        <v>4469</v>
      </c>
      <c r="EY51" s="46">
        <v>0</v>
      </c>
      <c r="EZ51" s="46">
        <v>0</v>
      </c>
      <c r="FA51" s="46">
        <v>0</v>
      </c>
      <c r="FB51" s="46">
        <v>0</v>
      </c>
      <c r="FC51" s="46">
        <v>0</v>
      </c>
      <c r="FD51" s="46">
        <v>0</v>
      </c>
      <c r="FE51" s="46">
        <v>0</v>
      </c>
      <c r="FF51" s="46">
        <v>0</v>
      </c>
      <c r="FG51" s="46">
        <v>16632.75</v>
      </c>
      <c r="FH51" s="46">
        <v>3300.25</v>
      </c>
      <c r="FI51" s="47">
        <v>8863.5</v>
      </c>
      <c r="FJ51" s="47">
        <v>4469</v>
      </c>
      <c r="FK51" s="46">
        <v>0</v>
      </c>
      <c r="FL51" s="46">
        <v>0</v>
      </c>
      <c r="FM51" s="46">
        <v>0</v>
      </c>
      <c r="FN51" s="46">
        <v>0</v>
      </c>
      <c r="FO51" s="46">
        <v>0</v>
      </c>
      <c r="FP51" s="46">
        <v>0</v>
      </c>
      <c r="FQ51" s="46">
        <v>0</v>
      </c>
      <c r="FR51" s="46">
        <v>0</v>
      </c>
      <c r="FS51" s="46">
        <v>16632.75</v>
      </c>
      <c r="FT51" s="46">
        <v>3300.25</v>
      </c>
      <c r="FU51" s="46">
        <v>8863.5</v>
      </c>
      <c r="FV51" s="46">
        <v>4469</v>
      </c>
      <c r="FW51" s="46">
        <v>0</v>
      </c>
      <c r="FX51" s="46">
        <v>0</v>
      </c>
      <c r="FY51" s="46">
        <v>0</v>
      </c>
      <c r="FZ51" s="46">
        <v>0</v>
      </c>
      <c r="GA51" s="46">
        <v>0</v>
      </c>
      <c r="GB51" s="46">
        <v>0</v>
      </c>
      <c r="GC51" s="46">
        <v>0</v>
      </c>
      <c r="GD51" s="46">
        <v>0</v>
      </c>
      <c r="GE51" s="46">
        <v>16632.75</v>
      </c>
      <c r="GF51" s="46">
        <v>3300.25</v>
      </c>
      <c r="GG51" s="46">
        <v>8863.5</v>
      </c>
      <c r="GH51" s="46">
        <v>4469</v>
      </c>
      <c r="GI51" s="46">
        <v>0</v>
      </c>
      <c r="GJ51" s="46">
        <v>0</v>
      </c>
      <c r="GK51" s="46">
        <v>0</v>
      </c>
      <c r="GL51" s="46">
        <v>0</v>
      </c>
      <c r="GM51" s="46">
        <v>0</v>
      </c>
      <c r="GO51" s="46">
        <v>68614.807142857142</v>
      </c>
      <c r="GP51" s="46">
        <v>13136</v>
      </c>
      <c r="GQ51" s="46">
        <v>55478.807142857142</v>
      </c>
      <c r="GR51" s="46">
        <v>26136</v>
      </c>
      <c r="GS51" s="46">
        <v>0</v>
      </c>
      <c r="GT51" s="46">
        <v>0</v>
      </c>
      <c r="GU51" s="46">
        <v>0</v>
      </c>
      <c r="GV51" s="46">
        <v>0</v>
      </c>
      <c r="GW51" s="46">
        <v>94750.807142857142</v>
      </c>
      <c r="GX51" s="46">
        <v>0</v>
      </c>
      <c r="GY51" s="46">
        <v>0</v>
      </c>
      <c r="GZ51" s="46">
        <v>0</v>
      </c>
      <c r="HA51" s="46">
        <v>23750</v>
      </c>
      <c r="HB51" s="46">
        <v>100000</v>
      </c>
      <c r="HC51" s="46">
        <v>123750</v>
      </c>
      <c r="HD51" s="46">
        <v>28999.192857142858</v>
      </c>
      <c r="HE51" s="46">
        <v>10.650161703133231</v>
      </c>
      <c r="HI51" s="46">
        <v>61686.626923076925</v>
      </c>
      <c r="HJ51" s="46">
        <v>12219.285714285714</v>
      </c>
      <c r="HK51" s="46">
        <v>49467.341208791215</v>
      </c>
      <c r="HL51" s="46">
        <v>20000</v>
      </c>
      <c r="HM51" s="46">
        <v>0</v>
      </c>
      <c r="HN51" s="46">
        <v>0</v>
      </c>
      <c r="HO51" s="46">
        <v>0</v>
      </c>
      <c r="HP51" s="46">
        <v>0</v>
      </c>
      <c r="HQ51" s="46">
        <v>81686.626923076925</v>
      </c>
      <c r="HR51" s="46">
        <v>148214.28571428571</v>
      </c>
      <c r="HS51" s="46">
        <v>177213.47857142857</v>
      </c>
      <c r="HT51" s="46">
        <v>95526.851648351643</v>
      </c>
      <c r="HU51" s="46">
        <v>33.966264048099319</v>
      </c>
      <c r="HY51" s="46">
        <v>64872.11538461539</v>
      </c>
      <c r="HZ51" s="46">
        <v>11624.999999999998</v>
      </c>
      <c r="IA51" s="46">
        <v>53247.11538461539</v>
      </c>
      <c r="IB51" s="46">
        <v>19500</v>
      </c>
      <c r="IC51" s="46">
        <v>0</v>
      </c>
      <c r="ID51" s="46">
        <v>0</v>
      </c>
      <c r="IE51" s="46">
        <v>0</v>
      </c>
      <c r="IF51" s="46">
        <v>0</v>
      </c>
      <c r="IG51" s="46">
        <v>84372.11538461539</v>
      </c>
      <c r="IH51" s="46">
        <v>31625</v>
      </c>
      <c r="II51" s="46">
        <v>127151.85164835164</v>
      </c>
      <c r="IJ51" s="46">
        <v>42779.736263736253</v>
      </c>
      <c r="IK51" s="46">
        <v>15.211092931138054</v>
      </c>
      <c r="IO51" s="46">
        <v>48655</v>
      </c>
      <c r="IP51" s="46">
        <v>13201</v>
      </c>
      <c r="IQ51" s="46">
        <v>35454</v>
      </c>
      <c r="IR51" s="46">
        <v>17876</v>
      </c>
      <c r="IS51" s="46">
        <v>0</v>
      </c>
      <c r="IT51" s="46">
        <v>0</v>
      </c>
      <c r="IU51" s="46">
        <v>0</v>
      </c>
      <c r="IV51" s="46">
        <v>0</v>
      </c>
      <c r="IW51" s="46">
        <v>66531</v>
      </c>
      <c r="IX51" s="46">
        <v>0</v>
      </c>
      <c r="IY51" s="46">
        <v>42779.736263736253</v>
      </c>
      <c r="IZ51" s="46">
        <v>-23751.263736263747</v>
      </c>
      <c r="JA51" s="46">
        <v>-10.70986325303862</v>
      </c>
      <c r="JD51" s="46">
        <v>47471</v>
      </c>
      <c r="JE51" s="46">
        <v>13317</v>
      </c>
      <c r="JF51" s="46">
        <v>34154</v>
      </c>
      <c r="JG51" s="46">
        <v>18396</v>
      </c>
      <c r="JH51" s="46">
        <v>0</v>
      </c>
      <c r="JI51" s="46">
        <v>0</v>
      </c>
      <c r="JJ51" s="46">
        <v>0</v>
      </c>
      <c r="JK51" s="46">
        <v>0</v>
      </c>
      <c r="JL51" s="46">
        <v>65867</v>
      </c>
      <c r="JM51" s="46">
        <v>0</v>
      </c>
      <c r="JN51" s="46">
        <v>-23751.263736263747</v>
      </c>
      <c r="JO51" s="46">
        <v>-89618.263736263747</v>
      </c>
      <c r="JP51" s="46">
        <v>-40.817828534591108</v>
      </c>
      <c r="JS51" s="46">
        <v>45927</v>
      </c>
      <c r="JT51" s="46">
        <v>12952</v>
      </c>
      <c r="JU51" s="46">
        <v>32975</v>
      </c>
      <c r="JV51" s="46">
        <v>17756</v>
      </c>
      <c r="JW51" s="46">
        <v>0</v>
      </c>
      <c r="JX51" s="46">
        <v>0</v>
      </c>
      <c r="JY51" s="46">
        <v>0</v>
      </c>
      <c r="JZ51" s="46">
        <v>0</v>
      </c>
      <c r="KA51" s="46">
        <v>63683</v>
      </c>
      <c r="KB51" s="46">
        <v>0</v>
      </c>
      <c r="KC51" s="46">
        <v>-89618.263736263747</v>
      </c>
      <c r="KD51" s="46">
        <v>-153301.26373626373</v>
      </c>
      <c r="KE51" s="46">
        <v>-72.217670525696207</v>
      </c>
      <c r="KH51" s="46">
        <v>0</v>
      </c>
      <c r="KI51" s="46">
        <v>0</v>
      </c>
      <c r="KJ51" s="46">
        <v>0</v>
      </c>
      <c r="KK51" s="46">
        <v>0</v>
      </c>
      <c r="KL51" s="46">
        <v>0</v>
      </c>
      <c r="KM51" s="46">
        <v>0</v>
      </c>
      <c r="KN51" s="46">
        <v>0</v>
      </c>
      <c r="KO51" s="46">
        <v>0</v>
      </c>
      <c r="KP51" s="46">
        <v>0</v>
      </c>
      <c r="KQ51" s="46">
        <v>0</v>
      </c>
      <c r="KR51" s="46">
        <v>-153301.26373626373</v>
      </c>
      <c r="KS51" s="46">
        <v>-153301.26373626373</v>
      </c>
      <c r="KT51" s="46">
        <v>0</v>
      </c>
      <c r="KW51" s="46">
        <v>0</v>
      </c>
      <c r="KX51" s="46">
        <v>0</v>
      </c>
      <c r="KY51" s="46">
        <v>0</v>
      </c>
      <c r="KZ51" s="46">
        <v>0</v>
      </c>
      <c r="LA51" s="46">
        <v>0</v>
      </c>
      <c r="LB51" s="46">
        <v>0</v>
      </c>
      <c r="LC51" s="46">
        <v>0</v>
      </c>
      <c r="LD51" s="46">
        <v>0</v>
      </c>
      <c r="LE51" s="46">
        <v>0</v>
      </c>
      <c r="LF51" s="46">
        <v>0</v>
      </c>
      <c r="LG51" s="46">
        <v>-153301.26373626373</v>
      </c>
      <c r="LH51" s="46">
        <v>-153301.26373626373</v>
      </c>
      <c r="LI51" s="46">
        <v>0</v>
      </c>
      <c r="LL51" s="46">
        <v>94750.807142857142</v>
      </c>
      <c r="LM51" s="46">
        <v>81686.626923076925</v>
      </c>
      <c r="LN51" s="46">
        <v>84372.11538461539</v>
      </c>
      <c r="LO51" s="46">
        <v>66531</v>
      </c>
      <c r="LP51" s="46">
        <v>65867</v>
      </c>
      <c r="LQ51" s="46">
        <v>63683</v>
      </c>
      <c r="LR51" s="46">
        <v>0</v>
      </c>
      <c r="LS51" s="46">
        <v>0</v>
      </c>
      <c r="LT51" s="46">
        <v>456890.54945054947</v>
      </c>
    </row>
    <row r="52" spans="1:334">
      <c r="A52" s="74" t="s">
        <v>143</v>
      </c>
      <c r="B52" s="74">
        <v>350</v>
      </c>
      <c r="C52" s="46" t="s">
        <v>1196</v>
      </c>
      <c r="D52" s="98">
        <v>183492</v>
      </c>
      <c r="E52" s="98">
        <v>255357.14285714284</v>
      </c>
      <c r="F52" s="98">
        <v>0</v>
      </c>
      <c r="G52" s="98">
        <v>181290.61533622743</v>
      </c>
      <c r="H52" s="98">
        <v>17719.149655657257</v>
      </c>
      <c r="I52" s="98">
        <v>119231.4656805702</v>
      </c>
      <c r="J52" s="98">
        <v>41040</v>
      </c>
      <c r="K52" s="98">
        <v>3300</v>
      </c>
      <c r="L52" s="98">
        <v>0</v>
      </c>
      <c r="M52" s="98">
        <v>0</v>
      </c>
      <c r="N52" s="98">
        <v>0</v>
      </c>
      <c r="O52" s="98">
        <v>0</v>
      </c>
      <c r="P52" s="98">
        <v>0</v>
      </c>
      <c r="Q52" s="98">
        <v>89285.71428571429</v>
      </c>
      <c r="R52" s="98">
        <v>0</v>
      </c>
      <c r="S52" s="98">
        <v>160087.55014697858</v>
      </c>
      <c r="T52" s="98">
        <v>20435.540591678462</v>
      </c>
      <c r="U52" s="98">
        <v>98396.009555300116</v>
      </c>
      <c r="V52" s="98">
        <v>41256</v>
      </c>
      <c r="W52" s="98">
        <v>0</v>
      </c>
      <c r="X52" s="98">
        <v>0</v>
      </c>
      <c r="Y52" s="98">
        <v>0</v>
      </c>
      <c r="Z52" s="98">
        <v>0</v>
      </c>
      <c r="AA52" s="98">
        <v>0</v>
      </c>
      <c r="AB52" s="98">
        <v>0</v>
      </c>
      <c r="AC52" s="98">
        <v>147321.42857142858</v>
      </c>
      <c r="AD52" s="98">
        <v>0</v>
      </c>
      <c r="AE52" s="98">
        <v>137286.55104086586</v>
      </c>
      <c r="AF52" s="98">
        <v>18360.489222548524</v>
      </c>
      <c r="AG52" s="98">
        <v>78102.06181831735</v>
      </c>
      <c r="AH52" s="98">
        <v>40824</v>
      </c>
      <c r="AI52" s="98">
        <v>0</v>
      </c>
      <c r="AJ52" s="98">
        <v>0</v>
      </c>
      <c r="AK52" s="98">
        <v>0</v>
      </c>
      <c r="AL52" s="98">
        <v>0</v>
      </c>
      <c r="AM52" s="98">
        <v>0</v>
      </c>
      <c r="AN52" s="98">
        <v>0</v>
      </c>
      <c r="AO52" s="98">
        <v>71428.571428571435</v>
      </c>
      <c r="AP52" s="98">
        <v>0</v>
      </c>
      <c r="AQ52" s="98">
        <v>110276.35896612421</v>
      </c>
      <c r="AR52" s="98">
        <v>15926.736496502303</v>
      </c>
      <c r="AS52" s="98">
        <v>58349.622469621907</v>
      </c>
      <c r="AT52" s="98">
        <v>36000</v>
      </c>
      <c r="AU52" s="98">
        <v>0</v>
      </c>
      <c r="AV52" s="98">
        <v>0</v>
      </c>
      <c r="AW52" s="98">
        <v>0</v>
      </c>
      <c r="AX52" s="98">
        <v>0</v>
      </c>
      <c r="AY52" s="98">
        <v>0</v>
      </c>
      <c r="AZ52" s="98">
        <v>0</v>
      </c>
      <c r="BA52" s="98">
        <v>198000</v>
      </c>
      <c r="BB52" s="98">
        <v>0</v>
      </c>
      <c r="BC52" s="98">
        <v>176070.6608410741</v>
      </c>
      <c r="BD52" s="98">
        <v>23686.867573610172</v>
      </c>
      <c r="BE52" s="98">
        <v>112258.7932674639</v>
      </c>
      <c r="BF52" s="98">
        <v>40125</v>
      </c>
      <c r="BG52" s="98">
        <v>0</v>
      </c>
      <c r="BH52" s="98">
        <v>0</v>
      </c>
      <c r="BI52" s="98">
        <v>0</v>
      </c>
      <c r="BJ52" s="98">
        <v>0</v>
      </c>
      <c r="BK52" s="98">
        <v>0</v>
      </c>
      <c r="BL52" s="98">
        <v>0</v>
      </c>
      <c r="BM52" s="46">
        <v>73928.57142857142</v>
      </c>
      <c r="BN52" s="46">
        <v>0</v>
      </c>
      <c r="BO52" s="98">
        <v>144710.67133101178</v>
      </c>
      <c r="BP52" s="98">
        <v>23040.802832524274</v>
      </c>
      <c r="BQ52" s="98">
        <v>81544.8684984875</v>
      </c>
      <c r="BR52" s="46">
        <v>40125</v>
      </c>
      <c r="BS52" s="46">
        <v>0</v>
      </c>
      <c r="BT52" s="46">
        <v>0</v>
      </c>
      <c r="BU52" s="46">
        <v>0</v>
      </c>
      <c r="BV52" s="46">
        <v>0</v>
      </c>
      <c r="BW52" s="46">
        <v>0</v>
      </c>
      <c r="BX52" s="46">
        <v>0</v>
      </c>
      <c r="BY52" s="46">
        <v>168000</v>
      </c>
      <c r="BZ52" s="46">
        <v>0</v>
      </c>
      <c r="CA52" s="98">
        <v>142382.55325623503</v>
      </c>
      <c r="CB52" s="98">
        <v>20592.888363792783</v>
      </c>
      <c r="CC52" s="98">
        <v>81664.664892442233</v>
      </c>
      <c r="CD52" s="46">
        <v>40125</v>
      </c>
      <c r="CE52" s="46">
        <v>0</v>
      </c>
      <c r="CF52" s="46">
        <v>0</v>
      </c>
      <c r="CG52" s="46">
        <v>0</v>
      </c>
      <c r="CH52" s="46">
        <v>0</v>
      </c>
      <c r="CI52" s="46">
        <v>0</v>
      </c>
      <c r="CJ52" s="46">
        <v>0</v>
      </c>
      <c r="CK52" s="46">
        <v>89285.71428571429</v>
      </c>
      <c r="CL52" s="46">
        <v>0</v>
      </c>
      <c r="CM52" s="98">
        <v>122171.43709915166</v>
      </c>
      <c r="CN52" s="98">
        <v>18858.045625677172</v>
      </c>
      <c r="CO52" s="98">
        <v>63188.39147347449</v>
      </c>
      <c r="CP52" s="46">
        <v>40125</v>
      </c>
      <c r="CQ52" s="46">
        <v>0</v>
      </c>
      <c r="CR52" s="46">
        <v>0</v>
      </c>
      <c r="CS52" s="46">
        <v>0</v>
      </c>
      <c r="CT52" s="46">
        <v>0</v>
      </c>
      <c r="CU52" s="46">
        <v>0</v>
      </c>
      <c r="CV52" s="46">
        <v>0</v>
      </c>
      <c r="CW52" s="46">
        <v>650067.85714285704</v>
      </c>
      <c r="CX52" s="46">
        <v>0</v>
      </c>
      <c r="CY52" s="98">
        <v>190997.71346153849</v>
      </c>
      <c r="CZ52" s="98">
        <v>24718.576923076922</v>
      </c>
      <c r="DA52" s="98">
        <v>127154.13653846152</v>
      </c>
      <c r="DB52" s="46">
        <v>39125</v>
      </c>
      <c r="DC52" s="46">
        <v>0</v>
      </c>
      <c r="DD52" s="46">
        <v>0</v>
      </c>
      <c r="DE52" s="46">
        <v>0</v>
      </c>
      <c r="DF52" s="46">
        <v>0</v>
      </c>
      <c r="DG52" s="46">
        <v>0</v>
      </c>
      <c r="DH52" s="46">
        <v>0</v>
      </c>
      <c r="DI52" s="98">
        <v>0</v>
      </c>
      <c r="DJ52" s="98">
        <v>0</v>
      </c>
      <c r="DK52" s="98">
        <v>150504.52115384614</v>
      </c>
      <c r="DL52" s="46">
        <v>20640.461538461539</v>
      </c>
      <c r="DM52" s="46">
        <v>90739.059615384613</v>
      </c>
      <c r="DN52" s="46">
        <v>39125</v>
      </c>
      <c r="DO52" s="46">
        <v>0</v>
      </c>
      <c r="DP52" s="46">
        <v>0</v>
      </c>
      <c r="DQ52" s="46">
        <v>0</v>
      </c>
      <c r="DR52" s="98">
        <v>0</v>
      </c>
      <c r="DS52" s="98">
        <v>0</v>
      </c>
      <c r="DT52" s="46">
        <v>0</v>
      </c>
      <c r="DU52" s="46">
        <v>0</v>
      </c>
      <c r="DV52" s="46">
        <v>0</v>
      </c>
      <c r="DW52" s="46">
        <v>145508.25192307692</v>
      </c>
      <c r="DX52" s="46">
        <v>17423.038461538461</v>
      </c>
      <c r="DY52" s="46">
        <v>88960.213461538457</v>
      </c>
      <c r="DZ52" s="46">
        <v>39125</v>
      </c>
      <c r="EA52" s="46">
        <v>0</v>
      </c>
      <c r="EB52" s="46">
        <v>0</v>
      </c>
      <c r="EC52" s="46">
        <v>0</v>
      </c>
      <c r="ED52" s="46">
        <v>0</v>
      </c>
      <c r="EE52" s="46">
        <v>0</v>
      </c>
      <c r="EF52" s="46">
        <v>0</v>
      </c>
      <c r="EG52" s="46">
        <v>0</v>
      </c>
      <c r="EH52" s="46">
        <v>0</v>
      </c>
      <c r="EI52" s="46">
        <v>122998.62884615385</v>
      </c>
      <c r="EJ52" s="46">
        <v>16050.923076923076</v>
      </c>
      <c r="EK52" s="46">
        <v>67822.705769230772</v>
      </c>
      <c r="EL52" s="46">
        <v>39125</v>
      </c>
      <c r="EM52" s="46">
        <v>0</v>
      </c>
      <c r="EN52" s="46">
        <v>0</v>
      </c>
      <c r="EO52" s="46">
        <v>0</v>
      </c>
      <c r="EP52" s="46">
        <v>0</v>
      </c>
      <c r="EQ52" s="46">
        <v>0</v>
      </c>
      <c r="ER52" s="46">
        <v>0</v>
      </c>
      <c r="ES52" s="46">
        <v>0</v>
      </c>
      <c r="ET52" s="46">
        <v>0</v>
      </c>
      <c r="EU52" s="46">
        <v>169394</v>
      </c>
      <c r="EV52" s="46">
        <v>22321.5</v>
      </c>
      <c r="EW52" s="46">
        <v>98112.25</v>
      </c>
      <c r="EX52" s="46">
        <v>46635.25</v>
      </c>
      <c r="EY52" s="46">
        <v>2325</v>
      </c>
      <c r="EZ52" s="46">
        <v>0</v>
      </c>
      <c r="FA52" s="46">
        <v>0</v>
      </c>
      <c r="FB52" s="46">
        <v>0</v>
      </c>
      <c r="FC52" s="46">
        <v>0</v>
      </c>
      <c r="FD52" s="46">
        <v>0</v>
      </c>
      <c r="FE52" s="46">
        <v>0</v>
      </c>
      <c r="FF52" s="46">
        <v>0</v>
      </c>
      <c r="FG52" s="46">
        <v>169394</v>
      </c>
      <c r="FH52" s="46">
        <v>22321.5</v>
      </c>
      <c r="FI52" s="47">
        <v>98112.25</v>
      </c>
      <c r="FJ52" s="47">
        <v>46635.25</v>
      </c>
      <c r="FK52" s="46">
        <v>2325</v>
      </c>
      <c r="FL52" s="46">
        <v>0</v>
      </c>
      <c r="FM52" s="46">
        <v>0</v>
      </c>
      <c r="FN52" s="46">
        <v>0</v>
      </c>
      <c r="FO52" s="46">
        <v>0</v>
      </c>
      <c r="FP52" s="46">
        <v>0</v>
      </c>
      <c r="FQ52" s="46">
        <v>0</v>
      </c>
      <c r="FR52" s="46">
        <v>0</v>
      </c>
      <c r="FS52" s="46">
        <v>169394</v>
      </c>
      <c r="FT52" s="46">
        <v>22321.5</v>
      </c>
      <c r="FU52" s="46">
        <v>98112.25</v>
      </c>
      <c r="FV52" s="46">
        <v>46635.25</v>
      </c>
      <c r="FW52" s="46">
        <v>2325</v>
      </c>
      <c r="FX52" s="46">
        <v>0</v>
      </c>
      <c r="FY52" s="46">
        <v>0</v>
      </c>
      <c r="FZ52" s="46">
        <v>0</v>
      </c>
      <c r="GA52" s="46">
        <v>0</v>
      </c>
      <c r="GB52" s="46">
        <v>0</v>
      </c>
      <c r="GC52" s="46">
        <v>0</v>
      </c>
      <c r="GD52" s="46">
        <v>0</v>
      </c>
      <c r="GE52" s="46">
        <v>169394</v>
      </c>
      <c r="GF52" s="46">
        <v>22321.5</v>
      </c>
      <c r="GG52" s="46">
        <v>98112.25</v>
      </c>
      <c r="GH52" s="46">
        <v>46635.25</v>
      </c>
      <c r="GI52" s="46">
        <v>2325</v>
      </c>
      <c r="GJ52" s="46">
        <v>0</v>
      </c>
      <c r="GK52" s="46">
        <v>0</v>
      </c>
      <c r="GL52" s="46">
        <v>0</v>
      </c>
      <c r="GM52" s="46">
        <v>0</v>
      </c>
      <c r="GO52" s="46">
        <v>426521.07549019612</v>
      </c>
      <c r="GP52" s="46">
        <v>72441.915966386543</v>
      </c>
      <c r="GQ52" s="46">
        <v>354079.15952380956</v>
      </c>
      <c r="GR52" s="46">
        <v>159120</v>
      </c>
      <c r="GS52" s="46">
        <v>3300</v>
      </c>
      <c r="GT52" s="46">
        <v>0</v>
      </c>
      <c r="GU52" s="46">
        <v>0</v>
      </c>
      <c r="GV52" s="46">
        <v>0</v>
      </c>
      <c r="GW52" s="46">
        <v>588941.07549019612</v>
      </c>
      <c r="GX52" s="46">
        <v>0</v>
      </c>
      <c r="GY52" s="46">
        <v>0</v>
      </c>
      <c r="GZ52" s="46">
        <v>0</v>
      </c>
      <c r="HA52" s="46">
        <v>183492</v>
      </c>
      <c r="HB52" s="46">
        <v>574107.14285714296</v>
      </c>
      <c r="HC52" s="46">
        <v>757599.14285714296</v>
      </c>
      <c r="HD52" s="46">
        <v>168658.06736694681</v>
      </c>
      <c r="HE52" s="46">
        <v>8.644176809901861</v>
      </c>
      <c r="HI52" s="46">
        <v>424835.32252747251</v>
      </c>
      <c r="HJ52" s="46">
        <v>86178.604395604387</v>
      </c>
      <c r="HK52" s="46">
        <v>338656.71813186817</v>
      </c>
      <c r="HL52" s="46">
        <v>160500</v>
      </c>
      <c r="HM52" s="46">
        <v>0</v>
      </c>
      <c r="HN52" s="46">
        <v>0</v>
      </c>
      <c r="HO52" s="46">
        <v>0</v>
      </c>
      <c r="HP52" s="46">
        <v>0</v>
      </c>
      <c r="HQ52" s="46">
        <v>585335.32252747251</v>
      </c>
      <c r="HR52" s="46">
        <v>648142.85714285716</v>
      </c>
      <c r="HS52" s="46">
        <v>816800.92450980388</v>
      </c>
      <c r="HT52" s="46">
        <v>231465.6019823314</v>
      </c>
      <c r="HU52" s="46">
        <v>11.383384091058568</v>
      </c>
      <c r="HY52" s="46">
        <v>453509.11538461538</v>
      </c>
      <c r="HZ52" s="46">
        <v>78833</v>
      </c>
      <c r="IA52" s="46">
        <v>374676.11538461538</v>
      </c>
      <c r="IB52" s="46">
        <v>156500</v>
      </c>
      <c r="IC52" s="46">
        <v>0</v>
      </c>
      <c r="ID52" s="46">
        <v>0</v>
      </c>
      <c r="IE52" s="46">
        <v>0</v>
      </c>
      <c r="IF52" s="46">
        <v>0</v>
      </c>
      <c r="IG52" s="46">
        <v>610009.11538461538</v>
      </c>
      <c r="IH52" s="46">
        <v>650067.85714285704</v>
      </c>
      <c r="II52" s="46">
        <v>881533.45912518853</v>
      </c>
      <c r="IJ52" s="46">
        <v>271524.34374057315</v>
      </c>
      <c r="IK52" s="46">
        <v>13.353456705448163</v>
      </c>
      <c r="IO52" s="46">
        <v>481735</v>
      </c>
      <c r="IP52" s="46">
        <v>89286</v>
      </c>
      <c r="IQ52" s="46">
        <v>392449</v>
      </c>
      <c r="IR52" s="46">
        <v>186541</v>
      </c>
      <c r="IS52" s="46">
        <v>9300</v>
      </c>
      <c r="IT52" s="46">
        <v>0</v>
      </c>
      <c r="IU52" s="46">
        <v>0</v>
      </c>
      <c r="IV52" s="46">
        <v>0</v>
      </c>
      <c r="IW52" s="46">
        <v>677576</v>
      </c>
      <c r="IX52" s="46">
        <v>0</v>
      </c>
      <c r="IY52" s="46">
        <v>271524.34374057315</v>
      </c>
      <c r="IZ52" s="46">
        <v>-406051.65625942685</v>
      </c>
      <c r="JA52" s="46">
        <v>-17.978130405715085</v>
      </c>
      <c r="JD52" s="46">
        <v>424974</v>
      </c>
      <c r="JE52" s="46">
        <v>90896</v>
      </c>
      <c r="JF52" s="46">
        <v>334078</v>
      </c>
      <c r="JG52" s="46">
        <v>192119</v>
      </c>
      <c r="JH52" s="46">
        <v>6000</v>
      </c>
      <c r="JI52" s="46">
        <v>0</v>
      </c>
      <c r="JJ52" s="46">
        <v>0</v>
      </c>
      <c r="JK52" s="46">
        <v>0</v>
      </c>
      <c r="JL52" s="46">
        <v>623093</v>
      </c>
      <c r="JM52" s="46">
        <v>0</v>
      </c>
      <c r="JN52" s="46">
        <v>-406051.65625942685</v>
      </c>
      <c r="JO52" s="46">
        <v>-1029144.6562594268</v>
      </c>
      <c r="JP52" s="46">
        <v>-49.550130859731702</v>
      </c>
      <c r="JS52" s="46">
        <v>411702</v>
      </c>
      <c r="JT52" s="46">
        <v>87649</v>
      </c>
      <c r="JU52" s="46">
        <v>324053</v>
      </c>
      <c r="JV52" s="46">
        <v>185395</v>
      </c>
      <c r="JW52" s="46">
        <v>3000</v>
      </c>
      <c r="JX52" s="46">
        <v>0</v>
      </c>
      <c r="JY52" s="46">
        <v>0</v>
      </c>
      <c r="JZ52" s="46">
        <v>0</v>
      </c>
      <c r="KA52" s="46">
        <v>600097</v>
      </c>
      <c r="KB52" s="46">
        <v>0</v>
      </c>
      <c r="KC52" s="46">
        <v>-1029144.6562594268</v>
      </c>
      <c r="KD52" s="46">
        <v>-1629241.6562594268</v>
      </c>
      <c r="KE52" s="46">
        <v>-81.448915238341144</v>
      </c>
      <c r="KH52" s="46">
        <v>0</v>
      </c>
      <c r="KI52" s="46">
        <v>0</v>
      </c>
      <c r="KJ52" s="46">
        <v>0</v>
      </c>
      <c r="KK52" s="46">
        <v>0</v>
      </c>
      <c r="KL52" s="46">
        <v>0</v>
      </c>
      <c r="KM52" s="46">
        <v>0</v>
      </c>
      <c r="KN52" s="46">
        <v>0</v>
      </c>
      <c r="KO52" s="46">
        <v>0</v>
      </c>
      <c r="KP52" s="46">
        <v>0</v>
      </c>
      <c r="KQ52" s="46">
        <v>0</v>
      </c>
      <c r="KR52" s="46">
        <v>-1629241.6562594268</v>
      </c>
      <c r="KS52" s="46">
        <v>-1629241.6562594268</v>
      </c>
      <c r="KT52" s="46">
        <v>0</v>
      </c>
      <c r="KW52" s="46">
        <v>0</v>
      </c>
      <c r="KX52" s="46">
        <v>0</v>
      </c>
      <c r="KY52" s="46">
        <v>0</v>
      </c>
      <c r="KZ52" s="46">
        <v>0</v>
      </c>
      <c r="LA52" s="46">
        <v>0</v>
      </c>
      <c r="LB52" s="46">
        <v>0</v>
      </c>
      <c r="LC52" s="46">
        <v>0</v>
      </c>
      <c r="LD52" s="46">
        <v>0</v>
      </c>
      <c r="LE52" s="46">
        <v>0</v>
      </c>
      <c r="LF52" s="46">
        <v>0</v>
      </c>
      <c r="LG52" s="46">
        <v>-1629241.6562594268</v>
      </c>
      <c r="LH52" s="46">
        <v>-1629241.6562594268</v>
      </c>
      <c r="LI52" s="46">
        <v>0</v>
      </c>
      <c r="LL52" s="46">
        <v>588941.07549019612</v>
      </c>
      <c r="LM52" s="46">
        <v>585335.32252747251</v>
      </c>
      <c r="LN52" s="46">
        <v>610009.11538461538</v>
      </c>
      <c r="LO52" s="46">
        <v>677576</v>
      </c>
      <c r="LP52" s="46">
        <v>623093</v>
      </c>
      <c r="LQ52" s="46">
        <v>600097</v>
      </c>
      <c r="LR52" s="46">
        <v>0</v>
      </c>
      <c r="LS52" s="46">
        <v>0</v>
      </c>
      <c r="LT52" s="46">
        <v>3685051.5134022841</v>
      </c>
    </row>
    <row r="53" spans="1:334">
      <c r="A53" s="74">
        <v>310003572</v>
      </c>
      <c r="B53" s="74">
        <v>310003572</v>
      </c>
      <c r="C53" s="46" t="s">
        <v>334</v>
      </c>
      <c r="D53" s="98">
        <v>60434</v>
      </c>
      <c r="E53" s="98">
        <v>0</v>
      </c>
      <c r="F53" s="98"/>
      <c r="G53" s="98">
        <v>46756.981316555655</v>
      </c>
      <c r="H53" s="98">
        <v>0</v>
      </c>
      <c r="I53" s="98">
        <v>29908.981316555659</v>
      </c>
      <c r="J53" s="98">
        <v>16848</v>
      </c>
      <c r="K53" s="98">
        <v>0</v>
      </c>
      <c r="L53" s="98">
        <v>0</v>
      </c>
      <c r="M53" s="98">
        <v>0</v>
      </c>
      <c r="N53" s="98">
        <v>0</v>
      </c>
      <c r="O53" s="98"/>
      <c r="P53" s="98"/>
      <c r="Q53" s="98">
        <v>98214.285714285725</v>
      </c>
      <c r="R53" s="98"/>
      <c r="S53" s="98">
        <v>45172.981316555655</v>
      </c>
      <c r="T53" s="98">
        <v>0</v>
      </c>
      <c r="U53" s="98">
        <v>29908.981316555659</v>
      </c>
      <c r="V53" s="98">
        <v>15264</v>
      </c>
      <c r="W53" s="98">
        <v>0</v>
      </c>
      <c r="X53" s="98">
        <v>0</v>
      </c>
      <c r="Y53" s="98">
        <v>0</v>
      </c>
      <c r="Z53" s="98">
        <v>0</v>
      </c>
      <c r="AA53" s="98"/>
      <c r="AB53" s="98"/>
      <c r="AC53" s="98">
        <v>89285.71428571429</v>
      </c>
      <c r="AD53" s="98"/>
      <c r="AE53" s="98">
        <v>48967.071428571435</v>
      </c>
      <c r="AF53" s="98">
        <v>0</v>
      </c>
      <c r="AG53" s="98">
        <v>27655.071428571431</v>
      </c>
      <c r="AH53" s="98">
        <v>21312</v>
      </c>
      <c r="AI53" s="98">
        <v>0</v>
      </c>
      <c r="AJ53" s="98">
        <v>0</v>
      </c>
      <c r="AK53" s="98">
        <v>0</v>
      </c>
      <c r="AL53" s="98">
        <v>0</v>
      </c>
      <c r="AM53" s="98"/>
      <c r="AN53" s="98"/>
      <c r="AO53" s="98">
        <v>100000</v>
      </c>
      <c r="AP53" s="98"/>
      <c r="AQ53" s="98">
        <v>37259.251652602979</v>
      </c>
      <c r="AR53" s="98">
        <v>0</v>
      </c>
      <c r="AS53" s="98">
        <v>23147.251652602976</v>
      </c>
      <c r="AT53" s="98">
        <v>14112</v>
      </c>
      <c r="AU53" s="98">
        <v>0</v>
      </c>
      <c r="AV53" s="98">
        <v>0</v>
      </c>
      <c r="AW53" s="98">
        <v>0</v>
      </c>
      <c r="AX53" s="98">
        <v>0</v>
      </c>
      <c r="AY53" s="98"/>
      <c r="AZ53" s="98"/>
      <c r="BA53" s="98">
        <v>0</v>
      </c>
      <c r="BB53" s="98"/>
      <c r="BC53" s="98">
        <v>54487.828726415857</v>
      </c>
      <c r="BD53" s="98">
        <v>0</v>
      </c>
      <c r="BE53" s="98">
        <v>30737.828726415853</v>
      </c>
      <c r="BF53" s="98">
        <v>23750</v>
      </c>
      <c r="BG53" s="98">
        <v>0</v>
      </c>
      <c r="BH53" s="98">
        <v>0</v>
      </c>
      <c r="BI53" s="98">
        <v>0</v>
      </c>
      <c r="BJ53" s="98">
        <v>0</v>
      </c>
      <c r="BK53" s="98"/>
      <c r="BL53" s="98"/>
      <c r="BM53" s="46">
        <v>0</v>
      </c>
      <c r="BO53" s="98">
        <v>49712.804790067668</v>
      </c>
      <c r="BP53" s="98">
        <v>0</v>
      </c>
      <c r="BQ53" s="98">
        <v>25962.804790067668</v>
      </c>
      <c r="BR53" s="46">
        <v>23750</v>
      </c>
      <c r="BS53" s="46">
        <v>0</v>
      </c>
      <c r="BT53" s="46">
        <v>0</v>
      </c>
      <c r="BU53" s="46">
        <v>0</v>
      </c>
      <c r="BV53" s="46">
        <v>0</v>
      </c>
      <c r="BY53" s="46">
        <v>91178.57142857142</v>
      </c>
      <c r="CA53" s="98">
        <v>54487.828726415857</v>
      </c>
      <c r="CB53" s="98">
        <v>0</v>
      </c>
      <c r="CC53" s="98">
        <v>30737.828726415853</v>
      </c>
      <c r="CD53" s="46">
        <v>23750</v>
      </c>
      <c r="CE53" s="46">
        <v>0</v>
      </c>
      <c r="CF53" s="46">
        <v>0</v>
      </c>
      <c r="CG53" s="46">
        <v>0</v>
      </c>
      <c r="CH53" s="46">
        <v>0</v>
      </c>
      <c r="CK53" s="46">
        <v>182357.14285714284</v>
      </c>
      <c r="CM53" s="98">
        <v>49712.804790067668</v>
      </c>
      <c r="CN53" s="98">
        <v>0</v>
      </c>
      <c r="CO53" s="98">
        <v>25962.804790067668</v>
      </c>
      <c r="CP53" s="46">
        <v>23750</v>
      </c>
      <c r="CQ53" s="46">
        <v>0</v>
      </c>
      <c r="CR53" s="46">
        <v>0</v>
      </c>
      <c r="CS53" s="46">
        <v>0</v>
      </c>
      <c r="CT53" s="46">
        <v>0</v>
      </c>
      <c r="CW53" s="46">
        <v>91178.57142857142</v>
      </c>
      <c r="CY53" s="98">
        <v>49337.150000000009</v>
      </c>
      <c r="CZ53" s="98">
        <v>0</v>
      </c>
      <c r="DA53" s="98">
        <v>31837.150000000005</v>
      </c>
      <c r="DB53" s="46">
        <v>17500</v>
      </c>
      <c r="DC53" s="46">
        <v>0</v>
      </c>
      <c r="DD53" s="46">
        <v>0</v>
      </c>
      <c r="DE53" s="46">
        <v>0</v>
      </c>
      <c r="DF53" s="46">
        <v>0</v>
      </c>
      <c r="DI53" s="98">
        <v>0</v>
      </c>
      <c r="DJ53" s="98"/>
      <c r="DK53" s="98">
        <v>44391.35</v>
      </c>
      <c r="DL53" s="46">
        <v>0</v>
      </c>
      <c r="DM53" s="46">
        <v>26891.35</v>
      </c>
      <c r="DN53" s="46">
        <v>17500</v>
      </c>
      <c r="DO53" s="46">
        <v>0</v>
      </c>
      <c r="DP53" s="46">
        <v>0</v>
      </c>
      <c r="DQ53" s="46">
        <v>0</v>
      </c>
      <c r="DR53" s="98">
        <v>0</v>
      </c>
      <c r="DS53" s="98"/>
      <c r="DU53" s="46">
        <v>0</v>
      </c>
      <c r="DW53" s="46">
        <v>49337.150000000009</v>
      </c>
      <c r="DX53" s="46">
        <v>0</v>
      </c>
      <c r="DY53" s="46">
        <v>31837.150000000005</v>
      </c>
      <c r="DZ53" s="46">
        <v>17500</v>
      </c>
      <c r="EA53" s="46">
        <v>0</v>
      </c>
      <c r="EB53" s="46">
        <v>0</v>
      </c>
      <c r="EC53" s="46">
        <v>0</v>
      </c>
      <c r="ED53" s="46">
        <v>0</v>
      </c>
      <c r="EG53" s="46">
        <v>0</v>
      </c>
      <c r="EI53" s="46">
        <v>44391.35</v>
      </c>
      <c r="EJ53" s="46">
        <v>0</v>
      </c>
      <c r="EK53" s="46">
        <v>26891.35</v>
      </c>
      <c r="EL53" s="46">
        <v>17500</v>
      </c>
      <c r="EM53" s="46">
        <v>0</v>
      </c>
      <c r="EN53" s="46">
        <v>0</v>
      </c>
      <c r="EO53" s="46">
        <v>0</v>
      </c>
      <c r="EP53" s="46">
        <v>0</v>
      </c>
      <c r="ES53" s="46">
        <v>0</v>
      </c>
      <c r="EU53" s="46">
        <v>54416.5</v>
      </c>
      <c r="EV53" s="46">
        <v>0</v>
      </c>
      <c r="EW53" s="46">
        <v>34838</v>
      </c>
      <c r="EX53" s="46">
        <v>19578.5</v>
      </c>
      <c r="EY53" s="46">
        <v>0</v>
      </c>
      <c r="EZ53" s="46">
        <v>0</v>
      </c>
      <c r="FE53" s="46">
        <v>0</v>
      </c>
      <c r="FG53" s="46">
        <v>54416.5</v>
      </c>
      <c r="FH53" s="46">
        <v>0</v>
      </c>
      <c r="FI53" s="47">
        <v>34838</v>
      </c>
      <c r="FJ53" s="47">
        <v>19578.5</v>
      </c>
      <c r="FK53" s="46">
        <v>0</v>
      </c>
      <c r="FL53" s="46">
        <v>0</v>
      </c>
      <c r="FQ53" s="46">
        <v>0</v>
      </c>
      <c r="FS53" s="46">
        <v>54416.5</v>
      </c>
      <c r="FT53" s="46">
        <v>0</v>
      </c>
      <c r="FU53" s="46">
        <v>34838</v>
      </c>
      <c r="FV53" s="46">
        <v>19578.5</v>
      </c>
      <c r="FW53" s="46">
        <v>0</v>
      </c>
      <c r="FX53" s="46">
        <v>0</v>
      </c>
      <c r="GC53" s="46">
        <v>0</v>
      </c>
      <c r="GE53" s="46">
        <v>54416.5</v>
      </c>
      <c r="GF53" s="46">
        <v>0</v>
      </c>
      <c r="GG53" s="46">
        <v>34838</v>
      </c>
      <c r="GH53" s="46">
        <v>19578.5</v>
      </c>
      <c r="GI53" s="46">
        <v>0</v>
      </c>
      <c r="GJ53" s="46">
        <v>0</v>
      </c>
      <c r="GO53" s="46">
        <v>110620.28571428572</v>
      </c>
      <c r="GP53" s="46">
        <v>0</v>
      </c>
      <c r="GQ53" s="46">
        <v>110620.28571428572</v>
      </c>
      <c r="GR53" s="46">
        <v>67536</v>
      </c>
      <c r="GS53" s="46">
        <v>0</v>
      </c>
      <c r="GT53" s="46">
        <v>0</v>
      </c>
      <c r="GU53" s="46">
        <v>0</v>
      </c>
      <c r="GV53" s="46">
        <v>0</v>
      </c>
      <c r="GW53" s="46">
        <v>178156.28571428574</v>
      </c>
      <c r="HA53" s="46">
        <v>60434</v>
      </c>
      <c r="HB53" s="46">
        <v>287500</v>
      </c>
      <c r="HC53" s="46">
        <v>347934</v>
      </c>
      <c r="HD53" s="46">
        <v>169777.71428571426</v>
      </c>
      <c r="HE53" s="46">
        <v>24.440021411989363</v>
      </c>
      <c r="HF53" s="46" t="s">
        <v>1197</v>
      </c>
      <c r="HG53" s="46" t="s">
        <v>1198</v>
      </c>
      <c r="HI53" s="46">
        <v>113401.26703296704</v>
      </c>
      <c r="HJ53" s="46">
        <v>0</v>
      </c>
      <c r="HK53" s="46">
        <v>113401.26703296704</v>
      </c>
      <c r="HL53" s="46">
        <v>95000</v>
      </c>
      <c r="HM53" s="46">
        <v>0</v>
      </c>
      <c r="HN53" s="46">
        <v>0</v>
      </c>
      <c r="HO53" s="46">
        <v>0</v>
      </c>
      <c r="HP53" s="46">
        <v>0</v>
      </c>
      <c r="HQ53" s="46">
        <v>208401.26703296704</v>
      </c>
      <c r="HR53" s="46">
        <v>273535.71428571426</v>
      </c>
      <c r="HS53" s="46">
        <v>443313.42857142852</v>
      </c>
      <c r="HT53" s="46">
        <v>234912.16153846149</v>
      </c>
      <c r="HU53" s="46">
        <v>37.594567533641552</v>
      </c>
      <c r="HV53" s="46" t="s">
        <v>1198</v>
      </c>
      <c r="HW53" s="46">
        <v>45452</v>
      </c>
      <c r="HY53" s="46">
        <v>117457</v>
      </c>
      <c r="HZ53" s="46">
        <v>0</v>
      </c>
      <c r="IA53" s="46">
        <v>117457</v>
      </c>
      <c r="IB53" s="46">
        <v>70000</v>
      </c>
      <c r="IC53" s="46">
        <v>0</v>
      </c>
      <c r="ID53" s="46">
        <v>0</v>
      </c>
      <c r="IE53" s="46">
        <v>0</v>
      </c>
      <c r="IF53" s="46">
        <v>0</v>
      </c>
      <c r="IG53" s="46">
        <v>187457</v>
      </c>
      <c r="IH53" s="46">
        <v>91178.57142857142</v>
      </c>
      <c r="II53" s="46">
        <v>326090.73296703293</v>
      </c>
      <c r="IJ53" s="46">
        <v>138633.73296703293</v>
      </c>
      <c r="IK53" s="46">
        <v>22.186485375371355</v>
      </c>
      <c r="IL53" s="46">
        <v>45452</v>
      </c>
      <c r="IO53" s="46">
        <v>139352</v>
      </c>
      <c r="IP53" s="46">
        <v>0</v>
      </c>
      <c r="IQ53" s="46">
        <v>139352</v>
      </c>
      <c r="IR53" s="46">
        <v>78314</v>
      </c>
      <c r="IS53" s="46">
        <v>0</v>
      </c>
      <c r="IT53" s="46">
        <v>0</v>
      </c>
      <c r="IU53" s="46">
        <v>0</v>
      </c>
      <c r="IV53" s="46">
        <v>0</v>
      </c>
      <c r="IW53" s="46">
        <v>217666</v>
      </c>
      <c r="IY53" s="46">
        <v>138633.73296703293</v>
      </c>
      <c r="IZ53" s="46">
        <v>-79032.267032967065</v>
      </c>
      <c r="JA53" s="46">
        <v>-10.89268884891996</v>
      </c>
      <c r="JD53" s="46">
        <v>135341</v>
      </c>
      <c r="JE53" s="46">
        <v>0</v>
      </c>
      <c r="JF53" s="46">
        <v>135341</v>
      </c>
      <c r="JG53" s="46">
        <v>80677</v>
      </c>
      <c r="JH53" s="46">
        <v>0</v>
      </c>
      <c r="JI53" s="46" t="s">
        <v>1086</v>
      </c>
      <c r="JK53" s="46">
        <v>0</v>
      </c>
      <c r="JL53" s="46">
        <v>216018</v>
      </c>
      <c r="JN53" s="46">
        <v>-79032.267032967065</v>
      </c>
      <c r="JO53" s="46">
        <v>-295050.26703296707</v>
      </c>
      <c r="JP53" s="46">
        <v>-40.975789105486641</v>
      </c>
      <c r="JS53" s="46">
        <v>129539</v>
      </c>
      <c r="JT53" s="46">
        <v>0</v>
      </c>
      <c r="JU53" s="46">
        <v>129539</v>
      </c>
      <c r="JV53" s="46">
        <v>77854</v>
      </c>
      <c r="JW53" s="46">
        <v>0</v>
      </c>
      <c r="KA53" s="46">
        <v>207393</v>
      </c>
      <c r="KC53" s="46">
        <v>-295050.26703296707</v>
      </c>
      <c r="KD53" s="46">
        <v>-502443.26703296707</v>
      </c>
      <c r="KE53" s="46">
        <v>-72.67987835167537</v>
      </c>
      <c r="KH53" s="46">
        <v>0</v>
      </c>
      <c r="KI53" s="46">
        <v>0</v>
      </c>
      <c r="KJ53" s="46">
        <v>0</v>
      </c>
      <c r="KK53" s="46">
        <v>0</v>
      </c>
      <c r="KL53" s="46">
        <v>0</v>
      </c>
      <c r="KP53" s="46">
        <v>0</v>
      </c>
      <c r="KR53" s="46">
        <v>-502443.26703296707</v>
      </c>
      <c r="KS53" s="46">
        <v>-502443.26703296707</v>
      </c>
      <c r="KT53" s="46">
        <v>0</v>
      </c>
      <c r="KW53" s="46">
        <v>0</v>
      </c>
      <c r="KX53" s="46">
        <v>0</v>
      </c>
      <c r="KY53" s="46">
        <v>0</v>
      </c>
      <c r="KZ53" s="46">
        <v>0</v>
      </c>
      <c r="LA53" s="46">
        <v>0</v>
      </c>
      <c r="LE53" s="46">
        <v>0</v>
      </c>
      <c r="LG53" s="46">
        <v>-502443.26703296707</v>
      </c>
      <c r="LH53" s="46">
        <v>-502443.26703296707</v>
      </c>
      <c r="LI53" s="46">
        <v>0</v>
      </c>
      <c r="LL53" s="46">
        <v>178156.28571428574</v>
      </c>
      <c r="LM53" s="46">
        <v>208401.26703296704</v>
      </c>
      <c r="LN53" s="46">
        <v>187457</v>
      </c>
      <c r="LO53" s="46">
        <v>217666</v>
      </c>
      <c r="LP53" s="46">
        <v>216018</v>
      </c>
      <c r="LQ53" s="46">
        <v>207393</v>
      </c>
      <c r="LR53" s="46">
        <v>0</v>
      </c>
      <c r="LS53" s="46">
        <v>0</v>
      </c>
      <c r="LT53" s="46">
        <v>1215091.5527472529</v>
      </c>
      <c r="LV53" s="46" t="s">
        <v>333</v>
      </c>
    </row>
    <row r="54" spans="1:334">
      <c r="A54" s="74">
        <v>310003573</v>
      </c>
      <c r="B54" s="74">
        <v>310003573</v>
      </c>
      <c r="C54" s="46" t="s">
        <v>335</v>
      </c>
      <c r="D54" s="98">
        <v>55216.857142857145</v>
      </c>
      <c r="E54" s="98">
        <v>0</v>
      </c>
      <c r="F54" s="98"/>
      <c r="G54" s="98">
        <v>33107.496432109518</v>
      </c>
      <c r="H54" s="98">
        <v>11456.411559745849</v>
      </c>
      <c r="I54" s="98">
        <v>20931.084872363666</v>
      </c>
      <c r="J54" s="98">
        <v>720</v>
      </c>
      <c r="K54" s="98">
        <v>0</v>
      </c>
      <c r="L54" s="98">
        <v>0</v>
      </c>
      <c r="M54" s="98">
        <v>0</v>
      </c>
      <c r="N54" s="98">
        <v>0</v>
      </c>
      <c r="O54" s="98"/>
      <c r="P54" s="98"/>
      <c r="Q54" s="98">
        <v>44642.857142857145</v>
      </c>
      <c r="R54" s="98"/>
      <c r="S54" s="98">
        <v>23812.196587415452</v>
      </c>
      <c r="T54" s="98">
        <v>11562.48944455831</v>
      </c>
      <c r="U54" s="98">
        <v>12249.707142857142</v>
      </c>
      <c r="V54" s="98">
        <v>0</v>
      </c>
      <c r="W54" s="98">
        <v>0</v>
      </c>
      <c r="X54" s="98">
        <v>0</v>
      </c>
      <c r="Y54" s="98">
        <v>0</v>
      </c>
      <c r="Z54" s="98">
        <v>0</v>
      </c>
      <c r="AA54" s="98"/>
      <c r="AB54" s="98"/>
      <c r="AC54" s="98">
        <v>26785.714285714286</v>
      </c>
      <c r="AD54" s="98"/>
      <c r="AE54" s="98">
        <v>17207.126307413164</v>
      </c>
      <c r="AF54" s="98">
        <v>11339.725886452141</v>
      </c>
      <c r="AG54" s="98">
        <v>5867.400420961023</v>
      </c>
      <c r="AH54" s="98">
        <v>0</v>
      </c>
      <c r="AI54" s="98">
        <v>0</v>
      </c>
      <c r="AJ54" s="98">
        <v>0</v>
      </c>
      <c r="AK54" s="98">
        <v>0</v>
      </c>
      <c r="AL54" s="98">
        <v>0</v>
      </c>
      <c r="AM54" s="98"/>
      <c r="AN54" s="98"/>
      <c r="AO54" s="98">
        <v>44642.857142857145</v>
      </c>
      <c r="AP54" s="98"/>
      <c r="AQ54" s="98">
        <v>13092.067227683712</v>
      </c>
      <c r="AR54" s="98">
        <v>11307.902521008404</v>
      </c>
      <c r="AS54" s="98">
        <v>1784.1647066753085</v>
      </c>
      <c r="AT54" s="98">
        <v>0</v>
      </c>
      <c r="AU54" s="98">
        <v>0</v>
      </c>
      <c r="AV54" s="98">
        <v>0</v>
      </c>
      <c r="AW54" s="98">
        <v>0</v>
      </c>
      <c r="AX54" s="98">
        <v>0</v>
      </c>
      <c r="AY54" s="98"/>
      <c r="AZ54" s="98"/>
      <c r="BA54" s="98">
        <v>0</v>
      </c>
      <c r="BB54" s="98"/>
      <c r="BC54" s="98">
        <v>28886.209876560653</v>
      </c>
      <c r="BD54" s="98">
        <v>9539.5444389204131</v>
      </c>
      <c r="BE54" s="98">
        <v>19096.66543764024</v>
      </c>
      <c r="BF54" s="98">
        <v>250</v>
      </c>
      <c r="BG54" s="98">
        <v>0</v>
      </c>
      <c r="BH54" s="98">
        <v>0</v>
      </c>
      <c r="BI54" s="98">
        <v>0</v>
      </c>
      <c r="BJ54" s="98">
        <v>0</v>
      </c>
      <c r="BK54" s="98"/>
      <c r="BL54" s="98"/>
      <c r="BM54" s="46">
        <v>0</v>
      </c>
      <c r="BO54" s="98">
        <v>20033.474902384627</v>
      </c>
      <c r="BP54" s="98">
        <v>9598.8576685924581</v>
      </c>
      <c r="BQ54" s="98">
        <v>10184.617233792169</v>
      </c>
      <c r="BR54" s="46">
        <v>250</v>
      </c>
      <c r="BS54" s="46">
        <v>0</v>
      </c>
      <c r="BT54" s="46">
        <v>0</v>
      </c>
      <c r="BU54" s="46">
        <v>0</v>
      </c>
      <c r="BV54" s="46">
        <v>0</v>
      </c>
      <c r="BY54" s="46">
        <v>41071.428571428572</v>
      </c>
      <c r="CA54" s="98">
        <v>16064.774742212627</v>
      </c>
      <c r="CB54" s="98">
        <v>9450.5745944123482</v>
      </c>
      <c r="CC54" s="98">
        <v>6364.2001478002794</v>
      </c>
      <c r="CD54" s="46">
        <v>250</v>
      </c>
      <c r="CE54" s="46">
        <v>0</v>
      </c>
      <c r="CF54" s="46">
        <v>0</v>
      </c>
      <c r="CG54" s="46">
        <v>0</v>
      </c>
      <c r="CH54" s="46">
        <v>0</v>
      </c>
      <c r="CK54" s="46">
        <v>41071.428571428572</v>
      </c>
      <c r="CM54" s="98">
        <v>12225.941577743193</v>
      </c>
      <c r="CN54" s="98">
        <v>9430.8035178549999</v>
      </c>
      <c r="CO54" s="98">
        <v>2545.1380598881929</v>
      </c>
      <c r="CP54" s="46">
        <v>250</v>
      </c>
      <c r="CQ54" s="46">
        <v>0</v>
      </c>
      <c r="CR54" s="46">
        <v>0</v>
      </c>
      <c r="CS54" s="46">
        <v>0</v>
      </c>
      <c r="CT54" s="46">
        <v>0</v>
      </c>
      <c r="CW54" s="46">
        <v>82142.857142857145</v>
      </c>
      <c r="CY54" s="98">
        <v>38050.300000000003</v>
      </c>
      <c r="CZ54" s="98">
        <v>9856</v>
      </c>
      <c r="DA54" s="98">
        <v>27819.300000000003</v>
      </c>
      <c r="DB54" s="46">
        <v>375</v>
      </c>
      <c r="DC54" s="46">
        <v>0</v>
      </c>
      <c r="DD54" s="46">
        <v>0</v>
      </c>
      <c r="DE54" s="46">
        <v>0</v>
      </c>
      <c r="DF54" s="46">
        <v>0</v>
      </c>
      <c r="DI54" s="98">
        <v>0</v>
      </c>
      <c r="DJ54" s="98"/>
      <c r="DK54" s="98">
        <v>25130.9</v>
      </c>
      <c r="DL54" s="46">
        <v>10001</v>
      </c>
      <c r="DM54" s="46">
        <v>14754.9</v>
      </c>
      <c r="DN54" s="46">
        <v>375</v>
      </c>
      <c r="DO54" s="46">
        <v>0</v>
      </c>
      <c r="DP54" s="46">
        <v>0</v>
      </c>
      <c r="DQ54" s="46">
        <v>0</v>
      </c>
      <c r="DR54" s="98">
        <v>0</v>
      </c>
      <c r="DS54" s="98"/>
      <c r="DU54" s="46">
        <v>0</v>
      </c>
      <c r="DW54" s="46">
        <v>18974.8</v>
      </c>
      <c r="DX54" s="46">
        <v>9737</v>
      </c>
      <c r="DY54" s="46">
        <v>8862.7999999999993</v>
      </c>
      <c r="DZ54" s="46">
        <v>375</v>
      </c>
      <c r="EA54" s="46">
        <v>0</v>
      </c>
      <c r="EB54" s="46">
        <v>0</v>
      </c>
      <c r="EC54" s="46">
        <v>0</v>
      </c>
      <c r="ED54" s="46">
        <v>0</v>
      </c>
      <c r="EG54" s="46">
        <v>0</v>
      </c>
      <c r="EI54" s="46">
        <v>13522</v>
      </c>
      <c r="EJ54" s="46">
        <v>9766</v>
      </c>
      <c r="EK54" s="46">
        <v>3381</v>
      </c>
      <c r="EL54" s="46">
        <v>375</v>
      </c>
      <c r="EM54" s="46">
        <v>0</v>
      </c>
      <c r="EN54" s="46">
        <v>0</v>
      </c>
      <c r="EO54" s="46">
        <v>0</v>
      </c>
      <c r="EP54" s="46">
        <v>0</v>
      </c>
      <c r="ES54" s="46">
        <v>0</v>
      </c>
      <c r="EU54" s="46">
        <v>8214.5</v>
      </c>
      <c r="EV54" s="46">
        <v>8214.5</v>
      </c>
      <c r="EW54" s="46">
        <v>0</v>
      </c>
      <c r="EX54" s="46">
        <v>0</v>
      </c>
      <c r="EY54" s="46">
        <v>0</v>
      </c>
      <c r="EZ54" s="46">
        <v>0</v>
      </c>
      <c r="FE54" s="46">
        <v>0</v>
      </c>
      <c r="FG54" s="46">
        <v>8214.5</v>
      </c>
      <c r="FH54" s="46">
        <v>8214.5</v>
      </c>
      <c r="FI54" s="47">
        <v>0</v>
      </c>
      <c r="FJ54" s="47">
        <v>0</v>
      </c>
      <c r="FK54" s="46">
        <v>0</v>
      </c>
      <c r="FL54" s="46">
        <v>0</v>
      </c>
      <c r="FQ54" s="46">
        <v>0</v>
      </c>
      <c r="FS54" s="46">
        <v>8214.5</v>
      </c>
      <c r="FT54" s="46">
        <v>8214.5</v>
      </c>
      <c r="FU54" s="46">
        <v>0</v>
      </c>
      <c r="FV54" s="46">
        <v>0</v>
      </c>
      <c r="FW54" s="46">
        <v>0</v>
      </c>
      <c r="FX54" s="46">
        <v>0</v>
      </c>
      <c r="GC54" s="46">
        <v>0</v>
      </c>
      <c r="GE54" s="46">
        <v>8214.5</v>
      </c>
      <c r="GF54" s="46">
        <v>8214.5</v>
      </c>
      <c r="GG54" s="46">
        <v>0</v>
      </c>
      <c r="GH54" s="46">
        <v>0</v>
      </c>
      <c r="GI54" s="46">
        <v>0</v>
      </c>
      <c r="GJ54" s="46">
        <v>0</v>
      </c>
      <c r="GO54" s="46">
        <v>86498.886554621829</v>
      </c>
      <c r="GP54" s="46">
        <v>45666.529411764699</v>
      </c>
      <c r="GQ54" s="46">
        <v>40832.357142857138</v>
      </c>
      <c r="GR54" s="46">
        <v>720</v>
      </c>
      <c r="GS54" s="46">
        <v>0</v>
      </c>
      <c r="GT54" s="46">
        <v>0</v>
      </c>
      <c r="GU54" s="46">
        <v>0</v>
      </c>
      <c r="GV54" s="46">
        <v>0</v>
      </c>
      <c r="GW54" s="46">
        <v>87218.886554621829</v>
      </c>
      <c r="HA54" s="46">
        <v>55216.857142857145</v>
      </c>
      <c r="HB54" s="46">
        <v>116071.42857142858</v>
      </c>
      <c r="HC54" s="46">
        <v>171288.28571428574</v>
      </c>
      <c r="HD54" s="46">
        <v>84069.39915966391</v>
      </c>
      <c r="HE54" s="46">
        <v>32.665054693334739</v>
      </c>
      <c r="HI54" s="46">
        <v>76210.4010989011</v>
      </c>
      <c r="HJ54" s="46">
        <v>38019.780219780216</v>
      </c>
      <c r="HK54" s="46">
        <v>38190.620879120885</v>
      </c>
      <c r="HL54" s="46">
        <v>1000</v>
      </c>
      <c r="HM54" s="46">
        <v>0</v>
      </c>
      <c r="HN54" s="46">
        <v>0</v>
      </c>
      <c r="HO54" s="46">
        <v>0</v>
      </c>
      <c r="HP54" s="46">
        <v>0</v>
      </c>
      <c r="HQ54" s="46">
        <v>77210.4010989011</v>
      </c>
      <c r="HR54" s="46">
        <v>82142.857142857145</v>
      </c>
      <c r="HS54" s="46">
        <v>166212.25630252104</v>
      </c>
      <c r="HT54" s="46">
        <v>89001.85520361994</v>
      </c>
      <c r="HU54" s="46">
        <v>27.90668341843055</v>
      </c>
      <c r="HY54" s="46">
        <v>94178</v>
      </c>
      <c r="HZ54" s="46">
        <v>39360</v>
      </c>
      <c r="IA54" s="46">
        <v>54818</v>
      </c>
      <c r="IB54" s="46">
        <v>1500</v>
      </c>
      <c r="IC54" s="46">
        <v>0</v>
      </c>
      <c r="ID54" s="46">
        <v>0</v>
      </c>
      <c r="IE54" s="46">
        <v>0</v>
      </c>
      <c r="IF54" s="46">
        <v>0</v>
      </c>
      <c r="IG54" s="46">
        <v>95678</v>
      </c>
      <c r="IH54" s="46">
        <v>82142.857142857145</v>
      </c>
      <c r="II54" s="46">
        <v>171144.71234647708</v>
      </c>
      <c r="IJ54" s="46">
        <v>75466.712346477085</v>
      </c>
      <c r="IK54" s="46">
        <v>23.662716302538854</v>
      </c>
      <c r="IO54" s="46">
        <v>32858</v>
      </c>
      <c r="IP54" s="46">
        <v>32858</v>
      </c>
      <c r="IQ54" s="46">
        <v>0</v>
      </c>
      <c r="IR54" s="46">
        <v>0</v>
      </c>
      <c r="IS54" s="46">
        <v>0</v>
      </c>
      <c r="IT54" s="46">
        <v>0</v>
      </c>
      <c r="IU54" s="46">
        <v>0</v>
      </c>
      <c r="IV54" s="46">
        <v>0</v>
      </c>
      <c r="IW54" s="46">
        <v>32858</v>
      </c>
      <c r="IY54" s="46">
        <v>75466.712346477085</v>
      </c>
      <c r="IZ54" s="46">
        <v>42608.712346477085</v>
      </c>
      <c r="JA54" s="46">
        <v>38.902592074816255</v>
      </c>
      <c r="JD54" s="46">
        <v>33120</v>
      </c>
      <c r="JE54" s="46">
        <v>33120</v>
      </c>
      <c r="JF54" s="46">
        <v>0</v>
      </c>
      <c r="JG54" s="46">
        <v>0</v>
      </c>
      <c r="JH54" s="46">
        <v>0</v>
      </c>
      <c r="JI54" s="46" t="s">
        <v>1086</v>
      </c>
      <c r="JK54" s="46">
        <v>0</v>
      </c>
      <c r="JL54" s="46">
        <v>33120</v>
      </c>
      <c r="JN54" s="46">
        <v>42608.712346477085</v>
      </c>
      <c r="JO54" s="46">
        <v>9488.7123464770848</v>
      </c>
      <c r="JP54" s="46">
        <v>8.5948481399248955</v>
      </c>
      <c r="JS54" s="46">
        <v>32232</v>
      </c>
      <c r="JT54" s="46">
        <v>32232</v>
      </c>
      <c r="JU54" s="46">
        <v>0</v>
      </c>
      <c r="JV54" s="46">
        <v>0</v>
      </c>
      <c r="JW54" s="46">
        <v>0</v>
      </c>
      <c r="KA54" s="46">
        <v>32232</v>
      </c>
      <c r="KC54" s="46">
        <v>9488.7123464770848</v>
      </c>
      <c r="KD54" s="46">
        <v>-22743.287653522915</v>
      </c>
      <c r="KE54" s="46">
        <v>-21.168361553911872</v>
      </c>
      <c r="KH54" s="46">
        <v>0</v>
      </c>
      <c r="KI54" s="46">
        <v>0</v>
      </c>
      <c r="KJ54" s="46">
        <v>0</v>
      </c>
      <c r="KK54" s="46">
        <v>0</v>
      </c>
      <c r="KL54" s="46">
        <v>0</v>
      </c>
      <c r="KP54" s="46">
        <v>0</v>
      </c>
      <c r="KR54" s="46">
        <v>-22743.287653522915</v>
      </c>
      <c r="KS54" s="46">
        <v>-22743.287653522915</v>
      </c>
      <c r="KT54" s="46">
        <v>0</v>
      </c>
      <c r="KW54" s="46">
        <v>0</v>
      </c>
      <c r="KX54" s="46">
        <v>0</v>
      </c>
      <c r="KY54" s="46">
        <v>0</v>
      </c>
      <c r="KZ54" s="46">
        <v>0</v>
      </c>
      <c r="LA54" s="46">
        <v>0</v>
      </c>
      <c r="LE54" s="46">
        <v>0</v>
      </c>
      <c r="LG54" s="46">
        <v>-22743.287653522915</v>
      </c>
      <c r="LH54" s="46">
        <v>-22743.287653522915</v>
      </c>
      <c r="LI54" s="46">
        <v>0</v>
      </c>
      <c r="LL54" s="46">
        <v>87218.886554621829</v>
      </c>
      <c r="LM54" s="46">
        <v>77210.4010989011</v>
      </c>
      <c r="LN54" s="46">
        <v>95678</v>
      </c>
      <c r="LO54" s="46">
        <v>32858</v>
      </c>
      <c r="LP54" s="46">
        <v>33120</v>
      </c>
      <c r="LQ54" s="46">
        <v>32232</v>
      </c>
      <c r="LR54" s="46">
        <v>0</v>
      </c>
      <c r="LS54" s="46">
        <v>0</v>
      </c>
      <c r="LT54" s="46">
        <v>358317.28765352292</v>
      </c>
      <c r="LV54" s="46" t="s">
        <v>333</v>
      </c>
    </row>
    <row r="55" spans="1:334">
      <c r="C55" s="99" t="s">
        <v>91</v>
      </c>
      <c r="D55" s="100">
        <v>115650.85714285714</v>
      </c>
      <c r="E55" s="100">
        <v>0</v>
      </c>
      <c r="F55" s="100">
        <v>0</v>
      </c>
      <c r="G55" s="100">
        <v>79864.477748665173</v>
      </c>
      <c r="H55" s="100">
        <v>11456.411559745849</v>
      </c>
      <c r="I55" s="100">
        <v>50840.066188919329</v>
      </c>
      <c r="J55" s="100">
        <v>17568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142857.14285714287</v>
      </c>
      <c r="R55" s="100">
        <v>0</v>
      </c>
      <c r="S55" s="100">
        <v>68985.177903971111</v>
      </c>
      <c r="T55" s="100">
        <v>11562.48944455831</v>
      </c>
      <c r="U55" s="100">
        <v>42158.688459412799</v>
      </c>
      <c r="V55" s="100">
        <v>15264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116071.42857142858</v>
      </c>
      <c r="AD55" s="100">
        <v>0</v>
      </c>
      <c r="AE55" s="100">
        <v>66174.197735984606</v>
      </c>
      <c r="AF55" s="100">
        <v>11339.725886452141</v>
      </c>
      <c r="AG55" s="100">
        <v>33522.471849532456</v>
      </c>
      <c r="AH55" s="100">
        <v>21312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144642.85714285716</v>
      </c>
      <c r="AP55" s="100">
        <v>0</v>
      </c>
      <c r="AQ55" s="100">
        <v>50351.318880286693</v>
      </c>
      <c r="AR55" s="100">
        <v>11307.902521008404</v>
      </c>
      <c r="AS55" s="100">
        <v>24931.416359278286</v>
      </c>
      <c r="AT55" s="100">
        <v>14112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83374.038602976507</v>
      </c>
      <c r="BD55" s="100">
        <v>9539.5444389204131</v>
      </c>
      <c r="BE55" s="100">
        <v>49834.494164056094</v>
      </c>
      <c r="BF55" s="100">
        <v>24000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99">
        <v>0</v>
      </c>
      <c r="BN55" s="99">
        <v>0</v>
      </c>
      <c r="BO55" s="100">
        <v>69746.279692452299</v>
      </c>
      <c r="BP55" s="100">
        <v>9598.8576685924581</v>
      </c>
      <c r="BQ55" s="100">
        <v>36147.422023859835</v>
      </c>
      <c r="BR55" s="99">
        <v>24000</v>
      </c>
      <c r="BS55" s="99">
        <v>0</v>
      </c>
      <c r="BT55" s="99">
        <v>0</v>
      </c>
      <c r="BU55" s="99">
        <v>0</v>
      </c>
      <c r="BV55" s="99">
        <v>0</v>
      </c>
      <c r="BW55" s="99">
        <v>0</v>
      </c>
      <c r="BX55" s="99">
        <v>0</v>
      </c>
      <c r="BY55" s="99">
        <v>132250</v>
      </c>
      <c r="BZ55" s="99">
        <v>0</v>
      </c>
      <c r="CA55" s="100">
        <v>70552.603468628484</v>
      </c>
      <c r="CB55" s="100">
        <v>9450.5745944123482</v>
      </c>
      <c r="CC55" s="100">
        <v>37102.028874216136</v>
      </c>
      <c r="CD55" s="99">
        <v>24000</v>
      </c>
      <c r="CE55" s="99">
        <v>0</v>
      </c>
      <c r="CF55" s="99">
        <v>0</v>
      </c>
      <c r="CG55" s="99">
        <v>0</v>
      </c>
      <c r="CH55" s="99">
        <v>0</v>
      </c>
      <c r="CI55" s="99">
        <v>0</v>
      </c>
      <c r="CJ55" s="99">
        <v>0</v>
      </c>
      <c r="CK55" s="99">
        <v>223428.57142857142</v>
      </c>
      <c r="CL55" s="99">
        <v>0</v>
      </c>
      <c r="CM55" s="100">
        <v>61938.746367810862</v>
      </c>
      <c r="CN55" s="100">
        <v>9430.8035178549999</v>
      </c>
      <c r="CO55" s="100">
        <v>28507.94284995586</v>
      </c>
      <c r="CP55" s="99">
        <v>24000</v>
      </c>
      <c r="CQ55" s="99">
        <v>0</v>
      </c>
      <c r="CR55" s="99">
        <v>0</v>
      </c>
      <c r="CS55" s="99">
        <v>0</v>
      </c>
      <c r="CT55" s="99">
        <v>0</v>
      </c>
      <c r="CU55" s="99">
        <v>0</v>
      </c>
      <c r="CV55" s="99">
        <v>0</v>
      </c>
      <c r="CW55" s="99">
        <v>173321.42857142858</v>
      </c>
      <c r="CX55" s="99">
        <v>0</v>
      </c>
      <c r="CY55" s="100">
        <v>87387.450000000012</v>
      </c>
      <c r="CZ55" s="100">
        <v>9856</v>
      </c>
      <c r="DA55" s="100">
        <v>59656.450000000012</v>
      </c>
      <c r="DB55" s="99">
        <v>17875</v>
      </c>
      <c r="DC55" s="99">
        <v>0</v>
      </c>
      <c r="DD55" s="99">
        <v>0</v>
      </c>
      <c r="DE55" s="99">
        <v>0</v>
      </c>
      <c r="DF55" s="99">
        <v>0</v>
      </c>
      <c r="DG55" s="99">
        <v>0</v>
      </c>
      <c r="DH55" s="99">
        <v>0</v>
      </c>
      <c r="DI55" s="100">
        <v>0</v>
      </c>
      <c r="DJ55" s="100">
        <v>0</v>
      </c>
      <c r="DK55" s="100">
        <v>69522.25</v>
      </c>
      <c r="DL55" s="46">
        <v>10001</v>
      </c>
      <c r="DM55" s="46">
        <v>41646.25</v>
      </c>
      <c r="DN55" s="46">
        <v>17875</v>
      </c>
      <c r="DO55" s="46">
        <v>0</v>
      </c>
      <c r="DP55" s="46">
        <v>0</v>
      </c>
      <c r="DQ55" s="46">
        <v>0</v>
      </c>
      <c r="DR55" s="98">
        <v>0</v>
      </c>
      <c r="DS55" s="98">
        <v>0</v>
      </c>
      <c r="DT55" s="46">
        <v>0</v>
      </c>
      <c r="DU55" s="46">
        <v>0</v>
      </c>
      <c r="DV55" s="46">
        <v>0</v>
      </c>
      <c r="DW55" s="46">
        <v>68311.950000000012</v>
      </c>
      <c r="DX55" s="46">
        <v>9737</v>
      </c>
      <c r="DY55" s="46">
        <v>40699.950000000004</v>
      </c>
      <c r="DZ55" s="46">
        <v>17875</v>
      </c>
      <c r="EA55" s="46">
        <v>0</v>
      </c>
      <c r="EB55" s="46">
        <v>0</v>
      </c>
      <c r="EC55" s="46">
        <v>0</v>
      </c>
      <c r="ED55" s="46">
        <v>0</v>
      </c>
      <c r="EE55" s="46">
        <v>0</v>
      </c>
      <c r="EF55" s="46">
        <v>0</v>
      </c>
      <c r="EG55" s="46">
        <v>0</v>
      </c>
      <c r="EH55" s="46">
        <v>0</v>
      </c>
      <c r="EI55" s="46">
        <v>57913.35</v>
      </c>
      <c r="EJ55" s="46">
        <v>9766</v>
      </c>
      <c r="EK55" s="46">
        <v>30272.35</v>
      </c>
      <c r="EL55" s="46">
        <v>17875</v>
      </c>
      <c r="EM55" s="46">
        <v>0</v>
      </c>
      <c r="EN55" s="46">
        <v>0</v>
      </c>
      <c r="EO55" s="46">
        <v>0</v>
      </c>
      <c r="EP55" s="46">
        <v>0</v>
      </c>
      <c r="EQ55" s="46">
        <v>0</v>
      </c>
      <c r="ER55" s="46">
        <v>0</v>
      </c>
      <c r="ES55" s="46">
        <v>0</v>
      </c>
      <c r="ET55" s="46">
        <v>0</v>
      </c>
      <c r="EU55" s="46">
        <v>62631</v>
      </c>
      <c r="EV55" s="46">
        <v>8214.5</v>
      </c>
      <c r="EW55" s="46">
        <v>34838</v>
      </c>
      <c r="EX55" s="46">
        <v>19578.5</v>
      </c>
      <c r="EY55" s="46">
        <v>0</v>
      </c>
      <c r="EZ55" s="46">
        <v>0</v>
      </c>
      <c r="FA55" s="46">
        <v>0</v>
      </c>
      <c r="FB55" s="46">
        <v>0</v>
      </c>
      <c r="FC55" s="46">
        <v>0</v>
      </c>
      <c r="FD55" s="46">
        <v>0</v>
      </c>
      <c r="FE55" s="46">
        <v>0</v>
      </c>
      <c r="FF55" s="46">
        <v>0</v>
      </c>
      <c r="FG55" s="46">
        <v>62631</v>
      </c>
      <c r="FH55" s="46">
        <v>8214.5</v>
      </c>
      <c r="FI55" s="47">
        <v>34838</v>
      </c>
      <c r="FJ55" s="47">
        <v>19578.5</v>
      </c>
      <c r="FK55" s="46">
        <v>0</v>
      </c>
      <c r="FL55" s="46">
        <v>0</v>
      </c>
      <c r="FM55" s="46">
        <v>0</v>
      </c>
      <c r="FN55" s="46">
        <v>0</v>
      </c>
      <c r="FO55" s="46">
        <v>0</v>
      </c>
      <c r="FP55" s="46">
        <v>0</v>
      </c>
      <c r="FQ55" s="46">
        <v>0</v>
      </c>
      <c r="FR55" s="46">
        <v>0</v>
      </c>
      <c r="FS55" s="46">
        <v>62631</v>
      </c>
      <c r="FT55" s="46">
        <v>8214.5</v>
      </c>
      <c r="FU55" s="46">
        <v>34838</v>
      </c>
      <c r="FV55" s="46">
        <v>19578.5</v>
      </c>
      <c r="FW55" s="46">
        <v>0</v>
      </c>
      <c r="FX55" s="46">
        <v>0</v>
      </c>
      <c r="FY55" s="46">
        <v>0</v>
      </c>
      <c r="FZ55" s="46">
        <v>0</v>
      </c>
      <c r="GA55" s="46">
        <v>0</v>
      </c>
      <c r="GB55" s="46">
        <v>0</v>
      </c>
      <c r="GC55" s="46">
        <v>0</v>
      </c>
      <c r="GD55" s="46">
        <v>0</v>
      </c>
      <c r="GE55" s="46">
        <v>62631</v>
      </c>
      <c r="GF55" s="46">
        <v>8214.5</v>
      </c>
      <c r="GG55" s="46">
        <v>34838</v>
      </c>
      <c r="GH55" s="46">
        <v>19578.5</v>
      </c>
      <c r="GI55" s="46">
        <v>0</v>
      </c>
      <c r="GJ55" s="46">
        <v>0</v>
      </c>
      <c r="GK55" s="46">
        <v>0</v>
      </c>
      <c r="GL55" s="46">
        <v>0</v>
      </c>
      <c r="GM55" s="46">
        <v>0</v>
      </c>
      <c r="GO55" s="46">
        <v>197119.17226890754</v>
      </c>
      <c r="GP55" s="46">
        <v>45666.529411764699</v>
      </c>
      <c r="GQ55" s="46">
        <v>151452.64285714287</v>
      </c>
      <c r="GR55" s="46">
        <v>68256</v>
      </c>
      <c r="GS55" s="46">
        <v>0</v>
      </c>
      <c r="GT55" s="46">
        <v>0</v>
      </c>
      <c r="GU55" s="46">
        <v>0</v>
      </c>
      <c r="GV55" s="46">
        <v>0</v>
      </c>
      <c r="GW55" s="46">
        <v>265375.17226890754</v>
      </c>
      <c r="GX55" s="46">
        <v>0</v>
      </c>
      <c r="GY55" s="46">
        <v>0</v>
      </c>
      <c r="GZ55" s="46">
        <v>0</v>
      </c>
      <c r="HA55" s="46">
        <v>115650.85714285714</v>
      </c>
      <c r="HB55" s="46">
        <v>403571.42857142858</v>
      </c>
      <c r="HC55" s="46">
        <v>519222.28571428574</v>
      </c>
      <c r="HD55" s="46">
        <v>253847.11344537817</v>
      </c>
      <c r="HE55" s="46">
        <v>26.663523423858429</v>
      </c>
      <c r="HI55" s="46">
        <v>189611.66813186812</v>
      </c>
      <c r="HJ55" s="46">
        <v>38019.780219780216</v>
      </c>
      <c r="HK55" s="46">
        <v>151591.88791208793</v>
      </c>
      <c r="HL55" s="46">
        <v>96000</v>
      </c>
      <c r="HM55" s="46">
        <v>0</v>
      </c>
      <c r="HN55" s="46">
        <v>0</v>
      </c>
      <c r="HO55" s="46">
        <v>0</v>
      </c>
      <c r="HP55" s="46">
        <v>0</v>
      </c>
      <c r="HQ55" s="46">
        <v>285611.66813186812</v>
      </c>
      <c r="HR55" s="46">
        <v>355678.57142857142</v>
      </c>
      <c r="HS55" s="46">
        <v>609525.6848739495</v>
      </c>
      <c r="HT55" s="46">
        <v>323914.01674208144</v>
      </c>
      <c r="HU55" s="46">
        <v>34.320802805242877</v>
      </c>
      <c r="HV55" s="46" t="s">
        <v>1199</v>
      </c>
      <c r="HY55" s="46">
        <v>211635</v>
      </c>
      <c r="HZ55" s="46">
        <v>39360</v>
      </c>
      <c r="IA55" s="46">
        <v>172275</v>
      </c>
      <c r="IB55" s="46">
        <v>71500</v>
      </c>
      <c r="IC55" s="46">
        <v>0</v>
      </c>
      <c r="ID55" s="46">
        <v>0</v>
      </c>
      <c r="IE55" s="46">
        <v>0</v>
      </c>
      <c r="IF55" s="46">
        <v>0</v>
      </c>
      <c r="IG55" s="46">
        <v>283135</v>
      </c>
      <c r="IH55" s="46">
        <v>173321.42857142858</v>
      </c>
      <c r="II55" s="46">
        <v>497235.44531351002</v>
      </c>
      <c r="IJ55" s="46">
        <v>214100.44531351002</v>
      </c>
      <c r="IK55" s="46">
        <v>22.685338652604941</v>
      </c>
      <c r="IO55" s="46">
        <v>172210</v>
      </c>
      <c r="IP55" s="46">
        <v>32858</v>
      </c>
      <c r="IQ55" s="46">
        <v>139352</v>
      </c>
      <c r="IR55" s="46">
        <v>78314</v>
      </c>
      <c r="IS55" s="46">
        <v>0</v>
      </c>
      <c r="IT55" s="46">
        <v>0</v>
      </c>
      <c r="IU55" s="46">
        <v>0</v>
      </c>
      <c r="IV55" s="46">
        <v>0</v>
      </c>
      <c r="IW55" s="46">
        <v>250524</v>
      </c>
      <c r="IX55" s="46">
        <v>0</v>
      </c>
      <c r="IY55" s="46">
        <v>214100.44531351002</v>
      </c>
      <c r="IZ55" s="46">
        <v>-36423.554686489981</v>
      </c>
      <c r="JA55" s="46">
        <v>-4.3616844717260594</v>
      </c>
      <c r="JD55" s="46">
        <v>168461</v>
      </c>
      <c r="JE55" s="46">
        <v>33120</v>
      </c>
      <c r="JF55" s="46">
        <v>135341</v>
      </c>
      <c r="JG55" s="46">
        <v>80677</v>
      </c>
      <c r="JH55" s="46">
        <v>0</v>
      </c>
      <c r="JI55" s="46">
        <v>0</v>
      </c>
      <c r="JJ55" s="46">
        <v>0</v>
      </c>
      <c r="JK55" s="46">
        <v>0</v>
      </c>
      <c r="JL55" s="46">
        <v>249138</v>
      </c>
      <c r="JM55" s="46">
        <v>0</v>
      </c>
      <c r="JN55" s="46">
        <v>-36423.554686489981</v>
      </c>
      <c r="JO55" s="46">
        <v>-285561.55468648998</v>
      </c>
      <c r="JP55" s="46">
        <v>-34.385949315619051</v>
      </c>
      <c r="JS55" s="46">
        <v>161771</v>
      </c>
      <c r="JT55" s="46">
        <v>32232</v>
      </c>
      <c r="JU55" s="46">
        <v>129539</v>
      </c>
      <c r="JV55" s="46">
        <v>77854</v>
      </c>
      <c r="JW55" s="46">
        <v>0</v>
      </c>
      <c r="JX55" s="46">
        <v>0</v>
      </c>
      <c r="JY55" s="46">
        <v>0</v>
      </c>
      <c r="JZ55" s="46">
        <v>0</v>
      </c>
      <c r="KA55" s="46">
        <v>239625</v>
      </c>
      <c r="KB55" s="46">
        <v>0</v>
      </c>
      <c r="KC55" s="46">
        <v>-285561.55468648998</v>
      </c>
      <c r="KD55" s="46">
        <v>-525186.55468648998</v>
      </c>
      <c r="KE55" s="46">
        <v>-65.751055359810948</v>
      </c>
      <c r="KH55" s="46">
        <v>0</v>
      </c>
      <c r="KI55" s="46">
        <v>0</v>
      </c>
      <c r="KJ55" s="46">
        <v>0</v>
      </c>
      <c r="KK55" s="46">
        <v>0</v>
      </c>
      <c r="KL55" s="46">
        <v>0</v>
      </c>
      <c r="KM55" s="46">
        <v>0</v>
      </c>
      <c r="KN55" s="46">
        <v>0</v>
      </c>
      <c r="KO55" s="46">
        <v>0</v>
      </c>
      <c r="KP55" s="46">
        <v>0</v>
      </c>
      <c r="KQ55" s="46">
        <v>0</v>
      </c>
      <c r="KR55" s="46">
        <v>-525186.55468648998</v>
      </c>
      <c r="KS55" s="46">
        <v>-525186.55468648998</v>
      </c>
      <c r="KT55" s="46">
        <v>0</v>
      </c>
      <c r="KW55" s="46">
        <v>0</v>
      </c>
      <c r="KX55" s="46">
        <v>0</v>
      </c>
      <c r="KY55" s="46">
        <v>0</v>
      </c>
      <c r="KZ55" s="46">
        <v>0</v>
      </c>
      <c r="LA55" s="46">
        <v>0</v>
      </c>
      <c r="LB55" s="46">
        <v>0</v>
      </c>
      <c r="LC55" s="46">
        <v>0</v>
      </c>
      <c r="LD55" s="46">
        <v>0</v>
      </c>
      <c r="LE55" s="46">
        <v>0</v>
      </c>
      <c r="LF55" s="46">
        <v>0</v>
      </c>
      <c r="LG55" s="46">
        <v>-525186.55468648998</v>
      </c>
      <c r="LH55" s="46">
        <v>-525186.55468648998</v>
      </c>
      <c r="LI55" s="46">
        <v>0</v>
      </c>
      <c r="LL55" s="46">
        <v>265375.17226890754</v>
      </c>
      <c r="LM55" s="46">
        <v>285611.66813186812</v>
      </c>
      <c r="LN55" s="46">
        <v>283135</v>
      </c>
      <c r="LO55" s="46">
        <v>250524</v>
      </c>
      <c r="LP55" s="46">
        <v>249138</v>
      </c>
      <c r="LQ55" s="46">
        <v>239625</v>
      </c>
      <c r="LR55" s="46">
        <v>0</v>
      </c>
      <c r="LS55" s="46">
        <v>0</v>
      </c>
      <c r="LT55" s="46">
        <v>1573408.8404007757</v>
      </c>
    </row>
    <row r="56" spans="1:334">
      <c r="A56" s="109">
        <v>310003571</v>
      </c>
      <c r="B56" s="109">
        <v>310003571</v>
      </c>
      <c r="C56" s="110" t="s">
        <v>336</v>
      </c>
      <c r="D56" s="98">
        <v>2740</v>
      </c>
      <c r="E56" s="98">
        <v>107142.85714285714</v>
      </c>
      <c r="F56" s="98"/>
      <c r="G56" s="98">
        <v>34313.152806820857</v>
      </c>
      <c r="H56" s="98">
        <v>34313.152806820857</v>
      </c>
      <c r="I56" s="98">
        <v>0</v>
      </c>
      <c r="J56" s="98">
        <v>0</v>
      </c>
      <c r="K56" s="98">
        <v>0</v>
      </c>
      <c r="L56" s="98">
        <v>0</v>
      </c>
      <c r="M56" s="98">
        <v>0</v>
      </c>
      <c r="N56" s="98">
        <v>0</v>
      </c>
      <c r="O56" s="98"/>
      <c r="P56" s="98"/>
      <c r="Q56" s="98">
        <v>0</v>
      </c>
      <c r="R56" s="98"/>
      <c r="S56" s="98">
        <v>31975.581723406704</v>
      </c>
      <c r="T56" s="98">
        <v>31975.581723406704</v>
      </c>
      <c r="U56" s="98">
        <v>0</v>
      </c>
      <c r="V56" s="98">
        <v>0</v>
      </c>
      <c r="W56" s="98">
        <v>0</v>
      </c>
      <c r="X56" s="98">
        <v>0</v>
      </c>
      <c r="Y56" s="98">
        <v>0</v>
      </c>
      <c r="Z56" s="98">
        <v>0</v>
      </c>
      <c r="AA56" s="98"/>
      <c r="AB56" s="98"/>
      <c r="AC56" s="98">
        <v>26785.714285714286</v>
      </c>
      <c r="AD56" s="98"/>
      <c r="AE56" s="98">
        <v>24262.735575615679</v>
      </c>
      <c r="AF56" s="98">
        <v>24262.735575615679</v>
      </c>
      <c r="AG56" s="98">
        <v>0</v>
      </c>
      <c r="AH56" s="98">
        <v>0</v>
      </c>
      <c r="AI56" s="98">
        <v>0</v>
      </c>
      <c r="AJ56" s="98">
        <v>0</v>
      </c>
      <c r="AK56" s="98">
        <v>0</v>
      </c>
      <c r="AL56" s="98">
        <v>0</v>
      </c>
      <c r="AM56" s="98"/>
      <c r="AN56" s="98"/>
      <c r="AO56" s="98">
        <v>0</v>
      </c>
      <c r="AP56" s="98"/>
      <c r="AQ56" s="98">
        <v>28926.493467687102</v>
      </c>
      <c r="AR56" s="98">
        <v>28926.493467687102</v>
      </c>
      <c r="AS56" s="98">
        <v>0</v>
      </c>
      <c r="AT56" s="98">
        <v>0</v>
      </c>
      <c r="AU56" s="98">
        <v>0</v>
      </c>
      <c r="AV56" s="98">
        <v>0</v>
      </c>
      <c r="AW56" s="98">
        <v>0</v>
      </c>
      <c r="AX56" s="98">
        <v>0</v>
      </c>
      <c r="AY56" s="98"/>
      <c r="AZ56" s="98"/>
      <c r="BA56" s="98">
        <v>119928.57142857142</v>
      </c>
      <c r="BB56" s="98"/>
      <c r="BC56" s="98">
        <v>28616.017337096397</v>
      </c>
      <c r="BD56" s="98">
        <v>28616.017337096397</v>
      </c>
      <c r="BE56" s="98">
        <v>0</v>
      </c>
      <c r="BF56" s="98">
        <v>0</v>
      </c>
      <c r="BG56" s="98">
        <v>0</v>
      </c>
      <c r="BH56" s="98">
        <v>0</v>
      </c>
      <c r="BI56" s="98">
        <v>0</v>
      </c>
      <c r="BJ56" s="98">
        <v>0</v>
      </c>
      <c r="BK56" s="98"/>
      <c r="BL56" s="98"/>
      <c r="BM56" s="46">
        <v>0</v>
      </c>
      <c r="BO56" s="98">
        <v>27838.617837993534</v>
      </c>
      <c r="BP56" s="98">
        <v>27838.617837993534</v>
      </c>
      <c r="BQ56" s="98">
        <v>0</v>
      </c>
      <c r="BR56" s="46">
        <v>0</v>
      </c>
      <c r="BS56" s="46">
        <v>0</v>
      </c>
      <c r="BT56" s="46">
        <v>0</v>
      </c>
      <c r="BU56" s="46">
        <v>0</v>
      </c>
      <c r="BV56" s="46">
        <v>0</v>
      </c>
      <c r="BY56" s="46">
        <v>0</v>
      </c>
      <c r="CA56" s="98">
        <v>26534.308605215578</v>
      </c>
      <c r="CB56" s="98">
        <v>26534.308605215578</v>
      </c>
      <c r="CC56" s="98">
        <v>0</v>
      </c>
      <c r="CD56" s="46">
        <v>0</v>
      </c>
      <c r="CE56" s="46">
        <v>0</v>
      </c>
      <c r="CF56" s="46">
        <v>0</v>
      </c>
      <c r="CG56" s="46">
        <v>0</v>
      </c>
      <c r="CH56" s="46">
        <v>0</v>
      </c>
      <c r="CK56" s="46">
        <v>0</v>
      </c>
      <c r="CM56" s="98">
        <v>18496.486006399646</v>
      </c>
      <c r="CN56" s="98">
        <v>18496.486006399646</v>
      </c>
      <c r="CO56" s="98">
        <v>0</v>
      </c>
      <c r="CP56" s="46">
        <v>0</v>
      </c>
      <c r="CQ56" s="46">
        <v>0</v>
      </c>
      <c r="CR56" s="46">
        <v>0</v>
      </c>
      <c r="CS56" s="46">
        <v>0</v>
      </c>
      <c r="CT56" s="46">
        <v>0</v>
      </c>
      <c r="CW56" s="46">
        <v>113475</v>
      </c>
      <c r="CY56" s="98">
        <v>19663.622854794041</v>
      </c>
      <c r="CZ56" s="98">
        <v>19663.622854794041</v>
      </c>
      <c r="DA56" s="98">
        <v>0</v>
      </c>
      <c r="DB56" s="46">
        <v>0</v>
      </c>
      <c r="DC56" s="46">
        <v>0</v>
      </c>
      <c r="DD56" s="46">
        <v>0</v>
      </c>
      <c r="DE56" s="46">
        <v>0</v>
      </c>
      <c r="DF56" s="46">
        <v>0</v>
      </c>
      <c r="DI56" s="98">
        <v>0</v>
      </c>
      <c r="DJ56" s="98"/>
      <c r="DK56" s="98">
        <v>20365.622854794041</v>
      </c>
      <c r="DL56" s="46">
        <v>20365.622854794041</v>
      </c>
      <c r="DM56" s="46">
        <v>0</v>
      </c>
      <c r="DN56" s="46">
        <v>0</v>
      </c>
      <c r="DO56" s="46">
        <v>0</v>
      </c>
      <c r="DP56" s="46">
        <v>0</v>
      </c>
      <c r="DQ56" s="46">
        <v>0</v>
      </c>
      <c r="DR56" s="98">
        <v>0</v>
      </c>
      <c r="DS56" s="98"/>
      <c r="DU56" s="46">
        <v>0</v>
      </c>
      <c r="DW56" s="46">
        <v>24627.232387147302</v>
      </c>
      <c r="DX56" s="46">
        <v>24627.232387147302</v>
      </c>
      <c r="DY56" s="46">
        <v>0</v>
      </c>
      <c r="DZ56" s="46">
        <v>0</v>
      </c>
      <c r="EA56" s="46">
        <v>0</v>
      </c>
      <c r="EB56" s="46">
        <v>0</v>
      </c>
      <c r="EC56" s="46">
        <v>0</v>
      </c>
      <c r="ED56" s="46">
        <v>0</v>
      </c>
      <c r="EG56" s="46">
        <v>0</v>
      </c>
      <c r="EI56" s="46">
        <v>24014.619524183847</v>
      </c>
      <c r="EJ56" s="46">
        <v>24014.619524183847</v>
      </c>
      <c r="EK56" s="46">
        <v>0</v>
      </c>
      <c r="EL56" s="46">
        <v>0</v>
      </c>
      <c r="EM56" s="46">
        <v>0</v>
      </c>
      <c r="EN56" s="46">
        <v>0</v>
      </c>
      <c r="EO56" s="46">
        <v>0</v>
      </c>
      <c r="EP56" s="46">
        <v>0</v>
      </c>
      <c r="ES56" s="46">
        <v>0</v>
      </c>
      <c r="EU56" s="46">
        <v>21083</v>
      </c>
      <c r="EV56" s="46">
        <v>21083</v>
      </c>
      <c r="EW56" s="46">
        <v>0</v>
      </c>
      <c r="EX56" s="46">
        <v>0</v>
      </c>
      <c r="EY56" s="46">
        <v>0</v>
      </c>
      <c r="EZ56" s="46">
        <v>0</v>
      </c>
      <c r="FE56" s="46">
        <v>0</v>
      </c>
      <c r="FG56" s="46">
        <v>21083</v>
      </c>
      <c r="FH56" s="46">
        <v>21083</v>
      </c>
      <c r="FI56" s="47">
        <v>0</v>
      </c>
      <c r="FJ56" s="47">
        <v>0</v>
      </c>
      <c r="FK56" s="46">
        <v>0</v>
      </c>
      <c r="FL56" s="46">
        <v>0</v>
      </c>
      <c r="FQ56" s="46">
        <v>0</v>
      </c>
      <c r="FS56" s="46">
        <v>21083</v>
      </c>
      <c r="FT56" s="46">
        <v>21083</v>
      </c>
      <c r="FU56" s="46">
        <v>0</v>
      </c>
      <c r="FV56" s="46">
        <v>0</v>
      </c>
      <c r="FW56" s="46">
        <v>0</v>
      </c>
      <c r="FX56" s="46">
        <v>0</v>
      </c>
      <c r="GC56" s="46">
        <v>0</v>
      </c>
      <c r="GE56" s="46">
        <v>21083</v>
      </c>
      <c r="GF56" s="46">
        <v>21083</v>
      </c>
      <c r="GG56" s="46">
        <v>0</v>
      </c>
      <c r="GH56" s="46">
        <v>0</v>
      </c>
      <c r="GI56" s="46">
        <v>0</v>
      </c>
      <c r="GJ56" s="46">
        <v>0</v>
      </c>
      <c r="GO56" s="46">
        <v>119477.96357353035</v>
      </c>
      <c r="GP56" s="46">
        <v>119477.96357353035</v>
      </c>
      <c r="GQ56" s="46">
        <v>0</v>
      </c>
      <c r="GR56" s="46">
        <v>0</v>
      </c>
      <c r="GS56" s="46">
        <v>0</v>
      </c>
      <c r="GT56" s="46">
        <v>0</v>
      </c>
      <c r="GU56" s="46">
        <v>0</v>
      </c>
      <c r="GV56" s="46">
        <v>0</v>
      </c>
      <c r="GW56" s="46">
        <v>119477.96357353035</v>
      </c>
      <c r="HA56" s="46">
        <v>2740</v>
      </c>
      <c r="HB56" s="46">
        <v>133928.57142857142</v>
      </c>
      <c r="HC56" s="46">
        <v>136668.57142857142</v>
      </c>
      <c r="HD56" s="46">
        <v>17190.607855041075</v>
      </c>
      <c r="HE56" s="46">
        <v>5.0816973109847599</v>
      </c>
      <c r="HF56" s="46">
        <v>45385</v>
      </c>
      <c r="HG56" s="46">
        <v>45414</v>
      </c>
      <c r="HI56" s="46">
        <v>101485.42978670515</v>
      </c>
      <c r="HJ56" s="46">
        <v>101485.42978670515</v>
      </c>
      <c r="HK56" s="46">
        <v>0</v>
      </c>
      <c r="HL56" s="46">
        <v>0</v>
      </c>
      <c r="HM56" s="46">
        <v>0</v>
      </c>
      <c r="HN56" s="46">
        <v>0</v>
      </c>
      <c r="HO56" s="46">
        <v>0</v>
      </c>
      <c r="HP56" s="46">
        <v>0</v>
      </c>
      <c r="HQ56" s="46">
        <v>101485.42978670515</v>
      </c>
      <c r="HR56" s="46">
        <v>119928.57142857142</v>
      </c>
      <c r="HS56" s="46">
        <v>137119.1792836125</v>
      </c>
      <c r="HT56" s="46">
        <v>35633.749496907345</v>
      </c>
      <c r="HU56" s="46">
        <v>12.055929311683851</v>
      </c>
      <c r="HV56" s="46">
        <v>45414</v>
      </c>
      <c r="HW56" s="46">
        <v>45447</v>
      </c>
      <c r="HY56" s="46">
        <v>88671.09762091923</v>
      </c>
      <c r="HZ56" s="46">
        <v>88671.09762091923</v>
      </c>
      <c r="IA56" s="46">
        <v>0</v>
      </c>
      <c r="IB56" s="46">
        <v>0</v>
      </c>
      <c r="IC56" s="46">
        <v>0</v>
      </c>
      <c r="ID56" s="46">
        <v>0</v>
      </c>
      <c r="IE56" s="46">
        <v>0</v>
      </c>
      <c r="IF56" s="46">
        <v>0</v>
      </c>
      <c r="IG56" s="46">
        <v>88671.09762091923</v>
      </c>
      <c r="IH56" s="46">
        <v>113475</v>
      </c>
      <c r="II56" s="46">
        <v>149108.74949690735</v>
      </c>
      <c r="IJ56" s="46">
        <v>60437.651875988115</v>
      </c>
      <c r="IK56" s="46">
        <v>20.447807740364443</v>
      </c>
      <c r="IL56" s="46">
        <v>45447</v>
      </c>
      <c r="IM56" s="46" t="s">
        <v>1200</v>
      </c>
      <c r="IO56" s="46">
        <v>84332</v>
      </c>
      <c r="IP56" s="46">
        <v>84332</v>
      </c>
      <c r="IQ56" s="46">
        <v>0</v>
      </c>
      <c r="IR56" s="46">
        <v>0</v>
      </c>
      <c r="IS56" s="46">
        <v>0</v>
      </c>
      <c r="IT56" s="46">
        <v>0</v>
      </c>
      <c r="IU56" s="46">
        <v>0</v>
      </c>
      <c r="IV56" s="46">
        <v>0</v>
      </c>
      <c r="IW56" s="46">
        <v>84332</v>
      </c>
      <c r="IY56" s="46">
        <v>60437.651875988115</v>
      </c>
      <c r="IZ56" s="46">
        <v>-23894.348124011885</v>
      </c>
      <c r="JA56" s="46">
        <v>-8.5001001247492827</v>
      </c>
      <c r="JD56" s="46">
        <v>85039</v>
      </c>
      <c r="JE56" s="46">
        <v>85039</v>
      </c>
      <c r="JF56" s="46">
        <v>0</v>
      </c>
      <c r="JG56" s="46">
        <v>0</v>
      </c>
      <c r="JH56" s="46">
        <v>0</v>
      </c>
      <c r="JI56" s="46" t="s">
        <v>1086</v>
      </c>
      <c r="JK56" s="46">
        <v>0</v>
      </c>
      <c r="JL56" s="46">
        <v>85039</v>
      </c>
      <c r="JN56" s="46">
        <v>-23894.348124011885</v>
      </c>
      <c r="JO56" s="46">
        <v>-108933.34812401189</v>
      </c>
      <c r="JP56" s="46">
        <v>-38.429431716275552</v>
      </c>
      <c r="JS56" s="46">
        <v>79914</v>
      </c>
      <c r="JT56" s="46">
        <v>79914</v>
      </c>
      <c r="JU56" s="46">
        <v>0</v>
      </c>
      <c r="JV56" s="46">
        <v>0</v>
      </c>
      <c r="JW56" s="46">
        <v>0</v>
      </c>
      <c r="KA56" s="46">
        <v>79914</v>
      </c>
      <c r="KC56" s="46">
        <v>-108933.34812401189</v>
      </c>
      <c r="KD56" s="46">
        <v>-188847.34812401189</v>
      </c>
      <c r="KE56" s="46">
        <v>-70.893966560557047</v>
      </c>
      <c r="KH56" s="46">
        <v>0</v>
      </c>
      <c r="KI56" s="46">
        <v>0</v>
      </c>
      <c r="KJ56" s="46">
        <v>0</v>
      </c>
      <c r="KK56" s="46">
        <v>0</v>
      </c>
      <c r="KL56" s="46">
        <v>0</v>
      </c>
      <c r="KP56" s="46">
        <v>0</v>
      </c>
      <c r="KR56" s="46">
        <v>-188847.34812401189</v>
      </c>
      <c r="KS56" s="46">
        <v>-188847.34812401189</v>
      </c>
      <c r="KT56" s="46">
        <v>0</v>
      </c>
      <c r="KW56" s="46">
        <v>0</v>
      </c>
      <c r="KX56" s="46">
        <v>0</v>
      </c>
      <c r="KY56" s="46">
        <v>0</v>
      </c>
      <c r="KZ56" s="46">
        <v>0</v>
      </c>
      <c r="LA56" s="46">
        <v>0</v>
      </c>
      <c r="LE56" s="46">
        <v>0</v>
      </c>
      <c r="LG56" s="46">
        <v>-188847.34812401189</v>
      </c>
      <c r="LH56" s="46">
        <v>-188847.34812401189</v>
      </c>
      <c r="LI56" s="46">
        <v>0</v>
      </c>
      <c r="LL56" s="46">
        <v>119477.96357353035</v>
      </c>
      <c r="LM56" s="46">
        <v>101485.42978670515</v>
      </c>
      <c r="LN56" s="46">
        <v>88671.09762091923</v>
      </c>
      <c r="LO56" s="46">
        <v>84332</v>
      </c>
      <c r="LP56" s="46">
        <v>85039</v>
      </c>
      <c r="LQ56" s="46">
        <v>79914</v>
      </c>
      <c r="LR56" s="46">
        <v>0</v>
      </c>
      <c r="LS56" s="46">
        <v>0</v>
      </c>
      <c r="LT56" s="46">
        <v>558919.49098115473</v>
      </c>
      <c r="LV56" s="46" t="s">
        <v>333</v>
      </c>
    </row>
    <row r="57" spans="1:334">
      <c r="A57" s="109">
        <v>310002563</v>
      </c>
      <c r="B57" s="109">
        <v>310002563</v>
      </c>
      <c r="C57" s="110" t="s">
        <v>337</v>
      </c>
      <c r="D57" s="98">
        <v>0</v>
      </c>
      <c r="E57" s="98">
        <v>0</v>
      </c>
      <c r="F57" s="98"/>
      <c r="G57" s="98">
        <v>84</v>
      </c>
      <c r="H57" s="98">
        <v>0</v>
      </c>
      <c r="I57" s="98">
        <v>0</v>
      </c>
      <c r="J57" s="98">
        <v>0</v>
      </c>
      <c r="K57" s="98">
        <v>84</v>
      </c>
      <c r="L57" s="98">
        <v>0</v>
      </c>
      <c r="M57" s="98">
        <v>0</v>
      </c>
      <c r="N57" s="98">
        <v>0</v>
      </c>
      <c r="O57" s="98"/>
      <c r="P57" s="98"/>
      <c r="Q57" s="98">
        <v>0</v>
      </c>
      <c r="R57" s="98"/>
      <c r="S57" s="98">
        <v>0</v>
      </c>
      <c r="T57" s="98">
        <v>0</v>
      </c>
      <c r="U57" s="98">
        <v>0</v>
      </c>
      <c r="V57" s="98">
        <v>0</v>
      </c>
      <c r="W57" s="98">
        <v>0</v>
      </c>
      <c r="X57" s="98">
        <v>0</v>
      </c>
      <c r="Y57" s="98">
        <v>0</v>
      </c>
      <c r="Z57" s="98">
        <v>0</v>
      </c>
      <c r="AA57" s="98"/>
      <c r="AB57" s="98"/>
      <c r="AC57" s="98">
        <v>0</v>
      </c>
      <c r="AD57" s="98"/>
      <c r="AE57" s="98">
        <v>0</v>
      </c>
      <c r="AF57" s="98">
        <v>0</v>
      </c>
      <c r="AG57" s="98">
        <v>0</v>
      </c>
      <c r="AH57" s="98">
        <v>0</v>
      </c>
      <c r="AI57" s="98">
        <v>0</v>
      </c>
      <c r="AJ57" s="98">
        <v>0</v>
      </c>
      <c r="AK57" s="98">
        <v>0</v>
      </c>
      <c r="AL57" s="98">
        <v>0</v>
      </c>
      <c r="AM57" s="98"/>
      <c r="AN57" s="98"/>
      <c r="AO57" s="98">
        <v>0</v>
      </c>
      <c r="AP57" s="98"/>
      <c r="AQ57" s="98">
        <v>105</v>
      </c>
      <c r="AR57" s="98">
        <v>0</v>
      </c>
      <c r="AS57" s="98">
        <v>0</v>
      </c>
      <c r="AT57" s="98">
        <v>0</v>
      </c>
      <c r="AU57" s="98">
        <v>0</v>
      </c>
      <c r="AV57" s="98">
        <v>105</v>
      </c>
      <c r="AW57" s="98">
        <v>0</v>
      </c>
      <c r="AX57" s="98">
        <v>0</v>
      </c>
      <c r="AY57" s="98"/>
      <c r="AZ57" s="98"/>
      <c r="BA57" s="98">
        <v>0</v>
      </c>
      <c r="BB57" s="98"/>
      <c r="BC57" s="98">
        <v>0</v>
      </c>
      <c r="BD57" s="98">
        <v>0</v>
      </c>
      <c r="BE57" s="98">
        <v>0</v>
      </c>
      <c r="BF57" s="98">
        <v>0</v>
      </c>
      <c r="BG57" s="98">
        <v>0</v>
      </c>
      <c r="BH57" s="98">
        <v>0</v>
      </c>
      <c r="BI57" s="98">
        <v>0</v>
      </c>
      <c r="BJ57" s="98">
        <v>0</v>
      </c>
      <c r="BK57" s="98"/>
      <c r="BL57" s="98"/>
      <c r="BM57" s="46">
        <v>0</v>
      </c>
      <c r="BO57" s="98">
        <v>0</v>
      </c>
      <c r="BP57" s="98">
        <v>0</v>
      </c>
      <c r="BQ57" s="98">
        <v>0</v>
      </c>
      <c r="BR57" s="46">
        <v>0</v>
      </c>
      <c r="BS57" s="46">
        <v>0</v>
      </c>
      <c r="BT57" s="46">
        <v>0</v>
      </c>
      <c r="BU57" s="46">
        <v>0</v>
      </c>
      <c r="BV57" s="46">
        <v>0</v>
      </c>
      <c r="BY57" s="46">
        <v>0</v>
      </c>
      <c r="CA57" s="98">
        <v>0</v>
      </c>
      <c r="CB57" s="98">
        <v>0</v>
      </c>
      <c r="CC57" s="98">
        <v>0</v>
      </c>
      <c r="CD57" s="46">
        <v>0</v>
      </c>
      <c r="CE57" s="46">
        <v>0</v>
      </c>
      <c r="CF57" s="46">
        <v>0</v>
      </c>
      <c r="CG57" s="46">
        <v>0</v>
      </c>
      <c r="CH57" s="46">
        <v>0</v>
      </c>
      <c r="CK57" s="46">
        <v>0</v>
      </c>
      <c r="CM57" s="98">
        <v>0</v>
      </c>
      <c r="CN57" s="98">
        <v>0</v>
      </c>
      <c r="CO57" s="98">
        <v>0</v>
      </c>
      <c r="CP57" s="46">
        <v>0</v>
      </c>
      <c r="CQ57" s="46">
        <v>0</v>
      </c>
      <c r="CR57" s="46">
        <v>0</v>
      </c>
      <c r="CS57" s="46">
        <v>0</v>
      </c>
      <c r="CT57" s="46">
        <v>0</v>
      </c>
      <c r="CW57" s="46">
        <v>0</v>
      </c>
      <c r="CY57" s="98">
        <v>0</v>
      </c>
      <c r="CZ57" s="98">
        <v>0</v>
      </c>
      <c r="DA57" s="98">
        <v>0</v>
      </c>
      <c r="DB57" s="46">
        <v>0</v>
      </c>
      <c r="DC57" s="46">
        <v>0</v>
      </c>
      <c r="DD57" s="46">
        <v>0</v>
      </c>
      <c r="DE57" s="46">
        <v>0</v>
      </c>
      <c r="DF57" s="46">
        <v>0</v>
      </c>
      <c r="DI57" s="98">
        <v>0</v>
      </c>
      <c r="DJ57" s="98"/>
      <c r="DK57" s="98">
        <v>0</v>
      </c>
      <c r="DL57" s="46">
        <v>0</v>
      </c>
      <c r="DM57" s="46">
        <v>0</v>
      </c>
      <c r="DN57" s="46">
        <v>0</v>
      </c>
      <c r="DO57" s="46">
        <v>0</v>
      </c>
      <c r="DP57" s="46">
        <v>0</v>
      </c>
      <c r="DQ57" s="46">
        <v>0</v>
      </c>
      <c r="DR57" s="98">
        <v>0</v>
      </c>
      <c r="DS57" s="98"/>
      <c r="DU57" s="46">
        <v>0</v>
      </c>
      <c r="DW57" s="46">
        <v>0</v>
      </c>
      <c r="DX57" s="46">
        <v>0</v>
      </c>
      <c r="DY57" s="46">
        <v>0</v>
      </c>
      <c r="DZ57" s="46">
        <v>0</v>
      </c>
      <c r="EA57" s="46">
        <v>0</v>
      </c>
      <c r="EB57" s="46">
        <v>0</v>
      </c>
      <c r="EC57" s="46">
        <v>0</v>
      </c>
      <c r="ED57" s="46">
        <v>0</v>
      </c>
      <c r="EG57" s="46">
        <v>0</v>
      </c>
      <c r="EI57" s="46">
        <v>0</v>
      </c>
      <c r="EJ57" s="46">
        <v>0</v>
      </c>
      <c r="EK57" s="46">
        <v>0</v>
      </c>
      <c r="EL57" s="46">
        <v>0</v>
      </c>
      <c r="EM57" s="46">
        <v>0</v>
      </c>
      <c r="EN57" s="46">
        <v>0</v>
      </c>
      <c r="EO57" s="46">
        <v>0</v>
      </c>
      <c r="EP57" s="46">
        <v>0</v>
      </c>
      <c r="ES57" s="46">
        <v>0</v>
      </c>
      <c r="EU57" s="46">
        <v>0</v>
      </c>
      <c r="EV57" s="46">
        <v>0</v>
      </c>
      <c r="EW57" s="46">
        <v>0</v>
      </c>
      <c r="EX57" s="46">
        <v>0</v>
      </c>
      <c r="EY57" s="46">
        <v>0</v>
      </c>
      <c r="EZ57" s="46">
        <v>0</v>
      </c>
      <c r="FE57" s="46">
        <v>0</v>
      </c>
      <c r="FG57" s="46">
        <v>0</v>
      </c>
      <c r="FH57" s="46">
        <v>0</v>
      </c>
      <c r="FI57" s="47">
        <v>0</v>
      </c>
      <c r="FJ57" s="47">
        <v>0</v>
      </c>
      <c r="FK57" s="46">
        <v>0</v>
      </c>
      <c r="FL57" s="46">
        <v>0</v>
      </c>
      <c r="FQ57" s="46">
        <v>0</v>
      </c>
      <c r="FS57" s="46">
        <v>0</v>
      </c>
      <c r="FT57" s="46">
        <v>0</v>
      </c>
      <c r="FU57" s="46">
        <v>0</v>
      </c>
      <c r="FV57" s="46">
        <v>0</v>
      </c>
      <c r="FW57" s="46">
        <v>0</v>
      </c>
      <c r="FX57" s="46">
        <v>0</v>
      </c>
      <c r="GC57" s="46">
        <v>0</v>
      </c>
      <c r="GE57" s="46">
        <v>0</v>
      </c>
      <c r="GF57" s="46">
        <v>0</v>
      </c>
      <c r="GG57" s="46">
        <v>0</v>
      </c>
      <c r="GH57" s="46">
        <v>0</v>
      </c>
      <c r="GI57" s="46">
        <v>0</v>
      </c>
      <c r="GJ57" s="46">
        <v>0</v>
      </c>
      <c r="GO57" s="46">
        <v>0</v>
      </c>
      <c r="GP57" s="46">
        <v>0</v>
      </c>
      <c r="GQ57" s="46">
        <v>0</v>
      </c>
      <c r="GR57" s="46">
        <v>0</v>
      </c>
      <c r="GS57" s="46">
        <v>84</v>
      </c>
      <c r="GT57" s="46">
        <v>105</v>
      </c>
      <c r="GU57" s="46">
        <v>0</v>
      </c>
      <c r="GV57" s="46">
        <v>0</v>
      </c>
      <c r="GW57" s="46">
        <v>189</v>
      </c>
      <c r="GX57" s="46">
        <v>0</v>
      </c>
      <c r="GY57" s="46">
        <v>0</v>
      </c>
      <c r="HA57" s="46">
        <v>0</v>
      </c>
      <c r="HB57" s="46">
        <v>0</v>
      </c>
      <c r="HC57" s="46">
        <v>0</v>
      </c>
      <c r="HD57" s="46">
        <v>-189</v>
      </c>
      <c r="HE57" s="46">
        <v>0</v>
      </c>
      <c r="HI57" s="46">
        <v>0</v>
      </c>
      <c r="HJ57" s="46">
        <v>0</v>
      </c>
      <c r="HK57" s="46">
        <v>0</v>
      </c>
      <c r="HL57" s="46">
        <v>0</v>
      </c>
      <c r="HM57" s="46">
        <v>0</v>
      </c>
      <c r="HN57" s="46">
        <v>0</v>
      </c>
      <c r="HO57" s="46">
        <v>0</v>
      </c>
      <c r="HP57" s="46">
        <v>0</v>
      </c>
      <c r="HQ57" s="46">
        <v>0</v>
      </c>
      <c r="HR57" s="46">
        <v>0</v>
      </c>
      <c r="HS57" s="46">
        <v>-189</v>
      </c>
      <c r="HT57" s="46">
        <v>-189</v>
      </c>
      <c r="HU57" s="46">
        <v>0</v>
      </c>
      <c r="HY57" s="46">
        <v>0</v>
      </c>
      <c r="HZ57" s="46">
        <v>0</v>
      </c>
      <c r="IA57" s="46">
        <v>0</v>
      </c>
      <c r="IB57" s="46">
        <v>0</v>
      </c>
      <c r="IC57" s="46">
        <v>0</v>
      </c>
      <c r="ID57" s="46">
        <v>0</v>
      </c>
      <c r="IE57" s="46">
        <v>0</v>
      </c>
      <c r="IF57" s="46">
        <v>0</v>
      </c>
      <c r="IG57" s="46">
        <v>0</v>
      </c>
      <c r="IH57" s="46">
        <v>0</v>
      </c>
      <c r="II57" s="46">
        <v>-189</v>
      </c>
      <c r="IJ57" s="46">
        <v>-189</v>
      </c>
      <c r="IK57" s="46">
        <v>0</v>
      </c>
      <c r="IO57" s="46">
        <v>0</v>
      </c>
      <c r="IP57" s="46">
        <v>0</v>
      </c>
      <c r="IQ57" s="46">
        <v>0</v>
      </c>
      <c r="IR57" s="46">
        <v>0</v>
      </c>
      <c r="IS57" s="46">
        <v>0</v>
      </c>
      <c r="IT57" s="46">
        <v>0</v>
      </c>
      <c r="IU57" s="46">
        <v>0</v>
      </c>
      <c r="IV57" s="46">
        <v>0</v>
      </c>
      <c r="IW57" s="46">
        <v>0</v>
      </c>
      <c r="IY57" s="46">
        <v>-189</v>
      </c>
      <c r="IZ57" s="46">
        <v>-189</v>
      </c>
      <c r="JA57" s="46">
        <v>0</v>
      </c>
      <c r="JD57" s="46">
        <v>0</v>
      </c>
      <c r="JE57" s="46">
        <v>0</v>
      </c>
      <c r="JF57" s="46">
        <v>0</v>
      </c>
      <c r="JG57" s="46">
        <v>0</v>
      </c>
      <c r="JH57" s="46">
        <v>0</v>
      </c>
      <c r="JI57" s="46" t="s">
        <v>1086</v>
      </c>
      <c r="JK57" s="46">
        <v>0</v>
      </c>
      <c r="JL57" s="46">
        <v>0</v>
      </c>
      <c r="JN57" s="46">
        <v>-189</v>
      </c>
      <c r="JO57" s="46">
        <v>-189</v>
      </c>
      <c r="JP57" s="46">
        <v>0</v>
      </c>
      <c r="JS57" s="46">
        <v>0</v>
      </c>
      <c r="JT57" s="46">
        <v>0</v>
      </c>
      <c r="JV57" s="46">
        <v>0</v>
      </c>
      <c r="JW57" s="46">
        <v>0</v>
      </c>
      <c r="KA57" s="46">
        <v>0</v>
      </c>
      <c r="KC57" s="46">
        <v>-189</v>
      </c>
      <c r="KD57" s="46">
        <v>-189</v>
      </c>
      <c r="KE57" s="46">
        <v>0</v>
      </c>
      <c r="KH57" s="46">
        <v>0</v>
      </c>
      <c r="KI57" s="46">
        <v>0</v>
      </c>
      <c r="KK57" s="46">
        <v>0</v>
      </c>
      <c r="KL57" s="46">
        <v>0</v>
      </c>
      <c r="KP57" s="46">
        <v>0</v>
      </c>
      <c r="KR57" s="46">
        <v>-189</v>
      </c>
      <c r="KS57" s="46">
        <v>-189</v>
      </c>
      <c r="KT57" s="46">
        <v>0</v>
      </c>
      <c r="KW57" s="46">
        <v>0</v>
      </c>
      <c r="KX57" s="46">
        <v>0</v>
      </c>
      <c r="KY57" s="46">
        <v>0</v>
      </c>
      <c r="KZ57" s="46">
        <v>0</v>
      </c>
      <c r="LA57" s="46">
        <v>0</v>
      </c>
      <c r="LE57" s="46">
        <v>0</v>
      </c>
      <c r="LG57" s="46">
        <v>-189</v>
      </c>
      <c r="LH57" s="46">
        <v>-189</v>
      </c>
      <c r="LI57" s="46">
        <v>0</v>
      </c>
      <c r="LL57" s="46">
        <v>189</v>
      </c>
      <c r="LM57" s="46">
        <v>0</v>
      </c>
      <c r="LN57" s="46">
        <v>0</v>
      </c>
      <c r="LO57" s="46">
        <v>0</v>
      </c>
      <c r="LP57" s="46">
        <v>0</v>
      </c>
      <c r="LQ57" s="46">
        <v>0</v>
      </c>
      <c r="LR57" s="46">
        <v>0</v>
      </c>
      <c r="LS57" s="46">
        <v>0</v>
      </c>
      <c r="LT57" s="46">
        <v>189</v>
      </c>
      <c r="LV57" s="46" t="s">
        <v>333</v>
      </c>
    </row>
    <row r="58" spans="1:334">
      <c r="A58" s="74">
        <v>310003657</v>
      </c>
      <c r="B58" s="74">
        <v>310003657</v>
      </c>
      <c r="C58" s="46" t="s">
        <v>338</v>
      </c>
      <c r="D58" s="98">
        <v>7221</v>
      </c>
      <c r="E58" s="98">
        <v>8000</v>
      </c>
      <c r="F58" s="98"/>
      <c r="G58" s="98">
        <v>5800</v>
      </c>
      <c r="H58" s="98">
        <v>0</v>
      </c>
      <c r="I58" s="98">
        <v>0</v>
      </c>
      <c r="J58" s="98">
        <v>0</v>
      </c>
      <c r="K58" s="98">
        <v>5800</v>
      </c>
      <c r="L58" s="98">
        <v>0</v>
      </c>
      <c r="M58" s="98">
        <v>0</v>
      </c>
      <c r="N58" s="98">
        <v>0</v>
      </c>
      <c r="O58" s="98"/>
      <c r="P58" s="98"/>
      <c r="Q58" s="98">
        <v>0</v>
      </c>
      <c r="R58" s="98"/>
      <c r="S58" s="98">
        <v>2700</v>
      </c>
      <c r="T58" s="98">
        <v>0</v>
      </c>
      <c r="U58" s="98">
        <v>0</v>
      </c>
      <c r="V58" s="98">
        <v>0</v>
      </c>
      <c r="W58" s="98">
        <v>2700</v>
      </c>
      <c r="X58" s="98">
        <v>0</v>
      </c>
      <c r="Y58" s="98">
        <v>0</v>
      </c>
      <c r="Z58" s="98">
        <v>0</v>
      </c>
      <c r="AA58" s="98"/>
      <c r="AB58" s="98"/>
      <c r="AC58" s="98">
        <v>0</v>
      </c>
      <c r="AD58" s="98"/>
      <c r="AE58" s="98">
        <v>2700</v>
      </c>
      <c r="AF58" s="98">
        <v>0</v>
      </c>
      <c r="AG58" s="98">
        <v>0</v>
      </c>
      <c r="AH58" s="98">
        <v>0</v>
      </c>
      <c r="AI58" s="98">
        <v>2700</v>
      </c>
      <c r="AJ58" s="98">
        <v>0</v>
      </c>
      <c r="AK58" s="98">
        <v>0</v>
      </c>
      <c r="AL58" s="98">
        <v>0</v>
      </c>
      <c r="AM58" s="98"/>
      <c r="AN58" s="98"/>
      <c r="AO58" s="98">
        <v>0</v>
      </c>
      <c r="AP58" s="98"/>
      <c r="AQ58" s="98">
        <v>1300</v>
      </c>
      <c r="AR58" s="98">
        <v>0</v>
      </c>
      <c r="AS58" s="98">
        <v>0</v>
      </c>
      <c r="AT58" s="98">
        <v>0</v>
      </c>
      <c r="AU58" s="98">
        <v>1300</v>
      </c>
      <c r="AV58" s="98">
        <v>0</v>
      </c>
      <c r="AW58" s="98">
        <v>0</v>
      </c>
      <c r="AX58" s="98">
        <v>0</v>
      </c>
      <c r="AY58" s="98"/>
      <c r="AZ58" s="98"/>
      <c r="BA58" s="98">
        <v>13142.857142857143</v>
      </c>
      <c r="BB58" s="98"/>
      <c r="BC58" s="98">
        <v>5400</v>
      </c>
      <c r="BD58" s="98">
        <v>0</v>
      </c>
      <c r="BE58" s="98">
        <v>0</v>
      </c>
      <c r="BF58" s="98">
        <v>0</v>
      </c>
      <c r="BG58" s="98">
        <v>5400</v>
      </c>
      <c r="BH58" s="98">
        <v>0</v>
      </c>
      <c r="BI58" s="98">
        <v>0</v>
      </c>
      <c r="BJ58" s="98">
        <v>0</v>
      </c>
      <c r="BK58" s="98"/>
      <c r="BL58" s="98"/>
      <c r="BM58" s="46">
        <v>0</v>
      </c>
      <c r="BO58" s="98">
        <v>2700</v>
      </c>
      <c r="BP58" s="98">
        <v>0</v>
      </c>
      <c r="BQ58" s="98">
        <v>0</v>
      </c>
      <c r="BR58" s="46">
        <v>0</v>
      </c>
      <c r="BS58" s="46">
        <v>2700</v>
      </c>
      <c r="BT58" s="46">
        <v>0</v>
      </c>
      <c r="BU58" s="46">
        <v>0</v>
      </c>
      <c r="BV58" s="46">
        <v>0</v>
      </c>
      <c r="BY58" s="46">
        <v>0</v>
      </c>
      <c r="CA58" s="98">
        <v>5400</v>
      </c>
      <c r="CB58" s="98">
        <v>0</v>
      </c>
      <c r="CC58" s="98">
        <v>0</v>
      </c>
      <c r="CD58" s="46">
        <v>0</v>
      </c>
      <c r="CE58" s="46">
        <v>5400</v>
      </c>
      <c r="CF58" s="46">
        <v>0</v>
      </c>
      <c r="CG58" s="46">
        <v>0</v>
      </c>
      <c r="CH58" s="46">
        <v>0</v>
      </c>
      <c r="CK58" s="46">
        <v>0</v>
      </c>
      <c r="CM58" s="98">
        <v>3200</v>
      </c>
      <c r="CN58" s="98">
        <v>0</v>
      </c>
      <c r="CO58" s="98">
        <v>0</v>
      </c>
      <c r="CP58" s="46">
        <v>0</v>
      </c>
      <c r="CQ58" s="46">
        <v>3200</v>
      </c>
      <c r="CR58" s="46">
        <v>0</v>
      </c>
      <c r="CS58" s="46">
        <v>0</v>
      </c>
      <c r="CT58" s="46">
        <v>0</v>
      </c>
      <c r="CW58" s="46">
        <v>9000</v>
      </c>
      <c r="CY58" s="98">
        <v>0</v>
      </c>
      <c r="CZ58" s="98">
        <v>0</v>
      </c>
      <c r="DA58" s="98">
        <v>0</v>
      </c>
      <c r="DB58" s="46">
        <v>0</v>
      </c>
      <c r="DC58" s="46">
        <v>0</v>
      </c>
      <c r="DD58" s="46">
        <v>0</v>
      </c>
      <c r="DE58" s="46">
        <v>0</v>
      </c>
      <c r="DF58" s="46">
        <v>0</v>
      </c>
      <c r="DI58" s="98">
        <v>0</v>
      </c>
      <c r="DJ58" s="98"/>
      <c r="DK58" s="98">
        <v>0</v>
      </c>
      <c r="DL58" s="46">
        <v>0</v>
      </c>
      <c r="DM58" s="46">
        <v>0</v>
      </c>
      <c r="DN58" s="46">
        <v>0</v>
      </c>
      <c r="DO58" s="46">
        <v>0</v>
      </c>
      <c r="DP58" s="46">
        <v>0</v>
      </c>
      <c r="DQ58" s="46">
        <v>0</v>
      </c>
      <c r="DR58" s="98">
        <v>0</v>
      </c>
      <c r="DS58" s="98"/>
      <c r="DU58" s="46">
        <v>0</v>
      </c>
      <c r="DW58" s="46">
        <v>2700</v>
      </c>
      <c r="DX58" s="46">
        <v>0</v>
      </c>
      <c r="DY58" s="46">
        <v>0</v>
      </c>
      <c r="DZ58" s="46">
        <v>0</v>
      </c>
      <c r="EA58" s="46">
        <v>2700</v>
      </c>
      <c r="EB58" s="46">
        <v>0</v>
      </c>
      <c r="EC58" s="46">
        <v>0</v>
      </c>
      <c r="ED58" s="46">
        <v>0</v>
      </c>
      <c r="EG58" s="46">
        <v>0</v>
      </c>
      <c r="EI58" s="46">
        <v>2700</v>
      </c>
      <c r="EJ58" s="46">
        <v>0</v>
      </c>
      <c r="EK58" s="46">
        <v>0</v>
      </c>
      <c r="EL58" s="46">
        <v>0</v>
      </c>
      <c r="EM58" s="46">
        <v>2700</v>
      </c>
      <c r="EN58" s="46">
        <v>0</v>
      </c>
      <c r="EO58" s="46">
        <v>0</v>
      </c>
      <c r="EP58" s="46">
        <v>0</v>
      </c>
      <c r="ES58" s="46">
        <v>0</v>
      </c>
      <c r="EU58" s="46">
        <v>2675</v>
      </c>
      <c r="EV58" s="46">
        <v>0</v>
      </c>
      <c r="EW58" s="46">
        <v>0</v>
      </c>
      <c r="EX58" s="46">
        <v>0</v>
      </c>
      <c r="EY58" s="46">
        <v>2675</v>
      </c>
      <c r="EZ58" s="46">
        <v>0</v>
      </c>
      <c r="FE58" s="46">
        <v>0</v>
      </c>
      <c r="FG58" s="46">
        <v>2675</v>
      </c>
      <c r="FH58" s="46">
        <v>0</v>
      </c>
      <c r="FI58" s="98">
        <v>0</v>
      </c>
      <c r="FJ58" s="98">
        <v>0</v>
      </c>
      <c r="FK58" s="46">
        <v>2675</v>
      </c>
      <c r="FL58" s="46">
        <v>0</v>
      </c>
      <c r="FQ58" s="46">
        <v>0</v>
      </c>
      <c r="FS58" s="46">
        <v>2675</v>
      </c>
      <c r="FT58" s="46">
        <v>0</v>
      </c>
      <c r="FU58" s="46">
        <v>0</v>
      </c>
      <c r="FV58" s="46">
        <v>0</v>
      </c>
      <c r="FW58" s="46">
        <v>2675</v>
      </c>
      <c r="FX58" s="46">
        <v>0</v>
      </c>
      <c r="GC58" s="46">
        <v>0</v>
      </c>
      <c r="GE58" s="46">
        <v>2675</v>
      </c>
      <c r="GF58" s="46">
        <v>0</v>
      </c>
      <c r="GG58" s="46">
        <v>0</v>
      </c>
      <c r="GH58" s="46">
        <v>0</v>
      </c>
      <c r="GI58" s="46">
        <v>2675</v>
      </c>
      <c r="GJ58" s="46">
        <v>0</v>
      </c>
      <c r="GO58" s="46">
        <v>0</v>
      </c>
      <c r="GP58" s="46">
        <v>0</v>
      </c>
      <c r="GQ58" s="46">
        <v>0</v>
      </c>
      <c r="GR58" s="46">
        <v>0</v>
      </c>
      <c r="GS58" s="46">
        <v>12500</v>
      </c>
      <c r="GT58" s="46">
        <v>0</v>
      </c>
      <c r="GU58" s="46">
        <v>0</v>
      </c>
      <c r="GV58" s="46">
        <v>0</v>
      </c>
      <c r="GW58" s="46">
        <v>12500</v>
      </c>
      <c r="GX58" s="46">
        <v>0</v>
      </c>
      <c r="GY58" s="46">
        <v>0</v>
      </c>
      <c r="HA58" s="46">
        <v>7221</v>
      </c>
      <c r="HB58" s="46">
        <v>8000</v>
      </c>
      <c r="HC58" s="46">
        <v>15221</v>
      </c>
      <c r="HD58" s="46">
        <v>2721</v>
      </c>
      <c r="HE58" s="46">
        <v>4.888023952095808</v>
      </c>
      <c r="HI58" s="46">
        <v>0</v>
      </c>
      <c r="HJ58" s="46">
        <v>0</v>
      </c>
      <c r="HK58" s="46">
        <v>0</v>
      </c>
      <c r="HL58" s="46">
        <v>0</v>
      </c>
      <c r="HM58" s="46">
        <v>16700</v>
      </c>
      <c r="HN58" s="46">
        <v>0</v>
      </c>
      <c r="HO58" s="46">
        <v>0</v>
      </c>
      <c r="HP58" s="46">
        <v>0</v>
      </c>
      <c r="HQ58" s="46">
        <v>16700</v>
      </c>
      <c r="HR58" s="46">
        <v>13142.857142857143</v>
      </c>
      <c r="HS58" s="46">
        <v>15863.857142857143</v>
      </c>
      <c r="HT58" s="46">
        <v>-836.14285714285688</v>
      </c>
      <c r="HU58" s="46">
        <v>-4.6452380952380938</v>
      </c>
      <c r="HY58" s="46">
        <v>0</v>
      </c>
      <c r="HZ58" s="46">
        <v>0</v>
      </c>
      <c r="IA58" s="46">
        <v>0</v>
      </c>
      <c r="IB58" s="46">
        <v>0</v>
      </c>
      <c r="IC58" s="46">
        <v>5400</v>
      </c>
      <c r="ID58" s="46">
        <v>0</v>
      </c>
      <c r="IE58" s="46">
        <v>0</v>
      </c>
      <c r="IF58" s="46">
        <v>0</v>
      </c>
      <c r="IG58" s="46">
        <v>5400</v>
      </c>
      <c r="IH58" s="46">
        <v>9000</v>
      </c>
      <c r="II58" s="46">
        <v>8163.8571428571431</v>
      </c>
      <c r="IJ58" s="46">
        <v>2763.8571428571431</v>
      </c>
      <c r="IK58" s="46">
        <v>15.354761904761906</v>
      </c>
      <c r="IO58" s="46">
        <v>0</v>
      </c>
      <c r="IP58" s="46">
        <v>0</v>
      </c>
      <c r="IQ58" s="46">
        <v>0</v>
      </c>
      <c r="IR58" s="46">
        <v>0</v>
      </c>
      <c r="IS58" s="46">
        <v>10700</v>
      </c>
      <c r="IT58" s="46">
        <v>0</v>
      </c>
      <c r="IU58" s="46">
        <v>0</v>
      </c>
      <c r="IV58" s="46">
        <v>0</v>
      </c>
      <c r="IW58" s="46">
        <v>10700</v>
      </c>
      <c r="IY58" s="46">
        <v>2763.8571428571431</v>
      </c>
      <c r="IZ58" s="46">
        <v>-7936.1428571428569</v>
      </c>
      <c r="JA58" s="46">
        <v>-22.25086782376502</v>
      </c>
      <c r="JD58" s="46">
        <v>0</v>
      </c>
      <c r="JE58" s="46">
        <v>0</v>
      </c>
      <c r="JF58" s="46">
        <v>0</v>
      </c>
      <c r="JG58" s="46">
        <v>0</v>
      </c>
      <c r="JH58" s="46">
        <v>8100</v>
      </c>
      <c r="JI58" s="46" t="s">
        <v>1086</v>
      </c>
      <c r="JK58" s="46">
        <v>0</v>
      </c>
      <c r="JL58" s="46">
        <v>8100</v>
      </c>
      <c r="JN58" s="46">
        <v>-7936.1428571428569</v>
      </c>
      <c r="JO58" s="46">
        <v>-16036.142857142857</v>
      </c>
      <c r="JP58" s="46">
        <v>-59.393121693121692</v>
      </c>
      <c r="JS58" s="46">
        <v>0</v>
      </c>
      <c r="JT58" s="46">
        <v>0</v>
      </c>
      <c r="JU58" s="46">
        <v>0</v>
      </c>
      <c r="JV58" s="46">
        <v>0</v>
      </c>
      <c r="JW58" s="46">
        <v>8100</v>
      </c>
      <c r="KA58" s="46">
        <v>8100</v>
      </c>
      <c r="KC58" s="46">
        <v>-16036.142857142857</v>
      </c>
      <c r="KD58" s="46">
        <v>-24136.142857142855</v>
      </c>
      <c r="KE58" s="46">
        <v>-89.393121693121685</v>
      </c>
      <c r="KH58" s="46">
        <v>0</v>
      </c>
      <c r="KI58" s="46">
        <v>0</v>
      </c>
      <c r="KJ58" s="46">
        <v>0</v>
      </c>
      <c r="KK58" s="46">
        <v>0</v>
      </c>
      <c r="KL58" s="46">
        <v>0</v>
      </c>
      <c r="KP58" s="46">
        <v>0</v>
      </c>
      <c r="KR58" s="46">
        <v>-24136.142857142855</v>
      </c>
      <c r="KS58" s="46">
        <v>-24136.142857142855</v>
      </c>
      <c r="KT58" s="46">
        <v>0</v>
      </c>
      <c r="KW58" s="46">
        <v>0</v>
      </c>
      <c r="KX58" s="46">
        <v>0</v>
      </c>
      <c r="KY58" s="46">
        <v>0</v>
      </c>
      <c r="KZ58" s="46">
        <v>0</v>
      </c>
      <c r="LA58" s="46">
        <v>0</v>
      </c>
      <c r="LE58" s="46">
        <v>0</v>
      </c>
      <c r="LG58" s="46">
        <v>-24136.142857142855</v>
      </c>
      <c r="LH58" s="46">
        <v>-24136.142857142855</v>
      </c>
      <c r="LI58" s="46">
        <v>0</v>
      </c>
      <c r="LL58" s="46">
        <v>12500</v>
      </c>
      <c r="LM58" s="46">
        <v>16700</v>
      </c>
      <c r="LN58" s="46">
        <v>5400</v>
      </c>
      <c r="LO58" s="46">
        <v>10700</v>
      </c>
      <c r="LP58" s="46">
        <v>8100</v>
      </c>
      <c r="LQ58" s="46">
        <v>8100</v>
      </c>
      <c r="LR58" s="46">
        <v>0</v>
      </c>
      <c r="LS58" s="46">
        <v>0</v>
      </c>
      <c r="LT58" s="46">
        <v>61500</v>
      </c>
      <c r="LV58" s="46" t="s">
        <v>333</v>
      </c>
    </row>
    <row r="59" spans="1:334" ht="15" customHeight="1">
      <c r="A59" s="74">
        <v>310003655</v>
      </c>
      <c r="B59" s="74">
        <v>310003655</v>
      </c>
      <c r="C59" s="46" t="s">
        <v>339</v>
      </c>
      <c r="D59" s="98">
        <v>0</v>
      </c>
      <c r="E59" s="98">
        <v>0</v>
      </c>
      <c r="F59" s="98"/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8">
        <v>0</v>
      </c>
      <c r="N59" s="98">
        <v>0</v>
      </c>
      <c r="O59" s="98"/>
      <c r="P59" s="98"/>
      <c r="Q59" s="98">
        <v>0</v>
      </c>
      <c r="R59" s="98"/>
      <c r="S59" s="98">
        <v>0</v>
      </c>
      <c r="T59" s="98">
        <v>0</v>
      </c>
      <c r="U59" s="98">
        <v>0</v>
      </c>
      <c r="V59" s="98">
        <v>0</v>
      </c>
      <c r="W59" s="98">
        <v>0</v>
      </c>
      <c r="X59" s="98">
        <v>0</v>
      </c>
      <c r="Y59" s="98">
        <v>0</v>
      </c>
      <c r="Z59" s="98">
        <v>0</v>
      </c>
      <c r="AA59" s="98"/>
      <c r="AB59" s="98"/>
      <c r="AC59" s="98">
        <v>0</v>
      </c>
      <c r="AD59" s="98"/>
      <c r="AE59" s="98">
        <v>0</v>
      </c>
      <c r="AF59" s="98">
        <v>0</v>
      </c>
      <c r="AG59" s="98">
        <v>0</v>
      </c>
      <c r="AH59" s="98">
        <v>0</v>
      </c>
      <c r="AI59" s="98">
        <v>0</v>
      </c>
      <c r="AJ59" s="98">
        <v>0</v>
      </c>
      <c r="AK59" s="98">
        <v>0</v>
      </c>
      <c r="AL59" s="98">
        <v>0</v>
      </c>
      <c r="AM59" s="98"/>
      <c r="AN59" s="98"/>
      <c r="AO59" s="98">
        <v>0</v>
      </c>
      <c r="AP59" s="98"/>
      <c r="AQ59" s="98">
        <v>0</v>
      </c>
      <c r="AR59" s="98">
        <v>0</v>
      </c>
      <c r="AS59" s="98">
        <v>0</v>
      </c>
      <c r="AT59" s="98">
        <v>0</v>
      </c>
      <c r="AU59" s="98">
        <v>0</v>
      </c>
      <c r="AV59" s="98">
        <v>0</v>
      </c>
      <c r="AW59" s="98">
        <v>0</v>
      </c>
      <c r="AX59" s="98">
        <v>0</v>
      </c>
      <c r="AY59" s="98"/>
      <c r="AZ59" s="98"/>
      <c r="BA59" s="98">
        <v>0</v>
      </c>
      <c r="BB59" s="98"/>
      <c r="BC59" s="98">
        <v>0</v>
      </c>
      <c r="BD59" s="98">
        <v>0</v>
      </c>
      <c r="BE59" s="98">
        <v>0</v>
      </c>
      <c r="BF59" s="98">
        <v>0</v>
      </c>
      <c r="BG59" s="98">
        <v>0</v>
      </c>
      <c r="BH59" s="98">
        <v>0</v>
      </c>
      <c r="BI59" s="98">
        <v>0</v>
      </c>
      <c r="BJ59" s="98">
        <v>0</v>
      </c>
      <c r="BK59" s="98"/>
      <c r="BL59" s="98"/>
      <c r="BM59" s="46">
        <v>0</v>
      </c>
      <c r="BO59" s="98">
        <v>0</v>
      </c>
      <c r="BP59" s="98">
        <v>0</v>
      </c>
      <c r="BQ59" s="98">
        <v>0</v>
      </c>
      <c r="BR59" s="46">
        <v>0</v>
      </c>
      <c r="BS59" s="46">
        <v>0</v>
      </c>
      <c r="BT59" s="46">
        <v>0</v>
      </c>
      <c r="BU59" s="46">
        <v>0</v>
      </c>
      <c r="BV59" s="46">
        <v>0</v>
      </c>
      <c r="BY59" s="46">
        <v>0</v>
      </c>
      <c r="CA59" s="98">
        <v>0</v>
      </c>
      <c r="CB59" s="98">
        <v>0</v>
      </c>
      <c r="CC59" s="98">
        <v>0</v>
      </c>
      <c r="CD59" s="46">
        <v>0</v>
      </c>
      <c r="CE59" s="46">
        <v>0</v>
      </c>
      <c r="CF59" s="46">
        <v>0</v>
      </c>
      <c r="CG59" s="46">
        <v>0</v>
      </c>
      <c r="CH59" s="46">
        <v>0</v>
      </c>
      <c r="CK59" s="46">
        <v>0</v>
      </c>
      <c r="CM59" s="98">
        <v>0</v>
      </c>
      <c r="CN59" s="98">
        <v>0</v>
      </c>
      <c r="CO59" s="98">
        <v>0</v>
      </c>
      <c r="CP59" s="46">
        <v>0</v>
      </c>
      <c r="CQ59" s="46">
        <v>0</v>
      </c>
      <c r="CR59" s="46">
        <v>0</v>
      </c>
      <c r="CS59" s="46">
        <v>0</v>
      </c>
      <c r="CT59" s="46">
        <v>0</v>
      </c>
      <c r="CW59" s="46">
        <v>0</v>
      </c>
      <c r="CY59" s="98">
        <v>0</v>
      </c>
      <c r="CZ59" s="98">
        <v>0</v>
      </c>
      <c r="DA59" s="98">
        <v>0</v>
      </c>
      <c r="DB59" s="46">
        <v>0</v>
      </c>
      <c r="DC59" s="46">
        <v>0</v>
      </c>
      <c r="DD59" s="46">
        <v>0</v>
      </c>
      <c r="DE59" s="46">
        <v>0</v>
      </c>
      <c r="DF59" s="46">
        <v>0</v>
      </c>
      <c r="DI59" s="98">
        <v>0</v>
      </c>
      <c r="DJ59" s="98"/>
      <c r="DK59" s="98">
        <v>0</v>
      </c>
      <c r="DL59" s="46">
        <v>0</v>
      </c>
      <c r="DM59" s="46">
        <v>0</v>
      </c>
      <c r="DN59" s="46">
        <v>0</v>
      </c>
      <c r="DO59" s="46">
        <v>0</v>
      </c>
      <c r="DP59" s="46">
        <v>0</v>
      </c>
      <c r="DQ59" s="46">
        <v>0</v>
      </c>
      <c r="DR59" s="98">
        <v>0</v>
      </c>
      <c r="DS59" s="98"/>
      <c r="DU59" s="46">
        <v>0</v>
      </c>
      <c r="DW59" s="46">
        <v>0</v>
      </c>
      <c r="DX59" s="46">
        <v>0</v>
      </c>
      <c r="DY59" s="46">
        <v>0</v>
      </c>
      <c r="DZ59" s="46">
        <v>0</v>
      </c>
      <c r="EA59" s="46">
        <v>0</v>
      </c>
      <c r="EB59" s="46">
        <v>0</v>
      </c>
      <c r="EC59" s="46">
        <v>0</v>
      </c>
      <c r="ED59" s="46">
        <v>0</v>
      </c>
      <c r="EG59" s="46">
        <v>0</v>
      </c>
      <c r="EI59" s="46">
        <v>0</v>
      </c>
      <c r="EJ59" s="46">
        <v>0</v>
      </c>
      <c r="EK59" s="46">
        <v>0</v>
      </c>
      <c r="EL59" s="46">
        <v>0</v>
      </c>
      <c r="EM59" s="46">
        <v>0</v>
      </c>
      <c r="EN59" s="46">
        <v>0</v>
      </c>
      <c r="EO59" s="46">
        <v>0</v>
      </c>
      <c r="EP59" s="46">
        <v>0</v>
      </c>
      <c r="ES59" s="46">
        <v>0</v>
      </c>
      <c r="EU59" s="46">
        <v>1350</v>
      </c>
      <c r="EV59" s="46">
        <v>0</v>
      </c>
      <c r="EW59" s="46">
        <v>0</v>
      </c>
      <c r="EX59" s="46">
        <v>0</v>
      </c>
      <c r="EY59" s="46">
        <v>1350</v>
      </c>
      <c r="EZ59" s="46">
        <v>0</v>
      </c>
      <c r="FE59" s="46">
        <v>0</v>
      </c>
      <c r="FG59" s="46">
        <v>1350</v>
      </c>
      <c r="FH59" s="46">
        <v>0</v>
      </c>
      <c r="FI59" s="98">
        <v>0</v>
      </c>
      <c r="FJ59" s="98">
        <v>0</v>
      </c>
      <c r="FK59" s="46">
        <v>1350</v>
      </c>
      <c r="FL59" s="46">
        <v>0</v>
      </c>
      <c r="FQ59" s="46">
        <v>0</v>
      </c>
      <c r="FS59" s="46">
        <v>1350</v>
      </c>
      <c r="FT59" s="46">
        <v>0</v>
      </c>
      <c r="FU59" s="46">
        <v>0</v>
      </c>
      <c r="FV59" s="46">
        <v>0</v>
      </c>
      <c r="FW59" s="46">
        <v>1350</v>
      </c>
      <c r="FX59" s="46">
        <v>0</v>
      </c>
      <c r="GC59" s="46">
        <v>0</v>
      </c>
      <c r="GE59" s="46">
        <v>1350</v>
      </c>
      <c r="GF59" s="46">
        <v>0</v>
      </c>
      <c r="GG59" s="46">
        <v>0</v>
      </c>
      <c r="GH59" s="46">
        <v>0</v>
      </c>
      <c r="GI59" s="46">
        <v>1350</v>
      </c>
      <c r="GJ59" s="46">
        <v>0</v>
      </c>
      <c r="GO59" s="46">
        <v>0</v>
      </c>
      <c r="GP59" s="46">
        <v>0</v>
      </c>
      <c r="GQ59" s="46">
        <v>0</v>
      </c>
      <c r="GR59" s="46">
        <v>0</v>
      </c>
      <c r="GS59" s="46">
        <v>0</v>
      </c>
      <c r="GT59" s="46">
        <v>0</v>
      </c>
      <c r="GU59" s="46">
        <v>0</v>
      </c>
      <c r="GV59" s="46">
        <v>0</v>
      </c>
      <c r="GW59" s="46">
        <v>0</v>
      </c>
      <c r="GX59" s="46">
        <v>0</v>
      </c>
      <c r="GY59" s="46">
        <v>0</v>
      </c>
      <c r="HA59" s="46">
        <v>0</v>
      </c>
      <c r="HB59" s="46">
        <v>0</v>
      </c>
      <c r="HC59" s="46">
        <v>0</v>
      </c>
      <c r="HD59" s="46">
        <v>0</v>
      </c>
      <c r="HE59" s="46">
        <v>0</v>
      </c>
      <c r="HI59" s="46">
        <v>0</v>
      </c>
      <c r="HJ59" s="46">
        <v>0</v>
      </c>
      <c r="HK59" s="46">
        <v>0</v>
      </c>
      <c r="HL59" s="46">
        <v>0</v>
      </c>
      <c r="HM59" s="46">
        <v>0</v>
      </c>
      <c r="HN59" s="46">
        <v>0</v>
      </c>
      <c r="HO59" s="46">
        <v>0</v>
      </c>
      <c r="HP59" s="46">
        <v>0</v>
      </c>
      <c r="HQ59" s="46">
        <v>0</v>
      </c>
      <c r="HR59" s="46">
        <v>0</v>
      </c>
      <c r="HS59" s="46">
        <v>0</v>
      </c>
      <c r="HT59" s="46">
        <v>0</v>
      </c>
      <c r="HU59" s="46">
        <v>0</v>
      </c>
      <c r="HY59" s="46">
        <v>0</v>
      </c>
      <c r="HZ59" s="46">
        <v>0</v>
      </c>
      <c r="IA59" s="46">
        <v>0</v>
      </c>
      <c r="IB59" s="46">
        <v>0</v>
      </c>
      <c r="IC59" s="46">
        <v>0</v>
      </c>
      <c r="ID59" s="46">
        <v>0</v>
      </c>
      <c r="IE59" s="46">
        <v>0</v>
      </c>
      <c r="IF59" s="46">
        <v>0</v>
      </c>
      <c r="IG59" s="46">
        <v>0</v>
      </c>
      <c r="IH59" s="46">
        <v>0</v>
      </c>
      <c r="II59" s="46">
        <v>0</v>
      </c>
      <c r="IJ59" s="46">
        <v>0</v>
      </c>
      <c r="IK59" s="46">
        <v>0</v>
      </c>
      <c r="IO59" s="46">
        <v>0</v>
      </c>
      <c r="IP59" s="46">
        <v>0</v>
      </c>
      <c r="IQ59" s="46">
        <v>0</v>
      </c>
      <c r="IR59" s="46">
        <v>0</v>
      </c>
      <c r="IS59" s="46">
        <v>5400</v>
      </c>
      <c r="IT59" s="46">
        <v>0</v>
      </c>
      <c r="IU59" s="46">
        <v>0</v>
      </c>
      <c r="IV59" s="46">
        <v>0</v>
      </c>
      <c r="IW59" s="46">
        <v>5400</v>
      </c>
      <c r="IY59" s="46">
        <v>0</v>
      </c>
      <c r="IZ59" s="46">
        <v>-5400</v>
      </c>
      <c r="JA59" s="46">
        <v>-30</v>
      </c>
      <c r="JD59" s="46">
        <v>0</v>
      </c>
      <c r="JE59" s="46">
        <v>0</v>
      </c>
      <c r="JF59" s="46">
        <v>0</v>
      </c>
      <c r="JG59" s="46">
        <v>0</v>
      </c>
      <c r="JH59" s="46">
        <v>5400</v>
      </c>
      <c r="JI59" s="46" t="s">
        <v>1086</v>
      </c>
      <c r="JK59" s="46">
        <v>0</v>
      </c>
      <c r="JL59" s="46">
        <v>5400</v>
      </c>
      <c r="JN59" s="46">
        <v>-5400</v>
      </c>
      <c r="JO59" s="46">
        <v>-10800</v>
      </c>
      <c r="JP59" s="46">
        <v>-60</v>
      </c>
      <c r="JS59" s="46">
        <v>0</v>
      </c>
      <c r="JT59" s="46">
        <v>0</v>
      </c>
      <c r="JU59" s="46">
        <v>0</v>
      </c>
      <c r="JV59" s="46">
        <v>0</v>
      </c>
      <c r="JW59" s="46">
        <v>5400</v>
      </c>
      <c r="KA59" s="46">
        <v>5400</v>
      </c>
      <c r="KC59" s="46">
        <v>-10800</v>
      </c>
      <c r="KD59" s="46">
        <v>-16200</v>
      </c>
      <c r="KE59" s="46">
        <v>-90</v>
      </c>
      <c r="KH59" s="46">
        <v>0</v>
      </c>
      <c r="KI59" s="46">
        <v>0</v>
      </c>
      <c r="KJ59" s="46">
        <v>0</v>
      </c>
      <c r="KK59" s="46">
        <v>0</v>
      </c>
      <c r="KL59" s="46">
        <v>0</v>
      </c>
      <c r="KP59" s="46">
        <v>0</v>
      </c>
      <c r="KR59" s="46">
        <v>-16200</v>
      </c>
      <c r="KS59" s="46">
        <v>-16200</v>
      </c>
      <c r="KT59" s="46">
        <v>0</v>
      </c>
      <c r="KW59" s="46">
        <v>0</v>
      </c>
      <c r="KX59" s="46">
        <v>0</v>
      </c>
      <c r="KY59" s="46">
        <v>0</v>
      </c>
      <c r="KZ59" s="46">
        <v>0</v>
      </c>
      <c r="LA59" s="46">
        <v>0</v>
      </c>
      <c r="LE59" s="46">
        <v>0</v>
      </c>
      <c r="LG59" s="46">
        <v>-16200</v>
      </c>
      <c r="LH59" s="46">
        <v>-16200</v>
      </c>
      <c r="LI59" s="46">
        <v>0</v>
      </c>
      <c r="LL59" s="46">
        <v>0</v>
      </c>
      <c r="LM59" s="46">
        <v>0</v>
      </c>
      <c r="LN59" s="46">
        <v>0</v>
      </c>
      <c r="LO59" s="46">
        <v>5400</v>
      </c>
      <c r="LP59" s="46">
        <v>5400</v>
      </c>
      <c r="LQ59" s="46">
        <v>5400</v>
      </c>
      <c r="LR59" s="46">
        <v>0</v>
      </c>
      <c r="LS59" s="46">
        <v>0</v>
      </c>
      <c r="LT59" s="46">
        <v>16200</v>
      </c>
      <c r="LV59" s="46" t="s">
        <v>333</v>
      </c>
    </row>
    <row r="60" spans="1:334">
      <c r="A60" s="74">
        <v>310003656</v>
      </c>
      <c r="B60" s="74">
        <v>310003656</v>
      </c>
      <c r="C60" s="46" t="s">
        <v>340</v>
      </c>
      <c r="D60" s="98">
        <v>0</v>
      </c>
      <c r="E60" s="98">
        <v>0</v>
      </c>
      <c r="F60" s="98"/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/>
      <c r="P60" s="98"/>
      <c r="Q60" s="98">
        <v>0</v>
      </c>
      <c r="R60" s="98"/>
      <c r="S60" s="98">
        <v>0</v>
      </c>
      <c r="T60" s="98">
        <v>0</v>
      </c>
      <c r="U60" s="98">
        <v>0</v>
      </c>
      <c r="V60" s="98">
        <v>0</v>
      </c>
      <c r="W60" s="98">
        <v>0</v>
      </c>
      <c r="X60" s="98">
        <v>0</v>
      </c>
      <c r="Y60" s="98">
        <v>0</v>
      </c>
      <c r="Z60" s="98">
        <v>0</v>
      </c>
      <c r="AA60" s="98"/>
      <c r="AB60" s="98"/>
      <c r="AC60" s="98">
        <v>0</v>
      </c>
      <c r="AD60" s="98"/>
      <c r="AE60" s="98">
        <v>0</v>
      </c>
      <c r="AF60" s="98">
        <v>0</v>
      </c>
      <c r="AG60" s="98">
        <v>0</v>
      </c>
      <c r="AH60" s="98">
        <v>0</v>
      </c>
      <c r="AI60" s="98">
        <v>0</v>
      </c>
      <c r="AJ60" s="98">
        <v>0</v>
      </c>
      <c r="AK60" s="98">
        <v>0</v>
      </c>
      <c r="AL60" s="98">
        <v>0</v>
      </c>
      <c r="AM60" s="98"/>
      <c r="AN60" s="98"/>
      <c r="AO60" s="98">
        <v>0</v>
      </c>
      <c r="AP60" s="98"/>
      <c r="AQ60" s="98">
        <v>0</v>
      </c>
      <c r="AR60" s="98">
        <v>0</v>
      </c>
      <c r="AS60" s="98">
        <v>0</v>
      </c>
      <c r="AT60" s="98">
        <v>0</v>
      </c>
      <c r="AU60" s="98">
        <v>0</v>
      </c>
      <c r="AV60" s="98">
        <v>0</v>
      </c>
      <c r="AW60" s="98">
        <v>0</v>
      </c>
      <c r="AX60" s="98">
        <v>0</v>
      </c>
      <c r="AY60" s="98"/>
      <c r="AZ60" s="98"/>
      <c r="BA60" s="98">
        <v>0</v>
      </c>
      <c r="BB60" s="98"/>
      <c r="BC60" s="98">
        <v>0</v>
      </c>
      <c r="BD60" s="98">
        <v>0</v>
      </c>
      <c r="BE60" s="98">
        <v>0</v>
      </c>
      <c r="BF60" s="98">
        <v>0</v>
      </c>
      <c r="BG60" s="98">
        <v>0</v>
      </c>
      <c r="BH60" s="98">
        <v>0</v>
      </c>
      <c r="BI60" s="98">
        <v>0</v>
      </c>
      <c r="BJ60" s="98">
        <v>0</v>
      </c>
      <c r="BK60" s="98"/>
      <c r="BL60" s="98"/>
      <c r="BM60" s="46">
        <v>0</v>
      </c>
      <c r="BO60" s="98">
        <v>0</v>
      </c>
      <c r="BP60" s="98">
        <v>0</v>
      </c>
      <c r="BQ60" s="98">
        <v>0</v>
      </c>
      <c r="BR60" s="46">
        <v>0</v>
      </c>
      <c r="BS60" s="46">
        <v>0</v>
      </c>
      <c r="BT60" s="46">
        <v>0</v>
      </c>
      <c r="BU60" s="46">
        <v>0</v>
      </c>
      <c r="BV60" s="46">
        <v>0</v>
      </c>
      <c r="BY60" s="46">
        <v>0</v>
      </c>
      <c r="CA60" s="98">
        <v>0</v>
      </c>
      <c r="CB60" s="98">
        <v>0</v>
      </c>
      <c r="CC60" s="98">
        <v>0</v>
      </c>
      <c r="CD60" s="46">
        <v>0</v>
      </c>
      <c r="CE60" s="46">
        <v>0</v>
      </c>
      <c r="CF60" s="46">
        <v>0</v>
      </c>
      <c r="CG60" s="46">
        <v>0</v>
      </c>
      <c r="CH60" s="46">
        <v>0</v>
      </c>
      <c r="CK60" s="46">
        <v>0</v>
      </c>
      <c r="CM60" s="98">
        <v>0</v>
      </c>
      <c r="CN60" s="98">
        <v>0</v>
      </c>
      <c r="CO60" s="98">
        <v>0</v>
      </c>
      <c r="CP60" s="46">
        <v>0</v>
      </c>
      <c r="CQ60" s="46">
        <v>0</v>
      </c>
      <c r="CR60" s="46">
        <v>0</v>
      </c>
      <c r="CS60" s="46">
        <v>0</v>
      </c>
      <c r="CT60" s="46">
        <v>0</v>
      </c>
      <c r="CW60" s="46">
        <v>0</v>
      </c>
      <c r="CY60" s="98">
        <v>0</v>
      </c>
      <c r="CZ60" s="98">
        <v>0</v>
      </c>
      <c r="DA60" s="98">
        <v>0</v>
      </c>
      <c r="DB60" s="46">
        <v>0</v>
      </c>
      <c r="DC60" s="46">
        <v>0</v>
      </c>
      <c r="DD60" s="46">
        <v>0</v>
      </c>
      <c r="DE60" s="46">
        <v>0</v>
      </c>
      <c r="DF60" s="46">
        <v>0</v>
      </c>
      <c r="DI60" s="98">
        <v>0</v>
      </c>
      <c r="DJ60" s="98"/>
      <c r="DK60" s="98">
        <v>0</v>
      </c>
      <c r="DL60" s="46">
        <v>0</v>
      </c>
      <c r="DM60" s="46">
        <v>0</v>
      </c>
      <c r="DN60" s="46">
        <v>0</v>
      </c>
      <c r="DO60" s="46">
        <v>0</v>
      </c>
      <c r="DP60" s="46">
        <v>0</v>
      </c>
      <c r="DQ60" s="46">
        <v>0</v>
      </c>
      <c r="DR60" s="98">
        <v>0</v>
      </c>
      <c r="DS60" s="98"/>
      <c r="DU60" s="46">
        <v>0</v>
      </c>
      <c r="DW60" s="46">
        <v>0</v>
      </c>
      <c r="DX60" s="46">
        <v>0</v>
      </c>
      <c r="DY60" s="46">
        <v>0</v>
      </c>
      <c r="DZ60" s="46">
        <v>0</v>
      </c>
      <c r="EA60" s="46">
        <v>0</v>
      </c>
      <c r="EB60" s="46">
        <v>0</v>
      </c>
      <c r="EC60" s="46">
        <v>0</v>
      </c>
      <c r="ED60" s="46">
        <v>0</v>
      </c>
      <c r="EG60" s="46">
        <v>0</v>
      </c>
      <c r="EI60" s="46">
        <v>0</v>
      </c>
      <c r="EJ60" s="46">
        <v>0</v>
      </c>
      <c r="EK60" s="46">
        <v>0</v>
      </c>
      <c r="EL60" s="46">
        <v>0</v>
      </c>
      <c r="EM60" s="46">
        <v>0</v>
      </c>
      <c r="EN60" s="46">
        <v>0</v>
      </c>
      <c r="EO60" s="46">
        <v>0</v>
      </c>
      <c r="EP60" s="46">
        <v>0</v>
      </c>
      <c r="ES60" s="46">
        <v>0</v>
      </c>
      <c r="EU60" s="46">
        <v>0</v>
      </c>
      <c r="EV60" s="46">
        <v>0</v>
      </c>
      <c r="EW60" s="46">
        <v>0</v>
      </c>
      <c r="EX60" s="46">
        <v>0</v>
      </c>
      <c r="EY60" s="46">
        <v>0</v>
      </c>
      <c r="EZ60" s="46">
        <v>0</v>
      </c>
      <c r="FE60" s="46">
        <v>0</v>
      </c>
      <c r="FG60" s="46">
        <v>0</v>
      </c>
      <c r="FH60" s="46">
        <v>0</v>
      </c>
      <c r="FI60" s="98">
        <v>0</v>
      </c>
      <c r="FJ60" s="98">
        <v>0</v>
      </c>
      <c r="FK60" s="46">
        <v>0</v>
      </c>
      <c r="FL60" s="46">
        <v>0</v>
      </c>
      <c r="FQ60" s="46">
        <v>0</v>
      </c>
      <c r="FS60" s="46">
        <v>0</v>
      </c>
      <c r="FT60" s="46">
        <v>0</v>
      </c>
      <c r="FU60" s="46">
        <v>0</v>
      </c>
      <c r="FV60" s="46">
        <v>0</v>
      </c>
      <c r="FW60" s="46">
        <v>0</v>
      </c>
      <c r="FX60" s="46">
        <v>0</v>
      </c>
      <c r="GC60" s="46">
        <v>0</v>
      </c>
      <c r="GE60" s="46">
        <v>0</v>
      </c>
      <c r="GF60" s="46">
        <v>0</v>
      </c>
      <c r="GG60" s="46">
        <v>0</v>
      </c>
      <c r="GH60" s="46">
        <v>0</v>
      </c>
      <c r="GI60" s="46">
        <v>0</v>
      </c>
      <c r="GJ60" s="46">
        <v>0</v>
      </c>
      <c r="GO60" s="46">
        <v>0</v>
      </c>
      <c r="GP60" s="46">
        <v>0</v>
      </c>
      <c r="GQ60" s="46">
        <v>0</v>
      </c>
      <c r="GR60" s="46">
        <v>0</v>
      </c>
      <c r="GS60" s="46">
        <v>0</v>
      </c>
      <c r="GT60" s="46">
        <v>0</v>
      </c>
      <c r="GU60" s="46">
        <v>0</v>
      </c>
      <c r="GV60" s="46">
        <v>0</v>
      </c>
      <c r="GW60" s="46">
        <v>0</v>
      </c>
      <c r="GX60" s="46">
        <v>0</v>
      </c>
      <c r="GY60" s="46">
        <v>0</v>
      </c>
      <c r="HA60" s="46">
        <v>0</v>
      </c>
      <c r="HB60" s="46">
        <v>0</v>
      </c>
      <c r="HC60" s="46">
        <v>0</v>
      </c>
      <c r="HD60" s="46">
        <v>0</v>
      </c>
      <c r="HE60" s="46">
        <v>0</v>
      </c>
      <c r="HI60" s="46">
        <v>0</v>
      </c>
      <c r="HJ60" s="46">
        <v>0</v>
      </c>
      <c r="HK60" s="46">
        <v>0</v>
      </c>
      <c r="HL60" s="46">
        <v>0</v>
      </c>
      <c r="HM60" s="46">
        <v>0</v>
      </c>
      <c r="HN60" s="46">
        <v>0</v>
      </c>
      <c r="HO60" s="46">
        <v>0</v>
      </c>
      <c r="HP60" s="46">
        <v>0</v>
      </c>
      <c r="HQ60" s="46">
        <v>0</v>
      </c>
      <c r="HR60" s="46">
        <v>0</v>
      </c>
      <c r="HS60" s="46">
        <v>0</v>
      </c>
      <c r="HT60" s="46">
        <v>0</v>
      </c>
      <c r="HU60" s="46">
        <v>0</v>
      </c>
      <c r="HY60" s="46">
        <v>0</v>
      </c>
      <c r="HZ60" s="46">
        <v>0</v>
      </c>
      <c r="IA60" s="46">
        <v>0</v>
      </c>
      <c r="IB60" s="46">
        <v>0</v>
      </c>
      <c r="IC60" s="46">
        <v>0</v>
      </c>
      <c r="ID60" s="46">
        <v>0</v>
      </c>
      <c r="IE60" s="46">
        <v>0</v>
      </c>
      <c r="IF60" s="46">
        <v>0</v>
      </c>
      <c r="IG60" s="46">
        <v>0</v>
      </c>
      <c r="IH60" s="46">
        <v>0</v>
      </c>
      <c r="II60" s="46">
        <v>0</v>
      </c>
      <c r="IJ60" s="46">
        <v>0</v>
      </c>
      <c r="IK60" s="46">
        <v>0</v>
      </c>
      <c r="IO60" s="46">
        <v>0</v>
      </c>
      <c r="IP60" s="46">
        <v>0</v>
      </c>
      <c r="IQ60" s="46">
        <v>0</v>
      </c>
      <c r="IR60" s="46">
        <v>0</v>
      </c>
      <c r="IS60" s="46">
        <v>0</v>
      </c>
      <c r="IT60" s="46">
        <v>0</v>
      </c>
      <c r="IU60" s="46">
        <v>0</v>
      </c>
      <c r="IV60" s="46">
        <v>0</v>
      </c>
      <c r="IW60" s="46">
        <v>0</v>
      </c>
      <c r="IY60" s="46">
        <v>0</v>
      </c>
      <c r="IZ60" s="46">
        <v>0</v>
      </c>
      <c r="JA60" s="46">
        <v>0</v>
      </c>
      <c r="JD60" s="46">
        <v>0</v>
      </c>
      <c r="JE60" s="46">
        <v>0</v>
      </c>
      <c r="JF60" s="46">
        <v>0</v>
      </c>
      <c r="JG60" s="46">
        <v>0</v>
      </c>
      <c r="JH60" s="46">
        <v>0</v>
      </c>
      <c r="JI60" s="46" t="s">
        <v>1086</v>
      </c>
      <c r="JK60" s="46">
        <v>0</v>
      </c>
      <c r="JL60" s="46">
        <v>0</v>
      </c>
      <c r="JN60" s="46">
        <v>0</v>
      </c>
      <c r="JO60" s="46">
        <v>0</v>
      </c>
      <c r="JP60" s="46">
        <v>0</v>
      </c>
      <c r="JS60" s="46">
        <v>0</v>
      </c>
      <c r="JT60" s="46">
        <v>0</v>
      </c>
      <c r="JV60" s="46">
        <v>0</v>
      </c>
      <c r="JW60" s="46">
        <v>0</v>
      </c>
      <c r="KA60" s="46">
        <v>0</v>
      </c>
      <c r="KC60" s="46">
        <v>0</v>
      </c>
      <c r="KD60" s="46">
        <v>0</v>
      </c>
      <c r="KE60" s="46">
        <v>0</v>
      </c>
      <c r="KH60" s="46">
        <v>0</v>
      </c>
      <c r="KI60" s="46">
        <v>0</v>
      </c>
      <c r="KK60" s="46">
        <v>0</v>
      </c>
      <c r="KL60" s="46">
        <v>0</v>
      </c>
      <c r="KP60" s="46">
        <v>0</v>
      </c>
      <c r="KR60" s="46">
        <v>0</v>
      </c>
      <c r="KS60" s="46">
        <v>0</v>
      </c>
      <c r="KT60" s="46">
        <v>0</v>
      </c>
      <c r="KW60" s="46">
        <v>0</v>
      </c>
      <c r="KX60" s="46">
        <v>0</v>
      </c>
      <c r="KY60" s="46">
        <v>0</v>
      </c>
      <c r="KZ60" s="46">
        <v>0</v>
      </c>
      <c r="LA60" s="46">
        <v>0</v>
      </c>
      <c r="LE60" s="46">
        <v>0</v>
      </c>
      <c r="LG60" s="46">
        <v>0</v>
      </c>
      <c r="LH60" s="46">
        <v>0</v>
      </c>
      <c r="LI60" s="46">
        <v>0</v>
      </c>
      <c r="LL60" s="46">
        <v>0</v>
      </c>
      <c r="LM60" s="46">
        <v>0</v>
      </c>
      <c r="LN60" s="46">
        <v>0</v>
      </c>
      <c r="LO60" s="46">
        <v>0</v>
      </c>
      <c r="LP60" s="46">
        <v>0</v>
      </c>
      <c r="LQ60" s="46">
        <v>0</v>
      </c>
      <c r="LR60" s="46">
        <v>0</v>
      </c>
      <c r="LS60" s="46">
        <v>0</v>
      </c>
      <c r="LT60" s="46">
        <v>0</v>
      </c>
      <c r="LV60" s="46" t="s">
        <v>333</v>
      </c>
    </row>
    <row r="61" spans="1:334">
      <c r="A61" s="74">
        <v>310003660</v>
      </c>
      <c r="B61" s="74">
        <v>310003660</v>
      </c>
      <c r="C61" s="46" t="s">
        <v>341</v>
      </c>
      <c r="D61" s="98">
        <v>1355</v>
      </c>
      <c r="E61" s="98">
        <v>699</v>
      </c>
      <c r="F61" s="98"/>
      <c r="G61" s="98">
        <v>0</v>
      </c>
      <c r="H61" s="98">
        <v>0</v>
      </c>
      <c r="I61" s="98">
        <v>0</v>
      </c>
      <c r="J61" s="98">
        <v>0</v>
      </c>
      <c r="K61" s="98">
        <v>0</v>
      </c>
      <c r="L61" s="98">
        <v>0</v>
      </c>
      <c r="M61" s="98">
        <v>0</v>
      </c>
      <c r="N61" s="98">
        <v>0</v>
      </c>
      <c r="O61" s="98"/>
      <c r="P61" s="98"/>
      <c r="Q61" s="98">
        <v>0</v>
      </c>
      <c r="R61" s="98"/>
      <c r="S61" s="98">
        <v>0</v>
      </c>
      <c r="T61" s="98">
        <v>0</v>
      </c>
      <c r="U61" s="98">
        <v>0</v>
      </c>
      <c r="V61" s="98">
        <v>0</v>
      </c>
      <c r="W61" s="98">
        <v>0</v>
      </c>
      <c r="X61" s="98">
        <v>0</v>
      </c>
      <c r="Y61" s="98">
        <v>0</v>
      </c>
      <c r="Z61" s="98">
        <v>0</v>
      </c>
      <c r="AA61" s="98"/>
      <c r="AB61" s="98"/>
      <c r="AC61" s="98">
        <v>0</v>
      </c>
      <c r="AD61" s="98"/>
      <c r="AE61" s="98">
        <v>140</v>
      </c>
      <c r="AF61" s="98">
        <v>0</v>
      </c>
      <c r="AG61" s="98">
        <v>0</v>
      </c>
      <c r="AH61" s="98">
        <v>0</v>
      </c>
      <c r="AI61" s="98">
        <v>140</v>
      </c>
      <c r="AJ61" s="98">
        <v>0</v>
      </c>
      <c r="AK61" s="98">
        <v>0</v>
      </c>
      <c r="AL61" s="98">
        <v>0</v>
      </c>
      <c r="AM61" s="98"/>
      <c r="AN61" s="98"/>
      <c r="AO61" s="98">
        <v>0</v>
      </c>
      <c r="AP61" s="98"/>
      <c r="AQ61" s="98">
        <v>0</v>
      </c>
      <c r="AR61" s="98">
        <v>0</v>
      </c>
      <c r="AS61" s="98">
        <v>0</v>
      </c>
      <c r="AT61" s="98">
        <v>0</v>
      </c>
      <c r="AU61" s="98">
        <v>0</v>
      </c>
      <c r="AV61" s="98">
        <v>0</v>
      </c>
      <c r="AW61" s="98">
        <v>0</v>
      </c>
      <c r="AX61" s="98">
        <v>0</v>
      </c>
      <c r="AY61" s="98"/>
      <c r="AZ61" s="98"/>
      <c r="BA61" s="98">
        <v>90.1</v>
      </c>
      <c r="BB61" s="98"/>
      <c r="BC61" s="98">
        <v>0</v>
      </c>
      <c r="BD61" s="98">
        <v>0</v>
      </c>
      <c r="BE61" s="98">
        <v>0</v>
      </c>
      <c r="BF61" s="98">
        <v>0</v>
      </c>
      <c r="BG61" s="98">
        <v>0</v>
      </c>
      <c r="BH61" s="98">
        <v>0</v>
      </c>
      <c r="BI61" s="98">
        <v>0</v>
      </c>
      <c r="BJ61" s="98">
        <v>0</v>
      </c>
      <c r="BK61" s="98"/>
      <c r="BL61" s="98"/>
      <c r="BM61" s="46">
        <v>0</v>
      </c>
      <c r="BO61" s="98">
        <v>0</v>
      </c>
      <c r="BP61" s="98">
        <v>0</v>
      </c>
      <c r="BQ61" s="98">
        <v>0</v>
      </c>
      <c r="BR61" s="46">
        <v>0</v>
      </c>
      <c r="BS61" s="46">
        <v>0</v>
      </c>
      <c r="BT61" s="46">
        <v>0</v>
      </c>
      <c r="BU61" s="46">
        <v>0</v>
      </c>
      <c r="BV61" s="46">
        <v>0</v>
      </c>
      <c r="BY61" s="46">
        <v>0</v>
      </c>
      <c r="CA61" s="98">
        <v>0</v>
      </c>
      <c r="CB61" s="98">
        <v>0</v>
      </c>
      <c r="CC61" s="98">
        <v>0</v>
      </c>
      <c r="CD61" s="46">
        <v>0</v>
      </c>
      <c r="CE61" s="46">
        <v>0</v>
      </c>
      <c r="CF61" s="46">
        <v>0</v>
      </c>
      <c r="CG61" s="46">
        <v>0</v>
      </c>
      <c r="CH61" s="46">
        <v>0</v>
      </c>
      <c r="CK61" s="46">
        <v>0</v>
      </c>
      <c r="CM61" s="98">
        <v>0</v>
      </c>
      <c r="CN61" s="98">
        <v>0</v>
      </c>
      <c r="CO61" s="98">
        <v>0</v>
      </c>
      <c r="CP61" s="46">
        <v>0</v>
      </c>
      <c r="CQ61" s="46">
        <v>0</v>
      </c>
      <c r="CR61" s="46">
        <v>0</v>
      </c>
      <c r="CS61" s="46">
        <v>0</v>
      </c>
      <c r="CT61" s="46">
        <v>0</v>
      </c>
      <c r="CW61" s="46">
        <v>0</v>
      </c>
      <c r="CY61" s="98">
        <v>0</v>
      </c>
      <c r="CZ61" s="98">
        <v>0</v>
      </c>
      <c r="DA61" s="98">
        <v>0</v>
      </c>
      <c r="DB61" s="46">
        <v>0</v>
      </c>
      <c r="DC61" s="46">
        <v>0</v>
      </c>
      <c r="DD61" s="46">
        <v>0</v>
      </c>
      <c r="DE61" s="46">
        <v>0</v>
      </c>
      <c r="DF61" s="46">
        <v>0</v>
      </c>
      <c r="DI61" s="98">
        <v>0</v>
      </c>
      <c r="DJ61" s="98"/>
      <c r="DK61" s="98">
        <v>0</v>
      </c>
      <c r="DL61" s="46">
        <v>0</v>
      </c>
      <c r="DM61" s="46">
        <v>0</v>
      </c>
      <c r="DN61" s="46">
        <v>0</v>
      </c>
      <c r="DO61" s="46">
        <v>0</v>
      </c>
      <c r="DP61" s="46">
        <v>0</v>
      </c>
      <c r="DQ61" s="46">
        <v>0</v>
      </c>
      <c r="DR61" s="98">
        <v>0</v>
      </c>
      <c r="DS61" s="98"/>
      <c r="DU61" s="46">
        <v>0</v>
      </c>
      <c r="DW61" s="46">
        <v>0</v>
      </c>
      <c r="DX61" s="46">
        <v>0</v>
      </c>
      <c r="DY61" s="46">
        <v>0</v>
      </c>
      <c r="DZ61" s="46">
        <v>0</v>
      </c>
      <c r="EA61" s="46">
        <v>0</v>
      </c>
      <c r="EB61" s="46">
        <v>0</v>
      </c>
      <c r="EC61" s="46">
        <v>0</v>
      </c>
      <c r="ED61" s="46">
        <v>0</v>
      </c>
      <c r="EG61" s="46">
        <v>0</v>
      </c>
      <c r="EI61" s="46">
        <v>0</v>
      </c>
      <c r="EJ61" s="46">
        <v>0</v>
      </c>
      <c r="EK61" s="46">
        <v>0</v>
      </c>
      <c r="EL61" s="46">
        <v>0</v>
      </c>
      <c r="EM61" s="46">
        <v>0</v>
      </c>
      <c r="EN61" s="46">
        <v>0</v>
      </c>
      <c r="EO61" s="46">
        <v>0</v>
      </c>
      <c r="EP61" s="46">
        <v>0</v>
      </c>
      <c r="ES61" s="46">
        <v>0</v>
      </c>
      <c r="EU61" s="46">
        <v>250</v>
      </c>
      <c r="EV61" s="46">
        <v>0</v>
      </c>
      <c r="EW61" s="46">
        <v>0</v>
      </c>
      <c r="EX61" s="46">
        <v>0</v>
      </c>
      <c r="EY61" s="46">
        <v>250</v>
      </c>
      <c r="EZ61" s="46">
        <v>0</v>
      </c>
      <c r="FE61" s="46">
        <v>0</v>
      </c>
      <c r="FG61" s="46">
        <v>250</v>
      </c>
      <c r="FH61" s="46">
        <v>0</v>
      </c>
      <c r="FI61" s="98">
        <v>0</v>
      </c>
      <c r="FJ61" s="98">
        <v>0</v>
      </c>
      <c r="FK61" s="46">
        <v>250</v>
      </c>
      <c r="FL61" s="46">
        <v>0</v>
      </c>
      <c r="FQ61" s="46">
        <v>0</v>
      </c>
      <c r="FS61" s="46">
        <v>250</v>
      </c>
      <c r="FT61" s="46">
        <v>0</v>
      </c>
      <c r="FU61" s="46">
        <v>0</v>
      </c>
      <c r="FV61" s="46">
        <v>0</v>
      </c>
      <c r="FW61" s="46">
        <v>250</v>
      </c>
      <c r="FX61" s="46">
        <v>0</v>
      </c>
      <c r="GC61" s="46">
        <v>0</v>
      </c>
      <c r="GE61" s="46">
        <v>250</v>
      </c>
      <c r="GF61" s="46">
        <v>0</v>
      </c>
      <c r="GG61" s="46">
        <v>0</v>
      </c>
      <c r="GH61" s="46">
        <v>0</v>
      </c>
      <c r="GI61" s="46">
        <v>250</v>
      </c>
      <c r="GJ61" s="46">
        <v>0</v>
      </c>
      <c r="GO61" s="46">
        <v>0</v>
      </c>
      <c r="GP61" s="46">
        <v>0</v>
      </c>
      <c r="GQ61" s="46">
        <v>0</v>
      </c>
      <c r="GR61" s="46">
        <v>0</v>
      </c>
      <c r="GS61" s="46">
        <v>140</v>
      </c>
      <c r="GT61" s="46">
        <v>0</v>
      </c>
      <c r="GU61" s="46">
        <v>0</v>
      </c>
      <c r="GV61" s="46">
        <v>0</v>
      </c>
      <c r="GW61" s="46">
        <v>140</v>
      </c>
      <c r="GX61" s="46">
        <v>0</v>
      </c>
      <c r="GY61" s="46">
        <v>0</v>
      </c>
      <c r="HA61" s="46">
        <v>1355</v>
      </c>
      <c r="HB61" s="46">
        <v>699</v>
      </c>
      <c r="HC61" s="46">
        <v>2054</v>
      </c>
      <c r="HD61" s="46">
        <v>1914</v>
      </c>
      <c r="HE61" s="46">
        <v>0</v>
      </c>
      <c r="HI61" s="46">
        <v>0</v>
      </c>
      <c r="HJ61" s="46">
        <v>0</v>
      </c>
      <c r="HK61" s="46">
        <v>0</v>
      </c>
      <c r="HL61" s="46">
        <v>0</v>
      </c>
      <c r="HM61" s="46">
        <v>0</v>
      </c>
      <c r="HN61" s="46">
        <v>0</v>
      </c>
      <c r="HO61" s="46">
        <v>0</v>
      </c>
      <c r="HP61" s="46">
        <v>0</v>
      </c>
      <c r="HQ61" s="46">
        <v>0</v>
      </c>
      <c r="HR61" s="46">
        <v>90.1</v>
      </c>
      <c r="HS61" s="46">
        <v>2004.1</v>
      </c>
      <c r="HT61" s="46">
        <v>2004.1</v>
      </c>
      <c r="HU61" s="46">
        <v>0</v>
      </c>
      <c r="HY61" s="46">
        <v>0</v>
      </c>
      <c r="HZ61" s="46">
        <v>0</v>
      </c>
      <c r="IA61" s="46">
        <v>0</v>
      </c>
      <c r="IB61" s="46">
        <v>0</v>
      </c>
      <c r="IC61" s="46">
        <v>0</v>
      </c>
      <c r="ID61" s="46">
        <v>0</v>
      </c>
      <c r="IE61" s="46">
        <v>0</v>
      </c>
      <c r="IF61" s="46">
        <v>0</v>
      </c>
      <c r="IG61" s="46">
        <v>0</v>
      </c>
      <c r="IH61" s="46">
        <v>0</v>
      </c>
      <c r="II61" s="46">
        <v>2004.1</v>
      </c>
      <c r="IJ61" s="46">
        <v>2004.1</v>
      </c>
      <c r="IK61" s="46">
        <v>0</v>
      </c>
      <c r="IO61" s="46">
        <v>0</v>
      </c>
      <c r="IP61" s="46">
        <v>0</v>
      </c>
      <c r="IQ61" s="46">
        <v>0</v>
      </c>
      <c r="IR61" s="46">
        <v>0</v>
      </c>
      <c r="IS61" s="46">
        <v>1000</v>
      </c>
      <c r="IT61" s="46">
        <v>0</v>
      </c>
      <c r="IU61" s="46">
        <v>0</v>
      </c>
      <c r="IV61" s="46">
        <v>0</v>
      </c>
      <c r="IW61" s="46">
        <v>1000</v>
      </c>
      <c r="IY61" s="46">
        <v>2004.1</v>
      </c>
      <c r="IZ61" s="46">
        <v>1004.0999999999999</v>
      </c>
      <c r="JA61" s="46">
        <v>30.123000000000001</v>
      </c>
      <c r="JD61" s="46">
        <v>0</v>
      </c>
      <c r="JE61" s="46">
        <v>0</v>
      </c>
      <c r="JF61" s="46">
        <v>0</v>
      </c>
      <c r="JG61" s="46">
        <v>0</v>
      </c>
      <c r="JH61" s="46">
        <v>1000</v>
      </c>
      <c r="JI61" s="46" t="s">
        <v>1086</v>
      </c>
      <c r="JK61" s="46">
        <v>0</v>
      </c>
      <c r="JL61" s="46">
        <v>1000</v>
      </c>
      <c r="JN61" s="46">
        <v>1004.0999999999999</v>
      </c>
      <c r="JO61" s="46">
        <v>4.0999999999999091</v>
      </c>
      <c r="JP61" s="46">
        <v>0.12299999999999728</v>
      </c>
      <c r="JS61" s="46">
        <v>0</v>
      </c>
      <c r="JT61" s="46">
        <v>0</v>
      </c>
      <c r="JU61" s="46">
        <v>0</v>
      </c>
      <c r="JV61" s="46">
        <v>0</v>
      </c>
      <c r="JW61" s="46">
        <v>500</v>
      </c>
      <c r="KA61" s="46">
        <v>500</v>
      </c>
      <c r="KC61" s="46">
        <v>4.0999999999999091</v>
      </c>
      <c r="KD61" s="46">
        <v>-495.90000000000009</v>
      </c>
      <c r="KE61" s="46">
        <v>-29.754000000000008</v>
      </c>
      <c r="KH61" s="46">
        <v>0</v>
      </c>
      <c r="KI61" s="46">
        <v>0</v>
      </c>
      <c r="KJ61" s="46">
        <v>0</v>
      </c>
      <c r="KK61" s="46">
        <v>0</v>
      </c>
      <c r="KL61" s="46">
        <v>0</v>
      </c>
      <c r="KP61" s="46">
        <v>0</v>
      </c>
      <c r="KR61" s="46">
        <v>-495.90000000000009</v>
      </c>
      <c r="KS61" s="46">
        <v>-495.90000000000009</v>
      </c>
      <c r="KT61" s="46">
        <v>0</v>
      </c>
      <c r="KW61" s="46">
        <v>0</v>
      </c>
      <c r="KX61" s="46">
        <v>0</v>
      </c>
      <c r="KY61" s="46">
        <v>0</v>
      </c>
      <c r="KZ61" s="46">
        <v>0</v>
      </c>
      <c r="LA61" s="46">
        <v>0</v>
      </c>
      <c r="LE61" s="46">
        <v>0</v>
      </c>
      <c r="LG61" s="46">
        <v>-495.90000000000009</v>
      </c>
      <c r="LH61" s="46">
        <v>-495.90000000000009</v>
      </c>
      <c r="LI61" s="46">
        <v>0</v>
      </c>
      <c r="LL61" s="46">
        <v>140</v>
      </c>
      <c r="LM61" s="46">
        <v>0</v>
      </c>
      <c r="LN61" s="46">
        <v>0</v>
      </c>
      <c r="LO61" s="46">
        <v>1000</v>
      </c>
      <c r="LP61" s="46">
        <v>1000</v>
      </c>
      <c r="LQ61" s="46">
        <v>500</v>
      </c>
      <c r="LR61" s="46">
        <v>0</v>
      </c>
      <c r="LS61" s="46">
        <v>0</v>
      </c>
      <c r="LT61" s="46">
        <v>2640</v>
      </c>
      <c r="LV61" s="46" t="s">
        <v>333</v>
      </c>
    </row>
    <row r="62" spans="1:334">
      <c r="A62" s="74">
        <v>310004580</v>
      </c>
      <c r="B62" s="74">
        <v>310004580</v>
      </c>
      <c r="C62" s="46" t="s">
        <v>1201</v>
      </c>
      <c r="D62" s="98">
        <v>0</v>
      </c>
      <c r="E62" s="98">
        <v>0</v>
      </c>
      <c r="F62" s="98"/>
      <c r="G62" s="98">
        <v>0</v>
      </c>
      <c r="H62" s="98">
        <v>0</v>
      </c>
      <c r="I62" s="98">
        <v>0</v>
      </c>
      <c r="J62" s="98">
        <v>0</v>
      </c>
      <c r="K62" s="98">
        <v>0</v>
      </c>
      <c r="L62" s="98">
        <v>0</v>
      </c>
      <c r="M62" s="98">
        <v>0</v>
      </c>
      <c r="N62" s="98">
        <v>0</v>
      </c>
      <c r="O62" s="98"/>
      <c r="P62" s="98"/>
      <c r="Q62" s="98">
        <v>0</v>
      </c>
      <c r="R62" s="98"/>
      <c r="S62" s="98">
        <v>0</v>
      </c>
      <c r="T62" s="98">
        <v>0</v>
      </c>
      <c r="U62" s="98">
        <v>0</v>
      </c>
      <c r="V62" s="98">
        <v>0</v>
      </c>
      <c r="W62" s="98">
        <v>0</v>
      </c>
      <c r="X62" s="98">
        <v>0</v>
      </c>
      <c r="Y62" s="98">
        <v>0</v>
      </c>
      <c r="Z62" s="98">
        <v>0</v>
      </c>
      <c r="AA62" s="98"/>
      <c r="AB62" s="98"/>
      <c r="AC62" s="98">
        <v>0</v>
      </c>
      <c r="AD62" s="98"/>
      <c r="AE62" s="98">
        <v>0</v>
      </c>
      <c r="AF62" s="98">
        <v>0</v>
      </c>
      <c r="AG62" s="98">
        <v>0</v>
      </c>
      <c r="AH62" s="98">
        <v>0</v>
      </c>
      <c r="AI62" s="98">
        <v>0</v>
      </c>
      <c r="AJ62" s="98">
        <v>0</v>
      </c>
      <c r="AK62" s="98">
        <v>0</v>
      </c>
      <c r="AL62" s="98">
        <v>0</v>
      </c>
      <c r="AM62" s="98"/>
      <c r="AN62" s="98"/>
      <c r="AO62" s="98">
        <v>0</v>
      </c>
      <c r="AP62" s="98"/>
      <c r="AQ62" s="98">
        <v>0</v>
      </c>
      <c r="AR62" s="98">
        <v>0</v>
      </c>
      <c r="AS62" s="98">
        <v>0</v>
      </c>
      <c r="AT62" s="98">
        <v>0</v>
      </c>
      <c r="AU62" s="98">
        <v>0</v>
      </c>
      <c r="AV62" s="98">
        <v>0</v>
      </c>
      <c r="AW62" s="98">
        <v>0</v>
      </c>
      <c r="AX62" s="98">
        <v>0</v>
      </c>
      <c r="AY62" s="98"/>
      <c r="AZ62" s="98"/>
      <c r="BA62" s="98">
        <v>0</v>
      </c>
      <c r="BB62" s="98"/>
      <c r="BC62" s="98">
        <v>0</v>
      </c>
      <c r="BD62" s="98">
        <v>0</v>
      </c>
      <c r="BE62" s="98">
        <v>0</v>
      </c>
      <c r="BF62" s="98">
        <v>0</v>
      </c>
      <c r="BG62" s="98">
        <v>0</v>
      </c>
      <c r="BH62" s="98">
        <v>0</v>
      </c>
      <c r="BI62" s="98">
        <v>0</v>
      </c>
      <c r="BJ62" s="98">
        <v>0</v>
      </c>
      <c r="BK62" s="98"/>
      <c r="BL62" s="98"/>
      <c r="BM62" s="46">
        <v>0</v>
      </c>
      <c r="BO62" s="98">
        <v>0</v>
      </c>
      <c r="BP62" s="98">
        <v>0</v>
      </c>
      <c r="BQ62" s="98">
        <v>0</v>
      </c>
      <c r="BR62" s="46">
        <v>0</v>
      </c>
      <c r="BS62" s="46">
        <v>0</v>
      </c>
      <c r="BT62" s="46">
        <v>0</v>
      </c>
      <c r="BU62" s="46">
        <v>0</v>
      </c>
      <c r="BV62" s="46">
        <v>0</v>
      </c>
      <c r="BY62" s="46">
        <v>0</v>
      </c>
      <c r="CA62" s="98">
        <v>0</v>
      </c>
      <c r="CB62" s="98">
        <v>0</v>
      </c>
      <c r="CC62" s="98">
        <v>0</v>
      </c>
      <c r="CD62" s="46">
        <v>0</v>
      </c>
      <c r="CE62" s="46">
        <v>0</v>
      </c>
      <c r="CF62" s="46">
        <v>0</v>
      </c>
      <c r="CG62" s="46">
        <v>0</v>
      </c>
      <c r="CH62" s="46">
        <v>0</v>
      </c>
      <c r="CK62" s="46">
        <v>0</v>
      </c>
      <c r="CM62" s="98">
        <v>0</v>
      </c>
      <c r="CN62" s="98">
        <v>0</v>
      </c>
      <c r="CO62" s="98">
        <v>0</v>
      </c>
      <c r="CP62" s="46">
        <v>0</v>
      </c>
      <c r="CQ62" s="46">
        <v>0</v>
      </c>
      <c r="CR62" s="46">
        <v>0</v>
      </c>
      <c r="CS62" s="46">
        <v>0</v>
      </c>
      <c r="CT62" s="46">
        <v>0</v>
      </c>
      <c r="CW62" s="46">
        <v>0</v>
      </c>
      <c r="CY62" s="98">
        <v>0</v>
      </c>
      <c r="CZ62" s="98">
        <v>0</v>
      </c>
      <c r="DA62" s="98">
        <v>0</v>
      </c>
      <c r="DB62" s="46">
        <v>0</v>
      </c>
      <c r="DC62" s="46">
        <v>0</v>
      </c>
      <c r="DD62" s="46">
        <v>0</v>
      </c>
      <c r="DE62" s="46">
        <v>0</v>
      </c>
      <c r="DF62" s="46">
        <v>0</v>
      </c>
      <c r="DI62" s="98">
        <v>0</v>
      </c>
      <c r="DJ62" s="98"/>
      <c r="DK62" s="98">
        <v>240</v>
      </c>
      <c r="DL62" s="46">
        <v>0</v>
      </c>
      <c r="DM62" s="46">
        <v>0</v>
      </c>
      <c r="DN62" s="46">
        <v>0</v>
      </c>
      <c r="DO62" s="46">
        <v>240</v>
      </c>
      <c r="DP62" s="46">
        <v>0</v>
      </c>
      <c r="DQ62" s="46">
        <v>0</v>
      </c>
      <c r="DR62" s="98">
        <v>0</v>
      </c>
      <c r="DS62" s="98"/>
      <c r="DU62" s="46">
        <v>0</v>
      </c>
      <c r="DW62" s="46">
        <v>0</v>
      </c>
      <c r="DX62" s="46">
        <v>0</v>
      </c>
      <c r="DY62" s="46">
        <v>0</v>
      </c>
      <c r="DZ62" s="46">
        <v>0</v>
      </c>
      <c r="EA62" s="46">
        <v>0</v>
      </c>
      <c r="EB62" s="46">
        <v>0</v>
      </c>
      <c r="EC62" s="46">
        <v>0</v>
      </c>
      <c r="ED62" s="46">
        <v>0</v>
      </c>
      <c r="EG62" s="46">
        <v>0</v>
      </c>
      <c r="EI62" s="46">
        <v>42</v>
      </c>
      <c r="EJ62" s="46">
        <v>0</v>
      </c>
      <c r="EK62" s="46">
        <v>0</v>
      </c>
      <c r="EL62" s="46">
        <v>0</v>
      </c>
      <c r="EM62" s="46">
        <v>42</v>
      </c>
      <c r="EN62" s="46">
        <v>0</v>
      </c>
      <c r="EO62" s="46">
        <v>0</v>
      </c>
      <c r="EP62" s="46">
        <v>0</v>
      </c>
      <c r="ES62" s="46">
        <v>0</v>
      </c>
      <c r="EU62" s="46">
        <v>0</v>
      </c>
      <c r="EV62" s="46">
        <v>0</v>
      </c>
      <c r="EW62" s="46">
        <v>0</v>
      </c>
      <c r="EX62" s="46">
        <v>0</v>
      </c>
      <c r="EY62" s="46">
        <v>0</v>
      </c>
      <c r="EZ62" s="46">
        <v>0</v>
      </c>
      <c r="FE62" s="46">
        <v>0</v>
      </c>
      <c r="FG62" s="46">
        <v>0</v>
      </c>
      <c r="FH62" s="46">
        <v>0</v>
      </c>
      <c r="FI62" s="98">
        <v>0</v>
      </c>
      <c r="FJ62" s="98">
        <v>0</v>
      </c>
      <c r="FK62" s="46">
        <v>0</v>
      </c>
      <c r="FL62" s="46">
        <v>0</v>
      </c>
      <c r="FQ62" s="46">
        <v>0</v>
      </c>
      <c r="FS62" s="46">
        <v>0</v>
      </c>
      <c r="FT62" s="46">
        <v>0</v>
      </c>
      <c r="FU62" s="46">
        <v>0</v>
      </c>
      <c r="FV62" s="46">
        <v>0</v>
      </c>
      <c r="FW62" s="46">
        <v>0</v>
      </c>
      <c r="FX62" s="46">
        <v>0</v>
      </c>
      <c r="GC62" s="46">
        <v>0</v>
      </c>
      <c r="GE62" s="46">
        <v>0</v>
      </c>
      <c r="GF62" s="46">
        <v>0</v>
      </c>
      <c r="GG62" s="46">
        <v>0</v>
      </c>
      <c r="GH62" s="46">
        <v>0</v>
      </c>
      <c r="GI62" s="46">
        <v>0</v>
      </c>
      <c r="GJ62" s="46">
        <v>0</v>
      </c>
      <c r="GO62" s="46">
        <v>0</v>
      </c>
      <c r="GP62" s="46">
        <v>0</v>
      </c>
      <c r="GQ62" s="46">
        <v>0</v>
      </c>
      <c r="GR62" s="46">
        <v>0</v>
      </c>
      <c r="GS62" s="46">
        <v>0</v>
      </c>
      <c r="GT62" s="46">
        <v>0</v>
      </c>
      <c r="GU62" s="46">
        <v>0</v>
      </c>
      <c r="GV62" s="46">
        <v>0</v>
      </c>
      <c r="GW62" s="46">
        <v>0</v>
      </c>
      <c r="GX62" s="46">
        <v>0</v>
      </c>
      <c r="GY62" s="46">
        <v>0</v>
      </c>
      <c r="HA62" s="46">
        <v>0</v>
      </c>
      <c r="HB62" s="46">
        <v>0</v>
      </c>
      <c r="HC62" s="46">
        <v>0</v>
      </c>
      <c r="HD62" s="46">
        <v>0</v>
      </c>
      <c r="HE62" s="46">
        <v>0</v>
      </c>
      <c r="HI62" s="46">
        <v>0</v>
      </c>
      <c r="HJ62" s="46">
        <v>0</v>
      </c>
      <c r="HK62" s="46">
        <v>0</v>
      </c>
      <c r="HL62" s="46">
        <v>0</v>
      </c>
      <c r="HM62" s="46">
        <v>0</v>
      </c>
      <c r="HN62" s="46">
        <v>0</v>
      </c>
      <c r="HO62" s="46">
        <v>0</v>
      </c>
      <c r="HP62" s="46">
        <v>0</v>
      </c>
      <c r="HQ62" s="46">
        <v>0</v>
      </c>
      <c r="HR62" s="46">
        <v>0</v>
      </c>
      <c r="HS62" s="46">
        <v>0</v>
      </c>
      <c r="HT62" s="46">
        <v>0</v>
      </c>
      <c r="HU62" s="46">
        <v>0</v>
      </c>
      <c r="HY62" s="46">
        <v>0</v>
      </c>
      <c r="HZ62" s="46">
        <v>0</v>
      </c>
      <c r="IA62" s="46">
        <v>0</v>
      </c>
      <c r="IB62" s="46">
        <v>0</v>
      </c>
      <c r="IC62" s="46">
        <v>282</v>
      </c>
      <c r="ID62" s="46">
        <v>0</v>
      </c>
      <c r="IE62" s="46">
        <v>0</v>
      </c>
      <c r="IF62" s="46">
        <v>0</v>
      </c>
      <c r="IG62" s="46">
        <v>282</v>
      </c>
      <c r="IH62" s="46">
        <v>0</v>
      </c>
      <c r="II62" s="46">
        <v>0</v>
      </c>
      <c r="IJ62" s="46">
        <v>-282</v>
      </c>
      <c r="IK62" s="46">
        <v>-30</v>
      </c>
      <c r="IO62" s="46">
        <v>0</v>
      </c>
      <c r="IP62" s="46">
        <v>0</v>
      </c>
      <c r="IQ62" s="46">
        <v>0</v>
      </c>
      <c r="IR62" s="46">
        <v>0</v>
      </c>
      <c r="IS62" s="46">
        <v>0</v>
      </c>
      <c r="IT62" s="46">
        <v>0</v>
      </c>
      <c r="IU62" s="46">
        <v>0</v>
      </c>
      <c r="IV62" s="46">
        <v>0</v>
      </c>
      <c r="IW62" s="46">
        <v>0</v>
      </c>
      <c r="IY62" s="46">
        <v>-282</v>
      </c>
      <c r="IZ62" s="46">
        <v>-282</v>
      </c>
      <c r="JA62" s="46">
        <v>0</v>
      </c>
      <c r="JD62" s="46">
        <v>0</v>
      </c>
      <c r="JE62" s="46">
        <v>0</v>
      </c>
      <c r="JF62" s="46">
        <v>0</v>
      </c>
      <c r="JG62" s="46">
        <v>0</v>
      </c>
      <c r="JH62" s="46">
        <v>0</v>
      </c>
      <c r="JI62" s="46" t="s">
        <v>1086</v>
      </c>
      <c r="JK62" s="46">
        <v>0</v>
      </c>
      <c r="JL62" s="46">
        <v>0</v>
      </c>
      <c r="JN62" s="46">
        <v>-282</v>
      </c>
      <c r="JO62" s="46">
        <v>-282</v>
      </c>
      <c r="JP62" s="46">
        <v>0</v>
      </c>
      <c r="JS62" s="46">
        <v>0</v>
      </c>
      <c r="JT62" s="46">
        <v>0</v>
      </c>
      <c r="JU62" s="46">
        <v>0</v>
      </c>
      <c r="JV62" s="46">
        <v>0</v>
      </c>
      <c r="JW62" s="46">
        <v>0</v>
      </c>
      <c r="KA62" s="46">
        <v>0</v>
      </c>
      <c r="KC62" s="46">
        <v>-282</v>
      </c>
      <c r="KD62" s="46">
        <v>-282</v>
      </c>
      <c r="KE62" s="46">
        <v>0</v>
      </c>
      <c r="KH62" s="46">
        <v>0</v>
      </c>
      <c r="KI62" s="46">
        <v>0</v>
      </c>
      <c r="KJ62" s="46">
        <v>0</v>
      </c>
      <c r="KK62" s="46">
        <v>0</v>
      </c>
      <c r="KL62" s="46">
        <v>0</v>
      </c>
      <c r="KP62" s="46">
        <v>0</v>
      </c>
      <c r="KR62" s="46">
        <v>-282</v>
      </c>
      <c r="KS62" s="46">
        <v>-282</v>
      </c>
      <c r="KT62" s="46">
        <v>0</v>
      </c>
      <c r="KW62" s="46">
        <v>0</v>
      </c>
      <c r="KX62" s="46">
        <v>0</v>
      </c>
      <c r="KY62" s="46">
        <v>0</v>
      </c>
      <c r="KZ62" s="46">
        <v>0</v>
      </c>
      <c r="LA62" s="46">
        <v>0</v>
      </c>
      <c r="LE62" s="46">
        <v>0</v>
      </c>
      <c r="LG62" s="46">
        <v>-282</v>
      </c>
      <c r="LH62" s="46">
        <v>-282</v>
      </c>
      <c r="LI62" s="46">
        <v>0</v>
      </c>
      <c r="LL62" s="46">
        <v>0</v>
      </c>
      <c r="LM62" s="46">
        <v>0</v>
      </c>
      <c r="LN62" s="46">
        <v>282</v>
      </c>
      <c r="LO62" s="46">
        <v>0</v>
      </c>
      <c r="LP62" s="46">
        <v>0</v>
      </c>
      <c r="LQ62" s="46">
        <v>0</v>
      </c>
      <c r="LR62" s="46">
        <v>0</v>
      </c>
      <c r="LS62" s="46">
        <v>0</v>
      </c>
      <c r="LT62" s="46">
        <v>282</v>
      </c>
      <c r="LV62" s="46" t="s">
        <v>333</v>
      </c>
    </row>
    <row r="63" spans="1:334" ht="14.25" customHeight="1">
      <c r="C63" s="46" t="s">
        <v>91</v>
      </c>
      <c r="D63" s="98">
        <v>11316</v>
      </c>
      <c r="E63" s="98">
        <v>115841.85714285714</v>
      </c>
      <c r="F63" s="98">
        <v>0</v>
      </c>
      <c r="G63" s="98">
        <v>40197.152806820857</v>
      </c>
      <c r="H63" s="98">
        <v>34313.152806820857</v>
      </c>
      <c r="I63" s="98">
        <v>0</v>
      </c>
      <c r="J63" s="98">
        <v>0</v>
      </c>
      <c r="K63" s="98">
        <v>5884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34675.581723406707</v>
      </c>
      <c r="T63" s="98">
        <v>31975.581723406704</v>
      </c>
      <c r="U63" s="98">
        <v>0</v>
      </c>
      <c r="V63" s="98">
        <v>0</v>
      </c>
      <c r="W63" s="98">
        <v>2700</v>
      </c>
      <c r="X63" s="98">
        <v>0</v>
      </c>
      <c r="Y63" s="98">
        <v>0</v>
      </c>
      <c r="Z63" s="98">
        <v>0</v>
      </c>
      <c r="AA63" s="98">
        <v>0</v>
      </c>
      <c r="AB63" s="98">
        <v>0</v>
      </c>
      <c r="AC63" s="98">
        <v>26785.714285714286</v>
      </c>
      <c r="AD63" s="98">
        <v>0</v>
      </c>
      <c r="AE63" s="98">
        <v>27102.735575615679</v>
      </c>
      <c r="AF63" s="98">
        <v>24262.735575615679</v>
      </c>
      <c r="AG63" s="98">
        <v>0</v>
      </c>
      <c r="AH63" s="98">
        <v>0</v>
      </c>
      <c r="AI63" s="98">
        <v>2840</v>
      </c>
      <c r="AJ63" s="98">
        <v>0</v>
      </c>
      <c r="AK63" s="98">
        <v>0</v>
      </c>
      <c r="AL63" s="98">
        <v>0</v>
      </c>
      <c r="AM63" s="98">
        <v>0</v>
      </c>
      <c r="AN63" s="98">
        <v>0</v>
      </c>
      <c r="AO63" s="98">
        <v>0</v>
      </c>
      <c r="AP63" s="98">
        <v>0</v>
      </c>
      <c r="AQ63" s="98">
        <v>30331.493467687102</v>
      </c>
      <c r="AR63" s="98">
        <v>28926.493467687102</v>
      </c>
      <c r="AS63" s="98">
        <v>0</v>
      </c>
      <c r="AT63" s="98">
        <v>0</v>
      </c>
      <c r="AU63" s="98">
        <v>1300</v>
      </c>
      <c r="AV63" s="98">
        <v>105</v>
      </c>
      <c r="AW63" s="98">
        <v>0</v>
      </c>
      <c r="AX63" s="98">
        <v>0</v>
      </c>
      <c r="AY63" s="98">
        <v>0</v>
      </c>
      <c r="AZ63" s="98">
        <v>0</v>
      </c>
      <c r="BA63" s="98">
        <v>133161.52857142856</v>
      </c>
      <c r="BB63" s="98">
        <v>0</v>
      </c>
      <c r="BC63" s="98">
        <v>34016.017337096397</v>
      </c>
      <c r="BD63" s="98">
        <v>28616.017337096397</v>
      </c>
      <c r="BE63" s="98">
        <v>0</v>
      </c>
      <c r="BF63" s="98">
        <v>0</v>
      </c>
      <c r="BG63" s="98">
        <v>5400</v>
      </c>
      <c r="BH63" s="98">
        <v>0</v>
      </c>
      <c r="BI63" s="98">
        <v>0</v>
      </c>
      <c r="BJ63" s="98">
        <v>0</v>
      </c>
      <c r="BK63" s="98">
        <v>0</v>
      </c>
      <c r="BL63" s="98">
        <v>0</v>
      </c>
      <c r="BM63" s="46">
        <v>0</v>
      </c>
      <c r="BN63" s="46">
        <v>0</v>
      </c>
      <c r="BO63" s="98">
        <v>30538.617837993534</v>
      </c>
      <c r="BP63" s="98">
        <v>27838.617837993534</v>
      </c>
      <c r="BQ63" s="98">
        <v>0</v>
      </c>
      <c r="BR63" s="46">
        <v>0</v>
      </c>
      <c r="BS63" s="46">
        <v>2700</v>
      </c>
      <c r="BT63" s="46">
        <v>0</v>
      </c>
      <c r="BU63" s="46">
        <v>0</v>
      </c>
      <c r="BV63" s="46">
        <v>0</v>
      </c>
      <c r="BW63" s="46">
        <v>0</v>
      </c>
      <c r="BX63" s="46">
        <v>0</v>
      </c>
      <c r="BY63" s="46">
        <v>0</v>
      </c>
      <c r="BZ63" s="46">
        <v>0</v>
      </c>
      <c r="CA63" s="98">
        <v>31934.308605215578</v>
      </c>
      <c r="CB63" s="98">
        <v>26534.308605215578</v>
      </c>
      <c r="CC63" s="98">
        <v>0</v>
      </c>
      <c r="CD63" s="46">
        <v>0</v>
      </c>
      <c r="CE63" s="46">
        <v>5400</v>
      </c>
      <c r="CF63" s="46">
        <v>0</v>
      </c>
      <c r="CG63" s="46">
        <v>0</v>
      </c>
      <c r="CH63" s="46">
        <v>0</v>
      </c>
      <c r="CI63" s="46">
        <v>0</v>
      </c>
      <c r="CJ63" s="46">
        <v>0</v>
      </c>
      <c r="CK63" s="46">
        <v>0</v>
      </c>
      <c r="CL63" s="46">
        <v>0</v>
      </c>
      <c r="CM63" s="98">
        <v>21696.486006399646</v>
      </c>
      <c r="CN63" s="98">
        <v>18496.486006399646</v>
      </c>
      <c r="CO63" s="98">
        <v>0</v>
      </c>
      <c r="CP63" s="46">
        <v>0</v>
      </c>
      <c r="CQ63" s="46">
        <v>3200</v>
      </c>
      <c r="CR63" s="46">
        <v>0</v>
      </c>
      <c r="CS63" s="46">
        <v>0</v>
      </c>
      <c r="CT63" s="46">
        <v>0</v>
      </c>
      <c r="CU63" s="46">
        <v>0</v>
      </c>
      <c r="CV63" s="46">
        <v>0</v>
      </c>
      <c r="CW63" s="46">
        <v>122475</v>
      </c>
      <c r="CX63" s="46">
        <v>0</v>
      </c>
      <c r="CY63" s="98">
        <v>19663.622854794041</v>
      </c>
      <c r="CZ63" s="98">
        <v>19663.622854794041</v>
      </c>
      <c r="DA63" s="98">
        <v>0</v>
      </c>
      <c r="DB63" s="46">
        <v>0</v>
      </c>
      <c r="DC63" s="46">
        <v>0</v>
      </c>
      <c r="DD63" s="46">
        <v>0</v>
      </c>
      <c r="DE63" s="46">
        <v>0</v>
      </c>
      <c r="DF63" s="46">
        <v>0</v>
      </c>
      <c r="DG63" s="46">
        <v>0</v>
      </c>
      <c r="DH63" s="46">
        <v>0</v>
      </c>
      <c r="DI63" s="98">
        <v>0</v>
      </c>
      <c r="DJ63" s="98">
        <v>0</v>
      </c>
      <c r="DK63" s="98">
        <v>20605.622854794041</v>
      </c>
      <c r="DL63" s="46">
        <v>20365.622854794041</v>
      </c>
      <c r="DM63" s="46">
        <v>0</v>
      </c>
      <c r="DN63" s="46">
        <v>0</v>
      </c>
      <c r="DO63" s="46">
        <v>240</v>
      </c>
      <c r="DP63" s="46">
        <v>0</v>
      </c>
      <c r="DQ63" s="46">
        <v>0</v>
      </c>
      <c r="DR63" s="98">
        <v>0</v>
      </c>
      <c r="DS63" s="98">
        <v>0</v>
      </c>
      <c r="DT63" s="46">
        <v>0</v>
      </c>
      <c r="DU63" s="46">
        <v>0</v>
      </c>
      <c r="DV63" s="46">
        <v>0</v>
      </c>
      <c r="DW63" s="46">
        <v>27327.232387147302</v>
      </c>
      <c r="DX63" s="46">
        <v>24627.232387147302</v>
      </c>
      <c r="DY63" s="46">
        <v>0</v>
      </c>
      <c r="DZ63" s="46">
        <v>0</v>
      </c>
      <c r="EA63" s="46">
        <v>2700</v>
      </c>
      <c r="EB63" s="46">
        <v>0</v>
      </c>
      <c r="EC63" s="46">
        <v>0</v>
      </c>
      <c r="ED63" s="46">
        <v>0</v>
      </c>
      <c r="EE63" s="46">
        <v>0</v>
      </c>
      <c r="EF63" s="46">
        <v>0</v>
      </c>
      <c r="EG63" s="46">
        <v>0</v>
      </c>
      <c r="EH63" s="46">
        <v>0</v>
      </c>
      <c r="EI63" s="46">
        <v>26756.619524183847</v>
      </c>
      <c r="EJ63" s="46">
        <v>24014.619524183847</v>
      </c>
      <c r="EK63" s="46">
        <v>0</v>
      </c>
      <c r="EL63" s="46">
        <v>0</v>
      </c>
      <c r="EM63" s="46">
        <v>2742</v>
      </c>
      <c r="EN63" s="46">
        <v>0</v>
      </c>
      <c r="EO63" s="46">
        <v>0</v>
      </c>
      <c r="EP63" s="46">
        <v>0</v>
      </c>
      <c r="EQ63" s="46">
        <v>0</v>
      </c>
      <c r="ER63" s="46">
        <v>0</v>
      </c>
      <c r="ES63" s="46">
        <v>0</v>
      </c>
      <c r="ET63" s="46">
        <v>0</v>
      </c>
      <c r="EU63" s="46">
        <v>25358</v>
      </c>
      <c r="EV63" s="46">
        <v>21083</v>
      </c>
      <c r="EW63" s="46">
        <v>0</v>
      </c>
      <c r="EX63" s="46">
        <v>0</v>
      </c>
      <c r="EY63" s="46">
        <v>4275</v>
      </c>
      <c r="EZ63" s="46">
        <v>0</v>
      </c>
      <c r="FA63" s="46">
        <v>0</v>
      </c>
      <c r="FB63" s="46">
        <v>0</v>
      </c>
      <c r="FC63" s="46">
        <v>0</v>
      </c>
      <c r="FD63" s="46">
        <v>0</v>
      </c>
      <c r="FE63" s="46">
        <v>0</v>
      </c>
      <c r="FF63" s="46">
        <v>0</v>
      </c>
      <c r="FG63" s="46">
        <v>25358</v>
      </c>
      <c r="FH63" s="46">
        <v>21083</v>
      </c>
      <c r="FI63" s="47">
        <v>0</v>
      </c>
      <c r="FJ63" s="47">
        <v>0</v>
      </c>
      <c r="FK63" s="46">
        <v>4275</v>
      </c>
      <c r="FL63" s="46">
        <v>0</v>
      </c>
      <c r="FM63" s="46">
        <v>0</v>
      </c>
      <c r="FN63" s="46">
        <v>0</v>
      </c>
      <c r="FO63" s="46">
        <v>0</v>
      </c>
      <c r="FP63" s="46">
        <v>0</v>
      </c>
      <c r="FQ63" s="46">
        <v>0</v>
      </c>
      <c r="FR63" s="46">
        <v>0</v>
      </c>
      <c r="FS63" s="46">
        <v>25358</v>
      </c>
      <c r="FT63" s="46">
        <v>21083</v>
      </c>
      <c r="FU63" s="46">
        <v>0</v>
      </c>
      <c r="FV63" s="46">
        <v>0</v>
      </c>
      <c r="FW63" s="46">
        <v>4275</v>
      </c>
      <c r="FX63" s="46">
        <v>0</v>
      </c>
      <c r="FY63" s="46">
        <v>0</v>
      </c>
      <c r="FZ63" s="46">
        <v>0</v>
      </c>
      <c r="GA63" s="46">
        <v>0</v>
      </c>
      <c r="GB63" s="46">
        <v>0</v>
      </c>
      <c r="GC63" s="46">
        <v>0</v>
      </c>
      <c r="GD63" s="46">
        <v>0</v>
      </c>
      <c r="GE63" s="46">
        <v>25358</v>
      </c>
      <c r="GF63" s="46">
        <v>21083</v>
      </c>
      <c r="GG63" s="46">
        <v>0</v>
      </c>
      <c r="GH63" s="46">
        <v>0</v>
      </c>
      <c r="GI63" s="46">
        <v>4275</v>
      </c>
      <c r="GJ63" s="46">
        <v>0</v>
      </c>
      <c r="GK63" s="46">
        <v>0</v>
      </c>
      <c r="GL63" s="46">
        <v>0</v>
      </c>
      <c r="GM63" s="46">
        <v>0</v>
      </c>
      <c r="GO63" s="46">
        <v>119477.96357353035</v>
      </c>
      <c r="GP63" s="46">
        <v>119477.96357353035</v>
      </c>
      <c r="GQ63" s="46">
        <v>0</v>
      </c>
      <c r="GR63" s="46">
        <v>0</v>
      </c>
      <c r="GS63" s="46">
        <v>12724</v>
      </c>
      <c r="GT63" s="46">
        <v>105</v>
      </c>
      <c r="GU63" s="46">
        <v>0</v>
      </c>
      <c r="GV63" s="46">
        <v>0</v>
      </c>
      <c r="GW63" s="46">
        <v>132306.96357353035</v>
      </c>
      <c r="GX63" s="46">
        <v>0</v>
      </c>
      <c r="GY63" s="46">
        <v>0</v>
      </c>
      <c r="GZ63" s="46">
        <v>0</v>
      </c>
      <c r="HA63" s="46">
        <v>11316</v>
      </c>
      <c r="HB63" s="46">
        <v>142627.57142857142</v>
      </c>
      <c r="HC63" s="46">
        <v>153943.57142857142</v>
      </c>
      <c r="HD63" s="46">
        <v>21636.607855041075</v>
      </c>
      <c r="HE63" s="46">
        <v>5.4922018460540407</v>
      </c>
      <c r="HI63" s="46">
        <v>101485.42978670515</v>
      </c>
      <c r="HJ63" s="46">
        <v>101485.42978670515</v>
      </c>
      <c r="HK63" s="46">
        <v>0</v>
      </c>
      <c r="HL63" s="46">
        <v>0</v>
      </c>
      <c r="HM63" s="46">
        <v>16700</v>
      </c>
      <c r="HN63" s="46">
        <v>0</v>
      </c>
      <c r="HO63" s="46">
        <v>0</v>
      </c>
      <c r="HP63" s="46">
        <v>0</v>
      </c>
      <c r="HQ63" s="46">
        <v>118185.42978670515</v>
      </c>
      <c r="HR63" s="46">
        <v>133161.52857142856</v>
      </c>
      <c r="HS63" s="46">
        <v>154798.13642646963</v>
      </c>
      <c r="HT63" s="46">
        <v>36612.706639764489</v>
      </c>
      <c r="HU63" s="46">
        <v>11.641177946333901</v>
      </c>
      <c r="HY63" s="46">
        <v>88671.09762091923</v>
      </c>
      <c r="HZ63" s="46">
        <v>88671.09762091923</v>
      </c>
      <c r="IA63" s="46">
        <v>0</v>
      </c>
      <c r="IB63" s="46">
        <v>0</v>
      </c>
      <c r="IC63" s="46">
        <v>5682</v>
      </c>
      <c r="ID63" s="46">
        <v>0</v>
      </c>
      <c r="IE63" s="46">
        <v>0</v>
      </c>
      <c r="IF63" s="46">
        <v>0</v>
      </c>
      <c r="IG63" s="46">
        <v>94353.09762091923</v>
      </c>
      <c r="IH63" s="46">
        <v>122475</v>
      </c>
      <c r="II63" s="46">
        <v>159087.70663976448</v>
      </c>
      <c r="IJ63" s="46">
        <v>64734.609018845258</v>
      </c>
      <c r="IK63" s="46">
        <v>20.58266574742305</v>
      </c>
      <c r="IO63" s="46">
        <v>84332</v>
      </c>
      <c r="IP63" s="46">
        <v>84332</v>
      </c>
      <c r="IQ63" s="46">
        <v>0</v>
      </c>
      <c r="IR63" s="46">
        <v>0</v>
      </c>
      <c r="IS63" s="46">
        <v>17100</v>
      </c>
      <c r="IT63" s="46">
        <v>0</v>
      </c>
      <c r="IU63" s="46">
        <v>0</v>
      </c>
      <c r="IV63" s="46">
        <v>0</v>
      </c>
      <c r="IW63" s="46">
        <v>101432</v>
      </c>
      <c r="IX63" s="46">
        <v>0</v>
      </c>
      <c r="IY63" s="46">
        <v>64734.609018845258</v>
      </c>
      <c r="IZ63" s="46">
        <v>-36697.390981154742</v>
      </c>
      <c r="JA63" s="46">
        <v>-10.853791007124402</v>
      </c>
      <c r="JD63" s="46">
        <v>85039</v>
      </c>
      <c r="JE63" s="46">
        <v>85039</v>
      </c>
      <c r="JF63" s="46">
        <v>0</v>
      </c>
      <c r="JG63" s="46">
        <v>0</v>
      </c>
      <c r="JH63" s="46">
        <v>14500</v>
      </c>
      <c r="JI63" s="46">
        <v>0</v>
      </c>
      <c r="JJ63" s="46">
        <v>0</v>
      </c>
      <c r="JK63" s="46">
        <v>0</v>
      </c>
      <c r="JL63" s="46">
        <v>99539</v>
      </c>
      <c r="JM63" s="46">
        <v>0</v>
      </c>
      <c r="JN63" s="46">
        <v>-36697.390981154742</v>
      </c>
      <c r="JO63" s="46">
        <v>-136236.39098115472</v>
      </c>
      <c r="JP63" s="46">
        <v>-41.060204838652609</v>
      </c>
      <c r="JS63" s="46">
        <v>79914</v>
      </c>
      <c r="JT63" s="46">
        <v>79914</v>
      </c>
      <c r="JU63" s="46">
        <v>0</v>
      </c>
      <c r="JV63" s="46">
        <v>0</v>
      </c>
      <c r="JW63" s="46">
        <v>14000</v>
      </c>
      <c r="JX63" s="46">
        <v>0</v>
      </c>
      <c r="JY63" s="46">
        <v>0</v>
      </c>
      <c r="JZ63" s="46">
        <v>0</v>
      </c>
      <c r="KA63" s="46">
        <v>93914</v>
      </c>
      <c r="KB63" s="46">
        <v>0</v>
      </c>
      <c r="KC63" s="46">
        <v>-136236.39098115472</v>
      </c>
      <c r="KD63" s="46">
        <v>-230150.39098115472</v>
      </c>
      <c r="KE63" s="46">
        <v>-73.519514975771884</v>
      </c>
      <c r="KH63" s="46">
        <v>0</v>
      </c>
      <c r="KI63" s="46">
        <v>0</v>
      </c>
      <c r="KJ63" s="46">
        <v>0</v>
      </c>
      <c r="KK63" s="46">
        <v>0</v>
      </c>
      <c r="KL63" s="46">
        <v>0</v>
      </c>
      <c r="KM63" s="46">
        <v>0</v>
      </c>
      <c r="KN63" s="46">
        <v>0</v>
      </c>
      <c r="KO63" s="46">
        <v>0</v>
      </c>
      <c r="KP63" s="46">
        <v>0</v>
      </c>
      <c r="KQ63" s="46">
        <v>0</v>
      </c>
      <c r="KR63" s="46">
        <v>-230150.39098115472</v>
      </c>
      <c r="KS63" s="46">
        <v>-230150.39098115472</v>
      </c>
      <c r="KT63" s="46">
        <v>0</v>
      </c>
      <c r="KW63" s="46">
        <v>0</v>
      </c>
      <c r="KX63" s="46">
        <v>0</v>
      </c>
      <c r="KY63" s="46">
        <v>0</v>
      </c>
      <c r="KZ63" s="46">
        <v>0</v>
      </c>
      <c r="LA63" s="46">
        <v>0</v>
      </c>
      <c r="LB63" s="46">
        <v>0</v>
      </c>
      <c r="LC63" s="46">
        <v>0</v>
      </c>
      <c r="LD63" s="46">
        <v>0</v>
      </c>
      <c r="LE63" s="46">
        <v>0</v>
      </c>
      <c r="LF63" s="46">
        <v>0</v>
      </c>
      <c r="LG63" s="46">
        <v>-230150.39098115472</v>
      </c>
      <c r="LH63" s="46">
        <v>-230150.39098115472</v>
      </c>
      <c r="LI63" s="46">
        <v>0</v>
      </c>
      <c r="LL63" s="46">
        <v>132306.96357353035</v>
      </c>
      <c r="LM63" s="46">
        <v>118185.42978670515</v>
      </c>
      <c r="LN63" s="46">
        <v>94353.09762091923</v>
      </c>
      <c r="LO63" s="46">
        <v>101432</v>
      </c>
      <c r="LP63" s="46">
        <v>99539</v>
      </c>
      <c r="LQ63" s="46">
        <v>93914</v>
      </c>
      <c r="LR63" s="46">
        <v>0</v>
      </c>
      <c r="LS63" s="46">
        <v>0</v>
      </c>
      <c r="LT63" s="46">
        <v>639730.49098115473</v>
      </c>
    </row>
    <row r="64" spans="1:334">
      <c r="A64" s="74" t="s">
        <v>143</v>
      </c>
      <c r="B64" s="74" t="s">
        <v>342</v>
      </c>
      <c r="C64" s="46" t="s">
        <v>1202</v>
      </c>
      <c r="D64" s="98">
        <v>126966.85714285714</v>
      </c>
      <c r="E64" s="98">
        <v>115841.85714285714</v>
      </c>
      <c r="F64" s="98">
        <v>0</v>
      </c>
      <c r="G64" s="98">
        <v>120061.63055548603</v>
      </c>
      <c r="H64" s="98">
        <v>45769.564366566708</v>
      </c>
      <c r="I64" s="98">
        <v>50840.066188919329</v>
      </c>
      <c r="J64" s="98">
        <v>17568</v>
      </c>
      <c r="K64" s="98">
        <v>5884</v>
      </c>
      <c r="L64" s="98">
        <v>0</v>
      </c>
      <c r="M64" s="98">
        <v>0</v>
      </c>
      <c r="N64" s="98">
        <v>0</v>
      </c>
      <c r="O64" s="98">
        <v>0</v>
      </c>
      <c r="P64" s="98">
        <v>0</v>
      </c>
      <c r="Q64" s="98">
        <v>142857.14285714287</v>
      </c>
      <c r="R64" s="98">
        <v>0</v>
      </c>
      <c r="S64" s="98">
        <v>103660.75962737782</v>
      </c>
      <c r="T64" s="98">
        <v>43538.071167965012</v>
      </c>
      <c r="U64" s="98">
        <v>42158.688459412799</v>
      </c>
      <c r="V64" s="98">
        <v>15264</v>
      </c>
      <c r="W64" s="98">
        <v>2700</v>
      </c>
      <c r="X64" s="98">
        <v>0</v>
      </c>
      <c r="Y64" s="98">
        <v>0</v>
      </c>
      <c r="Z64" s="98">
        <v>0</v>
      </c>
      <c r="AA64" s="98">
        <v>0</v>
      </c>
      <c r="AB64" s="98">
        <v>0</v>
      </c>
      <c r="AC64" s="98">
        <v>142857.14285714287</v>
      </c>
      <c r="AD64" s="98">
        <v>0</v>
      </c>
      <c r="AE64" s="98">
        <v>93276.933311600282</v>
      </c>
      <c r="AF64" s="98">
        <v>35602.461462067819</v>
      </c>
      <c r="AG64" s="98">
        <v>33522.471849532456</v>
      </c>
      <c r="AH64" s="98">
        <v>21312</v>
      </c>
      <c r="AI64" s="98">
        <v>2840</v>
      </c>
      <c r="AJ64" s="98">
        <v>0</v>
      </c>
      <c r="AK64" s="98">
        <v>0</v>
      </c>
      <c r="AL64" s="98">
        <v>0</v>
      </c>
      <c r="AM64" s="98">
        <v>0</v>
      </c>
      <c r="AN64" s="98">
        <v>0</v>
      </c>
      <c r="AO64" s="98">
        <v>144642.85714285716</v>
      </c>
      <c r="AP64" s="98">
        <v>0</v>
      </c>
      <c r="AQ64" s="98">
        <v>80682.812347973799</v>
      </c>
      <c r="AR64" s="98">
        <v>40234.395988695505</v>
      </c>
      <c r="AS64" s="98">
        <v>24931.416359278286</v>
      </c>
      <c r="AT64" s="98">
        <v>14112</v>
      </c>
      <c r="AU64" s="98">
        <v>1300</v>
      </c>
      <c r="AV64" s="98">
        <v>105</v>
      </c>
      <c r="AW64" s="98">
        <v>0</v>
      </c>
      <c r="AX64" s="98">
        <v>0</v>
      </c>
      <c r="AY64" s="98">
        <v>0</v>
      </c>
      <c r="AZ64" s="98">
        <v>0</v>
      </c>
      <c r="BA64" s="98">
        <v>133161.52857142856</v>
      </c>
      <c r="BB64" s="98">
        <v>0</v>
      </c>
      <c r="BC64" s="98">
        <v>117390.0559400729</v>
      </c>
      <c r="BD64" s="98">
        <v>38155.56177601681</v>
      </c>
      <c r="BE64" s="98">
        <v>49834.494164056094</v>
      </c>
      <c r="BF64" s="98">
        <v>24000</v>
      </c>
      <c r="BG64" s="98">
        <v>5400</v>
      </c>
      <c r="BH64" s="98">
        <v>0</v>
      </c>
      <c r="BI64" s="98">
        <v>0</v>
      </c>
      <c r="BJ64" s="98">
        <v>0</v>
      </c>
      <c r="BK64" s="98">
        <v>0</v>
      </c>
      <c r="BL64" s="98">
        <v>0</v>
      </c>
      <c r="BM64" s="46">
        <v>0</v>
      </c>
      <c r="BN64" s="46">
        <v>0</v>
      </c>
      <c r="BO64" s="98">
        <v>100284.89753044583</v>
      </c>
      <c r="BP64" s="98">
        <v>37437.475506585994</v>
      </c>
      <c r="BQ64" s="98">
        <v>36147.422023859835</v>
      </c>
      <c r="BR64" s="46">
        <v>24000</v>
      </c>
      <c r="BS64" s="46">
        <v>2700</v>
      </c>
      <c r="BT64" s="46">
        <v>0</v>
      </c>
      <c r="BU64" s="46">
        <v>0</v>
      </c>
      <c r="BV64" s="46">
        <v>0</v>
      </c>
      <c r="BW64" s="46">
        <v>0</v>
      </c>
      <c r="BX64" s="46">
        <v>0</v>
      </c>
      <c r="BY64" s="46">
        <v>132250</v>
      </c>
      <c r="BZ64" s="46">
        <v>0</v>
      </c>
      <c r="CA64" s="98">
        <v>102486.91207384405</v>
      </c>
      <c r="CB64" s="98">
        <v>35984.883199627926</v>
      </c>
      <c r="CC64" s="98">
        <v>37102.028874216136</v>
      </c>
      <c r="CD64" s="46">
        <v>24000</v>
      </c>
      <c r="CE64" s="46">
        <v>5400</v>
      </c>
      <c r="CF64" s="46">
        <v>0</v>
      </c>
      <c r="CG64" s="46">
        <v>0</v>
      </c>
      <c r="CH64" s="46">
        <v>0</v>
      </c>
      <c r="CI64" s="46">
        <v>0</v>
      </c>
      <c r="CJ64" s="46">
        <v>0</v>
      </c>
      <c r="CK64" s="46">
        <v>223428.57142857142</v>
      </c>
      <c r="CL64" s="46">
        <v>0</v>
      </c>
      <c r="CM64" s="98">
        <v>83635.232374210507</v>
      </c>
      <c r="CN64" s="98">
        <v>27927.289524254644</v>
      </c>
      <c r="CO64" s="98">
        <v>28507.94284995586</v>
      </c>
      <c r="CP64" s="46">
        <v>24000</v>
      </c>
      <c r="CQ64" s="46">
        <v>3200</v>
      </c>
      <c r="CR64" s="46">
        <v>0</v>
      </c>
      <c r="CS64" s="46">
        <v>0</v>
      </c>
      <c r="CT64" s="46">
        <v>0</v>
      </c>
      <c r="CU64" s="46">
        <v>0</v>
      </c>
      <c r="CV64" s="46">
        <v>0</v>
      </c>
      <c r="CW64" s="46">
        <v>295796.42857142858</v>
      </c>
      <c r="CX64" s="46">
        <v>0</v>
      </c>
      <c r="CY64" s="98">
        <v>107051.07285479405</v>
      </c>
      <c r="CZ64" s="98">
        <v>29519.622854794041</v>
      </c>
      <c r="DA64" s="98">
        <v>59656.450000000012</v>
      </c>
      <c r="DB64" s="46">
        <v>17875</v>
      </c>
      <c r="DC64" s="46">
        <v>0</v>
      </c>
      <c r="DD64" s="46">
        <v>0</v>
      </c>
      <c r="DE64" s="46">
        <v>0</v>
      </c>
      <c r="DF64" s="46">
        <v>0</v>
      </c>
      <c r="DG64" s="46">
        <v>0</v>
      </c>
      <c r="DH64" s="46">
        <v>0</v>
      </c>
      <c r="DI64" s="98">
        <v>0</v>
      </c>
      <c r="DJ64" s="98">
        <v>0</v>
      </c>
      <c r="DK64" s="98">
        <v>90127.872854794041</v>
      </c>
      <c r="DL64" s="46">
        <v>30366.622854794041</v>
      </c>
      <c r="DM64" s="46">
        <v>41646.25</v>
      </c>
      <c r="DN64" s="46">
        <v>17875</v>
      </c>
      <c r="DO64" s="46">
        <v>240</v>
      </c>
      <c r="DP64" s="46">
        <v>0</v>
      </c>
      <c r="DQ64" s="46">
        <v>0</v>
      </c>
      <c r="DR64" s="98">
        <v>0</v>
      </c>
      <c r="DS64" s="98">
        <v>0</v>
      </c>
      <c r="DT64" s="46">
        <v>0</v>
      </c>
      <c r="DU64" s="46">
        <v>0</v>
      </c>
      <c r="DV64" s="46">
        <v>0</v>
      </c>
      <c r="DW64" s="46">
        <v>95639.182387147317</v>
      </c>
      <c r="DX64" s="46">
        <v>34364.232387147305</v>
      </c>
      <c r="DY64" s="46">
        <v>40699.950000000004</v>
      </c>
      <c r="DZ64" s="46">
        <v>17875</v>
      </c>
      <c r="EA64" s="46">
        <v>2700</v>
      </c>
      <c r="EB64" s="46">
        <v>0</v>
      </c>
      <c r="EC64" s="46">
        <v>0</v>
      </c>
      <c r="ED64" s="46">
        <v>0</v>
      </c>
      <c r="EE64" s="46">
        <v>0</v>
      </c>
      <c r="EF64" s="46">
        <v>0</v>
      </c>
      <c r="EG64" s="46">
        <v>0</v>
      </c>
      <c r="EH64" s="46">
        <v>0</v>
      </c>
      <c r="EI64" s="46">
        <v>84669.969524183849</v>
      </c>
      <c r="EJ64" s="46">
        <v>33780.619524183843</v>
      </c>
      <c r="EK64" s="46">
        <v>30272.35</v>
      </c>
      <c r="EL64" s="46">
        <v>17875</v>
      </c>
      <c r="EM64" s="46">
        <v>2742</v>
      </c>
      <c r="EN64" s="46">
        <v>0</v>
      </c>
      <c r="EO64" s="46">
        <v>0</v>
      </c>
      <c r="EP64" s="46">
        <v>0</v>
      </c>
      <c r="EQ64" s="46">
        <v>0</v>
      </c>
      <c r="ER64" s="46">
        <v>0</v>
      </c>
      <c r="ES64" s="46">
        <v>0</v>
      </c>
      <c r="ET64" s="46">
        <v>0</v>
      </c>
      <c r="EU64" s="46">
        <v>87989</v>
      </c>
      <c r="EV64" s="46">
        <v>29297.5</v>
      </c>
      <c r="EW64" s="46">
        <v>34838</v>
      </c>
      <c r="EX64" s="46">
        <v>19578.5</v>
      </c>
      <c r="EY64" s="46">
        <v>4275</v>
      </c>
      <c r="EZ64" s="46">
        <v>0</v>
      </c>
      <c r="FA64" s="46">
        <v>0</v>
      </c>
      <c r="FB64" s="46">
        <v>0</v>
      </c>
      <c r="FC64" s="46">
        <v>0</v>
      </c>
      <c r="FD64" s="46">
        <v>0</v>
      </c>
      <c r="FE64" s="46">
        <v>0</v>
      </c>
      <c r="FF64" s="46">
        <v>0</v>
      </c>
      <c r="FG64" s="46">
        <v>87989</v>
      </c>
      <c r="FH64" s="46">
        <v>29297.5</v>
      </c>
      <c r="FI64" s="98">
        <v>34838</v>
      </c>
      <c r="FJ64" s="98">
        <v>19578.5</v>
      </c>
      <c r="FK64" s="46">
        <v>4275</v>
      </c>
      <c r="FL64" s="46">
        <v>0</v>
      </c>
      <c r="FM64" s="46">
        <v>0</v>
      </c>
      <c r="FN64" s="46">
        <v>0</v>
      </c>
      <c r="FO64" s="46">
        <v>0</v>
      </c>
      <c r="FP64" s="46">
        <v>0</v>
      </c>
      <c r="FQ64" s="46">
        <v>0</v>
      </c>
      <c r="FR64" s="46">
        <v>0</v>
      </c>
      <c r="FS64" s="46">
        <v>87989</v>
      </c>
      <c r="FT64" s="46">
        <v>29297.5</v>
      </c>
      <c r="FU64" s="46">
        <v>34838</v>
      </c>
      <c r="FV64" s="46">
        <v>19578.5</v>
      </c>
      <c r="FW64" s="46">
        <v>4275</v>
      </c>
      <c r="FX64" s="46">
        <v>0</v>
      </c>
      <c r="FY64" s="46">
        <v>0</v>
      </c>
      <c r="FZ64" s="46">
        <v>0</v>
      </c>
      <c r="GA64" s="46">
        <v>0</v>
      </c>
      <c r="GB64" s="46">
        <v>0</v>
      </c>
      <c r="GC64" s="46">
        <v>0</v>
      </c>
      <c r="GD64" s="46">
        <v>0</v>
      </c>
      <c r="GE64" s="46">
        <v>87989</v>
      </c>
      <c r="GF64" s="46">
        <v>29297.5</v>
      </c>
      <c r="GG64" s="46">
        <v>34838</v>
      </c>
      <c r="GH64" s="46">
        <v>19578.5</v>
      </c>
      <c r="GI64" s="46">
        <v>4275</v>
      </c>
      <c r="GJ64" s="46">
        <v>0</v>
      </c>
      <c r="GK64" s="46">
        <v>0</v>
      </c>
      <c r="GL64" s="46">
        <v>0</v>
      </c>
      <c r="GM64" s="46">
        <v>0</v>
      </c>
      <c r="GO64" s="46">
        <v>316597.13584243786</v>
      </c>
      <c r="GP64" s="46">
        <v>165144.49298529504</v>
      </c>
      <c r="GQ64" s="46">
        <v>151452.64285714287</v>
      </c>
      <c r="GR64" s="46">
        <v>68256</v>
      </c>
      <c r="GS64" s="46">
        <v>12724</v>
      </c>
      <c r="GT64" s="46">
        <v>105</v>
      </c>
      <c r="GU64" s="46">
        <v>0</v>
      </c>
      <c r="GV64" s="46">
        <v>0</v>
      </c>
      <c r="GW64" s="46">
        <v>397682.13584243786</v>
      </c>
      <c r="GX64" s="46">
        <v>0</v>
      </c>
      <c r="GY64" s="46">
        <v>0</v>
      </c>
      <c r="GZ64" s="46">
        <v>0</v>
      </c>
      <c r="HA64" s="46">
        <v>126966.85714285714</v>
      </c>
      <c r="HB64" s="46">
        <v>546199</v>
      </c>
      <c r="HC64" s="46">
        <v>673165.85714285716</v>
      </c>
      <c r="HD64" s="46">
        <v>275483.72130041925</v>
      </c>
      <c r="HE64" s="46">
        <v>20.466991173569895</v>
      </c>
      <c r="HI64" s="46">
        <v>291097.0979185733</v>
      </c>
      <c r="HJ64" s="46">
        <v>139505.21000648537</v>
      </c>
      <c r="HK64" s="46">
        <v>151591.88791208793</v>
      </c>
      <c r="HL64" s="46">
        <v>96000</v>
      </c>
      <c r="HM64" s="46">
        <v>16700</v>
      </c>
      <c r="HN64" s="46">
        <v>0</v>
      </c>
      <c r="HO64" s="46">
        <v>0</v>
      </c>
      <c r="HP64" s="46">
        <v>0</v>
      </c>
      <c r="HQ64" s="46">
        <v>403797.0979185733</v>
      </c>
      <c r="HR64" s="46">
        <v>488840.1</v>
      </c>
      <c r="HS64" s="46">
        <v>764323.82130041916</v>
      </c>
      <c r="HT64" s="46">
        <v>360526.72338184592</v>
      </c>
      <c r="HU64" s="46">
        <v>28.652033718734128</v>
      </c>
      <c r="HY64" s="46">
        <v>300306.09762091923</v>
      </c>
      <c r="HZ64" s="46">
        <v>128031.09762091923</v>
      </c>
      <c r="IA64" s="46">
        <v>172275</v>
      </c>
      <c r="IB64" s="46">
        <v>71500</v>
      </c>
      <c r="IC64" s="46">
        <v>5682</v>
      </c>
      <c r="ID64" s="46">
        <v>0</v>
      </c>
      <c r="IE64" s="46">
        <v>0</v>
      </c>
      <c r="IF64" s="46">
        <v>0</v>
      </c>
      <c r="IG64" s="46">
        <v>377488.09762091923</v>
      </c>
      <c r="IH64" s="46">
        <v>295796.42857142858</v>
      </c>
      <c r="II64" s="46">
        <v>656323.1519532745</v>
      </c>
      <c r="IJ64" s="46">
        <v>278835.05433235527</v>
      </c>
      <c r="IK64" s="46">
        <v>22.159775851717061</v>
      </c>
      <c r="IO64" s="46">
        <v>256542</v>
      </c>
      <c r="IP64" s="46">
        <v>117190</v>
      </c>
      <c r="IQ64" s="46">
        <v>139352</v>
      </c>
      <c r="IR64" s="46">
        <v>78314</v>
      </c>
      <c r="IS64" s="46">
        <v>17100</v>
      </c>
      <c r="IT64" s="46">
        <v>0</v>
      </c>
      <c r="IU64" s="46">
        <v>0</v>
      </c>
      <c r="IV64" s="46">
        <v>0</v>
      </c>
      <c r="IW64" s="46">
        <v>351956</v>
      </c>
      <c r="IX64" s="46">
        <v>0</v>
      </c>
      <c r="IY64" s="46">
        <v>278835.05433235527</v>
      </c>
      <c r="IZ64" s="46">
        <v>-73120.94566764473</v>
      </c>
      <c r="JA64" s="46">
        <v>-6.2326778632253514</v>
      </c>
      <c r="JD64" s="46">
        <v>253500</v>
      </c>
      <c r="JE64" s="46">
        <v>118159</v>
      </c>
      <c r="JF64" s="46">
        <v>135341</v>
      </c>
      <c r="JG64" s="46">
        <v>80677</v>
      </c>
      <c r="JH64" s="46">
        <v>14500</v>
      </c>
      <c r="JI64" s="46">
        <v>0</v>
      </c>
      <c r="JJ64" s="46">
        <v>0</v>
      </c>
      <c r="JK64" s="46">
        <v>0</v>
      </c>
      <c r="JL64" s="46">
        <v>348677</v>
      </c>
      <c r="JM64" s="46">
        <v>0</v>
      </c>
      <c r="JN64" s="46">
        <v>-73120.94566764473</v>
      </c>
      <c r="JO64" s="46">
        <v>-421797.94566764473</v>
      </c>
      <c r="JP64" s="46">
        <v>-36.291290707529726</v>
      </c>
      <c r="JS64" s="46">
        <v>241685</v>
      </c>
      <c r="JT64" s="46">
        <v>112146</v>
      </c>
      <c r="JU64" s="46">
        <v>129539</v>
      </c>
      <c r="JV64" s="46">
        <v>77854</v>
      </c>
      <c r="JW64" s="46">
        <v>14000</v>
      </c>
      <c r="JX64" s="46">
        <v>0</v>
      </c>
      <c r="JY64" s="46">
        <v>0</v>
      </c>
      <c r="JZ64" s="46">
        <v>0</v>
      </c>
      <c r="KA64" s="46">
        <v>333539</v>
      </c>
      <c r="KB64" s="46">
        <v>0</v>
      </c>
      <c r="KC64" s="46">
        <v>-421797.94566764473</v>
      </c>
      <c r="KD64" s="46">
        <v>-755336.94566764473</v>
      </c>
      <c r="KE64" s="46">
        <v>-67.93840711289937</v>
      </c>
      <c r="KH64" s="46">
        <v>0</v>
      </c>
      <c r="KI64" s="46">
        <v>0</v>
      </c>
      <c r="KJ64" s="46">
        <v>0</v>
      </c>
      <c r="KK64" s="46">
        <v>0</v>
      </c>
      <c r="KL64" s="46">
        <v>0</v>
      </c>
      <c r="KM64" s="46">
        <v>0</v>
      </c>
      <c r="KN64" s="46">
        <v>0</v>
      </c>
      <c r="KO64" s="46">
        <v>0</v>
      </c>
      <c r="KP64" s="46">
        <v>0</v>
      </c>
      <c r="KQ64" s="46">
        <v>0</v>
      </c>
      <c r="KR64" s="46">
        <v>-755336.94566764473</v>
      </c>
      <c r="KS64" s="46">
        <v>-755336.94566764473</v>
      </c>
      <c r="KT64" s="46">
        <v>0</v>
      </c>
      <c r="KW64" s="46">
        <v>0</v>
      </c>
      <c r="KX64" s="46">
        <v>0</v>
      </c>
      <c r="KY64" s="46">
        <v>0</v>
      </c>
      <c r="KZ64" s="46">
        <v>0</v>
      </c>
      <c r="LA64" s="46">
        <v>0</v>
      </c>
      <c r="LB64" s="46">
        <v>0</v>
      </c>
      <c r="LC64" s="46">
        <v>0</v>
      </c>
      <c r="LD64" s="46">
        <v>0</v>
      </c>
      <c r="LE64" s="46">
        <v>0</v>
      </c>
      <c r="LF64" s="46">
        <v>0</v>
      </c>
      <c r="LG64" s="46">
        <v>-755336.94566764473</v>
      </c>
      <c r="LH64" s="46">
        <v>-755336.94566764473</v>
      </c>
      <c r="LI64" s="46">
        <v>0</v>
      </c>
      <c r="LL64" s="46">
        <v>397682.13584243786</v>
      </c>
      <c r="LM64" s="46">
        <v>403797.0979185733</v>
      </c>
      <c r="LN64" s="46">
        <v>377488.09762091923</v>
      </c>
      <c r="LO64" s="46">
        <v>351956</v>
      </c>
      <c r="LP64" s="46">
        <v>348677</v>
      </c>
      <c r="LQ64" s="46">
        <v>333539</v>
      </c>
      <c r="LR64" s="46">
        <v>0</v>
      </c>
      <c r="LS64" s="46">
        <v>0</v>
      </c>
      <c r="LT64" s="46">
        <v>2213139.3313819305</v>
      </c>
    </row>
    <row r="65" spans="1:334">
      <c r="A65" s="74">
        <v>310004338</v>
      </c>
      <c r="B65" s="74">
        <v>310004338</v>
      </c>
      <c r="C65" s="46" t="s">
        <v>1032</v>
      </c>
      <c r="D65" s="98">
        <v>5200</v>
      </c>
      <c r="E65" s="98">
        <v>0</v>
      </c>
      <c r="F65" s="98"/>
      <c r="G65" s="98">
        <v>2968.6706883862189</v>
      </c>
      <c r="H65" s="98">
        <v>1246.1419068736141</v>
      </c>
      <c r="I65" s="98">
        <v>1074.5287815126048</v>
      </c>
      <c r="J65" s="98">
        <v>648</v>
      </c>
      <c r="K65" s="98">
        <v>0</v>
      </c>
      <c r="L65" s="98">
        <v>0</v>
      </c>
      <c r="M65" s="98">
        <v>0</v>
      </c>
      <c r="N65" s="98">
        <v>0</v>
      </c>
      <c r="O65" s="98"/>
      <c r="P65" s="98"/>
      <c r="Q65" s="98">
        <v>12000</v>
      </c>
      <c r="R65" s="98"/>
      <c r="S65" s="98">
        <v>2982.5300485382622</v>
      </c>
      <c r="T65" s="98">
        <v>828.00126702565728</v>
      </c>
      <c r="U65" s="98">
        <v>1074.5287815126048</v>
      </c>
      <c r="V65" s="98">
        <v>1080</v>
      </c>
      <c r="W65" s="98">
        <v>0</v>
      </c>
      <c r="X65" s="98">
        <v>0</v>
      </c>
      <c r="Y65" s="98">
        <v>0</v>
      </c>
      <c r="Z65" s="98">
        <v>0</v>
      </c>
      <c r="AA65" s="98"/>
      <c r="AB65" s="98"/>
      <c r="AC65" s="98">
        <v>0</v>
      </c>
      <c r="AD65" s="98"/>
      <c r="AE65" s="98">
        <v>1978.6700548733904</v>
      </c>
      <c r="AF65" s="98">
        <v>832.14127336078559</v>
      </c>
      <c r="AG65" s="98">
        <v>1074.5287815126048</v>
      </c>
      <c r="AH65" s="98">
        <v>72</v>
      </c>
      <c r="AI65" s="98">
        <v>0</v>
      </c>
      <c r="AJ65" s="98">
        <v>0</v>
      </c>
      <c r="AK65" s="98">
        <v>0</v>
      </c>
      <c r="AL65" s="98">
        <v>0</v>
      </c>
      <c r="AM65" s="98"/>
      <c r="AN65" s="98"/>
      <c r="AO65" s="98">
        <v>0</v>
      </c>
      <c r="AP65" s="98"/>
      <c r="AQ65" s="98">
        <v>1902.5300485382622</v>
      </c>
      <c r="AR65" s="98">
        <v>828.00126702565728</v>
      </c>
      <c r="AS65" s="98">
        <v>1074.5287815126048</v>
      </c>
      <c r="AT65" s="98">
        <v>0</v>
      </c>
      <c r="AU65" s="98">
        <v>0</v>
      </c>
      <c r="AV65" s="98">
        <v>0</v>
      </c>
      <c r="AW65" s="98">
        <v>0</v>
      </c>
      <c r="AX65" s="98">
        <v>0</v>
      </c>
      <c r="AY65" s="98"/>
      <c r="AZ65" s="98"/>
      <c r="BA65" s="98">
        <v>0</v>
      </c>
      <c r="BB65" s="98"/>
      <c r="BC65" s="98">
        <v>3074.6387853966125</v>
      </c>
      <c r="BD65" s="98">
        <v>1017.2081337465952</v>
      </c>
      <c r="BE65" s="98">
        <v>1557.4306516500176</v>
      </c>
      <c r="BF65" s="98">
        <v>500</v>
      </c>
      <c r="BG65" s="98">
        <v>0</v>
      </c>
      <c r="BH65" s="98">
        <v>0</v>
      </c>
      <c r="BI65" s="98">
        <v>0</v>
      </c>
      <c r="BJ65" s="98">
        <v>0</v>
      </c>
      <c r="BK65" s="98"/>
      <c r="BL65" s="98"/>
      <c r="BM65" s="46">
        <v>0</v>
      </c>
      <c r="BO65" s="98">
        <v>2575.8192735847974</v>
      </c>
      <c r="BP65" s="98">
        <v>1012.1473967627813</v>
      </c>
      <c r="BQ65" s="98">
        <v>1063.671876822016</v>
      </c>
      <c r="BR65" s="46">
        <v>500</v>
      </c>
      <c r="BS65" s="46">
        <v>0</v>
      </c>
      <c r="BT65" s="46">
        <v>0</v>
      </c>
      <c r="BU65" s="46">
        <v>0</v>
      </c>
      <c r="BV65" s="46">
        <v>0</v>
      </c>
      <c r="BY65" s="46">
        <v>0</v>
      </c>
      <c r="CA65" s="98">
        <v>2260.8327401911865</v>
      </c>
      <c r="CB65" s="98">
        <v>1017.2081337465952</v>
      </c>
      <c r="CC65" s="98">
        <v>743.62460644459134</v>
      </c>
      <c r="CD65" s="46">
        <v>500</v>
      </c>
      <c r="CE65" s="46">
        <v>0</v>
      </c>
      <c r="CF65" s="46">
        <v>0</v>
      </c>
      <c r="CG65" s="46">
        <v>0</v>
      </c>
      <c r="CH65" s="46">
        <v>0</v>
      </c>
      <c r="CK65" s="46">
        <v>15000</v>
      </c>
      <c r="CM65" s="98">
        <v>1581.4619480801507</v>
      </c>
      <c r="CN65" s="98">
        <v>506.07369838139067</v>
      </c>
      <c r="CO65" s="98">
        <v>575.38824969876009</v>
      </c>
      <c r="CP65" s="46">
        <v>500</v>
      </c>
      <c r="CQ65" s="46">
        <v>0</v>
      </c>
      <c r="CR65" s="46">
        <v>0</v>
      </c>
      <c r="CS65" s="46">
        <v>0</v>
      </c>
      <c r="CT65" s="46">
        <v>0</v>
      </c>
      <c r="CW65" s="46">
        <v>0</v>
      </c>
      <c r="CY65" s="98">
        <v>3682.0153846153848</v>
      </c>
      <c r="CZ65" s="98">
        <v>1447.1153846153848</v>
      </c>
      <c r="DA65" s="98">
        <v>1734.9</v>
      </c>
      <c r="DB65" s="46">
        <v>500</v>
      </c>
      <c r="DC65" s="46">
        <v>0</v>
      </c>
      <c r="DD65" s="46">
        <v>0</v>
      </c>
      <c r="DE65" s="46">
        <v>0</v>
      </c>
      <c r="DF65" s="46">
        <v>0</v>
      </c>
      <c r="DI65" s="98">
        <v>0</v>
      </c>
      <c r="DJ65" s="98"/>
      <c r="DK65" s="98">
        <v>2615.2384615384617</v>
      </c>
      <c r="DL65" s="46">
        <v>961.53846153846166</v>
      </c>
      <c r="DM65" s="46">
        <v>1153.7</v>
      </c>
      <c r="DN65" s="46">
        <v>500</v>
      </c>
      <c r="DO65" s="46">
        <v>0</v>
      </c>
      <c r="DP65" s="46">
        <v>0</v>
      </c>
      <c r="DQ65" s="46">
        <v>0</v>
      </c>
      <c r="DR65" s="98">
        <v>0</v>
      </c>
      <c r="DS65" s="98"/>
      <c r="DU65" s="46">
        <v>0</v>
      </c>
      <c r="DW65" s="46">
        <v>2241.7461538461539</v>
      </c>
      <c r="DX65" s="46">
        <v>966.34615384615381</v>
      </c>
      <c r="DY65" s="46">
        <v>775.4</v>
      </c>
      <c r="DZ65" s="46">
        <v>500</v>
      </c>
      <c r="EA65" s="46">
        <v>0</v>
      </c>
      <c r="EB65" s="46">
        <v>0</v>
      </c>
      <c r="EC65" s="46">
        <v>0</v>
      </c>
      <c r="ED65" s="46">
        <v>0</v>
      </c>
      <c r="EG65" s="46">
        <v>0</v>
      </c>
      <c r="EI65" s="46">
        <v>1558.7692307692309</v>
      </c>
      <c r="EJ65" s="46">
        <v>480.76923076923083</v>
      </c>
      <c r="EK65" s="46">
        <v>578</v>
      </c>
      <c r="EL65" s="46">
        <v>500</v>
      </c>
      <c r="EM65" s="46">
        <v>0</v>
      </c>
      <c r="EN65" s="46">
        <v>0</v>
      </c>
      <c r="EO65" s="46">
        <v>0</v>
      </c>
      <c r="EP65" s="46">
        <v>0</v>
      </c>
      <c r="ES65" s="46">
        <v>0</v>
      </c>
      <c r="EU65" s="46">
        <v>3676.5</v>
      </c>
      <c r="EV65" s="46">
        <v>753.5</v>
      </c>
      <c r="EW65" s="46">
        <v>1508.5</v>
      </c>
      <c r="EX65" s="46">
        <v>1414.5</v>
      </c>
      <c r="EY65" s="46">
        <v>0</v>
      </c>
      <c r="EZ65" s="46">
        <v>0</v>
      </c>
      <c r="FE65" s="46">
        <v>0</v>
      </c>
      <c r="FG65" s="46">
        <v>3676.5</v>
      </c>
      <c r="FH65" s="46">
        <v>753.5</v>
      </c>
      <c r="FI65" s="98">
        <v>1508.5</v>
      </c>
      <c r="FJ65" s="98">
        <v>1414.5</v>
      </c>
      <c r="FK65" s="46">
        <v>0</v>
      </c>
      <c r="FL65" s="46">
        <v>0</v>
      </c>
      <c r="FQ65" s="46">
        <v>0</v>
      </c>
      <c r="FS65" s="46">
        <v>3676.5</v>
      </c>
      <c r="FT65" s="46">
        <v>753.5</v>
      </c>
      <c r="FU65" s="46">
        <v>1508.5</v>
      </c>
      <c r="FV65" s="46">
        <v>1414.5</v>
      </c>
      <c r="FW65" s="46">
        <v>0</v>
      </c>
      <c r="FX65" s="46">
        <v>0</v>
      </c>
      <c r="GC65" s="46">
        <v>0</v>
      </c>
      <c r="GE65" s="46">
        <v>3676.5</v>
      </c>
      <c r="GF65" s="46">
        <v>753.5</v>
      </c>
      <c r="GG65" s="46">
        <v>1508.5</v>
      </c>
      <c r="GH65" s="46">
        <v>1414.5</v>
      </c>
      <c r="GI65" s="46">
        <v>0</v>
      </c>
      <c r="GJ65" s="46">
        <v>0</v>
      </c>
      <c r="GO65" s="46">
        <v>8032.400840336134</v>
      </c>
      <c r="GP65" s="46">
        <v>3734.2857142857147</v>
      </c>
      <c r="GQ65" s="46">
        <v>4298.1151260504193</v>
      </c>
      <c r="GR65" s="46">
        <v>1800</v>
      </c>
      <c r="GS65" s="46">
        <v>0</v>
      </c>
      <c r="GT65" s="46">
        <v>0</v>
      </c>
      <c r="GU65" s="46">
        <v>0</v>
      </c>
      <c r="GV65" s="46">
        <v>0</v>
      </c>
      <c r="GW65" s="46">
        <v>9832.4008403361331</v>
      </c>
      <c r="GX65" s="46">
        <v>0</v>
      </c>
      <c r="GY65" s="46">
        <v>0</v>
      </c>
      <c r="GZ65" s="46">
        <v>0</v>
      </c>
      <c r="HA65" s="46">
        <v>5200</v>
      </c>
      <c r="HB65" s="46">
        <v>11000</v>
      </c>
      <c r="HC65" s="46">
        <v>16200</v>
      </c>
      <c r="HD65" s="46">
        <v>6367.5991596638669</v>
      </c>
      <c r="HE65" s="46">
        <v>20.123559506508848</v>
      </c>
      <c r="HF65" s="46">
        <v>45395</v>
      </c>
      <c r="HG65" s="46">
        <v>45440</v>
      </c>
      <c r="HI65" s="46">
        <v>7492.7527472527472</v>
      </c>
      <c r="HJ65" s="46">
        <v>3552.6373626373625</v>
      </c>
      <c r="HK65" s="46">
        <v>3940.1153846153848</v>
      </c>
      <c r="HL65" s="46">
        <v>2000</v>
      </c>
      <c r="HM65" s="46">
        <v>0</v>
      </c>
      <c r="HN65" s="46">
        <v>0</v>
      </c>
      <c r="HO65" s="46">
        <v>0</v>
      </c>
      <c r="HP65" s="46">
        <v>0</v>
      </c>
      <c r="HQ65" s="46">
        <v>9492.7527472527472</v>
      </c>
      <c r="HR65" s="46">
        <v>0</v>
      </c>
      <c r="HS65" s="46">
        <v>6367.5991596638669</v>
      </c>
      <c r="HT65" s="46">
        <v>-3125.1535875888803</v>
      </c>
      <c r="HU65" s="46">
        <v>-9.2846851106463983</v>
      </c>
      <c r="HV65" s="46" t="s">
        <v>1074</v>
      </c>
      <c r="HW65" s="46">
        <v>0</v>
      </c>
      <c r="HY65" s="46">
        <v>8097.7692307692314</v>
      </c>
      <c r="HZ65" s="46">
        <v>3855.7692307692314</v>
      </c>
      <c r="IA65" s="46">
        <v>4242</v>
      </c>
      <c r="IB65" s="46">
        <v>2000</v>
      </c>
      <c r="IC65" s="46">
        <v>0</v>
      </c>
      <c r="ID65" s="46">
        <v>0</v>
      </c>
      <c r="IE65" s="46">
        <v>0</v>
      </c>
      <c r="IF65" s="46">
        <v>0</v>
      </c>
      <c r="IG65" s="46">
        <v>10097.76923076923</v>
      </c>
      <c r="IH65" s="46">
        <v>0</v>
      </c>
      <c r="II65" s="46">
        <v>-3125.1535875888803</v>
      </c>
      <c r="IJ65" s="46">
        <v>-13222.922818358111</v>
      </c>
      <c r="IK65" s="46">
        <v>-39.2846851106464</v>
      </c>
      <c r="IL65" s="46">
        <v>0</v>
      </c>
      <c r="IO65" s="46">
        <v>9048</v>
      </c>
      <c r="IP65" s="46">
        <v>3014</v>
      </c>
      <c r="IQ65" s="46">
        <v>6034</v>
      </c>
      <c r="IR65" s="46">
        <v>5658</v>
      </c>
      <c r="IS65" s="46">
        <v>0</v>
      </c>
      <c r="IT65" s="46">
        <v>0</v>
      </c>
      <c r="IU65" s="46">
        <v>0</v>
      </c>
      <c r="IV65" s="46">
        <v>0</v>
      </c>
      <c r="IW65" s="46">
        <v>14706</v>
      </c>
      <c r="IY65" s="46">
        <v>-13222.922818358111</v>
      </c>
      <c r="IZ65" s="46">
        <v>-27928.922818358111</v>
      </c>
      <c r="JA65" s="46">
        <v>-56.974546753076524</v>
      </c>
      <c r="JD65" s="46">
        <v>8846</v>
      </c>
      <c r="JE65" s="46">
        <v>3039</v>
      </c>
      <c r="JF65" s="46">
        <v>5807</v>
      </c>
      <c r="JG65" s="46">
        <v>5826</v>
      </c>
      <c r="JH65" s="46">
        <v>0</v>
      </c>
      <c r="JI65" s="46" t="s">
        <v>1086</v>
      </c>
      <c r="JK65" s="46">
        <v>0</v>
      </c>
      <c r="JL65" s="46">
        <v>14672</v>
      </c>
      <c r="JN65" s="46">
        <v>-27928.922818358111</v>
      </c>
      <c r="JO65" s="46">
        <v>-42600.922818358114</v>
      </c>
      <c r="JP65" s="46">
        <v>-87.106576100786768</v>
      </c>
      <c r="JS65" s="46">
        <v>8545</v>
      </c>
      <c r="JT65" s="46">
        <v>2959</v>
      </c>
      <c r="JU65" s="46">
        <v>5586</v>
      </c>
      <c r="JV65" s="46">
        <v>5628</v>
      </c>
      <c r="JW65" s="46">
        <v>0</v>
      </c>
      <c r="KA65" s="46">
        <v>14173</v>
      </c>
      <c r="KC65" s="46">
        <v>-42600.922818358114</v>
      </c>
      <c r="KD65" s="46">
        <v>-56773.922818358114</v>
      </c>
      <c r="KE65" s="46">
        <v>-120.17340609262283</v>
      </c>
      <c r="KH65" s="46">
        <v>0</v>
      </c>
      <c r="KI65" s="46">
        <v>0</v>
      </c>
      <c r="KJ65" s="46">
        <v>0</v>
      </c>
      <c r="KK65" s="46">
        <v>0</v>
      </c>
      <c r="KL65" s="46">
        <v>0</v>
      </c>
      <c r="KP65" s="46">
        <v>0</v>
      </c>
      <c r="KR65" s="46">
        <v>-56773.922818358114</v>
      </c>
      <c r="KS65" s="46">
        <v>-56773.922818358114</v>
      </c>
      <c r="KT65" s="46">
        <v>0</v>
      </c>
      <c r="KW65" s="46">
        <v>0</v>
      </c>
      <c r="KX65" s="46">
        <v>0</v>
      </c>
      <c r="KY65" s="46">
        <v>0</v>
      </c>
      <c r="KZ65" s="46">
        <v>0</v>
      </c>
      <c r="LA65" s="46">
        <v>0</v>
      </c>
      <c r="LE65" s="46">
        <v>0</v>
      </c>
      <c r="LG65" s="46">
        <v>-56773.922818358114</v>
      </c>
      <c r="LH65" s="46">
        <v>-56773.922818358114</v>
      </c>
      <c r="LI65" s="46">
        <v>0</v>
      </c>
      <c r="LL65" s="46">
        <v>9832.4008403361331</v>
      </c>
      <c r="LM65" s="46">
        <v>9492.7527472527472</v>
      </c>
      <c r="LN65" s="46">
        <v>10097.76923076923</v>
      </c>
      <c r="LO65" s="46">
        <v>14706</v>
      </c>
      <c r="LP65" s="46">
        <v>14672</v>
      </c>
      <c r="LQ65" s="46">
        <v>14173</v>
      </c>
      <c r="LR65" s="46">
        <v>0</v>
      </c>
      <c r="LS65" s="46">
        <v>0</v>
      </c>
      <c r="LT65" s="46">
        <v>72973.922818358114</v>
      </c>
      <c r="LV65" s="46" t="s">
        <v>344</v>
      </c>
    </row>
    <row r="66" spans="1:334">
      <c r="A66" s="74">
        <v>310004339</v>
      </c>
      <c r="B66" s="74">
        <v>310004339</v>
      </c>
      <c r="C66" s="46" t="s">
        <v>1033</v>
      </c>
      <c r="D66" s="98">
        <v>7460</v>
      </c>
      <c r="E66" s="98">
        <v>0</v>
      </c>
      <c r="F66" s="98"/>
      <c r="G66" s="98">
        <v>4280.5589016096865</v>
      </c>
      <c r="H66" s="98">
        <v>4280.5589016096865</v>
      </c>
      <c r="I66" s="98">
        <v>0</v>
      </c>
      <c r="J66" s="98">
        <v>0</v>
      </c>
      <c r="K66" s="98">
        <v>0</v>
      </c>
      <c r="L66" s="98">
        <v>0</v>
      </c>
      <c r="M66" s="98">
        <v>0</v>
      </c>
      <c r="N66" s="98">
        <v>0</v>
      </c>
      <c r="O66" s="98"/>
      <c r="P66" s="98"/>
      <c r="Q66" s="98">
        <v>32000</v>
      </c>
      <c r="R66" s="98"/>
      <c r="S66" s="98">
        <v>3179.7545492940976</v>
      </c>
      <c r="T66" s="98">
        <v>3179.7545492940976</v>
      </c>
      <c r="U66" s="98">
        <v>0</v>
      </c>
      <c r="V66" s="98">
        <v>0</v>
      </c>
      <c r="W66" s="98">
        <v>0</v>
      </c>
      <c r="X66" s="98">
        <v>0</v>
      </c>
      <c r="Y66" s="98">
        <v>0</v>
      </c>
      <c r="Z66" s="98">
        <v>0</v>
      </c>
      <c r="AA66" s="98"/>
      <c r="AB66" s="98"/>
      <c r="AC66" s="98">
        <v>0</v>
      </c>
      <c r="AD66" s="98"/>
      <c r="AE66" s="98">
        <v>2767.1759326442116</v>
      </c>
      <c r="AF66" s="98">
        <v>2767.1759326442116</v>
      </c>
      <c r="AG66" s="98">
        <v>0</v>
      </c>
      <c r="AH66" s="98">
        <v>0</v>
      </c>
      <c r="AI66" s="98">
        <v>0</v>
      </c>
      <c r="AJ66" s="98">
        <v>0</v>
      </c>
      <c r="AK66" s="98">
        <v>0</v>
      </c>
      <c r="AL66" s="98">
        <v>0</v>
      </c>
      <c r="AM66" s="98"/>
      <c r="AN66" s="98"/>
      <c r="AO66" s="98">
        <v>0</v>
      </c>
      <c r="AP66" s="98"/>
      <c r="AQ66" s="98">
        <v>1657.4509615902464</v>
      </c>
      <c r="AR66" s="98">
        <v>1657.4509615902464</v>
      </c>
      <c r="AS66" s="98">
        <v>0</v>
      </c>
      <c r="AT66" s="98">
        <v>0</v>
      </c>
      <c r="AU66" s="98">
        <v>0</v>
      </c>
      <c r="AV66" s="98">
        <v>0</v>
      </c>
      <c r="AW66" s="98">
        <v>0</v>
      </c>
      <c r="AX66" s="98">
        <v>0</v>
      </c>
      <c r="AY66" s="98"/>
      <c r="AZ66" s="98"/>
      <c r="BA66" s="98">
        <v>0</v>
      </c>
      <c r="BB66" s="98"/>
      <c r="BC66" s="98">
        <v>4071.2937702610457</v>
      </c>
      <c r="BD66" s="98">
        <v>4071.2937702610457</v>
      </c>
      <c r="BE66" s="98">
        <v>0</v>
      </c>
      <c r="BF66" s="98">
        <v>0</v>
      </c>
      <c r="BG66" s="98">
        <v>0</v>
      </c>
      <c r="BH66" s="98">
        <v>0</v>
      </c>
      <c r="BI66" s="98">
        <v>0</v>
      </c>
      <c r="BJ66" s="98">
        <v>0</v>
      </c>
      <c r="BK66" s="98"/>
      <c r="BL66" s="98"/>
      <c r="BM66" s="46">
        <v>0</v>
      </c>
      <c r="BO66" s="98">
        <v>3901.0858085361479</v>
      </c>
      <c r="BP66" s="98">
        <v>3901.0858085361479</v>
      </c>
      <c r="BQ66" s="98">
        <v>0</v>
      </c>
      <c r="BR66" s="46">
        <v>0</v>
      </c>
      <c r="BS66" s="46">
        <v>0</v>
      </c>
      <c r="BT66" s="46">
        <v>0</v>
      </c>
      <c r="BU66" s="46">
        <v>0</v>
      </c>
      <c r="BV66" s="46">
        <v>0</v>
      </c>
      <c r="BY66" s="46">
        <v>0</v>
      </c>
      <c r="CA66" s="98">
        <v>10635.540889076854</v>
      </c>
      <c r="CB66" s="98">
        <v>10635.540889076854</v>
      </c>
      <c r="CC66" s="98">
        <v>0</v>
      </c>
      <c r="CD66" s="46">
        <v>0</v>
      </c>
      <c r="CE66" s="46">
        <v>0</v>
      </c>
      <c r="CF66" s="46">
        <v>0</v>
      </c>
      <c r="CG66" s="46">
        <v>0</v>
      </c>
      <c r="CH66" s="46">
        <v>0</v>
      </c>
      <c r="CK66" s="46">
        <v>23000</v>
      </c>
      <c r="CM66" s="98">
        <v>10992.977608699139</v>
      </c>
      <c r="CN66" s="98">
        <v>10992.977608699139</v>
      </c>
      <c r="CO66" s="98">
        <v>0</v>
      </c>
      <c r="CP66" s="46">
        <v>0</v>
      </c>
      <c r="CQ66" s="46">
        <v>0</v>
      </c>
      <c r="CR66" s="46">
        <v>0</v>
      </c>
      <c r="CS66" s="46">
        <v>0</v>
      </c>
      <c r="CT66" s="46">
        <v>0</v>
      </c>
      <c r="CW66" s="46">
        <v>0</v>
      </c>
      <c r="CY66" s="98">
        <v>5731.4559813028027</v>
      </c>
      <c r="CZ66" s="98">
        <v>5731.4559813028027</v>
      </c>
      <c r="DA66" s="98">
        <v>0</v>
      </c>
      <c r="DB66" s="46">
        <v>0</v>
      </c>
      <c r="DC66" s="46">
        <v>0</v>
      </c>
      <c r="DD66" s="46">
        <v>0</v>
      </c>
      <c r="DE66" s="46">
        <v>0</v>
      </c>
      <c r="DF66" s="46">
        <v>0</v>
      </c>
      <c r="DI66" s="98">
        <v>0</v>
      </c>
      <c r="DJ66" s="98"/>
      <c r="DK66" s="98">
        <v>5967.0329043797246</v>
      </c>
      <c r="DL66" s="46">
        <v>5967.0329043797246</v>
      </c>
      <c r="DM66" s="46">
        <v>0</v>
      </c>
      <c r="DN66" s="46">
        <v>0</v>
      </c>
      <c r="DO66" s="46">
        <v>0</v>
      </c>
      <c r="DP66" s="46">
        <v>0</v>
      </c>
      <c r="DQ66" s="46">
        <v>0</v>
      </c>
      <c r="DR66" s="98">
        <v>0</v>
      </c>
      <c r="DS66" s="98"/>
      <c r="DU66" s="46">
        <v>0</v>
      </c>
      <c r="DW66" s="46">
        <v>3949.7214894075914</v>
      </c>
      <c r="DX66" s="46">
        <v>3949.7214894075914</v>
      </c>
      <c r="DY66" s="46">
        <v>0</v>
      </c>
      <c r="DZ66" s="46">
        <v>0</v>
      </c>
      <c r="EA66" s="46">
        <v>0</v>
      </c>
      <c r="EB66" s="46">
        <v>0</v>
      </c>
      <c r="EC66" s="46">
        <v>0</v>
      </c>
      <c r="ED66" s="46">
        <v>0</v>
      </c>
      <c r="EG66" s="46">
        <v>0</v>
      </c>
      <c r="EI66" s="46">
        <v>2731.0429783879144</v>
      </c>
      <c r="EJ66" s="46">
        <v>2731.0429783879144</v>
      </c>
      <c r="EK66" s="46">
        <v>0</v>
      </c>
      <c r="EL66" s="46">
        <v>0</v>
      </c>
      <c r="EM66" s="46">
        <v>0</v>
      </c>
      <c r="EN66" s="46">
        <v>0</v>
      </c>
      <c r="EO66" s="46">
        <v>0</v>
      </c>
      <c r="EP66" s="46">
        <v>0</v>
      </c>
      <c r="ES66" s="46">
        <v>0</v>
      </c>
      <c r="EU66" s="46">
        <v>5922.75</v>
      </c>
      <c r="EV66" s="46">
        <v>5922.75</v>
      </c>
      <c r="EW66" s="46">
        <v>0</v>
      </c>
      <c r="EX66" s="46">
        <v>0</v>
      </c>
      <c r="EY66" s="46">
        <v>0</v>
      </c>
      <c r="EZ66" s="46">
        <v>0</v>
      </c>
      <c r="FE66" s="46">
        <v>0</v>
      </c>
      <c r="FG66" s="46">
        <v>5922.75</v>
      </c>
      <c r="FH66" s="46">
        <v>5922.75</v>
      </c>
      <c r="FI66" s="98">
        <v>0</v>
      </c>
      <c r="FJ66" s="98">
        <v>0</v>
      </c>
      <c r="FK66" s="46">
        <v>0</v>
      </c>
      <c r="FL66" s="46">
        <v>0</v>
      </c>
      <c r="FQ66" s="46">
        <v>0</v>
      </c>
      <c r="FS66" s="46">
        <v>5922.75</v>
      </c>
      <c r="FT66" s="46">
        <v>5922.75</v>
      </c>
      <c r="FU66" s="46">
        <v>0</v>
      </c>
      <c r="FV66" s="46">
        <v>0</v>
      </c>
      <c r="FW66" s="46">
        <v>0</v>
      </c>
      <c r="FX66" s="46">
        <v>0</v>
      </c>
      <c r="GC66" s="46">
        <v>0</v>
      </c>
      <c r="GE66" s="46">
        <v>5922.75</v>
      </c>
      <c r="GF66" s="46">
        <v>5922.75</v>
      </c>
      <c r="GG66" s="46">
        <v>0</v>
      </c>
      <c r="GH66" s="46">
        <v>0</v>
      </c>
      <c r="GI66" s="46">
        <v>0</v>
      </c>
      <c r="GJ66" s="46">
        <v>0</v>
      </c>
      <c r="GO66" s="46">
        <v>11884.940345138242</v>
      </c>
      <c r="GP66" s="46">
        <v>11884.940345138242</v>
      </c>
      <c r="GQ66" s="46">
        <v>0</v>
      </c>
      <c r="GR66" s="46">
        <v>0</v>
      </c>
      <c r="GS66" s="46">
        <v>0</v>
      </c>
      <c r="GT66" s="46">
        <v>0</v>
      </c>
      <c r="GU66" s="46">
        <v>0</v>
      </c>
      <c r="GV66" s="46">
        <v>0</v>
      </c>
      <c r="GW66" s="46">
        <v>11884.940345138242</v>
      </c>
      <c r="GY66" s="46">
        <v>0</v>
      </c>
      <c r="HA66" s="46">
        <v>7460</v>
      </c>
      <c r="HB66" s="46">
        <v>32000</v>
      </c>
      <c r="HC66" s="46">
        <v>39460</v>
      </c>
      <c r="HD66" s="46">
        <v>27575.059654861758</v>
      </c>
      <c r="HE66" s="46">
        <v>27.946847676914174</v>
      </c>
      <c r="HF66" s="46">
        <v>45395</v>
      </c>
      <c r="HG66" s="46">
        <v>45439</v>
      </c>
      <c r="HI66" s="46">
        <v>29600.89807657319</v>
      </c>
      <c r="HJ66" s="46">
        <v>29600.89807657319</v>
      </c>
      <c r="HK66" s="46">
        <v>0</v>
      </c>
      <c r="HL66" s="46">
        <v>0</v>
      </c>
      <c r="HM66" s="46">
        <v>0</v>
      </c>
      <c r="HN66" s="46">
        <v>0</v>
      </c>
      <c r="HO66" s="46">
        <v>0</v>
      </c>
      <c r="HP66" s="46">
        <v>0</v>
      </c>
      <c r="HQ66" s="46">
        <v>29600.89807657319</v>
      </c>
      <c r="HR66" s="46">
        <v>23000</v>
      </c>
      <c r="HS66" s="46">
        <v>50575.059654861761</v>
      </c>
      <c r="HT66" s="46">
        <v>20974.161578288571</v>
      </c>
      <c r="HU66" s="46">
        <v>34.235604420218984</v>
      </c>
      <c r="HV66" s="46">
        <v>45439</v>
      </c>
      <c r="HW66" s="46">
        <v>0</v>
      </c>
      <c r="HY66" s="46">
        <v>18379.253353478034</v>
      </c>
      <c r="HZ66" s="46">
        <v>18379.253353478034</v>
      </c>
      <c r="IA66" s="46">
        <v>0</v>
      </c>
      <c r="IB66" s="46">
        <v>0</v>
      </c>
      <c r="IC66" s="46">
        <v>0</v>
      </c>
      <c r="ID66" s="46">
        <v>0</v>
      </c>
      <c r="IE66" s="46">
        <v>0</v>
      </c>
      <c r="IF66" s="46">
        <v>0</v>
      </c>
      <c r="IG66" s="46">
        <v>18379.253353478034</v>
      </c>
      <c r="IH66" s="46">
        <v>0</v>
      </c>
      <c r="II66" s="46">
        <v>20974.161578288571</v>
      </c>
      <c r="IJ66" s="46">
        <v>2594.9082248105369</v>
      </c>
      <c r="IK66" s="46">
        <v>4.2356044202189818</v>
      </c>
      <c r="IL66" s="46">
        <v>0</v>
      </c>
      <c r="IO66" s="46">
        <v>23691</v>
      </c>
      <c r="IP66" s="46">
        <v>23691</v>
      </c>
      <c r="IQ66" s="46">
        <v>0</v>
      </c>
      <c r="IR66" s="46">
        <v>0</v>
      </c>
      <c r="IS66" s="46">
        <v>0</v>
      </c>
      <c r="IT66" s="46">
        <v>0</v>
      </c>
      <c r="IU66" s="46">
        <v>0</v>
      </c>
      <c r="IV66" s="46">
        <v>0</v>
      </c>
      <c r="IW66" s="46">
        <v>23691</v>
      </c>
      <c r="IY66" s="46">
        <v>2594.9082248105369</v>
      </c>
      <c r="IZ66" s="46">
        <v>-21096.091775189463</v>
      </c>
      <c r="JA66" s="46">
        <v>-26.714058218550669</v>
      </c>
      <c r="JD66" s="46">
        <v>23652</v>
      </c>
      <c r="JE66" s="46">
        <v>23652</v>
      </c>
      <c r="JF66" s="46">
        <v>0</v>
      </c>
      <c r="JG66" s="46">
        <v>0</v>
      </c>
      <c r="JH66" s="46">
        <v>0</v>
      </c>
      <c r="JI66" s="46" t="s">
        <v>1086</v>
      </c>
      <c r="JK66" s="46">
        <v>0</v>
      </c>
      <c r="JL66" s="46">
        <v>23652</v>
      </c>
      <c r="JN66" s="46">
        <v>-21096.091775189463</v>
      </c>
      <c r="JO66" s="46">
        <v>-44748.091775189459</v>
      </c>
      <c r="JP66" s="46">
        <v>-56.758107274466589</v>
      </c>
      <c r="JS66" s="46">
        <v>22619</v>
      </c>
      <c r="JT66" s="46">
        <v>22619</v>
      </c>
      <c r="JU66" s="46">
        <v>0</v>
      </c>
      <c r="JV66" s="46">
        <v>0</v>
      </c>
      <c r="JW66" s="46">
        <v>0</v>
      </c>
      <c r="KA66" s="46">
        <v>22619</v>
      </c>
      <c r="KC66" s="46">
        <v>-44748.091775189459</v>
      </c>
      <c r="KD66" s="46">
        <v>-67367.091775189459</v>
      </c>
      <c r="KE66" s="46">
        <v>-89.350225618094697</v>
      </c>
      <c r="KH66" s="46">
        <v>0</v>
      </c>
      <c r="KI66" s="46">
        <v>0</v>
      </c>
      <c r="KJ66" s="46">
        <v>0</v>
      </c>
      <c r="KK66" s="46">
        <v>0</v>
      </c>
      <c r="KL66" s="46">
        <v>0</v>
      </c>
      <c r="KP66" s="46">
        <v>0</v>
      </c>
      <c r="KR66" s="46">
        <v>-67367.091775189459</v>
      </c>
      <c r="KS66" s="46">
        <v>-67367.091775189459</v>
      </c>
      <c r="KT66" s="46">
        <v>0</v>
      </c>
      <c r="KW66" s="46">
        <v>0</v>
      </c>
      <c r="KX66" s="46">
        <v>0</v>
      </c>
      <c r="KY66" s="46">
        <v>0</v>
      </c>
      <c r="KZ66" s="46">
        <v>0</v>
      </c>
      <c r="LA66" s="46">
        <v>0</v>
      </c>
      <c r="LE66" s="46">
        <v>0</v>
      </c>
      <c r="LG66" s="46">
        <v>-67367.091775189459</v>
      </c>
      <c r="LH66" s="46">
        <v>-67367.091775189459</v>
      </c>
      <c r="LI66" s="46">
        <v>0</v>
      </c>
      <c r="LL66" s="46">
        <v>11884.940345138242</v>
      </c>
      <c r="LM66" s="46">
        <v>29600.89807657319</v>
      </c>
      <c r="LN66" s="46">
        <v>18379.253353478034</v>
      </c>
      <c r="LO66" s="46">
        <v>23691</v>
      </c>
      <c r="LP66" s="46">
        <v>23652</v>
      </c>
      <c r="LQ66" s="46">
        <v>22619</v>
      </c>
      <c r="LR66" s="46">
        <v>0</v>
      </c>
      <c r="LS66" s="46">
        <v>0</v>
      </c>
      <c r="LT66" s="46">
        <v>129827.09177518947</v>
      </c>
      <c r="LV66" s="46" t="s">
        <v>344</v>
      </c>
    </row>
    <row r="67" spans="1:334">
      <c r="C67" s="46" t="s">
        <v>91</v>
      </c>
      <c r="D67" s="98">
        <v>12660</v>
      </c>
      <c r="E67" s="98">
        <v>0</v>
      </c>
      <c r="F67" s="98">
        <v>0</v>
      </c>
      <c r="G67" s="98">
        <v>7249.2295899959054</v>
      </c>
      <c r="H67" s="98">
        <v>5526.7008084833005</v>
      </c>
      <c r="I67" s="98">
        <v>1074.5287815126048</v>
      </c>
      <c r="J67" s="98">
        <v>648</v>
      </c>
      <c r="K67" s="98">
        <v>0</v>
      </c>
      <c r="L67" s="98">
        <v>0</v>
      </c>
      <c r="M67" s="98">
        <v>0</v>
      </c>
      <c r="N67" s="98">
        <v>0</v>
      </c>
      <c r="O67" s="98">
        <v>0</v>
      </c>
      <c r="P67" s="98">
        <v>0</v>
      </c>
      <c r="Q67" s="98">
        <v>44000</v>
      </c>
      <c r="R67" s="98">
        <v>0</v>
      </c>
      <c r="S67" s="98">
        <v>6162.2845978323603</v>
      </c>
      <c r="T67" s="98">
        <v>4007.755816319755</v>
      </c>
      <c r="U67" s="98">
        <v>1074.5287815126048</v>
      </c>
      <c r="V67" s="98">
        <v>1080</v>
      </c>
      <c r="W67" s="98">
        <v>0</v>
      </c>
      <c r="X67" s="98">
        <v>0</v>
      </c>
      <c r="Y67" s="98">
        <v>0</v>
      </c>
      <c r="Z67" s="98">
        <v>0</v>
      </c>
      <c r="AA67" s="98">
        <v>0</v>
      </c>
      <c r="AB67" s="98">
        <v>0</v>
      </c>
      <c r="AC67" s="98">
        <v>0</v>
      </c>
      <c r="AD67" s="98">
        <v>0</v>
      </c>
      <c r="AE67" s="98">
        <v>4745.8459875176022</v>
      </c>
      <c r="AF67" s="98">
        <v>3599.3172060049974</v>
      </c>
      <c r="AG67" s="98">
        <v>1074.5287815126048</v>
      </c>
      <c r="AH67" s="98">
        <v>72</v>
      </c>
      <c r="AI67" s="98">
        <v>0</v>
      </c>
      <c r="AJ67" s="98">
        <v>0</v>
      </c>
      <c r="AK67" s="98">
        <v>0</v>
      </c>
      <c r="AL67" s="98">
        <v>0</v>
      </c>
      <c r="AM67" s="98">
        <v>0</v>
      </c>
      <c r="AN67" s="98">
        <v>0</v>
      </c>
      <c r="AO67" s="98">
        <v>0</v>
      </c>
      <c r="AP67" s="98">
        <v>0</v>
      </c>
      <c r="AQ67" s="98">
        <v>3559.9810101285084</v>
      </c>
      <c r="AR67" s="98">
        <v>2485.4522286159036</v>
      </c>
      <c r="AS67" s="98">
        <v>1074.5287815126048</v>
      </c>
      <c r="AT67" s="98">
        <v>0</v>
      </c>
      <c r="AU67" s="98">
        <v>0</v>
      </c>
      <c r="AV67" s="98">
        <v>0</v>
      </c>
      <c r="AW67" s="98">
        <v>0</v>
      </c>
      <c r="AX67" s="98">
        <v>0</v>
      </c>
      <c r="AY67" s="98">
        <v>0</v>
      </c>
      <c r="AZ67" s="98">
        <v>0</v>
      </c>
      <c r="BA67" s="98">
        <v>0</v>
      </c>
      <c r="BB67" s="98">
        <v>0</v>
      </c>
      <c r="BC67" s="98">
        <v>7145.9325556576587</v>
      </c>
      <c r="BD67" s="98">
        <v>5088.5019040076404</v>
      </c>
      <c r="BE67" s="98">
        <v>1557.4306516500176</v>
      </c>
      <c r="BF67" s="98">
        <v>500</v>
      </c>
      <c r="BG67" s="98">
        <v>0</v>
      </c>
      <c r="BH67" s="98">
        <v>0</v>
      </c>
      <c r="BI67" s="98">
        <v>0</v>
      </c>
      <c r="BJ67" s="98">
        <v>0</v>
      </c>
      <c r="BK67" s="98">
        <v>0</v>
      </c>
      <c r="BL67" s="98">
        <v>0</v>
      </c>
      <c r="BM67" s="46">
        <v>0</v>
      </c>
      <c r="BN67" s="46">
        <v>0</v>
      </c>
      <c r="BO67" s="98">
        <v>6476.9050821209457</v>
      </c>
      <c r="BP67" s="98">
        <v>4913.2332052989295</v>
      </c>
      <c r="BQ67" s="98">
        <v>1063.671876822016</v>
      </c>
      <c r="BR67" s="46">
        <v>500</v>
      </c>
      <c r="BS67" s="46">
        <v>0</v>
      </c>
      <c r="BT67" s="46">
        <v>0</v>
      </c>
      <c r="BU67" s="46">
        <v>0</v>
      </c>
      <c r="BV67" s="46">
        <v>0</v>
      </c>
      <c r="BW67" s="46">
        <v>0</v>
      </c>
      <c r="BX67" s="46">
        <v>0</v>
      </c>
      <c r="BY67" s="46">
        <v>0</v>
      </c>
      <c r="BZ67" s="46">
        <v>0</v>
      </c>
      <c r="CA67" s="98">
        <v>12896.373629268041</v>
      </c>
      <c r="CB67" s="98">
        <v>11652.749022823449</v>
      </c>
      <c r="CC67" s="98">
        <v>743.62460644459134</v>
      </c>
      <c r="CD67" s="46">
        <v>500</v>
      </c>
      <c r="CE67" s="46">
        <v>0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38000</v>
      </c>
      <c r="CL67" s="46">
        <v>0</v>
      </c>
      <c r="CM67" s="98">
        <v>12574.439556779289</v>
      </c>
      <c r="CN67" s="98">
        <v>11499.05130708053</v>
      </c>
      <c r="CO67" s="98">
        <v>575.38824969876009</v>
      </c>
      <c r="CP67" s="46">
        <v>500</v>
      </c>
      <c r="CQ67" s="46">
        <v>0</v>
      </c>
      <c r="CR67" s="46">
        <v>0</v>
      </c>
      <c r="CS67" s="46">
        <v>0</v>
      </c>
      <c r="CT67" s="46">
        <v>0</v>
      </c>
      <c r="CU67" s="46">
        <v>0</v>
      </c>
      <c r="CV67" s="46">
        <v>0</v>
      </c>
      <c r="CW67" s="46">
        <v>0</v>
      </c>
      <c r="CX67" s="46">
        <v>0</v>
      </c>
      <c r="CY67" s="98">
        <v>9413.4713659181871</v>
      </c>
      <c r="CZ67" s="98">
        <v>7178.5713659181874</v>
      </c>
      <c r="DA67" s="98">
        <v>1734.9</v>
      </c>
      <c r="DB67" s="46">
        <v>500</v>
      </c>
      <c r="DC67" s="46">
        <v>0</v>
      </c>
      <c r="DD67" s="46">
        <v>0</v>
      </c>
      <c r="DE67" s="46">
        <v>0</v>
      </c>
      <c r="DF67" s="46">
        <v>0</v>
      </c>
      <c r="DG67" s="46">
        <v>0</v>
      </c>
      <c r="DH67" s="46">
        <v>0</v>
      </c>
      <c r="DI67" s="98">
        <v>0</v>
      </c>
      <c r="DJ67" s="98">
        <v>0</v>
      </c>
      <c r="DK67" s="98">
        <v>8582.2713659181863</v>
      </c>
      <c r="DL67" s="46">
        <v>6928.5713659181865</v>
      </c>
      <c r="DM67" s="46">
        <v>1153.7</v>
      </c>
      <c r="DN67" s="46">
        <v>500</v>
      </c>
      <c r="DO67" s="46">
        <v>0</v>
      </c>
      <c r="DP67" s="46">
        <v>0</v>
      </c>
      <c r="DQ67" s="46">
        <v>0</v>
      </c>
      <c r="DR67" s="98">
        <v>0</v>
      </c>
      <c r="DS67" s="98">
        <v>0</v>
      </c>
      <c r="DT67" s="46">
        <v>0</v>
      </c>
      <c r="DU67" s="46">
        <v>0</v>
      </c>
      <c r="DV67" s="46">
        <v>0</v>
      </c>
      <c r="DW67" s="46">
        <v>6191.4676432537453</v>
      </c>
      <c r="DX67" s="46">
        <v>4916.0676432537457</v>
      </c>
      <c r="DY67" s="46">
        <v>775.4</v>
      </c>
      <c r="DZ67" s="46">
        <v>500</v>
      </c>
      <c r="EA67" s="46">
        <v>0</v>
      </c>
      <c r="EB67" s="46">
        <v>0</v>
      </c>
      <c r="EC67" s="46">
        <v>0</v>
      </c>
      <c r="ED67" s="46">
        <v>0</v>
      </c>
      <c r="EE67" s="46">
        <v>0</v>
      </c>
      <c r="EF67" s="46">
        <v>0</v>
      </c>
      <c r="EG67" s="46">
        <v>0</v>
      </c>
      <c r="EH67" s="46">
        <v>0</v>
      </c>
      <c r="EI67" s="46">
        <v>4289.8122091571458</v>
      </c>
      <c r="EJ67" s="46">
        <v>3211.8122091571454</v>
      </c>
      <c r="EK67" s="46">
        <v>578</v>
      </c>
      <c r="EL67" s="46">
        <v>500</v>
      </c>
      <c r="EM67" s="46">
        <v>0</v>
      </c>
      <c r="EN67" s="46">
        <v>0</v>
      </c>
      <c r="EO67" s="46">
        <v>0</v>
      </c>
      <c r="EP67" s="46">
        <v>0</v>
      </c>
      <c r="EQ67" s="46">
        <v>0</v>
      </c>
      <c r="ER67" s="46">
        <v>0</v>
      </c>
      <c r="ES67" s="46">
        <v>0</v>
      </c>
      <c r="ET67" s="46">
        <v>0</v>
      </c>
      <c r="EU67" s="46">
        <v>9599.25</v>
      </c>
      <c r="EV67" s="46">
        <v>6676.25</v>
      </c>
      <c r="EW67" s="46">
        <v>1508.5</v>
      </c>
      <c r="EX67" s="46">
        <v>1414.5</v>
      </c>
      <c r="EY67" s="46">
        <v>0</v>
      </c>
      <c r="EZ67" s="46">
        <v>0</v>
      </c>
      <c r="FA67" s="46">
        <v>0</v>
      </c>
      <c r="FB67" s="46">
        <v>0</v>
      </c>
      <c r="FC67" s="46">
        <v>0</v>
      </c>
      <c r="FD67" s="46">
        <v>0</v>
      </c>
      <c r="FE67" s="46">
        <v>0</v>
      </c>
      <c r="FF67" s="46">
        <v>0</v>
      </c>
      <c r="FG67" s="46">
        <v>9599.25</v>
      </c>
      <c r="FH67" s="46">
        <v>6676.25</v>
      </c>
      <c r="FI67" s="98">
        <v>1508.5</v>
      </c>
      <c r="FJ67" s="98">
        <v>1414.5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Q67" s="46">
        <v>0</v>
      </c>
      <c r="FR67" s="46">
        <v>0</v>
      </c>
      <c r="FS67" s="46">
        <v>9599.25</v>
      </c>
      <c r="FT67" s="46">
        <v>6676.25</v>
      </c>
      <c r="FU67" s="46">
        <v>1508.5</v>
      </c>
      <c r="FV67" s="46">
        <v>1414.5</v>
      </c>
      <c r="FW67" s="46">
        <v>0</v>
      </c>
      <c r="FX67" s="46">
        <v>0</v>
      </c>
      <c r="FY67" s="46">
        <v>0</v>
      </c>
      <c r="FZ67" s="46">
        <v>0</v>
      </c>
      <c r="GA67" s="46">
        <v>0</v>
      </c>
      <c r="GB67" s="46">
        <v>0</v>
      </c>
      <c r="GC67" s="46">
        <v>0</v>
      </c>
      <c r="GD67" s="46">
        <v>0</v>
      </c>
      <c r="GE67" s="46">
        <v>9599.25</v>
      </c>
      <c r="GF67" s="46">
        <v>6676.25</v>
      </c>
      <c r="GG67" s="46">
        <v>1508.5</v>
      </c>
      <c r="GH67" s="46">
        <v>1414.5</v>
      </c>
      <c r="GI67" s="46">
        <v>0</v>
      </c>
      <c r="GJ67" s="46">
        <v>0</v>
      </c>
      <c r="GK67" s="46">
        <v>0</v>
      </c>
      <c r="GL67" s="46">
        <v>0</v>
      </c>
      <c r="GM67" s="46">
        <v>0</v>
      </c>
      <c r="GO67" s="46">
        <v>19917.341185474375</v>
      </c>
      <c r="GP67" s="46">
        <v>15619.226059423956</v>
      </c>
      <c r="GQ67" s="46">
        <v>4298.1151260504193</v>
      </c>
      <c r="GR67" s="46">
        <v>1800</v>
      </c>
      <c r="GS67" s="46">
        <v>0</v>
      </c>
      <c r="GT67" s="46">
        <v>0</v>
      </c>
      <c r="GU67" s="46">
        <v>0</v>
      </c>
      <c r="GV67" s="46">
        <v>0</v>
      </c>
      <c r="GW67" s="46">
        <v>21717.341185474375</v>
      </c>
      <c r="GX67" s="46">
        <v>0</v>
      </c>
      <c r="GY67" s="46">
        <v>0</v>
      </c>
      <c r="GZ67" s="46">
        <v>0</v>
      </c>
      <c r="HA67" s="46">
        <v>12660</v>
      </c>
      <c r="HB67" s="46">
        <v>43000</v>
      </c>
      <c r="HC67" s="46">
        <v>55660</v>
      </c>
      <c r="HD67" s="46">
        <v>33942.658814525625</v>
      </c>
      <c r="HE67" s="46">
        <v>26.047190348750185</v>
      </c>
      <c r="HI67" s="46">
        <v>37093.650823825941</v>
      </c>
      <c r="HJ67" s="46">
        <v>33153.535439210551</v>
      </c>
      <c r="HK67" s="46">
        <v>3940.1153846153848</v>
      </c>
      <c r="HL67" s="46">
        <v>2000</v>
      </c>
      <c r="HM67" s="46">
        <v>0</v>
      </c>
      <c r="HN67" s="46">
        <v>0</v>
      </c>
      <c r="HO67" s="46">
        <v>0</v>
      </c>
      <c r="HP67" s="46">
        <v>0</v>
      </c>
      <c r="HQ67" s="46">
        <v>39093.650823825941</v>
      </c>
      <c r="HR67" s="46">
        <v>23000</v>
      </c>
      <c r="HS67" s="46">
        <v>56942.658814525625</v>
      </c>
      <c r="HT67" s="46">
        <v>17849.007990699691</v>
      </c>
      <c r="HU67" s="46">
        <v>18.803589389896356</v>
      </c>
      <c r="HV67" s="46" t="s">
        <v>1203</v>
      </c>
      <c r="HY67" s="46">
        <v>26477.022584247265</v>
      </c>
      <c r="HZ67" s="46">
        <v>22235.022584247265</v>
      </c>
      <c r="IA67" s="46">
        <v>4242</v>
      </c>
      <c r="IB67" s="46">
        <v>2000</v>
      </c>
      <c r="IC67" s="46">
        <v>0</v>
      </c>
      <c r="ID67" s="46">
        <v>0</v>
      </c>
      <c r="IE67" s="46">
        <v>0</v>
      </c>
      <c r="IF67" s="46">
        <v>0</v>
      </c>
      <c r="IG67" s="46">
        <v>28477.022584247265</v>
      </c>
      <c r="IH67" s="46">
        <v>0</v>
      </c>
      <c r="II67" s="46">
        <v>17849.007990699691</v>
      </c>
      <c r="IJ67" s="46">
        <v>-10628.014593547574</v>
      </c>
      <c r="IK67" s="46">
        <v>-11.196410610103646</v>
      </c>
      <c r="IO67" s="46">
        <v>32739</v>
      </c>
      <c r="IP67" s="46">
        <v>26705</v>
      </c>
      <c r="IQ67" s="46">
        <v>6034</v>
      </c>
      <c r="IR67" s="46">
        <v>5658</v>
      </c>
      <c r="IS67" s="46">
        <v>0</v>
      </c>
      <c r="IT67" s="46">
        <v>0</v>
      </c>
      <c r="IU67" s="46">
        <v>0</v>
      </c>
      <c r="IV67" s="46">
        <v>0</v>
      </c>
      <c r="IW67" s="46">
        <v>38397</v>
      </c>
      <c r="IX67" s="46">
        <v>0</v>
      </c>
      <c r="IY67" s="46">
        <v>-10628.014593547574</v>
      </c>
      <c r="IZ67" s="46">
        <v>-49025.014593547574</v>
      </c>
      <c r="JA67" s="46">
        <v>-38.303785134422668</v>
      </c>
      <c r="JD67" s="46">
        <v>32498</v>
      </c>
      <c r="JE67" s="46">
        <v>26691</v>
      </c>
      <c r="JF67" s="46">
        <v>5807</v>
      </c>
      <c r="JG67" s="46">
        <v>5826</v>
      </c>
      <c r="JH67" s="46">
        <v>0</v>
      </c>
      <c r="JI67" s="46">
        <v>0</v>
      </c>
      <c r="JJ67" s="46">
        <v>0</v>
      </c>
      <c r="JK67" s="46">
        <v>0</v>
      </c>
      <c r="JL67" s="46">
        <v>38324</v>
      </c>
      <c r="JM67" s="46">
        <v>0</v>
      </c>
      <c r="JN67" s="46">
        <v>-49025.014593547574</v>
      </c>
      <c r="JO67" s="46">
        <v>-87349.014593547574</v>
      </c>
      <c r="JP67" s="46">
        <v>-68.376746628912088</v>
      </c>
      <c r="JS67" s="46">
        <v>31164</v>
      </c>
      <c r="JT67" s="46">
        <v>25578</v>
      </c>
      <c r="JU67" s="46">
        <v>5586</v>
      </c>
      <c r="JV67" s="46">
        <v>5628</v>
      </c>
      <c r="JW67" s="46">
        <v>0</v>
      </c>
      <c r="JX67" s="46">
        <v>0</v>
      </c>
      <c r="JY67" s="46">
        <v>0</v>
      </c>
      <c r="JZ67" s="46">
        <v>0</v>
      </c>
      <c r="KA67" s="46">
        <v>36792</v>
      </c>
      <c r="KB67" s="46">
        <v>0</v>
      </c>
      <c r="KC67" s="46">
        <v>-87349.014593547574</v>
      </c>
      <c r="KD67" s="46">
        <v>-124141.01459354757</v>
      </c>
      <c r="KE67" s="46">
        <v>-101.22391927066828</v>
      </c>
      <c r="KH67" s="46">
        <v>0</v>
      </c>
      <c r="KI67" s="46">
        <v>0</v>
      </c>
      <c r="KJ67" s="46">
        <v>0</v>
      </c>
      <c r="KK67" s="46">
        <v>0</v>
      </c>
      <c r="KL67" s="46">
        <v>0</v>
      </c>
      <c r="KM67" s="46">
        <v>0</v>
      </c>
      <c r="KN67" s="46">
        <v>0</v>
      </c>
      <c r="KO67" s="46">
        <v>0</v>
      </c>
      <c r="KP67" s="46">
        <v>0</v>
      </c>
      <c r="KQ67" s="46">
        <v>0</v>
      </c>
      <c r="KR67" s="46">
        <v>-124141.01459354757</v>
      </c>
      <c r="KS67" s="46">
        <v>-124141.01459354757</v>
      </c>
      <c r="KT67" s="46">
        <v>0</v>
      </c>
      <c r="KW67" s="46">
        <v>0</v>
      </c>
      <c r="KX67" s="46">
        <v>0</v>
      </c>
      <c r="KY67" s="46">
        <v>0</v>
      </c>
      <c r="KZ67" s="46">
        <v>0</v>
      </c>
      <c r="LA67" s="46">
        <v>0</v>
      </c>
      <c r="LB67" s="46">
        <v>0</v>
      </c>
      <c r="LC67" s="46">
        <v>0</v>
      </c>
      <c r="LD67" s="46">
        <v>0</v>
      </c>
      <c r="LE67" s="46">
        <v>0</v>
      </c>
      <c r="LF67" s="46">
        <v>0</v>
      </c>
      <c r="LG67" s="46">
        <v>-124141.01459354757</v>
      </c>
      <c r="LH67" s="46">
        <v>-124141.01459354757</v>
      </c>
      <c r="LI67" s="46">
        <v>0</v>
      </c>
      <c r="LL67" s="46">
        <v>21717.341185474375</v>
      </c>
      <c r="LM67" s="46">
        <v>39093.650823825941</v>
      </c>
      <c r="LN67" s="46">
        <v>28477.022584247265</v>
      </c>
      <c r="LO67" s="46">
        <v>38397</v>
      </c>
      <c r="LP67" s="46">
        <v>38324</v>
      </c>
      <c r="LQ67" s="46">
        <v>36792</v>
      </c>
      <c r="LR67" s="46">
        <v>0</v>
      </c>
      <c r="LS67" s="46">
        <v>0</v>
      </c>
      <c r="LT67" s="46">
        <v>202801.01459354759</v>
      </c>
    </row>
    <row r="68" spans="1:334">
      <c r="A68" s="74" t="s">
        <v>143</v>
      </c>
      <c r="B68" s="74" t="s">
        <v>998</v>
      </c>
      <c r="C68" s="46" t="s">
        <v>1204</v>
      </c>
      <c r="D68" s="98">
        <v>12660</v>
      </c>
      <c r="E68" s="98">
        <v>0</v>
      </c>
      <c r="F68" s="98">
        <v>0</v>
      </c>
      <c r="G68" s="98">
        <v>7249.2295899959054</v>
      </c>
      <c r="H68" s="98">
        <v>5526.7008084833005</v>
      </c>
      <c r="I68" s="98">
        <v>1074.5287815126048</v>
      </c>
      <c r="J68" s="98">
        <v>648</v>
      </c>
      <c r="K68" s="98">
        <v>0</v>
      </c>
      <c r="L68" s="98">
        <v>0</v>
      </c>
      <c r="M68" s="98">
        <v>0</v>
      </c>
      <c r="N68" s="98">
        <v>0</v>
      </c>
      <c r="O68" s="98">
        <v>0</v>
      </c>
      <c r="P68" s="98">
        <v>0</v>
      </c>
      <c r="Q68" s="98">
        <v>44000</v>
      </c>
      <c r="R68" s="98">
        <v>0</v>
      </c>
      <c r="S68" s="98">
        <v>6162.2845978323603</v>
      </c>
      <c r="T68" s="98">
        <v>4007.755816319755</v>
      </c>
      <c r="U68" s="98">
        <v>1074.5287815126048</v>
      </c>
      <c r="V68" s="98">
        <v>1080</v>
      </c>
      <c r="W68" s="98">
        <v>0</v>
      </c>
      <c r="X68" s="98">
        <v>0</v>
      </c>
      <c r="Y68" s="98">
        <v>0</v>
      </c>
      <c r="Z68" s="98">
        <v>0</v>
      </c>
      <c r="AA68" s="98">
        <v>0</v>
      </c>
      <c r="AB68" s="98">
        <v>0</v>
      </c>
      <c r="AC68" s="98">
        <v>0</v>
      </c>
      <c r="AD68" s="98">
        <v>0</v>
      </c>
      <c r="AE68" s="98">
        <v>4745.8459875176022</v>
      </c>
      <c r="AF68" s="98">
        <v>3599.3172060049974</v>
      </c>
      <c r="AG68" s="98">
        <v>1074.5287815126048</v>
      </c>
      <c r="AH68" s="98">
        <v>72</v>
      </c>
      <c r="AI68" s="98">
        <v>0</v>
      </c>
      <c r="AJ68" s="98">
        <v>0</v>
      </c>
      <c r="AK68" s="98">
        <v>0</v>
      </c>
      <c r="AL68" s="98">
        <v>0</v>
      </c>
      <c r="AM68" s="98">
        <v>0</v>
      </c>
      <c r="AN68" s="98">
        <v>0</v>
      </c>
      <c r="AO68" s="98">
        <v>0</v>
      </c>
      <c r="AP68" s="98">
        <v>0</v>
      </c>
      <c r="AQ68" s="98">
        <v>3559.9810101285084</v>
      </c>
      <c r="AR68" s="98">
        <v>2485.4522286159036</v>
      </c>
      <c r="AS68" s="98">
        <v>1074.5287815126048</v>
      </c>
      <c r="AT68" s="98">
        <v>0</v>
      </c>
      <c r="AU68" s="98">
        <v>0</v>
      </c>
      <c r="AV68" s="98">
        <v>0</v>
      </c>
      <c r="AW68" s="98">
        <v>0</v>
      </c>
      <c r="AX68" s="98">
        <v>0</v>
      </c>
      <c r="AY68" s="98">
        <v>0</v>
      </c>
      <c r="AZ68" s="98">
        <v>0</v>
      </c>
      <c r="BA68" s="98">
        <v>0</v>
      </c>
      <c r="BB68" s="98">
        <v>0</v>
      </c>
      <c r="BC68" s="98">
        <v>7145.9325556576587</v>
      </c>
      <c r="BD68" s="98">
        <v>5088.5019040076404</v>
      </c>
      <c r="BE68" s="98">
        <v>1557.4306516500176</v>
      </c>
      <c r="BF68" s="98">
        <v>500</v>
      </c>
      <c r="BG68" s="98">
        <v>0</v>
      </c>
      <c r="BH68" s="98">
        <v>0</v>
      </c>
      <c r="BI68" s="98">
        <v>0</v>
      </c>
      <c r="BJ68" s="98">
        <v>0</v>
      </c>
      <c r="BK68" s="98">
        <v>0</v>
      </c>
      <c r="BL68" s="98">
        <v>0</v>
      </c>
      <c r="BM68" s="46">
        <v>0</v>
      </c>
      <c r="BN68" s="46">
        <v>0</v>
      </c>
      <c r="BO68" s="98">
        <v>6476.9050821209457</v>
      </c>
      <c r="BP68" s="98">
        <v>4913.2332052989295</v>
      </c>
      <c r="BQ68" s="98">
        <v>1063.671876822016</v>
      </c>
      <c r="BR68" s="46">
        <v>500</v>
      </c>
      <c r="BS68" s="46">
        <v>0</v>
      </c>
      <c r="BT68" s="46">
        <v>0</v>
      </c>
      <c r="BU68" s="46">
        <v>0</v>
      </c>
      <c r="BV68" s="46">
        <v>0</v>
      </c>
      <c r="BW68" s="46">
        <v>0</v>
      </c>
      <c r="BX68" s="46">
        <v>0</v>
      </c>
      <c r="BY68" s="46">
        <v>0</v>
      </c>
      <c r="BZ68" s="46">
        <v>0</v>
      </c>
      <c r="CA68" s="98">
        <v>12896.373629268041</v>
      </c>
      <c r="CB68" s="98">
        <v>11652.749022823449</v>
      </c>
      <c r="CC68" s="98">
        <v>743.62460644459134</v>
      </c>
      <c r="CD68" s="46">
        <v>500</v>
      </c>
      <c r="CE68" s="46">
        <v>0</v>
      </c>
      <c r="CF68" s="46">
        <v>0</v>
      </c>
      <c r="CG68" s="46">
        <v>0</v>
      </c>
      <c r="CH68" s="46">
        <v>0</v>
      </c>
      <c r="CI68" s="46">
        <v>0</v>
      </c>
      <c r="CJ68" s="46">
        <v>0</v>
      </c>
      <c r="CK68" s="46">
        <v>38000</v>
      </c>
      <c r="CL68" s="46">
        <v>0</v>
      </c>
      <c r="CM68" s="98">
        <v>12574.439556779289</v>
      </c>
      <c r="CN68" s="98">
        <v>11499.05130708053</v>
      </c>
      <c r="CO68" s="98">
        <v>575.38824969876009</v>
      </c>
      <c r="CP68" s="46">
        <v>500</v>
      </c>
      <c r="CQ68" s="46">
        <v>0</v>
      </c>
      <c r="CR68" s="46">
        <v>0</v>
      </c>
      <c r="CS68" s="46">
        <v>0</v>
      </c>
      <c r="CT68" s="46">
        <v>0</v>
      </c>
      <c r="CU68" s="46">
        <v>0</v>
      </c>
      <c r="CV68" s="46">
        <v>0</v>
      </c>
      <c r="CW68" s="46">
        <v>0</v>
      </c>
      <c r="CX68" s="46">
        <v>0</v>
      </c>
      <c r="CY68" s="98">
        <v>9413.4713659181871</v>
      </c>
      <c r="CZ68" s="98">
        <v>7178.5713659181874</v>
      </c>
      <c r="DA68" s="98">
        <v>1734.9</v>
      </c>
      <c r="DB68" s="46">
        <v>500</v>
      </c>
      <c r="DC68" s="46">
        <v>0</v>
      </c>
      <c r="DD68" s="46">
        <v>0</v>
      </c>
      <c r="DE68" s="46">
        <v>0</v>
      </c>
      <c r="DF68" s="46">
        <v>0</v>
      </c>
      <c r="DG68" s="46">
        <v>0</v>
      </c>
      <c r="DH68" s="46">
        <v>0</v>
      </c>
      <c r="DI68" s="98">
        <v>0</v>
      </c>
      <c r="DJ68" s="98">
        <v>0</v>
      </c>
      <c r="DK68" s="98">
        <v>8582.2713659181863</v>
      </c>
      <c r="DL68" s="46">
        <v>6928.5713659181865</v>
      </c>
      <c r="DM68" s="46">
        <v>1153.7</v>
      </c>
      <c r="DN68" s="46">
        <v>500</v>
      </c>
      <c r="DO68" s="46">
        <v>0</v>
      </c>
      <c r="DP68" s="46">
        <v>0</v>
      </c>
      <c r="DQ68" s="46">
        <v>0</v>
      </c>
      <c r="DR68" s="98">
        <v>0</v>
      </c>
      <c r="DS68" s="98">
        <v>0</v>
      </c>
      <c r="DT68" s="46">
        <v>0</v>
      </c>
      <c r="DU68" s="46">
        <v>0</v>
      </c>
      <c r="DV68" s="46">
        <v>0</v>
      </c>
      <c r="DW68" s="46">
        <v>6191.4676432537453</v>
      </c>
      <c r="DX68" s="46">
        <v>4916.0676432537457</v>
      </c>
      <c r="DY68" s="46">
        <v>775.4</v>
      </c>
      <c r="DZ68" s="46">
        <v>500</v>
      </c>
      <c r="EA68" s="46">
        <v>0</v>
      </c>
      <c r="EB68" s="46">
        <v>0</v>
      </c>
      <c r="EC68" s="46">
        <v>0</v>
      </c>
      <c r="ED68" s="46">
        <v>0</v>
      </c>
      <c r="EE68" s="46">
        <v>0</v>
      </c>
      <c r="EF68" s="46">
        <v>0</v>
      </c>
      <c r="EG68" s="46">
        <v>0</v>
      </c>
      <c r="EH68" s="46">
        <v>0</v>
      </c>
      <c r="EI68" s="46">
        <v>4289.8122091571458</v>
      </c>
      <c r="EJ68" s="46">
        <v>3211.8122091571454</v>
      </c>
      <c r="EK68" s="46">
        <v>578</v>
      </c>
      <c r="EL68" s="46">
        <v>500</v>
      </c>
      <c r="EM68" s="46">
        <v>0</v>
      </c>
      <c r="EN68" s="46">
        <v>0</v>
      </c>
      <c r="EO68" s="46">
        <v>0</v>
      </c>
      <c r="EP68" s="46">
        <v>0</v>
      </c>
      <c r="EQ68" s="46">
        <v>0</v>
      </c>
      <c r="ER68" s="46">
        <v>0</v>
      </c>
      <c r="ES68" s="46">
        <v>0</v>
      </c>
      <c r="ET68" s="46">
        <v>0</v>
      </c>
      <c r="EU68" s="46">
        <v>9599.25</v>
      </c>
      <c r="EV68" s="46">
        <v>6676.25</v>
      </c>
      <c r="EW68" s="46">
        <v>1508.5</v>
      </c>
      <c r="EX68" s="46">
        <v>1414.5</v>
      </c>
      <c r="EY68" s="46">
        <v>0</v>
      </c>
      <c r="EZ68" s="46">
        <v>0</v>
      </c>
      <c r="FA68" s="46">
        <v>0</v>
      </c>
      <c r="FB68" s="46">
        <v>0</v>
      </c>
      <c r="FC68" s="46">
        <v>0</v>
      </c>
      <c r="FD68" s="46">
        <v>0</v>
      </c>
      <c r="FE68" s="46">
        <v>0</v>
      </c>
      <c r="FF68" s="46">
        <v>0</v>
      </c>
      <c r="FG68" s="46">
        <v>9599.25</v>
      </c>
      <c r="FH68" s="46">
        <v>6676.25</v>
      </c>
      <c r="FI68" s="98">
        <v>1508.5</v>
      </c>
      <c r="FJ68" s="98">
        <v>1414.5</v>
      </c>
      <c r="FK68" s="46">
        <v>0</v>
      </c>
      <c r="FL68" s="46">
        <v>0</v>
      </c>
      <c r="FM68" s="46">
        <v>0</v>
      </c>
      <c r="FN68" s="46">
        <v>0</v>
      </c>
      <c r="FO68" s="46">
        <v>0</v>
      </c>
      <c r="FP68" s="46">
        <v>0</v>
      </c>
      <c r="FQ68" s="46">
        <v>0</v>
      </c>
      <c r="FR68" s="46">
        <v>0</v>
      </c>
      <c r="FS68" s="46">
        <v>9599.25</v>
      </c>
      <c r="FT68" s="46">
        <v>6676.25</v>
      </c>
      <c r="FU68" s="46">
        <v>1508.5</v>
      </c>
      <c r="FV68" s="46">
        <v>1414.5</v>
      </c>
      <c r="FW68" s="46">
        <v>0</v>
      </c>
      <c r="FX68" s="46">
        <v>0</v>
      </c>
      <c r="FY68" s="46">
        <v>0</v>
      </c>
      <c r="FZ68" s="46">
        <v>0</v>
      </c>
      <c r="GA68" s="46">
        <v>0</v>
      </c>
      <c r="GB68" s="46">
        <v>0</v>
      </c>
      <c r="GC68" s="46">
        <v>0</v>
      </c>
      <c r="GD68" s="46">
        <v>0</v>
      </c>
      <c r="GE68" s="46">
        <v>9599.25</v>
      </c>
      <c r="GF68" s="46">
        <v>6676.25</v>
      </c>
      <c r="GG68" s="46">
        <v>1508.5</v>
      </c>
      <c r="GH68" s="46">
        <v>1414.5</v>
      </c>
      <c r="GI68" s="46">
        <v>0</v>
      </c>
      <c r="GJ68" s="46">
        <v>0</v>
      </c>
      <c r="GK68" s="46">
        <v>0</v>
      </c>
      <c r="GL68" s="46">
        <v>0</v>
      </c>
      <c r="GM68" s="46">
        <v>0</v>
      </c>
      <c r="GO68" s="46">
        <v>19917.341185474375</v>
      </c>
      <c r="GP68" s="46">
        <v>15619.226059423956</v>
      </c>
      <c r="GQ68" s="46">
        <v>4298.1151260504193</v>
      </c>
      <c r="GR68" s="46">
        <v>1800</v>
      </c>
      <c r="GS68" s="46">
        <v>0</v>
      </c>
      <c r="GT68" s="46">
        <v>0</v>
      </c>
      <c r="GU68" s="46">
        <v>0</v>
      </c>
      <c r="GV68" s="46">
        <v>0</v>
      </c>
      <c r="GW68" s="46">
        <v>21717.341185474375</v>
      </c>
      <c r="GX68" s="46">
        <v>0</v>
      </c>
      <c r="GY68" s="46">
        <v>0</v>
      </c>
      <c r="GZ68" s="46">
        <v>0</v>
      </c>
      <c r="HA68" s="46">
        <v>12660</v>
      </c>
      <c r="HB68" s="46">
        <v>43000</v>
      </c>
      <c r="HC68" s="46">
        <v>55660</v>
      </c>
      <c r="HD68" s="46">
        <v>33942.658814525625</v>
      </c>
      <c r="HE68" s="46">
        <v>26.047190348750185</v>
      </c>
      <c r="HI68" s="46">
        <v>37093.650823825941</v>
      </c>
      <c r="HJ68" s="46">
        <v>33153.535439210551</v>
      </c>
      <c r="HK68" s="46">
        <v>3940.1153846153848</v>
      </c>
      <c r="HL68" s="46">
        <v>2000</v>
      </c>
      <c r="HM68" s="46">
        <v>0</v>
      </c>
      <c r="HN68" s="46">
        <v>0</v>
      </c>
      <c r="HO68" s="46">
        <v>0</v>
      </c>
      <c r="HP68" s="46">
        <v>0</v>
      </c>
      <c r="HQ68" s="46">
        <v>39093.650823825941</v>
      </c>
      <c r="HR68" s="46">
        <v>23000</v>
      </c>
      <c r="HS68" s="46">
        <v>56942.658814525625</v>
      </c>
      <c r="HT68" s="46">
        <v>17849.007990699691</v>
      </c>
      <c r="HU68" s="46">
        <v>18.803589389896356</v>
      </c>
      <c r="HY68" s="46">
        <v>26477.022584247265</v>
      </c>
      <c r="HZ68" s="46">
        <v>22235.022584247265</v>
      </c>
      <c r="IA68" s="46">
        <v>4242</v>
      </c>
      <c r="IB68" s="46">
        <v>2000</v>
      </c>
      <c r="IC68" s="46">
        <v>0</v>
      </c>
      <c r="ID68" s="46">
        <v>0</v>
      </c>
      <c r="IE68" s="46">
        <v>0</v>
      </c>
      <c r="IF68" s="46">
        <v>0</v>
      </c>
      <c r="IG68" s="46">
        <v>28477.022584247265</v>
      </c>
      <c r="IH68" s="46">
        <v>0</v>
      </c>
      <c r="II68" s="46">
        <v>17849.007990699691</v>
      </c>
      <c r="IJ68" s="46">
        <v>-10628.014593547574</v>
      </c>
      <c r="IK68" s="46">
        <v>-11.196410610103646</v>
      </c>
      <c r="IO68" s="46">
        <v>32739</v>
      </c>
      <c r="IP68" s="46">
        <v>26705</v>
      </c>
      <c r="IQ68" s="46">
        <v>6034</v>
      </c>
      <c r="IR68" s="46">
        <v>5658</v>
      </c>
      <c r="IS68" s="46">
        <v>0</v>
      </c>
      <c r="IT68" s="46">
        <v>0</v>
      </c>
      <c r="IU68" s="46">
        <v>0</v>
      </c>
      <c r="IV68" s="46">
        <v>0</v>
      </c>
      <c r="IW68" s="46">
        <v>38397</v>
      </c>
      <c r="IX68" s="46">
        <v>0</v>
      </c>
      <c r="IY68" s="46">
        <v>-10628.014593547574</v>
      </c>
      <c r="IZ68" s="46">
        <v>-49025.014593547574</v>
      </c>
      <c r="JA68" s="46">
        <v>-38.303785134422668</v>
      </c>
      <c r="JD68" s="46">
        <v>32498</v>
      </c>
      <c r="JE68" s="46">
        <v>26691</v>
      </c>
      <c r="JF68" s="46">
        <v>5807</v>
      </c>
      <c r="JG68" s="46">
        <v>5826</v>
      </c>
      <c r="JH68" s="46">
        <v>0</v>
      </c>
      <c r="JI68" s="46">
        <v>0</v>
      </c>
      <c r="JJ68" s="46">
        <v>0</v>
      </c>
      <c r="JK68" s="46">
        <v>0</v>
      </c>
      <c r="JL68" s="46">
        <v>38324</v>
      </c>
      <c r="JM68" s="46">
        <v>0</v>
      </c>
      <c r="JN68" s="46">
        <v>-49025.014593547574</v>
      </c>
      <c r="JO68" s="46">
        <v>-87349.014593547574</v>
      </c>
      <c r="JP68" s="46">
        <v>-68.376746628912088</v>
      </c>
      <c r="JS68" s="46">
        <v>31164</v>
      </c>
      <c r="JT68" s="46">
        <v>25578</v>
      </c>
      <c r="JU68" s="46">
        <v>5586</v>
      </c>
      <c r="JV68" s="46">
        <v>5628</v>
      </c>
      <c r="JW68" s="46">
        <v>0</v>
      </c>
      <c r="JX68" s="46">
        <v>0</v>
      </c>
      <c r="JY68" s="46">
        <v>0</v>
      </c>
      <c r="JZ68" s="46">
        <v>0</v>
      </c>
      <c r="KA68" s="46">
        <v>36792</v>
      </c>
      <c r="KB68" s="46">
        <v>0</v>
      </c>
      <c r="KC68" s="46">
        <v>-87349.014593547574</v>
      </c>
      <c r="KD68" s="46">
        <v>-124141.01459354757</v>
      </c>
      <c r="KE68" s="46">
        <v>-101.22391927066828</v>
      </c>
      <c r="KH68" s="46">
        <v>0</v>
      </c>
      <c r="KI68" s="46">
        <v>0</v>
      </c>
      <c r="KJ68" s="46">
        <v>0</v>
      </c>
      <c r="KK68" s="46">
        <v>0</v>
      </c>
      <c r="KL68" s="46">
        <v>0</v>
      </c>
      <c r="KM68" s="46">
        <v>0</v>
      </c>
      <c r="KN68" s="46">
        <v>0</v>
      </c>
      <c r="KO68" s="46">
        <v>0</v>
      </c>
      <c r="KP68" s="46">
        <v>0</v>
      </c>
      <c r="KQ68" s="46">
        <v>0</v>
      </c>
      <c r="KR68" s="46">
        <v>-124141.01459354757</v>
      </c>
      <c r="KS68" s="46">
        <v>-124141.01459354757</v>
      </c>
      <c r="KT68" s="46">
        <v>0</v>
      </c>
      <c r="KW68" s="46">
        <v>0</v>
      </c>
      <c r="KX68" s="46">
        <v>0</v>
      </c>
      <c r="KY68" s="46">
        <v>0</v>
      </c>
      <c r="KZ68" s="46">
        <v>0</v>
      </c>
      <c r="LA68" s="46">
        <v>0</v>
      </c>
      <c r="LB68" s="46">
        <v>0</v>
      </c>
      <c r="LC68" s="46">
        <v>0</v>
      </c>
      <c r="LD68" s="46">
        <v>0</v>
      </c>
      <c r="LE68" s="46">
        <v>0</v>
      </c>
      <c r="LF68" s="46">
        <v>0</v>
      </c>
      <c r="LG68" s="46">
        <v>-124141.01459354757</v>
      </c>
      <c r="LH68" s="46">
        <v>-124141.01459354757</v>
      </c>
      <c r="LI68" s="46">
        <v>0</v>
      </c>
      <c r="LL68" s="46">
        <v>21717.341185474375</v>
      </c>
      <c r="LM68" s="46">
        <v>39093.650823825941</v>
      </c>
      <c r="LN68" s="46">
        <v>28477.022584247265</v>
      </c>
      <c r="LO68" s="46">
        <v>38397</v>
      </c>
      <c r="LP68" s="46">
        <v>38324</v>
      </c>
      <c r="LQ68" s="46">
        <v>36792</v>
      </c>
      <c r="LR68" s="46">
        <v>0</v>
      </c>
      <c r="LS68" s="46">
        <v>0</v>
      </c>
      <c r="LT68" s="46">
        <v>202801.01459354759</v>
      </c>
    </row>
    <row r="69" spans="1:334">
      <c r="A69" s="74">
        <v>310004070</v>
      </c>
      <c r="B69" s="74">
        <v>310004070</v>
      </c>
      <c r="C69" s="46" t="s">
        <v>225</v>
      </c>
      <c r="D69" s="98">
        <v>6713</v>
      </c>
      <c r="E69" s="98">
        <v>0</v>
      </c>
      <c r="F69" s="98"/>
      <c r="G69" s="98">
        <v>2298.6590354346986</v>
      </c>
      <c r="H69" s="98">
        <v>1278.28125</v>
      </c>
      <c r="I69" s="98">
        <v>372.37778543469869</v>
      </c>
      <c r="J69" s="98">
        <v>648</v>
      </c>
      <c r="K69" s="98">
        <v>0</v>
      </c>
      <c r="L69" s="98">
        <v>0</v>
      </c>
      <c r="M69" s="98">
        <v>0</v>
      </c>
      <c r="N69" s="98">
        <v>0</v>
      </c>
      <c r="O69" s="98"/>
      <c r="P69" s="98"/>
      <c r="Q69" s="98">
        <v>0</v>
      </c>
      <c r="R69" s="98"/>
      <c r="S69" s="98">
        <v>1271.4308075831082</v>
      </c>
      <c r="T69" s="98">
        <v>856.40625</v>
      </c>
      <c r="U69" s="98">
        <v>199.02455758310825</v>
      </c>
      <c r="V69" s="98">
        <v>216</v>
      </c>
      <c r="W69" s="98">
        <v>0</v>
      </c>
      <c r="X69" s="98">
        <v>0</v>
      </c>
      <c r="Y69" s="98">
        <v>0</v>
      </c>
      <c r="Z69" s="98">
        <v>0</v>
      </c>
      <c r="AA69" s="98"/>
      <c r="AB69" s="98"/>
      <c r="AC69" s="98">
        <v>0</v>
      </c>
      <c r="AD69" s="98"/>
      <c r="AE69" s="98">
        <v>939.86198901538125</v>
      </c>
      <c r="AF69" s="98">
        <v>856.40625</v>
      </c>
      <c r="AG69" s="98">
        <v>83.455739015381212</v>
      </c>
      <c r="AH69" s="98">
        <v>0</v>
      </c>
      <c r="AI69" s="98">
        <v>0</v>
      </c>
      <c r="AJ69" s="98">
        <v>0</v>
      </c>
      <c r="AK69" s="98">
        <v>0</v>
      </c>
      <c r="AL69" s="98">
        <v>0</v>
      </c>
      <c r="AM69" s="98"/>
      <c r="AN69" s="98"/>
      <c r="AO69" s="98">
        <v>0</v>
      </c>
      <c r="AP69" s="98"/>
      <c r="AQ69" s="98">
        <v>882.07757973151774</v>
      </c>
      <c r="AR69" s="98">
        <v>856.40625</v>
      </c>
      <c r="AS69" s="98">
        <v>25.671329731517723</v>
      </c>
      <c r="AT69" s="98">
        <v>0</v>
      </c>
      <c r="AU69" s="98">
        <v>0</v>
      </c>
      <c r="AV69" s="98">
        <v>0</v>
      </c>
      <c r="AW69" s="98">
        <v>0</v>
      </c>
      <c r="AX69" s="98">
        <v>0</v>
      </c>
      <c r="AY69" s="98"/>
      <c r="AZ69" s="98"/>
      <c r="BA69" s="98">
        <v>11000</v>
      </c>
      <c r="BB69" s="98"/>
      <c r="BC69" s="98">
        <v>2076.5288461538462</v>
      </c>
      <c r="BD69" s="98">
        <v>1059.2788461538462</v>
      </c>
      <c r="BE69" s="98">
        <v>892.25</v>
      </c>
      <c r="BF69" s="98">
        <v>125</v>
      </c>
      <c r="BG69" s="98">
        <v>0</v>
      </c>
      <c r="BH69" s="98">
        <v>0</v>
      </c>
      <c r="BI69" s="98">
        <v>0</v>
      </c>
      <c r="BJ69" s="98">
        <v>0</v>
      </c>
      <c r="BK69" s="98"/>
      <c r="BL69" s="98"/>
      <c r="BM69" s="46">
        <v>0</v>
      </c>
      <c r="BO69" s="98">
        <v>1650.5288461538462</v>
      </c>
      <c r="BP69" s="98">
        <v>1059.2788461538462</v>
      </c>
      <c r="BQ69" s="98">
        <v>466.25</v>
      </c>
      <c r="BR69" s="46">
        <v>125</v>
      </c>
      <c r="BS69" s="46">
        <v>0</v>
      </c>
      <c r="BT69" s="46">
        <v>0</v>
      </c>
      <c r="BU69" s="46">
        <v>0</v>
      </c>
      <c r="BV69" s="46">
        <v>0</v>
      </c>
      <c r="BY69" s="46">
        <v>0</v>
      </c>
      <c r="CA69" s="98">
        <v>1366.5288461538462</v>
      </c>
      <c r="CB69" s="98">
        <v>1059.2788461538462</v>
      </c>
      <c r="CC69" s="98">
        <v>182.25</v>
      </c>
      <c r="CD69" s="46">
        <v>125</v>
      </c>
      <c r="CE69" s="46">
        <v>0</v>
      </c>
      <c r="CF69" s="46">
        <v>0</v>
      </c>
      <c r="CG69" s="46">
        <v>0</v>
      </c>
      <c r="CH69" s="46">
        <v>0</v>
      </c>
      <c r="CK69" s="46">
        <v>0</v>
      </c>
      <c r="CM69" s="98">
        <v>1224.5288461538462</v>
      </c>
      <c r="CN69" s="98">
        <v>1059.2788461538462</v>
      </c>
      <c r="CO69" s="98">
        <v>40.25</v>
      </c>
      <c r="CP69" s="46">
        <v>125</v>
      </c>
      <c r="CQ69" s="46">
        <v>0</v>
      </c>
      <c r="CR69" s="46">
        <v>0</v>
      </c>
      <c r="CS69" s="46">
        <v>0</v>
      </c>
      <c r="CT69" s="46">
        <v>0</v>
      </c>
      <c r="CW69" s="46">
        <v>0</v>
      </c>
      <c r="CY69" s="98">
        <v>2450.0500000000002</v>
      </c>
      <c r="CZ69" s="98">
        <v>1515</v>
      </c>
      <c r="DA69" s="98">
        <v>810.05</v>
      </c>
      <c r="DB69" s="46">
        <v>125</v>
      </c>
      <c r="DC69" s="46">
        <v>0</v>
      </c>
      <c r="DD69" s="46">
        <v>0</v>
      </c>
      <c r="DE69" s="46">
        <v>0</v>
      </c>
      <c r="DF69" s="46">
        <v>0</v>
      </c>
      <c r="DI69" s="98">
        <v>0</v>
      </c>
      <c r="DJ69" s="98"/>
      <c r="DK69" s="98">
        <v>1565.15</v>
      </c>
      <c r="DL69" s="46">
        <v>1015</v>
      </c>
      <c r="DM69" s="46">
        <v>425.15</v>
      </c>
      <c r="DN69" s="46">
        <v>125</v>
      </c>
      <c r="DO69" s="46">
        <v>0</v>
      </c>
      <c r="DP69" s="46">
        <v>0</v>
      </c>
      <c r="DQ69" s="46">
        <v>0</v>
      </c>
      <c r="DR69" s="98">
        <v>0</v>
      </c>
      <c r="DS69" s="98"/>
      <c r="DU69" s="46">
        <v>0</v>
      </c>
      <c r="DW69" s="46">
        <v>808.55</v>
      </c>
      <c r="DX69" s="46">
        <v>515</v>
      </c>
      <c r="DY69" s="46">
        <v>168.55</v>
      </c>
      <c r="DZ69" s="46">
        <v>125</v>
      </c>
      <c r="EA69" s="46">
        <v>0</v>
      </c>
      <c r="EB69" s="46">
        <v>0</v>
      </c>
      <c r="EC69" s="46">
        <v>0</v>
      </c>
      <c r="ED69" s="46">
        <v>0</v>
      </c>
      <c r="EG69" s="46">
        <v>0</v>
      </c>
      <c r="EI69" s="46">
        <v>680.25</v>
      </c>
      <c r="EJ69" s="46">
        <v>515</v>
      </c>
      <c r="EK69" s="46">
        <v>40.25</v>
      </c>
      <c r="EL69" s="46">
        <v>125</v>
      </c>
      <c r="EM69" s="46">
        <v>0</v>
      </c>
      <c r="EN69" s="46">
        <v>0</v>
      </c>
      <c r="EO69" s="46">
        <v>0</v>
      </c>
      <c r="EP69" s="46">
        <v>0</v>
      </c>
      <c r="ES69" s="46">
        <v>0</v>
      </c>
      <c r="EU69" s="46">
        <v>8480.5</v>
      </c>
      <c r="EV69" s="46">
        <v>884</v>
      </c>
      <c r="EW69" s="46">
        <v>6844</v>
      </c>
      <c r="EX69" s="46">
        <v>752.5</v>
      </c>
      <c r="EY69" s="46">
        <v>0</v>
      </c>
      <c r="EZ69" s="46">
        <v>0</v>
      </c>
      <c r="FE69" s="46">
        <v>0</v>
      </c>
      <c r="FG69" s="46">
        <v>8480.5</v>
      </c>
      <c r="FH69" s="46">
        <v>884</v>
      </c>
      <c r="FI69" s="47">
        <v>6844</v>
      </c>
      <c r="FJ69" s="47">
        <v>752.5</v>
      </c>
      <c r="FK69" s="46">
        <v>0</v>
      </c>
      <c r="FL69" s="46">
        <v>0</v>
      </c>
      <c r="FQ69" s="46">
        <v>0</v>
      </c>
      <c r="FS69" s="46">
        <v>8480.5</v>
      </c>
      <c r="FT69" s="46">
        <v>884</v>
      </c>
      <c r="FU69" s="46">
        <v>6844</v>
      </c>
      <c r="FV69" s="46">
        <v>752.5</v>
      </c>
      <c r="FW69" s="46">
        <v>0</v>
      </c>
      <c r="FX69" s="46">
        <v>0</v>
      </c>
      <c r="GC69" s="46">
        <v>0</v>
      </c>
      <c r="GE69" s="46">
        <v>8480.5</v>
      </c>
      <c r="GF69" s="46">
        <v>884</v>
      </c>
      <c r="GG69" s="46">
        <v>6844</v>
      </c>
      <c r="GH69" s="46">
        <v>752.5</v>
      </c>
      <c r="GI69" s="46">
        <v>0</v>
      </c>
      <c r="GJ69" s="46">
        <v>0</v>
      </c>
      <c r="GO69" s="46">
        <v>4528.0294117647063</v>
      </c>
      <c r="GP69" s="46">
        <v>3847.5</v>
      </c>
      <c r="GQ69" s="46">
        <v>680.52941176470597</v>
      </c>
      <c r="GR69" s="46">
        <v>864</v>
      </c>
      <c r="GS69" s="46">
        <v>0</v>
      </c>
      <c r="GT69" s="46">
        <v>0</v>
      </c>
      <c r="GU69" s="46">
        <v>0</v>
      </c>
      <c r="GV69" s="46">
        <v>0</v>
      </c>
      <c r="GW69" s="46">
        <v>5392.0294117647063</v>
      </c>
      <c r="GY69" s="46">
        <v>0</v>
      </c>
      <c r="HA69" s="46">
        <v>6713</v>
      </c>
      <c r="HB69" s="46">
        <v>0</v>
      </c>
      <c r="HC69" s="46">
        <v>6713</v>
      </c>
      <c r="HD69" s="46">
        <v>1320.9705882352937</v>
      </c>
      <c r="HE69" s="46">
        <v>6.2723003988745978</v>
      </c>
      <c r="HF69" s="46">
        <v>0</v>
      </c>
      <c r="HG69" s="46">
        <v>45414</v>
      </c>
      <c r="HI69" s="46">
        <v>5818.1153846153848</v>
      </c>
      <c r="HJ69" s="46">
        <v>4237.1153846153848</v>
      </c>
      <c r="HK69" s="46">
        <v>1581</v>
      </c>
      <c r="HL69" s="46">
        <v>500</v>
      </c>
      <c r="HM69" s="46">
        <v>0</v>
      </c>
      <c r="HN69" s="46">
        <v>0</v>
      </c>
      <c r="HO69" s="46">
        <v>0</v>
      </c>
      <c r="HP69" s="46">
        <v>0</v>
      </c>
      <c r="HQ69" s="46">
        <v>6318.1153846153848</v>
      </c>
      <c r="HR69" s="46">
        <v>11000</v>
      </c>
      <c r="HS69" s="46">
        <v>12320.970588235294</v>
      </c>
      <c r="HT69" s="46">
        <v>6002.8552036199089</v>
      </c>
      <c r="HU69" s="46">
        <v>32.719050891823628</v>
      </c>
      <c r="HV69" s="46">
        <v>45414</v>
      </c>
      <c r="HW69" s="46">
        <v>0</v>
      </c>
      <c r="HY69" s="46">
        <v>5004</v>
      </c>
      <c r="HZ69" s="46">
        <v>3560</v>
      </c>
      <c r="IA69" s="46">
        <v>1443.9999999999998</v>
      </c>
      <c r="IB69" s="46">
        <v>500</v>
      </c>
      <c r="IC69" s="46">
        <v>0</v>
      </c>
      <c r="ID69" s="46">
        <v>0</v>
      </c>
      <c r="IE69" s="46">
        <v>0</v>
      </c>
      <c r="IF69" s="46">
        <v>0</v>
      </c>
      <c r="IG69" s="46">
        <v>5504</v>
      </c>
      <c r="IH69" s="46">
        <v>0</v>
      </c>
      <c r="II69" s="46">
        <v>6002.8552036199089</v>
      </c>
      <c r="IJ69" s="46">
        <v>498.85520361990893</v>
      </c>
      <c r="IK69" s="46">
        <v>2.7190508918236316</v>
      </c>
      <c r="IL69" s="46">
        <v>0</v>
      </c>
      <c r="IO69" s="46">
        <v>30912</v>
      </c>
      <c r="IP69" s="46">
        <v>3536</v>
      </c>
      <c r="IQ69" s="46">
        <v>27376</v>
      </c>
      <c r="IR69" s="46">
        <v>3010</v>
      </c>
      <c r="IS69" s="46">
        <v>0</v>
      </c>
      <c r="IT69" s="46">
        <v>0</v>
      </c>
      <c r="IU69" s="46">
        <v>0</v>
      </c>
      <c r="IV69" s="46">
        <v>0</v>
      </c>
      <c r="IW69" s="46">
        <v>33922</v>
      </c>
      <c r="IY69" s="46">
        <v>498.85520361990893</v>
      </c>
      <c r="IZ69" s="46">
        <v>-33423.144796380089</v>
      </c>
      <c r="JA69" s="46">
        <v>-29.558821528547924</v>
      </c>
      <c r="JD69" s="46">
        <v>30080</v>
      </c>
      <c r="JE69" s="46">
        <v>3565</v>
      </c>
      <c r="JF69" s="46">
        <v>26515</v>
      </c>
      <c r="JG69" s="46">
        <v>3098</v>
      </c>
      <c r="JH69" s="46">
        <v>0</v>
      </c>
      <c r="JI69" s="46" t="s">
        <v>1086</v>
      </c>
      <c r="JK69" s="46">
        <v>0</v>
      </c>
      <c r="JL69" s="46">
        <v>33178</v>
      </c>
      <c r="JN69" s="46">
        <v>-33423.144796380089</v>
      </c>
      <c r="JO69" s="46">
        <v>-66601.144796380089</v>
      </c>
      <c r="JP69" s="46">
        <v>-60.221663267568957</v>
      </c>
      <c r="JS69" s="46">
        <v>29652</v>
      </c>
      <c r="JT69" s="46">
        <v>3472</v>
      </c>
      <c r="JU69" s="46">
        <v>26180</v>
      </c>
      <c r="JV69" s="46">
        <v>2991</v>
      </c>
      <c r="JW69" s="46">
        <v>0</v>
      </c>
      <c r="KA69" s="46">
        <v>32643</v>
      </c>
      <c r="KC69" s="46">
        <v>-66601.144796380089</v>
      </c>
      <c r="KD69" s="46">
        <v>-99244.144796380089</v>
      </c>
      <c r="KE69" s="46">
        <v>-91.208661700560697</v>
      </c>
      <c r="KH69" s="46">
        <v>0</v>
      </c>
      <c r="KI69" s="46">
        <v>0</v>
      </c>
      <c r="KJ69" s="46">
        <v>0</v>
      </c>
      <c r="KK69" s="46">
        <v>0</v>
      </c>
      <c r="KL69" s="46">
        <v>0</v>
      </c>
      <c r="KP69" s="46">
        <v>0</v>
      </c>
      <c r="KR69" s="46">
        <v>-99244.144796380089</v>
      </c>
      <c r="KS69" s="46">
        <v>-99244.144796380089</v>
      </c>
      <c r="KT69" s="46">
        <v>0</v>
      </c>
      <c r="KW69" s="46">
        <v>0</v>
      </c>
      <c r="KX69" s="46">
        <v>0</v>
      </c>
      <c r="KY69" s="46">
        <v>0</v>
      </c>
      <c r="KZ69" s="46">
        <v>0</v>
      </c>
      <c r="LA69" s="46">
        <v>0</v>
      </c>
      <c r="LE69" s="46">
        <v>0</v>
      </c>
      <c r="LG69" s="46">
        <v>-99244.144796380089</v>
      </c>
      <c r="LH69" s="46">
        <v>-99244.144796380089</v>
      </c>
      <c r="LI69" s="46">
        <v>0</v>
      </c>
      <c r="LL69" s="46">
        <v>5392.0294117647063</v>
      </c>
      <c r="LM69" s="46">
        <v>6318.1153846153848</v>
      </c>
      <c r="LN69" s="46">
        <v>5504</v>
      </c>
      <c r="LO69" s="46">
        <v>33922</v>
      </c>
      <c r="LP69" s="46">
        <v>33178</v>
      </c>
      <c r="LQ69" s="46">
        <v>32643</v>
      </c>
      <c r="LR69" s="46">
        <v>0</v>
      </c>
      <c r="LS69" s="46">
        <v>0</v>
      </c>
      <c r="LT69" s="46">
        <v>116957.14479638009</v>
      </c>
      <c r="LV69" s="46" t="s">
        <v>344</v>
      </c>
    </row>
    <row r="70" spans="1:334">
      <c r="A70" s="74">
        <v>310004069</v>
      </c>
      <c r="B70" s="74">
        <v>310004069</v>
      </c>
      <c r="C70" s="46" t="s">
        <v>224</v>
      </c>
      <c r="D70" s="98">
        <v>15438</v>
      </c>
      <c r="E70" s="98">
        <v>0</v>
      </c>
      <c r="F70" s="98"/>
      <c r="G70" s="98">
        <v>9317.0049660172044</v>
      </c>
      <c r="H70" s="98">
        <v>9317.0049660172044</v>
      </c>
      <c r="I70" s="98">
        <v>0</v>
      </c>
      <c r="J70" s="98">
        <v>0</v>
      </c>
      <c r="K70" s="98">
        <v>0</v>
      </c>
      <c r="L70" s="98">
        <v>0</v>
      </c>
      <c r="M70" s="98">
        <v>0</v>
      </c>
      <c r="N70" s="98">
        <v>0</v>
      </c>
      <c r="O70" s="98"/>
      <c r="P70" s="98"/>
      <c r="Q70" s="98">
        <v>0</v>
      </c>
      <c r="R70" s="98"/>
      <c r="S70" s="98">
        <v>8182.3289483076032</v>
      </c>
      <c r="T70" s="98">
        <v>8182.3289483076032</v>
      </c>
      <c r="U70" s="98">
        <v>0</v>
      </c>
      <c r="V70" s="98">
        <v>0</v>
      </c>
      <c r="W70" s="98">
        <v>0</v>
      </c>
      <c r="X70" s="98">
        <v>0</v>
      </c>
      <c r="Y70" s="98">
        <v>0</v>
      </c>
      <c r="Z70" s="98">
        <v>0</v>
      </c>
      <c r="AA70" s="98"/>
      <c r="AB70" s="98"/>
      <c r="AC70" s="98">
        <v>25000</v>
      </c>
      <c r="AD70" s="98"/>
      <c r="AE70" s="98">
        <v>7141.1541303405957</v>
      </c>
      <c r="AF70" s="98">
        <v>7141.1541303405957</v>
      </c>
      <c r="AG70" s="98">
        <v>0</v>
      </c>
      <c r="AH70" s="98">
        <v>0</v>
      </c>
      <c r="AI70" s="98">
        <v>0</v>
      </c>
      <c r="AJ70" s="98">
        <v>0</v>
      </c>
      <c r="AK70" s="98">
        <v>0</v>
      </c>
      <c r="AL70" s="98">
        <v>0</v>
      </c>
      <c r="AM70" s="98"/>
      <c r="AN70" s="98"/>
      <c r="AO70" s="98">
        <v>0</v>
      </c>
      <c r="AP70" s="98"/>
      <c r="AQ70" s="98">
        <v>5858.4345463718882</v>
      </c>
      <c r="AR70" s="98">
        <v>5858.4345463718882</v>
      </c>
      <c r="AS70" s="98">
        <v>0</v>
      </c>
      <c r="AT70" s="98">
        <v>0</v>
      </c>
      <c r="AU70" s="98">
        <v>0</v>
      </c>
      <c r="AV70" s="98">
        <v>0</v>
      </c>
      <c r="AW70" s="98">
        <v>0</v>
      </c>
      <c r="AX70" s="98">
        <v>0</v>
      </c>
      <c r="AY70" s="98"/>
      <c r="AZ70" s="98"/>
      <c r="BA70" s="98">
        <v>0</v>
      </c>
      <c r="BB70" s="98"/>
      <c r="BC70" s="98">
        <v>4655.270621188105</v>
      </c>
      <c r="BD70" s="98">
        <v>4655.270621188105</v>
      </c>
      <c r="BE70" s="98">
        <v>0</v>
      </c>
      <c r="BF70" s="98">
        <v>0</v>
      </c>
      <c r="BG70" s="98">
        <v>0</v>
      </c>
      <c r="BH70" s="98">
        <v>0</v>
      </c>
      <c r="BI70" s="98">
        <v>0</v>
      </c>
      <c r="BJ70" s="98">
        <v>0</v>
      </c>
      <c r="BK70" s="98"/>
      <c r="BL70" s="98"/>
      <c r="BM70" s="46">
        <v>0</v>
      </c>
      <c r="BO70" s="98">
        <v>4526.0699501089966</v>
      </c>
      <c r="BP70" s="98">
        <v>4526.0699501089966</v>
      </c>
      <c r="BQ70" s="98">
        <v>0</v>
      </c>
      <c r="BR70" s="46">
        <v>0</v>
      </c>
      <c r="BS70" s="46">
        <v>0</v>
      </c>
      <c r="BT70" s="46">
        <v>0</v>
      </c>
      <c r="BU70" s="46">
        <v>0</v>
      </c>
      <c r="BV70" s="46">
        <v>0</v>
      </c>
      <c r="BY70" s="46">
        <v>25000</v>
      </c>
      <c r="CA70" s="98">
        <v>4227.0183079900089</v>
      </c>
      <c r="CB70" s="98">
        <v>4227.0183079900089</v>
      </c>
      <c r="CC70" s="98">
        <v>0</v>
      </c>
      <c r="CD70" s="46">
        <v>0</v>
      </c>
      <c r="CE70" s="46">
        <v>0</v>
      </c>
      <c r="CF70" s="46">
        <v>0</v>
      </c>
      <c r="CG70" s="46">
        <v>0</v>
      </c>
      <c r="CH70" s="46">
        <v>0</v>
      </c>
      <c r="CK70" s="46">
        <v>0</v>
      </c>
      <c r="CM70" s="98">
        <v>2426.6810880352064</v>
      </c>
      <c r="CN70" s="98">
        <v>2426.6810880352064</v>
      </c>
      <c r="CO70" s="98">
        <v>0</v>
      </c>
      <c r="CP70" s="46">
        <v>0</v>
      </c>
      <c r="CQ70" s="46">
        <v>0</v>
      </c>
      <c r="CR70" s="46">
        <v>0</v>
      </c>
      <c r="CS70" s="46">
        <v>0</v>
      </c>
      <c r="CT70" s="46">
        <v>0</v>
      </c>
      <c r="CW70" s="46">
        <v>0</v>
      </c>
      <c r="CY70" s="98">
        <v>3343.3510208079733</v>
      </c>
      <c r="CZ70" s="98">
        <v>3343.3510208079733</v>
      </c>
      <c r="DA70" s="98">
        <v>0</v>
      </c>
      <c r="DB70" s="46">
        <v>0</v>
      </c>
      <c r="DC70" s="46">
        <v>0</v>
      </c>
      <c r="DD70" s="46">
        <v>0</v>
      </c>
      <c r="DE70" s="46">
        <v>0</v>
      </c>
      <c r="DF70" s="46">
        <v>0</v>
      </c>
      <c r="DI70" s="98">
        <v>0</v>
      </c>
      <c r="DJ70" s="98"/>
      <c r="DK70" s="98">
        <v>3479.3510208079733</v>
      </c>
      <c r="DL70" s="46">
        <v>3479.3510208079733</v>
      </c>
      <c r="DM70" s="46">
        <v>0</v>
      </c>
      <c r="DN70" s="46">
        <v>0</v>
      </c>
      <c r="DO70" s="46">
        <v>0</v>
      </c>
      <c r="DP70" s="46">
        <v>0</v>
      </c>
      <c r="DQ70" s="46">
        <v>0</v>
      </c>
      <c r="DR70" s="98">
        <v>0</v>
      </c>
      <c r="DS70" s="98"/>
      <c r="DU70" s="46">
        <v>0</v>
      </c>
      <c r="DW70" s="46">
        <v>5364.3084011961646</v>
      </c>
      <c r="DX70" s="46">
        <v>5364.3084011961646</v>
      </c>
      <c r="DY70" s="46">
        <v>0</v>
      </c>
      <c r="DZ70" s="46">
        <v>0</v>
      </c>
      <c r="EA70" s="46">
        <v>0</v>
      </c>
      <c r="EB70" s="46">
        <v>0</v>
      </c>
      <c r="EC70" s="46">
        <v>0</v>
      </c>
      <c r="ED70" s="46">
        <v>0</v>
      </c>
      <c r="EG70" s="46">
        <v>0</v>
      </c>
      <c r="EI70" s="46">
        <v>6165.252610703028</v>
      </c>
      <c r="EJ70" s="46">
        <v>6165.252610703028</v>
      </c>
      <c r="EK70" s="46">
        <v>0</v>
      </c>
      <c r="EL70" s="46">
        <v>0</v>
      </c>
      <c r="EM70" s="46">
        <v>0</v>
      </c>
      <c r="EN70" s="46">
        <v>0</v>
      </c>
      <c r="EO70" s="46">
        <v>0</v>
      </c>
      <c r="EP70" s="46">
        <v>0</v>
      </c>
      <c r="ES70" s="46">
        <v>0</v>
      </c>
      <c r="EU70" s="46">
        <v>6051.25</v>
      </c>
      <c r="EV70" s="46">
        <v>6051.25</v>
      </c>
      <c r="EW70" s="46">
        <v>0</v>
      </c>
      <c r="EX70" s="46">
        <v>0</v>
      </c>
      <c r="EY70" s="46">
        <v>0</v>
      </c>
      <c r="EZ70" s="46">
        <v>0</v>
      </c>
      <c r="FE70" s="46">
        <v>0</v>
      </c>
      <c r="FG70" s="46">
        <v>6051.25</v>
      </c>
      <c r="FH70" s="46">
        <v>6051.25</v>
      </c>
      <c r="FI70" s="47">
        <v>0</v>
      </c>
      <c r="FJ70" s="47">
        <v>0</v>
      </c>
      <c r="FK70" s="46">
        <v>0</v>
      </c>
      <c r="FL70" s="46">
        <v>0</v>
      </c>
      <c r="FQ70" s="46">
        <v>0</v>
      </c>
      <c r="FS70" s="46">
        <v>6051.25</v>
      </c>
      <c r="FT70" s="46">
        <v>6051.25</v>
      </c>
      <c r="FU70" s="46">
        <v>0</v>
      </c>
      <c r="FV70" s="46">
        <v>0</v>
      </c>
      <c r="FW70" s="46">
        <v>0</v>
      </c>
      <c r="FX70" s="46">
        <v>0</v>
      </c>
      <c r="GC70" s="46">
        <v>0</v>
      </c>
      <c r="GE70" s="46">
        <v>6051.25</v>
      </c>
      <c r="GF70" s="46">
        <v>6051.25</v>
      </c>
      <c r="GG70" s="46">
        <v>0</v>
      </c>
      <c r="GH70" s="46">
        <v>0</v>
      </c>
      <c r="GI70" s="46">
        <v>0</v>
      </c>
      <c r="GJ70" s="46">
        <v>0</v>
      </c>
      <c r="GO70" s="46">
        <v>30498.922591037295</v>
      </c>
      <c r="GP70" s="46">
        <v>30498.922591037295</v>
      </c>
      <c r="GQ70" s="46">
        <v>0</v>
      </c>
      <c r="GR70" s="46">
        <v>0</v>
      </c>
      <c r="GS70" s="46">
        <v>0</v>
      </c>
      <c r="GT70" s="46">
        <v>0</v>
      </c>
      <c r="GU70" s="46">
        <v>0</v>
      </c>
      <c r="GV70" s="46">
        <v>0</v>
      </c>
      <c r="GW70" s="46">
        <v>30498.922591037295</v>
      </c>
      <c r="GY70" s="46">
        <v>0</v>
      </c>
      <c r="HA70" s="46">
        <v>15438</v>
      </c>
      <c r="HB70" s="46">
        <v>25000</v>
      </c>
      <c r="HC70" s="46">
        <v>40438</v>
      </c>
      <c r="HD70" s="46">
        <v>9939.0774089627048</v>
      </c>
      <c r="HE70" s="46">
        <v>18.829906516447</v>
      </c>
      <c r="HF70" s="46">
        <v>45396</v>
      </c>
      <c r="HG70" s="46">
        <v>45428</v>
      </c>
      <c r="HI70" s="46">
        <v>15835.039967322316</v>
      </c>
      <c r="HJ70" s="46">
        <v>15835.039967322316</v>
      </c>
      <c r="HK70" s="46">
        <v>0</v>
      </c>
      <c r="HL70" s="46">
        <v>0</v>
      </c>
      <c r="HM70" s="46">
        <v>0</v>
      </c>
      <c r="HN70" s="46">
        <v>0</v>
      </c>
      <c r="HO70" s="46">
        <v>0</v>
      </c>
      <c r="HP70" s="46">
        <v>0</v>
      </c>
      <c r="HQ70" s="46">
        <v>15835.039967322316</v>
      </c>
      <c r="HR70" s="46">
        <v>25000</v>
      </c>
      <c r="HS70" s="46">
        <v>34939.077408962708</v>
      </c>
      <c r="HT70" s="46">
        <v>19104.037441640394</v>
      </c>
      <c r="HU70" s="46">
        <v>31.228907387497252</v>
      </c>
      <c r="HV70" s="46">
        <v>45428</v>
      </c>
      <c r="HW70" s="46">
        <v>0</v>
      </c>
      <c r="HY70" s="46">
        <v>18352.26305351514</v>
      </c>
      <c r="HZ70" s="46">
        <v>18352.26305351514</v>
      </c>
      <c r="IA70" s="46">
        <v>0</v>
      </c>
      <c r="IB70" s="46">
        <v>0</v>
      </c>
      <c r="IC70" s="46">
        <v>0</v>
      </c>
      <c r="ID70" s="46">
        <v>0</v>
      </c>
      <c r="IE70" s="46">
        <v>0</v>
      </c>
      <c r="IF70" s="46">
        <v>0</v>
      </c>
      <c r="IG70" s="46">
        <v>18352.26305351514</v>
      </c>
      <c r="IH70" s="46">
        <v>0</v>
      </c>
      <c r="II70" s="46">
        <v>19104.037441640394</v>
      </c>
      <c r="IJ70" s="46">
        <v>751.77438812525361</v>
      </c>
      <c r="IK70" s="46">
        <v>1.2289073874972507</v>
      </c>
      <c r="IO70" s="46">
        <v>24205</v>
      </c>
      <c r="IP70" s="46">
        <v>24205</v>
      </c>
      <c r="IQ70" s="46">
        <v>0</v>
      </c>
      <c r="IR70" s="46">
        <v>0</v>
      </c>
      <c r="IS70" s="46">
        <v>0</v>
      </c>
      <c r="IT70" s="46">
        <v>0</v>
      </c>
      <c r="IU70" s="46">
        <v>0</v>
      </c>
      <c r="IV70" s="46">
        <v>0</v>
      </c>
      <c r="IW70" s="46">
        <v>24205</v>
      </c>
      <c r="IY70" s="46">
        <v>751.77438812525361</v>
      </c>
      <c r="IZ70" s="46">
        <v>-23453.225611874746</v>
      </c>
      <c r="JA70" s="46">
        <v>-29.068240791416748</v>
      </c>
      <c r="JD70" s="46">
        <v>24569</v>
      </c>
      <c r="JE70" s="46">
        <v>24569</v>
      </c>
      <c r="JF70" s="46">
        <v>0</v>
      </c>
      <c r="JG70" s="46">
        <v>0</v>
      </c>
      <c r="JH70" s="46">
        <v>0</v>
      </c>
      <c r="JI70" s="46" t="s">
        <v>1086</v>
      </c>
      <c r="JK70" s="46">
        <v>0</v>
      </c>
      <c r="JL70" s="46">
        <v>24569</v>
      </c>
      <c r="JN70" s="46">
        <v>-23453.225611874746</v>
      </c>
      <c r="JO70" s="46">
        <v>-48022.225611874746</v>
      </c>
      <c r="JP70" s="46">
        <v>-58.637582659295958</v>
      </c>
      <c r="JS70" s="46">
        <v>22762</v>
      </c>
      <c r="JT70" s="46">
        <v>22762</v>
      </c>
      <c r="JU70" s="46">
        <v>0</v>
      </c>
      <c r="JV70" s="46">
        <v>0</v>
      </c>
      <c r="JW70" s="46">
        <v>0</v>
      </c>
      <c r="KA70" s="46">
        <v>22762</v>
      </c>
      <c r="KC70" s="46">
        <v>-48022.225611874746</v>
      </c>
      <c r="KD70" s="46">
        <v>-70784.225611874746</v>
      </c>
      <c r="KE70" s="46">
        <v>-93.292626674116605</v>
      </c>
      <c r="KH70" s="46">
        <v>0</v>
      </c>
      <c r="KI70" s="46">
        <v>0</v>
      </c>
      <c r="KJ70" s="46">
        <v>0</v>
      </c>
      <c r="KK70" s="46">
        <v>0</v>
      </c>
      <c r="KL70" s="46">
        <v>0</v>
      </c>
      <c r="KP70" s="46">
        <v>0</v>
      </c>
      <c r="KR70" s="46">
        <v>-70784.225611874746</v>
      </c>
      <c r="KS70" s="46">
        <v>-70784.225611874746</v>
      </c>
      <c r="KT70" s="46">
        <v>0</v>
      </c>
      <c r="KW70" s="46">
        <v>0</v>
      </c>
      <c r="KX70" s="46">
        <v>0</v>
      </c>
      <c r="KY70" s="46">
        <v>0</v>
      </c>
      <c r="KZ70" s="46">
        <v>0</v>
      </c>
      <c r="LA70" s="46">
        <v>0</v>
      </c>
      <c r="LE70" s="46">
        <v>0</v>
      </c>
      <c r="LG70" s="46">
        <v>-70784.225611874746</v>
      </c>
      <c r="LH70" s="46">
        <v>-70784.225611874746</v>
      </c>
      <c r="LI70" s="46">
        <v>0</v>
      </c>
      <c r="LL70" s="46">
        <v>30498.922591037295</v>
      </c>
      <c r="LM70" s="46">
        <v>15835.039967322316</v>
      </c>
      <c r="LN70" s="46">
        <v>18352.26305351514</v>
      </c>
      <c r="LO70" s="46">
        <v>24205</v>
      </c>
      <c r="LP70" s="46">
        <v>24569</v>
      </c>
      <c r="LQ70" s="46">
        <v>22762</v>
      </c>
      <c r="LR70" s="46">
        <v>0</v>
      </c>
      <c r="LS70" s="46">
        <v>0</v>
      </c>
      <c r="LT70" s="46">
        <v>136222.22561187475</v>
      </c>
      <c r="LV70" s="46" t="s">
        <v>344</v>
      </c>
    </row>
    <row r="71" spans="1:334">
      <c r="A71" s="74">
        <v>310004418</v>
      </c>
      <c r="B71" s="74" t="s">
        <v>1057</v>
      </c>
      <c r="C71" s="46" t="s">
        <v>1081</v>
      </c>
      <c r="D71" s="98">
        <v>0</v>
      </c>
      <c r="E71" s="98">
        <v>0</v>
      </c>
      <c r="F71" s="98"/>
      <c r="G71" s="98">
        <v>0</v>
      </c>
      <c r="H71" s="98">
        <v>0</v>
      </c>
      <c r="I71" s="98">
        <v>0</v>
      </c>
      <c r="J71" s="98">
        <v>0</v>
      </c>
      <c r="K71" s="98">
        <v>0</v>
      </c>
      <c r="L71" s="98">
        <v>0</v>
      </c>
      <c r="M71" s="98">
        <v>0</v>
      </c>
      <c r="N71" s="98">
        <v>0</v>
      </c>
      <c r="O71" s="98"/>
      <c r="P71" s="98"/>
      <c r="Q71" s="98">
        <v>0</v>
      </c>
      <c r="R71" s="98"/>
      <c r="S71" s="98">
        <v>0</v>
      </c>
      <c r="T71" s="98">
        <v>0</v>
      </c>
      <c r="U71" s="98">
        <v>0</v>
      </c>
      <c r="V71" s="98">
        <v>0</v>
      </c>
      <c r="W71" s="98">
        <v>0</v>
      </c>
      <c r="X71" s="98">
        <v>0</v>
      </c>
      <c r="Y71" s="98">
        <v>0</v>
      </c>
      <c r="Z71" s="98">
        <v>0</v>
      </c>
      <c r="AA71" s="98"/>
      <c r="AB71" s="98"/>
      <c r="AC71" s="98">
        <v>0</v>
      </c>
      <c r="AD71" s="98"/>
      <c r="AE71" s="98">
        <v>0</v>
      </c>
      <c r="AF71" s="98">
        <v>0</v>
      </c>
      <c r="AG71" s="98">
        <v>0</v>
      </c>
      <c r="AH71" s="98">
        <v>0</v>
      </c>
      <c r="AI71" s="98">
        <v>0</v>
      </c>
      <c r="AJ71" s="98">
        <v>0</v>
      </c>
      <c r="AK71" s="98">
        <v>0</v>
      </c>
      <c r="AL71" s="98">
        <v>0</v>
      </c>
      <c r="AM71" s="98"/>
      <c r="AN71" s="98"/>
      <c r="AO71" s="98">
        <v>0</v>
      </c>
      <c r="AP71" s="98"/>
      <c r="AQ71" s="98">
        <v>0</v>
      </c>
      <c r="AR71" s="98">
        <v>0</v>
      </c>
      <c r="AS71" s="98">
        <v>0</v>
      </c>
      <c r="AT71" s="98">
        <v>0</v>
      </c>
      <c r="AU71" s="98">
        <v>0</v>
      </c>
      <c r="AV71" s="98">
        <v>0</v>
      </c>
      <c r="AW71" s="98">
        <v>0</v>
      </c>
      <c r="AX71" s="98">
        <v>0</v>
      </c>
      <c r="AY71" s="98"/>
      <c r="AZ71" s="98"/>
      <c r="BA71" s="98">
        <v>0</v>
      </c>
      <c r="BB71" s="98"/>
      <c r="BC71" s="98">
        <v>0</v>
      </c>
      <c r="BD71" s="98">
        <v>0</v>
      </c>
      <c r="BE71" s="98">
        <v>0</v>
      </c>
      <c r="BF71" s="98">
        <v>0</v>
      </c>
      <c r="BG71" s="98">
        <v>0</v>
      </c>
      <c r="BH71" s="98">
        <v>0</v>
      </c>
      <c r="BI71" s="98">
        <v>0</v>
      </c>
      <c r="BJ71" s="98">
        <v>0</v>
      </c>
      <c r="BK71" s="98"/>
      <c r="BL71" s="98"/>
      <c r="BM71" s="46">
        <v>0</v>
      </c>
      <c r="BO71" s="98">
        <v>0</v>
      </c>
      <c r="BP71" s="98">
        <v>0</v>
      </c>
      <c r="BQ71" s="98">
        <v>0</v>
      </c>
      <c r="BR71" s="46">
        <v>0</v>
      </c>
      <c r="BS71" s="46">
        <v>0</v>
      </c>
      <c r="BT71" s="46">
        <v>0</v>
      </c>
      <c r="BU71" s="46">
        <v>0</v>
      </c>
      <c r="BV71" s="46">
        <v>0</v>
      </c>
      <c r="BY71" s="46">
        <v>0</v>
      </c>
      <c r="CA71" s="98">
        <v>0</v>
      </c>
      <c r="CB71" s="98">
        <v>0</v>
      </c>
      <c r="CC71" s="98">
        <v>0</v>
      </c>
      <c r="CD71" s="46">
        <v>0</v>
      </c>
      <c r="CE71" s="46">
        <v>0</v>
      </c>
      <c r="CF71" s="46">
        <v>0</v>
      </c>
      <c r="CG71" s="46">
        <v>0</v>
      </c>
      <c r="CH71" s="46">
        <v>0</v>
      </c>
      <c r="CK71" s="46">
        <v>0</v>
      </c>
      <c r="CM71" s="98">
        <v>0</v>
      </c>
      <c r="CN71" s="98">
        <v>0</v>
      </c>
      <c r="CO71" s="98">
        <v>0</v>
      </c>
      <c r="CP71" s="46">
        <v>0</v>
      </c>
      <c r="CQ71" s="46">
        <v>0</v>
      </c>
      <c r="CR71" s="46">
        <v>0</v>
      </c>
      <c r="CS71" s="46">
        <v>0</v>
      </c>
      <c r="CT71" s="46">
        <v>0</v>
      </c>
      <c r="CW71" s="46">
        <v>0</v>
      </c>
      <c r="CY71" s="98">
        <v>0</v>
      </c>
      <c r="CZ71" s="98">
        <v>0</v>
      </c>
      <c r="DA71" s="98">
        <v>0</v>
      </c>
      <c r="DB71" s="46">
        <v>0</v>
      </c>
      <c r="DC71" s="46">
        <v>0</v>
      </c>
      <c r="DD71" s="46">
        <v>0</v>
      </c>
      <c r="DE71" s="46">
        <v>0</v>
      </c>
      <c r="DF71" s="46">
        <v>0</v>
      </c>
      <c r="DI71" s="98">
        <v>0</v>
      </c>
      <c r="DJ71" s="98"/>
      <c r="DK71" s="98">
        <v>0</v>
      </c>
      <c r="DL71" s="46">
        <v>0</v>
      </c>
      <c r="DM71" s="46">
        <v>0</v>
      </c>
      <c r="DN71" s="46">
        <v>0</v>
      </c>
      <c r="DO71" s="46">
        <v>0</v>
      </c>
      <c r="DP71" s="46">
        <v>0</v>
      </c>
      <c r="DQ71" s="46">
        <v>0</v>
      </c>
      <c r="DR71" s="98">
        <v>0</v>
      </c>
      <c r="DS71" s="98"/>
      <c r="DU71" s="46">
        <v>0</v>
      </c>
      <c r="DW71" s="46">
        <v>0</v>
      </c>
      <c r="DX71" s="46">
        <v>0</v>
      </c>
      <c r="DY71" s="46">
        <v>0</v>
      </c>
      <c r="DZ71" s="46">
        <v>0</v>
      </c>
      <c r="EA71" s="46">
        <v>0</v>
      </c>
      <c r="EB71" s="46">
        <v>0</v>
      </c>
      <c r="EC71" s="46">
        <v>0</v>
      </c>
      <c r="ED71" s="46">
        <v>0</v>
      </c>
      <c r="EG71" s="46">
        <v>0</v>
      </c>
      <c r="EI71" s="46">
        <v>0</v>
      </c>
      <c r="EJ71" s="46">
        <v>0</v>
      </c>
      <c r="EK71" s="46">
        <v>0</v>
      </c>
      <c r="EL71" s="46">
        <v>0</v>
      </c>
      <c r="EM71" s="46">
        <v>0</v>
      </c>
      <c r="EN71" s="46">
        <v>0</v>
      </c>
      <c r="EO71" s="46">
        <v>0</v>
      </c>
      <c r="EP71" s="46">
        <v>0</v>
      </c>
      <c r="ES71" s="46">
        <v>0</v>
      </c>
      <c r="EU71" s="46">
        <v>0</v>
      </c>
      <c r="EV71" s="46">
        <v>0</v>
      </c>
      <c r="EW71" s="46">
        <v>0</v>
      </c>
      <c r="EX71" s="46">
        <v>0</v>
      </c>
      <c r="EY71" s="46">
        <v>0</v>
      </c>
      <c r="EZ71" s="46">
        <v>0</v>
      </c>
      <c r="FE71" s="46">
        <v>0</v>
      </c>
      <c r="FG71" s="46">
        <v>0</v>
      </c>
      <c r="FH71" s="46">
        <v>0</v>
      </c>
      <c r="FI71" s="47">
        <v>0</v>
      </c>
      <c r="FJ71" s="47">
        <v>0</v>
      </c>
      <c r="FK71" s="46">
        <v>0</v>
      </c>
      <c r="FL71" s="46">
        <v>0</v>
      </c>
      <c r="FQ71" s="46">
        <v>0</v>
      </c>
      <c r="FS71" s="46">
        <v>0</v>
      </c>
      <c r="FT71" s="46">
        <v>0</v>
      </c>
      <c r="FU71" s="46">
        <v>0</v>
      </c>
      <c r="FV71" s="46">
        <v>0</v>
      </c>
      <c r="FW71" s="46">
        <v>0</v>
      </c>
      <c r="FX71" s="46">
        <v>0</v>
      </c>
      <c r="GC71" s="46">
        <v>0</v>
      </c>
      <c r="GE71" s="46">
        <v>0</v>
      </c>
      <c r="GF71" s="46">
        <v>0</v>
      </c>
      <c r="GG71" s="46">
        <v>0</v>
      </c>
      <c r="GH71" s="46">
        <v>0</v>
      </c>
      <c r="GI71" s="46">
        <v>0</v>
      </c>
      <c r="GJ71" s="46">
        <v>0</v>
      </c>
      <c r="GO71" s="46">
        <v>0</v>
      </c>
      <c r="GP71" s="46">
        <v>0</v>
      </c>
      <c r="GQ71" s="46">
        <v>0</v>
      </c>
      <c r="GR71" s="46">
        <v>0</v>
      </c>
      <c r="GS71" s="46">
        <v>0</v>
      </c>
      <c r="GT71" s="46">
        <v>0</v>
      </c>
      <c r="GU71" s="46">
        <v>0</v>
      </c>
      <c r="GV71" s="46">
        <v>0</v>
      </c>
      <c r="GW71" s="46">
        <v>0</v>
      </c>
      <c r="GY71" s="46">
        <v>0</v>
      </c>
      <c r="HA71" s="46">
        <v>0</v>
      </c>
      <c r="HB71" s="46">
        <v>0</v>
      </c>
      <c r="HC71" s="46">
        <v>0</v>
      </c>
      <c r="HD71" s="46">
        <v>0</v>
      </c>
      <c r="HE71" s="46">
        <v>0</v>
      </c>
      <c r="HI71" s="46">
        <v>0</v>
      </c>
      <c r="HJ71" s="46">
        <v>0</v>
      </c>
      <c r="HK71" s="46">
        <v>0</v>
      </c>
      <c r="HL71" s="46">
        <v>0</v>
      </c>
      <c r="HM71" s="46">
        <v>0</v>
      </c>
      <c r="HN71" s="46">
        <v>0</v>
      </c>
      <c r="HO71" s="46">
        <v>0</v>
      </c>
      <c r="HP71" s="46">
        <v>0</v>
      </c>
      <c r="HQ71" s="46">
        <v>0</v>
      </c>
      <c r="HR71" s="46">
        <v>0</v>
      </c>
      <c r="HS71" s="46">
        <v>0</v>
      </c>
      <c r="HT71" s="46">
        <v>0</v>
      </c>
      <c r="HU71" s="46">
        <v>0</v>
      </c>
      <c r="HY71" s="46">
        <v>0</v>
      </c>
      <c r="HZ71" s="46">
        <v>0</v>
      </c>
      <c r="IA71" s="46">
        <v>0</v>
      </c>
      <c r="IB71" s="46">
        <v>0</v>
      </c>
      <c r="IC71" s="46">
        <v>0</v>
      </c>
      <c r="ID71" s="46">
        <v>0</v>
      </c>
      <c r="IE71" s="46">
        <v>0</v>
      </c>
      <c r="IF71" s="46">
        <v>0</v>
      </c>
      <c r="IG71" s="46">
        <v>0</v>
      </c>
      <c r="IH71" s="46">
        <v>0</v>
      </c>
      <c r="II71" s="46">
        <v>0</v>
      </c>
      <c r="IJ71" s="46">
        <v>0</v>
      </c>
      <c r="IK71" s="46">
        <v>0</v>
      </c>
      <c r="IO71" s="46">
        <v>0</v>
      </c>
      <c r="IP71" s="46">
        <v>0</v>
      </c>
      <c r="IQ71" s="46">
        <v>0</v>
      </c>
      <c r="IR71" s="46">
        <v>0</v>
      </c>
      <c r="IS71" s="46">
        <v>0</v>
      </c>
      <c r="IT71" s="46">
        <v>0</v>
      </c>
      <c r="IU71" s="46">
        <v>0</v>
      </c>
      <c r="IV71" s="46">
        <v>0</v>
      </c>
      <c r="IW71" s="46">
        <v>0</v>
      </c>
      <c r="IY71" s="46">
        <v>0</v>
      </c>
      <c r="IZ71" s="46">
        <v>0</v>
      </c>
      <c r="JA71" s="46">
        <v>0</v>
      </c>
      <c r="JD71" s="46">
        <v>0</v>
      </c>
      <c r="JE71" s="46">
        <v>0</v>
      </c>
      <c r="JF71" s="46">
        <v>0</v>
      </c>
      <c r="JG71" s="46">
        <v>0</v>
      </c>
      <c r="JH71" s="46">
        <v>0</v>
      </c>
      <c r="JI71" s="46" t="s">
        <v>1086</v>
      </c>
      <c r="JK71" s="46">
        <v>0</v>
      </c>
      <c r="JL71" s="46">
        <v>0</v>
      </c>
      <c r="JN71" s="46">
        <v>0</v>
      </c>
      <c r="JO71" s="46">
        <v>0</v>
      </c>
      <c r="JP71" s="46">
        <v>0</v>
      </c>
      <c r="JS71" s="46">
        <v>0</v>
      </c>
      <c r="JT71" s="46">
        <v>0</v>
      </c>
      <c r="JU71" s="46">
        <v>0</v>
      </c>
      <c r="JV71" s="46">
        <v>0</v>
      </c>
      <c r="JW71" s="46">
        <v>500</v>
      </c>
      <c r="KA71" s="46">
        <v>500</v>
      </c>
      <c r="KC71" s="46">
        <v>0</v>
      </c>
      <c r="KD71" s="46">
        <v>-500</v>
      </c>
      <c r="KE71" s="46">
        <v>-30</v>
      </c>
      <c r="KH71" s="46">
        <v>0</v>
      </c>
      <c r="KI71" s="46">
        <v>0</v>
      </c>
      <c r="KJ71" s="46">
        <v>0</v>
      </c>
      <c r="KK71" s="46">
        <v>0</v>
      </c>
      <c r="KL71" s="46">
        <v>0</v>
      </c>
      <c r="KP71" s="46">
        <v>0</v>
      </c>
      <c r="KR71" s="46">
        <v>-500</v>
      </c>
      <c r="KS71" s="46">
        <v>-500</v>
      </c>
      <c r="KT71" s="46">
        <v>0</v>
      </c>
      <c r="KW71" s="46">
        <v>0</v>
      </c>
      <c r="KX71" s="46">
        <v>0</v>
      </c>
      <c r="KY71" s="46">
        <v>0</v>
      </c>
      <c r="KZ71" s="46">
        <v>0</v>
      </c>
      <c r="LA71" s="46">
        <v>0</v>
      </c>
      <c r="LE71" s="46">
        <v>0</v>
      </c>
      <c r="LG71" s="46">
        <v>-500</v>
      </c>
      <c r="LH71" s="46">
        <v>-500</v>
      </c>
      <c r="LI71" s="46">
        <v>0</v>
      </c>
      <c r="LL71" s="46">
        <v>0</v>
      </c>
      <c r="LM71" s="46">
        <v>0</v>
      </c>
      <c r="LN71" s="46">
        <v>0</v>
      </c>
      <c r="LO71" s="46">
        <v>0</v>
      </c>
      <c r="LP71" s="46">
        <v>0</v>
      </c>
      <c r="LQ71" s="46">
        <v>500</v>
      </c>
      <c r="LR71" s="46">
        <v>0</v>
      </c>
      <c r="LS71" s="46">
        <v>0</v>
      </c>
      <c r="LT71" s="46">
        <v>500</v>
      </c>
      <c r="LV71" s="46" t="s">
        <v>344</v>
      </c>
    </row>
    <row r="72" spans="1:334">
      <c r="A72" s="74">
        <v>310004340</v>
      </c>
      <c r="B72" s="74" t="s">
        <v>1048</v>
      </c>
      <c r="C72" s="46" t="s">
        <v>1049</v>
      </c>
      <c r="D72" s="98">
        <v>0</v>
      </c>
      <c r="E72" s="98">
        <v>0</v>
      </c>
      <c r="F72" s="98"/>
      <c r="G72" s="98">
        <v>0</v>
      </c>
      <c r="H72" s="98">
        <v>0</v>
      </c>
      <c r="I72" s="98">
        <v>0</v>
      </c>
      <c r="J72" s="98">
        <v>0</v>
      </c>
      <c r="K72" s="98">
        <v>0</v>
      </c>
      <c r="L72" s="98">
        <v>0</v>
      </c>
      <c r="M72" s="98">
        <v>0</v>
      </c>
      <c r="N72" s="98">
        <v>0</v>
      </c>
      <c r="O72" s="98"/>
      <c r="P72" s="98"/>
      <c r="Q72" s="98">
        <v>0</v>
      </c>
      <c r="R72" s="98"/>
      <c r="S72" s="98">
        <v>0</v>
      </c>
      <c r="T72" s="98">
        <v>0</v>
      </c>
      <c r="U72" s="98">
        <v>0</v>
      </c>
      <c r="V72" s="98">
        <v>0</v>
      </c>
      <c r="W72" s="98">
        <v>0</v>
      </c>
      <c r="X72" s="98">
        <v>0</v>
      </c>
      <c r="Y72" s="98">
        <v>0</v>
      </c>
      <c r="Z72" s="98">
        <v>0</v>
      </c>
      <c r="AA72" s="98"/>
      <c r="AB72" s="98"/>
      <c r="AC72" s="98">
        <v>0</v>
      </c>
      <c r="AD72" s="98"/>
      <c r="AE72" s="98">
        <v>0</v>
      </c>
      <c r="AF72" s="98">
        <v>0</v>
      </c>
      <c r="AG72" s="98">
        <v>0</v>
      </c>
      <c r="AH72" s="98">
        <v>0</v>
      </c>
      <c r="AI72" s="98">
        <v>0</v>
      </c>
      <c r="AJ72" s="98">
        <v>0</v>
      </c>
      <c r="AK72" s="98">
        <v>0</v>
      </c>
      <c r="AL72" s="98">
        <v>0</v>
      </c>
      <c r="AM72" s="98"/>
      <c r="AN72" s="98"/>
      <c r="AO72" s="98">
        <v>0</v>
      </c>
      <c r="AP72" s="98"/>
      <c r="AQ72" s="98">
        <v>0</v>
      </c>
      <c r="AR72" s="98">
        <v>0</v>
      </c>
      <c r="AS72" s="98">
        <v>0</v>
      </c>
      <c r="AT72" s="98">
        <v>0</v>
      </c>
      <c r="AU72" s="98">
        <v>0</v>
      </c>
      <c r="AV72" s="98">
        <v>0</v>
      </c>
      <c r="AW72" s="98">
        <v>0</v>
      </c>
      <c r="AX72" s="98">
        <v>0</v>
      </c>
      <c r="AY72" s="98"/>
      <c r="AZ72" s="98"/>
      <c r="BA72" s="98">
        <v>0</v>
      </c>
      <c r="BB72" s="98"/>
      <c r="BC72" s="98">
        <v>0</v>
      </c>
      <c r="BD72" s="98">
        <v>0</v>
      </c>
      <c r="BE72" s="98">
        <v>0</v>
      </c>
      <c r="BF72" s="98">
        <v>0</v>
      </c>
      <c r="BG72" s="98">
        <v>0</v>
      </c>
      <c r="BH72" s="98">
        <v>0</v>
      </c>
      <c r="BI72" s="98">
        <v>0</v>
      </c>
      <c r="BJ72" s="98">
        <v>0</v>
      </c>
      <c r="BK72" s="98"/>
      <c r="BL72" s="98"/>
      <c r="BM72" s="46">
        <v>0</v>
      </c>
      <c r="BO72" s="98">
        <v>0</v>
      </c>
      <c r="BP72" s="98">
        <v>0</v>
      </c>
      <c r="BQ72" s="98">
        <v>0</v>
      </c>
      <c r="BR72" s="46">
        <v>0</v>
      </c>
      <c r="BS72" s="46">
        <v>0</v>
      </c>
      <c r="BT72" s="46">
        <v>0</v>
      </c>
      <c r="BU72" s="46">
        <v>0</v>
      </c>
      <c r="BV72" s="46">
        <v>0</v>
      </c>
      <c r="BY72" s="46">
        <v>0</v>
      </c>
      <c r="CA72" s="98">
        <v>0</v>
      </c>
      <c r="CB72" s="98">
        <v>0</v>
      </c>
      <c r="CC72" s="98">
        <v>0</v>
      </c>
      <c r="CD72" s="46">
        <v>0</v>
      </c>
      <c r="CE72" s="46">
        <v>0</v>
      </c>
      <c r="CF72" s="46">
        <v>0</v>
      </c>
      <c r="CG72" s="46">
        <v>0</v>
      </c>
      <c r="CH72" s="46">
        <v>0</v>
      </c>
      <c r="CK72" s="46">
        <v>0</v>
      </c>
      <c r="CM72" s="98">
        <v>0</v>
      </c>
      <c r="CN72" s="98">
        <v>0</v>
      </c>
      <c r="CO72" s="98">
        <v>0</v>
      </c>
      <c r="CP72" s="46">
        <v>0</v>
      </c>
      <c r="CQ72" s="46">
        <v>0</v>
      </c>
      <c r="CR72" s="46">
        <v>0</v>
      </c>
      <c r="CS72" s="46">
        <v>0</v>
      </c>
      <c r="CT72" s="46">
        <v>0</v>
      </c>
      <c r="CW72" s="46">
        <v>0</v>
      </c>
      <c r="CY72" s="98">
        <v>0</v>
      </c>
      <c r="CZ72" s="98">
        <v>0</v>
      </c>
      <c r="DA72" s="98">
        <v>0</v>
      </c>
      <c r="DB72" s="46">
        <v>0</v>
      </c>
      <c r="DC72" s="46">
        <v>0</v>
      </c>
      <c r="DD72" s="46">
        <v>0</v>
      </c>
      <c r="DE72" s="46">
        <v>0</v>
      </c>
      <c r="DF72" s="46">
        <v>0</v>
      </c>
      <c r="DI72" s="98">
        <v>0</v>
      </c>
      <c r="DJ72" s="98"/>
      <c r="DK72" s="98">
        <v>0</v>
      </c>
      <c r="DL72" s="46">
        <v>0</v>
      </c>
      <c r="DM72" s="46">
        <v>0</v>
      </c>
      <c r="DN72" s="46">
        <v>0</v>
      </c>
      <c r="DO72" s="46">
        <v>0</v>
      </c>
      <c r="DP72" s="46">
        <v>0</v>
      </c>
      <c r="DQ72" s="46">
        <v>0</v>
      </c>
      <c r="DR72" s="98">
        <v>0</v>
      </c>
      <c r="DS72" s="98"/>
      <c r="DU72" s="46">
        <v>0</v>
      </c>
      <c r="DW72" s="46">
        <v>0</v>
      </c>
      <c r="DX72" s="46">
        <v>0</v>
      </c>
      <c r="DY72" s="46">
        <v>0</v>
      </c>
      <c r="DZ72" s="46">
        <v>0</v>
      </c>
      <c r="EA72" s="46">
        <v>0</v>
      </c>
      <c r="EB72" s="46">
        <v>0</v>
      </c>
      <c r="EC72" s="46">
        <v>0</v>
      </c>
      <c r="ED72" s="46">
        <v>0</v>
      </c>
      <c r="EG72" s="46">
        <v>0</v>
      </c>
      <c r="EI72" s="46">
        <v>0</v>
      </c>
      <c r="EJ72" s="46">
        <v>0</v>
      </c>
      <c r="EK72" s="46">
        <v>0</v>
      </c>
      <c r="EL72" s="46">
        <v>0</v>
      </c>
      <c r="EM72" s="46">
        <v>0</v>
      </c>
      <c r="EN72" s="46">
        <v>0</v>
      </c>
      <c r="EO72" s="46">
        <v>0</v>
      </c>
      <c r="EP72" s="46">
        <v>0</v>
      </c>
      <c r="ES72" s="46">
        <v>0</v>
      </c>
      <c r="EU72" s="46">
        <v>0</v>
      </c>
      <c r="EV72" s="46">
        <v>0</v>
      </c>
      <c r="EW72" s="46">
        <v>0</v>
      </c>
      <c r="EX72" s="46">
        <v>0</v>
      </c>
      <c r="EY72" s="46">
        <v>0</v>
      </c>
      <c r="EZ72" s="46">
        <v>0</v>
      </c>
      <c r="FE72" s="46">
        <v>0</v>
      </c>
      <c r="FG72" s="46">
        <v>0</v>
      </c>
      <c r="FH72" s="46">
        <v>0</v>
      </c>
      <c r="FI72" s="47">
        <v>0</v>
      </c>
      <c r="FJ72" s="47">
        <v>0</v>
      </c>
      <c r="FK72" s="46">
        <v>0</v>
      </c>
      <c r="FL72" s="46">
        <v>0</v>
      </c>
      <c r="FQ72" s="46">
        <v>0</v>
      </c>
      <c r="FS72" s="46">
        <v>0</v>
      </c>
      <c r="FT72" s="46">
        <v>0</v>
      </c>
      <c r="FU72" s="46">
        <v>0</v>
      </c>
      <c r="FV72" s="46">
        <v>0</v>
      </c>
      <c r="FW72" s="46">
        <v>0</v>
      </c>
      <c r="FX72" s="46">
        <v>0</v>
      </c>
      <c r="GC72" s="46">
        <v>0</v>
      </c>
      <c r="GE72" s="46">
        <v>0</v>
      </c>
      <c r="GF72" s="46">
        <v>0</v>
      </c>
      <c r="GG72" s="46">
        <v>0</v>
      </c>
      <c r="GH72" s="46">
        <v>0</v>
      </c>
      <c r="GI72" s="46">
        <v>0</v>
      </c>
      <c r="GJ72" s="46">
        <v>0</v>
      </c>
      <c r="GO72" s="46">
        <v>0</v>
      </c>
      <c r="GP72" s="46">
        <v>0</v>
      </c>
      <c r="GQ72" s="46">
        <v>0</v>
      </c>
      <c r="GR72" s="46">
        <v>0</v>
      </c>
      <c r="GS72" s="46">
        <v>0</v>
      </c>
      <c r="GT72" s="46">
        <v>0</v>
      </c>
      <c r="GU72" s="46">
        <v>0</v>
      </c>
      <c r="GV72" s="46">
        <v>0</v>
      </c>
      <c r="GW72" s="46">
        <v>0</v>
      </c>
      <c r="GY72" s="46">
        <v>0</v>
      </c>
      <c r="HA72" s="46">
        <v>0</v>
      </c>
      <c r="HB72" s="46">
        <v>0</v>
      </c>
      <c r="HC72" s="46">
        <v>0</v>
      </c>
      <c r="HD72" s="46">
        <v>0</v>
      </c>
      <c r="HE72" s="46">
        <v>0</v>
      </c>
      <c r="HI72" s="46">
        <v>0</v>
      </c>
      <c r="HJ72" s="46">
        <v>0</v>
      </c>
      <c r="HK72" s="46">
        <v>0</v>
      </c>
      <c r="HL72" s="46">
        <v>0</v>
      </c>
      <c r="HM72" s="46">
        <v>0</v>
      </c>
      <c r="HN72" s="46">
        <v>0</v>
      </c>
      <c r="HO72" s="46">
        <v>0</v>
      </c>
      <c r="HP72" s="46">
        <v>0</v>
      </c>
      <c r="HQ72" s="46">
        <v>0</v>
      </c>
      <c r="HR72" s="46">
        <v>0</v>
      </c>
      <c r="HS72" s="46">
        <v>0</v>
      </c>
      <c r="HT72" s="46">
        <v>0</v>
      </c>
      <c r="HU72" s="46">
        <v>0</v>
      </c>
      <c r="HY72" s="46">
        <v>0</v>
      </c>
      <c r="HZ72" s="46">
        <v>0</v>
      </c>
      <c r="IA72" s="46">
        <v>0</v>
      </c>
      <c r="IB72" s="46">
        <v>0</v>
      </c>
      <c r="IC72" s="46">
        <v>0</v>
      </c>
      <c r="ID72" s="46">
        <v>0</v>
      </c>
      <c r="IE72" s="46">
        <v>0</v>
      </c>
      <c r="IF72" s="46">
        <v>0</v>
      </c>
      <c r="IG72" s="46">
        <v>0</v>
      </c>
      <c r="IH72" s="46">
        <v>0</v>
      </c>
      <c r="II72" s="46">
        <v>0</v>
      </c>
      <c r="IJ72" s="46">
        <v>0</v>
      </c>
      <c r="IK72" s="46">
        <v>0</v>
      </c>
      <c r="IO72" s="46">
        <v>0</v>
      </c>
      <c r="IP72" s="46">
        <v>0</v>
      </c>
      <c r="IQ72" s="46">
        <v>0</v>
      </c>
      <c r="IR72" s="46">
        <v>0</v>
      </c>
      <c r="IS72" s="46">
        <v>0</v>
      </c>
      <c r="IT72" s="46">
        <v>0</v>
      </c>
      <c r="IU72" s="46">
        <v>0</v>
      </c>
      <c r="IV72" s="46">
        <v>0</v>
      </c>
      <c r="IW72" s="46">
        <v>0</v>
      </c>
      <c r="IY72" s="46">
        <v>0</v>
      </c>
      <c r="IZ72" s="46">
        <v>0</v>
      </c>
      <c r="JA72" s="46">
        <v>0</v>
      </c>
      <c r="JD72" s="46">
        <v>0</v>
      </c>
      <c r="JE72" s="46">
        <v>0</v>
      </c>
      <c r="JF72" s="46">
        <v>0</v>
      </c>
      <c r="JG72" s="46">
        <v>0</v>
      </c>
      <c r="JH72" s="46">
        <v>0</v>
      </c>
      <c r="JI72" s="46" t="s">
        <v>1086</v>
      </c>
      <c r="JK72" s="46">
        <v>0</v>
      </c>
      <c r="JL72" s="46">
        <v>0</v>
      </c>
      <c r="JN72" s="46">
        <v>0</v>
      </c>
      <c r="JO72" s="46">
        <v>0</v>
      </c>
      <c r="JP72" s="46">
        <v>0</v>
      </c>
      <c r="JS72" s="46">
        <v>0</v>
      </c>
      <c r="JT72" s="46">
        <v>0</v>
      </c>
      <c r="JV72" s="46">
        <v>0</v>
      </c>
      <c r="JW72" s="46">
        <v>0</v>
      </c>
      <c r="KA72" s="46">
        <v>0</v>
      </c>
      <c r="KC72" s="46">
        <v>0</v>
      </c>
      <c r="KD72" s="46">
        <v>0</v>
      </c>
      <c r="KE72" s="46">
        <v>0</v>
      </c>
      <c r="KH72" s="46">
        <v>0</v>
      </c>
      <c r="KI72" s="46">
        <v>0</v>
      </c>
      <c r="KK72" s="46">
        <v>0</v>
      </c>
      <c r="KL72" s="46">
        <v>0</v>
      </c>
      <c r="KP72" s="46">
        <v>0</v>
      </c>
      <c r="KR72" s="46">
        <v>0</v>
      </c>
      <c r="KS72" s="46">
        <v>0</v>
      </c>
      <c r="KT72" s="46">
        <v>0</v>
      </c>
      <c r="KW72" s="46">
        <v>0</v>
      </c>
      <c r="KX72" s="46">
        <v>0</v>
      </c>
      <c r="KY72" s="46">
        <v>0</v>
      </c>
      <c r="KZ72" s="46">
        <v>0</v>
      </c>
      <c r="LA72" s="46">
        <v>0</v>
      </c>
      <c r="LE72" s="46">
        <v>0</v>
      </c>
      <c r="LG72" s="46">
        <v>0</v>
      </c>
      <c r="LH72" s="46">
        <v>0</v>
      </c>
      <c r="LI72" s="46">
        <v>0</v>
      </c>
      <c r="LL72" s="46">
        <v>0</v>
      </c>
      <c r="LM72" s="46">
        <v>0</v>
      </c>
      <c r="LN72" s="46">
        <v>0</v>
      </c>
      <c r="LO72" s="46">
        <v>0</v>
      </c>
      <c r="LP72" s="46">
        <v>0</v>
      </c>
      <c r="LQ72" s="46">
        <v>0</v>
      </c>
      <c r="LR72" s="46">
        <v>0</v>
      </c>
      <c r="LS72" s="46">
        <v>0</v>
      </c>
      <c r="LT72" s="46">
        <v>0</v>
      </c>
      <c r="LV72" s="46" t="s">
        <v>344</v>
      </c>
    </row>
    <row r="73" spans="1:334">
      <c r="A73" s="74">
        <v>310004562</v>
      </c>
      <c r="B73" s="74">
        <v>310004562</v>
      </c>
      <c r="C73" s="46" t="s">
        <v>1205</v>
      </c>
      <c r="D73" s="98">
        <v>0</v>
      </c>
      <c r="E73" s="98">
        <v>0</v>
      </c>
      <c r="F73" s="98"/>
      <c r="G73" s="98">
        <v>0</v>
      </c>
      <c r="H73" s="98">
        <v>0</v>
      </c>
      <c r="I73" s="98">
        <v>0</v>
      </c>
      <c r="J73" s="98">
        <v>0</v>
      </c>
      <c r="K73" s="98">
        <v>0</v>
      </c>
      <c r="L73" s="98">
        <v>0</v>
      </c>
      <c r="M73" s="98">
        <v>0</v>
      </c>
      <c r="N73" s="98">
        <v>0</v>
      </c>
      <c r="O73" s="98"/>
      <c r="P73" s="98"/>
      <c r="Q73" s="98">
        <v>0</v>
      </c>
      <c r="R73" s="98"/>
      <c r="S73" s="98">
        <v>0</v>
      </c>
      <c r="T73" s="98">
        <v>0</v>
      </c>
      <c r="U73" s="98">
        <v>0</v>
      </c>
      <c r="V73" s="98">
        <v>0</v>
      </c>
      <c r="W73" s="98">
        <v>0</v>
      </c>
      <c r="X73" s="98">
        <v>0</v>
      </c>
      <c r="Y73" s="98">
        <v>0</v>
      </c>
      <c r="Z73" s="98">
        <v>0</v>
      </c>
      <c r="AA73" s="98"/>
      <c r="AB73" s="98"/>
      <c r="AC73" s="98">
        <v>0</v>
      </c>
      <c r="AD73" s="98"/>
      <c r="AE73" s="98">
        <v>0</v>
      </c>
      <c r="AF73" s="98">
        <v>0</v>
      </c>
      <c r="AG73" s="98">
        <v>0</v>
      </c>
      <c r="AH73" s="98">
        <v>0</v>
      </c>
      <c r="AI73" s="98">
        <v>0</v>
      </c>
      <c r="AJ73" s="98">
        <v>0</v>
      </c>
      <c r="AK73" s="98">
        <v>0</v>
      </c>
      <c r="AL73" s="98">
        <v>0</v>
      </c>
      <c r="AM73" s="98"/>
      <c r="AN73" s="98"/>
      <c r="AO73" s="98">
        <v>0</v>
      </c>
      <c r="AP73" s="98"/>
      <c r="AQ73" s="98">
        <v>0</v>
      </c>
      <c r="AR73" s="98">
        <v>0</v>
      </c>
      <c r="AS73" s="98">
        <v>0</v>
      </c>
      <c r="AT73" s="98">
        <v>0</v>
      </c>
      <c r="AU73" s="98">
        <v>0</v>
      </c>
      <c r="AV73" s="98">
        <v>0</v>
      </c>
      <c r="AW73" s="98">
        <v>0</v>
      </c>
      <c r="AX73" s="98">
        <v>0</v>
      </c>
      <c r="AY73" s="98"/>
      <c r="AZ73" s="98"/>
      <c r="BA73" s="98">
        <v>0</v>
      </c>
      <c r="BB73" s="98"/>
      <c r="BC73" s="98">
        <v>0</v>
      </c>
      <c r="BD73" s="98">
        <v>0</v>
      </c>
      <c r="BE73" s="98">
        <v>0</v>
      </c>
      <c r="BF73" s="98">
        <v>0</v>
      </c>
      <c r="BG73" s="98">
        <v>0</v>
      </c>
      <c r="BH73" s="98">
        <v>0</v>
      </c>
      <c r="BI73" s="98">
        <v>0</v>
      </c>
      <c r="BJ73" s="98">
        <v>0</v>
      </c>
      <c r="BK73" s="98"/>
      <c r="BL73" s="98"/>
      <c r="BM73" s="46">
        <v>0</v>
      </c>
      <c r="BO73" s="98">
        <v>0</v>
      </c>
      <c r="BP73" s="98">
        <v>0</v>
      </c>
      <c r="BQ73" s="98">
        <v>0</v>
      </c>
      <c r="BR73" s="46">
        <v>0</v>
      </c>
      <c r="BS73" s="46">
        <v>0</v>
      </c>
      <c r="BT73" s="46">
        <v>0</v>
      </c>
      <c r="BU73" s="46">
        <v>0</v>
      </c>
      <c r="BV73" s="46">
        <v>0</v>
      </c>
      <c r="BY73" s="46">
        <v>0</v>
      </c>
      <c r="CA73" s="98">
        <v>0</v>
      </c>
      <c r="CB73" s="98">
        <v>0</v>
      </c>
      <c r="CC73" s="98">
        <v>0</v>
      </c>
      <c r="CD73" s="46">
        <v>0</v>
      </c>
      <c r="CE73" s="46">
        <v>0</v>
      </c>
      <c r="CF73" s="46">
        <v>0</v>
      </c>
      <c r="CG73" s="46">
        <v>0</v>
      </c>
      <c r="CH73" s="46">
        <v>0</v>
      </c>
      <c r="CK73" s="46">
        <v>0</v>
      </c>
      <c r="CM73" s="98">
        <v>0</v>
      </c>
      <c r="CN73" s="98">
        <v>0</v>
      </c>
      <c r="CO73" s="98">
        <v>0</v>
      </c>
      <c r="CP73" s="46">
        <v>0</v>
      </c>
      <c r="CQ73" s="46">
        <v>0</v>
      </c>
      <c r="CR73" s="46">
        <v>0</v>
      </c>
      <c r="CS73" s="46">
        <v>0</v>
      </c>
      <c r="CT73" s="46">
        <v>0</v>
      </c>
      <c r="CW73" s="46">
        <v>0</v>
      </c>
      <c r="CY73" s="98">
        <v>0</v>
      </c>
      <c r="CZ73" s="98">
        <v>0</v>
      </c>
      <c r="DA73" s="98">
        <v>0</v>
      </c>
      <c r="DB73" s="46">
        <v>0</v>
      </c>
      <c r="DC73" s="46">
        <v>0</v>
      </c>
      <c r="DD73" s="46">
        <v>0</v>
      </c>
      <c r="DE73" s="46">
        <v>0</v>
      </c>
      <c r="DF73" s="46">
        <v>0</v>
      </c>
      <c r="DI73" s="98">
        <v>0</v>
      </c>
      <c r="DJ73" s="98"/>
      <c r="DK73" s="98">
        <v>0</v>
      </c>
      <c r="DL73" s="46">
        <v>0</v>
      </c>
      <c r="DM73" s="46">
        <v>0</v>
      </c>
      <c r="DN73" s="46">
        <v>0</v>
      </c>
      <c r="DO73" s="46">
        <v>0</v>
      </c>
      <c r="DP73" s="46">
        <v>0</v>
      </c>
      <c r="DQ73" s="46">
        <v>0</v>
      </c>
      <c r="DR73" s="98">
        <v>0</v>
      </c>
      <c r="DS73" s="98"/>
      <c r="DU73" s="46">
        <v>0</v>
      </c>
      <c r="DW73" s="46">
        <v>0</v>
      </c>
      <c r="DX73" s="46">
        <v>0</v>
      </c>
      <c r="DY73" s="46">
        <v>0</v>
      </c>
      <c r="DZ73" s="46">
        <v>0</v>
      </c>
      <c r="EA73" s="46">
        <v>0</v>
      </c>
      <c r="EB73" s="46">
        <v>0</v>
      </c>
      <c r="EC73" s="46">
        <v>0</v>
      </c>
      <c r="ED73" s="46">
        <v>0</v>
      </c>
      <c r="EG73" s="46">
        <v>0</v>
      </c>
      <c r="EI73" s="46">
        <v>0</v>
      </c>
      <c r="EJ73" s="46">
        <v>0</v>
      </c>
      <c r="EK73" s="46">
        <v>0</v>
      </c>
      <c r="EL73" s="46">
        <v>0</v>
      </c>
      <c r="EM73" s="46">
        <v>0</v>
      </c>
      <c r="EN73" s="46">
        <v>0</v>
      </c>
      <c r="EO73" s="46">
        <v>0</v>
      </c>
      <c r="EP73" s="46">
        <v>0</v>
      </c>
      <c r="ES73" s="46">
        <v>0</v>
      </c>
      <c r="EU73" s="46">
        <v>0</v>
      </c>
      <c r="EV73" s="46">
        <v>0</v>
      </c>
      <c r="EW73" s="46">
        <v>0</v>
      </c>
      <c r="EX73" s="46">
        <v>0</v>
      </c>
      <c r="EY73" s="46">
        <v>0</v>
      </c>
      <c r="EZ73" s="46">
        <v>0</v>
      </c>
      <c r="FE73" s="46">
        <v>0</v>
      </c>
      <c r="FG73" s="46">
        <v>0</v>
      </c>
      <c r="FH73" s="46">
        <v>0</v>
      </c>
      <c r="FI73" s="47">
        <v>0</v>
      </c>
      <c r="FJ73" s="47">
        <v>0</v>
      </c>
      <c r="FK73" s="46">
        <v>0</v>
      </c>
      <c r="FL73" s="46">
        <v>0</v>
      </c>
      <c r="FQ73" s="46">
        <v>0</v>
      </c>
      <c r="FS73" s="46">
        <v>0</v>
      </c>
      <c r="FT73" s="46">
        <v>0</v>
      </c>
      <c r="FU73" s="46">
        <v>0</v>
      </c>
      <c r="FV73" s="46">
        <v>0</v>
      </c>
      <c r="FW73" s="46">
        <v>0</v>
      </c>
      <c r="FX73" s="46">
        <v>0</v>
      </c>
      <c r="GC73" s="46">
        <v>0</v>
      </c>
      <c r="GE73" s="46">
        <v>0</v>
      </c>
      <c r="GF73" s="46">
        <v>0</v>
      </c>
      <c r="GG73" s="46">
        <v>0</v>
      </c>
      <c r="GH73" s="46">
        <v>0</v>
      </c>
      <c r="GI73" s="46">
        <v>0</v>
      </c>
      <c r="GJ73" s="46">
        <v>0</v>
      </c>
      <c r="GO73" s="46">
        <v>0</v>
      </c>
      <c r="GP73" s="46">
        <v>0</v>
      </c>
      <c r="GQ73" s="46">
        <v>0</v>
      </c>
      <c r="GR73" s="46">
        <v>0</v>
      </c>
      <c r="GS73" s="46">
        <v>0</v>
      </c>
      <c r="GT73" s="46">
        <v>0</v>
      </c>
      <c r="GU73" s="46">
        <v>0</v>
      </c>
      <c r="GV73" s="46">
        <v>0</v>
      </c>
      <c r="GW73" s="46">
        <v>0</v>
      </c>
      <c r="GY73" s="46">
        <v>0</v>
      </c>
      <c r="HA73" s="46">
        <v>0</v>
      </c>
      <c r="HB73" s="46">
        <v>0</v>
      </c>
      <c r="HC73" s="46">
        <v>0</v>
      </c>
      <c r="HD73" s="46">
        <v>0</v>
      </c>
      <c r="HE73" s="46">
        <v>0</v>
      </c>
      <c r="HI73" s="46">
        <v>0</v>
      </c>
      <c r="HJ73" s="46">
        <v>0</v>
      </c>
      <c r="HK73" s="46">
        <v>0</v>
      </c>
      <c r="HL73" s="46">
        <v>0</v>
      </c>
      <c r="HM73" s="46">
        <v>0</v>
      </c>
      <c r="HN73" s="46">
        <v>0</v>
      </c>
      <c r="HO73" s="46">
        <v>0</v>
      </c>
      <c r="HP73" s="46">
        <v>0</v>
      </c>
      <c r="HQ73" s="46">
        <v>0</v>
      </c>
      <c r="HR73" s="46">
        <v>0</v>
      </c>
      <c r="HS73" s="46">
        <v>0</v>
      </c>
      <c r="HT73" s="46">
        <v>0</v>
      </c>
      <c r="HU73" s="46">
        <v>0</v>
      </c>
      <c r="HY73" s="46">
        <v>0</v>
      </c>
      <c r="HZ73" s="46">
        <v>0</v>
      </c>
      <c r="IA73" s="46">
        <v>0</v>
      </c>
      <c r="IB73" s="46">
        <v>0</v>
      </c>
      <c r="IC73" s="46">
        <v>0</v>
      </c>
      <c r="ID73" s="46">
        <v>0</v>
      </c>
      <c r="IE73" s="46">
        <v>0</v>
      </c>
      <c r="IF73" s="46">
        <v>0</v>
      </c>
      <c r="IG73" s="46">
        <v>0</v>
      </c>
      <c r="IH73" s="46">
        <v>0</v>
      </c>
      <c r="II73" s="46">
        <v>0</v>
      </c>
      <c r="IJ73" s="46">
        <v>0</v>
      </c>
      <c r="IK73" s="46">
        <v>0</v>
      </c>
      <c r="IO73" s="46">
        <v>0</v>
      </c>
      <c r="IP73" s="46">
        <v>0</v>
      </c>
      <c r="IQ73" s="46">
        <v>0</v>
      </c>
      <c r="IR73" s="46">
        <v>0</v>
      </c>
      <c r="IS73" s="46">
        <v>0</v>
      </c>
      <c r="IT73" s="46">
        <v>0</v>
      </c>
      <c r="IU73" s="46">
        <v>0</v>
      </c>
      <c r="IV73" s="46">
        <v>0</v>
      </c>
      <c r="IW73" s="46">
        <v>0</v>
      </c>
      <c r="IY73" s="46">
        <v>0</v>
      </c>
      <c r="IZ73" s="46">
        <v>0</v>
      </c>
      <c r="JA73" s="46">
        <v>0</v>
      </c>
      <c r="JD73" s="46">
        <v>0</v>
      </c>
      <c r="JE73" s="46">
        <v>0</v>
      </c>
      <c r="JF73" s="46">
        <v>0</v>
      </c>
      <c r="JG73" s="46">
        <v>0</v>
      </c>
      <c r="JH73" s="46">
        <v>0</v>
      </c>
      <c r="JI73" s="46" t="s">
        <v>1086</v>
      </c>
      <c r="JK73" s="46">
        <v>0</v>
      </c>
      <c r="JL73" s="46">
        <v>0</v>
      </c>
      <c r="JN73" s="46">
        <v>0</v>
      </c>
      <c r="JO73" s="46">
        <v>0</v>
      </c>
      <c r="JP73" s="46">
        <v>0</v>
      </c>
      <c r="JS73" s="46">
        <v>0</v>
      </c>
      <c r="JT73" s="46">
        <v>0</v>
      </c>
      <c r="JV73" s="46">
        <v>0</v>
      </c>
      <c r="JW73" s="46">
        <v>0</v>
      </c>
      <c r="KA73" s="46">
        <v>0</v>
      </c>
      <c r="KC73" s="46">
        <v>0</v>
      </c>
      <c r="KD73" s="46">
        <v>0</v>
      </c>
      <c r="KE73" s="46">
        <v>0</v>
      </c>
      <c r="KH73" s="46">
        <v>0</v>
      </c>
      <c r="KI73" s="46">
        <v>0</v>
      </c>
      <c r="KK73" s="46">
        <v>0</v>
      </c>
      <c r="KL73" s="46">
        <v>0</v>
      </c>
      <c r="KP73" s="46">
        <v>0</v>
      </c>
      <c r="KR73" s="46">
        <v>0</v>
      </c>
      <c r="KS73" s="46">
        <v>0</v>
      </c>
      <c r="KT73" s="46">
        <v>0</v>
      </c>
      <c r="KW73" s="46">
        <v>0</v>
      </c>
      <c r="KX73" s="46">
        <v>0</v>
      </c>
      <c r="KY73" s="46">
        <v>0</v>
      </c>
      <c r="KZ73" s="46">
        <v>0</v>
      </c>
      <c r="LA73" s="46">
        <v>0</v>
      </c>
      <c r="LE73" s="46">
        <v>0</v>
      </c>
      <c r="LG73" s="46">
        <v>0</v>
      </c>
      <c r="LH73" s="46">
        <v>0</v>
      </c>
      <c r="LI73" s="46">
        <v>0</v>
      </c>
      <c r="LL73" s="46">
        <v>0</v>
      </c>
      <c r="LM73" s="46">
        <v>0</v>
      </c>
      <c r="LN73" s="46">
        <v>0</v>
      </c>
      <c r="LO73" s="46">
        <v>0</v>
      </c>
      <c r="LP73" s="46">
        <v>0</v>
      </c>
      <c r="LQ73" s="46">
        <v>0</v>
      </c>
      <c r="LR73" s="46">
        <v>0</v>
      </c>
      <c r="LS73" s="46">
        <v>0</v>
      </c>
      <c r="LT73" s="46">
        <v>0</v>
      </c>
      <c r="LV73" s="46" t="s">
        <v>344</v>
      </c>
    </row>
    <row r="74" spans="1:334">
      <c r="C74" s="46" t="s">
        <v>91</v>
      </c>
      <c r="D74" s="98">
        <v>22151</v>
      </c>
      <c r="E74" s="98">
        <v>0</v>
      </c>
      <c r="F74" s="98">
        <v>0</v>
      </c>
      <c r="G74" s="98">
        <v>11615.664001451903</v>
      </c>
      <c r="H74" s="98">
        <v>10595.286216017204</v>
      </c>
      <c r="I74" s="98">
        <v>372.37778543469869</v>
      </c>
      <c r="J74" s="98">
        <v>648</v>
      </c>
      <c r="K74" s="98">
        <v>0</v>
      </c>
      <c r="L74" s="98">
        <v>0</v>
      </c>
      <c r="M74" s="98">
        <v>0</v>
      </c>
      <c r="N74" s="98">
        <v>0</v>
      </c>
      <c r="O74" s="98">
        <v>0</v>
      </c>
      <c r="P74" s="98">
        <v>0</v>
      </c>
      <c r="Q74" s="98">
        <v>0</v>
      </c>
      <c r="R74" s="98">
        <v>0</v>
      </c>
      <c r="S74" s="98">
        <v>9453.7597558907109</v>
      </c>
      <c r="T74" s="98">
        <v>9038.7351983076042</v>
      </c>
      <c r="U74" s="98">
        <v>199.02455758310825</v>
      </c>
      <c r="V74" s="98">
        <v>216</v>
      </c>
      <c r="W74" s="98">
        <v>0</v>
      </c>
      <c r="X74" s="98">
        <v>0</v>
      </c>
      <c r="Y74" s="98">
        <v>0</v>
      </c>
      <c r="Z74" s="98">
        <v>0</v>
      </c>
      <c r="AA74" s="98">
        <v>0</v>
      </c>
      <c r="AB74" s="98">
        <v>0</v>
      </c>
      <c r="AC74" s="98">
        <v>25000</v>
      </c>
      <c r="AD74" s="98">
        <v>0</v>
      </c>
      <c r="AE74" s="98">
        <v>8081.016119355977</v>
      </c>
      <c r="AF74" s="98">
        <v>7997.5603803405957</v>
      </c>
      <c r="AG74" s="98">
        <v>83.455739015381212</v>
      </c>
      <c r="AH74" s="98">
        <v>0</v>
      </c>
      <c r="AI74" s="98">
        <v>0</v>
      </c>
      <c r="AJ74" s="98">
        <v>0</v>
      </c>
      <c r="AK74" s="98">
        <v>0</v>
      </c>
      <c r="AL74" s="98">
        <v>0</v>
      </c>
      <c r="AM74" s="98">
        <v>0</v>
      </c>
      <c r="AN74" s="98">
        <v>0</v>
      </c>
      <c r="AO74" s="98">
        <v>0</v>
      </c>
      <c r="AP74" s="98">
        <v>0</v>
      </c>
      <c r="AQ74" s="98">
        <v>6740.5121261034055</v>
      </c>
      <c r="AR74" s="98">
        <v>6714.8407963718882</v>
      </c>
      <c r="AS74" s="98">
        <v>25.671329731517723</v>
      </c>
      <c r="AT74" s="98">
        <v>0</v>
      </c>
      <c r="AU74" s="98">
        <v>0</v>
      </c>
      <c r="AV74" s="98">
        <v>0</v>
      </c>
      <c r="AW74" s="98">
        <v>0</v>
      </c>
      <c r="AX74" s="98">
        <v>0</v>
      </c>
      <c r="AY74" s="98">
        <v>0</v>
      </c>
      <c r="AZ74" s="98">
        <v>0</v>
      </c>
      <c r="BA74" s="98">
        <v>11000</v>
      </c>
      <c r="BB74" s="98">
        <v>0</v>
      </c>
      <c r="BC74" s="98">
        <v>6731.7994673419507</v>
      </c>
      <c r="BD74" s="98">
        <v>5714.5494673419507</v>
      </c>
      <c r="BE74" s="98">
        <v>892.25</v>
      </c>
      <c r="BF74" s="98">
        <v>125</v>
      </c>
      <c r="BG74" s="98">
        <v>0</v>
      </c>
      <c r="BH74" s="98">
        <v>0</v>
      </c>
      <c r="BI74" s="98">
        <v>0</v>
      </c>
      <c r="BJ74" s="98">
        <v>0</v>
      </c>
      <c r="BK74" s="98">
        <v>0</v>
      </c>
      <c r="BL74" s="98">
        <v>0</v>
      </c>
      <c r="BM74" s="46">
        <v>0</v>
      </c>
      <c r="BN74" s="46">
        <v>0</v>
      </c>
      <c r="BO74" s="98">
        <v>6176.5987962628424</v>
      </c>
      <c r="BP74" s="98">
        <v>5585.3487962628424</v>
      </c>
      <c r="BQ74" s="98">
        <v>466.25</v>
      </c>
      <c r="BR74" s="46">
        <v>125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25000</v>
      </c>
      <c r="BZ74" s="46">
        <v>0</v>
      </c>
      <c r="CA74" s="98">
        <v>5593.5471541438546</v>
      </c>
      <c r="CB74" s="98">
        <v>5286.2971541438546</v>
      </c>
      <c r="CC74" s="98">
        <v>182.25</v>
      </c>
      <c r="CD74" s="46">
        <v>125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98">
        <v>3651.2099341890525</v>
      </c>
      <c r="CN74" s="98">
        <v>3485.9599341890525</v>
      </c>
      <c r="CO74" s="98">
        <v>40.25</v>
      </c>
      <c r="CP74" s="46">
        <v>125</v>
      </c>
      <c r="CQ74" s="46">
        <v>0</v>
      </c>
      <c r="CR74" s="46">
        <v>0</v>
      </c>
      <c r="CS74" s="46">
        <v>0</v>
      </c>
      <c r="CT74" s="46">
        <v>0</v>
      </c>
      <c r="CU74" s="46">
        <v>0</v>
      </c>
      <c r="CV74" s="46">
        <v>0</v>
      </c>
      <c r="CW74" s="46">
        <v>0</v>
      </c>
      <c r="CX74" s="46">
        <v>0</v>
      </c>
      <c r="CY74" s="98">
        <v>5793.4010208079735</v>
      </c>
      <c r="CZ74" s="98">
        <v>4858.3510208079733</v>
      </c>
      <c r="DA74" s="98">
        <v>810.05</v>
      </c>
      <c r="DB74" s="46">
        <v>125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98">
        <v>0</v>
      </c>
      <c r="DJ74" s="98">
        <v>0</v>
      </c>
      <c r="DK74" s="98">
        <v>5044.501020807973</v>
      </c>
      <c r="DL74" s="46">
        <v>4494.3510208079733</v>
      </c>
      <c r="DM74" s="46">
        <v>425.15</v>
      </c>
      <c r="DN74" s="46">
        <v>125</v>
      </c>
      <c r="DO74" s="46">
        <v>0</v>
      </c>
      <c r="DP74" s="46">
        <v>0</v>
      </c>
      <c r="DQ74" s="46">
        <v>0</v>
      </c>
      <c r="DR74" s="98">
        <v>0</v>
      </c>
      <c r="DS74" s="98">
        <v>0</v>
      </c>
      <c r="DT74" s="46">
        <v>0</v>
      </c>
      <c r="DU74" s="46">
        <v>0</v>
      </c>
      <c r="DV74" s="46">
        <v>0</v>
      </c>
      <c r="DW74" s="46">
        <v>6172.8584011961648</v>
      </c>
      <c r="DX74" s="46">
        <v>5879.3084011961646</v>
      </c>
      <c r="DY74" s="46">
        <v>168.55</v>
      </c>
      <c r="DZ74" s="46">
        <v>125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6845.502610703028</v>
      </c>
      <c r="EJ74" s="46">
        <v>6680.252610703028</v>
      </c>
      <c r="EK74" s="46">
        <v>40.25</v>
      </c>
      <c r="EL74" s="46">
        <v>125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14531.75</v>
      </c>
      <c r="EV74" s="46">
        <v>6935.25</v>
      </c>
      <c r="EW74" s="46">
        <v>6844</v>
      </c>
      <c r="EX74" s="46">
        <v>752.5</v>
      </c>
      <c r="EY74" s="46">
        <v>0</v>
      </c>
      <c r="EZ74" s="46">
        <v>0</v>
      </c>
      <c r="FA74" s="46">
        <v>0</v>
      </c>
      <c r="FB74" s="46">
        <v>0</v>
      </c>
      <c r="FC74" s="46">
        <v>0</v>
      </c>
      <c r="FD74" s="46">
        <v>0</v>
      </c>
      <c r="FE74" s="46">
        <v>0</v>
      </c>
      <c r="FF74" s="46">
        <v>0</v>
      </c>
      <c r="FG74" s="46">
        <v>14531.75</v>
      </c>
      <c r="FH74" s="46">
        <v>6935.25</v>
      </c>
      <c r="FI74" s="47">
        <v>6844</v>
      </c>
      <c r="FJ74" s="47">
        <v>752.5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14531.75</v>
      </c>
      <c r="FT74" s="46">
        <v>6935.25</v>
      </c>
      <c r="FU74" s="46">
        <v>6844</v>
      </c>
      <c r="FV74" s="46">
        <v>752.5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14531.75</v>
      </c>
      <c r="GF74" s="46">
        <v>6935.25</v>
      </c>
      <c r="GG74" s="46">
        <v>6844</v>
      </c>
      <c r="GH74" s="46">
        <v>752.5</v>
      </c>
      <c r="GI74" s="46">
        <v>0</v>
      </c>
      <c r="GJ74" s="46">
        <v>0</v>
      </c>
      <c r="GK74" s="46">
        <v>0</v>
      </c>
      <c r="GL74" s="46">
        <v>0</v>
      </c>
      <c r="GM74" s="46">
        <v>0</v>
      </c>
      <c r="GO74" s="46">
        <v>35026.952002802005</v>
      </c>
      <c r="GP74" s="46">
        <v>34346.422591037292</v>
      </c>
      <c r="GQ74" s="46">
        <v>680.52941176470597</v>
      </c>
      <c r="GR74" s="46">
        <v>864</v>
      </c>
      <c r="GS74" s="46">
        <v>0</v>
      </c>
      <c r="GT74" s="46">
        <v>0</v>
      </c>
      <c r="GU74" s="46">
        <v>0</v>
      </c>
      <c r="GV74" s="46">
        <v>0</v>
      </c>
      <c r="GW74" s="46">
        <v>35890.952002802005</v>
      </c>
      <c r="GX74" s="46">
        <v>0</v>
      </c>
      <c r="GY74" s="46">
        <v>0</v>
      </c>
      <c r="GZ74" s="46">
        <v>0</v>
      </c>
      <c r="HA74" s="46">
        <v>22151</v>
      </c>
      <c r="HB74" s="46">
        <v>25000</v>
      </c>
      <c r="HC74" s="46">
        <v>47151</v>
      </c>
      <c r="HD74" s="46">
        <v>11260.047997197998</v>
      </c>
      <c r="HE74" s="46">
        <v>15.2484571407293</v>
      </c>
      <c r="HI74" s="46">
        <v>21653.155351937701</v>
      </c>
      <c r="HJ74" s="46">
        <v>20072.155351937701</v>
      </c>
      <c r="HK74" s="46">
        <v>1581</v>
      </c>
      <c r="HL74" s="46">
        <v>500</v>
      </c>
      <c r="HM74" s="46">
        <v>0</v>
      </c>
      <c r="HN74" s="46">
        <v>0</v>
      </c>
      <c r="HO74" s="46">
        <v>0</v>
      </c>
      <c r="HP74" s="46">
        <v>0</v>
      </c>
      <c r="HQ74" s="46">
        <v>22153.155351937701</v>
      </c>
      <c r="HR74" s="46">
        <v>36000</v>
      </c>
      <c r="HS74" s="46">
        <v>47260.047997198002</v>
      </c>
      <c r="HT74" s="46">
        <v>25106.892645260305</v>
      </c>
      <c r="HU74" s="46">
        <v>31.572705987865383</v>
      </c>
      <c r="HY74" s="46">
        <v>23356.26305351514</v>
      </c>
      <c r="HZ74" s="46">
        <v>21912.26305351514</v>
      </c>
      <c r="IA74" s="46">
        <v>1443.9999999999998</v>
      </c>
      <c r="IB74" s="46">
        <v>500</v>
      </c>
      <c r="IC74" s="46">
        <v>0</v>
      </c>
      <c r="ID74" s="46">
        <v>0</v>
      </c>
      <c r="IE74" s="46">
        <v>0</v>
      </c>
      <c r="IF74" s="46">
        <v>0</v>
      </c>
      <c r="IG74" s="46">
        <v>23856.26305351514</v>
      </c>
      <c r="IH74" s="46">
        <v>0</v>
      </c>
      <c r="II74" s="46">
        <v>25106.892645260305</v>
      </c>
      <c r="IJ74" s="46">
        <v>1250.6295917451625</v>
      </c>
      <c r="IK74" s="46">
        <v>1.5727059878653793</v>
      </c>
      <c r="IO74" s="46">
        <v>55117</v>
      </c>
      <c r="IP74" s="46">
        <v>27741</v>
      </c>
      <c r="IQ74" s="46">
        <v>27376</v>
      </c>
      <c r="IR74" s="46">
        <v>3010</v>
      </c>
      <c r="IS74" s="46">
        <v>0</v>
      </c>
      <c r="IT74" s="46">
        <v>0</v>
      </c>
      <c r="IU74" s="46">
        <v>0</v>
      </c>
      <c r="IV74" s="46">
        <v>0</v>
      </c>
      <c r="IW74" s="46">
        <v>58127</v>
      </c>
      <c r="IX74" s="46">
        <v>0</v>
      </c>
      <c r="IY74" s="46">
        <v>1250.6295917451625</v>
      </c>
      <c r="IZ74" s="46">
        <v>-56876.370408254836</v>
      </c>
      <c r="JA74" s="46">
        <v>-29.354535968614329</v>
      </c>
      <c r="JD74" s="46">
        <v>54649</v>
      </c>
      <c r="JE74" s="46">
        <v>28134</v>
      </c>
      <c r="JF74" s="46">
        <v>26515</v>
      </c>
      <c r="JG74" s="46">
        <v>3098</v>
      </c>
      <c r="JH74" s="46">
        <v>0</v>
      </c>
      <c r="JI74" s="46">
        <v>0</v>
      </c>
      <c r="JJ74" s="46">
        <v>0</v>
      </c>
      <c r="JK74" s="46">
        <v>0</v>
      </c>
      <c r="JL74" s="46">
        <v>57747</v>
      </c>
      <c r="JM74" s="46">
        <v>0</v>
      </c>
      <c r="JN74" s="46">
        <v>-56876.370408254836</v>
      </c>
      <c r="JO74" s="46">
        <v>-114623.37040825484</v>
      </c>
      <c r="JP74" s="46">
        <v>-59.547701391373494</v>
      </c>
      <c r="JS74" s="46">
        <v>52414</v>
      </c>
      <c r="JT74" s="46">
        <v>26234</v>
      </c>
      <c r="JU74" s="46">
        <v>26180</v>
      </c>
      <c r="JV74" s="46">
        <v>2991</v>
      </c>
      <c r="JW74" s="46">
        <v>500</v>
      </c>
      <c r="JX74" s="46">
        <v>0</v>
      </c>
      <c r="JY74" s="46">
        <v>0</v>
      </c>
      <c r="JZ74" s="46">
        <v>0</v>
      </c>
      <c r="KA74" s="46">
        <v>55905</v>
      </c>
      <c r="KB74" s="46">
        <v>0</v>
      </c>
      <c r="KC74" s="46">
        <v>-114623.37040825484</v>
      </c>
      <c r="KD74" s="46">
        <v>-170528.37040825485</v>
      </c>
      <c r="KE74" s="46">
        <v>-91.509723857394619</v>
      </c>
      <c r="KH74" s="46">
        <v>0</v>
      </c>
      <c r="KI74" s="46">
        <v>0</v>
      </c>
      <c r="KJ74" s="46">
        <v>0</v>
      </c>
      <c r="KK74" s="46">
        <v>0</v>
      </c>
      <c r="KL74" s="46">
        <v>0</v>
      </c>
      <c r="KM74" s="46">
        <v>0</v>
      </c>
      <c r="KN74" s="46">
        <v>0</v>
      </c>
      <c r="KO74" s="46">
        <v>0</v>
      </c>
      <c r="KP74" s="46">
        <v>0</v>
      </c>
      <c r="KQ74" s="46">
        <v>0</v>
      </c>
      <c r="KR74" s="46">
        <v>-170528.37040825485</v>
      </c>
      <c r="KS74" s="46">
        <v>-170528.37040825485</v>
      </c>
      <c r="KT74" s="46">
        <v>0</v>
      </c>
      <c r="KW74" s="46">
        <v>0</v>
      </c>
      <c r="KX74" s="46">
        <v>0</v>
      </c>
      <c r="KY74" s="46">
        <v>0</v>
      </c>
      <c r="KZ74" s="46">
        <v>0</v>
      </c>
      <c r="LA74" s="46">
        <v>0</v>
      </c>
      <c r="LB74" s="46">
        <v>0</v>
      </c>
      <c r="LC74" s="46">
        <v>0</v>
      </c>
      <c r="LD74" s="46">
        <v>0</v>
      </c>
      <c r="LE74" s="46">
        <v>0</v>
      </c>
      <c r="LF74" s="46">
        <v>0</v>
      </c>
      <c r="LG74" s="46">
        <v>-170528.37040825485</v>
      </c>
      <c r="LH74" s="46">
        <v>-170528.37040825485</v>
      </c>
      <c r="LI74" s="46">
        <v>0</v>
      </c>
      <c r="LL74" s="46">
        <v>35890.952002802005</v>
      </c>
      <c r="LM74" s="46">
        <v>22153.155351937701</v>
      </c>
      <c r="LN74" s="46">
        <v>23856.26305351514</v>
      </c>
      <c r="LO74" s="46">
        <v>58127</v>
      </c>
      <c r="LP74" s="46">
        <v>57747</v>
      </c>
      <c r="LQ74" s="46">
        <v>55905</v>
      </c>
      <c r="LR74" s="46">
        <v>0</v>
      </c>
      <c r="LS74" s="46">
        <v>0</v>
      </c>
      <c r="LT74" s="46">
        <v>253679.37040825485</v>
      </c>
    </row>
    <row r="75" spans="1:334">
      <c r="A75" s="74" t="s">
        <v>143</v>
      </c>
      <c r="B75" s="74" t="s">
        <v>1206</v>
      </c>
      <c r="C75" s="46" t="s">
        <v>1207</v>
      </c>
      <c r="D75" s="98">
        <v>22151</v>
      </c>
      <c r="E75" s="98">
        <v>0</v>
      </c>
      <c r="F75" s="98">
        <v>0</v>
      </c>
      <c r="G75" s="98">
        <v>11615.664001451903</v>
      </c>
      <c r="H75" s="98">
        <v>10595.286216017204</v>
      </c>
      <c r="I75" s="98">
        <v>372.37778543469869</v>
      </c>
      <c r="J75" s="98">
        <v>648</v>
      </c>
      <c r="K75" s="98">
        <v>0</v>
      </c>
      <c r="L75" s="98">
        <v>0</v>
      </c>
      <c r="M75" s="98">
        <v>0</v>
      </c>
      <c r="N75" s="98">
        <v>0</v>
      </c>
      <c r="O75" s="98">
        <v>0</v>
      </c>
      <c r="P75" s="98">
        <v>0</v>
      </c>
      <c r="Q75" s="98">
        <v>0</v>
      </c>
      <c r="R75" s="98">
        <v>0</v>
      </c>
      <c r="S75" s="98">
        <v>9453.7597558907109</v>
      </c>
      <c r="T75" s="98">
        <v>9038.7351983076042</v>
      </c>
      <c r="U75" s="98">
        <v>199.02455758310825</v>
      </c>
      <c r="V75" s="98">
        <v>216</v>
      </c>
      <c r="W75" s="98">
        <v>0</v>
      </c>
      <c r="X75" s="98">
        <v>0</v>
      </c>
      <c r="Y75" s="98">
        <v>0</v>
      </c>
      <c r="Z75" s="98">
        <v>0</v>
      </c>
      <c r="AA75" s="98">
        <v>0</v>
      </c>
      <c r="AB75" s="98">
        <v>0</v>
      </c>
      <c r="AC75" s="98">
        <v>25000</v>
      </c>
      <c r="AD75" s="98">
        <v>0</v>
      </c>
      <c r="AE75" s="98">
        <v>8081.016119355977</v>
      </c>
      <c r="AF75" s="98">
        <v>7997.5603803405957</v>
      </c>
      <c r="AG75" s="98">
        <v>83.455739015381212</v>
      </c>
      <c r="AH75" s="98">
        <v>0</v>
      </c>
      <c r="AI75" s="98">
        <v>0</v>
      </c>
      <c r="AJ75" s="98">
        <v>0</v>
      </c>
      <c r="AK75" s="98">
        <v>0</v>
      </c>
      <c r="AL75" s="98">
        <v>0</v>
      </c>
      <c r="AM75" s="98">
        <v>0</v>
      </c>
      <c r="AN75" s="98">
        <v>0</v>
      </c>
      <c r="AO75" s="98">
        <v>0</v>
      </c>
      <c r="AP75" s="98">
        <v>0</v>
      </c>
      <c r="AQ75" s="98">
        <v>6740.5121261034055</v>
      </c>
      <c r="AR75" s="98">
        <v>6714.8407963718882</v>
      </c>
      <c r="AS75" s="98">
        <v>25.671329731517723</v>
      </c>
      <c r="AT75" s="98">
        <v>0</v>
      </c>
      <c r="AU75" s="98">
        <v>0</v>
      </c>
      <c r="AV75" s="98">
        <v>0</v>
      </c>
      <c r="AW75" s="98">
        <v>0</v>
      </c>
      <c r="AX75" s="98">
        <v>0</v>
      </c>
      <c r="AY75" s="98">
        <v>0</v>
      </c>
      <c r="AZ75" s="98">
        <v>0</v>
      </c>
      <c r="BA75" s="98">
        <v>11000</v>
      </c>
      <c r="BB75" s="98">
        <v>0</v>
      </c>
      <c r="BC75" s="98">
        <v>6731.7994673419507</v>
      </c>
      <c r="BD75" s="98">
        <v>5714.5494673419507</v>
      </c>
      <c r="BE75" s="98">
        <v>892.25</v>
      </c>
      <c r="BF75" s="98">
        <v>125</v>
      </c>
      <c r="BG75" s="98">
        <v>0</v>
      </c>
      <c r="BH75" s="98">
        <v>0</v>
      </c>
      <c r="BI75" s="98">
        <v>0</v>
      </c>
      <c r="BJ75" s="98">
        <v>0</v>
      </c>
      <c r="BK75" s="98">
        <v>0</v>
      </c>
      <c r="BL75" s="98">
        <v>0</v>
      </c>
      <c r="BM75" s="46">
        <v>0</v>
      </c>
      <c r="BN75" s="46">
        <v>0</v>
      </c>
      <c r="BO75" s="98">
        <v>6176.5987962628424</v>
      </c>
      <c r="BP75" s="98">
        <v>5585.3487962628424</v>
      </c>
      <c r="BQ75" s="98">
        <v>466.25</v>
      </c>
      <c r="BR75" s="46">
        <v>125</v>
      </c>
      <c r="BS75" s="46">
        <v>0</v>
      </c>
      <c r="BT75" s="46">
        <v>0</v>
      </c>
      <c r="BU75" s="46">
        <v>0</v>
      </c>
      <c r="BV75" s="46">
        <v>0</v>
      </c>
      <c r="BW75" s="46">
        <v>0</v>
      </c>
      <c r="BX75" s="46">
        <v>0</v>
      </c>
      <c r="BY75" s="46">
        <v>25000</v>
      </c>
      <c r="BZ75" s="46">
        <v>0</v>
      </c>
      <c r="CA75" s="98">
        <v>5593.5471541438546</v>
      </c>
      <c r="CB75" s="98">
        <v>5286.2971541438546</v>
      </c>
      <c r="CC75" s="98">
        <v>182.25</v>
      </c>
      <c r="CD75" s="46">
        <v>125</v>
      </c>
      <c r="CE75" s="46">
        <v>0</v>
      </c>
      <c r="CF75" s="46">
        <v>0</v>
      </c>
      <c r="CG75" s="46">
        <v>0</v>
      </c>
      <c r="CH75" s="46">
        <v>0</v>
      </c>
      <c r="CI75" s="46">
        <v>0</v>
      </c>
      <c r="CJ75" s="46">
        <v>0</v>
      </c>
      <c r="CK75" s="46">
        <v>0</v>
      </c>
      <c r="CL75" s="46">
        <v>0</v>
      </c>
      <c r="CM75" s="98">
        <v>3651.2099341890525</v>
      </c>
      <c r="CN75" s="98">
        <v>3485.9599341890525</v>
      </c>
      <c r="CO75" s="98">
        <v>40.25</v>
      </c>
      <c r="CP75" s="46">
        <v>125</v>
      </c>
      <c r="CQ75" s="46">
        <v>0</v>
      </c>
      <c r="CR75" s="46">
        <v>0</v>
      </c>
      <c r="CS75" s="46">
        <v>0</v>
      </c>
      <c r="CT75" s="46">
        <v>0</v>
      </c>
      <c r="CU75" s="46">
        <v>0</v>
      </c>
      <c r="CV75" s="46">
        <v>0</v>
      </c>
      <c r="CW75" s="46">
        <v>0</v>
      </c>
      <c r="CX75" s="46">
        <v>0</v>
      </c>
      <c r="CY75" s="98">
        <v>5793.4010208079735</v>
      </c>
      <c r="CZ75" s="98">
        <v>4858.3510208079733</v>
      </c>
      <c r="DA75" s="98">
        <v>810.05</v>
      </c>
      <c r="DB75" s="46">
        <v>125</v>
      </c>
      <c r="DC75" s="46">
        <v>0</v>
      </c>
      <c r="DD75" s="46">
        <v>0</v>
      </c>
      <c r="DE75" s="46">
        <v>0</v>
      </c>
      <c r="DF75" s="46">
        <v>0</v>
      </c>
      <c r="DG75" s="46">
        <v>0</v>
      </c>
      <c r="DH75" s="46">
        <v>0</v>
      </c>
      <c r="DI75" s="98">
        <v>0</v>
      </c>
      <c r="DJ75" s="98">
        <v>0</v>
      </c>
      <c r="DK75" s="98">
        <v>5044.501020807973</v>
      </c>
      <c r="DL75" s="46">
        <v>4494.3510208079733</v>
      </c>
      <c r="DM75" s="46">
        <v>425.15</v>
      </c>
      <c r="DN75" s="46">
        <v>125</v>
      </c>
      <c r="DO75" s="46">
        <v>0</v>
      </c>
      <c r="DP75" s="46">
        <v>0</v>
      </c>
      <c r="DQ75" s="46">
        <v>0</v>
      </c>
      <c r="DR75" s="98">
        <v>0</v>
      </c>
      <c r="DS75" s="98">
        <v>0</v>
      </c>
      <c r="DT75" s="46">
        <v>0</v>
      </c>
      <c r="DU75" s="46">
        <v>0</v>
      </c>
      <c r="DV75" s="46">
        <v>0</v>
      </c>
      <c r="DW75" s="46">
        <v>6172.8584011961648</v>
      </c>
      <c r="DX75" s="46">
        <v>5879.3084011961646</v>
      </c>
      <c r="DY75" s="46">
        <v>168.55</v>
      </c>
      <c r="DZ75" s="46">
        <v>125</v>
      </c>
      <c r="EA75" s="46">
        <v>0</v>
      </c>
      <c r="EB75" s="46">
        <v>0</v>
      </c>
      <c r="EC75" s="46">
        <v>0</v>
      </c>
      <c r="ED75" s="46">
        <v>0</v>
      </c>
      <c r="EE75" s="46">
        <v>0</v>
      </c>
      <c r="EF75" s="46">
        <v>0</v>
      </c>
      <c r="EG75" s="46">
        <v>0</v>
      </c>
      <c r="EH75" s="46">
        <v>0</v>
      </c>
      <c r="EI75" s="46">
        <v>6845.502610703028</v>
      </c>
      <c r="EJ75" s="46">
        <v>6680.252610703028</v>
      </c>
      <c r="EK75" s="46">
        <v>40.25</v>
      </c>
      <c r="EL75" s="46">
        <v>125</v>
      </c>
      <c r="EM75" s="46">
        <v>0</v>
      </c>
      <c r="EN75" s="46">
        <v>0</v>
      </c>
      <c r="EO75" s="46">
        <v>0</v>
      </c>
      <c r="EP75" s="46">
        <v>0</v>
      </c>
      <c r="EQ75" s="46">
        <v>0</v>
      </c>
      <c r="ER75" s="46">
        <v>0</v>
      </c>
      <c r="ES75" s="46">
        <v>0</v>
      </c>
      <c r="ET75" s="46">
        <v>0</v>
      </c>
      <c r="EU75" s="46">
        <v>14531.75</v>
      </c>
      <c r="EV75" s="46">
        <v>6935.25</v>
      </c>
      <c r="EW75" s="46">
        <v>6844</v>
      </c>
      <c r="EX75" s="46">
        <v>752.5</v>
      </c>
      <c r="EY75" s="46">
        <v>0</v>
      </c>
      <c r="EZ75" s="46">
        <v>0</v>
      </c>
      <c r="FA75" s="46">
        <v>0</v>
      </c>
      <c r="FB75" s="46">
        <v>0</v>
      </c>
      <c r="FC75" s="46">
        <v>0</v>
      </c>
      <c r="FD75" s="46">
        <v>0</v>
      </c>
      <c r="FE75" s="46">
        <v>0</v>
      </c>
      <c r="FF75" s="46">
        <v>0</v>
      </c>
      <c r="FG75" s="46">
        <v>14531.75</v>
      </c>
      <c r="FH75" s="46">
        <v>6935.25</v>
      </c>
      <c r="FI75" s="47">
        <v>6844</v>
      </c>
      <c r="FJ75" s="47">
        <v>752.5</v>
      </c>
      <c r="FK75" s="46">
        <v>0</v>
      </c>
      <c r="FL75" s="46">
        <v>0</v>
      </c>
      <c r="FM75" s="46">
        <v>0</v>
      </c>
      <c r="FN75" s="46">
        <v>0</v>
      </c>
      <c r="FO75" s="46">
        <v>0</v>
      </c>
      <c r="FP75" s="46">
        <v>0</v>
      </c>
      <c r="FQ75" s="46">
        <v>0</v>
      </c>
      <c r="FR75" s="46">
        <v>0</v>
      </c>
      <c r="FS75" s="46">
        <v>14531.75</v>
      </c>
      <c r="FT75" s="46">
        <v>6935.25</v>
      </c>
      <c r="FU75" s="46">
        <v>6844</v>
      </c>
      <c r="FV75" s="46">
        <v>752.5</v>
      </c>
      <c r="FW75" s="46">
        <v>0</v>
      </c>
      <c r="FX75" s="46">
        <v>0</v>
      </c>
      <c r="FY75" s="46">
        <v>0</v>
      </c>
      <c r="FZ75" s="46">
        <v>0</v>
      </c>
      <c r="GA75" s="46">
        <v>0</v>
      </c>
      <c r="GB75" s="46">
        <v>0</v>
      </c>
      <c r="GC75" s="46">
        <v>0</v>
      </c>
      <c r="GD75" s="46">
        <v>0</v>
      </c>
      <c r="GE75" s="46">
        <v>14531.75</v>
      </c>
      <c r="GF75" s="46">
        <v>6935.25</v>
      </c>
      <c r="GG75" s="46">
        <v>6844</v>
      </c>
      <c r="GH75" s="46">
        <v>752.5</v>
      </c>
      <c r="GI75" s="46">
        <v>0</v>
      </c>
      <c r="GJ75" s="46">
        <v>0</v>
      </c>
      <c r="GK75" s="46">
        <v>0</v>
      </c>
      <c r="GL75" s="46">
        <v>0</v>
      </c>
      <c r="GM75" s="46">
        <v>0</v>
      </c>
      <c r="GO75" s="46">
        <v>35026.952002802005</v>
      </c>
      <c r="GP75" s="46">
        <v>34346.422591037292</v>
      </c>
      <c r="GQ75" s="46">
        <v>680.52941176470597</v>
      </c>
      <c r="GR75" s="46">
        <v>864</v>
      </c>
      <c r="GS75" s="46">
        <v>0</v>
      </c>
      <c r="GT75" s="46">
        <v>0</v>
      </c>
      <c r="GU75" s="46">
        <v>0</v>
      </c>
      <c r="GV75" s="46">
        <v>0</v>
      </c>
      <c r="GW75" s="46">
        <v>35890.952002802005</v>
      </c>
      <c r="GX75" s="46">
        <v>0</v>
      </c>
      <c r="GY75" s="46">
        <v>0</v>
      </c>
      <c r="GZ75" s="46">
        <v>0</v>
      </c>
      <c r="HA75" s="46">
        <v>22151</v>
      </c>
      <c r="HB75" s="46">
        <v>25000</v>
      </c>
      <c r="HC75" s="46">
        <v>47151</v>
      </c>
      <c r="HD75" s="46">
        <v>11260.047997197998</v>
      </c>
      <c r="HE75" s="46">
        <v>15.2484571407293</v>
      </c>
      <c r="HI75" s="46">
        <v>21653.155351937701</v>
      </c>
      <c r="HJ75" s="46">
        <v>20072.155351937701</v>
      </c>
      <c r="HK75" s="46">
        <v>1581</v>
      </c>
      <c r="HL75" s="46">
        <v>500</v>
      </c>
      <c r="HM75" s="46">
        <v>0</v>
      </c>
      <c r="HN75" s="46">
        <v>0</v>
      </c>
      <c r="HO75" s="46">
        <v>0</v>
      </c>
      <c r="HP75" s="46">
        <v>0</v>
      </c>
      <c r="HQ75" s="46">
        <v>22153.155351937701</v>
      </c>
      <c r="HR75" s="46">
        <v>36000</v>
      </c>
      <c r="HS75" s="46">
        <v>47260.047997198002</v>
      </c>
      <c r="HT75" s="46">
        <v>25106.892645260305</v>
      </c>
      <c r="HU75" s="46">
        <v>31.572705987865383</v>
      </c>
      <c r="HY75" s="46">
        <v>23356.26305351514</v>
      </c>
      <c r="HZ75" s="46">
        <v>21912.26305351514</v>
      </c>
      <c r="IA75" s="46">
        <v>1443.9999999999998</v>
      </c>
      <c r="IB75" s="46">
        <v>500</v>
      </c>
      <c r="IC75" s="46">
        <v>0</v>
      </c>
      <c r="ID75" s="46">
        <v>0</v>
      </c>
      <c r="IE75" s="46">
        <v>0</v>
      </c>
      <c r="IF75" s="46">
        <v>0</v>
      </c>
      <c r="IG75" s="46">
        <v>23856.26305351514</v>
      </c>
      <c r="IH75" s="46">
        <v>0</v>
      </c>
      <c r="II75" s="46">
        <v>25106.892645260305</v>
      </c>
      <c r="IJ75" s="46">
        <v>1250.6295917451625</v>
      </c>
      <c r="IK75" s="46">
        <v>1.5727059878653793</v>
      </c>
      <c r="IO75" s="46">
        <v>55117</v>
      </c>
      <c r="IP75" s="46">
        <v>27741</v>
      </c>
      <c r="IQ75" s="46">
        <v>27376</v>
      </c>
      <c r="IR75" s="46">
        <v>3010</v>
      </c>
      <c r="IS75" s="46">
        <v>0</v>
      </c>
      <c r="IT75" s="46">
        <v>0</v>
      </c>
      <c r="IU75" s="46">
        <v>0</v>
      </c>
      <c r="IV75" s="46">
        <v>0</v>
      </c>
      <c r="IW75" s="46">
        <v>58127</v>
      </c>
      <c r="IX75" s="46">
        <v>0</v>
      </c>
      <c r="IY75" s="46">
        <v>1250.6295917451625</v>
      </c>
      <c r="IZ75" s="46">
        <v>-56876.370408254836</v>
      </c>
      <c r="JA75" s="46">
        <v>-29.354535968614329</v>
      </c>
      <c r="JD75" s="46">
        <v>54649</v>
      </c>
      <c r="JE75" s="46">
        <v>28134</v>
      </c>
      <c r="JF75" s="46">
        <v>26515</v>
      </c>
      <c r="JG75" s="46">
        <v>3098</v>
      </c>
      <c r="JH75" s="46">
        <v>0</v>
      </c>
      <c r="JI75" s="46">
        <v>0</v>
      </c>
      <c r="JJ75" s="46">
        <v>0</v>
      </c>
      <c r="JK75" s="46">
        <v>0</v>
      </c>
      <c r="JL75" s="46">
        <v>57747</v>
      </c>
      <c r="JM75" s="46">
        <v>0</v>
      </c>
      <c r="JN75" s="46">
        <v>-56876.370408254836</v>
      </c>
      <c r="JO75" s="46">
        <v>-114623.37040825484</v>
      </c>
      <c r="JP75" s="46">
        <v>-59.547701391373494</v>
      </c>
      <c r="JS75" s="46">
        <v>52414</v>
      </c>
      <c r="JT75" s="46">
        <v>26234</v>
      </c>
      <c r="JU75" s="46">
        <v>26180</v>
      </c>
      <c r="JV75" s="46">
        <v>2991</v>
      </c>
      <c r="JW75" s="46">
        <v>500</v>
      </c>
      <c r="JX75" s="46">
        <v>0</v>
      </c>
      <c r="JY75" s="46">
        <v>0</v>
      </c>
      <c r="JZ75" s="46">
        <v>0</v>
      </c>
      <c r="KA75" s="46">
        <v>55905</v>
      </c>
      <c r="KB75" s="46">
        <v>0</v>
      </c>
      <c r="KC75" s="46">
        <v>-114623.37040825484</v>
      </c>
      <c r="KD75" s="46">
        <v>-170528.37040825485</v>
      </c>
      <c r="KE75" s="46">
        <v>-91.509723857394619</v>
      </c>
      <c r="KH75" s="46">
        <v>0</v>
      </c>
      <c r="KI75" s="46">
        <v>0</v>
      </c>
      <c r="KJ75" s="46">
        <v>0</v>
      </c>
      <c r="KK75" s="46">
        <v>0</v>
      </c>
      <c r="KL75" s="46">
        <v>0</v>
      </c>
      <c r="KM75" s="46">
        <v>0</v>
      </c>
      <c r="KN75" s="46">
        <v>0</v>
      </c>
      <c r="KO75" s="46">
        <v>0</v>
      </c>
      <c r="KP75" s="46">
        <v>0</v>
      </c>
      <c r="KQ75" s="46">
        <v>0</v>
      </c>
      <c r="KR75" s="46">
        <v>-170528.37040825485</v>
      </c>
      <c r="KS75" s="46">
        <v>-170528.37040825485</v>
      </c>
      <c r="KT75" s="46">
        <v>0</v>
      </c>
      <c r="KW75" s="46">
        <v>0</v>
      </c>
      <c r="KX75" s="46">
        <v>0</v>
      </c>
      <c r="KY75" s="46">
        <v>0</v>
      </c>
      <c r="KZ75" s="46">
        <v>0</v>
      </c>
      <c r="LA75" s="46">
        <v>0</v>
      </c>
      <c r="LB75" s="46">
        <v>0</v>
      </c>
      <c r="LC75" s="46">
        <v>0</v>
      </c>
      <c r="LD75" s="46">
        <v>0</v>
      </c>
      <c r="LE75" s="46">
        <v>0</v>
      </c>
      <c r="LF75" s="46">
        <v>0</v>
      </c>
      <c r="LG75" s="46">
        <v>-170528.37040825485</v>
      </c>
      <c r="LH75" s="46">
        <v>-170528.37040825485</v>
      </c>
      <c r="LI75" s="46">
        <v>0</v>
      </c>
      <c r="LL75" s="46">
        <v>35890.952002802005</v>
      </c>
      <c r="LM75" s="46">
        <v>22153.155351937701</v>
      </c>
      <c r="LN75" s="46">
        <v>23856.26305351514</v>
      </c>
      <c r="LO75" s="46">
        <v>58127</v>
      </c>
      <c r="LP75" s="46">
        <v>57747</v>
      </c>
      <c r="LQ75" s="46">
        <v>55905</v>
      </c>
      <c r="LR75" s="46">
        <v>0</v>
      </c>
      <c r="LS75" s="46">
        <v>0</v>
      </c>
      <c r="LT75" s="46">
        <v>253679.37040825485</v>
      </c>
    </row>
    <row r="76" spans="1:334">
      <c r="A76" s="74">
        <v>310001998</v>
      </c>
      <c r="B76" s="74">
        <v>310001998</v>
      </c>
      <c r="C76" s="46" t="s">
        <v>44</v>
      </c>
      <c r="D76" s="98">
        <v>14080</v>
      </c>
      <c r="E76" s="98">
        <v>142200</v>
      </c>
      <c r="F76" s="98"/>
      <c r="G76" s="98">
        <v>37824.491107846196</v>
      </c>
      <c r="H76" s="98">
        <v>37608.491107846196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216</v>
      </c>
      <c r="O76" s="98"/>
      <c r="P76" s="98"/>
      <c r="Q76" s="98">
        <v>0</v>
      </c>
      <c r="R76" s="98"/>
      <c r="S76" s="98">
        <v>30965.497127312661</v>
      </c>
      <c r="T76" s="98">
        <v>30821.497127312661</v>
      </c>
      <c r="U76" s="98">
        <v>0</v>
      </c>
      <c r="V76" s="98">
        <v>0</v>
      </c>
      <c r="W76" s="98">
        <v>0</v>
      </c>
      <c r="X76" s="98">
        <v>0</v>
      </c>
      <c r="Y76" s="98">
        <v>0</v>
      </c>
      <c r="Z76" s="98">
        <v>144</v>
      </c>
      <c r="AA76" s="98"/>
      <c r="AB76" s="98"/>
      <c r="AC76" s="98">
        <v>0</v>
      </c>
      <c r="AD76" s="98"/>
      <c r="AE76" s="98">
        <v>26755.086163572698</v>
      </c>
      <c r="AF76" s="98">
        <v>26683.086163572698</v>
      </c>
      <c r="AG76" s="98">
        <v>0</v>
      </c>
      <c r="AH76" s="98">
        <v>0</v>
      </c>
      <c r="AI76" s="98">
        <v>0</v>
      </c>
      <c r="AJ76" s="98">
        <v>0</v>
      </c>
      <c r="AK76" s="98">
        <v>0</v>
      </c>
      <c r="AL76" s="98">
        <v>72</v>
      </c>
      <c r="AM76" s="98"/>
      <c r="AN76" s="98"/>
      <c r="AO76" s="98">
        <v>0</v>
      </c>
      <c r="AP76" s="98"/>
      <c r="AQ76" s="98">
        <v>34011.295086909107</v>
      </c>
      <c r="AR76" s="98">
        <v>34011.295086909107</v>
      </c>
      <c r="AS76" s="98">
        <v>0</v>
      </c>
      <c r="AT76" s="98">
        <v>0</v>
      </c>
      <c r="AU76" s="98">
        <v>0</v>
      </c>
      <c r="AV76" s="98">
        <v>0</v>
      </c>
      <c r="AW76" s="98">
        <v>0</v>
      </c>
      <c r="AX76" s="98">
        <v>0</v>
      </c>
      <c r="AY76" s="98"/>
      <c r="AZ76" s="98"/>
      <c r="BA76" s="98">
        <v>112500</v>
      </c>
      <c r="BB76" s="98"/>
      <c r="BC76" s="98">
        <v>29695.538903557608</v>
      </c>
      <c r="BD76" s="98">
        <v>29551.538903557608</v>
      </c>
      <c r="BE76" s="98">
        <v>0</v>
      </c>
      <c r="BF76" s="98">
        <v>0</v>
      </c>
      <c r="BG76" s="98">
        <v>0</v>
      </c>
      <c r="BH76" s="98">
        <v>0</v>
      </c>
      <c r="BI76" s="98">
        <v>0</v>
      </c>
      <c r="BJ76" s="98">
        <v>144</v>
      </c>
      <c r="BK76" s="98"/>
      <c r="BL76" s="98"/>
      <c r="BM76" s="46">
        <v>0</v>
      </c>
      <c r="BO76" s="98">
        <v>24227.951817356992</v>
      </c>
      <c r="BP76" s="98">
        <v>24155.951817356992</v>
      </c>
      <c r="BQ76" s="98">
        <v>0</v>
      </c>
      <c r="BR76" s="46">
        <v>0</v>
      </c>
      <c r="BS76" s="46">
        <v>0</v>
      </c>
      <c r="BT76" s="46">
        <v>0</v>
      </c>
      <c r="BU76" s="46">
        <v>0</v>
      </c>
      <c r="BV76" s="46">
        <v>72</v>
      </c>
      <c r="BY76" s="46">
        <v>0</v>
      </c>
      <c r="CA76" s="98">
        <v>23148.789175331109</v>
      </c>
      <c r="CB76" s="98">
        <v>23076.789175331109</v>
      </c>
      <c r="CC76" s="98">
        <v>0</v>
      </c>
      <c r="CD76" s="46">
        <v>0</v>
      </c>
      <c r="CE76" s="46">
        <v>0</v>
      </c>
      <c r="CF76" s="46">
        <v>0</v>
      </c>
      <c r="CG76" s="46">
        <v>0</v>
      </c>
      <c r="CH76" s="46">
        <v>72</v>
      </c>
      <c r="CK76" s="46">
        <v>0</v>
      </c>
      <c r="CM76" s="98">
        <v>20028.742589565845</v>
      </c>
      <c r="CN76" s="98">
        <v>20028.742589565845</v>
      </c>
      <c r="CO76" s="98">
        <v>0</v>
      </c>
      <c r="CP76" s="46">
        <v>0</v>
      </c>
      <c r="CQ76" s="46">
        <v>0</v>
      </c>
      <c r="CR76" s="46">
        <v>0</v>
      </c>
      <c r="CS76" s="46">
        <v>0</v>
      </c>
      <c r="CT76" s="46">
        <v>0</v>
      </c>
      <c r="CW76" s="46">
        <v>98571.428571428565</v>
      </c>
      <c r="CY76" s="98">
        <v>20698.032383648049</v>
      </c>
      <c r="CZ76" s="98">
        <v>20608.032383648049</v>
      </c>
      <c r="DA76" s="98">
        <v>0</v>
      </c>
      <c r="DB76" s="46">
        <v>0</v>
      </c>
      <c r="DC76" s="46">
        <v>0</v>
      </c>
      <c r="DD76" s="46">
        <v>0</v>
      </c>
      <c r="DE76" s="46">
        <v>0</v>
      </c>
      <c r="DF76" s="46">
        <v>90</v>
      </c>
      <c r="DI76" s="98">
        <v>0</v>
      </c>
      <c r="DJ76" s="98"/>
      <c r="DK76" s="98">
        <v>21612.032383648049</v>
      </c>
      <c r="DL76" s="46">
        <v>21522.032383648049</v>
      </c>
      <c r="DM76" s="46">
        <v>0</v>
      </c>
      <c r="DN76" s="46">
        <v>0</v>
      </c>
      <c r="DO76" s="46">
        <v>0</v>
      </c>
      <c r="DP76" s="46">
        <v>0</v>
      </c>
      <c r="DQ76" s="46">
        <v>0</v>
      </c>
      <c r="DR76" s="98">
        <v>90</v>
      </c>
      <c r="DS76" s="98"/>
      <c r="DU76" s="46">
        <v>0</v>
      </c>
      <c r="DW76" s="46">
        <v>26145.068852006712</v>
      </c>
      <c r="DX76" s="46">
        <v>26055.068852006712</v>
      </c>
      <c r="DY76" s="46">
        <v>0</v>
      </c>
      <c r="DZ76" s="46">
        <v>0</v>
      </c>
      <c r="EA76" s="46">
        <v>0</v>
      </c>
      <c r="EB76" s="46">
        <v>0</v>
      </c>
      <c r="EC76" s="46">
        <v>0</v>
      </c>
      <c r="ED76" s="46">
        <v>90</v>
      </c>
      <c r="EG76" s="46">
        <v>0</v>
      </c>
      <c r="EI76" s="46">
        <v>25442.783404825706</v>
      </c>
      <c r="EJ76" s="46">
        <v>25352.783404825706</v>
      </c>
      <c r="EK76" s="46">
        <v>0</v>
      </c>
      <c r="EL76" s="46">
        <v>0</v>
      </c>
      <c r="EM76" s="46">
        <v>0</v>
      </c>
      <c r="EN76" s="46">
        <v>0</v>
      </c>
      <c r="EO76" s="46">
        <v>0</v>
      </c>
      <c r="EP76" s="46">
        <v>90</v>
      </c>
      <c r="ES76" s="46">
        <v>0</v>
      </c>
      <c r="EU76" s="46">
        <v>20324.5</v>
      </c>
      <c r="EV76" s="46">
        <v>20324.5</v>
      </c>
      <c r="EW76" s="46">
        <v>0</v>
      </c>
      <c r="EX76" s="46">
        <v>0</v>
      </c>
      <c r="EY76" s="46">
        <v>0</v>
      </c>
      <c r="EZ76" s="46">
        <v>0</v>
      </c>
      <c r="FE76" s="46">
        <v>0</v>
      </c>
      <c r="FG76" s="46">
        <v>20324.5</v>
      </c>
      <c r="FH76" s="46">
        <v>20324.5</v>
      </c>
      <c r="FI76" s="98">
        <v>0</v>
      </c>
      <c r="FJ76" s="98">
        <v>0</v>
      </c>
      <c r="FK76" s="46">
        <v>0</v>
      </c>
      <c r="FL76" s="46">
        <v>0</v>
      </c>
      <c r="FQ76" s="46">
        <v>0</v>
      </c>
      <c r="FS76" s="46">
        <v>20324.5</v>
      </c>
      <c r="FT76" s="46">
        <v>20324.5</v>
      </c>
      <c r="FU76" s="46">
        <v>0</v>
      </c>
      <c r="FV76" s="46">
        <v>0</v>
      </c>
      <c r="FW76" s="46">
        <v>0</v>
      </c>
      <c r="FX76" s="46">
        <v>0</v>
      </c>
      <c r="GC76" s="46">
        <v>0</v>
      </c>
      <c r="GE76" s="46">
        <v>20324.5</v>
      </c>
      <c r="GF76" s="46">
        <v>20324.5</v>
      </c>
      <c r="GG76" s="46">
        <v>0</v>
      </c>
      <c r="GH76" s="46">
        <v>0</v>
      </c>
      <c r="GI76" s="46">
        <v>0</v>
      </c>
      <c r="GJ76" s="46">
        <v>0</v>
      </c>
      <c r="GO76" s="46">
        <v>129124.36948564067</v>
      </c>
      <c r="GP76" s="46">
        <v>129124.36948564067</v>
      </c>
      <c r="GQ76" s="46">
        <v>0</v>
      </c>
      <c r="GR76" s="46">
        <v>0</v>
      </c>
      <c r="GS76" s="46">
        <v>0</v>
      </c>
      <c r="GT76" s="46">
        <v>0</v>
      </c>
      <c r="GU76" s="46">
        <v>0</v>
      </c>
      <c r="GV76" s="46">
        <v>432</v>
      </c>
      <c r="GW76" s="46">
        <v>129556.36948564067</v>
      </c>
      <c r="HA76" s="46">
        <v>14080</v>
      </c>
      <c r="HB76" s="46">
        <v>142200</v>
      </c>
      <c r="HC76" s="46">
        <v>156280</v>
      </c>
      <c r="HD76" s="46">
        <v>26723.630514359334</v>
      </c>
      <c r="HE76" s="46">
        <v>8.2564415379655358</v>
      </c>
      <c r="HF76" s="46">
        <v>45383</v>
      </c>
      <c r="HG76" s="46">
        <v>45414</v>
      </c>
      <c r="HI76" s="46">
        <v>96813.022485811554</v>
      </c>
      <c r="HJ76" s="46">
        <v>96813.022485811554</v>
      </c>
      <c r="HK76" s="46">
        <v>0</v>
      </c>
      <c r="HL76" s="46">
        <v>0</v>
      </c>
      <c r="HM76" s="46">
        <v>0</v>
      </c>
      <c r="HN76" s="46">
        <v>0</v>
      </c>
      <c r="HO76" s="46">
        <v>0</v>
      </c>
      <c r="HP76" s="46">
        <v>288</v>
      </c>
      <c r="HQ76" s="46">
        <v>97101.022485811554</v>
      </c>
      <c r="HR76" s="46">
        <v>112500</v>
      </c>
      <c r="HS76" s="46">
        <v>139223.63051435933</v>
      </c>
      <c r="HT76" s="46">
        <v>42122.60802854778</v>
      </c>
      <c r="HU76" s="46">
        <v>13.458000783251792</v>
      </c>
      <c r="HV76" s="46">
        <v>45414</v>
      </c>
      <c r="HW76" s="46">
        <v>45452</v>
      </c>
      <c r="HY76" s="46">
        <v>93537.917024128517</v>
      </c>
      <c r="HZ76" s="46">
        <v>93537.917024128517</v>
      </c>
      <c r="IA76" s="46">
        <v>0</v>
      </c>
      <c r="IB76" s="46">
        <v>0</v>
      </c>
      <c r="IC76" s="46">
        <v>0</v>
      </c>
      <c r="ID76" s="46">
        <v>0</v>
      </c>
      <c r="IE76" s="46">
        <v>0</v>
      </c>
      <c r="IF76" s="46">
        <v>360</v>
      </c>
      <c r="IG76" s="46">
        <v>93897.917024128517</v>
      </c>
      <c r="IH76" s="46">
        <v>98571.428571428565</v>
      </c>
      <c r="II76" s="46">
        <v>140694.03659997636</v>
      </c>
      <c r="IJ76" s="46">
        <v>46796.119575847842</v>
      </c>
      <c r="IK76" s="46">
        <v>14.95116858571725</v>
      </c>
      <c r="IO76" s="46">
        <v>81298</v>
      </c>
      <c r="IP76" s="46">
        <v>81298</v>
      </c>
      <c r="IQ76" s="46">
        <v>0</v>
      </c>
      <c r="IR76" s="46">
        <v>0</v>
      </c>
      <c r="IS76" s="46">
        <v>0</v>
      </c>
      <c r="IT76" s="46">
        <v>0</v>
      </c>
      <c r="IU76" s="46">
        <v>0</v>
      </c>
      <c r="IV76" s="46">
        <v>0</v>
      </c>
      <c r="IW76" s="46">
        <v>81298</v>
      </c>
      <c r="IY76" s="46">
        <v>46796.119575847842</v>
      </c>
      <c r="IZ76" s="46">
        <v>-34501.880424152158</v>
      </c>
      <c r="JA76" s="46">
        <v>-12.731634391062077</v>
      </c>
      <c r="JD76" s="46">
        <v>82222</v>
      </c>
      <c r="JE76" s="46">
        <v>82222</v>
      </c>
      <c r="JF76" s="46">
        <v>0</v>
      </c>
      <c r="JG76" s="46">
        <v>0</v>
      </c>
      <c r="JH76" s="46">
        <v>0</v>
      </c>
      <c r="JI76" s="46" t="s">
        <v>1086</v>
      </c>
      <c r="JL76" s="46">
        <v>82222</v>
      </c>
      <c r="JN76" s="46">
        <v>-34501.880424152158</v>
      </c>
      <c r="JO76" s="46">
        <v>-116723.88042415216</v>
      </c>
      <c r="JP76" s="46">
        <v>-42.588557961671633</v>
      </c>
      <c r="JS76" s="46">
        <v>76710</v>
      </c>
      <c r="JT76" s="46">
        <v>76710</v>
      </c>
      <c r="JU76" s="46">
        <v>0</v>
      </c>
      <c r="JV76" s="46">
        <v>0</v>
      </c>
      <c r="JW76" s="46">
        <v>0</v>
      </c>
      <c r="KA76" s="46">
        <v>76710</v>
      </c>
      <c r="KC76" s="46">
        <v>-116723.88042415216</v>
      </c>
      <c r="KD76" s="46">
        <v>-193433.88042415216</v>
      </c>
      <c r="KE76" s="46">
        <v>-75.648760431815475</v>
      </c>
      <c r="KH76" s="46">
        <v>0</v>
      </c>
      <c r="KI76" s="46">
        <v>0</v>
      </c>
      <c r="KJ76" s="46">
        <v>0</v>
      </c>
      <c r="KK76" s="46">
        <v>0</v>
      </c>
      <c r="KL76" s="46">
        <v>0</v>
      </c>
      <c r="KP76" s="46">
        <v>0</v>
      </c>
      <c r="KR76" s="46">
        <v>-193433.88042415216</v>
      </c>
      <c r="KS76" s="46">
        <v>-193433.88042415216</v>
      </c>
      <c r="KT76" s="46">
        <v>0</v>
      </c>
      <c r="KW76" s="46">
        <v>0</v>
      </c>
      <c r="KX76" s="46">
        <v>0</v>
      </c>
      <c r="KY76" s="46">
        <v>0</v>
      </c>
      <c r="KZ76" s="46">
        <v>0</v>
      </c>
      <c r="LA76" s="46">
        <v>0</v>
      </c>
      <c r="LE76" s="46">
        <v>0</v>
      </c>
      <c r="LG76" s="46">
        <v>-193433.88042415216</v>
      </c>
      <c r="LH76" s="46">
        <v>-193433.88042415216</v>
      </c>
      <c r="LI76" s="46">
        <v>0</v>
      </c>
      <c r="LL76" s="46">
        <v>129556.36948564067</v>
      </c>
      <c r="LM76" s="46">
        <v>97101.022485811554</v>
      </c>
      <c r="LN76" s="46">
        <v>93897.917024128517</v>
      </c>
      <c r="LO76" s="46">
        <v>81298</v>
      </c>
      <c r="LP76" s="46">
        <v>82222</v>
      </c>
      <c r="LQ76" s="46">
        <v>76710</v>
      </c>
      <c r="LR76" s="46">
        <v>0</v>
      </c>
      <c r="LS76" s="46">
        <v>0</v>
      </c>
      <c r="LT76" s="46">
        <v>560785.30899558077</v>
      </c>
      <c r="LV76" s="46" t="s">
        <v>329</v>
      </c>
    </row>
    <row r="77" spans="1:334">
      <c r="A77" s="74">
        <v>310001999</v>
      </c>
      <c r="B77" s="74">
        <v>310001999</v>
      </c>
      <c r="C77" s="46" t="s">
        <v>45</v>
      </c>
      <c r="D77" s="98">
        <v>0</v>
      </c>
      <c r="E77" s="98">
        <v>0</v>
      </c>
      <c r="F77" s="98"/>
      <c r="G77" s="98">
        <v>0</v>
      </c>
      <c r="H77" s="98">
        <v>0</v>
      </c>
      <c r="I77" s="98">
        <v>0</v>
      </c>
      <c r="J77" s="98">
        <v>0</v>
      </c>
      <c r="K77" s="98">
        <v>0</v>
      </c>
      <c r="L77" s="98">
        <v>0</v>
      </c>
      <c r="M77" s="98">
        <v>0</v>
      </c>
      <c r="N77" s="98">
        <v>0</v>
      </c>
      <c r="O77" s="98"/>
      <c r="P77" s="98"/>
      <c r="Q77" s="98">
        <v>0</v>
      </c>
      <c r="R77" s="98"/>
      <c r="S77" s="98">
        <v>0</v>
      </c>
      <c r="T77" s="98">
        <v>0</v>
      </c>
      <c r="U77" s="98">
        <v>0</v>
      </c>
      <c r="V77" s="98">
        <v>0</v>
      </c>
      <c r="W77" s="98">
        <v>0</v>
      </c>
      <c r="X77" s="98">
        <v>0</v>
      </c>
      <c r="Y77" s="98">
        <v>0</v>
      </c>
      <c r="Z77" s="98">
        <v>0</v>
      </c>
      <c r="AA77" s="98"/>
      <c r="AB77" s="98"/>
      <c r="AC77" s="98">
        <v>0</v>
      </c>
      <c r="AD77" s="98"/>
      <c r="AE77" s="98">
        <v>0</v>
      </c>
      <c r="AF77" s="98">
        <v>0</v>
      </c>
      <c r="AG77" s="98">
        <v>0</v>
      </c>
      <c r="AH77" s="98">
        <v>0</v>
      </c>
      <c r="AI77" s="98">
        <v>0</v>
      </c>
      <c r="AJ77" s="98">
        <v>0</v>
      </c>
      <c r="AK77" s="98">
        <v>0</v>
      </c>
      <c r="AL77" s="98">
        <v>0</v>
      </c>
      <c r="AM77" s="98"/>
      <c r="AN77" s="98"/>
      <c r="AO77" s="98">
        <v>0</v>
      </c>
      <c r="AP77" s="98"/>
      <c r="AQ77" s="98">
        <v>0</v>
      </c>
      <c r="AR77" s="98">
        <v>0</v>
      </c>
      <c r="AS77" s="98">
        <v>0</v>
      </c>
      <c r="AT77" s="98">
        <v>0</v>
      </c>
      <c r="AU77" s="98">
        <v>0</v>
      </c>
      <c r="AV77" s="98">
        <v>0</v>
      </c>
      <c r="AW77" s="98">
        <v>0</v>
      </c>
      <c r="AX77" s="98">
        <v>0</v>
      </c>
      <c r="AY77" s="98"/>
      <c r="AZ77" s="98"/>
      <c r="BA77" s="98">
        <v>0</v>
      </c>
      <c r="BB77" s="98"/>
      <c r="BC77" s="98">
        <v>0</v>
      </c>
      <c r="BD77" s="98">
        <v>0</v>
      </c>
      <c r="BE77" s="98">
        <v>0</v>
      </c>
      <c r="BF77" s="98">
        <v>0</v>
      </c>
      <c r="BG77" s="98">
        <v>0</v>
      </c>
      <c r="BH77" s="98">
        <v>0</v>
      </c>
      <c r="BI77" s="98">
        <v>0</v>
      </c>
      <c r="BJ77" s="98">
        <v>0</v>
      </c>
      <c r="BK77" s="98"/>
      <c r="BL77" s="98"/>
      <c r="BM77" s="46">
        <v>0</v>
      </c>
      <c r="BO77" s="98">
        <v>0</v>
      </c>
      <c r="BP77" s="98">
        <v>0</v>
      </c>
      <c r="BQ77" s="98">
        <v>0</v>
      </c>
      <c r="BR77" s="46">
        <v>0</v>
      </c>
      <c r="BS77" s="46">
        <v>0</v>
      </c>
      <c r="BT77" s="46">
        <v>0</v>
      </c>
      <c r="BU77" s="46">
        <v>0</v>
      </c>
      <c r="BV77" s="46">
        <v>0</v>
      </c>
      <c r="BY77" s="46">
        <v>0</v>
      </c>
      <c r="CA77" s="98">
        <v>0</v>
      </c>
      <c r="CB77" s="98">
        <v>0</v>
      </c>
      <c r="CC77" s="98">
        <v>0</v>
      </c>
      <c r="CD77" s="46">
        <v>0</v>
      </c>
      <c r="CE77" s="46">
        <v>0</v>
      </c>
      <c r="CF77" s="46">
        <v>0</v>
      </c>
      <c r="CG77" s="46">
        <v>0</v>
      </c>
      <c r="CH77" s="46">
        <v>0</v>
      </c>
      <c r="CK77" s="46">
        <v>0</v>
      </c>
      <c r="CM77" s="98">
        <v>0</v>
      </c>
      <c r="CN77" s="98">
        <v>0</v>
      </c>
      <c r="CO77" s="98">
        <v>0</v>
      </c>
      <c r="CP77" s="46">
        <v>0</v>
      </c>
      <c r="CQ77" s="46">
        <v>0</v>
      </c>
      <c r="CR77" s="46">
        <v>0</v>
      </c>
      <c r="CS77" s="46">
        <v>0</v>
      </c>
      <c r="CT77" s="46">
        <v>0</v>
      </c>
      <c r="CW77" s="46">
        <v>0</v>
      </c>
      <c r="CY77" s="98">
        <v>0</v>
      </c>
      <c r="CZ77" s="98">
        <v>0</v>
      </c>
      <c r="DA77" s="98">
        <v>0</v>
      </c>
      <c r="DB77" s="46">
        <v>0</v>
      </c>
      <c r="DC77" s="46">
        <v>0</v>
      </c>
      <c r="DD77" s="46">
        <v>0</v>
      </c>
      <c r="DE77" s="46">
        <v>0</v>
      </c>
      <c r="DF77" s="46">
        <v>0</v>
      </c>
      <c r="DI77" s="98">
        <v>0</v>
      </c>
      <c r="DJ77" s="98"/>
      <c r="DK77" s="98">
        <v>0</v>
      </c>
      <c r="DL77" s="46">
        <v>0</v>
      </c>
      <c r="DM77" s="46">
        <v>0</v>
      </c>
      <c r="DN77" s="46">
        <v>0</v>
      </c>
      <c r="DO77" s="46">
        <v>0</v>
      </c>
      <c r="DP77" s="46">
        <v>0</v>
      </c>
      <c r="DQ77" s="46">
        <v>0</v>
      </c>
      <c r="DR77" s="98">
        <v>0</v>
      </c>
      <c r="DS77" s="98"/>
      <c r="DU77" s="46">
        <v>0</v>
      </c>
      <c r="DW77" s="46">
        <v>0</v>
      </c>
      <c r="DX77" s="46">
        <v>0</v>
      </c>
      <c r="DY77" s="46">
        <v>0</v>
      </c>
      <c r="DZ77" s="46">
        <v>0</v>
      </c>
      <c r="EA77" s="46">
        <v>0</v>
      </c>
      <c r="EB77" s="46">
        <v>0</v>
      </c>
      <c r="EC77" s="46">
        <v>0</v>
      </c>
      <c r="ED77" s="46">
        <v>0</v>
      </c>
      <c r="EG77" s="46">
        <v>0</v>
      </c>
      <c r="EI77" s="46">
        <v>0</v>
      </c>
      <c r="EJ77" s="46">
        <v>0</v>
      </c>
      <c r="EK77" s="46">
        <v>0</v>
      </c>
      <c r="EL77" s="46">
        <v>0</v>
      </c>
      <c r="EM77" s="46">
        <v>0</v>
      </c>
      <c r="EN77" s="46">
        <v>0</v>
      </c>
      <c r="EO77" s="46">
        <v>0</v>
      </c>
      <c r="EP77" s="46">
        <v>0</v>
      </c>
      <c r="ES77" s="46">
        <v>0</v>
      </c>
      <c r="EU77" s="46">
        <v>0</v>
      </c>
      <c r="EV77" s="46">
        <v>0</v>
      </c>
      <c r="EW77" s="46">
        <v>0</v>
      </c>
      <c r="EX77" s="46">
        <v>0</v>
      </c>
      <c r="EY77" s="46">
        <v>0</v>
      </c>
      <c r="EZ77" s="46">
        <v>0</v>
      </c>
      <c r="FE77" s="46">
        <v>0</v>
      </c>
      <c r="FG77" s="46">
        <v>0</v>
      </c>
      <c r="FH77" s="46">
        <v>0</v>
      </c>
      <c r="FI77" s="98">
        <v>0</v>
      </c>
      <c r="FJ77" s="98">
        <v>0</v>
      </c>
      <c r="FK77" s="46">
        <v>0</v>
      </c>
      <c r="FL77" s="46">
        <v>0</v>
      </c>
      <c r="FQ77" s="46">
        <v>0</v>
      </c>
      <c r="FS77" s="46">
        <v>0</v>
      </c>
      <c r="FT77" s="46">
        <v>0</v>
      </c>
      <c r="FU77" s="46">
        <v>0</v>
      </c>
      <c r="FV77" s="46">
        <v>0</v>
      </c>
      <c r="FW77" s="46">
        <v>0</v>
      </c>
      <c r="FX77" s="46">
        <v>0</v>
      </c>
      <c r="GC77" s="46">
        <v>0</v>
      </c>
      <c r="GE77" s="46">
        <v>0</v>
      </c>
      <c r="GF77" s="46">
        <v>0</v>
      </c>
      <c r="GG77" s="46">
        <v>0</v>
      </c>
      <c r="GH77" s="46">
        <v>0</v>
      </c>
      <c r="GI77" s="46">
        <v>0</v>
      </c>
      <c r="GJ77" s="46">
        <v>0</v>
      </c>
      <c r="GO77" s="46">
        <v>0</v>
      </c>
      <c r="GP77" s="46">
        <v>0</v>
      </c>
      <c r="GQ77" s="46">
        <v>0</v>
      </c>
      <c r="GR77" s="46">
        <v>0</v>
      </c>
      <c r="GS77" s="46">
        <v>0</v>
      </c>
      <c r="GT77" s="46">
        <v>0</v>
      </c>
      <c r="GU77" s="46">
        <v>0</v>
      </c>
      <c r="GV77" s="46">
        <v>0</v>
      </c>
      <c r="GW77" s="46">
        <v>0</v>
      </c>
      <c r="GX77" s="46">
        <v>0</v>
      </c>
      <c r="GY77" s="46">
        <v>0</v>
      </c>
      <c r="HA77" s="46">
        <v>0</v>
      </c>
      <c r="HB77" s="46">
        <v>0</v>
      </c>
      <c r="HC77" s="46">
        <v>0</v>
      </c>
      <c r="HD77" s="46">
        <v>0</v>
      </c>
      <c r="HE77" s="46">
        <v>0</v>
      </c>
      <c r="HI77" s="46">
        <v>0</v>
      </c>
      <c r="HJ77" s="46">
        <v>0</v>
      </c>
      <c r="HK77" s="46">
        <v>0</v>
      </c>
      <c r="HL77" s="46">
        <v>0</v>
      </c>
      <c r="HM77" s="46">
        <v>0</v>
      </c>
      <c r="HN77" s="46">
        <v>0</v>
      </c>
      <c r="HO77" s="46">
        <v>0</v>
      </c>
      <c r="HP77" s="46">
        <v>0</v>
      </c>
      <c r="HQ77" s="46">
        <v>0</v>
      </c>
      <c r="HR77" s="46">
        <v>0</v>
      </c>
      <c r="HS77" s="46">
        <v>0</v>
      </c>
      <c r="HT77" s="46">
        <v>0</v>
      </c>
      <c r="HU77" s="46">
        <v>0</v>
      </c>
      <c r="HY77" s="46">
        <v>0</v>
      </c>
      <c r="HZ77" s="46">
        <v>0</v>
      </c>
      <c r="IA77" s="46">
        <v>0</v>
      </c>
      <c r="IB77" s="46">
        <v>0</v>
      </c>
      <c r="IC77" s="46">
        <v>0</v>
      </c>
      <c r="ID77" s="46">
        <v>0</v>
      </c>
      <c r="IE77" s="46">
        <v>0</v>
      </c>
      <c r="IF77" s="46">
        <v>0</v>
      </c>
      <c r="IG77" s="46">
        <v>0</v>
      </c>
      <c r="IH77" s="46">
        <v>0</v>
      </c>
      <c r="II77" s="46">
        <v>0</v>
      </c>
      <c r="IJ77" s="46">
        <v>0</v>
      </c>
      <c r="IK77" s="46">
        <v>0</v>
      </c>
      <c r="IO77" s="46">
        <v>0</v>
      </c>
      <c r="IP77" s="46">
        <v>0</v>
      </c>
      <c r="IQ77" s="46">
        <v>0</v>
      </c>
      <c r="IR77" s="46">
        <v>0</v>
      </c>
      <c r="IS77" s="46">
        <v>0</v>
      </c>
      <c r="IT77" s="46">
        <v>0</v>
      </c>
      <c r="IU77" s="46">
        <v>0</v>
      </c>
      <c r="IV77" s="46">
        <v>0</v>
      </c>
      <c r="IW77" s="46">
        <v>0</v>
      </c>
      <c r="IY77" s="46">
        <v>0</v>
      </c>
      <c r="IZ77" s="46">
        <v>0</v>
      </c>
      <c r="JA77" s="46">
        <v>0</v>
      </c>
      <c r="JD77" s="46">
        <v>0</v>
      </c>
      <c r="JE77" s="46">
        <v>0</v>
      </c>
      <c r="JF77" s="46">
        <v>0</v>
      </c>
      <c r="JG77" s="46">
        <v>0</v>
      </c>
      <c r="JH77" s="46">
        <v>0</v>
      </c>
      <c r="JI77" s="46" t="s">
        <v>1086</v>
      </c>
      <c r="JK77" s="46">
        <v>0</v>
      </c>
      <c r="JL77" s="46">
        <v>0</v>
      </c>
      <c r="JN77" s="46">
        <v>0</v>
      </c>
      <c r="JO77" s="46">
        <v>0</v>
      </c>
      <c r="JP77" s="46">
        <v>0</v>
      </c>
      <c r="JS77" s="46">
        <v>0</v>
      </c>
      <c r="JT77" s="46">
        <v>0</v>
      </c>
      <c r="JV77" s="46">
        <v>0</v>
      </c>
      <c r="JW77" s="46">
        <v>0</v>
      </c>
      <c r="KA77" s="46">
        <v>0</v>
      </c>
      <c r="KC77" s="46">
        <v>0</v>
      </c>
      <c r="KD77" s="46">
        <v>0</v>
      </c>
      <c r="KE77" s="46">
        <v>0</v>
      </c>
      <c r="KH77" s="46">
        <v>0</v>
      </c>
      <c r="KI77" s="46">
        <v>0</v>
      </c>
      <c r="KK77" s="46">
        <v>0</v>
      </c>
      <c r="KL77" s="46">
        <v>0</v>
      </c>
      <c r="KP77" s="46">
        <v>0</v>
      </c>
      <c r="KR77" s="46">
        <v>0</v>
      </c>
      <c r="KS77" s="46">
        <v>0</v>
      </c>
      <c r="KT77" s="46">
        <v>0</v>
      </c>
      <c r="KW77" s="46">
        <v>0</v>
      </c>
      <c r="KX77" s="46">
        <v>0</v>
      </c>
      <c r="KY77" s="46">
        <v>0</v>
      </c>
      <c r="KZ77" s="46">
        <v>0</v>
      </c>
      <c r="LA77" s="46">
        <v>0</v>
      </c>
      <c r="LE77" s="46">
        <v>0</v>
      </c>
      <c r="LG77" s="46">
        <v>0</v>
      </c>
      <c r="LH77" s="46">
        <v>0</v>
      </c>
      <c r="LI77" s="46">
        <v>0</v>
      </c>
      <c r="LL77" s="46">
        <v>0</v>
      </c>
      <c r="LM77" s="46">
        <v>0</v>
      </c>
      <c r="LN77" s="46">
        <v>0</v>
      </c>
      <c r="LO77" s="46">
        <v>0</v>
      </c>
      <c r="LP77" s="46">
        <v>0</v>
      </c>
      <c r="LQ77" s="46">
        <v>0</v>
      </c>
      <c r="LR77" s="46">
        <v>0</v>
      </c>
      <c r="LS77" s="46">
        <v>0</v>
      </c>
      <c r="LT77" s="46">
        <v>0</v>
      </c>
      <c r="LV77" s="46" t="s">
        <v>329</v>
      </c>
    </row>
    <row r="78" spans="1:334">
      <c r="A78" s="74">
        <v>310003417</v>
      </c>
      <c r="B78" s="74">
        <v>310003417</v>
      </c>
      <c r="C78" s="46" t="s">
        <v>346</v>
      </c>
      <c r="D78" s="98">
        <v>0</v>
      </c>
      <c r="E78" s="98">
        <v>0</v>
      </c>
      <c r="F78" s="98"/>
      <c r="G78" s="98">
        <v>0</v>
      </c>
      <c r="H78" s="98">
        <v>0</v>
      </c>
      <c r="I78" s="98">
        <v>0</v>
      </c>
      <c r="J78" s="98">
        <v>0</v>
      </c>
      <c r="K78" s="98">
        <v>0</v>
      </c>
      <c r="L78" s="98">
        <v>0</v>
      </c>
      <c r="M78" s="98">
        <v>0</v>
      </c>
      <c r="N78" s="98">
        <v>0</v>
      </c>
      <c r="O78" s="98"/>
      <c r="P78" s="98"/>
      <c r="Q78" s="98">
        <v>0</v>
      </c>
      <c r="R78" s="98"/>
      <c r="S78" s="98">
        <v>0</v>
      </c>
      <c r="T78" s="98">
        <v>0</v>
      </c>
      <c r="U78" s="98">
        <v>0</v>
      </c>
      <c r="V78" s="98">
        <v>0</v>
      </c>
      <c r="W78" s="98">
        <v>0</v>
      </c>
      <c r="X78" s="98">
        <v>0</v>
      </c>
      <c r="Y78" s="98">
        <v>0</v>
      </c>
      <c r="Z78" s="98">
        <v>0</v>
      </c>
      <c r="AA78" s="98"/>
      <c r="AB78" s="98"/>
      <c r="AC78" s="98">
        <v>0</v>
      </c>
      <c r="AD78" s="98"/>
      <c r="AE78" s="98">
        <v>0</v>
      </c>
      <c r="AF78" s="98">
        <v>0</v>
      </c>
      <c r="AG78" s="98">
        <v>0</v>
      </c>
      <c r="AH78" s="98">
        <v>0</v>
      </c>
      <c r="AI78" s="98">
        <v>0</v>
      </c>
      <c r="AJ78" s="98">
        <v>0</v>
      </c>
      <c r="AK78" s="98">
        <v>0</v>
      </c>
      <c r="AL78" s="98">
        <v>0</v>
      </c>
      <c r="AM78" s="98"/>
      <c r="AN78" s="98"/>
      <c r="AO78" s="98">
        <v>0</v>
      </c>
      <c r="AP78" s="98"/>
      <c r="AQ78" s="98">
        <v>0</v>
      </c>
      <c r="AR78" s="98">
        <v>0</v>
      </c>
      <c r="AS78" s="98">
        <v>0</v>
      </c>
      <c r="AT78" s="98">
        <v>0</v>
      </c>
      <c r="AU78" s="98">
        <v>0</v>
      </c>
      <c r="AV78" s="98">
        <v>0</v>
      </c>
      <c r="AW78" s="98">
        <v>0</v>
      </c>
      <c r="AX78" s="98">
        <v>0</v>
      </c>
      <c r="AY78" s="98"/>
      <c r="AZ78" s="98"/>
      <c r="BA78" s="98">
        <v>0</v>
      </c>
      <c r="BB78" s="98"/>
      <c r="BC78" s="98">
        <v>0</v>
      </c>
      <c r="BD78" s="98">
        <v>0</v>
      </c>
      <c r="BE78" s="98">
        <v>0</v>
      </c>
      <c r="BF78" s="98">
        <v>0</v>
      </c>
      <c r="BG78" s="98">
        <v>0</v>
      </c>
      <c r="BH78" s="98">
        <v>0</v>
      </c>
      <c r="BI78" s="98">
        <v>0</v>
      </c>
      <c r="BJ78" s="98">
        <v>0</v>
      </c>
      <c r="BK78" s="98"/>
      <c r="BL78" s="98"/>
      <c r="BM78" s="46">
        <v>0</v>
      </c>
      <c r="BO78" s="98">
        <v>0</v>
      </c>
      <c r="BP78" s="98">
        <v>0</v>
      </c>
      <c r="BQ78" s="98">
        <v>0</v>
      </c>
      <c r="BR78" s="46">
        <v>0</v>
      </c>
      <c r="BS78" s="46">
        <v>0</v>
      </c>
      <c r="BT78" s="46">
        <v>0</v>
      </c>
      <c r="BU78" s="46">
        <v>0</v>
      </c>
      <c r="BV78" s="46">
        <v>0</v>
      </c>
      <c r="BY78" s="46">
        <v>0</v>
      </c>
      <c r="CA78" s="98">
        <v>0</v>
      </c>
      <c r="CB78" s="98">
        <v>0</v>
      </c>
      <c r="CC78" s="98">
        <v>0</v>
      </c>
      <c r="CD78" s="46">
        <v>0</v>
      </c>
      <c r="CE78" s="46">
        <v>0</v>
      </c>
      <c r="CF78" s="46">
        <v>0</v>
      </c>
      <c r="CG78" s="46">
        <v>0</v>
      </c>
      <c r="CH78" s="46">
        <v>0</v>
      </c>
      <c r="CK78" s="46">
        <v>0</v>
      </c>
      <c r="CM78" s="98">
        <v>0</v>
      </c>
      <c r="CN78" s="98">
        <v>0</v>
      </c>
      <c r="CO78" s="98">
        <v>0</v>
      </c>
      <c r="CP78" s="46">
        <v>0</v>
      </c>
      <c r="CQ78" s="46">
        <v>0</v>
      </c>
      <c r="CR78" s="46">
        <v>0</v>
      </c>
      <c r="CS78" s="46">
        <v>0</v>
      </c>
      <c r="CT78" s="46">
        <v>0</v>
      </c>
      <c r="CW78" s="46">
        <v>0</v>
      </c>
      <c r="CY78" s="98">
        <v>0</v>
      </c>
      <c r="CZ78" s="98">
        <v>0</v>
      </c>
      <c r="DA78" s="98">
        <v>0</v>
      </c>
      <c r="DB78" s="46">
        <v>0</v>
      </c>
      <c r="DC78" s="46">
        <v>0</v>
      </c>
      <c r="DD78" s="46">
        <v>0</v>
      </c>
      <c r="DE78" s="46">
        <v>0</v>
      </c>
      <c r="DF78" s="46">
        <v>0</v>
      </c>
      <c r="DI78" s="98">
        <v>0</v>
      </c>
      <c r="DJ78" s="98"/>
      <c r="DK78" s="98">
        <v>0</v>
      </c>
      <c r="DL78" s="46">
        <v>0</v>
      </c>
      <c r="DM78" s="46">
        <v>0</v>
      </c>
      <c r="DN78" s="46">
        <v>0</v>
      </c>
      <c r="DO78" s="46">
        <v>0</v>
      </c>
      <c r="DP78" s="46">
        <v>0</v>
      </c>
      <c r="DQ78" s="46">
        <v>0</v>
      </c>
      <c r="DR78" s="98">
        <v>0</v>
      </c>
      <c r="DS78" s="98"/>
      <c r="DU78" s="46">
        <v>0</v>
      </c>
      <c r="DW78" s="46">
        <v>0</v>
      </c>
      <c r="DX78" s="46">
        <v>0</v>
      </c>
      <c r="DY78" s="46">
        <v>0</v>
      </c>
      <c r="DZ78" s="46">
        <v>0</v>
      </c>
      <c r="EA78" s="46">
        <v>0</v>
      </c>
      <c r="EB78" s="46">
        <v>0</v>
      </c>
      <c r="EC78" s="46">
        <v>0</v>
      </c>
      <c r="ED78" s="46">
        <v>0</v>
      </c>
      <c r="EG78" s="46">
        <v>0</v>
      </c>
      <c r="EI78" s="46">
        <v>0</v>
      </c>
      <c r="EJ78" s="46">
        <v>0</v>
      </c>
      <c r="EK78" s="46">
        <v>0</v>
      </c>
      <c r="EL78" s="46">
        <v>0</v>
      </c>
      <c r="EM78" s="46">
        <v>0</v>
      </c>
      <c r="EN78" s="46">
        <v>0</v>
      </c>
      <c r="EO78" s="46">
        <v>0</v>
      </c>
      <c r="EP78" s="46">
        <v>0</v>
      </c>
      <c r="ES78" s="46">
        <v>0</v>
      </c>
      <c r="EU78" s="46">
        <v>0</v>
      </c>
      <c r="EV78" s="46">
        <v>0</v>
      </c>
      <c r="EW78" s="46">
        <v>0</v>
      </c>
      <c r="EX78" s="46">
        <v>0</v>
      </c>
      <c r="EY78" s="46">
        <v>0</v>
      </c>
      <c r="EZ78" s="46">
        <v>0</v>
      </c>
      <c r="FE78" s="46">
        <v>0</v>
      </c>
      <c r="FG78" s="46">
        <v>0</v>
      </c>
      <c r="FH78" s="46">
        <v>0</v>
      </c>
      <c r="FI78" s="98">
        <v>0</v>
      </c>
      <c r="FJ78" s="98">
        <v>0</v>
      </c>
      <c r="FK78" s="46">
        <v>0</v>
      </c>
      <c r="FL78" s="46">
        <v>0</v>
      </c>
      <c r="FQ78" s="46">
        <v>0</v>
      </c>
      <c r="FS78" s="46">
        <v>0</v>
      </c>
      <c r="FT78" s="46">
        <v>0</v>
      </c>
      <c r="FU78" s="46">
        <v>0</v>
      </c>
      <c r="FV78" s="46">
        <v>0</v>
      </c>
      <c r="FW78" s="46">
        <v>0</v>
      </c>
      <c r="FX78" s="46">
        <v>0</v>
      </c>
      <c r="GC78" s="46">
        <v>0</v>
      </c>
      <c r="GE78" s="46">
        <v>0</v>
      </c>
      <c r="GF78" s="46">
        <v>0</v>
      </c>
      <c r="GG78" s="46">
        <v>0</v>
      </c>
      <c r="GH78" s="46">
        <v>0</v>
      </c>
      <c r="GI78" s="46">
        <v>0</v>
      </c>
      <c r="GJ78" s="46">
        <v>0</v>
      </c>
      <c r="GO78" s="46">
        <v>0</v>
      </c>
      <c r="GP78" s="46">
        <v>0</v>
      </c>
      <c r="GQ78" s="46">
        <v>0</v>
      </c>
      <c r="GR78" s="46">
        <v>0</v>
      </c>
      <c r="GS78" s="46">
        <v>0</v>
      </c>
      <c r="GT78" s="46">
        <v>0</v>
      </c>
      <c r="GU78" s="46">
        <v>0</v>
      </c>
      <c r="GV78" s="46">
        <v>0</v>
      </c>
      <c r="GW78" s="46">
        <v>0</v>
      </c>
      <c r="GX78" s="46">
        <v>0</v>
      </c>
      <c r="GY78" s="46">
        <v>0</v>
      </c>
      <c r="HA78" s="46">
        <v>0</v>
      </c>
      <c r="HB78" s="46">
        <v>0</v>
      </c>
      <c r="HC78" s="46">
        <v>0</v>
      </c>
      <c r="HD78" s="46">
        <v>0</v>
      </c>
      <c r="HE78" s="46">
        <v>0</v>
      </c>
      <c r="HI78" s="46">
        <v>0</v>
      </c>
      <c r="HJ78" s="46">
        <v>0</v>
      </c>
      <c r="HK78" s="46">
        <v>0</v>
      </c>
      <c r="HL78" s="46">
        <v>0</v>
      </c>
      <c r="HM78" s="46">
        <v>0</v>
      </c>
      <c r="HN78" s="46">
        <v>0</v>
      </c>
      <c r="HO78" s="46">
        <v>0</v>
      </c>
      <c r="HP78" s="46">
        <v>0</v>
      </c>
      <c r="HQ78" s="46">
        <v>0</v>
      </c>
      <c r="HR78" s="46">
        <v>0</v>
      </c>
      <c r="HS78" s="46">
        <v>0</v>
      </c>
      <c r="HT78" s="46">
        <v>0</v>
      </c>
      <c r="HU78" s="46">
        <v>0</v>
      </c>
      <c r="HY78" s="46">
        <v>0</v>
      </c>
      <c r="HZ78" s="46">
        <v>0</v>
      </c>
      <c r="IA78" s="46">
        <v>0</v>
      </c>
      <c r="IB78" s="46">
        <v>0</v>
      </c>
      <c r="IC78" s="46">
        <v>0</v>
      </c>
      <c r="ID78" s="46">
        <v>0</v>
      </c>
      <c r="IE78" s="46">
        <v>0</v>
      </c>
      <c r="IF78" s="46">
        <v>0</v>
      </c>
      <c r="IG78" s="46">
        <v>0</v>
      </c>
      <c r="IH78" s="46">
        <v>0</v>
      </c>
      <c r="II78" s="46">
        <v>0</v>
      </c>
      <c r="IJ78" s="46">
        <v>0</v>
      </c>
      <c r="IK78" s="46">
        <v>0</v>
      </c>
      <c r="IO78" s="46">
        <v>0</v>
      </c>
      <c r="IP78" s="46">
        <v>0</v>
      </c>
      <c r="IQ78" s="46">
        <v>0</v>
      </c>
      <c r="IR78" s="46">
        <v>0</v>
      </c>
      <c r="IS78" s="46">
        <v>0</v>
      </c>
      <c r="IT78" s="46">
        <v>0</v>
      </c>
      <c r="IU78" s="46">
        <v>0</v>
      </c>
      <c r="IV78" s="46">
        <v>0</v>
      </c>
      <c r="IW78" s="46">
        <v>0</v>
      </c>
      <c r="IY78" s="46">
        <v>0</v>
      </c>
      <c r="IZ78" s="46">
        <v>0</v>
      </c>
      <c r="JA78" s="46">
        <v>0</v>
      </c>
      <c r="JD78" s="46">
        <v>0</v>
      </c>
      <c r="JE78" s="46">
        <v>0</v>
      </c>
      <c r="JF78" s="46">
        <v>0</v>
      </c>
      <c r="JG78" s="46">
        <v>0</v>
      </c>
      <c r="JH78" s="46">
        <v>0</v>
      </c>
      <c r="JI78" s="46">
        <v>0</v>
      </c>
      <c r="JK78" s="46">
        <v>0</v>
      </c>
      <c r="JL78" s="46">
        <v>0</v>
      </c>
      <c r="JN78" s="46">
        <v>0</v>
      </c>
      <c r="JO78" s="46">
        <v>0</v>
      </c>
      <c r="JP78" s="46">
        <v>0</v>
      </c>
      <c r="JS78" s="46">
        <v>0</v>
      </c>
      <c r="JT78" s="46">
        <v>0</v>
      </c>
      <c r="JU78" s="46">
        <v>0</v>
      </c>
      <c r="JV78" s="46">
        <v>0</v>
      </c>
      <c r="JW78" s="46">
        <v>0</v>
      </c>
      <c r="KA78" s="46">
        <v>0</v>
      </c>
      <c r="KC78" s="46">
        <v>0</v>
      </c>
      <c r="KD78" s="46">
        <v>0</v>
      </c>
      <c r="KE78" s="46">
        <v>0</v>
      </c>
      <c r="KH78" s="46">
        <v>0</v>
      </c>
      <c r="KI78" s="46">
        <v>0</v>
      </c>
      <c r="KJ78" s="46">
        <v>0</v>
      </c>
      <c r="KK78" s="46">
        <v>0</v>
      </c>
      <c r="KL78" s="46">
        <v>0</v>
      </c>
      <c r="KP78" s="46">
        <v>0</v>
      </c>
      <c r="KR78" s="46">
        <v>0</v>
      </c>
      <c r="KS78" s="46">
        <v>0</v>
      </c>
      <c r="KT78" s="46">
        <v>0</v>
      </c>
      <c r="KW78" s="46">
        <v>0</v>
      </c>
      <c r="KX78" s="46">
        <v>0</v>
      </c>
      <c r="KY78" s="46">
        <v>0</v>
      </c>
      <c r="KZ78" s="46">
        <v>0</v>
      </c>
      <c r="LA78" s="46">
        <v>0</v>
      </c>
      <c r="LE78" s="46">
        <v>0</v>
      </c>
      <c r="LG78" s="46">
        <v>0</v>
      </c>
      <c r="LH78" s="46">
        <v>0</v>
      </c>
      <c r="LI78" s="46">
        <v>0</v>
      </c>
      <c r="LL78" s="46">
        <v>0</v>
      </c>
      <c r="LM78" s="46">
        <v>0</v>
      </c>
      <c r="LN78" s="46">
        <v>0</v>
      </c>
      <c r="LO78" s="46">
        <v>0</v>
      </c>
      <c r="LP78" s="46">
        <v>0</v>
      </c>
      <c r="LQ78" s="46">
        <v>0</v>
      </c>
      <c r="LR78" s="46">
        <v>0</v>
      </c>
      <c r="LS78" s="46">
        <v>0</v>
      </c>
      <c r="LT78" s="46">
        <v>0</v>
      </c>
      <c r="LV78" s="46" t="s">
        <v>329</v>
      </c>
    </row>
    <row r="79" spans="1:334">
      <c r="A79" s="74">
        <v>310002560</v>
      </c>
      <c r="B79" s="74" t="s">
        <v>347</v>
      </c>
      <c r="C79" s="46" t="s">
        <v>348</v>
      </c>
      <c r="D79" s="98">
        <v>0</v>
      </c>
      <c r="E79" s="98">
        <v>0</v>
      </c>
      <c r="F79" s="98"/>
      <c r="G79" s="98">
        <v>0</v>
      </c>
      <c r="H79" s="98">
        <v>0</v>
      </c>
      <c r="I79" s="98">
        <v>0</v>
      </c>
      <c r="J79" s="98">
        <v>0</v>
      </c>
      <c r="K79" s="98">
        <v>0</v>
      </c>
      <c r="L79" s="98">
        <v>0</v>
      </c>
      <c r="M79" s="98">
        <v>0</v>
      </c>
      <c r="N79" s="98">
        <v>0</v>
      </c>
      <c r="O79" s="98"/>
      <c r="P79" s="98"/>
      <c r="Q79" s="98">
        <v>0</v>
      </c>
      <c r="R79" s="98"/>
      <c r="S79" s="98">
        <v>0</v>
      </c>
      <c r="T79" s="98">
        <v>0</v>
      </c>
      <c r="U79" s="98">
        <v>0</v>
      </c>
      <c r="V79" s="98">
        <v>0</v>
      </c>
      <c r="W79" s="98">
        <v>0</v>
      </c>
      <c r="X79" s="98">
        <v>0</v>
      </c>
      <c r="Y79" s="98">
        <v>0</v>
      </c>
      <c r="Z79" s="98">
        <v>0</v>
      </c>
      <c r="AA79" s="98"/>
      <c r="AB79" s="98"/>
      <c r="AC79" s="98">
        <v>0</v>
      </c>
      <c r="AD79" s="98"/>
      <c r="AE79" s="98">
        <v>0</v>
      </c>
      <c r="AF79" s="98">
        <v>0</v>
      </c>
      <c r="AG79" s="98">
        <v>0</v>
      </c>
      <c r="AH79" s="98">
        <v>0</v>
      </c>
      <c r="AI79" s="98">
        <v>0</v>
      </c>
      <c r="AJ79" s="98">
        <v>0</v>
      </c>
      <c r="AK79" s="98">
        <v>0</v>
      </c>
      <c r="AL79" s="98">
        <v>0</v>
      </c>
      <c r="AM79" s="98"/>
      <c r="AN79" s="98"/>
      <c r="AO79" s="98">
        <v>0</v>
      </c>
      <c r="AP79" s="98"/>
      <c r="AQ79" s="98">
        <v>0</v>
      </c>
      <c r="AR79" s="98">
        <v>0</v>
      </c>
      <c r="AS79" s="98">
        <v>0</v>
      </c>
      <c r="AT79" s="98">
        <v>0</v>
      </c>
      <c r="AU79" s="98">
        <v>0</v>
      </c>
      <c r="AV79" s="98">
        <v>0</v>
      </c>
      <c r="AW79" s="98">
        <v>0</v>
      </c>
      <c r="AX79" s="98">
        <v>0</v>
      </c>
      <c r="AY79" s="98"/>
      <c r="AZ79" s="98"/>
      <c r="BA79" s="98">
        <v>0</v>
      </c>
      <c r="BB79" s="98"/>
      <c r="BC79" s="98">
        <v>0</v>
      </c>
      <c r="BD79" s="98">
        <v>0</v>
      </c>
      <c r="BE79" s="98">
        <v>0</v>
      </c>
      <c r="BF79" s="98">
        <v>0</v>
      </c>
      <c r="BG79" s="98">
        <v>0</v>
      </c>
      <c r="BH79" s="98">
        <v>0</v>
      </c>
      <c r="BI79" s="98">
        <v>0</v>
      </c>
      <c r="BJ79" s="98">
        <v>0</v>
      </c>
      <c r="BK79" s="98"/>
      <c r="BL79" s="98"/>
      <c r="BM79" s="46">
        <v>0</v>
      </c>
      <c r="BO79" s="98">
        <v>0</v>
      </c>
      <c r="BP79" s="98">
        <v>0</v>
      </c>
      <c r="BQ79" s="98">
        <v>0</v>
      </c>
      <c r="BR79" s="46">
        <v>0</v>
      </c>
      <c r="BS79" s="46">
        <v>0</v>
      </c>
      <c r="BT79" s="46">
        <v>0</v>
      </c>
      <c r="BU79" s="46">
        <v>0</v>
      </c>
      <c r="BV79" s="46">
        <v>0</v>
      </c>
      <c r="BY79" s="46">
        <v>0</v>
      </c>
      <c r="CA79" s="98">
        <v>0</v>
      </c>
      <c r="CB79" s="98">
        <v>0</v>
      </c>
      <c r="CC79" s="98">
        <v>0</v>
      </c>
      <c r="CD79" s="46">
        <v>0</v>
      </c>
      <c r="CE79" s="46">
        <v>0</v>
      </c>
      <c r="CF79" s="46">
        <v>0</v>
      </c>
      <c r="CG79" s="46">
        <v>0</v>
      </c>
      <c r="CH79" s="46">
        <v>0</v>
      </c>
      <c r="CK79" s="46">
        <v>0</v>
      </c>
      <c r="CM79" s="98">
        <v>0</v>
      </c>
      <c r="CN79" s="98">
        <v>0</v>
      </c>
      <c r="CO79" s="98">
        <v>0</v>
      </c>
      <c r="CP79" s="46">
        <v>0</v>
      </c>
      <c r="CQ79" s="46">
        <v>0</v>
      </c>
      <c r="CR79" s="46">
        <v>0</v>
      </c>
      <c r="CS79" s="46">
        <v>0</v>
      </c>
      <c r="CT79" s="46">
        <v>0</v>
      </c>
      <c r="CW79" s="46">
        <v>0</v>
      </c>
      <c r="CY79" s="98">
        <v>0</v>
      </c>
      <c r="CZ79" s="98">
        <v>0</v>
      </c>
      <c r="DA79" s="98">
        <v>0</v>
      </c>
      <c r="DB79" s="46">
        <v>0</v>
      </c>
      <c r="DC79" s="46">
        <v>0</v>
      </c>
      <c r="DD79" s="46">
        <v>0</v>
      </c>
      <c r="DE79" s="46">
        <v>0</v>
      </c>
      <c r="DF79" s="46">
        <v>0</v>
      </c>
      <c r="DI79" s="98">
        <v>0</v>
      </c>
      <c r="DJ79" s="98"/>
      <c r="DK79" s="98">
        <v>0</v>
      </c>
      <c r="DL79" s="46">
        <v>0</v>
      </c>
      <c r="DM79" s="46">
        <v>0</v>
      </c>
      <c r="DN79" s="46">
        <v>0</v>
      </c>
      <c r="DO79" s="46">
        <v>0</v>
      </c>
      <c r="DP79" s="46">
        <v>0</v>
      </c>
      <c r="DQ79" s="46">
        <v>0</v>
      </c>
      <c r="DR79" s="98">
        <v>0</v>
      </c>
      <c r="DS79" s="98"/>
      <c r="DU79" s="46">
        <v>0</v>
      </c>
      <c r="DW79" s="46">
        <v>0</v>
      </c>
      <c r="DX79" s="46">
        <v>0</v>
      </c>
      <c r="DY79" s="46">
        <v>0</v>
      </c>
      <c r="DZ79" s="46">
        <v>0</v>
      </c>
      <c r="EA79" s="46">
        <v>0</v>
      </c>
      <c r="EB79" s="46">
        <v>0</v>
      </c>
      <c r="EC79" s="46">
        <v>0</v>
      </c>
      <c r="ED79" s="46">
        <v>0</v>
      </c>
      <c r="EG79" s="46">
        <v>0</v>
      </c>
      <c r="EI79" s="46">
        <v>0</v>
      </c>
      <c r="EJ79" s="46">
        <v>0</v>
      </c>
      <c r="EK79" s="46">
        <v>0</v>
      </c>
      <c r="EL79" s="46">
        <v>0</v>
      </c>
      <c r="EM79" s="46">
        <v>0</v>
      </c>
      <c r="EN79" s="46">
        <v>0</v>
      </c>
      <c r="EO79" s="46">
        <v>0</v>
      </c>
      <c r="EP79" s="46">
        <v>0</v>
      </c>
      <c r="ES79" s="46">
        <v>0</v>
      </c>
      <c r="EU79" s="46">
        <v>825</v>
      </c>
      <c r="EV79" s="46">
        <v>0</v>
      </c>
      <c r="EW79" s="46">
        <v>0</v>
      </c>
      <c r="EX79" s="46">
        <v>0</v>
      </c>
      <c r="EY79" s="46">
        <v>825</v>
      </c>
      <c r="EZ79" s="46">
        <v>0</v>
      </c>
      <c r="FE79" s="46">
        <v>0</v>
      </c>
      <c r="FG79" s="46">
        <v>825</v>
      </c>
      <c r="FH79" s="46">
        <v>0</v>
      </c>
      <c r="FI79" s="98">
        <v>0</v>
      </c>
      <c r="FJ79" s="98">
        <v>0</v>
      </c>
      <c r="FK79" s="46">
        <v>825</v>
      </c>
      <c r="FL79" s="46">
        <v>0</v>
      </c>
      <c r="FQ79" s="46">
        <v>0</v>
      </c>
      <c r="FS79" s="46">
        <v>825</v>
      </c>
      <c r="FT79" s="46">
        <v>0</v>
      </c>
      <c r="FU79" s="46">
        <v>0</v>
      </c>
      <c r="FV79" s="46">
        <v>0</v>
      </c>
      <c r="FW79" s="46">
        <v>825</v>
      </c>
      <c r="FX79" s="46">
        <v>0</v>
      </c>
      <c r="GC79" s="46">
        <v>0</v>
      </c>
      <c r="GE79" s="46">
        <v>825</v>
      </c>
      <c r="GF79" s="46">
        <v>0</v>
      </c>
      <c r="GG79" s="46">
        <v>0</v>
      </c>
      <c r="GH79" s="46">
        <v>0</v>
      </c>
      <c r="GI79" s="46">
        <v>825</v>
      </c>
      <c r="GJ79" s="46">
        <v>0</v>
      </c>
      <c r="GO79" s="46">
        <v>0</v>
      </c>
      <c r="GP79" s="46">
        <v>0</v>
      </c>
      <c r="GQ79" s="46">
        <v>0</v>
      </c>
      <c r="GR79" s="46">
        <v>0</v>
      </c>
      <c r="GS79" s="46">
        <v>0</v>
      </c>
      <c r="GT79" s="46">
        <v>0</v>
      </c>
      <c r="GU79" s="46">
        <v>0</v>
      </c>
      <c r="GV79" s="46">
        <v>0</v>
      </c>
      <c r="GW79" s="46">
        <v>0</v>
      </c>
      <c r="GX79" s="46">
        <v>0</v>
      </c>
      <c r="GY79" s="46">
        <v>0</v>
      </c>
      <c r="HA79" s="46">
        <v>0</v>
      </c>
      <c r="HB79" s="46">
        <v>0</v>
      </c>
      <c r="HC79" s="46">
        <v>0</v>
      </c>
      <c r="HD79" s="46">
        <v>0</v>
      </c>
      <c r="HE79" s="46">
        <v>0</v>
      </c>
      <c r="HI79" s="46">
        <v>0</v>
      </c>
      <c r="HJ79" s="46">
        <v>0</v>
      </c>
      <c r="HK79" s="46">
        <v>0</v>
      </c>
      <c r="HL79" s="46">
        <v>0</v>
      </c>
      <c r="HM79" s="46">
        <v>0</v>
      </c>
      <c r="HN79" s="46">
        <v>0</v>
      </c>
      <c r="HO79" s="46">
        <v>0</v>
      </c>
      <c r="HP79" s="46">
        <v>0</v>
      </c>
      <c r="HQ79" s="46">
        <v>0</v>
      </c>
      <c r="HR79" s="46">
        <v>0</v>
      </c>
      <c r="HS79" s="46">
        <v>0</v>
      </c>
      <c r="HT79" s="46">
        <v>0</v>
      </c>
      <c r="HU79" s="46">
        <v>0</v>
      </c>
      <c r="HY79" s="46">
        <v>0</v>
      </c>
      <c r="HZ79" s="46">
        <v>0</v>
      </c>
      <c r="IA79" s="46">
        <v>0</v>
      </c>
      <c r="IB79" s="46">
        <v>0</v>
      </c>
      <c r="IC79" s="46">
        <v>0</v>
      </c>
      <c r="ID79" s="46">
        <v>0</v>
      </c>
      <c r="IE79" s="46">
        <v>0</v>
      </c>
      <c r="IF79" s="46">
        <v>0</v>
      </c>
      <c r="IG79" s="46">
        <v>0</v>
      </c>
      <c r="IH79" s="46">
        <v>0</v>
      </c>
      <c r="II79" s="46">
        <v>0</v>
      </c>
      <c r="IJ79" s="46">
        <v>0</v>
      </c>
      <c r="IK79" s="46">
        <v>0</v>
      </c>
      <c r="IO79" s="46">
        <v>0</v>
      </c>
      <c r="IP79" s="46">
        <v>0</v>
      </c>
      <c r="IQ79" s="46">
        <v>0</v>
      </c>
      <c r="IR79" s="46">
        <v>0</v>
      </c>
      <c r="IS79" s="46">
        <v>3300</v>
      </c>
      <c r="IT79" s="46">
        <v>0</v>
      </c>
      <c r="IU79" s="46">
        <v>0</v>
      </c>
      <c r="IV79" s="46">
        <v>0</v>
      </c>
      <c r="IW79" s="46">
        <v>3300</v>
      </c>
      <c r="IY79" s="46">
        <v>0</v>
      </c>
      <c r="IZ79" s="46">
        <v>-3300</v>
      </c>
      <c r="JA79" s="46">
        <v>-30</v>
      </c>
      <c r="JD79" s="46">
        <v>0</v>
      </c>
      <c r="JE79" s="46">
        <v>0</v>
      </c>
      <c r="JF79" s="46">
        <v>0</v>
      </c>
      <c r="JG79" s="46">
        <v>0</v>
      </c>
      <c r="JH79" s="46">
        <v>2540</v>
      </c>
      <c r="JI79" s="46" t="s">
        <v>1086</v>
      </c>
      <c r="JK79" s="46">
        <v>0</v>
      </c>
      <c r="JL79" s="46">
        <v>2540</v>
      </c>
      <c r="JN79" s="46">
        <v>-3300</v>
      </c>
      <c r="JO79" s="46">
        <v>-5840</v>
      </c>
      <c r="JP79" s="46">
        <v>-68.976377952755897</v>
      </c>
      <c r="JS79" s="46">
        <v>0</v>
      </c>
      <c r="JT79" s="46">
        <v>0</v>
      </c>
      <c r="JU79" s="46">
        <v>0</v>
      </c>
      <c r="JV79" s="46">
        <v>0</v>
      </c>
      <c r="JW79" s="46">
        <v>1270</v>
      </c>
      <c r="KA79" s="46">
        <v>1270</v>
      </c>
      <c r="KC79" s="46">
        <v>-5840</v>
      </c>
      <c r="KD79" s="46">
        <v>-7110</v>
      </c>
      <c r="KE79" s="46">
        <v>-167.95275590551179</v>
      </c>
      <c r="KH79" s="46">
        <v>0</v>
      </c>
      <c r="KI79" s="46">
        <v>0</v>
      </c>
      <c r="KJ79" s="46">
        <v>0</v>
      </c>
      <c r="KK79" s="46">
        <v>0</v>
      </c>
      <c r="KL79" s="46">
        <v>0</v>
      </c>
      <c r="KP79" s="46">
        <v>0</v>
      </c>
      <c r="KR79" s="46">
        <v>-7110</v>
      </c>
      <c r="KS79" s="46">
        <v>-7110</v>
      </c>
      <c r="KT79" s="46">
        <v>0</v>
      </c>
      <c r="KW79" s="46">
        <v>0</v>
      </c>
      <c r="KX79" s="46">
        <v>0</v>
      </c>
      <c r="KY79" s="46">
        <v>0</v>
      </c>
      <c r="KZ79" s="46">
        <v>0</v>
      </c>
      <c r="LA79" s="46">
        <v>0</v>
      </c>
      <c r="LE79" s="46">
        <v>0</v>
      </c>
      <c r="LG79" s="46">
        <v>-7110</v>
      </c>
      <c r="LH79" s="46">
        <v>-7110</v>
      </c>
      <c r="LI79" s="46">
        <v>0</v>
      </c>
      <c r="LL79" s="46">
        <v>0</v>
      </c>
      <c r="LM79" s="46">
        <v>0</v>
      </c>
      <c r="LN79" s="46">
        <v>0</v>
      </c>
      <c r="LO79" s="46">
        <v>3300</v>
      </c>
      <c r="LP79" s="46">
        <v>2540</v>
      </c>
      <c r="LQ79" s="46">
        <v>1270</v>
      </c>
      <c r="LR79" s="46">
        <v>0</v>
      </c>
      <c r="LS79" s="46">
        <v>0</v>
      </c>
      <c r="LT79" s="46">
        <v>7110</v>
      </c>
      <c r="LV79" s="46" t="s">
        <v>329</v>
      </c>
    </row>
    <row r="80" spans="1:334">
      <c r="A80" s="74">
        <v>310002661</v>
      </c>
      <c r="B80" s="74" t="s">
        <v>349</v>
      </c>
      <c r="C80" s="46" t="s">
        <v>350</v>
      </c>
      <c r="D80" s="98">
        <v>3042</v>
      </c>
      <c r="E80" s="98">
        <v>10000</v>
      </c>
      <c r="F80" s="98"/>
      <c r="G80" s="98">
        <v>0</v>
      </c>
      <c r="H80" s="98">
        <v>0</v>
      </c>
      <c r="I80" s="98">
        <v>0</v>
      </c>
      <c r="J80" s="98">
        <v>0</v>
      </c>
      <c r="K80" s="98">
        <v>0</v>
      </c>
      <c r="L80" s="98">
        <v>0</v>
      </c>
      <c r="M80" s="98">
        <v>0</v>
      </c>
      <c r="N80" s="98">
        <v>0</v>
      </c>
      <c r="O80" s="98"/>
      <c r="P80" s="98"/>
      <c r="Q80" s="98">
        <v>0</v>
      </c>
      <c r="R80" s="98"/>
      <c r="S80" s="98">
        <v>2700</v>
      </c>
      <c r="T80" s="98">
        <v>0</v>
      </c>
      <c r="U80" s="98">
        <v>0</v>
      </c>
      <c r="V80" s="98">
        <v>0</v>
      </c>
      <c r="W80" s="98">
        <v>2700</v>
      </c>
      <c r="X80" s="98">
        <v>0</v>
      </c>
      <c r="Y80" s="98">
        <v>0</v>
      </c>
      <c r="Z80" s="98">
        <v>0</v>
      </c>
      <c r="AA80" s="98"/>
      <c r="AB80" s="98"/>
      <c r="AC80" s="98">
        <v>0</v>
      </c>
      <c r="AD80" s="98"/>
      <c r="AE80" s="98">
        <v>2700</v>
      </c>
      <c r="AF80" s="98">
        <v>0</v>
      </c>
      <c r="AG80" s="98">
        <v>0</v>
      </c>
      <c r="AH80" s="98">
        <v>0</v>
      </c>
      <c r="AI80" s="98">
        <v>2700</v>
      </c>
      <c r="AJ80" s="98">
        <v>0</v>
      </c>
      <c r="AK80" s="98">
        <v>0</v>
      </c>
      <c r="AL80" s="98">
        <v>0</v>
      </c>
      <c r="AM80" s="98"/>
      <c r="AN80" s="98"/>
      <c r="AO80" s="98">
        <v>0</v>
      </c>
      <c r="AP80" s="98"/>
      <c r="AQ80" s="98">
        <v>4100</v>
      </c>
      <c r="AR80" s="98">
        <v>0</v>
      </c>
      <c r="AS80" s="98">
        <v>0</v>
      </c>
      <c r="AT80" s="98">
        <v>0</v>
      </c>
      <c r="AU80" s="98">
        <v>4100</v>
      </c>
      <c r="AV80" s="98">
        <v>0</v>
      </c>
      <c r="AW80" s="98">
        <v>0</v>
      </c>
      <c r="AX80" s="98">
        <v>0</v>
      </c>
      <c r="AY80" s="98"/>
      <c r="AZ80" s="98"/>
      <c r="BA80" s="98">
        <v>14000</v>
      </c>
      <c r="BB80" s="98"/>
      <c r="BC80" s="98">
        <v>2700</v>
      </c>
      <c r="BD80" s="98">
        <v>0</v>
      </c>
      <c r="BE80" s="98">
        <v>0</v>
      </c>
      <c r="BF80" s="98">
        <v>0</v>
      </c>
      <c r="BG80" s="98">
        <v>2700</v>
      </c>
      <c r="BH80" s="98">
        <v>0</v>
      </c>
      <c r="BI80" s="98">
        <v>0</v>
      </c>
      <c r="BJ80" s="98">
        <v>0</v>
      </c>
      <c r="BK80" s="98"/>
      <c r="BL80" s="98"/>
      <c r="BM80" s="46">
        <v>0</v>
      </c>
      <c r="BO80" s="98">
        <v>5400</v>
      </c>
      <c r="BP80" s="98">
        <v>0</v>
      </c>
      <c r="BQ80" s="98">
        <v>0</v>
      </c>
      <c r="BR80" s="46">
        <v>0</v>
      </c>
      <c r="BS80" s="46">
        <v>5400</v>
      </c>
      <c r="BT80" s="46">
        <v>0</v>
      </c>
      <c r="BU80" s="46">
        <v>0</v>
      </c>
      <c r="BV80" s="46">
        <v>0</v>
      </c>
      <c r="BY80" s="46">
        <v>0</v>
      </c>
      <c r="CA80" s="98">
        <v>2700</v>
      </c>
      <c r="CB80" s="98">
        <v>0</v>
      </c>
      <c r="CC80" s="98">
        <v>0</v>
      </c>
      <c r="CD80" s="46">
        <v>0</v>
      </c>
      <c r="CE80" s="46">
        <v>2700</v>
      </c>
      <c r="CF80" s="46">
        <v>0</v>
      </c>
      <c r="CG80" s="46">
        <v>0</v>
      </c>
      <c r="CH80" s="46">
        <v>0</v>
      </c>
      <c r="CK80" s="46">
        <v>0</v>
      </c>
      <c r="CM80" s="98">
        <v>2700</v>
      </c>
      <c r="CN80" s="98">
        <v>0</v>
      </c>
      <c r="CO80" s="98">
        <v>0</v>
      </c>
      <c r="CP80" s="46">
        <v>0</v>
      </c>
      <c r="CQ80" s="46">
        <v>2700</v>
      </c>
      <c r="CR80" s="46">
        <v>0</v>
      </c>
      <c r="CS80" s="46">
        <v>0</v>
      </c>
      <c r="CT80" s="46">
        <v>0</v>
      </c>
      <c r="CW80" s="46">
        <v>5000</v>
      </c>
      <c r="CY80" s="98">
        <v>0</v>
      </c>
      <c r="CZ80" s="98">
        <v>0</v>
      </c>
      <c r="DA80" s="98">
        <v>0</v>
      </c>
      <c r="DB80" s="46">
        <v>0</v>
      </c>
      <c r="DC80" s="46">
        <v>0</v>
      </c>
      <c r="DD80" s="46">
        <v>0</v>
      </c>
      <c r="DE80" s="46">
        <v>0</v>
      </c>
      <c r="DF80" s="46">
        <v>0</v>
      </c>
      <c r="DI80" s="98">
        <v>0</v>
      </c>
      <c r="DJ80" s="98"/>
      <c r="DK80" s="98">
        <v>0</v>
      </c>
      <c r="DL80" s="46">
        <v>0</v>
      </c>
      <c r="DM80" s="46">
        <v>0</v>
      </c>
      <c r="DN80" s="46">
        <v>0</v>
      </c>
      <c r="DO80" s="46">
        <v>0</v>
      </c>
      <c r="DP80" s="46">
        <v>0</v>
      </c>
      <c r="DQ80" s="46">
        <v>0</v>
      </c>
      <c r="DR80" s="98">
        <v>0</v>
      </c>
      <c r="DS80" s="98"/>
      <c r="DU80" s="46">
        <v>0</v>
      </c>
      <c r="DW80" s="46">
        <v>5400</v>
      </c>
      <c r="DX80" s="46">
        <v>0</v>
      </c>
      <c r="DY80" s="46">
        <v>0</v>
      </c>
      <c r="DZ80" s="46">
        <v>0</v>
      </c>
      <c r="EA80" s="46">
        <v>5400</v>
      </c>
      <c r="EB80" s="46">
        <v>0</v>
      </c>
      <c r="EC80" s="46">
        <v>0</v>
      </c>
      <c r="ED80" s="46">
        <v>0</v>
      </c>
      <c r="EG80" s="46">
        <v>0</v>
      </c>
      <c r="EI80" s="46">
        <v>2700</v>
      </c>
      <c r="EJ80" s="46">
        <v>0</v>
      </c>
      <c r="EK80" s="46">
        <v>0</v>
      </c>
      <c r="EL80" s="46">
        <v>0</v>
      </c>
      <c r="EM80" s="46">
        <v>2700</v>
      </c>
      <c r="EN80" s="46">
        <v>0</v>
      </c>
      <c r="EO80" s="46">
        <v>0</v>
      </c>
      <c r="EP80" s="46">
        <v>0</v>
      </c>
      <c r="ES80" s="46">
        <v>0</v>
      </c>
      <c r="EU80" s="46">
        <v>2025</v>
      </c>
      <c r="EV80" s="46">
        <v>0</v>
      </c>
      <c r="EW80" s="46">
        <v>0</v>
      </c>
      <c r="EX80" s="46">
        <v>0</v>
      </c>
      <c r="EY80" s="46">
        <v>2025</v>
      </c>
      <c r="EZ80" s="46">
        <v>0</v>
      </c>
      <c r="FE80" s="46">
        <v>0</v>
      </c>
      <c r="FG80" s="46">
        <v>2025</v>
      </c>
      <c r="FH80" s="46">
        <v>0</v>
      </c>
      <c r="FI80" s="98">
        <v>0</v>
      </c>
      <c r="FJ80" s="98">
        <v>0</v>
      </c>
      <c r="FK80" s="46">
        <v>2025</v>
      </c>
      <c r="FL80" s="46">
        <v>0</v>
      </c>
      <c r="FQ80" s="46">
        <v>0</v>
      </c>
      <c r="FS80" s="46">
        <v>2025</v>
      </c>
      <c r="FT80" s="46">
        <v>0</v>
      </c>
      <c r="FU80" s="46">
        <v>0</v>
      </c>
      <c r="FV80" s="46">
        <v>0</v>
      </c>
      <c r="FW80" s="46">
        <v>2025</v>
      </c>
      <c r="FX80" s="46">
        <v>0</v>
      </c>
      <c r="GC80" s="46">
        <v>0</v>
      </c>
      <c r="GE80" s="46">
        <v>2025</v>
      </c>
      <c r="GF80" s="46">
        <v>0</v>
      </c>
      <c r="GG80" s="46">
        <v>0</v>
      </c>
      <c r="GH80" s="46">
        <v>0</v>
      </c>
      <c r="GI80" s="46">
        <v>2025</v>
      </c>
      <c r="GJ80" s="46">
        <v>0</v>
      </c>
      <c r="GO80" s="46">
        <v>0</v>
      </c>
      <c r="GP80" s="46">
        <v>0</v>
      </c>
      <c r="GQ80" s="46">
        <v>0</v>
      </c>
      <c r="GR80" s="46">
        <v>0</v>
      </c>
      <c r="GS80" s="46">
        <v>9500</v>
      </c>
      <c r="GT80" s="46">
        <v>0</v>
      </c>
      <c r="GU80" s="46">
        <v>0</v>
      </c>
      <c r="GV80" s="46">
        <v>0</v>
      </c>
      <c r="GW80" s="46">
        <v>9500</v>
      </c>
      <c r="GX80" s="46">
        <v>0</v>
      </c>
      <c r="GY80" s="46">
        <v>0</v>
      </c>
      <c r="HA80" s="46">
        <v>3042</v>
      </c>
      <c r="HB80" s="46">
        <v>10000</v>
      </c>
      <c r="HC80" s="46">
        <v>13042</v>
      </c>
      <c r="HD80" s="46">
        <v>3542</v>
      </c>
      <c r="HE80" s="46">
        <v>7.8711111111111105</v>
      </c>
      <c r="HI80" s="46">
        <v>0</v>
      </c>
      <c r="HJ80" s="46">
        <v>0</v>
      </c>
      <c r="HK80" s="46">
        <v>0</v>
      </c>
      <c r="HL80" s="46">
        <v>0</v>
      </c>
      <c r="HM80" s="46">
        <v>13500</v>
      </c>
      <c r="HN80" s="46">
        <v>0</v>
      </c>
      <c r="HO80" s="46">
        <v>0</v>
      </c>
      <c r="HP80" s="46">
        <v>0</v>
      </c>
      <c r="HQ80" s="46">
        <v>13500</v>
      </c>
      <c r="HR80" s="46">
        <v>14000</v>
      </c>
      <c r="HS80" s="46">
        <v>17542</v>
      </c>
      <c r="HT80" s="46">
        <v>4042</v>
      </c>
      <c r="HU80" s="46">
        <v>14.970370370370372</v>
      </c>
      <c r="HY80" s="46">
        <v>0</v>
      </c>
      <c r="HZ80" s="46">
        <v>0</v>
      </c>
      <c r="IA80" s="46">
        <v>0</v>
      </c>
      <c r="IB80" s="46">
        <v>0</v>
      </c>
      <c r="IC80" s="46">
        <v>8100</v>
      </c>
      <c r="ID80" s="46">
        <v>0</v>
      </c>
      <c r="IE80" s="46">
        <v>0</v>
      </c>
      <c r="IF80" s="46">
        <v>0</v>
      </c>
      <c r="IG80" s="46">
        <v>8100</v>
      </c>
      <c r="IH80" s="46">
        <v>5000</v>
      </c>
      <c r="II80" s="46">
        <v>9042</v>
      </c>
      <c r="IJ80" s="46">
        <v>942</v>
      </c>
      <c r="IK80" s="46">
        <v>3.4888888888888889</v>
      </c>
      <c r="IO80" s="46">
        <v>0</v>
      </c>
      <c r="IP80" s="46">
        <v>0</v>
      </c>
      <c r="IQ80" s="46">
        <v>0</v>
      </c>
      <c r="IR80" s="46">
        <v>0</v>
      </c>
      <c r="IS80" s="46">
        <v>8100</v>
      </c>
      <c r="IT80" s="46">
        <v>0</v>
      </c>
      <c r="IU80" s="46">
        <v>0</v>
      </c>
      <c r="IV80" s="46">
        <v>0</v>
      </c>
      <c r="IW80" s="46">
        <v>8100</v>
      </c>
      <c r="IY80" s="46">
        <v>942</v>
      </c>
      <c r="IZ80" s="46">
        <v>-7158</v>
      </c>
      <c r="JA80" s="46">
        <v>-26.511111111111109</v>
      </c>
      <c r="JD80" s="46">
        <v>0</v>
      </c>
      <c r="JE80" s="46">
        <v>0</v>
      </c>
      <c r="JF80" s="46">
        <v>0</v>
      </c>
      <c r="JG80" s="46">
        <v>0</v>
      </c>
      <c r="JH80" s="46">
        <v>8100</v>
      </c>
      <c r="JI80" s="46" t="s">
        <v>1086</v>
      </c>
      <c r="JK80" s="46">
        <v>0</v>
      </c>
      <c r="JL80" s="46">
        <v>8100</v>
      </c>
      <c r="JN80" s="46">
        <v>-7158</v>
      </c>
      <c r="JO80" s="46">
        <v>-15258</v>
      </c>
      <c r="JP80" s="46">
        <v>-56.511111111111113</v>
      </c>
      <c r="JS80" s="46">
        <v>0</v>
      </c>
      <c r="JT80" s="46">
        <v>0</v>
      </c>
      <c r="JU80" s="46">
        <v>0</v>
      </c>
      <c r="JV80" s="46">
        <v>0</v>
      </c>
      <c r="JW80" s="46">
        <v>7600</v>
      </c>
      <c r="KA80" s="46">
        <v>7600</v>
      </c>
      <c r="KC80" s="46">
        <v>-15258</v>
      </c>
      <c r="KD80" s="46">
        <v>-22858</v>
      </c>
      <c r="KE80" s="46">
        <v>-90.228947368421046</v>
      </c>
      <c r="KH80" s="46">
        <v>0</v>
      </c>
      <c r="KI80" s="46">
        <v>0</v>
      </c>
      <c r="KJ80" s="46">
        <v>0</v>
      </c>
      <c r="KK80" s="46">
        <v>0</v>
      </c>
      <c r="KL80" s="46">
        <v>0</v>
      </c>
      <c r="KP80" s="46">
        <v>0</v>
      </c>
      <c r="KR80" s="46">
        <v>-22858</v>
      </c>
      <c r="KS80" s="46">
        <v>-22858</v>
      </c>
      <c r="KT80" s="46">
        <v>0</v>
      </c>
      <c r="KW80" s="46">
        <v>0</v>
      </c>
      <c r="KX80" s="46">
        <v>0</v>
      </c>
      <c r="KY80" s="46">
        <v>0</v>
      </c>
      <c r="KZ80" s="46">
        <v>0</v>
      </c>
      <c r="LA80" s="46">
        <v>0</v>
      </c>
      <c r="LE80" s="46">
        <v>0</v>
      </c>
      <c r="LG80" s="46">
        <v>-22858</v>
      </c>
      <c r="LH80" s="46">
        <v>-22858</v>
      </c>
      <c r="LI80" s="46">
        <v>0</v>
      </c>
      <c r="LL80" s="46">
        <v>9500</v>
      </c>
      <c r="LM80" s="46">
        <v>13500</v>
      </c>
      <c r="LN80" s="46">
        <v>8100</v>
      </c>
      <c r="LO80" s="46">
        <v>8100</v>
      </c>
      <c r="LP80" s="46">
        <v>8100</v>
      </c>
      <c r="LQ80" s="46">
        <v>7600</v>
      </c>
      <c r="LR80" s="46">
        <v>0</v>
      </c>
      <c r="LS80" s="46">
        <v>0</v>
      </c>
      <c r="LT80" s="46">
        <v>54900</v>
      </c>
      <c r="LV80" s="46" t="s">
        <v>329</v>
      </c>
    </row>
    <row r="81" spans="1:334">
      <c r="A81" s="74">
        <v>310002660</v>
      </c>
      <c r="B81" s="74" t="s">
        <v>351</v>
      </c>
      <c r="C81" s="46" t="s">
        <v>352</v>
      </c>
      <c r="D81" s="98">
        <v>0</v>
      </c>
      <c r="E81" s="98">
        <v>0</v>
      </c>
      <c r="F81" s="98"/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8">
        <v>0</v>
      </c>
      <c r="M81" s="98">
        <v>0</v>
      </c>
      <c r="N81" s="98">
        <v>0</v>
      </c>
      <c r="O81" s="98"/>
      <c r="P81" s="98"/>
      <c r="Q81" s="98">
        <v>0</v>
      </c>
      <c r="R81" s="98"/>
      <c r="S81" s="98">
        <v>0</v>
      </c>
      <c r="T81" s="98">
        <v>0</v>
      </c>
      <c r="U81" s="98">
        <v>0</v>
      </c>
      <c r="V81" s="98">
        <v>0</v>
      </c>
      <c r="W81" s="98">
        <v>0</v>
      </c>
      <c r="X81" s="98">
        <v>0</v>
      </c>
      <c r="Y81" s="98">
        <v>0</v>
      </c>
      <c r="Z81" s="98">
        <v>0</v>
      </c>
      <c r="AA81" s="98"/>
      <c r="AB81" s="98"/>
      <c r="AC81" s="98">
        <v>0</v>
      </c>
      <c r="AD81" s="98"/>
      <c r="AE81" s="98">
        <v>0</v>
      </c>
      <c r="AF81" s="98">
        <v>0</v>
      </c>
      <c r="AG81" s="98">
        <v>0</v>
      </c>
      <c r="AH81" s="98">
        <v>0</v>
      </c>
      <c r="AI81" s="98">
        <v>0</v>
      </c>
      <c r="AJ81" s="98">
        <v>0</v>
      </c>
      <c r="AK81" s="98">
        <v>0</v>
      </c>
      <c r="AL81" s="98">
        <v>0</v>
      </c>
      <c r="AM81" s="98"/>
      <c r="AN81" s="98"/>
      <c r="AO81" s="98">
        <v>0</v>
      </c>
      <c r="AP81" s="98"/>
      <c r="AQ81" s="98">
        <v>0</v>
      </c>
      <c r="AR81" s="98">
        <v>0</v>
      </c>
      <c r="AS81" s="98">
        <v>0</v>
      </c>
      <c r="AT81" s="98">
        <v>0</v>
      </c>
      <c r="AU81" s="98">
        <v>0</v>
      </c>
      <c r="AV81" s="98">
        <v>0</v>
      </c>
      <c r="AW81" s="98">
        <v>0</v>
      </c>
      <c r="AX81" s="98">
        <v>0</v>
      </c>
      <c r="AY81" s="98"/>
      <c r="AZ81" s="98"/>
      <c r="BA81" s="98">
        <v>0</v>
      </c>
      <c r="BB81" s="98"/>
      <c r="BC81" s="98">
        <v>0</v>
      </c>
      <c r="BD81" s="98">
        <v>0</v>
      </c>
      <c r="BE81" s="98">
        <v>0</v>
      </c>
      <c r="BF81" s="98">
        <v>0</v>
      </c>
      <c r="BG81" s="98">
        <v>0</v>
      </c>
      <c r="BH81" s="98">
        <v>0</v>
      </c>
      <c r="BI81" s="98">
        <v>0</v>
      </c>
      <c r="BJ81" s="98">
        <v>0</v>
      </c>
      <c r="BK81" s="98"/>
      <c r="BL81" s="98"/>
      <c r="BM81" s="46">
        <v>0</v>
      </c>
      <c r="BO81" s="98">
        <v>0</v>
      </c>
      <c r="BP81" s="98">
        <v>0</v>
      </c>
      <c r="BQ81" s="98">
        <v>0</v>
      </c>
      <c r="BR81" s="46">
        <v>0</v>
      </c>
      <c r="BS81" s="46">
        <v>0</v>
      </c>
      <c r="BT81" s="46">
        <v>0</v>
      </c>
      <c r="BU81" s="46">
        <v>0</v>
      </c>
      <c r="BV81" s="46">
        <v>0</v>
      </c>
      <c r="BY81" s="46">
        <v>0</v>
      </c>
      <c r="CA81" s="98">
        <v>0</v>
      </c>
      <c r="CB81" s="98">
        <v>0</v>
      </c>
      <c r="CC81" s="98">
        <v>0</v>
      </c>
      <c r="CD81" s="46">
        <v>0</v>
      </c>
      <c r="CE81" s="46">
        <v>0</v>
      </c>
      <c r="CF81" s="46">
        <v>0</v>
      </c>
      <c r="CG81" s="46">
        <v>0</v>
      </c>
      <c r="CH81" s="46">
        <v>0</v>
      </c>
      <c r="CK81" s="46">
        <v>0</v>
      </c>
      <c r="CM81" s="98">
        <v>0</v>
      </c>
      <c r="CN81" s="98">
        <v>0</v>
      </c>
      <c r="CO81" s="98">
        <v>0</v>
      </c>
      <c r="CP81" s="46">
        <v>0</v>
      </c>
      <c r="CQ81" s="46">
        <v>0</v>
      </c>
      <c r="CR81" s="46">
        <v>0</v>
      </c>
      <c r="CS81" s="46">
        <v>0</v>
      </c>
      <c r="CT81" s="46">
        <v>0</v>
      </c>
      <c r="CW81" s="46">
        <v>0</v>
      </c>
      <c r="CY81" s="98">
        <v>0</v>
      </c>
      <c r="CZ81" s="98">
        <v>0</v>
      </c>
      <c r="DA81" s="98">
        <v>0</v>
      </c>
      <c r="DB81" s="46">
        <v>0</v>
      </c>
      <c r="DC81" s="46">
        <v>0</v>
      </c>
      <c r="DD81" s="46">
        <v>0</v>
      </c>
      <c r="DE81" s="46">
        <v>0</v>
      </c>
      <c r="DF81" s="46">
        <v>0</v>
      </c>
      <c r="DI81" s="98">
        <v>0</v>
      </c>
      <c r="DJ81" s="98"/>
      <c r="DK81" s="98">
        <v>0</v>
      </c>
      <c r="DL81" s="46">
        <v>0</v>
      </c>
      <c r="DM81" s="46">
        <v>0</v>
      </c>
      <c r="DN81" s="46">
        <v>0</v>
      </c>
      <c r="DO81" s="46">
        <v>0</v>
      </c>
      <c r="DP81" s="46">
        <v>0</v>
      </c>
      <c r="DQ81" s="46">
        <v>0</v>
      </c>
      <c r="DR81" s="98">
        <v>0</v>
      </c>
      <c r="DS81" s="98"/>
      <c r="DU81" s="46">
        <v>0</v>
      </c>
      <c r="DW81" s="46">
        <v>0</v>
      </c>
      <c r="DX81" s="46">
        <v>0</v>
      </c>
      <c r="DY81" s="46">
        <v>0</v>
      </c>
      <c r="DZ81" s="46">
        <v>0</v>
      </c>
      <c r="EA81" s="46">
        <v>0</v>
      </c>
      <c r="EB81" s="46">
        <v>0</v>
      </c>
      <c r="EC81" s="46">
        <v>0</v>
      </c>
      <c r="ED81" s="46">
        <v>0</v>
      </c>
      <c r="EG81" s="46">
        <v>0</v>
      </c>
      <c r="EI81" s="46">
        <v>0</v>
      </c>
      <c r="EJ81" s="46">
        <v>0</v>
      </c>
      <c r="EK81" s="46">
        <v>0</v>
      </c>
      <c r="EL81" s="46">
        <v>0</v>
      </c>
      <c r="EM81" s="46">
        <v>0</v>
      </c>
      <c r="EN81" s="46">
        <v>0</v>
      </c>
      <c r="EO81" s="46">
        <v>0</v>
      </c>
      <c r="EP81" s="46">
        <v>0</v>
      </c>
      <c r="ES81" s="46">
        <v>0</v>
      </c>
      <c r="EU81" s="46">
        <v>0</v>
      </c>
      <c r="EV81" s="46">
        <v>0</v>
      </c>
      <c r="EW81" s="46">
        <v>0</v>
      </c>
      <c r="EX81" s="46">
        <v>0</v>
      </c>
      <c r="EY81" s="46">
        <v>0</v>
      </c>
      <c r="EZ81" s="46">
        <v>0</v>
      </c>
      <c r="FE81" s="46">
        <v>0</v>
      </c>
      <c r="FG81" s="46">
        <v>0</v>
      </c>
      <c r="FH81" s="46">
        <v>0</v>
      </c>
      <c r="FI81" s="98">
        <v>0</v>
      </c>
      <c r="FJ81" s="98">
        <v>0</v>
      </c>
      <c r="FK81" s="46">
        <v>0</v>
      </c>
      <c r="FL81" s="46">
        <v>0</v>
      </c>
      <c r="FQ81" s="46">
        <v>0</v>
      </c>
      <c r="FS81" s="46">
        <v>0</v>
      </c>
      <c r="FT81" s="46">
        <v>0</v>
      </c>
      <c r="FU81" s="46">
        <v>0</v>
      </c>
      <c r="FV81" s="46">
        <v>0</v>
      </c>
      <c r="FW81" s="46">
        <v>0</v>
      </c>
      <c r="FX81" s="46">
        <v>0</v>
      </c>
      <c r="GC81" s="46">
        <v>0</v>
      </c>
      <c r="GE81" s="46">
        <v>0</v>
      </c>
      <c r="GF81" s="46">
        <v>0</v>
      </c>
      <c r="GG81" s="46">
        <v>0</v>
      </c>
      <c r="GH81" s="46">
        <v>0</v>
      </c>
      <c r="GI81" s="46">
        <v>0</v>
      </c>
      <c r="GJ81" s="46">
        <v>0</v>
      </c>
      <c r="GO81" s="46">
        <v>0</v>
      </c>
      <c r="GP81" s="46">
        <v>0</v>
      </c>
      <c r="GQ81" s="46">
        <v>0</v>
      </c>
      <c r="GR81" s="46">
        <v>0</v>
      </c>
      <c r="GS81" s="46">
        <v>0</v>
      </c>
      <c r="GT81" s="46">
        <v>0</v>
      </c>
      <c r="GU81" s="46">
        <v>0</v>
      </c>
      <c r="GV81" s="46">
        <v>0</v>
      </c>
      <c r="GW81" s="46">
        <v>0</v>
      </c>
      <c r="GX81" s="46">
        <v>0</v>
      </c>
      <c r="GY81" s="46">
        <v>0</v>
      </c>
      <c r="HA81" s="46">
        <v>0</v>
      </c>
      <c r="HB81" s="46">
        <v>0</v>
      </c>
      <c r="HC81" s="46">
        <v>0</v>
      </c>
      <c r="HD81" s="46">
        <v>0</v>
      </c>
      <c r="HE81" s="46">
        <v>0</v>
      </c>
      <c r="HI81" s="46">
        <v>0</v>
      </c>
      <c r="HJ81" s="46">
        <v>0</v>
      </c>
      <c r="HK81" s="46">
        <v>0</v>
      </c>
      <c r="HL81" s="46">
        <v>0</v>
      </c>
      <c r="HM81" s="46">
        <v>0</v>
      </c>
      <c r="HN81" s="46">
        <v>0</v>
      </c>
      <c r="HO81" s="46">
        <v>0</v>
      </c>
      <c r="HP81" s="46">
        <v>0</v>
      </c>
      <c r="HQ81" s="46">
        <v>0</v>
      </c>
      <c r="HR81" s="46">
        <v>0</v>
      </c>
      <c r="HS81" s="46">
        <v>0</v>
      </c>
      <c r="HT81" s="46">
        <v>0</v>
      </c>
      <c r="HU81" s="46">
        <v>0</v>
      </c>
      <c r="HY81" s="46">
        <v>0</v>
      </c>
      <c r="HZ81" s="46">
        <v>0</v>
      </c>
      <c r="IA81" s="46">
        <v>0</v>
      </c>
      <c r="IB81" s="46">
        <v>0</v>
      </c>
      <c r="IC81" s="46">
        <v>0</v>
      </c>
      <c r="ID81" s="46">
        <v>0</v>
      </c>
      <c r="IE81" s="46">
        <v>0</v>
      </c>
      <c r="IF81" s="46">
        <v>0</v>
      </c>
      <c r="IG81" s="46">
        <v>0</v>
      </c>
      <c r="IH81" s="46">
        <v>0</v>
      </c>
      <c r="II81" s="46">
        <v>0</v>
      </c>
      <c r="IJ81" s="46">
        <v>0</v>
      </c>
      <c r="IK81" s="46">
        <v>0</v>
      </c>
      <c r="IO81" s="46">
        <v>0</v>
      </c>
      <c r="IP81" s="46">
        <v>0</v>
      </c>
      <c r="IQ81" s="46">
        <v>0</v>
      </c>
      <c r="IR81" s="46">
        <v>0</v>
      </c>
      <c r="IS81" s="46">
        <v>0</v>
      </c>
      <c r="IT81" s="46">
        <v>0</v>
      </c>
      <c r="IU81" s="46">
        <v>0</v>
      </c>
      <c r="IV81" s="46">
        <v>0</v>
      </c>
      <c r="IW81" s="46">
        <v>0</v>
      </c>
      <c r="IY81" s="46">
        <v>0</v>
      </c>
      <c r="IZ81" s="46">
        <v>0</v>
      </c>
      <c r="JA81" s="46">
        <v>0</v>
      </c>
      <c r="JD81" s="46">
        <v>0</v>
      </c>
      <c r="JE81" s="46">
        <v>0</v>
      </c>
      <c r="JF81" s="46">
        <v>0</v>
      </c>
      <c r="JG81" s="46">
        <v>0</v>
      </c>
      <c r="JH81" s="46">
        <v>0</v>
      </c>
      <c r="JI81" s="46" t="s">
        <v>1086</v>
      </c>
      <c r="JK81" s="46">
        <v>0</v>
      </c>
      <c r="JL81" s="46">
        <v>0</v>
      </c>
      <c r="JN81" s="46">
        <v>0</v>
      </c>
      <c r="JO81" s="46">
        <v>0</v>
      </c>
      <c r="JP81" s="46">
        <v>0</v>
      </c>
      <c r="JS81" s="46">
        <v>0</v>
      </c>
      <c r="JT81" s="46">
        <v>0</v>
      </c>
      <c r="JV81" s="46">
        <v>0</v>
      </c>
      <c r="JW81" s="46">
        <v>0</v>
      </c>
      <c r="KA81" s="46">
        <v>0</v>
      </c>
      <c r="KC81" s="46">
        <v>0</v>
      </c>
      <c r="KD81" s="46">
        <v>0</v>
      </c>
      <c r="KE81" s="46">
        <v>0</v>
      </c>
      <c r="KH81" s="46">
        <v>0</v>
      </c>
      <c r="KI81" s="46">
        <v>0</v>
      </c>
      <c r="KK81" s="46">
        <v>0</v>
      </c>
      <c r="KL81" s="46">
        <v>0</v>
      </c>
      <c r="KP81" s="46">
        <v>0</v>
      </c>
      <c r="KR81" s="46">
        <v>0</v>
      </c>
      <c r="KS81" s="46">
        <v>0</v>
      </c>
      <c r="KT81" s="46">
        <v>0</v>
      </c>
      <c r="KW81" s="46">
        <v>0</v>
      </c>
      <c r="KX81" s="46">
        <v>0</v>
      </c>
      <c r="KY81" s="46">
        <v>0</v>
      </c>
      <c r="KZ81" s="46">
        <v>0</v>
      </c>
      <c r="LA81" s="46">
        <v>0</v>
      </c>
      <c r="LE81" s="46">
        <v>0</v>
      </c>
      <c r="LG81" s="46">
        <v>0</v>
      </c>
      <c r="LH81" s="46">
        <v>0</v>
      </c>
      <c r="LI81" s="46">
        <v>0</v>
      </c>
      <c r="LL81" s="46">
        <v>0</v>
      </c>
      <c r="LM81" s="46">
        <v>0</v>
      </c>
      <c r="LN81" s="46">
        <v>0</v>
      </c>
      <c r="LO81" s="46">
        <v>0</v>
      </c>
      <c r="LP81" s="46">
        <v>0</v>
      </c>
      <c r="LQ81" s="46">
        <v>0</v>
      </c>
      <c r="LR81" s="46">
        <v>0</v>
      </c>
      <c r="LS81" s="46">
        <v>0</v>
      </c>
      <c r="LT81" s="46">
        <v>0</v>
      </c>
      <c r="LV81" s="46" t="s">
        <v>329</v>
      </c>
    </row>
    <row r="82" spans="1:334">
      <c r="A82" s="74" t="s">
        <v>353</v>
      </c>
      <c r="B82" s="74" t="s">
        <v>354</v>
      </c>
      <c r="C82" s="46" t="s">
        <v>355</v>
      </c>
      <c r="D82" s="98">
        <v>0</v>
      </c>
      <c r="E82" s="98">
        <v>0</v>
      </c>
      <c r="F82" s="98"/>
      <c r="G82" s="98">
        <v>0</v>
      </c>
      <c r="H82" s="98">
        <v>0</v>
      </c>
      <c r="I82" s="98">
        <v>0</v>
      </c>
      <c r="J82" s="98">
        <v>0</v>
      </c>
      <c r="K82" s="98">
        <v>0</v>
      </c>
      <c r="L82" s="98">
        <v>0</v>
      </c>
      <c r="M82" s="98">
        <v>0</v>
      </c>
      <c r="N82" s="98">
        <v>0</v>
      </c>
      <c r="O82" s="98"/>
      <c r="P82" s="98"/>
      <c r="Q82" s="98">
        <v>0</v>
      </c>
      <c r="R82" s="98"/>
      <c r="S82" s="98">
        <v>0</v>
      </c>
      <c r="T82" s="98">
        <v>0</v>
      </c>
      <c r="U82" s="98">
        <v>0</v>
      </c>
      <c r="V82" s="98">
        <v>0</v>
      </c>
      <c r="W82" s="98">
        <v>0</v>
      </c>
      <c r="X82" s="98">
        <v>0</v>
      </c>
      <c r="Y82" s="98">
        <v>0</v>
      </c>
      <c r="Z82" s="98">
        <v>0</v>
      </c>
      <c r="AA82" s="98"/>
      <c r="AB82" s="98"/>
      <c r="AC82" s="98">
        <v>0</v>
      </c>
      <c r="AD82" s="98"/>
      <c r="AE82" s="98">
        <v>0</v>
      </c>
      <c r="AF82" s="98">
        <v>0</v>
      </c>
      <c r="AG82" s="98">
        <v>0</v>
      </c>
      <c r="AH82" s="98">
        <v>0</v>
      </c>
      <c r="AI82" s="98">
        <v>0</v>
      </c>
      <c r="AJ82" s="98">
        <v>0</v>
      </c>
      <c r="AK82" s="98">
        <v>0</v>
      </c>
      <c r="AL82" s="98">
        <v>0</v>
      </c>
      <c r="AM82" s="98"/>
      <c r="AN82" s="98"/>
      <c r="AO82" s="98">
        <v>0</v>
      </c>
      <c r="AP82" s="98"/>
      <c r="AQ82" s="98">
        <v>0</v>
      </c>
      <c r="AR82" s="98">
        <v>0</v>
      </c>
      <c r="AS82" s="98">
        <v>0</v>
      </c>
      <c r="AT82" s="98">
        <v>0</v>
      </c>
      <c r="AU82" s="98">
        <v>0</v>
      </c>
      <c r="AV82" s="98">
        <v>0</v>
      </c>
      <c r="AW82" s="98">
        <v>0</v>
      </c>
      <c r="AX82" s="98">
        <v>0</v>
      </c>
      <c r="AY82" s="98"/>
      <c r="AZ82" s="98"/>
      <c r="BA82" s="98">
        <v>0</v>
      </c>
      <c r="BB82" s="98"/>
      <c r="BC82" s="98">
        <v>0</v>
      </c>
      <c r="BD82" s="98">
        <v>0</v>
      </c>
      <c r="BE82" s="98">
        <v>0</v>
      </c>
      <c r="BF82" s="98">
        <v>0</v>
      </c>
      <c r="BG82" s="98">
        <v>0</v>
      </c>
      <c r="BH82" s="98">
        <v>0</v>
      </c>
      <c r="BI82" s="98">
        <v>0</v>
      </c>
      <c r="BJ82" s="98">
        <v>0</v>
      </c>
      <c r="BK82" s="98"/>
      <c r="BL82" s="98"/>
      <c r="BM82" s="46">
        <v>0</v>
      </c>
      <c r="BO82" s="98">
        <v>0</v>
      </c>
      <c r="BP82" s="98">
        <v>0</v>
      </c>
      <c r="BQ82" s="98">
        <v>0</v>
      </c>
      <c r="BR82" s="46">
        <v>0</v>
      </c>
      <c r="BS82" s="46">
        <v>0</v>
      </c>
      <c r="BT82" s="46">
        <v>0</v>
      </c>
      <c r="BU82" s="46">
        <v>0</v>
      </c>
      <c r="BV82" s="46">
        <v>0</v>
      </c>
      <c r="BY82" s="46">
        <v>0</v>
      </c>
      <c r="CA82" s="98">
        <v>0</v>
      </c>
      <c r="CB82" s="98">
        <v>0</v>
      </c>
      <c r="CC82" s="98">
        <v>0</v>
      </c>
      <c r="CD82" s="46">
        <v>0</v>
      </c>
      <c r="CE82" s="46">
        <v>0</v>
      </c>
      <c r="CF82" s="46">
        <v>0</v>
      </c>
      <c r="CG82" s="46">
        <v>0</v>
      </c>
      <c r="CH82" s="46">
        <v>0</v>
      </c>
      <c r="CK82" s="46">
        <v>0</v>
      </c>
      <c r="CM82" s="98">
        <v>0</v>
      </c>
      <c r="CN82" s="98">
        <v>0</v>
      </c>
      <c r="CO82" s="98">
        <v>0</v>
      </c>
      <c r="CP82" s="46">
        <v>0</v>
      </c>
      <c r="CQ82" s="46">
        <v>0</v>
      </c>
      <c r="CR82" s="46">
        <v>0</v>
      </c>
      <c r="CS82" s="46">
        <v>0</v>
      </c>
      <c r="CT82" s="46">
        <v>0</v>
      </c>
      <c r="CW82" s="46">
        <v>0</v>
      </c>
      <c r="CY82" s="98">
        <v>0</v>
      </c>
      <c r="CZ82" s="98">
        <v>0</v>
      </c>
      <c r="DA82" s="98">
        <v>0</v>
      </c>
      <c r="DB82" s="46">
        <v>0</v>
      </c>
      <c r="DC82" s="46">
        <v>0</v>
      </c>
      <c r="DD82" s="46">
        <v>0</v>
      </c>
      <c r="DE82" s="46">
        <v>0</v>
      </c>
      <c r="DF82" s="46">
        <v>0</v>
      </c>
      <c r="DI82" s="98">
        <v>0</v>
      </c>
      <c r="DJ82" s="98"/>
      <c r="DK82" s="98">
        <v>0</v>
      </c>
      <c r="DL82" s="46">
        <v>0</v>
      </c>
      <c r="DM82" s="46">
        <v>0</v>
      </c>
      <c r="DN82" s="46">
        <v>0</v>
      </c>
      <c r="DO82" s="46">
        <v>0</v>
      </c>
      <c r="DP82" s="46">
        <v>0</v>
      </c>
      <c r="DQ82" s="46">
        <v>0</v>
      </c>
      <c r="DR82" s="98">
        <v>0</v>
      </c>
      <c r="DS82" s="98"/>
      <c r="DU82" s="46">
        <v>0</v>
      </c>
      <c r="DW82" s="46">
        <v>0</v>
      </c>
      <c r="DX82" s="46">
        <v>0</v>
      </c>
      <c r="DY82" s="46">
        <v>0</v>
      </c>
      <c r="DZ82" s="46">
        <v>0</v>
      </c>
      <c r="EA82" s="46">
        <v>0</v>
      </c>
      <c r="EB82" s="46">
        <v>0</v>
      </c>
      <c r="EC82" s="46">
        <v>0</v>
      </c>
      <c r="ED82" s="46">
        <v>0</v>
      </c>
      <c r="EG82" s="46">
        <v>0</v>
      </c>
      <c r="EI82" s="46">
        <v>0</v>
      </c>
      <c r="EJ82" s="46">
        <v>0</v>
      </c>
      <c r="EK82" s="46">
        <v>0</v>
      </c>
      <c r="EL82" s="46">
        <v>0</v>
      </c>
      <c r="EM82" s="46">
        <v>0</v>
      </c>
      <c r="EN82" s="46">
        <v>0</v>
      </c>
      <c r="EO82" s="46">
        <v>0</v>
      </c>
      <c r="EP82" s="46">
        <v>0</v>
      </c>
      <c r="ES82" s="46">
        <v>0</v>
      </c>
      <c r="EU82" s="46">
        <v>0</v>
      </c>
      <c r="EV82" s="46">
        <v>0</v>
      </c>
      <c r="EW82" s="46">
        <v>0</v>
      </c>
      <c r="EX82" s="46">
        <v>0</v>
      </c>
      <c r="EY82" s="46">
        <v>0</v>
      </c>
      <c r="EZ82" s="46">
        <v>0</v>
      </c>
      <c r="FE82" s="46">
        <v>0</v>
      </c>
      <c r="FG82" s="46">
        <v>0</v>
      </c>
      <c r="FH82" s="46">
        <v>0</v>
      </c>
      <c r="FI82" s="98">
        <v>0</v>
      </c>
      <c r="FJ82" s="98">
        <v>0</v>
      </c>
      <c r="FK82" s="46">
        <v>0</v>
      </c>
      <c r="FL82" s="46">
        <v>0</v>
      </c>
      <c r="FQ82" s="46">
        <v>0</v>
      </c>
      <c r="FS82" s="46">
        <v>0</v>
      </c>
      <c r="FT82" s="46">
        <v>0</v>
      </c>
      <c r="FU82" s="46">
        <v>0</v>
      </c>
      <c r="FV82" s="46">
        <v>0</v>
      </c>
      <c r="FW82" s="46">
        <v>0</v>
      </c>
      <c r="FX82" s="46">
        <v>0</v>
      </c>
      <c r="GC82" s="46">
        <v>0</v>
      </c>
      <c r="GE82" s="46">
        <v>0</v>
      </c>
      <c r="GF82" s="46">
        <v>0</v>
      </c>
      <c r="GG82" s="46">
        <v>0</v>
      </c>
      <c r="GH82" s="46">
        <v>0</v>
      </c>
      <c r="GI82" s="46">
        <v>0</v>
      </c>
      <c r="GJ82" s="46">
        <v>0</v>
      </c>
      <c r="GO82" s="46">
        <v>0</v>
      </c>
      <c r="GP82" s="46">
        <v>0</v>
      </c>
      <c r="GQ82" s="46">
        <v>0</v>
      </c>
      <c r="GR82" s="46">
        <v>0</v>
      </c>
      <c r="GS82" s="46">
        <v>0</v>
      </c>
      <c r="GT82" s="46">
        <v>0</v>
      </c>
      <c r="GU82" s="46">
        <v>0</v>
      </c>
      <c r="GV82" s="46">
        <v>0</v>
      </c>
      <c r="GW82" s="46">
        <v>0</v>
      </c>
      <c r="GX82" s="46">
        <v>0</v>
      </c>
      <c r="GY82" s="46">
        <v>0</v>
      </c>
      <c r="HA82" s="46">
        <v>0</v>
      </c>
      <c r="HB82" s="46">
        <v>0</v>
      </c>
      <c r="HC82" s="46">
        <v>0</v>
      </c>
      <c r="HD82" s="46">
        <v>0</v>
      </c>
      <c r="HE82" s="46">
        <v>0</v>
      </c>
      <c r="HI82" s="46">
        <v>0</v>
      </c>
      <c r="HJ82" s="46">
        <v>0</v>
      </c>
      <c r="HK82" s="46">
        <v>0</v>
      </c>
      <c r="HL82" s="46">
        <v>0</v>
      </c>
      <c r="HM82" s="46">
        <v>0</v>
      </c>
      <c r="HN82" s="46">
        <v>0</v>
      </c>
      <c r="HO82" s="46">
        <v>0</v>
      </c>
      <c r="HP82" s="46">
        <v>0</v>
      </c>
      <c r="HQ82" s="46">
        <v>0</v>
      </c>
      <c r="HR82" s="46">
        <v>0</v>
      </c>
      <c r="HS82" s="46">
        <v>0</v>
      </c>
      <c r="HT82" s="46">
        <v>0</v>
      </c>
      <c r="HU82" s="46">
        <v>0</v>
      </c>
      <c r="HY82" s="46">
        <v>0</v>
      </c>
      <c r="HZ82" s="46">
        <v>0</v>
      </c>
      <c r="IA82" s="46">
        <v>0</v>
      </c>
      <c r="IB82" s="46">
        <v>0</v>
      </c>
      <c r="IC82" s="46">
        <v>0</v>
      </c>
      <c r="ID82" s="46">
        <v>0</v>
      </c>
      <c r="IE82" s="46">
        <v>0</v>
      </c>
      <c r="IF82" s="46">
        <v>0</v>
      </c>
      <c r="IG82" s="46">
        <v>0</v>
      </c>
      <c r="IH82" s="46">
        <v>0</v>
      </c>
      <c r="II82" s="46">
        <v>0</v>
      </c>
      <c r="IJ82" s="46">
        <v>0</v>
      </c>
      <c r="IK82" s="46">
        <v>0</v>
      </c>
      <c r="IO82" s="46">
        <v>0</v>
      </c>
      <c r="IP82" s="46">
        <v>0</v>
      </c>
      <c r="IQ82" s="46">
        <v>0</v>
      </c>
      <c r="IR82" s="46">
        <v>0</v>
      </c>
      <c r="IS82" s="46">
        <v>0</v>
      </c>
      <c r="IT82" s="46">
        <v>0</v>
      </c>
      <c r="IU82" s="46">
        <v>0</v>
      </c>
      <c r="IV82" s="46">
        <v>0</v>
      </c>
      <c r="IW82" s="46">
        <v>0</v>
      </c>
      <c r="IY82" s="46">
        <v>0</v>
      </c>
      <c r="IZ82" s="46">
        <v>0</v>
      </c>
      <c r="JA82" s="46">
        <v>0</v>
      </c>
      <c r="JD82" s="46">
        <v>0</v>
      </c>
      <c r="JE82" s="46">
        <v>0</v>
      </c>
      <c r="JF82" s="46">
        <v>0</v>
      </c>
      <c r="JG82" s="46">
        <v>0</v>
      </c>
      <c r="JH82" s="46">
        <v>0</v>
      </c>
      <c r="JI82" s="46" t="s">
        <v>1086</v>
      </c>
      <c r="JK82" s="46">
        <v>0</v>
      </c>
      <c r="JL82" s="46">
        <v>0</v>
      </c>
      <c r="JN82" s="46">
        <v>0</v>
      </c>
      <c r="JO82" s="46">
        <v>0</v>
      </c>
      <c r="JP82" s="46">
        <v>0</v>
      </c>
      <c r="JS82" s="46">
        <v>0</v>
      </c>
      <c r="JT82" s="46">
        <v>0</v>
      </c>
      <c r="JV82" s="46">
        <v>0</v>
      </c>
      <c r="JW82" s="46">
        <v>0</v>
      </c>
      <c r="KA82" s="46">
        <v>0</v>
      </c>
      <c r="KC82" s="46">
        <v>0</v>
      </c>
      <c r="KD82" s="46">
        <v>0</v>
      </c>
      <c r="KE82" s="46">
        <v>0</v>
      </c>
      <c r="KH82" s="46">
        <v>0</v>
      </c>
      <c r="KI82" s="46">
        <v>0</v>
      </c>
      <c r="KK82" s="46">
        <v>0</v>
      </c>
      <c r="KL82" s="46">
        <v>0</v>
      </c>
      <c r="KP82" s="46">
        <v>0</v>
      </c>
      <c r="KR82" s="46">
        <v>0</v>
      </c>
      <c r="KS82" s="46">
        <v>0</v>
      </c>
      <c r="KT82" s="46">
        <v>0</v>
      </c>
      <c r="KW82" s="46">
        <v>0</v>
      </c>
      <c r="KX82" s="46">
        <v>0</v>
      </c>
      <c r="KY82" s="46">
        <v>0</v>
      </c>
      <c r="KZ82" s="46">
        <v>0</v>
      </c>
      <c r="LA82" s="46">
        <v>0</v>
      </c>
      <c r="LE82" s="46">
        <v>0</v>
      </c>
      <c r="LG82" s="46">
        <v>0</v>
      </c>
      <c r="LH82" s="46">
        <v>0</v>
      </c>
      <c r="LI82" s="46">
        <v>0</v>
      </c>
      <c r="LL82" s="46">
        <v>0</v>
      </c>
      <c r="LM82" s="46">
        <v>0</v>
      </c>
      <c r="LN82" s="46">
        <v>0</v>
      </c>
      <c r="LO82" s="46">
        <v>0</v>
      </c>
      <c r="LP82" s="46">
        <v>0</v>
      </c>
      <c r="LQ82" s="46">
        <v>0</v>
      </c>
      <c r="LR82" s="46">
        <v>0</v>
      </c>
      <c r="LS82" s="46">
        <v>0</v>
      </c>
      <c r="LT82" s="46">
        <v>0</v>
      </c>
      <c r="LV82" s="46" t="s">
        <v>329</v>
      </c>
    </row>
    <row r="83" spans="1:334">
      <c r="A83" s="74">
        <v>310002871</v>
      </c>
      <c r="B83" s="74" t="s">
        <v>354</v>
      </c>
      <c r="C83" s="46" t="s">
        <v>356</v>
      </c>
      <c r="D83" s="98">
        <v>0</v>
      </c>
      <c r="E83" s="98">
        <v>0</v>
      </c>
      <c r="F83" s="98"/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8">
        <v>0</v>
      </c>
      <c r="M83" s="98">
        <v>0</v>
      </c>
      <c r="N83" s="98">
        <v>0</v>
      </c>
      <c r="O83" s="98"/>
      <c r="P83" s="98"/>
      <c r="Q83" s="98">
        <v>0</v>
      </c>
      <c r="R83" s="98"/>
      <c r="S83" s="98">
        <v>0</v>
      </c>
      <c r="T83" s="98">
        <v>0</v>
      </c>
      <c r="U83" s="98">
        <v>0</v>
      </c>
      <c r="V83" s="98">
        <v>0</v>
      </c>
      <c r="W83" s="98">
        <v>0</v>
      </c>
      <c r="X83" s="98">
        <v>0</v>
      </c>
      <c r="Y83" s="98">
        <v>0</v>
      </c>
      <c r="Z83" s="98">
        <v>0</v>
      </c>
      <c r="AA83" s="98"/>
      <c r="AB83" s="98"/>
      <c r="AC83" s="98">
        <v>0</v>
      </c>
      <c r="AD83" s="98"/>
      <c r="AE83" s="98">
        <v>0</v>
      </c>
      <c r="AF83" s="98">
        <v>0</v>
      </c>
      <c r="AG83" s="98">
        <v>0</v>
      </c>
      <c r="AH83" s="98">
        <v>0</v>
      </c>
      <c r="AI83" s="98">
        <v>0</v>
      </c>
      <c r="AJ83" s="98">
        <v>0</v>
      </c>
      <c r="AK83" s="98">
        <v>0</v>
      </c>
      <c r="AL83" s="98">
        <v>0</v>
      </c>
      <c r="AM83" s="98"/>
      <c r="AN83" s="98"/>
      <c r="AO83" s="98">
        <v>0</v>
      </c>
      <c r="AP83" s="98"/>
      <c r="AQ83" s="98">
        <v>0</v>
      </c>
      <c r="AR83" s="98">
        <v>0</v>
      </c>
      <c r="AS83" s="98">
        <v>0</v>
      </c>
      <c r="AT83" s="98">
        <v>0</v>
      </c>
      <c r="AU83" s="98">
        <v>0</v>
      </c>
      <c r="AV83" s="98">
        <v>0</v>
      </c>
      <c r="AW83" s="98">
        <v>0</v>
      </c>
      <c r="AX83" s="98">
        <v>0</v>
      </c>
      <c r="AY83" s="98"/>
      <c r="AZ83" s="98"/>
      <c r="BA83" s="98">
        <v>0</v>
      </c>
      <c r="BB83" s="98"/>
      <c r="BC83" s="98">
        <v>0</v>
      </c>
      <c r="BD83" s="98">
        <v>0</v>
      </c>
      <c r="BE83" s="98">
        <v>0</v>
      </c>
      <c r="BF83" s="98">
        <v>0</v>
      </c>
      <c r="BG83" s="98">
        <v>0</v>
      </c>
      <c r="BH83" s="98">
        <v>0</v>
      </c>
      <c r="BI83" s="98">
        <v>0</v>
      </c>
      <c r="BJ83" s="98">
        <v>0</v>
      </c>
      <c r="BK83" s="98"/>
      <c r="BL83" s="98"/>
      <c r="BM83" s="46">
        <v>0</v>
      </c>
      <c r="BO83" s="98">
        <v>0</v>
      </c>
      <c r="BP83" s="98">
        <v>0</v>
      </c>
      <c r="BQ83" s="98">
        <v>0</v>
      </c>
      <c r="BR83" s="46">
        <v>0</v>
      </c>
      <c r="BS83" s="46">
        <v>0</v>
      </c>
      <c r="BT83" s="46">
        <v>0</v>
      </c>
      <c r="BU83" s="46">
        <v>0</v>
      </c>
      <c r="BV83" s="46">
        <v>0</v>
      </c>
      <c r="BY83" s="46">
        <v>0</v>
      </c>
      <c r="CA83" s="98">
        <v>0</v>
      </c>
      <c r="CB83" s="98">
        <v>0</v>
      </c>
      <c r="CC83" s="98">
        <v>0</v>
      </c>
      <c r="CD83" s="46">
        <v>0</v>
      </c>
      <c r="CE83" s="46">
        <v>0</v>
      </c>
      <c r="CF83" s="46">
        <v>0</v>
      </c>
      <c r="CG83" s="46">
        <v>0</v>
      </c>
      <c r="CH83" s="46">
        <v>0</v>
      </c>
      <c r="CK83" s="46">
        <v>0</v>
      </c>
      <c r="CM83" s="98">
        <v>0</v>
      </c>
      <c r="CN83" s="98">
        <v>0</v>
      </c>
      <c r="CO83" s="98">
        <v>0</v>
      </c>
      <c r="CP83" s="46">
        <v>0</v>
      </c>
      <c r="CQ83" s="46">
        <v>0</v>
      </c>
      <c r="CR83" s="46">
        <v>0</v>
      </c>
      <c r="CS83" s="46">
        <v>0</v>
      </c>
      <c r="CT83" s="46">
        <v>0</v>
      </c>
      <c r="CW83" s="46">
        <v>0</v>
      </c>
      <c r="CY83" s="98">
        <v>0</v>
      </c>
      <c r="CZ83" s="98">
        <v>0</v>
      </c>
      <c r="DA83" s="98">
        <v>0</v>
      </c>
      <c r="DB83" s="46">
        <v>0</v>
      </c>
      <c r="DC83" s="46">
        <v>0</v>
      </c>
      <c r="DD83" s="46">
        <v>0</v>
      </c>
      <c r="DE83" s="46">
        <v>0</v>
      </c>
      <c r="DF83" s="46">
        <v>0</v>
      </c>
      <c r="DI83" s="98">
        <v>0</v>
      </c>
      <c r="DJ83" s="98"/>
      <c r="DK83" s="98">
        <v>0</v>
      </c>
      <c r="DL83" s="46">
        <v>0</v>
      </c>
      <c r="DM83" s="46">
        <v>0</v>
      </c>
      <c r="DN83" s="46">
        <v>0</v>
      </c>
      <c r="DO83" s="46">
        <v>0</v>
      </c>
      <c r="DP83" s="46">
        <v>0</v>
      </c>
      <c r="DQ83" s="46">
        <v>0</v>
      </c>
      <c r="DR83" s="98">
        <v>0</v>
      </c>
      <c r="DS83" s="98"/>
      <c r="DU83" s="46">
        <v>0</v>
      </c>
      <c r="DW83" s="46">
        <v>0</v>
      </c>
      <c r="DX83" s="46">
        <v>0</v>
      </c>
      <c r="DY83" s="46">
        <v>0</v>
      </c>
      <c r="DZ83" s="46">
        <v>0</v>
      </c>
      <c r="EA83" s="46">
        <v>0</v>
      </c>
      <c r="EB83" s="46">
        <v>0</v>
      </c>
      <c r="EC83" s="46">
        <v>0</v>
      </c>
      <c r="ED83" s="46">
        <v>0</v>
      </c>
      <c r="EG83" s="46">
        <v>0</v>
      </c>
      <c r="EI83" s="46">
        <v>0</v>
      </c>
      <c r="EJ83" s="46">
        <v>0</v>
      </c>
      <c r="EK83" s="46">
        <v>0</v>
      </c>
      <c r="EL83" s="46">
        <v>0</v>
      </c>
      <c r="EM83" s="46">
        <v>0</v>
      </c>
      <c r="EN83" s="46">
        <v>0</v>
      </c>
      <c r="EO83" s="46">
        <v>0</v>
      </c>
      <c r="EP83" s="46">
        <v>0</v>
      </c>
      <c r="ES83" s="46">
        <v>0</v>
      </c>
      <c r="EU83" s="46">
        <v>0</v>
      </c>
      <c r="EV83" s="46">
        <v>0</v>
      </c>
      <c r="EW83" s="46">
        <v>0</v>
      </c>
      <c r="EX83" s="46">
        <v>0</v>
      </c>
      <c r="EY83" s="46">
        <v>0</v>
      </c>
      <c r="EZ83" s="46">
        <v>0</v>
      </c>
      <c r="FE83" s="46">
        <v>0</v>
      </c>
      <c r="FG83" s="46">
        <v>0</v>
      </c>
      <c r="FH83" s="46">
        <v>0</v>
      </c>
      <c r="FI83" s="47">
        <v>0</v>
      </c>
      <c r="FJ83" s="47">
        <v>0</v>
      </c>
      <c r="FK83" s="46">
        <v>0</v>
      </c>
      <c r="FL83" s="46">
        <v>0</v>
      </c>
      <c r="FQ83" s="46">
        <v>0</v>
      </c>
      <c r="FS83" s="46">
        <v>0</v>
      </c>
      <c r="FT83" s="46">
        <v>0</v>
      </c>
      <c r="FU83" s="46">
        <v>0</v>
      </c>
      <c r="FV83" s="46">
        <v>0</v>
      </c>
      <c r="FW83" s="46">
        <v>0</v>
      </c>
      <c r="FX83" s="46">
        <v>0</v>
      </c>
      <c r="GC83" s="46">
        <v>0</v>
      </c>
      <c r="GE83" s="46">
        <v>0</v>
      </c>
      <c r="GF83" s="46">
        <v>0</v>
      </c>
      <c r="GG83" s="46">
        <v>0</v>
      </c>
      <c r="GH83" s="46">
        <v>0</v>
      </c>
      <c r="GI83" s="46">
        <v>0</v>
      </c>
      <c r="GJ83" s="46">
        <v>0</v>
      </c>
      <c r="GO83" s="46">
        <v>0</v>
      </c>
      <c r="GP83" s="46">
        <v>0</v>
      </c>
      <c r="GQ83" s="46">
        <v>0</v>
      </c>
      <c r="GR83" s="46">
        <v>0</v>
      </c>
      <c r="GS83" s="46">
        <v>0</v>
      </c>
      <c r="GT83" s="46">
        <v>0</v>
      </c>
      <c r="GU83" s="46">
        <v>0</v>
      </c>
      <c r="GV83" s="46">
        <v>0</v>
      </c>
      <c r="GW83" s="46">
        <v>0</v>
      </c>
      <c r="GX83" s="46">
        <v>0</v>
      </c>
      <c r="GY83" s="46">
        <v>0</v>
      </c>
      <c r="HA83" s="46">
        <v>0</v>
      </c>
      <c r="HB83" s="46">
        <v>0</v>
      </c>
      <c r="HC83" s="46">
        <v>0</v>
      </c>
      <c r="HD83" s="46">
        <v>0</v>
      </c>
      <c r="HE83" s="46">
        <v>0</v>
      </c>
      <c r="HI83" s="46">
        <v>0</v>
      </c>
      <c r="HJ83" s="46">
        <v>0</v>
      </c>
      <c r="HK83" s="46">
        <v>0</v>
      </c>
      <c r="HL83" s="46">
        <v>0</v>
      </c>
      <c r="HM83" s="46">
        <v>0</v>
      </c>
      <c r="HN83" s="46">
        <v>0</v>
      </c>
      <c r="HO83" s="46">
        <v>0</v>
      </c>
      <c r="HP83" s="46">
        <v>0</v>
      </c>
      <c r="HQ83" s="46">
        <v>0</v>
      </c>
      <c r="HR83" s="46">
        <v>0</v>
      </c>
      <c r="HS83" s="46">
        <v>0</v>
      </c>
      <c r="HT83" s="46">
        <v>0</v>
      </c>
      <c r="HU83" s="46">
        <v>0</v>
      </c>
      <c r="HY83" s="46">
        <v>0</v>
      </c>
      <c r="HZ83" s="46">
        <v>0</v>
      </c>
      <c r="IA83" s="46">
        <v>0</v>
      </c>
      <c r="IB83" s="46">
        <v>0</v>
      </c>
      <c r="IC83" s="46">
        <v>0</v>
      </c>
      <c r="ID83" s="46">
        <v>0</v>
      </c>
      <c r="IE83" s="46">
        <v>0</v>
      </c>
      <c r="IF83" s="46">
        <v>0</v>
      </c>
      <c r="IG83" s="46">
        <v>0</v>
      </c>
      <c r="IH83" s="46">
        <v>0</v>
      </c>
      <c r="II83" s="46">
        <v>0</v>
      </c>
      <c r="IJ83" s="46">
        <v>0</v>
      </c>
      <c r="IK83" s="46">
        <v>0</v>
      </c>
      <c r="IO83" s="46">
        <v>0</v>
      </c>
      <c r="IP83" s="46">
        <v>0</v>
      </c>
      <c r="IQ83" s="46">
        <v>0</v>
      </c>
      <c r="IR83" s="46">
        <v>0</v>
      </c>
      <c r="IS83" s="46">
        <v>0</v>
      </c>
      <c r="IT83" s="46">
        <v>0</v>
      </c>
      <c r="IU83" s="46">
        <v>0</v>
      </c>
      <c r="IV83" s="46">
        <v>0</v>
      </c>
      <c r="IW83" s="46">
        <v>0</v>
      </c>
      <c r="IY83" s="46">
        <v>0</v>
      </c>
      <c r="IZ83" s="46">
        <v>0</v>
      </c>
      <c r="JA83" s="46">
        <v>0</v>
      </c>
      <c r="JD83" s="46">
        <v>0</v>
      </c>
      <c r="JE83" s="46">
        <v>0</v>
      </c>
      <c r="JF83" s="46">
        <v>0</v>
      </c>
      <c r="JG83" s="46">
        <v>0</v>
      </c>
      <c r="JH83" s="46">
        <v>0</v>
      </c>
      <c r="JI83" s="46" t="s">
        <v>1086</v>
      </c>
      <c r="JK83" s="46">
        <v>0</v>
      </c>
      <c r="JL83" s="46">
        <v>0</v>
      </c>
      <c r="JN83" s="46">
        <v>0</v>
      </c>
      <c r="JO83" s="46">
        <v>0</v>
      </c>
      <c r="JP83" s="46">
        <v>0</v>
      </c>
      <c r="JS83" s="46">
        <v>0</v>
      </c>
      <c r="JT83" s="46">
        <v>0</v>
      </c>
      <c r="JV83" s="46">
        <v>0</v>
      </c>
      <c r="JW83" s="46">
        <v>0</v>
      </c>
      <c r="KA83" s="46">
        <v>0</v>
      </c>
      <c r="KC83" s="46">
        <v>0</v>
      </c>
      <c r="KD83" s="46">
        <v>0</v>
      </c>
      <c r="KE83" s="46">
        <v>0</v>
      </c>
      <c r="KH83" s="46">
        <v>0</v>
      </c>
      <c r="KI83" s="46">
        <v>0</v>
      </c>
      <c r="KK83" s="46">
        <v>0</v>
      </c>
      <c r="KL83" s="46">
        <v>0</v>
      </c>
      <c r="KP83" s="46">
        <v>0</v>
      </c>
      <c r="KR83" s="46">
        <v>0</v>
      </c>
      <c r="KS83" s="46">
        <v>0</v>
      </c>
      <c r="KT83" s="46">
        <v>0</v>
      </c>
      <c r="KW83" s="46">
        <v>0</v>
      </c>
      <c r="KX83" s="46">
        <v>0</v>
      </c>
      <c r="KY83" s="46">
        <v>0</v>
      </c>
      <c r="KZ83" s="46">
        <v>0</v>
      </c>
      <c r="LA83" s="46">
        <v>0</v>
      </c>
      <c r="LE83" s="46">
        <v>0</v>
      </c>
      <c r="LG83" s="46">
        <v>0</v>
      </c>
      <c r="LH83" s="46">
        <v>0</v>
      </c>
      <c r="LI83" s="46">
        <v>0</v>
      </c>
      <c r="LL83" s="46">
        <v>0</v>
      </c>
      <c r="LM83" s="46">
        <v>0</v>
      </c>
      <c r="LN83" s="46">
        <v>0</v>
      </c>
      <c r="LO83" s="46">
        <v>0</v>
      </c>
      <c r="LP83" s="46">
        <v>0</v>
      </c>
      <c r="LQ83" s="46">
        <v>0</v>
      </c>
      <c r="LR83" s="46">
        <v>0</v>
      </c>
      <c r="LS83" s="46">
        <v>0</v>
      </c>
      <c r="LT83" s="46">
        <v>0</v>
      </c>
      <c r="LV83" s="46" t="s">
        <v>329</v>
      </c>
    </row>
    <row r="84" spans="1:334">
      <c r="C84" s="46" t="s">
        <v>91</v>
      </c>
      <c r="D84" s="98">
        <v>17122</v>
      </c>
      <c r="E84" s="98">
        <v>152200</v>
      </c>
      <c r="F84" s="98">
        <v>0</v>
      </c>
      <c r="G84" s="98">
        <v>37824.491107846196</v>
      </c>
      <c r="H84" s="98">
        <v>37608.491107846196</v>
      </c>
      <c r="I84" s="98">
        <v>0</v>
      </c>
      <c r="J84" s="98">
        <v>0</v>
      </c>
      <c r="K84" s="98">
        <v>0</v>
      </c>
      <c r="L84" s="98">
        <v>0</v>
      </c>
      <c r="M84" s="98">
        <v>0</v>
      </c>
      <c r="N84" s="98">
        <v>216</v>
      </c>
      <c r="O84" s="98">
        <v>0</v>
      </c>
      <c r="P84" s="98">
        <v>0</v>
      </c>
      <c r="Q84" s="98">
        <v>0</v>
      </c>
      <c r="R84" s="98">
        <v>0</v>
      </c>
      <c r="S84" s="98">
        <v>33665.497127312658</v>
      </c>
      <c r="T84" s="98">
        <v>30821.497127312661</v>
      </c>
      <c r="U84" s="98">
        <v>0</v>
      </c>
      <c r="V84" s="98">
        <v>0</v>
      </c>
      <c r="W84" s="98">
        <v>2700</v>
      </c>
      <c r="X84" s="98">
        <v>0</v>
      </c>
      <c r="Y84" s="98">
        <v>0</v>
      </c>
      <c r="Z84" s="98">
        <v>144</v>
      </c>
      <c r="AA84" s="98">
        <v>0</v>
      </c>
      <c r="AB84" s="98">
        <v>0</v>
      </c>
      <c r="AC84" s="98">
        <v>0</v>
      </c>
      <c r="AD84" s="98">
        <v>0</v>
      </c>
      <c r="AE84" s="98">
        <v>29455.086163572698</v>
      </c>
      <c r="AF84" s="98">
        <v>26683.086163572698</v>
      </c>
      <c r="AG84" s="98">
        <v>0</v>
      </c>
      <c r="AH84" s="98">
        <v>0</v>
      </c>
      <c r="AI84" s="98">
        <v>2700</v>
      </c>
      <c r="AJ84" s="98">
        <v>0</v>
      </c>
      <c r="AK84" s="98">
        <v>0</v>
      </c>
      <c r="AL84" s="98">
        <v>72</v>
      </c>
      <c r="AM84" s="98">
        <v>0</v>
      </c>
      <c r="AN84" s="98">
        <v>0</v>
      </c>
      <c r="AO84" s="98">
        <v>0</v>
      </c>
      <c r="AP84" s="98">
        <v>0</v>
      </c>
      <c r="AQ84" s="98">
        <v>38111.295086909107</v>
      </c>
      <c r="AR84" s="98">
        <v>34011.295086909107</v>
      </c>
      <c r="AS84" s="98">
        <v>0</v>
      </c>
      <c r="AT84" s="98">
        <v>0</v>
      </c>
      <c r="AU84" s="98">
        <v>4100</v>
      </c>
      <c r="AV84" s="98">
        <v>0</v>
      </c>
      <c r="AW84" s="98">
        <v>0</v>
      </c>
      <c r="AX84" s="98">
        <v>0</v>
      </c>
      <c r="AY84" s="98">
        <v>0</v>
      </c>
      <c r="AZ84" s="98">
        <v>0</v>
      </c>
      <c r="BA84" s="98">
        <v>0</v>
      </c>
      <c r="BB84" s="98">
        <v>0</v>
      </c>
      <c r="BC84" s="98">
        <v>32395.538903557608</v>
      </c>
      <c r="BD84" s="98">
        <v>29551.538903557608</v>
      </c>
      <c r="BE84" s="98">
        <v>0</v>
      </c>
      <c r="BF84" s="98">
        <v>0</v>
      </c>
      <c r="BG84" s="98">
        <v>2700</v>
      </c>
      <c r="BH84" s="98">
        <v>0</v>
      </c>
      <c r="BI84" s="98">
        <v>0</v>
      </c>
      <c r="BJ84" s="98">
        <v>144</v>
      </c>
      <c r="BK84" s="98">
        <v>0</v>
      </c>
      <c r="BL84" s="98">
        <v>0</v>
      </c>
      <c r="BM84" s="46">
        <v>0</v>
      </c>
      <c r="BN84" s="46">
        <v>0</v>
      </c>
      <c r="BO84" s="98">
        <v>29627.951817356992</v>
      </c>
      <c r="BP84" s="98">
        <v>24155.951817356992</v>
      </c>
      <c r="BQ84" s="98">
        <v>0</v>
      </c>
      <c r="BR84" s="46">
        <v>0</v>
      </c>
      <c r="BS84" s="46">
        <v>5400</v>
      </c>
      <c r="BT84" s="46">
        <v>0</v>
      </c>
      <c r="BU84" s="46">
        <v>0</v>
      </c>
      <c r="BV84" s="46">
        <v>72</v>
      </c>
      <c r="BW84" s="46">
        <v>0</v>
      </c>
      <c r="BX84" s="46">
        <v>0</v>
      </c>
      <c r="BY84" s="46">
        <v>0</v>
      </c>
      <c r="BZ84" s="46">
        <v>0</v>
      </c>
      <c r="CA84" s="98">
        <v>25848.789175331109</v>
      </c>
      <c r="CB84" s="98">
        <v>23076.789175331109</v>
      </c>
      <c r="CC84" s="98">
        <v>0</v>
      </c>
      <c r="CD84" s="46">
        <v>0</v>
      </c>
      <c r="CE84" s="46">
        <v>2700</v>
      </c>
      <c r="CF84" s="46">
        <v>0</v>
      </c>
      <c r="CG84" s="46">
        <v>0</v>
      </c>
      <c r="CH84" s="46">
        <v>72</v>
      </c>
      <c r="CI84" s="46">
        <v>0</v>
      </c>
      <c r="CJ84" s="46">
        <v>0</v>
      </c>
      <c r="CK84" s="46">
        <v>0</v>
      </c>
      <c r="CL84" s="46">
        <v>0</v>
      </c>
      <c r="CM84" s="98">
        <v>22728.742589565845</v>
      </c>
      <c r="CN84" s="98">
        <v>20028.742589565845</v>
      </c>
      <c r="CO84" s="98">
        <v>0</v>
      </c>
      <c r="CP84" s="46">
        <v>0</v>
      </c>
      <c r="CQ84" s="46">
        <v>2700</v>
      </c>
      <c r="CR84" s="46">
        <v>0</v>
      </c>
      <c r="CS84" s="46">
        <v>0</v>
      </c>
      <c r="CT84" s="46">
        <v>0</v>
      </c>
      <c r="CU84" s="46">
        <v>0</v>
      </c>
      <c r="CV84" s="46">
        <v>0</v>
      </c>
      <c r="CW84" s="46">
        <v>103571.42857142857</v>
      </c>
      <c r="CX84" s="46">
        <v>0</v>
      </c>
      <c r="CY84" s="98">
        <v>20698.032383648049</v>
      </c>
      <c r="CZ84" s="98">
        <v>20608.032383648049</v>
      </c>
      <c r="DA84" s="98">
        <v>0</v>
      </c>
      <c r="DB84" s="46">
        <v>0</v>
      </c>
      <c r="DC84" s="46">
        <v>0</v>
      </c>
      <c r="DD84" s="46">
        <v>0</v>
      </c>
      <c r="DE84" s="46">
        <v>0</v>
      </c>
      <c r="DF84" s="46">
        <v>90</v>
      </c>
      <c r="DG84" s="46">
        <v>0</v>
      </c>
      <c r="DH84" s="46">
        <v>0</v>
      </c>
      <c r="DI84" s="98">
        <v>0</v>
      </c>
      <c r="DJ84" s="98">
        <v>0</v>
      </c>
      <c r="DK84" s="98">
        <v>21612.032383648049</v>
      </c>
      <c r="DL84" s="46">
        <v>21522.032383648049</v>
      </c>
      <c r="DM84" s="46">
        <v>0</v>
      </c>
      <c r="DN84" s="46">
        <v>0</v>
      </c>
      <c r="DO84" s="46">
        <v>0</v>
      </c>
      <c r="DP84" s="46">
        <v>0</v>
      </c>
      <c r="DQ84" s="46">
        <v>0</v>
      </c>
      <c r="DR84" s="98">
        <v>90</v>
      </c>
      <c r="DS84" s="98">
        <v>0</v>
      </c>
      <c r="DT84" s="46">
        <v>0</v>
      </c>
      <c r="DU84" s="46">
        <v>0</v>
      </c>
      <c r="DV84" s="46">
        <v>0</v>
      </c>
      <c r="DW84" s="46">
        <v>31545.068852006712</v>
      </c>
      <c r="DX84" s="46">
        <v>26055.068852006712</v>
      </c>
      <c r="DY84" s="46">
        <v>0</v>
      </c>
      <c r="DZ84" s="46">
        <v>0</v>
      </c>
      <c r="EA84" s="46">
        <v>5400</v>
      </c>
      <c r="EB84" s="46">
        <v>0</v>
      </c>
      <c r="EC84" s="46">
        <v>0</v>
      </c>
      <c r="ED84" s="46">
        <v>90</v>
      </c>
      <c r="EE84" s="46">
        <v>0</v>
      </c>
      <c r="EF84" s="46">
        <v>0</v>
      </c>
      <c r="EG84" s="46">
        <v>0</v>
      </c>
      <c r="EH84" s="46">
        <v>0</v>
      </c>
      <c r="EI84" s="46">
        <v>28142.783404825706</v>
      </c>
      <c r="EJ84" s="46">
        <v>25352.783404825706</v>
      </c>
      <c r="EK84" s="46">
        <v>0</v>
      </c>
      <c r="EL84" s="46">
        <v>0</v>
      </c>
      <c r="EM84" s="46">
        <v>2700</v>
      </c>
      <c r="EN84" s="46">
        <v>0</v>
      </c>
      <c r="EO84" s="46">
        <v>0</v>
      </c>
      <c r="EP84" s="46">
        <v>90</v>
      </c>
      <c r="EQ84" s="46">
        <v>0</v>
      </c>
      <c r="ER84" s="46">
        <v>0</v>
      </c>
      <c r="ES84" s="46">
        <v>0</v>
      </c>
      <c r="ET84" s="46">
        <v>0</v>
      </c>
      <c r="EU84" s="46">
        <v>23174.5</v>
      </c>
      <c r="EV84" s="46">
        <v>20324.5</v>
      </c>
      <c r="EW84" s="46">
        <v>0</v>
      </c>
      <c r="EX84" s="46">
        <v>0</v>
      </c>
      <c r="EY84" s="46">
        <v>2850</v>
      </c>
      <c r="EZ84" s="46">
        <v>0</v>
      </c>
      <c r="FA84" s="46">
        <v>0</v>
      </c>
      <c r="FB84" s="46">
        <v>0</v>
      </c>
      <c r="FC84" s="46">
        <v>0</v>
      </c>
      <c r="FD84" s="46">
        <v>0</v>
      </c>
      <c r="FE84" s="46">
        <v>0</v>
      </c>
      <c r="FF84" s="46">
        <v>0</v>
      </c>
      <c r="FG84" s="46">
        <v>23174.5</v>
      </c>
      <c r="FH84" s="46">
        <v>20324.5</v>
      </c>
      <c r="FI84" s="47">
        <v>0</v>
      </c>
      <c r="FJ84" s="47">
        <v>0</v>
      </c>
      <c r="FK84" s="46">
        <v>2850</v>
      </c>
      <c r="FL84" s="46">
        <v>0</v>
      </c>
      <c r="FM84" s="46">
        <v>0</v>
      </c>
      <c r="FN84" s="46">
        <v>0</v>
      </c>
      <c r="FO84" s="46">
        <v>0</v>
      </c>
      <c r="FP84" s="46">
        <v>0</v>
      </c>
      <c r="FQ84" s="46">
        <v>0</v>
      </c>
      <c r="FR84" s="46">
        <v>0</v>
      </c>
      <c r="FS84" s="46">
        <v>23174.5</v>
      </c>
      <c r="FT84" s="46">
        <v>20324.5</v>
      </c>
      <c r="FU84" s="46">
        <v>0</v>
      </c>
      <c r="FV84" s="46">
        <v>0</v>
      </c>
      <c r="FW84" s="46">
        <v>2850</v>
      </c>
      <c r="FX84" s="46">
        <v>0</v>
      </c>
      <c r="FY84" s="46">
        <v>0</v>
      </c>
      <c r="FZ84" s="46">
        <v>0</v>
      </c>
      <c r="GA84" s="46">
        <v>0</v>
      </c>
      <c r="GB84" s="46">
        <v>0</v>
      </c>
      <c r="GC84" s="46">
        <v>0</v>
      </c>
      <c r="GD84" s="46">
        <v>0</v>
      </c>
      <c r="GE84" s="46">
        <v>23174.5</v>
      </c>
      <c r="GF84" s="46">
        <v>20324.5</v>
      </c>
      <c r="GG84" s="46">
        <v>0</v>
      </c>
      <c r="GH84" s="46">
        <v>0</v>
      </c>
      <c r="GI84" s="46">
        <v>2850</v>
      </c>
      <c r="GJ84" s="46">
        <v>0</v>
      </c>
      <c r="GK84" s="46">
        <v>0</v>
      </c>
      <c r="GL84" s="46">
        <v>0</v>
      </c>
      <c r="GM84" s="46">
        <v>0</v>
      </c>
      <c r="GO84" s="46">
        <v>129124.36948564067</v>
      </c>
      <c r="GP84" s="46">
        <v>129124.36948564067</v>
      </c>
      <c r="GQ84" s="46">
        <v>0</v>
      </c>
      <c r="GR84" s="46">
        <v>0</v>
      </c>
      <c r="GS84" s="46">
        <v>9500</v>
      </c>
      <c r="GT84" s="46">
        <v>0</v>
      </c>
      <c r="GU84" s="46">
        <v>0</v>
      </c>
      <c r="GV84" s="46">
        <v>432</v>
      </c>
      <c r="GW84" s="46">
        <v>139056.36948564067</v>
      </c>
      <c r="GX84" s="46">
        <v>0</v>
      </c>
      <c r="GY84" s="46">
        <v>0</v>
      </c>
      <c r="GZ84" s="46">
        <v>0</v>
      </c>
      <c r="HA84" s="46">
        <v>17122</v>
      </c>
      <c r="HB84" s="46">
        <v>152200</v>
      </c>
      <c r="HC84" s="46">
        <v>169322</v>
      </c>
      <c r="HD84" s="46">
        <v>30265.630514359334</v>
      </c>
      <c r="HE84" s="46">
        <v>8.2094079695082272</v>
      </c>
      <c r="HI84" s="46">
        <v>96813.022485811554</v>
      </c>
      <c r="HJ84" s="46">
        <v>96813.022485811554</v>
      </c>
      <c r="HK84" s="46">
        <v>0</v>
      </c>
      <c r="HL84" s="46">
        <v>0</v>
      </c>
      <c r="HM84" s="46">
        <v>13500</v>
      </c>
      <c r="HN84" s="46">
        <v>0</v>
      </c>
      <c r="HO84" s="46">
        <v>0</v>
      </c>
      <c r="HP84" s="46">
        <v>288</v>
      </c>
      <c r="HQ84" s="46">
        <v>110601.02248581155</v>
      </c>
      <c r="HR84" s="46">
        <v>126500</v>
      </c>
      <c r="HS84" s="46">
        <v>156765.63051435933</v>
      </c>
      <c r="HT84" s="46">
        <v>46164.60802854778</v>
      </c>
      <c r="HU84" s="46">
        <v>13.578103173703184</v>
      </c>
      <c r="HY84" s="46">
        <v>93537.917024128517</v>
      </c>
      <c r="HZ84" s="46">
        <v>93537.917024128517</v>
      </c>
      <c r="IA84" s="46">
        <v>0</v>
      </c>
      <c r="IB84" s="46">
        <v>0</v>
      </c>
      <c r="IC84" s="46">
        <v>8100</v>
      </c>
      <c r="ID84" s="46">
        <v>0</v>
      </c>
      <c r="IE84" s="46">
        <v>0</v>
      </c>
      <c r="IF84" s="46">
        <v>360</v>
      </c>
      <c r="IG84" s="46">
        <v>101997.91702412852</v>
      </c>
      <c r="IH84" s="46">
        <v>103571.42857142857</v>
      </c>
      <c r="II84" s="46">
        <v>149736.03659997636</v>
      </c>
      <c r="IJ84" s="46">
        <v>47738.119575847842</v>
      </c>
      <c r="IK84" s="46">
        <v>14.040910138749686</v>
      </c>
      <c r="IO84" s="46">
        <v>81298</v>
      </c>
      <c r="IP84" s="46">
        <v>81298</v>
      </c>
      <c r="IQ84" s="46">
        <v>0</v>
      </c>
      <c r="IR84" s="46">
        <v>0</v>
      </c>
      <c r="IS84" s="46">
        <v>11400</v>
      </c>
      <c r="IT84" s="46">
        <v>0</v>
      </c>
      <c r="IU84" s="46">
        <v>0</v>
      </c>
      <c r="IV84" s="46">
        <v>0</v>
      </c>
      <c r="IW84" s="46">
        <v>92698</v>
      </c>
      <c r="IX84" s="46">
        <v>0</v>
      </c>
      <c r="IY84" s="46">
        <v>47738.119575847842</v>
      </c>
      <c r="IZ84" s="46">
        <v>-44959.880424152158</v>
      </c>
      <c r="JA84" s="46">
        <v>-14.550437039899078</v>
      </c>
      <c r="JD84" s="46">
        <v>82222</v>
      </c>
      <c r="JE84" s="46">
        <v>82222</v>
      </c>
      <c r="JF84" s="46">
        <v>0</v>
      </c>
      <c r="JG84" s="46">
        <v>0</v>
      </c>
      <c r="JH84" s="46">
        <v>10640</v>
      </c>
      <c r="JI84" s="46">
        <v>0</v>
      </c>
      <c r="JJ84" s="46">
        <v>0</v>
      </c>
      <c r="JK84" s="46">
        <v>0</v>
      </c>
      <c r="JL84" s="46">
        <v>92862</v>
      </c>
      <c r="JM84" s="46">
        <v>0</v>
      </c>
      <c r="JN84" s="46">
        <v>-44959.880424152158</v>
      </c>
      <c r="JO84" s="46">
        <v>-137821.88042415216</v>
      </c>
      <c r="JP84" s="46">
        <v>-44.524740073706845</v>
      </c>
      <c r="JS84" s="46">
        <v>76710</v>
      </c>
      <c r="JT84" s="46">
        <v>76710</v>
      </c>
      <c r="JU84" s="46">
        <v>0</v>
      </c>
      <c r="JV84" s="46">
        <v>0</v>
      </c>
      <c r="JW84" s="46">
        <v>8870</v>
      </c>
      <c r="JX84" s="46">
        <v>0</v>
      </c>
      <c r="JY84" s="46">
        <v>0</v>
      </c>
      <c r="JZ84" s="46">
        <v>0</v>
      </c>
      <c r="KA84" s="46">
        <v>85580</v>
      </c>
      <c r="KB84" s="46">
        <v>0</v>
      </c>
      <c r="KC84" s="46">
        <v>-137821.88042415216</v>
      </c>
      <c r="KD84" s="46">
        <v>-223401.88042415216</v>
      </c>
      <c r="KE84" s="46">
        <v>-78.313349061983686</v>
      </c>
      <c r="KH84" s="46">
        <v>0</v>
      </c>
      <c r="KI84" s="46">
        <v>0</v>
      </c>
      <c r="KJ84" s="46">
        <v>0</v>
      </c>
      <c r="KK84" s="46">
        <v>0</v>
      </c>
      <c r="KL84" s="46">
        <v>0</v>
      </c>
      <c r="KM84" s="46">
        <v>0</v>
      </c>
      <c r="KN84" s="46">
        <v>0</v>
      </c>
      <c r="KO84" s="46">
        <v>0</v>
      </c>
      <c r="KP84" s="46">
        <v>0</v>
      </c>
      <c r="KQ84" s="46">
        <v>0</v>
      </c>
      <c r="KR84" s="46">
        <v>-223401.88042415216</v>
      </c>
      <c r="KS84" s="46">
        <v>-223401.88042415216</v>
      </c>
      <c r="KT84" s="46">
        <v>0</v>
      </c>
      <c r="KW84" s="46">
        <v>0</v>
      </c>
      <c r="KX84" s="46">
        <v>0</v>
      </c>
      <c r="KY84" s="46">
        <v>0</v>
      </c>
      <c r="KZ84" s="46">
        <v>0</v>
      </c>
      <c r="LA84" s="46">
        <v>0</v>
      </c>
      <c r="LB84" s="46">
        <v>0</v>
      </c>
      <c r="LC84" s="46">
        <v>0</v>
      </c>
      <c r="LD84" s="46">
        <v>0</v>
      </c>
      <c r="LE84" s="46">
        <v>0</v>
      </c>
      <c r="LF84" s="46">
        <v>0</v>
      </c>
      <c r="LG84" s="46">
        <v>-223401.88042415216</v>
      </c>
      <c r="LH84" s="46">
        <v>-223401.88042415216</v>
      </c>
      <c r="LI84" s="46">
        <v>0</v>
      </c>
      <c r="LL84" s="46">
        <v>139056.36948564067</v>
      </c>
      <c r="LM84" s="46">
        <v>110601.02248581155</v>
      </c>
      <c r="LN84" s="46">
        <v>101997.91702412852</v>
      </c>
      <c r="LO84" s="46">
        <v>92698</v>
      </c>
      <c r="LP84" s="46">
        <v>92862</v>
      </c>
      <c r="LQ84" s="46">
        <v>85580</v>
      </c>
      <c r="LR84" s="46">
        <v>0</v>
      </c>
      <c r="LS84" s="46">
        <v>0</v>
      </c>
      <c r="LT84" s="46">
        <v>622795.30899558077</v>
      </c>
    </row>
    <row r="85" spans="1:334">
      <c r="A85" s="74">
        <v>310002013</v>
      </c>
      <c r="B85" s="74">
        <v>310002013</v>
      </c>
      <c r="C85" s="46" t="s">
        <v>46</v>
      </c>
      <c r="D85" s="98">
        <v>22500</v>
      </c>
      <c r="E85" s="98">
        <v>0</v>
      </c>
      <c r="F85" s="98"/>
      <c r="G85" s="98">
        <v>12174.681135326386</v>
      </c>
      <c r="H85" s="98">
        <v>12074.681135326386</v>
      </c>
      <c r="I85" s="98">
        <v>0</v>
      </c>
      <c r="J85" s="98">
        <v>0</v>
      </c>
      <c r="K85" s="98">
        <v>0</v>
      </c>
      <c r="L85" s="98">
        <v>0</v>
      </c>
      <c r="M85" s="98">
        <v>0</v>
      </c>
      <c r="N85" s="98">
        <v>100</v>
      </c>
      <c r="O85" s="98"/>
      <c r="P85" s="98"/>
      <c r="Q85" s="98">
        <v>35714.285714285717</v>
      </c>
      <c r="R85" s="98"/>
      <c r="S85" s="98">
        <v>10150.170176271969</v>
      </c>
      <c r="T85" s="98">
        <v>10150.170176271969</v>
      </c>
      <c r="U85" s="98">
        <v>0</v>
      </c>
      <c r="V85" s="98">
        <v>0</v>
      </c>
      <c r="W85" s="98">
        <v>0</v>
      </c>
      <c r="X85" s="98">
        <v>0</v>
      </c>
      <c r="Y85" s="98">
        <v>0</v>
      </c>
      <c r="Z85" s="98">
        <v>0</v>
      </c>
      <c r="AA85" s="98"/>
      <c r="AB85" s="98"/>
      <c r="AC85" s="98">
        <v>0</v>
      </c>
      <c r="AD85" s="98"/>
      <c r="AE85" s="98">
        <v>8783.3738295677285</v>
      </c>
      <c r="AF85" s="98">
        <v>8733.3738295677285</v>
      </c>
      <c r="AG85" s="98">
        <v>0</v>
      </c>
      <c r="AH85" s="98">
        <v>0</v>
      </c>
      <c r="AI85" s="98">
        <v>0</v>
      </c>
      <c r="AJ85" s="98">
        <v>0</v>
      </c>
      <c r="AK85" s="98">
        <v>0</v>
      </c>
      <c r="AL85" s="98">
        <v>50</v>
      </c>
      <c r="AM85" s="98"/>
      <c r="AN85" s="98"/>
      <c r="AO85" s="98">
        <v>0</v>
      </c>
      <c r="AP85" s="98"/>
      <c r="AQ85" s="98">
        <v>10382.732758633012</v>
      </c>
      <c r="AR85" s="98">
        <v>10382.732758633012</v>
      </c>
      <c r="AS85" s="98">
        <v>0</v>
      </c>
      <c r="AT85" s="98">
        <v>0</v>
      </c>
      <c r="AU85" s="98">
        <v>0</v>
      </c>
      <c r="AV85" s="98">
        <v>0</v>
      </c>
      <c r="AW85" s="98">
        <v>0</v>
      </c>
      <c r="AX85" s="98">
        <v>0</v>
      </c>
      <c r="AY85" s="98"/>
      <c r="AZ85" s="98"/>
      <c r="BA85" s="98">
        <v>0</v>
      </c>
      <c r="BB85" s="98"/>
      <c r="BC85" s="98">
        <v>11614.801470300104</v>
      </c>
      <c r="BD85" s="98">
        <v>11564.801470300104</v>
      </c>
      <c r="BE85" s="98">
        <v>0</v>
      </c>
      <c r="BF85" s="98">
        <v>0</v>
      </c>
      <c r="BG85" s="98">
        <v>0</v>
      </c>
      <c r="BH85" s="98">
        <v>0</v>
      </c>
      <c r="BI85" s="98">
        <v>0</v>
      </c>
      <c r="BJ85" s="98">
        <v>50</v>
      </c>
      <c r="BK85" s="98"/>
      <c r="BL85" s="98"/>
      <c r="BM85" s="46">
        <v>44642.857142857145</v>
      </c>
      <c r="BO85" s="98">
        <v>11419.587527084192</v>
      </c>
      <c r="BP85" s="98">
        <v>11369.587527084192</v>
      </c>
      <c r="BQ85" s="98">
        <v>0</v>
      </c>
      <c r="BR85" s="46">
        <v>0</v>
      </c>
      <c r="BS85" s="46">
        <v>0</v>
      </c>
      <c r="BT85" s="46">
        <v>0</v>
      </c>
      <c r="BU85" s="46">
        <v>0</v>
      </c>
      <c r="BV85" s="46">
        <v>50</v>
      </c>
      <c r="BY85" s="46">
        <v>0</v>
      </c>
      <c r="CA85" s="98">
        <v>11023.658859395653</v>
      </c>
      <c r="CB85" s="98">
        <v>10973.658859395653</v>
      </c>
      <c r="CC85" s="98">
        <v>0</v>
      </c>
      <c r="CD85" s="46">
        <v>0</v>
      </c>
      <c r="CE85" s="46">
        <v>0</v>
      </c>
      <c r="CF85" s="46">
        <v>0</v>
      </c>
      <c r="CG85" s="46">
        <v>0</v>
      </c>
      <c r="CH85" s="46">
        <v>50</v>
      </c>
      <c r="CK85" s="46">
        <v>0</v>
      </c>
      <c r="CM85" s="98">
        <v>8594.8375227788783</v>
      </c>
      <c r="CN85" s="98">
        <v>8594.8375227788783</v>
      </c>
      <c r="CO85" s="98">
        <v>0</v>
      </c>
      <c r="CP85" s="46">
        <v>0</v>
      </c>
      <c r="CQ85" s="46">
        <v>0</v>
      </c>
      <c r="CR85" s="46">
        <v>0</v>
      </c>
      <c r="CS85" s="46">
        <v>0</v>
      </c>
      <c r="CT85" s="46">
        <v>0</v>
      </c>
      <c r="CW85" s="46">
        <v>34500</v>
      </c>
      <c r="CY85" s="98">
        <v>6905.084078009736</v>
      </c>
      <c r="CZ85" s="98">
        <v>6892.584078009736</v>
      </c>
      <c r="DA85" s="98">
        <v>0</v>
      </c>
      <c r="DB85" s="46">
        <v>0</v>
      </c>
      <c r="DC85" s="46">
        <v>0</v>
      </c>
      <c r="DD85" s="46">
        <v>0</v>
      </c>
      <c r="DE85" s="46">
        <v>0</v>
      </c>
      <c r="DF85" s="46">
        <v>12.5</v>
      </c>
      <c r="DI85" s="98">
        <v>0</v>
      </c>
      <c r="DJ85" s="98"/>
      <c r="DK85" s="98">
        <v>7176.084078009736</v>
      </c>
      <c r="DL85" s="46">
        <v>7163.584078009736</v>
      </c>
      <c r="DM85" s="46">
        <v>0</v>
      </c>
      <c r="DN85" s="46">
        <v>0</v>
      </c>
      <c r="DO85" s="46">
        <v>0</v>
      </c>
      <c r="DP85" s="46">
        <v>0</v>
      </c>
      <c r="DQ85" s="46">
        <v>0</v>
      </c>
      <c r="DR85" s="98">
        <v>12.5</v>
      </c>
      <c r="DS85" s="98"/>
      <c r="DU85" s="46">
        <v>0</v>
      </c>
      <c r="DW85" s="46">
        <v>10210.851653788592</v>
      </c>
      <c r="DX85" s="46">
        <v>10198.351653788592</v>
      </c>
      <c r="DY85" s="46">
        <v>0</v>
      </c>
      <c r="DZ85" s="46">
        <v>0</v>
      </c>
      <c r="EA85" s="46">
        <v>0</v>
      </c>
      <c r="EB85" s="46">
        <v>0</v>
      </c>
      <c r="EC85" s="46">
        <v>0</v>
      </c>
      <c r="ED85" s="46">
        <v>12.5</v>
      </c>
      <c r="EG85" s="46">
        <v>0</v>
      </c>
      <c r="EI85" s="46">
        <v>10009.129952452016</v>
      </c>
      <c r="EJ85" s="46">
        <v>9996.6299524520164</v>
      </c>
      <c r="EK85" s="46">
        <v>0</v>
      </c>
      <c r="EL85" s="46">
        <v>0</v>
      </c>
      <c r="EM85" s="46">
        <v>0</v>
      </c>
      <c r="EN85" s="46">
        <v>0</v>
      </c>
      <c r="EO85" s="46">
        <v>0</v>
      </c>
      <c r="EP85" s="46">
        <v>12.5</v>
      </c>
      <c r="ES85" s="46">
        <v>0</v>
      </c>
      <c r="EU85" s="46">
        <v>8100.75</v>
      </c>
      <c r="EV85" s="46">
        <v>8100.75</v>
      </c>
      <c r="EW85" s="46">
        <v>0</v>
      </c>
      <c r="EX85" s="46">
        <v>0</v>
      </c>
      <c r="EY85" s="46">
        <v>0</v>
      </c>
      <c r="EZ85" s="46">
        <v>0</v>
      </c>
      <c r="FE85" s="46">
        <v>0</v>
      </c>
      <c r="FG85" s="46">
        <v>8100.75</v>
      </c>
      <c r="FH85" s="46">
        <v>8100.75</v>
      </c>
      <c r="FI85" s="98">
        <v>0</v>
      </c>
      <c r="FJ85" s="98">
        <v>0</v>
      </c>
      <c r="FK85" s="46">
        <v>0</v>
      </c>
      <c r="FL85" s="46">
        <v>0</v>
      </c>
      <c r="FQ85" s="46">
        <v>0</v>
      </c>
      <c r="FS85" s="46">
        <v>8100.75</v>
      </c>
      <c r="FT85" s="46">
        <v>8100.75</v>
      </c>
      <c r="FU85" s="46">
        <v>0</v>
      </c>
      <c r="FV85" s="46">
        <v>0</v>
      </c>
      <c r="FW85" s="46">
        <v>0</v>
      </c>
      <c r="FX85" s="46">
        <v>0</v>
      </c>
      <c r="GC85" s="46">
        <v>0</v>
      </c>
      <c r="GE85" s="46">
        <v>8100.75</v>
      </c>
      <c r="GF85" s="46">
        <v>8100.75</v>
      </c>
      <c r="GG85" s="46">
        <v>0</v>
      </c>
      <c r="GH85" s="46">
        <v>0</v>
      </c>
      <c r="GI85" s="46">
        <v>0</v>
      </c>
      <c r="GJ85" s="46">
        <v>0</v>
      </c>
      <c r="GO85" s="46">
        <v>41340.957899799098</v>
      </c>
      <c r="GP85" s="46">
        <v>41340.957899799098</v>
      </c>
      <c r="GQ85" s="46">
        <v>0</v>
      </c>
      <c r="GR85" s="46">
        <v>0</v>
      </c>
      <c r="GS85" s="46">
        <v>0</v>
      </c>
      <c r="GT85" s="46">
        <v>0</v>
      </c>
      <c r="GU85" s="46">
        <v>0</v>
      </c>
      <c r="GV85" s="46">
        <v>150</v>
      </c>
      <c r="GW85" s="46">
        <v>41490.957899799098</v>
      </c>
      <c r="GX85" s="46">
        <v>0</v>
      </c>
      <c r="GY85" s="46">
        <v>0</v>
      </c>
      <c r="HA85" s="46">
        <v>22500</v>
      </c>
      <c r="HB85" s="46">
        <v>35714.285714285717</v>
      </c>
      <c r="HC85" s="46">
        <v>58214.285714285717</v>
      </c>
      <c r="HD85" s="46">
        <v>16723.32781448662</v>
      </c>
      <c r="HE85" s="46">
        <v>11.762389108499459</v>
      </c>
      <c r="HF85" s="46">
        <v>45393</v>
      </c>
      <c r="HG85" s="46">
        <v>45423</v>
      </c>
      <c r="HI85" s="46">
        <v>42502.885379558829</v>
      </c>
      <c r="HJ85" s="46">
        <v>42502.885379558829</v>
      </c>
      <c r="HK85" s="46">
        <v>0</v>
      </c>
      <c r="HL85" s="46">
        <v>0</v>
      </c>
      <c r="HM85" s="46">
        <v>0</v>
      </c>
      <c r="HN85" s="46">
        <v>0</v>
      </c>
      <c r="HO85" s="46">
        <v>0</v>
      </c>
      <c r="HP85" s="46">
        <v>150</v>
      </c>
      <c r="HQ85" s="46">
        <v>42652.885379558829</v>
      </c>
      <c r="HR85" s="46">
        <v>44642.857142857145</v>
      </c>
      <c r="HS85" s="46">
        <v>61366.184957343765</v>
      </c>
      <c r="HT85" s="46">
        <v>18713.299577784936</v>
      </c>
      <c r="HU85" s="46">
        <v>16.366768788352061</v>
      </c>
      <c r="HV85" s="46">
        <v>45423</v>
      </c>
      <c r="HW85" s="46">
        <v>45455</v>
      </c>
      <c r="HY85" s="46">
        <v>34251.14976226008</v>
      </c>
      <c r="HZ85" s="46">
        <v>34251.14976226008</v>
      </c>
      <c r="IA85" s="46">
        <v>0</v>
      </c>
      <c r="IB85" s="46">
        <v>0</v>
      </c>
      <c r="IC85" s="46">
        <v>0</v>
      </c>
      <c r="ID85" s="46">
        <v>0</v>
      </c>
      <c r="IE85" s="46">
        <v>0</v>
      </c>
      <c r="IF85" s="46">
        <v>50</v>
      </c>
      <c r="IG85" s="46">
        <v>34301.14976226008</v>
      </c>
      <c r="IH85" s="46">
        <v>34500</v>
      </c>
      <c r="II85" s="46">
        <v>53213.299577784936</v>
      </c>
      <c r="IJ85" s="46">
        <v>18912.149815524856</v>
      </c>
      <c r="IK85" s="46">
        <v>16.540684449300585</v>
      </c>
      <c r="IO85" s="46">
        <v>32403</v>
      </c>
      <c r="IP85" s="46">
        <v>32403</v>
      </c>
      <c r="IQ85" s="46">
        <v>0</v>
      </c>
      <c r="IR85" s="46">
        <v>0</v>
      </c>
      <c r="IS85" s="46">
        <v>0</v>
      </c>
      <c r="IT85" s="46">
        <v>0</v>
      </c>
      <c r="IU85" s="46">
        <v>0</v>
      </c>
      <c r="IV85" s="46">
        <v>0</v>
      </c>
      <c r="IW85" s="46">
        <v>32403</v>
      </c>
      <c r="IY85" s="46">
        <v>18912.149815524856</v>
      </c>
      <c r="IZ85" s="46">
        <v>-13490.850184475144</v>
      </c>
      <c r="JA85" s="46">
        <v>-12.490371432714698</v>
      </c>
      <c r="JD85" s="46">
        <v>32542</v>
      </c>
      <c r="JE85" s="46">
        <v>32542</v>
      </c>
      <c r="JF85" s="46">
        <v>0</v>
      </c>
      <c r="JG85" s="46">
        <v>0</v>
      </c>
      <c r="JH85" s="46">
        <v>0</v>
      </c>
      <c r="JI85" s="46" t="s">
        <v>1086</v>
      </c>
      <c r="JL85" s="46">
        <v>32542</v>
      </c>
      <c r="JN85" s="46">
        <v>-13490.850184475144</v>
      </c>
      <c r="JO85" s="46">
        <v>-46032.850184475144</v>
      </c>
      <c r="JP85" s="46">
        <v>-42.437020021334099</v>
      </c>
      <c r="JS85" s="46">
        <v>30595</v>
      </c>
      <c r="JT85" s="46">
        <v>30595</v>
      </c>
      <c r="JU85" s="46">
        <v>0</v>
      </c>
      <c r="JV85" s="46">
        <v>0</v>
      </c>
      <c r="JW85" s="46">
        <v>0</v>
      </c>
      <c r="KA85" s="46">
        <v>30595</v>
      </c>
      <c r="KC85" s="46">
        <v>-46032.850184475144</v>
      </c>
      <c r="KD85" s="46">
        <v>-76627.850184475144</v>
      </c>
      <c r="KE85" s="46">
        <v>-75.137620707117321</v>
      </c>
      <c r="KH85" s="46">
        <v>0</v>
      </c>
      <c r="KI85" s="46">
        <v>0</v>
      </c>
      <c r="KJ85" s="46">
        <v>0</v>
      </c>
      <c r="KK85" s="46">
        <v>0</v>
      </c>
      <c r="KL85" s="46">
        <v>0</v>
      </c>
      <c r="KP85" s="46">
        <v>0</v>
      </c>
      <c r="KR85" s="46">
        <v>-76627.850184475144</v>
      </c>
      <c r="KS85" s="46">
        <v>-76627.850184475144</v>
      </c>
      <c r="KT85" s="46">
        <v>0</v>
      </c>
      <c r="KW85" s="46">
        <v>0</v>
      </c>
      <c r="KX85" s="46">
        <v>0</v>
      </c>
      <c r="KY85" s="46">
        <v>0</v>
      </c>
      <c r="KZ85" s="46">
        <v>0</v>
      </c>
      <c r="LA85" s="46">
        <v>0</v>
      </c>
      <c r="LE85" s="46">
        <v>0</v>
      </c>
      <c r="LG85" s="46">
        <v>-76627.850184475144</v>
      </c>
      <c r="LH85" s="46">
        <v>-76627.850184475144</v>
      </c>
      <c r="LI85" s="46">
        <v>0</v>
      </c>
      <c r="LL85" s="46">
        <v>41490.957899799098</v>
      </c>
      <c r="LM85" s="46">
        <v>42652.885379558829</v>
      </c>
      <c r="LN85" s="46">
        <v>34301.14976226008</v>
      </c>
      <c r="LO85" s="46">
        <v>32403</v>
      </c>
      <c r="LP85" s="46">
        <v>32542</v>
      </c>
      <c r="LQ85" s="46">
        <v>30595</v>
      </c>
      <c r="LR85" s="46">
        <v>0</v>
      </c>
      <c r="LS85" s="46">
        <v>0</v>
      </c>
      <c r="LT85" s="46">
        <v>213984.993041618</v>
      </c>
      <c r="LV85" s="46" t="s">
        <v>329</v>
      </c>
    </row>
    <row r="86" spans="1:334">
      <c r="A86" s="74">
        <v>310002014</v>
      </c>
      <c r="B86" s="74">
        <v>310002014</v>
      </c>
      <c r="C86" s="46" t="s">
        <v>47</v>
      </c>
      <c r="D86" s="98">
        <v>0</v>
      </c>
      <c r="E86" s="98">
        <v>0</v>
      </c>
      <c r="F86" s="98"/>
      <c r="G86" s="98">
        <v>0</v>
      </c>
      <c r="H86" s="98">
        <v>0</v>
      </c>
      <c r="I86" s="98">
        <v>0</v>
      </c>
      <c r="J86" s="98">
        <v>0</v>
      </c>
      <c r="K86" s="98">
        <v>0</v>
      </c>
      <c r="L86" s="98">
        <v>0</v>
      </c>
      <c r="M86" s="98">
        <v>0</v>
      </c>
      <c r="N86" s="98">
        <v>0</v>
      </c>
      <c r="O86" s="98"/>
      <c r="P86" s="98"/>
      <c r="Q86" s="98">
        <v>0</v>
      </c>
      <c r="R86" s="98"/>
      <c r="S86" s="98">
        <v>0</v>
      </c>
      <c r="T86" s="98">
        <v>0</v>
      </c>
      <c r="U86" s="98">
        <v>0</v>
      </c>
      <c r="V86" s="98">
        <v>0</v>
      </c>
      <c r="W86" s="98">
        <v>0</v>
      </c>
      <c r="X86" s="98">
        <v>0</v>
      </c>
      <c r="Y86" s="98">
        <v>0</v>
      </c>
      <c r="Z86" s="98">
        <v>0</v>
      </c>
      <c r="AA86" s="98"/>
      <c r="AB86" s="98"/>
      <c r="AC86" s="98">
        <v>0</v>
      </c>
      <c r="AD86" s="98"/>
      <c r="AE86" s="98">
        <v>0</v>
      </c>
      <c r="AF86" s="98">
        <v>0</v>
      </c>
      <c r="AG86" s="98">
        <v>0</v>
      </c>
      <c r="AH86" s="98">
        <v>0</v>
      </c>
      <c r="AI86" s="98">
        <v>0</v>
      </c>
      <c r="AJ86" s="98">
        <v>0</v>
      </c>
      <c r="AK86" s="98">
        <v>0</v>
      </c>
      <c r="AL86" s="98">
        <v>0</v>
      </c>
      <c r="AM86" s="98"/>
      <c r="AN86" s="98"/>
      <c r="AO86" s="98">
        <v>0</v>
      </c>
      <c r="AP86" s="98"/>
      <c r="AQ86" s="98">
        <v>0</v>
      </c>
      <c r="AR86" s="98">
        <v>0</v>
      </c>
      <c r="AS86" s="98">
        <v>0</v>
      </c>
      <c r="AT86" s="98">
        <v>0</v>
      </c>
      <c r="AU86" s="98">
        <v>0</v>
      </c>
      <c r="AV86" s="98">
        <v>0</v>
      </c>
      <c r="AW86" s="98">
        <v>0</v>
      </c>
      <c r="AX86" s="98">
        <v>0</v>
      </c>
      <c r="AY86" s="98"/>
      <c r="AZ86" s="98"/>
      <c r="BA86" s="98">
        <v>0</v>
      </c>
      <c r="BB86" s="98"/>
      <c r="BC86" s="98">
        <v>0</v>
      </c>
      <c r="BD86" s="98">
        <v>0</v>
      </c>
      <c r="BE86" s="98">
        <v>0</v>
      </c>
      <c r="BF86" s="98">
        <v>0</v>
      </c>
      <c r="BG86" s="98">
        <v>0</v>
      </c>
      <c r="BH86" s="98">
        <v>0</v>
      </c>
      <c r="BI86" s="98">
        <v>0</v>
      </c>
      <c r="BJ86" s="98">
        <v>0</v>
      </c>
      <c r="BK86" s="98"/>
      <c r="BL86" s="98"/>
      <c r="BM86" s="46">
        <v>0</v>
      </c>
      <c r="BO86" s="98">
        <v>0</v>
      </c>
      <c r="BP86" s="98">
        <v>0</v>
      </c>
      <c r="BQ86" s="98">
        <v>0</v>
      </c>
      <c r="BR86" s="46">
        <v>0</v>
      </c>
      <c r="BS86" s="46">
        <v>0</v>
      </c>
      <c r="BT86" s="46">
        <v>0</v>
      </c>
      <c r="BU86" s="46">
        <v>0</v>
      </c>
      <c r="BV86" s="46">
        <v>0</v>
      </c>
      <c r="BY86" s="46">
        <v>0</v>
      </c>
      <c r="CA86" s="98">
        <v>0</v>
      </c>
      <c r="CB86" s="98">
        <v>0</v>
      </c>
      <c r="CC86" s="98">
        <v>0</v>
      </c>
      <c r="CD86" s="46">
        <v>0</v>
      </c>
      <c r="CE86" s="46">
        <v>0</v>
      </c>
      <c r="CF86" s="46">
        <v>0</v>
      </c>
      <c r="CG86" s="46">
        <v>0</v>
      </c>
      <c r="CH86" s="46">
        <v>0</v>
      </c>
      <c r="CK86" s="46">
        <v>0</v>
      </c>
      <c r="CM86" s="98">
        <v>0</v>
      </c>
      <c r="CN86" s="98">
        <v>0</v>
      </c>
      <c r="CO86" s="98">
        <v>0</v>
      </c>
      <c r="CP86" s="46">
        <v>0</v>
      </c>
      <c r="CQ86" s="46">
        <v>0</v>
      </c>
      <c r="CR86" s="46">
        <v>0</v>
      </c>
      <c r="CS86" s="46">
        <v>0</v>
      </c>
      <c r="CT86" s="46">
        <v>0</v>
      </c>
      <c r="CW86" s="46">
        <v>0</v>
      </c>
      <c r="CY86" s="98">
        <v>0</v>
      </c>
      <c r="CZ86" s="98">
        <v>0</v>
      </c>
      <c r="DA86" s="98">
        <v>0</v>
      </c>
      <c r="DB86" s="46">
        <v>0</v>
      </c>
      <c r="DC86" s="46">
        <v>0</v>
      </c>
      <c r="DD86" s="46">
        <v>0</v>
      </c>
      <c r="DE86" s="46">
        <v>0</v>
      </c>
      <c r="DF86" s="46">
        <v>0</v>
      </c>
      <c r="DI86" s="98">
        <v>0</v>
      </c>
      <c r="DJ86" s="98"/>
      <c r="DK86" s="98">
        <v>0</v>
      </c>
      <c r="DL86" s="46">
        <v>0</v>
      </c>
      <c r="DM86" s="46">
        <v>0</v>
      </c>
      <c r="DN86" s="46">
        <v>0</v>
      </c>
      <c r="DO86" s="46">
        <v>0</v>
      </c>
      <c r="DP86" s="46">
        <v>0</v>
      </c>
      <c r="DQ86" s="46">
        <v>0</v>
      </c>
      <c r="DR86" s="98">
        <v>0</v>
      </c>
      <c r="DS86" s="98"/>
      <c r="DU86" s="46">
        <v>0</v>
      </c>
      <c r="DW86" s="46">
        <v>0</v>
      </c>
      <c r="DX86" s="46">
        <v>0</v>
      </c>
      <c r="DY86" s="46">
        <v>0</v>
      </c>
      <c r="DZ86" s="46">
        <v>0</v>
      </c>
      <c r="EA86" s="46">
        <v>0</v>
      </c>
      <c r="EB86" s="46">
        <v>0</v>
      </c>
      <c r="EC86" s="46">
        <v>0</v>
      </c>
      <c r="ED86" s="46">
        <v>0</v>
      </c>
      <c r="EG86" s="46">
        <v>0</v>
      </c>
      <c r="EI86" s="46">
        <v>0</v>
      </c>
      <c r="EJ86" s="46">
        <v>0</v>
      </c>
      <c r="EK86" s="46">
        <v>0</v>
      </c>
      <c r="EL86" s="46">
        <v>0</v>
      </c>
      <c r="EM86" s="46">
        <v>0</v>
      </c>
      <c r="EN86" s="46">
        <v>0</v>
      </c>
      <c r="EO86" s="46">
        <v>0</v>
      </c>
      <c r="EP86" s="46">
        <v>0</v>
      </c>
      <c r="ES86" s="46">
        <v>0</v>
      </c>
      <c r="EU86" s="46">
        <v>0</v>
      </c>
      <c r="EV86" s="46">
        <v>0</v>
      </c>
      <c r="EW86" s="46">
        <v>0</v>
      </c>
      <c r="EX86" s="46">
        <v>0</v>
      </c>
      <c r="EY86" s="46">
        <v>0</v>
      </c>
      <c r="EZ86" s="46">
        <v>0</v>
      </c>
      <c r="FE86" s="46">
        <v>0</v>
      </c>
      <c r="FG86" s="46">
        <v>0</v>
      </c>
      <c r="FH86" s="46">
        <v>0</v>
      </c>
      <c r="FI86" s="98">
        <v>0</v>
      </c>
      <c r="FJ86" s="98">
        <v>0</v>
      </c>
      <c r="FK86" s="46">
        <v>0</v>
      </c>
      <c r="FL86" s="46">
        <v>0</v>
      </c>
      <c r="FQ86" s="46">
        <v>0</v>
      </c>
      <c r="FS86" s="46">
        <v>0</v>
      </c>
      <c r="FT86" s="46">
        <v>0</v>
      </c>
      <c r="FU86" s="46">
        <v>0</v>
      </c>
      <c r="FV86" s="46">
        <v>0</v>
      </c>
      <c r="FW86" s="46">
        <v>0</v>
      </c>
      <c r="FX86" s="46">
        <v>0</v>
      </c>
      <c r="GC86" s="46">
        <v>0</v>
      </c>
      <c r="GE86" s="46">
        <v>0</v>
      </c>
      <c r="GF86" s="46">
        <v>0</v>
      </c>
      <c r="GG86" s="46">
        <v>0</v>
      </c>
      <c r="GH86" s="46">
        <v>0</v>
      </c>
      <c r="GI86" s="46">
        <v>0</v>
      </c>
      <c r="GJ86" s="46">
        <v>0</v>
      </c>
      <c r="GO86" s="46">
        <v>0</v>
      </c>
      <c r="GP86" s="46">
        <v>0</v>
      </c>
      <c r="GQ86" s="46">
        <v>0</v>
      </c>
      <c r="GR86" s="46">
        <v>0</v>
      </c>
      <c r="GS86" s="46">
        <v>0</v>
      </c>
      <c r="GT86" s="46">
        <v>0</v>
      </c>
      <c r="GU86" s="46">
        <v>0</v>
      </c>
      <c r="GV86" s="46">
        <v>0</v>
      </c>
      <c r="GW86" s="46">
        <v>0</v>
      </c>
      <c r="GX86" s="46">
        <v>0</v>
      </c>
      <c r="GY86" s="46">
        <v>0</v>
      </c>
      <c r="HA86" s="46">
        <v>0</v>
      </c>
      <c r="HB86" s="46">
        <v>0</v>
      </c>
      <c r="HC86" s="46">
        <v>0</v>
      </c>
      <c r="HD86" s="46">
        <v>0</v>
      </c>
      <c r="HE86" s="46">
        <v>0</v>
      </c>
      <c r="HI86" s="46">
        <v>0</v>
      </c>
      <c r="HJ86" s="46">
        <v>0</v>
      </c>
      <c r="HK86" s="46">
        <v>0</v>
      </c>
      <c r="HL86" s="46">
        <v>0</v>
      </c>
      <c r="HM86" s="46">
        <v>0</v>
      </c>
      <c r="HN86" s="46">
        <v>0</v>
      </c>
      <c r="HO86" s="46">
        <v>0</v>
      </c>
      <c r="HP86" s="46">
        <v>0</v>
      </c>
      <c r="HQ86" s="46">
        <v>0</v>
      </c>
      <c r="HR86" s="46">
        <v>0</v>
      </c>
      <c r="HS86" s="46">
        <v>0</v>
      </c>
      <c r="HT86" s="46">
        <v>0</v>
      </c>
      <c r="HU86" s="46">
        <v>0</v>
      </c>
      <c r="HY86" s="46">
        <v>0</v>
      </c>
      <c r="HZ86" s="46">
        <v>0</v>
      </c>
      <c r="IA86" s="46">
        <v>0</v>
      </c>
      <c r="IB86" s="46">
        <v>0</v>
      </c>
      <c r="IC86" s="46">
        <v>0</v>
      </c>
      <c r="ID86" s="46">
        <v>0</v>
      </c>
      <c r="IE86" s="46">
        <v>0</v>
      </c>
      <c r="IF86" s="46">
        <v>0</v>
      </c>
      <c r="IG86" s="46">
        <v>0</v>
      </c>
      <c r="IH86" s="46">
        <v>0</v>
      </c>
      <c r="II86" s="46">
        <v>0</v>
      </c>
      <c r="IJ86" s="46">
        <v>0</v>
      </c>
      <c r="IK86" s="46">
        <v>0</v>
      </c>
      <c r="IO86" s="46">
        <v>0</v>
      </c>
      <c r="IP86" s="46">
        <v>0</v>
      </c>
      <c r="IQ86" s="46">
        <v>0</v>
      </c>
      <c r="IR86" s="46">
        <v>0</v>
      </c>
      <c r="IS86" s="46">
        <v>0</v>
      </c>
      <c r="IT86" s="46">
        <v>0</v>
      </c>
      <c r="IU86" s="46">
        <v>0</v>
      </c>
      <c r="IV86" s="46">
        <v>0</v>
      </c>
      <c r="IW86" s="46">
        <v>0</v>
      </c>
      <c r="IY86" s="46">
        <v>0</v>
      </c>
      <c r="IZ86" s="46">
        <v>0</v>
      </c>
      <c r="JA86" s="46">
        <v>0</v>
      </c>
      <c r="JD86" s="46">
        <v>0</v>
      </c>
      <c r="JE86" s="46">
        <v>0</v>
      </c>
      <c r="JF86" s="46">
        <v>0</v>
      </c>
      <c r="JG86" s="46">
        <v>0</v>
      </c>
      <c r="JH86" s="46">
        <v>0</v>
      </c>
      <c r="JI86" s="46" t="s">
        <v>1086</v>
      </c>
      <c r="JK86" s="46">
        <v>0</v>
      </c>
      <c r="JL86" s="46">
        <v>0</v>
      </c>
      <c r="JN86" s="46">
        <v>0</v>
      </c>
      <c r="JO86" s="46">
        <v>0</v>
      </c>
      <c r="JP86" s="46">
        <v>0</v>
      </c>
      <c r="JS86" s="46">
        <v>0</v>
      </c>
      <c r="JT86" s="46">
        <v>0</v>
      </c>
      <c r="JV86" s="46">
        <v>0</v>
      </c>
      <c r="JW86" s="46">
        <v>0</v>
      </c>
      <c r="KA86" s="46">
        <v>0</v>
      </c>
      <c r="KC86" s="46">
        <v>0</v>
      </c>
      <c r="KD86" s="46">
        <v>0</v>
      </c>
      <c r="KE86" s="46">
        <v>0</v>
      </c>
      <c r="KH86" s="46">
        <v>0</v>
      </c>
      <c r="KI86" s="46">
        <v>0</v>
      </c>
      <c r="KK86" s="46">
        <v>0</v>
      </c>
      <c r="KL86" s="46">
        <v>0</v>
      </c>
      <c r="KP86" s="46">
        <v>0</v>
      </c>
      <c r="KR86" s="46">
        <v>0</v>
      </c>
      <c r="KS86" s="46">
        <v>0</v>
      </c>
      <c r="KT86" s="46">
        <v>0</v>
      </c>
      <c r="KW86" s="46">
        <v>0</v>
      </c>
      <c r="KX86" s="46">
        <v>0</v>
      </c>
      <c r="KY86" s="46">
        <v>0</v>
      </c>
      <c r="KZ86" s="46">
        <v>0</v>
      </c>
      <c r="LA86" s="46">
        <v>0</v>
      </c>
      <c r="LE86" s="46">
        <v>0</v>
      </c>
      <c r="LG86" s="46">
        <v>0</v>
      </c>
      <c r="LH86" s="46">
        <v>0</v>
      </c>
      <c r="LI86" s="46">
        <v>0</v>
      </c>
      <c r="LL86" s="46">
        <v>0</v>
      </c>
      <c r="LM86" s="46">
        <v>0</v>
      </c>
      <c r="LN86" s="46">
        <v>0</v>
      </c>
      <c r="LO86" s="46">
        <v>0</v>
      </c>
      <c r="LP86" s="46">
        <v>0</v>
      </c>
      <c r="LQ86" s="46">
        <v>0</v>
      </c>
      <c r="LR86" s="46">
        <v>0</v>
      </c>
      <c r="LS86" s="46">
        <v>0</v>
      </c>
      <c r="LT86" s="46">
        <v>0</v>
      </c>
      <c r="LV86" s="46" t="s">
        <v>329</v>
      </c>
    </row>
    <row r="87" spans="1:334">
      <c r="A87" s="74">
        <v>310002561</v>
      </c>
      <c r="B87" s="74" t="s">
        <v>357</v>
      </c>
      <c r="C87" s="46" t="s">
        <v>358</v>
      </c>
      <c r="D87" s="98">
        <v>0</v>
      </c>
      <c r="E87" s="98">
        <v>0</v>
      </c>
      <c r="F87" s="98"/>
      <c r="G87" s="98">
        <v>0</v>
      </c>
      <c r="H87" s="98">
        <v>0</v>
      </c>
      <c r="I87" s="98">
        <v>0</v>
      </c>
      <c r="J87" s="98">
        <v>0</v>
      </c>
      <c r="K87" s="98">
        <v>0</v>
      </c>
      <c r="L87" s="98">
        <v>0</v>
      </c>
      <c r="M87" s="98">
        <v>0</v>
      </c>
      <c r="N87" s="98">
        <v>0</v>
      </c>
      <c r="O87" s="98"/>
      <c r="P87" s="98"/>
      <c r="Q87" s="98">
        <v>0</v>
      </c>
      <c r="R87" s="98"/>
      <c r="S87" s="98">
        <v>0</v>
      </c>
      <c r="T87" s="98">
        <v>0</v>
      </c>
      <c r="U87" s="98">
        <v>0</v>
      </c>
      <c r="V87" s="98">
        <v>0</v>
      </c>
      <c r="W87" s="98">
        <v>0</v>
      </c>
      <c r="X87" s="98">
        <v>0</v>
      </c>
      <c r="Y87" s="98">
        <v>0</v>
      </c>
      <c r="Z87" s="98">
        <v>0</v>
      </c>
      <c r="AA87" s="98"/>
      <c r="AB87" s="98"/>
      <c r="AC87" s="98">
        <v>0</v>
      </c>
      <c r="AD87" s="98"/>
      <c r="AE87" s="98">
        <v>0</v>
      </c>
      <c r="AF87" s="98">
        <v>0</v>
      </c>
      <c r="AG87" s="98">
        <v>0</v>
      </c>
      <c r="AH87" s="98">
        <v>0</v>
      </c>
      <c r="AI87" s="98">
        <v>0</v>
      </c>
      <c r="AJ87" s="98">
        <v>0</v>
      </c>
      <c r="AK87" s="98">
        <v>0</v>
      </c>
      <c r="AL87" s="98">
        <v>0</v>
      </c>
      <c r="AM87" s="98"/>
      <c r="AN87" s="98"/>
      <c r="AO87" s="98">
        <v>0</v>
      </c>
      <c r="AP87" s="98"/>
      <c r="AQ87" s="98">
        <v>0</v>
      </c>
      <c r="AR87" s="98">
        <v>0</v>
      </c>
      <c r="AS87" s="98">
        <v>0</v>
      </c>
      <c r="AT87" s="98">
        <v>0</v>
      </c>
      <c r="AU87" s="98">
        <v>0</v>
      </c>
      <c r="AV87" s="98">
        <v>0</v>
      </c>
      <c r="AW87" s="98">
        <v>0</v>
      </c>
      <c r="AX87" s="98">
        <v>0</v>
      </c>
      <c r="AY87" s="98"/>
      <c r="AZ87" s="98"/>
      <c r="BA87" s="98">
        <v>0</v>
      </c>
      <c r="BB87" s="98"/>
      <c r="BC87" s="98">
        <v>0</v>
      </c>
      <c r="BD87" s="98">
        <v>0</v>
      </c>
      <c r="BE87" s="98">
        <v>0</v>
      </c>
      <c r="BF87" s="98">
        <v>0</v>
      </c>
      <c r="BG87" s="98">
        <v>0</v>
      </c>
      <c r="BH87" s="98">
        <v>0</v>
      </c>
      <c r="BI87" s="98">
        <v>0</v>
      </c>
      <c r="BJ87" s="98">
        <v>0</v>
      </c>
      <c r="BK87" s="98"/>
      <c r="BL87" s="98"/>
      <c r="BM87" s="46">
        <v>0</v>
      </c>
      <c r="BO87" s="98">
        <v>0</v>
      </c>
      <c r="BP87" s="98">
        <v>0</v>
      </c>
      <c r="BQ87" s="98">
        <v>0</v>
      </c>
      <c r="BR87" s="46">
        <v>0</v>
      </c>
      <c r="BS87" s="46">
        <v>0</v>
      </c>
      <c r="BT87" s="46">
        <v>0</v>
      </c>
      <c r="BU87" s="46">
        <v>0</v>
      </c>
      <c r="BV87" s="46">
        <v>0</v>
      </c>
      <c r="BY87" s="46">
        <v>0</v>
      </c>
      <c r="CA87" s="98">
        <v>0</v>
      </c>
      <c r="CB87" s="98">
        <v>0</v>
      </c>
      <c r="CC87" s="98">
        <v>0</v>
      </c>
      <c r="CD87" s="46">
        <v>0</v>
      </c>
      <c r="CE87" s="46">
        <v>0</v>
      </c>
      <c r="CF87" s="46">
        <v>0</v>
      </c>
      <c r="CG87" s="46">
        <v>0</v>
      </c>
      <c r="CH87" s="46">
        <v>0</v>
      </c>
      <c r="CK87" s="46">
        <v>0</v>
      </c>
      <c r="CM87" s="98">
        <v>0</v>
      </c>
      <c r="CN87" s="98">
        <v>0</v>
      </c>
      <c r="CO87" s="98">
        <v>0</v>
      </c>
      <c r="CP87" s="46">
        <v>0</v>
      </c>
      <c r="CQ87" s="46">
        <v>0</v>
      </c>
      <c r="CR87" s="46">
        <v>0</v>
      </c>
      <c r="CS87" s="46">
        <v>0</v>
      </c>
      <c r="CT87" s="46">
        <v>0</v>
      </c>
      <c r="CW87" s="46">
        <v>0</v>
      </c>
      <c r="CY87" s="98">
        <v>0</v>
      </c>
      <c r="CZ87" s="98">
        <v>0</v>
      </c>
      <c r="DA87" s="98">
        <v>0</v>
      </c>
      <c r="DB87" s="46">
        <v>0</v>
      </c>
      <c r="DC87" s="46">
        <v>0</v>
      </c>
      <c r="DD87" s="46">
        <v>0</v>
      </c>
      <c r="DE87" s="46">
        <v>0</v>
      </c>
      <c r="DF87" s="46">
        <v>0</v>
      </c>
      <c r="DI87" s="98">
        <v>0</v>
      </c>
      <c r="DJ87" s="98"/>
      <c r="DK87" s="98">
        <v>0</v>
      </c>
      <c r="DL87" s="46">
        <v>0</v>
      </c>
      <c r="DM87" s="46">
        <v>0</v>
      </c>
      <c r="DN87" s="46">
        <v>0</v>
      </c>
      <c r="DO87" s="46">
        <v>0</v>
      </c>
      <c r="DP87" s="46">
        <v>0</v>
      </c>
      <c r="DQ87" s="46">
        <v>0</v>
      </c>
      <c r="DR87" s="98">
        <v>0</v>
      </c>
      <c r="DS87" s="98"/>
      <c r="DU87" s="46">
        <v>0</v>
      </c>
      <c r="DW87" s="46">
        <v>0</v>
      </c>
      <c r="DX87" s="46">
        <v>0</v>
      </c>
      <c r="DY87" s="46">
        <v>0</v>
      </c>
      <c r="DZ87" s="46">
        <v>0</v>
      </c>
      <c r="EA87" s="46">
        <v>0</v>
      </c>
      <c r="EB87" s="46">
        <v>0</v>
      </c>
      <c r="EC87" s="46">
        <v>0</v>
      </c>
      <c r="ED87" s="46">
        <v>0</v>
      </c>
      <c r="EG87" s="46">
        <v>0</v>
      </c>
      <c r="EI87" s="46">
        <v>0</v>
      </c>
      <c r="EJ87" s="46">
        <v>0</v>
      </c>
      <c r="EK87" s="46">
        <v>0</v>
      </c>
      <c r="EL87" s="46">
        <v>0</v>
      </c>
      <c r="EM87" s="46">
        <v>0</v>
      </c>
      <c r="EN87" s="46">
        <v>0</v>
      </c>
      <c r="EO87" s="46">
        <v>0</v>
      </c>
      <c r="EP87" s="46">
        <v>0</v>
      </c>
      <c r="ES87" s="46">
        <v>0</v>
      </c>
      <c r="EU87" s="46">
        <v>445.50000000000006</v>
      </c>
      <c r="EV87" s="46">
        <v>0</v>
      </c>
      <c r="EW87" s="46">
        <v>0</v>
      </c>
      <c r="EX87" s="46">
        <v>0</v>
      </c>
      <c r="EY87" s="46">
        <v>445.50000000000006</v>
      </c>
      <c r="EZ87" s="46">
        <v>0</v>
      </c>
      <c r="FE87" s="46">
        <v>0</v>
      </c>
      <c r="FG87" s="46">
        <v>445.50000000000006</v>
      </c>
      <c r="FH87" s="46">
        <v>0</v>
      </c>
      <c r="FI87" s="98">
        <v>0</v>
      </c>
      <c r="FJ87" s="98">
        <v>0</v>
      </c>
      <c r="FK87" s="46">
        <v>445.50000000000006</v>
      </c>
      <c r="FL87" s="46">
        <v>0</v>
      </c>
      <c r="FQ87" s="46">
        <v>0</v>
      </c>
      <c r="FS87" s="46">
        <v>445.50000000000006</v>
      </c>
      <c r="FT87" s="46">
        <v>0</v>
      </c>
      <c r="FU87" s="46">
        <v>0</v>
      </c>
      <c r="FV87" s="46">
        <v>0</v>
      </c>
      <c r="FW87" s="46">
        <v>445.50000000000006</v>
      </c>
      <c r="FX87" s="46">
        <v>0</v>
      </c>
      <c r="GC87" s="46">
        <v>0</v>
      </c>
      <c r="GE87" s="46">
        <v>445.50000000000006</v>
      </c>
      <c r="GF87" s="46">
        <v>0</v>
      </c>
      <c r="GG87" s="46">
        <v>0</v>
      </c>
      <c r="GH87" s="46">
        <v>0</v>
      </c>
      <c r="GI87" s="46">
        <v>445.50000000000006</v>
      </c>
      <c r="GJ87" s="46">
        <v>0</v>
      </c>
      <c r="GO87" s="46">
        <v>0</v>
      </c>
      <c r="GP87" s="46">
        <v>0</v>
      </c>
      <c r="GQ87" s="46">
        <v>0</v>
      </c>
      <c r="GR87" s="46">
        <v>0</v>
      </c>
      <c r="GS87" s="46">
        <v>0</v>
      </c>
      <c r="GT87" s="46">
        <v>0</v>
      </c>
      <c r="GU87" s="46">
        <v>0</v>
      </c>
      <c r="GV87" s="46">
        <v>0</v>
      </c>
      <c r="GW87" s="46">
        <v>0</v>
      </c>
      <c r="GX87" s="46">
        <v>0</v>
      </c>
      <c r="GY87" s="46">
        <v>0</v>
      </c>
      <c r="HA87" s="46">
        <v>0</v>
      </c>
      <c r="HB87" s="46">
        <v>0</v>
      </c>
      <c r="HC87" s="46">
        <v>0</v>
      </c>
      <c r="HD87" s="46">
        <v>0</v>
      </c>
      <c r="HE87" s="46">
        <v>0</v>
      </c>
      <c r="HI87" s="46">
        <v>0</v>
      </c>
      <c r="HJ87" s="46">
        <v>0</v>
      </c>
      <c r="HK87" s="46">
        <v>0</v>
      </c>
      <c r="HL87" s="46">
        <v>0</v>
      </c>
      <c r="HM87" s="46">
        <v>0</v>
      </c>
      <c r="HN87" s="46">
        <v>0</v>
      </c>
      <c r="HO87" s="46">
        <v>0</v>
      </c>
      <c r="HP87" s="46">
        <v>0</v>
      </c>
      <c r="HQ87" s="46">
        <v>0</v>
      </c>
      <c r="HR87" s="46">
        <v>0</v>
      </c>
      <c r="HS87" s="46">
        <v>0</v>
      </c>
      <c r="HT87" s="46">
        <v>0</v>
      </c>
      <c r="HU87" s="46">
        <v>0</v>
      </c>
      <c r="HY87" s="46">
        <v>0</v>
      </c>
      <c r="HZ87" s="46">
        <v>0</v>
      </c>
      <c r="IA87" s="46">
        <v>0</v>
      </c>
      <c r="IB87" s="46">
        <v>0</v>
      </c>
      <c r="IC87" s="46">
        <v>0</v>
      </c>
      <c r="ID87" s="46">
        <v>0</v>
      </c>
      <c r="IE87" s="46">
        <v>0</v>
      </c>
      <c r="IF87" s="46">
        <v>0</v>
      </c>
      <c r="IG87" s="46">
        <v>0</v>
      </c>
      <c r="IH87" s="46">
        <v>0</v>
      </c>
      <c r="II87" s="46">
        <v>0</v>
      </c>
      <c r="IJ87" s="46">
        <v>0</v>
      </c>
      <c r="IK87" s="46">
        <v>0</v>
      </c>
      <c r="IO87" s="46">
        <v>0</v>
      </c>
      <c r="IP87" s="46">
        <v>0</v>
      </c>
      <c r="IQ87" s="46">
        <v>0</v>
      </c>
      <c r="IR87" s="46">
        <v>0</v>
      </c>
      <c r="IS87" s="46">
        <v>1782.0000000000002</v>
      </c>
      <c r="IT87" s="46">
        <v>0</v>
      </c>
      <c r="IU87" s="46">
        <v>0</v>
      </c>
      <c r="IV87" s="46">
        <v>0</v>
      </c>
      <c r="IW87" s="46">
        <v>1782.0000000000002</v>
      </c>
      <c r="IY87" s="46">
        <v>0</v>
      </c>
      <c r="IZ87" s="46">
        <v>-1782.0000000000002</v>
      </c>
      <c r="JA87" s="46">
        <v>-30</v>
      </c>
      <c r="JD87" s="46">
        <v>0</v>
      </c>
      <c r="JE87" s="46">
        <v>0</v>
      </c>
      <c r="JF87" s="46">
        <v>0</v>
      </c>
      <c r="JG87" s="46">
        <v>0</v>
      </c>
      <c r="JH87" s="46">
        <v>1371.6000000000001</v>
      </c>
      <c r="JI87" s="46" t="s">
        <v>1086</v>
      </c>
      <c r="JK87" s="46">
        <v>0</v>
      </c>
      <c r="JL87" s="46">
        <v>1371.6000000000001</v>
      </c>
      <c r="JN87" s="46">
        <v>-1782.0000000000002</v>
      </c>
      <c r="JO87" s="46">
        <v>-3153.6000000000004</v>
      </c>
      <c r="JP87" s="46">
        <v>-68.976377952755897</v>
      </c>
      <c r="JS87" s="46">
        <v>0</v>
      </c>
      <c r="JT87" s="46">
        <v>0</v>
      </c>
      <c r="JU87" s="46">
        <v>0</v>
      </c>
      <c r="JV87" s="46">
        <v>0</v>
      </c>
      <c r="JW87" s="46">
        <v>685.80000000000007</v>
      </c>
      <c r="KA87" s="46">
        <v>685.80000000000007</v>
      </c>
      <c r="KC87" s="46">
        <v>-3153.6000000000004</v>
      </c>
      <c r="KD87" s="46">
        <v>-3839.4000000000005</v>
      </c>
      <c r="KE87" s="46">
        <v>-167.95275590551179</v>
      </c>
      <c r="KH87" s="46">
        <v>0</v>
      </c>
      <c r="KI87" s="46">
        <v>0</v>
      </c>
      <c r="KJ87" s="46">
        <v>0</v>
      </c>
      <c r="KK87" s="46">
        <v>0</v>
      </c>
      <c r="KL87" s="46">
        <v>0</v>
      </c>
      <c r="KP87" s="46">
        <v>0</v>
      </c>
      <c r="KR87" s="46">
        <v>-3839.4000000000005</v>
      </c>
      <c r="KS87" s="46">
        <v>-3839.4000000000005</v>
      </c>
      <c r="KT87" s="46">
        <v>0</v>
      </c>
      <c r="KW87" s="46">
        <v>0</v>
      </c>
      <c r="KX87" s="46">
        <v>0</v>
      </c>
      <c r="KY87" s="46">
        <v>0</v>
      </c>
      <c r="KZ87" s="46">
        <v>0</v>
      </c>
      <c r="LA87" s="46">
        <v>0</v>
      </c>
      <c r="LE87" s="46">
        <v>0</v>
      </c>
      <c r="LG87" s="46">
        <v>-3839.4000000000005</v>
      </c>
      <c r="LH87" s="46">
        <v>-3839.4000000000005</v>
      </c>
      <c r="LI87" s="46">
        <v>0</v>
      </c>
      <c r="LL87" s="46">
        <v>0</v>
      </c>
      <c r="LM87" s="46">
        <v>0</v>
      </c>
      <c r="LN87" s="46">
        <v>0</v>
      </c>
      <c r="LO87" s="46">
        <v>1782.0000000000002</v>
      </c>
      <c r="LP87" s="46">
        <v>1371.6000000000001</v>
      </c>
      <c r="LQ87" s="46">
        <v>685.80000000000007</v>
      </c>
      <c r="LR87" s="46">
        <v>0</v>
      </c>
      <c r="LS87" s="46">
        <v>0</v>
      </c>
      <c r="LT87" s="46">
        <v>3839.4000000000005</v>
      </c>
      <c r="LV87" s="46" t="s">
        <v>329</v>
      </c>
    </row>
    <row r="88" spans="1:334">
      <c r="A88" s="74">
        <v>310002659</v>
      </c>
      <c r="B88" s="74" t="s">
        <v>359</v>
      </c>
      <c r="C88" s="46" t="s">
        <v>360</v>
      </c>
      <c r="D88" s="98">
        <v>0</v>
      </c>
      <c r="E88" s="98">
        <v>0</v>
      </c>
      <c r="F88" s="98"/>
      <c r="G88" s="98">
        <v>0</v>
      </c>
      <c r="H88" s="98">
        <v>0</v>
      </c>
      <c r="I88" s="98">
        <v>0</v>
      </c>
      <c r="J88" s="98">
        <v>0</v>
      </c>
      <c r="K88" s="98">
        <v>0</v>
      </c>
      <c r="L88" s="98">
        <v>0</v>
      </c>
      <c r="M88" s="98">
        <v>0</v>
      </c>
      <c r="N88" s="98">
        <v>0</v>
      </c>
      <c r="O88" s="98"/>
      <c r="P88" s="98"/>
      <c r="Q88" s="98">
        <v>0</v>
      </c>
      <c r="R88" s="98"/>
      <c r="S88" s="98">
        <v>0</v>
      </c>
      <c r="T88" s="98">
        <v>0</v>
      </c>
      <c r="U88" s="98">
        <v>0</v>
      </c>
      <c r="V88" s="98">
        <v>0</v>
      </c>
      <c r="W88" s="98">
        <v>0</v>
      </c>
      <c r="X88" s="98">
        <v>0</v>
      </c>
      <c r="Y88" s="98">
        <v>0</v>
      </c>
      <c r="Z88" s="98">
        <v>0</v>
      </c>
      <c r="AA88" s="98"/>
      <c r="AB88" s="98"/>
      <c r="AC88" s="98">
        <v>0</v>
      </c>
      <c r="AD88" s="98"/>
      <c r="AE88" s="98">
        <v>0</v>
      </c>
      <c r="AF88" s="98">
        <v>0</v>
      </c>
      <c r="AG88" s="98">
        <v>0</v>
      </c>
      <c r="AH88" s="98">
        <v>0</v>
      </c>
      <c r="AI88" s="98">
        <v>0</v>
      </c>
      <c r="AJ88" s="98">
        <v>0</v>
      </c>
      <c r="AK88" s="98">
        <v>0</v>
      </c>
      <c r="AL88" s="98">
        <v>0</v>
      </c>
      <c r="AM88" s="98"/>
      <c r="AN88" s="98"/>
      <c r="AO88" s="98">
        <v>0</v>
      </c>
      <c r="AP88" s="98"/>
      <c r="AQ88" s="98">
        <v>0</v>
      </c>
      <c r="AR88" s="98">
        <v>0</v>
      </c>
      <c r="AS88" s="98">
        <v>0</v>
      </c>
      <c r="AT88" s="98">
        <v>0</v>
      </c>
      <c r="AU88" s="98">
        <v>0</v>
      </c>
      <c r="AV88" s="98">
        <v>0</v>
      </c>
      <c r="AW88" s="98">
        <v>0</v>
      </c>
      <c r="AX88" s="98">
        <v>0</v>
      </c>
      <c r="AY88" s="98"/>
      <c r="AZ88" s="98"/>
      <c r="BA88" s="98">
        <v>0</v>
      </c>
      <c r="BB88" s="98"/>
      <c r="BC88" s="98">
        <v>0</v>
      </c>
      <c r="BD88" s="98">
        <v>0</v>
      </c>
      <c r="BE88" s="98">
        <v>0</v>
      </c>
      <c r="BF88" s="98">
        <v>0</v>
      </c>
      <c r="BG88" s="98">
        <v>0</v>
      </c>
      <c r="BH88" s="98">
        <v>0</v>
      </c>
      <c r="BI88" s="98">
        <v>0</v>
      </c>
      <c r="BJ88" s="98">
        <v>0</v>
      </c>
      <c r="BK88" s="98"/>
      <c r="BL88" s="98"/>
      <c r="BM88" s="46">
        <v>0</v>
      </c>
      <c r="BO88" s="98">
        <v>0</v>
      </c>
      <c r="BP88" s="98">
        <v>0</v>
      </c>
      <c r="BQ88" s="98">
        <v>0</v>
      </c>
      <c r="BR88" s="46">
        <v>0</v>
      </c>
      <c r="BS88" s="46">
        <v>0</v>
      </c>
      <c r="BT88" s="46">
        <v>0</v>
      </c>
      <c r="BU88" s="46">
        <v>0</v>
      </c>
      <c r="BV88" s="46">
        <v>0</v>
      </c>
      <c r="BY88" s="46">
        <v>0</v>
      </c>
      <c r="CA88" s="98">
        <v>0</v>
      </c>
      <c r="CB88" s="98">
        <v>0</v>
      </c>
      <c r="CC88" s="98">
        <v>0</v>
      </c>
      <c r="CD88" s="46">
        <v>0</v>
      </c>
      <c r="CE88" s="46">
        <v>0</v>
      </c>
      <c r="CF88" s="46">
        <v>0</v>
      </c>
      <c r="CG88" s="46">
        <v>0</v>
      </c>
      <c r="CH88" s="46">
        <v>0</v>
      </c>
      <c r="CK88" s="46">
        <v>0</v>
      </c>
      <c r="CM88" s="98">
        <v>0</v>
      </c>
      <c r="CN88" s="98">
        <v>0</v>
      </c>
      <c r="CO88" s="98">
        <v>0</v>
      </c>
      <c r="CP88" s="46">
        <v>0</v>
      </c>
      <c r="CQ88" s="46">
        <v>0</v>
      </c>
      <c r="CR88" s="46">
        <v>0</v>
      </c>
      <c r="CS88" s="46">
        <v>0</v>
      </c>
      <c r="CT88" s="46">
        <v>0</v>
      </c>
      <c r="CW88" s="46">
        <v>0</v>
      </c>
      <c r="CY88" s="98">
        <v>0</v>
      </c>
      <c r="CZ88" s="98">
        <v>0</v>
      </c>
      <c r="DA88" s="98">
        <v>0</v>
      </c>
      <c r="DB88" s="46">
        <v>0</v>
      </c>
      <c r="DC88" s="46">
        <v>0</v>
      </c>
      <c r="DD88" s="46">
        <v>0</v>
      </c>
      <c r="DE88" s="46">
        <v>0</v>
      </c>
      <c r="DF88" s="46">
        <v>0</v>
      </c>
      <c r="DI88" s="98">
        <v>0</v>
      </c>
      <c r="DJ88" s="98"/>
      <c r="DK88" s="98">
        <v>0</v>
      </c>
      <c r="DL88" s="46">
        <v>0</v>
      </c>
      <c r="DM88" s="46">
        <v>0</v>
      </c>
      <c r="DN88" s="46">
        <v>0</v>
      </c>
      <c r="DO88" s="46">
        <v>0</v>
      </c>
      <c r="DP88" s="46">
        <v>0</v>
      </c>
      <c r="DQ88" s="46">
        <v>0</v>
      </c>
      <c r="DR88" s="98">
        <v>0</v>
      </c>
      <c r="DS88" s="98"/>
      <c r="DU88" s="46">
        <v>0</v>
      </c>
      <c r="DW88" s="46">
        <v>0</v>
      </c>
      <c r="DX88" s="46">
        <v>0</v>
      </c>
      <c r="DY88" s="46">
        <v>0</v>
      </c>
      <c r="DZ88" s="46">
        <v>0</v>
      </c>
      <c r="EA88" s="46">
        <v>0</v>
      </c>
      <c r="EB88" s="46">
        <v>0</v>
      </c>
      <c r="EC88" s="46">
        <v>0</v>
      </c>
      <c r="ED88" s="46">
        <v>0</v>
      </c>
      <c r="EG88" s="46">
        <v>0</v>
      </c>
      <c r="EI88" s="46">
        <v>0</v>
      </c>
      <c r="EJ88" s="46">
        <v>0</v>
      </c>
      <c r="EK88" s="46">
        <v>0</v>
      </c>
      <c r="EL88" s="46">
        <v>0</v>
      </c>
      <c r="EM88" s="46">
        <v>0</v>
      </c>
      <c r="EN88" s="46">
        <v>0</v>
      </c>
      <c r="EO88" s="46">
        <v>0</v>
      </c>
      <c r="EP88" s="46">
        <v>0</v>
      </c>
      <c r="ES88" s="46">
        <v>0</v>
      </c>
      <c r="EU88" s="46">
        <v>0</v>
      </c>
      <c r="EV88" s="46">
        <v>0</v>
      </c>
      <c r="EW88" s="46">
        <v>0</v>
      </c>
      <c r="EX88" s="46">
        <v>0</v>
      </c>
      <c r="EY88" s="46">
        <v>0</v>
      </c>
      <c r="EZ88" s="46">
        <v>0</v>
      </c>
      <c r="FE88" s="46">
        <v>0</v>
      </c>
      <c r="FG88" s="46">
        <v>0</v>
      </c>
      <c r="FH88" s="46">
        <v>0</v>
      </c>
      <c r="FI88" s="98">
        <v>0</v>
      </c>
      <c r="FJ88" s="98">
        <v>0</v>
      </c>
      <c r="FK88" s="46">
        <v>0</v>
      </c>
      <c r="FL88" s="46">
        <v>0</v>
      </c>
      <c r="FQ88" s="46">
        <v>0</v>
      </c>
      <c r="FS88" s="46">
        <v>0</v>
      </c>
      <c r="FT88" s="46">
        <v>0</v>
      </c>
      <c r="FU88" s="46">
        <v>0</v>
      </c>
      <c r="FV88" s="46">
        <v>0</v>
      </c>
      <c r="FW88" s="46">
        <v>0</v>
      </c>
      <c r="FX88" s="46">
        <v>0</v>
      </c>
      <c r="GC88" s="46">
        <v>0</v>
      </c>
      <c r="GE88" s="46">
        <v>0</v>
      </c>
      <c r="GF88" s="46">
        <v>0</v>
      </c>
      <c r="GG88" s="46">
        <v>0</v>
      </c>
      <c r="GH88" s="46">
        <v>0</v>
      </c>
      <c r="GI88" s="46">
        <v>0</v>
      </c>
      <c r="GJ88" s="46">
        <v>0</v>
      </c>
      <c r="GO88" s="46">
        <v>0</v>
      </c>
      <c r="GP88" s="46">
        <v>0</v>
      </c>
      <c r="GQ88" s="46">
        <v>0</v>
      </c>
      <c r="GR88" s="46">
        <v>0</v>
      </c>
      <c r="GS88" s="46">
        <v>0</v>
      </c>
      <c r="GT88" s="46">
        <v>0</v>
      </c>
      <c r="GU88" s="46">
        <v>0</v>
      </c>
      <c r="GV88" s="46">
        <v>0</v>
      </c>
      <c r="GW88" s="46">
        <v>0</v>
      </c>
      <c r="GX88" s="46">
        <v>0</v>
      </c>
      <c r="GY88" s="46">
        <v>0</v>
      </c>
      <c r="HA88" s="46">
        <v>0</v>
      </c>
      <c r="HB88" s="46">
        <v>0</v>
      </c>
      <c r="HC88" s="46">
        <v>0</v>
      </c>
      <c r="HD88" s="46">
        <v>0</v>
      </c>
      <c r="HE88" s="46">
        <v>0</v>
      </c>
      <c r="HI88" s="46">
        <v>0</v>
      </c>
      <c r="HJ88" s="46">
        <v>0</v>
      </c>
      <c r="HK88" s="46">
        <v>0</v>
      </c>
      <c r="HL88" s="46">
        <v>0</v>
      </c>
      <c r="HM88" s="46">
        <v>0</v>
      </c>
      <c r="HN88" s="46">
        <v>0</v>
      </c>
      <c r="HO88" s="46">
        <v>0</v>
      </c>
      <c r="HP88" s="46">
        <v>0</v>
      </c>
      <c r="HQ88" s="46">
        <v>0</v>
      </c>
      <c r="HR88" s="46">
        <v>0</v>
      </c>
      <c r="HS88" s="46">
        <v>0</v>
      </c>
      <c r="HT88" s="46">
        <v>0</v>
      </c>
      <c r="HU88" s="46">
        <v>0</v>
      </c>
      <c r="HY88" s="46">
        <v>0</v>
      </c>
      <c r="HZ88" s="46">
        <v>0</v>
      </c>
      <c r="IA88" s="46">
        <v>0</v>
      </c>
      <c r="IB88" s="46">
        <v>0</v>
      </c>
      <c r="IC88" s="46">
        <v>0</v>
      </c>
      <c r="ID88" s="46">
        <v>0</v>
      </c>
      <c r="IE88" s="46">
        <v>0</v>
      </c>
      <c r="IF88" s="46">
        <v>0</v>
      </c>
      <c r="IG88" s="46">
        <v>0</v>
      </c>
      <c r="IH88" s="46">
        <v>0</v>
      </c>
      <c r="II88" s="46">
        <v>0</v>
      </c>
      <c r="IJ88" s="46">
        <v>0</v>
      </c>
      <c r="IK88" s="46">
        <v>0</v>
      </c>
      <c r="IO88" s="46">
        <v>0</v>
      </c>
      <c r="IP88" s="46">
        <v>0</v>
      </c>
      <c r="IQ88" s="46">
        <v>0</v>
      </c>
      <c r="IR88" s="46">
        <v>0</v>
      </c>
      <c r="IS88" s="46">
        <v>0</v>
      </c>
      <c r="IT88" s="46">
        <v>0</v>
      </c>
      <c r="IU88" s="46">
        <v>0</v>
      </c>
      <c r="IV88" s="46">
        <v>0</v>
      </c>
      <c r="IW88" s="46">
        <v>0</v>
      </c>
      <c r="IY88" s="46">
        <v>0</v>
      </c>
      <c r="IZ88" s="46">
        <v>0</v>
      </c>
      <c r="JA88" s="46">
        <v>0</v>
      </c>
      <c r="JD88" s="46">
        <v>0</v>
      </c>
      <c r="JE88" s="46">
        <v>0</v>
      </c>
      <c r="JF88" s="46">
        <v>0</v>
      </c>
      <c r="JG88" s="46">
        <v>0</v>
      </c>
      <c r="JH88" s="46">
        <v>0</v>
      </c>
      <c r="JI88" s="46" t="s">
        <v>1086</v>
      </c>
      <c r="JK88" s="46">
        <v>0</v>
      </c>
      <c r="JL88" s="46">
        <v>0</v>
      </c>
      <c r="JN88" s="46">
        <v>0</v>
      </c>
      <c r="JO88" s="46">
        <v>0</v>
      </c>
      <c r="JP88" s="46">
        <v>0</v>
      </c>
      <c r="JS88" s="46">
        <v>0</v>
      </c>
      <c r="JT88" s="46">
        <v>0</v>
      </c>
      <c r="JV88" s="46">
        <v>0</v>
      </c>
      <c r="JW88" s="46">
        <v>0</v>
      </c>
      <c r="KA88" s="46">
        <v>0</v>
      </c>
      <c r="KC88" s="46">
        <v>0</v>
      </c>
      <c r="KD88" s="46">
        <v>0</v>
      </c>
      <c r="KE88" s="46">
        <v>0</v>
      </c>
      <c r="KH88" s="46">
        <v>0</v>
      </c>
      <c r="KI88" s="46">
        <v>0</v>
      </c>
      <c r="KK88" s="46">
        <v>0</v>
      </c>
      <c r="KL88" s="46">
        <v>0</v>
      </c>
      <c r="KP88" s="46">
        <v>0</v>
      </c>
      <c r="KR88" s="46">
        <v>0</v>
      </c>
      <c r="KS88" s="46">
        <v>0</v>
      </c>
      <c r="KT88" s="46">
        <v>0</v>
      </c>
      <c r="KW88" s="46">
        <v>0</v>
      </c>
      <c r="KX88" s="46">
        <v>0</v>
      </c>
      <c r="KY88" s="46">
        <v>0</v>
      </c>
      <c r="KZ88" s="46">
        <v>0</v>
      </c>
      <c r="LA88" s="46">
        <v>0</v>
      </c>
      <c r="LE88" s="46">
        <v>0</v>
      </c>
      <c r="LG88" s="46">
        <v>0</v>
      </c>
      <c r="LH88" s="46">
        <v>0</v>
      </c>
      <c r="LI88" s="46">
        <v>0</v>
      </c>
      <c r="LL88" s="46">
        <v>0</v>
      </c>
      <c r="LM88" s="46">
        <v>0</v>
      </c>
      <c r="LN88" s="46">
        <v>0</v>
      </c>
      <c r="LO88" s="46">
        <v>0</v>
      </c>
      <c r="LP88" s="46">
        <v>0</v>
      </c>
      <c r="LQ88" s="46">
        <v>0</v>
      </c>
      <c r="LR88" s="46">
        <v>0</v>
      </c>
      <c r="LS88" s="46">
        <v>0</v>
      </c>
      <c r="LT88" s="46">
        <v>0</v>
      </c>
      <c r="LV88" s="46" t="s">
        <v>329</v>
      </c>
    </row>
    <row r="89" spans="1:334" ht="15" customHeight="1">
      <c r="A89" s="74" t="s">
        <v>361</v>
      </c>
      <c r="B89" s="74" t="s">
        <v>362</v>
      </c>
      <c r="C89" s="46" t="s">
        <v>363</v>
      </c>
      <c r="D89" s="98">
        <v>0</v>
      </c>
      <c r="E89" s="98">
        <v>0</v>
      </c>
      <c r="F89" s="98"/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/>
      <c r="P89" s="98"/>
      <c r="Q89" s="98">
        <v>0</v>
      </c>
      <c r="R89" s="98"/>
      <c r="S89" s="98">
        <v>0</v>
      </c>
      <c r="T89" s="98">
        <v>0</v>
      </c>
      <c r="U89" s="98">
        <v>0</v>
      </c>
      <c r="V89" s="98">
        <v>0</v>
      </c>
      <c r="W89" s="98">
        <v>0</v>
      </c>
      <c r="X89" s="98">
        <v>0</v>
      </c>
      <c r="Y89" s="98">
        <v>0</v>
      </c>
      <c r="Z89" s="98">
        <v>0</v>
      </c>
      <c r="AA89" s="98"/>
      <c r="AB89" s="98"/>
      <c r="AC89" s="98">
        <v>0</v>
      </c>
      <c r="AD89" s="98"/>
      <c r="AE89" s="98">
        <v>0</v>
      </c>
      <c r="AF89" s="98">
        <v>0</v>
      </c>
      <c r="AG89" s="98">
        <v>0</v>
      </c>
      <c r="AH89" s="98">
        <v>0</v>
      </c>
      <c r="AI89" s="98">
        <v>0</v>
      </c>
      <c r="AJ89" s="98">
        <v>0</v>
      </c>
      <c r="AK89" s="98">
        <v>0</v>
      </c>
      <c r="AL89" s="98">
        <v>0</v>
      </c>
      <c r="AM89" s="98"/>
      <c r="AN89" s="98"/>
      <c r="AO89" s="98">
        <v>0</v>
      </c>
      <c r="AP89" s="98"/>
      <c r="AQ89" s="98">
        <v>0</v>
      </c>
      <c r="AR89" s="98">
        <v>0</v>
      </c>
      <c r="AS89" s="98">
        <v>0</v>
      </c>
      <c r="AT89" s="98">
        <v>0</v>
      </c>
      <c r="AU89" s="98">
        <v>0</v>
      </c>
      <c r="AV89" s="98">
        <v>0</v>
      </c>
      <c r="AW89" s="98">
        <v>0</v>
      </c>
      <c r="AX89" s="98">
        <v>0</v>
      </c>
      <c r="AY89" s="98"/>
      <c r="AZ89" s="98"/>
      <c r="BA89" s="98">
        <v>0</v>
      </c>
      <c r="BB89" s="98"/>
      <c r="BC89" s="98">
        <v>0</v>
      </c>
      <c r="BD89" s="98">
        <v>0</v>
      </c>
      <c r="BE89" s="98">
        <v>0</v>
      </c>
      <c r="BF89" s="98">
        <v>0</v>
      </c>
      <c r="BG89" s="98">
        <v>0</v>
      </c>
      <c r="BH89" s="98">
        <v>0</v>
      </c>
      <c r="BI89" s="98">
        <v>0</v>
      </c>
      <c r="BJ89" s="98">
        <v>0</v>
      </c>
      <c r="BK89" s="98"/>
      <c r="BL89" s="98"/>
      <c r="BM89" s="46">
        <v>0</v>
      </c>
      <c r="BO89" s="98">
        <v>0</v>
      </c>
      <c r="BP89" s="98">
        <v>0</v>
      </c>
      <c r="BQ89" s="98">
        <v>0</v>
      </c>
      <c r="BR89" s="46">
        <v>0</v>
      </c>
      <c r="BS89" s="46">
        <v>0</v>
      </c>
      <c r="BT89" s="46">
        <v>0</v>
      </c>
      <c r="BU89" s="46">
        <v>0</v>
      </c>
      <c r="BV89" s="46">
        <v>0</v>
      </c>
      <c r="BY89" s="46">
        <v>0</v>
      </c>
      <c r="CA89" s="98">
        <v>0</v>
      </c>
      <c r="CB89" s="98">
        <v>0</v>
      </c>
      <c r="CC89" s="98">
        <v>0</v>
      </c>
      <c r="CD89" s="46">
        <v>0</v>
      </c>
      <c r="CE89" s="46">
        <v>0</v>
      </c>
      <c r="CF89" s="46">
        <v>0</v>
      </c>
      <c r="CG89" s="46">
        <v>0</v>
      </c>
      <c r="CH89" s="46">
        <v>0</v>
      </c>
      <c r="CK89" s="46">
        <v>0</v>
      </c>
      <c r="CM89" s="98">
        <v>0</v>
      </c>
      <c r="CN89" s="98">
        <v>0</v>
      </c>
      <c r="CO89" s="98">
        <v>0</v>
      </c>
      <c r="CP89" s="46">
        <v>0</v>
      </c>
      <c r="CQ89" s="46">
        <v>0</v>
      </c>
      <c r="CR89" s="46">
        <v>0</v>
      </c>
      <c r="CS89" s="46">
        <v>0</v>
      </c>
      <c r="CT89" s="46">
        <v>0</v>
      </c>
      <c r="CW89" s="46">
        <v>0</v>
      </c>
      <c r="CY89" s="98">
        <v>0</v>
      </c>
      <c r="CZ89" s="98">
        <v>0</v>
      </c>
      <c r="DA89" s="98">
        <v>0</v>
      </c>
      <c r="DB89" s="46">
        <v>0</v>
      </c>
      <c r="DC89" s="46">
        <v>0</v>
      </c>
      <c r="DD89" s="46">
        <v>0</v>
      </c>
      <c r="DE89" s="46">
        <v>0</v>
      </c>
      <c r="DF89" s="46">
        <v>0</v>
      </c>
      <c r="DI89" s="98">
        <v>0</v>
      </c>
      <c r="DJ89" s="98"/>
      <c r="DK89" s="98">
        <v>0</v>
      </c>
      <c r="DL89" s="46">
        <v>0</v>
      </c>
      <c r="DM89" s="46">
        <v>0</v>
      </c>
      <c r="DN89" s="46">
        <v>0</v>
      </c>
      <c r="DO89" s="46">
        <v>0</v>
      </c>
      <c r="DP89" s="46">
        <v>0</v>
      </c>
      <c r="DQ89" s="46">
        <v>0</v>
      </c>
      <c r="DR89" s="98">
        <v>0</v>
      </c>
      <c r="DS89" s="98"/>
      <c r="DU89" s="46">
        <v>0</v>
      </c>
      <c r="DW89" s="46">
        <v>0</v>
      </c>
      <c r="DX89" s="46">
        <v>0</v>
      </c>
      <c r="DY89" s="46">
        <v>0</v>
      </c>
      <c r="DZ89" s="46">
        <v>0</v>
      </c>
      <c r="EA89" s="46">
        <v>0</v>
      </c>
      <c r="EB89" s="46">
        <v>0</v>
      </c>
      <c r="EC89" s="46">
        <v>0</v>
      </c>
      <c r="ED89" s="46">
        <v>0</v>
      </c>
      <c r="EG89" s="46">
        <v>0</v>
      </c>
      <c r="EI89" s="46">
        <v>0</v>
      </c>
      <c r="EJ89" s="46">
        <v>0</v>
      </c>
      <c r="EK89" s="46">
        <v>0</v>
      </c>
      <c r="EL89" s="46">
        <v>0</v>
      </c>
      <c r="EM89" s="46">
        <v>0</v>
      </c>
      <c r="EN89" s="46">
        <v>0</v>
      </c>
      <c r="EO89" s="46">
        <v>0</v>
      </c>
      <c r="EP89" s="46">
        <v>0</v>
      </c>
      <c r="ES89" s="46">
        <v>0</v>
      </c>
      <c r="EU89" s="46">
        <v>0</v>
      </c>
      <c r="EV89" s="46">
        <v>0</v>
      </c>
      <c r="EW89" s="46">
        <v>0</v>
      </c>
      <c r="EX89" s="46">
        <v>0</v>
      </c>
      <c r="EY89" s="46">
        <v>0</v>
      </c>
      <c r="EZ89" s="46">
        <v>0</v>
      </c>
      <c r="FE89" s="46">
        <v>0</v>
      </c>
      <c r="FG89" s="46">
        <v>0</v>
      </c>
      <c r="FH89" s="46">
        <v>0</v>
      </c>
      <c r="FI89" s="98">
        <v>0</v>
      </c>
      <c r="FJ89" s="98">
        <v>0</v>
      </c>
      <c r="FK89" s="46">
        <v>0</v>
      </c>
      <c r="FL89" s="46">
        <v>0</v>
      </c>
      <c r="FQ89" s="46">
        <v>0</v>
      </c>
      <c r="FS89" s="46">
        <v>0</v>
      </c>
      <c r="FT89" s="46">
        <v>0</v>
      </c>
      <c r="FU89" s="46">
        <v>0</v>
      </c>
      <c r="FV89" s="46">
        <v>0</v>
      </c>
      <c r="FW89" s="46">
        <v>0</v>
      </c>
      <c r="FX89" s="46">
        <v>0</v>
      </c>
      <c r="GC89" s="46">
        <v>0</v>
      </c>
      <c r="GE89" s="46">
        <v>0</v>
      </c>
      <c r="GF89" s="46">
        <v>0</v>
      </c>
      <c r="GG89" s="46">
        <v>0</v>
      </c>
      <c r="GH89" s="46">
        <v>0</v>
      </c>
      <c r="GI89" s="46">
        <v>0</v>
      </c>
      <c r="GJ89" s="46">
        <v>0</v>
      </c>
      <c r="GO89" s="46">
        <v>0</v>
      </c>
      <c r="GP89" s="46">
        <v>0</v>
      </c>
      <c r="GQ89" s="46">
        <v>0</v>
      </c>
      <c r="GR89" s="46">
        <v>0</v>
      </c>
      <c r="GS89" s="46">
        <v>0</v>
      </c>
      <c r="GT89" s="46">
        <v>0</v>
      </c>
      <c r="GU89" s="46">
        <v>0</v>
      </c>
      <c r="GV89" s="46">
        <v>0</v>
      </c>
      <c r="GW89" s="46">
        <v>0</v>
      </c>
      <c r="GX89" s="46">
        <v>0</v>
      </c>
      <c r="GY89" s="46">
        <v>0</v>
      </c>
      <c r="HA89" s="46">
        <v>0</v>
      </c>
      <c r="HB89" s="46">
        <v>0</v>
      </c>
      <c r="HC89" s="46">
        <v>0</v>
      </c>
      <c r="HD89" s="46">
        <v>0</v>
      </c>
      <c r="HE89" s="46">
        <v>0</v>
      </c>
      <c r="HI89" s="46">
        <v>0</v>
      </c>
      <c r="HJ89" s="46">
        <v>0</v>
      </c>
      <c r="HK89" s="46">
        <v>0</v>
      </c>
      <c r="HL89" s="46">
        <v>0</v>
      </c>
      <c r="HM89" s="46">
        <v>0</v>
      </c>
      <c r="HN89" s="46">
        <v>0</v>
      </c>
      <c r="HO89" s="46">
        <v>0</v>
      </c>
      <c r="HP89" s="46">
        <v>0</v>
      </c>
      <c r="HQ89" s="46">
        <v>0</v>
      </c>
      <c r="HR89" s="46">
        <v>0</v>
      </c>
      <c r="HS89" s="46">
        <v>0</v>
      </c>
      <c r="HT89" s="46">
        <v>0</v>
      </c>
      <c r="HU89" s="46">
        <v>0</v>
      </c>
      <c r="HY89" s="46">
        <v>0</v>
      </c>
      <c r="HZ89" s="46">
        <v>0</v>
      </c>
      <c r="IA89" s="46">
        <v>0</v>
      </c>
      <c r="IB89" s="46">
        <v>0</v>
      </c>
      <c r="IC89" s="46">
        <v>0</v>
      </c>
      <c r="ID89" s="46">
        <v>0</v>
      </c>
      <c r="IE89" s="46">
        <v>0</v>
      </c>
      <c r="IF89" s="46">
        <v>0</v>
      </c>
      <c r="IG89" s="46">
        <v>0</v>
      </c>
      <c r="IH89" s="46">
        <v>0</v>
      </c>
      <c r="II89" s="46">
        <v>0</v>
      </c>
      <c r="IJ89" s="46">
        <v>0</v>
      </c>
      <c r="IK89" s="46">
        <v>0</v>
      </c>
      <c r="IO89" s="46">
        <v>0</v>
      </c>
      <c r="IP89" s="46">
        <v>0</v>
      </c>
      <c r="IQ89" s="46">
        <v>0</v>
      </c>
      <c r="IR89" s="46">
        <v>0</v>
      </c>
      <c r="IS89" s="46">
        <v>0</v>
      </c>
      <c r="IT89" s="46">
        <v>0</v>
      </c>
      <c r="IU89" s="46">
        <v>0</v>
      </c>
      <c r="IV89" s="46">
        <v>0</v>
      </c>
      <c r="IW89" s="46">
        <v>0</v>
      </c>
      <c r="IY89" s="46">
        <v>0</v>
      </c>
      <c r="IZ89" s="46">
        <v>0</v>
      </c>
      <c r="JA89" s="46">
        <v>0</v>
      </c>
      <c r="JD89" s="46">
        <v>0</v>
      </c>
      <c r="JE89" s="46">
        <v>0</v>
      </c>
      <c r="JF89" s="46">
        <v>0</v>
      </c>
      <c r="JG89" s="46">
        <v>0</v>
      </c>
      <c r="JH89" s="46">
        <v>0</v>
      </c>
      <c r="JI89" s="46" t="s">
        <v>1086</v>
      </c>
      <c r="JK89" s="46">
        <v>0</v>
      </c>
      <c r="JL89" s="46">
        <v>0</v>
      </c>
      <c r="JN89" s="46">
        <v>0</v>
      </c>
      <c r="JO89" s="46">
        <v>0</v>
      </c>
      <c r="JP89" s="46">
        <v>0</v>
      </c>
      <c r="JS89" s="46">
        <v>0</v>
      </c>
      <c r="JT89" s="46">
        <v>0</v>
      </c>
      <c r="JV89" s="46">
        <v>0</v>
      </c>
      <c r="JW89" s="46">
        <v>0</v>
      </c>
      <c r="KA89" s="46">
        <v>0</v>
      </c>
      <c r="KC89" s="46">
        <v>0</v>
      </c>
      <c r="KD89" s="46">
        <v>0</v>
      </c>
      <c r="KE89" s="46">
        <v>0</v>
      </c>
      <c r="KH89" s="46">
        <v>0</v>
      </c>
      <c r="KI89" s="46">
        <v>0</v>
      </c>
      <c r="KK89" s="46">
        <v>0</v>
      </c>
      <c r="KL89" s="46">
        <v>0</v>
      </c>
      <c r="KP89" s="46">
        <v>0</v>
      </c>
      <c r="KR89" s="46">
        <v>0</v>
      </c>
      <c r="KS89" s="46">
        <v>0</v>
      </c>
      <c r="KT89" s="46">
        <v>0</v>
      </c>
      <c r="KW89" s="46">
        <v>0</v>
      </c>
      <c r="KX89" s="46">
        <v>0</v>
      </c>
      <c r="KY89" s="46">
        <v>0</v>
      </c>
      <c r="KZ89" s="46">
        <v>0</v>
      </c>
      <c r="LA89" s="46">
        <v>0</v>
      </c>
      <c r="LE89" s="46">
        <v>0</v>
      </c>
      <c r="LG89" s="46">
        <v>0</v>
      </c>
      <c r="LH89" s="46">
        <v>0</v>
      </c>
      <c r="LI89" s="46">
        <v>0</v>
      </c>
      <c r="LL89" s="46">
        <v>0</v>
      </c>
      <c r="LM89" s="46">
        <v>0</v>
      </c>
      <c r="LN89" s="46">
        <v>0</v>
      </c>
      <c r="LO89" s="46">
        <v>0</v>
      </c>
      <c r="LP89" s="46">
        <v>0</v>
      </c>
      <c r="LQ89" s="46">
        <v>0</v>
      </c>
      <c r="LR89" s="46">
        <v>0</v>
      </c>
      <c r="LS89" s="46">
        <v>0</v>
      </c>
      <c r="LT89" s="46">
        <v>0</v>
      </c>
      <c r="LV89" s="46" t="s">
        <v>329</v>
      </c>
    </row>
    <row r="90" spans="1:334">
      <c r="A90" s="74">
        <v>310002870</v>
      </c>
      <c r="B90" s="74" t="s">
        <v>362</v>
      </c>
      <c r="C90" s="46" t="s">
        <v>364</v>
      </c>
      <c r="D90" s="98">
        <v>0</v>
      </c>
      <c r="E90" s="98">
        <v>0</v>
      </c>
      <c r="F90" s="98"/>
      <c r="G90" s="98">
        <v>0</v>
      </c>
      <c r="H90" s="98">
        <v>0</v>
      </c>
      <c r="I90" s="98">
        <v>0</v>
      </c>
      <c r="J90" s="98">
        <v>0</v>
      </c>
      <c r="K90" s="98">
        <v>0</v>
      </c>
      <c r="L90" s="98">
        <v>0</v>
      </c>
      <c r="M90" s="98">
        <v>0</v>
      </c>
      <c r="N90" s="98">
        <v>0</v>
      </c>
      <c r="O90" s="98"/>
      <c r="P90" s="98"/>
      <c r="Q90" s="98">
        <v>0</v>
      </c>
      <c r="R90" s="98"/>
      <c r="S90" s="98">
        <v>0</v>
      </c>
      <c r="T90" s="98">
        <v>0</v>
      </c>
      <c r="U90" s="98">
        <v>0</v>
      </c>
      <c r="V90" s="98">
        <v>0</v>
      </c>
      <c r="W90" s="98">
        <v>0</v>
      </c>
      <c r="X90" s="98">
        <v>0</v>
      </c>
      <c r="Y90" s="98">
        <v>0</v>
      </c>
      <c r="Z90" s="98">
        <v>0</v>
      </c>
      <c r="AA90" s="98"/>
      <c r="AB90" s="98"/>
      <c r="AC90" s="98">
        <v>0</v>
      </c>
      <c r="AD90" s="98"/>
      <c r="AE90" s="98">
        <v>0</v>
      </c>
      <c r="AF90" s="98">
        <v>0</v>
      </c>
      <c r="AG90" s="98">
        <v>0</v>
      </c>
      <c r="AH90" s="98">
        <v>0</v>
      </c>
      <c r="AI90" s="98">
        <v>0</v>
      </c>
      <c r="AJ90" s="98">
        <v>0</v>
      </c>
      <c r="AK90" s="98">
        <v>0</v>
      </c>
      <c r="AL90" s="98">
        <v>0</v>
      </c>
      <c r="AM90" s="98"/>
      <c r="AN90" s="98"/>
      <c r="AO90" s="98">
        <v>0</v>
      </c>
      <c r="AP90" s="98"/>
      <c r="AQ90" s="98">
        <v>0</v>
      </c>
      <c r="AR90" s="98">
        <v>0</v>
      </c>
      <c r="AS90" s="98">
        <v>0</v>
      </c>
      <c r="AT90" s="98">
        <v>0</v>
      </c>
      <c r="AU90" s="98">
        <v>0</v>
      </c>
      <c r="AV90" s="98">
        <v>0</v>
      </c>
      <c r="AW90" s="98">
        <v>0</v>
      </c>
      <c r="AX90" s="98">
        <v>0</v>
      </c>
      <c r="AY90" s="98"/>
      <c r="AZ90" s="98"/>
      <c r="BA90" s="98">
        <v>0</v>
      </c>
      <c r="BB90" s="98"/>
      <c r="BC90" s="98">
        <v>0</v>
      </c>
      <c r="BD90" s="98">
        <v>0</v>
      </c>
      <c r="BE90" s="98">
        <v>0</v>
      </c>
      <c r="BF90" s="98">
        <v>0</v>
      </c>
      <c r="BG90" s="98">
        <v>0</v>
      </c>
      <c r="BH90" s="98">
        <v>0</v>
      </c>
      <c r="BI90" s="98">
        <v>0</v>
      </c>
      <c r="BJ90" s="98">
        <v>0</v>
      </c>
      <c r="BK90" s="98"/>
      <c r="BL90" s="98"/>
      <c r="BM90" s="46">
        <v>0</v>
      </c>
      <c r="BO90" s="98">
        <v>0</v>
      </c>
      <c r="BP90" s="98">
        <v>0</v>
      </c>
      <c r="BQ90" s="98">
        <v>0</v>
      </c>
      <c r="BR90" s="46">
        <v>0</v>
      </c>
      <c r="BS90" s="46">
        <v>0</v>
      </c>
      <c r="BT90" s="46">
        <v>0</v>
      </c>
      <c r="BU90" s="46">
        <v>0</v>
      </c>
      <c r="BV90" s="46">
        <v>0</v>
      </c>
      <c r="BY90" s="46">
        <v>0</v>
      </c>
      <c r="CA90" s="98">
        <v>0</v>
      </c>
      <c r="CB90" s="98">
        <v>0</v>
      </c>
      <c r="CC90" s="98">
        <v>0</v>
      </c>
      <c r="CD90" s="46">
        <v>0</v>
      </c>
      <c r="CE90" s="46">
        <v>0</v>
      </c>
      <c r="CF90" s="46">
        <v>0</v>
      </c>
      <c r="CG90" s="46">
        <v>0</v>
      </c>
      <c r="CH90" s="46">
        <v>0</v>
      </c>
      <c r="CK90" s="46">
        <v>0</v>
      </c>
      <c r="CM90" s="98">
        <v>0</v>
      </c>
      <c r="CN90" s="98">
        <v>0</v>
      </c>
      <c r="CO90" s="98">
        <v>0</v>
      </c>
      <c r="CP90" s="46">
        <v>0</v>
      </c>
      <c r="CQ90" s="46">
        <v>0</v>
      </c>
      <c r="CR90" s="46">
        <v>0</v>
      </c>
      <c r="CS90" s="46">
        <v>0</v>
      </c>
      <c r="CT90" s="46">
        <v>0</v>
      </c>
      <c r="CW90" s="46">
        <v>0</v>
      </c>
      <c r="CY90" s="98">
        <v>0</v>
      </c>
      <c r="CZ90" s="98">
        <v>0</v>
      </c>
      <c r="DA90" s="98">
        <v>0</v>
      </c>
      <c r="DB90" s="46">
        <v>0</v>
      </c>
      <c r="DC90" s="46">
        <v>0</v>
      </c>
      <c r="DD90" s="46">
        <v>0</v>
      </c>
      <c r="DE90" s="46">
        <v>0</v>
      </c>
      <c r="DF90" s="46">
        <v>0</v>
      </c>
      <c r="DI90" s="98">
        <v>0</v>
      </c>
      <c r="DJ90" s="98"/>
      <c r="DK90" s="98">
        <v>0</v>
      </c>
      <c r="DL90" s="46">
        <v>0</v>
      </c>
      <c r="DM90" s="46">
        <v>0</v>
      </c>
      <c r="DN90" s="46">
        <v>0</v>
      </c>
      <c r="DO90" s="46">
        <v>0</v>
      </c>
      <c r="DP90" s="46">
        <v>0</v>
      </c>
      <c r="DQ90" s="46">
        <v>0</v>
      </c>
      <c r="DR90" s="98">
        <v>0</v>
      </c>
      <c r="DS90" s="98"/>
      <c r="DU90" s="46">
        <v>0</v>
      </c>
      <c r="DW90" s="46">
        <v>0</v>
      </c>
      <c r="DX90" s="46">
        <v>0</v>
      </c>
      <c r="DY90" s="46">
        <v>0</v>
      </c>
      <c r="DZ90" s="46">
        <v>0</v>
      </c>
      <c r="EA90" s="46">
        <v>0</v>
      </c>
      <c r="EB90" s="46">
        <v>0</v>
      </c>
      <c r="EC90" s="46">
        <v>0</v>
      </c>
      <c r="ED90" s="46">
        <v>0</v>
      </c>
      <c r="EG90" s="46">
        <v>0</v>
      </c>
      <c r="EI90" s="46">
        <v>0</v>
      </c>
      <c r="EJ90" s="46">
        <v>0</v>
      </c>
      <c r="EK90" s="46">
        <v>0</v>
      </c>
      <c r="EL90" s="46">
        <v>0</v>
      </c>
      <c r="EM90" s="46">
        <v>0</v>
      </c>
      <c r="EN90" s="46">
        <v>0</v>
      </c>
      <c r="EO90" s="46">
        <v>0</v>
      </c>
      <c r="EP90" s="46">
        <v>0</v>
      </c>
      <c r="ES90" s="46">
        <v>0</v>
      </c>
      <c r="EU90" s="46">
        <v>0</v>
      </c>
      <c r="EV90" s="46">
        <v>0</v>
      </c>
      <c r="EW90" s="46">
        <v>0</v>
      </c>
      <c r="EX90" s="46">
        <v>0</v>
      </c>
      <c r="EY90" s="46">
        <v>0</v>
      </c>
      <c r="EZ90" s="46">
        <v>0</v>
      </c>
      <c r="FE90" s="46">
        <v>0</v>
      </c>
      <c r="FG90" s="46">
        <v>0</v>
      </c>
      <c r="FH90" s="46">
        <v>0</v>
      </c>
      <c r="FI90" s="47">
        <v>0</v>
      </c>
      <c r="FJ90" s="47">
        <v>0</v>
      </c>
      <c r="FK90" s="46">
        <v>0</v>
      </c>
      <c r="FL90" s="46">
        <v>0</v>
      </c>
      <c r="FQ90" s="46">
        <v>0</v>
      </c>
      <c r="FS90" s="46">
        <v>0</v>
      </c>
      <c r="FT90" s="46">
        <v>0</v>
      </c>
      <c r="FU90" s="46">
        <v>0</v>
      </c>
      <c r="FV90" s="46">
        <v>0</v>
      </c>
      <c r="FW90" s="46">
        <v>0</v>
      </c>
      <c r="FX90" s="46">
        <v>0</v>
      </c>
      <c r="GC90" s="46">
        <v>0</v>
      </c>
      <c r="GE90" s="46">
        <v>0</v>
      </c>
      <c r="GF90" s="46">
        <v>0</v>
      </c>
      <c r="GG90" s="46">
        <v>0</v>
      </c>
      <c r="GH90" s="46">
        <v>0</v>
      </c>
      <c r="GI90" s="46">
        <v>0</v>
      </c>
      <c r="GJ90" s="46">
        <v>0</v>
      </c>
      <c r="GO90" s="46">
        <v>0</v>
      </c>
      <c r="GP90" s="46">
        <v>0</v>
      </c>
      <c r="GQ90" s="46">
        <v>0</v>
      </c>
      <c r="GR90" s="46">
        <v>0</v>
      </c>
      <c r="GS90" s="46">
        <v>0</v>
      </c>
      <c r="GT90" s="46">
        <v>0</v>
      </c>
      <c r="GU90" s="46">
        <v>0</v>
      </c>
      <c r="GV90" s="46">
        <v>0</v>
      </c>
      <c r="GW90" s="46">
        <v>0</v>
      </c>
      <c r="GX90" s="46">
        <v>0</v>
      </c>
      <c r="GY90" s="46">
        <v>0</v>
      </c>
      <c r="HA90" s="46">
        <v>0</v>
      </c>
      <c r="HB90" s="46">
        <v>0</v>
      </c>
      <c r="HC90" s="46">
        <v>0</v>
      </c>
      <c r="HD90" s="46">
        <v>0</v>
      </c>
      <c r="HE90" s="46">
        <v>0</v>
      </c>
      <c r="HI90" s="46">
        <v>0</v>
      </c>
      <c r="HJ90" s="46">
        <v>0</v>
      </c>
      <c r="HK90" s="46">
        <v>0</v>
      </c>
      <c r="HL90" s="46">
        <v>0</v>
      </c>
      <c r="HM90" s="46">
        <v>0</v>
      </c>
      <c r="HN90" s="46">
        <v>0</v>
      </c>
      <c r="HO90" s="46">
        <v>0</v>
      </c>
      <c r="HP90" s="46">
        <v>0</v>
      </c>
      <c r="HQ90" s="46">
        <v>0</v>
      </c>
      <c r="HR90" s="46">
        <v>0</v>
      </c>
      <c r="HS90" s="46">
        <v>0</v>
      </c>
      <c r="HT90" s="46">
        <v>0</v>
      </c>
      <c r="HU90" s="46">
        <v>0</v>
      </c>
      <c r="HY90" s="46">
        <v>0</v>
      </c>
      <c r="HZ90" s="46">
        <v>0</v>
      </c>
      <c r="IA90" s="46">
        <v>0</v>
      </c>
      <c r="IB90" s="46">
        <v>0</v>
      </c>
      <c r="IC90" s="46">
        <v>0</v>
      </c>
      <c r="ID90" s="46">
        <v>0</v>
      </c>
      <c r="IE90" s="46">
        <v>0</v>
      </c>
      <c r="IF90" s="46">
        <v>0</v>
      </c>
      <c r="IG90" s="46">
        <v>0</v>
      </c>
      <c r="IH90" s="46">
        <v>0</v>
      </c>
      <c r="II90" s="46">
        <v>0</v>
      </c>
      <c r="IJ90" s="46">
        <v>0</v>
      </c>
      <c r="IK90" s="46">
        <v>0</v>
      </c>
      <c r="IO90" s="46">
        <v>0</v>
      </c>
      <c r="IP90" s="46">
        <v>0</v>
      </c>
      <c r="IQ90" s="46">
        <v>0</v>
      </c>
      <c r="IR90" s="46">
        <v>0</v>
      </c>
      <c r="IS90" s="46">
        <v>0</v>
      </c>
      <c r="IT90" s="46">
        <v>0</v>
      </c>
      <c r="IU90" s="46">
        <v>0</v>
      </c>
      <c r="IV90" s="46">
        <v>0</v>
      </c>
      <c r="IW90" s="46">
        <v>0</v>
      </c>
      <c r="IY90" s="46">
        <v>0</v>
      </c>
      <c r="IZ90" s="46">
        <v>0</v>
      </c>
      <c r="JA90" s="46">
        <v>0</v>
      </c>
      <c r="JD90" s="46">
        <v>0</v>
      </c>
      <c r="JE90" s="46">
        <v>0</v>
      </c>
      <c r="JF90" s="46">
        <v>0</v>
      </c>
      <c r="JG90" s="46">
        <v>0</v>
      </c>
      <c r="JH90" s="46">
        <v>0</v>
      </c>
      <c r="JI90" s="46" t="s">
        <v>1086</v>
      </c>
      <c r="JK90" s="46">
        <v>0</v>
      </c>
      <c r="JL90" s="46">
        <v>0</v>
      </c>
      <c r="JN90" s="46">
        <v>0</v>
      </c>
      <c r="JO90" s="46">
        <v>0</v>
      </c>
      <c r="JP90" s="46">
        <v>0</v>
      </c>
      <c r="JS90" s="46">
        <v>0</v>
      </c>
      <c r="JT90" s="46">
        <v>0</v>
      </c>
      <c r="JV90" s="46">
        <v>0</v>
      </c>
      <c r="JW90" s="46">
        <v>0</v>
      </c>
      <c r="KA90" s="46">
        <v>0</v>
      </c>
      <c r="KC90" s="46">
        <v>0</v>
      </c>
      <c r="KD90" s="46">
        <v>0</v>
      </c>
      <c r="KE90" s="46">
        <v>0</v>
      </c>
      <c r="KH90" s="46">
        <v>0</v>
      </c>
      <c r="KI90" s="46">
        <v>0</v>
      </c>
      <c r="KK90" s="46">
        <v>0</v>
      </c>
      <c r="KL90" s="46">
        <v>0</v>
      </c>
      <c r="KP90" s="46">
        <v>0</v>
      </c>
      <c r="KR90" s="46">
        <v>0</v>
      </c>
      <c r="KS90" s="46">
        <v>0</v>
      </c>
      <c r="KT90" s="46">
        <v>0</v>
      </c>
      <c r="KW90" s="46">
        <v>0</v>
      </c>
      <c r="KX90" s="46">
        <v>0</v>
      </c>
      <c r="KY90" s="46">
        <v>0</v>
      </c>
      <c r="KZ90" s="46">
        <v>0</v>
      </c>
      <c r="LA90" s="46">
        <v>0</v>
      </c>
      <c r="LE90" s="46">
        <v>0</v>
      </c>
      <c r="LG90" s="46">
        <v>0</v>
      </c>
      <c r="LH90" s="46">
        <v>0</v>
      </c>
      <c r="LI90" s="46">
        <v>0</v>
      </c>
      <c r="LL90" s="46">
        <v>0</v>
      </c>
      <c r="LM90" s="46">
        <v>0</v>
      </c>
      <c r="LN90" s="46">
        <v>0</v>
      </c>
      <c r="LO90" s="46">
        <v>0</v>
      </c>
      <c r="LP90" s="46">
        <v>0</v>
      </c>
      <c r="LQ90" s="46">
        <v>0</v>
      </c>
      <c r="LR90" s="46">
        <v>0</v>
      </c>
      <c r="LS90" s="46">
        <v>0</v>
      </c>
      <c r="LT90" s="46">
        <v>0</v>
      </c>
      <c r="LV90" s="46" t="s">
        <v>329</v>
      </c>
    </row>
    <row r="91" spans="1:334">
      <c r="C91" s="46" t="s">
        <v>91</v>
      </c>
      <c r="D91" s="98">
        <v>22500</v>
      </c>
      <c r="E91" s="98">
        <v>0</v>
      </c>
      <c r="F91" s="98">
        <v>0</v>
      </c>
      <c r="G91" s="98">
        <v>12174.681135326386</v>
      </c>
      <c r="H91" s="98">
        <v>12074.681135326386</v>
      </c>
      <c r="I91" s="98">
        <v>0</v>
      </c>
      <c r="J91" s="98">
        <v>0</v>
      </c>
      <c r="K91" s="98">
        <v>0</v>
      </c>
      <c r="L91" s="98">
        <v>0</v>
      </c>
      <c r="M91" s="98">
        <v>0</v>
      </c>
      <c r="N91" s="98">
        <v>100</v>
      </c>
      <c r="O91" s="98">
        <v>0</v>
      </c>
      <c r="P91" s="98">
        <v>0</v>
      </c>
      <c r="Q91" s="98">
        <v>35714.285714285717</v>
      </c>
      <c r="R91" s="98">
        <v>0</v>
      </c>
      <c r="S91" s="98">
        <v>10150.170176271969</v>
      </c>
      <c r="T91" s="98">
        <v>10150.170176271969</v>
      </c>
      <c r="U91" s="98">
        <v>0</v>
      </c>
      <c r="V91" s="98">
        <v>0</v>
      </c>
      <c r="W91" s="98">
        <v>0</v>
      </c>
      <c r="X91" s="98">
        <v>0</v>
      </c>
      <c r="Y91" s="98">
        <v>0</v>
      </c>
      <c r="Z91" s="98">
        <v>0</v>
      </c>
      <c r="AA91" s="98">
        <v>0</v>
      </c>
      <c r="AB91" s="98">
        <v>0</v>
      </c>
      <c r="AC91" s="98">
        <v>0</v>
      </c>
      <c r="AD91" s="98">
        <v>0</v>
      </c>
      <c r="AE91" s="98">
        <v>8783.3738295677285</v>
      </c>
      <c r="AF91" s="98">
        <v>8733.3738295677285</v>
      </c>
      <c r="AG91" s="98">
        <v>0</v>
      </c>
      <c r="AH91" s="98">
        <v>0</v>
      </c>
      <c r="AI91" s="98">
        <v>0</v>
      </c>
      <c r="AJ91" s="98">
        <v>0</v>
      </c>
      <c r="AK91" s="98">
        <v>0</v>
      </c>
      <c r="AL91" s="98">
        <v>50</v>
      </c>
      <c r="AM91" s="98">
        <v>0</v>
      </c>
      <c r="AN91" s="98">
        <v>0</v>
      </c>
      <c r="AO91" s="98">
        <v>0</v>
      </c>
      <c r="AP91" s="98">
        <v>0</v>
      </c>
      <c r="AQ91" s="98">
        <v>10382.732758633012</v>
      </c>
      <c r="AR91" s="98">
        <v>10382.732758633012</v>
      </c>
      <c r="AS91" s="98">
        <v>0</v>
      </c>
      <c r="AT91" s="98">
        <v>0</v>
      </c>
      <c r="AU91" s="98">
        <v>0</v>
      </c>
      <c r="AV91" s="98">
        <v>0</v>
      </c>
      <c r="AW91" s="98">
        <v>0</v>
      </c>
      <c r="AX91" s="98">
        <v>0</v>
      </c>
      <c r="AY91" s="98">
        <v>0</v>
      </c>
      <c r="AZ91" s="98">
        <v>0</v>
      </c>
      <c r="BA91" s="98">
        <v>0</v>
      </c>
      <c r="BB91" s="98">
        <v>0</v>
      </c>
      <c r="BC91" s="98">
        <v>11614.801470300104</v>
      </c>
      <c r="BD91" s="98">
        <v>11564.801470300104</v>
      </c>
      <c r="BE91" s="98">
        <v>0</v>
      </c>
      <c r="BF91" s="98">
        <v>0</v>
      </c>
      <c r="BG91" s="98">
        <v>0</v>
      </c>
      <c r="BH91" s="98">
        <v>0</v>
      </c>
      <c r="BI91" s="98">
        <v>0</v>
      </c>
      <c r="BJ91" s="98">
        <v>50</v>
      </c>
      <c r="BK91" s="98">
        <v>0</v>
      </c>
      <c r="BL91" s="98">
        <v>0</v>
      </c>
      <c r="BM91" s="46">
        <v>0</v>
      </c>
      <c r="BN91" s="46">
        <v>0</v>
      </c>
      <c r="BO91" s="98">
        <v>11419.587527084192</v>
      </c>
      <c r="BP91" s="98">
        <v>11369.587527084192</v>
      </c>
      <c r="BQ91" s="98">
        <v>0</v>
      </c>
      <c r="BR91" s="46">
        <v>0</v>
      </c>
      <c r="BS91" s="46">
        <v>0</v>
      </c>
      <c r="BT91" s="46">
        <v>0</v>
      </c>
      <c r="BU91" s="46">
        <v>0</v>
      </c>
      <c r="BV91" s="46">
        <v>50</v>
      </c>
      <c r="BW91" s="46">
        <v>0</v>
      </c>
      <c r="BX91" s="46">
        <v>0</v>
      </c>
      <c r="BY91" s="46">
        <v>0</v>
      </c>
      <c r="BZ91" s="46">
        <v>0</v>
      </c>
      <c r="CA91" s="98">
        <v>11023.658859395653</v>
      </c>
      <c r="CB91" s="98">
        <v>10973.658859395653</v>
      </c>
      <c r="CC91" s="98">
        <v>0</v>
      </c>
      <c r="CD91" s="46">
        <v>0</v>
      </c>
      <c r="CE91" s="46">
        <v>0</v>
      </c>
      <c r="CF91" s="46">
        <v>0</v>
      </c>
      <c r="CG91" s="46">
        <v>0</v>
      </c>
      <c r="CH91" s="46">
        <v>50</v>
      </c>
      <c r="CI91" s="46">
        <v>0</v>
      </c>
      <c r="CJ91" s="46">
        <v>0</v>
      </c>
      <c r="CK91" s="46">
        <v>0</v>
      </c>
      <c r="CL91" s="46">
        <v>0</v>
      </c>
      <c r="CM91" s="98">
        <v>8594.8375227788783</v>
      </c>
      <c r="CN91" s="98">
        <v>8594.8375227788783</v>
      </c>
      <c r="CO91" s="98">
        <v>0</v>
      </c>
      <c r="CP91" s="46">
        <v>0</v>
      </c>
      <c r="CQ91" s="46">
        <v>0</v>
      </c>
      <c r="CR91" s="46">
        <v>0</v>
      </c>
      <c r="CS91" s="46">
        <v>0</v>
      </c>
      <c r="CT91" s="46">
        <v>0</v>
      </c>
      <c r="CU91" s="46">
        <v>0</v>
      </c>
      <c r="CV91" s="46">
        <v>0</v>
      </c>
      <c r="CW91" s="46">
        <v>34500</v>
      </c>
      <c r="CX91" s="46">
        <v>0</v>
      </c>
      <c r="CY91" s="98">
        <v>6905.084078009736</v>
      </c>
      <c r="CZ91" s="98">
        <v>6892.584078009736</v>
      </c>
      <c r="DA91" s="98">
        <v>0</v>
      </c>
      <c r="DB91" s="46">
        <v>0</v>
      </c>
      <c r="DC91" s="46">
        <v>0</v>
      </c>
      <c r="DD91" s="46">
        <v>0</v>
      </c>
      <c r="DE91" s="46">
        <v>0</v>
      </c>
      <c r="DF91" s="46">
        <v>12.5</v>
      </c>
      <c r="DG91" s="46">
        <v>0</v>
      </c>
      <c r="DH91" s="46">
        <v>0</v>
      </c>
      <c r="DI91" s="98">
        <v>0</v>
      </c>
      <c r="DJ91" s="98">
        <v>0</v>
      </c>
      <c r="DK91" s="98">
        <v>7176.084078009736</v>
      </c>
      <c r="DL91" s="46">
        <v>7163.584078009736</v>
      </c>
      <c r="DM91" s="46">
        <v>0</v>
      </c>
      <c r="DN91" s="46">
        <v>0</v>
      </c>
      <c r="DO91" s="46">
        <v>0</v>
      </c>
      <c r="DP91" s="46">
        <v>0</v>
      </c>
      <c r="DQ91" s="46">
        <v>0</v>
      </c>
      <c r="DR91" s="98">
        <v>12.5</v>
      </c>
      <c r="DS91" s="98">
        <v>0</v>
      </c>
      <c r="DT91" s="46">
        <v>0</v>
      </c>
      <c r="DU91" s="46">
        <v>0</v>
      </c>
      <c r="DV91" s="46">
        <v>0</v>
      </c>
      <c r="DW91" s="46">
        <v>10210.851653788592</v>
      </c>
      <c r="DX91" s="46">
        <v>10198.351653788592</v>
      </c>
      <c r="DY91" s="46">
        <v>0</v>
      </c>
      <c r="DZ91" s="46">
        <v>0</v>
      </c>
      <c r="EA91" s="46">
        <v>0</v>
      </c>
      <c r="EB91" s="46">
        <v>0</v>
      </c>
      <c r="EC91" s="46">
        <v>0</v>
      </c>
      <c r="ED91" s="46">
        <v>12.5</v>
      </c>
      <c r="EE91" s="46">
        <v>0</v>
      </c>
      <c r="EF91" s="46">
        <v>0</v>
      </c>
      <c r="EG91" s="46">
        <v>0</v>
      </c>
      <c r="EH91" s="46">
        <v>0</v>
      </c>
      <c r="EI91" s="46">
        <v>10009.129952452016</v>
      </c>
      <c r="EJ91" s="46">
        <v>9996.6299524520164</v>
      </c>
      <c r="EK91" s="46">
        <v>0</v>
      </c>
      <c r="EL91" s="46">
        <v>0</v>
      </c>
      <c r="EM91" s="46">
        <v>0</v>
      </c>
      <c r="EN91" s="46">
        <v>0</v>
      </c>
      <c r="EO91" s="46">
        <v>0</v>
      </c>
      <c r="EP91" s="46">
        <v>12.5</v>
      </c>
      <c r="EQ91" s="46">
        <v>0</v>
      </c>
      <c r="ER91" s="46">
        <v>0</v>
      </c>
      <c r="ES91" s="46">
        <v>0</v>
      </c>
      <c r="ET91" s="46">
        <v>0</v>
      </c>
      <c r="EU91" s="46">
        <v>8546.25</v>
      </c>
      <c r="EV91" s="46">
        <v>8100.75</v>
      </c>
      <c r="EW91" s="46">
        <v>0</v>
      </c>
      <c r="EX91" s="46">
        <v>0</v>
      </c>
      <c r="EY91" s="46">
        <v>445.50000000000006</v>
      </c>
      <c r="EZ91" s="46">
        <v>0</v>
      </c>
      <c r="FA91" s="46">
        <v>0</v>
      </c>
      <c r="FB91" s="46">
        <v>0</v>
      </c>
      <c r="FC91" s="46">
        <v>0</v>
      </c>
      <c r="FD91" s="46">
        <v>0</v>
      </c>
      <c r="FE91" s="46">
        <v>0</v>
      </c>
      <c r="FF91" s="46">
        <v>0</v>
      </c>
      <c r="FG91" s="46">
        <v>8546.25</v>
      </c>
      <c r="FH91" s="46">
        <v>8100.75</v>
      </c>
      <c r="FI91" s="47">
        <v>0</v>
      </c>
      <c r="FJ91" s="47">
        <v>0</v>
      </c>
      <c r="FK91" s="46">
        <v>445.50000000000006</v>
      </c>
      <c r="FL91" s="46">
        <v>0</v>
      </c>
      <c r="FM91" s="46">
        <v>0</v>
      </c>
      <c r="FN91" s="46">
        <v>0</v>
      </c>
      <c r="FO91" s="46">
        <v>0</v>
      </c>
      <c r="FP91" s="46">
        <v>0</v>
      </c>
      <c r="FQ91" s="46">
        <v>0</v>
      </c>
      <c r="FR91" s="46">
        <v>0</v>
      </c>
      <c r="FS91" s="46">
        <v>8546.25</v>
      </c>
      <c r="FT91" s="46">
        <v>8100.75</v>
      </c>
      <c r="FU91" s="46">
        <v>0</v>
      </c>
      <c r="FV91" s="46">
        <v>0</v>
      </c>
      <c r="FW91" s="46">
        <v>445.50000000000006</v>
      </c>
      <c r="FX91" s="46">
        <v>0</v>
      </c>
      <c r="FY91" s="46">
        <v>0</v>
      </c>
      <c r="FZ91" s="46">
        <v>0</v>
      </c>
      <c r="GA91" s="46">
        <v>0</v>
      </c>
      <c r="GB91" s="46">
        <v>0</v>
      </c>
      <c r="GC91" s="46">
        <v>0</v>
      </c>
      <c r="GD91" s="46">
        <v>0</v>
      </c>
      <c r="GE91" s="46">
        <v>8546.25</v>
      </c>
      <c r="GF91" s="46">
        <v>8100.75</v>
      </c>
      <c r="GG91" s="46">
        <v>0</v>
      </c>
      <c r="GH91" s="46">
        <v>0</v>
      </c>
      <c r="GI91" s="46">
        <v>445.50000000000006</v>
      </c>
      <c r="GJ91" s="46">
        <v>0</v>
      </c>
      <c r="GK91" s="46">
        <v>0</v>
      </c>
      <c r="GL91" s="46">
        <v>0</v>
      </c>
      <c r="GM91" s="46">
        <v>0</v>
      </c>
      <c r="GO91" s="46">
        <v>41340.957899799098</v>
      </c>
      <c r="GP91" s="46">
        <v>41340.957899799098</v>
      </c>
      <c r="GQ91" s="46">
        <v>0</v>
      </c>
      <c r="GR91" s="46">
        <v>0</v>
      </c>
      <c r="GS91" s="46">
        <v>0</v>
      </c>
      <c r="GT91" s="46">
        <v>0</v>
      </c>
      <c r="GU91" s="46">
        <v>0</v>
      </c>
      <c r="GV91" s="46">
        <v>150</v>
      </c>
      <c r="GW91" s="46">
        <v>41490.957899799098</v>
      </c>
      <c r="GX91" s="46">
        <v>0</v>
      </c>
      <c r="GY91" s="46">
        <v>0</v>
      </c>
      <c r="GZ91" s="46">
        <v>0</v>
      </c>
      <c r="HA91" s="46">
        <v>22500</v>
      </c>
      <c r="HB91" s="46">
        <v>35714.285714285717</v>
      </c>
      <c r="HC91" s="46">
        <v>58214.285714285717</v>
      </c>
      <c r="HD91" s="46">
        <v>16723.32781448662</v>
      </c>
      <c r="HE91" s="46">
        <v>11.762389108499459</v>
      </c>
      <c r="HI91" s="46">
        <v>42502.885379558829</v>
      </c>
      <c r="HJ91" s="46">
        <v>42502.885379558829</v>
      </c>
      <c r="HK91" s="46">
        <v>0</v>
      </c>
      <c r="HL91" s="46">
        <v>0</v>
      </c>
      <c r="HM91" s="46">
        <v>0</v>
      </c>
      <c r="HN91" s="46">
        <v>0</v>
      </c>
      <c r="HO91" s="46">
        <v>0</v>
      </c>
      <c r="HP91" s="46">
        <v>150</v>
      </c>
      <c r="HQ91" s="46">
        <v>42652.885379558829</v>
      </c>
      <c r="HR91" s="46">
        <v>44642.857142857145</v>
      </c>
      <c r="HS91" s="46">
        <v>61366.184957343765</v>
      </c>
      <c r="HT91" s="46">
        <v>18713.299577784936</v>
      </c>
      <c r="HU91" s="46">
        <v>16.366768788352061</v>
      </c>
      <c r="HY91" s="46">
        <v>34251.14976226008</v>
      </c>
      <c r="HZ91" s="46">
        <v>34251.14976226008</v>
      </c>
      <c r="IA91" s="46">
        <v>0</v>
      </c>
      <c r="IB91" s="46">
        <v>0</v>
      </c>
      <c r="IC91" s="46">
        <v>0</v>
      </c>
      <c r="ID91" s="46">
        <v>0</v>
      </c>
      <c r="IE91" s="46">
        <v>0</v>
      </c>
      <c r="IF91" s="46">
        <v>50</v>
      </c>
      <c r="IG91" s="46">
        <v>34301.14976226008</v>
      </c>
      <c r="IH91" s="46">
        <v>34500</v>
      </c>
      <c r="II91" s="46">
        <v>53213.299577784936</v>
      </c>
      <c r="IJ91" s="46">
        <v>18912.149815524856</v>
      </c>
      <c r="IK91" s="46">
        <v>16.540684449300585</v>
      </c>
      <c r="IO91" s="46">
        <v>32403</v>
      </c>
      <c r="IP91" s="46">
        <v>32403</v>
      </c>
      <c r="IQ91" s="46">
        <v>0</v>
      </c>
      <c r="IR91" s="46">
        <v>0</v>
      </c>
      <c r="IS91" s="46">
        <v>1782.0000000000002</v>
      </c>
      <c r="IT91" s="46">
        <v>0</v>
      </c>
      <c r="IU91" s="46">
        <v>0</v>
      </c>
      <c r="IV91" s="46">
        <v>0</v>
      </c>
      <c r="IW91" s="46">
        <v>34185</v>
      </c>
      <c r="IX91" s="46">
        <v>0</v>
      </c>
      <c r="IY91" s="46">
        <v>18912.149815524856</v>
      </c>
      <c r="IZ91" s="46">
        <v>-15272.850184475144</v>
      </c>
      <c r="JA91" s="46">
        <v>-13.403115563383189</v>
      </c>
      <c r="JD91" s="46">
        <v>32542</v>
      </c>
      <c r="JE91" s="46">
        <v>32542</v>
      </c>
      <c r="JF91" s="46">
        <v>0</v>
      </c>
      <c r="JG91" s="46">
        <v>0</v>
      </c>
      <c r="JH91" s="46">
        <v>1371.6000000000001</v>
      </c>
      <c r="JI91" s="46">
        <v>0</v>
      </c>
      <c r="JJ91" s="46">
        <v>0</v>
      </c>
      <c r="JK91" s="46">
        <v>0</v>
      </c>
      <c r="JL91" s="46">
        <v>33913.599999999999</v>
      </c>
      <c r="JM91" s="46">
        <v>0</v>
      </c>
      <c r="JN91" s="46">
        <v>-15272.850184475144</v>
      </c>
      <c r="JO91" s="46">
        <v>-49186.450184475143</v>
      </c>
      <c r="JP91" s="46">
        <v>-43.510376531369545</v>
      </c>
      <c r="JS91" s="46">
        <v>30595</v>
      </c>
      <c r="JT91" s="46">
        <v>30595</v>
      </c>
      <c r="JU91" s="46">
        <v>0</v>
      </c>
      <c r="JV91" s="46">
        <v>0</v>
      </c>
      <c r="JW91" s="46">
        <v>685.80000000000007</v>
      </c>
      <c r="JX91" s="46">
        <v>0</v>
      </c>
      <c r="JY91" s="46">
        <v>0</v>
      </c>
      <c r="JZ91" s="46">
        <v>0</v>
      </c>
      <c r="KA91" s="46">
        <v>31280.799999999999</v>
      </c>
      <c r="KB91" s="46">
        <v>0</v>
      </c>
      <c r="KC91" s="46">
        <v>-49186.450184475143</v>
      </c>
      <c r="KD91" s="46">
        <v>-80467.250184475139</v>
      </c>
      <c r="KE91" s="46">
        <v>-77.172498962119079</v>
      </c>
      <c r="KH91" s="46">
        <v>0</v>
      </c>
      <c r="KI91" s="46">
        <v>0</v>
      </c>
      <c r="KJ91" s="46">
        <v>0</v>
      </c>
      <c r="KK91" s="46">
        <v>0</v>
      </c>
      <c r="KL91" s="46">
        <v>0</v>
      </c>
      <c r="KM91" s="46">
        <v>0</v>
      </c>
      <c r="KN91" s="46">
        <v>0</v>
      </c>
      <c r="KO91" s="46">
        <v>0</v>
      </c>
      <c r="KP91" s="46">
        <v>0</v>
      </c>
      <c r="KQ91" s="46">
        <v>0</v>
      </c>
      <c r="KR91" s="46">
        <v>-80467.250184475139</v>
      </c>
      <c r="KS91" s="46">
        <v>-80467.250184475139</v>
      </c>
      <c r="KT91" s="46">
        <v>0</v>
      </c>
      <c r="KW91" s="46">
        <v>0</v>
      </c>
      <c r="KX91" s="46">
        <v>0</v>
      </c>
      <c r="KY91" s="46">
        <v>0</v>
      </c>
      <c r="KZ91" s="46">
        <v>0</v>
      </c>
      <c r="LA91" s="46">
        <v>0</v>
      </c>
      <c r="LB91" s="46">
        <v>0</v>
      </c>
      <c r="LC91" s="46">
        <v>0</v>
      </c>
      <c r="LD91" s="46">
        <v>0</v>
      </c>
      <c r="LE91" s="46">
        <v>0</v>
      </c>
      <c r="LF91" s="46">
        <v>0</v>
      </c>
      <c r="LG91" s="46">
        <v>-80467.250184475139</v>
      </c>
      <c r="LH91" s="46">
        <v>-80467.250184475139</v>
      </c>
      <c r="LI91" s="46">
        <v>0</v>
      </c>
      <c r="LL91" s="46">
        <v>41490.957899799098</v>
      </c>
      <c r="LM91" s="46">
        <v>42652.885379558829</v>
      </c>
      <c r="LN91" s="46">
        <v>34301.14976226008</v>
      </c>
      <c r="LO91" s="46">
        <v>34185</v>
      </c>
      <c r="LP91" s="46">
        <v>33913.599999999999</v>
      </c>
      <c r="LQ91" s="46">
        <v>31280.799999999999</v>
      </c>
      <c r="LR91" s="46">
        <v>0</v>
      </c>
      <c r="LS91" s="46">
        <v>0</v>
      </c>
      <c r="LT91" s="46">
        <v>217824.39304161799</v>
      </c>
    </row>
    <row r="92" spans="1:334" ht="15" customHeight="1">
      <c r="A92" s="74">
        <v>310001991</v>
      </c>
      <c r="B92" s="74">
        <v>310001991</v>
      </c>
      <c r="C92" s="46" t="s">
        <v>48</v>
      </c>
      <c r="D92" s="98">
        <v>44800</v>
      </c>
      <c r="E92" s="98">
        <v>0</v>
      </c>
      <c r="F92" s="98"/>
      <c r="G92" s="98">
        <v>9733.1688239979176</v>
      </c>
      <c r="H92" s="98">
        <v>9673.1688239979176</v>
      </c>
      <c r="I92" s="98">
        <v>0</v>
      </c>
      <c r="J92" s="98">
        <v>0</v>
      </c>
      <c r="K92" s="98">
        <v>0</v>
      </c>
      <c r="L92" s="98">
        <v>0</v>
      </c>
      <c r="M92" s="98">
        <v>0</v>
      </c>
      <c r="N92" s="98">
        <v>60</v>
      </c>
      <c r="O92" s="98"/>
      <c r="P92" s="98"/>
      <c r="Q92" s="98">
        <v>0</v>
      </c>
      <c r="R92" s="98"/>
      <c r="S92" s="98">
        <v>9735.0041657727015</v>
      </c>
      <c r="T92" s="98">
        <v>9675.0041657727015</v>
      </c>
      <c r="U92" s="98">
        <v>0</v>
      </c>
      <c r="V92" s="98">
        <v>0</v>
      </c>
      <c r="W92" s="98">
        <v>0</v>
      </c>
      <c r="X92" s="98">
        <v>0</v>
      </c>
      <c r="Y92" s="98">
        <v>0</v>
      </c>
      <c r="Z92" s="98">
        <v>60</v>
      </c>
      <c r="AA92" s="98"/>
      <c r="AB92" s="98"/>
      <c r="AC92" s="98">
        <v>0</v>
      </c>
      <c r="AD92" s="98"/>
      <c r="AE92" s="98">
        <v>6481.5094776489223</v>
      </c>
      <c r="AF92" s="98">
        <v>6481.5094776489223</v>
      </c>
      <c r="AG92" s="98">
        <v>0</v>
      </c>
      <c r="AH92" s="98">
        <v>0</v>
      </c>
      <c r="AI92" s="98">
        <v>0</v>
      </c>
      <c r="AJ92" s="98">
        <v>0</v>
      </c>
      <c r="AK92" s="98">
        <v>0</v>
      </c>
      <c r="AL92" s="98">
        <v>0</v>
      </c>
      <c r="AM92" s="98"/>
      <c r="AN92" s="98"/>
      <c r="AO92" s="98">
        <v>4464.2857142857147</v>
      </c>
      <c r="AP92" s="98"/>
      <c r="AQ92" s="98">
        <v>7296.4012256529213</v>
      </c>
      <c r="AR92" s="98">
        <v>7296.4012256529213</v>
      </c>
      <c r="AS92" s="98">
        <v>0</v>
      </c>
      <c r="AT92" s="98">
        <v>0</v>
      </c>
      <c r="AU92" s="98">
        <v>0</v>
      </c>
      <c r="AV92" s="98">
        <v>0</v>
      </c>
      <c r="AW92" s="98">
        <v>0</v>
      </c>
      <c r="AX92" s="98">
        <v>0</v>
      </c>
      <c r="AY92" s="98"/>
      <c r="AZ92" s="98"/>
      <c r="BA92" s="98">
        <v>0</v>
      </c>
      <c r="BB92" s="98"/>
      <c r="BC92" s="98">
        <v>7421.7352652237551</v>
      </c>
      <c r="BD92" s="98">
        <v>7349.7352652237551</v>
      </c>
      <c r="BE92" s="98">
        <v>0</v>
      </c>
      <c r="BF92" s="98">
        <v>0</v>
      </c>
      <c r="BG92" s="98">
        <v>0</v>
      </c>
      <c r="BH92" s="98">
        <v>0</v>
      </c>
      <c r="BI92" s="98">
        <v>0</v>
      </c>
      <c r="BJ92" s="98">
        <v>72</v>
      </c>
      <c r="BK92" s="98"/>
      <c r="BL92" s="98"/>
      <c r="BM92" s="46">
        <v>40178.571428571428</v>
      </c>
      <c r="BO92" s="98">
        <v>10888.346237482732</v>
      </c>
      <c r="BP92" s="98">
        <v>10816.346237482732</v>
      </c>
      <c r="BQ92" s="98">
        <v>0</v>
      </c>
      <c r="BR92" s="46">
        <v>0</v>
      </c>
      <c r="BS92" s="46">
        <v>0</v>
      </c>
      <c r="BT92" s="46">
        <v>0</v>
      </c>
      <c r="BU92" s="46">
        <v>0</v>
      </c>
      <c r="BV92" s="46">
        <v>72</v>
      </c>
      <c r="BY92" s="46">
        <v>0</v>
      </c>
      <c r="CA92" s="98">
        <v>6341.1262729038835</v>
      </c>
      <c r="CB92" s="98">
        <v>6341.1262729038835</v>
      </c>
      <c r="CC92" s="98">
        <v>0</v>
      </c>
      <c r="CD92" s="46">
        <v>0</v>
      </c>
      <c r="CE92" s="46">
        <v>0</v>
      </c>
      <c r="CF92" s="46">
        <v>0</v>
      </c>
      <c r="CG92" s="46">
        <v>0</v>
      </c>
      <c r="CH92" s="46">
        <v>0</v>
      </c>
      <c r="CK92" s="46">
        <v>0</v>
      </c>
      <c r="CM92" s="98">
        <v>13785.778230012218</v>
      </c>
      <c r="CN92" s="98">
        <v>13785.778230012218</v>
      </c>
      <c r="CO92" s="98">
        <v>0</v>
      </c>
      <c r="CP92" s="46">
        <v>0</v>
      </c>
      <c r="CQ92" s="46">
        <v>0</v>
      </c>
      <c r="CR92" s="46">
        <v>0</v>
      </c>
      <c r="CS92" s="46">
        <v>0</v>
      </c>
      <c r="CT92" s="46">
        <v>0</v>
      </c>
      <c r="CW92" s="46">
        <v>41071.428571428572</v>
      </c>
      <c r="CY92" s="98">
        <v>15984.226858533057</v>
      </c>
      <c r="CZ92" s="98">
        <v>15979.226858533057</v>
      </c>
      <c r="DA92" s="98">
        <v>0</v>
      </c>
      <c r="DB92" s="46">
        <v>0</v>
      </c>
      <c r="DC92" s="46">
        <v>0</v>
      </c>
      <c r="DD92" s="46">
        <v>0</v>
      </c>
      <c r="DE92" s="46">
        <v>0</v>
      </c>
      <c r="DF92" s="46">
        <v>5</v>
      </c>
      <c r="DI92" s="98">
        <v>0</v>
      </c>
      <c r="DJ92" s="98"/>
      <c r="DK92" s="98">
        <v>9076.2268585330567</v>
      </c>
      <c r="DL92" s="46">
        <v>9071.2268585330567</v>
      </c>
      <c r="DM92" s="46">
        <v>0</v>
      </c>
      <c r="DN92" s="46">
        <v>0</v>
      </c>
      <c r="DO92" s="46">
        <v>0</v>
      </c>
      <c r="DP92" s="46">
        <v>0</v>
      </c>
      <c r="DQ92" s="46">
        <v>0</v>
      </c>
      <c r="DR92" s="98">
        <v>5</v>
      </c>
      <c r="DS92" s="98"/>
      <c r="DU92" s="46">
        <v>0</v>
      </c>
      <c r="DW92" s="46">
        <v>9061.1584867512756</v>
      </c>
      <c r="DX92" s="46">
        <v>9056.1584867512756</v>
      </c>
      <c r="DY92" s="46">
        <v>0</v>
      </c>
      <c r="DZ92" s="46">
        <v>0</v>
      </c>
      <c r="EA92" s="46">
        <v>0</v>
      </c>
      <c r="EB92" s="46">
        <v>0</v>
      </c>
      <c r="EC92" s="46">
        <v>0</v>
      </c>
      <c r="ED92" s="46">
        <v>5</v>
      </c>
      <c r="EG92" s="46">
        <v>0</v>
      </c>
      <c r="EI92" s="46">
        <v>6777.6530509543472</v>
      </c>
      <c r="EJ92" s="46">
        <v>6772.6530509543472</v>
      </c>
      <c r="EK92" s="46">
        <v>0</v>
      </c>
      <c r="EL92" s="46">
        <v>0</v>
      </c>
      <c r="EM92" s="46">
        <v>0</v>
      </c>
      <c r="EN92" s="46">
        <v>0</v>
      </c>
      <c r="EO92" s="46">
        <v>0</v>
      </c>
      <c r="EP92" s="46">
        <v>5</v>
      </c>
      <c r="ES92" s="46">
        <v>0</v>
      </c>
      <c r="EU92" s="46">
        <v>6662</v>
      </c>
      <c r="EV92" s="46">
        <v>6662</v>
      </c>
      <c r="EW92" s="46">
        <v>0</v>
      </c>
      <c r="EX92" s="46">
        <v>0</v>
      </c>
      <c r="EY92" s="46">
        <v>0</v>
      </c>
      <c r="EZ92" s="46">
        <v>0</v>
      </c>
      <c r="FE92" s="46">
        <v>0</v>
      </c>
      <c r="FG92" s="46">
        <v>6662</v>
      </c>
      <c r="FH92" s="46">
        <v>6662</v>
      </c>
      <c r="FI92" s="98">
        <v>0</v>
      </c>
      <c r="FJ92" s="98">
        <v>0</v>
      </c>
      <c r="FK92" s="46">
        <v>0</v>
      </c>
      <c r="FL92" s="46">
        <v>0</v>
      </c>
      <c r="FQ92" s="46">
        <v>0</v>
      </c>
      <c r="FS92" s="46">
        <v>6662</v>
      </c>
      <c r="FT92" s="46">
        <v>6662</v>
      </c>
      <c r="FU92" s="46">
        <v>0</v>
      </c>
      <c r="FV92" s="46">
        <v>0</v>
      </c>
      <c r="FW92" s="46">
        <v>0</v>
      </c>
      <c r="FX92" s="46">
        <v>0</v>
      </c>
      <c r="GC92" s="46">
        <v>0</v>
      </c>
      <c r="GE92" s="46">
        <v>6662</v>
      </c>
      <c r="GF92" s="46">
        <v>6662</v>
      </c>
      <c r="GG92" s="46">
        <v>0</v>
      </c>
      <c r="GH92" s="46">
        <v>0</v>
      </c>
      <c r="GI92" s="46">
        <v>0</v>
      </c>
      <c r="GJ92" s="46">
        <v>0</v>
      </c>
      <c r="GO92" s="46">
        <v>33126.083693072462</v>
      </c>
      <c r="GP92" s="46">
        <v>33126.083693072462</v>
      </c>
      <c r="GQ92" s="46">
        <v>0</v>
      </c>
      <c r="GR92" s="46">
        <v>0</v>
      </c>
      <c r="GS92" s="46">
        <v>0</v>
      </c>
      <c r="GT92" s="46">
        <v>0</v>
      </c>
      <c r="GU92" s="46">
        <v>0</v>
      </c>
      <c r="GV92" s="46">
        <v>120</v>
      </c>
      <c r="GW92" s="46">
        <v>33246.083693072462</v>
      </c>
      <c r="GX92" s="46">
        <v>0</v>
      </c>
      <c r="HA92" s="46">
        <v>44800</v>
      </c>
      <c r="HB92" s="46">
        <v>4464.2857142857147</v>
      </c>
      <c r="HC92" s="46">
        <v>49264.285714285717</v>
      </c>
      <c r="HD92" s="46">
        <v>16018.202021213256</v>
      </c>
      <c r="HE92" s="46">
        <v>12.502178515404488</v>
      </c>
      <c r="HF92" s="46">
        <v>45403</v>
      </c>
      <c r="HG92" s="46">
        <v>45423</v>
      </c>
      <c r="HI92" s="46">
        <v>38292.986005622588</v>
      </c>
      <c r="HJ92" s="46">
        <v>38292.986005622588</v>
      </c>
      <c r="HK92" s="46">
        <v>0</v>
      </c>
      <c r="HL92" s="46">
        <v>0</v>
      </c>
      <c r="HM92" s="46">
        <v>0</v>
      </c>
      <c r="HN92" s="46">
        <v>0</v>
      </c>
      <c r="HO92" s="46">
        <v>0</v>
      </c>
      <c r="HP92" s="46">
        <v>144</v>
      </c>
      <c r="HQ92" s="46">
        <v>38436.986005622588</v>
      </c>
      <c r="HR92" s="46">
        <v>40178.571428571428</v>
      </c>
      <c r="HS92" s="46">
        <v>56196.773449784683</v>
      </c>
      <c r="HT92" s="46">
        <v>17759.787444162095</v>
      </c>
      <c r="HU92" s="46">
        <v>13.026972978755445</v>
      </c>
      <c r="HV92" s="46">
        <v>45423</v>
      </c>
      <c r="HW92" s="46">
        <v>45450</v>
      </c>
      <c r="HY92" s="46">
        <v>40879.265254771737</v>
      </c>
      <c r="HZ92" s="46">
        <v>40879.265254771737</v>
      </c>
      <c r="IA92" s="46">
        <v>0</v>
      </c>
      <c r="IB92" s="46">
        <v>0</v>
      </c>
      <c r="IC92" s="46">
        <v>0</v>
      </c>
      <c r="ID92" s="46">
        <v>0</v>
      </c>
      <c r="IE92" s="46">
        <v>0</v>
      </c>
      <c r="IF92" s="46">
        <v>20</v>
      </c>
      <c r="IG92" s="46">
        <v>40899.265254771737</v>
      </c>
      <c r="IH92" s="46">
        <v>41071.428571428572</v>
      </c>
      <c r="II92" s="46">
        <v>58831.216015590668</v>
      </c>
      <c r="IJ92" s="46">
        <v>17931.950760818931</v>
      </c>
      <c r="IK92" s="46">
        <v>13.153256408727392</v>
      </c>
      <c r="IO92" s="46">
        <v>26648</v>
      </c>
      <c r="IP92" s="46">
        <v>26648</v>
      </c>
      <c r="IQ92" s="46">
        <v>0</v>
      </c>
      <c r="IR92" s="46">
        <v>0</v>
      </c>
      <c r="IS92" s="46">
        <v>0</v>
      </c>
      <c r="IT92" s="46">
        <v>0</v>
      </c>
      <c r="IU92" s="46">
        <v>0</v>
      </c>
      <c r="IV92" s="46">
        <v>0</v>
      </c>
      <c r="IW92" s="46">
        <v>26648</v>
      </c>
      <c r="IY92" s="46">
        <v>17931.950760818931</v>
      </c>
      <c r="IZ92" s="46">
        <v>-8716.0492391810694</v>
      </c>
      <c r="JA92" s="46">
        <v>-9.8124240909423612</v>
      </c>
      <c r="JD92" s="46">
        <v>26641</v>
      </c>
      <c r="JE92" s="46">
        <v>26641</v>
      </c>
      <c r="JF92" s="46">
        <v>0</v>
      </c>
      <c r="JG92" s="46">
        <v>0</v>
      </c>
      <c r="JH92" s="46">
        <v>0</v>
      </c>
      <c r="JI92" s="46" t="s">
        <v>1086</v>
      </c>
      <c r="JL92" s="46">
        <v>26641</v>
      </c>
      <c r="JN92" s="46">
        <v>-8716.0492391810694</v>
      </c>
      <c r="JO92" s="46">
        <v>-35357.049239181069</v>
      </c>
      <c r="JP92" s="46">
        <v>-39.815002333825014</v>
      </c>
      <c r="JS92" s="46">
        <v>25206</v>
      </c>
      <c r="JT92" s="46">
        <v>25206</v>
      </c>
      <c r="JU92" s="46">
        <v>0</v>
      </c>
      <c r="JV92" s="46">
        <v>0</v>
      </c>
      <c r="JW92" s="46">
        <v>0</v>
      </c>
      <c r="KA92" s="46">
        <v>25206</v>
      </c>
      <c r="KC92" s="46">
        <v>-35357.049239181069</v>
      </c>
      <c r="KD92" s="46">
        <v>-60563.049239181069</v>
      </c>
      <c r="KE92" s="46">
        <v>-72.081705830970094</v>
      </c>
      <c r="KH92" s="46">
        <v>0</v>
      </c>
      <c r="KI92" s="46">
        <v>0</v>
      </c>
      <c r="KJ92" s="46">
        <v>0</v>
      </c>
      <c r="KK92" s="46">
        <v>0</v>
      </c>
      <c r="KL92" s="46">
        <v>0</v>
      </c>
      <c r="KP92" s="46">
        <v>0</v>
      </c>
      <c r="KR92" s="46">
        <v>-60563.049239181069</v>
      </c>
      <c r="KS92" s="46">
        <v>-60563.049239181069</v>
      </c>
      <c r="KT92" s="46">
        <v>0</v>
      </c>
      <c r="KW92" s="46">
        <v>0</v>
      </c>
      <c r="KX92" s="46">
        <v>0</v>
      </c>
      <c r="KY92" s="46">
        <v>0</v>
      </c>
      <c r="KZ92" s="46">
        <v>0</v>
      </c>
      <c r="LA92" s="46">
        <v>0</v>
      </c>
      <c r="LE92" s="46">
        <v>0</v>
      </c>
      <c r="LG92" s="46">
        <v>-60563.049239181069</v>
      </c>
      <c r="LH92" s="46">
        <v>-60563.049239181069</v>
      </c>
      <c r="LI92" s="46">
        <v>0</v>
      </c>
      <c r="LL92" s="46">
        <v>33246.083693072462</v>
      </c>
      <c r="LM92" s="46">
        <v>38436.986005622588</v>
      </c>
      <c r="LN92" s="46">
        <v>40899.265254771737</v>
      </c>
      <c r="LO92" s="46">
        <v>26648</v>
      </c>
      <c r="LP92" s="46">
        <v>26641</v>
      </c>
      <c r="LQ92" s="46">
        <v>25206</v>
      </c>
      <c r="LR92" s="46">
        <v>0</v>
      </c>
      <c r="LS92" s="46">
        <v>0</v>
      </c>
      <c r="LT92" s="46">
        <v>191077.33495346678</v>
      </c>
      <c r="LV92" s="46" t="s">
        <v>329</v>
      </c>
    </row>
    <row r="93" spans="1:334" ht="15" customHeight="1">
      <c r="A93" s="74">
        <v>310001992</v>
      </c>
      <c r="B93" s="74">
        <v>310001992</v>
      </c>
      <c r="C93" s="46" t="s">
        <v>49</v>
      </c>
      <c r="D93" s="98">
        <v>0</v>
      </c>
      <c r="E93" s="98">
        <v>0</v>
      </c>
      <c r="F93" s="98"/>
      <c r="G93" s="98">
        <v>0</v>
      </c>
      <c r="H93" s="98">
        <v>0</v>
      </c>
      <c r="I93" s="98">
        <v>0</v>
      </c>
      <c r="J93" s="98">
        <v>0</v>
      </c>
      <c r="K93" s="98">
        <v>0</v>
      </c>
      <c r="L93" s="98">
        <v>0</v>
      </c>
      <c r="M93" s="98">
        <v>0</v>
      </c>
      <c r="N93" s="98">
        <v>0</v>
      </c>
      <c r="O93" s="98"/>
      <c r="P93" s="98"/>
      <c r="Q93" s="98">
        <v>0</v>
      </c>
      <c r="R93" s="98"/>
      <c r="S93" s="98">
        <v>0</v>
      </c>
      <c r="T93" s="98">
        <v>0</v>
      </c>
      <c r="U93" s="98">
        <v>0</v>
      </c>
      <c r="V93" s="98">
        <v>0</v>
      </c>
      <c r="W93" s="98">
        <v>0</v>
      </c>
      <c r="X93" s="98">
        <v>0</v>
      </c>
      <c r="Y93" s="98">
        <v>0</v>
      </c>
      <c r="Z93" s="98">
        <v>0</v>
      </c>
      <c r="AA93" s="98"/>
      <c r="AB93" s="98"/>
      <c r="AC93" s="98">
        <v>0</v>
      </c>
      <c r="AD93" s="98"/>
      <c r="AE93" s="98">
        <v>0</v>
      </c>
      <c r="AF93" s="98">
        <v>0</v>
      </c>
      <c r="AG93" s="98">
        <v>0</v>
      </c>
      <c r="AH93" s="98">
        <v>0</v>
      </c>
      <c r="AI93" s="98">
        <v>0</v>
      </c>
      <c r="AJ93" s="98">
        <v>0</v>
      </c>
      <c r="AK93" s="98">
        <v>0</v>
      </c>
      <c r="AL93" s="98">
        <v>0</v>
      </c>
      <c r="AM93" s="98"/>
      <c r="AN93" s="98"/>
      <c r="AO93" s="98">
        <v>0</v>
      </c>
      <c r="AP93" s="98"/>
      <c r="AQ93" s="98">
        <v>0</v>
      </c>
      <c r="AR93" s="98">
        <v>0</v>
      </c>
      <c r="AS93" s="98">
        <v>0</v>
      </c>
      <c r="AT93" s="98">
        <v>0</v>
      </c>
      <c r="AU93" s="98">
        <v>0</v>
      </c>
      <c r="AV93" s="98">
        <v>0</v>
      </c>
      <c r="AW93" s="98">
        <v>0</v>
      </c>
      <c r="AX93" s="98">
        <v>0</v>
      </c>
      <c r="AY93" s="98"/>
      <c r="AZ93" s="98"/>
      <c r="BA93" s="98">
        <v>0</v>
      </c>
      <c r="BB93" s="98"/>
      <c r="BC93" s="98">
        <v>0</v>
      </c>
      <c r="BD93" s="98">
        <v>0</v>
      </c>
      <c r="BE93" s="98">
        <v>0</v>
      </c>
      <c r="BF93" s="98">
        <v>0</v>
      </c>
      <c r="BG93" s="98">
        <v>0</v>
      </c>
      <c r="BH93" s="98">
        <v>0</v>
      </c>
      <c r="BI93" s="98">
        <v>0</v>
      </c>
      <c r="BJ93" s="98">
        <v>0</v>
      </c>
      <c r="BK93" s="98"/>
      <c r="BL93" s="98"/>
      <c r="BM93" s="46">
        <v>0</v>
      </c>
      <c r="BO93" s="98">
        <v>0</v>
      </c>
      <c r="BP93" s="98">
        <v>0</v>
      </c>
      <c r="BQ93" s="98">
        <v>0</v>
      </c>
      <c r="BR93" s="46">
        <v>0</v>
      </c>
      <c r="BS93" s="46">
        <v>0</v>
      </c>
      <c r="BT93" s="46">
        <v>0</v>
      </c>
      <c r="BU93" s="46">
        <v>0</v>
      </c>
      <c r="BV93" s="46">
        <v>0</v>
      </c>
      <c r="BY93" s="46">
        <v>0</v>
      </c>
      <c r="CA93" s="98">
        <v>0</v>
      </c>
      <c r="CB93" s="98">
        <v>0</v>
      </c>
      <c r="CC93" s="98">
        <v>0</v>
      </c>
      <c r="CD93" s="46">
        <v>0</v>
      </c>
      <c r="CE93" s="46">
        <v>0</v>
      </c>
      <c r="CF93" s="46">
        <v>0</v>
      </c>
      <c r="CG93" s="46">
        <v>0</v>
      </c>
      <c r="CH93" s="46">
        <v>0</v>
      </c>
      <c r="CK93" s="46">
        <v>0</v>
      </c>
      <c r="CM93" s="98">
        <v>0</v>
      </c>
      <c r="CN93" s="98">
        <v>0</v>
      </c>
      <c r="CO93" s="98">
        <v>0</v>
      </c>
      <c r="CP93" s="46">
        <v>0</v>
      </c>
      <c r="CQ93" s="46">
        <v>0</v>
      </c>
      <c r="CR93" s="46">
        <v>0</v>
      </c>
      <c r="CS93" s="46">
        <v>0</v>
      </c>
      <c r="CT93" s="46">
        <v>0</v>
      </c>
      <c r="CW93" s="46">
        <v>0</v>
      </c>
      <c r="CY93" s="98">
        <v>0</v>
      </c>
      <c r="CZ93" s="98">
        <v>0</v>
      </c>
      <c r="DA93" s="98">
        <v>0</v>
      </c>
      <c r="DB93" s="46">
        <v>0</v>
      </c>
      <c r="DC93" s="46">
        <v>0</v>
      </c>
      <c r="DD93" s="46">
        <v>0</v>
      </c>
      <c r="DE93" s="46">
        <v>0</v>
      </c>
      <c r="DF93" s="46">
        <v>0</v>
      </c>
      <c r="DI93" s="98">
        <v>0</v>
      </c>
      <c r="DJ93" s="98"/>
      <c r="DK93" s="98">
        <v>0</v>
      </c>
      <c r="DL93" s="46">
        <v>0</v>
      </c>
      <c r="DM93" s="46">
        <v>0</v>
      </c>
      <c r="DN93" s="46">
        <v>0</v>
      </c>
      <c r="DO93" s="46">
        <v>0</v>
      </c>
      <c r="DP93" s="46">
        <v>0</v>
      </c>
      <c r="DQ93" s="46">
        <v>0</v>
      </c>
      <c r="DR93" s="98">
        <v>0</v>
      </c>
      <c r="DS93" s="98"/>
      <c r="DU93" s="46">
        <v>0</v>
      </c>
      <c r="DW93" s="46">
        <v>0</v>
      </c>
      <c r="DX93" s="46">
        <v>0</v>
      </c>
      <c r="DY93" s="46">
        <v>0</v>
      </c>
      <c r="DZ93" s="46">
        <v>0</v>
      </c>
      <c r="EA93" s="46">
        <v>0</v>
      </c>
      <c r="EB93" s="46">
        <v>0</v>
      </c>
      <c r="EC93" s="46">
        <v>0</v>
      </c>
      <c r="ED93" s="46">
        <v>0</v>
      </c>
      <c r="EG93" s="46">
        <v>0</v>
      </c>
      <c r="EI93" s="46">
        <v>0</v>
      </c>
      <c r="EJ93" s="46">
        <v>0</v>
      </c>
      <c r="EK93" s="46">
        <v>0</v>
      </c>
      <c r="EL93" s="46">
        <v>0</v>
      </c>
      <c r="EM93" s="46">
        <v>0</v>
      </c>
      <c r="EN93" s="46">
        <v>0</v>
      </c>
      <c r="EO93" s="46">
        <v>0</v>
      </c>
      <c r="EP93" s="46">
        <v>0</v>
      </c>
      <c r="ES93" s="46">
        <v>0</v>
      </c>
      <c r="EU93" s="46">
        <v>0</v>
      </c>
      <c r="EV93" s="46">
        <v>0</v>
      </c>
      <c r="EW93" s="46">
        <v>0</v>
      </c>
      <c r="EX93" s="46">
        <v>0</v>
      </c>
      <c r="EY93" s="46">
        <v>0</v>
      </c>
      <c r="EZ93" s="46">
        <v>0</v>
      </c>
      <c r="FE93" s="46">
        <v>0</v>
      </c>
      <c r="FG93" s="46">
        <v>0</v>
      </c>
      <c r="FH93" s="46">
        <v>0</v>
      </c>
      <c r="FI93" s="98">
        <v>0</v>
      </c>
      <c r="FJ93" s="98">
        <v>0</v>
      </c>
      <c r="FK93" s="46">
        <v>0</v>
      </c>
      <c r="FL93" s="46">
        <v>0</v>
      </c>
      <c r="FQ93" s="46">
        <v>0</v>
      </c>
      <c r="FS93" s="46">
        <v>0</v>
      </c>
      <c r="FT93" s="46">
        <v>0</v>
      </c>
      <c r="FU93" s="46">
        <v>0</v>
      </c>
      <c r="FV93" s="46">
        <v>0</v>
      </c>
      <c r="FW93" s="46">
        <v>0</v>
      </c>
      <c r="FX93" s="46">
        <v>0</v>
      </c>
      <c r="GC93" s="46">
        <v>0</v>
      </c>
      <c r="GE93" s="46">
        <v>0</v>
      </c>
      <c r="GF93" s="46">
        <v>0</v>
      </c>
      <c r="GG93" s="46">
        <v>0</v>
      </c>
      <c r="GH93" s="46">
        <v>0</v>
      </c>
      <c r="GI93" s="46">
        <v>0</v>
      </c>
      <c r="GJ93" s="46">
        <v>0</v>
      </c>
      <c r="GO93" s="46">
        <v>0</v>
      </c>
      <c r="GP93" s="46">
        <v>0</v>
      </c>
      <c r="GQ93" s="46">
        <v>0</v>
      </c>
      <c r="GR93" s="46">
        <v>0</v>
      </c>
      <c r="GS93" s="46">
        <v>0</v>
      </c>
      <c r="GT93" s="46">
        <v>0</v>
      </c>
      <c r="GU93" s="46">
        <v>0</v>
      </c>
      <c r="GV93" s="46">
        <v>0</v>
      </c>
      <c r="GW93" s="46">
        <v>0</v>
      </c>
      <c r="GX93" s="46">
        <v>0</v>
      </c>
      <c r="GY93" s="46">
        <v>0</v>
      </c>
      <c r="HA93" s="46">
        <v>0</v>
      </c>
      <c r="HB93" s="46">
        <v>0</v>
      </c>
      <c r="HC93" s="46">
        <v>0</v>
      </c>
      <c r="HD93" s="46">
        <v>0</v>
      </c>
      <c r="HE93" s="46">
        <v>0</v>
      </c>
      <c r="HI93" s="46">
        <v>0</v>
      </c>
      <c r="HJ93" s="46">
        <v>0</v>
      </c>
      <c r="HK93" s="46">
        <v>0</v>
      </c>
      <c r="HL93" s="46">
        <v>0</v>
      </c>
      <c r="HM93" s="46">
        <v>0</v>
      </c>
      <c r="HN93" s="46">
        <v>0</v>
      </c>
      <c r="HO93" s="46">
        <v>0</v>
      </c>
      <c r="HP93" s="46">
        <v>0</v>
      </c>
      <c r="HQ93" s="46">
        <v>0</v>
      </c>
      <c r="HR93" s="46">
        <v>0</v>
      </c>
      <c r="HS93" s="46">
        <v>0</v>
      </c>
      <c r="HT93" s="46">
        <v>0</v>
      </c>
      <c r="HU93" s="46">
        <v>0</v>
      </c>
      <c r="HY93" s="46">
        <v>0</v>
      </c>
      <c r="HZ93" s="46">
        <v>0</v>
      </c>
      <c r="IA93" s="46">
        <v>0</v>
      </c>
      <c r="IB93" s="46">
        <v>0</v>
      </c>
      <c r="IC93" s="46">
        <v>0</v>
      </c>
      <c r="ID93" s="46">
        <v>0</v>
      </c>
      <c r="IE93" s="46">
        <v>0</v>
      </c>
      <c r="IF93" s="46">
        <v>0</v>
      </c>
      <c r="IG93" s="46">
        <v>0</v>
      </c>
      <c r="IH93" s="46">
        <v>0</v>
      </c>
      <c r="II93" s="46">
        <v>0</v>
      </c>
      <c r="IJ93" s="46">
        <v>0</v>
      </c>
      <c r="IK93" s="46">
        <v>0</v>
      </c>
      <c r="IO93" s="46">
        <v>0</v>
      </c>
      <c r="IP93" s="46">
        <v>0</v>
      </c>
      <c r="IQ93" s="46">
        <v>0</v>
      </c>
      <c r="IR93" s="46">
        <v>0</v>
      </c>
      <c r="IS93" s="46">
        <v>0</v>
      </c>
      <c r="IT93" s="46">
        <v>0</v>
      </c>
      <c r="IU93" s="46">
        <v>0</v>
      </c>
      <c r="IV93" s="46">
        <v>0</v>
      </c>
      <c r="IW93" s="46">
        <v>0</v>
      </c>
      <c r="IY93" s="46">
        <v>0</v>
      </c>
      <c r="IZ93" s="46">
        <v>0</v>
      </c>
      <c r="JA93" s="46">
        <v>0</v>
      </c>
      <c r="JD93" s="46">
        <v>0</v>
      </c>
      <c r="JE93" s="46">
        <v>0</v>
      </c>
      <c r="JF93" s="46">
        <v>0</v>
      </c>
      <c r="JG93" s="46">
        <v>0</v>
      </c>
      <c r="JH93" s="46">
        <v>0</v>
      </c>
      <c r="JI93" s="46" t="s">
        <v>1086</v>
      </c>
      <c r="JK93" s="46">
        <v>0</v>
      </c>
      <c r="JL93" s="46">
        <v>0</v>
      </c>
      <c r="JN93" s="46">
        <v>0</v>
      </c>
      <c r="JO93" s="46">
        <v>0</v>
      </c>
      <c r="JP93" s="46">
        <v>0</v>
      </c>
      <c r="JS93" s="46">
        <v>0</v>
      </c>
      <c r="JT93" s="46">
        <v>0</v>
      </c>
      <c r="JV93" s="46">
        <v>0</v>
      </c>
      <c r="JW93" s="46">
        <v>0</v>
      </c>
      <c r="KA93" s="46">
        <v>0</v>
      </c>
      <c r="KC93" s="46">
        <v>0</v>
      </c>
      <c r="KD93" s="46">
        <v>0</v>
      </c>
      <c r="KE93" s="46">
        <v>0</v>
      </c>
      <c r="KH93" s="46">
        <v>0</v>
      </c>
      <c r="KI93" s="46">
        <v>0</v>
      </c>
      <c r="KK93" s="46">
        <v>0</v>
      </c>
      <c r="KL93" s="46">
        <v>0</v>
      </c>
      <c r="KP93" s="46">
        <v>0</v>
      </c>
      <c r="KR93" s="46">
        <v>0</v>
      </c>
      <c r="KS93" s="46">
        <v>0</v>
      </c>
      <c r="KT93" s="46">
        <v>0</v>
      </c>
      <c r="KW93" s="46">
        <v>0</v>
      </c>
      <c r="KX93" s="46">
        <v>0</v>
      </c>
      <c r="KY93" s="46">
        <v>0</v>
      </c>
      <c r="KZ93" s="46">
        <v>0</v>
      </c>
      <c r="LA93" s="46">
        <v>0</v>
      </c>
      <c r="LE93" s="46">
        <v>0</v>
      </c>
      <c r="LG93" s="46">
        <v>0</v>
      </c>
      <c r="LH93" s="46">
        <v>0</v>
      </c>
      <c r="LI93" s="46">
        <v>0</v>
      </c>
      <c r="LL93" s="46">
        <v>0</v>
      </c>
      <c r="LM93" s="46">
        <v>0</v>
      </c>
      <c r="LN93" s="46">
        <v>0</v>
      </c>
      <c r="LO93" s="46">
        <v>0</v>
      </c>
      <c r="LP93" s="46">
        <v>0</v>
      </c>
      <c r="LQ93" s="46">
        <v>0</v>
      </c>
      <c r="LR93" s="46">
        <v>0</v>
      </c>
      <c r="LS93" s="46">
        <v>0</v>
      </c>
      <c r="LT93" s="46">
        <v>0</v>
      </c>
      <c r="LV93" s="46" t="s">
        <v>329</v>
      </c>
    </row>
    <row r="94" spans="1:334" ht="15" customHeight="1">
      <c r="A94" s="74">
        <v>310002559</v>
      </c>
      <c r="B94" s="74" t="s">
        <v>365</v>
      </c>
      <c r="C94" s="46" t="s">
        <v>366</v>
      </c>
      <c r="D94" s="98">
        <v>1620</v>
      </c>
      <c r="E94" s="98">
        <v>0</v>
      </c>
      <c r="F94" s="98"/>
      <c r="G94" s="98">
        <v>0</v>
      </c>
      <c r="H94" s="98">
        <v>0</v>
      </c>
      <c r="I94" s="98">
        <v>0</v>
      </c>
      <c r="J94" s="98">
        <v>0</v>
      </c>
      <c r="K94" s="98">
        <v>0</v>
      </c>
      <c r="L94" s="98">
        <v>0</v>
      </c>
      <c r="M94" s="98">
        <v>0</v>
      </c>
      <c r="N94" s="98">
        <v>0</v>
      </c>
      <c r="O94" s="98"/>
      <c r="P94" s="98"/>
      <c r="Q94" s="98">
        <v>0</v>
      </c>
      <c r="R94" s="98"/>
      <c r="S94" s="98">
        <v>0</v>
      </c>
      <c r="T94" s="98">
        <v>0</v>
      </c>
      <c r="U94" s="98">
        <v>0</v>
      </c>
      <c r="V94" s="98">
        <v>0</v>
      </c>
      <c r="W94" s="98">
        <v>0</v>
      </c>
      <c r="X94" s="98">
        <v>0</v>
      </c>
      <c r="Y94" s="98">
        <v>0</v>
      </c>
      <c r="Z94" s="98">
        <v>0</v>
      </c>
      <c r="AA94" s="98"/>
      <c r="AB94" s="98"/>
      <c r="AC94" s="98">
        <v>0</v>
      </c>
      <c r="AD94" s="98"/>
      <c r="AE94" s="98">
        <v>0</v>
      </c>
      <c r="AF94" s="98">
        <v>0</v>
      </c>
      <c r="AG94" s="98">
        <v>0</v>
      </c>
      <c r="AH94" s="98">
        <v>0</v>
      </c>
      <c r="AI94" s="98">
        <v>0</v>
      </c>
      <c r="AJ94" s="98">
        <v>0</v>
      </c>
      <c r="AK94" s="98">
        <v>0</v>
      </c>
      <c r="AL94" s="98">
        <v>0</v>
      </c>
      <c r="AM94" s="98"/>
      <c r="AN94" s="98"/>
      <c r="AO94" s="98">
        <v>1523</v>
      </c>
      <c r="AP94" s="98"/>
      <c r="AQ94" s="98">
        <v>0</v>
      </c>
      <c r="AR94" s="98">
        <v>0</v>
      </c>
      <c r="AS94" s="98">
        <v>0</v>
      </c>
      <c r="AT94" s="98">
        <v>0</v>
      </c>
      <c r="AU94" s="98">
        <v>0</v>
      </c>
      <c r="AV94" s="98">
        <v>0</v>
      </c>
      <c r="AW94" s="98">
        <v>0</v>
      </c>
      <c r="AX94" s="98">
        <v>0</v>
      </c>
      <c r="AY94" s="98"/>
      <c r="AZ94" s="98"/>
      <c r="BA94" s="98">
        <v>0</v>
      </c>
      <c r="BB94" s="98"/>
      <c r="BC94" s="98">
        <v>0</v>
      </c>
      <c r="BD94" s="98">
        <v>0</v>
      </c>
      <c r="BE94" s="98">
        <v>0</v>
      </c>
      <c r="BF94" s="98">
        <v>0</v>
      </c>
      <c r="BG94" s="98">
        <v>0</v>
      </c>
      <c r="BH94" s="98">
        <v>0</v>
      </c>
      <c r="BI94" s="98">
        <v>0</v>
      </c>
      <c r="BJ94" s="98">
        <v>0</v>
      </c>
      <c r="BK94" s="98"/>
      <c r="BL94" s="98"/>
      <c r="BM94" s="46">
        <v>0</v>
      </c>
      <c r="BO94" s="98">
        <v>0</v>
      </c>
      <c r="BP94" s="98">
        <v>0</v>
      </c>
      <c r="BQ94" s="98">
        <v>0</v>
      </c>
      <c r="BR94" s="46">
        <v>0</v>
      </c>
      <c r="BS94" s="46">
        <v>0</v>
      </c>
      <c r="BT94" s="46">
        <v>0</v>
      </c>
      <c r="BU94" s="46">
        <v>0</v>
      </c>
      <c r="BV94" s="46">
        <v>0</v>
      </c>
      <c r="BY94" s="46">
        <v>0</v>
      </c>
      <c r="CA94" s="98">
        <v>0</v>
      </c>
      <c r="CB94" s="98">
        <v>0</v>
      </c>
      <c r="CC94" s="98">
        <v>0</v>
      </c>
      <c r="CD94" s="46">
        <v>0</v>
      </c>
      <c r="CE94" s="46">
        <v>0</v>
      </c>
      <c r="CF94" s="46">
        <v>0</v>
      </c>
      <c r="CG94" s="46">
        <v>0</v>
      </c>
      <c r="CH94" s="46">
        <v>0</v>
      </c>
      <c r="CK94" s="46">
        <v>0</v>
      </c>
      <c r="CM94" s="98">
        <v>0</v>
      </c>
      <c r="CN94" s="98">
        <v>0</v>
      </c>
      <c r="CO94" s="98">
        <v>0</v>
      </c>
      <c r="CP94" s="46">
        <v>0</v>
      </c>
      <c r="CQ94" s="46">
        <v>0</v>
      </c>
      <c r="CR94" s="46">
        <v>0</v>
      </c>
      <c r="CS94" s="46">
        <v>0</v>
      </c>
      <c r="CT94" s="46">
        <v>0</v>
      </c>
      <c r="CW94" s="46">
        <v>0</v>
      </c>
      <c r="CY94" s="98">
        <v>0</v>
      </c>
      <c r="CZ94" s="98">
        <v>0</v>
      </c>
      <c r="DA94" s="98">
        <v>0</v>
      </c>
      <c r="DB94" s="46">
        <v>0</v>
      </c>
      <c r="DC94" s="46">
        <v>0</v>
      </c>
      <c r="DD94" s="46">
        <v>0</v>
      </c>
      <c r="DE94" s="46">
        <v>0</v>
      </c>
      <c r="DF94" s="46">
        <v>0</v>
      </c>
      <c r="DI94" s="98">
        <v>0</v>
      </c>
      <c r="DJ94" s="98"/>
      <c r="DK94" s="98">
        <v>0</v>
      </c>
      <c r="DL94" s="46">
        <v>0</v>
      </c>
      <c r="DM94" s="46">
        <v>0</v>
      </c>
      <c r="DN94" s="46">
        <v>0</v>
      </c>
      <c r="DO94" s="46">
        <v>0</v>
      </c>
      <c r="DP94" s="46">
        <v>0</v>
      </c>
      <c r="DQ94" s="46">
        <v>0</v>
      </c>
      <c r="DR94" s="98">
        <v>0</v>
      </c>
      <c r="DS94" s="98"/>
      <c r="DU94" s="46">
        <v>0</v>
      </c>
      <c r="DW94" s="46">
        <v>0</v>
      </c>
      <c r="DX94" s="46">
        <v>0</v>
      </c>
      <c r="DY94" s="46">
        <v>0</v>
      </c>
      <c r="DZ94" s="46">
        <v>0</v>
      </c>
      <c r="EA94" s="46">
        <v>0</v>
      </c>
      <c r="EB94" s="46">
        <v>0</v>
      </c>
      <c r="EC94" s="46">
        <v>0</v>
      </c>
      <c r="ED94" s="46">
        <v>0</v>
      </c>
      <c r="EG94" s="46">
        <v>0</v>
      </c>
      <c r="EI94" s="46">
        <v>0</v>
      </c>
      <c r="EJ94" s="46">
        <v>0</v>
      </c>
      <c r="EK94" s="46">
        <v>0</v>
      </c>
      <c r="EL94" s="46">
        <v>0</v>
      </c>
      <c r="EM94" s="46">
        <v>0</v>
      </c>
      <c r="EN94" s="46">
        <v>0</v>
      </c>
      <c r="EO94" s="46">
        <v>0</v>
      </c>
      <c r="EP94" s="46">
        <v>0</v>
      </c>
      <c r="ES94" s="46">
        <v>0</v>
      </c>
      <c r="EU94" s="46">
        <v>379.49999999999994</v>
      </c>
      <c r="EV94" s="46">
        <v>0</v>
      </c>
      <c r="EW94" s="46">
        <v>0</v>
      </c>
      <c r="EX94" s="46">
        <v>0</v>
      </c>
      <c r="EY94" s="46">
        <v>379.49999999999994</v>
      </c>
      <c r="EZ94" s="46">
        <v>0</v>
      </c>
      <c r="FE94" s="46">
        <v>0</v>
      </c>
      <c r="FG94" s="46">
        <v>379.49999999999994</v>
      </c>
      <c r="FH94" s="46">
        <v>0</v>
      </c>
      <c r="FI94" s="98">
        <v>0</v>
      </c>
      <c r="FJ94" s="98">
        <v>0</v>
      </c>
      <c r="FK94" s="46">
        <v>379.49999999999994</v>
      </c>
      <c r="FL94" s="46">
        <v>0</v>
      </c>
      <c r="FQ94" s="46">
        <v>0</v>
      </c>
      <c r="FS94" s="46">
        <v>379.49999999999994</v>
      </c>
      <c r="FT94" s="46">
        <v>0</v>
      </c>
      <c r="FU94" s="46">
        <v>0</v>
      </c>
      <c r="FV94" s="46">
        <v>0</v>
      </c>
      <c r="FW94" s="46">
        <v>379.49999999999994</v>
      </c>
      <c r="FX94" s="46">
        <v>0</v>
      </c>
      <c r="GC94" s="46">
        <v>0</v>
      </c>
      <c r="GE94" s="46">
        <v>379.49999999999994</v>
      </c>
      <c r="GF94" s="46">
        <v>0</v>
      </c>
      <c r="GG94" s="46">
        <v>0</v>
      </c>
      <c r="GH94" s="46">
        <v>0</v>
      </c>
      <c r="GI94" s="46">
        <v>379.49999999999994</v>
      </c>
      <c r="GJ94" s="46">
        <v>0</v>
      </c>
      <c r="GO94" s="46">
        <v>0</v>
      </c>
      <c r="GP94" s="46">
        <v>0</v>
      </c>
      <c r="GQ94" s="46">
        <v>0</v>
      </c>
      <c r="GR94" s="46">
        <v>0</v>
      </c>
      <c r="GS94" s="46">
        <v>0</v>
      </c>
      <c r="GT94" s="46">
        <v>0</v>
      </c>
      <c r="GU94" s="46">
        <v>0</v>
      </c>
      <c r="GV94" s="46">
        <v>0</v>
      </c>
      <c r="GW94" s="46">
        <v>0</v>
      </c>
      <c r="GX94" s="46">
        <v>0</v>
      </c>
      <c r="GY94" s="46">
        <v>0</v>
      </c>
      <c r="HA94" s="46">
        <v>1620</v>
      </c>
      <c r="HB94" s="46">
        <v>1523</v>
      </c>
      <c r="HC94" s="46">
        <v>3143</v>
      </c>
      <c r="HD94" s="46">
        <v>3143</v>
      </c>
      <c r="HE94" s="46">
        <v>0</v>
      </c>
      <c r="HI94" s="46">
        <v>0</v>
      </c>
      <c r="HJ94" s="46">
        <v>0</v>
      </c>
      <c r="HK94" s="46">
        <v>0</v>
      </c>
      <c r="HL94" s="46">
        <v>0</v>
      </c>
      <c r="HM94" s="46">
        <v>0</v>
      </c>
      <c r="HN94" s="46">
        <v>0</v>
      </c>
      <c r="HO94" s="46">
        <v>0</v>
      </c>
      <c r="HP94" s="46">
        <v>0</v>
      </c>
      <c r="HQ94" s="46">
        <v>0</v>
      </c>
      <c r="HR94" s="46">
        <v>0</v>
      </c>
      <c r="HS94" s="46">
        <v>3143</v>
      </c>
      <c r="HT94" s="46">
        <v>3143</v>
      </c>
      <c r="HU94" s="46">
        <v>0</v>
      </c>
      <c r="HY94" s="46">
        <v>0</v>
      </c>
      <c r="HZ94" s="46">
        <v>0</v>
      </c>
      <c r="IA94" s="46">
        <v>0</v>
      </c>
      <c r="IB94" s="46">
        <v>0</v>
      </c>
      <c r="IC94" s="46">
        <v>0</v>
      </c>
      <c r="ID94" s="46">
        <v>0</v>
      </c>
      <c r="IE94" s="46">
        <v>0</v>
      </c>
      <c r="IF94" s="46">
        <v>0</v>
      </c>
      <c r="IG94" s="46">
        <v>0</v>
      </c>
      <c r="IH94" s="46">
        <v>0</v>
      </c>
      <c r="II94" s="46">
        <v>3143</v>
      </c>
      <c r="IJ94" s="46">
        <v>3143</v>
      </c>
      <c r="IK94" s="46">
        <v>0</v>
      </c>
      <c r="IO94" s="46">
        <v>0</v>
      </c>
      <c r="IP94" s="46">
        <v>0</v>
      </c>
      <c r="IQ94" s="46">
        <v>0</v>
      </c>
      <c r="IR94" s="46">
        <v>0</v>
      </c>
      <c r="IS94" s="46">
        <v>1517.9999999999998</v>
      </c>
      <c r="IT94" s="46">
        <v>0</v>
      </c>
      <c r="IU94" s="46">
        <v>0</v>
      </c>
      <c r="IV94" s="46">
        <v>0</v>
      </c>
      <c r="IW94" s="46">
        <v>1517.9999999999998</v>
      </c>
      <c r="IY94" s="46">
        <v>3143</v>
      </c>
      <c r="IZ94" s="46">
        <v>1625.0000000000002</v>
      </c>
      <c r="JA94" s="46">
        <v>32.114624505928866</v>
      </c>
      <c r="JD94" s="46">
        <v>0</v>
      </c>
      <c r="JE94" s="46">
        <v>0</v>
      </c>
      <c r="JF94" s="46">
        <v>0</v>
      </c>
      <c r="JG94" s="46">
        <v>0</v>
      </c>
      <c r="JH94" s="46">
        <v>1168.3999999999999</v>
      </c>
      <c r="JI94" s="46" t="s">
        <v>1086</v>
      </c>
      <c r="JK94" s="46">
        <v>0</v>
      </c>
      <c r="JL94" s="46">
        <v>1168.3999999999999</v>
      </c>
      <c r="JN94" s="46">
        <v>1625.0000000000002</v>
      </c>
      <c r="JO94" s="46">
        <v>456.60000000000036</v>
      </c>
      <c r="JP94" s="46">
        <v>11.723724751797342</v>
      </c>
      <c r="JS94" s="46">
        <v>0</v>
      </c>
      <c r="JT94" s="46">
        <v>0</v>
      </c>
      <c r="JU94" s="46">
        <v>0</v>
      </c>
      <c r="JV94" s="46">
        <v>0</v>
      </c>
      <c r="JW94" s="46">
        <v>584.19999999999993</v>
      </c>
      <c r="KA94" s="46">
        <v>584.19999999999993</v>
      </c>
      <c r="KC94" s="46">
        <v>456.60000000000036</v>
      </c>
      <c r="KD94" s="46">
        <v>-127.59999999999957</v>
      </c>
      <c r="KE94" s="46">
        <v>-6.5525504964053187</v>
      </c>
      <c r="KH94" s="46">
        <v>0</v>
      </c>
      <c r="KI94" s="46">
        <v>0</v>
      </c>
      <c r="KJ94" s="46">
        <v>0</v>
      </c>
      <c r="KK94" s="46">
        <v>0</v>
      </c>
      <c r="KL94" s="46">
        <v>0</v>
      </c>
      <c r="KP94" s="46">
        <v>0</v>
      </c>
      <c r="KR94" s="46">
        <v>-127.59999999999957</v>
      </c>
      <c r="KS94" s="46">
        <v>-127.59999999999957</v>
      </c>
      <c r="KT94" s="46">
        <v>0</v>
      </c>
      <c r="KW94" s="46">
        <v>0</v>
      </c>
      <c r="KX94" s="46">
        <v>0</v>
      </c>
      <c r="KY94" s="46">
        <v>0</v>
      </c>
      <c r="KZ94" s="46">
        <v>0</v>
      </c>
      <c r="LA94" s="46">
        <v>0</v>
      </c>
      <c r="LE94" s="46">
        <v>0</v>
      </c>
      <c r="LG94" s="46">
        <v>-127.59999999999957</v>
      </c>
      <c r="LH94" s="46">
        <v>-127.59999999999957</v>
      </c>
      <c r="LI94" s="46">
        <v>0</v>
      </c>
      <c r="LL94" s="46">
        <v>0</v>
      </c>
      <c r="LM94" s="46">
        <v>0</v>
      </c>
      <c r="LN94" s="46">
        <v>0</v>
      </c>
      <c r="LO94" s="46">
        <v>1517.9999999999998</v>
      </c>
      <c r="LP94" s="46">
        <v>1168.3999999999999</v>
      </c>
      <c r="LQ94" s="46">
        <v>584.19999999999993</v>
      </c>
      <c r="LR94" s="46">
        <v>0</v>
      </c>
      <c r="LS94" s="46">
        <v>0</v>
      </c>
      <c r="LT94" s="46">
        <v>3270.5999999999995</v>
      </c>
      <c r="LV94" s="46" t="s">
        <v>329</v>
      </c>
    </row>
    <row r="95" spans="1:334" ht="15" customHeight="1">
      <c r="A95" s="74">
        <v>310002662</v>
      </c>
      <c r="B95" s="74" t="s">
        <v>367</v>
      </c>
      <c r="C95" s="46" t="s">
        <v>368</v>
      </c>
      <c r="D95" s="98">
        <v>0</v>
      </c>
      <c r="E95" s="98">
        <v>0</v>
      </c>
      <c r="F95" s="98"/>
      <c r="G95" s="98">
        <v>0</v>
      </c>
      <c r="H95" s="98">
        <v>0</v>
      </c>
      <c r="I95" s="98">
        <v>0</v>
      </c>
      <c r="J95" s="98">
        <v>0</v>
      </c>
      <c r="K95" s="98">
        <v>0</v>
      </c>
      <c r="L95" s="98">
        <v>0</v>
      </c>
      <c r="M95" s="98">
        <v>0</v>
      </c>
      <c r="N95" s="98">
        <v>0</v>
      </c>
      <c r="O95" s="98"/>
      <c r="P95" s="98"/>
      <c r="Q95" s="98">
        <v>0</v>
      </c>
      <c r="R95" s="98"/>
      <c r="S95" s="98">
        <v>0</v>
      </c>
      <c r="T95" s="98">
        <v>0</v>
      </c>
      <c r="U95" s="98">
        <v>0</v>
      </c>
      <c r="V95" s="98">
        <v>0</v>
      </c>
      <c r="W95" s="98">
        <v>0</v>
      </c>
      <c r="X95" s="98">
        <v>0</v>
      </c>
      <c r="Y95" s="98">
        <v>0</v>
      </c>
      <c r="Z95" s="98">
        <v>0</v>
      </c>
      <c r="AA95" s="98"/>
      <c r="AB95" s="98"/>
      <c r="AC95" s="98">
        <v>0</v>
      </c>
      <c r="AD95" s="98"/>
      <c r="AE95" s="98">
        <v>0</v>
      </c>
      <c r="AF95" s="98">
        <v>0</v>
      </c>
      <c r="AG95" s="98">
        <v>0</v>
      </c>
      <c r="AH95" s="98">
        <v>0</v>
      </c>
      <c r="AI95" s="98">
        <v>0</v>
      </c>
      <c r="AJ95" s="98">
        <v>0</v>
      </c>
      <c r="AK95" s="98">
        <v>0</v>
      </c>
      <c r="AL95" s="98">
        <v>0</v>
      </c>
      <c r="AM95" s="98"/>
      <c r="AN95" s="98"/>
      <c r="AO95" s="98">
        <v>0</v>
      </c>
      <c r="AP95" s="98"/>
      <c r="AQ95" s="98">
        <v>0</v>
      </c>
      <c r="AR95" s="98">
        <v>0</v>
      </c>
      <c r="AS95" s="98">
        <v>0</v>
      </c>
      <c r="AT95" s="98">
        <v>0</v>
      </c>
      <c r="AU95" s="98">
        <v>0</v>
      </c>
      <c r="AV95" s="98">
        <v>0</v>
      </c>
      <c r="AW95" s="98">
        <v>0</v>
      </c>
      <c r="AX95" s="98">
        <v>0</v>
      </c>
      <c r="AY95" s="98"/>
      <c r="AZ95" s="98"/>
      <c r="BA95" s="98">
        <v>0</v>
      </c>
      <c r="BB95" s="98"/>
      <c r="BC95" s="98">
        <v>0</v>
      </c>
      <c r="BD95" s="98">
        <v>0</v>
      </c>
      <c r="BE95" s="98">
        <v>0</v>
      </c>
      <c r="BF95" s="98">
        <v>0</v>
      </c>
      <c r="BG95" s="98">
        <v>0</v>
      </c>
      <c r="BH95" s="98">
        <v>0</v>
      </c>
      <c r="BI95" s="98">
        <v>0</v>
      </c>
      <c r="BJ95" s="98">
        <v>0</v>
      </c>
      <c r="BK95" s="98"/>
      <c r="BL95" s="98"/>
      <c r="BM95" s="46">
        <v>0</v>
      </c>
      <c r="BO95" s="98">
        <v>0</v>
      </c>
      <c r="BP95" s="98">
        <v>0</v>
      </c>
      <c r="BQ95" s="98">
        <v>0</v>
      </c>
      <c r="BR95" s="46">
        <v>0</v>
      </c>
      <c r="BS95" s="46">
        <v>0</v>
      </c>
      <c r="BT95" s="46">
        <v>0</v>
      </c>
      <c r="BU95" s="46">
        <v>0</v>
      </c>
      <c r="BV95" s="46">
        <v>0</v>
      </c>
      <c r="BY95" s="46">
        <v>0</v>
      </c>
      <c r="CA95" s="98">
        <v>0</v>
      </c>
      <c r="CB95" s="98">
        <v>0</v>
      </c>
      <c r="CC95" s="98">
        <v>0</v>
      </c>
      <c r="CD95" s="46">
        <v>0</v>
      </c>
      <c r="CE95" s="46">
        <v>0</v>
      </c>
      <c r="CF95" s="46">
        <v>0</v>
      </c>
      <c r="CG95" s="46">
        <v>0</v>
      </c>
      <c r="CH95" s="46">
        <v>0</v>
      </c>
      <c r="CK95" s="46">
        <v>0</v>
      </c>
      <c r="CM95" s="98">
        <v>0</v>
      </c>
      <c r="CN95" s="98">
        <v>0</v>
      </c>
      <c r="CO95" s="98">
        <v>0</v>
      </c>
      <c r="CP95" s="46">
        <v>0</v>
      </c>
      <c r="CQ95" s="46">
        <v>0</v>
      </c>
      <c r="CR95" s="46">
        <v>0</v>
      </c>
      <c r="CS95" s="46">
        <v>0</v>
      </c>
      <c r="CT95" s="46">
        <v>0</v>
      </c>
      <c r="CW95" s="46">
        <v>0</v>
      </c>
      <c r="CY95" s="98">
        <v>0</v>
      </c>
      <c r="CZ95" s="98">
        <v>0</v>
      </c>
      <c r="DA95" s="98">
        <v>0</v>
      </c>
      <c r="DB95" s="46">
        <v>0</v>
      </c>
      <c r="DC95" s="46">
        <v>0</v>
      </c>
      <c r="DD95" s="46">
        <v>0</v>
      </c>
      <c r="DE95" s="46">
        <v>0</v>
      </c>
      <c r="DF95" s="46">
        <v>0</v>
      </c>
      <c r="DI95" s="98">
        <v>0</v>
      </c>
      <c r="DJ95" s="98"/>
      <c r="DK95" s="98">
        <v>0</v>
      </c>
      <c r="DL95" s="46">
        <v>0</v>
      </c>
      <c r="DM95" s="46">
        <v>0</v>
      </c>
      <c r="DN95" s="46">
        <v>0</v>
      </c>
      <c r="DO95" s="46">
        <v>0</v>
      </c>
      <c r="DP95" s="46">
        <v>0</v>
      </c>
      <c r="DQ95" s="46">
        <v>0</v>
      </c>
      <c r="DR95" s="98">
        <v>0</v>
      </c>
      <c r="DS95" s="98"/>
      <c r="DU95" s="46">
        <v>0</v>
      </c>
      <c r="DW95" s="46">
        <v>0</v>
      </c>
      <c r="DX95" s="46">
        <v>0</v>
      </c>
      <c r="DY95" s="46">
        <v>0</v>
      </c>
      <c r="DZ95" s="46">
        <v>0</v>
      </c>
      <c r="EA95" s="46">
        <v>0</v>
      </c>
      <c r="EB95" s="46">
        <v>0</v>
      </c>
      <c r="EC95" s="46">
        <v>0</v>
      </c>
      <c r="ED95" s="46">
        <v>0</v>
      </c>
      <c r="EG95" s="46">
        <v>0</v>
      </c>
      <c r="EI95" s="46">
        <v>0</v>
      </c>
      <c r="EJ95" s="46">
        <v>0</v>
      </c>
      <c r="EK95" s="46">
        <v>0</v>
      </c>
      <c r="EL95" s="46">
        <v>0</v>
      </c>
      <c r="EM95" s="46">
        <v>0</v>
      </c>
      <c r="EN95" s="46">
        <v>0</v>
      </c>
      <c r="EO95" s="46">
        <v>0</v>
      </c>
      <c r="EP95" s="46">
        <v>0</v>
      </c>
      <c r="ES95" s="46">
        <v>0</v>
      </c>
      <c r="EU95" s="46">
        <v>0</v>
      </c>
      <c r="EV95" s="46">
        <v>0</v>
      </c>
      <c r="EW95" s="46">
        <v>0</v>
      </c>
      <c r="EX95" s="46">
        <v>0</v>
      </c>
      <c r="EY95" s="46">
        <v>0</v>
      </c>
      <c r="EZ95" s="46">
        <v>0</v>
      </c>
      <c r="FE95" s="46">
        <v>0</v>
      </c>
      <c r="FG95" s="46">
        <v>0</v>
      </c>
      <c r="FH95" s="46">
        <v>0</v>
      </c>
      <c r="FI95" s="98">
        <v>0</v>
      </c>
      <c r="FJ95" s="98">
        <v>0</v>
      </c>
      <c r="FK95" s="46">
        <v>0</v>
      </c>
      <c r="FL95" s="46">
        <v>0</v>
      </c>
      <c r="FQ95" s="46">
        <v>0</v>
      </c>
      <c r="FS95" s="46">
        <v>0</v>
      </c>
      <c r="FT95" s="46">
        <v>0</v>
      </c>
      <c r="FU95" s="46">
        <v>0</v>
      </c>
      <c r="FV95" s="46">
        <v>0</v>
      </c>
      <c r="FW95" s="46">
        <v>0</v>
      </c>
      <c r="FX95" s="46">
        <v>0</v>
      </c>
      <c r="GC95" s="46">
        <v>0</v>
      </c>
      <c r="GE95" s="46">
        <v>0</v>
      </c>
      <c r="GF95" s="46">
        <v>0</v>
      </c>
      <c r="GG95" s="46">
        <v>0</v>
      </c>
      <c r="GH95" s="46">
        <v>0</v>
      </c>
      <c r="GI95" s="46">
        <v>0</v>
      </c>
      <c r="GJ95" s="46">
        <v>0</v>
      </c>
      <c r="GO95" s="46">
        <v>0</v>
      </c>
      <c r="GP95" s="46">
        <v>0</v>
      </c>
      <c r="GQ95" s="46">
        <v>0</v>
      </c>
      <c r="GR95" s="46">
        <v>0</v>
      </c>
      <c r="GS95" s="46">
        <v>0</v>
      </c>
      <c r="GT95" s="46">
        <v>0</v>
      </c>
      <c r="GU95" s="46">
        <v>0</v>
      </c>
      <c r="GV95" s="46">
        <v>0</v>
      </c>
      <c r="GW95" s="46">
        <v>0</v>
      </c>
      <c r="GX95" s="46">
        <v>0</v>
      </c>
      <c r="GY95" s="46">
        <v>0</v>
      </c>
      <c r="HA95" s="46">
        <v>0</v>
      </c>
      <c r="HB95" s="46">
        <v>0</v>
      </c>
      <c r="HC95" s="46">
        <v>0</v>
      </c>
      <c r="HD95" s="46">
        <v>0</v>
      </c>
      <c r="HE95" s="46">
        <v>0</v>
      </c>
      <c r="HI95" s="46">
        <v>0</v>
      </c>
      <c r="HJ95" s="46">
        <v>0</v>
      </c>
      <c r="HK95" s="46">
        <v>0</v>
      </c>
      <c r="HL95" s="46">
        <v>0</v>
      </c>
      <c r="HM95" s="46">
        <v>0</v>
      </c>
      <c r="HN95" s="46">
        <v>0</v>
      </c>
      <c r="HO95" s="46">
        <v>0</v>
      </c>
      <c r="HP95" s="46">
        <v>0</v>
      </c>
      <c r="HQ95" s="46">
        <v>0</v>
      </c>
      <c r="HR95" s="46">
        <v>0</v>
      </c>
      <c r="HS95" s="46">
        <v>0</v>
      </c>
      <c r="HT95" s="46">
        <v>0</v>
      </c>
      <c r="HU95" s="46">
        <v>0</v>
      </c>
      <c r="HY95" s="46">
        <v>0</v>
      </c>
      <c r="HZ95" s="46">
        <v>0</v>
      </c>
      <c r="IA95" s="46">
        <v>0</v>
      </c>
      <c r="IB95" s="46">
        <v>0</v>
      </c>
      <c r="IC95" s="46">
        <v>0</v>
      </c>
      <c r="ID95" s="46">
        <v>0</v>
      </c>
      <c r="IE95" s="46">
        <v>0</v>
      </c>
      <c r="IF95" s="46">
        <v>0</v>
      </c>
      <c r="IG95" s="46">
        <v>0</v>
      </c>
      <c r="IH95" s="46">
        <v>0</v>
      </c>
      <c r="II95" s="46">
        <v>0</v>
      </c>
      <c r="IJ95" s="46">
        <v>0</v>
      </c>
      <c r="IK95" s="46">
        <v>0</v>
      </c>
      <c r="IO95" s="46">
        <v>0</v>
      </c>
      <c r="IP95" s="46">
        <v>0</v>
      </c>
      <c r="IQ95" s="46">
        <v>0</v>
      </c>
      <c r="IR95" s="46">
        <v>0</v>
      </c>
      <c r="IS95" s="46">
        <v>0</v>
      </c>
      <c r="IT95" s="46">
        <v>0</v>
      </c>
      <c r="IU95" s="46">
        <v>0</v>
      </c>
      <c r="IV95" s="46">
        <v>0</v>
      </c>
      <c r="IW95" s="46">
        <v>0</v>
      </c>
      <c r="IY95" s="46">
        <v>0</v>
      </c>
      <c r="IZ95" s="46">
        <v>0</v>
      </c>
      <c r="JA95" s="46">
        <v>0</v>
      </c>
      <c r="JD95" s="46">
        <v>0</v>
      </c>
      <c r="JE95" s="46">
        <v>0</v>
      </c>
      <c r="JF95" s="46">
        <v>0</v>
      </c>
      <c r="JG95" s="46">
        <v>0</v>
      </c>
      <c r="JH95" s="46">
        <v>0</v>
      </c>
      <c r="JI95" s="46" t="s">
        <v>1086</v>
      </c>
      <c r="JK95" s="46">
        <v>0</v>
      </c>
      <c r="JL95" s="46">
        <v>0</v>
      </c>
      <c r="JN95" s="46">
        <v>0</v>
      </c>
      <c r="JO95" s="46">
        <v>0</v>
      </c>
      <c r="JP95" s="46">
        <v>0</v>
      </c>
      <c r="JS95" s="46">
        <v>0</v>
      </c>
      <c r="JT95" s="46">
        <v>0</v>
      </c>
      <c r="JV95" s="46">
        <v>0</v>
      </c>
      <c r="JW95" s="46">
        <v>0</v>
      </c>
      <c r="KA95" s="46">
        <v>0</v>
      </c>
      <c r="KC95" s="46">
        <v>0</v>
      </c>
      <c r="KD95" s="46">
        <v>0</v>
      </c>
      <c r="KE95" s="46">
        <v>0</v>
      </c>
      <c r="KH95" s="46">
        <v>0</v>
      </c>
      <c r="KI95" s="46">
        <v>0</v>
      </c>
      <c r="KK95" s="46">
        <v>0</v>
      </c>
      <c r="KL95" s="46">
        <v>0</v>
      </c>
      <c r="KP95" s="46">
        <v>0</v>
      </c>
      <c r="KR95" s="46">
        <v>0</v>
      </c>
      <c r="KS95" s="46">
        <v>0</v>
      </c>
      <c r="KT95" s="46">
        <v>0</v>
      </c>
      <c r="KW95" s="46">
        <v>0</v>
      </c>
      <c r="KX95" s="46">
        <v>0</v>
      </c>
      <c r="KY95" s="46">
        <v>0</v>
      </c>
      <c r="KZ95" s="46">
        <v>0</v>
      </c>
      <c r="LA95" s="46">
        <v>0</v>
      </c>
      <c r="LE95" s="46">
        <v>0</v>
      </c>
      <c r="LG95" s="46">
        <v>0</v>
      </c>
      <c r="LH95" s="46">
        <v>0</v>
      </c>
      <c r="LI95" s="46">
        <v>0</v>
      </c>
      <c r="LL95" s="46">
        <v>0</v>
      </c>
      <c r="LM95" s="46">
        <v>0</v>
      </c>
      <c r="LN95" s="46">
        <v>0</v>
      </c>
      <c r="LO95" s="46">
        <v>0</v>
      </c>
      <c r="LP95" s="46">
        <v>0</v>
      </c>
      <c r="LQ95" s="46">
        <v>0</v>
      </c>
      <c r="LR95" s="46">
        <v>0</v>
      </c>
      <c r="LS95" s="46">
        <v>0</v>
      </c>
      <c r="LT95" s="46">
        <v>0</v>
      </c>
      <c r="LV95" s="46" t="s">
        <v>329</v>
      </c>
    </row>
    <row r="96" spans="1:334">
      <c r="A96" s="74" t="s">
        <v>369</v>
      </c>
      <c r="B96" s="74" t="s">
        <v>370</v>
      </c>
      <c r="C96" s="46" t="s">
        <v>371</v>
      </c>
      <c r="D96" s="98">
        <v>0</v>
      </c>
      <c r="E96" s="98">
        <v>0</v>
      </c>
      <c r="F96" s="98"/>
      <c r="G96" s="98">
        <v>0</v>
      </c>
      <c r="H96" s="98">
        <v>0</v>
      </c>
      <c r="I96" s="98">
        <v>0</v>
      </c>
      <c r="J96" s="98">
        <v>0</v>
      </c>
      <c r="K96" s="98">
        <v>0</v>
      </c>
      <c r="L96" s="98">
        <v>0</v>
      </c>
      <c r="M96" s="98">
        <v>0</v>
      </c>
      <c r="N96" s="98">
        <v>0</v>
      </c>
      <c r="O96" s="98"/>
      <c r="P96" s="98"/>
      <c r="Q96" s="98">
        <v>0</v>
      </c>
      <c r="R96" s="98"/>
      <c r="S96" s="98">
        <v>0</v>
      </c>
      <c r="T96" s="98">
        <v>0</v>
      </c>
      <c r="U96" s="98">
        <v>0</v>
      </c>
      <c r="V96" s="98">
        <v>0</v>
      </c>
      <c r="W96" s="98">
        <v>0</v>
      </c>
      <c r="X96" s="98">
        <v>0</v>
      </c>
      <c r="Y96" s="98">
        <v>0</v>
      </c>
      <c r="Z96" s="98">
        <v>0</v>
      </c>
      <c r="AA96" s="98"/>
      <c r="AB96" s="98"/>
      <c r="AC96" s="98">
        <v>0</v>
      </c>
      <c r="AD96" s="98"/>
      <c r="AE96" s="98">
        <v>0</v>
      </c>
      <c r="AF96" s="98">
        <v>0</v>
      </c>
      <c r="AG96" s="98">
        <v>0</v>
      </c>
      <c r="AH96" s="98">
        <v>0</v>
      </c>
      <c r="AI96" s="98">
        <v>0</v>
      </c>
      <c r="AJ96" s="98">
        <v>0</v>
      </c>
      <c r="AK96" s="98">
        <v>0</v>
      </c>
      <c r="AL96" s="98">
        <v>0</v>
      </c>
      <c r="AM96" s="98"/>
      <c r="AN96" s="98"/>
      <c r="AO96" s="98">
        <v>0</v>
      </c>
      <c r="AP96" s="98"/>
      <c r="AQ96" s="98">
        <v>0</v>
      </c>
      <c r="AR96" s="98">
        <v>0</v>
      </c>
      <c r="AS96" s="98">
        <v>0</v>
      </c>
      <c r="AT96" s="98">
        <v>0</v>
      </c>
      <c r="AU96" s="98">
        <v>0</v>
      </c>
      <c r="AV96" s="98">
        <v>0</v>
      </c>
      <c r="AW96" s="98">
        <v>0</v>
      </c>
      <c r="AX96" s="98">
        <v>0</v>
      </c>
      <c r="AY96" s="98"/>
      <c r="AZ96" s="98"/>
      <c r="BA96" s="98">
        <v>0</v>
      </c>
      <c r="BB96" s="98"/>
      <c r="BC96" s="98">
        <v>0</v>
      </c>
      <c r="BD96" s="98">
        <v>0</v>
      </c>
      <c r="BE96" s="98">
        <v>0</v>
      </c>
      <c r="BF96" s="98">
        <v>0</v>
      </c>
      <c r="BG96" s="98">
        <v>0</v>
      </c>
      <c r="BH96" s="98">
        <v>0</v>
      </c>
      <c r="BI96" s="98">
        <v>0</v>
      </c>
      <c r="BJ96" s="98">
        <v>0</v>
      </c>
      <c r="BK96" s="98"/>
      <c r="BL96" s="98"/>
      <c r="BM96" s="46">
        <v>0</v>
      </c>
      <c r="BO96" s="98">
        <v>0</v>
      </c>
      <c r="BP96" s="98">
        <v>0</v>
      </c>
      <c r="BQ96" s="98">
        <v>0</v>
      </c>
      <c r="BR96" s="46">
        <v>0</v>
      </c>
      <c r="BS96" s="46">
        <v>0</v>
      </c>
      <c r="BT96" s="46">
        <v>0</v>
      </c>
      <c r="BU96" s="46">
        <v>0</v>
      </c>
      <c r="BV96" s="46">
        <v>0</v>
      </c>
      <c r="BY96" s="46">
        <v>0</v>
      </c>
      <c r="CA96" s="98">
        <v>0</v>
      </c>
      <c r="CB96" s="98">
        <v>0</v>
      </c>
      <c r="CC96" s="98">
        <v>0</v>
      </c>
      <c r="CD96" s="46">
        <v>0</v>
      </c>
      <c r="CE96" s="46">
        <v>0</v>
      </c>
      <c r="CF96" s="46">
        <v>0</v>
      </c>
      <c r="CG96" s="46">
        <v>0</v>
      </c>
      <c r="CH96" s="46">
        <v>0</v>
      </c>
      <c r="CK96" s="46">
        <v>0</v>
      </c>
      <c r="CM96" s="98">
        <v>0</v>
      </c>
      <c r="CN96" s="98">
        <v>0</v>
      </c>
      <c r="CO96" s="98">
        <v>0</v>
      </c>
      <c r="CP96" s="46">
        <v>0</v>
      </c>
      <c r="CQ96" s="46">
        <v>0</v>
      </c>
      <c r="CR96" s="46">
        <v>0</v>
      </c>
      <c r="CS96" s="46">
        <v>0</v>
      </c>
      <c r="CT96" s="46">
        <v>0</v>
      </c>
      <c r="CW96" s="46">
        <v>0</v>
      </c>
      <c r="CY96" s="98">
        <v>0</v>
      </c>
      <c r="CZ96" s="98">
        <v>0</v>
      </c>
      <c r="DA96" s="98">
        <v>0</v>
      </c>
      <c r="DB96" s="46">
        <v>0</v>
      </c>
      <c r="DC96" s="46">
        <v>0</v>
      </c>
      <c r="DD96" s="46">
        <v>0</v>
      </c>
      <c r="DE96" s="46">
        <v>0</v>
      </c>
      <c r="DF96" s="46">
        <v>0</v>
      </c>
      <c r="DI96" s="98">
        <v>0</v>
      </c>
      <c r="DJ96" s="98"/>
      <c r="DK96" s="98">
        <v>0</v>
      </c>
      <c r="DL96" s="46">
        <v>0</v>
      </c>
      <c r="DM96" s="46">
        <v>0</v>
      </c>
      <c r="DN96" s="46">
        <v>0</v>
      </c>
      <c r="DO96" s="46">
        <v>0</v>
      </c>
      <c r="DP96" s="46">
        <v>0</v>
      </c>
      <c r="DQ96" s="46">
        <v>0</v>
      </c>
      <c r="DR96" s="98">
        <v>0</v>
      </c>
      <c r="DS96" s="98"/>
      <c r="DU96" s="46">
        <v>0</v>
      </c>
      <c r="DW96" s="46">
        <v>0</v>
      </c>
      <c r="DX96" s="46">
        <v>0</v>
      </c>
      <c r="DY96" s="46">
        <v>0</v>
      </c>
      <c r="DZ96" s="46">
        <v>0</v>
      </c>
      <c r="EA96" s="46">
        <v>0</v>
      </c>
      <c r="EB96" s="46">
        <v>0</v>
      </c>
      <c r="EC96" s="46">
        <v>0</v>
      </c>
      <c r="ED96" s="46">
        <v>0</v>
      </c>
      <c r="EG96" s="46">
        <v>0</v>
      </c>
      <c r="EI96" s="46">
        <v>0</v>
      </c>
      <c r="EJ96" s="46">
        <v>0</v>
      </c>
      <c r="EK96" s="46">
        <v>0</v>
      </c>
      <c r="EL96" s="46">
        <v>0</v>
      </c>
      <c r="EM96" s="46">
        <v>0</v>
      </c>
      <c r="EN96" s="46">
        <v>0</v>
      </c>
      <c r="EO96" s="46">
        <v>0</v>
      </c>
      <c r="EP96" s="46">
        <v>0</v>
      </c>
      <c r="ES96" s="46">
        <v>0</v>
      </c>
      <c r="EU96" s="46">
        <v>0</v>
      </c>
      <c r="EV96" s="46">
        <v>0</v>
      </c>
      <c r="EW96" s="46">
        <v>0</v>
      </c>
      <c r="EX96" s="46">
        <v>0</v>
      </c>
      <c r="EY96" s="46">
        <v>0</v>
      </c>
      <c r="EZ96" s="46">
        <v>0</v>
      </c>
      <c r="FE96" s="46">
        <v>0</v>
      </c>
      <c r="FG96" s="46">
        <v>0</v>
      </c>
      <c r="FH96" s="46">
        <v>0</v>
      </c>
      <c r="FI96" s="98">
        <v>0</v>
      </c>
      <c r="FJ96" s="98">
        <v>0</v>
      </c>
      <c r="FK96" s="46">
        <v>0</v>
      </c>
      <c r="FL96" s="46">
        <v>0</v>
      </c>
      <c r="FQ96" s="46">
        <v>0</v>
      </c>
      <c r="FS96" s="46">
        <v>0</v>
      </c>
      <c r="FT96" s="46">
        <v>0</v>
      </c>
      <c r="FU96" s="46">
        <v>0</v>
      </c>
      <c r="FV96" s="46">
        <v>0</v>
      </c>
      <c r="FW96" s="46">
        <v>0</v>
      </c>
      <c r="FX96" s="46">
        <v>0</v>
      </c>
      <c r="GC96" s="46">
        <v>0</v>
      </c>
      <c r="GE96" s="46">
        <v>0</v>
      </c>
      <c r="GF96" s="46">
        <v>0</v>
      </c>
      <c r="GG96" s="46">
        <v>0</v>
      </c>
      <c r="GH96" s="46">
        <v>0</v>
      </c>
      <c r="GI96" s="46">
        <v>0</v>
      </c>
      <c r="GJ96" s="46">
        <v>0</v>
      </c>
      <c r="GO96" s="46">
        <v>0</v>
      </c>
      <c r="GP96" s="46">
        <v>0</v>
      </c>
      <c r="GQ96" s="46">
        <v>0</v>
      </c>
      <c r="GR96" s="46">
        <v>0</v>
      </c>
      <c r="GS96" s="46">
        <v>0</v>
      </c>
      <c r="GT96" s="46">
        <v>0</v>
      </c>
      <c r="GU96" s="46">
        <v>0</v>
      </c>
      <c r="GV96" s="46">
        <v>0</v>
      </c>
      <c r="GW96" s="46">
        <v>0</v>
      </c>
      <c r="GX96" s="46">
        <v>0</v>
      </c>
      <c r="GY96" s="46">
        <v>0</v>
      </c>
      <c r="HA96" s="46">
        <v>0</v>
      </c>
      <c r="HB96" s="46">
        <v>0</v>
      </c>
      <c r="HC96" s="46">
        <v>0</v>
      </c>
      <c r="HD96" s="46">
        <v>0</v>
      </c>
      <c r="HE96" s="46">
        <v>0</v>
      </c>
      <c r="HI96" s="46">
        <v>0</v>
      </c>
      <c r="HJ96" s="46">
        <v>0</v>
      </c>
      <c r="HK96" s="46">
        <v>0</v>
      </c>
      <c r="HL96" s="46">
        <v>0</v>
      </c>
      <c r="HM96" s="46">
        <v>0</v>
      </c>
      <c r="HN96" s="46">
        <v>0</v>
      </c>
      <c r="HO96" s="46">
        <v>0</v>
      </c>
      <c r="HP96" s="46">
        <v>0</v>
      </c>
      <c r="HQ96" s="46">
        <v>0</v>
      </c>
      <c r="HR96" s="46">
        <v>0</v>
      </c>
      <c r="HS96" s="46">
        <v>1440</v>
      </c>
      <c r="HT96" s="46">
        <v>1440</v>
      </c>
      <c r="HU96" s="46">
        <v>0</v>
      </c>
      <c r="HY96" s="46">
        <v>0</v>
      </c>
      <c r="HZ96" s="46">
        <v>0</v>
      </c>
      <c r="IA96" s="46">
        <v>0</v>
      </c>
      <c r="IB96" s="46">
        <v>0</v>
      </c>
      <c r="IC96" s="46">
        <v>0</v>
      </c>
      <c r="ID96" s="46">
        <v>0</v>
      </c>
      <c r="IE96" s="46">
        <v>0</v>
      </c>
      <c r="IF96" s="46">
        <v>0</v>
      </c>
      <c r="IG96" s="46">
        <v>0</v>
      </c>
      <c r="IH96" s="46">
        <v>0</v>
      </c>
      <c r="II96" s="46">
        <v>1440</v>
      </c>
      <c r="IJ96" s="46">
        <v>1440</v>
      </c>
      <c r="IK96" s="46">
        <v>0</v>
      </c>
      <c r="IO96" s="46">
        <v>0</v>
      </c>
      <c r="IP96" s="46">
        <v>0</v>
      </c>
      <c r="IQ96" s="46">
        <v>0</v>
      </c>
      <c r="IR96" s="46">
        <v>0</v>
      </c>
      <c r="IS96" s="46">
        <v>0</v>
      </c>
      <c r="IT96" s="46">
        <v>0</v>
      </c>
      <c r="IU96" s="46">
        <v>0</v>
      </c>
      <c r="IV96" s="46">
        <v>0</v>
      </c>
      <c r="IW96" s="46">
        <v>0</v>
      </c>
      <c r="IY96" s="46">
        <v>1440</v>
      </c>
      <c r="IZ96" s="46">
        <v>1440</v>
      </c>
      <c r="JA96" s="46">
        <v>0</v>
      </c>
      <c r="JD96" s="46">
        <v>0</v>
      </c>
      <c r="JE96" s="46">
        <v>0</v>
      </c>
      <c r="JF96" s="46">
        <v>0</v>
      </c>
      <c r="JG96" s="46">
        <v>0</v>
      </c>
      <c r="JH96" s="46">
        <v>0</v>
      </c>
      <c r="JI96" s="46" t="s">
        <v>1086</v>
      </c>
      <c r="JK96" s="46">
        <v>0</v>
      </c>
      <c r="JL96" s="46">
        <v>0</v>
      </c>
      <c r="JN96" s="46">
        <v>1440</v>
      </c>
      <c r="JO96" s="46">
        <v>1440</v>
      </c>
      <c r="JP96" s="46">
        <v>0</v>
      </c>
      <c r="JS96" s="46">
        <v>0</v>
      </c>
      <c r="JT96" s="46">
        <v>0</v>
      </c>
      <c r="JV96" s="46">
        <v>0</v>
      </c>
      <c r="JW96" s="46">
        <v>0</v>
      </c>
      <c r="KA96" s="46">
        <v>0</v>
      </c>
      <c r="KC96" s="46">
        <v>1440</v>
      </c>
      <c r="KD96" s="46">
        <v>1440</v>
      </c>
      <c r="KE96" s="46">
        <v>0</v>
      </c>
      <c r="KH96" s="46">
        <v>0</v>
      </c>
      <c r="KI96" s="46">
        <v>0</v>
      </c>
      <c r="KK96" s="46">
        <v>0</v>
      </c>
      <c r="KL96" s="46">
        <v>0</v>
      </c>
      <c r="KP96" s="46">
        <v>0</v>
      </c>
      <c r="KR96" s="46">
        <v>1440</v>
      </c>
      <c r="KS96" s="46">
        <v>1440</v>
      </c>
      <c r="KT96" s="46">
        <v>0</v>
      </c>
      <c r="KW96" s="46">
        <v>0</v>
      </c>
      <c r="KX96" s="46">
        <v>0</v>
      </c>
      <c r="KY96" s="46">
        <v>0</v>
      </c>
      <c r="KZ96" s="46">
        <v>0</v>
      </c>
      <c r="LA96" s="46">
        <v>0</v>
      </c>
      <c r="LE96" s="46">
        <v>0</v>
      </c>
      <c r="LG96" s="46">
        <v>1440</v>
      </c>
      <c r="LH96" s="46">
        <v>1440</v>
      </c>
      <c r="LI96" s="46">
        <v>0</v>
      </c>
      <c r="LL96" s="46">
        <v>0</v>
      </c>
      <c r="LM96" s="46">
        <v>0</v>
      </c>
      <c r="LN96" s="46">
        <v>0</v>
      </c>
      <c r="LO96" s="46">
        <v>0</v>
      </c>
      <c r="LP96" s="46">
        <v>0</v>
      </c>
      <c r="LQ96" s="46">
        <v>0</v>
      </c>
      <c r="LR96" s="46">
        <v>0</v>
      </c>
      <c r="LS96" s="46">
        <v>0</v>
      </c>
      <c r="LT96" s="46">
        <v>0</v>
      </c>
      <c r="LV96" s="46" t="s">
        <v>329</v>
      </c>
    </row>
    <row r="97" spans="1:334">
      <c r="A97" s="74" t="s">
        <v>370</v>
      </c>
      <c r="B97" s="74" t="s">
        <v>370</v>
      </c>
      <c r="C97" s="46" t="s">
        <v>372</v>
      </c>
      <c r="D97" s="98">
        <v>0</v>
      </c>
      <c r="E97" s="98">
        <v>0</v>
      </c>
      <c r="F97" s="98"/>
      <c r="G97" s="98">
        <v>0</v>
      </c>
      <c r="H97" s="98">
        <v>0</v>
      </c>
      <c r="I97" s="98">
        <v>0</v>
      </c>
      <c r="J97" s="98">
        <v>0</v>
      </c>
      <c r="K97" s="98">
        <v>0</v>
      </c>
      <c r="L97" s="98">
        <v>0</v>
      </c>
      <c r="M97" s="98">
        <v>0</v>
      </c>
      <c r="N97" s="98">
        <v>0</v>
      </c>
      <c r="O97" s="98"/>
      <c r="P97" s="98"/>
      <c r="Q97" s="98">
        <v>0</v>
      </c>
      <c r="R97" s="98"/>
      <c r="S97" s="98">
        <v>0</v>
      </c>
      <c r="T97" s="98">
        <v>0</v>
      </c>
      <c r="U97" s="98">
        <v>0</v>
      </c>
      <c r="V97" s="98">
        <v>0</v>
      </c>
      <c r="W97" s="98">
        <v>0</v>
      </c>
      <c r="X97" s="98">
        <v>0</v>
      </c>
      <c r="Y97" s="98">
        <v>0</v>
      </c>
      <c r="Z97" s="98">
        <v>0</v>
      </c>
      <c r="AA97" s="98"/>
      <c r="AB97" s="98"/>
      <c r="AC97" s="98">
        <v>0</v>
      </c>
      <c r="AD97" s="98"/>
      <c r="AE97" s="98">
        <v>0</v>
      </c>
      <c r="AF97" s="98">
        <v>0</v>
      </c>
      <c r="AG97" s="98">
        <v>0</v>
      </c>
      <c r="AH97" s="98">
        <v>0</v>
      </c>
      <c r="AI97" s="98">
        <v>0</v>
      </c>
      <c r="AJ97" s="98">
        <v>0</v>
      </c>
      <c r="AK97" s="98">
        <v>0</v>
      </c>
      <c r="AL97" s="98">
        <v>0</v>
      </c>
      <c r="AM97" s="98"/>
      <c r="AN97" s="98"/>
      <c r="AO97" s="98">
        <v>0</v>
      </c>
      <c r="AP97" s="98"/>
      <c r="AQ97" s="98">
        <v>0</v>
      </c>
      <c r="AR97" s="98">
        <v>0</v>
      </c>
      <c r="AS97" s="98">
        <v>0</v>
      </c>
      <c r="AT97" s="98">
        <v>0</v>
      </c>
      <c r="AU97" s="98">
        <v>0</v>
      </c>
      <c r="AV97" s="98">
        <v>0</v>
      </c>
      <c r="AW97" s="98">
        <v>0</v>
      </c>
      <c r="AX97" s="98">
        <v>0</v>
      </c>
      <c r="AY97" s="98"/>
      <c r="AZ97" s="98"/>
      <c r="BA97" s="98">
        <v>0</v>
      </c>
      <c r="BB97" s="98"/>
      <c r="BC97" s="98">
        <v>0</v>
      </c>
      <c r="BD97" s="98">
        <v>0</v>
      </c>
      <c r="BE97" s="98">
        <v>0</v>
      </c>
      <c r="BF97" s="98">
        <v>0</v>
      </c>
      <c r="BG97" s="98">
        <v>0</v>
      </c>
      <c r="BH97" s="98">
        <v>0</v>
      </c>
      <c r="BI97" s="98">
        <v>0</v>
      </c>
      <c r="BJ97" s="98">
        <v>0</v>
      </c>
      <c r="BK97" s="98"/>
      <c r="BL97" s="98"/>
      <c r="BM97" s="46">
        <v>0</v>
      </c>
      <c r="BO97" s="98">
        <v>0</v>
      </c>
      <c r="BP97" s="98">
        <v>0</v>
      </c>
      <c r="BQ97" s="98">
        <v>0</v>
      </c>
      <c r="BR97" s="46">
        <v>0</v>
      </c>
      <c r="BS97" s="46">
        <v>0</v>
      </c>
      <c r="BT97" s="46">
        <v>0</v>
      </c>
      <c r="BU97" s="46">
        <v>0</v>
      </c>
      <c r="BV97" s="46">
        <v>0</v>
      </c>
      <c r="BY97" s="46">
        <v>0</v>
      </c>
      <c r="CA97" s="98">
        <v>0</v>
      </c>
      <c r="CB97" s="98">
        <v>0</v>
      </c>
      <c r="CC97" s="98">
        <v>0</v>
      </c>
      <c r="CD97" s="46">
        <v>0</v>
      </c>
      <c r="CE97" s="46">
        <v>0</v>
      </c>
      <c r="CF97" s="46">
        <v>0</v>
      </c>
      <c r="CG97" s="46">
        <v>0</v>
      </c>
      <c r="CH97" s="46">
        <v>0</v>
      </c>
      <c r="CK97" s="46">
        <v>0</v>
      </c>
      <c r="CM97" s="98">
        <v>0</v>
      </c>
      <c r="CN97" s="98">
        <v>0</v>
      </c>
      <c r="CO97" s="98">
        <v>0</v>
      </c>
      <c r="CP97" s="46">
        <v>0</v>
      </c>
      <c r="CQ97" s="46">
        <v>0</v>
      </c>
      <c r="CR97" s="46">
        <v>0</v>
      </c>
      <c r="CS97" s="46">
        <v>0</v>
      </c>
      <c r="CT97" s="46">
        <v>0</v>
      </c>
      <c r="CW97" s="46">
        <v>0</v>
      </c>
      <c r="CY97" s="98">
        <v>0</v>
      </c>
      <c r="CZ97" s="98">
        <v>0</v>
      </c>
      <c r="DA97" s="98">
        <v>0</v>
      </c>
      <c r="DB97" s="46">
        <v>0</v>
      </c>
      <c r="DC97" s="46">
        <v>0</v>
      </c>
      <c r="DD97" s="46">
        <v>0</v>
      </c>
      <c r="DE97" s="46">
        <v>0</v>
      </c>
      <c r="DF97" s="46">
        <v>0</v>
      </c>
      <c r="DI97" s="98">
        <v>0</v>
      </c>
      <c r="DJ97" s="98"/>
      <c r="DK97" s="98">
        <v>0</v>
      </c>
      <c r="DL97" s="46">
        <v>0</v>
      </c>
      <c r="DM97" s="46">
        <v>0</v>
      </c>
      <c r="DN97" s="46">
        <v>0</v>
      </c>
      <c r="DO97" s="46">
        <v>0</v>
      </c>
      <c r="DP97" s="46">
        <v>0</v>
      </c>
      <c r="DQ97" s="46">
        <v>0</v>
      </c>
      <c r="DR97" s="98">
        <v>0</v>
      </c>
      <c r="DS97" s="98"/>
      <c r="DU97" s="46">
        <v>0</v>
      </c>
      <c r="DW97" s="46">
        <v>0</v>
      </c>
      <c r="DX97" s="46">
        <v>0</v>
      </c>
      <c r="DY97" s="46">
        <v>0</v>
      </c>
      <c r="DZ97" s="46">
        <v>0</v>
      </c>
      <c r="EA97" s="46">
        <v>0</v>
      </c>
      <c r="EB97" s="46">
        <v>0</v>
      </c>
      <c r="EC97" s="46">
        <v>0</v>
      </c>
      <c r="ED97" s="46">
        <v>0</v>
      </c>
      <c r="EG97" s="46">
        <v>0</v>
      </c>
      <c r="EI97" s="46">
        <v>0</v>
      </c>
      <c r="EJ97" s="46">
        <v>0</v>
      </c>
      <c r="EK97" s="46">
        <v>0</v>
      </c>
      <c r="EL97" s="46">
        <v>0</v>
      </c>
      <c r="EM97" s="46">
        <v>0</v>
      </c>
      <c r="EN97" s="46">
        <v>0</v>
      </c>
      <c r="EO97" s="46">
        <v>0</v>
      </c>
      <c r="EP97" s="46">
        <v>0</v>
      </c>
      <c r="ES97" s="46">
        <v>0</v>
      </c>
      <c r="EU97" s="46">
        <v>0</v>
      </c>
      <c r="EV97" s="46">
        <v>0</v>
      </c>
      <c r="EW97" s="46">
        <v>0</v>
      </c>
      <c r="EX97" s="46">
        <v>0</v>
      </c>
      <c r="EY97" s="46">
        <v>0</v>
      </c>
      <c r="EZ97" s="46">
        <v>0</v>
      </c>
      <c r="FE97" s="46">
        <v>0</v>
      </c>
      <c r="FG97" s="46">
        <v>0</v>
      </c>
      <c r="FH97" s="46">
        <v>0</v>
      </c>
      <c r="FI97" s="47">
        <v>0</v>
      </c>
      <c r="FJ97" s="47">
        <v>0</v>
      </c>
      <c r="FK97" s="46">
        <v>0</v>
      </c>
      <c r="FL97" s="46">
        <v>0</v>
      </c>
      <c r="FQ97" s="46">
        <v>0</v>
      </c>
      <c r="FS97" s="46">
        <v>0</v>
      </c>
      <c r="FT97" s="46">
        <v>0</v>
      </c>
      <c r="FU97" s="46">
        <v>0</v>
      </c>
      <c r="FV97" s="46">
        <v>0</v>
      </c>
      <c r="FW97" s="46">
        <v>0</v>
      </c>
      <c r="FX97" s="46">
        <v>0</v>
      </c>
      <c r="GC97" s="46">
        <v>0</v>
      </c>
      <c r="GE97" s="46">
        <v>0</v>
      </c>
      <c r="GF97" s="46">
        <v>0</v>
      </c>
      <c r="GG97" s="46">
        <v>0</v>
      </c>
      <c r="GH97" s="46">
        <v>0</v>
      </c>
      <c r="GI97" s="46">
        <v>0</v>
      </c>
      <c r="GJ97" s="46">
        <v>0</v>
      </c>
      <c r="GO97" s="46">
        <v>0</v>
      </c>
      <c r="GP97" s="46">
        <v>0</v>
      </c>
      <c r="GQ97" s="46">
        <v>0</v>
      </c>
      <c r="GR97" s="46">
        <v>0</v>
      </c>
      <c r="GS97" s="46">
        <v>0</v>
      </c>
      <c r="GT97" s="46">
        <v>0</v>
      </c>
      <c r="GU97" s="46">
        <v>0</v>
      </c>
      <c r="GV97" s="46">
        <v>0</v>
      </c>
      <c r="GW97" s="46">
        <v>0</v>
      </c>
      <c r="GX97" s="46">
        <v>0</v>
      </c>
      <c r="GY97" s="46">
        <v>0</v>
      </c>
      <c r="HA97" s="46">
        <v>0</v>
      </c>
      <c r="HB97" s="46">
        <v>0</v>
      </c>
      <c r="HC97" s="46">
        <v>0</v>
      </c>
      <c r="HD97" s="46">
        <v>0</v>
      </c>
      <c r="HE97" s="46">
        <v>0</v>
      </c>
      <c r="HI97" s="46">
        <v>0</v>
      </c>
      <c r="HJ97" s="46">
        <v>0</v>
      </c>
      <c r="HK97" s="46">
        <v>0</v>
      </c>
      <c r="HL97" s="46">
        <v>0</v>
      </c>
      <c r="HM97" s="46">
        <v>0</v>
      </c>
      <c r="HN97" s="46">
        <v>0</v>
      </c>
      <c r="HO97" s="46">
        <v>0</v>
      </c>
      <c r="HP97" s="46">
        <v>0</v>
      </c>
      <c r="HQ97" s="46">
        <v>0</v>
      </c>
      <c r="HR97" s="46">
        <v>0</v>
      </c>
      <c r="HS97" s="46">
        <v>0</v>
      </c>
      <c r="HT97" s="46">
        <v>0</v>
      </c>
      <c r="HU97" s="46">
        <v>0</v>
      </c>
      <c r="HY97" s="46">
        <v>0</v>
      </c>
      <c r="HZ97" s="46">
        <v>0</v>
      </c>
      <c r="IA97" s="46">
        <v>0</v>
      </c>
      <c r="IB97" s="46">
        <v>0</v>
      </c>
      <c r="IC97" s="46">
        <v>0</v>
      </c>
      <c r="ID97" s="46">
        <v>0</v>
      </c>
      <c r="IE97" s="46">
        <v>0</v>
      </c>
      <c r="IF97" s="46">
        <v>0</v>
      </c>
      <c r="IG97" s="46">
        <v>0</v>
      </c>
      <c r="IH97" s="46">
        <v>0</v>
      </c>
      <c r="II97" s="46">
        <v>0</v>
      </c>
      <c r="IJ97" s="46">
        <v>0</v>
      </c>
      <c r="IK97" s="46">
        <v>0</v>
      </c>
      <c r="IO97" s="46">
        <v>0</v>
      </c>
      <c r="IP97" s="46">
        <v>0</v>
      </c>
      <c r="IQ97" s="46">
        <v>0</v>
      </c>
      <c r="IR97" s="46">
        <v>0</v>
      </c>
      <c r="IS97" s="46">
        <v>0</v>
      </c>
      <c r="IT97" s="46">
        <v>0</v>
      </c>
      <c r="IU97" s="46">
        <v>0</v>
      </c>
      <c r="IV97" s="46">
        <v>0</v>
      </c>
      <c r="IW97" s="46">
        <v>0</v>
      </c>
      <c r="IY97" s="46">
        <v>0</v>
      </c>
      <c r="IZ97" s="46">
        <v>0</v>
      </c>
      <c r="JA97" s="46">
        <v>0</v>
      </c>
      <c r="JD97" s="46">
        <v>0</v>
      </c>
      <c r="JE97" s="46">
        <v>0</v>
      </c>
      <c r="JF97" s="46">
        <v>0</v>
      </c>
      <c r="JG97" s="46">
        <v>0</v>
      </c>
      <c r="JH97" s="46">
        <v>0</v>
      </c>
      <c r="JI97" s="46">
        <v>0</v>
      </c>
      <c r="JK97" s="46">
        <v>0</v>
      </c>
      <c r="JL97" s="46">
        <v>0</v>
      </c>
      <c r="JN97" s="46">
        <v>0</v>
      </c>
      <c r="JO97" s="46">
        <v>0</v>
      </c>
      <c r="JP97" s="46">
        <v>0</v>
      </c>
      <c r="JS97" s="46">
        <v>0</v>
      </c>
      <c r="JT97" s="46">
        <v>0</v>
      </c>
      <c r="JU97" s="46">
        <v>0</v>
      </c>
      <c r="JV97" s="46">
        <v>0</v>
      </c>
      <c r="JW97" s="46">
        <v>0</v>
      </c>
      <c r="KA97" s="46">
        <v>0</v>
      </c>
      <c r="KC97" s="46">
        <v>0</v>
      </c>
      <c r="KD97" s="46">
        <v>0</v>
      </c>
      <c r="KE97" s="46">
        <v>0</v>
      </c>
      <c r="KH97" s="46">
        <v>0</v>
      </c>
      <c r="KI97" s="46">
        <v>0</v>
      </c>
      <c r="KJ97" s="46">
        <v>0</v>
      </c>
      <c r="KK97" s="46">
        <v>0</v>
      </c>
      <c r="KL97" s="46">
        <v>0</v>
      </c>
      <c r="KP97" s="46">
        <v>0</v>
      </c>
      <c r="KR97" s="46">
        <v>0</v>
      </c>
      <c r="KS97" s="46">
        <v>0</v>
      </c>
      <c r="KT97" s="46">
        <v>0</v>
      </c>
      <c r="KW97" s="46">
        <v>0</v>
      </c>
      <c r="KX97" s="46">
        <v>0</v>
      </c>
      <c r="KY97" s="46">
        <v>0</v>
      </c>
      <c r="KZ97" s="46">
        <v>0</v>
      </c>
      <c r="LA97" s="46">
        <v>0</v>
      </c>
      <c r="LE97" s="46">
        <v>0</v>
      </c>
      <c r="LG97" s="46">
        <v>0</v>
      </c>
      <c r="LH97" s="46">
        <v>0</v>
      </c>
      <c r="LI97" s="46">
        <v>0</v>
      </c>
      <c r="LL97" s="46">
        <v>0</v>
      </c>
      <c r="LM97" s="46">
        <v>0</v>
      </c>
      <c r="LN97" s="46">
        <v>0</v>
      </c>
      <c r="LO97" s="46">
        <v>0</v>
      </c>
      <c r="LP97" s="46">
        <v>0</v>
      </c>
      <c r="LQ97" s="46">
        <v>0</v>
      </c>
      <c r="LR97" s="46">
        <v>0</v>
      </c>
      <c r="LS97" s="46">
        <v>0</v>
      </c>
      <c r="LT97" s="46">
        <v>0</v>
      </c>
      <c r="LV97" s="46" t="s">
        <v>329</v>
      </c>
    </row>
    <row r="98" spans="1:334" ht="15" customHeight="1">
      <c r="C98" s="46" t="s">
        <v>91</v>
      </c>
      <c r="D98" s="98">
        <v>46420</v>
      </c>
      <c r="E98" s="98">
        <v>0</v>
      </c>
      <c r="F98" s="98">
        <v>0</v>
      </c>
      <c r="G98" s="98">
        <v>9733.1688239979176</v>
      </c>
      <c r="H98" s="98">
        <v>9673.1688239979176</v>
      </c>
      <c r="I98" s="98">
        <v>0</v>
      </c>
      <c r="J98" s="98">
        <v>0</v>
      </c>
      <c r="K98" s="98">
        <v>0</v>
      </c>
      <c r="L98" s="98">
        <v>0</v>
      </c>
      <c r="M98" s="98">
        <v>0</v>
      </c>
      <c r="N98" s="98">
        <v>60</v>
      </c>
      <c r="O98" s="98">
        <v>0</v>
      </c>
      <c r="P98" s="98">
        <v>0</v>
      </c>
      <c r="Q98" s="98">
        <v>0</v>
      </c>
      <c r="R98" s="98">
        <v>0</v>
      </c>
      <c r="S98" s="98">
        <v>9735.0041657727015</v>
      </c>
      <c r="T98" s="98">
        <v>9675.0041657727015</v>
      </c>
      <c r="U98" s="98">
        <v>0</v>
      </c>
      <c r="V98" s="98">
        <v>0</v>
      </c>
      <c r="W98" s="98">
        <v>0</v>
      </c>
      <c r="X98" s="98">
        <v>0</v>
      </c>
      <c r="Y98" s="98">
        <v>0</v>
      </c>
      <c r="Z98" s="98">
        <v>60</v>
      </c>
      <c r="AA98" s="98">
        <v>0</v>
      </c>
      <c r="AB98" s="98">
        <v>0</v>
      </c>
      <c r="AC98" s="98">
        <v>0</v>
      </c>
      <c r="AD98" s="98">
        <v>0</v>
      </c>
      <c r="AE98" s="98">
        <v>6481.5094776489223</v>
      </c>
      <c r="AF98" s="98">
        <v>6481.5094776489223</v>
      </c>
      <c r="AG98" s="98">
        <v>0</v>
      </c>
      <c r="AH98" s="98">
        <v>0</v>
      </c>
      <c r="AI98" s="98">
        <v>0</v>
      </c>
      <c r="AJ98" s="98">
        <v>0</v>
      </c>
      <c r="AK98" s="98">
        <v>0</v>
      </c>
      <c r="AL98" s="98">
        <v>0</v>
      </c>
      <c r="AM98" s="98">
        <v>0</v>
      </c>
      <c r="AN98" s="98">
        <v>0</v>
      </c>
      <c r="AO98" s="98">
        <v>5987.2857142857147</v>
      </c>
      <c r="AP98" s="98">
        <v>0</v>
      </c>
      <c r="AQ98" s="98">
        <v>7296.4012256529213</v>
      </c>
      <c r="AR98" s="98">
        <v>7296.4012256529213</v>
      </c>
      <c r="AS98" s="98">
        <v>0</v>
      </c>
      <c r="AT98" s="98">
        <v>0</v>
      </c>
      <c r="AU98" s="98">
        <v>0</v>
      </c>
      <c r="AV98" s="98">
        <v>0</v>
      </c>
      <c r="AW98" s="98">
        <v>0</v>
      </c>
      <c r="AX98" s="98">
        <v>0</v>
      </c>
      <c r="AY98" s="98">
        <v>0</v>
      </c>
      <c r="AZ98" s="98">
        <v>0</v>
      </c>
      <c r="BA98" s="98">
        <v>0</v>
      </c>
      <c r="BB98" s="98">
        <v>0</v>
      </c>
      <c r="BC98" s="98">
        <v>7421.7352652237551</v>
      </c>
      <c r="BD98" s="98">
        <v>7349.7352652237551</v>
      </c>
      <c r="BE98" s="98">
        <v>0</v>
      </c>
      <c r="BF98" s="98">
        <v>0</v>
      </c>
      <c r="BG98" s="98">
        <v>0</v>
      </c>
      <c r="BH98" s="98">
        <v>0</v>
      </c>
      <c r="BI98" s="98">
        <v>0</v>
      </c>
      <c r="BJ98" s="98">
        <v>72</v>
      </c>
      <c r="BK98" s="98">
        <v>0</v>
      </c>
      <c r="BL98" s="98">
        <v>0</v>
      </c>
      <c r="BM98" s="46">
        <v>0</v>
      </c>
      <c r="BN98" s="46">
        <v>0</v>
      </c>
      <c r="BO98" s="98">
        <v>10888.346237482732</v>
      </c>
      <c r="BP98" s="98">
        <v>10816.346237482732</v>
      </c>
      <c r="BQ98" s="98">
        <v>0</v>
      </c>
      <c r="BR98" s="46">
        <v>0</v>
      </c>
      <c r="BS98" s="46">
        <v>0</v>
      </c>
      <c r="BT98" s="46">
        <v>0</v>
      </c>
      <c r="BU98" s="46">
        <v>0</v>
      </c>
      <c r="BV98" s="46">
        <v>72</v>
      </c>
      <c r="BW98" s="46">
        <v>0</v>
      </c>
      <c r="BX98" s="46">
        <v>0</v>
      </c>
      <c r="BY98" s="46">
        <v>0</v>
      </c>
      <c r="BZ98" s="46">
        <v>0</v>
      </c>
      <c r="CA98" s="98">
        <v>6341.1262729038835</v>
      </c>
      <c r="CB98" s="98">
        <v>6341.1262729038835</v>
      </c>
      <c r="CC98" s="98">
        <v>0</v>
      </c>
      <c r="CD98" s="46">
        <v>0</v>
      </c>
      <c r="CE98" s="46">
        <v>0</v>
      </c>
      <c r="CF98" s="46">
        <v>0</v>
      </c>
      <c r="CG98" s="46">
        <v>0</v>
      </c>
      <c r="CH98" s="46">
        <v>0</v>
      </c>
      <c r="CI98" s="46">
        <v>0</v>
      </c>
      <c r="CJ98" s="46">
        <v>0</v>
      </c>
      <c r="CK98" s="46">
        <v>0</v>
      </c>
      <c r="CL98" s="46">
        <v>0</v>
      </c>
      <c r="CM98" s="98">
        <v>13785.778230012218</v>
      </c>
      <c r="CN98" s="98">
        <v>13785.778230012218</v>
      </c>
      <c r="CO98" s="98">
        <v>0</v>
      </c>
      <c r="CP98" s="46">
        <v>0</v>
      </c>
      <c r="CQ98" s="46">
        <v>0</v>
      </c>
      <c r="CR98" s="46">
        <v>0</v>
      </c>
      <c r="CS98" s="46">
        <v>0</v>
      </c>
      <c r="CT98" s="46">
        <v>0</v>
      </c>
      <c r="CU98" s="46">
        <v>0</v>
      </c>
      <c r="CV98" s="46">
        <v>0</v>
      </c>
      <c r="CW98" s="46">
        <v>41071.428571428572</v>
      </c>
      <c r="CX98" s="46">
        <v>0</v>
      </c>
      <c r="CY98" s="98">
        <v>15984.226858533057</v>
      </c>
      <c r="CZ98" s="98">
        <v>15979.226858533057</v>
      </c>
      <c r="DA98" s="98">
        <v>0</v>
      </c>
      <c r="DB98" s="46">
        <v>0</v>
      </c>
      <c r="DC98" s="46">
        <v>0</v>
      </c>
      <c r="DD98" s="46">
        <v>0</v>
      </c>
      <c r="DE98" s="46">
        <v>0</v>
      </c>
      <c r="DF98" s="46">
        <v>5</v>
      </c>
      <c r="DG98" s="46">
        <v>0</v>
      </c>
      <c r="DH98" s="46">
        <v>0</v>
      </c>
      <c r="DI98" s="98">
        <v>0</v>
      </c>
      <c r="DJ98" s="98">
        <v>0</v>
      </c>
      <c r="DK98" s="98">
        <v>9076.2268585330567</v>
      </c>
      <c r="DL98" s="46">
        <v>9071.2268585330567</v>
      </c>
      <c r="DM98" s="46">
        <v>0</v>
      </c>
      <c r="DN98" s="46">
        <v>0</v>
      </c>
      <c r="DO98" s="46">
        <v>0</v>
      </c>
      <c r="DP98" s="46">
        <v>0</v>
      </c>
      <c r="DQ98" s="46">
        <v>0</v>
      </c>
      <c r="DR98" s="98">
        <v>5</v>
      </c>
      <c r="DS98" s="98">
        <v>0</v>
      </c>
      <c r="DT98" s="46">
        <v>0</v>
      </c>
      <c r="DU98" s="46">
        <v>0</v>
      </c>
      <c r="DV98" s="46">
        <v>0</v>
      </c>
      <c r="DW98" s="46">
        <v>9061.1584867512756</v>
      </c>
      <c r="DX98" s="46">
        <v>9056.1584867512756</v>
      </c>
      <c r="DY98" s="46">
        <v>0</v>
      </c>
      <c r="DZ98" s="46">
        <v>0</v>
      </c>
      <c r="EA98" s="46">
        <v>0</v>
      </c>
      <c r="EB98" s="46">
        <v>0</v>
      </c>
      <c r="EC98" s="46">
        <v>0</v>
      </c>
      <c r="ED98" s="46">
        <v>5</v>
      </c>
      <c r="EE98" s="46">
        <v>0</v>
      </c>
      <c r="EF98" s="46">
        <v>0</v>
      </c>
      <c r="EG98" s="46">
        <v>0</v>
      </c>
      <c r="EH98" s="46">
        <v>0</v>
      </c>
      <c r="EI98" s="46">
        <v>6777.6530509543472</v>
      </c>
      <c r="EJ98" s="46">
        <v>6772.6530509543472</v>
      </c>
      <c r="EK98" s="46">
        <v>0</v>
      </c>
      <c r="EL98" s="46">
        <v>0</v>
      </c>
      <c r="EM98" s="46">
        <v>0</v>
      </c>
      <c r="EN98" s="46">
        <v>0</v>
      </c>
      <c r="EO98" s="46">
        <v>0</v>
      </c>
      <c r="EP98" s="46">
        <v>5</v>
      </c>
      <c r="EQ98" s="46">
        <v>0</v>
      </c>
      <c r="ER98" s="46">
        <v>0</v>
      </c>
      <c r="ES98" s="46">
        <v>0</v>
      </c>
      <c r="ET98" s="46">
        <v>0</v>
      </c>
      <c r="EU98" s="46">
        <v>7041.5</v>
      </c>
      <c r="EV98" s="46">
        <v>6662</v>
      </c>
      <c r="EW98" s="46">
        <v>0</v>
      </c>
      <c r="EX98" s="46">
        <v>0</v>
      </c>
      <c r="EY98" s="46">
        <v>379.49999999999994</v>
      </c>
      <c r="EZ98" s="46">
        <v>0</v>
      </c>
      <c r="FA98" s="46">
        <v>0</v>
      </c>
      <c r="FB98" s="46">
        <v>0</v>
      </c>
      <c r="FC98" s="46">
        <v>0</v>
      </c>
      <c r="FD98" s="46">
        <v>0</v>
      </c>
      <c r="FE98" s="46">
        <v>0</v>
      </c>
      <c r="FF98" s="46">
        <v>0</v>
      </c>
      <c r="FG98" s="46">
        <v>7041.5</v>
      </c>
      <c r="FH98" s="46">
        <v>6662</v>
      </c>
      <c r="FI98" s="47">
        <v>0</v>
      </c>
      <c r="FJ98" s="47">
        <v>0</v>
      </c>
      <c r="FK98" s="46">
        <v>379.49999999999994</v>
      </c>
      <c r="FL98" s="46">
        <v>0</v>
      </c>
      <c r="FM98" s="46">
        <v>0</v>
      </c>
      <c r="FN98" s="46">
        <v>0</v>
      </c>
      <c r="FO98" s="46">
        <v>0</v>
      </c>
      <c r="FP98" s="46">
        <v>0</v>
      </c>
      <c r="FQ98" s="46">
        <v>0</v>
      </c>
      <c r="FR98" s="46">
        <v>0</v>
      </c>
      <c r="FS98" s="46">
        <v>7041.5</v>
      </c>
      <c r="FT98" s="46">
        <v>6662</v>
      </c>
      <c r="FU98" s="46">
        <v>0</v>
      </c>
      <c r="FV98" s="46">
        <v>0</v>
      </c>
      <c r="FW98" s="46">
        <v>379.49999999999994</v>
      </c>
      <c r="FX98" s="46">
        <v>0</v>
      </c>
      <c r="FY98" s="46">
        <v>0</v>
      </c>
      <c r="FZ98" s="46">
        <v>0</v>
      </c>
      <c r="GA98" s="46">
        <v>0</v>
      </c>
      <c r="GB98" s="46">
        <v>0</v>
      </c>
      <c r="GC98" s="46">
        <v>0</v>
      </c>
      <c r="GD98" s="46">
        <v>0</v>
      </c>
      <c r="GE98" s="46">
        <v>7041.5</v>
      </c>
      <c r="GF98" s="46">
        <v>6662</v>
      </c>
      <c r="GG98" s="46">
        <v>0</v>
      </c>
      <c r="GH98" s="46">
        <v>0</v>
      </c>
      <c r="GI98" s="46">
        <v>379.49999999999994</v>
      </c>
      <c r="GJ98" s="46">
        <v>0</v>
      </c>
      <c r="GK98" s="46">
        <v>0</v>
      </c>
      <c r="GL98" s="46">
        <v>0</v>
      </c>
      <c r="GM98" s="46">
        <v>0</v>
      </c>
      <c r="GO98" s="46">
        <v>33126.083693072462</v>
      </c>
      <c r="GP98" s="46">
        <v>33126.083693072462</v>
      </c>
      <c r="GQ98" s="46">
        <v>0</v>
      </c>
      <c r="GR98" s="46">
        <v>0</v>
      </c>
      <c r="GS98" s="46">
        <v>0</v>
      </c>
      <c r="GT98" s="46">
        <v>0</v>
      </c>
      <c r="GU98" s="46">
        <v>0</v>
      </c>
      <c r="GV98" s="46">
        <v>120</v>
      </c>
      <c r="GW98" s="46">
        <v>33246.083693072462</v>
      </c>
      <c r="GX98" s="46">
        <v>0</v>
      </c>
      <c r="GY98" s="46">
        <v>0</v>
      </c>
      <c r="GZ98" s="46">
        <v>0</v>
      </c>
      <c r="HA98" s="46">
        <v>46420</v>
      </c>
      <c r="HB98" s="46">
        <v>5987.2857142857147</v>
      </c>
      <c r="HC98" s="46">
        <v>52407.285714285717</v>
      </c>
      <c r="HD98" s="46">
        <v>19161.202021213256</v>
      </c>
      <c r="HE98" s="46">
        <v>14.955284489587978</v>
      </c>
      <c r="HI98" s="46">
        <v>38292.986005622588</v>
      </c>
      <c r="HJ98" s="46">
        <v>38292.986005622588</v>
      </c>
      <c r="HK98" s="46">
        <v>0</v>
      </c>
      <c r="HL98" s="46">
        <v>0</v>
      </c>
      <c r="HM98" s="46">
        <v>0</v>
      </c>
      <c r="HN98" s="46">
        <v>0</v>
      </c>
      <c r="HO98" s="46">
        <v>0</v>
      </c>
      <c r="HP98" s="46">
        <v>144</v>
      </c>
      <c r="HQ98" s="46">
        <v>38436.986005622588</v>
      </c>
      <c r="HR98" s="46">
        <v>40178.571428571428</v>
      </c>
      <c r="HS98" s="46">
        <v>60779.773449784683</v>
      </c>
      <c r="HT98" s="46">
        <v>22342.787444162095</v>
      </c>
      <c r="HU98" s="46">
        <v>16.388647061249117</v>
      </c>
      <c r="HY98" s="46">
        <v>40879.265254771737</v>
      </c>
      <c r="HZ98" s="46">
        <v>40879.265254771737</v>
      </c>
      <c r="IA98" s="46">
        <v>0</v>
      </c>
      <c r="IB98" s="46">
        <v>0</v>
      </c>
      <c r="IC98" s="46">
        <v>0</v>
      </c>
      <c r="ID98" s="46">
        <v>0</v>
      </c>
      <c r="IE98" s="46">
        <v>0</v>
      </c>
      <c r="IF98" s="46">
        <v>20</v>
      </c>
      <c r="IG98" s="46">
        <v>40899.265254771737</v>
      </c>
      <c r="IH98" s="46">
        <v>41071.428571428572</v>
      </c>
      <c r="II98" s="46">
        <v>63414.216015590668</v>
      </c>
      <c r="IJ98" s="46">
        <v>22514.950760818931</v>
      </c>
      <c r="IK98" s="46">
        <v>16.514930491221062</v>
      </c>
      <c r="IO98" s="46">
        <v>26648</v>
      </c>
      <c r="IP98" s="46">
        <v>26648</v>
      </c>
      <c r="IQ98" s="46">
        <v>0</v>
      </c>
      <c r="IR98" s="46">
        <v>0</v>
      </c>
      <c r="IS98" s="46">
        <v>1517.9999999999998</v>
      </c>
      <c r="IT98" s="46">
        <v>0</v>
      </c>
      <c r="IU98" s="46">
        <v>0</v>
      </c>
      <c r="IV98" s="46">
        <v>0</v>
      </c>
      <c r="IW98" s="46">
        <v>28166</v>
      </c>
      <c r="IX98" s="46">
        <v>0</v>
      </c>
      <c r="IY98" s="46">
        <v>22514.950760818931</v>
      </c>
      <c r="IZ98" s="46">
        <v>-5651.0492391810694</v>
      </c>
      <c r="JA98" s="46">
        <v>-6.019011473955552</v>
      </c>
      <c r="JD98" s="46">
        <v>26641</v>
      </c>
      <c r="JE98" s="46">
        <v>26641</v>
      </c>
      <c r="JF98" s="46">
        <v>0</v>
      </c>
      <c r="JG98" s="46">
        <v>0</v>
      </c>
      <c r="JH98" s="46">
        <v>1168.3999999999999</v>
      </c>
      <c r="JI98" s="46">
        <v>0</v>
      </c>
      <c r="JJ98" s="46">
        <v>0</v>
      </c>
      <c r="JK98" s="46">
        <v>0</v>
      </c>
      <c r="JL98" s="46">
        <v>27809.4</v>
      </c>
      <c r="JM98" s="46">
        <v>0</v>
      </c>
      <c r="JN98" s="46">
        <v>-5651.0492391810694</v>
      </c>
      <c r="JO98" s="46">
        <v>-33460.449239181071</v>
      </c>
      <c r="JP98" s="46">
        <v>-36.096193271894833</v>
      </c>
      <c r="JS98" s="46">
        <v>25206</v>
      </c>
      <c r="JT98" s="46">
        <v>25206</v>
      </c>
      <c r="JU98" s="46">
        <v>0</v>
      </c>
      <c r="JV98" s="46">
        <v>0</v>
      </c>
      <c r="JW98" s="46">
        <v>584.19999999999993</v>
      </c>
      <c r="JX98" s="46">
        <v>0</v>
      </c>
      <c r="JY98" s="46">
        <v>0</v>
      </c>
      <c r="JZ98" s="46">
        <v>0</v>
      </c>
      <c r="KA98" s="46">
        <v>25790.2</v>
      </c>
      <c r="KB98" s="46">
        <v>0</v>
      </c>
      <c r="KC98" s="46">
        <v>-33460.449239181071</v>
      </c>
      <c r="KD98" s="46">
        <v>-59250.649239181068</v>
      </c>
      <c r="KE98" s="46">
        <v>-68.922283548612725</v>
      </c>
      <c r="KH98" s="46">
        <v>0</v>
      </c>
      <c r="KI98" s="46">
        <v>0</v>
      </c>
      <c r="KJ98" s="46">
        <v>0</v>
      </c>
      <c r="KK98" s="46">
        <v>0</v>
      </c>
      <c r="KL98" s="46">
        <v>0</v>
      </c>
      <c r="KM98" s="46">
        <v>0</v>
      </c>
      <c r="KN98" s="46">
        <v>0</v>
      </c>
      <c r="KO98" s="46">
        <v>0</v>
      </c>
      <c r="KP98" s="46">
        <v>0</v>
      </c>
      <c r="KQ98" s="46">
        <v>0</v>
      </c>
      <c r="KR98" s="46">
        <v>-59250.649239181068</v>
      </c>
      <c r="KS98" s="46">
        <v>-59250.649239181068</v>
      </c>
      <c r="KT98" s="46">
        <v>0</v>
      </c>
      <c r="KW98" s="46">
        <v>0</v>
      </c>
      <c r="KX98" s="46">
        <v>0</v>
      </c>
      <c r="KY98" s="46">
        <v>0</v>
      </c>
      <c r="KZ98" s="46">
        <v>0</v>
      </c>
      <c r="LA98" s="46">
        <v>0</v>
      </c>
      <c r="LB98" s="46">
        <v>0</v>
      </c>
      <c r="LC98" s="46">
        <v>0</v>
      </c>
      <c r="LD98" s="46">
        <v>0</v>
      </c>
      <c r="LE98" s="46">
        <v>0</v>
      </c>
      <c r="LF98" s="46">
        <v>0</v>
      </c>
      <c r="LG98" s="46">
        <v>-59250.649239181068</v>
      </c>
      <c r="LH98" s="46">
        <v>-59250.649239181068</v>
      </c>
      <c r="LI98" s="46">
        <v>0</v>
      </c>
      <c r="LL98" s="46">
        <v>33246.083693072462</v>
      </c>
      <c r="LM98" s="46">
        <v>38436.986005622588</v>
      </c>
      <c r="LN98" s="46">
        <v>40899.265254771737</v>
      </c>
      <c r="LO98" s="46">
        <v>28166</v>
      </c>
      <c r="LP98" s="46">
        <v>27809.4</v>
      </c>
      <c r="LQ98" s="46">
        <v>25790.2</v>
      </c>
      <c r="LR98" s="46">
        <v>0</v>
      </c>
      <c r="LS98" s="46">
        <v>0</v>
      </c>
      <c r="LT98" s="46">
        <v>194347.93495346679</v>
      </c>
    </row>
    <row r="99" spans="1:334" ht="15" customHeight="1">
      <c r="A99" s="74">
        <v>310002142</v>
      </c>
      <c r="B99" s="74">
        <v>310002142</v>
      </c>
      <c r="C99" s="46" t="s">
        <v>50</v>
      </c>
      <c r="D99" s="98">
        <v>4063</v>
      </c>
      <c r="E99" s="98">
        <v>40178.571428571428</v>
      </c>
      <c r="F99" s="98"/>
      <c r="G99" s="98">
        <v>13556.090593024819</v>
      </c>
      <c r="H99" s="98">
        <v>13556.090593024819</v>
      </c>
      <c r="I99" s="98">
        <v>0</v>
      </c>
      <c r="J99" s="98">
        <v>0</v>
      </c>
      <c r="K99" s="98">
        <v>0</v>
      </c>
      <c r="L99" s="98">
        <v>0</v>
      </c>
      <c r="M99" s="98">
        <v>0</v>
      </c>
      <c r="N99" s="98">
        <v>0</v>
      </c>
      <c r="O99" s="98"/>
      <c r="P99" s="98"/>
      <c r="Q99" s="98">
        <v>0</v>
      </c>
      <c r="R99" s="98"/>
      <c r="S99" s="98">
        <v>14487.307370436334</v>
      </c>
      <c r="T99" s="98">
        <v>14487.307370436334</v>
      </c>
      <c r="U99" s="98">
        <v>0</v>
      </c>
      <c r="V99" s="98">
        <v>0</v>
      </c>
      <c r="W99" s="98">
        <v>0</v>
      </c>
      <c r="X99" s="98">
        <v>0</v>
      </c>
      <c r="Y99" s="98">
        <v>0</v>
      </c>
      <c r="Z99" s="98">
        <v>0</v>
      </c>
      <c r="AA99" s="98"/>
      <c r="AB99" s="98"/>
      <c r="AC99" s="98">
        <v>0</v>
      </c>
      <c r="AD99" s="98"/>
      <c r="AE99" s="98">
        <v>9871.3089737971313</v>
      </c>
      <c r="AF99" s="98">
        <v>9871.3089737971313</v>
      </c>
      <c r="AG99" s="98">
        <v>0</v>
      </c>
      <c r="AH99" s="98">
        <v>0</v>
      </c>
      <c r="AI99" s="98">
        <v>0</v>
      </c>
      <c r="AJ99" s="98">
        <v>0</v>
      </c>
      <c r="AK99" s="98">
        <v>0</v>
      </c>
      <c r="AL99" s="98">
        <v>0</v>
      </c>
      <c r="AM99" s="98"/>
      <c r="AN99" s="98"/>
      <c r="AO99" s="98">
        <v>44642.857142857145</v>
      </c>
      <c r="AP99" s="98"/>
      <c r="AQ99" s="98">
        <v>10408.865678638436</v>
      </c>
      <c r="AR99" s="98">
        <v>10408.865678638436</v>
      </c>
      <c r="AS99" s="98">
        <v>0</v>
      </c>
      <c r="AT99" s="98">
        <v>0</v>
      </c>
      <c r="AU99" s="98">
        <v>0</v>
      </c>
      <c r="AV99" s="98">
        <v>0</v>
      </c>
      <c r="AW99" s="98">
        <v>0</v>
      </c>
      <c r="AX99" s="98">
        <v>0</v>
      </c>
      <c r="AY99" s="98"/>
      <c r="AZ99" s="98"/>
      <c r="BA99" s="98">
        <v>0</v>
      </c>
      <c r="BB99" s="98"/>
      <c r="BC99" s="98">
        <v>11735.105085381534</v>
      </c>
      <c r="BD99" s="98">
        <v>11735.105085381534</v>
      </c>
      <c r="BE99" s="98">
        <v>0</v>
      </c>
      <c r="BF99" s="98">
        <v>0</v>
      </c>
      <c r="BG99" s="98">
        <v>0</v>
      </c>
      <c r="BH99" s="98">
        <v>0</v>
      </c>
      <c r="BI99" s="98">
        <v>0</v>
      </c>
      <c r="BJ99" s="98">
        <v>0</v>
      </c>
      <c r="BK99" s="98"/>
      <c r="BL99" s="98"/>
      <c r="BM99" s="46">
        <v>0</v>
      </c>
      <c r="BO99" s="98">
        <v>8487.0751664395539</v>
      </c>
      <c r="BP99" s="98">
        <v>8487.0751664395539</v>
      </c>
      <c r="BQ99" s="98">
        <v>0</v>
      </c>
      <c r="BR99" s="46">
        <v>0</v>
      </c>
      <c r="BS99" s="46">
        <v>0</v>
      </c>
      <c r="BT99" s="46">
        <v>0</v>
      </c>
      <c r="BU99" s="46">
        <v>0</v>
      </c>
      <c r="BV99" s="46">
        <v>0</v>
      </c>
      <c r="BY99" s="46">
        <v>0</v>
      </c>
      <c r="CA99" s="98">
        <v>8153.6120429741813</v>
      </c>
      <c r="CB99" s="98">
        <v>8153.6120429741813</v>
      </c>
      <c r="CC99" s="98">
        <v>0</v>
      </c>
      <c r="CD99" s="46">
        <v>0</v>
      </c>
      <c r="CE99" s="46">
        <v>0</v>
      </c>
      <c r="CF99" s="46">
        <v>0</v>
      </c>
      <c r="CG99" s="46">
        <v>0</v>
      </c>
      <c r="CH99" s="46">
        <v>0</v>
      </c>
      <c r="CK99" s="46">
        <v>39285.71428571429</v>
      </c>
      <c r="CM99" s="98">
        <v>6884.9806709252316</v>
      </c>
      <c r="CN99" s="98">
        <v>6884.9806709252316</v>
      </c>
      <c r="CO99" s="98">
        <v>0</v>
      </c>
      <c r="CP99" s="46">
        <v>0</v>
      </c>
      <c r="CQ99" s="46">
        <v>0</v>
      </c>
      <c r="CR99" s="46">
        <v>0</v>
      </c>
      <c r="CS99" s="46">
        <v>0</v>
      </c>
      <c r="CT99" s="46">
        <v>0</v>
      </c>
      <c r="CW99" s="46">
        <v>0</v>
      </c>
      <c r="CY99" s="98">
        <v>7332.9562662895014</v>
      </c>
      <c r="CZ99" s="98">
        <v>7332.9562662895014</v>
      </c>
      <c r="DA99" s="98">
        <v>0</v>
      </c>
      <c r="DB99" s="46">
        <v>0</v>
      </c>
      <c r="DC99" s="46">
        <v>0</v>
      </c>
      <c r="DD99" s="46">
        <v>0</v>
      </c>
      <c r="DE99" s="46">
        <v>0</v>
      </c>
      <c r="DF99" s="46">
        <v>0</v>
      </c>
      <c r="DI99" s="98">
        <v>0</v>
      </c>
      <c r="DJ99" s="98"/>
      <c r="DK99" s="98">
        <v>7620.9562662895014</v>
      </c>
      <c r="DL99" s="46">
        <v>7620.9562662895014</v>
      </c>
      <c r="DM99" s="46">
        <v>0</v>
      </c>
      <c r="DN99" s="46">
        <v>0</v>
      </c>
      <c r="DO99" s="46">
        <v>0</v>
      </c>
      <c r="DP99" s="46">
        <v>0</v>
      </c>
      <c r="DQ99" s="46">
        <v>0</v>
      </c>
      <c r="DR99" s="98">
        <v>0</v>
      </c>
      <c r="DS99" s="98"/>
      <c r="DU99" s="46">
        <v>0</v>
      </c>
      <c r="DW99" s="46">
        <v>9526.145235400596</v>
      </c>
      <c r="DX99" s="46">
        <v>9526.145235400596</v>
      </c>
      <c r="DY99" s="46">
        <v>0</v>
      </c>
      <c r="DZ99" s="46">
        <v>0</v>
      </c>
      <c r="EA99" s="46">
        <v>0</v>
      </c>
      <c r="EB99" s="46">
        <v>0</v>
      </c>
      <c r="EC99" s="46">
        <v>0</v>
      </c>
      <c r="ED99" s="46">
        <v>0</v>
      </c>
      <c r="EG99" s="46">
        <v>0</v>
      </c>
      <c r="EI99" s="46">
        <v>12194.264441994901</v>
      </c>
      <c r="EJ99" s="46">
        <v>12194.264441994901</v>
      </c>
      <c r="EK99" s="46">
        <v>0</v>
      </c>
      <c r="EL99" s="46">
        <v>0</v>
      </c>
      <c r="EM99" s="46">
        <v>0</v>
      </c>
      <c r="EN99" s="46">
        <v>0</v>
      </c>
      <c r="EO99" s="46">
        <v>0</v>
      </c>
      <c r="EP99" s="46">
        <v>0</v>
      </c>
      <c r="ES99" s="46">
        <v>0</v>
      </c>
      <c r="EU99" s="46">
        <v>9057</v>
      </c>
      <c r="EV99" s="46">
        <v>9057</v>
      </c>
      <c r="EW99" s="46">
        <v>0</v>
      </c>
      <c r="EX99" s="46">
        <v>0</v>
      </c>
      <c r="EY99" s="46">
        <v>0</v>
      </c>
      <c r="EZ99" s="46">
        <v>0</v>
      </c>
      <c r="FE99" s="46">
        <v>0</v>
      </c>
      <c r="FG99" s="46">
        <v>9057</v>
      </c>
      <c r="FH99" s="46">
        <v>9057</v>
      </c>
      <c r="FI99" s="98">
        <v>0</v>
      </c>
      <c r="FJ99" s="98">
        <v>0</v>
      </c>
      <c r="FK99" s="46">
        <v>0</v>
      </c>
      <c r="FL99" s="46">
        <v>0</v>
      </c>
      <c r="FQ99" s="46">
        <v>0</v>
      </c>
      <c r="FS99" s="46">
        <v>9057</v>
      </c>
      <c r="FT99" s="46">
        <v>9057</v>
      </c>
      <c r="FU99" s="46">
        <v>0</v>
      </c>
      <c r="FV99" s="46">
        <v>0</v>
      </c>
      <c r="FW99" s="46">
        <v>0</v>
      </c>
      <c r="FX99" s="46">
        <v>0</v>
      </c>
      <c r="GC99" s="46">
        <v>0</v>
      </c>
      <c r="GE99" s="46">
        <v>9057</v>
      </c>
      <c r="GF99" s="46">
        <v>9057</v>
      </c>
      <c r="GG99" s="46">
        <v>0</v>
      </c>
      <c r="GH99" s="46">
        <v>0</v>
      </c>
      <c r="GI99" s="46">
        <v>0</v>
      </c>
      <c r="GJ99" s="46">
        <v>0</v>
      </c>
      <c r="GO99" s="46">
        <v>48323.572615896723</v>
      </c>
      <c r="GP99" s="46">
        <v>48323.572615896723</v>
      </c>
      <c r="GQ99" s="46">
        <v>0</v>
      </c>
      <c r="GR99" s="46">
        <v>0</v>
      </c>
      <c r="GS99" s="46">
        <v>0</v>
      </c>
      <c r="GT99" s="46">
        <v>0</v>
      </c>
      <c r="GU99" s="46">
        <v>0</v>
      </c>
      <c r="GV99" s="46">
        <v>0</v>
      </c>
      <c r="GW99" s="46">
        <v>48323.572615896723</v>
      </c>
      <c r="HA99" s="46">
        <v>4063</v>
      </c>
      <c r="HB99" s="46">
        <v>84821.42857142858</v>
      </c>
      <c r="HC99" s="46">
        <v>88884.42857142858</v>
      </c>
      <c r="HD99" s="46">
        <v>40560.855955531857</v>
      </c>
      <c r="HE99" s="46">
        <v>34.509330803636047</v>
      </c>
      <c r="HF99" s="46" t="s">
        <v>1208</v>
      </c>
      <c r="HG99" s="46">
        <v>45441</v>
      </c>
      <c r="HI99" s="46">
        <v>35260.772965720505</v>
      </c>
      <c r="HJ99" s="46">
        <v>35260.772965720505</v>
      </c>
      <c r="HK99" s="46">
        <v>0</v>
      </c>
      <c r="HL99" s="46">
        <v>0</v>
      </c>
      <c r="HM99" s="46">
        <v>0</v>
      </c>
      <c r="HN99" s="46">
        <v>0</v>
      </c>
      <c r="HO99" s="46">
        <v>0</v>
      </c>
      <c r="HP99" s="46">
        <v>0</v>
      </c>
      <c r="HQ99" s="46">
        <v>35260.772965720505</v>
      </c>
      <c r="HR99" s="46">
        <v>39285.71428571429</v>
      </c>
      <c r="HS99" s="46">
        <v>79846.57024124614</v>
      </c>
      <c r="HT99" s="46">
        <v>44585.797275525634</v>
      </c>
      <c r="HU99" s="46">
        <v>36.471673848739385</v>
      </c>
      <c r="HV99" s="46">
        <v>45441</v>
      </c>
      <c r="HW99" s="46" t="s">
        <v>1074</v>
      </c>
      <c r="HY99" s="46">
        <v>36674.322209974496</v>
      </c>
      <c r="HZ99" s="46">
        <v>36674.322209974496</v>
      </c>
      <c r="IA99" s="46">
        <v>0</v>
      </c>
      <c r="IB99" s="46">
        <v>0</v>
      </c>
      <c r="IC99" s="46">
        <v>0</v>
      </c>
      <c r="ID99" s="46">
        <v>0</v>
      </c>
      <c r="IE99" s="46">
        <v>0</v>
      </c>
      <c r="IF99" s="46">
        <v>0</v>
      </c>
      <c r="IG99" s="46">
        <v>36674.322209974496</v>
      </c>
      <c r="IH99" s="46">
        <v>0</v>
      </c>
      <c r="II99" s="46">
        <v>44585.797275525634</v>
      </c>
      <c r="IJ99" s="46">
        <v>7911.475065551138</v>
      </c>
      <c r="IK99" s="46">
        <v>6.4716738487393899</v>
      </c>
      <c r="IO99" s="46">
        <v>36228</v>
      </c>
      <c r="IP99" s="46">
        <v>36228</v>
      </c>
      <c r="IQ99" s="46">
        <v>0</v>
      </c>
      <c r="IR99" s="46">
        <v>0</v>
      </c>
      <c r="IS99" s="46">
        <v>0</v>
      </c>
      <c r="IT99" s="46">
        <v>0</v>
      </c>
      <c r="IU99" s="46">
        <v>0</v>
      </c>
      <c r="IV99" s="46">
        <v>0</v>
      </c>
      <c r="IW99" s="46">
        <v>36228</v>
      </c>
      <c r="IY99" s="46">
        <v>7911.475065551138</v>
      </c>
      <c r="IZ99" s="46">
        <v>-28316.524934448862</v>
      </c>
      <c r="JA99" s="46">
        <v>-23.448596335250794</v>
      </c>
      <c r="JD99" s="46">
        <v>36833</v>
      </c>
      <c r="JE99" s="46">
        <v>36833</v>
      </c>
      <c r="JF99" s="46">
        <v>0</v>
      </c>
      <c r="JG99" s="46">
        <v>0</v>
      </c>
      <c r="JH99" s="46">
        <v>0</v>
      </c>
      <c r="JI99" s="46" t="s">
        <v>1086</v>
      </c>
      <c r="JK99" s="46">
        <v>0</v>
      </c>
      <c r="JL99" s="46">
        <v>36833</v>
      </c>
      <c r="JN99" s="46">
        <v>-28316.524934448862</v>
      </c>
      <c r="JO99" s="46">
        <v>-65149.524934448862</v>
      </c>
      <c r="JP99" s="46">
        <v>-53.063441697213527</v>
      </c>
      <c r="JS99" s="46">
        <v>34206</v>
      </c>
      <c r="JT99" s="46">
        <v>34206</v>
      </c>
      <c r="JU99" s="46">
        <v>0</v>
      </c>
      <c r="JV99" s="46">
        <v>0</v>
      </c>
      <c r="JW99" s="46">
        <v>0</v>
      </c>
      <c r="KA99" s="46">
        <v>34206</v>
      </c>
      <c r="KC99" s="46">
        <v>-65149.524934448862</v>
      </c>
      <c r="KD99" s="46">
        <v>-99355.524934448855</v>
      </c>
      <c r="KE99" s="46">
        <v>-87.138681752717815</v>
      </c>
      <c r="KH99" s="46">
        <v>0</v>
      </c>
      <c r="KI99" s="46">
        <v>0</v>
      </c>
      <c r="KJ99" s="46">
        <v>0</v>
      </c>
      <c r="KK99" s="46">
        <v>0</v>
      </c>
      <c r="KL99" s="46">
        <v>0</v>
      </c>
      <c r="KP99" s="46">
        <v>0</v>
      </c>
      <c r="KR99" s="46">
        <v>-99355.524934448855</v>
      </c>
      <c r="KS99" s="46">
        <v>-99355.524934448855</v>
      </c>
      <c r="KT99" s="46">
        <v>0</v>
      </c>
      <c r="KW99" s="46">
        <v>0</v>
      </c>
      <c r="KX99" s="46">
        <v>0</v>
      </c>
      <c r="KY99" s="46">
        <v>0</v>
      </c>
      <c r="KZ99" s="46">
        <v>0</v>
      </c>
      <c r="LA99" s="46">
        <v>0</v>
      </c>
      <c r="LE99" s="46">
        <v>0</v>
      </c>
      <c r="LG99" s="46">
        <v>-99355.524934448855</v>
      </c>
      <c r="LH99" s="46">
        <v>-99355.524934448855</v>
      </c>
      <c r="LI99" s="46">
        <v>0</v>
      </c>
      <c r="LL99" s="46">
        <v>48323.572615896723</v>
      </c>
      <c r="LM99" s="46">
        <v>35260.772965720505</v>
      </c>
      <c r="LN99" s="46">
        <v>36674.322209974496</v>
      </c>
      <c r="LO99" s="46">
        <v>36228</v>
      </c>
      <c r="LP99" s="46">
        <v>36833</v>
      </c>
      <c r="LQ99" s="46">
        <v>34206</v>
      </c>
      <c r="LR99" s="46">
        <v>0</v>
      </c>
      <c r="LS99" s="46">
        <v>0</v>
      </c>
      <c r="LT99" s="46">
        <v>227525.66779159172</v>
      </c>
      <c r="LV99" s="46" t="s">
        <v>329</v>
      </c>
    </row>
    <row r="100" spans="1:334" ht="21.75" customHeight="1">
      <c r="A100" s="74">
        <v>310002143</v>
      </c>
      <c r="B100" s="74">
        <v>310002143</v>
      </c>
      <c r="C100" s="46" t="s">
        <v>51</v>
      </c>
      <c r="D100" s="98">
        <v>0</v>
      </c>
      <c r="E100" s="98">
        <v>0</v>
      </c>
      <c r="F100" s="98"/>
      <c r="G100" s="98">
        <v>0</v>
      </c>
      <c r="H100" s="98">
        <v>0</v>
      </c>
      <c r="I100" s="98">
        <v>0</v>
      </c>
      <c r="J100" s="98">
        <v>0</v>
      </c>
      <c r="K100" s="98">
        <v>0</v>
      </c>
      <c r="L100" s="98">
        <v>0</v>
      </c>
      <c r="M100" s="98">
        <v>0</v>
      </c>
      <c r="N100" s="98">
        <v>0</v>
      </c>
      <c r="O100" s="98"/>
      <c r="P100" s="98"/>
      <c r="Q100" s="98">
        <v>0</v>
      </c>
      <c r="R100" s="98"/>
      <c r="S100" s="98">
        <v>0</v>
      </c>
      <c r="T100" s="98">
        <v>0</v>
      </c>
      <c r="U100" s="98">
        <v>0</v>
      </c>
      <c r="V100" s="98">
        <v>0</v>
      </c>
      <c r="W100" s="98">
        <v>0</v>
      </c>
      <c r="X100" s="98">
        <v>0</v>
      </c>
      <c r="Y100" s="98">
        <v>0</v>
      </c>
      <c r="Z100" s="98">
        <v>0</v>
      </c>
      <c r="AA100" s="98"/>
      <c r="AB100" s="98"/>
      <c r="AC100" s="98">
        <v>0</v>
      </c>
      <c r="AD100" s="98"/>
      <c r="AE100" s="98">
        <v>0</v>
      </c>
      <c r="AF100" s="98">
        <v>0</v>
      </c>
      <c r="AG100" s="98">
        <v>0</v>
      </c>
      <c r="AH100" s="98">
        <v>0</v>
      </c>
      <c r="AI100" s="98">
        <v>0</v>
      </c>
      <c r="AJ100" s="98">
        <v>0</v>
      </c>
      <c r="AK100" s="98">
        <v>0</v>
      </c>
      <c r="AL100" s="98">
        <v>0</v>
      </c>
      <c r="AM100" s="98"/>
      <c r="AN100" s="98"/>
      <c r="AO100" s="98">
        <v>0</v>
      </c>
      <c r="AP100" s="98"/>
      <c r="AQ100" s="98">
        <v>0</v>
      </c>
      <c r="AR100" s="98">
        <v>0</v>
      </c>
      <c r="AS100" s="98">
        <v>0</v>
      </c>
      <c r="AT100" s="98">
        <v>0</v>
      </c>
      <c r="AU100" s="98">
        <v>0</v>
      </c>
      <c r="AV100" s="98">
        <v>0</v>
      </c>
      <c r="AW100" s="98">
        <v>0</v>
      </c>
      <c r="AX100" s="98">
        <v>0</v>
      </c>
      <c r="AY100" s="98"/>
      <c r="AZ100" s="98"/>
      <c r="BA100" s="98">
        <v>0</v>
      </c>
      <c r="BB100" s="98"/>
      <c r="BC100" s="98">
        <v>0</v>
      </c>
      <c r="BD100" s="98">
        <v>0</v>
      </c>
      <c r="BE100" s="98">
        <v>0</v>
      </c>
      <c r="BF100" s="98">
        <v>0</v>
      </c>
      <c r="BG100" s="98">
        <v>0</v>
      </c>
      <c r="BH100" s="98">
        <v>0</v>
      </c>
      <c r="BI100" s="98">
        <v>0</v>
      </c>
      <c r="BJ100" s="98">
        <v>0</v>
      </c>
      <c r="BK100" s="98"/>
      <c r="BL100" s="98"/>
      <c r="BM100" s="46">
        <v>0</v>
      </c>
      <c r="BO100" s="98">
        <v>0</v>
      </c>
      <c r="BP100" s="98">
        <v>0</v>
      </c>
      <c r="BQ100" s="98">
        <v>0</v>
      </c>
      <c r="BR100" s="46">
        <v>0</v>
      </c>
      <c r="BS100" s="46">
        <v>0</v>
      </c>
      <c r="BT100" s="46">
        <v>0</v>
      </c>
      <c r="BU100" s="46">
        <v>0</v>
      </c>
      <c r="BV100" s="46">
        <v>0</v>
      </c>
      <c r="BY100" s="46">
        <v>0</v>
      </c>
      <c r="CA100" s="98">
        <v>0</v>
      </c>
      <c r="CB100" s="98">
        <v>0</v>
      </c>
      <c r="CC100" s="98">
        <v>0</v>
      </c>
      <c r="CD100" s="46">
        <v>0</v>
      </c>
      <c r="CE100" s="46">
        <v>0</v>
      </c>
      <c r="CF100" s="46">
        <v>0</v>
      </c>
      <c r="CG100" s="46">
        <v>0</v>
      </c>
      <c r="CH100" s="46">
        <v>0</v>
      </c>
      <c r="CK100" s="46">
        <v>0</v>
      </c>
      <c r="CM100" s="98">
        <v>0</v>
      </c>
      <c r="CN100" s="98">
        <v>0</v>
      </c>
      <c r="CO100" s="98">
        <v>0</v>
      </c>
      <c r="CP100" s="46">
        <v>0</v>
      </c>
      <c r="CQ100" s="46">
        <v>0</v>
      </c>
      <c r="CR100" s="46">
        <v>0</v>
      </c>
      <c r="CS100" s="46">
        <v>0</v>
      </c>
      <c r="CT100" s="46">
        <v>0</v>
      </c>
      <c r="CW100" s="46">
        <v>0</v>
      </c>
      <c r="CY100" s="98">
        <v>0</v>
      </c>
      <c r="CZ100" s="98">
        <v>0</v>
      </c>
      <c r="DA100" s="98">
        <v>0</v>
      </c>
      <c r="DB100" s="46">
        <v>0</v>
      </c>
      <c r="DC100" s="46">
        <v>0</v>
      </c>
      <c r="DD100" s="46">
        <v>0</v>
      </c>
      <c r="DE100" s="46">
        <v>0</v>
      </c>
      <c r="DF100" s="46">
        <v>0</v>
      </c>
      <c r="DI100" s="98">
        <v>0</v>
      </c>
      <c r="DJ100" s="98"/>
      <c r="DK100" s="98">
        <v>0</v>
      </c>
      <c r="DL100" s="46">
        <v>0</v>
      </c>
      <c r="DM100" s="46">
        <v>0</v>
      </c>
      <c r="DN100" s="46">
        <v>0</v>
      </c>
      <c r="DO100" s="46">
        <v>0</v>
      </c>
      <c r="DP100" s="46">
        <v>0</v>
      </c>
      <c r="DQ100" s="46">
        <v>0</v>
      </c>
      <c r="DR100" s="98">
        <v>0</v>
      </c>
      <c r="DS100" s="98"/>
      <c r="DU100" s="46">
        <v>0</v>
      </c>
      <c r="DW100" s="46">
        <v>0</v>
      </c>
      <c r="DX100" s="46">
        <v>0</v>
      </c>
      <c r="DY100" s="46">
        <v>0</v>
      </c>
      <c r="DZ100" s="46">
        <v>0</v>
      </c>
      <c r="EA100" s="46">
        <v>0</v>
      </c>
      <c r="EB100" s="46">
        <v>0</v>
      </c>
      <c r="EC100" s="46">
        <v>0</v>
      </c>
      <c r="ED100" s="46">
        <v>0</v>
      </c>
      <c r="EG100" s="46">
        <v>0</v>
      </c>
      <c r="EI100" s="46">
        <v>0</v>
      </c>
      <c r="EJ100" s="46">
        <v>0</v>
      </c>
      <c r="EK100" s="46">
        <v>0</v>
      </c>
      <c r="EL100" s="46">
        <v>0</v>
      </c>
      <c r="EM100" s="46">
        <v>0</v>
      </c>
      <c r="EN100" s="46">
        <v>0</v>
      </c>
      <c r="EO100" s="46">
        <v>0</v>
      </c>
      <c r="EP100" s="46">
        <v>0</v>
      </c>
      <c r="ES100" s="46">
        <v>0</v>
      </c>
      <c r="EU100" s="46">
        <v>0</v>
      </c>
      <c r="EV100" s="46">
        <v>0</v>
      </c>
      <c r="EW100" s="46">
        <v>0</v>
      </c>
      <c r="EX100" s="46">
        <v>0</v>
      </c>
      <c r="EY100" s="46">
        <v>0</v>
      </c>
      <c r="EZ100" s="46">
        <v>0</v>
      </c>
      <c r="FE100" s="46">
        <v>0</v>
      </c>
      <c r="FG100" s="46">
        <v>0</v>
      </c>
      <c r="FH100" s="46">
        <v>0</v>
      </c>
      <c r="FI100" s="98">
        <v>0</v>
      </c>
      <c r="FJ100" s="98">
        <v>0</v>
      </c>
      <c r="FK100" s="46">
        <v>0</v>
      </c>
      <c r="FL100" s="46">
        <v>0</v>
      </c>
      <c r="FQ100" s="46">
        <v>0</v>
      </c>
      <c r="FS100" s="46">
        <v>0</v>
      </c>
      <c r="FT100" s="46">
        <v>0</v>
      </c>
      <c r="FU100" s="46">
        <v>0</v>
      </c>
      <c r="FV100" s="46">
        <v>0</v>
      </c>
      <c r="FW100" s="46">
        <v>0</v>
      </c>
      <c r="FX100" s="46">
        <v>0</v>
      </c>
      <c r="GC100" s="46">
        <v>0</v>
      </c>
      <c r="GE100" s="46">
        <v>0</v>
      </c>
      <c r="GF100" s="46">
        <v>0</v>
      </c>
      <c r="GG100" s="46">
        <v>0</v>
      </c>
      <c r="GH100" s="46">
        <v>0</v>
      </c>
      <c r="GI100" s="46">
        <v>0</v>
      </c>
      <c r="GJ100" s="46">
        <v>0</v>
      </c>
      <c r="GO100" s="46">
        <v>0</v>
      </c>
      <c r="GP100" s="46">
        <v>0</v>
      </c>
      <c r="GQ100" s="46">
        <v>0</v>
      </c>
      <c r="GR100" s="46">
        <v>0</v>
      </c>
      <c r="GS100" s="46">
        <v>0</v>
      </c>
      <c r="GT100" s="46">
        <v>0</v>
      </c>
      <c r="GU100" s="46">
        <v>0</v>
      </c>
      <c r="GV100" s="46">
        <v>0</v>
      </c>
      <c r="GW100" s="46">
        <v>0</v>
      </c>
      <c r="GX100" s="46">
        <v>0</v>
      </c>
      <c r="GY100" s="46">
        <v>0</v>
      </c>
      <c r="HA100" s="46">
        <v>0</v>
      </c>
      <c r="HB100" s="46">
        <v>0</v>
      </c>
      <c r="HC100" s="46">
        <v>0</v>
      </c>
      <c r="HD100" s="46">
        <v>0</v>
      </c>
      <c r="HE100" s="46">
        <v>0</v>
      </c>
      <c r="HI100" s="46">
        <v>0</v>
      </c>
      <c r="HJ100" s="46">
        <v>0</v>
      </c>
      <c r="HK100" s="46">
        <v>0</v>
      </c>
      <c r="HL100" s="46">
        <v>0</v>
      </c>
      <c r="HM100" s="46">
        <v>0</v>
      </c>
      <c r="HN100" s="46">
        <v>0</v>
      </c>
      <c r="HO100" s="46">
        <v>0</v>
      </c>
      <c r="HP100" s="46">
        <v>0</v>
      </c>
      <c r="HQ100" s="46">
        <v>0</v>
      </c>
      <c r="HR100" s="46">
        <v>0</v>
      </c>
      <c r="HS100" s="46">
        <v>0</v>
      </c>
      <c r="HT100" s="46">
        <v>0</v>
      </c>
      <c r="HU100" s="46">
        <v>0</v>
      </c>
      <c r="HY100" s="46">
        <v>0</v>
      </c>
      <c r="HZ100" s="46">
        <v>0</v>
      </c>
      <c r="IA100" s="46">
        <v>0</v>
      </c>
      <c r="IB100" s="46">
        <v>0</v>
      </c>
      <c r="IC100" s="46">
        <v>0</v>
      </c>
      <c r="ID100" s="46">
        <v>0</v>
      </c>
      <c r="IE100" s="46">
        <v>0</v>
      </c>
      <c r="IF100" s="46">
        <v>0</v>
      </c>
      <c r="IG100" s="46">
        <v>0</v>
      </c>
      <c r="IH100" s="46">
        <v>0</v>
      </c>
      <c r="II100" s="46">
        <v>0</v>
      </c>
      <c r="IJ100" s="46">
        <v>0</v>
      </c>
      <c r="IK100" s="46">
        <v>0</v>
      </c>
      <c r="IO100" s="46">
        <v>0</v>
      </c>
      <c r="IP100" s="46">
        <v>0</v>
      </c>
      <c r="IQ100" s="46">
        <v>0</v>
      </c>
      <c r="IR100" s="46">
        <v>0</v>
      </c>
      <c r="IS100" s="46">
        <v>0</v>
      </c>
      <c r="IT100" s="46">
        <v>0</v>
      </c>
      <c r="IU100" s="46">
        <v>0</v>
      </c>
      <c r="IV100" s="46">
        <v>0</v>
      </c>
      <c r="IW100" s="46">
        <v>0</v>
      </c>
      <c r="IY100" s="46">
        <v>0</v>
      </c>
      <c r="IZ100" s="46">
        <v>0</v>
      </c>
      <c r="JA100" s="46">
        <v>0</v>
      </c>
      <c r="JD100" s="46">
        <v>0</v>
      </c>
      <c r="JE100" s="46">
        <v>0</v>
      </c>
      <c r="JF100" s="46">
        <v>0</v>
      </c>
      <c r="JG100" s="46">
        <v>0</v>
      </c>
      <c r="JH100" s="46">
        <v>0</v>
      </c>
      <c r="JI100" s="46" t="s">
        <v>1086</v>
      </c>
      <c r="JK100" s="46">
        <v>0</v>
      </c>
      <c r="JL100" s="46">
        <v>0</v>
      </c>
      <c r="JN100" s="46">
        <v>0</v>
      </c>
      <c r="JO100" s="46">
        <v>0</v>
      </c>
      <c r="JP100" s="46">
        <v>0</v>
      </c>
      <c r="JS100" s="46">
        <v>0</v>
      </c>
      <c r="JT100" s="46">
        <v>0</v>
      </c>
      <c r="JU100" s="46">
        <v>0</v>
      </c>
      <c r="JV100" s="46">
        <v>0</v>
      </c>
      <c r="JW100" s="46">
        <v>0</v>
      </c>
      <c r="JZ100" s="46">
        <v>0</v>
      </c>
      <c r="KA100" s="46">
        <v>0</v>
      </c>
      <c r="KC100" s="46">
        <v>0</v>
      </c>
      <c r="KD100" s="46">
        <v>0</v>
      </c>
      <c r="KE100" s="46">
        <v>0</v>
      </c>
      <c r="KH100" s="46">
        <v>0</v>
      </c>
      <c r="KI100" s="46">
        <v>0</v>
      </c>
      <c r="KJ100" s="46">
        <v>0</v>
      </c>
      <c r="KK100" s="46">
        <v>0</v>
      </c>
      <c r="KL100" s="46">
        <v>0</v>
      </c>
      <c r="KO100" s="46">
        <v>0</v>
      </c>
      <c r="KP100" s="46">
        <v>0</v>
      </c>
      <c r="KR100" s="46">
        <v>0</v>
      </c>
      <c r="KS100" s="46">
        <v>0</v>
      </c>
      <c r="KT100" s="46">
        <v>0</v>
      </c>
      <c r="KW100" s="46">
        <v>0</v>
      </c>
      <c r="KX100" s="46">
        <v>0</v>
      </c>
      <c r="KY100" s="46">
        <v>0</v>
      </c>
      <c r="KZ100" s="46">
        <v>0</v>
      </c>
      <c r="LA100" s="46">
        <v>0</v>
      </c>
      <c r="LD100" s="46">
        <v>0</v>
      </c>
      <c r="LE100" s="46">
        <v>0</v>
      </c>
      <c r="LG100" s="46">
        <v>0</v>
      </c>
      <c r="LH100" s="46">
        <v>0</v>
      </c>
      <c r="LI100" s="46">
        <v>0</v>
      </c>
      <c r="LL100" s="46">
        <v>0</v>
      </c>
      <c r="LM100" s="46">
        <v>0</v>
      </c>
      <c r="LN100" s="46">
        <v>0</v>
      </c>
      <c r="LO100" s="46">
        <v>0</v>
      </c>
      <c r="LP100" s="46">
        <v>0</v>
      </c>
      <c r="LQ100" s="46">
        <v>0</v>
      </c>
      <c r="LR100" s="46">
        <v>0</v>
      </c>
      <c r="LS100" s="46">
        <v>0</v>
      </c>
      <c r="LT100" s="46">
        <v>0</v>
      </c>
      <c r="LV100" s="46" t="s">
        <v>329</v>
      </c>
    </row>
    <row r="101" spans="1:334" ht="15" customHeight="1">
      <c r="A101" s="74">
        <v>310002721</v>
      </c>
      <c r="B101" s="74" t="s">
        <v>373</v>
      </c>
      <c r="C101" s="99" t="s">
        <v>373</v>
      </c>
      <c r="D101" s="100">
        <v>100</v>
      </c>
      <c r="E101" s="100">
        <v>78</v>
      </c>
      <c r="F101" s="100"/>
      <c r="G101" s="100">
        <v>0</v>
      </c>
      <c r="H101" s="100">
        <v>0</v>
      </c>
      <c r="I101" s="100">
        <v>0</v>
      </c>
      <c r="J101" s="100">
        <v>0</v>
      </c>
      <c r="K101" s="100">
        <v>0</v>
      </c>
      <c r="L101" s="100">
        <v>0</v>
      </c>
      <c r="M101" s="100">
        <v>0</v>
      </c>
      <c r="N101" s="100">
        <v>0</v>
      </c>
      <c r="O101" s="100"/>
      <c r="P101" s="100"/>
      <c r="Q101" s="100">
        <v>0</v>
      </c>
      <c r="R101" s="100"/>
      <c r="S101" s="100">
        <v>0</v>
      </c>
      <c r="T101" s="100">
        <v>0</v>
      </c>
      <c r="U101" s="100">
        <v>0</v>
      </c>
      <c r="V101" s="100">
        <v>0</v>
      </c>
      <c r="W101" s="100">
        <v>0</v>
      </c>
      <c r="X101" s="100">
        <v>0</v>
      </c>
      <c r="Y101" s="100">
        <v>0</v>
      </c>
      <c r="Z101" s="100">
        <v>0</v>
      </c>
      <c r="AA101" s="100"/>
      <c r="AB101" s="100"/>
      <c r="AC101" s="100">
        <v>0</v>
      </c>
      <c r="AD101" s="100"/>
      <c r="AE101" s="100">
        <v>154</v>
      </c>
      <c r="AF101" s="100">
        <v>0</v>
      </c>
      <c r="AG101" s="100">
        <v>0</v>
      </c>
      <c r="AH101" s="100">
        <v>0</v>
      </c>
      <c r="AI101" s="100">
        <v>154</v>
      </c>
      <c r="AJ101" s="100">
        <v>0</v>
      </c>
      <c r="AK101" s="100">
        <v>0</v>
      </c>
      <c r="AL101" s="100">
        <v>0</v>
      </c>
      <c r="AM101" s="100"/>
      <c r="AN101" s="100"/>
      <c r="AO101" s="100">
        <v>0</v>
      </c>
      <c r="AP101" s="100"/>
      <c r="AQ101" s="100">
        <v>0</v>
      </c>
      <c r="AR101" s="100">
        <v>0</v>
      </c>
      <c r="AS101" s="100">
        <v>0</v>
      </c>
      <c r="AT101" s="100">
        <v>0</v>
      </c>
      <c r="AU101" s="100">
        <v>0</v>
      </c>
      <c r="AV101" s="100">
        <v>0</v>
      </c>
      <c r="AW101" s="100">
        <v>0</v>
      </c>
      <c r="AX101" s="100">
        <v>0</v>
      </c>
      <c r="AY101" s="100"/>
      <c r="AZ101" s="100"/>
      <c r="BA101" s="100">
        <v>0</v>
      </c>
      <c r="BB101" s="100"/>
      <c r="BC101" s="100">
        <v>0</v>
      </c>
      <c r="BD101" s="100">
        <v>0</v>
      </c>
      <c r="BE101" s="100">
        <v>0</v>
      </c>
      <c r="BF101" s="100">
        <v>0</v>
      </c>
      <c r="BG101" s="100">
        <v>0</v>
      </c>
      <c r="BH101" s="100">
        <v>0</v>
      </c>
      <c r="BI101" s="100">
        <v>0</v>
      </c>
      <c r="BJ101" s="100">
        <v>0</v>
      </c>
      <c r="BK101" s="100"/>
      <c r="BL101" s="100"/>
      <c r="BM101" s="99">
        <v>0</v>
      </c>
      <c r="BN101" s="99"/>
      <c r="BO101" s="100">
        <v>0</v>
      </c>
      <c r="BP101" s="100">
        <v>0</v>
      </c>
      <c r="BQ101" s="100">
        <v>0</v>
      </c>
      <c r="BR101" s="99">
        <v>0</v>
      </c>
      <c r="BS101" s="99">
        <v>0</v>
      </c>
      <c r="BT101" s="99">
        <v>0</v>
      </c>
      <c r="BU101" s="99">
        <v>0</v>
      </c>
      <c r="BV101" s="99">
        <v>0</v>
      </c>
      <c r="BW101" s="99"/>
      <c r="BX101" s="99"/>
      <c r="BY101" s="99">
        <v>0</v>
      </c>
      <c r="BZ101" s="99"/>
      <c r="CA101" s="100">
        <v>0</v>
      </c>
      <c r="CB101" s="100">
        <v>0</v>
      </c>
      <c r="CC101" s="100">
        <v>0</v>
      </c>
      <c r="CD101" s="99">
        <v>0</v>
      </c>
      <c r="CE101" s="99">
        <v>0</v>
      </c>
      <c r="CF101" s="99">
        <v>0</v>
      </c>
      <c r="CG101" s="99">
        <v>0</v>
      </c>
      <c r="CH101" s="99">
        <v>0</v>
      </c>
      <c r="CI101" s="99"/>
      <c r="CJ101" s="99"/>
      <c r="CK101" s="99">
        <v>0</v>
      </c>
      <c r="CL101" s="99"/>
      <c r="CM101" s="100">
        <v>0</v>
      </c>
      <c r="CN101" s="100">
        <v>0</v>
      </c>
      <c r="CO101" s="100">
        <v>0</v>
      </c>
      <c r="CP101" s="99">
        <v>0</v>
      </c>
      <c r="CQ101" s="99">
        <v>0</v>
      </c>
      <c r="CR101" s="99">
        <v>0</v>
      </c>
      <c r="CS101" s="99">
        <v>0</v>
      </c>
      <c r="CT101" s="99">
        <v>0</v>
      </c>
      <c r="CU101" s="99"/>
      <c r="CV101" s="99"/>
      <c r="CW101" s="99">
        <v>0</v>
      </c>
      <c r="CX101" s="99"/>
      <c r="CY101" s="100">
        <v>0</v>
      </c>
      <c r="CZ101" s="100">
        <v>0</v>
      </c>
      <c r="DA101" s="100">
        <v>0</v>
      </c>
      <c r="DB101" s="99">
        <v>0</v>
      </c>
      <c r="DC101" s="99">
        <v>0</v>
      </c>
      <c r="DD101" s="99">
        <v>0</v>
      </c>
      <c r="DE101" s="99">
        <v>0</v>
      </c>
      <c r="DF101" s="99">
        <v>0</v>
      </c>
      <c r="DG101" s="99"/>
      <c r="DH101" s="99"/>
      <c r="DI101" s="100">
        <v>0</v>
      </c>
      <c r="DJ101" s="100"/>
      <c r="DK101" s="100">
        <v>0</v>
      </c>
      <c r="DL101" s="46">
        <v>0</v>
      </c>
      <c r="DM101" s="46">
        <v>0</v>
      </c>
      <c r="DN101" s="46">
        <v>0</v>
      </c>
      <c r="DO101" s="46">
        <v>0</v>
      </c>
      <c r="DP101" s="46">
        <v>0</v>
      </c>
      <c r="DQ101" s="46">
        <v>0</v>
      </c>
      <c r="DR101" s="98">
        <v>0</v>
      </c>
      <c r="DS101" s="98"/>
      <c r="DU101" s="46">
        <v>0</v>
      </c>
      <c r="DW101" s="46">
        <v>0</v>
      </c>
      <c r="DX101" s="46">
        <v>0</v>
      </c>
      <c r="DY101" s="46">
        <v>0</v>
      </c>
      <c r="DZ101" s="46">
        <v>0</v>
      </c>
      <c r="EA101" s="46">
        <v>0</v>
      </c>
      <c r="EB101" s="46">
        <v>0</v>
      </c>
      <c r="EC101" s="46">
        <v>0</v>
      </c>
      <c r="ED101" s="46">
        <v>0</v>
      </c>
      <c r="EG101" s="46">
        <v>0</v>
      </c>
      <c r="EI101" s="46">
        <v>0</v>
      </c>
      <c r="EJ101" s="46">
        <v>0</v>
      </c>
      <c r="EK101" s="46">
        <v>0</v>
      </c>
      <c r="EL101" s="46">
        <v>0</v>
      </c>
      <c r="EM101" s="46">
        <v>0</v>
      </c>
      <c r="EN101" s="46">
        <v>0</v>
      </c>
      <c r="EO101" s="46">
        <v>0</v>
      </c>
      <c r="EP101" s="46">
        <v>0</v>
      </c>
      <c r="ES101" s="46">
        <v>0</v>
      </c>
      <c r="EU101" s="46">
        <v>0</v>
      </c>
      <c r="EV101" s="46">
        <v>0</v>
      </c>
      <c r="EW101" s="46">
        <v>0</v>
      </c>
      <c r="EX101" s="46">
        <v>0</v>
      </c>
      <c r="EY101" s="46">
        <v>0</v>
      </c>
      <c r="EZ101" s="46">
        <v>0</v>
      </c>
      <c r="FE101" s="46">
        <v>0</v>
      </c>
      <c r="FG101" s="46">
        <v>0</v>
      </c>
      <c r="FH101" s="46">
        <v>0</v>
      </c>
      <c r="FI101" s="47">
        <v>0</v>
      </c>
      <c r="FJ101" s="47">
        <v>0</v>
      </c>
      <c r="FK101" s="46">
        <v>0</v>
      </c>
      <c r="FL101" s="46">
        <v>0</v>
      </c>
      <c r="FQ101" s="46">
        <v>0</v>
      </c>
      <c r="FS101" s="46">
        <v>0</v>
      </c>
      <c r="FT101" s="46">
        <v>0</v>
      </c>
      <c r="FU101" s="46">
        <v>0</v>
      </c>
      <c r="FV101" s="46">
        <v>0</v>
      </c>
      <c r="FW101" s="46">
        <v>0</v>
      </c>
      <c r="FX101" s="46">
        <v>0</v>
      </c>
      <c r="GC101" s="46">
        <v>0</v>
      </c>
      <c r="GE101" s="46">
        <v>0</v>
      </c>
      <c r="GF101" s="46">
        <v>0</v>
      </c>
      <c r="GG101" s="46">
        <v>0</v>
      </c>
      <c r="GH101" s="46">
        <v>0</v>
      </c>
      <c r="GI101" s="46">
        <v>0</v>
      </c>
      <c r="GJ101" s="46">
        <v>0</v>
      </c>
      <c r="GO101" s="46">
        <v>0</v>
      </c>
      <c r="GP101" s="46">
        <v>0</v>
      </c>
      <c r="GQ101" s="46">
        <v>0</v>
      </c>
      <c r="GR101" s="46">
        <v>0</v>
      </c>
      <c r="GS101" s="46">
        <v>154</v>
      </c>
      <c r="GT101" s="46">
        <v>0</v>
      </c>
      <c r="GU101" s="46">
        <v>0</v>
      </c>
      <c r="GV101" s="46">
        <v>0</v>
      </c>
      <c r="GW101" s="46">
        <v>154</v>
      </c>
      <c r="GX101" s="46">
        <v>0</v>
      </c>
      <c r="GY101" s="46">
        <v>0</v>
      </c>
      <c r="HA101" s="46">
        <v>100</v>
      </c>
      <c r="HB101" s="46">
        <v>78</v>
      </c>
      <c r="HC101" s="46">
        <v>178</v>
      </c>
      <c r="HD101" s="46">
        <v>24</v>
      </c>
      <c r="HE101" s="46">
        <v>0</v>
      </c>
      <c r="HI101" s="46">
        <v>0</v>
      </c>
      <c r="HJ101" s="46">
        <v>0</v>
      </c>
      <c r="HK101" s="46">
        <v>0</v>
      </c>
      <c r="HL101" s="46">
        <v>0</v>
      </c>
      <c r="HM101" s="46">
        <v>0</v>
      </c>
      <c r="HN101" s="46">
        <v>0</v>
      </c>
      <c r="HO101" s="46">
        <v>0</v>
      </c>
      <c r="HP101" s="46">
        <v>0</v>
      </c>
      <c r="HQ101" s="46">
        <v>0</v>
      </c>
      <c r="HR101" s="46">
        <v>0</v>
      </c>
      <c r="HS101" s="46">
        <v>24</v>
      </c>
      <c r="HT101" s="46">
        <v>24</v>
      </c>
      <c r="HU101" s="46">
        <v>0</v>
      </c>
      <c r="HY101" s="46">
        <v>0</v>
      </c>
      <c r="HZ101" s="46">
        <v>0</v>
      </c>
      <c r="IA101" s="46">
        <v>0</v>
      </c>
      <c r="IB101" s="46">
        <v>0</v>
      </c>
      <c r="IC101" s="46">
        <v>0</v>
      </c>
      <c r="ID101" s="46">
        <v>0</v>
      </c>
      <c r="IE101" s="46">
        <v>0</v>
      </c>
      <c r="IF101" s="46">
        <v>0</v>
      </c>
      <c r="IG101" s="46">
        <v>0</v>
      </c>
      <c r="IH101" s="46">
        <v>0</v>
      </c>
      <c r="II101" s="46">
        <v>24</v>
      </c>
      <c r="IJ101" s="46">
        <v>24</v>
      </c>
      <c r="IK101" s="46">
        <v>0</v>
      </c>
      <c r="IO101" s="46">
        <v>0</v>
      </c>
      <c r="IP101" s="46">
        <v>0</v>
      </c>
      <c r="IQ101" s="46">
        <v>0</v>
      </c>
      <c r="IR101" s="46">
        <v>0</v>
      </c>
      <c r="IS101" s="46">
        <v>0</v>
      </c>
      <c r="IT101" s="46">
        <v>0</v>
      </c>
      <c r="IU101" s="46">
        <v>0</v>
      </c>
      <c r="IV101" s="46">
        <v>0</v>
      </c>
      <c r="IW101" s="46">
        <v>0</v>
      </c>
      <c r="IY101" s="46">
        <v>24</v>
      </c>
      <c r="IZ101" s="46">
        <v>24</v>
      </c>
      <c r="JA101" s="46">
        <v>0</v>
      </c>
      <c r="JD101" s="46">
        <v>0</v>
      </c>
      <c r="JE101" s="46">
        <v>0</v>
      </c>
      <c r="JF101" s="46">
        <v>0</v>
      </c>
      <c r="JG101" s="46">
        <v>0</v>
      </c>
      <c r="JH101" s="46">
        <v>0</v>
      </c>
      <c r="JI101" s="46" t="s">
        <v>1086</v>
      </c>
      <c r="JK101" s="46">
        <v>0</v>
      </c>
      <c r="JL101" s="46">
        <v>0</v>
      </c>
      <c r="JN101" s="46">
        <v>24</v>
      </c>
      <c r="JO101" s="46">
        <v>24</v>
      </c>
      <c r="JP101" s="46">
        <v>0</v>
      </c>
      <c r="JS101" s="46">
        <v>0</v>
      </c>
      <c r="JT101" s="46">
        <v>0</v>
      </c>
      <c r="JV101" s="46">
        <v>0</v>
      </c>
      <c r="JW101" s="46">
        <v>0</v>
      </c>
      <c r="KA101" s="46">
        <v>0</v>
      </c>
      <c r="KC101" s="46">
        <v>24</v>
      </c>
      <c r="KD101" s="46">
        <v>24</v>
      </c>
      <c r="KE101" s="46">
        <v>0</v>
      </c>
      <c r="KH101" s="46">
        <v>0</v>
      </c>
      <c r="KI101" s="46">
        <v>0</v>
      </c>
      <c r="KK101" s="46">
        <v>0</v>
      </c>
      <c r="KL101" s="46">
        <v>0</v>
      </c>
      <c r="KP101" s="46">
        <v>0</v>
      </c>
      <c r="KR101" s="46">
        <v>24</v>
      </c>
      <c r="KS101" s="46">
        <v>24</v>
      </c>
      <c r="KT101" s="46">
        <v>0</v>
      </c>
      <c r="KW101" s="46">
        <v>0</v>
      </c>
      <c r="KX101" s="46">
        <v>0</v>
      </c>
      <c r="KY101" s="46">
        <v>0</v>
      </c>
      <c r="KZ101" s="46">
        <v>0</v>
      </c>
      <c r="LA101" s="46">
        <v>0</v>
      </c>
      <c r="LE101" s="46">
        <v>0</v>
      </c>
      <c r="LG101" s="46">
        <v>24</v>
      </c>
      <c r="LH101" s="46">
        <v>24</v>
      </c>
      <c r="LI101" s="46">
        <v>0</v>
      </c>
      <c r="LL101" s="46">
        <v>154</v>
      </c>
      <c r="LM101" s="46">
        <v>0</v>
      </c>
      <c r="LN101" s="46">
        <v>0</v>
      </c>
      <c r="LO101" s="46">
        <v>0</v>
      </c>
      <c r="LP101" s="46">
        <v>0</v>
      </c>
      <c r="LQ101" s="46">
        <v>0</v>
      </c>
      <c r="LR101" s="46">
        <v>0</v>
      </c>
      <c r="LS101" s="46">
        <v>0</v>
      </c>
      <c r="LT101" s="46">
        <v>154</v>
      </c>
      <c r="LV101" s="46" t="s">
        <v>329</v>
      </c>
    </row>
    <row r="102" spans="1:334" ht="15" customHeight="1">
      <c r="A102" s="74">
        <v>310004577</v>
      </c>
      <c r="B102" s="74">
        <v>310004577</v>
      </c>
      <c r="C102" s="46" t="s">
        <v>1209</v>
      </c>
      <c r="D102" s="98">
        <v>0</v>
      </c>
      <c r="E102" s="98">
        <v>0</v>
      </c>
      <c r="F102" s="98"/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0</v>
      </c>
      <c r="M102" s="98">
        <v>0</v>
      </c>
      <c r="N102" s="98">
        <v>0</v>
      </c>
      <c r="O102" s="98"/>
      <c r="P102" s="98"/>
      <c r="Q102" s="98">
        <v>0</v>
      </c>
      <c r="R102" s="98"/>
      <c r="S102" s="98">
        <v>0</v>
      </c>
      <c r="T102" s="98">
        <v>0</v>
      </c>
      <c r="U102" s="98">
        <v>0</v>
      </c>
      <c r="V102" s="98">
        <v>0</v>
      </c>
      <c r="W102" s="98">
        <v>0</v>
      </c>
      <c r="X102" s="98">
        <v>0</v>
      </c>
      <c r="Y102" s="98">
        <v>0</v>
      </c>
      <c r="Z102" s="98">
        <v>0</v>
      </c>
      <c r="AA102" s="98"/>
      <c r="AB102" s="98"/>
      <c r="AC102" s="98">
        <v>0</v>
      </c>
      <c r="AD102" s="98"/>
      <c r="AE102" s="98">
        <v>0</v>
      </c>
      <c r="AF102" s="98">
        <v>0</v>
      </c>
      <c r="AG102" s="98">
        <v>0</v>
      </c>
      <c r="AH102" s="98">
        <v>0</v>
      </c>
      <c r="AI102" s="98">
        <v>0</v>
      </c>
      <c r="AJ102" s="98">
        <v>0</v>
      </c>
      <c r="AK102" s="98">
        <v>0</v>
      </c>
      <c r="AL102" s="98">
        <v>0</v>
      </c>
      <c r="AM102" s="98"/>
      <c r="AN102" s="98"/>
      <c r="AO102" s="98">
        <v>0</v>
      </c>
      <c r="AP102" s="98"/>
      <c r="AQ102" s="98">
        <v>0</v>
      </c>
      <c r="AR102" s="98">
        <v>0</v>
      </c>
      <c r="AS102" s="98">
        <v>0</v>
      </c>
      <c r="AT102" s="98">
        <v>0</v>
      </c>
      <c r="AU102" s="98">
        <v>0</v>
      </c>
      <c r="AV102" s="98">
        <v>0</v>
      </c>
      <c r="AW102" s="98">
        <v>0</v>
      </c>
      <c r="AX102" s="98">
        <v>0</v>
      </c>
      <c r="AY102" s="98"/>
      <c r="AZ102" s="98"/>
      <c r="BA102" s="98">
        <v>0</v>
      </c>
      <c r="BB102" s="98"/>
      <c r="BC102" s="98">
        <v>0</v>
      </c>
      <c r="BD102" s="98">
        <v>0</v>
      </c>
      <c r="BE102" s="98">
        <v>0</v>
      </c>
      <c r="BF102" s="98">
        <v>0</v>
      </c>
      <c r="BG102" s="98">
        <v>0</v>
      </c>
      <c r="BH102" s="98">
        <v>0</v>
      </c>
      <c r="BI102" s="98">
        <v>0</v>
      </c>
      <c r="BJ102" s="98">
        <v>0</v>
      </c>
      <c r="BK102" s="98"/>
      <c r="BL102" s="98"/>
      <c r="BM102" s="46">
        <v>0</v>
      </c>
      <c r="BO102" s="98">
        <v>0</v>
      </c>
      <c r="BP102" s="98">
        <v>0</v>
      </c>
      <c r="BQ102" s="98">
        <v>0</v>
      </c>
      <c r="BR102" s="46">
        <v>0</v>
      </c>
      <c r="BS102" s="46">
        <v>0</v>
      </c>
      <c r="BT102" s="46">
        <v>0</v>
      </c>
      <c r="BU102" s="46">
        <v>0</v>
      </c>
      <c r="BV102" s="46">
        <v>0</v>
      </c>
      <c r="BY102" s="46">
        <v>0</v>
      </c>
      <c r="CA102" s="98">
        <v>0</v>
      </c>
      <c r="CB102" s="98">
        <v>0</v>
      </c>
      <c r="CC102" s="98">
        <v>0</v>
      </c>
      <c r="CD102" s="46">
        <v>0</v>
      </c>
      <c r="CE102" s="46">
        <v>0</v>
      </c>
      <c r="CF102" s="46">
        <v>0</v>
      </c>
      <c r="CG102" s="46">
        <v>0</v>
      </c>
      <c r="CH102" s="46">
        <v>0</v>
      </c>
      <c r="CK102" s="46">
        <v>0</v>
      </c>
      <c r="CM102" s="98">
        <v>0</v>
      </c>
      <c r="CN102" s="98">
        <v>0</v>
      </c>
      <c r="CO102" s="98">
        <v>0</v>
      </c>
      <c r="CP102" s="46">
        <v>0</v>
      </c>
      <c r="CQ102" s="46">
        <v>0</v>
      </c>
      <c r="CR102" s="46">
        <v>0</v>
      </c>
      <c r="CS102" s="46">
        <v>0</v>
      </c>
      <c r="CT102" s="46">
        <v>0</v>
      </c>
      <c r="CW102" s="46">
        <v>0</v>
      </c>
      <c r="CY102" s="98">
        <v>0</v>
      </c>
      <c r="CZ102" s="98">
        <v>0</v>
      </c>
      <c r="DA102" s="98">
        <v>0</v>
      </c>
      <c r="DB102" s="46">
        <v>0</v>
      </c>
      <c r="DC102" s="46">
        <v>0</v>
      </c>
      <c r="DD102" s="46">
        <v>0</v>
      </c>
      <c r="DE102" s="46">
        <v>0</v>
      </c>
      <c r="DF102" s="46">
        <v>0</v>
      </c>
      <c r="DI102" s="98">
        <v>0</v>
      </c>
      <c r="DJ102" s="98"/>
      <c r="DK102" s="98">
        <v>180</v>
      </c>
      <c r="DL102" s="46">
        <v>0</v>
      </c>
      <c r="DM102" s="46">
        <v>0</v>
      </c>
      <c r="DN102" s="46">
        <v>0</v>
      </c>
      <c r="DO102" s="46">
        <v>180</v>
      </c>
      <c r="DP102" s="46">
        <v>0</v>
      </c>
      <c r="DQ102" s="46">
        <v>0</v>
      </c>
      <c r="DR102" s="98">
        <v>0</v>
      </c>
      <c r="DS102" s="98"/>
      <c r="DU102" s="46">
        <v>0</v>
      </c>
      <c r="DW102" s="46">
        <v>0</v>
      </c>
      <c r="DX102" s="46">
        <v>0</v>
      </c>
      <c r="DY102" s="46">
        <v>0</v>
      </c>
      <c r="DZ102" s="46">
        <v>0</v>
      </c>
      <c r="EA102" s="46">
        <v>0</v>
      </c>
      <c r="EB102" s="46">
        <v>0</v>
      </c>
      <c r="EC102" s="46">
        <v>0</v>
      </c>
      <c r="ED102" s="46">
        <v>0</v>
      </c>
      <c r="EG102" s="46">
        <v>0</v>
      </c>
      <c r="EI102" s="46">
        <v>42</v>
      </c>
      <c r="EJ102" s="46">
        <v>0</v>
      </c>
      <c r="EK102" s="46">
        <v>0</v>
      </c>
      <c r="EL102" s="46">
        <v>0</v>
      </c>
      <c r="EM102" s="46">
        <v>42</v>
      </c>
      <c r="EN102" s="46">
        <v>0</v>
      </c>
      <c r="EO102" s="46">
        <v>0</v>
      </c>
      <c r="EP102" s="46">
        <v>0</v>
      </c>
      <c r="ES102" s="46">
        <v>0</v>
      </c>
      <c r="EU102" s="46">
        <v>0</v>
      </c>
      <c r="EV102" s="46">
        <v>0</v>
      </c>
      <c r="EW102" s="46">
        <v>0</v>
      </c>
      <c r="EX102" s="46">
        <v>0</v>
      </c>
      <c r="EY102" s="46">
        <v>0</v>
      </c>
      <c r="EZ102" s="46">
        <v>0</v>
      </c>
      <c r="FE102" s="46">
        <v>0</v>
      </c>
      <c r="FG102" s="46">
        <v>0</v>
      </c>
      <c r="FH102" s="46">
        <v>0</v>
      </c>
      <c r="FI102" s="47">
        <v>0</v>
      </c>
      <c r="FJ102" s="47">
        <v>0</v>
      </c>
      <c r="FK102" s="46">
        <v>0</v>
      </c>
      <c r="FL102" s="46">
        <v>0</v>
      </c>
      <c r="FQ102" s="46">
        <v>0</v>
      </c>
      <c r="FS102" s="46">
        <v>0</v>
      </c>
      <c r="FT102" s="46">
        <v>0</v>
      </c>
      <c r="FU102" s="46">
        <v>0</v>
      </c>
      <c r="FV102" s="46">
        <v>0</v>
      </c>
      <c r="FW102" s="46">
        <v>0</v>
      </c>
      <c r="FX102" s="46">
        <v>0</v>
      </c>
      <c r="GC102" s="46">
        <v>0</v>
      </c>
      <c r="GE102" s="46">
        <v>0</v>
      </c>
      <c r="GF102" s="46">
        <v>0</v>
      </c>
      <c r="GG102" s="46">
        <v>0</v>
      </c>
      <c r="GH102" s="46">
        <v>0</v>
      </c>
      <c r="GI102" s="46">
        <v>0</v>
      </c>
      <c r="GJ102" s="46">
        <v>0</v>
      </c>
      <c r="GO102" s="46">
        <v>0</v>
      </c>
      <c r="GP102" s="46">
        <v>0</v>
      </c>
      <c r="GQ102" s="46">
        <v>0</v>
      </c>
      <c r="GR102" s="46">
        <v>0</v>
      </c>
      <c r="GS102" s="46">
        <v>0</v>
      </c>
      <c r="GT102" s="46">
        <v>0</v>
      </c>
      <c r="GU102" s="46">
        <v>0</v>
      </c>
      <c r="GV102" s="46">
        <v>0</v>
      </c>
      <c r="GW102" s="46">
        <v>0</v>
      </c>
      <c r="GX102" s="46">
        <v>0</v>
      </c>
      <c r="GY102" s="46">
        <v>0</v>
      </c>
      <c r="HA102" s="46">
        <v>0</v>
      </c>
      <c r="HB102" s="46">
        <v>0</v>
      </c>
      <c r="HC102" s="46">
        <v>0</v>
      </c>
      <c r="HD102" s="46">
        <v>0</v>
      </c>
      <c r="HE102" s="46">
        <v>0</v>
      </c>
      <c r="HI102" s="46">
        <v>0</v>
      </c>
      <c r="HJ102" s="46">
        <v>0</v>
      </c>
      <c r="HK102" s="46">
        <v>0</v>
      </c>
      <c r="HL102" s="46">
        <v>0</v>
      </c>
      <c r="HM102" s="46">
        <v>0</v>
      </c>
      <c r="HN102" s="46">
        <v>0</v>
      </c>
      <c r="HO102" s="46">
        <v>0</v>
      </c>
      <c r="HP102" s="46">
        <v>0</v>
      </c>
      <c r="HQ102" s="46">
        <v>0</v>
      </c>
      <c r="HR102" s="46">
        <v>0</v>
      </c>
      <c r="HS102" s="46">
        <v>0</v>
      </c>
      <c r="HT102" s="46">
        <v>0</v>
      </c>
      <c r="HU102" s="46">
        <v>0</v>
      </c>
      <c r="HY102" s="46">
        <v>0</v>
      </c>
      <c r="HZ102" s="46">
        <v>0</v>
      </c>
      <c r="IA102" s="46">
        <v>0</v>
      </c>
      <c r="IB102" s="46">
        <v>0</v>
      </c>
      <c r="IC102" s="46">
        <v>222</v>
      </c>
      <c r="ID102" s="46">
        <v>0</v>
      </c>
      <c r="IE102" s="46">
        <v>0</v>
      </c>
      <c r="IF102" s="46">
        <v>0</v>
      </c>
      <c r="IG102" s="46">
        <v>222</v>
      </c>
      <c r="IH102" s="46">
        <v>0</v>
      </c>
      <c r="II102" s="46">
        <v>0</v>
      </c>
      <c r="IJ102" s="46">
        <v>-222</v>
      </c>
      <c r="IK102" s="46">
        <v>-30</v>
      </c>
      <c r="IO102" s="46">
        <v>0</v>
      </c>
      <c r="IP102" s="46">
        <v>0</v>
      </c>
      <c r="IQ102" s="46">
        <v>0</v>
      </c>
      <c r="IR102" s="46">
        <v>0</v>
      </c>
      <c r="IS102" s="46">
        <v>0</v>
      </c>
      <c r="IT102" s="46">
        <v>0</v>
      </c>
      <c r="IU102" s="46">
        <v>0</v>
      </c>
      <c r="IV102" s="46">
        <v>0</v>
      </c>
      <c r="IW102" s="46">
        <v>0</v>
      </c>
      <c r="IY102" s="46">
        <v>-222</v>
      </c>
      <c r="IZ102" s="46">
        <v>-222</v>
      </c>
      <c r="JA102" s="46">
        <v>0</v>
      </c>
      <c r="JD102" s="46">
        <v>0</v>
      </c>
      <c r="JE102" s="46">
        <v>0</v>
      </c>
      <c r="JF102" s="46">
        <v>0</v>
      </c>
      <c r="JG102" s="46">
        <v>0</v>
      </c>
      <c r="JH102" s="46">
        <v>0</v>
      </c>
      <c r="JI102" s="46" t="s">
        <v>1086</v>
      </c>
      <c r="JK102" s="46">
        <v>0</v>
      </c>
      <c r="JL102" s="46">
        <v>0</v>
      </c>
      <c r="JN102" s="46">
        <v>-222</v>
      </c>
      <c r="JO102" s="46">
        <v>-222</v>
      </c>
      <c r="JP102" s="46">
        <v>0</v>
      </c>
      <c r="JS102" s="46">
        <v>0</v>
      </c>
      <c r="JT102" s="46">
        <v>0</v>
      </c>
      <c r="JV102" s="46">
        <v>0</v>
      </c>
      <c r="JW102" s="46">
        <v>0</v>
      </c>
      <c r="KA102" s="46">
        <v>0</v>
      </c>
      <c r="KC102" s="46">
        <v>-222</v>
      </c>
      <c r="KD102" s="46">
        <v>-222</v>
      </c>
      <c r="KE102" s="46">
        <v>0</v>
      </c>
      <c r="KH102" s="46">
        <v>0</v>
      </c>
      <c r="KI102" s="46">
        <v>0</v>
      </c>
      <c r="KK102" s="46">
        <v>0</v>
      </c>
      <c r="KL102" s="46">
        <v>0</v>
      </c>
      <c r="KP102" s="46">
        <v>0</v>
      </c>
      <c r="KR102" s="46">
        <v>-222</v>
      </c>
      <c r="KS102" s="46">
        <v>-222</v>
      </c>
      <c r="KT102" s="46">
        <v>0</v>
      </c>
      <c r="KW102" s="46">
        <v>0</v>
      </c>
      <c r="KX102" s="46">
        <v>0</v>
      </c>
      <c r="KY102" s="46">
        <v>0</v>
      </c>
      <c r="KZ102" s="46">
        <v>0</v>
      </c>
      <c r="LA102" s="46">
        <v>0</v>
      </c>
      <c r="LE102" s="46">
        <v>0</v>
      </c>
      <c r="LG102" s="46">
        <v>-222</v>
      </c>
      <c r="LH102" s="46">
        <v>-222</v>
      </c>
      <c r="LI102" s="46">
        <v>0</v>
      </c>
      <c r="LL102" s="46">
        <v>0</v>
      </c>
      <c r="LM102" s="46">
        <v>0</v>
      </c>
      <c r="LN102" s="46">
        <v>222</v>
      </c>
      <c r="LO102" s="46">
        <v>0</v>
      </c>
      <c r="LP102" s="46">
        <v>0</v>
      </c>
      <c r="LQ102" s="46">
        <v>0</v>
      </c>
      <c r="LR102" s="46">
        <v>0</v>
      </c>
      <c r="LS102" s="46">
        <v>0</v>
      </c>
      <c r="LT102" s="46">
        <v>222</v>
      </c>
      <c r="LV102" s="46" t="s">
        <v>329</v>
      </c>
    </row>
    <row r="103" spans="1:334" ht="15" customHeight="1">
      <c r="C103" s="46" t="s">
        <v>91</v>
      </c>
      <c r="D103" s="98">
        <v>4163</v>
      </c>
      <c r="E103" s="98">
        <v>40256.571428571428</v>
      </c>
      <c r="F103" s="98">
        <v>0</v>
      </c>
      <c r="G103" s="98">
        <v>13556.090593024819</v>
      </c>
      <c r="H103" s="98">
        <v>13556.090593024819</v>
      </c>
      <c r="I103" s="98">
        <v>0</v>
      </c>
      <c r="J103" s="98">
        <v>0</v>
      </c>
      <c r="K103" s="98">
        <v>0</v>
      </c>
      <c r="L103" s="98">
        <v>0</v>
      </c>
      <c r="M103" s="98">
        <v>0</v>
      </c>
      <c r="N103" s="98">
        <v>0</v>
      </c>
      <c r="O103" s="98">
        <v>0</v>
      </c>
      <c r="P103" s="98">
        <v>0</v>
      </c>
      <c r="Q103" s="98">
        <v>0</v>
      </c>
      <c r="R103" s="98">
        <v>0</v>
      </c>
      <c r="S103" s="98">
        <v>14487.307370436334</v>
      </c>
      <c r="T103" s="98">
        <v>14487.307370436334</v>
      </c>
      <c r="U103" s="98">
        <v>0</v>
      </c>
      <c r="V103" s="98">
        <v>0</v>
      </c>
      <c r="W103" s="98">
        <v>0</v>
      </c>
      <c r="X103" s="98">
        <v>0</v>
      </c>
      <c r="Y103" s="98">
        <v>0</v>
      </c>
      <c r="Z103" s="98">
        <v>0</v>
      </c>
      <c r="AA103" s="98">
        <v>0</v>
      </c>
      <c r="AB103" s="98">
        <v>0</v>
      </c>
      <c r="AC103" s="98">
        <v>0</v>
      </c>
      <c r="AD103" s="98">
        <v>0</v>
      </c>
      <c r="AE103" s="98">
        <v>10025.308973797131</v>
      </c>
      <c r="AF103" s="98">
        <v>9871.3089737971313</v>
      </c>
      <c r="AG103" s="98">
        <v>0</v>
      </c>
      <c r="AH103" s="98">
        <v>0</v>
      </c>
      <c r="AI103" s="98">
        <v>154</v>
      </c>
      <c r="AJ103" s="98">
        <v>0</v>
      </c>
      <c r="AK103" s="98">
        <v>0</v>
      </c>
      <c r="AL103" s="98">
        <v>0</v>
      </c>
      <c r="AM103" s="98">
        <v>0</v>
      </c>
      <c r="AN103" s="98">
        <v>0</v>
      </c>
      <c r="AO103" s="98">
        <v>44642.857142857145</v>
      </c>
      <c r="AP103" s="98">
        <v>0</v>
      </c>
      <c r="AQ103" s="98">
        <v>10408.865678638436</v>
      </c>
      <c r="AR103" s="98">
        <v>10408.865678638436</v>
      </c>
      <c r="AS103" s="98">
        <v>0</v>
      </c>
      <c r="AT103" s="98">
        <v>0</v>
      </c>
      <c r="AU103" s="98">
        <v>0</v>
      </c>
      <c r="AV103" s="98">
        <v>0</v>
      </c>
      <c r="AW103" s="98">
        <v>0</v>
      </c>
      <c r="AX103" s="98">
        <v>0</v>
      </c>
      <c r="AY103" s="98">
        <v>0</v>
      </c>
      <c r="AZ103" s="98">
        <v>0</v>
      </c>
      <c r="BA103" s="98">
        <v>0</v>
      </c>
      <c r="BB103" s="98">
        <v>0</v>
      </c>
      <c r="BC103" s="98">
        <v>11735.105085381534</v>
      </c>
      <c r="BD103" s="98">
        <v>11735.105085381534</v>
      </c>
      <c r="BE103" s="98">
        <v>0</v>
      </c>
      <c r="BF103" s="98">
        <v>0</v>
      </c>
      <c r="BG103" s="98">
        <v>0</v>
      </c>
      <c r="BH103" s="98">
        <v>0</v>
      </c>
      <c r="BI103" s="98">
        <v>0</v>
      </c>
      <c r="BJ103" s="98">
        <v>0</v>
      </c>
      <c r="BK103" s="98">
        <v>0</v>
      </c>
      <c r="BL103" s="98">
        <v>0</v>
      </c>
      <c r="BM103" s="46">
        <v>0</v>
      </c>
      <c r="BN103" s="46">
        <v>0</v>
      </c>
      <c r="BO103" s="98">
        <v>8487.0751664395539</v>
      </c>
      <c r="BP103" s="98">
        <v>8487.0751664395539</v>
      </c>
      <c r="BQ103" s="98">
        <v>0</v>
      </c>
      <c r="BR103" s="46">
        <v>0</v>
      </c>
      <c r="BS103" s="46">
        <v>0</v>
      </c>
      <c r="BT103" s="46">
        <v>0</v>
      </c>
      <c r="BU103" s="46">
        <v>0</v>
      </c>
      <c r="BV103" s="46">
        <v>0</v>
      </c>
      <c r="BW103" s="46">
        <v>0</v>
      </c>
      <c r="BX103" s="46">
        <v>0</v>
      </c>
      <c r="BY103" s="46">
        <v>0</v>
      </c>
      <c r="BZ103" s="46">
        <v>0</v>
      </c>
      <c r="CA103" s="98">
        <v>8153.6120429741813</v>
      </c>
      <c r="CB103" s="98">
        <v>8153.6120429741813</v>
      </c>
      <c r="CC103" s="98">
        <v>0</v>
      </c>
      <c r="CD103" s="46">
        <v>0</v>
      </c>
      <c r="CE103" s="46">
        <v>0</v>
      </c>
      <c r="CF103" s="46">
        <v>0</v>
      </c>
      <c r="CG103" s="46">
        <v>0</v>
      </c>
      <c r="CH103" s="46">
        <v>0</v>
      </c>
      <c r="CI103" s="46">
        <v>0</v>
      </c>
      <c r="CJ103" s="46">
        <v>0</v>
      </c>
      <c r="CK103" s="46">
        <v>39285.71428571429</v>
      </c>
      <c r="CL103" s="46">
        <v>0</v>
      </c>
      <c r="CM103" s="98">
        <v>6884.9806709252316</v>
      </c>
      <c r="CN103" s="98">
        <v>6884.9806709252316</v>
      </c>
      <c r="CO103" s="98">
        <v>0</v>
      </c>
      <c r="CP103" s="46">
        <v>0</v>
      </c>
      <c r="CQ103" s="46">
        <v>0</v>
      </c>
      <c r="CR103" s="46">
        <v>0</v>
      </c>
      <c r="CS103" s="46">
        <v>0</v>
      </c>
      <c r="CT103" s="46">
        <v>0</v>
      </c>
      <c r="CU103" s="46">
        <v>0</v>
      </c>
      <c r="CV103" s="46">
        <v>0</v>
      </c>
      <c r="CW103" s="46">
        <v>0</v>
      </c>
      <c r="CX103" s="46">
        <v>0</v>
      </c>
      <c r="CY103" s="98">
        <v>7332.9562662895014</v>
      </c>
      <c r="CZ103" s="98">
        <v>7332.9562662895014</v>
      </c>
      <c r="DA103" s="98">
        <v>0</v>
      </c>
      <c r="DB103" s="46">
        <v>0</v>
      </c>
      <c r="DC103" s="46">
        <v>0</v>
      </c>
      <c r="DD103" s="46">
        <v>0</v>
      </c>
      <c r="DE103" s="46">
        <v>0</v>
      </c>
      <c r="DF103" s="46">
        <v>0</v>
      </c>
      <c r="DG103" s="46">
        <v>0</v>
      </c>
      <c r="DH103" s="46">
        <v>0</v>
      </c>
      <c r="DI103" s="98">
        <v>0</v>
      </c>
      <c r="DJ103" s="98">
        <v>0</v>
      </c>
      <c r="DK103" s="98">
        <v>7800.9562662895014</v>
      </c>
      <c r="DL103" s="46">
        <v>7620.9562662895014</v>
      </c>
      <c r="DM103" s="46">
        <v>0</v>
      </c>
      <c r="DN103" s="46">
        <v>0</v>
      </c>
      <c r="DO103" s="46">
        <v>180</v>
      </c>
      <c r="DP103" s="46">
        <v>0</v>
      </c>
      <c r="DQ103" s="46">
        <v>0</v>
      </c>
      <c r="DR103" s="98">
        <v>0</v>
      </c>
      <c r="DS103" s="98">
        <v>0</v>
      </c>
      <c r="DT103" s="46">
        <v>0</v>
      </c>
      <c r="DU103" s="46">
        <v>0</v>
      </c>
      <c r="DV103" s="46">
        <v>0</v>
      </c>
      <c r="DW103" s="46">
        <v>9526.145235400596</v>
      </c>
      <c r="DX103" s="46">
        <v>9526.145235400596</v>
      </c>
      <c r="DY103" s="46">
        <v>0</v>
      </c>
      <c r="DZ103" s="46">
        <v>0</v>
      </c>
      <c r="EA103" s="46">
        <v>0</v>
      </c>
      <c r="EB103" s="46">
        <v>0</v>
      </c>
      <c r="EC103" s="46">
        <v>0</v>
      </c>
      <c r="ED103" s="46">
        <v>0</v>
      </c>
      <c r="EE103" s="46">
        <v>0</v>
      </c>
      <c r="EF103" s="46">
        <v>0</v>
      </c>
      <c r="EG103" s="46">
        <v>0</v>
      </c>
      <c r="EH103" s="46">
        <v>0</v>
      </c>
      <c r="EI103" s="46">
        <v>12236.264441994901</v>
      </c>
      <c r="EJ103" s="46">
        <v>12194.264441994901</v>
      </c>
      <c r="EK103" s="46">
        <v>0</v>
      </c>
      <c r="EL103" s="46">
        <v>0</v>
      </c>
      <c r="EM103" s="46">
        <v>42</v>
      </c>
      <c r="EN103" s="46">
        <v>0</v>
      </c>
      <c r="EO103" s="46">
        <v>0</v>
      </c>
      <c r="EP103" s="46">
        <v>0</v>
      </c>
      <c r="EQ103" s="46">
        <v>0</v>
      </c>
      <c r="ER103" s="46">
        <v>0</v>
      </c>
      <c r="ES103" s="46">
        <v>0</v>
      </c>
      <c r="ET103" s="46">
        <v>0</v>
      </c>
      <c r="EU103" s="46">
        <v>9057</v>
      </c>
      <c r="EV103" s="46">
        <v>9057</v>
      </c>
      <c r="EW103" s="46">
        <v>0</v>
      </c>
      <c r="EX103" s="46">
        <v>0</v>
      </c>
      <c r="EY103" s="46">
        <v>0</v>
      </c>
      <c r="EZ103" s="46">
        <v>0</v>
      </c>
      <c r="FA103" s="46">
        <v>0</v>
      </c>
      <c r="FB103" s="46">
        <v>0</v>
      </c>
      <c r="FC103" s="46">
        <v>0</v>
      </c>
      <c r="FD103" s="46">
        <v>0</v>
      </c>
      <c r="FE103" s="46">
        <v>0</v>
      </c>
      <c r="FF103" s="46">
        <v>0</v>
      </c>
      <c r="FG103" s="46">
        <v>9057</v>
      </c>
      <c r="FH103" s="46">
        <v>9057</v>
      </c>
      <c r="FI103" s="98">
        <v>0</v>
      </c>
      <c r="FJ103" s="98">
        <v>0</v>
      </c>
      <c r="FK103" s="46">
        <v>0</v>
      </c>
      <c r="FL103" s="46">
        <v>0</v>
      </c>
      <c r="FM103" s="46">
        <v>0</v>
      </c>
      <c r="FN103" s="46">
        <v>0</v>
      </c>
      <c r="FO103" s="46">
        <v>0</v>
      </c>
      <c r="FP103" s="46">
        <v>0</v>
      </c>
      <c r="FQ103" s="46">
        <v>0</v>
      </c>
      <c r="FR103" s="46">
        <v>0</v>
      </c>
      <c r="FS103" s="46">
        <v>9057</v>
      </c>
      <c r="FT103" s="46">
        <v>9057</v>
      </c>
      <c r="FU103" s="46">
        <v>0</v>
      </c>
      <c r="FV103" s="46">
        <v>0</v>
      </c>
      <c r="FW103" s="46">
        <v>0</v>
      </c>
      <c r="FX103" s="46">
        <v>0</v>
      </c>
      <c r="FY103" s="46">
        <v>0</v>
      </c>
      <c r="FZ103" s="46">
        <v>0</v>
      </c>
      <c r="GA103" s="46">
        <v>0</v>
      </c>
      <c r="GB103" s="46">
        <v>0</v>
      </c>
      <c r="GC103" s="46">
        <v>0</v>
      </c>
      <c r="GD103" s="46">
        <v>0</v>
      </c>
      <c r="GE103" s="46">
        <v>9057</v>
      </c>
      <c r="GF103" s="46">
        <v>9057</v>
      </c>
      <c r="GG103" s="46">
        <v>0</v>
      </c>
      <c r="GH103" s="46">
        <v>0</v>
      </c>
      <c r="GI103" s="46">
        <v>0</v>
      </c>
      <c r="GJ103" s="46">
        <v>0</v>
      </c>
      <c r="GK103" s="46">
        <v>0</v>
      </c>
      <c r="GL103" s="46">
        <v>0</v>
      </c>
      <c r="GM103" s="46">
        <v>0</v>
      </c>
      <c r="GO103" s="46">
        <v>48323.572615896723</v>
      </c>
      <c r="GP103" s="46">
        <v>48323.572615896723</v>
      </c>
      <c r="GQ103" s="46">
        <v>0</v>
      </c>
      <c r="GR103" s="46">
        <v>0</v>
      </c>
      <c r="GS103" s="46">
        <v>154</v>
      </c>
      <c r="GT103" s="46">
        <v>0</v>
      </c>
      <c r="GU103" s="46">
        <v>0</v>
      </c>
      <c r="GV103" s="46">
        <v>0</v>
      </c>
      <c r="GW103" s="46">
        <v>48477.572615896723</v>
      </c>
      <c r="GX103" s="46">
        <v>0</v>
      </c>
      <c r="GY103" s="46">
        <v>0</v>
      </c>
      <c r="GZ103" s="46">
        <v>0</v>
      </c>
      <c r="HA103" s="46">
        <v>4163</v>
      </c>
      <c r="HB103" s="46">
        <v>84899.42857142858</v>
      </c>
      <c r="HC103" s="46">
        <v>89062.42857142858</v>
      </c>
      <c r="HD103" s="46">
        <v>40584.855955531857</v>
      </c>
      <c r="HE103" s="46">
        <v>34.529750095087763</v>
      </c>
      <c r="HI103" s="46">
        <v>35260.772965720505</v>
      </c>
      <c r="HJ103" s="46">
        <v>35260.772965720505</v>
      </c>
      <c r="HK103" s="46">
        <v>0</v>
      </c>
      <c r="HL103" s="46">
        <v>0</v>
      </c>
      <c r="HM103" s="46">
        <v>0</v>
      </c>
      <c r="HN103" s="46">
        <v>0</v>
      </c>
      <c r="HO103" s="46">
        <v>0</v>
      </c>
      <c r="HP103" s="46">
        <v>0</v>
      </c>
      <c r="HQ103" s="46">
        <v>35260.772965720505</v>
      </c>
      <c r="HR103" s="46">
        <v>39285.71428571429</v>
      </c>
      <c r="HS103" s="46">
        <v>79870.57024124614</v>
      </c>
      <c r="HT103" s="46">
        <v>44609.797275525634</v>
      </c>
      <c r="HU103" s="46">
        <v>36.271743038496574</v>
      </c>
      <c r="HY103" s="46">
        <v>36674.322209974496</v>
      </c>
      <c r="HZ103" s="46">
        <v>36674.322209974496</v>
      </c>
      <c r="IA103" s="46">
        <v>0</v>
      </c>
      <c r="IB103" s="46">
        <v>0</v>
      </c>
      <c r="IC103" s="46">
        <v>222</v>
      </c>
      <c r="ID103" s="46">
        <v>0</v>
      </c>
      <c r="IE103" s="46">
        <v>0</v>
      </c>
      <c r="IF103" s="46">
        <v>0</v>
      </c>
      <c r="IG103" s="46">
        <v>36896.322209974496</v>
      </c>
      <c r="IH103" s="46">
        <v>0</v>
      </c>
      <c r="II103" s="46">
        <v>44609.797275525634</v>
      </c>
      <c r="IJ103" s="46">
        <v>7713.475065551138</v>
      </c>
      <c r="IK103" s="46">
        <v>6.2717430384965756</v>
      </c>
      <c r="IO103" s="46">
        <v>36228</v>
      </c>
      <c r="IP103" s="46">
        <v>36228</v>
      </c>
      <c r="IQ103" s="46">
        <v>0</v>
      </c>
      <c r="IR103" s="46">
        <v>0</v>
      </c>
      <c r="IS103" s="46">
        <v>0</v>
      </c>
      <c r="IT103" s="46">
        <v>0</v>
      </c>
      <c r="IU103" s="46">
        <v>0</v>
      </c>
      <c r="IV103" s="46">
        <v>0</v>
      </c>
      <c r="IW103" s="46">
        <v>36228</v>
      </c>
      <c r="IX103" s="46">
        <v>0</v>
      </c>
      <c r="IY103" s="46">
        <v>7713.475065551138</v>
      </c>
      <c r="IZ103" s="46">
        <v>-28514.524934448862</v>
      </c>
      <c r="JA103" s="46">
        <v>-23.612557911931816</v>
      </c>
      <c r="JD103" s="46">
        <v>36833</v>
      </c>
      <c r="JE103" s="46">
        <v>36833</v>
      </c>
      <c r="JF103" s="46">
        <v>0</v>
      </c>
      <c r="JG103" s="46">
        <v>0</v>
      </c>
      <c r="JH103" s="46">
        <v>0</v>
      </c>
      <c r="JI103" s="46">
        <v>0</v>
      </c>
      <c r="JJ103" s="46">
        <v>0</v>
      </c>
      <c r="JK103" s="46">
        <v>0</v>
      </c>
      <c r="JL103" s="46">
        <v>36833</v>
      </c>
      <c r="JM103" s="46">
        <v>0</v>
      </c>
      <c r="JN103" s="46">
        <v>-28514.524934448862</v>
      </c>
      <c r="JO103" s="46">
        <v>-65347.524934448862</v>
      </c>
      <c r="JP103" s="46">
        <v>-53.224710124982103</v>
      </c>
      <c r="JS103" s="46">
        <v>34206</v>
      </c>
      <c r="JT103" s="46">
        <v>34206</v>
      </c>
      <c r="JU103" s="46">
        <v>0</v>
      </c>
      <c r="JV103" s="46">
        <v>0</v>
      </c>
      <c r="JW103" s="46">
        <v>0</v>
      </c>
      <c r="JX103" s="46">
        <v>0</v>
      </c>
      <c r="JY103" s="46">
        <v>0</v>
      </c>
      <c r="JZ103" s="46">
        <v>0</v>
      </c>
      <c r="KA103" s="46">
        <v>34206</v>
      </c>
      <c r="KB103" s="46">
        <v>0</v>
      </c>
      <c r="KC103" s="46">
        <v>-65347.524934448862</v>
      </c>
      <c r="KD103" s="46">
        <v>-99553.524934448855</v>
      </c>
      <c r="KE103" s="46">
        <v>-87.312335497674837</v>
      </c>
      <c r="KH103" s="46">
        <v>0</v>
      </c>
      <c r="KI103" s="46">
        <v>0</v>
      </c>
      <c r="KJ103" s="46">
        <v>0</v>
      </c>
      <c r="KK103" s="46">
        <v>0</v>
      </c>
      <c r="KL103" s="46">
        <v>0</v>
      </c>
      <c r="KM103" s="46">
        <v>0</v>
      </c>
      <c r="KN103" s="46">
        <v>0</v>
      </c>
      <c r="KO103" s="46">
        <v>0</v>
      </c>
      <c r="KP103" s="46">
        <v>0</v>
      </c>
      <c r="KQ103" s="46">
        <v>0</v>
      </c>
      <c r="KR103" s="46">
        <v>-99553.524934448855</v>
      </c>
      <c r="KS103" s="46">
        <v>-99553.524934448855</v>
      </c>
      <c r="KT103" s="46">
        <v>0</v>
      </c>
      <c r="KW103" s="46">
        <v>0</v>
      </c>
      <c r="KX103" s="46">
        <v>0</v>
      </c>
      <c r="KY103" s="46">
        <v>0</v>
      </c>
      <c r="KZ103" s="46">
        <v>0</v>
      </c>
      <c r="LA103" s="46">
        <v>0</v>
      </c>
      <c r="LB103" s="46">
        <v>0</v>
      </c>
      <c r="LC103" s="46">
        <v>0</v>
      </c>
      <c r="LD103" s="46">
        <v>0</v>
      </c>
      <c r="LE103" s="46">
        <v>0</v>
      </c>
      <c r="LF103" s="46">
        <v>0</v>
      </c>
      <c r="LG103" s="46">
        <v>-99553.524934448855</v>
      </c>
      <c r="LH103" s="46">
        <v>-99553.524934448855</v>
      </c>
      <c r="LI103" s="46">
        <v>0</v>
      </c>
      <c r="LL103" s="46">
        <v>48477.572615896723</v>
      </c>
      <c r="LM103" s="46">
        <v>35260.772965720505</v>
      </c>
      <c r="LN103" s="46">
        <v>36896.322209974496</v>
      </c>
      <c r="LO103" s="46">
        <v>36228</v>
      </c>
      <c r="LP103" s="46">
        <v>36833</v>
      </c>
      <c r="LQ103" s="46">
        <v>34206</v>
      </c>
      <c r="LR103" s="46">
        <v>0</v>
      </c>
      <c r="LS103" s="46">
        <v>0</v>
      </c>
      <c r="LT103" s="46">
        <v>227901.66779159172</v>
      </c>
    </row>
    <row r="104" spans="1:334" ht="15" customHeight="1">
      <c r="A104" s="74" t="s">
        <v>143</v>
      </c>
      <c r="B104" s="74">
        <v>380</v>
      </c>
      <c r="C104" s="46" t="s">
        <v>1210</v>
      </c>
      <c r="D104" s="98">
        <v>90205</v>
      </c>
      <c r="E104" s="98">
        <v>192456.57142857142</v>
      </c>
      <c r="F104" s="98">
        <v>0</v>
      </c>
      <c r="G104" s="98">
        <v>73288.431660195318</v>
      </c>
      <c r="H104" s="98">
        <v>72912.431660195318</v>
      </c>
      <c r="I104" s="98">
        <v>0</v>
      </c>
      <c r="J104" s="98">
        <v>0</v>
      </c>
      <c r="K104" s="98">
        <v>0</v>
      </c>
      <c r="L104" s="98">
        <v>0</v>
      </c>
      <c r="M104" s="98">
        <v>0</v>
      </c>
      <c r="N104" s="98">
        <v>376</v>
      </c>
      <c r="O104" s="98">
        <v>0</v>
      </c>
      <c r="P104" s="98">
        <v>0</v>
      </c>
      <c r="Q104" s="98">
        <v>35714.285714285717</v>
      </c>
      <c r="R104" s="98">
        <v>0</v>
      </c>
      <c r="S104" s="98">
        <v>68037.978839793665</v>
      </c>
      <c r="T104" s="98">
        <v>65133.978839793665</v>
      </c>
      <c r="U104" s="98">
        <v>0</v>
      </c>
      <c r="V104" s="98">
        <v>0</v>
      </c>
      <c r="W104" s="98">
        <v>2700</v>
      </c>
      <c r="X104" s="98">
        <v>0</v>
      </c>
      <c r="Y104" s="98">
        <v>0</v>
      </c>
      <c r="Z104" s="98">
        <v>204</v>
      </c>
      <c r="AA104" s="98">
        <v>0</v>
      </c>
      <c r="AB104" s="98">
        <v>0</v>
      </c>
      <c r="AC104" s="98">
        <v>0</v>
      </c>
      <c r="AD104" s="98">
        <v>0</v>
      </c>
      <c r="AE104" s="98">
        <v>54745.278444586475</v>
      </c>
      <c r="AF104" s="98">
        <v>51769.278444586475</v>
      </c>
      <c r="AG104" s="98">
        <v>0</v>
      </c>
      <c r="AH104" s="98">
        <v>0</v>
      </c>
      <c r="AI104" s="98">
        <v>2854</v>
      </c>
      <c r="AJ104" s="98">
        <v>0</v>
      </c>
      <c r="AK104" s="98">
        <v>0</v>
      </c>
      <c r="AL104" s="98">
        <v>122</v>
      </c>
      <c r="AM104" s="98">
        <v>0</v>
      </c>
      <c r="AN104" s="98">
        <v>0</v>
      </c>
      <c r="AO104" s="98">
        <v>50630.142857142862</v>
      </c>
      <c r="AP104" s="98">
        <v>0</v>
      </c>
      <c r="AQ104" s="98">
        <v>66199.294749833483</v>
      </c>
      <c r="AR104" s="98">
        <v>62099.294749833483</v>
      </c>
      <c r="AS104" s="98">
        <v>0</v>
      </c>
      <c r="AT104" s="98">
        <v>0</v>
      </c>
      <c r="AU104" s="98">
        <v>4100</v>
      </c>
      <c r="AV104" s="98">
        <v>0</v>
      </c>
      <c r="AW104" s="98">
        <v>0</v>
      </c>
      <c r="AX104" s="98">
        <v>0</v>
      </c>
      <c r="AY104" s="98">
        <v>0</v>
      </c>
      <c r="AZ104" s="98">
        <v>0</v>
      </c>
      <c r="BA104" s="98">
        <v>0</v>
      </c>
      <c r="BB104" s="98">
        <v>0</v>
      </c>
      <c r="BC104" s="98">
        <v>63167.180724462996</v>
      </c>
      <c r="BD104" s="98">
        <v>60201.180724462996</v>
      </c>
      <c r="BE104" s="98">
        <v>0</v>
      </c>
      <c r="BF104" s="98">
        <v>0</v>
      </c>
      <c r="BG104" s="98">
        <v>2700</v>
      </c>
      <c r="BH104" s="98">
        <v>0</v>
      </c>
      <c r="BI104" s="98">
        <v>0</v>
      </c>
      <c r="BJ104" s="98">
        <v>266</v>
      </c>
      <c r="BK104" s="98">
        <v>0</v>
      </c>
      <c r="BL104" s="98">
        <v>0</v>
      </c>
      <c r="BM104" s="46">
        <v>0</v>
      </c>
      <c r="BN104" s="46">
        <v>0</v>
      </c>
      <c r="BO104" s="98">
        <v>60422.960748363461</v>
      </c>
      <c r="BP104" s="98">
        <v>54828.960748363461</v>
      </c>
      <c r="BQ104" s="98">
        <v>0</v>
      </c>
      <c r="BR104" s="46">
        <v>0</v>
      </c>
      <c r="BS104" s="46">
        <v>5400</v>
      </c>
      <c r="BT104" s="46">
        <v>0</v>
      </c>
      <c r="BU104" s="46">
        <v>0</v>
      </c>
      <c r="BV104" s="46">
        <v>194</v>
      </c>
      <c r="BW104" s="46">
        <v>0</v>
      </c>
      <c r="BX104" s="46">
        <v>0</v>
      </c>
      <c r="BY104" s="46">
        <v>0</v>
      </c>
      <c r="BZ104" s="46">
        <v>0</v>
      </c>
      <c r="CA104" s="98">
        <v>51367.186350604825</v>
      </c>
      <c r="CB104" s="98">
        <v>48545.186350604825</v>
      </c>
      <c r="CC104" s="98">
        <v>0</v>
      </c>
      <c r="CD104" s="46">
        <v>0</v>
      </c>
      <c r="CE104" s="46">
        <v>2700</v>
      </c>
      <c r="CF104" s="46">
        <v>0</v>
      </c>
      <c r="CG104" s="46">
        <v>0</v>
      </c>
      <c r="CH104" s="46">
        <v>122</v>
      </c>
      <c r="CI104" s="46">
        <v>0</v>
      </c>
      <c r="CJ104" s="46">
        <v>0</v>
      </c>
      <c r="CK104" s="46">
        <v>39285.71428571429</v>
      </c>
      <c r="CL104" s="46">
        <v>0</v>
      </c>
      <c r="CM104" s="98">
        <v>51994.339013282173</v>
      </c>
      <c r="CN104" s="98">
        <v>49294.339013282173</v>
      </c>
      <c r="CO104" s="98">
        <v>0</v>
      </c>
      <c r="CP104" s="46">
        <v>0</v>
      </c>
      <c r="CQ104" s="46">
        <v>2700</v>
      </c>
      <c r="CR104" s="46">
        <v>0</v>
      </c>
      <c r="CS104" s="46">
        <v>0</v>
      </c>
      <c r="CT104" s="46">
        <v>0</v>
      </c>
      <c r="CU104" s="46">
        <v>0</v>
      </c>
      <c r="CV104" s="46">
        <v>0</v>
      </c>
      <c r="CW104" s="46">
        <v>179142.85714285716</v>
      </c>
      <c r="CX104" s="46">
        <v>0</v>
      </c>
      <c r="CY104" s="98">
        <v>50920.299586480345</v>
      </c>
      <c r="CZ104" s="98">
        <v>50812.799586480345</v>
      </c>
      <c r="DA104" s="98">
        <v>0</v>
      </c>
      <c r="DB104" s="46">
        <v>0</v>
      </c>
      <c r="DC104" s="46">
        <v>0</v>
      </c>
      <c r="DD104" s="46">
        <v>0</v>
      </c>
      <c r="DE104" s="46">
        <v>0</v>
      </c>
      <c r="DF104" s="46">
        <v>107.5</v>
      </c>
      <c r="DG104" s="46">
        <v>0</v>
      </c>
      <c r="DH104" s="46">
        <v>0</v>
      </c>
      <c r="DI104" s="98">
        <v>0</v>
      </c>
      <c r="DJ104" s="98">
        <v>0</v>
      </c>
      <c r="DK104" s="98">
        <v>45665.299586480345</v>
      </c>
      <c r="DL104" s="46">
        <v>45377.799586480345</v>
      </c>
      <c r="DM104" s="46">
        <v>0</v>
      </c>
      <c r="DN104" s="46">
        <v>0</v>
      </c>
      <c r="DO104" s="46">
        <v>180</v>
      </c>
      <c r="DP104" s="46">
        <v>0</v>
      </c>
      <c r="DQ104" s="46">
        <v>0</v>
      </c>
      <c r="DR104" s="98">
        <v>107.5</v>
      </c>
      <c r="DS104" s="98">
        <v>0</v>
      </c>
      <c r="DT104" s="46">
        <v>0</v>
      </c>
      <c r="DU104" s="46">
        <v>0</v>
      </c>
      <c r="DV104" s="46">
        <v>0</v>
      </c>
      <c r="DW104" s="46">
        <v>60343.224227947176</v>
      </c>
      <c r="DX104" s="46">
        <v>54835.724227947176</v>
      </c>
      <c r="DY104" s="46">
        <v>0</v>
      </c>
      <c r="DZ104" s="46">
        <v>0</v>
      </c>
      <c r="EA104" s="46">
        <v>5400</v>
      </c>
      <c r="EB104" s="46">
        <v>0</v>
      </c>
      <c r="EC104" s="46">
        <v>0</v>
      </c>
      <c r="ED104" s="46">
        <v>107.5</v>
      </c>
      <c r="EE104" s="46">
        <v>0</v>
      </c>
      <c r="EF104" s="46">
        <v>0</v>
      </c>
      <c r="EG104" s="46">
        <v>0</v>
      </c>
      <c r="EH104" s="46">
        <v>0</v>
      </c>
      <c r="EI104" s="46">
        <v>57165.830850226965</v>
      </c>
      <c r="EJ104" s="46">
        <v>54316.330850226965</v>
      </c>
      <c r="EK104" s="46">
        <v>0</v>
      </c>
      <c r="EL104" s="46">
        <v>0</v>
      </c>
      <c r="EM104" s="46">
        <v>2742</v>
      </c>
      <c r="EN104" s="46">
        <v>0</v>
      </c>
      <c r="EO104" s="46">
        <v>0</v>
      </c>
      <c r="EP104" s="46">
        <v>107.5</v>
      </c>
      <c r="EQ104" s="46">
        <v>0</v>
      </c>
      <c r="ER104" s="46">
        <v>0</v>
      </c>
      <c r="ES104" s="46">
        <v>0</v>
      </c>
      <c r="ET104" s="46">
        <v>0</v>
      </c>
      <c r="EU104" s="46">
        <v>47819.25</v>
      </c>
      <c r="EV104" s="46">
        <v>44144.25</v>
      </c>
      <c r="EW104" s="46">
        <v>0</v>
      </c>
      <c r="EX104" s="46">
        <v>0</v>
      </c>
      <c r="EY104" s="46">
        <v>3675</v>
      </c>
      <c r="EZ104" s="46">
        <v>0</v>
      </c>
      <c r="FA104" s="46">
        <v>0</v>
      </c>
      <c r="FB104" s="46">
        <v>0</v>
      </c>
      <c r="FC104" s="46">
        <v>0</v>
      </c>
      <c r="FD104" s="46">
        <v>0</v>
      </c>
      <c r="FE104" s="46">
        <v>0</v>
      </c>
      <c r="FF104" s="46">
        <v>0</v>
      </c>
      <c r="FG104" s="46">
        <v>47819.25</v>
      </c>
      <c r="FH104" s="46">
        <v>44144.25</v>
      </c>
      <c r="FI104" s="98">
        <v>0</v>
      </c>
      <c r="FJ104" s="98">
        <v>0</v>
      </c>
      <c r="FK104" s="46">
        <v>3675</v>
      </c>
      <c r="FL104" s="46">
        <v>0</v>
      </c>
      <c r="FM104" s="46">
        <v>0</v>
      </c>
      <c r="FN104" s="46">
        <v>0</v>
      </c>
      <c r="FO104" s="46">
        <v>0</v>
      </c>
      <c r="FP104" s="46">
        <v>0</v>
      </c>
      <c r="FQ104" s="46">
        <v>0</v>
      </c>
      <c r="FR104" s="46">
        <v>0</v>
      </c>
      <c r="FS104" s="46">
        <v>47819.25</v>
      </c>
      <c r="FT104" s="46">
        <v>44144.25</v>
      </c>
      <c r="FU104" s="46">
        <v>0</v>
      </c>
      <c r="FV104" s="46">
        <v>0</v>
      </c>
      <c r="FW104" s="46">
        <v>3675</v>
      </c>
      <c r="FX104" s="46">
        <v>0</v>
      </c>
      <c r="FY104" s="46">
        <v>0</v>
      </c>
      <c r="FZ104" s="46">
        <v>0</v>
      </c>
      <c r="GA104" s="46">
        <v>0</v>
      </c>
      <c r="GB104" s="46">
        <v>0</v>
      </c>
      <c r="GC104" s="46">
        <v>0</v>
      </c>
      <c r="GD104" s="46">
        <v>0</v>
      </c>
      <c r="GE104" s="46">
        <v>47819.25</v>
      </c>
      <c r="GF104" s="46">
        <v>44144.25</v>
      </c>
      <c r="GG104" s="46">
        <v>0</v>
      </c>
      <c r="GH104" s="46">
        <v>0</v>
      </c>
      <c r="GI104" s="46">
        <v>3675</v>
      </c>
      <c r="GJ104" s="46">
        <v>0</v>
      </c>
      <c r="GK104" s="46">
        <v>0</v>
      </c>
      <c r="GL104" s="46">
        <v>0</v>
      </c>
      <c r="GM104" s="46">
        <v>0</v>
      </c>
      <c r="GO104" s="46">
        <v>251914.98369440896</v>
      </c>
      <c r="GP104" s="46">
        <v>251914.98369440896</v>
      </c>
      <c r="GQ104" s="46">
        <v>0</v>
      </c>
      <c r="GR104" s="46">
        <v>0</v>
      </c>
      <c r="GS104" s="46">
        <v>9654</v>
      </c>
      <c r="GT104" s="46">
        <v>0</v>
      </c>
      <c r="GU104" s="46">
        <v>0</v>
      </c>
      <c r="GV104" s="46">
        <v>702</v>
      </c>
      <c r="GW104" s="46">
        <v>262270.98369440896</v>
      </c>
      <c r="GX104" s="46">
        <v>0</v>
      </c>
      <c r="GY104" s="46">
        <v>0</v>
      </c>
      <c r="GZ104" s="46">
        <v>0</v>
      </c>
      <c r="HA104" s="46">
        <v>90205</v>
      </c>
      <c r="HB104" s="46">
        <v>278801</v>
      </c>
      <c r="HC104" s="46">
        <v>369006</v>
      </c>
      <c r="HD104" s="46">
        <v>106735.01630559107</v>
      </c>
      <c r="HE104" s="46">
        <v>14.108953389937135</v>
      </c>
      <c r="HI104" s="46">
        <v>212869.6668367135</v>
      </c>
      <c r="HJ104" s="46">
        <v>212869.6668367135</v>
      </c>
      <c r="HK104" s="46">
        <v>0</v>
      </c>
      <c r="HL104" s="46">
        <v>0</v>
      </c>
      <c r="HM104" s="46">
        <v>13500</v>
      </c>
      <c r="HN104" s="46">
        <v>0</v>
      </c>
      <c r="HO104" s="46">
        <v>0</v>
      </c>
      <c r="HP104" s="46">
        <v>582</v>
      </c>
      <c r="HQ104" s="46">
        <v>226951.6668367135</v>
      </c>
      <c r="HR104" s="46">
        <v>250607.14285714287</v>
      </c>
      <c r="HS104" s="46">
        <v>358782.15916273394</v>
      </c>
      <c r="HT104" s="46">
        <v>131830.49232602044</v>
      </c>
      <c r="HU104" s="46">
        <v>18.472739469437968</v>
      </c>
      <c r="HY104" s="46">
        <v>205342.65425113484</v>
      </c>
      <c r="HZ104" s="46">
        <v>205342.65425113484</v>
      </c>
      <c r="IA104" s="46">
        <v>0</v>
      </c>
      <c r="IB104" s="46">
        <v>0</v>
      </c>
      <c r="IC104" s="46">
        <v>8322</v>
      </c>
      <c r="ID104" s="46">
        <v>0</v>
      </c>
      <c r="IE104" s="46">
        <v>0</v>
      </c>
      <c r="IF104" s="46">
        <v>430</v>
      </c>
      <c r="IG104" s="46">
        <v>214094.65425113484</v>
      </c>
      <c r="IH104" s="46">
        <v>179142.85714285716</v>
      </c>
      <c r="II104" s="46">
        <v>310973.3494688776</v>
      </c>
      <c r="IJ104" s="46">
        <v>96878.695217742759</v>
      </c>
      <c r="IK104" s="46">
        <v>13.575121091641536</v>
      </c>
      <c r="IO104" s="46">
        <v>176577</v>
      </c>
      <c r="IP104" s="46">
        <v>176577</v>
      </c>
      <c r="IQ104" s="46">
        <v>0</v>
      </c>
      <c r="IR104" s="46">
        <v>0</v>
      </c>
      <c r="IS104" s="46">
        <v>14700</v>
      </c>
      <c r="IT104" s="46">
        <v>0</v>
      </c>
      <c r="IU104" s="46">
        <v>0</v>
      </c>
      <c r="IV104" s="46">
        <v>0</v>
      </c>
      <c r="IW104" s="46">
        <v>191277</v>
      </c>
      <c r="IX104" s="46">
        <v>0</v>
      </c>
      <c r="IY104" s="46">
        <v>96878.695217742759</v>
      </c>
      <c r="IZ104" s="46">
        <v>-94398.304782257241</v>
      </c>
      <c r="JA104" s="46">
        <v>-14.805487034341386</v>
      </c>
      <c r="JD104" s="46">
        <v>178238</v>
      </c>
      <c r="JE104" s="46">
        <v>178238</v>
      </c>
      <c r="JF104" s="46">
        <v>0</v>
      </c>
      <c r="JG104" s="46">
        <v>0</v>
      </c>
      <c r="JH104" s="46">
        <v>13180</v>
      </c>
      <c r="JI104" s="46">
        <v>0</v>
      </c>
      <c r="JJ104" s="46">
        <v>0</v>
      </c>
      <c r="JK104" s="46">
        <v>0</v>
      </c>
      <c r="JL104" s="46">
        <v>191418</v>
      </c>
      <c r="JM104" s="46">
        <v>0</v>
      </c>
      <c r="JN104" s="46">
        <v>-94398.304782257241</v>
      </c>
      <c r="JO104" s="46">
        <v>-285816.30478225724</v>
      </c>
      <c r="JP104" s="46">
        <v>-44.79458119647952</v>
      </c>
      <c r="JS104" s="46">
        <v>166717</v>
      </c>
      <c r="JT104" s="46">
        <v>166717</v>
      </c>
      <c r="JU104" s="46">
        <v>0</v>
      </c>
      <c r="JV104" s="46">
        <v>0</v>
      </c>
      <c r="JW104" s="46">
        <v>10140</v>
      </c>
      <c r="JX104" s="46">
        <v>0</v>
      </c>
      <c r="JY104" s="46">
        <v>0</v>
      </c>
      <c r="JZ104" s="46">
        <v>0</v>
      </c>
      <c r="KA104" s="46">
        <v>176857</v>
      </c>
      <c r="KB104" s="46">
        <v>0</v>
      </c>
      <c r="KC104" s="46">
        <v>-285816.30478225724</v>
      </c>
      <c r="KD104" s="46">
        <v>-462673.30478225718</v>
      </c>
      <c r="KE104" s="46">
        <v>-78.482611055642224</v>
      </c>
      <c r="KH104" s="46">
        <v>0</v>
      </c>
      <c r="KI104" s="46">
        <v>0</v>
      </c>
      <c r="KJ104" s="46">
        <v>0</v>
      </c>
      <c r="KK104" s="46">
        <v>0</v>
      </c>
      <c r="KL104" s="46">
        <v>0</v>
      </c>
      <c r="KM104" s="46">
        <v>0</v>
      </c>
      <c r="KN104" s="46">
        <v>0</v>
      </c>
      <c r="KO104" s="46">
        <v>0</v>
      </c>
      <c r="KP104" s="46">
        <v>0</v>
      </c>
      <c r="KQ104" s="46">
        <v>0</v>
      </c>
      <c r="KR104" s="46">
        <v>-462673.30478225718</v>
      </c>
      <c r="KS104" s="46">
        <v>-462673.30478225718</v>
      </c>
      <c r="KT104" s="46">
        <v>0</v>
      </c>
      <c r="KW104" s="46">
        <v>0</v>
      </c>
      <c r="KX104" s="46">
        <v>0</v>
      </c>
      <c r="KY104" s="46">
        <v>0</v>
      </c>
      <c r="KZ104" s="46">
        <v>0</v>
      </c>
      <c r="LA104" s="46">
        <v>0</v>
      </c>
      <c r="LB104" s="46">
        <v>0</v>
      </c>
      <c r="LC104" s="46">
        <v>0</v>
      </c>
      <c r="LD104" s="46">
        <v>0</v>
      </c>
      <c r="LE104" s="46">
        <v>0</v>
      </c>
      <c r="LF104" s="46">
        <v>0</v>
      </c>
      <c r="LG104" s="46">
        <v>-462673.30478225718</v>
      </c>
      <c r="LH104" s="46">
        <v>-462673.30478225718</v>
      </c>
      <c r="LI104" s="46">
        <v>0</v>
      </c>
      <c r="LL104" s="46">
        <v>262270.98369440896</v>
      </c>
      <c r="LM104" s="46">
        <v>226951.6668367135</v>
      </c>
      <c r="LN104" s="46">
        <v>214094.65425113484</v>
      </c>
      <c r="LO104" s="46">
        <v>191277</v>
      </c>
      <c r="LP104" s="46">
        <v>191418</v>
      </c>
      <c r="LQ104" s="46">
        <v>176857</v>
      </c>
      <c r="LR104" s="46">
        <v>0</v>
      </c>
      <c r="LS104" s="46">
        <v>0</v>
      </c>
      <c r="LT104" s="46">
        <v>1262869.3047822574</v>
      </c>
    </row>
    <row r="105" spans="1:334">
      <c r="A105" s="74">
        <v>310002906</v>
      </c>
      <c r="B105" s="74">
        <v>310002906</v>
      </c>
      <c r="C105" s="46" t="s">
        <v>55</v>
      </c>
      <c r="D105" s="98">
        <v>73</v>
      </c>
      <c r="E105" s="98">
        <v>0</v>
      </c>
      <c r="F105" s="98"/>
      <c r="G105" s="98">
        <v>28.333899756490112</v>
      </c>
      <c r="H105" s="98">
        <v>8.3338997564901103</v>
      </c>
      <c r="I105" s="98">
        <v>0</v>
      </c>
      <c r="J105" s="98">
        <v>0</v>
      </c>
      <c r="K105" s="98">
        <v>0</v>
      </c>
      <c r="L105" s="98">
        <v>0</v>
      </c>
      <c r="M105" s="98">
        <v>0</v>
      </c>
      <c r="N105" s="98">
        <v>20</v>
      </c>
      <c r="O105" s="98"/>
      <c r="P105" s="98"/>
      <c r="Q105" s="98">
        <v>560</v>
      </c>
      <c r="R105" s="98"/>
      <c r="S105" s="98">
        <v>9.9050660892395257</v>
      </c>
      <c r="T105" s="98">
        <v>9.9050660892395257</v>
      </c>
      <c r="U105" s="98">
        <v>0</v>
      </c>
      <c r="V105" s="98">
        <v>0</v>
      </c>
      <c r="W105" s="98">
        <v>0</v>
      </c>
      <c r="X105" s="98">
        <v>0</v>
      </c>
      <c r="Y105" s="98">
        <v>0</v>
      </c>
      <c r="Z105" s="98">
        <v>0</v>
      </c>
      <c r="AA105" s="98"/>
      <c r="AB105" s="98"/>
      <c r="AC105" s="98">
        <v>0</v>
      </c>
      <c r="AD105" s="98"/>
      <c r="AE105" s="98">
        <v>8.0492116919451533</v>
      </c>
      <c r="AF105" s="98">
        <v>8.0492116919451533</v>
      </c>
      <c r="AG105" s="98">
        <v>0</v>
      </c>
      <c r="AH105" s="98">
        <v>0</v>
      </c>
      <c r="AI105" s="98">
        <v>0</v>
      </c>
      <c r="AJ105" s="98">
        <v>0</v>
      </c>
      <c r="AK105" s="98">
        <v>0</v>
      </c>
      <c r="AL105" s="98">
        <v>0</v>
      </c>
      <c r="AM105" s="98"/>
      <c r="AN105" s="98"/>
      <c r="AO105" s="98">
        <v>0</v>
      </c>
      <c r="AP105" s="98"/>
      <c r="AQ105" s="98">
        <v>9.0966559137780969</v>
      </c>
      <c r="AR105" s="98">
        <v>9.0966559137780969</v>
      </c>
      <c r="AS105" s="98">
        <v>0</v>
      </c>
      <c r="AT105" s="98">
        <v>0</v>
      </c>
      <c r="AU105" s="98">
        <v>0</v>
      </c>
      <c r="AV105" s="98">
        <v>0</v>
      </c>
      <c r="AW105" s="98">
        <v>0</v>
      </c>
      <c r="AX105" s="98">
        <v>0</v>
      </c>
      <c r="AY105" s="98"/>
      <c r="AZ105" s="98"/>
      <c r="BA105" s="98">
        <v>0</v>
      </c>
      <c r="BB105" s="98"/>
      <c r="BC105" s="98">
        <v>102</v>
      </c>
      <c r="BD105" s="98">
        <v>87</v>
      </c>
      <c r="BE105" s="98">
        <v>0</v>
      </c>
      <c r="BF105" s="98">
        <v>0</v>
      </c>
      <c r="BG105" s="98">
        <v>0</v>
      </c>
      <c r="BH105" s="98">
        <v>0</v>
      </c>
      <c r="BI105" s="98">
        <v>0</v>
      </c>
      <c r="BJ105" s="98">
        <v>15</v>
      </c>
      <c r="BK105" s="98"/>
      <c r="BL105" s="98"/>
      <c r="BM105" s="46">
        <v>0</v>
      </c>
      <c r="BO105" s="98">
        <v>72</v>
      </c>
      <c r="BP105" s="98">
        <v>72</v>
      </c>
      <c r="BQ105" s="98">
        <v>0</v>
      </c>
      <c r="BR105" s="46">
        <v>0</v>
      </c>
      <c r="BS105" s="46">
        <v>0</v>
      </c>
      <c r="BT105" s="46">
        <v>0</v>
      </c>
      <c r="BU105" s="46">
        <v>0</v>
      </c>
      <c r="BV105" s="46">
        <v>0</v>
      </c>
      <c r="BY105" s="46">
        <v>0</v>
      </c>
      <c r="CA105" s="98">
        <v>69</v>
      </c>
      <c r="CB105" s="98">
        <v>69</v>
      </c>
      <c r="CC105" s="98">
        <v>0</v>
      </c>
      <c r="CD105" s="46">
        <v>0</v>
      </c>
      <c r="CE105" s="46">
        <v>0</v>
      </c>
      <c r="CF105" s="46">
        <v>0</v>
      </c>
      <c r="CG105" s="46">
        <v>0</v>
      </c>
      <c r="CH105" s="46">
        <v>0</v>
      </c>
      <c r="CK105" s="46">
        <v>0</v>
      </c>
      <c r="CM105" s="98">
        <v>81</v>
      </c>
      <c r="CN105" s="98">
        <v>81</v>
      </c>
      <c r="CO105" s="98">
        <v>0</v>
      </c>
      <c r="CP105" s="46">
        <v>0</v>
      </c>
      <c r="CQ105" s="46">
        <v>0</v>
      </c>
      <c r="CR105" s="46">
        <v>0</v>
      </c>
      <c r="CS105" s="46">
        <v>0</v>
      </c>
      <c r="CT105" s="46">
        <v>0</v>
      </c>
      <c r="CW105" s="46">
        <v>0</v>
      </c>
      <c r="CY105" s="98">
        <v>70.549634088876502</v>
      </c>
      <c r="CZ105" s="98">
        <v>70.549634088876502</v>
      </c>
      <c r="DA105" s="98">
        <v>0</v>
      </c>
      <c r="DB105" s="46">
        <v>0</v>
      </c>
      <c r="DC105" s="46">
        <v>0</v>
      </c>
      <c r="DD105" s="46">
        <v>0</v>
      </c>
      <c r="DE105" s="46">
        <v>0</v>
      </c>
      <c r="DF105" s="46">
        <v>0</v>
      </c>
      <c r="DI105" s="98">
        <v>0</v>
      </c>
      <c r="DJ105" s="98"/>
      <c r="DK105" s="98">
        <v>69.549634088876502</v>
      </c>
      <c r="DL105" s="46">
        <v>69.549634088876502</v>
      </c>
      <c r="DM105" s="46">
        <v>0</v>
      </c>
      <c r="DN105" s="46">
        <v>0</v>
      </c>
      <c r="DO105" s="46">
        <v>0</v>
      </c>
      <c r="DP105" s="46">
        <v>0</v>
      </c>
      <c r="DQ105" s="46">
        <v>0</v>
      </c>
      <c r="DR105" s="98">
        <v>0</v>
      </c>
      <c r="DS105" s="98"/>
      <c r="DU105" s="46">
        <v>0</v>
      </c>
      <c r="DW105" s="46">
        <v>73.108481501636788</v>
      </c>
      <c r="DX105" s="46">
        <v>73.108481501636788</v>
      </c>
      <c r="DY105" s="46">
        <v>0</v>
      </c>
      <c r="DZ105" s="46">
        <v>0</v>
      </c>
      <c r="EA105" s="46">
        <v>0</v>
      </c>
      <c r="EB105" s="46">
        <v>0</v>
      </c>
      <c r="EC105" s="46">
        <v>0</v>
      </c>
      <c r="ED105" s="46">
        <v>0</v>
      </c>
      <c r="EG105" s="46">
        <v>0</v>
      </c>
      <c r="EI105" s="46">
        <v>68.540420764992732</v>
      </c>
      <c r="EJ105" s="46">
        <v>68.540420764992732</v>
      </c>
      <c r="EK105" s="46">
        <v>0</v>
      </c>
      <c r="EL105" s="46">
        <v>0</v>
      </c>
      <c r="EM105" s="46">
        <v>0</v>
      </c>
      <c r="EN105" s="46">
        <v>0</v>
      </c>
      <c r="EO105" s="46">
        <v>0</v>
      </c>
      <c r="EP105" s="46">
        <v>0</v>
      </c>
      <c r="ES105" s="46">
        <v>0</v>
      </c>
      <c r="EU105" s="46">
        <v>171.25</v>
      </c>
      <c r="EV105" s="46">
        <v>171.25</v>
      </c>
      <c r="EW105" s="46">
        <v>0</v>
      </c>
      <c r="EX105" s="46">
        <v>0</v>
      </c>
      <c r="EY105" s="46">
        <v>0</v>
      </c>
      <c r="EZ105" s="46">
        <v>0</v>
      </c>
      <c r="FE105" s="46">
        <v>0</v>
      </c>
      <c r="FG105" s="46">
        <v>171.25</v>
      </c>
      <c r="FH105" s="46">
        <v>171.25</v>
      </c>
      <c r="FI105" s="98">
        <v>0</v>
      </c>
      <c r="FJ105" s="98">
        <v>0</v>
      </c>
      <c r="FK105" s="46">
        <v>0</v>
      </c>
      <c r="FL105" s="46">
        <v>0</v>
      </c>
      <c r="FQ105" s="46">
        <v>0</v>
      </c>
      <c r="FS105" s="46">
        <v>171.25</v>
      </c>
      <c r="FT105" s="46">
        <v>171.25</v>
      </c>
      <c r="FU105" s="46">
        <v>0</v>
      </c>
      <c r="FV105" s="46">
        <v>0</v>
      </c>
      <c r="FW105" s="46">
        <v>0</v>
      </c>
      <c r="FX105" s="46">
        <v>0</v>
      </c>
      <c r="GC105" s="46">
        <v>0</v>
      </c>
      <c r="GE105" s="46">
        <v>171.25</v>
      </c>
      <c r="GF105" s="46">
        <v>171.25</v>
      </c>
      <c r="GG105" s="46">
        <v>0</v>
      </c>
      <c r="GH105" s="46">
        <v>0</v>
      </c>
      <c r="GI105" s="46">
        <v>0</v>
      </c>
      <c r="GJ105" s="46">
        <v>0</v>
      </c>
      <c r="GO105" s="46">
        <v>35.384833451452891</v>
      </c>
      <c r="GP105" s="46">
        <v>35.384833451452891</v>
      </c>
      <c r="GQ105" s="46">
        <v>0</v>
      </c>
      <c r="GR105" s="46">
        <v>0</v>
      </c>
      <c r="GS105" s="46">
        <v>0</v>
      </c>
      <c r="GT105" s="46">
        <v>0</v>
      </c>
      <c r="GU105" s="46">
        <v>0</v>
      </c>
      <c r="GV105" s="46">
        <v>20</v>
      </c>
      <c r="GW105" s="46">
        <v>55.384833451452891</v>
      </c>
      <c r="HA105" s="46">
        <v>73</v>
      </c>
      <c r="HB105" s="46">
        <v>560</v>
      </c>
      <c r="HC105" s="46">
        <v>633</v>
      </c>
      <c r="HD105" s="46">
        <v>577.61516654854711</v>
      </c>
      <c r="HE105" s="46">
        <v>53.482885791532141</v>
      </c>
      <c r="HF105" s="46">
        <v>45391</v>
      </c>
      <c r="HG105" s="46">
        <v>0</v>
      </c>
      <c r="HH105" s="46" t="s">
        <v>1211</v>
      </c>
      <c r="HI105" s="46">
        <v>309</v>
      </c>
      <c r="HJ105" s="46">
        <v>309</v>
      </c>
      <c r="HK105" s="46">
        <v>0</v>
      </c>
      <c r="HL105" s="46">
        <v>0</v>
      </c>
      <c r="HM105" s="46">
        <v>0</v>
      </c>
      <c r="HN105" s="46">
        <v>0</v>
      </c>
      <c r="HO105" s="46">
        <v>0</v>
      </c>
      <c r="HP105" s="46">
        <v>15</v>
      </c>
      <c r="HQ105" s="46">
        <v>324</v>
      </c>
      <c r="HR105" s="46">
        <v>0</v>
      </c>
      <c r="HS105" s="46">
        <v>577.61516654854711</v>
      </c>
      <c r="HT105" s="46">
        <v>253.61516654854711</v>
      </c>
      <c r="HU105" s="46">
        <v>27.004452183153866</v>
      </c>
      <c r="HV105" s="46">
        <v>0</v>
      </c>
      <c r="HW105" s="46">
        <v>0</v>
      </c>
      <c r="HY105" s="46">
        <v>281.74817044438254</v>
      </c>
      <c r="HZ105" s="46">
        <v>281.74817044438254</v>
      </c>
      <c r="IA105" s="46">
        <v>0</v>
      </c>
      <c r="IB105" s="46">
        <v>0</v>
      </c>
      <c r="IC105" s="46">
        <v>0</v>
      </c>
      <c r="ID105" s="46">
        <v>0</v>
      </c>
      <c r="IE105" s="46">
        <v>0</v>
      </c>
      <c r="IF105" s="46">
        <v>0</v>
      </c>
      <c r="IG105" s="46">
        <v>281.74817044438254</v>
      </c>
      <c r="IH105" s="46">
        <v>0</v>
      </c>
      <c r="II105" s="46">
        <v>253.61516654854711</v>
      </c>
      <c r="IJ105" s="46">
        <v>-28.133003895835429</v>
      </c>
      <c r="IK105" s="46">
        <v>-2.9955478168461349</v>
      </c>
      <c r="IO105" s="46">
        <v>685</v>
      </c>
      <c r="IP105" s="46">
        <v>685</v>
      </c>
      <c r="IQ105" s="46">
        <v>0</v>
      </c>
      <c r="IR105" s="46">
        <v>0</v>
      </c>
      <c r="IS105" s="46">
        <v>0</v>
      </c>
      <c r="IT105" s="46">
        <v>0</v>
      </c>
      <c r="IU105" s="46">
        <v>0</v>
      </c>
      <c r="IV105" s="46">
        <v>0</v>
      </c>
      <c r="IW105" s="46">
        <v>685</v>
      </c>
      <c r="IY105" s="46">
        <v>-28.133003895835429</v>
      </c>
      <c r="IZ105" s="46">
        <v>-713.13300389583537</v>
      </c>
      <c r="JA105" s="46">
        <v>-31.232102360401552</v>
      </c>
      <c r="JD105" s="46">
        <v>729</v>
      </c>
      <c r="JE105" s="46">
        <v>729</v>
      </c>
      <c r="JF105" s="46">
        <v>0</v>
      </c>
      <c r="JG105" s="46">
        <v>0</v>
      </c>
      <c r="JH105" s="46">
        <v>0</v>
      </c>
      <c r="JI105" s="46" t="s">
        <v>1086</v>
      </c>
      <c r="JK105" s="46">
        <v>0</v>
      </c>
      <c r="JL105" s="46">
        <v>729</v>
      </c>
      <c r="JN105" s="46">
        <v>-713.13300389583537</v>
      </c>
      <c r="JO105" s="46">
        <v>-1442.1330038958354</v>
      </c>
      <c r="JP105" s="46">
        <v>-59.347037197359477</v>
      </c>
      <c r="JS105" s="46">
        <v>621</v>
      </c>
      <c r="JT105" s="46">
        <v>621</v>
      </c>
      <c r="JU105" s="46">
        <v>0</v>
      </c>
      <c r="JV105" s="46">
        <v>0</v>
      </c>
      <c r="JW105" s="46">
        <v>0</v>
      </c>
      <c r="KA105" s="46">
        <v>621</v>
      </c>
      <c r="KC105" s="46">
        <v>-1442.1330038958354</v>
      </c>
      <c r="KD105" s="46">
        <v>-2063.1330038958354</v>
      </c>
      <c r="KE105" s="46">
        <v>-99.668261057769826</v>
      </c>
      <c r="KH105" s="46">
        <v>0</v>
      </c>
      <c r="KI105" s="46">
        <v>0</v>
      </c>
      <c r="KJ105" s="46">
        <v>0</v>
      </c>
      <c r="KK105" s="46">
        <v>0</v>
      </c>
      <c r="KL105" s="46">
        <v>0</v>
      </c>
      <c r="KP105" s="46">
        <v>0</v>
      </c>
      <c r="KR105" s="46">
        <v>-2063.1330038958354</v>
      </c>
      <c r="KS105" s="46">
        <v>-2063.1330038958354</v>
      </c>
      <c r="KT105" s="46">
        <v>0</v>
      </c>
      <c r="KW105" s="46">
        <v>0</v>
      </c>
      <c r="KX105" s="46">
        <v>0</v>
      </c>
      <c r="KY105" s="46">
        <v>0</v>
      </c>
      <c r="KZ105" s="46">
        <v>0</v>
      </c>
      <c r="LA105" s="46">
        <v>0</v>
      </c>
      <c r="LE105" s="46">
        <v>0</v>
      </c>
      <c r="LG105" s="46">
        <v>-2063.1330038958354</v>
      </c>
      <c r="LH105" s="46">
        <v>-2063.1330038958354</v>
      </c>
      <c r="LI105" s="46">
        <v>0</v>
      </c>
      <c r="LL105" s="46">
        <v>55.384833451452891</v>
      </c>
      <c r="LM105" s="46">
        <v>324</v>
      </c>
      <c r="LN105" s="46">
        <v>281.74817044438254</v>
      </c>
      <c r="LO105" s="46">
        <v>685</v>
      </c>
      <c r="LP105" s="46">
        <v>729</v>
      </c>
      <c r="LQ105" s="46">
        <v>621</v>
      </c>
      <c r="LR105" s="46">
        <v>0</v>
      </c>
      <c r="LS105" s="46">
        <v>0</v>
      </c>
      <c r="LT105" s="46">
        <v>2696.1330038958354</v>
      </c>
      <c r="LV105" s="46" t="s">
        <v>374</v>
      </c>
    </row>
    <row r="106" spans="1:334">
      <c r="A106" s="74">
        <v>310003033</v>
      </c>
      <c r="B106" s="74" t="s">
        <v>375</v>
      </c>
      <c r="C106" s="46" t="s">
        <v>376</v>
      </c>
      <c r="D106" s="98">
        <v>0</v>
      </c>
      <c r="E106" s="98">
        <v>0</v>
      </c>
      <c r="F106" s="98"/>
      <c r="G106" s="98">
        <v>0</v>
      </c>
      <c r="H106" s="98">
        <v>0</v>
      </c>
      <c r="I106" s="98">
        <v>0</v>
      </c>
      <c r="J106" s="98">
        <v>0</v>
      </c>
      <c r="K106" s="98">
        <v>0</v>
      </c>
      <c r="L106" s="98">
        <v>0</v>
      </c>
      <c r="M106" s="98">
        <v>0</v>
      </c>
      <c r="N106" s="98">
        <v>0</v>
      </c>
      <c r="O106" s="98"/>
      <c r="P106" s="98"/>
      <c r="Q106" s="98">
        <v>0</v>
      </c>
      <c r="R106" s="98"/>
      <c r="S106" s="98">
        <v>0</v>
      </c>
      <c r="T106" s="98">
        <v>0</v>
      </c>
      <c r="U106" s="98">
        <v>0</v>
      </c>
      <c r="V106" s="98">
        <v>0</v>
      </c>
      <c r="W106" s="98">
        <v>0</v>
      </c>
      <c r="X106" s="98">
        <v>0</v>
      </c>
      <c r="Y106" s="98">
        <v>0</v>
      </c>
      <c r="Z106" s="98">
        <v>0</v>
      </c>
      <c r="AA106" s="98"/>
      <c r="AB106" s="98"/>
      <c r="AC106" s="98">
        <v>0</v>
      </c>
      <c r="AD106" s="98"/>
      <c r="AE106" s="98">
        <v>51</v>
      </c>
      <c r="AF106" s="98">
        <v>0</v>
      </c>
      <c r="AG106" s="98">
        <v>0</v>
      </c>
      <c r="AH106" s="98">
        <v>0</v>
      </c>
      <c r="AI106" s="98">
        <v>51</v>
      </c>
      <c r="AJ106" s="98">
        <v>0</v>
      </c>
      <c r="AK106" s="98">
        <v>0</v>
      </c>
      <c r="AL106" s="98">
        <v>0</v>
      </c>
      <c r="AM106" s="98"/>
      <c r="AN106" s="98"/>
      <c r="AO106" s="98">
        <v>0</v>
      </c>
      <c r="AP106" s="98"/>
      <c r="AQ106" s="98">
        <v>289</v>
      </c>
      <c r="AR106" s="98">
        <v>0</v>
      </c>
      <c r="AS106" s="98">
        <v>0</v>
      </c>
      <c r="AT106" s="98">
        <v>0</v>
      </c>
      <c r="AU106" s="98">
        <v>289</v>
      </c>
      <c r="AV106" s="98">
        <v>0</v>
      </c>
      <c r="AW106" s="98">
        <v>0</v>
      </c>
      <c r="AX106" s="98">
        <v>0</v>
      </c>
      <c r="AY106" s="98"/>
      <c r="AZ106" s="98"/>
      <c r="BA106" s="98">
        <v>0</v>
      </c>
      <c r="BB106" s="98"/>
      <c r="BC106" s="98">
        <v>0</v>
      </c>
      <c r="BD106" s="98">
        <v>0</v>
      </c>
      <c r="BE106" s="98">
        <v>0</v>
      </c>
      <c r="BF106" s="98">
        <v>0</v>
      </c>
      <c r="BG106" s="98">
        <v>0</v>
      </c>
      <c r="BH106" s="98">
        <v>0</v>
      </c>
      <c r="BI106" s="98">
        <v>0</v>
      </c>
      <c r="BJ106" s="98">
        <v>0</v>
      </c>
      <c r="BK106" s="98"/>
      <c r="BL106" s="98"/>
      <c r="BM106" s="46">
        <v>0</v>
      </c>
      <c r="BO106" s="98">
        <v>0</v>
      </c>
      <c r="BP106" s="98">
        <v>0</v>
      </c>
      <c r="BQ106" s="98">
        <v>0</v>
      </c>
      <c r="BR106" s="46">
        <v>0</v>
      </c>
      <c r="BS106" s="46">
        <v>0</v>
      </c>
      <c r="BT106" s="46">
        <v>0</v>
      </c>
      <c r="BU106" s="46">
        <v>0</v>
      </c>
      <c r="BV106" s="46">
        <v>0</v>
      </c>
      <c r="BY106" s="46">
        <v>0</v>
      </c>
      <c r="CA106" s="98">
        <v>0</v>
      </c>
      <c r="CB106" s="98">
        <v>0</v>
      </c>
      <c r="CC106" s="98">
        <v>0</v>
      </c>
      <c r="CD106" s="46">
        <v>0</v>
      </c>
      <c r="CE106" s="46">
        <v>0</v>
      </c>
      <c r="CF106" s="46">
        <v>0</v>
      </c>
      <c r="CG106" s="46">
        <v>0</v>
      </c>
      <c r="CH106" s="46">
        <v>0</v>
      </c>
      <c r="CK106" s="46">
        <v>0</v>
      </c>
      <c r="CM106" s="98">
        <v>0</v>
      </c>
      <c r="CN106" s="98">
        <v>0</v>
      </c>
      <c r="CO106" s="98">
        <v>0</v>
      </c>
      <c r="CP106" s="46">
        <v>0</v>
      </c>
      <c r="CQ106" s="46">
        <v>0</v>
      </c>
      <c r="CR106" s="46">
        <v>0</v>
      </c>
      <c r="CS106" s="46">
        <v>0</v>
      </c>
      <c r="CT106" s="46">
        <v>0</v>
      </c>
      <c r="CW106" s="46">
        <v>0</v>
      </c>
      <c r="CY106" s="98">
        <v>0</v>
      </c>
      <c r="CZ106" s="98">
        <v>0</v>
      </c>
      <c r="DA106" s="98">
        <v>0</v>
      </c>
      <c r="DB106" s="46">
        <v>0</v>
      </c>
      <c r="DC106" s="46">
        <v>0</v>
      </c>
      <c r="DD106" s="46">
        <v>0</v>
      </c>
      <c r="DE106" s="46">
        <v>0</v>
      </c>
      <c r="DF106" s="46">
        <v>0</v>
      </c>
      <c r="DI106" s="98">
        <v>0</v>
      </c>
      <c r="DJ106" s="98"/>
      <c r="DK106" s="98">
        <v>0</v>
      </c>
      <c r="DL106" s="46">
        <v>0</v>
      </c>
      <c r="DM106" s="46">
        <v>0</v>
      </c>
      <c r="DN106" s="46">
        <v>0</v>
      </c>
      <c r="DO106" s="46">
        <v>0</v>
      </c>
      <c r="DP106" s="46">
        <v>0</v>
      </c>
      <c r="DQ106" s="46">
        <v>0</v>
      </c>
      <c r="DR106" s="98">
        <v>0</v>
      </c>
      <c r="DS106" s="98"/>
      <c r="DU106" s="46">
        <v>0</v>
      </c>
      <c r="DW106" s="46">
        <v>0</v>
      </c>
      <c r="DX106" s="46">
        <v>0</v>
      </c>
      <c r="DY106" s="46">
        <v>0</v>
      </c>
      <c r="DZ106" s="46">
        <v>0</v>
      </c>
      <c r="EA106" s="46">
        <v>0</v>
      </c>
      <c r="EB106" s="46">
        <v>0</v>
      </c>
      <c r="EC106" s="46">
        <v>0</v>
      </c>
      <c r="ED106" s="46">
        <v>0</v>
      </c>
      <c r="EG106" s="46">
        <v>0</v>
      </c>
      <c r="EI106" s="46">
        <v>0</v>
      </c>
      <c r="EJ106" s="46">
        <v>0</v>
      </c>
      <c r="EK106" s="46">
        <v>0</v>
      </c>
      <c r="EL106" s="46">
        <v>0</v>
      </c>
      <c r="EM106" s="46">
        <v>0</v>
      </c>
      <c r="EN106" s="46">
        <v>0</v>
      </c>
      <c r="EO106" s="46">
        <v>0</v>
      </c>
      <c r="EP106" s="46">
        <v>0</v>
      </c>
      <c r="ES106" s="46">
        <v>0</v>
      </c>
      <c r="EU106" s="46">
        <v>0</v>
      </c>
      <c r="EV106" s="46">
        <v>0</v>
      </c>
      <c r="EW106" s="46">
        <v>0</v>
      </c>
      <c r="EX106" s="46">
        <v>0</v>
      </c>
      <c r="EY106" s="46">
        <v>0</v>
      </c>
      <c r="EZ106" s="46">
        <v>0</v>
      </c>
      <c r="FE106" s="46">
        <v>0</v>
      </c>
      <c r="FG106" s="46">
        <v>0</v>
      </c>
      <c r="FH106" s="46">
        <v>0</v>
      </c>
      <c r="FI106" s="98">
        <v>0</v>
      </c>
      <c r="FJ106" s="98">
        <v>0</v>
      </c>
      <c r="FK106" s="46">
        <v>0</v>
      </c>
      <c r="FL106" s="46">
        <v>0</v>
      </c>
      <c r="FQ106" s="46">
        <v>0</v>
      </c>
      <c r="FS106" s="46">
        <v>0</v>
      </c>
      <c r="FT106" s="46">
        <v>0</v>
      </c>
      <c r="FU106" s="46">
        <v>0</v>
      </c>
      <c r="FV106" s="46">
        <v>0</v>
      </c>
      <c r="FW106" s="46">
        <v>0</v>
      </c>
      <c r="FX106" s="46">
        <v>0</v>
      </c>
      <c r="GC106" s="46">
        <v>0</v>
      </c>
      <c r="GE106" s="46">
        <v>0</v>
      </c>
      <c r="GF106" s="46">
        <v>0</v>
      </c>
      <c r="GG106" s="46">
        <v>0</v>
      </c>
      <c r="GH106" s="46">
        <v>0</v>
      </c>
      <c r="GI106" s="46">
        <v>0</v>
      </c>
      <c r="GJ106" s="46">
        <v>0</v>
      </c>
      <c r="GO106" s="46">
        <v>0</v>
      </c>
      <c r="GP106" s="46">
        <v>0</v>
      </c>
      <c r="GQ106" s="46">
        <v>0</v>
      </c>
      <c r="GR106" s="46">
        <v>0</v>
      </c>
      <c r="GS106" s="46">
        <v>340</v>
      </c>
      <c r="GT106" s="46">
        <v>0</v>
      </c>
      <c r="GU106" s="46">
        <v>0</v>
      </c>
      <c r="GV106" s="46">
        <v>0</v>
      </c>
      <c r="GW106" s="46">
        <v>340</v>
      </c>
      <c r="HA106" s="46">
        <v>0</v>
      </c>
      <c r="HB106" s="46">
        <v>0</v>
      </c>
      <c r="HC106" s="46">
        <v>0</v>
      </c>
      <c r="HD106" s="46">
        <v>-340</v>
      </c>
      <c r="HE106" s="46">
        <v>0</v>
      </c>
      <c r="HI106" s="46">
        <v>0</v>
      </c>
      <c r="HJ106" s="46">
        <v>0</v>
      </c>
      <c r="HK106" s="46">
        <v>0</v>
      </c>
      <c r="HL106" s="46">
        <v>0</v>
      </c>
      <c r="HM106" s="46">
        <v>0</v>
      </c>
      <c r="HN106" s="46">
        <v>0</v>
      </c>
      <c r="HO106" s="46">
        <v>0</v>
      </c>
      <c r="HP106" s="46">
        <v>0</v>
      </c>
      <c r="HQ106" s="46">
        <v>0</v>
      </c>
      <c r="HR106" s="46">
        <v>0</v>
      </c>
      <c r="HS106" s="46">
        <v>-340</v>
      </c>
      <c r="HT106" s="46">
        <v>-340</v>
      </c>
      <c r="HU106" s="46">
        <v>0</v>
      </c>
      <c r="HY106" s="46">
        <v>0</v>
      </c>
      <c r="HZ106" s="46">
        <v>0</v>
      </c>
      <c r="IA106" s="46">
        <v>0</v>
      </c>
      <c r="IB106" s="46">
        <v>0</v>
      </c>
      <c r="IC106" s="46">
        <v>0</v>
      </c>
      <c r="ID106" s="46">
        <v>0</v>
      </c>
      <c r="IE106" s="46">
        <v>0</v>
      </c>
      <c r="IF106" s="46">
        <v>0</v>
      </c>
      <c r="IG106" s="46">
        <v>0</v>
      </c>
      <c r="IH106" s="46">
        <v>0</v>
      </c>
      <c r="II106" s="46">
        <v>-340</v>
      </c>
      <c r="IJ106" s="46">
        <v>-340</v>
      </c>
      <c r="IK106" s="46">
        <v>0</v>
      </c>
      <c r="IO106" s="46">
        <v>0</v>
      </c>
      <c r="IP106" s="46">
        <v>0</v>
      </c>
      <c r="IQ106" s="46">
        <v>0</v>
      </c>
      <c r="IR106" s="46">
        <v>0</v>
      </c>
      <c r="IS106" s="46">
        <v>0</v>
      </c>
      <c r="IT106" s="46">
        <v>0</v>
      </c>
      <c r="IU106" s="46">
        <v>0</v>
      </c>
      <c r="IV106" s="46">
        <v>0</v>
      </c>
      <c r="IW106" s="46">
        <v>0</v>
      </c>
      <c r="IY106" s="46">
        <v>-340</v>
      </c>
      <c r="IZ106" s="46">
        <v>-340</v>
      </c>
      <c r="JA106" s="46">
        <v>0</v>
      </c>
      <c r="JD106" s="46">
        <v>0</v>
      </c>
      <c r="JE106" s="46">
        <v>0</v>
      </c>
      <c r="JF106" s="46">
        <v>0</v>
      </c>
      <c r="JG106" s="46">
        <v>0</v>
      </c>
      <c r="JH106" s="46">
        <v>0</v>
      </c>
      <c r="JI106" s="46" t="s">
        <v>1086</v>
      </c>
      <c r="JK106" s="46">
        <v>0</v>
      </c>
      <c r="JL106" s="46">
        <v>0</v>
      </c>
      <c r="JN106" s="46">
        <v>-340</v>
      </c>
      <c r="JO106" s="46">
        <v>-340</v>
      </c>
      <c r="JP106" s="46">
        <v>0</v>
      </c>
      <c r="JS106" s="46">
        <v>0</v>
      </c>
      <c r="JT106" s="46">
        <v>0</v>
      </c>
      <c r="JU106" s="46">
        <v>0</v>
      </c>
      <c r="JV106" s="46">
        <v>0</v>
      </c>
      <c r="JW106" s="46">
        <v>0</v>
      </c>
      <c r="KA106" s="46">
        <v>0</v>
      </c>
      <c r="KC106" s="46">
        <v>-340</v>
      </c>
      <c r="KD106" s="46">
        <v>-340</v>
      </c>
      <c r="KE106" s="46">
        <v>0</v>
      </c>
      <c r="KH106" s="46">
        <v>0</v>
      </c>
      <c r="KI106" s="46">
        <v>0</v>
      </c>
      <c r="KJ106" s="46">
        <v>0</v>
      </c>
      <c r="KK106" s="46">
        <v>0</v>
      </c>
      <c r="KL106" s="46">
        <v>0</v>
      </c>
      <c r="KP106" s="46">
        <v>0</v>
      </c>
      <c r="KR106" s="46">
        <v>-340</v>
      </c>
      <c r="KS106" s="46">
        <v>-340</v>
      </c>
      <c r="KT106" s="46">
        <v>0</v>
      </c>
      <c r="KW106" s="46">
        <v>0</v>
      </c>
      <c r="KX106" s="46">
        <v>0</v>
      </c>
      <c r="KY106" s="46">
        <v>0</v>
      </c>
      <c r="KZ106" s="46">
        <v>0</v>
      </c>
      <c r="LA106" s="46">
        <v>0</v>
      </c>
      <c r="LE106" s="46">
        <v>0</v>
      </c>
      <c r="LG106" s="46">
        <v>-340</v>
      </c>
      <c r="LH106" s="46">
        <v>-340</v>
      </c>
      <c r="LI106" s="46">
        <v>0</v>
      </c>
      <c r="LL106" s="46">
        <v>340</v>
      </c>
      <c r="LM106" s="46">
        <v>0</v>
      </c>
      <c r="LN106" s="46">
        <v>0</v>
      </c>
      <c r="LO106" s="46">
        <v>0</v>
      </c>
      <c r="LP106" s="46">
        <v>0</v>
      </c>
      <c r="LQ106" s="46">
        <v>0</v>
      </c>
      <c r="LR106" s="46">
        <v>0</v>
      </c>
      <c r="LS106" s="46">
        <v>0</v>
      </c>
      <c r="LT106" s="46">
        <v>340</v>
      </c>
      <c r="LV106" s="46" t="s">
        <v>374</v>
      </c>
    </row>
    <row r="107" spans="1:334">
      <c r="A107" s="74">
        <v>310003183</v>
      </c>
      <c r="B107" s="74">
        <v>310003183</v>
      </c>
      <c r="C107" s="46" t="s">
        <v>377</v>
      </c>
      <c r="D107" s="98">
        <v>0</v>
      </c>
      <c r="E107" s="98">
        <v>0</v>
      </c>
      <c r="F107" s="98"/>
      <c r="G107" s="98">
        <v>0</v>
      </c>
      <c r="H107" s="98">
        <v>0</v>
      </c>
      <c r="I107" s="98">
        <v>0</v>
      </c>
      <c r="J107" s="98">
        <v>0</v>
      </c>
      <c r="K107" s="98">
        <v>0</v>
      </c>
      <c r="L107" s="98">
        <v>0</v>
      </c>
      <c r="M107" s="98">
        <v>0</v>
      </c>
      <c r="N107" s="98">
        <v>0</v>
      </c>
      <c r="O107" s="98"/>
      <c r="P107" s="98"/>
      <c r="Q107" s="98">
        <v>1243</v>
      </c>
      <c r="R107" s="98"/>
      <c r="S107" s="98">
        <v>1240</v>
      </c>
      <c r="T107" s="98">
        <v>0</v>
      </c>
      <c r="U107" s="98">
        <v>0</v>
      </c>
      <c r="V107" s="98">
        <v>0</v>
      </c>
      <c r="W107" s="98">
        <v>0</v>
      </c>
      <c r="X107" s="98">
        <v>1240</v>
      </c>
      <c r="Y107" s="98">
        <v>0</v>
      </c>
      <c r="Z107" s="98">
        <v>0</v>
      </c>
      <c r="AA107" s="98"/>
      <c r="AB107" s="98"/>
      <c r="AC107" s="98">
        <v>0</v>
      </c>
      <c r="AD107" s="98"/>
      <c r="AE107" s="98">
        <v>0</v>
      </c>
      <c r="AF107" s="98">
        <v>0</v>
      </c>
      <c r="AG107" s="98">
        <v>0</v>
      </c>
      <c r="AH107" s="98">
        <v>0</v>
      </c>
      <c r="AI107" s="98">
        <v>0</v>
      </c>
      <c r="AJ107" s="98">
        <v>0</v>
      </c>
      <c r="AK107" s="98">
        <v>0</v>
      </c>
      <c r="AL107" s="98">
        <v>0</v>
      </c>
      <c r="AM107" s="98"/>
      <c r="AN107" s="98"/>
      <c r="AO107" s="98">
        <v>0</v>
      </c>
      <c r="AP107" s="98"/>
      <c r="AQ107" s="98">
        <v>0</v>
      </c>
      <c r="AR107" s="98">
        <v>0</v>
      </c>
      <c r="AS107" s="98">
        <v>0</v>
      </c>
      <c r="AT107" s="98">
        <v>0</v>
      </c>
      <c r="AU107" s="98">
        <v>0</v>
      </c>
      <c r="AV107" s="98">
        <v>0</v>
      </c>
      <c r="AW107" s="98">
        <v>0</v>
      </c>
      <c r="AX107" s="98">
        <v>0</v>
      </c>
      <c r="AY107" s="98"/>
      <c r="AZ107" s="98"/>
      <c r="BA107" s="98">
        <v>0</v>
      </c>
      <c r="BB107" s="98"/>
      <c r="BC107" s="98">
        <v>0</v>
      </c>
      <c r="BD107" s="98">
        <v>0</v>
      </c>
      <c r="BE107" s="98">
        <v>0</v>
      </c>
      <c r="BF107" s="98">
        <v>0</v>
      </c>
      <c r="BG107" s="98">
        <v>0</v>
      </c>
      <c r="BH107" s="98">
        <v>0</v>
      </c>
      <c r="BI107" s="98">
        <v>0</v>
      </c>
      <c r="BJ107" s="98">
        <v>0</v>
      </c>
      <c r="BK107" s="98"/>
      <c r="BL107" s="98"/>
      <c r="BM107" s="46">
        <v>0</v>
      </c>
      <c r="BO107" s="98">
        <v>0</v>
      </c>
      <c r="BP107" s="98">
        <v>0</v>
      </c>
      <c r="BQ107" s="98">
        <v>0</v>
      </c>
      <c r="BR107" s="46">
        <v>0</v>
      </c>
      <c r="BS107" s="46">
        <v>0</v>
      </c>
      <c r="BT107" s="46">
        <v>0</v>
      </c>
      <c r="BU107" s="46">
        <v>0</v>
      </c>
      <c r="BV107" s="46">
        <v>0</v>
      </c>
      <c r="BY107" s="46">
        <v>0</v>
      </c>
      <c r="CA107" s="98">
        <v>0</v>
      </c>
      <c r="CB107" s="98">
        <v>0</v>
      </c>
      <c r="CC107" s="98">
        <v>0</v>
      </c>
      <c r="CD107" s="46">
        <v>0</v>
      </c>
      <c r="CE107" s="46">
        <v>0</v>
      </c>
      <c r="CF107" s="46">
        <v>0</v>
      </c>
      <c r="CG107" s="46">
        <v>0</v>
      </c>
      <c r="CH107" s="46">
        <v>0</v>
      </c>
      <c r="CK107" s="46">
        <v>0</v>
      </c>
      <c r="CM107" s="98">
        <v>0</v>
      </c>
      <c r="CN107" s="98">
        <v>0</v>
      </c>
      <c r="CO107" s="98">
        <v>0</v>
      </c>
      <c r="CP107" s="46">
        <v>0</v>
      </c>
      <c r="CQ107" s="46">
        <v>0</v>
      </c>
      <c r="CR107" s="46">
        <v>0</v>
      </c>
      <c r="CS107" s="46">
        <v>0</v>
      </c>
      <c r="CT107" s="46">
        <v>0</v>
      </c>
      <c r="CW107" s="46">
        <v>0</v>
      </c>
      <c r="CY107" s="98">
        <v>0</v>
      </c>
      <c r="CZ107" s="98">
        <v>0</v>
      </c>
      <c r="DA107" s="98">
        <v>0</v>
      </c>
      <c r="DB107" s="46">
        <v>0</v>
      </c>
      <c r="DC107" s="46">
        <v>0</v>
      </c>
      <c r="DD107" s="46">
        <v>0</v>
      </c>
      <c r="DE107" s="46">
        <v>0</v>
      </c>
      <c r="DF107" s="46">
        <v>0</v>
      </c>
      <c r="DI107" s="98">
        <v>0</v>
      </c>
      <c r="DJ107" s="98"/>
      <c r="DK107" s="98">
        <v>0</v>
      </c>
      <c r="DL107" s="46">
        <v>0</v>
      </c>
      <c r="DM107" s="46">
        <v>0</v>
      </c>
      <c r="DN107" s="46">
        <v>0</v>
      </c>
      <c r="DO107" s="46">
        <v>0</v>
      </c>
      <c r="DP107" s="46">
        <v>0</v>
      </c>
      <c r="DQ107" s="46">
        <v>0</v>
      </c>
      <c r="DR107" s="98">
        <v>0</v>
      </c>
      <c r="DS107" s="98"/>
      <c r="DU107" s="46">
        <v>0</v>
      </c>
      <c r="DW107" s="46">
        <v>0</v>
      </c>
      <c r="DX107" s="46">
        <v>0</v>
      </c>
      <c r="DY107" s="46">
        <v>0</v>
      </c>
      <c r="DZ107" s="46">
        <v>0</v>
      </c>
      <c r="EA107" s="46">
        <v>0</v>
      </c>
      <c r="EB107" s="46">
        <v>0</v>
      </c>
      <c r="EC107" s="46">
        <v>0</v>
      </c>
      <c r="ED107" s="46">
        <v>0</v>
      </c>
      <c r="EG107" s="46">
        <v>0</v>
      </c>
      <c r="EI107" s="46">
        <v>0</v>
      </c>
      <c r="EJ107" s="46">
        <v>0</v>
      </c>
      <c r="EK107" s="46">
        <v>0</v>
      </c>
      <c r="EL107" s="46">
        <v>0</v>
      </c>
      <c r="EM107" s="46">
        <v>0</v>
      </c>
      <c r="EN107" s="46">
        <v>0</v>
      </c>
      <c r="EO107" s="46">
        <v>0</v>
      </c>
      <c r="EP107" s="46">
        <v>0</v>
      </c>
      <c r="ES107" s="46">
        <v>0</v>
      </c>
      <c r="EU107" s="46">
        <v>0</v>
      </c>
      <c r="EV107" s="46">
        <v>0</v>
      </c>
      <c r="EW107" s="46">
        <v>0</v>
      </c>
      <c r="EX107" s="46">
        <v>0</v>
      </c>
      <c r="EY107" s="46">
        <v>0</v>
      </c>
      <c r="EZ107" s="46">
        <v>0</v>
      </c>
      <c r="FE107" s="46">
        <v>0</v>
      </c>
      <c r="FG107" s="46">
        <v>0</v>
      </c>
      <c r="FH107" s="46">
        <v>0</v>
      </c>
      <c r="FI107" s="98">
        <v>0</v>
      </c>
      <c r="FJ107" s="98">
        <v>0</v>
      </c>
      <c r="FK107" s="46">
        <v>0</v>
      </c>
      <c r="FL107" s="46">
        <v>0</v>
      </c>
      <c r="FQ107" s="46">
        <v>0</v>
      </c>
      <c r="FS107" s="46">
        <v>0</v>
      </c>
      <c r="FT107" s="46">
        <v>0</v>
      </c>
      <c r="FU107" s="46">
        <v>0</v>
      </c>
      <c r="FV107" s="46">
        <v>0</v>
      </c>
      <c r="FW107" s="46">
        <v>0</v>
      </c>
      <c r="FX107" s="46">
        <v>0</v>
      </c>
      <c r="GC107" s="46">
        <v>0</v>
      </c>
      <c r="GE107" s="46">
        <v>0</v>
      </c>
      <c r="GF107" s="46">
        <v>0</v>
      </c>
      <c r="GG107" s="46">
        <v>0</v>
      </c>
      <c r="GH107" s="46">
        <v>0</v>
      </c>
      <c r="GI107" s="46">
        <v>0</v>
      </c>
      <c r="GJ107" s="46">
        <v>0</v>
      </c>
      <c r="GO107" s="46">
        <v>0</v>
      </c>
      <c r="GP107" s="46">
        <v>0</v>
      </c>
      <c r="GQ107" s="46">
        <v>0</v>
      </c>
      <c r="GR107" s="46">
        <v>0</v>
      </c>
      <c r="GS107" s="46">
        <v>0</v>
      </c>
      <c r="GT107" s="46">
        <v>1240</v>
      </c>
      <c r="GU107" s="46">
        <v>0</v>
      </c>
      <c r="GV107" s="46">
        <v>0</v>
      </c>
      <c r="GW107" s="46">
        <v>1240</v>
      </c>
      <c r="HA107" s="46">
        <v>0</v>
      </c>
      <c r="HB107" s="46">
        <v>1243</v>
      </c>
      <c r="HC107" s="46">
        <v>1243</v>
      </c>
      <c r="HD107" s="46">
        <v>3</v>
      </c>
      <c r="HE107" s="46">
        <v>0</v>
      </c>
      <c r="HI107" s="46">
        <v>0</v>
      </c>
      <c r="HJ107" s="46">
        <v>0</v>
      </c>
      <c r="HK107" s="46">
        <v>0</v>
      </c>
      <c r="HL107" s="46">
        <v>0</v>
      </c>
      <c r="HM107" s="46">
        <v>0</v>
      </c>
      <c r="HN107" s="46">
        <v>0</v>
      </c>
      <c r="HO107" s="46">
        <v>0</v>
      </c>
      <c r="HP107" s="46">
        <v>0</v>
      </c>
      <c r="HQ107" s="46">
        <v>0</v>
      </c>
      <c r="HR107" s="46">
        <v>0</v>
      </c>
      <c r="HS107" s="46">
        <v>3</v>
      </c>
      <c r="HT107" s="46">
        <v>3</v>
      </c>
      <c r="HU107" s="46">
        <v>0</v>
      </c>
      <c r="HY107" s="46">
        <v>0</v>
      </c>
      <c r="HZ107" s="46">
        <v>0</v>
      </c>
      <c r="IA107" s="46">
        <v>0</v>
      </c>
      <c r="IB107" s="46">
        <v>0</v>
      </c>
      <c r="IC107" s="46">
        <v>0</v>
      </c>
      <c r="ID107" s="46">
        <v>0</v>
      </c>
      <c r="IE107" s="46">
        <v>0</v>
      </c>
      <c r="IF107" s="46">
        <v>0</v>
      </c>
      <c r="IG107" s="46">
        <v>0</v>
      </c>
      <c r="IH107" s="46">
        <v>0</v>
      </c>
      <c r="II107" s="46">
        <v>3</v>
      </c>
      <c r="IJ107" s="46">
        <v>3</v>
      </c>
      <c r="IK107" s="46">
        <v>0</v>
      </c>
      <c r="IO107" s="46">
        <v>0</v>
      </c>
      <c r="IP107" s="46">
        <v>0</v>
      </c>
      <c r="IQ107" s="46">
        <v>0</v>
      </c>
      <c r="IR107" s="46">
        <v>0</v>
      </c>
      <c r="IS107" s="46">
        <v>0</v>
      </c>
      <c r="IT107" s="46">
        <v>0</v>
      </c>
      <c r="IU107" s="46">
        <v>0</v>
      </c>
      <c r="IV107" s="46">
        <v>0</v>
      </c>
      <c r="IW107" s="46">
        <v>0</v>
      </c>
      <c r="IY107" s="46">
        <v>3</v>
      </c>
      <c r="IZ107" s="46">
        <v>3</v>
      </c>
      <c r="JA107" s="46">
        <v>0</v>
      </c>
      <c r="JD107" s="46">
        <v>0</v>
      </c>
      <c r="JE107" s="46">
        <v>0</v>
      </c>
      <c r="JF107" s="46">
        <v>0</v>
      </c>
      <c r="JG107" s="46">
        <v>0</v>
      </c>
      <c r="JH107" s="46">
        <v>0</v>
      </c>
      <c r="JI107" s="46" t="s">
        <v>1086</v>
      </c>
      <c r="JK107" s="46">
        <v>0</v>
      </c>
      <c r="JL107" s="46">
        <v>0</v>
      </c>
      <c r="JN107" s="46">
        <v>3</v>
      </c>
      <c r="JO107" s="46">
        <v>3</v>
      </c>
      <c r="JP107" s="46">
        <v>0</v>
      </c>
      <c r="JS107" s="46">
        <v>0</v>
      </c>
      <c r="JT107" s="46">
        <v>0</v>
      </c>
      <c r="JV107" s="46">
        <v>0</v>
      </c>
      <c r="JW107" s="46">
        <v>0</v>
      </c>
      <c r="KA107" s="46">
        <v>0</v>
      </c>
      <c r="KC107" s="46">
        <v>3</v>
      </c>
      <c r="KD107" s="46">
        <v>3</v>
      </c>
      <c r="KE107" s="46">
        <v>0</v>
      </c>
      <c r="KH107" s="46">
        <v>0</v>
      </c>
      <c r="KI107" s="46">
        <v>0</v>
      </c>
      <c r="KK107" s="46">
        <v>0</v>
      </c>
      <c r="KL107" s="46">
        <v>0</v>
      </c>
      <c r="KP107" s="46">
        <v>0</v>
      </c>
      <c r="KR107" s="46">
        <v>3</v>
      </c>
      <c r="KS107" s="46">
        <v>3</v>
      </c>
      <c r="KT107" s="46">
        <v>0</v>
      </c>
      <c r="KW107" s="46">
        <v>0</v>
      </c>
      <c r="KX107" s="46">
        <v>0</v>
      </c>
      <c r="KY107" s="46">
        <v>0</v>
      </c>
      <c r="KZ107" s="46">
        <v>0</v>
      </c>
      <c r="LA107" s="46">
        <v>0</v>
      </c>
      <c r="LE107" s="46">
        <v>0</v>
      </c>
      <c r="LG107" s="46">
        <v>3</v>
      </c>
      <c r="LH107" s="46">
        <v>3</v>
      </c>
      <c r="LI107" s="46">
        <v>0</v>
      </c>
      <c r="LL107" s="46">
        <v>1240</v>
      </c>
      <c r="LM107" s="46">
        <v>0</v>
      </c>
      <c r="LN107" s="46">
        <v>0</v>
      </c>
      <c r="LO107" s="46">
        <v>0</v>
      </c>
      <c r="LP107" s="46">
        <v>0</v>
      </c>
      <c r="LQ107" s="46">
        <v>0</v>
      </c>
      <c r="LR107" s="46">
        <v>0</v>
      </c>
      <c r="LS107" s="46">
        <v>0</v>
      </c>
      <c r="LT107" s="46">
        <v>1240</v>
      </c>
      <c r="LV107" s="46" t="s">
        <v>374</v>
      </c>
    </row>
    <row r="108" spans="1:334">
      <c r="A108" s="74">
        <v>310003341</v>
      </c>
      <c r="B108" s="74">
        <v>310003341</v>
      </c>
      <c r="C108" s="46" t="s">
        <v>86</v>
      </c>
      <c r="D108" s="98">
        <v>42</v>
      </c>
      <c r="E108" s="98">
        <v>0</v>
      </c>
      <c r="F108" s="98"/>
      <c r="G108" s="98">
        <v>0</v>
      </c>
      <c r="H108" s="98">
        <v>0</v>
      </c>
      <c r="I108" s="98">
        <v>0</v>
      </c>
      <c r="J108" s="98">
        <v>0</v>
      </c>
      <c r="K108" s="98">
        <v>0</v>
      </c>
      <c r="L108" s="98">
        <v>0</v>
      </c>
      <c r="M108" s="98">
        <v>0</v>
      </c>
      <c r="N108" s="98">
        <v>0</v>
      </c>
      <c r="O108" s="98"/>
      <c r="P108" s="98"/>
      <c r="Q108" s="98">
        <v>600</v>
      </c>
      <c r="R108" s="98"/>
      <c r="S108" s="98">
        <v>0</v>
      </c>
      <c r="T108" s="98">
        <v>0</v>
      </c>
      <c r="U108" s="98">
        <v>0</v>
      </c>
      <c r="V108" s="98">
        <v>0</v>
      </c>
      <c r="W108" s="98">
        <v>0</v>
      </c>
      <c r="X108" s="98">
        <v>0</v>
      </c>
      <c r="Y108" s="98">
        <v>0</v>
      </c>
      <c r="Z108" s="98">
        <v>0</v>
      </c>
      <c r="AA108" s="98"/>
      <c r="AB108" s="98"/>
      <c r="AC108" s="98">
        <v>0</v>
      </c>
      <c r="AD108" s="98"/>
      <c r="AE108" s="98">
        <v>0</v>
      </c>
      <c r="AF108" s="98">
        <v>0</v>
      </c>
      <c r="AG108" s="98">
        <v>0</v>
      </c>
      <c r="AH108" s="98">
        <v>0</v>
      </c>
      <c r="AI108" s="98">
        <v>0</v>
      </c>
      <c r="AJ108" s="98">
        <v>0</v>
      </c>
      <c r="AK108" s="98">
        <v>0</v>
      </c>
      <c r="AL108" s="98">
        <v>0</v>
      </c>
      <c r="AM108" s="98"/>
      <c r="AN108" s="98"/>
      <c r="AO108" s="98">
        <v>0</v>
      </c>
      <c r="AP108" s="98"/>
      <c r="AQ108" s="98">
        <v>0</v>
      </c>
      <c r="AR108" s="98">
        <v>0</v>
      </c>
      <c r="AS108" s="98">
        <v>0</v>
      </c>
      <c r="AT108" s="98">
        <v>0</v>
      </c>
      <c r="AU108" s="98">
        <v>0</v>
      </c>
      <c r="AV108" s="98">
        <v>0</v>
      </c>
      <c r="AW108" s="98">
        <v>0</v>
      </c>
      <c r="AX108" s="98">
        <v>0</v>
      </c>
      <c r="AY108" s="98"/>
      <c r="AZ108" s="98"/>
      <c r="BA108" s="98">
        <v>0</v>
      </c>
      <c r="BB108" s="98"/>
      <c r="BC108" s="98">
        <v>43.1313067395633</v>
      </c>
      <c r="BD108" s="98">
        <v>43.1313067395633</v>
      </c>
      <c r="BE108" s="98">
        <v>0</v>
      </c>
      <c r="BF108" s="98">
        <v>0</v>
      </c>
      <c r="BG108" s="98">
        <v>0</v>
      </c>
      <c r="BH108" s="98">
        <v>0</v>
      </c>
      <c r="BI108" s="98">
        <v>0</v>
      </c>
      <c r="BJ108" s="98">
        <v>0</v>
      </c>
      <c r="BK108" s="98"/>
      <c r="BL108" s="98"/>
      <c r="BM108" s="46">
        <v>0</v>
      </c>
      <c r="BO108" s="98">
        <v>40.318395430461337</v>
      </c>
      <c r="BP108" s="98">
        <v>40.318395430461337</v>
      </c>
      <c r="BQ108" s="98">
        <v>0</v>
      </c>
      <c r="BR108" s="46">
        <v>0</v>
      </c>
      <c r="BS108" s="46">
        <v>0</v>
      </c>
      <c r="BT108" s="46">
        <v>0</v>
      </c>
      <c r="BU108" s="46">
        <v>0</v>
      </c>
      <c r="BV108" s="46">
        <v>0</v>
      </c>
      <c r="BY108" s="46">
        <v>0</v>
      </c>
      <c r="CA108" s="98">
        <v>38.443121224393373</v>
      </c>
      <c r="CB108" s="98">
        <v>38.443121224393373</v>
      </c>
      <c r="CC108" s="98">
        <v>0</v>
      </c>
      <c r="CD108" s="46">
        <v>0</v>
      </c>
      <c r="CE108" s="46">
        <v>0</v>
      </c>
      <c r="CF108" s="46">
        <v>0</v>
      </c>
      <c r="CG108" s="46">
        <v>0</v>
      </c>
      <c r="CH108" s="46">
        <v>0</v>
      </c>
      <c r="CK108" s="46">
        <v>0</v>
      </c>
      <c r="CM108" s="98">
        <v>35.630209915291417</v>
      </c>
      <c r="CN108" s="98">
        <v>35.630209915291417</v>
      </c>
      <c r="CO108" s="98">
        <v>0</v>
      </c>
      <c r="CP108" s="46">
        <v>0</v>
      </c>
      <c r="CQ108" s="46">
        <v>0</v>
      </c>
      <c r="CR108" s="46">
        <v>0</v>
      </c>
      <c r="CS108" s="46">
        <v>0</v>
      </c>
      <c r="CT108" s="46">
        <v>0</v>
      </c>
      <c r="CW108" s="46">
        <v>0</v>
      </c>
      <c r="CY108" s="98">
        <v>39.803685329553517</v>
      </c>
      <c r="CZ108" s="98">
        <v>39.803685329553517</v>
      </c>
      <c r="DA108" s="98">
        <v>0</v>
      </c>
      <c r="DB108" s="46">
        <v>0</v>
      </c>
      <c r="DC108" s="46">
        <v>0</v>
      </c>
      <c r="DD108" s="46">
        <v>0</v>
      </c>
      <c r="DE108" s="46">
        <v>0</v>
      </c>
      <c r="DF108" s="46">
        <v>0</v>
      </c>
      <c r="DI108" s="98">
        <v>0</v>
      </c>
      <c r="DJ108" s="98"/>
      <c r="DK108" s="98">
        <v>37.80368532955351</v>
      </c>
      <c r="DL108" s="46">
        <v>37.80368532955351</v>
      </c>
      <c r="DM108" s="46">
        <v>0</v>
      </c>
      <c r="DN108" s="46">
        <v>0</v>
      </c>
      <c r="DO108" s="46">
        <v>0</v>
      </c>
      <c r="DP108" s="46">
        <v>0</v>
      </c>
      <c r="DQ108" s="46">
        <v>0</v>
      </c>
      <c r="DR108" s="98">
        <v>0</v>
      </c>
      <c r="DS108" s="98"/>
      <c r="DU108" s="46">
        <v>0</v>
      </c>
      <c r="DW108" s="46">
        <v>42.205527994330261</v>
      </c>
      <c r="DX108" s="46">
        <v>42.205527994330261</v>
      </c>
      <c r="DY108" s="46">
        <v>0</v>
      </c>
      <c r="DZ108" s="46">
        <v>0</v>
      </c>
      <c r="EA108" s="46">
        <v>0</v>
      </c>
      <c r="EB108" s="46">
        <v>0</v>
      </c>
      <c r="EC108" s="46">
        <v>0</v>
      </c>
      <c r="ED108" s="46">
        <v>0</v>
      </c>
      <c r="EG108" s="46">
        <v>0</v>
      </c>
      <c r="EI108" s="46">
        <v>39.205527994330261</v>
      </c>
      <c r="EJ108" s="46">
        <v>39.205527994330261</v>
      </c>
      <c r="EK108" s="46">
        <v>0</v>
      </c>
      <c r="EL108" s="46">
        <v>0</v>
      </c>
      <c r="EM108" s="46">
        <v>0</v>
      </c>
      <c r="EN108" s="46">
        <v>0</v>
      </c>
      <c r="EO108" s="46">
        <v>0</v>
      </c>
      <c r="EP108" s="46">
        <v>0</v>
      </c>
      <c r="ES108" s="46">
        <v>0</v>
      </c>
      <c r="EU108" s="46">
        <v>0</v>
      </c>
      <c r="EV108" s="46">
        <v>0</v>
      </c>
      <c r="EW108" s="46">
        <v>0</v>
      </c>
      <c r="EX108" s="46">
        <v>0</v>
      </c>
      <c r="EY108" s="46">
        <v>0</v>
      </c>
      <c r="EZ108" s="46">
        <v>0</v>
      </c>
      <c r="FE108" s="46">
        <v>0</v>
      </c>
      <c r="FG108" s="46">
        <v>0</v>
      </c>
      <c r="FH108" s="46">
        <v>0</v>
      </c>
      <c r="FI108" s="47">
        <v>0</v>
      </c>
      <c r="FJ108" s="47">
        <v>0</v>
      </c>
      <c r="FK108" s="46">
        <v>0</v>
      </c>
      <c r="FL108" s="46">
        <v>0</v>
      </c>
      <c r="FQ108" s="46">
        <v>0</v>
      </c>
      <c r="FS108" s="46">
        <v>0</v>
      </c>
      <c r="FT108" s="46">
        <v>0</v>
      </c>
      <c r="FU108" s="46">
        <v>0</v>
      </c>
      <c r="FV108" s="46">
        <v>0</v>
      </c>
      <c r="FW108" s="46">
        <v>0</v>
      </c>
      <c r="FX108" s="46">
        <v>0</v>
      </c>
      <c r="GC108" s="46">
        <v>0</v>
      </c>
      <c r="GE108" s="46">
        <v>0</v>
      </c>
      <c r="GF108" s="46">
        <v>0</v>
      </c>
      <c r="GG108" s="46">
        <v>0</v>
      </c>
      <c r="GH108" s="46">
        <v>0</v>
      </c>
      <c r="GI108" s="46">
        <v>0</v>
      </c>
      <c r="GJ108" s="46">
        <v>0</v>
      </c>
      <c r="GO108" s="46">
        <v>0</v>
      </c>
      <c r="GP108" s="46">
        <v>0</v>
      </c>
      <c r="GQ108" s="46">
        <v>0</v>
      </c>
      <c r="GR108" s="46">
        <v>0</v>
      </c>
      <c r="GS108" s="46">
        <v>0</v>
      </c>
      <c r="GT108" s="46">
        <v>0</v>
      </c>
      <c r="GU108" s="46">
        <v>0</v>
      </c>
      <c r="GV108" s="46">
        <v>0</v>
      </c>
      <c r="GW108" s="46">
        <v>0</v>
      </c>
      <c r="GY108" s="46">
        <v>0</v>
      </c>
      <c r="HA108" s="46">
        <v>42</v>
      </c>
      <c r="HB108" s="46">
        <v>600</v>
      </c>
      <c r="HC108" s="46">
        <v>642</v>
      </c>
      <c r="HD108" s="46">
        <v>642</v>
      </c>
      <c r="HE108" s="46">
        <v>122.26783344206238</v>
      </c>
      <c r="HI108" s="46">
        <v>157.52303330970943</v>
      </c>
      <c r="HJ108" s="46">
        <v>157.52303330970943</v>
      </c>
      <c r="HK108" s="46">
        <v>0</v>
      </c>
      <c r="HL108" s="46">
        <v>0</v>
      </c>
      <c r="HM108" s="46">
        <v>0</v>
      </c>
      <c r="HN108" s="46">
        <v>0</v>
      </c>
      <c r="HO108" s="46">
        <v>0</v>
      </c>
      <c r="HP108" s="46">
        <v>0</v>
      </c>
      <c r="HQ108" s="46">
        <v>157.52303330970943</v>
      </c>
      <c r="HR108" s="46">
        <v>0</v>
      </c>
      <c r="HS108" s="46">
        <v>642</v>
      </c>
      <c r="HT108" s="46">
        <v>484.47696669029057</v>
      </c>
      <c r="HU108" s="46">
        <v>91.400155988857946</v>
      </c>
      <c r="HY108" s="46">
        <v>159.01842664776754</v>
      </c>
      <c r="HZ108" s="46">
        <v>159.01842664776754</v>
      </c>
      <c r="IA108" s="46">
        <v>0</v>
      </c>
      <c r="IB108" s="46">
        <v>0</v>
      </c>
      <c r="IC108" s="46">
        <v>0</v>
      </c>
      <c r="ID108" s="46">
        <v>0</v>
      </c>
      <c r="IE108" s="46">
        <v>0</v>
      </c>
      <c r="IF108" s="46">
        <v>0</v>
      </c>
      <c r="IG108" s="46">
        <v>159.01842664776754</v>
      </c>
      <c r="IH108" s="46">
        <v>0</v>
      </c>
      <c r="II108" s="46">
        <v>484.47696669029057</v>
      </c>
      <c r="IJ108" s="46">
        <v>325.45854004252305</v>
      </c>
      <c r="IK108" s="46">
        <v>61.400155988857946</v>
      </c>
      <c r="IO108" s="46">
        <v>0</v>
      </c>
      <c r="IP108" s="46">
        <v>0</v>
      </c>
      <c r="IQ108" s="46">
        <v>0</v>
      </c>
      <c r="IR108" s="46">
        <v>0</v>
      </c>
      <c r="IS108" s="46">
        <v>0</v>
      </c>
      <c r="IT108" s="46">
        <v>0</v>
      </c>
      <c r="IU108" s="46">
        <v>0</v>
      </c>
      <c r="IV108" s="46">
        <v>0</v>
      </c>
      <c r="IW108" s="46">
        <v>0</v>
      </c>
      <c r="IY108" s="46">
        <v>325.45854004252305</v>
      </c>
      <c r="IZ108" s="46">
        <v>325.45854004252305</v>
      </c>
      <c r="JA108" s="46">
        <v>0</v>
      </c>
      <c r="JD108" s="46">
        <v>0</v>
      </c>
      <c r="JE108" s="46">
        <v>0</v>
      </c>
      <c r="JF108" s="46">
        <v>0</v>
      </c>
      <c r="JG108" s="46">
        <v>0</v>
      </c>
      <c r="JH108" s="46">
        <v>0</v>
      </c>
      <c r="JI108" s="46" t="s">
        <v>1086</v>
      </c>
      <c r="JK108" s="46">
        <v>0</v>
      </c>
      <c r="JL108" s="46">
        <v>0</v>
      </c>
      <c r="JN108" s="46">
        <v>325.45854004252305</v>
      </c>
      <c r="JO108" s="46">
        <v>325.45854004252305</v>
      </c>
      <c r="JP108" s="46">
        <v>0</v>
      </c>
      <c r="JS108" s="46">
        <v>0</v>
      </c>
      <c r="JT108" s="46">
        <v>0</v>
      </c>
      <c r="JU108" s="46">
        <v>0</v>
      </c>
      <c r="JV108" s="46">
        <v>0</v>
      </c>
      <c r="JW108" s="46">
        <v>0</v>
      </c>
      <c r="KA108" s="46">
        <v>0</v>
      </c>
      <c r="KC108" s="46">
        <v>325.45854004252305</v>
      </c>
      <c r="KD108" s="46">
        <v>325.45854004252305</v>
      </c>
      <c r="KE108" s="46">
        <v>0</v>
      </c>
      <c r="KH108" s="46">
        <v>0</v>
      </c>
      <c r="KI108" s="46">
        <v>0</v>
      </c>
      <c r="KJ108" s="46">
        <v>0</v>
      </c>
      <c r="KK108" s="46">
        <v>0</v>
      </c>
      <c r="KL108" s="46">
        <v>0</v>
      </c>
      <c r="KP108" s="46">
        <v>0</v>
      </c>
      <c r="KR108" s="46">
        <v>325.45854004252305</v>
      </c>
      <c r="KS108" s="46">
        <v>325.45854004252305</v>
      </c>
      <c r="KT108" s="46">
        <v>0</v>
      </c>
      <c r="KW108" s="46">
        <v>0</v>
      </c>
      <c r="KX108" s="46">
        <v>0</v>
      </c>
      <c r="KY108" s="46">
        <v>0</v>
      </c>
      <c r="KZ108" s="46">
        <v>0</v>
      </c>
      <c r="LA108" s="46">
        <v>0</v>
      </c>
      <c r="LE108" s="46">
        <v>0</v>
      </c>
      <c r="LG108" s="46">
        <v>325.45854004252305</v>
      </c>
      <c r="LH108" s="46">
        <v>325.45854004252305</v>
      </c>
      <c r="LI108" s="46">
        <v>0</v>
      </c>
      <c r="LL108" s="46">
        <v>0</v>
      </c>
      <c r="LM108" s="46">
        <v>157.52303330970943</v>
      </c>
      <c r="LN108" s="46">
        <v>159.01842664776754</v>
      </c>
      <c r="LO108" s="46">
        <v>0</v>
      </c>
      <c r="LP108" s="46">
        <v>0</v>
      </c>
      <c r="LQ108" s="46">
        <v>0</v>
      </c>
      <c r="LR108" s="46">
        <v>0</v>
      </c>
      <c r="LS108" s="46">
        <v>0</v>
      </c>
      <c r="LT108" s="46">
        <v>316.54145995747695</v>
      </c>
      <c r="LV108" s="46" t="s">
        <v>374</v>
      </c>
    </row>
    <row r="109" spans="1:334" ht="15" customHeight="1">
      <c r="A109" s="74">
        <v>310003603</v>
      </c>
      <c r="B109" s="74">
        <v>310003603</v>
      </c>
      <c r="C109" s="46" t="s">
        <v>208</v>
      </c>
      <c r="D109" s="98">
        <v>0</v>
      </c>
      <c r="E109" s="98">
        <v>0</v>
      </c>
      <c r="F109" s="98"/>
      <c r="G109" s="98">
        <v>0</v>
      </c>
      <c r="H109" s="98">
        <v>0</v>
      </c>
      <c r="I109" s="98">
        <v>0</v>
      </c>
      <c r="J109" s="98">
        <v>0</v>
      </c>
      <c r="K109" s="98">
        <v>0</v>
      </c>
      <c r="L109" s="98">
        <v>0</v>
      </c>
      <c r="M109" s="98">
        <v>0</v>
      </c>
      <c r="N109" s="98">
        <v>0</v>
      </c>
      <c r="O109" s="98"/>
      <c r="P109" s="98"/>
      <c r="Q109" s="98">
        <v>0</v>
      </c>
      <c r="R109" s="98"/>
      <c r="S109" s="98">
        <v>0</v>
      </c>
      <c r="T109" s="98">
        <v>0</v>
      </c>
      <c r="U109" s="98">
        <v>0</v>
      </c>
      <c r="V109" s="98">
        <v>0</v>
      </c>
      <c r="W109" s="98">
        <v>0</v>
      </c>
      <c r="X109" s="98">
        <v>0</v>
      </c>
      <c r="Y109" s="98">
        <v>0</v>
      </c>
      <c r="Z109" s="98">
        <v>0</v>
      </c>
      <c r="AA109" s="98"/>
      <c r="AB109" s="98"/>
      <c r="AC109" s="98">
        <v>0</v>
      </c>
      <c r="AD109" s="98"/>
      <c r="AE109" s="98">
        <v>0</v>
      </c>
      <c r="AF109" s="98">
        <v>0</v>
      </c>
      <c r="AG109" s="98">
        <v>0</v>
      </c>
      <c r="AH109" s="98">
        <v>0</v>
      </c>
      <c r="AI109" s="98">
        <v>0</v>
      </c>
      <c r="AJ109" s="98">
        <v>0</v>
      </c>
      <c r="AK109" s="98">
        <v>0</v>
      </c>
      <c r="AL109" s="98">
        <v>0</v>
      </c>
      <c r="AM109" s="98"/>
      <c r="AN109" s="98"/>
      <c r="AO109" s="98">
        <v>0</v>
      </c>
      <c r="AP109" s="98"/>
      <c r="AQ109" s="98">
        <v>0</v>
      </c>
      <c r="AR109" s="98">
        <v>0</v>
      </c>
      <c r="AS109" s="98">
        <v>0</v>
      </c>
      <c r="AT109" s="98">
        <v>0</v>
      </c>
      <c r="AU109" s="98">
        <v>0</v>
      </c>
      <c r="AV109" s="98">
        <v>0</v>
      </c>
      <c r="AW109" s="98">
        <v>0</v>
      </c>
      <c r="AX109" s="98">
        <v>0</v>
      </c>
      <c r="AY109" s="98"/>
      <c r="AZ109" s="98"/>
      <c r="BA109" s="98">
        <v>0</v>
      </c>
      <c r="BB109" s="98"/>
      <c r="BC109" s="98">
        <v>0</v>
      </c>
      <c r="BD109" s="98">
        <v>0</v>
      </c>
      <c r="BE109" s="98">
        <v>0</v>
      </c>
      <c r="BF109" s="98">
        <v>0</v>
      </c>
      <c r="BG109" s="98">
        <v>0</v>
      </c>
      <c r="BH109" s="98">
        <v>0</v>
      </c>
      <c r="BI109" s="98">
        <v>0</v>
      </c>
      <c r="BJ109" s="98">
        <v>0</v>
      </c>
      <c r="BK109" s="98"/>
      <c r="BL109" s="98"/>
      <c r="BM109" s="46">
        <v>0</v>
      </c>
      <c r="BO109" s="98">
        <v>0</v>
      </c>
      <c r="BP109" s="98">
        <v>0</v>
      </c>
      <c r="BQ109" s="98">
        <v>0</v>
      </c>
      <c r="BR109" s="46">
        <v>0</v>
      </c>
      <c r="BS109" s="46">
        <v>0</v>
      </c>
      <c r="BT109" s="46">
        <v>0</v>
      </c>
      <c r="BU109" s="46">
        <v>0</v>
      </c>
      <c r="BV109" s="46">
        <v>0</v>
      </c>
      <c r="BY109" s="46">
        <v>0</v>
      </c>
      <c r="CA109" s="98">
        <v>0</v>
      </c>
      <c r="CB109" s="98">
        <v>0</v>
      </c>
      <c r="CC109" s="98">
        <v>0</v>
      </c>
      <c r="CD109" s="46">
        <v>0</v>
      </c>
      <c r="CE109" s="46">
        <v>0</v>
      </c>
      <c r="CF109" s="46">
        <v>0</v>
      </c>
      <c r="CG109" s="46">
        <v>0</v>
      </c>
      <c r="CH109" s="46">
        <v>0</v>
      </c>
      <c r="CK109" s="46">
        <v>0</v>
      </c>
      <c r="CM109" s="98">
        <v>0</v>
      </c>
      <c r="CN109" s="98">
        <v>0</v>
      </c>
      <c r="CO109" s="98">
        <v>0</v>
      </c>
      <c r="CP109" s="46">
        <v>0</v>
      </c>
      <c r="CQ109" s="46">
        <v>0</v>
      </c>
      <c r="CR109" s="46">
        <v>0</v>
      </c>
      <c r="CS109" s="46">
        <v>0</v>
      </c>
      <c r="CT109" s="46">
        <v>0</v>
      </c>
      <c r="CW109" s="46">
        <v>0</v>
      </c>
      <c r="CY109" s="98">
        <v>0</v>
      </c>
      <c r="CZ109" s="98">
        <v>0</v>
      </c>
      <c r="DA109" s="98">
        <v>0</v>
      </c>
      <c r="DB109" s="46">
        <v>0</v>
      </c>
      <c r="DC109" s="46">
        <v>0</v>
      </c>
      <c r="DD109" s="46">
        <v>0</v>
      </c>
      <c r="DE109" s="46">
        <v>0</v>
      </c>
      <c r="DF109" s="46">
        <v>0</v>
      </c>
      <c r="DI109" s="98">
        <v>0</v>
      </c>
      <c r="DJ109" s="98"/>
      <c r="DK109" s="98">
        <v>0</v>
      </c>
      <c r="DL109" s="46">
        <v>0</v>
      </c>
      <c r="DM109" s="46">
        <v>0</v>
      </c>
      <c r="DN109" s="46">
        <v>0</v>
      </c>
      <c r="DO109" s="46">
        <v>0</v>
      </c>
      <c r="DP109" s="46">
        <v>0</v>
      </c>
      <c r="DQ109" s="46">
        <v>0</v>
      </c>
      <c r="DR109" s="98">
        <v>0</v>
      </c>
      <c r="DS109" s="98"/>
      <c r="DU109" s="46">
        <v>0</v>
      </c>
      <c r="DW109" s="46">
        <v>0</v>
      </c>
      <c r="DX109" s="46">
        <v>0</v>
      </c>
      <c r="DY109" s="46">
        <v>0</v>
      </c>
      <c r="DZ109" s="46">
        <v>0</v>
      </c>
      <c r="EA109" s="46">
        <v>0</v>
      </c>
      <c r="EB109" s="46">
        <v>0</v>
      </c>
      <c r="EC109" s="46">
        <v>0</v>
      </c>
      <c r="ED109" s="46">
        <v>0</v>
      </c>
      <c r="EG109" s="46">
        <v>0</v>
      </c>
      <c r="EI109" s="46">
        <v>0</v>
      </c>
      <c r="EJ109" s="46">
        <v>0</v>
      </c>
      <c r="EK109" s="46">
        <v>0</v>
      </c>
      <c r="EL109" s="46">
        <v>0</v>
      </c>
      <c r="EM109" s="46">
        <v>0</v>
      </c>
      <c r="EN109" s="46">
        <v>0</v>
      </c>
      <c r="EO109" s="46">
        <v>0</v>
      </c>
      <c r="EP109" s="46">
        <v>0</v>
      </c>
      <c r="ES109" s="46">
        <v>0</v>
      </c>
      <c r="EU109" s="46">
        <v>0</v>
      </c>
      <c r="EV109" s="46">
        <v>0</v>
      </c>
      <c r="EW109" s="46">
        <v>0</v>
      </c>
      <c r="EX109" s="46">
        <v>0</v>
      </c>
      <c r="EY109" s="46">
        <v>0</v>
      </c>
      <c r="EZ109" s="46">
        <v>0</v>
      </c>
      <c r="FE109" s="46">
        <v>0</v>
      </c>
      <c r="FG109" s="46">
        <v>0</v>
      </c>
      <c r="FH109" s="46">
        <v>0</v>
      </c>
      <c r="FI109" s="47">
        <v>0</v>
      </c>
      <c r="FJ109" s="47">
        <v>0</v>
      </c>
      <c r="FK109" s="46">
        <v>0</v>
      </c>
      <c r="FL109" s="46">
        <v>0</v>
      </c>
      <c r="FQ109" s="46">
        <v>0</v>
      </c>
      <c r="FS109" s="46">
        <v>0</v>
      </c>
      <c r="FT109" s="46">
        <v>0</v>
      </c>
      <c r="FU109" s="46">
        <v>0</v>
      </c>
      <c r="FV109" s="46">
        <v>0</v>
      </c>
      <c r="FW109" s="46">
        <v>0</v>
      </c>
      <c r="FX109" s="46">
        <v>0</v>
      </c>
      <c r="GC109" s="46">
        <v>0</v>
      </c>
      <c r="GE109" s="46">
        <v>0</v>
      </c>
      <c r="GF109" s="46">
        <v>0</v>
      </c>
      <c r="GG109" s="46">
        <v>0</v>
      </c>
      <c r="GH109" s="46">
        <v>0</v>
      </c>
      <c r="GI109" s="46">
        <v>0</v>
      </c>
      <c r="GJ109" s="46">
        <v>0</v>
      </c>
      <c r="GO109" s="46">
        <v>0</v>
      </c>
      <c r="GP109" s="46">
        <v>0</v>
      </c>
      <c r="GQ109" s="46">
        <v>0</v>
      </c>
      <c r="GR109" s="46">
        <v>0</v>
      </c>
      <c r="GS109" s="46">
        <v>0</v>
      </c>
      <c r="GT109" s="46">
        <v>0</v>
      </c>
      <c r="GU109" s="46">
        <v>0</v>
      </c>
      <c r="GV109" s="46">
        <v>0</v>
      </c>
      <c r="GW109" s="46">
        <v>0</v>
      </c>
      <c r="HA109" s="46">
        <v>0</v>
      </c>
      <c r="HB109" s="46">
        <v>0</v>
      </c>
      <c r="HC109" s="46">
        <v>0</v>
      </c>
      <c r="HD109" s="46">
        <v>0</v>
      </c>
      <c r="HE109" s="46">
        <v>0</v>
      </c>
      <c r="HI109" s="46">
        <v>0</v>
      </c>
      <c r="HJ109" s="46">
        <v>0</v>
      </c>
      <c r="HK109" s="46">
        <v>0</v>
      </c>
      <c r="HL109" s="46">
        <v>0</v>
      </c>
      <c r="HM109" s="46">
        <v>0</v>
      </c>
      <c r="HN109" s="46">
        <v>0</v>
      </c>
      <c r="HO109" s="46">
        <v>0</v>
      </c>
      <c r="HP109" s="46">
        <v>0</v>
      </c>
      <c r="HQ109" s="46">
        <v>0</v>
      </c>
      <c r="HR109" s="46">
        <v>0</v>
      </c>
      <c r="HS109" s="46">
        <v>0</v>
      </c>
      <c r="HT109" s="46">
        <v>0</v>
      </c>
      <c r="HU109" s="46">
        <v>0</v>
      </c>
      <c r="HY109" s="46">
        <v>0</v>
      </c>
      <c r="HZ109" s="46">
        <v>0</v>
      </c>
      <c r="IA109" s="46">
        <v>0</v>
      </c>
      <c r="IB109" s="46">
        <v>0</v>
      </c>
      <c r="IC109" s="46">
        <v>0</v>
      </c>
      <c r="ID109" s="46">
        <v>0</v>
      </c>
      <c r="IE109" s="46">
        <v>0</v>
      </c>
      <c r="IF109" s="46">
        <v>0</v>
      </c>
      <c r="IG109" s="46">
        <v>0</v>
      </c>
      <c r="IH109" s="46">
        <v>0</v>
      </c>
      <c r="II109" s="46">
        <v>0</v>
      </c>
      <c r="IJ109" s="46">
        <v>0</v>
      </c>
      <c r="IK109" s="46">
        <v>0</v>
      </c>
      <c r="IO109" s="46">
        <v>0</v>
      </c>
      <c r="IP109" s="46">
        <v>0</v>
      </c>
      <c r="IQ109" s="46">
        <v>0</v>
      </c>
      <c r="IR109" s="46">
        <v>0</v>
      </c>
      <c r="IS109" s="46">
        <v>0</v>
      </c>
      <c r="IT109" s="46">
        <v>0</v>
      </c>
      <c r="IU109" s="46">
        <v>0</v>
      </c>
      <c r="IV109" s="46">
        <v>0</v>
      </c>
      <c r="IW109" s="46">
        <v>0</v>
      </c>
      <c r="IY109" s="46">
        <v>0</v>
      </c>
      <c r="IZ109" s="46">
        <v>0</v>
      </c>
      <c r="JA109" s="46">
        <v>0</v>
      </c>
      <c r="JD109" s="46">
        <v>0</v>
      </c>
      <c r="JE109" s="46">
        <v>0</v>
      </c>
      <c r="JF109" s="46">
        <v>0</v>
      </c>
      <c r="JG109" s="46">
        <v>0</v>
      </c>
      <c r="JH109" s="46">
        <v>0</v>
      </c>
      <c r="JI109" s="46" t="s">
        <v>1086</v>
      </c>
      <c r="JK109" s="46">
        <v>0</v>
      </c>
      <c r="JL109" s="46">
        <v>0</v>
      </c>
      <c r="JN109" s="46">
        <v>0</v>
      </c>
      <c r="JO109" s="46">
        <v>0</v>
      </c>
      <c r="JP109" s="46">
        <v>0</v>
      </c>
      <c r="JS109" s="46">
        <v>0</v>
      </c>
      <c r="JT109" s="46">
        <v>0</v>
      </c>
      <c r="JV109" s="46">
        <v>0</v>
      </c>
      <c r="JW109" s="46">
        <v>0</v>
      </c>
      <c r="KA109" s="46">
        <v>0</v>
      </c>
      <c r="KC109" s="46">
        <v>0</v>
      </c>
      <c r="KD109" s="46">
        <v>0</v>
      </c>
      <c r="KE109" s="46">
        <v>0</v>
      </c>
      <c r="KH109" s="46">
        <v>0</v>
      </c>
      <c r="KI109" s="46">
        <v>0</v>
      </c>
      <c r="KK109" s="46">
        <v>0</v>
      </c>
      <c r="KL109" s="46">
        <v>0</v>
      </c>
      <c r="KP109" s="46">
        <v>0</v>
      </c>
      <c r="KR109" s="46">
        <v>0</v>
      </c>
      <c r="KS109" s="46">
        <v>0</v>
      </c>
      <c r="KT109" s="46">
        <v>0</v>
      </c>
      <c r="KW109" s="46">
        <v>0</v>
      </c>
      <c r="KX109" s="46">
        <v>0</v>
      </c>
      <c r="KY109" s="46">
        <v>0</v>
      </c>
      <c r="KZ109" s="46">
        <v>0</v>
      </c>
      <c r="LA109" s="46">
        <v>0</v>
      </c>
      <c r="LE109" s="46">
        <v>0</v>
      </c>
      <c r="LG109" s="46">
        <v>0</v>
      </c>
      <c r="LH109" s="46">
        <v>0</v>
      </c>
      <c r="LI109" s="46">
        <v>0</v>
      </c>
      <c r="LL109" s="46">
        <v>0</v>
      </c>
      <c r="LM109" s="46">
        <v>0</v>
      </c>
      <c r="LN109" s="46">
        <v>0</v>
      </c>
      <c r="LO109" s="46">
        <v>0</v>
      </c>
      <c r="LP109" s="46">
        <v>0</v>
      </c>
      <c r="LQ109" s="46">
        <v>0</v>
      </c>
      <c r="LR109" s="46">
        <v>0</v>
      </c>
      <c r="LS109" s="46">
        <v>0</v>
      </c>
      <c r="LT109" s="46">
        <v>0</v>
      </c>
      <c r="LV109" s="46" t="s">
        <v>374</v>
      </c>
    </row>
    <row r="110" spans="1:334">
      <c r="A110" s="74">
        <v>310003722</v>
      </c>
      <c r="B110" s="74">
        <v>310003722</v>
      </c>
      <c r="C110" s="46" t="s">
        <v>216</v>
      </c>
      <c r="D110" s="98">
        <v>1603</v>
      </c>
      <c r="E110" s="98">
        <v>0</v>
      </c>
      <c r="F110" s="98"/>
      <c r="G110" s="98">
        <v>666.93572941967329</v>
      </c>
      <c r="H110" s="98">
        <v>626.93572941967329</v>
      </c>
      <c r="I110" s="98">
        <v>0</v>
      </c>
      <c r="J110" s="98">
        <v>0</v>
      </c>
      <c r="K110" s="98">
        <v>0</v>
      </c>
      <c r="L110" s="98">
        <v>0</v>
      </c>
      <c r="M110" s="98">
        <v>0</v>
      </c>
      <c r="N110" s="98">
        <v>40</v>
      </c>
      <c r="O110" s="98"/>
      <c r="P110" s="98"/>
      <c r="Q110" s="98">
        <v>3600</v>
      </c>
      <c r="R110" s="98"/>
      <c r="S110" s="98">
        <v>855.20824990383778</v>
      </c>
      <c r="T110" s="98">
        <v>855.20824990383778</v>
      </c>
      <c r="U110" s="98">
        <v>0</v>
      </c>
      <c r="V110" s="98">
        <v>0</v>
      </c>
      <c r="W110" s="98">
        <v>0</v>
      </c>
      <c r="X110" s="98">
        <v>0</v>
      </c>
      <c r="Y110" s="98">
        <v>0</v>
      </c>
      <c r="Z110" s="98">
        <v>0</v>
      </c>
      <c r="AA110" s="98"/>
      <c r="AB110" s="98"/>
      <c r="AC110" s="98">
        <v>0</v>
      </c>
      <c r="AD110" s="98"/>
      <c r="AE110" s="98">
        <v>634.75055822698471</v>
      </c>
      <c r="AF110" s="98">
        <v>634.75055822698471</v>
      </c>
      <c r="AG110" s="98">
        <v>0</v>
      </c>
      <c r="AH110" s="98">
        <v>0</v>
      </c>
      <c r="AI110" s="98">
        <v>0</v>
      </c>
      <c r="AJ110" s="98">
        <v>0</v>
      </c>
      <c r="AK110" s="98">
        <v>0</v>
      </c>
      <c r="AL110" s="98">
        <v>0</v>
      </c>
      <c r="AM110" s="98"/>
      <c r="AN110" s="98"/>
      <c r="AO110" s="98">
        <v>0</v>
      </c>
      <c r="AP110" s="98"/>
      <c r="AQ110" s="98">
        <v>659.89922573795195</v>
      </c>
      <c r="AR110" s="98">
        <v>659.89922573795195</v>
      </c>
      <c r="AS110" s="98">
        <v>0</v>
      </c>
      <c r="AT110" s="98">
        <v>0</v>
      </c>
      <c r="AU110" s="98">
        <v>0</v>
      </c>
      <c r="AV110" s="98">
        <v>0</v>
      </c>
      <c r="AW110" s="98">
        <v>0</v>
      </c>
      <c r="AX110" s="98">
        <v>0</v>
      </c>
      <c r="AY110" s="98"/>
      <c r="AZ110" s="98"/>
      <c r="BA110" s="98">
        <v>0</v>
      </c>
      <c r="BB110" s="98"/>
      <c r="BC110" s="98">
        <v>617</v>
      </c>
      <c r="BD110" s="98">
        <v>617</v>
      </c>
      <c r="BE110" s="98">
        <v>0</v>
      </c>
      <c r="BF110" s="98">
        <v>0</v>
      </c>
      <c r="BG110" s="98">
        <v>0</v>
      </c>
      <c r="BH110" s="98">
        <v>0</v>
      </c>
      <c r="BI110" s="98">
        <v>0</v>
      </c>
      <c r="BJ110" s="98">
        <v>0</v>
      </c>
      <c r="BK110" s="98"/>
      <c r="BL110" s="98"/>
      <c r="BM110" s="46">
        <v>0</v>
      </c>
      <c r="BO110" s="98">
        <v>624</v>
      </c>
      <c r="BP110" s="98">
        <v>604</v>
      </c>
      <c r="BQ110" s="98">
        <v>0</v>
      </c>
      <c r="BR110" s="46">
        <v>0</v>
      </c>
      <c r="BS110" s="46">
        <v>0</v>
      </c>
      <c r="BT110" s="46">
        <v>0</v>
      </c>
      <c r="BU110" s="46">
        <v>0</v>
      </c>
      <c r="BV110" s="46">
        <v>20</v>
      </c>
      <c r="BY110" s="46">
        <v>0</v>
      </c>
      <c r="CA110" s="98">
        <v>594</v>
      </c>
      <c r="CB110" s="98">
        <v>594</v>
      </c>
      <c r="CC110" s="98">
        <v>0</v>
      </c>
      <c r="CD110" s="46">
        <v>0</v>
      </c>
      <c r="CE110" s="46">
        <v>0</v>
      </c>
      <c r="CF110" s="46">
        <v>0</v>
      </c>
      <c r="CG110" s="46">
        <v>0</v>
      </c>
      <c r="CH110" s="46">
        <v>0</v>
      </c>
      <c r="CK110" s="46">
        <v>0</v>
      </c>
      <c r="CM110" s="98">
        <v>616</v>
      </c>
      <c r="CN110" s="98">
        <v>616</v>
      </c>
      <c r="CO110" s="98">
        <v>0</v>
      </c>
      <c r="CP110" s="46">
        <v>0</v>
      </c>
      <c r="CQ110" s="46">
        <v>0</v>
      </c>
      <c r="CR110" s="46">
        <v>0</v>
      </c>
      <c r="CS110" s="46">
        <v>0</v>
      </c>
      <c r="CT110" s="46">
        <v>0</v>
      </c>
      <c r="CW110" s="46">
        <v>600</v>
      </c>
      <c r="CY110" s="98">
        <v>100.46231863215252</v>
      </c>
      <c r="CZ110" s="98">
        <v>92.962318632152517</v>
      </c>
      <c r="DA110" s="98">
        <v>0</v>
      </c>
      <c r="DB110" s="46">
        <v>0</v>
      </c>
      <c r="DC110" s="46">
        <v>0</v>
      </c>
      <c r="DD110" s="46">
        <v>0</v>
      </c>
      <c r="DE110" s="46">
        <v>0</v>
      </c>
      <c r="DF110" s="46">
        <v>7.5</v>
      </c>
      <c r="DI110" s="98">
        <v>0</v>
      </c>
      <c r="DJ110" s="98"/>
      <c r="DK110" s="98">
        <v>104.46231863215253</v>
      </c>
      <c r="DL110" s="46">
        <v>96.962318632152531</v>
      </c>
      <c r="DM110" s="46">
        <v>0</v>
      </c>
      <c r="DN110" s="46">
        <v>0</v>
      </c>
      <c r="DO110" s="46">
        <v>0</v>
      </c>
      <c r="DP110" s="46">
        <v>0</v>
      </c>
      <c r="DQ110" s="46">
        <v>0</v>
      </c>
      <c r="DR110" s="98">
        <v>7.5</v>
      </c>
      <c r="DS110" s="98"/>
      <c r="DU110" s="46">
        <v>0</v>
      </c>
      <c r="DW110" s="46">
        <v>114.96113620122921</v>
      </c>
      <c r="DX110" s="46">
        <v>107.46113620122921</v>
      </c>
      <c r="DY110" s="46">
        <v>0</v>
      </c>
      <c r="DZ110" s="46">
        <v>0</v>
      </c>
      <c r="EA110" s="46">
        <v>0</v>
      </c>
      <c r="EB110" s="46">
        <v>0</v>
      </c>
      <c r="EC110" s="46">
        <v>0</v>
      </c>
      <c r="ED110" s="46">
        <v>7.5</v>
      </c>
      <c r="EG110" s="46">
        <v>0</v>
      </c>
      <c r="EI110" s="46">
        <v>94.925819695228355</v>
      </c>
      <c r="EJ110" s="46">
        <v>87.425819695228355</v>
      </c>
      <c r="EK110" s="46">
        <v>0</v>
      </c>
      <c r="EL110" s="46">
        <v>0</v>
      </c>
      <c r="EM110" s="46">
        <v>0</v>
      </c>
      <c r="EN110" s="46">
        <v>0</v>
      </c>
      <c r="EO110" s="46">
        <v>0</v>
      </c>
      <c r="EP110" s="46">
        <v>7.5</v>
      </c>
      <c r="ES110" s="46">
        <v>0</v>
      </c>
      <c r="EU110" s="46">
        <v>2389</v>
      </c>
      <c r="EV110" s="46">
        <v>2104.25</v>
      </c>
      <c r="EW110" s="46">
        <v>284.75</v>
      </c>
      <c r="EX110" s="46">
        <v>0</v>
      </c>
      <c r="EY110" s="46">
        <v>0</v>
      </c>
      <c r="EZ110" s="46">
        <v>0</v>
      </c>
      <c r="FE110" s="46">
        <v>0</v>
      </c>
      <c r="FG110" s="46">
        <v>2389</v>
      </c>
      <c r="FH110" s="46">
        <v>2104.25</v>
      </c>
      <c r="FI110" s="47">
        <v>284.75</v>
      </c>
      <c r="FJ110" s="47">
        <v>0</v>
      </c>
      <c r="FK110" s="46">
        <v>0</v>
      </c>
      <c r="FL110" s="46">
        <v>0</v>
      </c>
      <c r="FQ110" s="46">
        <v>0</v>
      </c>
      <c r="FS110" s="46">
        <v>2389</v>
      </c>
      <c r="FT110" s="46">
        <v>2104.25</v>
      </c>
      <c r="FU110" s="46">
        <v>284.75</v>
      </c>
      <c r="FV110" s="46">
        <v>0</v>
      </c>
      <c r="FW110" s="46">
        <v>0</v>
      </c>
      <c r="FX110" s="46">
        <v>0</v>
      </c>
      <c r="GC110" s="46">
        <v>0</v>
      </c>
      <c r="GE110" s="46">
        <v>2389</v>
      </c>
      <c r="GF110" s="46">
        <v>2104.25</v>
      </c>
      <c r="GG110" s="46">
        <v>284.75</v>
      </c>
      <c r="GH110" s="46">
        <v>0</v>
      </c>
      <c r="GI110" s="46">
        <v>0</v>
      </c>
      <c r="GJ110" s="46">
        <v>0</v>
      </c>
      <c r="GO110" s="46">
        <v>2776.7937632884477</v>
      </c>
      <c r="GP110" s="46">
        <v>2776.7937632884477</v>
      </c>
      <c r="GQ110" s="46">
        <v>0</v>
      </c>
      <c r="GR110" s="46">
        <v>0</v>
      </c>
      <c r="GS110" s="46">
        <v>0</v>
      </c>
      <c r="GT110" s="46">
        <v>0</v>
      </c>
      <c r="GU110" s="46">
        <v>0</v>
      </c>
      <c r="GV110" s="46">
        <v>40</v>
      </c>
      <c r="GW110" s="46">
        <v>2816.7937632884477</v>
      </c>
      <c r="HA110" s="46">
        <v>1603</v>
      </c>
      <c r="HB110" s="46">
        <v>3600</v>
      </c>
      <c r="HC110" s="46">
        <v>5203</v>
      </c>
      <c r="HD110" s="46">
        <v>2386.2062367115523</v>
      </c>
      <c r="HE110" s="46">
        <v>29.206930681903945</v>
      </c>
      <c r="HF110" s="46">
        <v>45393</v>
      </c>
      <c r="HG110" s="46">
        <v>45450</v>
      </c>
      <c r="HI110" s="46">
        <v>2431</v>
      </c>
      <c r="HJ110" s="46">
        <v>2431</v>
      </c>
      <c r="HK110" s="46">
        <v>0</v>
      </c>
      <c r="HL110" s="46">
        <v>0</v>
      </c>
      <c r="HM110" s="46">
        <v>0</v>
      </c>
      <c r="HN110" s="46">
        <v>0</v>
      </c>
      <c r="HO110" s="46">
        <v>0</v>
      </c>
      <c r="HP110" s="46">
        <v>20</v>
      </c>
      <c r="HQ110" s="46">
        <v>2451</v>
      </c>
      <c r="HR110" s="46">
        <v>0</v>
      </c>
      <c r="HS110" s="46">
        <v>2386.2062367115523</v>
      </c>
      <c r="HT110" s="46">
        <v>-64.793763288447735</v>
      </c>
      <c r="HU110" s="46">
        <v>-4.6860139174077906</v>
      </c>
      <c r="HV110" s="46">
        <v>45450</v>
      </c>
      <c r="HW110" s="46">
        <v>0</v>
      </c>
      <c r="HY110" s="46">
        <v>384.81159316076264</v>
      </c>
      <c r="HZ110" s="46">
        <v>384.81159316076264</v>
      </c>
      <c r="IA110" s="46">
        <v>0</v>
      </c>
      <c r="IB110" s="46">
        <v>0</v>
      </c>
      <c r="IC110" s="46">
        <v>0</v>
      </c>
      <c r="ID110" s="46">
        <v>0</v>
      </c>
      <c r="IE110" s="46">
        <v>0</v>
      </c>
      <c r="IF110" s="46">
        <v>30</v>
      </c>
      <c r="IG110" s="46">
        <v>414.81159316076264</v>
      </c>
      <c r="IH110" s="46">
        <v>600</v>
      </c>
      <c r="II110" s="46">
        <v>535.20623671155226</v>
      </c>
      <c r="IJ110" s="46">
        <v>120.39464355078962</v>
      </c>
      <c r="IK110" s="46">
        <v>8.7071802381470551</v>
      </c>
      <c r="IO110" s="46">
        <v>9556</v>
      </c>
      <c r="IP110" s="46">
        <v>8417</v>
      </c>
      <c r="IQ110" s="46">
        <v>1139</v>
      </c>
      <c r="IR110" s="46">
        <v>0</v>
      </c>
      <c r="IS110" s="46">
        <v>0</v>
      </c>
      <c r="IT110" s="46">
        <v>0</v>
      </c>
      <c r="IU110" s="46">
        <v>0</v>
      </c>
      <c r="IV110" s="46">
        <v>0</v>
      </c>
      <c r="IW110" s="46">
        <v>9556</v>
      </c>
      <c r="IY110" s="46">
        <v>120.39464355078962</v>
      </c>
      <c r="IZ110" s="46">
        <v>-9435.6053564492104</v>
      </c>
      <c r="JA110" s="46">
        <v>-29.62203439655466</v>
      </c>
      <c r="JD110" s="46">
        <v>3921</v>
      </c>
      <c r="JE110" s="46">
        <v>3262</v>
      </c>
      <c r="JF110" s="46">
        <v>659</v>
      </c>
      <c r="JG110" s="46">
        <v>0</v>
      </c>
      <c r="JH110" s="46">
        <v>0</v>
      </c>
      <c r="JI110" s="46" t="s">
        <v>1086</v>
      </c>
      <c r="JK110" s="46">
        <v>7.5</v>
      </c>
      <c r="JL110" s="46">
        <v>3928.5</v>
      </c>
      <c r="JN110" s="46">
        <v>-9435.6053564492104</v>
      </c>
      <c r="JO110" s="46">
        <v>-13364.10535644921</v>
      </c>
      <c r="JP110" s="46">
        <v>-102.0550237224071</v>
      </c>
      <c r="JS110" s="46">
        <v>3906</v>
      </c>
      <c r="JT110" s="46">
        <v>3230</v>
      </c>
      <c r="JU110" s="46">
        <v>676</v>
      </c>
      <c r="JV110" s="46">
        <v>0</v>
      </c>
      <c r="JW110" s="46">
        <v>0</v>
      </c>
      <c r="KA110" s="46">
        <v>3906</v>
      </c>
      <c r="KC110" s="46">
        <v>-13364.10535644921</v>
      </c>
      <c r="KD110" s="46">
        <v>-17270.10535644921</v>
      </c>
      <c r="KE110" s="46">
        <v>-132.64289828302006</v>
      </c>
      <c r="KH110" s="46">
        <v>0</v>
      </c>
      <c r="KI110" s="46">
        <v>0</v>
      </c>
      <c r="KJ110" s="46">
        <v>0</v>
      </c>
      <c r="KK110" s="46">
        <v>0</v>
      </c>
      <c r="KL110" s="46">
        <v>0</v>
      </c>
      <c r="KP110" s="46">
        <v>0</v>
      </c>
      <c r="KR110" s="46">
        <v>-17270.10535644921</v>
      </c>
      <c r="KS110" s="46">
        <v>-17270.10535644921</v>
      </c>
      <c r="KT110" s="46">
        <v>0</v>
      </c>
      <c r="KW110" s="46">
        <v>0</v>
      </c>
      <c r="KX110" s="46">
        <v>0</v>
      </c>
      <c r="KY110" s="46">
        <v>0</v>
      </c>
      <c r="KZ110" s="46">
        <v>0</v>
      </c>
      <c r="LA110" s="46">
        <v>0</v>
      </c>
      <c r="LE110" s="46">
        <v>0</v>
      </c>
      <c r="LG110" s="46">
        <v>-17270.10535644921</v>
      </c>
      <c r="LH110" s="46">
        <v>-17270.10535644921</v>
      </c>
      <c r="LI110" s="46">
        <v>0</v>
      </c>
      <c r="LL110" s="46">
        <v>2816.7937632884477</v>
      </c>
      <c r="LM110" s="46">
        <v>2451</v>
      </c>
      <c r="LN110" s="46">
        <v>414.81159316076264</v>
      </c>
      <c r="LO110" s="46">
        <v>9556</v>
      </c>
      <c r="LP110" s="46">
        <v>3928.5</v>
      </c>
      <c r="LQ110" s="46">
        <v>3906</v>
      </c>
      <c r="LR110" s="46">
        <v>0</v>
      </c>
      <c r="LS110" s="46">
        <v>0</v>
      </c>
      <c r="LT110" s="46">
        <v>23073.10535644921</v>
      </c>
      <c r="LV110" s="46" t="s">
        <v>374</v>
      </c>
    </row>
    <row r="111" spans="1:334">
      <c r="A111" s="74">
        <v>310003724</v>
      </c>
      <c r="B111" s="74">
        <v>310003724</v>
      </c>
      <c r="C111" s="46" t="s">
        <v>217</v>
      </c>
      <c r="D111" s="98">
        <v>0</v>
      </c>
      <c r="E111" s="98">
        <v>0</v>
      </c>
      <c r="F111" s="98"/>
      <c r="G111" s="98">
        <v>0</v>
      </c>
      <c r="H111" s="98">
        <v>0</v>
      </c>
      <c r="I111" s="98">
        <v>0</v>
      </c>
      <c r="J111" s="98">
        <v>0</v>
      </c>
      <c r="K111" s="98">
        <v>0</v>
      </c>
      <c r="L111" s="98">
        <v>0</v>
      </c>
      <c r="M111" s="98">
        <v>0</v>
      </c>
      <c r="N111" s="98">
        <v>0</v>
      </c>
      <c r="O111" s="98"/>
      <c r="P111" s="98"/>
      <c r="Q111" s="98">
        <v>0</v>
      </c>
      <c r="R111" s="98"/>
      <c r="S111" s="98">
        <v>0</v>
      </c>
      <c r="T111" s="98">
        <v>0</v>
      </c>
      <c r="U111" s="98">
        <v>0</v>
      </c>
      <c r="V111" s="98">
        <v>0</v>
      </c>
      <c r="W111" s="98">
        <v>0</v>
      </c>
      <c r="X111" s="98">
        <v>0</v>
      </c>
      <c r="Y111" s="98">
        <v>0</v>
      </c>
      <c r="Z111" s="98">
        <v>0</v>
      </c>
      <c r="AA111" s="98"/>
      <c r="AB111" s="98"/>
      <c r="AC111" s="98">
        <v>0</v>
      </c>
      <c r="AD111" s="98"/>
      <c r="AE111" s="98">
        <v>0</v>
      </c>
      <c r="AF111" s="98">
        <v>0</v>
      </c>
      <c r="AG111" s="98">
        <v>0</v>
      </c>
      <c r="AH111" s="98">
        <v>0</v>
      </c>
      <c r="AI111" s="98">
        <v>0</v>
      </c>
      <c r="AJ111" s="98">
        <v>0</v>
      </c>
      <c r="AK111" s="98">
        <v>0</v>
      </c>
      <c r="AL111" s="98">
        <v>0</v>
      </c>
      <c r="AM111" s="98"/>
      <c r="AN111" s="98"/>
      <c r="AO111" s="98">
        <v>0</v>
      </c>
      <c r="AP111" s="98"/>
      <c r="AQ111" s="98">
        <v>0</v>
      </c>
      <c r="AR111" s="98">
        <v>0</v>
      </c>
      <c r="AS111" s="98">
        <v>0</v>
      </c>
      <c r="AT111" s="98">
        <v>0</v>
      </c>
      <c r="AU111" s="98">
        <v>0</v>
      </c>
      <c r="AV111" s="98">
        <v>0</v>
      </c>
      <c r="AW111" s="98">
        <v>0</v>
      </c>
      <c r="AX111" s="98">
        <v>0</v>
      </c>
      <c r="AY111" s="98"/>
      <c r="AZ111" s="98"/>
      <c r="BA111" s="98">
        <v>0</v>
      </c>
      <c r="BB111" s="98"/>
      <c r="BC111" s="98">
        <v>0</v>
      </c>
      <c r="BD111" s="98">
        <v>0</v>
      </c>
      <c r="BE111" s="98">
        <v>0</v>
      </c>
      <c r="BF111" s="98">
        <v>0</v>
      </c>
      <c r="BG111" s="98">
        <v>0</v>
      </c>
      <c r="BH111" s="98">
        <v>0</v>
      </c>
      <c r="BI111" s="98">
        <v>0</v>
      </c>
      <c r="BJ111" s="98">
        <v>0</v>
      </c>
      <c r="BK111" s="98"/>
      <c r="BL111" s="98"/>
      <c r="BM111" s="46">
        <v>0</v>
      </c>
      <c r="BO111" s="98">
        <v>0</v>
      </c>
      <c r="BP111" s="98">
        <v>0</v>
      </c>
      <c r="BQ111" s="98">
        <v>0</v>
      </c>
      <c r="BR111" s="46">
        <v>0</v>
      </c>
      <c r="BS111" s="46">
        <v>0</v>
      </c>
      <c r="BT111" s="46">
        <v>0</v>
      </c>
      <c r="BU111" s="46">
        <v>0</v>
      </c>
      <c r="BV111" s="46">
        <v>0</v>
      </c>
      <c r="BY111" s="46">
        <v>0</v>
      </c>
      <c r="CA111" s="98">
        <v>0</v>
      </c>
      <c r="CB111" s="98">
        <v>0</v>
      </c>
      <c r="CC111" s="98">
        <v>0</v>
      </c>
      <c r="CD111" s="46">
        <v>0</v>
      </c>
      <c r="CE111" s="46">
        <v>0</v>
      </c>
      <c r="CF111" s="46">
        <v>0</v>
      </c>
      <c r="CG111" s="46">
        <v>0</v>
      </c>
      <c r="CH111" s="46">
        <v>0</v>
      </c>
      <c r="CK111" s="46">
        <v>0</v>
      </c>
      <c r="CM111" s="98">
        <v>0</v>
      </c>
      <c r="CN111" s="98">
        <v>0</v>
      </c>
      <c r="CO111" s="98">
        <v>0</v>
      </c>
      <c r="CP111" s="46">
        <v>0</v>
      </c>
      <c r="CQ111" s="46">
        <v>0</v>
      </c>
      <c r="CR111" s="46">
        <v>0</v>
      </c>
      <c r="CS111" s="46">
        <v>0</v>
      </c>
      <c r="CT111" s="46">
        <v>0</v>
      </c>
      <c r="CW111" s="46">
        <v>0</v>
      </c>
      <c r="CY111" s="98">
        <v>0</v>
      </c>
      <c r="CZ111" s="98">
        <v>0</v>
      </c>
      <c r="DA111" s="98">
        <v>0</v>
      </c>
      <c r="DB111" s="46">
        <v>0</v>
      </c>
      <c r="DC111" s="46">
        <v>0</v>
      </c>
      <c r="DD111" s="46">
        <v>0</v>
      </c>
      <c r="DE111" s="46">
        <v>0</v>
      </c>
      <c r="DF111" s="46">
        <v>0</v>
      </c>
      <c r="DI111" s="98">
        <v>0</v>
      </c>
      <c r="DJ111" s="98"/>
      <c r="DK111" s="98">
        <v>0</v>
      </c>
      <c r="DL111" s="46">
        <v>0</v>
      </c>
      <c r="DM111" s="46">
        <v>0</v>
      </c>
      <c r="DN111" s="46">
        <v>0</v>
      </c>
      <c r="DO111" s="46">
        <v>0</v>
      </c>
      <c r="DP111" s="46">
        <v>0</v>
      </c>
      <c r="DQ111" s="46">
        <v>0</v>
      </c>
      <c r="DR111" s="98">
        <v>0</v>
      </c>
      <c r="DS111" s="98"/>
      <c r="DU111" s="46">
        <v>0</v>
      </c>
      <c r="DW111" s="46">
        <v>0</v>
      </c>
      <c r="DX111" s="46">
        <v>0</v>
      </c>
      <c r="DY111" s="46">
        <v>0</v>
      </c>
      <c r="DZ111" s="46">
        <v>0</v>
      </c>
      <c r="EA111" s="46">
        <v>0</v>
      </c>
      <c r="EB111" s="46">
        <v>0</v>
      </c>
      <c r="EC111" s="46">
        <v>0</v>
      </c>
      <c r="ED111" s="46">
        <v>0</v>
      </c>
      <c r="EG111" s="46">
        <v>0</v>
      </c>
      <c r="EI111" s="46">
        <v>0</v>
      </c>
      <c r="EJ111" s="46">
        <v>0</v>
      </c>
      <c r="EK111" s="46">
        <v>0</v>
      </c>
      <c r="EL111" s="46">
        <v>0</v>
      </c>
      <c r="EM111" s="46">
        <v>0</v>
      </c>
      <c r="EN111" s="46">
        <v>0</v>
      </c>
      <c r="EO111" s="46">
        <v>0</v>
      </c>
      <c r="EP111" s="46">
        <v>0</v>
      </c>
      <c r="ES111" s="46">
        <v>0</v>
      </c>
      <c r="EU111" s="46">
        <v>0</v>
      </c>
      <c r="EV111" s="46">
        <v>0</v>
      </c>
      <c r="EW111" s="46">
        <v>0</v>
      </c>
      <c r="EX111" s="46">
        <v>0</v>
      </c>
      <c r="EY111" s="46">
        <v>0</v>
      </c>
      <c r="EZ111" s="46">
        <v>0</v>
      </c>
      <c r="FE111" s="46">
        <v>0</v>
      </c>
      <c r="FG111" s="46">
        <v>0</v>
      </c>
      <c r="FH111" s="46">
        <v>0</v>
      </c>
      <c r="FI111" s="98">
        <v>0</v>
      </c>
      <c r="FJ111" s="98">
        <v>0</v>
      </c>
      <c r="FK111" s="46">
        <v>0</v>
      </c>
      <c r="FL111" s="46">
        <v>0</v>
      </c>
      <c r="FQ111" s="46">
        <v>0</v>
      </c>
      <c r="FS111" s="46">
        <v>0</v>
      </c>
      <c r="FT111" s="46">
        <v>0</v>
      </c>
      <c r="FU111" s="46">
        <v>0</v>
      </c>
      <c r="FV111" s="46">
        <v>0</v>
      </c>
      <c r="FW111" s="46">
        <v>0</v>
      </c>
      <c r="FX111" s="46">
        <v>0</v>
      </c>
      <c r="GC111" s="46">
        <v>0</v>
      </c>
      <c r="GE111" s="46">
        <v>0</v>
      </c>
      <c r="GF111" s="46">
        <v>0</v>
      </c>
      <c r="GG111" s="46">
        <v>0</v>
      </c>
      <c r="GH111" s="46">
        <v>0</v>
      </c>
      <c r="GI111" s="46">
        <v>0</v>
      </c>
      <c r="GJ111" s="46">
        <v>0</v>
      </c>
      <c r="GO111" s="46">
        <v>0</v>
      </c>
      <c r="GP111" s="46">
        <v>0</v>
      </c>
      <c r="GQ111" s="46">
        <v>0</v>
      </c>
      <c r="GR111" s="46">
        <v>0</v>
      </c>
      <c r="GS111" s="46">
        <v>0</v>
      </c>
      <c r="GT111" s="46">
        <v>0</v>
      </c>
      <c r="GU111" s="46">
        <v>0</v>
      </c>
      <c r="GV111" s="46">
        <v>0</v>
      </c>
      <c r="GW111" s="46">
        <v>0</v>
      </c>
      <c r="HA111" s="46">
        <v>0</v>
      </c>
      <c r="HB111" s="46">
        <v>0</v>
      </c>
      <c r="HC111" s="46">
        <v>0</v>
      </c>
      <c r="HD111" s="46">
        <v>0</v>
      </c>
      <c r="HE111" s="46">
        <v>0</v>
      </c>
      <c r="HI111" s="46">
        <v>0</v>
      </c>
      <c r="HJ111" s="46">
        <v>0</v>
      </c>
      <c r="HK111" s="46">
        <v>0</v>
      </c>
      <c r="HL111" s="46">
        <v>0</v>
      </c>
      <c r="HM111" s="46">
        <v>0</v>
      </c>
      <c r="HN111" s="46">
        <v>0</v>
      </c>
      <c r="HO111" s="46">
        <v>0</v>
      </c>
      <c r="HP111" s="46">
        <v>0</v>
      </c>
      <c r="HQ111" s="46">
        <v>0</v>
      </c>
      <c r="HR111" s="46">
        <v>0</v>
      </c>
      <c r="HS111" s="46">
        <v>0</v>
      </c>
      <c r="HT111" s="46">
        <v>0</v>
      </c>
      <c r="HU111" s="46">
        <v>0</v>
      </c>
      <c r="HY111" s="46">
        <v>0</v>
      </c>
      <c r="HZ111" s="46">
        <v>0</v>
      </c>
      <c r="IA111" s="46">
        <v>0</v>
      </c>
      <c r="IB111" s="46">
        <v>0</v>
      </c>
      <c r="IC111" s="46">
        <v>0</v>
      </c>
      <c r="ID111" s="46">
        <v>0</v>
      </c>
      <c r="IE111" s="46">
        <v>0</v>
      </c>
      <c r="IF111" s="46">
        <v>0</v>
      </c>
      <c r="IG111" s="46">
        <v>0</v>
      </c>
      <c r="IH111" s="46">
        <v>0</v>
      </c>
      <c r="II111" s="46">
        <v>0</v>
      </c>
      <c r="IJ111" s="46">
        <v>0</v>
      </c>
      <c r="IK111" s="46">
        <v>0</v>
      </c>
      <c r="IO111" s="46">
        <v>0</v>
      </c>
      <c r="IP111" s="46">
        <v>0</v>
      </c>
      <c r="IQ111" s="46">
        <v>0</v>
      </c>
      <c r="IR111" s="46">
        <v>0</v>
      </c>
      <c r="IS111" s="46">
        <v>0</v>
      </c>
      <c r="IT111" s="46">
        <v>0</v>
      </c>
      <c r="IU111" s="46">
        <v>0</v>
      </c>
      <c r="IV111" s="46">
        <v>0</v>
      </c>
      <c r="IW111" s="46">
        <v>0</v>
      </c>
      <c r="IY111" s="46">
        <v>0</v>
      </c>
      <c r="IZ111" s="46">
        <v>0</v>
      </c>
      <c r="JA111" s="46">
        <v>0</v>
      </c>
      <c r="JD111" s="46">
        <v>0</v>
      </c>
      <c r="JE111" s="46">
        <v>0</v>
      </c>
      <c r="JF111" s="46">
        <v>0</v>
      </c>
      <c r="JG111" s="46">
        <v>0</v>
      </c>
      <c r="JH111" s="46">
        <v>0</v>
      </c>
      <c r="JI111" s="46" t="s">
        <v>1086</v>
      </c>
      <c r="JK111" s="46">
        <v>0</v>
      </c>
      <c r="JL111" s="46">
        <v>0</v>
      </c>
      <c r="JN111" s="46">
        <v>0</v>
      </c>
      <c r="JO111" s="46">
        <v>0</v>
      </c>
      <c r="JP111" s="46">
        <v>0</v>
      </c>
      <c r="JS111" s="46">
        <v>0</v>
      </c>
      <c r="JT111" s="46">
        <v>0</v>
      </c>
      <c r="JV111" s="46">
        <v>0</v>
      </c>
      <c r="JW111" s="46">
        <v>0</v>
      </c>
      <c r="KA111" s="46">
        <v>0</v>
      </c>
      <c r="KC111" s="46">
        <v>0</v>
      </c>
      <c r="KD111" s="46">
        <v>0</v>
      </c>
      <c r="KE111" s="46">
        <v>0</v>
      </c>
      <c r="KH111" s="46">
        <v>0</v>
      </c>
      <c r="KI111" s="46">
        <v>0</v>
      </c>
      <c r="KK111" s="46">
        <v>0</v>
      </c>
      <c r="KL111" s="46">
        <v>0</v>
      </c>
      <c r="KP111" s="46">
        <v>0</v>
      </c>
      <c r="KR111" s="46">
        <v>0</v>
      </c>
      <c r="KS111" s="46">
        <v>0</v>
      </c>
      <c r="KT111" s="46">
        <v>0</v>
      </c>
      <c r="KW111" s="46">
        <v>0</v>
      </c>
      <c r="KX111" s="46">
        <v>0</v>
      </c>
      <c r="KY111" s="46">
        <v>0</v>
      </c>
      <c r="KZ111" s="46">
        <v>0</v>
      </c>
      <c r="LA111" s="46">
        <v>0</v>
      </c>
      <c r="LE111" s="46">
        <v>0</v>
      </c>
      <c r="LG111" s="46">
        <v>0</v>
      </c>
      <c r="LH111" s="46">
        <v>0</v>
      </c>
      <c r="LI111" s="46">
        <v>0</v>
      </c>
      <c r="LL111" s="46">
        <v>0</v>
      </c>
      <c r="LM111" s="46">
        <v>0</v>
      </c>
      <c r="LN111" s="46">
        <v>0</v>
      </c>
      <c r="LO111" s="46">
        <v>0</v>
      </c>
      <c r="LP111" s="46">
        <v>0</v>
      </c>
      <c r="LQ111" s="46">
        <v>0</v>
      </c>
      <c r="LR111" s="46">
        <v>0</v>
      </c>
      <c r="LS111" s="46">
        <v>0</v>
      </c>
      <c r="LT111" s="46">
        <v>0</v>
      </c>
      <c r="LV111" s="46" t="s">
        <v>374</v>
      </c>
    </row>
    <row r="112" spans="1:334">
      <c r="A112" s="74">
        <v>310003725</v>
      </c>
      <c r="B112" s="74">
        <v>310003725</v>
      </c>
      <c r="C112" s="46" t="s">
        <v>218</v>
      </c>
      <c r="D112" s="98">
        <v>98</v>
      </c>
      <c r="E112" s="98">
        <v>0</v>
      </c>
      <c r="F112" s="98"/>
      <c r="G112" s="98">
        <v>126.35577076227015</v>
      </c>
      <c r="H112" s="98">
        <v>126.35577076227015</v>
      </c>
      <c r="I112" s="98">
        <v>0</v>
      </c>
      <c r="J112" s="98">
        <v>0</v>
      </c>
      <c r="K112" s="98">
        <v>0</v>
      </c>
      <c r="L112" s="98">
        <v>0</v>
      </c>
      <c r="M112" s="98">
        <v>0</v>
      </c>
      <c r="N112" s="98">
        <v>0</v>
      </c>
      <c r="O112" s="98"/>
      <c r="P112" s="98"/>
      <c r="Q112" s="98">
        <v>1800</v>
      </c>
      <c r="R112" s="98"/>
      <c r="S112" s="98">
        <v>158.12964288656056</v>
      </c>
      <c r="T112" s="98">
        <v>158.12964288656056</v>
      </c>
      <c r="U112" s="98">
        <v>0</v>
      </c>
      <c r="V112" s="98">
        <v>0</v>
      </c>
      <c r="W112" s="98">
        <v>0</v>
      </c>
      <c r="X112" s="98">
        <v>0</v>
      </c>
      <c r="Y112" s="98">
        <v>0</v>
      </c>
      <c r="Z112" s="98">
        <v>0</v>
      </c>
      <c r="AA112" s="98"/>
      <c r="AB112" s="98"/>
      <c r="AC112" s="98">
        <v>0</v>
      </c>
      <c r="AD112" s="98"/>
      <c r="AE112" s="98">
        <v>129.28320051149606</v>
      </c>
      <c r="AF112" s="98">
        <v>129.28320051149606</v>
      </c>
      <c r="AG112" s="98">
        <v>0</v>
      </c>
      <c r="AH112" s="98">
        <v>0</v>
      </c>
      <c r="AI112" s="98">
        <v>0</v>
      </c>
      <c r="AJ112" s="98">
        <v>0</v>
      </c>
      <c r="AK112" s="98">
        <v>0</v>
      </c>
      <c r="AL112" s="98">
        <v>0</v>
      </c>
      <c r="AM112" s="98"/>
      <c r="AN112" s="98"/>
      <c r="AO112" s="98">
        <v>0</v>
      </c>
      <c r="AP112" s="98"/>
      <c r="AQ112" s="98">
        <v>155.06200242365622</v>
      </c>
      <c r="AR112" s="98">
        <v>155.06200242365622</v>
      </c>
      <c r="AS112" s="98">
        <v>0</v>
      </c>
      <c r="AT112" s="98">
        <v>0</v>
      </c>
      <c r="AU112" s="98">
        <v>0</v>
      </c>
      <c r="AV112" s="98">
        <v>0</v>
      </c>
      <c r="AW112" s="98">
        <v>0</v>
      </c>
      <c r="AX112" s="98">
        <v>0</v>
      </c>
      <c r="AY112" s="98"/>
      <c r="AZ112" s="98"/>
      <c r="BA112" s="98">
        <v>0</v>
      </c>
      <c r="BB112" s="98"/>
      <c r="BC112" s="98">
        <v>197</v>
      </c>
      <c r="BD112" s="98">
        <v>197</v>
      </c>
      <c r="BE112" s="98">
        <v>0</v>
      </c>
      <c r="BF112" s="98">
        <v>0</v>
      </c>
      <c r="BG112" s="98">
        <v>0</v>
      </c>
      <c r="BH112" s="98">
        <v>0</v>
      </c>
      <c r="BI112" s="98">
        <v>0</v>
      </c>
      <c r="BJ112" s="98">
        <v>0</v>
      </c>
      <c r="BK112" s="98"/>
      <c r="BL112" s="98"/>
      <c r="BM112" s="46">
        <v>0</v>
      </c>
      <c r="BO112" s="98">
        <v>190</v>
      </c>
      <c r="BP112" s="98">
        <v>190</v>
      </c>
      <c r="BQ112" s="98">
        <v>0</v>
      </c>
      <c r="BR112" s="46">
        <v>0</v>
      </c>
      <c r="BS112" s="46">
        <v>0</v>
      </c>
      <c r="BT112" s="46">
        <v>0</v>
      </c>
      <c r="BU112" s="46">
        <v>0</v>
      </c>
      <c r="BV112" s="46">
        <v>0</v>
      </c>
      <c r="BY112" s="46">
        <v>0</v>
      </c>
      <c r="CA112" s="98">
        <v>160</v>
      </c>
      <c r="CB112" s="98">
        <v>160</v>
      </c>
      <c r="CC112" s="98">
        <v>0</v>
      </c>
      <c r="CD112" s="46">
        <v>0</v>
      </c>
      <c r="CE112" s="46">
        <v>0</v>
      </c>
      <c r="CF112" s="46">
        <v>0</v>
      </c>
      <c r="CG112" s="46">
        <v>0</v>
      </c>
      <c r="CH112" s="46">
        <v>0</v>
      </c>
      <c r="CK112" s="46">
        <v>0</v>
      </c>
      <c r="CM112" s="98">
        <v>228</v>
      </c>
      <c r="CN112" s="98">
        <v>228</v>
      </c>
      <c r="CO112" s="98">
        <v>0</v>
      </c>
      <c r="CP112" s="46">
        <v>0</v>
      </c>
      <c r="CQ112" s="46">
        <v>0</v>
      </c>
      <c r="CR112" s="46">
        <v>0</v>
      </c>
      <c r="CS112" s="46">
        <v>0</v>
      </c>
      <c r="CT112" s="46">
        <v>0</v>
      </c>
      <c r="CW112" s="46">
        <v>600</v>
      </c>
      <c r="CY112" s="98">
        <v>172.69427172890352</v>
      </c>
      <c r="CZ112" s="98">
        <v>165.19427172890352</v>
      </c>
      <c r="DA112" s="98">
        <v>0</v>
      </c>
      <c r="DB112" s="46">
        <v>0</v>
      </c>
      <c r="DC112" s="46">
        <v>0</v>
      </c>
      <c r="DD112" s="46">
        <v>0</v>
      </c>
      <c r="DE112" s="46">
        <v>0</v>
      </c>
      <c r="DF112" s="46">
        <v>7.5</v>
      </c>
      <c r="DI112" s="98">
        <v>0</v>
      </c>
      <c r="DJ112" s="98"/>
      <c r="DK112" s="98">
        <v>196.69427172890352</v>
      </c>
      <c r="DL112" s="46">
        <v>189.19427172890352</v>
      </c>
      <c r="DM112" s="46">
        <v>0</v>
      </c>
      <c r="DN112" s="46">
        <v>0</v>
      </c>
      <c r="DO112" s="46">
        <v>0</v>
      </c>
      <c r="DP112" s="46">
        <v>0</v>
      </c>
      <c r="DQ112" s="46">
        <v>0</v>
      </c>
      <c r="DR112" s="98">
        <v>7.5</v>
      </c>
      <c r="DS112" s="98"/>
      <c r="DU112" s="46">
        <v>0</v>
      </c>
      <c r="DW112" s="46">
        <v>204.98209413108839</v>
      </c>
      <c r="DX112" s="46">
        <v>197.48209413108839</v>
      </c>
      <c r="DY112" s="46">
        <v>0</v>
      </c>
      <c r="DZ112" s="46">
        <v>0</v>
      </c>
      <c r="EA112" s="46">
        <v>0</v>
      </c>
      <c r="EB112" s="46">
        <v>0</v>
      </c>
      <c r="EC112" s="46">
        <v>0</v>
      </c>
      <c r="ED112" s="46">
        <v>7.5</v>
      </c>
      <c r="EG112" s="46">
        <v>0</v>
      </c>
      <c r="EI112" s="46">
        <v>190.60072105562216</v>
      </c>
      <c r="EJ112" s="46">
        <v>183.10072105562216</v>
      </c>
      <c r="EK112" s="46">
        <v>0</v>
      </c>
      <c r="EL112" s="46">
        <v>0</v>
      </c>
      <c r="EM112" s="46">
        <v>0</v>
      </c>
      <c r="EN112" s="46">
        <v>0</v>
      </c>
      <c r="EO112" s="46">
        <v>0</v>
      </c>
      <c r="EP112" s="46">
        <v>7.5</v>
      </c>
      <c r="ES112" s="46">
        <v>0</v>
      </c>
      <c r="EU112" s="46">
        <v>200.5</v>
      </c>
      <c r="EV112" s="46">
        <v>200.5</v>
      </c>
      <c r="EW112" s="46">
        <v>0</v>
      </c>
      <c r="EX112" s="46">
        <v>0</v>
      </c>
      <c r="EY112" s="46">
        <v>0</v>
      </c>
      <c r="EZ112" s="46">
        <v>0</v>
      </c>
      <c r="FE112" s="46">
        <v>0</v>
      </c>
      <c r="FG112" s="46">
        <v>200.5</v>
      </c>
      <c r="FH112" s="46">
        <v>200.5</v>
      </c>
      <c r="FI112" s="47">
        <v>0</v>
      </c>
      <c r="FJ112" s="47">
        <v>0</v>
      </c>
      <c r="FK112" s="46">
        <v>0</v>
      </c>
      <c r="FL112" s="46">
        <v>0</v>
      </c>
      <c r="FQ112" s="46">
        <v>0</v>
      </c>
      <c r="FS112" s="46">
        <v>200.5</v>
      </c>
      <c r="FT112" s="46">
        <v>200.5</v>
      </c>
      <c r="FU112" s="46">
        <v>0</v>
      </c>
      <c r="FV112" s="46">
        <v>0</v>
      </c>
      <c r="FW112" s="46">
        <v>0</v>
      </c>
      <c r="FX112" s="46">
        <v>0</v>
      </c>
      <c r="GC112" s="46">
        <v>0</v>
      </c>
      <c r="GE112" s="46">
        <v>200.5</v>
      </c>
      <c r="GF112" s="46">
        <v>200.5</v>
      </c>
      <c r="GG112" s="46">
        <v>0</v>
      </c>
      <c r="GH112" s="46">
        <v>0</v>
      </c>
      <c r="GI112" s="46">
        <v>0</v>
      </c>
      <c r="GJ112" s="46">
        <v>0</v>
      </c>
      <c r="GO112" s="46">
        <v>568.8306165839831</v>
      </c>
      <c r="GP112" s="46">
        <v>568.8306165839831</v>
      </c>
      <c r="GQ112" s="46">
        <v>0</v>
      </c>
      <c r="GR112" s="46">
        <v>0</v>
      </c>
      <c r="GS112" s="46">
        <v>0</v>
      </c>
      <c r="GT112" s="46">
        <v>0</v>
      </c>
      <c r="GU112" s="46">
        <v>0</v>
      </c>
      <c r="GV112" s="46">
        <v>0</v>
      </c>
      <c r="GW112" s="46">
        <v>568.8306165839831</v>
      </c>
      <c r="HA112" s="46">
        <v>98</v>
      </c>
      <c r="HB112" s="46">
        <v>1800</v>
      </c>
      <c r="HC112" s="46">
        <v>1898</v>
      </c>
      <c r="HD112" s="46">
        <v>1329.1693834160169</v>
      </c>
      <c r="HE112" s="46">
        <v>51.451718067716783</v>
      </c>
      <c r="HF112" s="46">
        <v>45393</v>
      </c>
      <c r="HG112" s="46">
        <v>45450</v>
      </c>
      <c r="HI112" s="46">
        <v>775</v>
      </c>
      <c r="HJ112" s="46">
        <v>775</v>
      </c>
      <c r="HK112" s="46">
        <v>0</v>
      </c>
      <c r="HL112" s="46">
        <v>0</v>
      </c>
      <c r="HM112" s="46">
        <v>0</v>
      </c>
      <c r="HN112" s="46">
        <v>0</v>
      </c>
      <c r="HO112" s="46">
        <v>0</v>
      </c>
      <c r="HP112" s="46">
        <v>0</v>
      </c>
      <c r="HQ112" s="46">
        <v>775</v>
      </c>
      <c r="HR112" s="46">
        <v>0</v>
      </c>
      <c r="HS112" s="46">
        <v>1329.1693834160169</v>
      </c>
      <c r="HT112" s="46">
        <v>554.1693834160169</v>
      </c>
      <c r="HU112" s="46">
        <v>21.732946357546162</v>
      </c>
      <c r="HY112" s="46">
        <v>734.97135864451752</v>
      </c>
      <c r="HZ112" s="46">
        <v>734.97135864451752</v>
      </c>
      <c r="IA112" s="46">
        <v>0</v>
      </c>
      <c r="IB112" s="46">
        <v>0</v>
      </c>
      <c r="IC112" s="46">
        <v>0</v>
      </c>
      <c r="ID112" s="46">
        <v>0</v>
      </c>
      <c r="IE112" s="46">
        <v>0</v>
      </c>
      <c r="IF112" s="46">
        <v>30</v>
      </c>
      <c r="IG112" s="46">
        <v>764.97135864451752</v>
      </c>
      <c r="IH112" s="46">
        <v>600</v>
      </c>
      <c r="II112" s="46">
        <v>1154.1693834160169</v>
      </c>
      <c r="IJ112" s="46">
        <v>389.19802477149938</v>
      </c>
      <c r="IK112" s="46">
        <v>15.263239088890902</v>
      </c>
      <c r="IO112" s="46">
        <v>802</v>
      </c>
      <c r="IP112" s="46">
        <v>802</v>
      </c>
      <c r="IQ112" s="46">
        <v>0</v>
      </c>
      <c r="IR112" s="46">
        <v>0</v>
      </c>
      <c r="IS112" s="46">
        <v>0</v>
      </c>
      <c r="IT112" s="46">
        <v>0</v>
      </c>
      <c r="IU112" s="46">
        <v>0</v>
      </c>
      <c r="IV112" s="46">
        <v>0</v>
      </c>
      <c r="IW112" s="46">
        <v>802</v>
      </c>
      <c r="IY112" s="46">
        <v>389.19802477149938</v>
      </c>
      <c r="IZ112" s="46">
        <v>-412.80197522850062</v>
      </c>
      <c r="JA112" s="46">
        <v>-15.441470395081073</v>
      </c>
      <c r="JD112" s="46">
        <v>838</v>
      </c>
      <c r="JE112" s="46">
        <v>838</v>
      </c>
      <c r="JF112" s="46">
        <v>0</v>
      </c>
      <c r="JG112" s="46">
        <v>0</v>
      </c>
      <c r="JH112" s="46">
        <v>0</v>
      </c>
      <c r="JI112" s="46" t="s">
        <v>1086</v>
      </c>
      <c r="JK112" s="46">
        <v>7.5</v>
      </c>
      <c r="JL112" s="46">
        <v>845.5</v>
      </c>
      <c r="JN112" s="46">
        <v>-412.80197522850062</v>
      </c>
      <c r="JO112" s="46">
        <v>-1258.3019752285006</v>
      </c>
      <c r="JP112" s="46">
        <v>-44.647024549798957</v>
      </c>
      <c r="JS112" s="46">
        <v>703</v>
      </c>
      <c r="JT112" s="46">
        <v>703</v>
      </c>
      <c r="JU112" s="46">
        <v>0</v>
      </c>
      <c r="JV112" s="46">
        <v>0</v>
      </c>
      <c r="JW112" s="46">
        <v>0</v>
      </c>
      <c r="KA112" s="46">
        <v>703</v>
      </c>
      <c r="KC112" s="46">
        <v>-1258.3019752285006</v>
      </c>
      <c r="KD112" s="46">
        <v>-1961.3019752285006</v>
      </c>
      <c r="KE112" s="46">
        <v>-83.697097093677115</v>
      </c>
      <c r="KH112" s="46">
        <v>0</v>
      </c>
      <c r="KI112" s="46">
        <v>0</v>
      </c>
      <c r="KJ112" s="46">
        <v>0</v>
      </c>
      <c r="KK112" s="46">
        <v>0</v>
      </c>
      <c r="KL112" s="46">
        <v>0</v>
      </c>
      <c r="KP112" s="46">
        <v>0</v>
      </c>
      <c r="KR112" s="46">
        <v>-1961.3019752285006</v>
      </c>
      <c r="KS112" s="46">
        <v>-1961.3019752285006</v>
      </c>
      <c r="KT112" s="46">
        <v>0</v>
      </c>
      <c r="KW112" s="46">
        <v>0</v>
      </c>
      <c r="KX112" s="46">
        <v>0</v>
      </c>
      <c r="KY112" s="46">
        <v>0</v>
      </c>
      <c r="KZ112" s="46">
        <v>0</v>
      </c>
      <c r="LA112" s="46">
        <v>0</v>
      </c>
      <c r="LE112" s="46">
        <v>0</v>
      </c>
      <c r="LG112" s="46">
        <v>-1961.3019752285006</v>
      </c>
      <c r="LH112" s="46">
        <v>-1961.3019752285006</v>
      </c>
      <c r="LI112" s="46">
        <v>0</v>
      </c>
      <c r="LL112" s="46">
        <v>568.8306165839831</v>
      </c>
      <c r="LM112" s="46">
        <v>775</v>
      </c>
      <c r="LN112" s="46">
        <v>764.97135864451752</v>
      </c>
      <c r="LO112" s="46">
        <v>802</v>
      </c>
      <c r="LP112" s="46">
        <v>845.5</v>
      </c>
      <c r="LQ112" s="46">
        <v>703</v>
      </c>
      <c r="LR112" s="46">
        <v>0</v>
      </c>
      <c r="LS112" s="46">
        <v>0</v>
      </c>
      <c r="LT112" s="46">
        <v>4459.3019752285009</v>
      </c>
      <c r="LV112" s="46" t="s">
        <v>374</v>
      </c>
    </row>
    <row r="113" spans="1:334">
      <c r="A113" s="74" t="s">
        <v>378</v>
      </c>
      <c r="B113" s="74" t="s">
        <v>378</v>
      </c>
      <c r="C113" s="46" t="s">
        <v>379</v>
      </c>
      <c r="D113" s="98">
        <v>0</v>
      </c>
      <c r="E113" s="98">
        <v>0</v>
      </c>
      <c r="F113" s="98"/>
      <c r="G113" s="98">
        <v>0</v>
      </c>
      <c r="H113" s="98">
        <v>0</v>
      </c>
      <c r="I113" s="98">
        <v>0</v>
      </c>
      <c r="J113" s="98">
        <v>0</v>
      </c>
      <c r="K113" s="98">
        <v>0</v>
      </c>
      <c r="L113" s="98">
        <v>0</v>
      </c>
      <c r="M113" s="98">
        <v>0</v>
      </c>
      <c r="N113" s="98">
        <v>0</v>
      </c>
      <c r="O113" s="98"/>
      <c r="P113" s="98"/>
      <c r="Q113" s="98">
        <v>0</v>
      </c>
      <c r="R113" s="98"/>
      <c r="S113" s="98">
        <v>0</v>
      </c>
      <c r="T113" s="98">
        <v>0</v>
      </c>
      <c r="U113" s="98">
        <v>0</v>
      </c>
      <c r="V113" s="98">
        <v>0</v>
      </c>
      <c r="W113" s="98">
        <v>0</v>
      </c>
      <c r="X113" s="98">
        <v>0</v>
      </c>
      <c r="Y113" s="98">
        <v>0</v>
      </c>
      <c r="Z113" s="98">
        <v>0</v>
      </c>
      <c r="AA113" s="98"/>
      <c r="AB113" s="98"/>
      <c r="AC113" s="98">
        <v>0</v>
      </c>
      <c r="AD113" s="98"/>
      <c r="AE113" s="98">
        <v>0</v>
      </c>
      <c r="AF113" s="98">
        <v>0</v>
      </c>
      <c r="AG113" s="98">
        <v>0</v>
      </c>
      <c r="AH113" s="98">
        <v>0</v>
      </c>
      <c r="AI113" s="98">
        <v>0</v>
      </c>
      <c r="AJ113" s="98">
        <v>0</v>
      </c>
      <c r="AK113" s="98">
        <v>0</v>
      </c>
      <c r="AL113" s="98">
        <v>0</v>
      </c>
      <c r="AM113" s="98"/>
      <c r="AN113" s="98"/>
      <c r="AO113" s="98">
        <v>0</v>
      </c>
      <c r="AP113" s="98"/>
      <c r="AQ113" s="98">
        <v>0</v>
      </c>
      <c r="AR113" s="98">
        <v>0</v>
      </c>
      <c r="AS113" s="98">
        <v>0</v>
      </c>
      <c r="AT113" s="98">
        <v>0</v>
      </c>
      <c r="AU113" s="98">
        <v>0</v>
      </c>
      <c r="AV113" s="98">
        <v>0</v>
      </c>
      <c r="AW113" s="98">
        <v>0</v>
      </c>
      <c r="AX113" s="98">
        <v>0</v>
      </c>
      <c r="AY113" s="98"/>
      <c r="AZ113" s="98"/>
      <c r="BA113" s="98">
        <v>0</v>
      </c>
      <c r="BB113" s="98"/>
      <c r="BC113" s="98">
        <v>0</v>
      </c>
      <c r="BD113" s="98">
        <v>0</v>
      </c>
      <c r="BE113" s="98">
        <v>0</v>
      </c>
      <c r="BF113" s="98">
        <v>0</v>
      </c>
      <c r="BG113" s="98">
        <v>0</v>
      </c>
      <c r="BH113" s="98">
        <v>0</v>
      </c>
      <c r="BI113" s="98">
        <v>0</v>
      </c>
      <c r="BJ113" s="98">
        <v>0</v>
      </c>
      <c r="BK113" s="98"/>
      <c r="BL113" s="98"/>
      <c r="BM113" s="46">
        <v>0</v>
      </c>
      <c r="BO113" s="98">
        <v>0</v>
      </c>
      <c r="BP113" s="98">
        <v>0</v>
      </c>
      <c r="BQ113" s="98">
        <v>0</v>
      </c>
      <c r="BR113" s="46">
        <v>0</v>
      </c>
      <c r="BS113" s="46">
        <v>0</v>
      </c>
      <c r="BT113" s="46">
        <v>0</v>
      </c>
      <c r="BU113" s="46">
        <v>0</v>
      </c>
      <c r="BV113" s="46">
        <v>0</v>
      </c>
      <c r="BY113" s="46">
        <v>0</v>
      </c>
      <c r="CA113" s="98">
        <v>0</v>
      </c>
      <c r="CB113" s="98">
        <v>0</v>
      </c>
      <c r="CC113" s="98">
        <v>0</v>
      </c>
      <c r="CD113" s="46">
        <v>0</v>
      </c>
      <c r="CE113" s="46">
        <v>0</v>
      </c>
      <c r="CF113" s="46">
        <v>0</v>
      </c>
      <c r="CG113" s="46">
        <v>0</v>
      </c>
      <c r="CH113" s="46">
        <v>0</v>
      </c>
      <c r="CK113" s="46">
        <v>0</v>
      </c>
      <c r="CM113" s="98">
        <v>0</v>
      </c>
      <c r="CN113" s="98">
        <v>0</v>
      </c>
      <c r="CO113" s="98">
        <v>0</v>
      </c>
      <c r="CP113" s="46">
        <v>0</v>
      </c>
      <c r="CQ113" s="46">
        <v>0</v>
      </c>
      <c r="CR113" s="46">
        <v>0</v>
      </c>
      <c r="CS113" s="46">
        <v>0</v>
      </c>
      <c r="CT113" s="46">
        <v>0</v>
      </c>
      <c r="CW113" s="46">
        <v>0</v>
      </c>
      <c r="CY113" s="98">
        <v>0</v>
      </c>
      <c r="CZ113" s="98">
        <v>0</v>
      </c>
      <c r="DA113" s="98">
        <v>0</v>
      </c>
      <c r="DB113" s="46">
        <v>0</v>
      </c>
      <c r="DC113" s="46">
        <v>0</v>
      </c>
      <c r="DD113" s="46">
        <v>0</v>
      </c>
      <c r="DE113" s="46">
        <v>0</v>
      </c>
      <c r="DF113" s="46">
        <v>0</v>
      </c>
      <c r="DI113" s="98">
        <v>0</v>
      </c>
      <c r="DJ113" s="98"/>
      <c r="DK113" s="98">
        <v>0</v>
      </c>
      <c r="DL113" s="46">
        <v>0</v>
      </c>
      <c r="DM113" s="46">
        <v>0</v>
      </c>
      <c r="DN113" s="46">
        <v>0</v>
      </c>
      <c r="DO113" s="46">
        <v>0</v>
      </c>
      <c r="DP113" s="46">
        <v>0</v>
      </c>
      <c r="DQ113" s="46">
        <v>0</v>
      </c>
      <c r="DR113" s="98">
        <v>0</v>
      </c>
      <c r="DS113" s="98"/>
      <c r="DU113" s="46">
        <v>0</v>
      </c>
      <c r="DW113" s="46">
        <v>0</v>
      </c>
      <c r="DX113" s="46">
        <v>0</v>
      </c>
      <c r="DY113" s="46">
        <v>0</v>
      </c>
      <c r="DZ113" s="46">
        <v>0</v>
      </c>
      <c r="EA113" s="46">
        <v>0</v>
      </c>
      <c r="EB113" s="46">
        <v>0</v>
      </c>
      <c r="EC113" s="46">
        <v>0</v>
      </c>
      <c r="ED113" s="46">
        <v>0</v>
      </c>
      <c r="EG113" s="46">
        <v>0</v>
      </c>
      <c r="EI113" s="46">
        <v>0</v>
      </c>
      <c r="EJ113" s="46">
        <v>0</v>
      </c>
      <c r="EK113" s="46">
        <v>0</v>
      </c>
      <c r="EL113" s="46">
        <v>0</v>
      </c>
      <c r="EM113" s="46">
        <v>0</v>
      </c>
      <c r="EN113" s="46">
        <v>0</v>
      </c>
      <c r="EO113" s="46">
        <v>0</v>
      </c>
      <c r="EP113" s="46">
        <v>0</v>
      </c>
      <c r="ES113" s="46">
        <v>0</v>
      </c>
      <c r="EU113" s="46">
        <v>0</v>
      </c>
      <c r="EV113" s="46">
        <v>0</v>
      </c>
      <c r="EW113" s="46">
        <v>0</v>
      </c>
      <c r="EX113" s="46">
        <v>0</v>
      </c>
      <c r="EY113" s="46">
        <v>0</v>
      </c>
      <c r="EZ113" s="46">
        <v>0</v>
      </c>
      <c r="FE113" s="46">
        <v>0</v>
      </c>
      <c r="FG113" s="46">
        <v>0</v>
      </c>
      <c r="FH113" s="46">
        <v>0</v>
      </c>
      <c r="FI113" s="98">
        <v>0</v>
      </c>
      <c r="FJ113" s="98">
        <v>0</v>
      </c>
      <c r="FK113" s="46">
        <v>0</v>
      </c>
      <c r="FL113" s="46">
        <v>0</v>
      </c>
      <c r="FQ113" s="46">
        <v>0</v>
      </c>
      <c r="FS113" s="46">
        <v>0</v>
      </c>
      <c r="FT113" s="46">
        <v>0</v>
      </c>
      <c r="FU113" s="46">
        <v>0</v>
      </c>
      <c r="FV113" s="46">
        <v>0</v>
      </c>
      <c r="FW113" s="46">
        <v>0</v>
      </c>
      <c r="FX113" s="46">
        <v>0</v>
      </c>
      <c r="GC113" s="46">
        <v>0</v>
      </c>
      <c r="GE113" s="46">
        <v>0</v>
      </c>
      <c r="GF113" s="46">
        <v>0</v>
      </c>
      <c r="GG113" s="46">
        <v>0</v>
      </c>
      <c r="GH113" s="46">
        <v>0</v>
      </c>
      <c r="GI113" s="46">
        <v>0</v>
      </c>
      <c r="GJ113" s="46">
        <v>0</v>
      </c>
      <c r="GO113" s="46">
        <v>0</v>
      </c>
      <c r="GP113" s="46">
        <v>0</v>
      </c>
      <c r="GQ113" s="46">
        <v>0</v>
      </c>
      <c r="GR113" s="46">
        <v>0</v>
      </c>
      <c r="GS113" s="46">
        <v>0</v>
      </c>
      <c r="GT113" s="46">
        <v>0</v>
      </c>
      <c r="GU113" s="46">
        <v>0</v>
      </c>
      <c r="GV113" s="46">
        <v>0</v>
      </c>
      <c r="GW113" s="46">
        <v>0</v>
      </c>
      <c r="HA113" s="46">
        <v>0</v>
      </c>
      <c r="HB113" s="46">
        <v>0</v>
      </c>
      <c r="HC113" s="46">
        <v>0</v>
      </c>
      <c r="HD113" s="46">
        <v>0</v>
      </c>
      <c r="HE113" s="46">
        <v>0</v>
      </c>
      <c r="HI113" s="46">
        <v>0</v>
      </c>
      <c r="HJ113" s="46">
        <v>0</v>
      </c>
      <c r="HK113" s="46">
        <v>0</v>
      </c>
      <c r="HL113" s="46">
        <v>0</v>
      </c>
      <c r="HM113" s="46">
        <v>0</v>
      </c>
      <c r="HN113" s="46">
        <v>0</v>
      </c>
      <c r="HO113" s="46">
        <v>0</v>
      </c>
      <c r="HP113" s="46">
        <v>0</v>
      </c>
      <c r="HQ113" s="46">
        <v>0</v>
      </c>
      <c r="HR113" s="46">
        <v>0</v>
      </c>
      <c r="HS113" s="46">
        <v>0</v>
      </c>
      <c r="HT113" s="46">
        <v>0</v>
      </c>
      <c r="HU113" s="46">
        <v>0</v>
      </c>
      <c r="HY113" s="46">
        <v>0</v>
      </c>
      <c r="HZ113" s="46">
        <v>0</v>
      </c>
      <c r="IA113" s="46">
        <v>0</v>
      </c>
      <c r="IB113" s="46">
        <v>0</v>
      </c>
      <c r="IC113" s="46">
        <v>0</v>
      </c>
      <c r="ID113" s="46">
        <v>0</v>
      </c>
      <c r="IE113" s="46">
        <v>0</v>
      </c>
      <c r="IF113" s="46">
        <v>0</v>
      </c>
      <c r="IG113" s="46">
        <v>0</v>
      </c>
      <c r="IH113" s="46">
        <v>0</v>
      </c>
      <c r="II113" s="46">
        <v>0</v>
      </c>
      <c r="IJ113" s="46">
        <v>0</v>
      </c>
      <c r="IK113" s="46">
        <v>0</v>
      </c>
      <c r="IO113" s="46">
        <v>0</v>
      </c>
      <c r="IP113" s="46">
        <v>0</v>
      </c>
      <c r="IQ113" s="46">
        <v>0</v>
      </c>
      <c r="IR113" s="46">
        <v>0</v>
      </c>
      <c r="IS113" s="46">
        <v>0</v>
      </c>
      <c r="IT113" s="46">
        <v>0</v>
      </c>
      <c r="IU113" s="46">
        <v>0</v>
      </c>
      <c r="IV113" s="46">
        <v>0</v>
      </c>
      <c r="IW113" s="46">
        <v>0</v>
      </c>
      <c r="IY113" s="46">
        <v>0</v>
      </c>
      <c r="IZ113" s="46">
        <v>0</v>
      </c>
      <c r="JA113" s="46">
        <v>0</v>
      </c>
      <c r="JD113" s="46">
        <v>0</v>
      </c>
      <c r="JE113" s="46">
        <v>0</v>
      </c>
      <c r="JF113" s="46">
        <v>0</v>
      </c>
      <c r="JG113" s="46">
        <v>0</v>
      </c>
      <c r="JH113" s="46">
        <v>0</v>
      </c>
      <c r="JI113" s="46" t="s">
        <v>1086</v>
      </c>
      <c r="JK113" s="46">
        <v>0</v>
      </c>
      <c r="JL113" s="46">
        <v>0</v>
      </c>
      <c r="JN113" s="46">
        <v>0</v>
      </c>
      <c r="JO113" s="46">
        <v>0</v>
      </c>
      <c r="JP113" s="46">
        <v>0</v>
      </c>
      <c r="JS113" s="46">
        <v>0</v>
      </c>
      <c r="JT113" s="46">
        <v>0</v>
      </c>
      <c r="JV113" s="46">
        <v>0</v>
      </c>
      <c r="JW113" s="46">
        <v>0</v>
      </c>
      <c r="KA113" s="46">
        <v>0</v>
      </c>
      <c r="KC113" s="46">
        <v>0</v>
      </c>
      <c r="KD113" s="46">
        <v>0</v>
      </c>
      <c r="KE113" s="46">
        <v>0</v>
      </c>
      <c r="KH113" s="46">
        <v>0</v>
      </c>
      <c r="KI113" s="46">
        <v>0</v>
      </c>
      <c r="KK113" s="46">
        <v>0</v>
      </c>
      <c r="KL113" s="46">
        <v>0</v>
      </c>
      <c r="KP113" s="46">
        <v>0</v>
      </c>
      <c r="KR113" s="46">
        <v>0</v>
      </c>
      <c r="KS113" s="46">
        <v>0</v>
      </c>
      <c r="KT113" s="46">
        <v>0</v>
      </c>
      <c r="KW113" s="46">
        <v>0</v>
      </c>
      <c r="KX113" s="46">
        <v>0</v>
      </c>
      <c r="KY113" s="46">
        <v>0</v>
      </c>
      <c r="KZ113" s="46">
        <v>0</v>
      </c>
      <c r="LA113" s="46">
        <v>0</v>
      </c>
      <c r="LE113" s="46">
        <v>0</v>
      </c>
      <c r="LG113" s="46">
        <v>0</v>
      </c>
      <c r="LH113" s="46">
        <v>0</v>
      </c>
      <c r="LI113" s="46">
        <v>0</v>
      </c>
      <c r="LL113" s="46">
        <v>0</v>
      </c>
      <c r="LM113" s="46">
        <v>0</v>
      </c>
      <c r="LN113" s="46">
        <v>0</v>
      </c>
      <c r="LO113" s="46">
        <v>0</v>
      </c>
      <c r="LP113" s="46">
        <v>0</v>
      </c>
      <c r="LQ113" s="46">
        <v>0</v>
      </c>
      <c r="LR113" s="46">
        <v>0</v>
      </c>
      <c r="LS113" s="46">
        <v>0</v>
      </c>
      <c r="LT113" s="46">
        <v>0</v>
      </c>
      <c r="LV113" s="46" t="s">
        <v>374</v>
      </c>
    </row>
    <row r="114" spans="1:334">
      <c r="A114" s="74">
        <v>310003703</v>
      </c>
      <c r="B114" s="74">
        <v>310003703</v>
      </c>
      <c r="C114" s="46" t="s">
        <v>222</v>
      </c>
      <c r="D114" s="98">
        <v>50</v>
      </c>
      <c r="E114" s="98">
        <v>0</v>
      </c>
      <c r="F114" s="98"/>
      <c r="G114" s="98">
        <v>90.60475517023248</v>
      </c>
      <c r="H114" s="98">
        <v>90.60475517023248</v>
      </c>
      <c r="I114" s="98">
        <v>0</v>
      </c>
      <c r="J114" s="98">
        <v>0</v>
      </c>
      <c r="K114" s="98">
        <v>0</v>
      </c>
      <c r="L114" s="98">
        <v>0</v>
      </c>
      <c r="M114" s="98">
        <v>0</v>
      </c>
      <c r="N114" s="98">
        <v>0</v>
      </c>
      <c r="O114" s="98"/>
      <c r="P114" s="98"/>
      <c r="Q114" s="98">
        <v>1800</v>
      </c>
      <c r="R114" s="98"/>
      <c r="S114" s="98">
        <v>104.61873863096648</v>
      </c>
      <c r="T114" s="98">
        <v>104.61873863096648</v>
      </c>
      <c r="U114" s="98">
        <v>0</v>
      </c>
      <c r="V114" s="98">
        <v>0</v>
      </c>
      <c r="W114" s="98">
        <v>0</v>
      </c>
      <c r="X114" s="98">
        <v>0</v>
      </c>
      <c r="Y114" s="98">
        <v>0</v>
      </c>
      <c r="Z114" s="98">
        <v>0</v>
      </c>
      <c r="AA114" s="98"/>
      <c r="AB114" s="98"/>
      <c r="AC114" s="98">
        <v>0</v>
      </c>
      <c r="AD114" s="98"/>
      <c r="AE114" s="98">
        <v>88.199955016679795</v>
      </c>
      <c r="AF114" s="98">
        <v>88.199955016679795</v>
      </c>
      <c r="AG114" s="98">
        <v>0</v>
      </c>
      <c r="AH114" s="98">
        <v>0</v>
      </c>
      <c r="AI114" s="98">
        <v>0</v>
      </c>
      <c r="AJ114" s="98">
        <v>0</v>
      </c>
      <c r="AK114" s="98">
        <v>0</v>
      </c>
      <c r="AL114" s="98">
        <v>0</v>
      </c>
      <c r="AM114" s="98"/>
      <c r="AN114" s="98"/>
      <c r="AO114" s="98">
        <v>0</v>
      </c>
      <c r="AP114" s="98"/>
      <c r="AQ114" s="98">
        <v>96.250541260080169</v>
      </c>
      <c r="AR114" s="98">
        <v>96.250541260080169</v>
      </c>
      <c r="AS114" s="98">
        <v>0</v>
      </c>
      <c r="AT114" s="98">
        <v>0</v>
      </c>
      <c r="AU114" s="98">
        <v>0</v>
      </c>
      <c r="AV114" s="98">
        <v>0</v>
      </c>
      <c r="AW114" s="98">
        <v>0</v>
      </c>
      <c r="AX114" s="98">
        <v>0</v>
      </c>
      <c r="AY114" s="98"/>
      <c r="AZ114" s="98"/>
      <c r="BA114" s="98">
        <v>0</v>
      </c>
      <c r="BB114" s="98"/>
      <c r="BC114" s="98">
        <v>113</v>
      </c>
      <c r="BD114" s="98">
        <v>113</v>
      </c>
      <c r="BE114" s="98">
        <v>0</v>
      </c>
      <c r="BF114" s="98">
        <v>0</v>
      </c>
      <c r="BG114" s="98">
        <v>0</v>
      </c>
      <c r="BH114" s="98">
        <v>0</v>
      </c>
      <c r="BI114" s="98">
        <v>0</v>
      </c>
      <c r="BJ114" s="98">
        <v>0</v>
      </c>
      <c r="BK114" s="98"/>
      <c r="BL114" s="98"/>
      <c r="BM114" s="46">
        <v>0</v>
      </c>
      <c r="BO114" s="98">
        <v>83</v>
      </c>
      <c r="BP114" s="98">
        <v>83</v>
      </c>
      <c r="BQ114" s="98">
        <v>0</v>
      </c>
      <c r="BR114" s="46">
        <v>0</v>
      </c>
      <c r="BS114" s="46">
        <v>0</v>
      </c>
      <c r="BT114" s="46">
        <v>0</v>
      </c>
      <c r="BU114" s="46">
        <v>0</v>
      </c>
      <c r="BV114" s="46">
        <v>0</v>
      </c>
      <c r="BY114" s="46">
        <v>0</v>
      </c>
      <c r="CA114" s="98">
        <v>88</v>
      </c>
      <c r="CB114" s="98">
        <v>88</v>
      </c>
      <c r="CC114" s="98">
        <v>0</v>
      </c>
      <c r="CD114" s="46">
        <v>0</v>
      </c>
      <c r="CE114" s="46">
        <v>0</v>
      </c>
      <c r="CF114" s="46">
        <v>0</v>
      </c>
      <c r="CG114" s="46">
        <v>0</v>
      </c>
      <c r="CH114" s="46">
        <v>0</v>
      </c>
      <c r="CK114" s="46">
        <v>0</v>
      </c>
      <c r="CM114" s="98">
        <v>93</v>
      </c>
      <c r="CN114" s="98">
        <v>93</v>
      </c>
      <c r="CO114" s="98">
        <v>0</v>
      </c>
      <c r="CP114" s="46">
        <v>0</v>
      </c>
      <c r="CQ114" s="46">
        <v>0</v>
      </c>
      <c r="CR114" s="46">
        <v>0</v>
      </c>
      <c r="CS114" s="46">
        <v>0</v>
      </c>
      <c r="CT114" s="46">
        <v>0</v>
      </c>
      <c r="CW114" s="46">
        <v>0</v>
      </c>
      <c r="CY114" s="98">
        <v>89.716044248397623</v>
      </c>
      <c r="CZ114" s="98">
        <v>89.716044248397623</v>
      </c>
      <c r="DA114" s="98">
        <v>0</v>
      </c>
      <c r="DB114" s="46">
        <v>0</v>
      </c>
      <c r="DC114" s="46">
        <v>0</v>
      </c>
      <c r="DD114" s="46">
        <v>0</v>
      </c>
      <c r="DE114" s="46">
        <v>0</v>
      </c>
      <c r="DF114" s="46">
        <v>0</v>
      </c>
      <c r="DI114" s="98">
        <v>0</v>
      </c>
      <c r="DJ114" s="98"/>
      <c r="DK114" s="98">
        <v>79.216044248397623</v>
      </c>
      <c r="DL114" s="46">
        <v>79.216044248397623</v>
      </c>
      <c r="DM114" s="46">
        <v>0</v>
      </c>
      <c r="DN114" s="46">
        <v>0</v>
      </c>
      <c r="DO114" s="46">
        <v>0</v>
      </c>
      <c r="DP114" s="46">
        <v>0</v>
      </c>
      <c r="DQ114" s="46">
        <v>0</v>
      </c>
      <c r="DR114" s="98">
        <v>0</v>
      </c>
      <c r="DS114" s="98"/>
      <c r="DU114" s="46">
        <v>0</v>
      </c>
      <c r="DW114" s="46">
        <v>98.658169290558533</v>
      </c>
      <c r="DX114" s="46">
        <v>98.658169290558533</v>
      </c>
      <c r="DY114" s="46">
        <v>0</v>
      </c>
      <c r="DZ114" s="46">
        <v>0</v>
      </c>
      <c r="EA114" s="46">
        <v>0</v>
      </c>
      <c r="EB114" s="46">
        <v>0</v>
      </c>
      <c r="EC114" s="46">
        <v>0</v>
      </c>
      <c r="ED114" s="46">
        <v>0</v>
      </c>
      <c r="EG114" s="46">
        <v>0</v>
      </c>
      <c r="EI114" s="46">
        <v>74.989963454634335</v>
      </c>
      <c r="EJ114" s="46">
        <v>74.989963454634335</v>
      </c>
      <c r="EK114" s="46">
        <v>0</v>
      </c>
      <c r="EL114" s="46">
        <v>0</v>
      </c>
      <c r="EM114" s="46">
        <v>0</v>
      </c>
      <c r="EN114" s="46">
        <v>0</v>
      </c>
      <c r="EO114" s="46">
        <v>0</v>
      </c>
      <c r="EP114" s="46">
        <v>0</v>
      </c>
      <c r="ES114" s="46">
        <v>0</v>
      </c>
      <c r="EU114" s="46">
        <v>125.75</v>
      </c>
      <c r="EV114" s="46">
        <v>125</v>
      </c>
      <c r="EW114" s="46">
        <v>0</v>
      </c>
      <c r="EX114" s="46">
        <v>0.75</v>
      </c>
      <c r="EY114" s="46">
        <v>0</v>
      </c>
      <c r="EZ114" s="46">
        <v>0</v>
      </c>
      <c r="FE114" s="46">
        <v>0</v>
      </c>
      <c r="FG114" s="46">
        <v>125.75</v>
      </c>
      <c r="FH114" s="46">
        <v>125</v>
      </c>
      <c r="FI114" s="47">
        <v>0</v>
      </c>
      <c r="FJ114" s="47">
        <v>0.75</v>
      </c>
      <c r="FK114" s="46">
        <v>0</v>
      </c>
      <c r="FL114" s="46">
        <v>0</v>
      </c>
      <c r="FQ114" s="46">
        <v>0</v>
      </c>
      <c r="FS114" s="46">
        <v>125.75</v>
      </c>
      <c r="FT114" s="46">
        <v>125</v>
      </c>
      <c r="FU114" s="46">
        <v>0</v>
      </c>
      <c r="FV114" s="46">
        <v>0.75</v>
      </c>
      <c r="FW114" s="46">
        <v>0</v>
      </c>
      <c r="FX114" s="46">
        <v>0</v>
      </c>
      <c r="GC114" s="46">
        <v>0</v>
      </c>
      <c r="GE114" s="46">
        <v>125.75</v>
      </c>
      <c r="GF114" s="46">
        <v>125</v>
      </c>
      <c r="GG114" s="46">
        <v>0</v>
      </c>
      <c r="GH114" s="46">
        <v>0.75</v>
      </c>
      <c r="GI114" s="46">
        <v>0</v>
      </c>
      <c r="GJ114" s="46">
        <v>0</v>
      </c>
      <c r="GO114" s="46">
        <v>379.67399007795893</v>
      </c>
      <c r="GP114" s="46">
        <v>379.67399007795893</v>
      </c>
      <c r="GQ114" s="46">
        <v>0</v>
      </c>
      <c r="GR114" s="46">
        <v>0</v>
      </c>
      <c r="GS114" s="46">
        <v>0</v>
      </c>
      <c r="GT114" s="46">
        <v>0</v>
      </c>
      <c r="GU114" s="46">
        <v>0</v>
      </c>
      <c r="GV114" s="46">
        <v>0</v>
      </c>
      <c r="GW114" s="46">
        <v>379.67399007795893</v>
      </c>
      <c r="HA114" s="46">
        <v>50</v>
      </c>
      <c r="HB114" s="46">
        <v>1800</v>
      </c>
      <c r="HC114" s="46">
        <v>1850</v>
      </c>
      <c r="HD114" s="46">
        <v>1470.3260099220411</v>
      </c>
      <c r="HE114" s="46">
        <v>117.00206975506958</v>
      </c>
      <c r="HI114" s="46">
        <v>377</v>
      </c>
      <c r="HJ114" s="46">
        <v>377</v>
      </c>
      <c r="HK114" s="46">
        <v>0</v>
      </c>
      <c r="HL114" s="46">
        <v>0</v>
      </c>
      <c r="HM114" s="46">
        <v>0</v>
      </c>
      <c r="HN114" s="46">
        <v>0</v>
      </c>
      <c r="HO114" s="46">
        <v>0</v>
      </c>
      <c r="HP114" s="46">
        <v>0</v>
      </c>
      <c r="HQ114" s="46">
        <v>377</v>
      </c>
      <c r="HR114" s="46">
        <v>0</v>
      </c>
      <c r="HS114" s="46">
        <v>1470.3260099220411</v>
      </c>
      <c r="HT114" s="46">
        <v>1093.3260099220411</v>
      </c>
      <c r="HU114" s="46">
        <v>95.743356632642488</v>
      </c>
      <c r="HY114" s="46">
        <v>342.58022124198811</v>
      </c>
      <c r="HZ114" s="46">
        <v>342.58022124198811</v>
      </c>
      <c r="IA114" s="46">
        <v>0</v>
      </c>
      <c r="IB114" s="46">
        <v>0</v>
      </c>
      <c r="IC114" s="46">
        <v>0</v>
      </c>
      <c r="ID114" s="46">
        <v>0</v>
      </c>
      <c r="IE114" s="46">
        <v>0</v>
      </c>
      <c r="IF114" s="46">
        <v>0</v>
      </c>
      <c r="IG114" s="46">
        <v>342.58022124198811</v>
      </c>
      <c r="IH114" s="46">
        <v>0</v>
      </c>
      <c r="II114" s="46">
        <v>1093.3260099220411</v>
      </c>
      <c r="IJ114" s="46">
        <v>750.74578868005301</v>
      </c>
      <c r="IK114" s="46">
        <v>65.743356632642488</v>
      </c>
      <c r="IO114" s="46">
        <v>500</v>
      </c>
      <c r="IP114" s="46">
        <v>500</v>
      </c>
      <c r="IQ114" s="46">
        <v>0</v>
      </c>
      <c r="IR114" s="46">
        <v>3</v>
      </c>
      <c r="IS114" s="46">
        <v>0</v>
      </c>
      <c r="IT114" s="46">
        <v>0</v>
      </c>
      <c r="IU114" s="46">
        <v>0</v>
      </c>
      <c r="IV114" s="46">
        <v>0</v>
      </c>
      <c r="IW114" s="46">
        <v>503</v>
      </c>
      <c r="IY114" s="46">
        <v>750.74578868005301</v>
      </c>
      <c r="IZ114" s="46">
        <v>247.74578868005301</v>
      </c>
      <c r="JA114" s="46">
        <v>14.776090776146303</v>
      </c>
      <c r="JD114" s="46">
        <v>500</v>
      </c>
      <c r="JE114" s="46">
        <v>500</v>
      </c>
      <c r="JF114" s="46">
        <v>0</v>
      </c>
      <c r="JG114" s="46">
        <v>3</v>
      </c>
      <c r="JH114" s="46">
        <v>0</v>
      </c>
      <c r="JI114" s="46" t="s">
        <v>1086</v>
      </c>
      <c r="JK114" s="46">
        <v>0</v>
      </c>
      <c r="JL114" s="46">
        <v>503</v>
      </c>
      <c r="JN114" s="46">
        <v>247.74578868005301</v>
      </c>
      <c r="JO114" s="46">
        <v>-255.25421131994699</v>
      </c>
      <c r="JP114" s="46">
        <v>-15.223909223853699</v>
      </c>
      <c r="JS114" s="46">
        <v>500</v>
      </c>
      <c r="JT114" s="46">
        <v>500</v>
      </c>
      <c r="JU114" s="46">
        <v>0</v>
      </c>
      <c r="JV114" s="46">
        <v>3</v>
      </c>
      <c r="JW114" s="46">
        <v>0</v>
      </c>
      <c r="KA114" s="46">
        <v>503</v>
      </c>
      <c r="KC114" s="46">
        <v>-255.25421131994699</v>
      </c>
      <c r="KD114" s="46">
        <v>-758.25421131994699</v>
      </c>
      <c r="KE114" s="46">
        <v>-45.223909223853695</v>
      </c>
      <c r="KH114" s="46">
        <v>0</v>
      </c>
      <c r="KI114" s="46">
        <v>0</v>
      </c>
      <c r="KJ114" s="46">
        <v>0</v>
      </c>
      <c r="KK114" s="46">
        <v>0</v>
      </c>
      <c r="KL114" s="46">
        <v>0</v>
      </c>
      <c r="KP114" s="46">
        <v>0</v>
      </c>
      <c r="KR114" s="46">
        <v>-758.25421131994699</v>
      </c>
      <c r="KS114" s="46">
        <v>-758.25421131994699</v>
      </c>
      <c r="KT114" s="46">
        <v>0</v>
      </c>
      <c r="KW114" s="46">
        <v>0</v>
      </c>
      <c r="KX114" s="46">
        <v>0</v>
      </c>
      <c r="KY114" s="46">
        <v>0</v>
      </c>
      <c r="KZ114" s="46">
        <v>0</v>
      </c>
      <c r="LA114" s="46">
        <v>0</v>
      </c>
      <c r="LE114" s="46">
        <v>0</v>
      </c>
      <c r="LG114" s="46">
        <v>-758.25421131994699</v>
      </c>
      <c r="LH114" s="46">
        <v>-758.25421131994699</v>
      </c>
      <c r="LI114" s="46">
        <v>0</v>
      </c>
      <c r="LL114" s="46">
        <v>379.67399007795893</v>
      </c>
      <c r="LM114" s="46">
        <v>377</v>
      </c>
      <c r="LN114" s="46">
        <v>342.58022124198811</v>
      </c>
      <c r="LO114" s="46">
        <v>503</v>
      </c>
      <c r="LP114" s="46">
        <v>503</v>
      </c>
      <c r="LQ114" s="46">
        <v>503</v>
      </c>
      <c r="LR114" s="46">
        <v>0</v>
      </c>
      <c r="LS114" s="46">
        <v>0</v>
      </c>
      <c r="LT114" s="46">
        <v>2608.254211319947</v>
      </c>
      <c r="LV114" s="46" t="s">
        <v>374</v>
      </c>
    </row>
    <row r="115" spans="1:334">
      <c r="A115" s="74">
        <v>310003704</v>
      </c>
      <c r="B115" s="74">
        <v>310003704</v>
      </c>
      <c r="C115" s="46" t="s">
        <v>223</v>
      </c>
      <c r="D115" s="98">
        <v>1241</v>
      </c>
      <c r="E115" s="98">
        <v>0</v>
      </c>
      <c r="F115" s="98"/>
      <c r="G115" s="98">
        <v>544.41719987193619</v>
      </c>
      <c r="H115" s="98">
        <v>544.41719987193619</v>
      </c>
      <c r="I115" s="98">
        <v>0</v>
      </c>
      <c r="J115" s="98">
        <v>0</v>
      </c>
      <c r="K115" s="98">
        <v>0</v>
      </c>
      <c r="L115" s="98">
        <v>0</v>
      </c>
      <c r="M115" s="98">
        <v>0</v>
      </c>
      <c r="N115" s="98">
        <v>0</v>
      </c>
      <c r="O115" s="98"/>
      <c r="P115" s="98"/>
      <c r="Q115" s="98">
        <v>3600</v>
      </c>
      <c r="R115" s="98"/>
      <c r="S115" s="98">
        <v>652.94566090135038</v>
      </c>
      <c r="T115" s="98">
        <v>652.94566090135038</v>
      </c>
      <c r="U115" s="98">
        <v>0</v>
      </c>
      <c r="V115" s="98">
        <v>0</v>
      </c>
      <c r="W115" s="98">
        <v>0</v>
      </c>
      <c r="X115" s="98">
        <v>0</v>
      </c>
      <c r="Y115" s="98">
        <v>0</v>
      </c>
      <c r="Z115" s="98">
        <v>0</v>
      </c>
      <c r="AA115" s="98"/>
      <c r="AB115" s="98"/>
      <c r="AC115" s="98">
        <v>0</v>
      </c>
      <c r="AD115" s="98"/>
      <c r="AE115" s="98">
        <v>542.83809130188217</v>
      </c>
      <c r="AF115" s="98">
        <v>542.83809130188217</v>
      </c>
      <c r="AG115" s="98">
        <v>0</v>
      </c>
      <c r="AH115" s="98">
        <v>0</v>
      </c>
      <c r="AI115" s="98">
        <v>0</v>
      </c>
      <c r="AJ115" s="98">
        <v>0</v>
      </c>
      <c r="AK115" s="98">
        <v>0</v>
      </c>
      <c r="AL115" s="98">
        <v>0</v>
      </c>
      <c r="AM115" s="98"/>
      <c r="AN115" s="98"/>
      <c r="AO115" s="98">
        <v>0</v>
      </c>
      <c r="AP115" s="98"/>
      <c r="AQ115" s="98">
        <v>560.92616814011785</v>
      </c>
      <c r="AR115" s="98">
        <v>560.92616814011785</v>
      </c>
      <c r="AS115" s="98">
        <v>0</v>
      </c>
      <c r="AT115" s="98">
        <v>0</v>
      </c>
      <c r="AU115" s="98">
        <v>0</v>
      </c>
      <c r="AV115" s="98">
        <v>0</v>
      </c>
      <c r="AW115" s="98">
        <v>0</v>
      </c>
      <c r="AX115" s="98">
        <v>0</v>
      </c>
      <c r="AY115" s="98"/>
      <c r="AZ115" s="98"/>
      <c r="BA115" s="98">
        <v>0</v>
      </c>
      <c r="BB115" s="98"/>
      <c r="BC115" s="98">
        <v>623</v>
      </c>
      <c r="BD115" s="98">
        <v>623</v>
      </c>
      <c r="BE115" s="98">
        <v>0</v>
      </c>
      <c r="BF115" s="98">
        <v>0</v>
      </c>
      <c r="BG115" s="98">
        <v>0</v>
      </c>
      <c r="BH115" s="98">
        <v>0</v>
      </c>
      <c r="BI115" s="98">
        <v>0</v>
      </c>
      <c r="BJ115" s="98">
        <v>0</v>
      </c>
      <c r="BK115" s="98"/>
      <c r="BL115" s="98"/>
      <c r="BM115" s="46">
        <v>0</v>
      </c>
      <c r="BO115" s="98">
        <v>646.85921842924324</v>
      </c>
      <c r="BP115" s="98">
        <v>646.85921842924324</v>
      </c>
      <c r="BQ115" s="98">
        <v>0</v>
      </c>
      <c r="BR115" s="46">
        <v>0</v>
      </c>
      <c r="BS115" s="46">
        <v>0</v>
      </c>
      <c r="BT115" s="46">
        <v>0</v>
      </c>
      <c r="BU115" s="46">
        <v>0</v>
      </c>
      <c r="BV115" s="46">
        <v>0</v>
      </c>
      <c r="BY115" s="46">
        <v>0</v>
      </c>
      <c r="CA115" s="98">
        <v>609.85921842924324</v>
      </c>
      <c r="CB115" s="98">
        <v>609.85921842924324</v>
      </c>
      <c r="CC115" s="98">
        <v>0</v>
      </c>
      <c r="CD115" s="46">
        <v>0</v>
      </c>
      <c r="CE115" s="46">
        <v>0</v>
      </c>
      <c r="CF115" s="46">
        <v>0</v>
      </c>
      <c r="CG115" s="46">
        <v>0</v>
      </c>
      <c r="CH115" s="46">
        <v>0</v>
      </c>
      <c r="CK115" s="46">
        <v>0</v>
      </c>
      <c r="CM115" s="98">
        <v>654</v>
      </c>
      <c r="CN115" s="98">
        <v>654</v>
      </c>
      <c r="CO115" s="98">
        <v>0</v>
      </c>
      <c r="CP115" s="46">
        <v>0</v>
      </c>
      <c r="CQ115" s="46">
        <v>0</v>
      </c>
      <c r="CR115" s="46">
        <v>0</v>
      </c>
      <c r="CS115" s="46">
        <v>0</v>
      </c>
      <c r="CT115" s="46">
        <v>0</v>
      </c>
      <c r="CW115" s="46">
        <v>600</v>
      </c>
      <c r="CY115" s="98">
        <v>90.678807876878238</v>
      </c>
      <c r="CZ115" s="98">
        <v>90.678807876878238</v>
      </c>
      <c r="DA115" s="98">
        <v>0</v>
      </c>
      <c r="DB115" s="46">
        <v>0</v>
      </c>
      <c r="DC115" s="46">
        <v>0</v>
      </c>
      <c r="DD115" s="46">
        <v>0</v>
      </c>
      <c r="DE115" s="46">
        <v>0</v>
      </c>
      <c r="DF115" s="46">
        <v>0</v>
      </c>
      <c r="DI115" s="98">
        <v>0</v>
      </c>
      <c r="DJ115" s="98"/>
      <c r="DK115" s="98">
        <v>112.67880787687824</v>
      </c>
      <c r="DL115" s="46">
        <v>112.67880787687824</v>
      </c>
      <c r="DM115" s="46">
        <v>0</v>
      </c>
      <c r="DN115" s="46">
        <v>0</v>
      </c>
      <c r="DO115" s="46">
        <v>0</v>
      </c>
      <c r="DP115" s="46">
        <v>0</v>
      </c>
      <c r="DQ115" s="46">
        <v>0</v>
      </c>
      <c r="DR115" s="98">
        <v>0</v>
      </c>
      <c r="DS115" s="98"/>
      <c r="DU115" s="46">
        <v>0</v>
      </c>
      <c r="DW115" s="46">
        <v>98.894114690680638</v>
      </c>
      <c r="DX115" s="46">
        <v>98.894114690680638</v>
      </c>
      <c r="DY115" s="46">
        <v>0</v>
      </c>
      <c r="DZ115" s="46">
        <v>0</v>
      </c>
      <c r="EA115" s="46">
        <v>0</v>
      </c>
      <c r="EB115" s="46">
        <v>0</v>
      </c>
      <c r="EC115" s="46">
        <v>0</v>
      </c>
      <c r="ED115" s="46">
        <v>0</v>
      </c>
      <c r="EG115" s="46">
        <v>0</v>
      </c>
      <c r="EI115" s="46">
        <v>103.14230893995408</v>
      </c>
      <c r="EJ115" s="46">
        <v>103.14230893995408</v>
      </c>
      <c r="EK115" s="46">
        <v>0</v>
      </c>
      <c r="EL115" s="46">
        <v>0</v>
      </c>
      <c r="EM115" s="46">
        <v>0</v>
      </c>
      <c r="EN115" s="46">
        <v>0</v>
      </c>
      <c r="EO115" s="46">
        <v>0</v>
      </c>
      <c r="EP115" s="46">
        <v>0</v>
      </c>
      <c r="ES115" s="46">
        <v>0</v>
      </c>
      <c r="EU115" s="46">
        <v>2266.5</v>
      </c>
      <c r="EV115" s="46">
        <v>2265.75</v>
      </c>
      <c r="EW115" s="46">
        <v>0</v>
      </c>
      <c r="EX115" s="46">
        <v>0.75</v>
      </c>
      <c r="EY115" s="46">
        <v>0</v>
      </c>
      <c r="EZ115" s="46">
        <v>0</v>
      </c>
      <c r="FE115" s="46">
        <v>0</v>
      </c>
      <c r="FG115" s="46">
        <v>2266.5</v>
      </c>
      <c r="FH115" s="46">
        <v>2265.75</v>
      </c>
      <c r="FI115" s="47">
        <v>0</v>
      </c>
      <c r="FJ115" s="47">
        <v>0.75</v>
      </c>
      <c r="FK115" s="46">
        <v>0</v>
      </c>
      <c r="FL115" s="46">
        <v>0</v>
      </c>
      <c r="FQ115" s="46">
        <v>0</v>
      </c>
      <c r="FS115" s="46">
        <v>2266.5</v>
      </c>
      <c r="FT115" s="46">
        <v>2265.75</v>
      </c>
      <c r="FU115" s="46">
        <v>0</v>
      </c>
      <c r="FV115" s="46">
        <v>0.75</v>
      </c>
      <c r="FW115" s="46">
        <v>0</v>
      </c>
      <c r="FX115" s="46">
        <v>0</v>
      </c>
      <c r="GC115" s="46">
        <v>0</v>
      </c>
      <c r="GE115" s="46">
        <v>2266.5</v>
      </c>
      <c r="GF115" s="46">
        <v>2265.75</v>
      </c>
      <c r="GG115" s="46">
        <v>0</v>
      </c>
      <c r="GH115" s="46">
        <v>0.75</v>
      </c>
      <c r="GI115" s="46">
        <v>0</v>
      </c>
      <c r="GJ115" s="46">
        <v>0</v>
      </c>
      <c r="GO115" s="46">
        <v>2301.1271202152866</v>
      </c>
      <c r="GP115" s="46">
        <v>2301.1271202152866</v>
      </c>
      <c r="GQ115" s="46">
        <v>0</v>
      </c>
      <c r="GR115" s="46">
        <v>0</v>
      </c>
      <c r="GS115" s="46">
        <v>0</v>
      </c>
      <c r="GT115" s="46">
        <v>0</v>
      </c>
      <c r="GU115" s="46">
        <v>0</v>
      </c>
      <c r="GV115" s="46">
        <v>0</v>
      </c>
      <c r="GW115" s="46">
        <v>2301.1271202152866</v>
      </c>
      <c r="HA115" s="46">
        <v>1241</v>
      </c>
      <c r="HB115" s="46">
        <v>3600</v>
      </c>
      <c r="HC115" s="46">
        <v>4841</v>
      </c>
      <c r="HD115" s="46">
        <v>2539.8728797847134</v>
      </c>
      <c r="HE115" s="46">
        <v>30.072870483594745</v>
      </c>
      <c r="HF115" s="46">
        <v>45392</v>
      </c>
      <c r="HG115" s="46">
        <v>45450</v>
      </c>
      <c r="HH115" s="46" t="s">
        <v>1212</v>
      </c>
      <c r="HI115" s="46">
        <v>2533.7184368584867</v>
      </c>
      <c r="HJ115" s="46">
        <v>2533.7184368584867</v>
      </c>
      <c r="HK115" s="46">
        <v>0</v>
      </c>
      <c r="HL115" s="46">
        <v>0</v>
      </c>
      <c r="HM115" s="46">
        <v>0</v>
      </c>
      <c r="HN115" s="46">
        <v>0</v>
      </c>
      <c r="HO115" s="46">
        <v>0</v>
      </c>
      <c r="HP115" s="46">
        <v>0</v>
      </c>
      <c r="HQ115" s="46">
        <v>2533.7184368584867</v>
      </c>
      <c r="HR115" s="46">
        <v>0</v>
      </c>
      <c r="HS115" s="46">
        <v>2539.8728797847134</v>
      </c>
      <c r="HT115" s="46">
        <v>6.1544429262266931</v>
      </c>
      <c r="HU115" s="46">
        <v>0.45544154538427506</v>
      </c>
      <c r="HV115" s="46">
        <v>45450</v>
      </c>
      <c r="HW115" s="46">
        <v>0</v>
      </c>
      <c r="HY115" s="46">
        <v>405.39403938439119</v>
      </c>
      <c r="HZ115" s="46">
        <v>405.39403938439119</v>
      </c>
      <c r="IA115" s="46">
        <v>0</v>
      </c>
      <c r="IB115" s="46">
        <v>0</v>
      </c>
      <c r="IC115" s="46">
        <v>0</v>
      </c>
      <c r="ID115" s="46">
        <v>0</v>
      </c>
      <c r="IE115" s="46">
        <v>0</v>
      </c>
      <c r="IF115" s="46">
        <v>0</v>
      </c>
      <c r="IG115" s="46">
        <v>405.39403938439119</v>
      </c>
      <c r="IH115" s="46">
        <v>600</v>
      </c>
      <c r="II115" s="46">
        <v>606.15444292622669</v>
      </c>
      <c r="IJ115" s="46">
        <v>200.7604035418355</v>
      </c>
      <c r="IK115" s="46">
        <v>14.856686386906359</v>
      </c>
      <c r="IO115" s="46">
        <v>9063</v>
      </c>
      <c r="IP115" s="46">
        <v>9063</v>
      </c>
      <c r="IQ115" s="46">
        <v>0</v>
      </c>
      <c r="IR115" s="46">
        <v>3</v>
      </c>
      <c r="IS115" s="46">
        <v>0</v>
      </c>
      <c r="IT115" s="46">
        <v>0</v>
      </c>
      <c r="IU115" s="46">
        <v>0</v>
      </c>
      <c r="IV115" s="46">
        <v>0</v>
      </c>
      <c r="IW115" s="46">
        <v>9066</v>
      </c>
      <c r="IY115" s="46">
        <v>200.7604035418355</v>
      </c>
      <c r="IZ115" s="46">
        <v>-8865.2395964581647</v>
      </c>
      <c r="JA115" s="46">
        <v>-29.335670405222253</v>
      </c>
      <c r="JD115" s="46">
        <v>4199</v>
      </c>
      <c r="JE115" s="46">
        <v>4199</v>
      </c>
      <c r="JF115" s="46">
        <v>0</v>
      </c>
      <c r="JG115" s="46">
        <v>3</v>
      </c>
      <c r="JH115" s="46">
        <v>0</v>
      </c>
      <c r="JI115" s="46" t="s">
        <v>1086</v>
      </c>
      <c r="JK115" s="46">
        <v>0</v>
      </c>
      <c r="JL115" s="46">
        <v>4202</v>
      </c>
      <c r="JN115" s="46">
        <v>-8865.2395964581647</v>
      </c>
      <c r="JO115" s="46">
        <v>-13067.239596458165</v>
      </c>
      <c r="JP115" s="46">
        <v>-93.293000450677042</v>
      </c>
      <c r="JS115" s="46">
        <v>4095</v>
      </c>
      <c r="JT115" s="46">
        <v>4095</v>
      </c>
      <c r="JU115" s="46">
        <v>0</v>
      </c>
      <c r="JV115" s="46">
        <v>3</v>
      </c>
      <c r="JW115" s="46">
        <v>0</v>
      </c>
      <c r="KA115" s="46">
        <v>4098</v>
      </c>
      <c r="KC115" s="46">
        <v>-13067.239596458165</v>
      </c>
      <c r="KD115" s="46">
        <v>-17165.239596458166</v>
      </c>
      <c r="KE115" s="46">
        <v>-125.66061197992801</v>
      </c>
      <c r="KH115" s="46">
        <v>0</v>
      </c>
      <c r="KI115" s="46">
        <v>0</v>
      </c>
      <c r="KJ115" s="46">
        <v>0</v>
      </c>
      <c r="KK115" s="46">
        <v>0</v>
      </c>
      <c r="KL115" s="46">
        <v>0</v>
      </c>
      <c r="KP115" s="46">
        <v>0</v>
      </c>
      <c r="KR115" s="46">
        <v>-17165.239596458166</v>
      </c>
      <c r="KS115" s="46">
        <v>-17165.239596458166</v>
      </c>
      <c r="KT115" s="46">
        <v>0</v>
      </c>
      <c r="KW115" s="46">
        <v>0</v>
      </c>
      <c r="KX115" s="46">
        <v>0</v>
      </c>
      <c r="KY115" s="46">
        <v>0</v>
      </c>
      <c r="KZ115" s="46">
        <v>0</v>
      </c>
      <c r="LA115" s="46">
        <v>0</v>
      </c>
      <c r="LE115" s="46">
        <v>0</v>
      </c>
      <c r="LG115" s="46">
        <v>-17165.239596458166</v>
      </c>
      <c r="LH115" s="46">
        <v>-17165.239596458166</v>
      </c>
      <c r="LI115" s="46">
        <v>0</v>
      </c>
      <c r="LL115" s="46">
        <v>2301.1271202152866</v>
      </c>
      <c r="LM115" s="46">
        <v>2533.7184368584867</v>
      </c>
      <c r="LN115" s="46">
        <v>405.39403938439119</v>
      </c>
      <c r="LO115" s="46">
        <v>9066</v>
      </c>
      <c r="LP115" s="46">
        <v>4202</v>
      </c>
      <c r="LQ115" s="46">
        <v>4098</v>
      </c>
      <c r="LR115" s="46">
        <v>0</v>
      </c>
      <c r="LS115" s="46">
        <v>0</v>
      </c>
      <c r="LT115" s="46">
        <v>22606.239596458166</v>
      </c>
      <c r="LV115" s="46" t="s">
        <v>374</v>
      </c>
    </row>
    <row r="116" spans="1:334">
      <c r="A116" s="74" t="s">
        <v>143</v>
      </c>
      <c r="B116" s="74">
        <v>400</v>
      </c>
      <c r="C116" s="46" t="s">
        <v>1213</v>
      </c>
      <c r="D116" s="98">
        <v>3107</v>
      </c>
      <c r="E116" s="98">
        <v>0</v>
      </c>
      <c r="F116" s="98">
        <v>0</v>
      </c>
      <c r="G116" s="98">
        <v>1456.6473549806024</v>
      </c>
      <c r="H116" s="98">
        <v>1396.6473549806024</v>
      </c>
      <c r="I116" s="98">
        <v>0</v>
      </c>
      <c r="J116" s="98">
        <v>0</v>
      </c>
      <c r="K116" s="98">
        <v>0</v>
      </c>
      <c r="L116" s="98">
        <v>0</v>
      </c>
      <c r="M116" s="98">
        <v>0</v>
      </c>
      <c r="N116" s="98">
        <v>60</v>
      </c>
      <c r="O116" s="98">
        <v>0</v>
      </c>
      <c r="P116" s="98">
        <v>0</v>
      </c>
      <c r="Q116" s="98">
        <v>13203</v>
      </c>
      <c r="R116" s="98">
        <v>0</v>
      </c>
      <c r="S116" s="98">
        <v>3020.8073584119552</v>
      </c>
      <c r="T116" s="98">
        <v>1780.8073584119547</v>
      </c>
      <c r="U116" s="98">
        <v>0</v>
      </c>
      <c r="V116" s="98">
        <v>0</v>
      </c>
      <c r="W116" s="98">
        <v>0</v>
      </c>
      <c r="X116" s="98">
        <v>1240</v>
      </c>
      <c r="Y116" s="98">
        <v>0</v>
      </c>
      <c r="Z116" s="98">
        <v>0</v>
      </c>
      <c r="AA116" s="98">
        <v>0</v>
      </c>
      <c r="AB116" s="98">
        <v>0</v>
      </c>
      <c r="AC116" s="98">
        <v>0</v>
      </c>
      <c r="AD116" s="98">
        <v>0</v>
      </c>
      <c r="AE116" s="98">
        <v>1454.121016748988</v>
      </c>
      <c r="AF116" s="98">
        <v>1403.121016748988</v>
      </c>
      <c r="AG116" s="98">
        <v>0</v>
      </c>
      <c r="AH116" s="98">
        <v>0</v>
      </c>
      <c r="AI116" s="98">
        <v>51</v>
      </c>
      <c r="AJ116" s="98">
        <v>0</v>
      </c>
      <c r="AK116" s="98">
        <v>0</v>
      </c>
      <c r="AL116" s="98">
        <v>0</v>
      </c>
      <c r="AM116" s="98">
        <v>0</v>
      </c>
      <c r="AN116" s="98">
        <v>0</v>
      </c>
      <c r="AO116" s="98">
        <v>0</v>
      </c>
      <c r="AP116" s="98">
        <v>0</v>
      </c>
      <c r="AQ116" s="98">
        <v>1770.2345934755842</v>
      </c>
      <c r="AR116" s="98">
        <v>1481.2345934755842</v>
      </c>
      <c r="AS116" s="98">
        <v>0</v>
      </c>
      <c r="AT116" s="98">
        <v>0</v>
      </c>
      <c r="AU116" s="98">
        <v>289</v>
      </c>
      <c r="AV116" s="98">
        <v>0</v>
      </c>
      <c r="AW116" s="98">
        <v>0</v>
      </c>
      <c r="AX116" s="98">
        <v>0</v>
      </c>
      <c r="AY116" s="98">
        <v>0</v>
      </c>
      <c r="AZ116" s="98">
        <v>0</v>
      </c>
      <c r="BA116" s="98">
        <v>0</v>
      </c>
      <c r="BB116" s="98">
        <v>0</v>
      </c>
      <c r="BC116" s="98">
        <v>1695.1313067395633</v>
      </c>
      <c r="BD116" s="98">
        <v>1680.1313067395633</v>
      </c>
      <c r="BE116" s="98">
        <v>0</v>
      </c>
      <c r="BF116" s="98">
        <v>0</v>
      </c>
      <c r="BG116" s="98">
        <v>0</v>
      </c>
      <c r="BH116" s="98">
        <v>0</v>
      </c>
      <c r="BI116" s="98">
        <v>0</v>
      </c>
      <c r="BJ116" s="98">
        <v>15</v>
      </c>
      <c r="BK116" s="98">
        <v>0</v>
      </c>
      <c r="BL116" s="98">
        <v>0</v>
      </c>
      <c r="BM116" s="46">
        <v>0</v>
      </c>
      <c r="BN116" s="46">
        <v>0</v>
      </c>
      <c r="BO116" s="98">
        <v>1656.1776138597047</v>
      </c>
      <c r="BP116" s="98">
        <v>1636.1776138597047</v>
      </c>
      <c r="BQ116" s="98">
        <v>0</v>
      </c>
      <c r="BR116" s="46">
        <v>0</v>
      </c>
      <c r="BS116" s="46">
        <v>0</v>
      </c>
      <c r="BT116" s="46">
        <v>0</v>
      </c>
      <c r="BU116" s="46">
        <v>0</v>
      </c>
      <c r="BV116" s="46">
        <v>20</v>
      </c>
      <c r="BW116" s="46">
        <v>0</v>
      </c>
      <c r="BX116" s="46">
        <v>0</v>
      </c>
      <c r="BY116" s="46">
        <v>0</v>
      </c>
      <c r="BZ116" s="46">
        <v>0</v>
      </c>
      <c r="CA116" s="98">
        <v>1559.3023396536366</v>
      </c>
      <c r="CB116" s="98">
        <v>1559.3023396536366</v>
      </c>
      <c r="CC116" s="98">
        <v>0</v>
      </c>
      <c r="CD116" s="46">
        <v>0</v>
      </c>
      <c r="CE116" s="46">
        <v>0</v>
      </c>
      <c r="CF116" s="46">
        <v>0</v>
      </c>
      <c r="CG116" s="46">
        <v>0</v>
      </c>
      <c r="CH116" s="46">
        <v>0</v>
      </c>
      <c r="CI116" s="46">
        <v>0</v>
      </c>
      <c r="CJ116" s="46">
        <v>0</v>
      </c>
      <c r="CK116" s="46">
        <v>0</v>
      </c>
      <c r="CL116" s="46">
        <v>0</v>
      </c>
      <c r="CM116" s="98">
        <v>1707.6302099152913</v>
      </c>
      <c r="CN116" s="98">
        <v>1707.6302099152913</v>
      </c>
      <c r="CO116" s="98">
        <v>0</v>
      </c>
      <c r="CP116" s="46">
        <v>0</v>
      </c>
      <c r="CQ116" s="46">
        <v>0</v>
      </c>
      <c r="CR116" s="46">
        <v>0</v>
      </c>
      <c r="CS116" s="46">
        <v>0</v>
      </c>
      <c r="CT116" s="46">
        <v>0</v>
      </c>
      <c r="CU116" s="46">
        <v>0</v>
      </c>
      <c r="CV116" s="46">
        <v>0</v>
      </c>
      <c r="CW116" s="46">
        <v>1800</v>
      </c>
      <c r="CX116" s="46">
        <v>0</v>
      </c>
      <c r="CY116" s="98">
        <v>563.90476190476193</v>
      </c>
      <c r="CZ116" s="98">
        <v>548.90476190476193</v>
      </c>
      <c r="DA116" s="98">
        <v>0</v>
      </c>
      <c r="DB116" s="46">
        <v>0</v>
      </c>
      <c r="DC116" s="46">
        <v>0</v>
      </c>
      <c r="DD116" s="46">
        <v>0</v>
      </c>
      <c r="DE116" s="46">
        <v>0</v>
      </c>
      <c r="DF116" s="46">
        <v>15</v>
      </c>
      <c r="DG116" s="46">
        <v>0</v>
      </c>
      <c r="DH116" s="46">
        <v>0</v>
      </c>
      <c r="DI116" s="98">
        <v>0</v>
      </c>
      <c r="DJ116" s="98">
        <v>0</v>
      </c>
      <c r="DK116" s="98">
        <v>600.40476190476193</v>
      </c>
      <c r="DL116" s="46">
        <v>585.40476190476193</v>
      </c>
      <c r="DM116" s="46">
        <v>0</v>
      </c>
      <c r="DN116" s="46">
        <v>0</v>
      </c>
      <c r="DO116" s="46">
        <v>0</v>
      </c>
      <c r="DP116" s="46">
        <v>0</v>
      </c>
      <c r="DQ116" s="46">
        <v>0</v>
      </c>
      <c r="DR116" s="98">
        <v>15</v>
      </c>
      <c r="DS116" s="98">
        <v>0</v>
      </c>
      <c r="DT116" s="46">
        <v>0</v>
      </c>
      <c r="DU116" s="46">
        <v>0</v>
      </c>
      <c r="DV116" s="46">
        <v>0</v>
      </c>
      <c r="DW116" s="46">
        <v>632.80952380952385</v>
      </c>
      <c r="DX116" s="46">
        <v>617.80952380952385</v>
      </c>
      <c r="DY116" s="46">
        <v>0</v>
      </c>
      <c r="DZ116" s="46">
        <v>0</v>
      </c>
      <c r="EA116" s="46">
        <v>0</v>
      </c>
      <c r="EB116" s="46">
        <v>0</v>
      </c>
      <c r="EC116" s="46">
        <v>0</v>
      </c>
      <c r="ED116" s="46">
        <v>15</v>
      </c>
      <c r="EE116" s="46">
        <v>0</v>
      </c>
      <c r="EF116" s="46">
        <v>0</v>
      </c>
      <c r="EG116" s="46">
        <v>0</v>
      </c>
      <c r="EH116" s="46">
        <v>0</v>
      </c>
      <c r="EI116" s="46">
        <v>571.40476190476193</v>
      </c>
      <c r="EJ116" s="46">
        <v>556.40476190476193</v>
      </c>
      <c r="EK116" s="46">
        <v>0</v>
      </c>
      <c r="EL116" s="46">
        <v>0</v>
      </c>
      <c r="EM116" s="46">
        <v>0</v>
      </c>
      <c r="EN116" s="46">
        <v>0</v>
      </c>
      <c r="EO116" s="46">
        <v>0</v>
      </c>
      <c r="EP116" s="46">
        <v>15</v>
      </c>
      <c r="EQ116" s="46">
        <v>0</v>
      </c>
      <c r="ER116" s="46">
        <v>0</v>
      </c>
      <c r="ES116" s="46">
        <v>0</v>
      </c>
      <c r="ET116" s="46">
        <v>0</v>
      </c>
      <c r="EU116" s="46">
        <v>5153</v>
      </c>
      <c r="EV116" s="46">
        <v>4866.75</v>
      </c>
      <c r="EW116" s="46">
        <v>284.75</v>
      </c>
      <c r="EX116" s="46">
        <v>1.5</v>
      </c>
      <c r="EY116" s="46">
        <v>0</v>
      </c>
      <c r="EZ116" s="46">
        <v>0</v>
      </c>
      <c r="FA116" s="46">
        <v>0</v>
      </c>
      <c r="FB116" s="46">
        <v>0</v>
      </c>
      <c r="FC116" s="46">
        <v>0</v>
      </c>
      <c r="FD116" s="46">
        <v>0</v>
      </c>
      <c r="FE116" s="46">
        <v>0</v>
      </c>
      <c r="FF116" s="46">
        <v>0</v>
      </c>
      <c r="FG116" s="46">
        <v>5153</v>
      </c>
      <c r="FH116" s="46">
        <v>4866.75</v>
      </c>
      <c r="FI116" s="47">
        <v>284.75</v>
      </c>
      <c r="FJ116" s="47">
        <v>1.5</v>
      </c>
      <c r="FK116" s="46">
        <v>0</v>
      </c>
      <c r="FL116" s="46">
        <v>0</v>
      </c>
      <c r="FM116" s="46">
        <v>0</v>
      </c>
      <c r="FN116" s="46">
        <v>0</v>
      </c>
      <c r="FO116" s="46">
        <v>0</v>
      </c>
      <c r="FP116" s="46">
        <v>0</v>
      </c>
      <c r="FQ116" s="46">
        <v>0</v>
      </c>
      <c r="FR116" s="46">
        <v>0</v>
      </c>
      <c r="FS116" s="46">
        <v>5153</v>
      </c>
      <c r="FT116" s="46">
        <v>4866.75</v>
      </c>
      <c r="FU116" s="46">
        <v>284.75</v>
      </c>
      <c r="FV116" s="46">
        <v>1.5</v>
      </c>
      <c r="FW116" s="46">
        <v>0</v>
      </c>
      <c r="FX116" s="46">
        <v>0</v>
      </c>
      <c r="FY116" s="46">
        <v>0</v>
      </c>
      <c r="FZ116" s="46">
        <v>0</v>
      </c>
      <c r="GA116" s="46">
        <v>0</v>
      </c>
      <c r="GB116" s="46">
        <v>0</v>
      </c>
      <c r="GC116" s="46">
        <v>0</v>
      </c>
      <c r="GD116" s="46">
        <v>0</v>
      </c>
      <c r="GE116" s="46">
        <v>5153</v>
      </c>
      <c r="GF116" s="46">
        <v>4866.75</v>
      </c>
      <c r="GG116" s="46">
        <v>284.75</v>
      </c>
      <c r="GH116" s="46">
        <v>1.5</v>
      </c>
      <c r="GI116" s="46">
        <v>0</v>
      </c>
      <c r="GJ116" s="46">
        <v>0</v>
      </c>
      <c r="GK116" s="46">
        <v>0</v>
      </c>
      <c r="GL116" s="46">
        <v>0</v>
      </c>
      <c r="GM116" s="46">
        <v>0</v>
      </c>
      <c r="GO116" s="46">
        <v>6061.8103236171291</v>
      </c>
      <c r="GP116" s="46">
        <v>6061.8103236171291</v>
      </c>
      <c r="GQ116" s="46">
        <v>0</v>
      </c>
      <c r="GR116" s="46">
        <v>0</v>
      </c>
      <c r="GS116" s="46">
        <v>340</v>
      </c>
      <c r="GT116" s="46">
        <v>1240</v>
      </c>
      <c r="GU116" s="46">
        <v>0</v>
      </c>
      <c r="GV116" s="46">
        <v>60</v>
      </c>
      <c r="GW116" s="46">
        <v>7701.8103236171291</v>
      </c>
      <c r="GX116" s="46">
        <v>0</v>
      </c>
      <c r="GY116" s="46">
        <v>0</v>
      </c>
      <c r="GZ116" s="46">
        <v>0</v>
      </c>
      <c r="HA116" s="46">
        <v>3107</v>
      </c>
      <c r="HB116" s="46">
        <v>13203</v>
      </c>
      <c r="HC116" s="46">
        <v>16310</v>
      </c>
      <c r="HD116" s="46">
        <v>8608.1896763828699</v>
      </c>
      <c r="HE116" s="46">
        <v>39.020288313071035</v>
      </c>
      <c r="HI116" s="46">
        <v>6583.2414701681955</v>
      </c>
      <c r="HJ116" s="46">
        <v>6583.2414701681955</v>
      </c>
      <c r="HK116" s="46">
        <v>0</v>
      </c>
      <c r="HL116" s="46">
        <v>0</v>
      </c>
      <c r="HM116" s="46">
        <v>0</v>
      </c>
      <c r="HN116" s="46">
        <v>0</v>
      </c>
      <c r="HO116" s="46">
        <v>0</v>
      </c>
      <c r="HP116" s="46">
        <v>35</v>
      </c>
      <c r="HQ116" s="46">
        <v>6618.2414701681955</v>
      </c>
      <c r="HR116" s="46">
        <v>0</v>
      </c>
      <c r="HS116" s="46">
        <v>8608.1896763828699</v>
      </c>
      <c r="HT116" s="46">
        <v>1989.9482062146747</v>
      </c>
      <c r="HU116" s="46">
        <v>27.004452183153866</v>
      </c>
      <c r="HY116" s="46">
        <v>2308.5238095238096</v>
      </c>
      <c r="HZ116" s="46">
        <v>2308.5238095238096</v>
      </c>
      <c r="IA116" s="46">
        <v>0</v>
      </c>
      <c r="IB116" s="46">
        <v>0</v>
      </c>
      <c r="IC116" s="46">
        <v>0</v>
      </c>
      <c r="ID116" s="46">
        <v>0</v>
      </c>
      <c r="IE116" s="46">
        <v>0</v>
      </c>
      <c r="IF116" s="46">
        <v>60</v>
      </c>
      <c r="IG116" s="46">
        <v>2368.5238095238096</v>
      </c>
      <c r="IH116" s="46">
        <v>1800</v>
      </c>
      <c r="II116" s="46">
        <v>3789.9482062146749</v>
      </c>
      <c r="IJ116" s="46">
        <v>1421.4243966908653</v>
      </c>
      <c r="IK116" s="46">
        <v>18.003927901953098</v>
      </c>
      <c r="IO116" s="46">
        <v>20606</v>
      </c>
      <c r="IP116" s="46">
        <v>19467</v>
      </c>
      <c r="IQ116" s="46">
        <v>1139</v>
      </c>
      <c r="IR116" s="46">
        <v>6</v>
      </c>
      <c r="IS116" s="46">
        <v>0</v>
      </c>
      <c r="IT116" s="46">
        <v>0</v>
      </c>
      <c r="IU116" s="46">
        <v>0</v>
      </c>
      <c r="IV116" s="46">
        <v>0</v>
      </c>
      <c r="IW116" s="46">
        <v>20612</v>
      </c>
      <c r="IX116" s="46">
        <v>0</v>
      </c>
      <c r="IY116" s="46">
        <v>1421.4243966908653</v>
      </c>
      <c r="IZ116" s="46">
        <v>-19190.575603309135</v>
      </c>
      <c r="JA116" s="46">
        <v>-27.931169614752282</v>
      </c>
      <c r="JD116" s="46">
        <v>10187</v>
      </c>
      <c r="JE116" s="46">
        <v>9528</v>
      </c>
      <c r="JF116" s="46">
        <v>659</v>
      </c>
      <c r="JG116" s="46">
        <v>6</v>
      </c>
      <c r="JH116" s="46">
        <v>0</v>
      </c>
      <c r="JI116" s="46">
        <v>0</v>
      </c>
      <c r="JJ116" s="46">
        <v>0</v>
      </c>
      <c r="JK116" s="46">
        <v>15</v>
      </c>
      <c r="JL116" s="46">
        <v>10208</v>
      </c>
      <c r="JM116" s="46">
        <v>0</v>
      </c>
      <c r="JN116" s="46">
        <v>-19190.575603309135</v>
      </c>
      <c r="JO116" s="46">
        <v>-29398.575603309135</v>
      </c>
      <c r="JP116" s="46">
        <v>-86.398635197812894</v>
      </c>
      <c r="JS116" s="46">
        <v>9825</v>
      </c>
      <c r="JT116" s="46">
        <v>9149</v>
      </c>
      <c r="JU116" s="46">
        <v>676</v>
      </c>
      <c r="JV116" s="46">
        <v>6</v>
      </c>
      <c r="JW116" s="46">
        <v>0</v>
      </c>
      <c r="JX116" s="46">
        <v>0</v>
      </c>
      <c r="JY116" s="46">
        <v>0</v>
      </c>
      <c r="JZ116" s="46">
        <v>0</v>
      </c>
      <c r="KA116" s="46">
        <v>9831</v>
      </c>
      <c r="KB116" s="46">
        <v>0</v>
      </c>
      <c r="KC116" s="46">
        <v>-29398.575603309135</v>
      </c>
      <c r="KD116" s="46">
        <v>-39229.575603309138</v>
      </c>
      <c r="KE116" s="46">
        <v>-119.7118571965491</v>
      </c>
      <c r="KH116" s="46">
        <v>0</v>
      </c>
      <c r="KI116" s="46">
        <v>0</v>
      </c>
      <c r="KJ116" s="46">
        <v>0</v>
      </c>
      <c r="KK116" s="46">
        <v>0</v>
      </c>
      <c r="KL116" s="46">
        <v>0</v>
      </c>
      <c r="KM116" s="46">
        <v>0</v>
      </c>
      <c r="KN116" s="46">
        <v>0</v>
      </c>
      <c r="KO116" s="46">
        <v>0</v>
      </c>
      <c r="KP116" s="46">
        <v>0</v>
      </c>
      <c r="KQ116" s="46">
        <v>0</v>
      </c>
      <c r="KR116" s="46">
        <v>-39229.575603309138</v>
      </c>
      <c r="KS116" s="46">
        <v>-39229.575603309138</v>
      </c>
      <c r="KT116" s="46">
        <v>0</v>
      </c>
      <c r="KW116" s="46">
        <v>0</v>
      </c>
      <c r="KX116" s="46">
        <v>0</v>
      </c>
      <c r="KY116" s="46">
        <v>0</v>
      </c>
      <c r="KZ116" s="46">
        <v>0</v>
      </c>
      <c r="LA116" s="46">
        <v>0</v>
      </c>
      <c r="LB116" s="46">
        <v>0</v>
      </c>
      <c r="LC116" s="46">
        <v>0</v>
      </c>
      <c r="LD116" s="46">
        <v>0</v>
      </c>
      <c r="LE116" s="46">
        <v>0</v>
      </c>
      <c r="LF116" s="46">
        <v>0</v>
      </c>
      <c r="LG116" s="46">
        <v>-39229.575603309138</v>
      </c>
      <c r="LH116" s="46">
        <v>-39229.575603309138</v>
      </c>
      <c r="LI116" s="46">
        <v>0</v>
      </c>
      <c r="LL116" s="46">
        <v>7701.8103236171291</v>
      </c>
      <c r="LM116" s="46">
        <v>6618.2414701681955</v>
      </c>
      <c r="LN116" s="46">
        <v>2368.5238095238096</v>
      </c>
      <c r="LO116" s="46">
        <v>20612</v>
      </c>
      <c r="LP116" s="46">
        <v>10208</v>
      </c>
      <c r="LQ116" s="46">
        <v>9831</v>
      </c>
      <c r="LR116" s="46">
        <v>0</v>
      </c>
      <c r="LS116" s="46">
        <v>0</v>
      </c>
      <c r="LT116" s="46">
        <v>57339.575603309131</v>
      </c>
    </row>
    <row r="117" spans="1:334">
      <c r="A117" s="74">
        <v>310003711</v>
      </c>
      <c r="B117" s="74">
        <v>310003711</v>
      </c>
      <c r="C117" s="46" t="s">
        <v>380</v>
      </c>
      <c r="D117" s="98">
        <v>42900</v>
      </c>
      <c r="E117" s="98">
        <v>0</v>
      </c>
      <c r="F117" s="98"/>
      <c r="G117" s="98">
        <v>14549.714750210207</v>
      </c>
      <c r="H117" s="98">
        <v>1073.0999999999999</v>
      </c>
      <c r="I117" s="98">
        <v>7932.6147502102067</v>
      </c>
      <c r="J117" s="98">
        <v>5544</v>
      </c>
      <c r="K117" s="98">
        <v>0</v>
      </c>
      <c r="L117" s="98">
        <v>0</v>
      </c>
      <c r="M117" s="98">
        <v>0</v>
      </c>
      <c r="N117" s="98">
        <v>0</v>
      </c>
      <c r="O117" s="98"/>
      <c r="P117" s="98"/>
      <c r="Q117" s="98">
        <v>0</v>
      </c>
      <c r="R117" s="98"/>
      <c r="S117" s="98">
        <v>13757.714750210207</v>
      </c>
      <c r="T117" s="98">
        <v>1073.0999999999999</v>
      </c>
      <c r="U117" s="98">
        <v>7932.6147502102067</v>
      </c>
      <c r="V117" s="98">
        <v>4752</v>
      </c>
      <c r="W117" s="98">
        <v>0</v>
      </c>
      <c r="X117" s="98">
        <v>0</v>
      </c>
      <c r="Y117" s="98">
        <v>0</v>
      </c>
      <c r="Z117" s="98">
        <v>0</v>
      </c>
      <c r="AA117" s="98"/>
      <c r="AB117" s="98"/>
      <c r="AC117" s="98">
        <v>0</v>
      </c>
      <c r="AD117" s="98"/>
      <c r="AE117" s="98">
        <v>20469.329044117643</v>
      </c>
      <c r="AF117" s="98">
        <v>715.40000000000009</v>
      </c>
      <c r="AG117" s="98">
        <v>7657.9290441176436</v>
      </c>
      <c r="AH117" s="98">
        <v>12096</v>
      </c>
      <c r="AI117" s="98">
        <v>0</v>
      </c>
      <c r="AJ117" s="98">
        <v>0</v>
      </c>
      <c r="AK117" s="98">
        <v>0</v>
      </c>
      <c r="AL117" s="98">
        <v>0</v>
      </c>
      <c r="AM117" s="98"/>
      <c r="AN117" s="98"/>
      <c r="AO117" s="98">
        <v>72321.42857142858</v>
      </c>
      <c r="AP117" s="98"/>
      <c r="AQ117" s="98">
        <v>12719.957631932519</v>
      </c>
      <c r="AR117" s="98">
        <v>715.40000000000009</v>
      </c>
      <c r="AS117" s="98">
        <v>7108.5576319325182</v>
      </c>
      <c r="AT117" s="98">
        <v>4896</v>
      </c>
      <c r="AU117" s="98">
        <v>0</v>
      </c>
      <c r="AV117" s="98">
        <v>0</v>
      </c>
      <c r="AW117" s="98">
        <v>0</v>
      </c>
      <c r="AX117" s="98">
        <v>0</v>
      </c>
      <c r="AY117" s="98"/>
      <c r="AZ117" s="98"/>
      <c r="BA117" s="98">
        <v>0</v>
      </c>
      <c r="BB117" s="98"/>
      <c r="BC117" s="98">
        <v>16702.04304756393</v>
      </c>
      <c r="BD117" s="98">
        <v>1080</v>
      </c>
      <c r="BE117" s="98">
        <v>7122.0430475639287</v>
      </c>
      <c r="BF117" s="98">
        <v>8500</v>
      </c>
      <c r="BG117" s="98">
        <v>0</v>
      </c>
      <c r="BH117" s="98">
        <v>0</v>
      </c>
      <c r="BI117" s="98">
        <v>0</v>
      </c>
      <c r="BJ117" s="98">
        <v>0</v>
      </c>
      <c r="BK117" s="98"/>
      <c r="BL117" s="98"/>
      <c r="BM117" s="46">
        <v>0</v>
      </c>
      <c r="BO117" s="98">
        <v>15789.458875512995</v>
      </c>
      <c r="BP117" s="98">
        <v>576</v>
      </c>
      <c r="BQ117" s="98">
        <v>6713.4588755129944</v>
      </c>
      <c r="BR117" s="46">
        <v>8500</v>
      </c>
      <c r="BS117" s="46">
        <v>0</v>
      </c>
      <c r="BT117" s="46">
        <v>0</v>
      </c>
      <c r="BU117" s="46">
        <v>0</v>
      </c>
      <c r="BV117" s="46">
        <v>0</v>
      </c>
      <c r="BY117" s="46">
        <v>0</v>
      </c>
      <c r="CA117" s="98">
        <v>16198.04304756393</v>
      </c>
      <c r="CB117" s="98">
        <v>576</v>
      </c>
      <c r="CC117" s="98">
        <v>7122.0430475639287</v>
      </c>
      <c r="CD117" s="46">
        <v>8500</v>
      </c>
      <c r="CE117" s="46">
        <v>0</v>
      </c>
      <c r="CF117" s="46">
        <v>0</v>
      </c>
      <c r="CG117" s="46">
        <v>0</v>
      </c>
      <c r="CH117" s="46">
        <v>0</v>
      </c>
      <c r="CK117" s="46">
        <v>66964.285714285725</v>
      </c>
      <c r="CM117" s="98">
        <v>15789.458875512995</v>
      </c>
      <c r="CN117" s="98">
        <v>576</v>
      </c>
      <c r="CO117" s="98">
        <v>6713.4588755129944</v>
      </c>
      <c r="CP117" s="46">
        <v>8500</v>
      </c>
      <c r="CQ117" s="46">
        <v>0</v>
      </c>
      <c r="CR117" s="46">
        <v>0</v>
      </c>
      <c r="CS117" s="46">
        <v>0</v>
      </c>
      <c r="CT117" s="46">
        <v>0</v>
      </c>
      <c r="CW117" s="46">
        <v>57500</v>
      </c>
      <c r="CY117" s="98">
        <v>16364.65</v>
      </c>
      <c r="CZ117" s="98">
        <v>576</v>
      </c>
      <c r="DA117" s="98">
        <v>7038.65</v>
      </c>
      <c r="DB117" s="46">
        <v>8750</v>
      </c>
      <c r="DC117" s="46">
        <v>0</v>
      </c>
      <c r="DD117" s="46">
        <v>0</v>
      </c>
      <c r="DE117" s="46">
        <v>0</v>
      </c>
      <c r="DF117" s="46">
        <v>0</v>
      </c>
      <c r="DI117" s="98">
        <v>0</v>
      </c>
      <c r="DJ117" s="98"/>
      <c r="DK117" s="98">
        <v>15960.85</v>
      </c>
      <c r="DL117" s="46">
        <v>576</v>
      </c>
      <c r="DM117" s="46">
        <v>6634.85</v>
      </c>
      <c r="DN117" s="46">
        <v>8750</v>
      </c>
      <c r="DO117" s="46">
        <v>0</v>
      </c>
      <c r="DP117" s="46">
        <v>0</v>
      </c>
      <c r="DQ117" s="46">
        <v>0</v>
      </c>
      <c r="DR117" s="98">
        <v>0</v>
      </c>
      <c r="DS117" s="98"/>
      <c r="DU117" s="46">
        <v>0</v>
      </c>
      <c r="DW117" s="46">
        <v>16364.65</v>
      </c>
      <c r="DX117" s="46">
        <v>576</v>
      </c>
      <c r="DY117" s="46">
        <v>7038.65</v>
      </c>
      <c r="DZ117" s="46">
        <v>8750</v>
      </c>
      <c r="EA117" s="46">
        <v>0</v>
      </c>
      <c r="EB117" s="46">
        <v>0</v>
      </c>
      <c r="EC117" s="46">
        <v>0</v>
      </c>
      <c r="ED117" s="46">
        <v>0</v>
      </c>
      <c r="EG117" s="46">
        <v>0</v>
      </c>
      <c r="EI117" s="46">
        <v>15960.85</v>
      </c>
      <c r="EJ117" s="46">
        <v>576</v>
      </c>
      <c r="EK117" s="46">
        <v>6634.85</v>
      </c>
      <c r="EL117" s="46">
        <v>8750</v>
      </c>
      <c r="EM117" s="46">
        <v>0</v>
      </c>
      <c r="EN117" s="46">
        <v>0</v>
      </c>
      <c r="EO117" s="46">
        <v>0</v>
      </c>
      <c r="EP117" s="46">
        <v>0</v>
      </c>
      <c r="ES117" s="46">
        <v>0</v>
      </c>
      <c r="EU117" s="46">
        <v>16040</v>
      </c>
      <c r="EV117" s="46">
        <v>473.75</v>
      </c>
      <c r="EW117" s="46">
        <v>7321.5</v>
      </c>
      <c r="EX117" s="46">
        <v>8244.75</v>
      </c>
      <c r="EY117" s="46">
        <v>0</v>
      </c>
      <c r="EZ117" s="46">
        <v>0</v>
      </c>
      <c r="FE117" s="46">
        <v>0</v>
      </c>
      <c r="FG117" s="46">
        <v>16040</v>
      </c>
      <c r="FH117" s="46">
        <v>473.75</v>
      </c>
      <c r="FI117" s="47">
        <v>7321.5</v>
      </c>
      <c r="FJ117" s="47">
        <v>8244.75</v>
      </c>
      <c r="FK117" s="46">
        <v>0</v>
      </c>
      <c r="FL117" s="46">
        <v>0</v>
      </c>
      <c r="FQ117" s="46">
        <v>0</v>
      </c>
      <c r="FS117" s="46">
        <v>16040</v>
      </c>
      <c r="FT117" s="46">
        <v>473.75</v>
      </c>
      <c r="FU117" s="46">
        <v>7321.5</v>
      </c>
      <c r="FV117" s="46">
        <v>8244.75</v>
      </c>
      <c r="FW117" s="46">
        <v>0</v>
      </c>
      <c r="FX117" s="46">
        <v>0</v>
      </c>
      <c r="GC117" s="46">
        <v>0</v>
      </c>
      <c r="GE117" s="46">
        <v>16040</v>
      </c>
      <c r="GF117" s="46">
        <v>473.75</v>
      </c>
      <c r="GG117" s="46">
        <v>7321.5</v>
      </c>
      <c r="GH117" s="46">
        <v>8244.75</v>
      </c>
      <c r="GI117" s="46">
        <v>0</v>
      </c>
      <c r="GJ117" s="46">
        <v>0</v>
      </c>
      <c r="GO117" s="46">
        <v>34208.716176470574</v>
      </c>
      <c r="GP117" s="46">
        <v>3577</v>
      </c>
      <c r="GQ117" s="46">
        <v>30631.716176470574</v>
      </c>
      <c r="GR117" s="46">
        <v>27288</v>
      </c>
      <c r="GS117" s="46">
        <v>0</v>
      </c>
      <c r="GT117" s="46">
        <v>0</v>
      </c>
      <c r="GU117" s="46">
        <v>0</v>
      </c>
      <c r="GV117" s="46">
        <v>0</v>
      </c>
      <c r="GW117" s="46">
        <v>61496.716176470574</v>
      </c>
      <c r="HA117" s="46">
        <v>42900</v>
      </c>
      <c r="HB117" s="46">
        <v>72321.42857142858</v>
      </c>
      <c r="HC117" s="46">
        <v>115221.42857142858</v>
      </c>
      <c r="HD117" s="46">
        <v>53724.712394958005</v>
      </c>
      <c r="HE117" s="46">
        <v>24.996375187407303</v>
      </c>
      <c r="HF117" s="46">
        <v>45407</v>
      </c>
      <c r="HG117" s="46">
        <v>45435</v>
      </c>
      <c r="HI117" s="46">
        <v>30479.003846153846</v>
      </c>
      <c r="HJ117" s="46">
        <v>2808</v>
      </c>
      <c r="HK117" s="46">
        <v>27671.003846153846</v>
      </c>
      <c r="HL117" s="46">
        <v>34000</v>
      </c>
      <c r="HM117" s="46">
        <v>0</v>
      </c>
      <c r="HN117" s="46">
        <v>0</v>
      </c>
      <c r="HO117" s="46">
        <v>0</v>
      </c>
      <c r="HP117" s="46">
        <v>0</v>
      </c>
      <c r="HQ117" s="46">
        <v>64479.00384615385</v>
      </c>
      <c r="HR117" s="46">
        <v>66964.285714285725</v>
      </c>
      <c r="HS117" s="46">
        <v>120688.99810924372</v>
      </c>
      <c r="HT117" s="46">
        <v>56209.994263089873</v>
      </c>
      <c r="HU117" s="46">
        <v>26.083120568787738</v>
      </c>
      <c r="HV117" s="46">
        <v>45435</v>
      </c>
      <c r="HW117" s="46">
        <v>45464</v>
      </c>
      <c r="HY117" s="46">
        <v>29651</v>
      </c>
      <c r="HZ117" s="46">
        <v>2304</v>
      </c>
      <c r="IA117" s="46">
        <v>27347</v>
      </c>
      <c r="IB117" s="46">
        <v>35000</v>
      </c>
      <c r="IC117" s="46">
        <v>0</v>
      </c>
      <c r="ID117" s="46">
        <v>0</v>
      </c>
      <c r="IE117" s="46">
        <v>0</v>
      </c>
      <c r="IF117" s="46">
        <v>0</v>
      </c>
      <c r="IG117" s="46">
        <v>64651</v>
      </c>
      <c r="IH117" s="46">
        <v>57500</v>
      </c>
      <c r="II117" s="46">
        <v>113709.99426308987</v>
      </c>
      <c r="IJ117" s="46">
        <v>49058.994263089873</v>
      </c>
      <c r="IK117" s="46">
        <v>22.76484242923847</v>
      </c>
      <c r="IO117" s="46">
        <v>31181</v>
      </c>
      <c r="IP117" s="46">
        <v>1895</v>
      </c>
      <c r="IQ117" s="46">
        <v>29286</v>
      </c>
      <c r="IR117" s="46">
        <v>32979</v>
      </c>
      <c r="IS117" s="46">
        <v>0</v>
      </c>
      <c r="IT117" s="46">
        <v>0</v>
      </c>
      <c r="IU117" s="46">
        <v>0</v>
      </c>
      <c r="IV117" s="46">
        <v>0</v>
      </c>
      <c r="IW117" s="46">
        <v>64160</v>
      </c>
      <c r="IY117" s="46">
        <v>49058.994263089873</v>
      </c>
      <c r="IZ117" s="46">
        <v>-15101.005736910127</v>
      </c>
      <c r="JA117" s="46">
        <v>-7.0609440789791744</v>
      </c>
      <c r="JD117" s="46">
        <v>31001</v>
      </c>
      <c r="JE117" s="46">
        <v>2254</v>
      </c>
      <c r="JF117" s="46">
        <v>28747</v>
      </c>
      <c r="JG117" s="46">
        <v>33982</v>
      </c>
      <c r="JH117" s="46">
        <v>0</v>
      </c>
      <c r="JI117" s="46">
        <v>0</v>
      </c>
      <c r="JK117" s="46">
        <v>0</v>
      </c>
      <c r="JL117" s="46">
        <v>64983</v>
      </c>
      <c r="JN117" s="46">
        <v>-15101.005736910127</v>
      </c>
      <c r="JO117" s="46">
        <v>-80084.005736910127</v>
      </c>
      <c r="JP117" s="46">
        <v>-36.971518275661388</v>
      </c>
      <c r="JT117" s="46">
        <v>2458</v>
      </c>
      <c r="JU117" s="46">
        <v>28704</v>
      </c>
      <c r="JV117" s="46">
        <v>32790</v>
      </c>
      <c r="JW117" s="46">
        <v>0</v>
      </c>
      <c r="KA117" s="46">
        <v>63952</v>
      </c>
      <c r="KC117" s="46">
        <v>-80084.005736910127</v>
      </c>
      <c r="KD117" s="46">
        <v>-144036.00573691013</v>
      </c>
      <c r="KE117" s="46">
        <v>-67.56755335419227</v>
      </c>
      <c r="KI117" s="46">
        <v>0</v>
      </c>
      <c r="KJ117" s="46">
        <v>0</v>
      </c>
      <c r="KK117" s="46">
        <v>0</v>
      </c>
      <c r="KL117" s="46">
        <v>0</v>
      </c>
      <c r="KP117" s="46">
        <v>0</v>
      </c>
      <c r="KR117" s="46">
        <v>-144036.00573691013</v>
      </c>
      <c r="KS117" s="46">
        <v>-144036.00573691013</v>
      </c>
      <c r="KT117" s="46">
        <v>0</v>
      </c>
      <c r="KX117" s="46">
        <v>0</v>
      </c>
      <c r="KY117" s="46">
        <v>0</v>
      </c>
      <c r="KZ117" s="46">
        <v>0</v>
      </c>
      <c r="LA117" s="46">
        <v>0</v>
      </c>
      <c r="LE117" s="46">
        <v>0</v>
      </c>
      <c r="LG117" s="46">
        <v>-144036.00573691013</v>
      </c>
      <c r="LH117" s="46">
        <v>-144036.00573691013</v>
      </c>
      <c r="LI117" s="46">
        <v>0</v>
      </c>
      <c r="LL117" s="46">
        <v>61496.716176470574</v>
      </c>
      <c r="LM117" s="46">
        <v>64479.00384615385</v>
      </c>
      <c r="LN117" s="46">
        <v>64651</v>
      </c>
      <c r="LO117" s="46">
        <v>64160</v>
      </c>
      <c r="LP117" s="46">
        <v>64983</v>
      </c>
      <c r="LQ117" s="46">
        <v>63952</v>
      </c>
      <c r="LR117" s="46">
        <v>0</v>
      </c>
      <c r="LS117" s="46">
        <v>0</v>
      </c>
      <c r="LT117" s="46">
        <v>383721.72002262442</v>
      </c>
      <c r="LV117" s="46" t="s">
        <v>344</v>
      </c>
    </row>
    <row r="118" spans="1:334">
      <c r="A118" s="74">
        <v>310003649</v>
      </c>
      <c r="B118" s="74">
        <v>310003649</v>
      </c>
      <c r="C118" s="46" t="s">
        <v>381</v>
      </c>
      <c r="D118" s="98">
        <v>14500</v>
      </c>
      <c r="E118" s="98">
        <v>0</v>
      </c>
      <c r="F118" s="98"/>
      <c r="G118" s="98">
        <v>3513.2600477326964</v>
      </c>
      <c r="H118" s="98">
        <v>2291.4200477326967</v>
      </c>
      <c r="I118" s="98">
        <v>1221.8399999999997</v>
      </c>
      <c r="J118" s="98">
        <v>0</v>
      </c>
      <c r="K118" s="98">
        <v>0</v>
      </c>
      <c r="L118" s="98">
        <v>0</v>
      </c>
      <c r="M118" s="98">
        <v>0</v>
      </c>
      <c r="N118" s="98"/>
      <c r="O118" s="98"/>
      <c r="P118" s="98"/>
      <c r="Q118" s="98">
        <v>0</v>
      </c>
      <c r="R118" s="98"/>
      <c r="S118" s="98">
        <v>5466.723095806341</v>
      </c>
      <c r="T118" s="98">
        <v>2313.2430958063414</v>
      </c>
      <c r="U118" s="98">
        <v>1425.4799999999996</v>
      </c>
      <c r="V118" s="98">
        <v>1728</v>
      </c>
      <c r="W118" s="98">
        <v>0</v>
      </c>
      <c r="X118" s="98">
        <v>0</v>
      </c>
      <c r="Y118" s="98">
        <v>0</v>
      </c>
      <c r="Z118" s="98"/>
      <c r="AA118" s="98"/>
      <c r="AB118" s="98"/>
      <c r="AC118" s="98">
        <v>0</v>
      </c>
      <c r="AD118" s="98"/>
      <c r="AE118" s="98">
        <v>4415.0769996590516</v>
      </c>
      <c r="AF118" s="98">
        <v>2269.596999659052</v>
      </c>
      <c r="AG118" s="98">
        <v>1425.4799999999996</v>
      </c>
      <c r="AH118" s="98">
        <v>720</v>
      </c>
      <c r="AI118" s="98">
        <v>0</v>
      </c>
      <c r="AJ118" s="98">
        <v>0</v>
      </c>
      <c r="AK118" s="98">
        <v>0</v>
      </c>
      <c r="AL118" s="98"/>
      <c r="AM118" s="98"/>
      <c r="AN118" s="98"/>
      <c r="AO118" s="98">
        <v>12500</v>
      </c>
      <c r="AP118" s="98"/>
      <c r="AQ118" s="98">
        <v>2269.596999659052</v>
      </c>
      <c r="AR118" s="98">
        <v>2269.596999659052</v>
      </c>
      <c r="AS118" s="98">
        <v>0</v>
      </c>
      <c r="AT118" s="98">
        <v>0</v>
      </c>
      <c r="AU118" s="98">
        <v>0</v>
      </c>
      <c r="AV118" s="98">
        <v>0</v>
      </c>
      <c r="AW118" s="98">
        <v>0</v>
      </c>
      <c r="AX118" s="98"/>
      <c r="AY118" s="98"/>
      <c r="AZ118" s="98"/>
      <c r="BA118" s="98">
        <v>0</v>
      </c>
      <c r="BB118" s="98"/>
      <c r="BC118" s="98">
        <v>4970.4724890410134</v>
      </c>
      <c r="BD118" s="98">
        <v>2155.2755659640902</v>
      </c>
      <c r="BE118" s="98">
        <v>2315.1969230769232</v>
      </c>
      <c r="BF118" s="98">
        <v>500</v>
      </c>
      <c r="BG118" s="98">
        <v>0</v>
      </c>
      <c r="BH118" s="98">
        <v>0</v>
      </c>
      <c r="BI118" s="98"/>
      <c r="BJ118" s="98"/>
      <c r="BK118" s="98"/>
      <c r="BL118" s="98"/>
      <c r="BM118" s="46">
        <v>0</v>
      </c>
      <c r="BO118" s="98">
        <v>3833.5978310214377</v>
      </c>
      <c r="BP118" s="98">
        <v>2175.9993694829759</v>
      </c>
      <c r="BQ118" s="98">
        <v>1157.5984615384616</v>
      </c>
      <c r="BR118" s="46">
        <v>500</v>
      </c>
      <c r="BS118" s="46">
        <v>0</v>
      </c>
      <c r="BT118" s="46">
        <v>0</v>
      </c>
      <c r="BU118" s="46">
        <v>0</v>
      </c>
      <c r="BY118" s="46">
        <v>0</v>
      </c>
      <c r="CA118" s="98">
        <v>3030.7798180508012</v>
      </c>
      <c r="CB118" s="98">
        <v>2144.9136642046474</v>
      </c>
      <c r="CC118" s="98">
        <v>385.86615384615391</v>
      </c>
      <c r="CD118" s="46">
        <v>500</v>
      </c>
      <c r="CE118" s="46">
        <v>0</v>
      </c>
      <c r="CK118" s="46">
        <v>13392.857142857143</v>
      </c>
      <c r="CM118" s="98">
        <v>1608.7234882603734</v>
      </c>
      <c r="CN118" s="98">
        <v>1108.7234882603734</v>
      </c>
      <c r="CO118" s="98">
        <v>0</v>
      </c>
      <c r="CP118" s="46">
        <v>500</v>
      </c>
      <c r="CQ118" s="46">
        <v>0</v>
      </c>
      <c r="CR118" s="46">
        <v>0</v>
      </c>
      <c r="CS118" s="46">
        <v>0</v>
      </c>
      <c r="CT118" s="46">
        <v>0</v>
      </c>
      <c r="CW118" s="46">
        <v>13142.857142857143</v>
      </c>
      <c r="CY118" s="98">
        <v>5618.8000000000011</v>
      </c>
      <c r="CZ118" s="98">
        <v>2156</v>
      </c>
      <c r="DA118" s="98">
        <v>2962.8000000000006</v>
      </c>
      <c r="DB118" s="46">
        <v>500</v>
      </c>
      <c r="DC118" s="46">
        <v>0</v>
      </c>
      <c r="DD118" s="46">
        <v>0</v>
      </c>
      <c r="DE118" s="46">
        <v>0</v>
      </c>
      <c r="DF118" s="46">
        <v>0</v>
      </c>
      <c r="DI118" s="98">
        <v>0</v>
      </c>
      <c r="DJ118" s="98"/>
      <c r="DK118" s="98">
        <v>4173.4000000000005</v>
      </c>
      <c r="DL118" s="46">
        <v>2192</v>
      </c>
      <c r="DM118" s="46">
        <v>1481.4000000000003</v>
      </c>
      <c r="DN118" s="46">
        <v>500</v>
      </c>
      <c r="DO118" s="46">
        <v>0</v>
      </c>
      <c r="DP118" s="46">
        <v>0</v>
      </c>
      <c r="DQ118" s="46">
        <v>0</v>
      </c>
      <c r="DR118" s="98">
        <v>0</v>
      </c>
      <c r="DS118" s="98"/>
      <c r="DU118" s="46">
        <v>0</v>
      </c>
      <c r="DW118" s="46">
        <v>3118.8</v>
      </c>
      <c r="DX118" s="46">
        <v>2125</v>
      </c>
      <c r="DY118" s="46">
        <v>493.79999999999995</v>
      </c>
      <c r="DZ118" s="46">
        <v>500</v>
      </c>
      <c r="EA118" s="46">
        <v>0</v>
      </c>
      <c r="EB118" s="46">
        <v>0</v>
      </c>
      <c r="EC118" s="46">
        <v>0</v>
      </c>
      <c r="ED118" s="46">
        <v>0</v>
      </c>
      <c r="EG118" s="46">
        <v>0</v>
      </c>
      <c r="EI118" s="46">
        <v>1633</v>
      </c>
      <c r="EJ118" s="46">
        <v>1133</v>
      </c>
      <c r="EK118" s="46">
        <v>0</v>
      </c>
      <c r="EL118" s="46">
        <v>500</v>
      </c>
      <c r="EM118" s="46">
        <v>0</v>
      </c>
      <c r="EN118" s="46">
        <v>0</v>
      </c>
      <c r="EO118" s="46">
        <v>0</v>
      </c>
      <c r="EP118" s="46">
        <v>0</v>
      </c>
      <c r="ES118" s="46">
        <v>0</v>
      </c>
      <c r="EU118" s="46">
        <v>4637.5</v>
      </c>
      <c r="EV118" s="46">
        <v>1338.25</v>
      </c>
      <c r="EW118" s="46">
        <v>3299.25</v>
      </c>
      <c r="EX118" s="46">
        <v>0</v>
      </c>
      <c r="EY118" s="46">
        <v>0</v>
      </c>
      <c r="EZ118" s="46">
        <v>0</v>
      </c>
      <c r="FE118" s="46">
        <v>0</v>
      </c>
      <c r="FG118" s="46">
        <v>4637.5</v>
      </c>
      <c r="FH118" s="46">
        <v>1338.25</v>
      </c>
      <c r="FI118" s="47">
        <v>3299.25</v>
      </c>
      <c r="FJ118" s="47">
        <v>0</v>
      </c>
      <c r="FK118" s="46">
        <v>0</v>
      </c>
      <c r="FL118" s="46">
        <v>0</v>
      </c>
      <c r="FQ118" s="46">
        <v>0</v>
      </c>
      <c r="FS118" s="46">
        <v>4637.5</v>
      </c>
      <c r="FT118" s="46">
        <v>1338.25</v>
      </c>
      <c r="FU118" s="46">
        <v>3299.25</v>
      </c>
      <c r="FV118" s="46">
        <v>0</v>
      </c>
      <c r="FW118" s="46">
        <v>0</v>
      </c>
      <c r="FX118" s="46">
        <v>0</v>
      </c>
      <c r="GC118" s="46">
        <v>0</v>
      </c>
      <c r="GE118" s="46">
        <v>4637.5</v>
      </c>
      <c r="GF118" s="46">
        <v>1338.25</v>
      </c>
      <c r="GG118" s="46">
        <v>3299.25</v>
      </c>
      <c r="GH118" s="46">
        <v>0</v>
      </c>
      <c r="GI118" s="46">
        <v>0</v>
      </c>
      <c r="GJ118" s="46">
        <v>0</v>
      </c>
      <c r="GO118" s="46">
        <v>13216.657142857141</v>
      </c>
      <c r="GP118" s="46">
        <v>9143.8571428571413</v>
      </c>
      <c r="GQ118" s="46">
        <v>4072.7999999999988</v>
      </c>
      <c r="GR118" s="46">
        <v>2448</v>
      </c>
      <c r="GS118" s="46">
        <v>0</v>
      </c>
      <c r="GT118" s="46">
        <v>0</v>
      </c>
      <c r="GU118" s="46">
        <v>0</v>
      </c>
      <c r="GV118" s="46">
        <v>0</v>
      </c>
      <c r="GW118" s="46">
        <v>15664.657142857141</v>
      </c>
      <c r="HA118" s="46">
        <v>14500</v>
      </c>
      <c r="HB118" s="46">
        <v>12500</v>
      </c>
      <c r="HC118" s="46">
        <v>27000</v>
      </c>
      <c r="HD118" s="46">
        <v>11335.342857142859</v>
      </c>
      <c r="HE118" s="46">
        <v>25.295378681688845</v>
      </c>
      <c r="HI118" s="46">
        <v>11443.573626373625</v>
      </c>
      <c r="HJ118" s="46">
        <v>7584.9120879120874</v>
      </c>
      <c r="HK118" s="46">
        <v>3858.6615384615388</v>
      </c>
      <c r="HL118" s="46">
        <v>2000</v>
      </c>
      <c r="HM118" s="46">
        <v>0</v>
      </c>
      <c r="HN118" s="46">
        <v>0</v>
      </c>
      <c r="HO118" s="46">
        <v>0</v>
      </c>
      <c r="HP118" s="46">
        <v>0</v>
      </c>
      <c r="HQ118" s="46">
        <v>13443.573626373625</v>
      </c>
      <c r="HR118" s="46">
        <v>13392.857142857143</v>
      </c>
      <c r="HS118" s="46">
        <v>24728.200000000004</v>
      </c>
      <c r="HT118" s="46">
        <v>11284.626373626379</v>
      </c>
      <c r="HU118" s="46">
        <v>23.276869582562661</v>
      </c>
      <c r="HY118" s="46">
        <v>12544</v>
      </c>
      <c r="HZ118" s="46">
        <v>7606</v>
      </c>
      <c r="IA118" s="46">
        <v>4938.0000000000009</v>
      </c>
      <c r="IB118" s="46">
        <v>2000</v>
      </c>
      <c r="IC118" s="46">
        <v>0</v>
      </c>
      <c r="ID118" s="46">
        <v>0</v>
      </c>
      <c r="IE118" s="46">
        <v>0</v>
      </c>
      <c r="IF118" s="46">
        <v>0</v>
      </c>
      <c r="IG118" s="46">
        <v>14544</v>
      </c>
      <c r="IH118" s="46">
        <v>13142.857142857143</v>
      </c>
      <c r="II118" s="46">
        <v>24427.483516483524</v>
      </c>
      <c r="IJ118" s="46">
        <v>9883.483516483524</v>
      </c>
      <c r="IK118" s="46">
        <v>20.38672342508978</v>
      </c>
      <c r="IO118" s="46">
        <v>18550</v>
      </c>
      <c r="IP118" s="46">
        <v>5353</v>
      </c>
      <c r="IQ118" s="46">
        <v>13197</v>
      </c>
      <c r="IR118" s="46">
        <v>0</v>
      </c>
      <c r="IS118" s="46">
        <v>0</v>
      </c>
      <c r="IT118" s="46">
        <v>0</v>
      </c>
      <c r="IU118" s="46">
        <v>0</v>
      </c>
      <c r="IV118" s="46">
        <v>0</v>
      </c>
      <c r="IW118" s="46">
        <v>18550</v>
      </c>
      <c r="IY118" s="46">
        <v>9883.483516483524</v>
      </c>
      <c r="IZ118" s="46">
        <v>-8666.516483516476</v>
      </c>
      <c r="JA118" s="46">
        <v>-14.015929622937698</v>
      </c>
      <c r="JD118" s="46">
        <v>16015</v>
      </c>
      <c r="JE118" s="46">
        <v>5689</v>
      </c>
      <c r="JF118" s="46">
        <v>10326</v>
      </c>
      <c r="JG118" s="46">
        <v>0</v>
      </c>
      <c r="JH118" s="46">
        <v>0</v>
      </c>
      <c r="JI118" s="46">
        <v>0</v>
      </c>
      <c r="JK118" s="46">
        <v>0</v>
      </c>
      <c r="JL118" s="46">
        <v>16015</v>
      </c>
      <c r="JN118" s="46">
        <v>-8666.516483516476</v>
      </c>
      <c r="JO118" s="46">
        <v>-24681.516483516476</v>
      </c>
      <c r="JP118" s="46">
        <v>-46.234498564189465</v>
      </c>
      <c r="JS118" s="46">
        <v>16620</v>
      </c>
      <c r="JT118" s="46">
        <v>5099</v>
      </c>
      <c r="JU118" s="46">
        <v>11521</v>
      </c>
      <c r="JV118" s="46">
        <v>0</v>
      </c>
      <c r="JW118" s="46">
        <v>0</v>
      </c>
      <c r="KA118" s="46">
        <v>16620</v>
      </c>
      <c r="KC118" s="46">
        <v>-24681.516483516476</v>
      </c>
      <c r="KD118" s="46">
        <v>-41301.516483516476</v>
      </c>
      <c r="KE118" s="46">
        <v>-74.551473796961147</v>
      </c>
      <c r="KH118" s="46">
        <v>0</v>
      </c>
      <c r="KI118" s="46">
        <v>0</v>
      </c>
      <c r="KJ118" s="46">
        <v>0</v>
      </c>
      <c r="KK118" s="46">
        <v>0</v>
      </c>
      <c r="KL118" s="46">
        <v>0</v>
      </c>
      <c r="KP118" s="46">
        <v>0</v>
      </c>
      <c r="KR118" s="46">
        <v>-41301.516483516476</v>
      </c>
      <c r="KS118" s="46">
        <v>-41301.516483516476</v>
      </c>
      <c r="KT118" s="46">
        <v>0</v>
      </c>
      <c r="KW118" s="46">
        <v>0</v>
      </c>
      <c r="KX118" s="46">
        <v>0</v>
      </c>
      <c r="KY118" s="46">
        <v>0</v>
      </c>
      <c r="KZ118" s="46">
        <v>0</v>
      </c>
      <c r="LA118" s="46">
        <v>0</v>
      </c>
      <c r="LE118" s="46">
        <v>0</v>
      </c>
      <c r="LG118" s="46">
        <v>-41301.516483516476</v>
      </c>
      <c r="LH118" s="46">
        <v>-41301.516483516476</v>
      </c>
      <c r="LI118" s="46">
        <v>0</v>
      </c>
      <c r="LL118" s="46">
        <v>15664.657142857141</v>
      </c>
      <c r="LM118" s="46">
        <v>13443.573626373625</v>
      </c>
      <c r="LN118" s="46">
        <v>14544</v>
      </c>
      <c r="LO118" s="46">
        <v>18550</v>
      </c>
      <c r="LP118" s="46">
        <v>16015</v>
      </c>
      <c r="LQ118" s="46">
        <v>16620</v>
      </c>
      <c r="LR118" s="46">
        <v>0</v>
      </c>
      <c r="LS118" s="46">
        <v>0</v>
      </c>
      <c r="LT118" s="46">
        <v>94837.230769230766</v>
      </c>
      <c r="LV118" s="46" t="s">
        <v>344</v>
      </c>
    </row>
    <row r="119" spans="1:334">
      <c r="A119" s="74" t="s">
        <v>382</v>
      </c>
      <c r="B119" s="97">
        <v>350</v>
      </c>
      <c r="C119" s="46" t="s">
        <v>91</v>
      </c>
      <c r="D119" s="98">
        <v>57400</v>
      </c>
      <c r="E119" s="98">
        <v>0</v>
      </c>
      <c r="F119" s="98">
        <v>0</v>
      </c>
      <c r="G119" s="98">
        <v>18062.974797942905</v>
      </c>
      <c r="H119" s="98">
        <v>3364.5200477326966</v>
      </c>
      <c r="I119" s="98">
        <v>9154.4547502102068</v>
      </c>
      <c r="J119" s="98">
        <v>5544</v>
      </c>
      <c r="K119" s="98">
        <v>0</v>
      </c>
      <c r="L119" s="98">
        <v>0</v>
      </c>
      <c r="M119" s="98">
        <v>0</v>
      </c>
      <c r="N119" s="98">
        <v>0</v>
      </c>
      <c r="O119" s="98">
        <v>0</v>
      </c>
      <c r="P119" s="98">
        <v>0</v>
      </c>
      <c r="Q119" s="98">
        <v>0</v>
      </c>
      <c r="R119" s="98">
        <v>0</v>
      </c>
      <c r="S119" s="98">
        <v>19224.437846016546</v>
      </c>
      <c r="T119" s="98">
        <v>3386.3430958063414</v>
      </c>
      <c r="U119" s="98">
        <v>9358.0947502102063</v>
      </c>
      <c r="V119" s="98">
        <v>6480</v>
      </c>
      <c r="W119" s="98">
        <v>0</v>
      </c>
      <c r="X119" s="98">
        <v>0</v>
      </c>
      <c r="Y119" s="98">
        <v>0</v>
      </c>
      <c r="Z119" s="98">
        <v>0</v>
      </c>
      <c r="AA119" s="98">
        <v>0</v>
      </c>
      <c r="AB119" s="98">
        <v>0</v>
      </c>
      <c r="AC119" s="98">
        <v>0</v>
      </c>
      <c r="AD119" s="98">
        <v>0</v>
      </c>
      <c r="AE119" s="98">
        <v>24884.406043776697</v>
      </c>
      <c r="AF119" s="98">
        <v>2984.9969996590521</v>
      </c>
      <c r="AG119" s="98">
        <v>9083.4090441176431</v>
      </c>
      <c r="AH119" s="98">
        <v>12816</v>
      </c>
      <c r="AI119" s="98">
        <v>0</v>
      </c>
      <c r="AJ119" s="98">
        <v>0</v>
      </c>
      <c r="AK119" s="98">
        <v>0</v>
      </c>
      <c r="AL119" s="98">
        <v>0</v>
      </c>
      <c r="AM119" s="98">
        <v>0</v>
      </c>
      <c r="AN119" s="98">
        <v>0</v>
      </c>
      <c r="AO119" s="98">
        <v>84821.42857142858</v>
      </c>
      <c r="AP119" s="98">
        <v>0</v>
      </c>
      <c r="AQ119" s="98">
        <v>14989.554631591571</v>
      </c>
      <c r="AR119" s="98">
        <v>2984.9969996590521</v>
      </c>
      <c r="AS119" s="98">
        <v>7108.5576319325182</v>
      </c>
      <c r="AT119" s="98">
        <v>4896</v>
      </c>
      <c r="AU119" s="98">
        <v>0</v>
      </c>
      <c r="AV119" s="98">
        <v>0</v>
      </c>
      <c r="AW119" s="98">
        <v>0</v>
      </c>
      <c r="AX119" s="98">
        <v>0</v>
      </c>
      <c r="AY119" s="98">
        <v>0</v>
      </c>
      <c r="AZ119" s="98">
        <v>0</v>
      </c>
      <c r="BA119" s="98">
        <v>0</v>
      </c>
      <c r="BB119" s="98">
        <v>0</v>
      </c>
      <c r="BC119" s="98">
        <v>21672.515536604944</v>
      </c>
      <c r="BD119" s="98">
        <v>3235.2755659640902</v>
      </c>
      <c r="BE119" s="98">
        <v>9437.2399706408523</v>
      </c>
      <c r="BF119" s="98">
        <v>9000</v>
      </c>
      <c r="BG119" s="98">
        <v>0</v>
      </c>
      <c r="BH119" s="98">
        <v>0</v>
      </c>
      <c r="BI119" s="98">
        <v>0</v>
      </c>
      <c r="BJ119" s="98">
        <v>0</v>
      </c>
      <c r="BK119" s="98">
        <v>0</v>
      </c>
      <c r="BL119" s="98">
        <v>0</v>
      </c>
      <c r="BM119" s="46">
        <v>0</v>
      </c>
      <c r="BN119" s="46">
        <v>0</v>
      </c>
      <c r="BO119" s="98">
        <v>19623.056706534433</v>
      </c>
      <c r="BP119" s="98">
        <v>2751.9993694829759</v>
      </c>
      <c r="BQ119" s="98">
        <v>7871.0573370514558</v>
      </c>
      <c r="BR119" s="46">
        <v>9000</v>
      </c>
      <c r="BS119" s="46">
        <v>0</v>
      </c>
      <c r="BT119" s="46">
        <v>0</v>
      </c>
      <c r="BU119" s="46">
        <v>0</v>
      </c>
      <c r="BV119" s="46">
        <v>0</v>
      </c>
      <c r="BW119" s="46">
        <v>0</v>
      </c>
      <c r="BX119" s="46">
        <v>0</v>
      </c>
      <c r="BY119" s="46">
        <v>0</v>
      </c>
      <c r="BZ119" s="46">
        <v>0</v>
      </c>
      <c r="CA119" s="98">
        <v>19228.822865614729</v>
      </c>
      <c r="CB119" s="98">
        <v>2720.9136642046474</v>
      </c>
      <c r="CC119" s="98">
        <v>7507.9092014100825</v>
      </c>
      <c r="CD119" s="46">
        <v>9000</v>
      </c>
      <c r="CE119" s="46">
        <v>0</v>
      </c>
      <c r="CF119" s="46">
        <v>0</v>
      </c>
      <c r="CG119" s="46">
        <v>0</v>
      </c>
      <c r="CH119" s="46">
        <v>0</v>
      </c>
      <c r="CI119" s="46">
        <v>0</v>
      </c>
      <c r="CJ119" s="46">
        <v>0</v>
      </c>
      <c r="CK119" s="46">
        <v>80357.14285714287</v>
      </c>
      <c r="CL119" s="46">
        <v>0</v>
      </c>
      <c r="CM119" s="98">
        <v>17398.182363773369</v>
      </c>
      <c r="CN119" s="98">
        <v>1684.7234882603734</v>
      </c>
      <c r="CO119" s="98">
        <v>6713.4588755129944</v>
      </c>
      <c r="CP119" s="46">
        <v>9000</v>
      </c>
      <c r="CQ119" s="46">
        <v>0</v>
      </c>
      <c r="CR119" s="46">
        <v>0</v>
      </c>
      <c r="CS119" s="46">
        <v>0</v>
      </c>
      <c r="CT119" s="46">
        <v>0</v>
      </c>
      <c r="CU119" s="46">
        <v>0</v>
      </c>
      <c r="CV119" s="46">
        <v>0</v>
      </c>
      <c r="CW119" s="46">
        <v>70642.857142857145</v>
      </c>
      <c r="CX119" s="46">
        <v>0</v>
      </c>
      <c r="CY119" s="98">
        <v>21983.45</v>
      </c>
      <c r="CZ119" s="98">
        <v>2732</v>
      </c>
      <c r="DA119" s="98">
        <v>10001.450000000001</v>
      </c>
      <c r="DB119" s="46">
        <v>9250</v>
      </c>
      <c r="DC119" s="46">
        <v>0</v>
      </c>
      <c r="DD119" s="46">
        <v>0</v>
      </c>
      <c r="DE119" s="46">
        <v>0</v>
      </c>
      <c r="DF119" s="46">
        <v>0</v>
      </c>
      <c r="DG119" s="46">
        <v>0</v>
      </c>
      <c r="DH119" s="46">
        <v>0</v>
      </c>
      <c r="DI119" s="98">
        <v>0</v>
      </c>
      <c r="DJ119" s="98">
        <v>0</v>
      </c>
      <c r="DK119" s="98">
        <v>20134.25</v>
      </c>
      <c r="DL119" s="46">
        <v>2768</v>
      </c>
      <c r="DM119" s="46">
        <v>8116.2500000000009</v>
      </c>
      <c r="DN119" s="46">
        <v>9250</v>
      </c>
      <c r="DO119" s="46">
        <v>0</v>
      </c>
      <c r="DP119" s="46">
        <v>0</v>
      </c>
      <c r="DQ119" s="46">
        <v>0</v>
      </c>
      <c r="DR119" s="98">
        <v>0</v>
      </c>
      <c r="DS119" s="98">
        <v>0</v>
      </c>
      <c r="DT119" s="46">
        <v>0</v>
      </c>
      <c r="DU119" s="46">
        <v>0</v>
      </c>
      <c r="DV119" s="46">
        <v>0</v>
      </c>
      <c r="DW119" s="46">
        <v>19483.45</v>
      </c>
      <c r="DX119" s="46">
        <v>2701</v>
      </c>
      <c r="DY119" s="46">
        <v>7532.45</v>
      </c>
      <c r="DZ119" s="46">
        <v>9250</v>
      </c>
      <c r="EA119" s="46">
        <v>0</v>
      </c>
      <c r="EB119" s="46">
        <v>0</v>
      </c>
      <c r="EC119" s="46">
        <v>0</v>
      </c>
      <c r="ED119" s="46">
        <v>0</v>
      </c>
      <c r="EE119" s="46">
        <v>0</v>
      </c>
      <c r="EF119" s="46">
        <v>0</v>
      </c>
      <c r="EG119" s="46">
        <v>0</v>
      </c>
      <c r="EH119" s="46">
        <v>0</v>
      </c>
      <c r="EI119" s="46">
        <v>17593.849999999999</v>
      </c>
      <c r="EJ119" s="46">
        <v>1709</v>
      </c>
      <c r="EK119" s="46">
        <v>6634.85</v>
      </c>
      <c r="EL119" s="46">
        <v>9250</v>
      </c>
      <c r="EM119" s="46">
        <v>0</v>
      </c>
      <c r="EN119" s="46">
        <v>0</v>
      </c>
      <c r="EO119" s="46">
        <v>0</v>
      </c>
      <c r="EP119" s="46">
        <v>0</v>
      </c>
      <c r="EQ119" s="46">
        <v>0</v>
      </c>
      <c r="ER119" s="46">
        <v>0</v>
      </c>
      <c r="ES119" s="46">
        <v>0</v>
      </c>
      <c r="ET119" s="46">
        <v>0</v>
      </c>
      <c r="EU119" s="46">
        <v>20677.5</v>
      </c>
      <c r="EV119" s="46">
        <v>1812</v>
      </c>
      <c r="EW119" s="46">
        <v>10620.75</v>
      </c>
      <c r="EX119" s="46">
        <v>8244.75</v>
      </c>
      <c r="EY119" s="46">
        <v>0</v>
      </c>
      <c r="EZ119" s="46">
        <v>0</v>
      </c>
      <c r="FA119" s="46">
        <v>0</v>
      </c>
      <c r="FB119" s="46">
        <v>0</v>
      </c>
      <c r="FC119" s="46">
        <v>0</v>
      </c>
      <c r="FD119" s="46">
        <v>0</v>
      </c>
      <c r="FE119" s="46">
        <v>0</v>
      </c>
      <c r="FF119" s="46">
        <v>0</v>
      </c>
      <c r="FG119" s="46">
        <v>20677.5</v>
      </c>
      <c r="FH119" s="46">
        <v>1812</v>
      </c>
      <c r="FI119" s="47">
        <v>10620.75</v>
      </c>
      <c r="FJ119" s="47">
        <v>8244.75</v>
      </c>
      <c r="FK119" s="46">
        <v>0</v>
      </c>
      <c r="FL119" s="46">
        <v>0</v>
      </c>
      <c r="FM119" s="46">
        <v>0</v>
      </c>
      <c r="FN119" s="46">
        <v>0</v>
      </c>
      <c r="FO119" s="46">
        <v>0</v>
      </c>
      <c r="FP119" s="46">
        <v>0</v>
      </c>
      <c r="FQ119" s="46">
        <v>0</v>
      </c>
      <c r="FR119" s="46">
        <v>0</v>
      </c>
      <c r="FS119" s="46">
        <v>20677.5</v>
      </c>
      <c r="FT119" s="46">
        <v>1812</v>
      </c>
      <c r="FU119" s="46">
        <v>10620.75</v>
      </c>
      <c r="FV119" s="46">
        <v>8244.75</v>
      </c>
      <c r="FW119" s="46">
        <v>0</v>
      </c>
      <c r="FX119" s="46">
        <v>0</v>
      </c>
      <c r="FY119" s="46">
        <v>0</v>
      </c>
      <c r="FZ119" s="46">
        <v>0</v>
      </c>
      <c r="GA119" s="46">
        <v>0</v>
      </c>
      <c r="GB119" s="46">
        <v>0</v>
      </c>
      <c r="GC119" s="46">
        <v>0</v>
      </c>
      <c r="GD119" s="46">
        <v>0</v>
      </c>
      <c r="GE119" s="46">
        <v>20677.5</v>
      </c>
      <c r="GF119" s="46">
        <v>1812</v>
      </c>
      <c r="GG119" s="46">
        <v>10620.75</v>
      </c>
      <c r="GH119" s="46">
        <v>8244.75</v>
      </c>
      <c r="GI119" s="46">
        <v>0</v>
      </c>
      <c r="GJ119" s="46">
        <v>0</v>
      </c>
      <c r="GK119" s="46">
        <v>0</v>
      </c>
      <c r="GL119" s="46">
        <v>0</v>
      </c>
      <c r="GM119" s="46">
        <v>0</v>
      </c>
      <c r="GO119" s="46">
        <v>47425.373319327715</v>
      </c>
      <c r="GP119" s="46">
        <v>12720.857142857141</v>
      </c>
      <c r="GQ119" s="46">
        <v>34704.51617647057</v>
      </c>
      <c r="GR119" s="46">
        <v>29736</v>
      </c>
      <c r="GS119" s="46">
        <v>0</v>
      </c>
      <c r="GT119" s="46">
        <v>0</v>
      </c>
      <c r="GU119" s="46">
        <v>0</v>
      </c>
      <c r="GV119" s="46">
        <v>0</v>
      </c>
      <c r="GW119" s="46">
        <v>77161.373319327715</v>
      </c>
      <c r="GX119" s="46">
        <v>0</v>
      </c>
      <c r="GY119" s="46">
        <v>0</v>
      </c>
      <c r="GZ119" s="46">
        <v>0</v>
      </c>
      <c r="HA119" s="46">
        <v>57400</v>
      </c>
      <c r="HB119" s="46">
        <v>84821.42857142858</v>
      </c>
      <c r="HC119" s="46">
        <v>142221.42857142858</v>
      </c>
      <c r="HD119" s="46">
        <v>65060.055252100865</v>
      </c>
      <c r="HE119" s="46">
        <v>25.047960692151854</v>
      </c>
      <c r="HI119" s="46">
        <v>41922.577472527468</v>
      </c>
      <c r="HJ119" s="46">
        <v>10392.912087912087</v>
      </c>
      <c r="HK119" s="46">
        <v>31529.665384615386</v>
      </c>
      <c r="HL119" s="46">
        <v>36000</v>
      </c>
      <c r="HM119" s="46">
        <v>0</v>
      </c>
      <c r="HN119" s="46">
        <v>0</v>
      </c>
      <c r="HO119" s="46">
        <v>0</v>
      </c>
      <c r="HP119" s="46">
        <v>0</v>
      </c>
      <c r="HQ119" s="46">
        <v>77922.577472527482</v>
      </c>
      <c r="HR119" s="46">
        <v>80357.14285714287</v>
      </c>
      <c r="HS119" s="46">
        <v>145417.19810924373</v>
      </c>
      <c r="HT119" s="46">
        <v>67494.620636716252</v>
      </c>
      <c r="HU119" s="46">
        <v>25.567758306730067</v>
      </c>
      <c r="HY119" s="46">
        <v>42195</v>
      </c>
      <c r="HZ119" s="46">
        <v>9910</v>
      </c>
      <c r="IA119" s="46">
        <v>32285</v>
      </c>
      <c r="IB119" s="46">
        <v>37000</v>
      </c>
      <c r="IC119" s="46">
        <v>0</v>
      </c>
      <c r="ID119" s="46">
        <v>0</v>
      </c>
      <c r="IE119" s="46">
        <v>0</v>
      </c>
      <c r="IF119" s="46">
        <v>0</v>
      </c>
      <c r="IG119" s="46">
        <v>79195</v>
      </c>
      <c r="IH119" s="46">
        <v>70642.857142857145</v>
      </c>
      <c r="II119" s="46">
        <v>138137.47777957341</v>
      </c>
      <c r="IJ119" s="46">
        <v>58942.477779573397</v>
      </c>
      <c r="IK119" s="46">
        <v>22.328105731260834</v>
      </c>
      <c r="IO119" s="46">
        <v>49731</v>
      </c>
      <c r="IP119" s="46">
        <v>7248</v>
      </c>
      <c r="IQ119" s="46">
        <v>42483</v>
      </c>
      <c r="IR119" s="46">
        <v>32979</v>
      </c>
      <c r="IS119" s="46">
        <v>0</v>
      </c>
      <c r="IT119" s="46">
        <v>0</v>
      </c>
      <c r="IU119" s="46">
        <v>0</v>
      </c>
      <c r="IV119" s="46">
        <v>0</v>
      </c>
      <c r="IW119" s="46">
        <v>82710</v>
      </c>
      <c r="IX119" s="46">
        <v>0</v>
      </c>
      <c r="IY119" s="46">
        <v>58942.477779573397</v>
      </c>
      <c r="IZ119" s="46">
        <v>-23767.522220426603</v>
      </c>
      <c r="JA119" s="46">
        <v>-8.620791519922598</v>
      </c>
      <c r="JD119" s="46">
        <v>47016</v>
      </c>
      <c r="JE119" s="46">
        <v>7943</v>
      </c>
      <c r="JF119" s="46">
        <v>39073</v>
      </c>
      <c r="JG119" s="46">
        <v>33982</v>
      </c>
      <c r="JH119" s="46">
        <v>0</v>
      </c>
      <c r="JI119" s="46">
        <v>0</v>
      </c>
      <c r="JJ119" s="46">
        <v>0</v>
      </c>
      <c r="JK119" s="46">
        <v>0</v>
      </c>
      <c r="JL119" s="46">
        <v>80998</v>
      </c>
      <c r="JM119" s="46">
        <v>0</v>
      </c>
      <c r="JN119" s="46">
        <v>-23767.522220426603</v>
      </c>
      <c r="JO119" s="46">
        <v>-104765.5222204266</v>
      </c>
      <c r="JP119" s="46">
        <v>-38.803003365673206</v>
      </c>
      <c r="JS119" s="46">
        <v>16620</v>
      </c>
      <c r="JT119" s="46">
        <v>7557</v>
      </c>
      <c r="JU119" s="46">
        <v>40225</v>
      </c>
      <c r="JV119" s="46">
        <v>32790</v>
      </c>
      <c r="JW119" s="46">
        <v>0</v>
      </c>
      <c r="JX119" s="46">
        <v>0</v>
      </c>
      <c r="JY119" s="46">
        <v>0</v>
      </c>
      <c r="JZ119" s="46">
        <v>0</v>
      </c>
      <c r="KA119" s="46">
        <v>80572</v>
      </c>
      <c r="KB119" s="46">
        <v>0</v>
      </c>
      <c r="KC119" s="46">
        <v>-104765.5222204266</v>
      </c>
      <c r="KD119" s="46">
        <v>-185337.52222042659</v>
      </c>
      <c r="KE119" s="46">
        <v>-69.008162470992374</v>
      </c>
      <c r="KH119" s="46">
        <v>0</v>
      </c>
      <c r="KI119" s="46">
        <v>0</v>
      </c>
      <c r="KJ119" s="46">
        <v>0</v>
      </c>
      <c r="KK119" s="46">
        <v>0</v>
      </c>
      <c r="KL119" s="46">
        <v>0</v>
      </c>
      <c r="KM119" s="46">
        <v>0</v>
      </c>
      <c r="KN119" s="46">
        <v>0</v>
      </c>
      <c r="KO119" s="46">
        <v>0</v>
      </c>
      <c r="KP119" s="46">
        <v>0</v>
      </c>
      <c r="KQ119" s="46">
        <v>0</v>
      </c>
      <c r="KR119" s="46">
        <v>-185337.52222042659</v>
      </c>
      <c r="KS119" s="46">
        <v>-185337.52222042659</v>
      </c>
      <c r="KT119" s="46">
        <v>0</v>
      </c>
      <c r="KW119" s="46">
        <v>0</v>
      </c>
      <c r="KX119" s="46">
        <v>0</v>
      </c>
      <c r="KY119" s="46">
        <v>0</v>
      </c>
      <c r="KZ119" s="46">
        <v>0</v>
      </c>
      <c r="LA119" s="46">
        <v>0</v>
      </c>
      <c r="LB119" s="46">
        <v>0</v>
      </c>
      <c r="LC119" s="46">
        <v>0</v>
      </c>
      <c r="LD119" s="46">
        <v>0</v>
      </c>
      <c r="LE119" s="46">
        <v>0</v>
      </c>
      <c r="LF119" s="46">
        <v>0</v>
      </c>
      <c r="LG119" s="46">
        <v>-185337.52222042659</v>
      </c>
      <c r="LH119" s="46">
        <v>-185337.52222042659</v>
      </c>
      <c r="LI119" s="46">
        <v>0</v>
      </c>
      <c r="LL119" s="46">
        <v>77161.373319327715</v>
      </c>
      <c r="LM119" s="46">
        <v>77922.577472527482</v>
      </c>
      <c r="LN119" s="46">
        <v>79195</v>
      </c>
      <c r="LO119" s="46">
        <v>82710</v>
      </c>
      <c r="LP119" s="46">
        <v>80998</v>
      </c>
      <c r="LQ119" s="46">
        <v>80572</v>
      </c>
      <c r="LR119" s="46">
        <v>0</v>
      </c>
      <c r="LS119" s="46">
        <v>0</v>
      </c>
      <c r="LT119" s="46">
        <v>478558.95079185523</v>
      </c>
    </row>
    <row r="120" spans="1:334">
      <c r="A120" s="74">
        <v>310004209</v>
      </c>
      <c r="B120" s="74">
        <v>310004209</v>
      </c>
      <c r="C120" s="46" t="s">
        <v>226</v>
      </c>
      <c r="D120" s="98">
        <v>23078</v>
      </c>
      <c r="E120" s="98">
        <v>0</v>
      </c>
      <c r="F120" s="98"/>
      <c r="G120" s="98">
        <v>3761.5939695180232</v>
      </c>
      <c r="H120" s="98">
        <v>3761.5939695180232</v>
      </c>
      <c r="I120" s="98">
        <v>0</v>
      </c>
      <c r="J120" s="98">
        <v>0</v>
      </c>
      <c r="K120" s="98">
        <v>0</v>
      </c>
      <c r="L120" s="98">
        <v>0</v>
      </c>
      <c r="M120" s="98">
        <v>0</v>
      </c>
      <c r="N120" s="98">
        <v>0</v>
      </c>
      <c r="O120" s="98"/>
      <c r="P120" s="98"/>
      <c r="Q120" s="98">
        <v>0</v>
      </c>
      <c r="R120" s="98"/>
      <c r="S120" s="98">
        <v>4327.9708757021026</v>
      </c>
      <c r="T120" s="98">
        <v>4327.9708757021026</v>
      </c>
      <c r="U120" s="98">
        <v>0</v>
      </c>
      <c r="V120" s="98">
        <v>0</v>
      </c>
      <c r="W120" s="98">
        <v>0</v>
      </c>
      <c r="X120" s="98">
        <v>0</v>
      </c>
      <c r="Y120" s="98">
        <v>0</v>
      </c>
      <c r="Z120" s="98">
        <v>0</v>
      </c>
      <c r="AA120" s="98"/>
      <c r="AB120" s="98"/>
      <c r="AC120" s="98">
        <v>0</v>
      </c>
      <c r="AD120" s="98"/>
      <c r="AE120" s="98">
        <v>9927.1291339995223</v>
      </c>
      <c r="AF120" s="98">
        <v>9927.1291339995223</v>
      </c>
      <c r="AG120" s="98">
        <v>0</v>
      </c>
      <c r="AH120" s="98">
        <v>0</v>
      </c>
      <c r="AI120" s="98">
        <v>0</v>
      </c>
      <c r="AJ120" s="98">
        <v>0</v>
      </c>
      <c r="AK120" s="98">
        <v>0</v>
      </c>
      <c r="AL120" s="98">
        <v>0</v>
      </c>
      <c r="AM120" s="98"/>
      <c r="AN120" s="98"/>
      <c r="AO120" s="98">
        <v>40178.571428571428</v>
      </c>
      <c r="AP120" s="98"/>
      <c r="AQ120" s="98">
        <v>10409.010102413009</v>
      </c>
      <c r="AR120" s="98">
        <v>10409.010102413009</v>
      </c>
      <c r="AS120" s="98">
        <v>0</v>
      </c>
      <c r="AT120" s="98">
        <v>0</v>
      </c>
      <c r="AU120" s="98">
        <v>0</v>
      </c>
      <c r="AV120" s="98">
        <v>0</v>
      </c>
      <c r="AW120" s="98">
        <v>0</v>
      </c>
      <c r="AX120" s="98">
        <v>0</v>
      </c>
      <c r="AY120" s="98"/>
      <c r="AZ120" s="98"/>
      <c r="BA120" s="98">
        <v>0</v>
      </c>
      <c r="BB120" s="98"/>
      <c r="BC120" s="98">
        <v>10472.402325025978</v>
      </c>
      <c r="BD120" s="98">
        <v>10472.402325025978</v>
      </c>
      <c r="BE120" s="98">
        <v>0</v>
      </c>
      <c r="BF120" s="98">
        <v>0</v>
      </c>
      <c r="BG120" s="98">
        <v>0</v>
      </c>
      <c r="BH120" s="98">
        <v>0</v>
      </c>
      <c r="BI120" s="98">
        <v>0</v>
      </c>
      <c r="BJ120" s="98">
        <v>0</v>
      </c>
      <c r="BK120" s="98"/>
      <c r="BL120" s="98"/>
      <c r="BM120" s="46">
        <v>0</v>
      </c>
      <c r="BO120" s="98">
        <v>10425.436829476055</v>
      </c>
      <c r="BP120" s="98">
        <v>10425.436829476055</v>
      </c>
      <c r="BQ120" s="98">
        <v>0</v>
      </c>
      <c r="BR120" s="46">
        <v>0</v>
      </c>
      <c r="BS120" s="46">
        <v>0</v>
      </c>
      <c r="BT120" s="46">
        <v>0</v>
      </c>
      <c r="BU120" s="46">
        <v>0</v>
      </c>
      <c r="BV120" s="46">
        <v>0</v>
      </c>
      <c r="BY120" s="46">
        <v>0</v>
      </c>
      <c r="CA120" s="98">
        <v>9988.2964478190861</v>
      </c>
      <c r="CB120" s="98">
        <v>9988.2964478190861</v>
      </c>
      <c r="CC120" s="98">
        <v>0</v>
      </c>
      <c r="CD120" s="46">
        <v>0</v>
      </c>
      <c r="CE120" s="46">
        <v>0</v>
      </c>
      <c r="CF120" s="46">
        <v>0</v>
      </c>
      <c r="CG120" s="46">
        <v>0</v>
      </c>
      <c r="CH120" s="46">
        <v>0</v>
      </c>
      <c r="CK120" s="46">
        <v>31250</v>
      </c>
      <c r="CM120" s="98">
        <v>10546.46329877778</v>
      </c>
      <c r="CN120" s="98">
        <v>10546.46329877778</v>
      </c>
      <c r="CO120" s="98">
        <v>0</v>
      </c>
      <c r="CP120" s="46">
        <v>0</v>
      </c>
      <c r="CQ120" s="46">
        <v>0</v>
      </c>
      <c r="CR120" s="46">
        <v>0</v>
      </c>
      <c r="CS120" s="46">
        <v>0</v>
      </c>
      <c r="CT120" s="46">
        <v>0</v>
      </c>
      <c r="CW120" s="46">
        <v>0</v>
      </c>
      <c r="CY120" s="98">
        <v>4155.5714285714294</v>
      </c>
      <c r="CZ120" s="98">
        <v>4155.5714285714294</v>
      </c>
      <c r="DA120" s="98">
        <v>0</v>
      </c>
      <c r="DB120" s="46">
        <v>0</v>
      </c>
      <c r="DC120" s="46">
        <v>0</v>
      </c>
      <c r="DD120" s="46">
        <v>0</v>
      </c>
      <c r="DE120" s="46">
        <v>0</v>
      </c>
      <c r="DF120" s="46">
        <v>0</v>
      </c>
      <c r="DI120" s="98">
        <v>0</v>
      </c>
      <c r="DJ120" s="98"/>
      <c r="DK120" s="98">
        <v>4380.5714285714294</v>
      </c>
      <c r="DL120" s="46">
        <v>4380.5714285714294</v>
      </c>
      <c r="DM120" s="46">
        <v>0</v>
      </c>
      <c r="DN120" s="46">
        <v>0</v>
      </c>
      <c r="DO120" s="46">
        <v>0</v>
      </c>
      <c r="DP120" s="46">
        <v>0</v>
      </c>
      <c r="DQ120" s="46">
        <v>0</v>
      </c>
      <c r="DR120" s="98">
        <v>0</v>
      </c>
      <c r="DS120" s="98"/>
      <c r="DU120" s="46">
        <v>0</v>
      </c>
      <c r="DW120" s="46">
        <v>4301.1428571428578</v>
      </c>
      <c r="DX120" s="46">
        <v>4301.1428571428578</v>
      </c>
      <c r="DY120" s="46">
        <v>0</v>
      </c>
      <c r="DZ120" s="46">
        <v>0</v>
      </c>
      <c r="EA120" s="46">
        <v>0</v>
      </c>
      <c r="EB120" s="46">
        <v>0</v>
      </c>
      <c r="EC120" s="46">
        <v>0</v>
      </c>
      <c r="ED120" s="46">
        <v>0</v>
      </c>
      <c r="EG120" s="46">
        <v>0</v>
      </c>
      <c r="EI120" s="46">
        <v>7134.5714285714303</v>
      </c>
      <c r="EJ120" s="46">
        <v>7134.5714285714303</v>
      </c>
      <c r="EK120" s="46">
        <v>0</v>
      </c>
      <c r="EL120" s="46">
        <v>0</v>
      </c>
      <c r="EM120" s="46">
        <v>0</v>
      </c>
      <c r="EN120" s="46">
        <v>0</v>
      </c>
      <c r="EO120" s="46">
        <v>0</v>
      </c>
      <c r="EP120" s="46">
        <v>0</v>
      </c>
      <c r="ES120" s="46">
        <v>0</v>
      </c>
      <c r="EU120" s="46">
        <v>4717.25</v>
      </c>
      <c r="EV120" s="46">
        <v>4717.25</v>
      </c>
      <c r="EW120" s="46">
        <v>0</v>
      </c>
      <c r="EX120" s="46">
        <v>0</v>
      </c>
      <c r="EY120" s="46">
        <v>0</v>
      </c>
      <c r="EZ120" s="46">
        <v>0</v>
      </c>
      <c r="FE120" s="46">
        <v>0</v>
      </c>
      <c r="FG120" s="46">
        <v>4717.25</v>
      </c>
      <c r="FH120" s="46">
        <v>4717.25</v>
      </c>
      <c r="FI120" s="47">
        <v>0</v>
      </c>
      <c r="FJ120" s="47">
        <v>0</v>
      </c>
      <c r="FK120" s="46">
        <v>0</v>
      </c>
      <c r="FL120" s="46">
        <v>0</v>
      </c>
      <c r="FQ120" s="46">
        <v>0</v>
      </c>
      <c r="FS120" s="46">
        <v>4717.25</v>
      </c>
      <c r="FT120" s="46">
        <v>4717.25</v>
      </c>
      <c r="FU120" s="46">
        <v>0</v>
      </c>
      <c r="FV120" s="46">
        <v>0</v>
      </c>
      <c r="FW120" s="46">
        <v>0</v>
      </c>
      <c r="FX120" s="46">
        <v>0</v>
      </c>
      <c r="GC120" s="46">
        <v>0</v>
      </c>
      <c r="GE120" s="46">
        <v>4717.25</v>
      </c>
      <c r="GF120" s="46">
        <v>4717.25</v>
      </c>
      <c r="GG120" s="46">
        <v>0</v>
      </c>
      <c r="GH120" s="46">
        <v>0</v>
      </c>
      <c r="GI120" s="46">
        <v>0</v>
      </c>
      <c r="GJ120" s="46">
        <v>0</v>
      </c>
      <c r="GO120" s="46">
        <v>28425.704081632659</v>
      </c>
      <c r="GP120" s="46">
        <v>28425.704081632659</v>
      </c>
      <c r="GQ120" s="46">
        <v>0</v>
      </c>
      <c r="GR120" s="46">
        <v>0</v>
      </c>
      <c r="GS120" s="46">
        <v>0</v>
      </c>
      <c r="GT120" s="46">
        <v>0</v>
      </c>
      <c r="GU120" s="46">
        <v>0</v>
      </c>
      <c r="GV120" s="46">
        <v>0</v>
      </c>
      <c r="GW120" s="46">
        <v>28425.704081632659</v>
      </c>
      <c r="GY120" s="46">
        <v>0</v>
      </c>
      <c r="HA120" s="46">
        <v>23078</v>
      </c>
      <c r="HB120" s="46">
        <v>40178.571428571428</v>
      </c>
      <c r="HC120" s="46">
        <v>63256.571428571428</v>
      </c>
      <c r="HD120" s="46">
        <v>34830.867346938772</v>
      </c>
      <c r="HE120" s="46">
        <v>25.219900467804084</v>
      </c>
      <c r="HF120" s="46">
        <v>45407</v>
      </c>
      <c r="HG120" s="46">
        <v>45434</v>
      </c>
      <c r="HI120" s="46">
        <v>41432.5989010989</v>
      </c>
      <c r="HJ120" s="46">
        <v>41432.5989010989</v>
      </c>
      <c r="HK120" s="46">
        <v>0</v>
      </c>
      <c r="HL120" s="46">
        <v>0</v>
      </c>
      <c r="HM120" s="46">
        <v>0</v>
      </c>
      <c r="HN120" s="46">
        <v>0</v>
      </c>
      <c r="HO120" s="46">
        <v>0</v>
      </c>
      <c r="HP120" s="46">
        <v>0</v>
      </c>
      <c r="HQ120" s="46">
        <v>41432.5989010989</v>
      </c>
      <c r="HR120" s="46">
        <v>31250</v>
      </c>
      <c r="HS120" s="46">
        <v>66080.867346938772</v>
      </c>
      <c r="HT120" s="46">
        <v>24648.268445839873</v>
      </c>
      <c r="HU120" s="46">
        <v>37.024501431488389</v>
      </c>
      <c r="HV120" s="46">
        <v>45434</v>
      </c>
      <c r="HW120" s="46">
        <v>0</v>
      </c>
      <c r="HY120" s="46">
        <v>19971.857142857149</v>
      </c>
      <c r="HZ120" s="46">
        <v>19971.857142857149</v>
      </c>
      <c r="IA120" s="46">
        <v>0</v>
      </c>
      <c r="IB120" s="46">
        <v>0</v>
      </c>
      <c r="IC120" s="46">
        <v>0</v>
      </c>
      <c r="ID120" s="46">
        <v>0</v>
      </c>
      <c r="IE120" s="46">
        <v>0</v>
      </c>
      <c r="IF120" s="46">
        <v>0</v>
      </c>
      <c r="IG120" s="46">
        <v>19971.857142857149</v>
      </c>
      <c r="IH120" s="46">
        <v>0</v>
      </c>
      <c r="II120" s="46">
        <v>24648.268445839873</v>
      </c>
      <c r="IJ120" s="46">
        <v>4676.411302982724</v>
      </c>
      <c r="IK120" s="46">
        <v>7.0245014314883925</v>
      </c>
      <c r="IO120" s="46">
        <v>18869</v>
      </c>
      <c r="IP120" s="46">
        <v>18869</v>
      </c>
      <c r="IQ120" s="46">
        <v>0</v>
      </c>
      <c r="IR120" s="46">
        <v>0</v>
      </c>
      <c r="IS120" s="46">
        <v>0</v>
      </c>
      <c r="IT120" s="46">
        <v>0</v>
      </c>
      <c r="IU120" s="46">
        <v>0</v>
      </c>
      <c r="IV120" s="46">
        <v>0</v>
      </c>
      <c r="IW120" s="46">
        <v>18869</v>
      </c>
      <c r="IY120" s="46">
        <v>4676.411302982724</v>
      </c>
      <c r="IZ120" s="46">
        <v>-14192.588697017276</v>
      </c>
      <c r="JA120" s="46">
        <v>-22.564929827257316</v>
      </c>
      <c r="JD120" s="46">
        <v>17556</v>
      </c>
      <c r="JE120" s="46">
        <v>17556</v>
      </c>
      <c r="JF120" s="46">
        <v>0</v>
      </c>
      <c r="JG120" s="46">
        <v>0</v>
      </c>
      <c r="JH120" s="46">
        <v>0</v>
      </c>
      <c r="JI120" s="46">
        <v>0</v>
      </c>
      <c r="JK120" s="46">
        <v>0</v>
      </c>
      <c r="JL120" s="46">
        <v>17556</v>
      </c>
      <c r="JN120" s="46">
        <v>-14192.588697017276</v>
      </c>
      <c r="JO120" s="46">
        <v>-31748.588697017276</v>
      </c>
      <c r="JP120" s="46">
        <v>-54.252543911512774</v>
      </c>
      <c r="JS120" s="46">
        <v>36337</v>
      </c>
      <c r="JT120" s="46">
        <v>36337</v>
      </c>
      <c r="JU120" s="46">
        <v>0</v>
      </c>
      <c r="JV120" s="46">
        <v>0</v>
      </c>
      <c r="JW120" s="46">
        <v>0</v>
      </c>
      <c r="KA120" s="46">
        <v>36337</v>
      </c>
      <c r="KC120" s="46">
        <v>-31748.588697017276</v>
      </c>
      <c r="KD120" s="46">
        <v>-68085.588697017272</v>
      </c>
      <c r="KE120" s="46">
        <v>-56.211785808143716</v>
      </c>
      <c r="KH120" s="46">
        <v>0</v>
      </c>
      <c r="KI120" s="46">
        <v>0</v>
      </c>
      <c r="KJ120" s="46">
        <v>0</v>
      </c>
      <c r="KK120" s="46">
        <v>0</v>
      </c>
      <c r="KL120" s="46">
        <v>0</v>
      </c>
      <c r="KP120" s="46">
        <v>0</v>
      </c>
      <c r="KR120" s="46">
        <v>-68085.588697017272</v>
      </c>
      <c r="KS120" s="46">
        <v>-68085.588697017272</v>
      </c>
      <c r="KT120" s="46">
        <v>0</v>
      </c>
      <c r="KW120" s="46">
        <v>0</v>
      </c>
      <c r="KX120" s="46">
        <v>0</v>
      </c>
      <c r="KY120" s="46">
        <v>0</v>
      </c>
      <c r="KZ120" s="46">
        <v>0</v>
      </c>
      <c r="LA120" s="46">
        <v>0</v>
      </c>
      <c r="LE120" s="46">
        <v>0</v>
      </c>
      <c r="LG120" s="46">
        <v>-68085.588697017272</v>
      </c>
      <c r="LH120" s="46">
        <v>-68085.588697017272</v>
      </c>
      <c r="LI120" s="46">
        <v>0</v>
      </c>
      <c r="LL120" s="46">
        <v>28425.704081632659</v>
      </c>
      <c r="LM120" s="46">
        <v>41432.5989010989</v>
      </c>
      <c r="LN120" s="46">
        <v>19971.857142857149</v>
      </c>
      <c r="LO120" s="46">
        <v>18869</v>
      </c>
      <c r="LP120" s="46">
        <v>17556</v>
      </c>
      <c r="LQ120" s="46">
        <v>36337</v>
      </c>
      <c r="LR120" s="46">
        <v>0</v>
      </c>
      <c r="LS120" s="46">
        <v>0</v>
      </c>
      <c r="LT120" s="46">
        <v>162592.16012558871</v>
      </c>
      <c r="LV120" s="46" t="s">
        <v>344</v>
      </c>
    </row>
    <row r="121" spans="1:334">
      <c r="A121" s="74">
        <v>310004210</v>
      </c>
      <c r="B121" s="74">
        <v>310004210</v>
      </c>
      <c r="C121" s="46" t="s">
        <v>1029</v>
      </c>
      <c r="D121" s="98">
        <v>968</v>
      </c>
      <c r="E121" s="98">
        <v>0</v>
      </c>
      <c r="F121" s="98"/>
      <c r="G121" s="98">
        <v>4</v>
      </c>
      <c r="H121" s="98">
        <v>0</v>
      </c>
      <c r="I121" s="98">
        <v>0</v>
      </c>
      <c r="J121" s="98">
        <v>0</v>
      </c>
      <c r="K121" s="98">
        <v>4</v>
      </c>
      <c r="L121" s="98">
        <v>0</v>
      </c>
      <c r="M121" s="98">
        <v>0</v>
      </c>
      <c r="N121" s="98">
        <v>0</v>
      </c>
      <c r="O121" s="98"/>
      <c r="P121" s="98"/>
      <c r="Q121" s="98">
        <v>0</v>
      </c>
      <c r="R121" s="98"/>
      <c r="S121" s="98">
        <v>0</v>
      </c>
      <c r="T121" s="98">
        <v>0</v>
      </c>
      <c r="U121" s="98">
        <v>0</v>
      </c>
      <c r="V121" s="98">
        <v>0</v>
      </c>
      <c r="W121" s="98">
        <v>0</v>
      </c>
      <c r="X121" s="98">
        <v>0</v>
      </c>
      <c r="Y121" s="98">
        <v>0</v>
      </c>
      <c r="Z121" s="98">
        <v>0</v>
      </c>
      <c r="AA121" s="98"/>
      <c r="AB121" s="98"/>
      <c r="AC121" s="98">
        <v>0</v>
      </c>
      <c r="AD121" s="98"/>
      <c r="AE121" s="98">
        <v>0</v>
      </c>
      <c r="AF121" s="98">
        <v>0</v>
      </c>
      <c r="AG121" s="98">
        <v>0</v>
      </c>
      <c r="AH121" s="98">
        <v>0</v>
      </c>
      <c r="AI121" s="98">
        <v>0</v>
      </c>
      <c r="AJ121" s="98">
        <v>0</v>
      </c>
      <c r="AK121" s="98">
        <v>0</v>
      </c>
      <c r="AL121" s="98">
        <v>0</v>
      </c>
      <c r="AM121" s="98"/>
      <c r="AN121" s="98"/>
      <c r="AO121" s="98">
        <v>0</v>
      </c>
      <c r="AP121" s="98"/>
      <c r="AQ121" s="98">
        <v>0</v>
      </c>
      <c r="AR121" s="98">
        <v>0</v>
      </c>
      <c r="AS121" s="98">
        <v>0</v>
      </c>
      <c r="AT121" s="98">
        <v>0</v>
      </c>
      <c r="AU121" s="98">
        <v>0</v>
      </c>
      <c r="AV121" s="98">
        <v>0</v>
      </c>
      <c r="AW121" s="98">
        <v>0</v>
      </c>
      <c r="AX121" s="98">
        <v>0</v>
      </c>
      <c r="AY121" s="98"/>
      <c r="AZ121" s="98"/>
      <c r="BA121" s="98">
        <v>0</v>
      </c>
      <c r="BB121" s="98"/>
      <c r="BC121" s="98">
        <v>0</v>
      </c>
      <c r="BD121" s="98">
        <v>0</v>
      </c>
      <c r="BE121" s="98">
        <v>0</v>
      </c>
      <c r="BF121" s="98">
        <v>0</v>
      </c>
      <c r="BG121" s="98">
        <v>0</v>
      </c>
      <c r="BH121" s="98">
        <v>0</v>
      </c>
      <c r="BI121" s="98">
        <v>0</v>
      </c>
      <c r="BJ121" s="98">
        <v>0</v>
      </c>
      <c r="BK121" s="98"/>
      <c r="BL121" s="98"/>
      <c r="BM121" s="46">
        <v>0</v>
      </c>
      <c r="BO121" s="98">
        <v>0</v>
      </c>
      <c r="BP121" s="98">
        <v>0</v>
      </c>
      <c r="BQ121" s="98">
        <v>0</v>
      </c>
      <c r="BR121" s="46">
        <v>0</v>
      </c>
      <c r="BS121" s="46">
        <v>0</v>
      </c>
      <c r="BT121" s="46">
        <v>0</v>
      </c>
      <c r="BU121" s="46">
        <v>0</v>
      </c>
      <c r="BV121" s="46">
        <v>0</v>
      </c>
      <c r="BY121" s="46">
        <v>0</v>
      </c>
      <c r="CA121" s="98">
        <v>0</v>
      </c>
      <c r="CB121" s="98">
        <v>0</v>
      </c>
      <c r="CC121" s="98">
        <v>0</v>
      </c>
      <c r="CD121" s="46">
        <v>0</v>
      </c>
      <c r="CE121" s="46">
        <v>0</v>
      </c>
      <c r="CF121" s="46">
        <v>0</v>
      </c>
      <c r="CG121" s="46">
        <v>0</v>
      </c>
      <c r="CH121" s="46">
        <v>0</v>
      </c>
      <c r="CK121" s="46">
        <v>0</v>
      </c>
      <c r="CM121" s="98">
        <v>0</v>
      </c>
      <c r="CN121" s="98">
        <v>0</v>
      </c>
      <c r="CO121" s="98">
        <v>0</v>
      </c>
      <c r="CP121" s="46">
        <v>0</v>
      </c>
      <c r="CQ121" s="46">
        <v>0</v>
      </c>
      <c r="CR121" s="46">
        <v>0</v>
      </c>
      <c r="CS121" s="46">
        <v>0</v>
      </c>
      <c r="CT121" s="46">
        <v>0</v>
      </c>
      <c r="CW121" s="46">
        <v>0</v>
      </c>
      <c r="CY121" s="98">
        <v>0</v>
      </c>
      <c r="CZ121" s="98">
        <v>0</v>
      </c>
      <c r="DA121" s="98">
        <v>0</v>
      </c>
      <c r="DB121" s="46">
        <v>0</v>
      </c>
      <c r="DC121" s="46">
        <v>0</v>
      </c>
      <c r="DD121" s="46">
        <v>0</v>
      </c>
      <c r="DE121" s="46">
        <v>0</v>
      </c>
      <c r="DF121" s="46">
        <v>0</v>
      </c>
      <c r="DI121" s="98">
        <v>0</v>
      </c>
      <c r="DJ121" s="98"/>
      <c r="DK121" s="98">
        <v>0</v>
      </c>
      <c r="DL121" s="46">
        <v>0</v>
      </c>
      <c r="DM121" s="46">
        <v>0</v>
      </c>
      <c r="DN121" s="46">
        <v>0</v>
      </c>
      <c r="DO121" s="46">
        <v>0</v>
      </c>
      <c r="DP121" s="46">
        <v>0</v>
      </c>
      <c r="DQ121" s="46">
        <v>0</v>
      </c>
      <c r="DR121" s="98">
        <v>0</v>
      </c>
      <c r="DS121" s="98"/>
      <c r="DU121" s="46">
        <v>0</v>
      </c>
      <c r="DW121" s="46">
        <v>0</v>
      </c>
      <c r="DX121" s="46">
        <v>0</v>
      </c>
      <c r="DY121" s="46">
        <v>0</v>
      </c>
      <c r="DZ121" s="46">
        <v>0</v>
      </c>
      <c r="EA121" s="46">
        <v>0</v>
      </c>
      <c r="EB121" s="46">
        <v>0</v>
      </c>
      <c r="EC121" s="46">
        <v>0</v>
      </c>
      <c r="ED121" s="46">
        <v>0</v>
      </c>
      <c r="EG121" s="46">
        <v>0</v>
      </c>
      <c r="EI121" s="46">
        <v>0</v>
      </c>
      <c r="EJ121" s="46">
        <v>0</v>
      </c>
      <c r="EK121" s="46">
        <v>0</v>
      </c>
      <c r="EL121" s="46">
        <v>0</v>
      </c>
      <c r="EM121" s="46">
        <v>0</v>
      </c>
      <c r="EN121" s="46">
        <v>0</v>
      </c>
      <c r="EO121" s="46">
        <v>0</v>
      </c>
      <c r="EP121" s="46">
        <v>0</v>
      </c>
      <c r="ES121" s="46">
        <v>0</v>
      </c>
      <c r="EU121" s="46">
        <v>125</v>
      </c>
      <c r="EV121" s="46">
        <v>0</v>
      </c>
      <c r="EW121" s="46">
        <v>0</v>
      </c>
      <c r="EX121" s="46">
        <v>0</v>
      </c>
      <c r="EY121" s="46">
        <v>125</v>
      </c>
      <c r="EZ121" s="46">
        <v>0</v>
      </c>
      <c r="FE121" s="46">
        <v>0</v>
      </c>
      <c r="FG121" s="46">
        <v>125</v>
      </c>
      <c r="FH121" s="46">
        <v>0</v>
      </c>
      <c r="FI121" s="98">
        <v>0</v>
      </c>
      <c r="FJ121" s="98">
        <v>0</v>
      </c>
      <c r="FK121" s="46">
        <v>125</v>
      </c>
      <c r="FL121" s="46">
        <v>0</v>
      </c>
      <c r="FQ121" s="46">
        <v>0</v>
      </c>
      <c r="FS121" s="46">
        <v>125</v>
      </c>
      <c r="FT121" s="46">
        <v>0</v>
      </c>
      <c r="FU121" s="46">
        <v>0</v>
      </c>
      <c r="FV121" s="46">
        <v>0</v>
      </c>
      <c r="FW121" s="46">
        <v>125</v>
      </c>
      <c r="FX121" s="46">
        <v>0</v>
      </c>
      <c r="GC121" s="46">
        <v>0</v>
      </c>
      <c r="GE121" s="46">
        <v>125</v>
      </c>
      <c r="GF121" s="46">
        <v>0</v>
      </c>
      <c r="GG121" s="46">
        <v>0</v>
      </c>
      <c r="GH121" s="46">
        <v>0</v>
      </c>
      <c r="GI121" s="46">
        <v>125</v>
      </c>
      <c r="GJ121" s="46">
        <v>0</v>
      </c>
      <c r="GO121" s="46">
        <v>0</v>
      </c>
      <c r="GP121" s="46">
        <v>0</v>
      </c>
      <c r="GQ121" s="46">
        <v>0</v>
      </c>
      <c r="GR121" s="46">
        <v>0</v>
      </c>
      <c r="GS121" s="46">
        <v>4</v>
      </c>
      <c r="GT121" s="46">
        <v>0</v>
      </c>
      <c r="GU121" s="46">
        <v>0</v>
      </c>
      <c r="GV121" s="46">
        <v>0</v>
      </c>
      <c r="GW121" s="46">
        <v>4</v>
      </c>
      <c r="GY121" s="46">
        <v>0</v>
      </c>
      <c r="HA121" s="46">
        <v>968</v>
      </c>
      <c r="HB121" s="46">
        <v>0</v>
      </c>
      <c r="HC121" s="46">
        <v>968</v>
      </c>
      <c r="HD121" s="46">
        <v>964</v>
      </c>
      <c r="HE121" s="46">
        <v>0</v>
      </c>
      <c r="HI121" s="46">
        <v>0</v>
      </c>
      <c r="HJ121" s="46">
        <v>0</v>
      </c>
      <c r="HK121" s="46">
        <v>0</v>
      </c>
      <c r="HL121" s="46">
        <v>0</v>
      </c>
      <c r="HM121" s="46">
        <v>0</v>
      </c>
      <c r="HN121" s="46">
        <v>0</v>
      </c>
      <c r="HO121" s="46">
        <v>0</v>
      </c>
      <c r="HP121" s="46">
        <v>0</v>
      </c>
      <c r="HQ121" s="46">
        <v>0</v>
      </c>
      <c r="HR121" s="46">
        <v>0</v>
      </c>
      <c r="HS121" s="46">
        <v>964</v>
      </c>
      <c r="HT121" s="46">
        <v>964</v>
      </c>
      <c r="HU121" s="46">
        <v>0</v>
      </c>
      <c r="HY121" s="46">
        <v>0</v>
      </c>
      <c r="HZ121" s="46">
        <v>0</v>
      </c>
      <c r="IA121" s="46">
        <v>0</v>
      </c>
      <c r="IB121" s="46">
        <v>0</v>
      </c>
      <c r="IC121" s="46">
        <v>0</v>
      </c>
      <c r="ID121" s="46">
        <v>0</v>
      </c>
      <c r="IE121" s="46">
        <v>0</v>
      </c>
      <c r="IF121" s="46">
        <v>0</v>
      </c>
      <c r="IG121" s="46">
        <v>0</v>
      </c>
      <c r="IH121" s="46">
        <v>0</v>
      </c>
      <c r="II121" s="46">
        <v>964</v>
      </c>
      <c r="IJ121" s="46">
        <v>964</v>
      </c>
      <c r="IK121" s="46">
        <v>0</v>
      </c>
      <c r="IO121" s="46">
        <v>0</v>
      </c>
      <c r="IP121" s="46">
        <v>0</v>
      </c>
      <c r="IQ121" s="46">
        <v>0</v>
      </c>
      <c r="IR121" s="46">
        <v>0</v>
      </c>
      <c r="IS121" s="46">
        <v>500</v>
      </c>
      <c r="IT121" s="46">
        <v>0</v>
      </c>
      <c r="IU121" s="46">
        <v>0</v>
      </c>
      <c r="IV121" s="46">
        <v>0</v>
      </c>
      <c r="IW121" s="46">
        <v>500</v>
      </c>
      <c r="IY121" s="46">
        <v>964</v>
      </c>
      <c r="IZ121" s="46">
        <v>464</v>
      </c>
      <c r="JA121" s="46">
        <v>27.84</v>
      </c>
      <c r="JD121" s="46">
        <v>0</v>
      </c>
      <c r="JE121" s="46">
        <v>0</v>
      </c>
      <c r="JF121" s="46">
        <v>0</v>
      </c>
      <c r="JG121" s="46">
        <v>0</v>
      </c>
      <c r="JH121" s="46">
        <v>500</v>
      </c>
      <c r="JI121" s="46">
        <v>0</v>
      </c>
      <c r="JK121" s="46">
        <v>0</v>
      </c>
      <c r="JL121" s="46">
        <v>500</v>
      </c>
      <c r="JN121" s="46">
        <v>464</v>
      </c>
      <c r="JO121" s="46">
        <v>-36</v>
      </c>
      <c r="JP121" s="46">
        <v>-2.1599999999999997</v>
      </c>
      <c r="JS121" s="46">
        <v>0</v>
      </c>
      <c r="JT121" s="46">
        <v>0</v>
      </c>
      <c r="JU121" s="46">
        <v>0</v>
      </c>
      <c r="JV121" s="46">
        <v>0</v>
      </c>
      <c r="JW121" s="46">
        <v>0</v>
      </c>
      <c r="JZ121" s="46">
        <v>0</v>
      </c>
      <c r="KA121" s="46">
        <v>0</v>
      </c>
      <c r="KC121" s="46">
        <v>-36</v>
      </c>
      <c r="KD121" s="46">
        <v>-36</v>
      </c>
      <c r="KE121" s="46">
        <v>0</v>
      </c>
      <c r="KH121" s="46">
        <v>0</v>
      </c>
      <c r="KI121" s="46">
        <v>0</v>
      </c>
      <c r="KJ121" s="46">
        <v>0</v>
      </c>
      <c r="KK121" s="46">
        <v>0</v>
      </c>
      <c r="KL121" s="46">
        <v>0</v>
      </c>
      <c r="KO121" s="46">
        <v>0</v>
      </c>
      <c r="KP121" s="46">
        <v>0</v>
      </c>
      <c r="KR121" s="46">
        <v>-36</v>
      </c>
      <c r="KS121" s="46">
        <v>-36</v>
      </c>
      <c r="KT121" s="46">
        <v>0</v>
      </c>
      <c r="KW121" s="46">
        <v>0</v>
      </c>
      <c r="KX121" s="46">
        <v>0</v>
      </c>
      <c r="KY121" s="46">
        <v>0</v>
      </c>
      <c r="KZ121" s="46">
        <v>0</v>
      </c>
      <c r="LA121" s="46">
        <v>0</v>
      </c>
      <c r="LD121" s="46">
        <v>0</v>
      </c>
      <c r="LE121" s="46">
        <v>0</v>
      </c>
      <c r="LG121" s="46">
        <v>-36</v>
      </c>
      <c r="LH121" s="46">
        <v>-36</v>
      </c>
      <c r="LI121" s="46">
        <v>0</v>
      </c>
      <c r="LL121" s="46">
        <v>4</v>
      </c>
      <c r="LM121" s="46">
        <v>0</v>
      </c>
      <c r="LN121" s="46">
        <v>0</v>
      </c>
      <c r="LO121" s="46">
        <v>500</v>
      </c>
      <c r="LP121" s="46">
        <v>500</v>
      </c>
      <c r="LQ121" s="46">
        <v>0</v>
      </c>
      <c r="LR121" s="46">
        <v>0</v>
      </c>
      <c r="LS121" s="46">
        <v>0</v>
      </c>
      <c r="LT121" s="46">
        <v>1004</v>
      </c>
      <c r="LV121" s="46" t="s">
        <v>344</v>
      </c>
    </row>
    <row r="122" spans="1:334">
      <c r="A122" s="74" t="s">
        <v>382</v>
      </c>
      <c r="B122" s="74">
        <v>475</v>
      </c>
      <c r="C122" s="99" t="s">
        <v>91</v>
      </c>
      <c r="D122" s="100">
        <v>24046</v>
      </c>
      <c r="E122" s="100">
        <v>0</v>
      </c>
      <c r="F122" s="100">
        <v>0</v>
      </c>
      <c r="G122" s="100">
        <v>3765.5939695180232</v>
      </c>
      <c r="H122" s="100">
        <v>3761.5939695180232</v>
      </c>
      <c r="I122" s="100">
        <v>0</v>
      </c>
      <c r="J122" s="100">
        <v>0</v>
      </c>
      <c r="K122" s="100">
        <v>4</v>
      </c>
      <c r="L122" s="100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4327.9708757021026</v>
      </c>
      <c r="T122" s="100">
        <v>4327.9708757021026</v>
      </c>
      <c r="U122" s="100">
        <v>0</v>
      </c>
      <c r="V122" s="100">
        <v>0</v>
      </c>
      <c r="W122" s="100">
        <v>0</v>
      </c>
      <c r="X122" s="100">
        <v>0</v>
      </c>
      <c r="Y122" s="100">
        <v>0</v>
      </c>
      <c r="Z122" s="100">
        <v>0</v>
      </c>
      <c r="AA122" s="100">
        <v>0</v>
      </c>
      <c r="AB122" s="100">
        <v>0</v>
      </c>
      <c r="AC122" s="100">
        <v>0</v>
      </c>
      <c r="AD122" s="100">
        <v>0</v>
      </c>
      <c r="AE122" s="100">
        <v>9927.1291339995223</v>
      </c>
      <c r="AF122" s="100">
        <v>9927.1291339995223</v>
      </c>
      <c r="AG122" s="100">
        <v>0</v>
      </c>
      <c r="AH122" s="100">
        <v>0</v>
      </c>
      <c r="AI122" s="100">
        <v>0</v>
      </c>
      <c r="AJ122" s="100">
        <v>0</v>
      </c>
      <c r="AK122" s="100">
        <v>0</v>
      </c>
      <c r="AL122" s="100">
        <v>0</v>
      </c>
      <c r="AM122" s="100">
        <v>0</v>
      </c>
      <c r="AN122" s="100">
        <v>0</v>
      </c>
      <c r="AO122" s="100">
        <v>40178.571428571428</v>
      </c>
      <c r="AP122" s="100">
        <v>0</v>
      </c>
      <c r="AQ122" s="100">
        <v>10409.010102413009</v>
      </c>
      <c r="AR122" s="100">
        <v>10409.010102413009</v>
      </c>
      <c r="AS122" s="100">
        <v>0</v>
      </c>
      <c r="AT122" s="100">
        <v>0</v>
      </c>
      <c r="AU122" s="100">
        <v>0</v>
      </c>
      <c r="AV122" s="100">
        <v>0</v>
      </c>
      <c r="AW122" s="100">
        <v>0</v>
      </c>
      <c r="AX122" s="100">
        <v>0</v>
      </c>
      <c r="AY122" s="100">
        <v>0</v>
      </c>
      <c r="AZ122" s="100">
        <v>0</v>
      </c>
      <c r="BA122" s="100">
        <v>0</v>
      </c>
      <c r="BB122" s="100">
        <v>0</v>
      </c>
      <c r="BC122" s="100">
        <v>10472.402325025978</v>
      </c>
      <c r="BD122" s="100">
        <v>10472.402325025978</v>
      </c>
      <c r="BE122" s="100">
        <v>0</v>
      </c>
      <c r="BF122" s="100">
        <v>0</v>
      </c>
      <c r="BG122" s="100">
        <v>0</v>
      </c>
      <c r="BH122" s="100">
        <v>0</v>
      </c>
      <c r="BI122" s="100">
        <v>0</v>
      </c>
      <c r="BJ122" s="100">
        <v>0</v>
      </c>
      <c r="BK122" s="100">
        <v>0</v>
      </c>
      <c r="BL122" s="100">
        <v>0</v>
      </c>
      <c r="BM122" s="99">
        <v>0</v>
      </c>
      <c r="BN122" s="99">
        <v>0</v>
      </c>
      <c r="BO122" s="100">
        <v>10425.436829476055</v>
      </c>
      <c r="BP122" s="100">
        <v>10425.436829476055</v>
      </c>
      <c r="BQ122" s="100">
        <v>0</v>
      </c>
      <c r="BR122" s="99">
        <v>0</v>
      </c>
      <c r="BS122" s="99">
        <v>0</v>
      </c>
      <c r="BT122" s="99">
        <v>0</v>
      </c>
      <c r="BU122" s="99">
        <v>0</v>
      </c>
      <c r="BV122" s="99">
        <v>0</v>
      </c>
      <c r="BW122" s="99">
        <v>0</v>
      </c>
      <c r="BX122" s="99">
        <v>0</v>
      </c>
      <c r="BY122" s="99">
        <v>0</v>
      </c>
      <c r="BZ122" s="99">
        <v>0</v>
      </c>
      <c r="CA122" s="100">
        <v>9988.2964478190861</v>
      </c>
      <c r="CB122" s="100">
        <v>9988.2964478190861</v>
      </c>
      <c r="CC122" s="100">
        <v>0</v>
      </c>
      <c r="CD122" s="99">
        <v>0</v>
      </c>
      <c r="CE122" s="99">
        <v>0</v>
      </c>
      <c r="CF122" s="99">
        <v>0</v>
      </c>
      <c r="CG122" s="99">
        <v>0</v>
      </c>
      <c r="CH122" s="99">
        <v>0</v>
      </c>
      <c r="CI122" s="99">
        <v>0</v>
      </c>
      <c r="CJ122" s="99">
        <v>0</v>
      </c>
      <c r="CK122" s="99">
        <v>31250</v>
      </c>
      <c r="CL122" s="99">
        <v>0</v>
      </c>
      <c r="CM122" s="100">
        <v>10546.46329877778</v>
      </c>
      <c r="CN122" s="100">
        <v>10546.46329877778</v>
      </c>
      <c r="CO122" s="100">
        <v>0</v>
      </c>
      <c r="CP122" s="99">
        <v>0</v>
      </c>
      <c r="CQ122" s="99">
        <v>0</v>
      </c>
      <c r="CR122" s="99">
        <v>0</v>
      </c>
      <c r="CS122" s="99">
        <v>0</v>
      </c>
      <c r="CT122" s="99">
        <v>0</v>
      </c>
      <c r="CU122" s="99">
        <v>0</v>
      </c>
      <c r="CV122" s="99">
        <v>0</v>
      </c>
      <c r="CW122" s="99">
        <v>0</v>
      </c>
      <c r="CX122" s="99">
        <v>0</v>
      </c>
      <c r="CY122" s="100">
        <v>4155.5714285714294</v>
      </c>
      <c r="CZ122" s="100">
        <v>4155.5714285714294</v>
      </c>
      <c r="DA122" s="100">
        <v>0</v>
      </c>
      <c r="DB122" s="99">
        <v>0</v>
      </c>
      <c r="DC122" s="99">
        <v>0</v>
      </c>
      <c r="DD122" s="99">
        <v>0</v>
      </c>
      <c r="DE122" s="99">
        <v>0</v>
      </c>
      <c r="DF122" s="99">
        <v>0</v>
      </c>
      <c r="DG122" s="99">
        <v>0</v>
      </c>
      <c r="DH122" s="99">
        <v>0</v>
      </c>
      <c r="DI122" s="100">
        <v>0</v>
      </c>
      <c r="DJ122" s="100">
        <v>0</v>
      </c>
      <c r="DK122" s="100">
        <v>4380.5714285714294</v>
      </c>
      <c r="DL122" s="46">
        <v>4380.5714285714294</v>
      </c>
      <c r="DM122" s="46">
        <v>0</v>
      </c>
      <c r="DN122" s="46">
        <v>0</v>
      </c>
      <c r="DO122" s="46">
        <v>0</v>
      </c>
      <c r="DP122" s="46">
        <v>0</v>
      </c>
      <c r="DQ122" s="46">
        <v>0</v>
      </c>
      <c r="DR122" s="98">
        <v>0</v>
      </c>
      <c r="DS122" s="98">
        <v>0</v>
      </c>
      <c r="DT122" s="46">
        <v>0</v>
      </c>
      <c r="DU122" s="46">
        <v>0</v>
      </c>
      <c r="DV122" s="46">
        <v>0</v>
      </c>
      <c r="DW122" s="46">
        <v>4301.1428571428578</v>
      </c>
      <c r="DX122" s="46">
        <v>4301.1428571428578</v>
      </c>
      <c r="DY122" s="46">
        <v>0</v>
      </c>
      <c r="DZ122" s="46">
        <v>0</v>
      </c>
      <c r="EA122" s="46">
        <v>0</v>
      </c>
      <c r="EB122" s="46">
        <v>0</v>
      </c>
      <c r="EC122" s="46">
        <v>0</v>
      </c>
      <c r="ED122" s="46">
        <v>0</v>
      </c>
      <c r="EE122" s="46">
        <v>0</v>
      </c>
      <c r="EF122" s="46">
        <v>0</v>
      </c>
      <c r="EG122" s="46">
        <v>0</v>
      </c>
      <c r="EH122" s="46">
        <v>0</v>
      </c>
      <c r="EI122" s="46">
        <v>7134.5714285714303</v>
      </c>
      <c r="EJ122" s="46">
        <v>7134.5714285714303</v>
      </c>
      <c r="EK122" s="46">
        <v>0</v>
      </c>
      <c r="EL122" s="46">
        <v>0</v>
      </c>
      <c r="EM122" s="46">
        <v>0</v>
      </c>
      <c r="EN122" s="46">
        <v>0</v>
      </c>
      <c r="EO122" s="46">
        <v>0</v>
      </c>
      <c r="EP122" s="46">
        <v>0</v>
      </c>
      <c r="EQ122" s="46">
        <v>0</v>
      </c>
      <c r="ER122" s="46">
        <v>0</v>
      </c>
      <c r="ES122" s="46">
        <v>0</v>
      </c>
      <c r="ET122" s="46">
        <v>0</v>
      </c>
      <c r="EU122" s="46">
        <v>4842.25</v>
      </c>
      <c r="EV122" s="46">
        <v>4717.25</v>
      </c>
      <c r="EW122" s="46">
        <v>0</v>
      </c>
      <c r="EX122" s="46">
        <v>0</v>
      </c>
      <c r="EY122" s="46">
        <v>125</v>
      </c>
      <c r="EZ122" s="46">
        <v>0</v>
      </c>
      <c r="FA122" s="46">
        <v>0</v>
      </c>
      <c r="FB122" s="46">
        <v>0</v>
      </c>
      <c r="FC122" s="46">
        <v>0</v>
      </c>
      <c r="FD122" s="46">
        <v>0</v>
      </c>
      <c r="FE122" s="46">
        <v>0</v>
      </c>
      <c r="FF122" s="46">
        <v>0</v>
      </c>
      <c r="FG122" s="46">
        <v>4842.25</v>
      </c>
      <c r="FH122" s="46">
        <v>4717.25</v>
      </c>
      <c r="FI122" s="47">
        <v>0</v>
      </c>
      <c r="FJ122" s="47">
        <v>0</v>
      </c>
      <c r="FK122" s="46">
        <v>125</v>
      </c>
      <c r="FL122" s="46">
        <v>0</v>
      </c>
      <c r="FM122" s="46">
        <v>0</v>
      </c>
      <c r="FN122" s="46">
        <v>0</v>
      </c>
      <c r="FO122" s="46">
        <v>0</v>
      </c>
      <c r="FP122" s="46">
        <v>0</v>
      </c>
      <c r="FQ122" s="46">
        <v>0</v>
      </c>
      <c r="FR122" s="46">
        <v>0</v>
      </c>
      <c r="FS122" s="46">
        <v>4842.25</v>
      </c>
      <c r="FT122" s="46">
        <v>4717.25</v>
      </c>
      <c r="FU122" s="46">
        <v>0</v>
      </c>
      <c r="FV122" s="46">
        <v>0</v>
      </c>
      <c r="FW122" s="46">
        <v>125</v>
      </c>
      <c r="FX122" s="46">
        <v>0</v>
      </c>
      <c r="FY122" s="46">
        <v>0</v>
      </c>
      <c r="FZ122" s="46">
        <v>0</v>
      </c>
      <c r="GA122" s="46">
        <v>0</v>
      </c>
      <c r="GB122" s="46">
        <v>0</v>
      </c>
      <c r="GC122" s="46">
        <v>0</v>
      </c>
      <c r="GD122" s="46">
        <v>0</v>
      </c>
      <c r="GE122" s="46">
        <v>4842.25</v>
      </c>
      <c r="GF122" s="46">
        <v>4717.25</v>
      </c>
      <c r="GG122" s="46">
        <v>0</v>
      </c>
      <c r="GH122" s="46">
        <v>0</v>
      </c>
      <c r="GI122" s="46">
        <v>125</v>
      </c>
      <c r="GJ122" s="46">
        <v>0</v>
      </c>
      <c r="GK122" s="46">
        <v>0</v>
      </c>
      <c r="GL122" s="46">
        <v>0</v>
      </c>
      <c r="GM122" s="46">
        <v>0</v>
      </c>
      <c r="GO122" s="46">
        <v>28425.704081632659</v>
      </c>
      <c r="GP122" s="46">
        <v>28425.704081632659</v>
      </c>
      <c r="GQ122" s="46">
        <v>0</v>
      </c>
      <c r="GR122" s="46">
        <v>0</v>
      </c>
      <c r="GS122" s="46">
        <v>4</v>
      </c>
      <c r="GT122" s="46">
        <v>0</v>
      </c>
      <c r="GU122" s="46">
        <v>0</v>
      </c>
      <c r="GV122" s="46">
        <v>0</v>
      </c>
      <c r="GW122" s="46">
        <v>28429.704081632659</v>
      </c>
      <c r="GX122" s="46">
        <v>0</v>
      </c>
      <c r="GY122" s="46">
        <v>0</v>
      </c>
      <c r="GZ122" s="46">
        <v>0</v>
      </c>
      <c r="HA122" s="46">
        <v>24046</v>
      </c>
      <c r="HB122" s="46">
        <v>40178.571428571428</v>
      </c>
      <c r="HC122" s="46">
        <v>64224.571428571428</v>
      </c>
      <c r="HD122" s="46">
        <v>35794.867346938772</v>
      </c>
      <c r="HE122" s="46">
        <v>25.917901577245303</v>
      </c>
      <c r="HI122" s="46">
        <v>41432.5989010989</v>
      </c>
      <c r="HJ122" s="46">
        <v>41432.5989010989</v>
      </c>
      <c r="HK122" s="46">
        <v>0</v>
      </c>
      <c r="HL122" s="46">
        <v>0</v>
      </c>
      <c r="HM122" s="46">
        <v>0</v>
      </c>
      <c r="HN122" s="46">
        <v>0</v>
      </c>
      <c r="HO122" s="46">
        <v>0</v>
      </c>
      <c r="HP122" s="46">
        <v>0</v>
      </c>
      <c r="HQ122" s="46">
        <v>41432.5989010989</v>
      </c>
      <c r="HR122" s="46">
        <v>31250</v>
      </c>
      <c r="HS122" s="46">
        <v>67044.867346938772</v>
      </c>
      <c r="HT122" s="46">
        <v>25612.268445839873</v>
      </c>
      <c r="HU122" s="46">
        <v>38.472539027248146</v>
      </c>
      <c r="HY122" s="46">
        <v>19971.857142857149</v>
      </c>
      <c r="HZ122" s="46">
        <v>19971.857142857149</v>
      </c>
      <c r="IA122" s="46">
        <v>0</v>
      </c>
      <c r="IB122" s="46">
        <v>0</v>
      </c>
      <c r="IC122" s="46">
        <v>0</v>
      </c>
      <c r="ID122" s="46">
        <v>0</v>
      </c>
      <c r="IE122" s="46">
        <v>0</v>
      </c>
      <c r="IF122" s="46">
        <v>0</v>
      </c>
      <c r="IG122" s="46">
        <v>19971.857142857149</v>
      </c>
      <c r="IH122" s="46">
        <v>0</v>
      </c>
      <c r="II122" s="46">
        <v>25612.268445839873</v>
      </c>
      <c r="IJ122" s="46">
        <v>5640.411302982724</v>
      </c>
      <c r="IK122" s="46">
        <v>8.4725390272481391</v>
      </c>
      <c r="IO122" s="46">
        <v>18869</v>
      </c>
      <c r="IP122" s="46">
        <v>18869</v>
      </c>
      <c r="IQ122" s="46">
        <v>0</v>
      </c>
      <c r="IR122" s="46">
        <v>0</v>
      </c>
      <c r="IS122" s="46">
        <v>500</v>
      </c>
      <c r="IT122" s="46">
        <v>0</v>
      </c>
      <c r="IU122" s="46">
        <v>0</v>
      </c>
      <c r="IV122" s="46">
        <v>0</v>
      </c>
      <c r="IW122" s="46">
        <v>19369</v>
      </c>
      <c r="IX122" s="46">
        <v>0</v>
      </c>
      <c r="IY122" s="46">
        <v>5640.411302982724</v>
      </c>
      <c r="IZ122" s="46">
        <v>-13728.588697017276</v>
      </c>
      <c r="JA122" s="46">
        <v>-21.263754500000942</v>
      </c>
      <c r="JD122" s="46">
        <v>17556</v>
      </c>
      <c r="JE122" s="46">
        <v>17556</v>
      </c>
      <c r="JF122" s="46">
        <v>0</v>
      </c>
      <c r="JG122" s="46">
        <v>0</v>
      </c>
      <c r="JH122" s="46">
        <v>500</v>
      </c>
      <c r="JI122" s="46">
        <v>0</v>
      </c>
      <c r="JJ122" s="46">
        <v>0</v>
      </c>
      <c r="JK122" s="46">
        <v>0</v>
      </c>
      <c r="JL122" s="46">
        <v>18056</v>
      </c>
      <c r="JM122" s="46">
        <v>0</v>
      </c>
      <c r="JN122" s="46">
        <v>-13728.588697017276</v>
      </c>
      <c r="JO122" s="46">
        <v>-31784.588697017276</v>
      </c>
      <c r="JP122" s="46">
        <v>-52.810016665403097</v>
      </c>
      <c r="JS122" s="46">
        <v>36337</v>
      </c>
      <c r="JT122" s="46">
        <v>36337</v>
      </c>
      <c r="JU122" s="46">
        <v>0</v>
      </c>
      <c r="JV122" s="46">
        <v>0</v>
      </c>
      <c r="JW122" s="46">
        <v>0</v>
      </c>
      <c r="JX122" s="46">
        <v>0</v>
      </c>
      <c r="JY122" s="46">
        <v>0</v>
      </c>
      <c r="JZ122" s="46">
        <v>0</v>
      </c>
      <c r="KA122" s="46">
        <v>36337</v>
      </c>
      <c r="KB122" s="46">
        <v>0</v>
      </c>
      <c r="KC122" s="46">
        <v>-31784.588697017276</v>
      </c>
      <c r="KD122" s="46">
        <v>-68121.588697017272</v>
      </c>
      <c r="KE122" s="46">
        <v>-56.241507579341118</v>
      </c>
      <c r="KH122" s="46">
        <v>0</v>
      </c>
      <c r="KI122" s="46">
        <v>0</v>
      </c>
      <c r="KJ122" s="46">
        <v>0</v>
      </c>
      <c r="KK122" s="46">
        <v>0</v>
      </c>
      <c r="KL122" s="46">
        <v>0</v>
      </c>
      <c r="KM122" s="46">
        <v>0</v>
      </c>
      <c r="KN122" s="46">
        <v>0</v>
      </c>
      <c r="KO122" s="46">
        <v>0</v>
      </c>
      <c r="KP122" s="46">
        <v>0</v>
      </c>
      <c r="KQ122" s="46">
        <v>0</v>
      </c>
      <c r="KR122" s="46">
        <v>-68121.588697017272</v>
      </c>
      <c r="KS122" s="46">
        <v>-68121.588697017272</v>
      </c>
      <c r="KT122" s="46">
        <v>0</v>
      </c>
      <c r="KW122" s="46">
        <v>0</v>
      </c>
      <c r="KX122" s="46">
        <v>0</v>
      </c>
      <c r="KY122" s="46">
        <v>0</v>
      </c>
      <c r="KZ122" s="46">
        <v>0</v>
      </c>
      <c r="LA122" s="46">
        <v>0</v>
      </c>
      <c r="LB122" s="46">
        <v>0</v>
      </c>
      <c r="LC122" s="46">
        <v>0</v>
      </c>
      <c r="LD122" s="46">
        <v>0</v>
      </c>
      <c r="LE122" s="46">
        <v>0</v>
      </c>
      <c r="LF122" s="46">
        <v>0</v>
      </c>
      <c r="LG122" s="46">
        <v>-68121.588697017272</v>
      </c>
      <c r="LH122" s="46">
        <v>-68121.588697017272</v>
      </c>
      <c r="LI122" s="46">
        <v>0</v>
      </c>
      <c r="LL122" s="46">
        <v>28429.704081632659</v>
      </c>
      <c r="LM122" s="46">
        <v>41432.5989010989</v>
      </c>
      <c r="LN122" s="46">
        <v>19971.857142857149</v>
      </c>
      <c r="LO122" s="46">
        <v>19369</v>
      </c>
      <c r="LP122" s="46">
        <v>18056</v>
      </c>
      <c r="LQ122" s="46">
        <v>36337</v>
      </c>
      <c r="LR122" s="46">
        <v>0</v>
      </c>
      <c r="LS122" s="46">
        <v>0</v>
      </c>
      <c r="LT122" s="46">
        <v>163596.16012558871</v>
      </c>
    </row>
    <row r="123" spans="1:334">
      <c r="C123" s="46" t="s">
        <v>1214</v>
      </c>
      <c r="D123" s="98">
        <v>81446</v>
      </c>
      <c r="E123" s="98">
        <v>0</v>
      </c>
      <c r="F123" s="98">
        <v>0</v>
      </c>
      <c r="G123" s="98">
        <v>21828.568767460929</v>
      </c>
      <c r="H123" s="98">
        <v>7126.1140172507203</v>
      </c>
      <c r="I123" s="98">
        <v>9154.4547502102068</v>
      </c>
      <c r="J123" s="98">
        <v>5544</v>
      </c>
      <c r="K123" s="98">
        <v>4</v>
      </c>
      <c r="L123" s="98">
        <v>0</v>
      </c>
      <c r="M123" s="98">
        <v>0</v>
      </c>
      <c r="N123" s="98">
        <v>0</v>
      </c>
      <c r="O123" s="98">
        <v>0</v>
      </c>
      <c r="P123" s="98">
        <v>0</v>
      </c>
      <c r="Q123" s="98">
        <v>0</v>
      </c>
      <c r="R123" s="98">
        <v>0</v>
      </c>
      <c r="S123" s="98">
        <v>23552.40872171865</v>
      </c>
      <c r="T123" s="98">
        <v>7714.3139715084435</v>
      </c>
      <c r="U123" s="98">
        <v>9358.0947502102063</v>
      </c>
      <c r="V123" s="98">
        <v>6480</v>
      </c>
      <c r="W123" s="98">
        <v>0</v>
      </c>
      <c r="X123" s="98">
        <v>0</v>
      </c>
      <c r="Y123" s="98">
        <v>0</v>
      </c>
      <c r="Z123" s="98">
        <v>0</v>
      </c>
      <c r="AA123" s="98">
        <v>0</v>
      </c>
      <c r="AB123" s="98">
        <v>0</v>
      </c>
      <c r="AC123" s="98">
        <v>0</v>
      </c>
      <c r="AD123" s="98">
        <v>0</v>
      </c>
      <c r="AE123" s="98">
        <v>34811.535177776219</v>
      </c>
      <c r="AF123" s="98">
        <v>12912.126133658574</v>
      </c>
      <c r="AG123" s="98">
        <v>9083.4090441176431</v>
      </c>
      <c r="AH123" s="98">
        <v>12816</v>
      </c>
      <c r="AI123" s="98">
        <v>0</v>
      </c>
      <c r="AJ123" s="98">
        <v>0</v>
      </c>
      <c r="AK123" s="98">
        <v>0</v>
      </c>
      <c r="AL123" s="98">
        <v>0</v>
      </c>
      <c r="AM123" s="98">
        <v>0</v>
      </c>
      <c r="AN123" s="98">
        <v>0</v>
      </c>
      <c r="AO123" s="98">
        <v>125000</v>
      </c>
      <c r="AP123" s="98">
        <v>0</v>
      </c>
      <c r="AQ123" s="98">
        <v>25398.56473400458</v>
      </c>
      <c r="AR123" s="98">
        <v>13394.007102072061</v>
      </c>
      <c r="AS123" s="98">
        <v>7108.5576319325182</v>
      </c>
      <c r="AT123" s="98">
        <v>4896</v>
      </c>
      <c r="AU123" s="98">
        <v>0</v>
      </c>
      <c r="AV123" s="98">
        <v>0</v>
      </c>
      <c r="AW123" s="98">
        <v>0</v>
      </c>
      <c r="AX123" s="98">
        <v>0</v>
      </c>
      <c r="AY123" s="98">
        <v>0</v>
      </c>
      <c r="AZ123" s="98">
        <v>0</v>
      </c>
      <c r="BA123" s="98">
        <v>0</v>
      </c>
      <c r="BB123" s="98">
        <v>0</v>
      </c>
      <c r="BC123" s="98">
        <v>32144.917861630922</v>
      </c>
      <c r="BD123" s="98">
        <v>13707.677890990068</v>
      </c>
      <c r="BE123" s="98">
        <v>9437.2399706408523</v>
      </c>
      <c r="BF123" s="98">
        <v>9000</v>
      </c>
      <c r="BG123" s="98">
        <v>0</v>
      </c>
      <c r="BH123" s="98">
        <v>0</v>
      </c>
      <c r="BI123" s="98">
        <v>0</v>
      </c>
      <c r="BJ123" s="98">
        <v>0</v>
      </c>
      <c r="BK123" s="98">
        <v>0</v>
      </c>
      <c r="BL123" s="98">
        <v>0</v>
      </c>
      <c r="BM123" s="46">
        <v>0</v>
      </c>
      <c r="BN123" s="46">
        <v>0</v>
      </c>
      <c r="BO123" s="98">
        <v>30048.493536010486</v>
      </c>
      <c r="BP123" s="98">
        <v>13177.436198959031</v>
      </c>
      <c r="BQ123" s="98">
        <v>7871.0573370514558</v>
      </c>
      <c r="BR123" s="46">
        <v>9000</v>
      </c>
      <c r="BS123" s="46">
        <v>0</v>
      </c>
      <c r="BT123" s="46">
        <v>0</v>
      </c>
      <c r="BU123" s="46">
        <v>0</v>
      </c>
      <c r="BV123" s="46">
        <v>0</v>
      </c>
      <c r="BW123" s="46">
        <v>0</v>
      </c>
      <c r="BX123" s="46">
        <v>0</v>
      </c>
      <c r="BY123" s="46">
        <v>0</v>
      </c>
      <c r="BZ123" s="46">
        <v>0</v>
      </c>
      <c r="CA123" s="98">
        <v>29217.119313433817</v>
      </c>
      <c r="CB123" s="98">
        <v>12709.210112023733</v>
      </c>
      <c r="CC123" s="98">
        <v>7507.9092014100825</v>
      </c>
      <c r="CD123" s="46">
        <v>9000</v>
      </c>
      <c r="CE123" s="46">
        <v>0</v>
      </c>
      <c r="CF123" s="46">
        <v>0</v>
      </c>
      <c r="CG123" s="46">
        <v>0</v>
      </c>
      <c r="CH123" s="46">
        <v>0</v>
      </c>
      <c r="CI123" s="46">
        <v>0</v>
      </c>
      <c r="CJ123" s="46">
        <v>0</v>
      </c>
      <c r="CK123" s="46">
        <v>111607.14285714287</v>
      </c>
      <c r="CL123" s="46">
        <v>0</v>
      </c>
      <c r="CM123" s="98">
        <v>27944.645662551149</v>
      </c>
      <c r="CN123" s="98">
        <v>12231.186787038154</v>
      </c>
      <c r="CO123" s="98">
        <v>6713.4588755129944</v>
      </c>
      <c r="CP123" s="46">
        <v>9000</v>
      </c>
      <c r="CQ123" s="46">
        <v>0</v>
      </c>
      <c r="CR123" s="46">
        <v>0</v>
      </c>
      <c r="CS123" s="46">
        <v>0</v>
      </c>
      <c r="CT123" s="46">
        <v>0</v>
      </c>
      <c r="CU123" s="46">
        <v>0</v>
      </c>
      <c r="CV123" s="46">
        <v>0</v>
      </c>
      <c r="CW123" s="46">
        <v>70642.857142857145</v>
      </c>
      <c r="CX123" s="46">
        <v>0</v>
      </c>
      <c r="CY123" s="98">
        <v>26139.021428571432</v>
      </c>
      <c r="CZ123" s="98">
        <v>6887.5714285714294</v>
      </c>
      <c r="DA123" s="98">
        <v>10001.450000000001</v>
      </c>
      <c r="DB123" s="46">
        <v>9250</v>
      </c>
      <c r="DC123" s="46">
        <v>0</v>
      </c>
      <c r="DD123" s="46">
        <v>0</v>
      </c>
      <c r="DE123" s="46">
        <v>0</v>
      </c>
      <c r="DF123" s="46">
        <v>0</v>
      </c>
      <c r="DG123" s="46">
        <v>0</v>
      </c>
      <c r="DH123" s="46">
        <v>0</v>
      </c>
      <c r="DI123" s="98">
        <v>0</v>
      </c>
      <c r="DJ123" s="98">
        <v>0</v>
      </c>
      <c r="DK123" s="98">
        <v>24514.821428571428</v>
      </c>
      <c r="DL123" s="46">
        <v>7148.5714285714294</v>
      </c>
      <c r="DM123" s="46">
        <v>8116.2500000000009</v>
      </c>
      <c r="DN123" s="46">
        <v>9250</v>
      </c>
      <c r="DO123" s="46">
        <v>0</v>
      </c>
      <c r="DP123" s="46">
        <v>0</v>
      </c>
      <c r="DQ123" s="46">
        <v>0</v>
      </c>
      <c r="DR123" s="98">
        <v>0</v>
      </c>
      <c r="DS123" s="98">
        <v>0</v>
      </c>
      <c r="DT123" s="46">
        <v>0</v>
      </c>
      <c r="DU123" s="46">
        <v>0</v>
      </c>
      <c r="DV123" s="46">
        <v>0</v>
      </c>
      <c r="DW123" s="46">
        <v>23784.592857142859</v>
      </c>
      <c r="DX123" s="46">
        <v>7002.1428571428578</v>
      </c>
      <c r="DY123" s="46">
        <v>7532.45</v>
      </c>
      <c r="DZ123" s="46">
        <v>9250</v>
      </c>
      <c r="EA123" s="46">
        <v>0</v>
      </c>
      <c r="EB123" s="46">
        <v>0</v>
      </c>
      <c r="EC123" s="46">
        <v>0</v>
      </c>
      <c r="ED123" s="46">
        <v>0</v>
      </c>
      <c r="EE123" s="46">
        <v>0</v>
      </c>
      <c r="EF123" s="46">
        <v>0</v>
      </c>
      <c r="EG123" s="46">
        <v>0</v>
      </c>
      <c r="EH123" s="46">
        <v>0</v>
      </c>
      <c r="EI123" s="46">
        <v>24728.42142857143</v>
      </c>
      <c r="EJ123" s="46">
        <v>8843.5714285714312</v>
      </c>
      <c r="EK123" s="46">
        <v>6634.85</v>
      </c>
      <c r="EL123" s="46">
        <v>9250</v>
      </c>
      <c r="EM123" s="46">
        <v>0</v>
      </c>
      <c r="EN123" s="46">
        <v>0</v>
      </c>
      <c r="EO123" s="46">
        <v>0</v>
      </c>
      <c r="EP123" s="46">
        <v>0</v>
      </c>
      <c r="EQ123" s="46">
        <v>0</v>
      </c>
      <c r="ER123" s="46">
        <v>0</v>
      </c>
      <c r="ES123" s="46">
        <v>0</v>
      </c>
      <c r="ET123" s="46">
        <v>0</v>
      </c>
      <c r="EU123" s="46">
        <v>25519.75</v>
      </c>
      <c r="EV123" s="46">
        <v>6529.25</v>
      </c>
      <c r="EW123" s="46">
        <v>10620.75</v>
      </c>
      <c r="EX123" s="46">
        <v>8244.75</v>
      </c>
      <c r="EY123" s="46">
        <v>125</v>
      </c>
      <c r="EZ123" s="46">
        <v>0</v>
      </c>
      <c r="FA123" s="46">
        <v>0</v>
      </c>
      <c r="FB123" s="46">
        <v>0</v>
      </c>
      <c r="FC123" s="46">
        <v>0</v>
      </c>
      <c r="FD123" s="46">
        <v>0</v>
      </c>
      <c r="FE123" s="46">
        <v>0</v>
      </c>
      <c r="FF123" s="46">
        <v>0</v>
      </c>
      <c r="FG123" s="46">
        <v>25519.75</v>
      </c>
      <c r="FH123" s="46">
        <v>6529.25</v>
      </c>
      <c r="FI123" s="47">
        <v>10620.75</v>
      </c>
      <c r="FJ123" s="47">
        <v>8244.75</v>
      </c>
      <c r="FK123" s="46">
        <v>125</v>
      </c>
      <c r="FL123" s="46">
        <v>0</v>
      </c>
      <c r="FM123" s="46">
        <v>0</v>
      </c>
      <c r="FN123" s="46">
        <v>0</v>
      </c>
      <c r="FO123" s="46">
        <v>0</v>
      </c>
      <c r="FP123" s="46">
        <v>0</v>
      </c>
      <c r="FQ123" s="46">
        <v>0</v>
      </c>
      <c r="FR123" s="46">
        <v>0</v>
      </c>
      <c r="FS123" s="46">
        <v>25519.75</v>
      </c>
      <c r="FT123" s="46">
        <v>6529.25</v>
      </c>
      <c r="FU123" s="46">
        <v>10620.75</v>
      </c>
      <c r="FV123" s="46">
        <v>8244.75</v>
      </c>
      <c r="FW123" s="46">
        <v>125</v>
      </c>
      <c r="FX123" s="46">
        <v>0</v>
      </c>
      <c r="FY123" s="46">
        <v>0</v>
      </c>
      <c r="FZ123" s="46">
        <v>0</v>
      </c>
      <c r="GA123" s="46">
        <v>0</v>
      </c>
      <c r="GB123" s="46">
        <v>0</v>
      </c>
      <c r="GC123" s="46">
        <v>0</v>
      </c>
      <c r="GD123" s="46">
        <v>0</v>
      </c>
      <c r="GE123" s="46">
        <v>25519.75</v>
      </c>
      <c r="GF123" s="46">
        <v>6529.25</v>
      </c>
      <c r="GG123" s="46">
        <v>10620.75</v>
      </c>
      <c r="GH123" s="46">
        <v>8244.75</v>
      </c>
      <c r="GI123" s="46">
        <v>125</v>
      </c>
      <c r="GJ123" s="46">
        <v>0</v>
      </c>
      <c r="GK123" s="46">
        <v>0</v>
      </c>
      <c r="GL123" s="46">
        <v>0</v>
      </c>
      <c r="GM123" s="46">
        <v>0</v>
      </c>
      <c r="GO123" s="46">
        <v>75851.077400960377</v>
      </c>
      <c r="GP123" s="46">
        <v>41146.5612244898</v>
      </c>
      <c r="GQ123" s="46">
        <v>34704.51617647057</v>
      </c>
      <c r="GR123" s="46">
        <v>29736</v>
      </c>
      <c r="GS123" s="46">
        <v>4</v>
      </c>
      <c r="GT123" s="46">
        <v>0</v>
      </c>
      <c r="GU123" s="46">
        <v>0</v>
      </c>
      <c r="GV123" s="46">
        <v>0</v>
      </c>
      <c r="GW123" s="46">
        <v>105591.07740096038</v>
      </c>
      <c r="GX123" s="46">
        <v>0</v>
      </c>
      <c r="GY123" s="46">
        <v>0</v>
      </c>
      <c r="GZ123" s="46">
        <v>0</v>
      </c>
      <c r="HA123" s="46">
        <v>81446</v>
      </c>
      <c r="HB123" s="46">
        <v>125000</v>
      </c>
      <c r="HC123" s="46">
        <v>206446</v>
      </c>
      <c r="HD123" s="46">
        <v>100854.92259903964</v>
      </c>
      <c r="HE123" s="46">
        <v>25.349949368762854</v>
      </c>
      <c r="HI123" s="46">
        <v>83355.176373626367</v>
      </c>
      <c r="HJ123" s="46">
        <v>51825.510989010989</v>
      </c>
      <c r="HK123" s="46">
        <v>31529.665384615386</v>
      </c>
      <c r="HL123" s="46">
        <v>36000</v>
      </c>
      <c r="HM123" s="46">
        <v>0</v>
      </c>
      <c r="HN123" s="46">
        <v>0</v>
      </c>
      <c r="HO123" s="46">
        <v>0</v>
      </c>
      <c r="HP123" s="46">
        <v>0</v>
      </c>
      <c r="HQ123" s="46">
        <v>119355.17637362638</v>
      </c>
      <c r="HR123" s="46">
        <v>111607.14285714287</v>
      </c>
      <c r="HS123" s="46">
        <v>212462.06545618252</v>
      </c>
      <c r="HT123" s="46">
        <v>93106.889082556125</v>
      </c>
      <c r="HU123" s="46">
        <v>28.16673587278121</v>
      </c>
      <c r="HY123" s="46">
        <v>62166.857142857145</v>
      </c>
      <c r="HZ123" s="46">
        <v>29881.857142857149</v>
      </c>
      <c r="IA123" s="46">
        <v>32285</v>
      </c>
      <c r="IB123" s="46">
        <v>37000</v>
      </c>
      <c r="IC123" s="46">
        <v>0</v>
      </c>
      <c r="ID123" s="46">
        <v>0</v>
      </c>
      <c r="IE123" s="46">
        <v>0</v>
      </c>
      <c r="IF123" s="46">
        <v>0</v>
      </c>
      <c r="IG123" s="46">
        <v>99166.857142857145</v>
      </c>
      <c r="IH123" s="46">
        <v>70642.857142857145</v>
      </c>
      <c r="II123" s="46">
        <v>163749.74622541328</v>
      </c>
      <c r="IJ123" s="46">
        <v>64582.889082556125</v>
      </c>
      <c r="IK123" s="46">
        <v>19.537643203571452</v>
      </c>
      <c r="IO123" s="46">
        <v>68600</v>
      </c>
      <c r="IP123" s="46">
        <v>26117</v>
      </c>
      <c r="IQ123" s="46">
        <v>42483</v>
      </c>
      <c r="IR123" s="46">
        <v>32979</v>
      </c>
      <c r="IS123" s="46">
        <v>500</v>
      </c>
      <c r="IT123" s="46">
        <v>0</v>
      </c>
      <c r="IU123" s="46">
        <v>0</v>
      </c>
      <c r="IV123" s="46">
        <v>0</v>
      </c>
      <c r="IW123" s="46">
        <v>102079</v>
      </c>
      <c r="IX123" s="46">
        <v>0</v>
      </c>
      <c r="IY123" s="46">
        <v>64582.889082556125</v>
      </c>
      <c r="IZ123" s="46">
        <v>-37496.110917443875</v>
      </c>
      <c r="JA123" s="46">
        <v>-11.019733025630309</v>
      </c>
      <c r="JD123" s="46">
        <v>64572</v>
      </c>
      <c r="JE123" s="46">
        <v>25499</v>
      </c>
      <c r="JF123" s="46">
        <v>39073</v>
      </c>
      <c r="JG123" s="46">
        <v>33982</v>
      </c>
      <c r="JH123" s="46">
        <v>500</v>
      </c>
      <c r="JI123" s="46">
        <v>0</v>
      </c>
      <c r="JJ123" s="46">
        <v>0</v>
      </c>
      <c r="JK123" s="46">
        <v>0</v>
      </c>
      <c r="JL123" s="46">
        <v>99054</v>
      </c>
      <c r="JM123" s="46">
        <v>0</v>
      </c>
      <c r="JN123" s="46">
        <v>-37496.110917443875</v>
      </c>
      <c r="JO123" s="46">
        <v>-136550.11091744388</v>
      </c>
      <c r="JP123" s="46">
        <v>-41.356263528210029</v>
      </c>
      <c r="JS123" s="46">
        <v>52957</v>
      </c>
      <c r="JT123" s="46">
        <v>43894</v>
      </c>
      <c r="JU123" s="46">
        <v>40225</v>
      </c>
      <c r="JV123" s="46">
        <v>32790</v>
      </c>
      <c r="JW123" s="46">
        <v>0</v>
      </c>
      <c r="JX123" s="46">
        <v>0</v>
      </c>
      <c r="JY123" s="46">
        <v>0</v>
      </c>
      <c r="JZ123" s="46">
        <v>0</v>
      </c>
      <c r="KA123" s="46">
        <v>116909</v>
      </c>
      <c r="KB123" s="46">
        <v>0</v>
      </c>
      <c r="KC123" s="46">
        <v>-136550.11091744388</v>
      </c>
      <c r="KD123" s="46">
        <v>-253459.11091744388</v>
      </c>
      <c r="KE123" s="46">
        <v>-65.040102366142179</v>
      </c>
      <c r="KH123" s="46">
        <v>0</v>
      </c>
      <c r="KI123" s="46">
        <v>0</v>
      </c>
      <c r="KJ123" s="46">
        <v>0</v>
      </c>
      <c r="KK123" s="46">
        <v>0</v>
      </c>
      <c r="KL123" s="46">
        <v>0</v>
      </c>
      <c r="KM123" s="46">
        <v>0</v>
      </c>
      <c r="KN123" s="46">
        <v>0</v>
      </c>
      <c r="KO123" s="46">
        <v>0</v>
      </c>
      <c r="KP123" s="46">
        <v>0</v>
      </c>
      <c r="KQ123" s="46">
        <v>0</v>
      </c>
      <c r="KR123" s="46">
        <v>-253459.11091744388</v>
      </c>
      <c r="KS123" s="46">
        <v>-253459.11091744388</v>
      </c>
      <c r="KT123" s="46">
        <v>0</v>
      </c>
      <c r="KW123" s="46">
        <v>0</v>
      </c>
      <c r="KX123" s="46">
        <v>0</v>
      </c>
      <c r="KY123" s="46">
        <v>0</v>
      </c>
      <c r="KZ123" s="46">
        <v>0</v>
      </c>
      <c r="LA123" s="46">
        <v>0</v>
      </c>
      <c r="LB123" s="46">
        <v>0</v>
      </c>
      <c r="LC123" s="46">
        <v>0</v>
      </c>
      <c r="LD123" s="46">
        <v>0</v>
      </c>
      <c r="LE123" s="46">
        <v>0</v>
      </c>
      <c r="LF123" s="46">
        <v>0</v>
      </c>
      <c r="LG123" s="46">
        <v>-253459.11091744388</v>
      </c>
      <c r="LH123" s="46">
        <v>-253459.11091744388</v>
      </c>
      <c r="LI123" s="46">
        <v>0</v>
      </c>
      <c r="LL123" s="46">
        <v>105591.07740096038</v>
      </c>
      <c r="LM123" s="46">
        <v>119355.17637362638</v>
      </c>
      <c r="LN123" s="46">
        <v>99166.857142857145</v>
      </c>
      <c r="LO123" s="46">
        <v>102079</v>
      </c>
      <c r="LP123" s="46">
        <v>99054</v>
      </c>
      <c r="LQ123" s="46">
        <v>116909</v>
      </c>
      <c r="LR123" s="46">
        <v>0</v>
      </c>
      <c r="LS123" s="46">
        <v>0</v>
      </c>
      <c r="LT123" s="46">
        <v>642155.11091744388</v>
      </c>
    </row>
    <row r="124" spans="1:334">
      <c r="A124" s="74">
        <v>310004566</v>
      </c>
      <c r="B124" s="74">
        <v>310004566</v>
      </c>
      <c r="C124" s="46" t="s">
        <v>1215</v>
      </c>
      <c r="D124" s="98">
        <v>0</v>
      </c>
      <c r="E124" s="98">
        <v>0</v>
      </c>
      <c r="F124" s="98"/>
      <c r="G124" s="98">
        <v>0</v>
      </c>
      <c r="H124" s="98">
        <v>0</v>
      </c>
      <c r="I124" s="98">
        <v>0</v>
      </c>
      <c r="J124" s="98">
        <v>0</v>
      </c>
      <c r="K124" s="98">
        <v>0</v>
      </c>
      <c r="L124" s="98">
        <v>0</v>
      </c>
      <c r="M124" s="98">
        <v>0</v>
      </c>
      <c r="N124" s="98">
        <v>0</v>
      </c>
      <c r="O124" s="98"/>
      <c r="P124" s="98"/>
      <c r="Q124" s="98">
        <v>0</v>
      </c>
      <c r="R124" s="98"/>
      <c r="S124" s="98">
        <v>0</v>
      </c>
      <c r="T124" s="98">
        <v>0</v>
      </c>
      <c r="U124" s="98">
        <v>0</v>
      </c>
      <c r="V124" s="98">
        <v>0</v>
      </c>
      <c r="W124" s="98">
        <v>0</v>
      </c>
      <c r="X124" s="98">
        <v>0</v>
      </c>
      <c r="Y124" s="98">
        <v>0</v>
      </c>
      <c r="Z124" s="98">
        <v>0</v>
      </c>
      <c r="AA124" s="98"/>
      <c r="AB124" s="98"/>
      <c r="AC124" s="98">
        <v>0</v>
      </c>
      <c r="AD124" s="98"/>
      <c r="AE124" s="98">
        <v>0</v>
      </c>
      <c r="AF124" s="98">
        <v>0</v>
      </c>
      <c r="AG124" s="98">
        <v>0</v>
      </c>
      <c r="AH124" s="98">
        <v>0</v>
      </c>
      <c r="AI124" s="98">
        <v>0</v>
      </c>
      <c r="AJ124" s="98">
        <v>0</v>
      </c>
      <c r="AK124" s="98">
        <v>0</v>
      </c>
      <c r="AL124" s="98">
        <v>0</v>
      </c>
      <c r="AM124" s="98"/>
      <c r="AN124" s="98"/>
      <c r="AO124" s="98">
        <v>0</v>
      </c>
      <c r="AP124" s="98"/>
      <c r="AQ124" s="98">
        <v>0</v>
      </c>
      <c r="AR124" s="98">
        <v>0</v>
      </c>
      <c r="AS124" s="98">
        <v>0</v>
      </c>
      <c r="AT124" s="98">
        <v>0</v>
      </c>
      <c r="AU124" s="98">
        <v>0</v>
      </c>
      <c r="AV124" s="98">
        <v>0</v>
      </c>
      <c r="AW124" s="98">
        <v>0</v>
      </c>
      <c r="AX124" s="98">
        <v>0</v>
      </c>
      <c r="AY124" s="98"/>
      <c r="AZ124" s="98"/>
      <c r="BA124" s="98">
        <v>0</v>
      </c>
      <c r="BB124" s="98"/>
      <c r="BC124" s="98">
        <v>0</v>
      </c>
      <c r="BD124" s="98">
        <v>0</v>
      </c>
      <c r="BE124" s="98">
        <v>0</v>
      </c>
      <c r="BF124" s="98">
        <v>0</v>
      </c>
      <c r="BG124" s="98">
        <v>0</v>
      </c>
      <c r="BH124" s="98">
        <v>0</v>
      </c>
      <c r="BI124" s="98">
        <v>0</v>
      </c>
      <c r="BJ124" s="98">
        <v>0</v>
      </c>
      <c r="BK124" s="98"/>
      <c r="BL124" s="98"/>
      <c r="BM124" s="46">
        <v>0</v>
      </c>
      <c r="BO124" s="98">
        <v>0</v>
      </c>
      <c r="BP124" s="98">
        <v>0</v>
      </c>
      <c r="BQ124" s="98">
        <v>0</v>
      </c>
      <c r="BR124" s="46">
        <v>0</v>
      </c>
      <c r="BS124" s="46">
        <v>0</v>
      </c>
      <c r="BT124" s="46">
        <v>0</v>
      </c>
      <c r="BU124" s="46">
        <v>0</v>
      </c>
      <c r="BV124" s="46">
        <v>0</v>
      </c>
      <c r="BY124" s="46">
        <v>0</v>
      </c>
      <c r="CA124" s="98">
        <v>0</v>
      </c>
      <c r="CB124" s="98">
        <v>0</v>
      </c>
      <c r="CC124" s="98">
        <v>0</v>
      </c>
      <c r="CD124" s="46">
        <v>0</v>
      </c>
      <c r="CE124" s="46">
        <v>0</v>
      </c>
      <c r="CF124" s="46">
        <v>0</v>
      </c>
      <c r="CG124" s="46">
        <v>0</v>
      </c>
      <c r="CH124" s="46">
        <v>0</v>
      </c>
      <c r="CK124" s="46">
        <v>0</v>
      </c>
      <c r="CM124" s="98">
        <v>0</v>
      </c>
      <c r="CN124" s="98">
        <v>0</v>
      </c>
      <c r="CO124" s="98">
        <v>0</v>
      </c>
      <c r="CP124" s="46">
        <v>0</v>
      </c>
      <c r="CQ124" s="46">
        <v>0</v>
      </c>
      <c r="CR124" s="46">
        <v>0</v>
      </c>
      <c r="CS124" s="46">
        <v>0</v>
      </c>
      <c r="CT124" s="46">
        <v>0</v>
      </c>
      <c r="CW124" s="46">
        <v>0</v>
      </c>
      <c r="CY124" s="98">
        <v>0</v>
      </c>
      <c r="CZ124" s="98">
        <v>0</v>
      </c>
      <c r="DA124" s="98">
        <v>0</v>
      </c>
      <c r="DB124" s="46">
        <v>0</v>
      </c>
      <c r="DC124" s="46">
        <v>0</v>
      </c>
      <c r="DD124" s="46">
        <v>0</v>
      </c>
      <c r="DE124" s="46">
        <v>0</v>
      </c>
      <c r="DF124" s="46">
        <v>0</v>
      </c>
      <c r="DI124" s="98">
        <v>0</v>
      </c>
      <c r="DJ124" s="98"/>
      <c r="DK124" s="98">
        <v>0</v>
      </c>
      <c r="DL124" s="46">
        <v>0</v>
      </c>
      <c r="DM124" s="46">
        <v>0</v>
      </c>
      <c r="DN124" s="46">
        <v>0</v>
      </c>
      <c r="DO124" s="46">
        <v>0</v>
      </c>
      <c r="DP124" s="46">
        <v>0</v>
      </c>
      <c r="DQ124" s="46">
        <v>0</v>
      </c>
      <c r="DR124" s="98">
        <v>0</v>
      </c>
      <c r="DS124" s="98"/>
      <c r="DU124" s="46">
        <v>0</v>
      </c>
      <c r="DW124" s="46">
        <v>0</v>
      </c>
      <c r="DX124" s="46">
        <v>0</v>
      </c>
      <c r="DY124" s="46">
        <v>0</v>
      </c>
      <c r="DZ124" s="46">
        <v>0</v>
      </c>
      <c r="EA124" s="46">
        <v>0</v>
      </c>
      <c r="EB124" s="46">
        <v>0</v>
      </c>
      <c r="EC124" s="46">
        <v>0</v>
      </c>
      <c r="ED124" s="46">
        <v>0</v>
      </c>
      <c r="EG124" s="46">
        <v>0</v>
      </c>
      <c r="EI124" s="46">
        <v>0</v>
      </c>
      <c r="EJ124" s="46">
        <v>0</v>
      </c>
      <c r="EK124" s="46">
        <v>0</v>
      </c>
      <c r="EL124" s="46">
        <v>0</v>
      </c>
      <c r="EM124" s="46">
        <v>0</v>
      </c>
      <c r="EN124" s="46">
        <v>0</v>
      </c>
      <c r="EO124" s="46">
        <v>0</v>
      </c>
      <c r="EP124" s="46">
        <v>0</v>
      </c>
      <c r="ES124" s="46">
        <v>0</v>
      </c>
      <c r="EU124" s="46">
        <v>0</v>
      </c>
      <c r="EV124" s="46">
        <v>0</v>
      </c>
      <c r="EW124" s="46">
        <v>0</v>
      </c>
      <c r="EX124" s="46">
        <v>0</v>
      </c>
      <c r="EY124" s="46">
        <v>0</v>
      </c>
      <c r="EZ124" s="46">
        <v>0</v>
      </c>
      <c r="FE124" s="46">
        <v>0</v>
      </c>
      <c r="FG124" s="46">
        <v>0</v>
      </c>
      <c r="FH124" s="46">
        <v>0</v>
      </c>
      <c r="FI124" s="47">
        <v>0</v>
      </c>
      <c r="FJ124" s="47">
        <v>0</v>
      </c>
      <c r="FK124" s="46">
        <v>0</v>
      </c>
      <c r="FL124" s="46">
        <v>0</v>
      </c>
      <c r="FQ124" s="46">
        <v>0</v>
      </c>
      <c r="FS124" s="46">
        <v>0</v>
      </c>
      <c r="FT124" s="46">
        <v>0</v>
      </c>
      <c r="FU124" s="46">
        <v>0</v>
      </c>
      <c r="FV124" s="46">
        <v>0</v>
      </c>
      <c r="FW124" s="46">
        <v>0</v>
      </c>
      <c r="FX124" s="46">
        <v>0</v>
      </c>
      <c r="GC124" s="46">
        <v>0</v>
      </c>
      <c r="GE124" s="46">
        <v>0</v>
      </c>
      <c r="GF124" s="46">
        <v>0</v>
      </c>
      <c r="GG124" s="46">
        <v>0</v>
      </c>
      <c r="GH124" s="46">
        <v>0</v>
      </c>
      <c r="GI124" s="46">
        <v>0</v>
      </c>
      <c r="GJ124" s="46">
        <v>0</v>
      </c>
      <c r="GO124" s="46">
        <v>0</v>
      </c>
      <c r="GP124" s="46">
        <v>0</v>
      </c>
      <c r="GQ124" s="46">
        <v>0</v>
      </c>
      <c r="GR124" s="46">
        <v>0</v>
      </c>
      <c r="GS124" s="46">
        <v>0</v>
      </c>
      <c r="GT124" s="46">
        <v>0</v>
      </c>
      <c r="GU124" s="46">
        <v>0</v>
      </c>
      <c r="GV124" s="46">
        <v>0</v>
      </c>
      <c r="GW124" s="46">
        <v>0</v>
      </c>
      <c r="GY124" s="46">
        <v>0</v>
      </c>
      <c r="HA124" s="46">
        <v>0</v>
      </c>
      <c r="HB124" s="46">
        <v>0</v>
      </c>
      <c r="HC124" s="46">
        <v>0</v>
      </c>
      <c r="HD124" s="46">
        <v>0</v>
      </c>
      <c r="HE124" s="46">
        <v>0</v>
      </c>
      <c r="HI124" s="46">
        <v>0</v>
      </c>
      <c r="HJ124" s="46">
        <v>0</v>
      </c>
      <c r="HK124" s="46">
        <v>0</v>
      </c>
      <c r="HL124" s="46">
        <v>0</v>
      </c>
      <c r="HM124" s="46">
        <v>0</v>
      </c>
      <c r="HN124" s="46">
        <v>0</v>
      </c>
      <c r="HO124" s="46">
        <v>0</v>
      </c>
      <c r="HP124" s="46">
        <v>0</v>
      </c>
      <c r="HQ124" s="46">
        <v>0</v>
      </c>
      <c r="HR124" s="46">
        <v>0</v>
      </c>
      <c r="HS124" s="46">
        <v>0</v>
      </c>
      <c r="HT124" s="46">
        <v>0</v>
      </c>
      <c r="HU124" s="46">
        <v>0</v>
      </c>
      <c r="HY124" s="46">
        <v>0</v>
      </c>
      <c r="HZ124" s="46">
        <v>0</v>
      </c>
      <c r="IA124" s="46">
        <v>0</v>
      </c>
      <c r="IB124" s="46">
        <v>0</v>
      </c>
      <c r="IC124" s="46">
        <v>0</v>
      </c>
      <c r="ID124" s="46">
        <v>0</v>
      </c>
      <c r="IE124" s="46">
        <v>0</v>
      </c>
      <c r="IF124" s="46">
        <v>0</v>
      </c>
      <c r="IG124" s="46">
        <v>0</v>
      </c>
      <c r="IH124" s="46">
        <v>0</v>
      </c>
      <c r="II124" s="46">
        <v>0</v>
      </c>
      <c r="IJ124" s="46">
        <v>0</v>
      </c>
      <c r="IK124" s="46">
        <v>0</v>
      </c>
      <c r="IO124" s="46">
        <v>0</v>
      </c>
      <c r="IP124" s="46">
        <v>0</v>
      </c>
      <c r="IQ124" s="46">
        <v>0</v>
      </c>
      <c r="IR124" s="46">
        <v>0</v>
      </c>
      <c r="IS124" s="46">
        <v>0</v>
      </c>
      <c r="IT124" s="46">
        <v>0</v>
      </c>
      <c r="IU124" s="46">
        <v>0</v>
      </c>
      <c r="IV124" s="46">
        <v>0</v>
      </c>
      <c r="IW124" s="46">
        <v>0</v>
      </c>
      <c r="IY124" s="46">
        <v>0</v>
      </c>
      <c r="IZ124" s="46">
        <v>0</v>
      </c>
      <c r="JA124" s="46">
        <v>0</v>
      </c>
      <c r="JD124" s="46">
        <v>0</v>
      </c>
      <c r="JE124" s="46">
        <v>0</v>
      </c>
      <c r="JF124" s="46">
        <v>0</v>
      </c>
      <c r="JG124" s="46">
        <v>0</v>
      </c>
      <c r="JH124" s="46">
        <v>0</v>
      </c>
      <c r="JI124" s="46">
        <v>0</v>
      </c>
      <c r="JK124" s="46">
        <v>0</v>
      </c>
      <c r="JL124" s="46">
        <v>0</v>
      </c>
      <c r="JN124" s="46">
        <v>0</v>
      </c>
      <c r="JO124" s="46">
        <v>0</v>
      </c>
      <c r="JP124" s="46">
        <v>0</v>
      </c>
      <c r="JS124" s="46">
        <v>0</v>
      </c>
      <c r="JT124" s="46">
        <v>0</v>
      </c>
      <c r="JU124" s="46">
        <v>0</v>
      </c>
      <c r="JV124" s="46">
        <v>0</v>
      </c>
      <c r="JW124" s="46">
        <v>0</v>
      </c>
      <c r="JZ124" s="46">
        <v>0</v>
      </c>
      <c r="KA124" s="46">
        <v>0</v>
      </c>
      <c r="KC124" s="46">
        <v>0</v>
      </c>
      <c r="KD124" s="46">
        <v>0</v>
      </c>
      <c r="KE124" s="46">
        <v>0</v>
      </c>
      <c r="KH124" s="46">
        <v>0</v>
      </c>
      <c r="KI124" s="46">
        <v>0</v>
      </c>
      <c r="KJ124" s="46">
        <v>0</v>
      </c>
      <c r="KK124" s="46">
        <v>0</v>
      </c>
      <c r="KL124" s="46">
        <v>0</v>
      </c>
      <c r="KO124" s="46">
        <v>0</v>
      </c>
      <c r="KP124" s="46">
        <v>0</v>
      </c>
      <c r="KR124" s="46">
        <v>0</v>
      </c>
      <c r="KS124" s="46">
        <v>0</v>
      </c>
      <c r="KT124" s="46">
        <v>0</v>
      </c>
      <c r="KW124" s="46">
        <v>0</v>
      </c>
      <c r="KX124" s="46">
        <v>0</v>
      </c>
      <c r="KY124" s="46">
        <v>0</v>
      </c>
      <c r="KZ124" s="46">
        <v>0</v>
      </c>
      <c r="LA124" s="46">
        <v>0</v>
      </c>
      <c r="LD124" s="46">
        <v>0</v>
      </c>
      <c r="LE124" s="46">
        <v>0</v>
      </c>
      <c r="LG124" s="46">
        <v>0</v>
      </c>
      <c r="LH124" s="46">
        <v>0</v>
      </c>
      <c r="LI124" s="46">
        <v>0</v>
      </c>
      <c r="LL124" s="46">
        <v>0</v>
      </c>
      <c r="LM124" s="46">
        <v>0</v>
      </c>
      <c r="LN124" s="46">
        <v>0</v>
      </c>
      <c r="LO124" s="46">
        <v>0</v>
      </c>
      <c r="LP124" s="46">
        <v>0</v>
      </c>
      <c r="LQ124" s="46">
        <v>0</v>
      </c>
      <c r="LR124" s="46">
        <v>0</v>
      </c>
      <c r="LS124" s="46">
        <v>0</v>
      </c>
      <c r="LT124" s="46">
        <v>0</v>
      </c>
      <c r="LV124" s="46" t="s">
        <v>344</v>
      </c>
    </row>
    <row r="125" spans="1:334">
      <c r="A125" s="74">
        <v>310004556</v>
      </c>
      <c r="B125" s="74">
        <v>310004556</v>
      </c>
      <c r="C125" s="46" t="s">
        <v>1216</v>
      </c>
      <c r="D125" s="98">
        <v>0</v>
      </c>
      <c r="E125" s="98">
        <v>0</v>
      </c>
      <c r="F125" s="98"/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8">
        <v>0</v>
      </c>
      <c r="M125" s="98">
        <v>0</v>
      </c>
      <c r="N125" s="98">
        <v>0</v>
      </c>
      <c r="O125" s="98"/>
      <c r="P125" s="98"/>
      <c r="Q125" s="98">
        <v>0</v>
      </c>
      <c r="R125" s="98"/>
      <c r="S125" s="98">
        <v>0</v>
      </c>
      <c r="T125" s="98">
        <v>0</v>
      </c>
      <c r="U125" s="98">
        <v>0</v>
      </c>
      <c r="V125" s="98">
        <v>0</v>
      </c>
      <c r="W125" s="98">
        <v>0</v>
      </c>
      <c r="X125" s="98">
        <v>0</v>
      </c>
      <c r="Y125" s="98">
        <v>0</v>
      </c>
      <c r="Z125" s="98">
        <v>0</v>
      </c>
      <c r="AA125" s="98"/>
      <c r="AB125" s="98"/>
      <c r="AC125" s="98">
        <v>0</v>
      </c>
      <c r="AD125" s="98"/>
      <c r="AE125" s="98">
        <v>0</v>
      </c>
      <c r="AF125" s="98">
        <v>0</v>
      </c>
      <c r="AG125" s="98">
        <v>0</v>
      </c>
      <c r="AH125" s="98">
        <v>0</v>
      </c>
      <c r="AI125" s="98">
        <v>0</v>
      </c>
      <c r="AJ125" s="98">
        <v>0</v>
      </c>
      <c r="AK125" s="98">
        <v>0</v>
      </c>
      <c r="AL125" s="98">
        <v>0</v>
      </c>
      <c r="AM125" s="98"/>
      <c r="AN125" s="98"/>
      <c r="AO125" s="98">
        <v>0</v>
      </c>
      <c r="AP125" s="98"/>
      <c r="AQ125" s="98">
        <v>0</v>
      </c>
      <c r="AR125" s="98">
        <v>0</v>
      </c>
      <c r="AS125" s="98">
        <v>0</v>
      </c>
      <c r="AT125" s="98">
        <v>0</v>
      </c>
      <c r="AU125" s="98">
        <v>0</v>
      </c>
      <c r="AV125" s="98">
        <v>0</v>
      </c>
      <c r="AW125" s="98">
        <v>0</v>
      </c>
      <c r="AX125" s="98">
        <v>0</v>
      </c>
      <c r="AY125" s="98"/>
      <c r="AZ125" s="98"/>
      <c r="BA125" s="98">
        <v>0</v>
      </c>
      <c r="BB125" s="98"/>
      <c r="BC125" s="98">
        <v>0</v>
      </c>
      <c r="BD125" s="98">
        <v>0</v>
      </c>
      <c r="BE125" s="98">
        <v>0</v>
      </c>
      <c r="BF125" s="98">
        <v>0</v>
      </c>
      <c r="BG125" s="98">
        <v>0</v>
      </c>
      <c r="BH125" s="98">
        <v>0</v>
      </c>
      <c r="BI125" s="98">
        <v>0</v>
      </c>
      <c r="BJ125" s="98">
        <v>0</v>
      </c>
      <c r="BK125" s="98"/>
      <c r="BL125" s="98"/>
      <c r="BM125" s="46">
        <v>0</v>
      </c>
      <c r="BO125" s="98">
        <v>0</v>
      </c>
      <c r="BP125" s="98">
        <v>0</v>
      </c>
      <c r="BQ125" s="98">
        <v>0</v>
      </c>
      <c r="BR125" s="46">
        <v>0</v>
      </c>
      <c r="BS125" s="46">
        <v>0</v>
      </c>
      <c r="BT125" s="46">
        <v>0</v>
      </c>
      <c r="BU125" s="46">
        <v>0</v>
      </c>
      <c r="BV125" s="46">
        <v>0</v>
      </c>
      <c r="BY125" s="46">
        <v>0</v>
      </c>
      <c r="CA125" s="98">
        <v>0</v>
      </c>
      <c r="CB125" s="98">
        <v>0</v>
      </c>
      <c r="CC125" s="98">
        <v>0</v>
      </c>
      <c r="CD125" s="46">
        <v>0</v>
      </c>
      <c r="CE125" s="46">
        <v>0</v>
      </c>
      <c r="CF125" s="46">
        <v>0</v>
      </c>
      <c r="CG125" s="46">
        <v>0</v>
      </c>
      <c r="CH125" s="46">
        <v>0</v>
      </c>
      <c r="CK125" s="46">
        <v>0</v>
      </c>
      <c r="CM125" s="98">
        <v>0</v>
      </c>
      <c r="CN125" s="98">
        <v>0</v>
      </c>
      <c r="CO125" s="98">
        <v>0</v>
      </c>
      <c r="CP125" s="46">
        <v>0</v>
      </c>
      <c r="CQ125" s="46">
        <v>0</v>
      </c>
      <c r="CR125" s="46">
        <v>0</v>
      </c>
      <c r="CS125" s="46">
        <v>0</v>
      </c>
      <c r="CT125" s="46">
        <v>0</v>
      </c>
      <c r="CW125" s="46">
        <v>0</v>
      </c>
      <c r="CY125" s="98">
        <v>0</v>
      </c>
      <c r="CZ125" s="98">
        <v>0</v>
      </c>
      <c r="DA125" s="98">
        <v>0</v>
      </c>
      <c r="DB125" s="46">
        <v>0</v>
      </c>
      <c r="DC125" s="46">
        <v>0</v>
      </c>
      <c r="DD125" s="46">
        <v>0</v>
      </c>
      <c r="DE125" s="46">
        <v>0</v>
      </c>
      <c r="DF125" s="46">
        <v>0</v>
      </c>
      <c r="DI125" s="98">
        <v>0</v>
      </c>
      <c r="DJ125" s="98"/>
      <c r="DK125" s="98">
        <v>0</v>
      </c>
      <c r="DL125" s="46">
        <v>0</v>
      </c>
      <c r="DM125" s="46">
        <v>0</v>
      </c>
      <c r="DN125" s="46">
        <v>0</v>
      </c>
      <c r="DO125" s="46">
        <v>0</v>
      </c>
      <c r="DP125" s="46">
        <v>0</v>
      </c>
      <c r="DQ125" s="46">
        <v>0</v>
      </c>
      <c r="DR125" s="98">
        <v>0</v>
      </c>
      <c r="DS125" s="98"/>
      <c r="DU125" s="46">
        <v>0</v>
      </c>
      <c r="DW125" s="46">
        <v>0</v>
      </c>
      <c r="DX125" s="46">
        <v>0</v>
      </c>
      <c r="DY125" s="46">
        <v>0</v>
      </c>
      <c r="DZ125" s="46">
        <v>0</v>
      </c>
      <c r="EA125" s="46">
        <v>0</v>
      </c>
      <c r="EB125" s="46">
        <v>0</v>
      </c>
      <c r="EC125" s="46">
        <v>0</v>
      </c>
      <c r="ED125" s="46">
        <v>0</v>
      </c>
      <c r="EG125" s="46">
        <v>0</v>
      </c>
      <c r="EI125" s="46">
        <v>0</v>
      </c>
      <c r="EJ125" s="46">
        <v>0</v>
      </c>
      <c r="EK125" s="46">
        <v>0</v>
      </c>
      <c r="EL125" s="46">
        <v>0</v>
      </c>
      <c r="EM125" s="46">
        <v>0</v>
      </c>
      <c r="EN125" s="46">
        <v>0</v>
      </c>
      <c r="EO125" s="46">
        <v>0</v>
      </c>
      <c r="EP125" s="46">
        <v>0</v>
      </c>
      <c r="ES125" s="46">
        <v>0</v>
      </c>
      <c r="EU125" s="46">
        <v>0</v>
      </c>
      <c r="EV125" s="46">
        <v>0</v>
      </c>
      <c r="EW125" s="46">
        <v>0</v>
      </c>
      <c r="EX125" s="46">
        <v>0</v>
      </c>
      <c r="EY125" s="46">
        <v>0</v>
      </c>
      <c r="EZ125" s="46">
        <v>0</v>
      </c>
      <c r="FE125" s="46">
        <v>0</v>
      </c>
      <c r="FG125" s="46">
        <v>0</v>
      </c>
      <c r="FH125" s="46">
        <v>0</v>
      </c>
      <c r="FI125" s="47">
        <v>0</v>
      </c>
      <c r="FJ125" s="47">
        <v>0</v>
      </c>
      <c r="FK125" s="46">
        <v>0</v>
      </c>
      <c r="FL125" s="46">
        <v>0</v>
      </c>
      <c r="FQ125" s="46">
        <v>0</v>
      </c>
      <c r="FS125" s="46">
        <v>0</v>
      </c>
      <c r="FT125" s="46">
        <v>0</v>
      </c>
      <c r="FU125" s="46">
        <v>0</v>
      </c>
      <c r="FV125" s="46">
        <v>0</v>
      </c>
      <c r="FW125" s="46">
        <v>0</v>
      </c>
      <c r="FX125" s="46">
        <v>0</v>
      </c>
      <c r="GC125" s="46">
        <v>0</v>
      </c>
      <c r="GE125" s="46">
        <v>0</v>
      </c>
      <c r="GF125" s="46">
        <v>0</v>
      </c>
      <c r="GG125" s="46">
        <v>0</v>
      </c>
      <c r="GH125" s="46">
        <v>0</v>
      </c>
      <c r="GI125" s="46">
        <v>0</v>
      </c>
      <c r="GJ125" s="46">
        <v>0</v>
      </c>
      <c r="GO125" s="46">
        <v>0</v>
      </c>
      <c r="GP125" s="46">
        <v>0</v>
      </c>
      <c r="GQ125" s="46">
        <v>0</v>
      </c>
      <c r="GR125" s="46">
        <v>0</v>
      </c>
      <c r="GS125" s="46">
        <v>0</v>
      </c>
      <c r="GT125" s="46">
        <v>0</v>
      </c>
      <c r="GU125" s="46">
        <v>0</v>
      </c>
      <c r="GV125" s="46">
        <v>0</v>
      </c>
      <c r="GW125" s="46">
        <v>0</v>
      </c>
      <c r="GY125" s="46">
        <v>0</v>
      </c>
      <c r="HA125" s="46">
        <v>0</v>
      </c>
      <c r="HB125" s="46">
        <v>0</v>
      </c>
      <c r="HC125" s="46">
        <v>0</v>
      </c>
      <c r="HD125" s="46">
        <v>0</v>
      </c>
      <c r="HE125" s="46">
        <v>0</v>
      </c>
      <c r="HI125" s="46">
        <v>0</v>
      </c>
      <c r="HJ125" s="46">
        <v>0</v>
      </c>
      <c r="HK125" s="46">
        <v>0</v>
      </c>
      <c r="HL125" s="46">
        <v>0</v>
      </c>
      <c r="HM125" s="46">
        <v>0</v>
      </c>
      <c r="HN125" s="46">
        <v>0</v>
      </c>
      <c r="HO125" s="46">
        <v>0</v>
      </c>
      <c r="HP125" s="46">
        <v>0</v>
      </c>
      <c r="HQ125" s="46">
        <v>0</v>
      </c>
      <c r="HR125" s="46">
        <v>0</v>
      </c>
      <c r="HS125" s="46">
        <v>0</v>
      </c>
      <c r="HT125" s="46">
        <v>0</v>
      </c>
      <c r="HU125" s="46">
        <v>0</v>
      </c>
      <c r="HY125" s="46">
        <v>0</v>
      </c>
      <c r="HZ125" s="46">
        <v>0</v>
      </c>
      <c r="IA125" s="46">
        <v>0</v>
      </c>
      <c r="IB125" s="46">
        <v>0</v>
      </c>
      <c r="IC125" s="46">
        <v>0</v>
      </c>
      <c r="ID125" s="46">
        <v>0</v>
      </c>
      <c r="IE125" s="46">
        <v>0</v>
      </c>
      <c r="IF125" s="46">
        <v>0</v>
      </c>
      <c r="IG125" s="46">
        <v>0</v>
      </c>
      <c r="IH125" s="46">
        <v>0</v>
      </c>
      <c r="II125" s="46">
        <v>0</v>
      </c>
      <c r="IJ125" s="46">
        <v>0</v>
      </c>
      <c r="IK125" s="46">
        <v>0</v>
      </c>
      <c r="IO125" s="46">
        <v>0</v>
      </c>
      <c r="IP125" s="46">
        <v>0</v>
      </c>
      <c r="IQ125" s="46">
        <v>0</v>
      </c>
      <c r="IR125" s="46">
        <v>0</v>
      </c>
      <c r="IS125" s="46">
        <v>0</v>
      </c>
      <c r="IT125" s="46">
        <v>0</v>
      </c>
      <c r="IU125" s="46">
        <v>0</v>
      </c>
      <c r="IV125" s="46">
        <v>0</v>
      </c>
      <c r="IW125" s="46">
        <v>0</v>
      </c>
      <c r="IY125" s="46">
        <v>0</v>
      </c>
      <c r="IZ125" s="46">
        <v>0</v>
      </c>
      <c r="JA125" s="46">
        <v>0</v>
      </c>
      <c r="JD125" s="46">
        <v>0</v>
      </c>
      <c r="JE125" s="46">
        <v>0</v>
      </c>
      <c r="JF125" s="46">
        <v>0</v>
      </c>
      <c r="JG125" s="46">
        <v>0</v>
      </c>
      <c r="JH125" s="46">
        <v>0</v>
      </c>
      <c r="JI125" s="46">
        <v>0</v>
      </c>
      <c r="JK125" s="46">
        <v>0</v>
      </c>
      <c r="JL125" s="46">
        <v>0</v>
      </c>
      <c r="JN125" s="46">
        <v>0</v>
      </c>
      <c r="JO125" s="46">
        <v>0</v>
      </c>
      <c r="JP125" s="46">
        <v>0</v>
      </c>
      <c r="JS125" s="46">
        <v>0</v>
      </c>
      <c r="JT125" s="46">
        <v>0</v>
      </c>
      <c r="JU125" s="46">
        <v>0</v>
      </c>
      <c r="JV125" s="46">
        <v>0</v>
      </c>
      <c r="JW125" s="46">
        <v>0</v>
      </c>
      <c r="JZ125" s="46">
        <v>0</v>
      </c>
      <c r="KA125" s="46">
        <v>0</v>
      </c>
      <c r="KC125" s="46">
        <v>0</v>
      </c>
      <c r="KD125" s="46">
        <v>0</v>
      </c>
      <c r="KE125" s="46">
        <v>0</v>
      </c>
      <c r="KH125" s="46">
        <v>0</v>
      </c>
      <c r="KI125" s="46">
        <v>0</v>
      </c>
      <c r="KJ125" s="46">
        <v>0</v>
      </c>
      <c r="KK125" s="46">
        <v>0</v>
      </c>
      <c r="KL125" s="46">
        <v>0</v>
      </c>
      <c r="KO125" s="46">
        <v>0</v>
      </c>
      <c r="KP125" s="46">
        <v>0</v>
      </c>
      <c r="KR125" s="46">
        <v>0</v>
      </c>
      <c r="KS125" s="46">
        <v>0</v>
      </c>
      <c r="KT125" s="46">
        <v>0</v>
      </c>
      <c r="KW125" s="46">
        <v>0</v>
      </c>
      <c r="KX125" s="46">
        <v>0</v>
      </c>
      <c r="KY125" s="46">
        <v>0</v>
      </c>
      <c r="KZ125" s="46">
        <v>0</v>
      </c>
      <c r="LA125" s="46">
        <v>0</v>
      </c>
      <c r="LD125" s="46">
        <v>0</v>
      </c>
      <c r="LE125" s="46">
        <v>0</v>
      </c>
      <c r="LG125" s="46">
        <v>0</v>
      </c>
      <c r="LH125" s="46">
        <v>0</v>
      </c>
      <c r="LI125" s="46">
        <v>0</v>
      </c>
      <c r="LL125" s="46">
        <v>0</v>
      </c>
      <c r="LM125" s="46">
        <v>0</v>
      </c>
      <c r="LN125" s="46">
        <v>0</v>
      </c>
      <c r="LO125" s="46">
        <v>0</v>
      </c>
      <c r="LP125" s="46">
        <v>0</v>
      </c>
      <c r="LQ125" s="46">
        <v>0</v>
      </c>
      <c r="LR125" s="46">
        <v>0</v>
      </c>
      <c r="LS125" s="46">
        <v>0</v>
      </c>
      <c r="LT125" s="46">
        <v>0</v>
      </c>
      <c r="LV125" s="46" t="s">
        <v>344</v>
      </c>
    </row>
    <row r="126" spans="1:334">
      <c r="A126" s="74">
        <v>310004569</v>
      </c>
      <c r="B126" s="74">
        <v>310004569</v>
      </c>
      <c r="C126" s="46" t="s">
        <v>1217</v>
      </c>
      <c r="D126" s="98">
        <v>0</v>
      </c>
      <c r="E126" s="98">
        <v>0</v>
      </c>
      <c r="F126" s="98"/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8">
        <v>0</v>
      </c>
      <c r="N126" s="98">
        <v>0</v>
      </c>
      <c r="O126" s="98"/>
      <c r="P126" s="98"/>
      <c r="Q126" s="98">
        <v>0</v>
      </c>
      <c r="R126" s="98"/>
      <c r="S126" s="98">
        <v>0</v>
      </c>
      <c r="T126" s="98">
        <v>0</v>
      </c>
      <c r="U126" s="98">
        <v>0</v>
      </c>
      <c r="V126" s="98">
        <v>0</v>
      </c>
      <c r="W126" s="98">
        <v>0</v>
      </c>
      <c r="X126" s="98">
        <v>0</v>
      </c>
      <c r="Y126" s="98">
        <v>0</v>
      </c>
      <c r="Z126" s="98">
        <v>0</v>
      </c>
      <c r="AA126" s="98"/>
      <c r="AB126" s="98"/>
      <c r="AC126" s="98">
        <v>0</v>
      </c>
      <c r="AD126" s="98"/>
      <c r="AE126" s="98">
        <v>0</v>
      </c>
      <c r="AF126" s="98">
        <v>0</v>
      </c>
      <c r="AG126" s="98">
        <v>0</v>
      </c>
      <c r="AH126" s="98">
        <v>0</v>
      </c>
      <c r="AI126" s="98">
        <v>0</v>
      </c>
      <c r="AJ126" s="98">
        <v>0</v>
      </c>
      <c r="AK126" s="98">
        <v>0</v>
      </c>
      <c r="AL126" s="98">
        <v>0</v>
      </c>
      <c r="AM126" s="98"/>
      <c r="AN126" s="98"/>
      <c r="AO126" s="98">
        <v>0</v>
      </c>
      <c r="AP126" s="98"/>
      <c r="AQ126" s="98">
        <v>0</v>
      </c>
      <c r="AR126" s="98">
        <v>0</v>
      </c>
      <c r="AS126" s="98">
        <v>0</v>
      </c>
      <c r="AT126" s="98">
        <v>0</v>
      </c>
      <c r="AU126" s="98">
        <v>0</v>
      </c>
      <c r="AV126" s="98">
        <v>0</v>
      </c>
      <c r="AW126" s="98">
        <v>0</v>
      </c>
      <c r="AX126" s="98">
        <v>0</v>
      </c>
      <c r="AY126" s="98"/>
      <c r="AZ126" s="98"/>
      <c r="BA126" s="98">
        <v>0</v>
      </c>
      <c r="BB126" s="98"/>
      <c r="BC126" s="98">
        <v>0</v>
      </c>
      <c r="BD126" s="98">
        <v>0</v>
      </c>
      <c r="BE126" s="98">
        <v>0</v>
      </c>
      <c r="BF126" s="98">
        <v>0</v>
      </c>
      <c r="BG126" s="98">
        <v>0</v>
      </c>
      <c r="BH126" s="98">
        <v>0</v>
      </c>
      <c r="BI126" s="98">
        <v>0</v>
      </c>
      <c r="BJ126" s="98">
        <v>0</v>
      </c>
      <c r="BK126" s="98"/>
      <c r="BL126" s="98"/>
      <c r="BM126" s="46">
        <v>0</v>
      </c>
      <c r="BO126" s="98">
        <v>0</v>
      </c>
      <c r="BP126" s="98">
        <v>0</v>
      </c>
      <c r="BQ126" s="98">
        <v>0</v>
      </c>
      <c r="BR126" s="46">
        <v>0</v>
      </c>
      <c r="BS126" s="46">
        <v>0</v>
      </c>
      <c r="BT126" s="46">
        <v>0</v>
      </c>
      <c r="BU126" s="46">
        <v>0</v>
      </c>
      <c r="BV126" s="46">
        <v>0</v>
      </c>
      <c r="BY126" s="46">
        <v>0</v>
      </c>
      <c r="CA126" s="98">
        <v>0</v>
      </c>
      <c r="CB126" s="98">
        <v>0</v>
      </c>
      <c r="CC126" s="98">
        <v>0</v>
      </c>
      <c r="CD126" s="46">
        <v>0</v>
      </c>
      <c r="CE126" s="46">
        <v>0</v>
      </c>
      <c r="CF126" s="46">
        <v>0</v>
      </c>
      <c r="CG126" s="46">
        <v>0</v>
      </c>
      <c r="CH126" s="46">
        <v>0</v>
      </c>
      <c r="CK126" s="46">
        <v>0</v>
      </c>
      <c r="CM126" s="98">
        <v>0</v>
      </c>
      <c r="CN126" s="98">
        <v>0</v>
      </c>
      <c r="CO126" s="98">
        <v>0</v>
      </c>
      <c r="CP126" s="46">
        <v>0</v>
      </c>
      <c r="CQ126" s="46">
        <v>0</v>
      </c>
      <c r="CR126" s="46">
        <v>0</v>
      </c>
      <c r="CS126" s="46">
        <v>0</v>
      </c>
      <c r="CT126" s="46">
        <v>0</v>
      </c>
      <c r="CW126" s="46">
        <v>0</v>
      </c>
      <c r="CY126" s="98">
        <v>0</v>
      </c>
      <c r="CZ126" s="98">
        <v>0</v>
      </c>
      <c r="DA126" s="98">
        <v>0</v>
      </c>
      <c r="DB126" s="46">
        <v>0</v>
      </c>
      <c r="DC126" s="46">
        <v>0</v>
      </c>
      <c r="DD126" s="46">
        <v>0</v>
      </c>
      <c r="DE126" s="46">
        <v>0</v>
      </c>
      <c r="DF126" s="46">
        <v>0</v>
      </c>
      <c r="DI126" s="98">
        <v>0</v>
      </c>
      <c r="DJ126" s="98"/>
      <c r="DK126" s="98">
        <v>0</v>
      </c>
      <c r="DL126" s="46">
        <v>0</v>
      </c>
      <c r="DM126" s="46">
        <v>0</v>
      </c>
      <c r="DN126" s="46">
        <v>0</v>
      </c>
      <c r="DO126" s="46">
        <v>0</v>
      </c>
      <c r="DP126" s="46">
        <v>0</v>
      </c>
      <c r="DQ126" s="46">
        <v>0</v>
      </c>
      <c r="DR126" s="98">
        <v>0</v>
      </c>
      <c r="DS126" s="98"/>
      <c r="DU126" s="46">
        <v>0</v>
      </c>
      <c r="DW126" s="46">
        <v>0</v>
      </c>
      <c r="DX126" s="46">
        <v>0</v>
      </c>
      <c r="DY126" s="46">
        <v>0</v>
      </c>
      <c r="DZ126" s="46">
        <v>0</v>
      </c>
      <c r="EA126" s="46">
        <v>0</v>
      </c>
      <c r="EB126" s="46">
        <v>0</v>
      </c>
      <c r="EC126" s="46">
        <v>0</v>
      </c>
      <c r="ED126" s="46">
        <v>0</v>
      </c>
      <c r="EG126" s="46">
        <v>0</v>
      </c>
      <c r="EI126" s="46">
        <v>0</v>
      </c>
      <c r="EJ126" s="46">
        <v>0</v>
      </c>
      <c r="EK126" s="46">
        <v>0</v>
      </c>
      <c r="EL126" s="46">
        <v>0</v>
      </c>
      <c r="EM126" s="46">
        <v>0</v>
      </c>
      <c r="EN126" s="46">
        <v>0</v>
      </c>
      <c r="EO126" s="46">
        <v>0</v>
      </c>
      <c r="EP126" s="46">
        <v>0</v>
      </c>
      <c r="ES126" s="46">
        <v>0</v>
      </c>
      <c r="EU126" s="46">
        <v>0</v>
      </c>
      <c r="EV126" s="46">
        <v>0</v>
      </c>
      <c r="EW126" s="46">
        <v>0</v>
      </c>
      <c r="EX126" s="46">
        <v>0</v>
      </c>
      <c r="EY126" s="46">
        <v>0</v>
      </c>
      <c r="EZ126" s="46">
        <v>0</v>
      </c>
      <c r="FE126" s="46">
        <v>0</v>
      </c>
      <c r="FG126" s="46">
        <v>0</v>
      </c>
      <c r="FH126" s="46">
        <v>0</v>
      </c>
      <c r="FI126" s="98">
        <v>0</v>
      </c>
      <c r="FJ126" s="98">
        <v>0</v>
      </c>
      <c r="FK126" s="46">
        <v>0</v>
      </c>
      <c r="FL126" s="46">
        <v>0</v>
      </c>
      <c r="FQ126" s="46">
        <v>0</v>
      </c>
      <c r="FS126" s="46">
        <v>0</v>
      </c>
      <c r="FT126" s="46">
        <v>0</v>
      </c>
      <c r="FU126" s="46">
        <v>0</v>
      </c>
      <c r="FV126" s="46">
        <v>0</v>
      </c>
      <c r="FW126" s="46">
        <v>0</v>
      </c>
      <c r="FX126" s="46">
        <v>0</v>
      </c>
      <c r="GC126" s="46">
        <v>0</v>
      </c>
      <c r="GE126" s="46">
        <v>0</v>
      </c>
      <c r="GF126" s="46">
        <v>0</v>
      </c>
      <c r="GG126" s="46">
        <v>0</v>
      </c>
      <c r="GH126" s="46">
        <v>0</v>
      </c>
      <c r="GI126" s="46">
        <v>0</v>
      </c>
      <c r="GJ126" s="46">
        <v>0</v>
      </c>
      <c r="GO126" s="46">
        <v>0</v>
      </c>
      <c r="GP126" s="46">
        <v>0</v>
      </c>
      <c r="GQ126" s="46">
        <v>0</v>
      </c>
      <c r="GR126" s="46">
        <v>0</v>
      </c>
      <c r="GS126" s="46">
        <v>0</v>
      </c>
      <c r="GT126" s="46">
        <v>0</v>
      </c>
      <c r="GU126" s="46">
        <v>0</v>
      </c>
      <c r="GV126" s="46">
        <v>0</v>
      </c>
      <c r="GW126" s="46">
        <v>0</v>
      </c>
      <c r="GY126" s="46">
        <v>0</v>
      </c>
      <c r="HA126" s="46">
        <v>0</v>
      </c>
      <c r="HB126" s="46">
        <v>0</v>
      </c>
      <c r="HC126" s="46">
        <v>0</v>
      </c>
      <c r="HD126" s="46">
        <v>0</v>
      </c>
      <c r="HE126" s="46">
        <v>0</v>
      </c>
      <c r="HI126" s="46">
        <v>0</v>
      </c>
      <c r="HJ126" s="46">
        <v>0</v>
      </c>
      <c r="HK126" s="46">
        <v>0</v>
      </c>
      <c r="HL126" s="46">
        <v>0</v>
      </c>
      <c r="HM126" s="46">
        <v>0</v>
      </c>
      <c r="HN126" s="46">
        <v>0</v>
      </c>
      <c r="HO126" s="46">
        <v>0</v>
      </c>
      <c r="HP126" s="46">
        <v>0</v>
      </c>
      <c r="HQ126" s="46">
        <v>0</v>
      </c>
      <c r="HR126" s="46">
        <v>0</v>
      </c>
      <c r="HS126" s="46">
        <v>0</v>
      </c>
      <c r="HT126" s="46">
        <v>0</v>
      </c>
      <c r="HU126" s="46">
        <v>0</v>
      </c>
      <c r="HY126" s="46">
        <v>0</v>
      </c>
      <c r="HZ126" s="46">
        <v>0</v>
      </c>
      <c r="IA126" s="46">
        <v>0</v>
      </c>
      <c r="IB126" s="46">
        <v>0</v>
      </c>
      <c r="IC126" s="46">
        <v>0</v>
      </c>
      <c r="ID126" s="46">
        <v>0</v>
      </c>
      <c r="IE126" s="46">
        <v>0</v>
      </c>
      <c r="IF126" s="46">
        <v>0</v>
      </c>
      <c r="IG126" s="46">
        <v>0</v>
      </c>
      <c r="IH126" s="46">
        <v>0</v>
      </c>
      <c r="II126" s="46">
        <v>0</v>
      </c>
      <c r="IJ126" s="46">
        <v>0</v>
      </c>
      <c r="IK126" s="46">
        <v>0</v>
      </c>
      <c r="IO126" s="46">
        <v>0</v>
      </c>
      <c r="IP126" s="46">
        <v>0</v>
      </c>
      <c r="IQ126" s="46">
        <v>0</v>
      </c>
      <c r="IR126" s="46">
        <v>0</v>
      </c>
      <c r="IS126" s="46">
        <v>0</v>
      </c>
      <c r="IT126" s="46">
        <v>0</v>
      </c>
      <c r="IU126" s="46">
        <v>0</v>
      </c>
      <c r="IV126" s="46">
        <v>0</v>
      </c>
      <c r="IW126" s="46">
        <v>0</v>
      </c>
      <c r="IY126" s="46">
        <v>0</v>
      </c>
      <c r="IZ126" s="46">
        <v>0</v>
      </c>
      <c r="JA126" s="46">
        <v>0</v>
      </c>
      <c r="JD126" s="46">
        <v>0</v>
      </c>
      <c r="JE126" s="46">
        <v>0</v>
      </c>
      <c r="JF126" s="46">
        <v>0</v>
      </c>
      <c r="JG126" s="46">
        <v>0</v>
      </c>
      <c r="JH126" s="46">
        <v>0</v>
      </c>
      <c r="JI126" s="46">
        <v>0</v>
      </c>
      <c r="JK126" s="46">
        <v>0</v>
      </c>
      <c r="JL126" s="46">
        <v>0</v>
      </c>
      <c r="JN126" s="46">
        <v>0</v>
      </c>
      <c r="JO126" s="46">
        <v>0</v>
      </c>
      <c r="JP126" s="46">
        <v>0</v>
      </c>
      <c r="JS126" s="46">
        <v>0</v>
      </c>
      <c r="JT126" s="46">
        <v>0</v>
      </c>
      <c r="JU126" s="46">
        <v>0</v>
      </c>
      <c r="JV126" s="46">
        <v>0</v>
      </c>
      <c r="JW126" s="46">
        <v>0</v>
      </c>
      <c r="JZ126" s="46">
        <v>0</v>
      </c>
      <c r="KA126" s="46">
        <v>0</v>
      </c>
      <c r="KC126" s="46">
        <v>0</v>
      </c>
      <c r="KD126" s="46">
        <v>0</v>
      </c>
      <c r="KE126" s="46">
        <v>0</v>
      </c>
      <c r="KH126" s="46">
        <v>0</v>
      </c>
      <c r="KI126" s="46">
        <v>0</v>
      </c>
      <c r="KJ126" s="46">
        <v>0</v>
      </c>
      <c r="KK126" s="46">
        <v>0</v>
      </c>
      <c r="KL126" s="46">
        <v>0</v>
      </c>
      <c r="KO126" s="46">
        <v>0</v>
      </c>
      <c r="KP126" s="46">
        <v>0</v>
      </c>
      <c r="KR126" s="46">
        <v>0</v>
      </c>
      <c r="KS126" s="46">
        <v>0</v>
      </c>
      <c r="KT126" s="46">
        <v>0</v>
      </c>
      <c r="KW126" s="46">
        <v>0</v>
      </c>
      <c r="KX126" s="46">
        <v>0</v>
      </c>
      <c r="KY126" s="46">
        <v>0</v>
      </c>
      <c r="KZ126" s="46">
        <v>0</v>
      </c>
      <c r="LA126" s="46">
        <v>0</v>
      </c>
      <c r="LD126" s="46">
        <v>0</v>
      </c>
      <c r="LE126" s="46">
        <v>0</v>
      </c>
      <c r="LG126" s="46">
        <v>0</v>
      </c>
      <c r="LH126" s="46">
        <v>0</v>
      </c>
      <c r="LI126" s="46">
        <v>0</v>
      </c>
      <c r="LL126" s="46">
        <v>0</v>
      </c>
      <c r="LM126" s="46">
        <v>0</v>
      </c>
      <c r="LN126" s="46">
        <v>0</v>
      </c>
      <c r="LO126" s="46">
        <v>0</v>
      </c>
      <c r="LP126" s="46">
        <v>0</v>
      </c>
      <c r="LQ126" s="46">
        <v>0</v>
      </c>
      <c r="LR126" s="46">
        <v>0</v>
      </c>
      <c r="LS126" s="46">
        <v>0</v>
      </c>
      <c r="LT126" s="46">
        <v>0</v>
      </c>
      <c r="LV126" s="46" t="s">
        <v>344</v>
      </c>
    </row>
    <row r="127" spans="1:334">
      <c r="A127" s="74">
        <v>310004568</v>
      </c>
      <c r="B127" s="74">
        <v>310004568</v>
      </c>
      <c r="C127" s="46" t="s">
        <v>1218</v>
      </c>
      <c r="D127" s="98">
        <v>5561</v>
      </c>
      <c r="E127" s="98">
        <v>0</v>
      </c>
      <c r="F127" s="98"/>
      <c r="G127" s="98">
        <v>4861</v>
      </c>
      <c r="H127" s="98">
        <v>3168</v>
      </c>
      <c r="I127" s="98">
        <v>1693</v>
      </c>
      <c r="J127" s="98">
        <v>0</v>
      </c>
      <c r="K127" s="98">
        <v>0</v>
      </c>
      <c r="L127" s="98">
        <v>0</v>
      </c>
      <c r="M127" s="98">
        <v>0</v>
      </c>
      <c r="N127" s="98">
        <v>0</v>
      </c>
      <c r="O127" s="98"/>
      <c r="P127" s="98"/>
      <c r="Q127" s="98">
        <v>0</v>
      </c>
      <c r="R127" s="98"/>
      <c r="S127" s="98">
        <v>0</v>
      </c>
      <c r="T127" s="98">
        <v>0</v>
      </c>
      <c r="U127" s="98">
        <v>0</v>
      </c>
      <c r="V127" s="98">
        <v>0</v>
      </c>
      <c r="W127" s="98">
        <v>0</v>
      </c>
      <c r="X127" s="98">
        <v>0</v>
      </c>
      <c r="Y127" s="98">
        <v>0</v>
      </c>
      <c r="Z127" s="98">
        <v>0</v>
      </c>
      <c r="AA127" s="98"/>
      <c r="AB127" s="98"/>
      <c r="AC127" s="98">
        <v>0</v>
      </c>
      <c r="AD127" s="98"/>
      <c r="AE127" s="98">
        <v>0</v>
      </c>
      <c r="AF127" s="98">
        <v>0</v>
      </c>
      <c r="AG127" s="98">
        <v>0</v>
      </c>
      <c r="AH127" s="98">
        <v>0</v>
      </c>
      <c r="AI127" s="98">
        <v>0</v>
      </c>
      <c r="AJ127" s="98">
        <v>0</v>
      </c>
      <c r="AK127" s="98">
        <v>0</v>
      </c>
      <c r="AL127" s="98">
        <v>0</v>
      </c>
      <c r="AM127" s="98"/>
      <c r="AN127" s="98"/>
      <c r="AO127" s="98">
        <v>0</v>
      </c>
      <c r="AP127" s="98"/>
      <c r="AQ127" s="98">
        <v>0</v>
      </c>
      <c r="AR127" s="98">
        <v>0</v>
      </c>
      <c r="AS127" s="98">
        <v>0</v>
      </c>
      <c r="AT127" s="98">
        <v>0</v>
      </c>
      <c r="AU127" s="98">
        <v>0</v>
      </c>
      <c r="AV127" s="98">
        <v>0</v>
      </c>
      <c r="AW127" s="98">
        <v>0</v>
      </c>
      <c r="AX127" s="98">
        <v>0</v>
      </c>
      <c r="AY127" s="98"/>
      <c r="AZ127" s="98"/>
      <c r="BA127" s="98">
        <v>0</v>
      </c>
      <c r="BB127" s="98"/>
      <c r="BC127" s="98">
        <v>0</v>
      </c>
      <c r="BD127" s="98">
        <v>0</v>
      </c>
      <c r="BE127" s="98">
        <v>0</v>
      </c>
      <c r="BF127" s="98">
        <v>0</v>
      </c>
      <c r="BG127" s="98">
        <v>0</v>
      </c>
      <c r="BH127" s="98">
        <v>0</v>
      </c>
      <c r="BI127" s="98">
        <v>0</v>
      </c>
      <c r="BJ127" s="98">
        <v>0</v>
      </c>
      <c r="BK127" s="98"/>
      <c r="BL127" s="98"/>
      <c r="BM127" s="46">
        <v>0</v>
      </c>
      <c r="BO127" s="98">
        <v>0</v>
      </c>
      <c r="BP127" s="98">
        <v>0</v>
      </c>
      <c r="BQ127" s="98">
        <v>0</v>
      </c>
      <c r="BR127" s="46">
        <v>0</v>
      </c>
      <c r="BS127" s="46">
        <v>0</v>
      </c>
      <c r="BT127" s="46">
        <v>0</v>
      </c>
      <c r="BU127" s="46">
        <v>0</v>
      </c>
      <c r="BV127" s="46">
        <v>0</v>
      </c>
      <c r="BY127" s="46">
        <v>0</v>
      </c>
      <c r="CA127" s="98">
        <v>0</v>
      </c>
      <c r="CB127" s="98">
        <v>0</v>
      </c>
      <c r="CC127" s="98">
        <v>0</v>
      </c>
      <c r="CD127" s="46">
        <v>0</v>
      </c>
      <c r="CE127" s="46">
        <v>0</v>
      </c>
      <c r="CF127" s="46">
        <v>0</v>
      </c>
      <c r="CG127" s="46">
        <v>0</v>
      </c>
      <c r="CH127" s="46">
        <v>0</v>
      </c>
      <c r="CK127" s="46">
        <v>0</v>
      </c>
      <c r="CM127" s="98">
        <v>0</v>
      </c>
      <c r="CN127" s="98">
        <v>0</v>
      </c>
      <c r="CO127" s="98">
        <v>0</v>
      </c>
      <c r="CP127" s="46">
        <v>0</v>
      </c>
      <c r="CQ127" s="46">
        <v>0</v>
      </c>
      <c r="CR127" s="46">
        <v>0</v>
      </c>
      <c r="CS127" s="46">
        <v>0</v>
      </c>
      <c r="CT127" s="46">
        <v>0</v>
      </c>
      <c r="CW127" s="46">
        <v>0</v>
      </c>
      <c r="CY127" s="98">
        <v>0</v>
      </c>
      <c r="CZ127" s="98">
        <v>0</v>
      </c>
      <c r="DA127" s="98">
        <v>0</v>
      </c>
      <c r="DB127" s="46">
        <v>0</v>
      </c>
      <c r="DC127" s="46">
        <v>0</v>
      </c>
      <c r="DD127" s="46">
        <v>0</v>
      </c>
      <c r="DE127" s="46">
        <v>0</v>
      </c>
      <c r="DF127" s="46">
        <v>0</v>
      </c>
      <c r="DI127" s="98">
        <v>0</v>
      </c>
      <c r="DJ127" s="98"/>
      <c r="DK127" s="98">
        <v>0</v>
      </c>
      <c r="DL127" s="46">
        <v>0</v>
      </c>
      <c r="DM127" s="46">
        <v>0</v>
      </c>
      <c r="DN127" s="46">
        <v>0</v>
      </c>
      <c r="DO127" s="46">
        <v>0</v>
      </c>
      <c r="DP127" s="46">
        <v>0</v>
      </c>
      <c r="DQ127" s="46">
        <v>0</v>
      </c>
      <c r="DR127" s="98">
        <v>0</v>
      </c>
      <c r="DS127" s="98"/>
      <c r="DU127" s="46">
        <v>0</v>
      </c>
      <c r="DW127" s="46">
        <v>0</v>
      </c>
      <c r="DX127" s="46">
        <v>0</v>
      </c>
      <c r="DY127" s="46">
        <v>0</v>
      </c>
      <c r="DZ127" s="46">
        <v>0</v>
      </c>
      <c r="EA127" s="46">
        <v>0</v>
      </c>
      <c r="EB127" s="46">
        <v>0</v>
      </c>
      <c r="EC127" s="46">
        <v>0</v>
      </c>
      <c r="ED127" s="46">
        <v>0</v>
      </c>
      <c r="EG127" s="46">
        <v>0</v>
      </c>
      <c r="EI127" s="46">
        <v>0</v>
      </c>
      <c r="EJ127" s="46">
        <v>0</v>
      </c>
      <c r="EK127" s="46">
        <v>0</v>
      </c>
      <c r="EL127" s="46">
        <v>0</v>
      </c>
      <c r="EM127" s="46">
        <v>0</v>
      </c>
      <c r="EN127" s="46">
        <v>0</v>
      </c>
      <c r="EO127" s="46">
        <v>0</v>
      </c>
      <c r="EP127" s="46">
        <v>0</v>
      </c>
      <c r="ES127" s="46">
        <v>0</v>
      </c>
      <c r="EU127" s="46">
        <v>0</v>
      </c>
      <c r="EV127" s="46">
        <v>0</v>
      </c>
      <c r="EW127" s="46">
        <v>0</v>
      </c>
      <c r="EX127" s="46">
        <v>0</v>
      </c>
      <c r="EY127" s="46">
        <v>0</v>
      </c>
      <c r="EZ127" s="46">
        <v>0</v>
      </c>
      <c r="FE127" s="46">
        <v>0</v>
      </c>
      <c r="FG127" s="46">
        <v>0</v>
      </c>
      <c r="FH127" s="46">
        <v>0</v>
      </c>
      <c r="FI127" s="98">
        <v>0</v>
      </c>
      <c r="FJ127" s="98">
        <v>0</v>
      </c>
      <c r="FK127" s="46">
        <v>0</v>
      </c>
      <c r="FL127" s="46">
        <v>0</v>
      </c>
      <c r="FQ127" s="46">
        <v>0</v>
      </c>
      <c r="FS127" s="46">
        <v>0</v>
      </c>
      <c r="FT127" s="46">
        <v>0</v>
      </c>
      <c r="FU127" s="46">
        <v>0</v>
      </c>
      <c r="FV127" s="46">
        <v>0</v>
      </c>
      <c r="FW127" s="46">
        <v>0</v>
      </c>
      <c r="FX127" s="46">
        <v>0</v>
      </c>
      <c r="GC127" s="46">
        <v>0</v>
      </c>
      <c r="GE127" s="46">
        <v>0</v>
      </c>
      <c r="GF127" s="46">
        <v>0</v>
      </c>
      <c r="GG127" s="46">
        <v>0</v>
      </c>
      <c r="GH127" s="46">
        <v>0</v>
      </c>
      <c r="GI127" s="46">
        <v>0</v>
      </c>
      <c r="GJ127" s="46">
        <v>0</v>
      </c>
      <c r="GO127" s="46">
        <v>4861</v>
      </c>
      <c r="GP127" s="46">
        <v>3168</v>
      </c>
      <c r="GQ127" s="46">
        <v>1693</v>
      </c>
      <c r="GR127" s="46">
        <v>0</v>
      </c>
      <c r="GS127" s="46">
        <v>0</v>
      </c>
      <c r="GT127" s="46">
        <v>0</v>
      </c>
      <c r="GU127" s="46">
        <v>0</v>
      </c>
      <c r="GV127" s="46">
        <v>0</v>
      </c>
      <c r="GW127" s="46">
        <v>4861</v>
      </c>
      <c r="GY127" s="46">
        <v>0</v>
      </c>
      <c r="HA127" s="46">
        <v>5561</v>
      </c>
      <c r="HB127" s="46">
        <v>0</v>
      </c>
      <c r="HC127" s="46">
        <v>5561</v>
      </c>
      <c r="HD127" s="46">
        <v>700</v>
      </c>
      <c r="HE127" s="46">
        <v>0</v>
      </c>
      <c r="HI127" s="46">
        <v>0</v>
      </c>
      <c r="HJ127" s="46">
        <v>0</v>
      </c>
      <c r="HK127" s="46">
        <v>0</v>
      </c>
      <c r="HL127" s="46">
        <v>0</v>
      </c>
      <c r="HM127" s="46">
        <v>0</v>
      </c>
      <c r="HN127" s="46">
        <v>0</v>
      </c>
      <c r="HO127" s="46">
        <v>0</v>
      </c>
      <c r="HP127" s="46">
        <v>0</v>
      </c>
      <c r="HQ127" s="46">
        <v>0</v>
      </c>
      <c r="HR127" s="46">
        <v>0</v>
      </c>
      <c r="HS127" s="46">
        <v>700</v>
      </c>
      <c r="HT127" s="46">
        <v>700</v>
      </c>
      <c r="HU127" s="46">
        <v>0</v>
      </c>
      <c r="HY127" s="46">
        <v>0</v>
      </c>
      <c r="HZ127" s="46">
        <v>0</v>
      </c>
      <c r="IA127" s="46">
        <v>0</v>
      </c>
      <c r="IB127" s="46">
        <v>0</v>
      </c>
      <c r="IC127" s="46">
        <v>0</v>
      </c>
      <c r="ID127" s="46">
        <v>0</v>
      </c>
      <c r="IE127" s="46">
        <v>0</v>
      </c>
      <c r="IF127" s="46">
        <v>0</v>
      </c>
      <c r="IG127" s="46">
        <v>0</v>
      </c>
      <c r="IH127" s="46">
        <v>0</v>
      </c>
      <c r="II127" s="46">
        <v>700</v>
      </c>
      <c r="IJ127" s="46">
        <v>700</v>
      </c>
      <c r="IK127" s="46">
        <v>0</v>
      </c>
      <c r="IO127" s="46">
        <v>0</v>
      </c>
      <c r="IP127" s="46">
        <v>0</v>
      </c>
      <c r="IQ127" s="46">
        <v>0</v>
      </c>
      <c r="IR127" s="46">
        <v>0</v>
      </c>
      <c r="IS127" s="46">
        <v>0</v>
      </c>
      <c r="IT127" s="46">
        <v>0</v>
      </c>
      <c r="IU127" s="46">
        <v>0</v>
      </c>
      <c r="IV127" s="46">
        <v>0</v>
      </c>
      <c r="IW127" s="46">
        <v>0</v>
      </c>
      <c r="IY127" s="46">
        <v>700</v>
      </c>
      <c r="IZ127" s="46">
        <v>700</v>
      </c>
      <c r="JA127" s="46">
        <v>0</v>
      </c>
      <c r="JD127" s="46">
        <v>0</v>
      </c>
      <c r="JE127" s="46">
        <v>0</v>
      </c>
      <c r="JF127" s="46">
        <v>0</v>
      </c>
      <c r="JG127" s="46">
        <v>0</v>
      </c>
      <c r="JH127" s="46">
        <v>0</v>
      </c>
      <c r="JI127" s="46">
        <v>0</v>
      </c>
      <c r="JK127" s="46">
        <v>0</v>
      </c>
      <c r="JL127" s="46">
        <v>0</v>
      </c>
      <c r="JN127" s="46">
        <v>700</v>
      </c>
      <c r="JO127" s="46">
        <v>700</v>
      </c>
      <c r="JP127" s="46">
        <v>0</v>
      </c>
      <c r="JS127" s="46">
        <v>0</v>
      </c>
      <c r="JT127" s="46">
        <v>0</v>
      </c>
      <c r="JU127" s="46">
        <v>0</v>
      </c>
      <c r="JV127" s="46">
        <v>0</v>
      </c>
      <c r="JW127" s="46">
        <v>0</v>
      </c>
      <c r="JZ127" s="46">
        <v>0</v>
      </c>
      <c r="KA127" s="46">
        <v>0</v>
      </c>
      <c r="KC127" s="46">
        <v>700</v>
      </c>
      <c r="KD127" s="46">
        <v>700</v>
      </c>
      <c r="KE127" s="46">
        <v>0</v>
      </c>
      <c r="KH127" s="46">
        <v>0</v>
      </c>
      <c r="KI127" s="46">
        <v>0</v>
      </c>
      <c r="KJ127" s="46">
        <v>0</v>
      </c>
      <c r="KK127" s="46">
        <v>0</v>
      </c>
      <c r="KL127" s="46">
        <v>0</v>
      </c>
      <c r="KO127" s="46">
        <v>0</v>
      </c>
      <c r="KP127" s="46">
        <v>0</v>
      </c>
      <c r="KR127" s="46">
        <v>700</v>
      </c>
      <c r="KS127" s="46">
        <v>700</v>
      </c>
      <c r="KT127" s="46">
        <v>0</v>
      </c>
      <c r="KW127" s="46">
        <v>0</v>
      </c>
      <c r="KX127" s="46">
        <v>0</v>
      </c>
      <c r="KY127" s="46">
        <v>0</v>
      </c>
      <c r="KZ127" s="46">
        <v>0</v>
      </c>
      <c r="LA127" s="46">
        <v>0</v>
      </c>
      <c r="LD127" s="46">
        <v>0</v>
      </c>
      <c r="LE127" s="46">
        <v>0</v>
      </c>
      <c r="LG127" s="46">
        <v>700</v>
      </c>
      <c r="LH127" s="46">
        <v>700</v>
      </c>
      <c r="LI127" s="46">
        <v>0</v>
      </c>
      <c r="LL127" s="46">
        <v>4861</v>
      </c>
      <c r="LM127" s="46">
        <v>0</v>
      </c>
      <c r="LN127" s="46">
        <v>0</v>
      </c>
      <c r="LO127" s="46">
        <v>0</v>
      </c>
      <c r="LP127" s="46">
        <v>0</v>
      </c>
      <c r="LQ127" s="46">
        <v>0</v>
      </c>
      <c r="LR127" s="46">
        <v>0</v>
      </c>
      <c r="LS127" s="46">
        <v>0</v>
      </c>
      <c r="LT127" s="46">
        <v>4861</v>
      </c>
      <c r="LV127" s="46" t="s">
        <v>344</v>
      </c>
    </row>
    <row r="128" spans="1:334">
      <c r="A128" s="74" t="s">
        <v>143</v>
      </c>
      <c r="B128" s="74" t="s">
        <v>1219</v>
      </c>
      <c r="C128" s="46" t="s">
        <v>91</v>
      </c>
      <c r="D128" s="98">
        <v>5561</v>
      </c>
      <c r="E128" s="98">
        <v>0</v>
      </c>
      <c r="F128" s="98">
        <v>0</v>
      </c>
      <c r="G128" s="98">
        <v>4861</v>
      </c>
      <c r="H128" s="98">
        <v>3168</v>
      </c>
      <c r="I128" s="98">
        <v>1693</v>
      </c>
      <c r="J128" s="98">
        <v>0</v>
      </c>
      <c r="K128" s="98">
        <v>0</v>
      </c>
      <c r="L128" s="98">
        <v>0</v>
      </c>
      <c r="M128" s="98">
        <v>0</v>
      </c>
      <c r="N128" s="98">
        <v>0</v>
      </c>
      <c r="O128" s="98">
        <v>0</v>
      </c>
      <c r="P128" s="98">
        <v>0</v>
      </c>
      <c r="Q128" s="98">
        <v>0</v>
      </c>
      <c r="R128" s="98">
        <v>0</v>
      </c>
      <c r="S128" s="98">
        <v>0</v>
      </c>
      <c r="T128" s="98">
        <v>0</v>
      </c>
      <c r="U128" s="98">
        <v>0</v>
      </c>
      <c r="V128" s="98">
        <v>0</v>
      </c>
      <c r="W128" s="98">
        <v>0</v>
      </c>
      <c r="X128" s="98">
        <v>0</v>
      </c>
      <c r="Y128" s="98">
        <v>0</v>
      </c>
      <c r="Z128" s="98">
        <v>0</v>
      </c>
      <c r="AA128" s="98">
        <v>0</v>
      </c>
      <c r="AB128" s="98">
        <v>0</v>
      </c>
      <c r="AC128" s="98">
        <v>0</v>
      </c>
      <c r="AD128" s="98">
        <v>0</v>
      </c>
      <c r="AE128" s="98">
        <v>0</v>
      </c>
      <c r="AF128" s="98">
        <v>0</v>
      </c>
      <c r="AG128" s="98">
        <v>0</v>
      </c>
      <c r="AH128" s="98">
        <v>0</v>
      </c>
      <c r="AI128" s="98">
        <v>0</v>
      </c>
      <c r="AJ128" s="98">
        <v>0</v>
      </c>
      <c r="AK128" s="98">
        <v>0</v>
      </c>
      <c r="AL128" s="98">
        <v>0</v>
      </c>
      <c r="AM128" s="98">
        <v>0</v>
      </c>
      <c r="AN128" s="98">
        <v>0</v>
      </c>
      <c r="AO128" s="98">
        <v>0</v>
      </c>
      <c r="AP128" s="98">
        <v>0</v>
      </c>
      <c r="AQ128" s="98">
        <v>0</v>
      </c>
      <c r="AR128" s="98">
        <v>0</v>
      </c>
      <c r="AS128" s="98">
        <v>0</v>
      </c>
      <c r="AT128" s="98">
        <v>0</v>
      </c>
      <c r="AU128" s="98">
        <v>0</v>
      </c>
      <c r="AV128" s="98">
        <v>0</v>
      </c>
      <c r="AW128" s="98">
        <v>0</v>
      </c>
      <c r="AX128" s="98">
        <v>0</v>
      </c>
      <c r="AY128" s="98">
        <v>0</v>
      </c>
      <c r="AZ128" s="98">
        <v>0</v>
      </c>
      <c r="BA128" s="98">
        <v>0</v>
      </c>
      <c r="BB128" s="98">
        <v>0</v>
      </c>
      <c r="BC128" s="98">
        <v>0</v>
      </c>
      <c r="BD128" s="98">
        <v>0</v>
      </c>
      <c r="BE128" s="98">
        <v>0</v>
      </c>
      <c r="BF128" s="98">
        <v>0</v>
      </c>
      <c r="BG128" s="98">
        <v>0</v>
      </c>
      <c r="BH128" s="98">
        <v>0</v>
      </c>
      <c r="BI128" s="98">
        <v>0</v>
      </c>
      <c r="BJ128" s="98">
        <v>0</v>
      </c>
      <c r="BK128" s="98">
        <v>0</v>
      </c>
      <c r="BL128" s="98">
        <v>0</v>
      </c>
      <c r="BM128" s="46">
        <v>0</v>
      </c>
      <c r="BN128" s="46">
        <v>0</v>
      </c>
      <c r="BO128" s="98">
        <v>0</v>
      </c>
      <c r="BP128" s="98">
        <v>0</v>
      </c>
      <c r="BQ128" s="98">
        <v>0</v>
      </c>
      <c r="BR128" s="46">
        <v>0</v>
      </c>
      <c r="BS128" s="46">
        <v>0</v>
      </c>
      <c r="BT128" s="46">
        <v>0</v>
      </c>
      <c r="BU128" s="46">
        <v>0</v>
      </c>
      <c r="BV128" s="46">
        <v>0</v>
      </c>
      <c r="BW128" s="46">
        <v>0</v>
      </c>
      <c r="BX128" s="46">
        <v>0</v>
      </c>
      <c r="BY128" s="46">
        <v>0</v>
      </c>
      <c r="BZ128" s="46">
        <v>0</v>
      </c>
      <c r="CA128" s="98">
        <v>0</v>
      </c>
      <c r="CB128" s="98">
        <v>0</v>
      </c>
      <c r="CC128" s="98">
        <v>0</v>
      </c>
      <c r="CD128" s="46">
        <v>0</v>
      </c>
      <c r="CE128" s="46">
        <v>0</v>
      </c>
      <c r="CF128" s="46">
        <v>0</v>
      </c>
      <c r="CG128" s="46">
        <v>0</v>
      </c>
      <c r="CH128" s="46">
        <v>0</v>
      </c>
      <c r="CI128" s="46">
        <v>0</v>
      </c>
      <c r="CJ128" s="46">
        <v>0</v>
      </c>
      <c r="CK128" s="46">
        <v>0</v>
      </c>
      <c r="CL128" s="46">
        <v>0</v>
      </c>
      <c r="CM128" s="98">
        <v>0</v>
      </c>
      <c r="CN128" s="98">
        <v>0</v>
      </c>
      <c r="CO128" s="98">
        <v>0</v>
      </c>
      <c r="CP128" s="46">
        <v>0</v>
      </c>
      <c r="CQ128" s="46">
        <v>0</v>
      </c>
      <c r="CR128" s="46">
        <v>0</v>
      </c>
      <c r="CS128" s="46">
        <v>0</v>
      </c>
      <c r="CT128" s="46">
        <v>0</v>
      </c>
      <c r="CU128" s="46">
        <v>0</v>
      </c>
      <c r="CV128" s="46">
        <v>0</v>
      </c>
      <c r="CW128" s="46">
        <v>0</v>
      </c>
      <c r="CX128" s="46">
        <v>0</v>
      </c>
      <c r="CY128" s="98">
        <v>0</v>
      </c>
      <c r="CZ128" s="98">
        <v>0</v>
      </c>
      <c r="DA128" s="98">
        <v>0</v>
      </c>
      <c r="DB128" s="46">
        <v>0</v>
      </c>
      <c r="DC128" s="46">
        <v>0</v>
      </c>
      <c r="DD128" s="46">
        <v>0</v>
      </c>
      <c r="DE128" s="46">
        <v>0</v>
      </c>
      <c r="DF128" s="46">
        <v>0</v>
      </c>
      <c r="DG128" s="46">
        <v>0</v>
      </c>
      <c r="DH128" s="46">
        <v>0</v>
      </c>
      <c r="DI128" s="98">
        <v>0</v>
      </c>
      <c r="DJ128" s="98">
        <v>0</v>
      </c>
      <c r="DK128" s="98">
        <v>0</v>
      </c>
      <c r="DL128" s="46">
        <v>0</v>
      </c>
      <c r="DM128" s="46">
        <v>0</v>
      </c>
      <c r="DN128" s="46">
        <v>0</v>
      </c>
      <c r="DO128" s="46">
        <v>0</v>
      </c>
      <c r="DP128" s="46">
        <v>0</v>
      </c>
      <c r="DQ128" s="46">
        <v>0</v>
      </c>
      <c r="DR128" s="98">
        <v>0</v>
      </c>
      <c r="DS128" s="98">
        <v>0</v>
      </c>
      <c r="DT128" s="46">
        <v>0</v>
      </c>
      <c r="DU128" s="46">
        <v>0</v>
      </c>
      <c r="DV128" s="46">
        <v>0</v>
      </c>
      <c r="DW128" s="46">
        <v>0</v>
      </c>
      <c r="DX128" s="46">
        <v>0</v>
      </c>
      <c r="DY128" s="46">
        <v>0</v>
      </c>
      <c r="DZ128" s="46">
        <v>0</v>
      </c>
      <c r="EA128" s="46">
        <v>0</v>
      </c>
      <c r="EB128" s="46">
        <v>0</v>
      </c>
      <c r="EC128" s="46">
        <v>0</v>
      </c>
      <c r="ED128" s="46">
        <v>0</v>
      </c>
      <c r="EE128" s="46">
        <v>0</v>
      </c>
      <c r="EF128" s="46">
        <v>0</v>
      </c>
      <c r="EG128" s="46">
        <v>0</v>
      </c>
      <c r="EH128" s="46">
        <v>0</v>
      </c>
      <c r="EI128" s="46">
        <v>0</v>
      </c>
      <c r="EJ128" s="46">
        <v>0</v>
      </c>
      <c r="EK128" s="46">
        <v>0</v>
      </c>
      <c r="EL128" s="46">
        <v>0</v>
      </c>
      <c r="EM128" s="46">
        <v>0</v>
      </c>
      <c r="EN128" s="46">
        <v>0</v>
      </c>
      <c r="EO128" s="46">
        <v>0</v>
      </c>
      <c r="EP128" s="46">
        <v>0</v>
      </c>
      <c r="EQ128" s="46">
        <v>0</v>
      </c>
      <c r="ER128" s="46">
        <v>0</v>
      </c>
      <c r="ES128" s="46">
        <v>0</v>
      </c>
      <c r="ET128" s="46">
        <v>0</v>
      </c>
      <c r="EU128" s="46">
        <v>0</v>
      </c>
      <c r="EV128" s="46">
        <v>0</v>
      </c>
      <c r="EW128" s="46">
        <v>0</v>
      </c>
      <c r="EX128" s="46">
        <v>0</v>
      </c>
      <c r="EY128" s="46">
        <v>0</v>
      </c>
      <c r="EZ128" s="46">
        <v>0</v>
      </c>
      <c r="FA128" s="46">
        <v>0</v>
      </c>
      <c r="FB128" s="46">
        <v>0</v>
      </c>
      <c r="FC128" s="46">
        <v>0</v>
      </c>
      <c r="FD128" s="46">
        <v>0</v>
      </c>
      <c r="FE128" s="46">
        <v>0</v>
      </c>
      <c r="FF128" s="46">
        <v>0</v>
      </c>
      <c r="FG128" s="46">
        <v>0</v>
      </c>
      <c r="FH128" s="46">
        <v>0</v>
      </c>
      <c r="FI128" s="98">
        <v>0</v>
      </c>
      <c r="FJ128" s="98">
        <v>0</v>
      </c>
      <c r="FK128" s="46">
        <v>0</v>
      </c>
      <c r="FL128" s="46">
        <v>0</v>
      </c>
      <c r="FM128" s="46">
        <v>0</v>
      </c>
      <c r="FN128" s="46">
        <v>0</v>
      </c>
      <c r="FO128" s="46">
        <v>0</v>
      </c>
      <c r="FP128" s="46">
        <v>0</v>
      </c>
      <c r="FQ128" s="46">
        <v>0</v>
      </c>
      <c r="FR128" s="46">
        <v>0</v>
      </c>
      <c r="FS128" s="46">
        <v>0</v>
      </c>
      <c r="FT128" s="46">
        <v>0</v>
      </c>
      <c r="FU128" s="46">
        <v>0</v>
      </c>
      <c r="FV128" s="46">
        <v>0</v>
      </c>
      <c r="FW128" s="46">
        <v>0</v>
      </c>
      <c r="FX128" s="46">
        <v>0</v>
      </c>
      <c r="FY128" s="46">
        <v>0</v>
      </c>
      <c r="FZ128" s="46">
        <v>0</v>
      </c>
      <c r="GA128" s="46">
        <v>0</v>
      </c>
      <c r="GB128" s="46">
        <v>0</v>
      </c>
      <c r="GC128" s="46">
        <v>0</v>
      </c>
      <c r="GD128" s="46">
        <v>0</v>
      </c>
      <c r="GE128" s="46">
        <v>0</v>
      </c>
      <c r="GF128" s="46">
        <v>0</v>
      </c>
      <c r="GG128" s="46">
        <v>0</v>
      </c>
      <c r="GH128" s="46">
        <v>0</v>
      </c>
      <c r="GI128" s="46">
        <v>0</v>
      </c>
      <c r="GJ128" s="46">
        <v>0</v>
      </c>
      <c r="GK128" s="46">
        <v>0</v>
      </c>
      <c r="GL128" s="46">
        <v>0</v>
      </c>
      <c r="GM128" s="46">
        <v>0</v>
      </c>
      <c r="GO128" s="46">
        <v>4861</v>
      </c>
      <c r="GP128" s="46">
        <v>3168</v>
      </c>
      <c r="GQ128" s="46">
        <v>1693</v>
      </c>
      <c r="GR128" s="46">
        <v>0</v>
      </c>
      <c r="GS128" s="46">
        <v>0</v>
      </c>
      <c r="GT128" s="46">
        <v>0</v>
      </c>
      <c r="GU128" s="46">
        <v>0</v>
      </c>
      <c r="GV128" s="46">
        <v>0</v>
      </c>
      <c r="GW128" s="46">
        <v>4861</v>
      </c>
      <c r="GX128" s="46">
        <v>0</v>
      </c>
      <c r="GY128" s="46">
        <v>0</v>
      </c>
      <c r="GZ128" s="46">
        <v>0</v>
      </c>
      <c r="HA128" s="46">
        <v>5561</v>
      </c>
      <c r="HB128" s="46">
        <v>0</v>
      </c>
      <c r="HC128" s="46">
        <v>5561</v>
      </c>
      <c r="HD128" s="46">
        <v>700</v>
      </c>
      <c r="HE128" s="46">
        <v>0</v>
      </c>
      <c r="HI128" s="46">
        <v>0</v>
      </c>
      <c r="HJ128" s="46">
        <v>0</v>
      </c>
      <c r="HK128" s="46">
        <v>0</v>
      </c>
      <c r="HL128" s="46">
        <v>0</v>
      </c>
      <c r="HM128" s="46">
        <v>0</v>
      </c>
      <c r="HN128" s="46">
        <v>0</v>
      </c>
      <c r="HO128" s="46">
        <v>0</v>
      </c>
      <c r="HP128" s="46">
        <v>0</v>
      </c>
      <c r="HQ128" s="46">
        <v>0</v>
      </c>
      <c r="HR128" s="46">
        <v>0</v>
      </c>
      <c r="HS128" s="46">
        <v>700</v>
      </c>
      <c r="HT128" s="46">
        <v>700</v>
      </c>
      <c r="HU128" s="46">
        <v>0</v>
      </c>
      <c r="HY128" s="46">
        <v>0</v>
      </c>
      <c r="HZ128" s="46">
        <v>0</v>
      </c>
      <c r="IA128" s="46">
        <v>0</v>
      </c>
      <c r="IB128" s="46">
        <v>0</v>
      </c>
      <c r="IC128" s="46">
        <v>0</v>
      </c>
      <c r="ID128" s="46">
        <v>0</v>
      </c>
      <c r="IE128" s="46">
        <v>0</v>
      </c>
      <c r="IF128" s="46">
        <v>0</v>
      </c>
      <c r="IG128" s="46">
        <v>0</v>
      </c>
      <c r="IH128" s="46">
        <v>0</v>
      </c>
      <c r="II128" s="46">
        <v>700</v>
      </c>
      <c r="IJ128" s="46">
        <v>700</v>
      </c>
      <c r="IK128" s="46">
        <v>0</v>
      </c>
      <c r="IO128" s="46">
        <v>0</v>
      </c>
      <c r="IP128" s="46">
        <v>0</v>
      </c>
      <c r="IQ128" s="46">
        <v>0</v>
      </c>
      <c r="IR128" s="46">
        <v>0</v>
      </c>
      <c r="IS128" s="46">
        <v>0</v>
      </c>
      <c r="IT128" s="46">
        <v>0</v>
      </c>
      <c r="IU128" s="46">
        <v>0</v>
      </c>
      <c r="IV128" s="46">
        <v>0</v>
      </c>
      <c r="IW128" s="46">
        <v>0</v>
      </c>
      <c r="IX128" s="46">
        <v>0</v>
      </c>
      <c r="IY128" s="46">
        <v>700</v>
      </c>
      <c r="IZ128" s="46">
        <v>700</v>
      </c>
      <c r="JA128" s="46">
        <v>0</v>
      </c>
      <c r="JD128" s="46">
        <v>0</v>
      </c>
      <c r="JE128" s="46">
        <v>0</v>
      </c>
      <c r="JF128" s="46">
        <v>0</v>
      </c>
      <c r="JG128" s="46">
        <v>0</v>
      </c>
      <c r="JH128" s="46">
        <v>0</v>
      </c>
      <c r="JI128" s="46">
        <v>0</v>
      </c>
      <c r="JJ128" s="46">
        <v>0</v>
      </c>
      <c r="JK128" s="46">
        <v>0</v>
      </c>
      <c r="JL128" s="46">
        <v>0</v>
      </c>
      <c r="JM128" s="46">
        <v>0</v>
      </c>
      <c r="JN128" s="46">
        <v>700</v>
      </c>
      <c r="JO128" s="46">
        <v>700</v>
      </c>
      <c r="JP128" s="46">
        <v>0</v>
      </c>
      <c r="JS128" s="46">
        <v>0</v>
      </c>
      <c r="JT128" s="46">
        <v>0</v>
      </c>
      <c r="JU128" s="46">
        <v>0</v>
      </c>
      <c r="JV128" s="46">
        <v>0</v>
      </c>
      <c r="JW128" s="46">
        <v>0</v>
      </c>
      <c r="JX128" s="46">
        <v>0</v>
      </c>
      <c r="JY128" s="46">
        <v>0</v>
      </c>
      <c r="JZ128" s="46">
        <v>0</v>
      </c>
      <c r="KA128" s="46">
        <v>0</v>
      </c>
      <c r="KB128" s="46">
        <v>0</v>
      </c>
      <c r="KC128" s="46">
        <v>700</v>
      </c>
      <c r="KD128" s="46">
        <v>700</v>
      </c>
      <c r="KE128" s="46">
        <v>0</v>
      </c>
      <c r="KH128" s="46">
        <v>0</v>
      </c>
      <c r="KI128" s="46">
        <v>0</v>
      </c>
      <c r="KJ128" s="46">
        <v>0</v>
      </c>
      <c r="KK128" s="46">
        <v>0</v>
      </c>
      <c r="KL128" s="46">
        <v>0</v>
      </c>
      <c r="KM128" s="46">
        <v>0</v>
      </c>
      <c r="KN128" s="46">
        <v>0</v>
      </c>
      <c r="KO128" s="46">
        <v>0</v>
      </c>
      <c r="KP128" s="46">
        <v>0</v>
      </c>
      <c r="KQ128" s="46">
        <v>0</v>
      </c>
      <c r="KR128" s="46">
        <v>700</v>
      </c>
      <c r="KS128" s="46">
        <v>700</v>
      </c>
      <c r="KT128" s="46">
        <v>0</v>
      </c>
      <c r="KW128" s="46">
        <v>0</v>
      </c>
      <c r="KX128" s="46">
        <v>0</v>
      </c>
      <c r="KY128" s="46">
        <v>0</v>
      </c>
      <c r="KZ128" s="46">
        <v>0</v>
      </c>
      <c r="LA128" s="46">
        <v>0</v>
      </c>
      <c r="LB128" s="46">
        <v>0</v>
      </c>
      <c r="LC128" s="46">
        <v>0</v>
      </c>
      <c r="LD128" s="46">
        <v>0</v>
      </c>
      <c r="LE128" s="46">
        <v>0</v>
      </c>
      <c r="LF128" s="46">
        <v>0</v>
      </c>
      <c r="LG128" s="46">
        <v>700</v>
      </c>
      <c r="LH128" s="46">
        <v>700</v>
      </c>
      <c r="LI128" s="46">
        <v>0</v>
      </c>
      <c r="LL128" s="46">
        <v>4861</v>
      </c>
      <c r="LM128" s="46">
        <v>0</v>
      </c>
      <c r="LN128" s="46">
        <v>0</v>
      </c>
      <c r="LO128" s="46">
        <v>0</v>
      </c>
      <c r="LP128" s="46">
        <v>0</v>
      </c>
      <c r="LQ128" s="46">
        <v>0</v>
      </c>
      <c r="LR128" s="46">
        <v>0</v>
      </c>
      <c r="LS128" s="46">
        <v>0</v>
      </c>
      <c r="LT128" s="46">
        <v>4861</v>
      </c>
    </row>
    <row r="129" spans="1:334">
      <c r="C129" s="46" t="s">
        <v>1220</v>
      </c>
      <c r="D129" s="98">
        <v>5561</v>
      </c>
      <c r="E129" s="98">
        <v>0</v>
      </c>
      <c r="F129" s="98">
        <v>0</v>
      </c>
      <c r="G129" s="98">
        <v>4861</v>
      </c>
      <c r="H129" s="98">
        <v>3168</v>
      </c>
      <c r="I129" s="98">
        <v>1693</v>
      </c>
      <c r="J129" s="98">
        <v>0</v>
      </c>
      <c r="K129" s="98">
        <v>0</v>
      </c>
      <c r="L129" s="98">
        <v>0</v>
      </c>
      <c r="M129" s="98">
        <v>0</v>
      </c>
      <c r="N129" s="98">
        <v>0</v>
      </c>
      <c r="O129" s="98">
        <v>0</v>
      </c>
      <c r="P129" s="98">
        <v>0</v>
      </c>
      <c r="Q129" s="98">
        <v>0</v>
      </c>
      <c r="R129" s="98">
        <v>0</v>
      </c>
      <c r="S129" s="98">
        <v>0</v>
      </c>
      <c r="T129" s="98">
        <v>0</v>
      </c>
      <c r="U129" s="98">
        <v>0</v>
      </c>
      <c r="V129" s="98">
        <v>0</v>
      </c>
      <c r="W129" s="98">
        <v>0</v>
      </c>
      <c r="X129" s="98">
        <v>0</v>
      </c>
      <c r="Y129" s="98">
        <v>0</v>
      </c>
      <c r="Z129" s="98">
        <v>0</v>
      </c>
      <c r="AA129" s="98">
        <v>0</v>
      </c>
      <c r="AB129" s="98">
        <v>0</v>
      </c>
      <c r="AC129" s="98">
        <v>0</v>
      </c>
      <c r="AD129" s="98">
        <v>0</v>
      </c>
      <c r="AE129" s="98">
        <v>0</v>
      </c>
      <c r="AF129" s="98">
        <v>0</v>
      </c>
      <c r="AG129" s="98">
        <v>0</v>
      </c>
      <c r="AH129" s="98">
        <v>0</v>
      </c>
      <c r="AI129" s="98">
        <v>0</v>
      </c>
      <c r="AJ129" s="98">
        <v>0</v>
      </c>
      <c r="AK129" s="98">
        <v>0</v>
      </c>
      <c r="AL129" s="98">
        <v>0</v>
      </c>
      <c r="AM129" s="98">
        <v>0</v>
      </c>
      <c r="AN129" s="98">
        <v>0</v>
      </c>
      <c r="AO129" s="98">
        <v>0</v>
      </c>
      <c r="AP129" s="98">
        <v>0</v>
      </c>
      <c r="AQ129" s="98">
        <v>0</v>
      </c>
      <c r="AR129" s="98">
        <v>0</v>
      </c>
      <c r="AS129" s="98">
        <v>0</v>
      </c>
      <c r="AT129" s="98">
        <v>0</v>
      </c>
      <c r="AU129" s="98">
        <v>0</v>
      </c>
      <c r="AV129" s="98">
        <v>0</v>
      </c>
      <c r="AW129" s="98">
        <v>0</v>
      </c>
      <c r="AX129" s="98">
        <v>0</v>
      </c>
      <c r="AY129" s="98">
        <v>0</v>
      </c>
      <c r="AZ129" s="98">
        <v>0</v>
      </c>
      <c r="BA129" s="98">
        <v>0</v>
      </c>
      <c r="BB129" s="98">
        <v>0</v>
      </c>
      <c r="BC129" s="98">
        <v>0</v>
      </c>
      <c r="BD129" s="98">
        <v>0</v>
      </c>
      <c r="BE129" s="98">
        <v>0</v>
      </c>
      <c r="BF129" s="98">
        <v>0</v>
      </c>
      <c r="BG129" s="98">
        <v>0</v>
      </c>
      <c r="BH129" s="98">
        <v>0</v>
      </c>
      <c r="BI129" s="98">
        <v>0</v>
      </c>
      <c r="BJ129" s="98">
        <v>0</v>
      </c>
      <c r="BK129" s="98">
        <v>0</v>
      </c>
      <c r="BL129" s="98">
        <v>0</v>
      </c>
      <c r="BM129" s="46">
        <v>0</v>
      </c>
      <c r="BN129" s="46">
        <v>0</v>
      </c>
      <c r="BO129" s="98">
        <v>0</v>
      </c>
      <c r="BP129" s="98">
        <v>0</v>
      </c>
      <c r="BQ129" s="98">
        <v>0</v>
      </c>
      <c r="BR129" s="46">
        <v>0</v>
      </c>
      <c r="BS129" s="46">
        <v>0</v>
      </c>
      <c r="BT129" s="46">
        <v>0</v>
      </c>
      <c r="BU129" s="46">
        <v>0</v>
      </c>
      <c r="BV129" s="46">
        <v>0</v>
      </c>
      <c r="BW129" s="46">
        <v>0</v>
      </c>
      <c r="BX129" s="46">
        <v>0</v>
      </c>
      <c r="BY129" s="46">
        <v>0</v>
      </c>
      <c r="BZ129" s="46">
        <v>0</v>
      </c>
      <c r="CA129" s="98">
        <v>0</v>
      </c>
      <c r="CB129" s="98">
        <v>0</v>
      </c>
      <c r="CC129" s="98">
        <v>0</v>
      </c>
      <c r="CD129" s="46">
        <v>0</v>
      </c>
      <c r="CE129" s="46">
        <v>0</v>
      </c>
      <c r="CF129" s="46">
        <v>0</v>
      </c>
      <c r="CG129" s="46">
        <v>0</v>
      </c>
      <c r="CH129" s="46">
        <v>0</v>
      </c>
      <c r="CI129" s="46">
        <v>0</v>
      </c>
      <c r="CJ129" s="46">
        <v>0</v>
      </c>
      <c r="CK129" s="46">
        <v>0</v>
      </c>
      <c r="CL129" s="46">
        <v>0</v>
      </c>
      <c r="CM129" s="98">
        <v>0</v>
      </c>
      <c r="CN129" s="98">
        <v>0</v>
      </c>
      <c r="CO129" s="98">
        <v>0</v>
      </c>
      <c r="CP129" s="46">
        <v>0</v>
      </c>
      <c r="CQ129" s="46">
        <v>0</v>
      </c>
      <c r="CR129" s="46">
        <v>0</v>
      </c>
      <c r="CS129" s="46">
        <v>0</v>
      </c>
      <c r="CT129" s="46">
        <v>0</v>
      </c>
      <c r="CU129" s="46">
        <v>0</v>
      </c>
      <c r="CV129" s="46">
        <v>0</v>
      </c>
      <c r="CW129" s="46">
        <v>0</v>
      </c>
      <c r="CX129" s="46">
        <v>0</v>
      </c>
      <c r="CY129" s="98">
        <v>0</v>
      </c>
      <c r="CZ129" s="98">
        <v>0</v>
      </c>
      <c r="DA129" s="98">
        <v>0</v>
      </c>
      <c r="DB129" s="46">
        <v>0</v>
      </c>
      <c r="DC129" s="46">
        <v>0</v>
      </c>
      <c r="DD129" s="46">
        <v>0</v>
      </c>
      <c r="DE129" s="46">
        <v>0</v>
      </c>
      <c r="DF129" s="46">
        <v>0</v>
      </c>
      <c r="DG129" s="46">
        <v>0</v>
      </c>
      <c r="DH129" s="46">
        <v>0</v>
      </c>
      <c r="DI129" s="98">
        <v>0</v>
      </c>
      <c r="DJ129" s="98">
        <v>0</v>
      </c>
      <c r="DK129" s="98">
        <v>0</v>
      </c>
      <c r="DL129" s="46">
        <v>0</v>
      </c>
      <c r="DM129" s="46">
        <v>0</v>
      </c>
      <c r="DN129" s="46">
        <v>0</v>
      </c>
      <c r="DO129" s="46">
        <v>0</v>
      </c>
      <c r="DP129" s="46">
        <v>0</v>
      </c>
      <c r="DQ129" s="46">
        <v>0</v>
      </c>
      <c r="DR129" s="98">
        <v>0</v>
      </c>
      <c r="DS129" s="98">
        <v>0</v>
      </c>
      <c r="DT129" s="46">
        <v>0</v>
      </c>
      <c r="DU129" s="46">
        <v>0</v>
      </c>
      <c r="DV129" s="46">
        <v>0</v>
      </c>
      <c r="DW129" s="46">
        <v>0</v>
      </c>
      <c r="DX129" s="46">
        <v>0</v>
      </c>
      <c r="DY129" s="46">
        <v>0</v>
      </c>
      <c r="DZ129" s="46">
        <v>0</v>
      </c>
      <c r="EA129" s="46">
        <v>0</v>
      </c>
      <c r="EB129" s="46">
        <v>0</v>
      </c>
      <c r="EC129" s="46">
        <v>0</v>
      </c>
      <c r="ED129" s="46">
        <v>0</v>
      </c>
      <c r="EE129" s="46">
        <v>0</v>
      </c>
      <c r="EF129" s="46">
        <v>0</v>
      </c>
      <c r="EG129" s="46">
        <v>0</v>
      </c>
      <c r="EH129" s="46">
        <v>0</v>
      </c>
      <c r="EI129" s="46">
        <v>0</v>
      </c>
      <c r="EJ129" s="46">
        <v>0</v>
      </c>
      <c r="EK129" s="46">
        <v>0</v>
      </c>
      <c r="EL129" s="46">
        <v>0</v>
      </c>
      <c r="EM129" s="46">
        <v>0</v>
      </c>
      <c r="EN129" s="46">
        <v>0</v>
      </c>
      <c r="EO129" s="46">
        <v>0</v>
      </c>
      <c r="EP129" s="46">
        <v>0</v>
      </c>
      <c r="EQ129" s="46">
        <v>0</v>
      </c>
      <c r="ER129" s="46">
        <v>0</v>
      </c>
      <c r="ES129" s="46">
        <v>0</v>
      </c>
      <c r="ET129" s="46">
        <v>0</v>
      </c>
      <c r="EU129" s="46">
        <v>0</v>
      </c>
      <c r="EV129" s="46">
        <v>0</v>
      </c>
      <c r="EW129" s="46">
        <v>0</v>
      </c>
      <c r="EX129" s="46">
        <v>0</v>
      </c>
      <c r="EY129" s="46">
        <v>0</v>
      </c>
      <c r="EZ129" s="46">
        <v>0</v>
      </c>
      <c r="FA129" s="46">
        <v>0</v>
      </c>
      <c r="FB129" s="46">
        <v>0</v>
      </c>
      <c r="FC129" s="46">
        <v>0</v>
      </c>
      <c r="FD129" s="46">
        <v>0</v>
      </c>
      <c r="FE129" s="46">
        <v>0</v>
      </c>
      <c r="FF129" s="46">
        <v>0</v>
      </c>
      <c r="FG129" s="46">
        <v>0</v>
      </c>
      <c r="FH129" s="46">
        <v>0</v>
      </c>
      <c r="FI129" s="98">
        <v>0</v>
      </c>
      <c r="FJ129" s="98">
        <v>0</v>
      </c>
      <c r="FK129" s="46">
        <v>0</v>
      </c>
      <c r="FL129" s="46">
        <v>0</v>
      </c>
      <c r="FM129" s="46">
        <v>0</v>
      </c>
      <c r="FN129" s="46">
        <v>0</v>
      </c>
      <c r="FO129" s="46">
        <v>0</v>
      </c>
      <c r="FP129" s="46">
        <v>0</v>
      </c>
      <c r="FQ129" s="46">
        <v>0</v>
      </c>
      <c r="FR129" s="46">
        <v>0</v>
      </c>
      <c r="FS129" s="46">
        <v>0</v>
      </c>
      <c r="FT129" s="46">
        <v>0</v>
      </c>
      <c r="FU129" s="46">
        <v>0</v>
      </c>
      <c r="FV129" s="46">
        <v>0</v>
      </c>
      <c r="FW129" s="46">
        <v>0</v>
      </c>
      <c r="FX129" s="46">
        <v>0</v>
      </c>
      <c r="FY129" s="46">
        <v>0</v>
      </c>
      <c r="FZ129" s="46">
        <v>0</v>
      </c>
      <c r="GA129" s="46">
        <v>0</v>
      </c>
      <c r="GB129" s="46">
        <v>0</v>
      </c>
      <c r="GC129" s="46">
        <v>0</v>
      </c>
      <c r="GD129" s="46">
        <v>0</v>
      </c>
      <c r="GE129" s="46">
        <v>0</v>
      </c>
      <c r="GF129" s="46">
        <v>0</v>
      </c>
      <c r="GG129" s="46">
        <v>0</v>
      </c>
      <c r="GH129" s="46">
        <v>0</v>
      </c>
      <c r="GI129" s="46">
        <v>0</v>
      </c>
      <c r="GJ129" s="46">
        <v>0</v>
      </c>
      <c r="GK129" s="46">
        <v>0</v>
      </c>
      <c r="GL129" s="46">
        <v>0</v>
      </c>
      <c r="GM129" s="46">
        <v>0</v>
      </c>
      <c r="GO129" s="46">
        <v>4861</v>
      </c>
      <c r="GP129" s="46">
        <v>3168</v>
      </c>
      <c r="GQ129" s="46">
        <v>1693</v>
      </c>
      <c r="GR129" s="46">
        <v>0</v>
      </c>
      <c r="GS129" s="46">
        <v>0</v>
      </c>
      <c r="GT129" s="46">
        <v>0</v>
      </c>
      <c r="GU129" s="46">
        <v>0</v>
      </c>
      <c r="GV129" s="46">
        <v>0</v>
      </c>
      <c r="GW129" s="46">
        <v>4861</v>
      </c>
      <c r="GX129" s="46">
        <v>0</v>
      </c>
      <c r="GY129" s="46">
        <v>0</v>
      </c>
      <c r="GZ129" s="46">
        <v>0</v>
      </c>
      <c r="HA129" s="46">
        <v>5561</v>
      </c>
      <c r="HB129" s="46">
        <v>0</v>
      </c>
      <c r="HC129" s="46">
        <v>5561</v>
      </c>
      <c r="HD129" s="46">
        <v>700</v>
      </c>
      <c r="HE129" s="46">
        <v>0</v>
      </c>
      <c r="HI129" s="46">
        <v>0</v>
      </c>
      <c r="HJ129" s="46">
        <v>0</v>
      </c>
      <c r="HK129" s="46">
        <v>0</v>
      </c>
      <c r="HL129" s="46">
        <v>0</v>
      </c>
      <c r="HM129" s="46">
        <v>0</v>
      </c>
      <c r="HN129" s="46">
        <v>0</v>
      </c>
      <c r="HO129" s="46">
        <v>0</v>
      </c>
      <c r="HP129" s="46">
        <v>0</v>
      </c>
      <c r="HQ129" s="46">
        <v>0</v>
      </c>
      <c r="HR129" s="46">
        <v>0</v>
      </c>
      <c r="HS129" s="46">
        <v>700</v>
      </c>
      <c r="HT129" s="46">
        <v>700</v>
      </c>
      <c r="HU129" s="46">
        <v>0</v>
      </c>
      <c r="HY129" s="46">
        <v>0</v>
      </c>
      <c r="HZ129" s="46">
        <v>0</v>
      </c>
      <c r="IA129" s="46">
        <v>0</v>
      </c>
      <c r="IB129" s="46">
        <v>0</v>
      </c>
      <c r="IC129" s="46">
        <v>0</v>
      </c>
      <c r="ID129" s="46">
        <v>0</v>
      </c>
      <c r="IE129" s="46">
        <v>0</v>
      </c>
      <c r="IF129" s="46">
        <v>0</v>
      </c>
      <c r="IG129" s="46">
        <v>0</v>
      </c>
      <c r="IH129" s="46">
        <v>0</v>
      </c>
      <c r="II129" s="46">
        <v>700</v>
      </c>
      <c r="IJ129" s="46">
        <v>700</v>
      </c>
      <c r="IK129" s="46">
        <v>0</v>
      </c>
      <c r="IO129" s="46">
        <v>0</v>
      </c>
      <c r="IP129" s="46">
        <v>0</v>
      </c>
      <c r="IQ129" s="46">
        <v>0</v>
      </c>
      <c r="IR129" s="46">
        <v>0</v>
      </c>
      <c r="IS129" s="46">
        <v>0</v>
      </c>
      <c r="IT129" s="46">
        <v>0</v>
      </c>
      <c r="IU129" s="46">
        <v>0</v>
      </c>
      <c r="IV129" s="46">
        <v>0</v>
      </c>
      <c r="IW129" s="46">
        <v>0</v>
      </c>
      <c r="IX129" s="46">
        <v>0</v>
      </c>
      <c r="IY129" s="46">
        <v>700</v>
      </c>
      <c r="IZ129" s="46">
        <v>700</v>
      </c>
      <c r="JA129" s="46">
        <v>0</v>
      </c>
      <c r="JD129" s="46">
        <v>0</v>
      </c>
      <c r="JE129" s="46">
        <v>0</v>
      </c>
      <c r="JF129" s="46">
        <v>0</v>
      </c>
      <c r="JG129" s="46">
        <v>0</v>
      </c>
      <c r="JH129" s="46">
        <v>0</v>
      </c>
      <c r="JI129" s="46">
        <v>0</v>
      </c>
      <c r="JJ129" s="46">
        <v>0</v>
      </c>
      <c r="JK129" s="46">
        <v>0</v>
      </c>
      <c r="JL129" s="46">
        <v>0</v>
      </c>
      <c r="JM129" s="46">
        <v>0</v>
      </c>
      <c r="JN129" s="46">
        <v>700</v>
      </c>
      <c r="JO129" s="46">
        <v>700</v>
      </c>
      <c r="JP129" s="46">
        <v>0</v>
      </c>
      <c r="JS129" s="46">
        <v>0</v>
      </c>
      <c r="JT129" s="46">
        <v>0</v>
      </c>
      <c r="JU129" s="46">
        <v>0</v>
      </c>
      <c r="JV129" s="46">
        <v>0</v>
      </c>
      <c r="JW129" s="46">
        <v>0</v>
      </c>
      <c r="JX129" s="46">
        <v>0</v>
      </c>
      <c r="JY129" s="46">
        <v>0</v>
      </c>
      <c r="JZ129" s="46">
        <v>0</v>
      </c>
      <c r="KA129" s="46">
        <v>0</v>
      </c>
      <c r="KB129" s="46">
        <v>0</v>
      </c>
      <c r="KC129" s="46">
        <v>700</v>
      </c>
      <c r="KD129" s="46">
        <v>700</v>
      </c>
      <c r="KE129" s="46">
        <v>0</v>
      </c>
      <c r="KH129" s="46">
        <v>0</v>
      </c>
      <c r="KI129" s="46">
        <v>0</v>
      </c>
      <c r="KJ129" s="46">
        <v>0</v>
      </c>
      <c r="KK129" s="46">
        <v>0</v>
      </c>
      <c r="KL129" s="46">
        <v>0</v>
      </c>
      <c r="KM129" s="46">
        <v>0</v>
      </c>
      <c r="KN129" s="46">
        <v>0</v>
      </c>
      <c r="KO129" s="46">
        <v>0</v>
      </c>
      <c r="KP129" s="46">
        <v>0</v>
      </c>
      <c r="KQ129" s="46">
        <v>0</v>
      </c>
      <c r="KR129" s="46">
        <v>700</v>
      </c>
      <c r="KS129" s="46">
        <v>700</v>
      </c>
      <c r="KT129" s="46">
        <v>0</v>
      </c>
      <c r="KW129" s="46">
        <v>0</v>
      </c>
      <c r="KX129" s="46">
        <v>0</v>
      </c>
      <c r="KY129" s="46">
        <v>0</v>
      </c>
      <c r="KZ129" s="46">
        <v>0</v>
      </c>
      <c r="LA129" s="46">
        <v>0</v>
      </c>
      <c r="LB129" s="46">
        <v>0</v>
      </c>
      <c r="LC129" s="46">
        <v>0</v>
      </c>
      <c r="LD129" s="46">
        <v>0</v>
      </c>
      <c r="LE129" s="46">
        <v>0</v>
      </c>
      <c r="LF129" s="46">
        <v>0</v>
      </c>
      <c r="LG129" s="46">
        <v>700</v>
      </c>
      <c r="LH129" s="46">
        <v>700</v>
      </c>
      <c r="LI129" s="46">
        <v>0</v>
      </c>
      <c r="LL129" s="46">
        <v>4861</v>
      </c>
      <c r="LM129" s="46">
        <v>0</v>
      </c>
      <c r="LN129" s="46">
        <v>0</v>
      </c>
      <c r="LO129" s="46">
        <v>0</v>
      </c>
      <c r="LP129" s="46">
        <v>0</v>
      </c>
      <c r="LQ129" s="46">
        <v>0</v>
      </c>
      <c r="LR129" s="46">
        <v>0</v>
      </c>
      <c r="LS129" s="46">
        <v>0</v>
      </c>
      <c r="LT129" s="46">
        <v>4861</v>
      </c>
    </row>
    <row r="130" spans="1:334">
      <c r="A130" s="74">
        <v>310002015</v>
      </c>
      <c r="B130" s="74">
        <v>310002015</v>
      </c>
      <c r="C130" s="46" t="s">
        <v>60</v>
      </c>
      <c r="D130" s="98">
        <v>57000</v>
      </c>
      <c r="E130" s="98">
        <v>0</v>
      </c>
      <c r="F130" s="98"/>
      <c r="G130" s="98">
        <v>20445.665938961505</v>
      </c>
      <c r="H130" s="98">
        <v>11844.285833666532</v>
      </c>
      <c r="I130" s="98">
        <v>8095.3801052949721</v>
      </c>
      <c r="J130" s="98">
        <v>486</v>
      </c>
      <c r="K130" s="98">
        <v>0</v>
      </c>
      <c r="L130" s="98">
        <v>0</v>
      </c>
      <c r="M130" s="98">
        <v>0</v>
      </c>
      <c r="N130" s="98">
        <v>20</v>
      </c>
      <c r="O130" s="98"/>
      <c r="P130" s="98"/>
      <c r="Q130" s="98">
        <v>0</v>
      </c>
      <c r="R130" s="98"/>
      <c r="S130" s="98">
        <v>24387.054971138587</v>
      </c>
      <c r="T130" s="98">
        <v>12949.379169132346</v>
      </c>
      <c r="U130" s="98">
        <v>6739.6758020062407</v>
      </c>
      <c r="V130" s="98">
        <v>4698</v>
      </c>
      <c r="W130" s="98">
        <v>0</v>
      </c>
      <c r="X130" s="98">
        <v>0</v>
      </c>
      <c r="Y130" s="98">
        <v>0</v>
      </c>
      <c r="Z130" s="98">
        <v>0</v>
      </c>
      <c r="AA130" s="98"/>
      <c r="AB130" s="98"/>
      <c r="AC130" s="98">
        <v>53571.428571428572</v>
      </c>
      <c r="AD130" s="98"/>
      <c r="AE130" s="98">
        <v>22781.970965442131</v>
      </c>
      <c r="AF130" s="98">
        <v>16324.393950419832</v>
      </c>
      <c r="AG130" s="98">
        <v>4999.5770150223007</v>
      </c>
      <c r="AH130" s="98">
        <v>1458</v>
      </c>
      <c r="AI130" s="98">
        <v>0</v>
      </c>
      <c r="AJ130" s="98">
        <v>0</v>
      </c>
      <c r="AK130" s="98">
        <v>0</v>
      </c>
      <c r="AL130" s="98">
        <v>0</v>
      </c>
      <c r="AM130" s="98"/>
      <c r="AN130" s="98"/>
      <c r="AO130" s="98">
        <v>0</v>
      </c>
      <c r="AP130" s="98"/>
      <c r="AQ130" s="98">
        <v>21411.099791124438</v>
      </c>
      <c r="AR130" s="98">
        <v>17240.016046781286</v>
      </c>
      <c r="AS130" s="98">
        <v>2875.0837443431524</v>
      </c>
      <c r="AT130" s="98">
        <v>1296</v>
      </c>
      <c r="AU130" s="98">
        <v>0</v>
      </c>
      <c r="AV130" s="98">
        <v>0</v>
      </c>
      <c r="AW130" s="98">
        <v>0</v>
      </c>
      <c r="AX130" s="98">
        <v>0</v>
      </c>
      <c r="AY130" s="98"/>
      <c r="AZ130" s="98"/>
      <c r="BA130" s="98">
        <v>0</v>
      </c>
      <c r="BB130" s="98"/>
      <c r="BC130" s="98">
        <v>24162.944219783745</v>
      </c>
      <c r="BD130" s="98">
        <v>16094.871515071478</v>
      </c>
      <c r="BE130" s="98">
        <v>6818.0727047122673</v>
      </c>
      <c r="BF130" s="98">
        <v>1250</v>
      </c>
      <c r="BG130" s="98">
        <v>0</v>
      </c>
      <c r="BH130" s="98">
        <v>0</v>
      </c>
      <c r="BI130" s="98">
        <v>0</v>
      </c>
      <c r="BJ130" s="98">
        <v>0</v>
      </c>
      <c r="BK130" s="98"/>
      <c r="BL130" s="98"/>
      <c r="BM130" s="46">
        <v>80357.142857142855</v>
      </c>
      <c r="BO130" s="98">
        <v>16872.019276937175</v>
      </c>
      <c r="BP130" s="98">
        <v>11440.102249625053</v>
      </c>
      <c r="BQ130" s="98">
        <v>4181.9170273121208</v>
      </c>
      <c r="BR130" s="46">
        <v>1250</v>
      </c>
      <c r="BS130" s="46">
        <v>0</v>
      </c>
      <c r="BT130" s="46">
        <v>0</v>
      </c>
      <c r="BU130" s="46">
        <v>0</v>
      </c>
      <c r="BV130" s="46">
        <v>0</v>
      </c>
      <c r="BY130" s="46">
        <v>0</v>
      </c>
      <c r="CA130" s="98">
        <v>16750.004231704337</v>
      </c>
      <c r="CB130" s="98">
        <v>10979.341768945633</v>
      </c>
      <c r="CC130" s="98">
        <v>4520.6624627587044</v>
      </c>
      <c r="CD130" s="46">
        <v>1250</v>
      </c>
      <c r="CE130" s="46">
        <v>0</v>
      </c>
      <c r="CF130" s="46">
        <v>0</v>
      </c>
      <c r="CG130" s="46">
        <v>0</v>
      </c>
      <c r="CH130" s="46">
        <v>0</v>
      </c>
      <c r="CK130" s="46">
        <v>0</v>
      </c>
      <c r="CM130" s="98">
        <v>15685.859001654871</v>
      </c>
      <c r="CN130" s="98">
        <v>11632.38811951489</v>
      </c>
      <c r="CO130" s="98">
        <v>2803.4708821399822</v>
      </c>
      <c r="CP130" s="46">
        <v>1250</v>
      </c>
      <c r="CQ130" s="46">
        <v>0</v>
      </c>
      <c r="CR130" s="46">
        <v>0</v>
      </c>
      <c r="CS130" s="46">
        <v>0</v>
      </c>
      <c r="CT130" s="46">
        <v>0</v>
      </c>
      <c r="CW130" s="46">
        <v>73928.57142857142</v>
      </c>
      <c r="CY130" s="98">
        <v>21244.251285202386</v>
      </c>
      <c r="CZ130" s="98">
        <v>12214.951285202385</v>
      </c>
      <c r="DA130" s="98">
        <v>6779.3</v>
      </c>
      <c r="DB130" s="46">
        <v>2250</v>
      </c>
      <c r="DC130" s="46">
        <v>0</v>
      </c>
      <c r="DD130" s="46">
        <v>0</v>
      </c>
      <c r="DE130" s="46">
        <v>0</v>
      </c>
      <c r="DF130" s="46">
        <v>0</v>
      </c>
      <c r="DI130" s="98">
        <v>0</v>
      </c>
      <c r="DJ130" s="98"/>
      <c r="DK130" s="98">
        <v>19073.351285202385</v>
      </c>
      <c r="DL130" s="46">
        <v>12550.951285202384</v>
      </c>
      <c r="DM130" s="46">
        <v>4272.3999999999996</v>
      </c>
      <c r="DN130" s="46">
        <v>2250</v>
      </c>
      <c r="DO130" s="46">
        <v>0</v>
      </c>
      <c r="DP130" s="46">
        <v>0</v>
      </c>
      <c r="DQ130" s="46">
        <v>0</v>
      </c>
      <c r="DR130" s="98">
        <v>0</v>
      </c>
      <c r="DS130" s="98"/>
      <c r="DU130" s="46">
        <v>0</v>
      </c>
      <c r="DW130" s="46">
        <v>19891.202570404766</v>
      </c>
      <c r="DX130" s="46">
        <v>12645.902570404767</v>
      </c>
      <c r="DY130" s="46">
        <v>4995.3</v>
      </c>
      <c r="DZ130" s="46">
        <v>2250</v>
      </c>
      <c r="EA130" s="46">
        <v>0</v>
      </c>
      <c r="EB130" s="46">
        <v>0</v>
      </c>
      <c r="EC130" s="46">
        <v>0</v>
      </c>
      <c r="ED130" s="46">
        <v>0</v>
      </c>
      <c r="EG130" s="46">
        <v>0</v>
      </c>
      <c r="EI130" s="46">
        <v>14853.951285202384</v>
      </c>
      <c r="EJ130" s="46">
        <v>9401.9512852023836</v>
      </c>
      <c r="EK130" s="46">
        <v>3201.9999999999995</v>
      </c>
      <c r="EL130" s="46">
        <v>2250</v>
      </c>
      <c r="EM130" s="46">
        <v>0</v>
      </c>
      <c r="EN130" s="46">
        <v>0</v>
      </c>
      <c r="EO130" s="46">
        <v>0</v>
      </c>
      <c r="EP130" s="46">
        <v>0</v>
      </c>
      <c r="ES130" s="46">
        <v>0</v>
      </c>
      <c r="EU130" s="46">
        <v>20537</v>
      </c>
      <c r="EV130" s="46">
        <v>14552</v>
      </c>
      <c r="EW130" s="46">
        <v>3392.75</v>
      </c>
      <c r="EX130" s="46">
        <v>2592.25</v>
      </c>
      <c r="EY130" s="46">
        <v>0</v>
      </c>
      <c r="EZ130" s="46">
        <v>0</v>
      </c>
      <c r="FE130" s="46">
        <v>0</v>
      </c>
      <c r="FG130" s="46">
        <v>20537</v>
      </c>
      <c r="FH130" s="46">
        <v>14552</v>
      </c>
      <c r="FI130" s="98">
        <v>3392.75</v>
      </c>
      <c r="FJ130" s="98">
        <v>2592.25</v>
      </c>
      <c r="FK130" s="46">
        <v>0</v>
      </c>
      <c r="FL130" s="46">
        <v>0</v>
      </c>
      <c r="FQ130" s="46">
        <v>0</v>
      </c>
      <c r="FS130" s="46">
        <v>20537</v>
      </c>
      <c r="FT130" s="46">
        <v>14552</v>
      </c>
      <c r="FU130" s="46">
        <v>3392.75</v>
      </c>
      <c r="FV130" s="46">
        <v>2592.25</v>
      </c>
      <c r="FW130" s="46">
        <v>0</v>
      </c>
      <c r="FX130" s="46">
        <v>0</v>
      </c>
      <c r="GC130" s="46">
        <v>0</v>
      </c>
      <c r="GE130" s="46">
        <v>20537</v>
      </c>
      <c r="GF130" s="46">
        <v>14552</v>
      </c>
      <c r="GG130" s="46">
        <v>3392.75</v>
      </c>
      <c r="GH130" s="46">
        <v>2592.25</v>
      </c>
      <c r="GI130" s="46">
        <v>0</v>
      </c>
      <c r="GJ130" s="46">
        <v>0</v>
      </c>
      <c r="GO130" s="46">
        <v>81067.791666666657</v>
      </c>
      <c r="GP130" s="46">
        <v>58358.074999999997</v>
      </c>
      <c r="GQ130" s="46">
        <v>22709.716666666664</v>
      </c>
      <c r="GR130" s="46">
        <v>7938</v>
      </c>
      <c r="GS130" s="46">
        <v>0</v>
      </c>
      <c r="GT130" s="46">
        <v>0</v>
      </c>
      <c r="GU130" s="46">
        <v>0</v>
      </c>
      <c r="GV130" s="46">
        <v>20</v>
      </c>
      <c r="GW130" s="46">
        <v>89025.791666666657</v>
      </c>
      <c r="GX130" s="46">
        <v>0</v>
      </c>
      <c r="HA130" s="46">
        <v>57000</v>
      </c>
      <c r="HB130" s="46">
        <v>53571.428571428572</v>
      </c>
      <c r="HC130" s="46">
        <v>110571.42857142858</v>
      </c>
      <c r="HD130" s="46">
        <v>21545.636904761923</v>
      </c>
      <c r="HE130" s="46">
        <v>8.7976294253161562</v>
      </c>
      <c r="HF130" s="46">
        <v>45402</v>
      </c>
      <c r="HG130" s="46">
        <v>45419</v>
      </c>
      <c r="HI130" s="46">
        <v>68470.826730080124</v>
      </c>
      <c r="HJ130" s="46">
        <v>50146.703653157048</v>
      </c>
      <c r="HK130" s="46">
        <v>18324.123076923075</v>
      </c>
      <c r="HL130" s="46">
        <v>5000</v>
      </c>
      <c r="HM130" s="46">
        <v>0</v>
      </c>
      <c r="HN130" s="46">
        <v>0</v>
      </c>
      <c r="HO130" s="46">
        <v>0</v>
      </c>
      <c r="HP130" s="46">
        <v>0</v>
      </c>
      <c r="HQ130" s="46">
        <v>73470.826730080124</v>
      </c>
      <c r="HR130" s="46">
        <v>80357.142857142855</v>
      </c>
      <c r="HS130" s="46">
        <v>101902.77976190478</v>
      </c>
      <c r="HT130" s="46">
        <v>28431.953031824654</v>
      </c>
      <c r="HU130" s="46">
        <v>11.363272967406765</v>
      </c>
      <c r="HV130" s="46">
        <v>45419</v>
      </c>
      <c r="HW130" s="46">
        <v>45447</v>
      </c>
      <c r="HY130" s="46">
        <v>66062.756426011911</v>
      </c>
      <c r="HZ130" s="46">
        <v>46813.756426011918</v>
      </c>
      <c r="IA130" s="46">
        <v>19249</v>
      </c>
      <c r="IB130" s="46">
        <v>9000</v>
      </c>
      <c r="IC130" s="46">
        <v>0</v>
      </c>
      <c r="ID130" s="46">
        <v>0</v>
      </c>
      <c r="IE130" s="46">
        <v>0</v>
      </c>
      <c r="IF130" s="46">
        <v>0</v>
      </c>
      <c r="IG130" s="46">
        <v>75062.756426011911</v>
      </c>
      <c r="IH130" s="46">
        <v>73928.57142857142</v>
      </c>
      <c r="II130" s="46">
        <v>102360.52446039607</v>
      </c>
      <c r="IJ130" s="46">
        <v>27297.768034384164</v>
      </c>
      <c r="IK130" s="46">
        <v>10.909978263837584</v>
      </c>
      <c r="IO130" s="46">
        <v>71779</v>
      </c>
      <c r="IP130" s="46">
        <v>58208</v>
      </c>
      <c r="IQ130" s="46">
        <v>13571</v>
      </c>
      <c r="IR130" s="46">
        <v>10369</v>
      </c>
      <c r="IS130" s="46">
        <v>0</v>
      </c>
      <c r="IT130" s="46">
        <v>0</v>
      </c>
      <c r="IU130" s="46">
        <v>0</v>
      </c>
      <c r="IV130" s="46">
        <v>0</v>
      </c>
      <c r="IW130" s="46">
        <v>82148</v>
      </c>
      <c r="IY130" s="46">
        <v>27297.768034384164</v>
      </c>
      <c r="IZ130" s="46">
        <v>-54850.231965615836</v>
      </c>
      <c r="JA130" s="46">
        <v>-20.031004515855226</v>
      </c>
      <c r="JD130" s="46">
        <v>70501</v>
      </c>
      <c r="JE130" s="46">
        <v>57403</v>
      </c>
      <c r="JF130" s="46">
        <v>13098</v>
      </c>
      <c r="JG130" s="46">
        <v>10678</v>
      </c>
      <c r="JH130" s="46">
        <v>0</v>
      </c>
      <c r="JI130" s="46" t="s">
        <v>1086</v>
      </c>
      <c r="JL130" s="46">
        <v>81179</v>
      </c>
      <c r="JN130" s="46">
        <v>-54850.231965615836</v>
      </c>
      <c r="JO130" s="46">
        <v>-136029.23196561582</v>
      </c>
      <c r="JP130" s="46">
        <v>-50.270106295574898</v>
      </c>
      <c r="JS130" s="46">
        <v>67137</v>
      </c>
      <c r="JT130" s="46">
        <v>54196</v>
      </c>
      <c r="JU130" s="46">
        <v>12941</v>
      </c>
      <c r="JV130" s="46">
        <v>10309</v>
      </c>
      <c r="JW130" s="46">
        <v>0</v>
      </c>
      <c r="KA130" s="46">
        <v>77446</v>
      </c>
      <c r="KC130" s="46">
        <v>-136029.23196561582</v>
      </c>
      <c r="KD130" s="46">
        <v>-213475.23196561582</v>
      </c>
      <c r="KE130" s="46">
        <v>-82.69319214637909</v>
      </c>
      <c r="KH130" s="46">
        <v>0</v>
      </c>
      <c r="KI130" s="46">
        <v>0</v>
      </c>
      <c r="KJ130" s="46">
        <v>0</v>
      </c>
      <c r="KK130" s="46">
        <v>0</v>
      </c>
      <c r="KL130" s="46">
        <v>0</v>
      </c>
      <c r="KP130" s="46">
        <v>0</v>
      </c>
      <c r="KR130" s="46">
        <v>-213475.23196561582</v>
      </c>
      <c r="KS130" s="46">
        <v>-213475.23196561582</v>
      </c>
      <c r="KT130" s="46">
        <v>0</v>
      </c>
      <c r="KW130" s="46">
        <v>0</v>
      </c>
      <c r="KX130" s="46">
        <v>0</v>
      </c>
      <c r="KY130" s="46">
        <v>0</v>
      </c>
      <c r="KZ130" s="46">
        <v>0</v>
      </c>
      <c r="LA130" s="46">
        <v>0</v>
      </c>
      <c r="LE130" s="46">
        <v>0</v>
      </c>
      <c r="LG130" s="46">
        <v>-213475.23196561582</v>
      </c>
      <c r="LH130" s="46">
        <v>-213475.23196561582</v>
      </c>
      <c r="LI130" s="46">
        <v>0</v>
      </c>
      <c r="LL130" s="46">
        <v>89025.791666666657</v>
      </c>
      <c r="LM130" s="46">
        <v>73470.826730080124</v>
      </c>
      <c r="LN130" s="46">
        <v>75062.756426011911</v>
      </c>
      <c r="LO130" s="46">
        <v>82148</v>
      </c>
      <c r="LP130" s="46">
        <v>81179</v>
      </c>
      <c r="LQ130" s="46">
        <v>77446</v>
      </c>
      <c r="LR130" s="46">
        <v>0</v>
      </c>
      <c r="LS130" s="46">
        <v>0</v>
      </c>
      <c r="LT130" s="46">
        <v>478332.37482275872</v>
      </c>
      <c r="LV130" s="46" t="s">
        <v>344</v>
      </c>
    </row>
    <row r="131" spans="1:334">
      <c r="A131" s="74">
        <v>310002016</v>
      </c>
      <c r="B131" s="97">
        <v>310002016</v>
      </c>
      <c r="C131" s="46" t="s">
        <v>61</v>
      </c>
      <c r="D131" s="98">
        <v>20000</v>
      </c>
      <c r="E131" s="98">
        <v>0</v>
      </c>
      <c r="F131" s="98"/>
      <c r="G131" s="98">
        <v>4909.5138975752679</v>
      </c>
      <c r="H131" s="98">
        <v>4909.5138975752679</v>
      </c>
      <c r="I131" s="98">
        <v>0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/>
      <c r="P131" s="98"/>
      <c r="Q131" s="98">
        <v>0</v>
      </c>
      <c r="R131" s="98"/>
      <c r="S131" s="98">
        <v>6197.3989985710114</v>
      </c>
      <c r="T131" s="98">
        <v>4901.3989985710114</v>
      </c>
      <c r="U131" s="98">
        <v>0</v>
      </c>
      <c r="V131" s="98">
        <v>1296</v>
      </c>
      <c r="W131" s="98">
        <v>0</v>
      </c>
      <c r="X131" s="98">
        <v>0</v>
      </c>
      <c r="Y131" s="98">
        <v>0</v>
      </c>
      <c r="Z131" s="98">
        <v>0</v>
      </c>
      <c r="AA131" s="98"/>
      <c r="AB131" s="98"/>
      <c r="AC131" s="98">
        <v>4464.2857142857147</v>
      </c>
      <c r="AD131" s="98"/>
      <c r="AE131" s="98">
        <v>4901.3989985710114</v>
      </c>
      <c r="AF131" s="98">
        <v>4901.3989985710114</v>
      </c>
      <c r="AG131" s="98">
        <v>0</v>
      </c>
      <c r="AH131" s="98">
        <v>0</v>
      </c>
      <c r="AI131" s="98">
        <v>0</v>
      </c>
      <c r="AJ131" s="98">
        <v>0</v>
      </c>
      <c r="AK131" s="98">
        <v>0</v>
      </c>
      <c r="AL131" s="98">
        <v>0</v>
      </c>
      <c r="AM131" s="98"/>
      <c r="AN131" s="98"/>
      <c r="AO131" s="98">
        <v>0</v>
      </c>
      <c r="AP131" s="98"/>
      <c r="AQ131" s="98">
        <v>3278.4191977196833</v>
      </c>
      <c r="AR131" s="98">
        <v>3278.4191977196833</v>
      </c>
      <c r="AS131" s="98">
        <v>0</v>
      </c>
      <c r="AT131" s="98">
        <v>0</v>
      </c>
      <c r="AU131" s="98">
        <v>0</v>
      </c>
      <c r="AV131" s="98">
        <v>0</v>
      </c>
      <c r="AW131" s="98">
        <v>0</v>
      </c>
      <c r="AX131" s="98">
        <v>0</v>
      </c>
      <c r="AY131" s="98"/>
      <c r="AZ131" s="98"/>
      <c r="BA131" s="98">
        <v>0</v>
      </c>
      <c r="BB131" s="98"/>
      <c r="BC131" s="98">
        <v>5029.9536429448372</v>
      </c>
      <c r="BD131" s="98">
        <v>4654.9536429448372</v>
      </c>
      <c r="BE131" s="98">
        <v>0</v>
      </c>
      <c r="BF131" s="98">
        <v>375</v>
      </c>
      <c r="BG131" s="98">
        <v>0</v>
      </c>
      <c r="BH131" s="98">
        <v>0</v>
      </c>
      <c r="BI131" s="98">
        <v>0</v>
      </c>
      <c r="BJ131" s="98">
        <v>0</v>
      </c>
      <c r="BK131" s="98"/>
      <c r="BL131" s="98"/>
      <c r="BM131" s="46">
        <v>19642.857142857145</v>
      </c>
      <c r="BO131" s="98">
        <v>5020.7359129588085</v>
      </c>
      <c r="BP131" s="98">
        <v>4645.7359129588085</v>
      </c>
      <c r="BQ131" s="98">
        <v>0</v>
      </c>
      <c r="BR131" s="46">
        <v>375</v>
      </c>
      <c r="BS131" s="46">
        <v>0</v>
      </c>
      <c r="BT131" s="46">
        <v>0</v>
      </c>
      <c r="BU131" s="46">
        <v>0</v>
      </c>
      <c r="BV131" s="46">
        <v>0</v>
      </c>
      <c r="BY131" s="46">
        <v>0</v>
      </c>
      <c r="CA131" s="98">
        <v>4098.9629143558705</v>
      </c>
      <c r="CB131" s="98">
        <v>3723.9629143558705</v>
      </c>
      <c r="CC131" s="98">
        <v>0</v>
      </c>
      <c r="CD131" s="46">
        <v>375</v>
      </c>
      <c r="CE131" s="46">
        <v>0</v>
      </c>
      <c r="CF131" s="46">
        <v>0</v>
      </c>
      <c r="CG131" s="46">
        <v>0</v>
      </c>
      <c r="CH131" s="46">
        <v>0</v>
      </c>
      <c r="CK131" s="46">
        <v>0</v>
      </c>
      <c r="CM131" s="98">
        <v>4098.9629143558705</v>
      </c>
      <c r="CN131" s="98">
        <v>3723.9629143558705</v>
      </c>
      <c r="CO131" s="98">
        <v>0</v>
      </c>
      <c r="CP131" s="46">
        <v>375</v>
      </c>
      <c r="CQ131" s="46">
        <v>0</v>
      </c>
      <c r="CR131" s="46">
        <v>0</v>
      </c>
      <c r="CS131" s="46">
        <v>0</v>
      </c>
      <c r="CT131" s="46">
        <v>0</v>
      </c>
      <c r="CW131" s="46">
        <v>16428.571428571428</v>
      </c>
      <c r="CY131" s="98">
        <v>5407</v>
      </c>
      <c r="CZ131" s="98">
        <v>5032</v>
      </c>
      <c r="DA131" s="98">
        <v>0</v>
      </c>
      <c r="DB131" s="46">
        <v>375</v>
      </c>
      <c r="DC131" s="46">
        <v>0</v>
      </c>
      <c r="DD131" s="46">
        <v>0</v>
      </c>
      <c r="DE131" s="46">
        <v>0</v>
      </c>
      <c r="DF131" s="46">
        <v>0</v>
      </c>
      <c r="DI131" s="98">
        <v>0</v>
      </c>
      <c r="DJ131" s="98"/>
      <c r="DK131" s="98">
        <v>4415</v>
      </c>
      <c r="DL131" s="46">
        <v>4040</v>
      </c>
      <c r="DM131" s="46">
        <v>0</v>
      </c>
      <c r="DN131" s="46">
        <v>375</v>
      </c>
      <c r="DO131" s="46">
        <v>0</v>
      </c>
      <c r="DP131" s="46">
        <v>0</v>
      </c>
      <c r="DQ131" s="46">
        <v>0</v>
      </c>
      <c r="DR131" s="98">
        <v>0</v>
      </c>
      <c r="DS131" s="98"/>
      <c r="DU131" s="46">
        <v>0</v>
      </c>
      <c r="DW131" s="46">
        <v>4415</v>
      </c>
      <c r="DX131" s="46">
        <v>4040</v>
      </c>
      <c r="DY131" s="46">
        <v>0</v>
      </c>
      <c r="DZ131" s="46">
        <v>375</v>
      </c>
      <c r="EA131" s="46">
        <v>0</v>
      </c>
      <c r="EB131" s="46">
        <v>0</v>
      </c>
      <c r="EC131" s="46">
        <v>0</v>
      </c>
      <c r="ED131" s="46">
        <v>0</v>
      </c>
      <c r="EG131" s="46">
        <v>0</v>
      </c>
      <c r="EI131" s="46">
        <v>3415</v>
      </c>
      <c r="EJ131" s="46">
        <v>3040</v>
      </c>
      <c r="EK131" s="46">
        <v>0</v>
      </c>
      <c r="EL131" s="46">
        <v>375</v>
      </c>
      <c r="EM131" s="46">
        <v>0</v>
      </c>
      <c r="EN131" s="46">
        <v>0</v>
      </c>
      <c r="EO131" s="46">
        <v>0</v>
      </c>
      <c r="EP131" s="46">
        <v>0</v>
      </c>
      <c r="ES131" s="46">
        <v>0</v>
      </c>
      <c r="EU131" s="46">
        <v>3577</v>
      </c>
      <c r="EV131" s="46">
        <v>3577</v>
      </c>
      <c r="EW131" s="46">
        <v>0</v>
      </c>
      <c r="EX131" s="46">
        <v>0</v>
      </c>
      <c r="EY131" s="46">
        <v>0</v>
      </c>
      <c r="EZ131" s="46">
        <v>0</v>
      </c>
      <c r="FE131" s="46">
        <v>0</v>
      </c>
      <c r="FG131" s="46">
        <v>3577</v>
      </c>
      <c r="FH131" s="46">
        <v>3577</v>
      </c>
      <c r="FI131" s="98">
        <v>0</v>
      </c>
      <c r="FJ131" s="98">
        <v>0</v>
      </c>
      <c r="FK131" s="46">
        <v>0</v>
      </c>
      <c r="FL131" s="46">
        <v>0</v>
      </c>
      <c r="FQ131" s="46">
        <v>0</v>
      </c>
      <c r="FS131" s="46">
        <v>3577</v>
      </c>
      <c r="FT131" s="46">
        <v>3577</v>
      </c>
      <c r="FU131" s="46">
        <v>0</v>
      </c>
      <c r="FV131" s="46">
        <v>0</v>
      </c>
      <c r="FW131" s="46">
        <v>0</v>
      </c>
      <c r="FX131" s="46">
        <v>0</v>
      </c>
      <c r="GC131" s="46">
        <v>0</v>
      </c>
      <c r="GE131" s="46">
        <v>3577</v>
      </c>
      <c r="GF131" s="46">
        <v>3577</v>
      </c>
      <c r="GG131" s="46">
        <v>0</v>
      </c>
      <c r="GH131" s="46">
        <v>0</v>
      </c>
      <c r="GI131" s="46">
        <v>0</v>
      </c>
      <c r="GJ131" s="46">
        <v>0</v>
      </c>
      <c r="GO131" s="46">
        <v>17990.731092436974</v>
      </c>
      <c r="GP131" s="46">
        <v>17990.731092436974</v>
      </c>
      <c r="GQ131" s="46">
        <v>0</v>
      </c>
      <c r="GR131" s="46">
        <v>1296</v>
      </c>
      <c r="GS131" s="46">
        <v>0</v>
      </c>
      <c r="GT131" s="46">
        <v>0</v>
      </c>
      <c r="GU131" s="46">
        <v>0</v>
      </c>
      <c r="GV131" s="46">
        <v>0</v>
      </c>
      <c r="GW131" s="46">
        <v>19286.731092436974</v>
      </c>
      <c r="GY131" s="46">
        <v>0</v>
      </c>
      <c r="HA131" s="46">
        <v>20000</v>
      </c>
      <c r="HB131" s="46">
        <v>4464.2857142857147</v>
      </c>
      <c r="HC131" s="46">
        <v>24464.285714285714</v>
      </c>
      <c r="HD131" s="46">
        <v>5177.5546218487398</v>
      </c>
      <c r="HE131" s="46">
        <v>8.5116944700588792</v>
      </c>
      <c r="HI131" s="46">
        <v>16748.615384615387</v>
      </c>
      <c r="HJ131" s="46">
        <v>16748.615384615387</v>
      </c>
      <c r="HK131" s="46">
        <v>0</v>
      </c>
      <c r="HL131" s="46">
        <v>1500</v>
      </c>
      <c r="HM131" s="46">
        <v>0</v>
      </c>
      <c r="HN131" s="46">
        <v>0</v>
      </c>
      <c r="HO131" s="46">
        <v>0</v>
      </c>
      <c r="HP131" s="46">
        <v>0</v>
      </c>
      <c r="HQ131" s="46">
        <v>18248.615384615387</v>
      </c>
      <c r="HR131" s="46">
        <v>19642.857142857145</v>
      </c>
      <c r="HS131" s="46">
        <v>24820.411764705885</v>
      </c>
      <c r="HT131" s="46">
        <v>6571.7963800904981</v>
      </c>
      <c r="HU131" s="46">
        <v>11.168926546720765</v>
      </c>
      <c r="HY131" s="46">
        <v>16152</v>
      </c>
      <c r="HZ131" s="46">
        <v>16152</v>
      </c>
      <c r="IA131" s="46">
        <v>0</v>
      </c>
      <c r="IB131" s="46">
        <v>1500</v>
      </c>
      <c r="IC131" s="46">
        <v>0</v>
      </c>
      <c r="ID131" s="46">
        <v>0</v>
      </c>
      <c r="IE131" s="46">
        <v>0</v>
      </c>
      <c r="IF131" s="46">
        <v>0</v>
      </c>
      <c r="IG131" s="46">
        <v>17652</v>
      </c>
      <c r="IH131" s="46">
        <v>16428.571428571428</v>
      </c>
      <c r="II131" s="46">
        <v>23000.367808661926</v>
      </c>
      <c r="IJ131" s="46">
        <v>5348.3678086619257</v>
      </c>
      <c r="IK131" s="46">
        <v>9.0896801642792759</v>
      </c>
      <c r="IO131" s="46">
        <v>14308</v>
      </c>
      <c r="IP131" s="46">
        <v>14308</v>
      </c>
      <c r="IQ131" s="46">
        <v>0</v>
      </c>
      <c r="IR131" s="46">
        <v>0</v>
      </c>
      <c r="IS131" s="46">
        <v>0</v>
      </c>
      <c r="IT131" s="46">
        <v>0</v>
      </c>
      <c r="IU131" s="46">
        <v>0</v>
      </c>
      <c r="IV131" s="46">
        <v>0</v>
      </c>
      <c r="IW131" s="46">
        <v>14308</v>
      </c>
      <c r="IY131" s="46">
        <v>5348.3678086619257</v>
      </c>
      <c r="IZ131" s="46">
        <v>-8959.6321913380743</v>
      </c>
      <c r="JA131" s="46">
        <v>-18.78592156416985</v>
      </c>
      <c r="JD131" s="46">
        <v>16757</v>
      </c>
      <c r="JE131" s="46">
        <v>16757</v>
      </c>
      <c r="JF131" s="46">
        <v>0</v>
      </c>
      <c r="JG131" s="46">
        <v>0</v>
      </c>
      <c r="JH131" s="46">
        <v>0</v>
      </c>
      <c r="JI131" s="46" t="s">
        <v>1086</v>
      </c>
      <c r="JK131" s="46">
        <v>0</v>
      </c>
      <c r="JL131" s="46">
        <v>16757</v>
      </c>
      <c r="JN131" s="46">
        <v>-8959.6321913380743</v>
      </c>
      <c r="JO131" s="46">
        <v>-25716.632191338074</v>
      </c>
      <c r="JP131" s="46">
        <v>-46.040398981926486</v>
      </c>
      <c r="JS131" s="46">
        <v>13425</v>
      </c>
      <c r="JT131" s="46">
        <v>13425</v>
      </c>
      <c r="JU131" s="46">
        <v>0</v>
      </c>
      <c r="JV131" s="46">
        <v>0</v>
      </c>
      <c r="JW131" s="46">
        <v>0</v>
      </c>
      <c r="KA131" s="46">
        <v>13425</v>
      </c>
      <c r="KC131" s="46">
        <v>-25716.632191338074</v>
      </c>
      <c r="KD131" s="46">
        <v>-39141.632191338074</v>
      </c>
      <c r="KE131" s="46">
        <v>-87.467334505783413</v>
      </c>
      <c r="KH131" s="46">
        <v>0</v>
      </c>
      <c r="KI131" s="46">
        <v>0</v>
      </c>
      <c r="KJ131" s="46">
        <v>0</v>
      </c>
      <c r="KK131" s="46">
        <v>0</v>
      </c>
      <c r="KL131" s="46">
        <v>0</v>
      </c>
      <c r="KP131" s="46">
        <v>0</v>
      </c>
      <c r="KR131" s="46">
        <v>-39141.632191338074</v>
      </c>
      <c r="KS131" s="46">
        <v>-39141.632191338074</v>
      </c>
      <c r="KT131" s="46">
        <v>0</v>
      </c>
      <c r="KW131" s="46">
        <v>0</v>
      </c>
      <c r="KX131" s="46">
        <v>0</v>
      </c>
      <c r="KY131" s="46">
        <v>0</v>
      </c>
      <c r="KZ131" s="46">
        <v>0</v>
      </c>
      <c r="LA131" s="46">
        <v>0</v>
      </c>
      <c r="LE131" s="46">
        <v>0</v>
      </c>
      <c r="LG131" s="46">
        <v>-39141.632191338074</v>
      </c>
      <c r="LH131" s="46">
        <v>-39141.632191338074</v>
      </c>
      <c r="LI131" s="46">
        <v>0</v>
      </c>
      <c r="LL131" s="46">
        <v>19286.731092436974</v>
      </c>
      <c r="LM131" s="46">
        <v>18248.615384615387</v>
      </c>
      <c r="LN131" s="46">
        <v>17652</v>
      </c>
      <c r="LO131" s="46">
        <v>14308</v>
      </c>
      <c r="LP131" s="46">
        <v>16757</v>
      </c>
      <c r="LQ131" s="46">
        <v>13425</v>
      </c>
      <c r="LR131" s="46">
        <v>0</v>
      </c>
      <c r="LS131" s="46">
        <v>0</v>
      </c>
      <c r="LT131" s="46">
        <v>99677.346477052357</v>
      </c>
      <c r="LV131" s="46" t="s">
        <v>344</v>
      </c>
    </row>
    <row r="132" spans="1:334">
      <c r="A132" s="74">
        <v>310002223</v>
      </c>
      <c r="B132" s="74" t="s">
        <v>383</v>
      </c>
      <c r="C132" s="46" t="s">
        <v>384</v>
      </c>
      <c r="D132" s="98">
        <v>0</v>
      </c>
      <c r="E132" s="98">
        <v>0</v>
      </c>
      <c r="F132" s="98"/>
      <c r="G132" s="98">
        <v>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/>
      <c r="P132" s="98"/>
      <c r="Q132" s="98">
        <v>0</v>
      </c>
      <c r="R132" s="98"/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X132" s="98">
        <v>0</v>
      </c>
      <c r="Y132" s="98">
        <v>0</v>
      </c>
      <c r="Z132" s="98">
        <v>0</v>
      </c>
      <c r="AA132" s="98"/>
      <c r="AB132" s="98"/>
      <c r="AC132" s="98">
        <v>0</v>
      </c>
      <c r="AD132" s="98"/>
      <c r="AE132" s="98">
        <v>0</v>
      </c>
      <c r="AF132" s="98">
        <v>0</v>
      </c>
      <c r="AG132" s="98">
        <v>0</v>
      </c>
      <c r="AH132" s="98">
        <v>0</v>
      </c>
      <c r="AI132" s="98">
        <v>0</v>
      </c>
      <c r="AJ132" s="98">
        <v>0</v>
      </c>
      <c r="AK132" s="98">
        <v>0</v>
      </c>
      <c r="AL132" s="98">
        <v>0</v>
      </c>
      <c r="AM132" s="98"/>
      <c r="AN132" s="98"/>
      <c r="AO132" s="98">
        <v>0</v>
      </c>
      <c r="AP132" s="98"/>
      <c r="AQ132" s="98">
        <v>0</v>
      </c>
      <c r="AR132" s="98">
        <v>0</v>
      </c>
      <c r="AS132" s="98">
        <v>0</v>
      </c>
      <c r="AT132" s="98">
        <v>0</v>
      </c>
      <c r="AU132" s="98">
        <v>0</v>
      </c>
      <c r="AV132" s="98">
        <v>0</v>
      </c>
      <c r="AW132" s="98">
        <v>0</v>
      </c>
      <c r="AX132" s="98">
        <v>0</v>
      </c>
      <c r="AY132" s="98"/>
      <c r="AZ132" s="98"/>
      <c r="BA132" s="98">
        <v>0</v>
      </c>
      <c r="BB132" s="98"/>
      <c r="BC132" s="98">
        <v>0</v>
      </c>
      <c r="BD132" s="98">
        <v>0</v>
      </c>
      <c r="BE132" s="98">
        <v>0</v>
      </c>
      <c r="BF132" s="98">
        <v>0</v>
      </c>
      <c r="BG132" s="98">
        <v>0</v>
      </c>
      <c r="BH132" s="98">
        <v>0</v>
      </c>
      <c r="BI132" s="98">
        <v>0</v>
      </c>
      <c r="BJ132" s="98">
        <v>0</v>
      </c>
      <c r="BK132" s="98"/>
      <c r="BL132" s="98"/>
      <c r="BM132" s="46">
        <v>0</v>
      </c>
      <c r="BO132" s="98">
        <v>0</v>
      </c>
      <c r="BP132" s="98">
        <v>0</v>
      </c>
      <c r="BQ132" s="98">
        <v>0</v>
      </c>
      <c r="BR132" s="46">
        <v>0</v>
      </c>
      <c r="BS132" s="46">
        <v>0</v>
      </c>
      <c r="BT132" s="46">
        <v>0</v>
      </c>
      <c r="BU132" s="46">
        <v>0</v>
      </c>
      <c r="BV132" s="46">
        <v>0</v>
      </c>
      <c r="BY132" s="46">
        <v>0</v>
      </c>
      <c r="CA132" s="98">
        <v>0</v>
      </c>
      <c r="CB132" s="98">
        <v>0</v>
      </c>
      <c r="CC132" s="98">
        <v>0</v>
      </c>
      <c r="CD132" s="46">
        <v>0</v>
      </c>
      <c r="CE132" s="46">
        <v>0</v>
      </c>
      <c r="CF132" s="46">
        <v>0</v>
      </c>
      <c r="CG132" s="46">
        <v>0</v>
      </c>
      <c r="CH132" s="46">
        <v>0</v>
      </c>
      <c r="CK132" s="46">
        <v>0</v>
      </c>
      <c r="CM132" s="98">
        <v>0</v>
      </c>
      <c r="CN132" s="98">
        <v>0</v>
      </c>
      <c r="CO132" s="98">
        <v>0</v>
      </c>
      <c r="CP132" s="46">
        <v>0</v>
      </c>
      <c r="CQ132" s="46">
        <v>0</v>
      </c>
      <c r="CR132" s="46">
        <v>0</v>
      </c>
      <c r="CS132" s="46">
        <v>0</v>
      </c>
      <c r="CT132" s="46">
        <v>0</v>
      </c>
      <c r="CW132" s="46">
        <v>0</v>
      </c>
      <c r="CY132" s="98">
        <v>0</v>
      </c>
      <c r="CZ132" s="98">
        <v>0</v>
      </c>
      <c r="DA132" s="98">
        <v>0</v>
      </c>
      <c r="DB132" s="46">
        <v>0</v>
      </c>
      <c r="DC132" s="46">
        <v>0</v>
      </c>
      <c r="DD132" s="46">
        <v>0</v>
      </c>
      <c r="DE132" s="46">
        <v>0</v>
      </c>
      <c r="DF132" s="46">
        <v>0</v>
      </c>
      <c r="DI132" s="98">
        <v>0</v>
      </c>
      <c r="DJ132" s="98"/>
      <c r="DK132" s="98">
        <v>0</v>
      </c>
      <c r="DL132" s="46">
        <v>0</v>
      </c>
      <c r="DM132" s="46">
        <v>0</v>
      </c>
      <c r="DN132" s="46">
        <v>0</v>
      </c>
      <c r="DO132" s="46">
        <v>0</v>
      </c>
      <c r="DP132" s="46">
        <v>0</v>
      </c>
      <c r="DQ132" s="46">
        <v>0</v>
      </c>
      <c r="DR132" s="98">
        <v>0</v>
      </c>
      <c r="DS132" s="98"/>
      <c r="DU132" s="46">
        <v>0</v>
      </c>
      <c r="DW132" s="46">
        <v>0</v>
      </c>
      <c r="DX132" s="46">
        <v>0</v>
      </c>
      <c r="DY132" s="46">
        <v>0</v>
      </c>
      <c r="DZ132" s="46">
        <v>0</v>
      </c>
      <c r="EA132" s="46">
        <v>0</v>
      </c>
      <c r="EB132" s="46">
        <v>0</v>
      </c>
      <c r="EC132" s="46">
        <v>0</v>
      </c>
      <c r="ED132" s="46">
        <v>0</v>
      </c>
      <c r="EG132" s="46">
        <v>0</v>
      </c>
      <c r="EI132" s="46">
        <v>0</v>
      </c>
      <c r="EJ132" s="46">
        <v>0</v>
      </c>
      <c r="EK132" s="46">
        <v>0</v>
      </c>
      <c r="EL132" s="46">
        <v>0</v>
      </c>
      <c r="EM132" s="46">
        <v>0</v>
      </c>
      <c r="EN132" s="46">
        <v>0</v>
      </c>
      <c r="EO132" s="46">
        <v>0</v>
      </c>
      <c r="EP132" s="46">
        <v>0</v>
      </c>
      <c r="ES132" s="46">
        <v>0</v>
      </c>
      <c r="EU132" s="46">
        <v>1612.5</v>
      </c>
      <c r="EV132" s="46">
        <v>0</v>
      </c>
      <c r="EW132" s="46">
        <v>0</v>
      </c>
      <c r="EX132" s="46">
        <v>0</v>
      </c>
      <c r="EY132" s="46">
        <v>1612.5</v>
      </c>
      <c r="EZ132" s="46">
        <v>0</v>
      </c>
      <c r="FE132" s="46">
        <v>0</v>
      </c>
      <c r="FG132" s="46">
        <v>1612.5</v>
      </c>
      <c r="FH132" s="46">
        <v>0</v>
      </c>
      <c r="FI132" s="47">
        <v>0</v>
      </c>
      <c r="FJ132" s="47">
        <v>0</v>
      </c>
      <c r="FK132" s="46">
        <v>1612.5</v>
      </c>
      <c r="FL132" s="46">
        <v>0</v>
      </c>
      <c r="FQ132" s="46">
        <v>0</v>
      </c>
      <c r="FS132" s="46">
        <v>1612.5</v>
      </c>
      <c r="FT132" s="46">
        <v>0</v>
      </c>
      <c r="FU132" s="46">
        <v>0</v>
      </c>
      <c r="FV132" s="46">
        <v>0</v>
      </c>
      <c r="FW132" s="46">
        <v>1612.5</v>
      </c>
      <c r="FX132" s="46">
        <v>0</v>
      </c>
      <c r="GC132" s="46">
        <v>0</v>
      </c>
      <c r="GE132" s="46">
        <v>1612.5</v>
      </c>
      <c r="GF132" s="46">
        <v>0</v>
      </c>
      <c r="GG132" s="46">
        <v>0</v>
      </c>
      <c r="GH132" s="46">
        <v>0</v>
      </c>
      <c r="GI132" s="46">
        <v>1612.5</v>
      </c>
      <c r="GJ132" s="46">
        <v>0</v>
      </c>
      <c r="GO132" s="46">
        <v>0</v>
      </c>
      <c r="GP132" s="46">
        <v>0</v>
      </c>
      <c r="GQ132" s="46">
        <v>0</v>
      </c>
      <c r="GR132" s="46">
        <v>0</v>
      </c>
      <c r="GS132" s="46">
        <v>0</v>
      </c>
      <c r="GT132" s="46">
        <v>0</v>
      </c>
      <c r="GU132" s="46">
        <v>0</v>
      </c>
      <c r="GV132" s="46">
        <v>0</v>
      </c>
      <c r="GW132" s="46">
        <v>0</v>
      </c>
      <c r="GX132" s="46">
        <v>0</v>
      </c>
      <c r="GY132" s="46">
        <v>0</v>
      </c>
      <c r="HA132" s="46">
        <v>0</v>
      </c>
      <c r="HB132" s="46">
        <v>0</v>
      </c>
      <c r="HC132" s="46">
        <v>0</v>
      </c>
      <c r="HD132" s="46">
        <v>0</v>
      </c>
      <c r="HE132" s="46">
        <v>0</v>
      </c>
      <c r="HI132" s="46">
        <v>0</v>
      </c>
      <c r="HJ132" s="46">
        <v>0</v>
      </c>
      <c r="HK132" s="46">
        <v>0</v>
      </c>
      <c r="HL132" s="46">
        <v>0</v>
      </c>
      <c r="HM132" s="46">
        <v>0</v>
      </c>
      <c r="HN132" s="46">
        <v>0</v>
      </c>
      <c r="HO132" s="46">
        <v>0</v>
      </c>
      <c r="HP132" s="46">
        <v>0</v>
      </c>
      <c r="HQ132" s="46">
        <v>0</v>
      </c>
      <c r="HR132" s="46">
        <v>0</v>
      </c>
      <c r="HS132" s="46">
        <v>0</v>
      </c>
      <c r="HT132" s="46">
        <v>0</v>
      </c>
      <c r="HU132" s="46">
        <v>0</v>
      </c>
      <c r="HY132" s="46">
        <v>0</v>
      </c>
      <c r="HZ132" s="46">
        <v>0</v>
      </c>
      <c r="IA132" s="46">
        <v>0</v>
      </c>
      <c r="IB132" s="46">
        <v>0</v>
      </c>
      <c r="IC132" s="46">
        <v>0</v>
      </c>
      <c r="ID132" s="46">
        <v>0</v>
      </c>
      <c r="IE132" s="46">
        <v>0</v>
      </c>
      <c r="IF132" s="46">
        <v>0</v>
      </c>
      <c r="IG132" s="46">
        <v>0</v>
      </c>
      <c r="IH132" s="46">
        <v>0</v>
      </c>
      <c r="II132" s="46">
        <v>0</v>
      </c>
      <c r="IJ132" s="46">
        <v>0</v>
      </c>
      <c r="IK132" s="46">
        <v>0</v>
      </c>
      <c r="IO132" s="46">
        <v>0</v>
      </c>
      <c r="IP132" s="46">
        <v>0</v>
      </c>
      <c r="IQ132" s="46">
        <v>0</v>
      </c>
      <c r="IR132" s="46">
        <v>0</v>
      </c>
      <c r="IS132" s="46">
        <v>6450</v>
      </c>
      <c r="IT132" s="46">
        <v>0</v>
      </c>
      <c r="IU132" s="46">
        <v>0</v>
      </c>
      <c r="IV132" s="46">
        <v>0</v>
      </c>
      <c r="IW132" s="46">
        <v>6450</v>
      </c>
      <c r="IY132" s="46">
        <v>0</v>
      </c>
      <c r="IZ132" s="46">
        <v>-6450</v>
      </c>
      <c r="JA132" s="46">
        <v>-30</v>
      </c>
      <c r="JD132" s="46">
        <v>0</v>
      </c>
      <c r="JE132" s="46">
        <v>0</v>
      </c>
      <c r="JF132" s="46">
        <v>0</v>
      </c>
      <c r="JG132" s="46">
        <v>0</v>
      </c>
      <c r="JH132" s="46">
        <v>6450</v>
      </c>
      <c r="JI132" s="46" t="s">
        <v>1086</v>
      </c>
      <c r="JK132" s="46">
        <v>0</v>
      </c>
      <c r="JL132" s="46">
        <v>6450</v>
      </c>
      <c r="JN132" s="46">
        <v>-6450</v>
      </c>
      <c r="JO132" s="46">
        <v>-12900</v>
      </c>
      <c r="JP132" s="46">
        <v>-60</v>
      </c>
      <c r="JS132" s="46">
        <v>0</v>
      </c>
      <c r="JT132" s="46">
        <v>0</v>
      </c>
      <c r="JU132" s="46">
        <v>0</v>
      </c>
      <c r="JV132" s="46">
        <v>0</v>
      </c>
      <c r="JW132" s="46">
        <v>6450</v>
      </c>
      <c r="KA132" s="46">
        <v>6450</v>
      </c>
      <c r="KC132" s="46">
        <v>-12900</v>
      </c>
      <c r="KD132" s="46">
        <v>-19350</v>
      </c>
      <c r="KE132" s="46">
        <v>-90</v>
      </c>
      <c r="KH132" s="46">
        <v>0</v>
      </c>
      <c r="KI132" s="46">
        <v>0</v>
      </c>
      <c r="KJ132" s="46">
        <v>0</v>
      </c>
      <c r="KK132" s="46">
        <v>0</v>
      </c>
      <c r="KL132" s="46">
        <v>0</v>
      </c>
      <c r="KP132" s="46">
        <v>0</v>
      </c>
      <c r="KR132" s="46">
        <v>-19350</v>
      </c>
      <c r="KS132" s="46">
        <v>-19350</v>
      </c>
      <c r="KT132" s="46">
        <v>0</v>
      </c>
      <c r="KW132" s="46">
        <v>0</v>
      </c>
      <c r="KX132" s="46">
        <v>0</v>
      </c>
      <c r="KY132" s="46">
        <v>0</v>
      </c>
      <c r="KZ132" s="46">
        <v>0</v>
      </c>
      <c r="LA132" s="46">
        <v>0</v>
      </c>
      <c r="LE132" s="46">
        <v>0</v>
      </c>
      <c r="LG132" s="46">
        <v>-19350</v>
      </c>
      <c r="LH132" s="46">
        <v>-19350</v>
      </c>
      <c r="LI132" s="46">
        <v>0</v>
      </c>
      <c r="LL132" s="46">
        <v>0</v>
      </c>
      <c r="LM132" s="46">
        <v>0</v>
      </c>
      <c r="LN132" s="46">
        <v>0</v>
      </c>
      <c r="LO132" s="46">
        <v>6450</v>
      </c>
      <c r="LP132" s="46">
        <v>6450</v>
      </c>
      <c r="LQ132" s="46">
        <v>6450</v>
      </c>
      <c r="LR132" s="46">
        <v>0</v>
      </c>
      <c r="LS132" s="46">
        <v>0</v>
      </c>
      <c r="LT132" s="46">
        <v>19350</v>
      </c>
      <c r="LV132" s="46" t="s">
        <v>344</v>
      </c>
    </row>
    <row r="133" spans="1:334" ht="17.25" customHeight="1">
      <c r="A133" s="74">
        <v>310003653</v>
      </c>
      <c r="B133" s="74">
        <v>310003653</v>
      </c>
      <c r="C133" s="46" t="s">
        <v>385</v>
      </c>
      <c r="D133" s="98">
        <v>0</v>
      </c>
      <c r="E133" s="98">
        <v>0</v>
      </c>
      <c r="F133" s="98"/>
      <c r="G133" s="98">
        <v>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/>
      <c r="P133" s="98"/>
      <c r="Q133" s="98">
        <v>0</v>
      </c>
      <c r="R133" s="98"/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X133" s="98">
        <v>0</v>
      </c>
      <c r="Y133" s="98">
        <v>0</v>
      </c>
      <c r="Z133" s="98">
        <v>0</v>
      </c>
      <c r="AA133" s="98"/>
      <c r="AB133" s="98"/>
      <c r="AC133" s="98">
        <v>0</v>
      </c>
      <c r="AD133" s="98"/>
      <c r="AE133" s="98">
        <v>0</v>
      </c>
      <c r="AF133" s="98">
        <v>0</v>
      </c>
      <c r="AG133" s="98">
        <v>0</v>
      </c>
      <c r="AH133" s="98">
        <v>0</v>
      </c>
      <c r="AI133" s="98">
        <v>0</v>
      </c>
      <c r="AJ133" s="98">
        <v>0</v>
      </c>
      <c r="AK133" s="98">
        <v>0</v>
      </c>
      <c r="AL133" s="98">
        <v>0</v>
      </c>
      <c r="AM133" s="98"/>
      <c r="AN133" s="98"/>
      <c r="AO133" s="98">
        <v>0</v>
      </c>
      <c r="AP133" s="98"/>
      <c r="AQ133" s="98">
        <v>0</v>
      </c>
      <c r="AR133" s="98">
        <v>0</v>
      </c>
      <c r="AS133" s="98">
        <v>0</v>
      </c>
      <c r="AT133" s="98">
        <v>0</v>
      </c>
      <c r="AU133" s="98">
        <v>0</v>
      </c>
      <c r="AV133" s="98">
        <v>0</v>
      </c>
      <c r="AW133" s="98">
        <v>0</v>
      </c>
      <c r="AX133" s="98">
        <v>0</v>
      </c>
      <c r="AY133" s="98"/>
      <c r="AZ133" s="98"/>
      <c r="BA133" s="98">
        <v>0</v>
      </c>
      <c r="BB133" s="98"/>
      <c r="BC133" s="98">
        <v>0</v>
      </c>
      <c r="BD133" s="98">
        <v>0</v>
      </c>
      <c r="BE133" s="98">
        <v>0</v>
      </c>
      <c r="BF133" s="98">
        <v>0</v>
      </c>
      <c r="BG133" s="98">
        <v>0</v>
      </c>
      <c r="BH133" s="98">
        <v>0</v>
      </c>
      <c r="BI133" s="98">
        <v>0</v>
      </c>
      <c r="BJ133" s="98">
        <v>0</v>
      </c>
      <c r="BK133" s="98"/>
      <c r="BL133" s="98"/>
      <c r="BM133" s="46">
        <v>0</v>
      </c>
      <c r="BO133" s="98">
        <v>0</v>
      </c>
      <c r="BP133" s="98">
        <v>0</v>
      </c>
      <c r="BQ133" s="98">
        <v>0</v>
      </c>
      <c r="BR133" s="46">
        <v>0</v>
      </c>
      <c r="BS133" s="46">
        <v>0</v>
      </c>
      <c r="BT133" s="46">
        <v>0</v>
      </c>
      <c r="BU133" s="46">
        <v>0</v>
      </c>
      <c r="BV133" s="46">
        <v>0</v>
      </c>
      <c r="BY133" s="46">
        <v>0</v>
      </c>
      <c r="CA133" s="98">
        <v>0</v>
      </c>
      <c r="CB133" s="98">
        <v>0</v>
      </c>
      <c r="CC133" s="98">
        <v>0</v>
      </c>
      <c r="CD133" s="46">
        <v>0</v>
      </c>
      <c r="CE133" s="46">
        <v>0</v>
      </c>
      <c r="CF133" s="46">
        <v>0</v>
      </c>
      <c r="CG133" s="46">
        <v>0</v>
      </c>
      <c r="CH133" s="46">
        <v>0</v>
      </c>
      <c r="CK133" s="46">
        <v>0</v>
      </c>
      <c r="CM133" s="98">
        <v>0</v>
      </c>
      <c r="CN133" s="98">
        <v>0</v>
      </c>
      <c r="CO133" s="98">
        <v>0</v>
      </c>
      <c r="CP133" s="46">
        <v>0</v>
      </c>
      <c r="CQ133" s="46">
        <v>0</v>
      </c>
      <c r="CR133" s="46">
        <v>0</v>
      </c>
      <c r="CS133" s="46">
        <v>0</v>
      </c>
      <c r="CT133" s="46">
        <v>0</v>
      </c>
      <c r="CW133" s="46">
        <v>0</v>
      </c>
      <c r="CY133" s="98">
        <v>0</v>
      </c>
      <c r="CZ133" s="98">
        <v>0</v>
      </c>
      <c r="DA133" s="98">
        <v>0</v>
      </c>
      <c r="DB133" s="46">
        <v>0</v>
      </c>
      <c r="DC133" s="46">
        <v>0</v>
      </c>
      <c r="DD133" s="46">
        <v>0</v>
      </c>
      <c r="DE133" s="46">
        <v>0</v>
      </c>
      <c r="DF133" s="46">
        <v>0</v>
      </c>
      <c r="DI133" s="98">
        <v>0</v>
      </c>
      <c r="DJ133" s="98"/>
      <c r="DK133" s="98">
        <v>0</v>
      </c>
      <c r="DL133" s="46">
        <v>0</v>
      </c>
      <c r="DM133" s="46">
        <v>0</v>
      </c>
      <c r="DN133" s="46">
        <v>0</v>
      </c>
      <c r="DO133" s="46">
        <v>0</v>
      </c>
      <c r="DP133" s="46">
        <v>0</v>
      </c>
      <c r="DQ133" s="46">
        <v>0</v>
      </c>
      <c r="DR133" s="98">
        <v>0</v>
      </c>
      <c r="DS133" s="98"/>
      <c r="DU133" s="46">
        <v>0</v>
      </c>
      <c r="DW133" s="46">
        <v>0</v>
      </c>
      <c r="DX133" s="46">
        <v>0</v>
      </c>
      <c r="DY133" s="46">
        <v>0</v>
      </c>
      <c r="DZ133" s="46">
        <v>0</v>
      </c>
      <c r="EA133" s="46">
        <v>0</v>
      </c>
      <c r="EB133" s="46">
        <v>0</v>
      </c>
      <c r="EC133" s="46">
        <v>0</v>
      </c>
      <c r="ED133" s="46">
        <v>0</v>
      </c>
      <c r="EG133" s="46">
        <v>0</v>
      </c>
      <c r="EI133" s="46">
        <v>0</v>
      </c>
      <c r="EJ133" s="46">
        <v>0</v>
      </c>
      <c r="EK133" s="46">
        <v>0</v>
      </c>
      <c r="EL133" s="46">
        <v>0</v>
      </c>
      <c r="EM133" s="46">
        <v>0</v>
      </c>
      <c r="EN133" s="46">
        <v>0</v>
      </c>
      <c r="EO133" s="46">
        <v>0</v>
      </c>
      <c r="EP133" s="46">
        <v>0</v>
      </c>
      <c r="ES133" s="46">
        <v>0</v>
      </c>
      <c r="EU133" s="46">
        <v>0</v>
      </c>
      <c r="EV133" s="46">
        <v>0</v>
      </c>
      <c r="EW133" s="46">
        <v>0</v>
      </c>
      <c r="EX133" s="46">
        <v>0</v>
      </c>
      <c r="EY133" s="46">
        <v>0</v>
      </c>
      <c r="EZ133" s="46">
        <v>0</v>
      </c>
      <c r="FE133" s="46">
        <v>0</v>
      </c>
      <c r="FG133" s="46">
        <v>0</v>
      </c>
      <c r="FH133" s="46">
        <v>0</v>
      </c>
      <c r="FI133" s="47">
        <v>0</v>
      </c>
      <c r="FJ133" s="47">
        <v>0</v>
      </c>
      <c r="FK133" s="46">
        <v>0</v>
      </c>
      <c r="FL133" s="46">
        <v>0</v>
      </c>
      <c r="FQ133" s="46">
        <v>0</v>
      </c>
      <c r="FS133" s="46">
        <v>0</v>
      </c>
      <c r="FT133" s="46">
        <v>0</v>
      </c>
      <c r="FU133" s="46">
        <v>0</v>
      </c>
      <c r="FV133" s="46">
        <v>0</v>
      </c>
      <c r="FW133" s="46">
        <v>0</v>
      </c>
      <c r="FX133" s="46">
        <v>0</v>
      </c>
      <c r="GC133" s="46">
        <v>0</v>
      </c>
      <c r="GE133" s="46">
        <v>0</v>
      </c>
      <c r="GF133" s="46">
        <v>0</v>
      </c>
      <c r="GG133" s="46">
        <v>0</v>
      </c>
      <c r="GH133" s="46">
        <v>0</v>
      </c>
      <c r="GI133" s="46">
        <v>0</v>
      </c>
      <c r="GJ133" s="46">
        <v>0</v>
      </c>
      <c r="GO133" s="46">
        <v>0</v>
      </c>
      <c r="GP133" s="46">
        <v>0</v>
      </c>
      <c r="GQ133" s="46">
        <v>0</v>
      </c>
      <c r="GR133" s="46">
        <v>0</v>
      </c>
      <c r="GS133" s="46">
        <v>0</v>
      </c>
      <c r="GT133" s="46">
        <v>0</v>
      </c>
      <c r="GU133" s="46">
        <v>0</v>
      </c>
      <c r="GV133" s="46">
        <v>0</v>
      </c>
      <c r="GW133" s="46">
        <v>0</v>
      </c>
      <c r="GX133" s="46">
        <v>0</v>
      </c>
      <c r="GY133" s="46">
        <v>0</v>
      </c>
      <c r="HA133" s="46">
        <v>0</v>
      </c>
      <c r="HB133" s="46">
        <v>0</v>
      </c>
      <c r="HC133" s="46">
        <v>0</v>
      </c>
      <c r="HD133" s="46">
        <v>0</v>
      </c>
      <c r="HE133" s="46">
        <v>0</v>
      </c>
      <c r="HI133" s="46">
        <v>0</v>
      </c>
      <c r="HJ133" s="46">
        <v>0</v>
      </c>
      <c r="HK133" s="46">
        <v>0</v>
      </c>
      <c r="HL133" s="46">
        <v>0</v>
      </c>
      <c r="HM133" s="46">
        <v>0</v>
      </c>
      <c r="HN133" s="46">
        <v>0</v>
      </c>
      <c r="HO133" s="46">
        <v>0</v>
      </c>
      <c r="HP133" s="46">
        <v>0</v>
      </c>
      <c r="HQ133" s="46">
        <v>0</v>
      </c>
      <c r="HR133" s="46">
        <v>0</v>
      </c>
      <c r="HS133" s="46">
        <v>0</v>
      </c>
      <c r="HT133" s="46">
        <v>0</v>
      </c>
      <c r="HU133" s="46">
        <v>0</v>
      </c>
      <c r="HY133" s="46">
        <v>0</v>
      </c>
      <c r="HZ133" s="46">
        <v>0</v>
      </c>
      <c r="IA133" s="46">
        <v>0</v>
      </c>
      <c r="IB133" s="46">
        <v>0</v>
      </c>
      <c r="IC133" s="46">
        <v>0</v>
      </c>
      <c r="ID133" s="46">
        <v>0</v>
      </c>
      <c r="IE133" s="46">
        <v>0</v>
      </c>
      <c r="IF133" s="46">
        <v>0</v>
      </c>
      <c r="IG133" s="46">
        <v>0</v>
      </c>
      <c r="IH133" s="46">
        <v>0</v>
      </c>
      <c r="II133" s="46">
        <v>0</v>
      </c>
      <c r="IJ133" s="46">
        <v>0</v>
      </c>
      <c r="IK133" s="46">
        <v>0</v>
      </c>
      <c r="IO133" s="46">
        <v>0</v>
      </c>
      <c r="IP133" s="46">
        <v>0</v>
      </c>
      <c r="IQ133" s="46">
        <v>0</v>
      </c>
      <c r="IR133" s="46">
        <v>0</v>
      </c>
      <c r="IS133" s="46">
        <v>0</v>
      </c>
      <c r="IT133" s="46">
        <v>0</v>
      </c>
      <c r="IU133" s="46">
        <v>0</v>
      </c>
      <c r="IV133" s="46">
        <v>0</v>
      </c>
      <c r="IW133" s="46">
        <v>0</v>
      </c>
      <c r="IY133" s="46">
        <v>0</v>
      </c>
      <c r="IZ133" s="46">
        <v>0</v>
      </c>
      <c r="JA133" s="46">
        <v>0</v>
      </c>
      <c r="JD133" s="46">
        <v>0</v>
      </c>
      <c r="JE133" s="46">
        <v>0</v>
      </c>
      <c r="JF133" s="46">
        <v>0</v>
      </c>
      <c r="JG133" s="46">
        <v>0</v>
      </c>
      <c r="JH133" s="46">
        <v>0</v>
      </c>
      <c r="JI133" s="46" t="s">
        <v>1086</v>
      </c>
      <c r="JK133" s="46">
        <v>0</v>
      </c>
      <c r="JL133" s="46">
        <v>0</v>
      </c>
      <c r="JN133" s="46">
        <v>0</v>
      </c>
      <c r="JO133" s="46">
        <v>0</v>
      </c>
      <c r="JP133" s="46">
        <v>0</v>
      </c>
      <c r="JS133" s="46">
        <v>0</v>
      </c>
      <c r="JT133" s="46">
        <v>0</v>
      </c>
      <c r="JV133" s="46">
        <v>0</v>
      </c>
      <c r="JW133" s="46">
        <v>0</v>
      </c>
      <c r="KA133" s="46">
        <v>0</v>
      </c>
      <c r="KC133" s="46">
        <v>0</v>
      </c>
      <c r="KD133" s="46">
        <v>0</v>
      </c>
      <c r="KE133" s="46">
        <v>0</v>
      </c>
      <c r="KH133" s="46">
        <v>0</v>
      </c>
      <c r="KI133" s="46">
        <v>0</v>
      </c>
      <c r="KK133" s="46">
        <v>0</v>
      </c>
      <c r="KL133" s="46">
        <v>0</v>
      </c>
      <c r="KP133" s="46">
        <v>0</v>
      </c>
      <c r="KR133" s="46">
        <v>0</v>
      </c>
      <c r="KS133" s="46">
        <v>0</v>
      </c>
      <c r="KT133" s="46">
        <v>0</v>
      </c>
      <c r="KW133" s="46">
        <v>0</v>
      </c>
      <c r="KX133" s="46">
        <v>0</v>
      </c>
      <c r="KY133" s="46">
        <v>0</v>
      </c>
      <c r="KZ133" s="46">
        <v>0</v>
      </c>
      <c r="LA133" s="46">
        <v>0</v>
      </c>
      <c r="LE133" s="46">
        <v>0</v>
      </c>
      <c r="LG133" s="46">
        <v>0</v>
      </c>
      <c r="LH133" s="46">
        <v>0</v>
      </c>
      <c r="LI133" s="46">
        <v>0</v>
      </c>
      <c r="LL133" s="46">
        <v>0</v>
      </c>
      <c r="LM133" s="46">
        <v>0</v>
      </c>
      <c r="LN133" s="46">
        <v>0</v>
      </c>
      <c r="LO133" s="46">
        <v>0</v>
      </c>
      <c r="LP133" s="46">
        <v>0</v>
      </c>
      <c r="LQ133" s="46">
        <v>0</v>
      </c>
      <c r="LR133" s="46">
        <v>0</v>
      </c>
      <c r="LS133" s="46">
        <v>0</v>
      </c>
      <c r="LT133" s="46">
        <v>0</v>
      </c>
      <c r="LV133" s="46" t="s">
        <v>344</v>
      </c>
    </row>
    <row r="134" spans="1:334">
      <c r="A134" s="74">
        <v>310003414</v>
      </c>
      <c r="B134" s="74" t="s">
        <v>386</v>
      </c>
      <c r="C134" s="46" t="s">
        <v>387</v>
      </c>
      <c r="D134" s="98">
        <v>0</v>
      </c>
      <c r="E134" s="98">
        <v>0</v>
      </c>
      <c r="F134" s="98"/>
      <c r="G134" s="98">
        <v>0</v>
      </c>
      <c r="H134" s="98">
        <v>0</v>
      </c>
      <c r="I134" s="98">
        <v>0</v>
      </c>
      <c r="J134" s="98">
        <v>0</v>
      </c>
      <c r="K134" s="98">
        <v>0</v>
      </c>
      <c r="L134" s="98">
        <v>0</v>
      </c>
      <c r="M134" s="98">
        <v>0</v>
      </c>
      <c r="N134" s="98">
        <v>0</v>
      </c>
      <c r="O134" s="98"/>
      <c r="P134" s="98"/>
      <c r="Q134" s="98">
        <v>0</v>
      </c>
      <c r="R134" s="98"/>
      <c r="S134" s="98">
        <v>0</v>
      </c>
      <c r="T134" s="98">
        <v>0</v>
      </c>
      <c r="U134" s="98">
        <v>0</v>
      </c>
      <c r="V134" s="98">
        <v>0</v>
      </c>
      <c r="W134" s="98">
        <v>0</v>
      </c>
      <c r="X134" s="98">
        <v>0</v>
      </c>
      <c r="Y134" s="98">
        <v>0</v>
      </c>
      <c r="Z134" s="98">
        <v>0</v>
      </c>
      <c r="AA134" s="98"/>
      <c r="AB134" s="98"/>
      <c r="AC134" s="98">
        <v>0</v>
      </c>
      <c r="AD134" s="98"/>
      <c r="AE134" s="98">
        <v>0</v>
      </c>
      <c r="AF134" s="98">
        <v>0</v>
      </c>
      <c r="AG134" s="98">
        <v>0</v>
      </c>
      <c r="AH134" s="98">
        <v>0</v>
      </c>
      <c r="AI134" s="98">
        <v>0</v>
      </c>
      <c r="AJ134" s="98">
        <v>0</v>
      </c>
      <c r="AK134" s="98">
        <v>0</v>
      </c>
      <c r="AL134" s="98">
        <v>0</v>
      </c>
      <c r="AM134" s="98"/>
      <c r="AN134" s="98"/>
      <c r="AO134" s="98">
        <v>0</v>
      </c>
      <c r="AP134" s="98"/>
      <c r="AQ134" s="98">
        <v>0</v>
      </c>
      <c r="AR134" s="98">
        <v>0</v>
      </c>
      <c r="AS134" s="98">
        <v>0</v>
      </c>
      <c r="AT134" s="98">
        <v>0</v>
      </c>
      <c r="AU134" s="98">
        <v>0</v>
      </c>
      <c r="AV134" s="98">
        <v>0</v>
      </c>
      <c r="AW134" s="98">
        <v>0</v>
      </c>
      <c r="AX134" s="98">
        <v>0</v>
      </c>
      <c r="AY134" s="98"/>
      <c r="AZ134" s="98"/>
      <c r="BA134" s="98">
        <v>0</v>
      </c>
      <c r="BB134" s="98"/>
      <c r="BC134" s="98">
        <v>0</v>
      </c>
      <c r="BD134" s="98">
        <v>0</v>
      </c>
      <c r="BE134" s="98">
        <v>0</v>
      </c>
      <c r="BF134" s="98">
        <v>0</v>
      </c>
      <c r="BG134" s="98">
        <v>0</v>
      </c>
      <c r="BH134" s="98">
        <v>0</v>
      </c>
      <c r="BI134" s="98">
        <v>0</v>
      </c>
      <c r="BJ134" s="98">
        <v>0</v>
      </c>
      <c r="BK134" s="98"/>
      <c r="BL134" s="98"/>
      <c r="BM134" s="46">
        <v>0</v>
      </c>
      <c r="BO134" s="98">
        <v>0</v>
      </c>
      <c r="BP134" s="98">
        <v>0</v>
      </c>
      <c r="BQ134" s="98">
        <v>0</v>
      </c>
      <c r="BR134" s="46">
        <v>0</v>
      </c>
      <c r="BS134" s="46">
        <v>0</v>
      </c>
      <c r="BT134" s="46">
        <v>0</v>
      </c>
      <c r="BU134" s="46">
        <v>0</v>
      </c>
      <c r="BV134" s="46">
        <v>0</v>
      </c>
      <c r="BY134" s="46">
        <v>0</v>
      </c>
      <c r="CA134" s="98">
        <v>0</v>
      </c>
      <c r="CB134" s="98">
        <v>0</v>
      </c>
      <c r="CC134" s="98">
        <v>0</v>
      </c>
      <c r="CD134" s="46">
        <v>0</v>
      </c>
      <c r="CE134" s="46">
        <v>0</v>
      </c>
      <c r="CF134" s="46">
        <v>0</v>
      </c>
      <c r="CG134" s="46">
        <v>0</v>
      </c>
      <c r="CH134" s="46">
        <v>0</v>
      </c>
      <c r="CK134" s="46">
        <v>0</v>
      </c>
      <c r="CM134" s="98">
        <v>0</v>
      </c>
      <c r="CN134" s="98">
        <v>0</v>
      </c>
      <c r="CO134" s="98">
        <v>0</v>
      </c>
      <c r="CP134" s="46">
        <v>0</v>
      </c>
      <c r="CQ134" s="46">
        <v>0</v>
      </c>
      <c r="CR134" s="46">
        <v>0</v>
      </c>
      <c r="CS134" s="46">
        <v>0</v>
      </c>
      <c r="CT134" s="46">
        <v>0</v>
      </c>
      <c r="CW134" s="46">
        <v>0</v>
      </c>
      <c r="CY134" s="98">
        <v>0</v>
      </c>
      <c r="CZ134" s="98">
        <v>0</v>
      </c>
      <c r="DA134" s="98">
        <v>0</v>
      </c>
      <c r="DB134" s="46">
        <v>0</v>
      </c>
      <c r="DC134" s="46">
        <v>0</v>
      </c>
      <c r="DD134" s="46">
        <v>0</v>
      </c>
      <c r="DE134" s="46">
        <v>0</v>
      </c>
      <c r="DF134" s="46">
        <v>0</v>
      </c>
      <c r="DI134" s="98">
        <v>0</v>
      </c>
      <c r="DJ134" s="98"/>
      <c r="DK134" s="98">
        <v>0</v>
      </c>
      <c r="DL134" s="46">
        <v>0</v>
      </c>
      <c r="DM134" s="46">
        <v>0</v>
      </c>
      <c r="DN134" s="46">
        <v>0</v>
      </c>
      <c r="DO134" s="46">
        <v>0</v>
      </c>
      <c r="DP134" s="46">
        <v>0</v>
      </c>
      <c r="DQ134" s="46">
        <v>0</v>
      </c>
      <c r="DR134" s="98">
        <v>0</v>
      </c>
      <c r="DS134" s="98"/>
      <c r="DU134" s="46">
        <v>0</v>
      </c>
      <c r="DW134" s="46">
        <v>0</v>
      </c>
      <c r="DX134" s="46">
        <v>0</v>
      </c>
      <c r="DY134" s="46">
        <v>0</v>
      </c>
      <c r="DZ134" s="46">
        <v>0</v>
      </c>
      <c r="EA134" s="46">
        <v>0</v>
      </c>
      <c r="EB134" s="46">
        <v>0</v>
      </c>
      <c r="EC134" s="46">
        <v>0</v>
      </c>
      <c r="ED134" s="46">
        <v>0</v>
      </c>
      <c r="EG134" s="46">
        <v>0</v>
      </c>
      <c r="EI134" s="46">
        <v>0</v>
      </c>
      <c r="EJ134" s="46">
        <v>0</v>
      </c>
      <c r="EK134" s="46">
        <v>0</v>
      </c>
      <c r="EL134" s="46">
        <v>0</v>
      </c>
      <c r="EM134" s="46">
        <v>0</v>
      </c>
      <c r="EN134" s="46">
        <v>0</v>
      </c>
      <c r="EO134" s="46">
        <v>0</v>
      </c>
      <c r="EP134" s="46">
        <v>0</v>
      </c>
      <c r="ES134" s="46">
        <v>0</v>
      </c>
      <c r="EU134" s="46">
        <v>0</v>
      </c>
      <c r="EV134" s="46">
        <v>0</v>
      </c>
      <c r="EW134" s="46">
        <v>0</v>
      </c>
      <c r="EX134" s="46">
        <v>0</v>
      </c>
      <c r="EY134" s="46">
        <v>0</v>
      </c>
      <c r="EZ134" s="46">
        <v>0</v>
      </c>
      <c r="FE134" s="46">
        <v>0</v>
      </c>
      <c r="FG134" s="46">
        <v>0</v>
      </c>
      <c r="FH134" s="46">
        <v>0</v>
      </c>
      <c r="FI134" s="47">
        <v>0</v>
      </c>
      <c r="FJ134" s="47">
        <v>0</v>
      </c>
      <c r="FK134" s="46">
        <v>0</v>
      </c>
      <c r="FL134" s="46">
        <v>0</v>
      </c>
      <c r="FQ134" s="46">
        <v>0</v>
      </c>
      <c r="FS134" s="46">
        <v>0</v>
      </c>
      <c r="FT134" s="46">
        <v>0</v>
      </c>
      <c r="FU134" s="46">
        <v>0</v>
      </c>
      <c r="FV134" s="46">
        <v>0</v>
      </c>
      <c r="FW134" s="46">
        <v>0</v>
      </c>
      <c r="FX134" s="46">
        <v>0</v>
      </c>
      <c r="GC134" s="46">
        <v>0</v>
      </c>
      <c r="GE134" s="46">
        <v>0</v>
      </c>
      <c r="GF134" s="46">
        <v>0</v>
      </c>
      <c r="GG134" s="46">
        <v>0</v>
      </c>
      <c r="GH134" s="46">
        <v>0</v>
      </c>
      <c r="GI134" s="46">
        <v>0</v>
      </c>
      <c r="GJ134" s="46">
        <v>0</v>
      </c>
      <c r="GO134" s="46">
        <v>0</v>
      </c>
      <c r="GP134" s="46">
        <v>0</v>
      </c>
      <c r="GQ134" s="46">
        <v>0</v>
      </c>
      <c r="GR134" s="46">
        <v>0</v>
      </c>
      <c r="GS134" s="46">
        <v>0</v>
      </c>
      <c r="GT134" s="46">
        <v>0</v>
      </c>
      <c r="GU134" s="46">
        <v>0</v>
      </c>
      <c r="GV134" s="46">
        <v>0</v>
      </c>
      <c r="GW134" s="46">
        <v>0</v>
      </c>
      <c r="GX134" s="46">
        <v>0</v>
      </c>
      <c r="GY134" s="46">
        <v>0</v>
      </c>
      <c r="HA134" s="46">
        <v>0</v>
      </c>
      <c r="HB134" s="46">
        <v>0</v>
      </c>
      <c r="HC134" s="46">
        <v>0</v>
      </c>
      <c r="HD134" s="46">
        <v>0</v>
      </c>
      <c r="HE134" s="46">
        <v>0</v>
      </c>
      <c r="HI134" s="46">
        <v>0</v>
      </c>
      <c r="HJ134" s="46">
        <v>0</v>
      </c>
      <c r="HK134" s="46">
        <v>0</v>
      </c>
      <c r="HL134" s="46">
        <v>0</v>
      </c>
      <c r="HM134" s="46">
        <v>0</v>
      </c>
      <c r="HN134" s="46">
        <v>0</v>
      </c>
      <c r="HO134" s="46">
        <v>0</v>
      </c>
      <c r="HP134" s="46">
        <v>0</v>
      </c>
      <c r="HQ134" s="46">
        <v>0</v>
      </c>
      <c r="HR134" s="46">
        <v>0</v>
      </c>
      <c r="HS134" s="46">
        <v>0</v>
      </c>
      <c r="HT134" s="46">
        <v>0</v>
      </c>
      <c r="HU134" s="46">
        <v>0</v>
      </c>
      <c r="HY134" s="46">
        <v>0</v>
      </c>
      <c r="HZ134" s="46">
        <v>0</v>
      </c>
      <c r="IA134" s="46">
        <v>0</v>
      </c>
      <c r="IB134" s="46">
        <v>0</v>
      </c>
      <c r="IC134" s="46">
        <v>0</v>
      </c>
      <c r="ID134" s="46">
        <v>0</v>
      </c>
      <c r="IE134" s="46">
        <v>0</v>
      </c>
      <c r="IF134" s="46">
        <v>0</v>
      </c>
      <c r="IG134" s="46">
        <v>0</v>
      </c>
      <c r="IH134" s="46">
        <v>0</v>
      </c>
      <c r="II134" s="46">
        <v>0</v>
      </c>
      <c r="IJ134" s="46">
        <v>0</v>
      </c>
      <c r="IK134" s="46">
        <v>0</v>
      </c>
      <c r="IO134" s="46">
        <v>0</v>
      </c>
      <c r="IP134" s="46">
        <v>0</v>
      </c>
      <c r="IQ134" s="46">
        <v>0</v>
      </c>
      <c r="IR134" s="46">
        <v>0</v>
      </c>
      <c r="IS134" s="46">
        <v>0</v>
      </c>
      <c r="IT134" s="46">
        <v>0</v>
      </c>
      <c r="IU134" s="46">
        <v>0</v>
      </c>
      <c r="IV134" s="46">
        <v>0</v>
      </c>
      <c r="IW134" s="46">
        <v>0</v>
      </c>
      <c r="IY134" s="46">
        <v>0</v>
      </c>
      <c r="IZ134" s="46">
        <v>0</v>
      </c>
      <c r="JA134" s="46">
        <v>0</v>
      </c>
      <c r="JD134" s="46">
        <v>0</v>
      </c>
      <c r="JE134" s="46">
        <v>0</v>
      </c>
      <c r="JF134" s="46">
        <v>0</v>
      </c>
      <c r="JG134" s="46">
        <v>0</v>
      </c>
      <c r="JH134" s="46">
        <v>0</v>
      </c>
      <c r="JI134" s="46" t="s">
        <v>1086</v>
      </c>
      <c r="JK134" s="46">
        <v>0</v>
      </c>
      <c r="JL134" s="46">
        <v>0</v>
      </c>
      <c r="JN134" s="46">
        <v>0</v>
      </c>
      <c r="JO134" s="46">
        <v>0</v>
      </c>
      <c r="JP134" s="46">
        <v>0</v>
      </c>
      <c r="JS134" s="46">
        <v>0</v>
      </c>
      <c r="JT134" s="46">
        <v>0</v>
      </c>
      <c r="JU134" s="46">
        <v>0</v>
      </c>
      <c r="JV134" s="46">
        <v>0</v>
      </c>
      <c r="JW134" s="46">
        <v>0</v>
      </c>
      <c r="KA134" s="46">
        <v>0</v>
      </c>
      <c r="KC134" s="46">
        <v>0</v>
      </c>
      <c r="KD134" s="46">
        <v>0</v>
      </c>
      <c r="KE134" s="46">
        <v>0</v>
      </c>
      <c r="KH134" s="46">
        <v>0</v>
      </c>
      <c r="KI134" s="46">
        <v>0</v>
      </c>
      <c r="KJ134" s="46">
        <v>0</v>
      </c>
      <c r="KK134" s="46">
        <v>0</v>
      </c>
      <c r="KL134" s="46">
        <v>0</v>
      </c>
      <c r="KP134" s="46">
        <v>0</v>
      </c>
      <c r="KR134" s="46">
        <v>0</v>
      </c>
      <c r="KS134" s="46">
        <v>0</v>
      </c>
      <c r="KT134" s="46">
        <v>0</v>
      </c>
      <c r="KW134" s="46">
        <v>0</v>
      </c>
      <c r="KX134" s="46">
        <v>0</v>
      </c>
      <c r="KY134" s="46">
        <v>0</v>
      </c>
      <c r="KZ134" s="46">
        <v>0</v>
      </c>
      <c r="LA134" s="46">
        <v>0</v>
      </c>
      <c r="LE134" s="46">
        <v>0</v>
      </c>
      <c r="LG134" s="46">
        <v>0</v>
      </c>
      <c r="LH134" s="46">
        <v>0</v>
      </c>
      <c r="LI134" s="46">
        <v>0</v>
      </c>
      <c r="LL134" s="46">
        <v>0</v>
      </c>
      <c r="LM134" s="46">
        <v>0</v>
      </c>
      <c r="LN134" s="46">
        <v>0</v>
      </c>
      <c r="LO134" s="46">
        <v>0</v>
      </c>
      <c r="LP134" s="46">
        <v>0</v>
      </c>
      <c r="LQ134" s="46">
        <v>0</v>
      </c>
      <c r="LR134" s="46">
        <v>0</v>
      </c>
      <c r="LS134" s="46">
        <v>0</v>
      </c>
      <c r="LT134" s="46">
        <v>0</v>
      </c>
      <c r="LV134" s="46" t="s">
        <v>344</v>
      </c>
    </row>
    <row r="135" spans="1:334">
      <c r="A135" s="74">
        <v>310004443</v>
      </c>
      <c r="B135" s="74" t="s">
        <v>1221</v>
      </c>
      <c r="C135" s="46" t="s">
        <v>1222</v>
      </c>
      <c r="D135" s="98">
        <v>19003</v>
      </c>
      <c r="E135" s="98">
        <v>0</v>
      </c>
      <c r="F135" s="98"/>
      <c r="G135" s="98">
        <v>6300</v>
      </c>
      <c r="H135" s="98">
        <v>0</v>
      </c>
      <c r="I135" s="98">
        <v>0</v>
      </c>
      <c r="J135" s="98">
        <v>0</v>
      </c>
      <c r="K135" s="98">
        <v>6300</v>
      </c>
      <c r="L135" s="98">
        <v>0</v>
      </c>
      <c r="M135" s="98">
        <v>0</v>
      </c>
      <c r="N135" s="98">
        <v>0</v>
      </c>
      <c r="O135" s="98"/>
      <c r="P135" s="98"/>
      <c r="Q135" s="98">
        <v>0</v>
      </c>
      <c r="R135" s="98"/>
      <c r="S135" s="98">
        <v>600</v>
      </c>
      <c r="T135" s="98">
        <v>0</v>
      </c>
      <c r="U135" s="98">
        <v>0</v>
      </c>
      <c r="V135" s="98">
        <v>0</v>
      </c>
      <c r="W135" s="98">
        <v>600</v>
      </c>
      <c r="X135" s="98">
        <v>0</v>
      </c>
      <c r="Y135" s="98">
        <v>0</v>
      </c>
      <c r="Z135" s="98">
        <v>0</v>
      </c>
      <c r="AA135" s="98"/>
      <c r="AB135" s="98"/>
      <c r="AC135" s="98">
        <v>18000</v>
      </c>
      <c r="AD135" s="98"/>
      <c r="AE135" s="98">
        <v>4300</v>
      </c>
      <c r="AF135" s="98">
        <v>0</v>
      </c>
      <c r="AG135" s="98">
        <v>0</v>
      </c>
      <c r="AH135" s="98">
        <v>0</v>
      </c>
      <c r="AI135" s="98">
        <v>4300</v>
      </c>
      <c r="AJ135" s="98">
        <v>0</v>
      </c>
      <c r="AK135" s="98">
        <v>0</v>
      </c>
      <c r="AL135" s="98">
        <v>0</v>
      </c>
      <c r="AM135" s="98"/>
      <c r="AN135" s="98"/>
      <c r="AO135" s="98">
        <v>0</v>
      </c>
      <c r="AP135" s="98"/>
      <c r="AQ135" s="98">
        <v>6500</v>
      </c>
      <c r="AR135" s="98">
        <v>0</v>
      </c>
      <c r="AS135" s="98">
        <v>0</v>
      </c>
      <c r="AT135" s="98">
        <v>0</v>
      </c>
      <c r="AU135" s="98">
        <v>6500</v>
      </c>
      <c r="AV135" s="98">
        <v>0</v>
      </c>
      <c r="AW135" s="98">
        <v>0</v>
      </c>
      <c r="AX135" s="98">
        <v>0</v>
      </c>
      <c r="AY135" s="98"/>
      <c r="AZ135" s="98"/>
      <c r="BA135" s="98">
        <v>0</v>
      </c>
      <c r="BB135" s="98"/>
      <c r="BC135" s="98">
        <v>8600</v>
      </c>
      <c r="BD135" s="98">
        <v>0</v>
      </c>
      <c r="BE135" s="98">
        <v>0</v>
      </c>
      <c r="BF135" s="98">
        <v>0</v>
      </c>
      <c r="BG135" s="98">
        <v>8600</v>
      </c>
      <c r="BH135" s="98">
        <v>0</v>
      </c>
      <c r="BI135" s="98">
        <v>0</v>
      </c>
      <c r="BJ135" s="98">
        <v>0</v>
      </c>
      <c r="BK135" s="98"/>
      <c r="BL135" s="98"/>
      <c r="BM135" s="46">
        <v>25000</v>
      </c>
      <c r="BO135" s="98">
        <v>6450</v>
      </c>
      <c r="BP135" s="98">
        <v>0</v>
      </c>
      <c r="BQ135" s="98">
        <v>0</v>
      </c>
      <c r="BR135" s="46">
        <v>0</v>
      </c>
      <c r="BS135" s="46">
        <v>6450</v>
      </c>
      <c r="BT135" s="46">
        <v>0</v>
      </c>
      <c r="BU135" s="46">
        <v>0</v>
      </c>
      <c r="BV135" s="46">
        <v>0</v>
      </c>
      <c r="BY135" s="46">
        <v>0</v>
      </c>
      <c r="CA135" s="98">
        <v>6450</v>
      </c>
      <c r="CB135" s="98">
        <v>0</v>
      </c>
      <c r="CC135" s="98">
        <v>0</v>
      </c>
      <c r="CD135" s="46">
        <v>0</v>
      </c>
      <c r="CE135" s="46">
        <v>6450</v>
      </c>
      <c r="CF135" s="46">
        <v>0</v>
      </c>
      <c r="CG135" s="46">
        <v>0</v>
      </c>
      <c r="CH135" s="46">
        <v>0</v>
      </c>
      <c r="CK135" s="46">
        <v>0</v>
      </c>
      <c r="CM135" s="98">
        <v>6500</v>
      </c>
      <c r="CN135" s="98">
        <v>0</v>
      </c>
      <c r="CO135" s="98">
        <v>0</v>
      </c>
      <c r="CP135" s="46">
        <v>0</v>
      </c>
      <c r="CQ135" s="46">
        <v>6500</v>
      </c>
      <c r="CR135" s="46">
        <v>0</v>
      </c>
      <c r="CS135" s="46">
        <v>0</v>
      </c>
      <c r="CT135" s="46">
        <v>0</v>
      </c>
      <c r="CW135" s="46">
        <v>7000</v>
      </c>
      <c r="CY135" s="98">
        <v>0</v>
      </c>
      <c r="CZ135" s="98">
        <v>0</v>
      </c>
      <c r="DA135" s="98">
        <v>0</v>
      </c>
      <c r="DB135" s="46">
        <v>0</v>
      </c>
      <c r="DC135" s="46">
        <v>0</v>
      </c>
      <c r="DD135" s="46">
        <v>0</v>
      </c>
      <c r="DE135" s="46">
        <v>0</v>
      </c>
      <c r="DF135" s="46">
        <v>0</v>
      </c>
      <c r="DI135" s="98">
        <v>0</v>
      </c>
      <c r="DJ135" s="98"/>
      <c r="DK135" s="98">
        <v>0</v>
      </c>
      <c r="DL135" s="46">
        <v>0</v>
      </c>
      <c r="DM135" s="46">
        <v>0</v>
      </c>
      <c r="DN135" s="46">
        <v>0</v>
      </c>
      <c r="DO135" s="46">
        <v>0</v>
      </c>
      <c r="DP135" s="46">
        <v>0</v>
      </c>
      <c r="DQ135" s="46">
        <v>0</v>
      </c>
      <c r="DR135" s="98">
        <v>0</v>
      </c>
      <c r="DS135" s="98"/>
      <c r="DU135" s="46">
        <v>0</v>
      </c>
      <c r="DW135" s="46">
        <v>4300</v>
      </c>
      <c r="DX135" s="46">
        <v>0</v>
      </c>
      <c r="DY135" s="46">
        <v>0</v>
      </c>
      <c r="DZ135" s="46">
        <v>0</v>
      </c>
      <c r="EA135" s="46">
        <v>4300</v>
      </c>
      <c r="EB135" s="46">
        <v>0</v>
      </c>
      <c r="EC135" s="46">
        <v>0</v>
      </c>
      <c r="ED135" s="46">
        <v>0</v>
      </c>
      <c r="EG135" s="46">
        <v>0</v>
      </c>
      <c r="EI135" s="46">
        <v>2150</v>
      </c>
      <c r="EJ135" s="46">
        <v>0</v>
      </c>
      <c r="EK135" s="46">
        <v>0</v>
      </c>
      <c r="EL135" s="46">
        <v>0</v>
      </c>
      <c r="EM135" s="46">
        <v>2150</v>
      </c>
      <c r="EN135" s="46">
        <v>0</v>
      </c>
      <c r="EO135" s="46">
        <v>0</v>
      </c>
      <c r="EP135" s="46">
        <v>0</v>
      </c>
      <c r="ES135" s="46">
        <v>0</v>
      </c>
      <c r="EU135" s="46">
        <v>1677.5</v>
      </c>
      <c r="EV135" s="46">
        <v>0</v>
      </c>
      <c r="EW135" s="46">
        <v>0</v>
      </c>
      <c r="EX135" s="46">
        <v>0</v>
      </c>
      <c r="EY135" s="46">
        <v>1677.5</v>
      </c>
      <c r="EZ135" s="46">
        <v>0</v>
      </c>
      <c r="FE135" s="46">
        <v>0</v>
      </c>
      <c r="FG135" s="46">
        <v>1677.5</v>
      </c>
      <c r="FH135" s="46">
        <v>0</v>
      </c>
      <c r="FI135" s="98">
        <v>0</v>
      </c>
      <c r="FJ135" s="98">
        <v>0</v>
      </c>
      <c r="FK135" s="46">
        <v>1677.5</v>
      </c>
      <c r="FL135" s="46">
        <v>0</v>
      </c>
      <c r="FQ135" s="46">
        <v>0</v>
      </c>
      <c r="FS135" s="46">
        <v>1677.5</v>
      </c>
      <c r="FT135" s="46">
        <v>0</v>
      </c>
      <c r="FU135" s="46">
        <v>0</v>
      </c>
      <c r="FV135" s="46">
        <v>0</v>
      </c>
      <c r="FW135" s="46">
        <v>1677.5</v>
      </c>
      <c r="FX135" s="46">
        <v>0</v>
      </c>
      <c r="GC135" s="46">
        <v>0</v>
      </c>
      <c r="GE135" s="46">
        <v>1677.5</v>
      </c>
      <c r="GF135" s="46">
        <v>0</v>
      </c>
      <c r="GG135" s="46">
        <v>0</v>
      </c>
      <c r="GH135" s="46">
        <v>0</v>
      </c>
      <c r="GI135" s="46">
        <v>1677.5</v>
      </c>
      <c r="GJ135" s="46">
        <v>0</v>
      </c>
      <c r="GO135" s="46">
        <v>0</v>
      </c>
      <c r="GP135" s="46">
        <v>0</v>
      </c>
      <c r="GQ135" s="46">
        <v>0</v>
      </c>
      <c r="GR135" s="46">
        <v>0</v>
      </c>
      <c r="GS135" s="46">
        <v>17700</v>
      </c>
      <c r="GT135" s="46">
        <v>0</v>
      </c>
      <c r="GU135" s="46">
        <v>0</v>
      </c>
      <c r="GV135" s="46">
        <v>0</v>
      </c>
      <c r="GW135" s="46">
        <v>17700</v>
      </c>
      <c r="GX135" s="46">
        <v>0</v>
      </c>
      <c r="GY135" s="46">
        <v>0</v>
      </c>
      <c r="HA135" s="46">
        <v>19003</v>
      </c>
      <c r="HB135" s="46">
        <v>18000</v>
      </c>
      <c r="HC135" s="46">
        <v>37003</v>
      </c>
      <c r="HD135" s="46">
        <v>19303</v>
      </c>
      <c r="HE135" s="46">
        <v>20.681785714285713</v>
      </c>
      <c r="HI135" s="46">
        <v>0</v>
      </c>
      <c r="HJ135" s="46">
        <v>0</v>
      </c>
      <c r="HK135" s="46">
        <v>0</v>
      </c>
      <c r="HL135" s="46">
        <v>0</v>
      </c>
      <c r="HM135" s="46">
        <v>28000</v>
      </c>
      <c r="HN135" s="46">
        <v>0</v>
      </c>
      <c r="HO135" s="46">
        <v>0</v>
      </c>
      <c r="HP135" s="46">
        <v>0</v>
      </c>
      <c r="HQ135" s="46">
        <v>28000</v>
      </c>
      <c r="HR135" s="46">
        <v>25000</v>
      </c>
      <c r="HS135" s="46">
        <v>44303</v>
      </c>
      <c r="HT135" s="46">
        <v>16303</v>
      </c>
      <c r="HU135" s="46">
        <v>75.827906976744188</v>
      </c>
      <c r="HY135" s="46">
        <v>0</v>
      </c>
      <c r="HZ135" s="46">
        <v>0</v>
      </c>
      <c r="IA135" s="46">
        <v>0</v>
      </c>
      <c r="IB135" s="46">
        <v>0</v>
      </c>
      <c r="IC135" s="46">
        <v>6450</v>
      </c>
      <c r="ID135" s="46">
        <v>0</v>
      </c>
      <c r="IE135" s="46">
        <v>0</v>
      </c>
      <c r="IF135" s="46">
        <v>0</v>
      </c>
      <c r="IG135" s="46">
        <v>6450</v>
      </c>
      <c r="IH135" s="46">
        <v>7000</v>
      </c>
      <c r="II135" s="46">
        <v>23303</v>
      </c>
      <c r="IJ135" s="46">
        <v>16853</v>
      </c>
      <c r="IK135" s="46">
        <v>78.38604651162791</v>
      </c>
      <c r="IO135" s="46">
        <v>0</v>
      </c>
      <c r="IP135" s="46">
        <v>0</v>
      </c>
      <c r="IQ135" s="46">
        <v>0</v>
      </c>
      <c r="IR135" s="46">
        <v>0</v>
      </c>
      <c r="IS135" s="46">
        <v>6710</v>
      </c>
      <c r="IT135" s="46">
        <v>0</v>
      </c>
      <c r="IU135" s="46">
        <v>0</v>
      </c>
      <c r="IV135" s="46">
        <v>0</v>
      </c>
      <c r="IW135" s="46">
        <v>6710</v>
      </c>
      <c r="IY135" s="46">
        <v>16853</v>
      </c>
      <c r="IZ135" s="46">
        <v>10143</v>
      </c>
      <c r="JA135" s="46">
        <v>45.348733233979132</v>
      </c>
      <c r="JD135" s="46">
        <v>0</v>
      </c>
      <c r="JE135" s="46">
        <v>0</v>
      </c>
      <c r="JF135" s="46">
        <v>0</v>
      </c>
      <c r="JG135" s="46">
        <v>0</v>
      </c>
      <c r="JH135" s="46">
        <v>6715</v>
      </c>
      <c r="JI135" s="46" t="s">
        <v>1086</v>
      </c>
      <c r="JK135" s="46">
        <v>0</v>
      </c>
      <c r="JL135" s="46">
        <v>6715</v>
      </c>
      <c r="JN135" s="46">
        <v>10143</v>
      </c>
      <c r="JO135" s="46">
        <v>3428</v>
      </c>
      <c r="JP135" s="46">
        <v>15.314966492926283</v>
      </c>
      <c r="JS135" s="46">
        <v>0</v>
      </c>
      <c r="JT135" s="46">
        <v>0</v>
      </c>
      <c r="JU135" s="46">
        <v>0</v>
      </c>
      <c r="JV135" s="46">
        <v>0</v>
      </c>
      <c r="JW135" s="46">
        <v>6790</v>
      </c>
      <c r="KA135" s="46">
        <v>6790</v>
      </c>
      <c r="KC135" s="46">
        <v>3428</v>
      </c>
      <c r="KD135" s="46">
        <v>-3362</v>
      </c>
      <c r="KE135" s="46">
        <v>-14.85419734904271</v>
      </c>
      <c r="KH135" s="46">
        <v>0</v>
      </c>
      <c r="KI135" s="46">
        <v>0</v>
      </c>
      <c r="KJ135" s="46">
        <v>0</v>
      </c>
      <c r="KK135" s="46">
        <v>0</v>
      </c>
      <c r="KL135" s="46">
        <v>0</v>
      </c>
      <c r="KP135" s="46">
        <v>0</v>
      </c>
      <c r="KR135" s="46">
        <v>-3362</v>
      </c>
      <c r="KS135" s="46">
        <v>-3362</v>
      </c>
      <c r="KT135" s="46">
        <v>0</v>
      </c>
      <c r="KW135" s="46">
        <v>0</v>
      </c>
      <c r="KX135" s="46">
        <v>0</v>
      </c>
      <c r="KY135" s="46">
        <v>0</v>
      </c>
      <c r="KZ135" s="46">
        <v>0</v>
      </c>
      <c r="LA135" s="46">
        <v>0</v>
      </c>
      <c r="LE135" s="46">
        <v>0</v>
      </c>
      <c r="LG135" s="46">
        <v>-3362</v>
      </c>
      <c r="LH135" s="46">
        <v>-3362</v>
      </c>
      <c r="LI135" s="46">
        <v>0</v>
      </c>
      <c r="LL135" s="46">
        <v>17700</v>
      </c>
      <c r="LM135" s="46">
        <v>28000</v>
      </c>
      <c r="LN135" s="46">
        <v>6450</v>
      </c>
      <c r="LO135" s="46">
        <v>6710</v>
      </c>
      <c r="LP135" s="46">
        <v>6715</v>
      </c>
      <c r="LQ135" s="46">
        <v>6790</v>
      </c>
      <c r="LR135" s="46">
        <v>0</v>
      </c>
      <c r="LS135" s="46">
        <v>0</v>
      </c>
      <c r="LT135" s="46">
        <v>72365</v>
      </c>
      <c r="LV135" s="46" t="s">
        <v>344</v>
      </c>
    </row>
    <row r="136" spans="1:334">
      <c r="A136" s="74">
        <v>310002973</v>
      </c>
      <c r="B136" s="74" t="s">
        <v>388</v>
      </c>
      <c r="C136" s="46" t="s">
        <v>389</v>
      </c>
      <c r="D136" s="98">
        <v>1500</v>
      </c>
      <c r="E136" s="98">
        <v>0</v>
      </c>
      <c r="F136" s="98"/>
      <c r="G136" s="98">
        <v>500</v>
      </c>
      <c r="H136" s="98">
        <v>0</v>
      </c>
      <c r="I136" s="98">
        <v>0</v>
      </c>
      <c r="J136" s="98">
        <v>0</v>
      </c>
      <c r="K136" s="98">
        <v>500</v>
      </c>
      <c r="L136" s="98">
        <v>0</v>
      </c>
      <c r="M136" s="98">
        <v>0</v>
      </c>
      <c r="N136" s="98">
        <v>0</v>
      </c>
      <c r="O136" s="98"/>
      <c r="P136" s="98"/>
      <c r="Q136" s="98">
        <v>0</v>
      </c>
      <c r="R136" s="98"/>
      <c r="S136" s="98">
        <v>0</v>
      </c>
      <c r="T136" s="98">
        <v>0</v>
      </c>
      <c r="U136" s="98">
        <v>0</v>
      </c>
      <c r="V136" s="98">
        <v>0</v>
      </c>
      <c r="W136" s="98">
        <v>0</v>
      </c>
      <c r="X136" s="98">
        <v>0</v>
      </c>
      <c r="Y136" s="98">
        <v>0</v>
      </c>
      <c r="Z136" s="98">
        <v>0</v>
      </c>
      <c r="AA136" s="98"/>
      <c r="AB136" s="98"/>
      <c r="AC136" s="98">
        <v>0</v>
      </c>
      <c r="AD136" s="98"/>
      <c r="AE136" s="98">
        <v>0</v>
      </c>
      <c r="AF136" s="98">
        <v>0</v>
      </c>
      <c r="AG136" s="98">
        <v>0</v>
      </c>
      <c r="AH136" s="98">
        <v>0</v>
      </c>
      <c r="AI136" s="98">
        <v>0</v>
      </c>
      <c r="AJ136" s="98">
        <v>0</v>
      </c>
      <c r="AK136" s="98">
        <v>0</v>
      </c>
      <c r="AL136" s="98">
        <v>0</v>
      </c>
      <c r="AM136" s="98"/>
      <c r="AN136" s="98"/>
      <c r="AO136" s="98">
        <v>0</v>
      </c>
      <c r="AP136" s="98"/>
      <c r="AQ136" s="98">
        <v>0</v>
      </c>
      <c r="AR136" s="98">
        <v>0</v>
      </c>
      <c r="AS136" s="98">
        <v>0</v>
      </c>
      <c r="AT136" s="98">
        <v>0</v>
      </c>
      <c r="AU136" s="98">
        <v>0</v>
      </c>
      <c r="AV136" s="98">
        <v>0</v>
      </c>
      <c r="AW136" s="98">
        <v>0</v>
      </c>
      <c r="AX136" s="98">
        <v>0</v>
      </c>
      <c r="AY136" s="98"/>
      <c r="AZ136" s="98"/>
      <c r="BA136" s="98">
        <v>0</v>
      </c>
      <c r="BB136" s="98"/>
      <c r="BC136" s="98">
        <v>400</v>
      </c>
      <c r="BD136" s="98">
        <v>0</v>
      </c>
      <c r="BE136" s="98">
        <v>0</v>
      </c>
      <c r="BF136" s="98">
        <v>0</v>
      </c>
      <c r="BG136" s="98">
        <v>400</v>
      </c>
      <c r="BH136" s="98">
        <v>0</v>
      </c>
      <c r="BI136" s="98">
        <v>0</v>
      </c>
      <c r="BJ136" s="98">
        <v>0</v>
      </c>
      <c r="BK136" s="98"/>
      <c r="BL136" s="98"/>
      <c r="BM136" s="46">
        <v>0</v>
      </c>
      <c r="BO136" s="98">
        <v>0</v>
      </c>
      <c r="BP136" s="98">
        <v>0</v>
      </c>
      <c r="BQ136" s="98">
        <v>0</v>
      </c>
      <c r="BR136" s="46">
        <v>0</v>
      </c>
      <c r="BS136" s="46">
        <v>0</v>
      </c>
      <c r="BT136" s="46">
        <v>0</v>
      </c>
      <c r="BU136" s="46">
        <v>0</v>
      </c>
      <c r="BV136" s="46">
        <v>0</v>
      </c>
      <c r="BY136" s="46">
        <v>0</v>
      </c>
      <c r="CA136" s="98">
        <v>0</v>
      </c>
      <c r="CB136" s="98">
        <v>0</v>
      </c>
      <c r="CC136" s="98">
        <v>0</v>
      </c>
      <c r="CD136" s="46">
        <v>0</v>
      </c>
      <c r="CE136" s="46">
        <v>0</v>
      </c>
      <c r="CF136" s="46">
        <v>0</v>
      </c>
      <c r="CG136" s="46">
        <v>0</v>
      </c>
      <c r="CH136" s="46">
        <v>0</v>
      </c>
      <c r="CK136" s="46">
        <v>0</v>
      </c>
      <c r="CM136" s="98">
        <v>0</v>
      </c>
      <c r="CN136" s="98">
        <v>0</v>
      </c>
      <c r="CO136" s="98">
        <v>0</v>
      </c>
      <c r="CP136" s="46">
        <v>0</v>
      </c>
      <c r="CQ136" s="46">
        <v>0</v>
      </c>
      <c r="CR136" s="46">
        <v>0</v>
      </c>
      <c r="CS136" s="46">
        <v>0</v>
      </c>
      <c r="CT136" s="46">
        <v>0</v>
      </c>
      <c r="CW136" s="46">
        <v>0</v>
      </c>
      <c r="CY136" s="98">
        <v>400</v>
      </c>
      <c r="CZ136" s="98">
        <v>0</v>
      </c>
      <c r="DA136" s="98">
        <v>0</v>
      </c>
      <c r="DB136" s="46">
        <v>0</v>
      </c>
      <c r="DC136" s="46">
        <v>400</v>
      </c>
      <c r="DD136" s="46">
        <v>0</v>
      </c>
      <c r="DE136" s="46">
        <v>0</v>
      </c>
      <c r="DF136" s="46">
        <v>0</v>
      </c>
      <c r="DI136" s="98">
        <v>0</v>
      </c>
      <c r="DJ136" s="98"/>
      <c r="DK136" s="98">
        <v>0</v>
      </c>
      <c r="DL136" s="46">
        <v>0</v>
      </c>
      <c r="DM136" s="46">
        <v>0</v>
      </c>
      <c r="DN136" s="46">
        <v>0</v>
      </c>
      <c r="DO136" s="46">
        <v>0</v>
      </c>
      <c r="DP136" s="46">
        <v>0</v>
      </c>
      <c r="DQ136" s="46">
        <v>0</v>
      </c>
      <c r="DR136" s="98">
        <v>0</v>
      </c>
      <c r="DS136" s="98"/>
      <c r="DU136" s="46">
        <v>0</v>
      </c>
      <c r="DW136" s="46">
        <v>0</v>
      </c>
      <c r="DX136" s="46">
        <v>0</v>
      </c>
      <c r="DY136" s="46">
        <v>0</v>
      </c>
      <c r="DZ136" s="46">
        <v>0</v>
      </c>
      <c r="EA136" s="46">
        <v>0</v>
      </c>
      <c r="EB136" s="46">
        <v>0</v>
      </c>
      <c r="EC136" s="46">
        <v>0</v>
      </c>
      <c r="ED136" s="46">
        <v>0</v>
      </c>
      <c r="EG136" s="46">
        <v>0</v>
      </c>
      <c r="EI136" s="46">
        <v>0</v>
      </c>
      <c r="EJ136" s="46">
        <v>0</v>
      </c>
      <c r="EK136" s="46">
        <v>0</v>
      </c>
      <c r="EL136" s="46">
        <v>0</v>
      </c>
      <c r="EM136" s="46">
        <v>0</v>
      </c>
      <c r="EN136" s="46">
        <v>0</v>
      </c>
      <c r="EO136" s="46">
        <v>0</v>
      </c>
      <c r="EP136" s="46">
        <v>0</v>
      </c>
      <c r="ES136" s="46">
        <v>0</v>
      </c>
      <c r="EU136" s="46">
        <v>0</v>
      </c>
      <c r="EV136" s="46">
        <v>0</v>
      </c>
      <c r="EW136" s="46">
        <v>0</v>
      </c>
      <c r="EX136" s="46">
        <v>0</v>
      </c>
      <c r="EY136" s="46">
        <v>0</v>
      </c>
      <c r="EZ136" s="46">
        <v>0</v>
      </c>
      <c r="FE136" s="46">
        <v>0</v>
      </c>
      <c r="FG136" s="46">
        <v>0</v>
      </c>
      <c r="FH136" s="46">
        <v>0</v>
      </c>
      <c r="FI136" s="98">
        <v>0</v>
      </c>
      <c r="FJ136" s="98">
        <v>0</v>
      </c>
      <c r="FK136" s="46">
        <v>0</v>
      </c>
      <c r="FL136" s="46">
        <v>0</v>
      </c>
      <c r="FQ136" s="46">
        <v>0</v>
      </c>
      <c r="FS136" s="46">
        <v>0</v>
      </c>
      <c r="FT136" s="46">
        <v>0</v>
      </c>
      <c r="FU136" s="46">
        <v>0</v>
      </c>
      <c r="FV136" s="46">
        <v>0</v>
      </c>
      <c r="FW136" s="46">
        <v>0</v>
      </c>
      <c r="FX136" s="46">
        <v>0</v>
      </c>
      <c r="GC136" s="46">
        <v>0</v>
      </c>
      <c r="GE136" s="46">
        <v>0</v>
      </c>
      <c r="GF136" s="46">
        <v>0</v>
      </c>
      <c r="GG136" s="46">
        <v>0</v>
      </c>
      <c r="GH136" s="46">
        <v>0</v>
      </c>
      <c r="GI136" s="46">
        <v>0</v>
      </c>
      <c r="GJ136" s="46">
        <v>0</v>
      </c>
      <c r="GO136" s="46">
        <v>0</v>
      </c>
      <c r="GP136" s="46">
        <v>0</v>
      </c>
      <c r="GQ136" s="46">
        <v>0</v>
      </c>
      <c r="GR136" s="46">
        <v>0</v>
      </c>
      <c r="GS136" s="46">
        <v>500</v>
      </c>
      <c r="GT136" s="46">
        <v>0</v>
      </c>
      <c r="GU136" s="46">
        <v>0</v>
      </c>
      <c r="GV136" s="46">
        <v>0</v>
      </c>
      <c r="GW136" s="46">
        <v>500</v>
      </c>
      <c r="GX136" s="46">
        <v>0</v>
      </c>
      <c r="GY136" s="46">
        <v>0</v>
      </c>
      <c r="HA136" s="46">
        <v>1500</v>
      </c>
      <c r="HB136" s="46">
        <v>0</v>
      </c>
      <c r="HC136" s="46">
        <v>1500</v>
      </c>
      <c r="HD136" s="46">
        <v>1000</v>
      </c>
      <c r="HE136" s="46">
        <v>75</v>
      </c>
      <c r="HI136" s="46">
        <v>0</v>
      </c>
      <c r="HJ136" s="46">
        <v>0</v>
      </c>
      <c r="HK136" s="46">
        <v>0</v>
      </c>
      <c r="HL136" s="46">
        <v>0</v>
      </c>
      <c r="HM136" s="46">
        <v>400</v>
      </c>
      <c r="HN136" s="46">
        <v>0</v>
      </c>
      <c r="HO136" s="46">
        <v>0</v>
      </c>
      <c r="HP136" s="46">
        <v>0</v>
      </c>
      <c r="HQ136" s="46">
        <v>400</v>
      </c>
      <c r="HR136" s="46">
        <v>0</v>
      </c>
      <c r="HS136" s="46">
        <v>1000</v>
      </c>
      <c r="HT136" s="46">
        <v>600</v>
      </c>
      <c r="HU136" s="46">
        <v>45</v>
      </c>
      <c r="HY136" s="46">
        <v>0</v>
      </c>
      <c r="HZ136" s="46">
        <v>0</v>
      </c>
      <c r="IA136" s="46">
        <v>0</v>
      </c>
      <c r="IB136" s="46">
        <v>0</v>
      </c>
      <c r="IC136" s="46">
        <v>400</v>
      </c>
      <c r="ID136" s="46">
        <v>0</v>
      </c>
      <c r="IE136" s="46">
        <v>0</v>
      </c>
      <c r="IF136" s="46">
        <v>0</v>
      </c>
      <c r="IG136" s="46">
        <v>400</v>
      </c>
      <c r="IH136" s="46">
        <v>0</v>
      </c>
      <c r="II136" s="46">
        <v>600</v>
      </c>
      <c r="IJ136" s="46">
        <v>200</v>
      </c>
      <c r="IK136" s="46">
        <v>15</v>
      </c>
      <c r="IO136" s="46">
        <v>0</v>
      </c>
      <c r="IP136" s="46">
        <v>0</v>
      </c>
      <c r="IQ136" s="46">
        <v>0</v>
      </c>
      <c r="IR136" s="46">
        <v>0</v>
      </c>
      <c r="IS136" s="46">
        <v>0</v>
      </c>
      <c r="IT136" s="46">
        <v>0</v>
      </c>
      <c r="IU136" s="46">
        <v>0</v>
      </c>
      <c r="IV136" s="46">
        <v>0</v>
      </c>
      <c r="IW136" s="46">
        <v>0</v>
      </c>
      <c r="IY136" s="46">
        <v>200</v>
      </c>
      <c r="IZ136" s="46">
        <v>200</v>
      </c>
      <c r="JA136" s="46">
        <v>0</v>
      </c>
      <c r="JD136" s="46">
        <v>0</v>
      </c>
      <c r="JE136" s="46">
        <v>0</v>
      </c>
      <c r="JF136" s="46">
        <v>0</v>
      </c>
      <c r="JG136" s="46">
        <v>0</v>
      </c>
      <c r="JH136" s="46">
        <v>0</v>
      </c>
      <c r="JI136" s="46" t="s">
        <v>1086</v>
      </c>
      <c r="JK136" s="46">
        <v>0</v>
      </c>
      <c r="JL136" s="46">
        <v>0</v>
      </c>
      <c r="JN136" s="46">
        <v>200</v>
      </c>
      <c r="JO136" s="46">
        <v>200</v>
      </c>
      <c r="JP136" s="46">
        <v>0</v>
      </c>
      <c r="JS136" s="46">
        <v>0</v>
      </c>
      <c r="JT136" s="46">
        <v>0</v>
      </c>
      <c r="JV136" s="46">
        <v>0</v>
      </c>
      <c r="JW136" s="46">
        <v>0</v>
      </c>
      <c r="KA136" s="46">
        <v>0</v>
      </c>
      <c r="KC136" s="46">
        <v>200</v>
      </c>
      <c r="KD136" s="46">
        <v>200</v>
      </c>
      <c r="KE136" s="46">
        <v>0</v>
      </c>
      <c r="KH136" s="46">
        <v>0</v>
      </c>
      <c r="KI136" s="46">
        <v>0</v>
      </c>
      <c r="KK136" s="46">
        <v>0</v>
      </c>
      <c r="KL136" s="46">
        <v>0</v>
      </c>
      <c r="KP136" s="46">
        <v>0</v>
      </c>
      <c r="KR136" s="46">
        <v>200</v>
      </c>
      <c r="KS136" s="46">
        <v>200</v>
      </c>
      <c r="KT136" s="46">
        <v>0</v>
      </c>
      <c r="KW136" s="46">
        <v>0</v>
      </c>
      <c r="KX136" s="46">
        <v>0</v>
      </c>
      <c r="KY136" s="46">
        <v>0</v>
      </c>
      <c r="KZ136" s="46">
        <v>0</v>
      </c>
      <c r="LA136" s="46">
        <v>0</v>
      </c>
      <c r="LE136" s="46">
        <v>0</v>
      </c>
      <c r="LG136" s="46">
        <v>200</v>
      </c>
      <c r="LH136" s="46">
        <v>200</v>
      </c>
      <c r="LI136" s="46">
        <v>0</v>
      </c>
      <c r="LL136" s="46">
        <v>500</v>
      </c>
      <c r="LM136" s="46">
        <v>400</v>
      </c>
      <c r="LN136" s="46">
        <v>400</v>
      </c>
      <c r="LO136" s="46">
        <v>0</v>
      </c>
      <c r="LP136" s="46">
        <v>0</v>
      </c>
      <c r="LQ136" s="46">
        <v>0</v>
      </c>
      <c r="LR136" s="46">
        <v>0</v>
      </c>
      <c r="LS136" s="46">
        <v>0</v>
      </c>
      <c r="LT136" s="46">
        <v>1300</v>
      </c>
      <c r="LV136" s="46" t="s">
        <v>344</v>
      </c>
    </row>
    <row r="137" spans="1:334">
      <c r="A137" s="74">
        <v>310002730</v>
      </c>
      <c r="B137" s="74" t="s">
        <v>390</v>
      </c>
      <c r="C137" s="46" t="s">
        <v>391</v>
      </c>
      <c r="D137" s="98">
        <v>0</v>
      </c>
      <c r="E137" s="98">
        <v>0</v>
      </c>
      <c r="F137" s="98"/>
      <c r="G137" s="98">
        <v>0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/>
      <c r="P137" s="98"/>
      <c r="Q137" s="98">
        <v>0</v>
      </c>
      <c r="R137" s="98"/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X137" s="98">
        <v>0</v>
      </c>
      <c r="Y137" s="98">
        <v>0</v>
      </c>
      <c r="Z137" s="98">
        <v>0</v>
      </c>
      <c r="AA137" s="98"/>
      <c r="AB137" s="98"/>
      <c r="AC137" s="98">
        <v>0</v>
      </c>
      <c r="AD137" s="98"/>
      <c r="AE137" s="98">
        <v>0</v>
      </c>
      <c r="AF137" s="98">
        <v>0</v>
      </c>
      <c r="AG137" s="98">
        <v>0</v>
      </c>
      <c r="AH137" s="98">
        <v>0</v>
      </c>
      <c r="AI137" s="98">
        <v>0</v>
      </c>
      <c r="AJ137" s="98">
        <v>0</v>
      </c>
      <c r="AK137" s="98">
        <v>0</v>
      </c>
      <c r="AL137" s="98">
        <v>0</v>
      </c>
      <c r="AM137" s="98"/>
      <c r="AN137" s="98"/>
      <c r="AO137" s="98">
        <v>0</v>
      </c>
      <c r="AP137" s="98"/>
      <c r="AQ137" s="98">
        <v>0</v>
      </c>
      <c r="AR137" s="98">
        <v>0</v>
      </c>
      <c r="AS137" s="98">
        <v>0</v>
      </c>
      <c r="AT137" s="98">
        <v>0</v>
      </c>
      <c r="AU137" s="98">
        <v>0</v>
      </c>
      <c r="AV137" s="98">
        <v>0</v>
      </c>
      <c r="AW137" s="98">
        <v>0</v>
      </c>
      <c r="AX137" s="98">
        <v>0</v>
      </c>
      <c r="AY137" s="98"/>
      <c r="AZ137" s="98"/>
      <c r="BA137" s="98">
        <v>0</v>
      </c>
      <c r="BB137" s="98"/>
      <c r="BC137" s="98">
        <v>0</v>
      </c>
      <c r="BD137" s="98">
        <v>0</v>
      </c>
      <c r="BE137" s="98">
        <v>0</v>
      </c>
      <c r="BF137" s="98">
        <v>0</v>
      </c>
      <c r="BG137" s="98">
        <v>0</v>
      </c>
      <c r="BH137" s="98">
        <v>0</v>
      </c>
      <c r="BI137" s="98">
        <v>0</v>
      </c>
      <c r="BJ137" s="98">
        <v>0</v>
      </c>
      <c r="BK137" s="98"/>
      <c r="BL137" s="98"/>
      <c r="BM137" s="46">
        <v>0</v>
      </c>
      <c r="BO137" s="98">
        <v>0</v>
      </c>
      <c r="BP137" s="98">
        <v>0</v>
      </c>
      <c r="BQ137" s="98">
        <v>0</v>
      </c>
      <c r="BR137" s="46">
        <v>0</v>
      </c>
      <c r="BS137" s="46">
        <v>0</v>
      </c>
      <c r="BT137" s="46">
        <v>0</v>
      </c>
      <c r="BU137" s="46">
        <v>0</v>
      </c>
      <c r="BV137" s="46">
        <v>0</v>
      </c>
      <c r="BY137" s="46">
        <v>0</v>
      </c>
      <c r="CA137" s="98">
        <v>0</v>
      </c>
      <c r="CB137" s="98">
        <v>0</v>
      </c>
      <c r="CC137" s="98">
        <v>0</v>
      </c>
      <c r="CD137" s="46">
        <v>0</v>
      </c>
      <c r="CE137" s="46">
        <v>0</v>
      </c>
      <c r="CF137" s="46">
        <v>0</v>
      </c>
      <c r="CG137" s="46">
        <v>0</v>
      </c>
      <c r="CH137" s="46">
        <v>0</v>
      </c>
      <c r="CK137" s="46">
        <v>0</v>
      </c>
      <c r="CM137" s="98">
        <v>0</v>
      </c>
      <c r="CN137" s="98">
        <v>0</v>
      </c>
      <c r="CO137" s="98">
        <v>0</v>
      </c>
      <c r="CP137" s="46">
        <v>0</v>
      </c>
      <c r="CQ137" s="46">
        <v>0</v>
      </c>
      <c r="CR137" s="46">
        <v>0</v>
      </c>
      <c r="CS137" s="46">
        <v>0</v>
      </c>
      <c r="CT137" s="46">
        <v>0</v>
      </c>
      <c r="CW137" s="46">
        <v>0</v>
      </c>
      <c r="CY137" s="98">
        <v>0</v>
      </c>
      <c r="CZ137" s="98">
        <v>0</v>
      </c>
      <c r="DA137" s="98">
        <v>0</v>
      </c>
      <c r="DB137" s="46">
        <v>0</v>
      </c>
      <c r="DC137" s="46">
        <v>0</v>
      </c>
      <c r="DD137" s="46">
        <v>0</v>
      </c>
      <c r="DE137" s="46">
        <v>0</v>
      </c>
      <c r="DF137" s="46">
        <v>0</v>
      </c>
      <c r="DI137" s="98">
        <v>0</v>
      </c>
      <c r="DJ137" s="98"/>
      <c r="DK137" s="98">
        <v>0</v>
      </c>
      <c r="DL137" s="46">
        <v>0</v>
      </c>
      <c r="DM137" s="46">
        <v>0</v>
      </c>
      <c r="DN137" s="46">
        <v>0</v>
      </c>
      <c r="DO137" s="46">
        <v>0</v>
      </c>
      <c r="DP137" s="46">
        <v>0</v>
      </c>
      <c r="DQ137" s="46">
        <v>0</v>
      </c>
      <c r="DR137" s="98">
        <v>0</v>
      </c>
      <c r="DS137" s="98"/>
      <c r="DU137" s="46">
        <v>0</v>
      </c>
      <c r="DW137" s="46">
        <v>0</v>
      </c>
      <c r="DX137" s="46">
        <v>0</v>
      </c>
      <c r="DY137" s="46">
        <v>0</v>
      </c>
      <c r="DZ137" s="46">
        <v>0</v>
      </c>
      <c r="EA137" s="46">
        <v>0</v>
      </c>
      <c r="EB137" s="46">
        <v>0</v>
      </c>
      <c r="EC137" s="46">
        <v>0</v>
      </c>
      <c r="ED137" s="46">
        <v>0</v>
      </c>
      <c r="EG137" s="46">
        <v>0</v>
      </c>
      <c r="EI137" s="46">
        <v>0</v>
      </c>
      <c r="EJ137" s="46">
        <v>0</v>
      </c>
      <c r="EK137" s="46">
        <v>0</v>
      </c>
      <c r="EL137" s="46">
        <v>0</v>
      </c>
      <c r="EM137" s="46">
        <v>0</v>
      </c>
      <c r="EN137" s="46">
        <v>0</v>
      </c>
      <c r="EO137" s="46">
        <v>0</v>
      </c>
      <c r="EP137" s="46">
        <v>0</v>
      </c>
      <c r="ES137" s="46">
        <v>0</v>
      </c>
      <c r="EU137" s="46">
        <v>699.25</v>
      </c>
      <c r="EV137" s="46">
        <v>0</v>
      </c>
      <c r="EW137" s="46">
        <v>0</v>
      </c>
      <c r="EX137" s="46">
        <v>0</v>
      </c>
      <c r="EY137" s="46">
        <v>699.25</v>
      </c>
      <c r="EZ137" s="46">
        <v>0</v>
      </c>
      <c r="FE137" s="46">
        <v>0</v>
      </c>
      <c r="FG137" s="46">
        <v>699.25</v>
      </c>
      <c r="FH137" s="46">
        <v>0</v>
      </c>
      <c r="FI137" s="98">
        <v>0</v>
      </c>
      <c r="FJ137" s="98">
        <v>0</v>
      </c>
      <c r="FK137" s="46">
        <v>699.25</v>
      </c>
      <c r="FL137" s="46">
        <v>0</v>
      </c>
      <c r="FQ137" s="46">
        <v>0</v>
      </c>
      <c r="FS137" s="46">
        <v>699.25</v>
      </c>
      <c r="FT137" s="46">
        <v>0</v>
      </c>
      <c r="FU137" s="46">
        <v>0</v>
      </c>
      <c r="FV137" s="46">
        <v>0</v>
      </c>
      <c r="FW137" s="46">
        <v>699.25</v>
      </c>
      <c r="FX137" s="46">
        <v>0</v>
      </c>
      <c r="GC137" s="46">
        <v>0</v>
      </c>
      <c r="GE137" s="46">
        <v>699.25</v>
      </c>
      <c r="GF137" s="46">
        <v>0</v>
      </c>
      <c r="GG137" s="46">
        <v>0</v>
      </c>
      <c r="GH137" s="46">
        <v>0</v>
      </c>
      <c r="GI137" s="46">
        <v>699.25</v>
      </c>
      <c r="GJ137" s="46">
        <v>0</v>
      </c>
      <c r="GO137" s="46">
        <v>0</v>
      </c>
      <c r="GP137" s="46">
        <v>0</v>
      </c>
      <c r="GQ137" s="46">
        <v>0</v>
      </c>
      <c r="GR137" s="46">
        <v>0</v>
      </c>
      <c r="GS137" s="46">
        <v>0</v>
      </c>
      <c r="GT137" s="46">
        <v>0</v>
      </c>
      <c r="GU137" s="46">
        <v>0</v>
      </c>
      <c r="GV137" s="46">
        <v>0</v>
      </c>
      <c r="GW137" s="46">
        <v>0</v>
      </c>
      <c r="GX137" s="46">
        <v>0</v>
      </c>
      <c r="GY137" s="46">
        <v>0</v>
      </c>
      <c r="HA137" s="46">
        <v>0</v>
      </c>
      <c r="HB137" s="46">
        <v>0</v>
      </c>
      <c r="HC137" s="46">
        <v>0</v>
      </c>
      <c r="HD137" s="46">
        <v>0</v>
      </c>
      <c r="HE137" s="46">
        <v>0</v>
      </c>
      <c r="HI137" s="46">
        <v>0</v>
      </c>
      <c r="HJ137" s="46">
        <v>0</v>
      </c>
      <c r="HK137" s="46">
        <v>0</v>
      </c>
      <c r="HL137" s="46">
        <v>0</v>
      </c>
      <c r="HM137" s="46">
        <v>0</v>
      </c>
      <c r="HN137" s="46">
        <v>0</v>
      </c>
      <c r="HO137" s="46">
        <v>0</v>
      </c>
      <c r="HP137" s="46">
        <v>0</v>
      </c>
      <c r="HQ137" s="46">
        <v>0</v>
      </c>
      <c r="HR137" s="46">
        <v>0</v>
      </c>
      <c r="HS137" s="46">
        <v>0</v>
      </c>
      <c r="HT137" s="46">
        <v>0</v>
      </c>
      <c r="HU137" s="46">
        <v>0</v>
      </c>
      <c r="HY137" s="46">
        <v>0</v>
      </c>
      <c r="HZ137" s="46">
        <v>0</v>
      </c>
      <c r="IA137" s="46">
        <v>0</v>
      </c>
      <c r="IB137" s="46">
        <v>0</v>
      </c>
      <c r="IC137" s="46">
        <v>0</v>
      </c>
      <c r="ID137" s="46">
        <v>0</v>
      </c>
      <c r="IE137" s="46">
        <v>0</v>
      </c>
      <c r="IF137" s="46">
        <v>0</v>
      </c>
      <c r="IG137" s="46">
        <v>0</v>
      </c>
      <c r="IH137" s="46">
        <v>0</v>
      </c>
      <c r="II137" s="46">
        <v>0</v>
      </c>
      <c r="IJ137" s="46">
        <v>0</v>
      </c>
      <c r="IK137" s="46">
        <v>0</v>
      </c>
      <c r="IO137" s="46">
        <v>0</v>
      </c>
      <c r="IP137" s="46">
        <v>0</v>
      </c>
      <c r="IQ137" s="46">
        <v>0</v>
      </c>
      <c r="IR137" s="46">
        <v>0</v>
      </c>
      <c r="IS137" s="46">
        <v>2797</v>
      </c>
      <c r="IT137" s="46">
        <v>0</v>
      </c>
      <c r="IU137" s="46">
        <v>0</v>
      </c>
      <c r="IV137" s="46">
        <v>0</v>
      </c>
      <c r="IW137" s="46">
        <v>2797</v>
      </c>
      <c r="IY137" s="46">
        <v>0</v>
      </c>
      <c r="IZ137" s="46">
        <v>-2797</v>
      </c>
      <c r="JA137" s="46">
        <v>-30</v>
      </c>
      <c r="JD137" s="46">
        <v>0</v>
      </c>
      <c r="JE137" s="46">
        <v>0</v>
      </c>
      <c r="JF137" s="46">
        <v>0</v>
      </c>
      <c r="JG137" s="46">
        <v>0</v>
      </c>
      <c r="JH137" s="46">
        <v>4090</v>
      </c>
      <c r="JI137" s="46" t="s">
        <v>1086</v>
      </c>
      <c r="JK137" s="46">
        <v>0</v>
      </c>
      <c r="JL137" s="46">
        <v>4090</v>
      </c>
      <c r="JN137" s="46">
        <v>-2797</v>
      </c>
      <c r="JO137" s="46">
        <v>-6887</v>
      </c>
      <c r="JP137" s="46">
        <v>-50.515892420537902</v>
      </c>
      <c r="JS137" s="46">
        <v>0</v>
      </c>
      <c r="JT137" s="46">
        <v>0</v>
      </c>
      <c r="JU137" s="46">
        <v>0</v>
      </c>
      <c r="JV137" s="46">
        <v>0</v>
      </c>
      <c r="JW137" s="46">
        <v>3597</v>
      </c>
      <c r="KA137" s="46">
        <v>3597</v>
      </c>
      <c r="KC137" s="46">
        <v>-6887</v>
      </c>
      <c r="KD137" s="46">
        <v>-10484</v>
      </c>
      <c r="KE137" s="46">
        <v>-87.439532944120103</v>
      </c>
      <c r="KH137" s="46">
        <v>0</v>
      </c>
      <c r="KI137" s="46">
        <v>0</v>
      </c>
      <c r="KJ137" s="46">
        <v>0</v>
      </c>
      <c r="KK137" s="46">
        <v>0</v>
      </c>
      <c r="KL137" s="46">
        <v>0</v>
      </c>
      <c r="KP137" s="46">
        <v>0</v>
      </c>
      <c r="KR137" s="46">
        <v>-10484</v>
      </c>
      <c r="KS137" s="46">
        <v>-10484</v>
      </c>
      <c r="KT137" s="46">
        <v>0</v>
      </c>
      <c r="KW137" s="46">
        <v>0</v>
      </c>
      <c r="KX137" s="46">
        <v>0</v>
      </c>
      <c r="KY137" s="46">
        <v>0</v>
      </c>
      <c r="KZ137" s="46">
        <v>0</v>
      </c>
      <c r="LA137" s="46">
        <v>0</v>
      </c>
      <c r="LE137" s="46">
        <v>0</v>
      </c>
      <c r="LG137" s="46">
        <v>-10484</v>
      </c>
      <c r="LH137" s="46">
        <v>-10484</v>
      </c>
      <c r="LI137" s="46">
        <v>0</v>
      </c>
      <c r="LL137" s="46">
        <v>0</v>
      </c>
      <c r="LM137" s="46">
        <v>0</v>
      </c>
      <c r="LN137" s="46">
        <v>0</v>
      </c>
      <c r="LO137" s="46">
        <v>2797</v>
      </c>
      <c r="LP137" s="46">
        <v>4090</v>
      </c>
      <c r="LQ137" s="46">
        <v>3597</v>
      </c>
      <c r="LR137" s="46">
        <v>0</v>
      </c>
      <c r="LS137" s="46">
        <v>0</v>
      </c>
      <c r="LT137" s="46">
        <v>10484</v>
      </c>
      <c r="LV137" s="46" t="s">
        <v>344</v>
      </c>
    </row>
    <row r="138" spans="1:334">
      <c r="A138" s="74">
        <v>310002555</v>
      </c>
      <c r="B138" s="74" t="s">
        <v>392</v>
      </c>
      <c r="C138" s="46" t="s">
        <v>393</v>
      </c>
      <c r="D138" s="98">
        <v>683</v>
      </c>
      <c r="E138" s="98">
        <v>0</v>
      </c>
      <c r="F138" s="98"/>
      <c r="G138" s="98">
        <v>100</v>
      </c>
      <c r="H138" s="98">
        <v>0</v>
      </c>
      <c r="I138" s="98">
        <v>0</v>
      </c>
      <c r="J138" s="98">
        <v>0</v>
      </c>
      <c r="K138" s="98">
        <v>100</v>
      </c>
      <c r="L138" s="98">
        <v>0</v>
      </c>
      <c r="M138" s="98">
        <v>0</v>
      </c>
      <c r="N138" s="98">
        <v>0</v>
      </c>
      <c r="O138" s="98"/>
      <c r="P138" s="98"/>
      <c r="Q138" s="98">
        <v>0</v>
      </c>
      <c r="R138" s="98"/>
      <c r="S138" s="98">
        <v>249.99999999999997</v>
      </c>
      <c r="T138" s="98">
        <v>0</v>
      </c>
      <c r="U138" s="98">
        <v>0</v>
      </c>
      <c r="V138" s="98">
        <v>0</v>
      </c>
      <c r="W138" s="98">
        <v>0</v>
      </c>
      <c r="X138" s="98">
        <v>249.99999999999997</v>
      </c>
      <c r="Y138" s="98">
        <v>0</v>
      </c>
      <c r="Z138" s="98">
        <v>0</v>
      </c>
      <c r="AA138" s="98"/>
      <c r="AB138" s="98"/>
      <c r="AC138" s="98">
        <v>535</v>
      </c>
      <c r="AD138" s="98"/>
      <c r="AE138" s="98">
        <v>350</v>
      </c>
      <c r="AF138" s="98">
        <v>0</v>
      </c>
      <c r="AG138" s="98">
        <v>0</v>
      </c>
      <c r="AH138" s="98">
        <v>0</v>
      </c>
      <c r="AI138" s="98">
        <v>350</v>
      </c>
      <c r="AJ138" s="98">
        <v>0</v>
      </c>
      <c r="AK138" s="98">
        <v>0</v>
      </c>
      <c r="AL138" s="98">
        <v>0</v>
      </c>
      <c r="AM138" s="98"/>
      <c r="AN138" s="98"/>
      <c r="AO138" s="98">
        <v>0</v>
      </c>
      <c r="AP138" s="98"/>
      <c r="AQ138" s="98">
        <v>183</v>
      </c>
      <c r="AR138" s="98">
        <v>0</v>
      </c>
      <c r="AS138" s="98">
        <v>0</v>
      </c>
      <c r="AT138" s="98">
        <v>0</v>
      </c>
      <c r="AU138" s="98">
        <v>0</v>
      </c>
      <c r="AV138" s="98">
        <v>183</v>
      </c>
      <c r="AW138" s="98">
        <v>0</v>
      </c>
      <c r="AX138" s="98">
        <v>0</v>
      </c>
      <c r="AY138" s="98"/>
      <c r="AZ138" s="98"/>
      <c r="BA138" s="98">
        <v>0</v>
      </c>
      <c r="BB138" s="98"/>
      <c r="BC138" s="98">
        <v>0</v>
      </c>
      <c r="BD138" s="98">
        <v>0</v>
      </c>
      <c r="BE138" s="98">
        <v>0</v>
      </c>
      <c r="BF138" s="98">
        <v>0</v>
      </c>
      <c r="BG138" s="98">
        <v>0</v>
      </c>
      <c r="BH138" s="98">
        <v>0</v>
      </c>
      <c r="BI138" s="98">
        <v>0</v>
      </c>
      <c r="BJ138" s="98">
        <v>0</v>
      </c>
      <c r="BK138" s="98"/>
      <c r="BL138" s="98"/>
      <c r="BM138" s="46">
        <v>0</v>
      </c>
      <c r="BO138" s="98">
        <v>0</v>
      </c>
      <c r="BP138" s="98">
        <v>0</v>
      </c>
      <c r="BQ138" s="98">
        <v>0</v>
      </c>
      <c r="BR138" s="46">
        <v>0</v>
      </c>
      <c r="BS138" s="46">
        <v>0</v>
      </c>
      <c r="BT138" s="46">
        <v>0</v>
      </c>
      <c r="BU138" s="46">
        <v>0</v>
      </c>
      <c r="BV138" s="46">
        <v>0</v>
      </c>
      <c r="BY138" s="46">
        <v>0</v>
      </c>
      <c r="CA138" s="98">
        <v>0</v>
      </c>
      <c r="CB138" s="98">
        <v>0</v>
      </c>
      <c r="CC138" s="98">
        <v>0</v>
      </c>
      <c r="CD138" s="46">
        <v>0</v>
      </c>
      <c r="CE138" s="46">
        <v>0</v>
      </c>
      <c r="CF138" s="46">
        <v>0</v>
      </c>
      <c r="CG138" s="46">
        <v>0</v>
      </c>
      <c r="CH138" s="46">
        <v>0</v>
      </c>
      <c r="CK138" s="46">
        <v>0</v>
      </c>
      <c r="CM138" s="98">
        <v>0</v>
      </c>
      <c r="CN138" s="98">
        <v>0</v>
      </c>
      <c r="CO138" s="98">
        <v>0</v>
      </c>
      <c r="CP138" s="46">
        <v>0</v>
      </c>
      <c r="CQ138" s="46">
        <v>0</v>
      </c>
      <c r="CR138" s="46">
        <v>0</v>
      </c>
      <c r="CS138" s="46">
        <v>0</v>
      </c>
      <c r="CT138" s="46">
        <v>0</v>
      </c>
      <c r="CW138" s="46">
        <v>0</v>
      </c>
      <c r="CY138" s="98">
        <v>0</v>
      </c>
      <c r="CZ138" s="98">
        <v>0</v>
      </c>
      <c r="DA138" s="98">
        <v>0</v>
      </c>
      <c r="DB138" s="46">
        <v>0</v>
      </c>
      <c r="DC138" s="46">
        <v>0</v>
      </c>
      <c r="DD138" s="46">
        <v>0</v>
      </c>
      <c r="DE138" s="46">
        <v>0</v>
      </c>
      <c r="DF138" s="46">
        <v>0</v>
      </c>
      <c r="DI138" s="98">
        <v>0</v>
      </c>
      <c r="DJ138" s="98"/>
      <c r="DK138" s="98">
        <v>0</v>
      </c>
      <c r="DL138" s="46">
        <v>0</v>
      </c>
      <c r="DM138" s="46">
        <v>0</v>
      </c>
      <c r="DN138" s="46">
        <v>0</v>
      </c>
      <c r="DO138" s="46">
        <v>0</v>
      </c>
      <c r="DP138" s="46">
        <v>0</v>
      </c>
      <c r="DQ138" s="46">
        <v>0</v>
      </c>
      <c r="DR138" s="98">
        <v>0</v>
      </c>
      <c r="DS138" s="98"/>
      <c r="DU138" s="46">
        <v>0</v>
      </c>
      <c r="DW138" s="46">
        <v>0</v>
      </c>
      <c r="DX138" s="46">
        <v>0</v>
      </c>
      <c r="DY138" s="46">
        <v>0</v>
      </c>
      <c r="DZ138" s="46">
        <v>0</v>
      </c>
      <c r="EA138" s="46">
        <v>0</v>
      </c>
      <c r="EB138" s="46">
        <v>0</v>
      </c>
      <c r="EC138" s="46">
        <v>0</v>
      </c>
      <c r="ED138" s="46">
        <v>0</v>
      </c>
      <c r="EG138" s="46">
        <v>0</v>
      </c>
      <c r="EI138" s="46">
        <v>0</v>
      </c>
      <c r="EJ138" s="46">
        <v>0</v>
      </c>
      <c r="EK138" s="46">
        <v>0</v>
      </c>
      <c r="EL138" s="46">
        <v>0</v>
      </c>
      <c r="EM138" s="46">
        <v>0</v>
      </c>
      <c r="EN138" s="46">
        <v>0</v>
      </c>
      <c r="EO138" s="46">
        <v>0</v>
      </c>
      <c r="EP138" s="46">
        <v>0</v>
      </c>
      <c r="ES138" s="46">
        <v>0</v>
      </c>
      <c r="EU138" s="46">
        <v>513.5</v>
      </c>
      <c r="EV138" s="46">
        <v>0</v>
      </c>
      <c r="EW138" s="46">
        <v>0</v>
      </c>
      <c r="EX138" s="46">
        <v>0</v>
      </c>
      <c r="EY138" s="46">
        <v>513.5</v>
      </c>
      <c r="EZ138" s="46">
        <v>0</v>
      </c>
      <c r="FE138" s="46">
        <v>0</v>
      </c>
      <c r="FG138" s="46">
        <v>513.5</v>
      </c>
      <c r="FH138" s="46">
        <v>0</v>
      </c>
      <c r="FI138" s="98">
        <v>0</v>
      </c>
      <c r="FJ138" s="98">
        <v>0</v>
      </c>
      <c r="FK138" s="46">
        <v>513.5</v>
      </c>
      <c r="FL138" s="46">
        <v>0</v>
      </c>
      <c r="FQ138" s="46">
        <v>0</v>
      </c>
      <c r="FS138" s="46">
        <v>513.5</v>
      </c>
      <c r="FT138" s="46">
        <v>0</v>
      </c>
      <c r="FU138" s="46">
        <v>0</v>
      </c>
      <c r="FV138" s="46">
        <v>0</v>
      </c>
      <c r="FW138" s="46">
        <v>513.5</v>
      </c>
      <c r="FX138" s="46">
        <v>0</v>
      </c>
      <c r="GC138" s="46">
        <v>0</v>
      </c>
      <c r="GE138" s="46">
        <v>513.5</v>
      </c>
      <c r="GF138" s="46">
        <v>0</v>
      </c>
      <c r="GG138" s="46">
        <v>0</v>
      </c>
      <c r="GH138" s="46">
        <v>0</v>
      </c>
      <c r="GI138" s="46">
        <v>513.5</v>
      </c>
      <c r="GJ138" s="46">
        <v>0</v>
      </c>
      <c r="GO138" s="46">
        <v>0</v>
      </c>
      <c r="GP138" s="46">
        <v>0</v>
      </c>
      <c r="GQ138" s="46">
        <v>0</v>
      </c>
      <c r="GR138" s="46">
        <v>0</v>
      </c>
      <c r="GS138" s="46">
        <v>450</v>
      </c>
      <c r="GT138" s="46">
        <v>433</v>
      </c>
      <c r="GU138" s="46">
        <v>0</v>
      </c>
      <c r="GV138" s="46">
        <v>0</v>
      </c>
      <c r="GW138" s="46">
        <v>883</v>
      </c>
      <c r="GX138" s="46">
        <v>0</v>
      </c>
      <c r="GY138" s="46">
        <v>0</v>
      </c>
      <c r="HA138" s="46">
        <v>683</v>
      </c>
      <c r="HB138" s="46">
        <v>535</v>
      </c>
      <c r="HC138" s="46">
        <v>1218</v>
      </c>
      <c r="HD138" s="46">
        <v>335</v>
      </c>
      <c r="HE138" s="46">
        <v>0</v>
      </c>
      <c r="HI138" s="46">
        <v>0</v>
      </c>
      <c r="HJ138" s="46">
        <v>0</v>
      </c>
      <c r="HK138" s="46">
        <v>0</v>
      </c>
      <c r="HL138" s="46">
        <v>0</v>
      </c>
      <c r="HM138" s="46">
        <v>0</v>
      </c>
      <c r="HN138" s="46">
        <v>0</v>
      </c>
      <c r="HO138" s="46">
        <v>0</v>
      </c>
      <c r="HP138" s="46">
        <v>0</v>
      </c>
      <c r="HQ138" s="46">
        <v>0</v>
      </c>
      <c r="HR138" s="46">
        <v>0</v>
      </c>
      <c r="HS138" s="46">
        <v>335</v>
      </c>
      <c r="HT138" s="46">
        <v>335</v>
      </c>
      <c r="HU138" s="46">
        <v>0</v>
      </c>
      <c r="HY138" s="46">
        <v>0</v>
      </c>
      <c r="HZ138" s="46">
        <v>0</v>
      </c>
      <c r="IA138" s="46">
        <v>0</v>
      </c>
      <c r="IB138" s="46">
        <v>0</v>
      </c>
      <c r="IC138" s="46">
        <v>0</v>
      </c>
      <c r="ID138" s="46">
        <v>0</v>
      </c>
      <c r="IE138" s="46">
        <v>0</v>
      </c>
      <c r="IF138" s="46">
        <v>0</v>
      </c>
      <c r="IG138" s="46">
        <v>0</v>
      </c>
      <c r="IH138" s="46">
        <v>0</v>
      </c>
      <c r="II138" s="46">
        <v>335</v>
      </c>
      <c r="IJ138" s="46">
        <v>335</v>
      </c>
      <c r="IK138" s="46">
        <v>0</v>
      </c>
      <c r="IO138" s="46">
        <v>0</v>
      </c>
      <c r="IP138" s="46">
        <v>0</v>
      </c>
      <c r="IQ138" s="46">
        <v>0</v>
      </c>
      <c r="IR138" s="46">
        <v>0</v>
      </c>
      <c r="IS138" s="46">
        <v>2054</v>
      </c>
      <c r="IT138" s="46">
        <v>0</v>
      </c>
      <c r="IU138" s="46">
        <v>0</v>
      </c>
      <c r="IV138" s="46">
        <v>0</v>
      </c>
      <c r="IW138" s="46">
        <v>2054</v>
      </c>
      <c r="IY138" s="46">
        <v>335</v>
      </c>
      <c r="IZ138" s="46">
        <v>-1719</v>
      </c>
      <c r="JA138" s="46">
        <v>-25.107108081791626</v>
      </c>
      <c r="JD138" s="46">
        <v>0</v>
      </c>
      <c r="JE138" s="46">
        <v>0</v>
      </c>
      <c r="JF138" s="46">
        <v>0</v>
      </c>
      <c r="JG138" s="46">
        <v>0</v>
      </c>
      <c r="JH138" s="46">
        <v>3597</v>
      </c>
      <c r="JI138" s="46" t="s">
        <v>1086</v>
      </c>
      <c r="JK138" s="46">
        <v>0</v>
      </c>
      <c r="JL138" s="46">
        <v>3597</v>
      </c>
      <c r="JN138" s="46">
        <v>-1719</v>
      </c>
      <c r="JO138" s="46">
        <v>-5316</v>
      </c>
      <c r="JP138" s="46">
        <v>-44.336947456213508</v>
      </c>
      <c r="JS138" s="46">
        <v>0</v>
      </c>
      <c r="JT138" s="46">
        <v>0</v>
      </c>
      <c r="JU138" s="46">
        <v>0</v>
      </c>
      <c r="JV138" s="46">
        <v>0</v>
      </c>
      <c r="JW138" s="46">
        <v>3597</v>
      </c>
      <c r="KA138" s="46">
        <v>3597</v>
      </c>
      <c r="KC138" s="46">
        <v>-5316</v>
      </c>
      <c r="KD138" s="46">
        <v>-8913</v>
      </c>
      <c r="KE138" s="46">
        <v>-74.336947456213508</v>
      </c>
      <c r="KH138" s="46">
        <v>0</v>
      </c>
      <c r="KI138" s="46">
        <v>0</v>
      </c>
      <c r="KJ138" s="46">
        <v>0</v>
      </c>
      <c r="KK138" s="46">
        <v>0</v>
      </c>
      <c r="KL138" s="46">
        <v>0</v>
      </c>
      <c r="KP138" s="46">
        <v>0</v>
      </c>
      <c r="KR138" s="46">
        <v>-8913</v>
      </c>
      <c r="KS138" s="46">
        <v>-8913</v>
      </c>
      <c r="KT138" s="46">
        <v>0</v>
      </c>
      <c r="KW138" s="46">
        <v>0</v>
      </c>
      <c r="KX138" s="46">
        <v>0</v>
      </c>
      <c r="KY138" s="46">
        <v>0</v>
      </c>
      <c r="KZ138" s="46">
        <v>0</v>
      </c>
      <c r="LA138" s="46">
        <v>0</v>
      </c>
      <c r="LE138" s="46">
        <v>0</v>
      </c>
      <c r="LG138" s="46">
        <v>-8913</v>
      </c>
      <c r="LH138" s="46">
        <v>-8913</v>
      </c>
      <c r="LI138" s="46">
        <v>0</v>
      </c>
      <c r="LL138" s="46">
        <v>883</v>
      </c>
      <c r="LM138" s="46">
        <v>0</v>
      </c>
      <c r="LN138" s="46">
        <v>0</v>
      </c>
      <c r="LO138" s="46">
        <v>2054</v>
      </c>
      <c r="LP138" s="46">
        <v>3597</v>
      </c>
      <c r="LQ138" s="46">
        <v>3597</v>
      </c>
      <c r="LR138" s="46">
        <v>0</v>
      </c>
      <c r="LS138" s="46">
        <v>0</v>
      </c>
      <c r="LT138" s="46">
        <v>10131</v>
      </c>
      <c r="LV138" s="46" t="s">
        <v>344</v>
      </c>
    </row>
    <row r="139" spans="1:334">
      <c r="A139" s="74">
        <v>310004571</v>
      </c>
      <c r="B139" s="74">
        <v>310004571</v>
      </c>
      <c r="C139" s="46" t="s">
        <v>1223</v>
      </c>
      <c r="D139" s="98">
        <v>0</v>
      </c>
      <c r="E139" s="98">
        <v>0</v>
      </c>
      <c r="F139" s="98"/>
      <c r="G139" s="98">
        <v>0</v>
      </c>
      <c r="H139" s="98">
        <v>0</v>
      </c>
      <c r="I139" s="98">
        <v>0</v>
      </c>
      <c r="J139" s="98">
        <v>0</v>
      </c>
      <c r="K139" s="98">
        <v>0</v>
      </c>
      <c r="L139" s="98">
        <v>0</v>
      </c>
      <c r="M139" s="98">
        <v>0</v>
      </c>
      <c r="N139" s="98">
        <v>0</v>
      </c>
      <c r="O139" s="98"/>
      <c r="P139" s="98"/>
      <c r="Q139" s="98">
        <v>0</v>
      </c>
      <c r="R139" s="98"/>
      <c r="S139" s="98">
        <v>0</v>
      </c>
      <c r="T139" s="98">
        <v>0</v>
      </c>
      <c r="U139" s="98">
        <v>0</v>
      </c>
      <c r="V139" s="98">
        <v>0</v>
      </c>
      <c r="W139" s="98">
        <v>0</v>
      </c>
      <c r="X139" s="98">
        <v>0</v>
      </c>
      <c r="Y139" s="98">
        <v>0</v>
      </c>
      <c r="Z139" s="98">
        <v>0</v>
      </c>
      <c r="AA139" s="98"/>
      <c r="AB139" s="98"/>
      <c r="AC139" s="98">
        <v>0</v>
      </c>
      <c r="AD139" s="98"/>
      <c r="AE139" s="98">
        <v>0</v>
      </c>
      <c r="AF139" s="98">
        <v>0</v>
      </c>
      <c r="AG139" s="98">
        <v>0</v>
      </c>
      <c r="AH139" s="98">
        <v>0</v>
      </c>
      <c r="AI139" s="98">
        <v>0</v>
      </c>
      <c r="AJ139" s="98">
        <v>0</v>
      </c>
      <c r="AK139" s="98">
        <v>0</v>
      </c>
      <c r="AL139" s="98">
        <v>0</v>
      </c>
      <c r="AM139" s="98"/>
      <c r="AN139" s="98"/>
      <c r="AO139" s="98">
        <v>0</v>
      </c>
      <c r="AP139" s="98"/>
      <c r="AQ139" s="98">
        <v>0</v>
      </c>
      <c r="AR139" s="98">
        <v>0</v>
      </c>
      <c r="AS139" s="98">
        <v>0</v>
      </c>
      <c r="AT139" s="98">
        <v>0</v>
      </c>
      <c r="AU139" s="98">
        <v>0</v>
      </c>
      <c r="AV139" s="98">
        <v>0</v>
      </c>
      <c r="AW139" s="98">
        <v>0</v>
      </c>
      <c r="AX139" s="98">
        <v>0</v>
      </c>
      <c r="AY139" s="98"/>
      <c r="AZ139" s="98"/>
      <c r="BA139" s="98">
        <v>0</v>
      </c>
      <c r="BB139" s="98"/>
      <c r="BC139" s="98">
        <v>0</v>
      </c>
      <c r="BD139" s="98">
        <v>0</v>
      </c>
      <c r="BE139" s="98">
        <v>0</v>
      </c>
      <c r="BF139" s="98">
        <v>0</v>
      </c>
      <c r="BG139" s="98">
        <v>0</v>
      </c>
      <c r="BH139" s="98">
        <v>0</v>
      </c>
      <c r="BI139" s="98">
        <v>0</v>
      </c>
      <c r="BJ139" s="98">
        <v>0</v>
      </c>
      <c r="BK139" s="98"/>
      <c r="BL139" s="98"/>
      <c r="BM139" s="46">
        <v>0</v>
      </c>
      <c r="BO139" s="98">
        <v>2252</v>
      </c>
      <c r="BP139" s="98">
        <v>0</v>
      </c>
      <c r="BQ139" s="98">
        <v>0</v>
      </c>
      <c r="BR139" s="46">
        <v>0</v>
      </c>
      <c r="BS139" s="46">
        <v>2252</v>
      </c>
      <c r="BT139" s="46">
        <v>0</v>
      </c>
      <c r="BU139" s="46">
        <v>0</v>
      </c>
      <c r="BV139" s="46">
        <v>0</v>
      </c>
      <c r="BY139" s="46">
        <v>0</v>
      </c>
      <c r="CA139" s="98">
        <v>0</v>
      </c>
      <c r="CB139" s="98">
        <v>0</v>
      </c>
      <c r="CC139" s="98">
        <v>0</v>
      </c>
      <c r="CD139" s="46">
        <v>0</v>
      </c>
      <c r="CE139" s="46">
        <v>0</v>
      </c>
      <c r="CF139" s="46">
        <v>0</v>
      </c>
      <c r="CG139" s="46">
        <v>0</v>
      </c>
      <c r="CH139" s="46">
        <v>0</v>
      </c>
      <c r="CK139" s="46">
        <v>0</v>
      </c>
      <c r="CM139" s="98">
        <v>216.00000000000003</v>
      </c>
      <c r="CN139" s="98">
        <v>0</v>
      </c>
      <c r="CO139" s="98">
        <v>0</v>
      </c>
      <c r="CP139" s="46">
        <v>0</v>
      </c>
      <c r="CQ139" s="46">
        <v>216.00000000000003</v>
      </c>
      <c r="CR139" s="46">
        <v>0</v>
      </c>
      <c r="CS139" s="46">
        <v>0</v>
      </c>
      <c r="CT139" s="46">
        <v>0</v>
      </c>
      <c r="CW139" s="46">
        <v>0</v>
      </c>
      <c r="CY139" s="98">
        <v>471</v>
      </c>
      <c r="CZ139" s="98">
        <v>0</v>
      </c>
      <c r="DA139" s="98">
        <v>0</v>
      </c>
      <c r="DB139" s="46">
        <v>0</v>
      </c>
      <c r="DC139" s="46">
        <v>288</v>
      </c>
      <c r="DD139" s="46">
        <v>183</v>
      </c>
      <c r="DE139" s="46">
        <v>0</v>
      </c>
      <c r="DF139" s="46">
        <v>0</v>
      </c>
      <c r="DI139" s="98">
        <v>0</v>
      </c>
      <c r="DJ139" s="98"/>
      <c r="DK139" s="98">
        <v>0</v>
      </c>
      <c r="DL139" s="46">
        <v>0</v>
      </c>
      <c r="DM139" s="46">
        <v>0</v>
      </c>
      <c r="DN139" s="46">
        <v>0</v>
      </c>
      <c r="DO139" s="46">
        <v>0</v>
      </c>
      <c r="DP139" s="46">
        <v>0</v>
      </c>
      <c r="DQ139" s="46">
        <v>0</v>
      </c>
      <c r="DR139" s="98">
        <v>0</v>
      </c>
      <c r="DS139" s="98"/>
      <c r="DU139" s="46">
        <v>0</v>
      </c>
      <c r="DW139" s="46">
        <v>499</v>
      </c>
      <c r="DX139" s="46">
        <v>0</v>
      </c>
      <c r="DY139" s="46">
        <v>0</v>
      </c>
      <c r="DZ139" s="46">
        <v>0</v>
      </c>
      <c r="EA139" s="46">
        <v>499</v>
      </c>
      <c r="EB139" s="46">
        <v>0</v>
      </c>
      <c r="EC139" s="46">
        <v>0</v>
      </c>
      <c r="ED139" s="46">
        <v>0</v>
      </c>
      <c r="EG139" s="46">
        <v>0</v>
      </c>
      <c r="EI139" s="46">
        <v>340</v>
      </c>
      <c r="EJ139" s="46">
        <v>0</v>
      </c>
      <c r="EK139" s="46">
        <v>0</v>
      </c>
      <c r="EL139" s="46">
        <v>0</v>
      </c>
      <c r="EM139" s="46">
        <v>340</v>
      </c>
      <c r="EN139" s="46">
        <v>0</v>
      </c>
      <c r="EO139" s="46">
        <v>0</v>
      </c>
      <c r="EP139" s="46">
        <v>0</v>
      </c>
      <c r="ES139" s="46">
        <v>0</v>
      </c>
      <c r="EU139" s="46">
        <v>0</v>
      </c>
      <c r="EV139" s="46">
        <v>0</v>
      </c>
      <c r="EW139" s="46">
        <v>0</v>
      </c>
      <c r="EX139" s="46">
        <v>0</v>
      </c>
      <c r="EY139" s="46">
        <v>0</v>
      </c>
      <c r="EZ139" s="46">
        <v>0</v>
      </c>
      <c r="FE139" s="46">
        <v>0</v>
      </c>
      <c r="FG139" s="46">
        <v>0</v>
      </c>
      <c r="FH139" s="46">
        <v>0</v>
      </c>
      <c r="FI139" s="98">
        <v>0</v>
      </c>
      <c r="FJ139" s="98">
        <v>0</v>
      </c>
      <c r="FK139" s="46">
        <v>0</v>
      </c>
      <c r="FL139" s="46">
        <v>0</v>
      </c>
      <c r="FQ139" s="46">
        <v>0</v>
      </c>
      <c r="FS139" s="46">
        <v>0</v>
      </c>
      <c r="FT139" s="46">
        <v>0</v>
      </c>
      <c r="FU139" s="46">
        <v>0</v>
      </c>
      <c r="FV139" s="46">
        <v>0</v>
      </c>
      <c r="FW139" s="46">
        <v>0</v>
      </c>
      <c r="FX139" s="46">
        <v>0</v>
      </c>
      <c r="GC139" s="46">
        <v>0</v>
      </c>
      <c r="GE139" s="46">
        <v>0</v>
      </c>
      <c r="GF139" s="46">
        <v>0</v>
      </c>
      <c r="GG139" s="46">
        <v>0</v>
      </c>
      <c r="GH139" s="46">
        <v>0</v>
      </c>
      <c r="GI139" s="46">
        <v>0</v>
      </c>
      <c r="GJ139" s="46">
        <v>0</v>
      </c>
      <c r="GO139" s="46">
        <v>0</v>
      </c>
      <c r="GP139" s="46">
        <v>0</v>
      </c>
      <c r="GQ139" s="46">
        <v>0</v>
      </c>
      <c r="GR139" s="46">
        <v>0</v>
      </c>
      <c r="GS139" s="46">
        <v>0</v>
      </c>
      <c r="GT139" s="46">
        <v>0</v>
      </c>
      <c r="GU139" s="46">
        <v>0</v>
      </c>
      <c r="GV139" s="46">
        <v>0</v>
      </c>
      <c r="GW139" s="46">
        <v>0</v>
      </c>
      <c r="GX139" s="46">
        <v>0</v>
      </c>
      <c r="GY139" s="46">
        <v>0</v>
      </c>
      <c r="HA139" s="46">
        <v>0</v>
      </c>
      <c r="HB139" s="46">
        <v>0</v>
      </c>
      <c r="HC139" s="46">
        <v>0</v>
      </c>
      <c r="HD139" s="46">
        <v>0</v>
      </c>
      <c r="HE139" s="46">
        <v>0</v>
      </c>
      <c r="HI139" s="46">
        <v>0</v>
      </c>
      <c r="HJ139" s="46">
        <v>0</v>
      </c>
      <c r="HK139" s="46">
        <v>0</v>
      </c>
      <c r="HL139" s="46">
        <v>0</v>
      </c>
      <c r="HM139" s="46">
        <v>2468</v>
      </c>
      <c r="HN139" s="46">
        <v>0</v>
      </c>
      <c r="HO139" s="46">
        <v>0</v>
      </c>
      <c r="HP139" s="46">
        <v>0</v>
      </c>
      <c r="HQ139" s="46">
        <v>2468</v>
      </c>
      <c r="HR139" s="46">
        <v>0</v>
      </c>
      <c r="HS139" s="46">
        <v>0</v>
      </c>
      <c r="HT139" s="46">
        <v>-2468</v>
      </c>
      <c r="HU139" s="46">
        <v>-56.519083969465655</v>
      </c>
      <c r="HY139" s="46">
        <v>0</v>
      </c>
      <c r="HZ139" s="46">
        <v>0</v>
      </c>
      <c r="IA139" s="46">
        <v>0</v>
      </c>
      <c r="IB139" s="46">
        <v>0</v>
      </c>
      <c r="IC139" s="46">
        <v>1127</v>
      </c>
      <c r="ID139" s="46">
        <v>183</v>
      </c>
      <c r="IE139" s="46">
        <v>0</v>
      </c>
      <c r="IF139" s="46">
        <v>0</v>
      </c>
      <c r="IG139" s="46">
        <v>1310</v>
      </c>
      <c r="IH139" s="46">
        <v>0</v>
      </c>
      <c r="II139" s="46">
        <v>-2468</v>
      </c>
      <c r="IJ139" s="46">
        <v>-3778</v>
      </c>
      <c r="IK139" s="46">
        <v>-86.519083969465655</v>
      </c>
      <c r="IO139" s="46">
        <v>0</v>
      </c>
      <c r="IP139" s="46">
        <v>0</v>
      </c>
      <c r="IQ139" s="46">
        <v>0</v>
      </c>
      <c r="IR139" s="46">
        <v>0</v>
      </c>
      <c r="IS139" s="46">
        <v>0</v>
      </c>
      <c r="IT139" s="46">
        <v>0</v>
      </c>
      <c r="IU139" s="46">
        <v>0</v>
      </c>
      <c r="IV139" s="46">
        <v>0</v>
      </c>
      <c r="IW139" s="46">
        <v>0</v>
      </c>
      <c r="IY139" s="46">
        <v>-3778</v>
      </c>
      <c r="IZ139" s="46">
        <v>-3778</v>
      </c>
      <c r="JA139" s="46">
        <v>0</v>
      </c>
      <c r="JD139" s="46">
        <v>0</v>
      </c>
      <c r="JE139" s="46">
        <v>0</v>
      </c>
      <c r="JF139" s="46">
        <v>0</v>
      </c>
      <c r="JG139" s="46">
        <v>0</v>
      </c>
      <c r="JH139" s="46">
        <v>0</v>
      </c>
      <c r="JI139" s="46">
        <v>0</v>
      </c>
      <c r="JK139" s="46">
        <v>0</v>
      </c>
      <c r="JL139" s="46">
        <v>0</v>
      </c>
      <c r="JN139" s="46">
        <v>-3778</v>
      </c>
      <c r="JO139" s="46">
        <v>-3778</v>
      </c>
      <c r="JP139" s="46">
        <v>0</v>
      </c>
      <c r="JS139" s="46">
        <v>0</v>
      </c>
      <c r="JT139" s="46">
        <v>0</v>
      </c>
      <c r="JU139" s="46">
        <v>0</v>
      </c>
      <c r="JV139" s="46">
        <v>0</v>
      </c>
      <c r="JW139" s="46">
        <v>0</v>
      </c>
      <c r="KA139" s="46">
        <v>0</v>
      </c>
      <c r="KC139" s="46">
        <v>-3778</v>
      </c>
      <c r="KD139" s="46">
        <v>-3778</v>
      </c>
      <c r="KE139" s="46">
        <v>0</v>
      </c>
      <c r="KH139" s="46">
        <v>0</v>
      </c>
      <c r="KI139" s="46">
        <v>0</v>
      </c>
      <c r="KJ139" s="46">
        <v>0</v>
      </c>
      <c r="KK139" s="46">
        <v>0</v>
      </c>
      <c r="KL139" s="46">
        <v>0</v>
      </c>
      <c r="KP139" s="46">
        <v>0</v>
      </c>
      <c r="KR139" s="46">
        <v>-3778</v>
      </c>
      <c r="KS139" s="46">
        <v>-3778</v>
      </c>
      <c r="KT139" s="46">
        <v>0</v>
      </c>
      <c r="KW139" s="46">
        <v>0</v>
      </c>
      <c r="KX139" s="46">
        <v>0</v>
      </c>
      <c r="KY139" s="46">
        <v>0</v>
      </c>
      <c r="KZ139" s="46">
        <v>0</v>
      </c>
      <c r="LA139" s="46">
        <v>0</v>
      </c>
      <c r="LE139" s="46">
        <v>0</v>
      </c>
      <c r="LG139" s="46">
        <v>-3778</v>
      </c>
      <c r="LH139" s="46">
        <v>-3778</v>
      </c>
      <c r="LI139" s="46">
        <v>0</v>
      </c>
      <c r="LL139" s="46">
        <v>0</v>
      </c>
      <c r="LM139" s="46">
        <v>2468</v>
      </c>
      <c r="LN139" s="46">
        <v>1310</v>
      </c>
      <c r="LO139" s="46">
        <v>0</v>
      </c>
      <c r="LP139" s="46">
        <v>0</v>
      </c>
      <c r="LQ139" s="46">
        <v>0</v>
      </c>
      <c r="LR139" s="46">
        <v>0</v>
      </c>
      <c r="LS139" s="46">
        <v>0</v>
      </c>
      <c r="LT139" s="46">
        <v>3778</v>
      </c>
      <c r="LV139" s="46" t="s">
        <v>344</v>
      </c>
    </row>
    <row r="140" spans="1:334">
      <c r="C140" s="46" t="s">
        <v>91</v>
      </c>
      <c r="D140" s="98">
        <v>98186</v>
      </c>
      <c r="E140" s="98">
        <v>0</v>
      </c>
      <c r="F140" s="98">
        <v>0</v>
      </c>
      <c r="G140" s="98">
        <v>32255.179836536772</v>
      </c>
      <c r="H140" s="98">
        <v>16753.799731241801</v>
      </c>
      <c r="I140" s="98">
        <v>8095.3801052949721</v>
      </c>
      <c r="J140" s="98">
        <v>486</v>
      </c>
      <c r="K140" s="98">
        <v>6900</v>
      </c>
      <c r="L140" s="98">
        <v>0</v>
      </c>
      <c r="M140" s="98">
        <v>0</v>
      </c>
      <c r="N140" s="98">
        <v>20</v>
      </c>
      <c r="O140" s="98">
        <v>0</v>
      </c>
      <c r="P140" s="98">
        <v>0</v>
      </c>
      <c r="Q140" s="98">
        <v>0</v>
      </c>
      <c r="R140" s="98">
        <v>0</v>
      </c>
      <c r="S140" s="98">
        <v>31434.453969709597</v>
      </c>
      <c r="T140" s="98">
        <v>17850.778167703356</v>
      </c>
      <c r="U140" s="98">
        <v>6739.6758020062407</v>
      </c>
      <c r="V140" s="98">
        <v>5994</v>
      </c>
      <c r="W140" s="98">
        <v>600</v>
      </c>
      <c r="X140" s="98">
        <v>249.99999999999997</v>
      </c>
      <c r="Y140" s="98">
        <v>0</v>
      </c>
      <c r="Z140" s="98">
        <v>0</v>
      </c>
      <c r="AA140" s="98">
        <v>0</v>
      </c>
      <c r="AB140" s="98">
        <v>0</v>
      </c>
      <c r="AC140" s="98">
        <v>76570.71428571429</v>
      </c>
      <c r="AD140" s="98">
        <v>0</v>
      </c>
      <c r="AE140" s="98">
        <v>32333.369964013142</v>
      </c>
      <c r="AF140" s="98">
        <v>21225.792948990842</v>
      </c>
      <c r="AG140" s="98">
        <v>4999.5770150223007</v>
      </c>
      <c r="AH140" s="98">
        <v>1458</v>
      </c>
      <c r="AI140" s="98">
        <v>4650</v>
      </c>
      <c r="AJ140" s="98">
        <v>0</v>
      </c>
      <c r="AK140" s="98">
        <v>0</v>
      </c>
      <c r="AL140" s="98">
        <v>0</v>
      </c>
      <c r="AM140" s="98">
        <v>0</v>
      </c>
      <c r="AN140" s="98">
        <v>0</v>
      </c>
      <c r="AO140" s="98">
        <v>0</v>
      </c>
      <c r="AP140" s="98">
        <v>0</v>
      </c>
      <c r="AQ140" s="98">
        <v>31372.51898884412</v>
      </c>
      <c r="AR140" s="98">
        <v>20518.435244500968</v>
      </c>
      <c r="AS140" s="98">
        <v>2875.0837443431524</v>
      </c>
      <c r="AT140" s="98">
        <v>1296</v>
      </c>
      <c r="AU140" s="98">
        <v>6500</v>
      </c>
      <c r="AV140" s="98">
        <v>183</v>
      </c>
      <c r="AW140" s="98">
        <v>0</v>
      </c>
      <c r="AX140" s="98">
        <v>0</v>
      </c>
      <c r="AY140" s="98">
        <v>0</v>
      </c>
      <c r="AZ140" s="98">
        <v>0</v>
      </c>
      <c r="BA140" s="98">
        <v>0</v>
      </c>
      <c r="BB140" s="98">
        <v>0</v>
      </c>
      <c r="BC140" s="98">
        <v>38192.897862728583</v>
      </c>
      <c r="BD140" s="98">
        <v>20749.825158016316</v>
      </c>
      <c r="BE140" s="98">
        <v>6818.0727047122673</v>
      </c>
      <c r="BF140" s="98">
        <v>1625</v>
      </c>
      <c r="BG140" s="98">
        <v>9000</v>
      </c>
      <c r="BH140" s="98">
        <v>0</v>
      </c>
      <c r="BI140" s="98">
        <v>0</v>
      </c>
      <c r="BJ140" s="98">
        <v>0</v>
      </c>
      <c r="BK140" s="98">
        <v>0</v>
      </c>
      <c r="BL140" s="98">
        <v>0</v>
      </c>
      <c r="BM140" s="46">
        <v>0</v>
      </c>
      <c r="BN140" s="46">
        <v>0</v>
      </c>
      <c r="BO140" s="98">
        <v>30594.755189895983</v>
      </c>
      <c r="BP140" s="98">
        <v>16085.838162583863</v>
      </c>
      <c r="BQ140" s="98">
        <v>4181.9170273121208</v>
      </c>
      <c r="BR140" s="46">
        <v>1625</v>
      </c>
      <c r="BS140" s="46">
        <v>8702</v>
      </c>
      <c r="BT140" s="46">
        <v>0</v>
      </c>
      <c r="BU140" s="46">
        <v>0</v>
      </c>
      <c r="BV140" s="46">
        <v>0</v>
      </c>
      <c r="BW140" s="46">
        <v>0</v>
      </c>
      <c r="BX140" s="46">
        <v>0</v>
      </c>
      <c r="BY140" s="46">
        <v>0</v>
      </c>
      <c r="BZ140" s="46">
        <v>0</v>
      </c>
      <c r="CA140" s="98">
        <v>27298.967146060208</v>
      </c>
      <c r="CB140" s="98">
        <v>14703.304683301503</v>
      </c>
      <c r="CC140" s="98">
        <v>4520.6624627587044</v>
      </c>
      <c r="CD140" s="46">
        <v>1625</v>
      </c>
      <c r="CE140" s="46">
        <v>6450</v>
      </c>
      <c r="CF140" s="46">
        <v>0</v>
      </c>
      <c r="CG140" s="46">
        <v>0</v>
      </c>
      <c r="CH140" s="46">
        <v>0</v>
      </c>
      <c r="CI140" s="46">
        <v>0</v>
      </c>
      <c r="CJ140" s="46">
        <v>0</v>
      </c>
      <c r="CK140" s="46">
        <v>0</v>
      </c>
      <c r="CL140" s="46">
        <v>0</v>
      </c>
      <c r="CM140" s="98">
        <v>26500.82191601074</v>
      </c>
      <c r="CN140" s="98">
        <v>15356.35103387076</v>
      </c>
      <c r="CO140" s="98">
        <v>2803.4708821399822</v>
      </c>
      <c r="CP140" s="46">
        <v>1625</v>
      </c>
      <c r="CQ140" s="46">
        <v>6716</v>
      </c>
      <c r="CR140" s="46">
        <v>0</v>
      </c>
      <c r="CS140" s="46">
        <v>0</v>
      </c>
      <c r="CT140" s="46">
        <v>0</v>
      </c>
      <c r="CU140" s="46">
        <v>0</v>
      </c>
      <c r="CV140" s="46">
        <v>0</v>
      </c>
      <c r="CW140" s="46">
        <v>97357.142857142841</v>
      </c>
      <c r="CX140" s="46">
        <v>0</v>
      </c>
      <c r="CY140" s="98">
        <v>27522.251285202386</v>
      </c>
      <c r="CZ140" s="98">
        <v>17246.951285202384</v>
      </c>
      <c r="DA140" s="98">
        <v>6779.3</v>
      </c>
      <c r="DB140" s="46">
        <v>2625</v>
      </c>
      <c r="DC140" s="46">
        <v>688</v>
      </c>
      <c r="DD140" s="46">
        <v>183</v>
      </c>
      <c r="DE140" s="46">
        <v>0</v>
      </c>
      <c r="DF140" s="46">
        <v>0</v>
      </c>
      <c r="DG140" s="46">
        <v>0</v>
      </c>
      <c r="DH140" s="46">
        <v>0</v>
      </c>
      <c r="DI140" s="98">
        <v>0</v>
      </c>
      <c r="DJ140" s="98">
        <v>0</v>
      </c>
      <c r="DK140" s="98">
        <v>23488.351285202385</v>
      </c>
      <c r="DL140" s="46">
        <v>16590.951285202384</v>
      </c>
      <c r="DM140" s="46">
        <v>4272.3999999999996</v>
      </c>
      <c r="DN140" s="46">
        <v>2625</v>
      </c>
      <c r="DO140" s="46">
        <v>0</v>
      </c>
      <c r="DP140" s="46">
        <v>0</v>
      </c>
      <c r="DQ140" s="46">
        <v>0</v>
      </c>
      <c r="DR140" s="98">
        <v>0</v>
      </c>
      <c r="DS140" s="98">
        <v>0</v>
      </c>
      <c r="DT140" s="46">
        <v>0</v>
      </c>
      <c r="DU140" s="46">
        <v>0</v>
      </c>
      <c r="DV140" s="46">
        <v>0</v>
      </c>
      <c r="DW140" s="46">
        <v>29105.202570404766</v>
      </c>
      <c r="DX140" s="46">
        <v>16685.902570404767</v>
      </c>
      <c r="DY140" s="46">
        <v>4995.3</v>
      </c>
      <c r="DZ140" s="46">
        <v>2625</v>
      </c>
      <c r="EA140" s="46">
        <v>4799</v>
      </c>
      <c r="EB140" s="46">
        <v>0</v>
      </c>
      <c r="EC140" s="46">
        <v>0</v>
      </c>
      <c r="ED140" s="46">
        <v>0</v>
      </c>
      <c r="EE140" s="46">
        <v>0</v>
      </c>
      <c r="EF140" s="46">
        <v>0</v>
      </c>
      <c r="EG140" s="46">
        <v>0</v>
      </c>
      <c r="EH140" s="46">
        <v>0</v>
      </c>
      <c r="EI140" s="46">
        <v>20758.951285202384</v>
      </c>
      <c r="EJ140" s="46">
        <v>12441.951285202384</v>
      </c>
      <c r="EK140" s="46">
        <v>3201.9999999999995</v>
      </c>
      <c r="EL140" s="46">
        <v>2625</v>
      </c>
      <c r="EM140" s="46">
        <v>2490</v>
      </c>
      <c r="EN140" s="46">
        <v>0</v>
      </c>
      <c r="EO140" s="46">
        <v>0</v>
      </c>
      <c r="EP140" s="46">
        <v>0</v>
      </c>
      <c r="EQ140" s="46">
        <v>0</v>
      </c>
      <c r="ER140" s="46">
        <v>0</v>
      </c>
      <c r="ES140" s="46">
        <v>0</v>
      </c>
      <c r="ET140" s="46">
        <v>0</v>
      </c>
      <c r="EU140" s="46">
        <v>28616.75</v>
      </c>
      <c r="EV140" s="46">
        <v>18129</v>
      </c>
      <c r="EW140" s="46">
        <v>3392.75</v>
      </c>
      <c r="EX140" s="46">
        <v>2592.25</v>
      </c>
      <c r="EY140" s="46">
        <v>4502.75</v>
      </c>
      <c r="EZ140" s="46">
        <v>0</v>
      </c>
      <c r="FA140" s="46">
        <v>0</v>
      </c>
      <c r="FB140" s="46">
        <v>0</v>
      </c>
      <c r="FC140" s="46">
        <v>0</v>
      </c>
      <c r="FD140" s="46">
        <v>0</v>
      </c>
      <c r="FE140" s="46">
        <v>0</v>
      </c>
      <c r="FF140" s="46">
        <v>0</v>
      </c>
      <c r="FG140" s="46">
        <v>28616.75</v>
      </c>
      <c r="FH140" s="46">
        <v>18129</v>
      </c>
      <c r="FI140" s="98">
        <v>3392.75</v>
      </c>
      <c r="FJ140" s="98">
        <v>2592.25</v>
      </c>
      <c r="FK140" s="46">
        <v>4502.75</v>
      </c>
      <c r="FL140" s="46">
        <v>0</v>
      </c>
      <c r="FM140" s="46">
        <v>0</v>
      </c>
      <c r="FN140" s="46">
        <v>0</v>
      </c>
      <c r="FO140" s="46">
        <v>0</v>
      </c>
      <c r="FP140" s="46">
        <v>0</v>
      </c>
      <c r="FQ140" s="46">
        <v>0</v>
      </c>
      <c r="FR140" s="46">
        <v>0</v>
      </c>
      <c r="FS140" s="46">
        <v>28616.75</v>
      </c>
      <c r="FT140" s="46">
        <v>18129</v>
      </c>
      <c r="FU140" s="46">
        <v>3392.75</v>
      </c>
      <c r="FV140" s="46">
        <v>2592.25</v>
      </c>
      <c r="FW140" s="46">
        <v>4502.75</v>
      </c>
      <c r="FX140" s="46">
        <v>0</v>
      </c>
      <c r="FY140" s="46">
        <v>0</v>
      </c>
      <c r="FZ140" s="46">
        <v>0</v>
      </c>
      <c r="GA140" s="46">
        <v>0</v>
      </c>
      <c r="GB140" s="46">
        <v>0</v>
      </c>
      <c r="GC140" s="46">
        <v>0</v>
      </c>
      <c r="GD140" s="46">
        <v>0</v>
      </c>
      <c r="GE140" s="46">
        <v>28616.75</v>
      </c>
      <c r="GF140" s="46">
        <v>18129</v>
      </c>
      <c r="GG140" s="46">
        <v>3392.75</v>
      </c>
      <c r="GH140" s="46">
        <v>2592.25</v>
      </c>
      <c r="GI140" s="46">
        <v>4502.75</v>
      </c>
      <c r="GJ140" s="46">
        <v>0</v>
      </c>
      <c r="GK140" s="46">
        <v>0</v>
      </c>
      <c r="GL140" s="46">
        <v>0</v>
      </c>
      <c r="GM140" s="46">
        <v>0</v>
      </c>
      <c r="GO140" s="46">
        <v>99058.522759103624</v>
      </c>
      <c r="GP140" s="46">
        <v>76348.806092436978</v>
      </c>
      <c r="GQ140" s="46">
        <v>22709.716666666664</v>
      </c>
      <c r="GR140" s="46">
        <v>9234</v>
      </c>
      <c r="GS140" s="46">
        <v>18650</v>
      </c>
      <c r="GT140" s="46">
        <v>433</v>
      </c>
      <c r="GU140" s="46">
        <v>0</v>
      </c>
      <c r="GV140" s="46">
        <v>20</v>
      </c>
      <c r="GW140" s="46">
        <v>127395.52275910362</v>
      </c>
      <c r="GX140" s="46">
        <v>0</v>
      </c>
      <c r="GY140" s="46">
        <v>0</v>
      </c>
      <c r="GZ140" s="46">
        <v>0</v>
      </c>
      <c r="HA140" s="46">
        <v>98186</v>
      </c>
      <c r="HB140" s="46">
        <v>76570.71428571429</v>
      </c>
      <c r="HC140" s="46">
        <v>174756.71428571429</v>
      </c>
      <c r="HD140" s="46">
        <v>47361.191526610666</v>
      </c>
      <c r="HE140" s="46">
        <v>11.590385779229774</v>
      </c>
      <c r="HI140" s="46">
        <v>85219.442114695514</v>
      </c>
      <c r="HJ140" s="46">
        <v>66895.319037772439</v>
      </c>
      <c r="HK140" s="46">
        <v>18324.123076923075</v>
      </c>
      <c r="HL140" s="46">
        <v>6500</v>
      </c>
      <c r="HM140" s="46">
        <v>30868</v>
      </c>
      <c r="HN140" s="46">
        <v>0</v>
      </c>
      <c r="HO140" s="46">
        <v>0</v>
      </c>
      <c r="HP140" s="46">
        <v>0</v>
      </c>
      <c r="HQ140" s="46">
        <v>122587.44211469551</v>
      </c>
      <c r="HR140" s="46">
        <v>125000</v>
      </c>
      <c r="HS140" s="46">
        <v>172361.19152661067</v>
      </c>
      <c r="HT140" s="46">
        <v>49773.749411915152</v>
      </c>
      <c r="HU140" s="46">
        <v>14.802637798215388</v>
      </c>
      <c r="HY140" s="46">
        <v>82214.756426011911</v>
      </c>
      <c r="HZ140" s="46">
        <v>62965.756426011918</v>
      </c>
      <c r="IA140" s="46">
        <v>19249</v>
      </c>
      <c r="IB140" s="46">
        <v>10500</v>
      </c>
      <c r="IC140" s="46">
        <v>7977</v>
      </c>
      <c r="ID140" s="46">
        <v>183</v>
      </c>
      <c r="IE140" s="46">
        <v>0</v>
      </c>
      <c r="IF140" s="46">
        <v>0</v>
      </c>
      <c r="IG140" s="46">
        <v>100874.75642601191</v>
      </c>
      <c r="IH140" s="46">
        <v>97357.142857142841</v>
      </c>
      <c r="II140" s="46">
        <v>147130.89226905801</v>
      </c>
      <c r="IJ140" s="46">
        <v>46256.13584304609</v>
      </c>
      <c r="IK140" s="46">
        <v>13.756504842806736</v>
      </c>
      <c r="IO140" s="46">
        <v>86087</v>
      </c>
      <c r="IP140" s="46">
        <v>72516</v>
      </c>
      <c r="IQ140" s="46">
        <v>13571</v>
      </c>
      <c r="IR140" s="46">
        <v>10369</v>
      </c>
      <c r="IS140" s="46">
        <v>18011</v>
      </c>
      <c r="IT140" s="46">
        <v>0</v>
      </c>
      <c r="IU140" s="46">
        <v>0</v>
      </c>
      <c r="IV140" s="46">
        <v>0</v>
      </c>
      <c r="IW140" s="46">
        <v>114467</v>
      </c>
      <c r="IX140" s="46">
        <v>0</v>
      </c>
      <c r="IY140" s="46">
        <v>46256.13584304609</v>
      </c>
      <c r="IZ140" s="46">
        <v>-68210.864156953903</v>
      </c>
      <c r="JA140" s="46">
        <v>-17.876994458740221</v>
      </c>
      <c r="JD140" s="46">
        <v>87258</v>
      </c>
      <c r="JE140" s="46">
        <v>74160</v>
      </c>
      <c r="JF140" s="46">
        <v>13098</v>
      </c>
      <c r="JG140" s="46">
        <v>10678</v>
      </c>
      <c r="JH140" s="46">
        <v>20852</v>
      </c>
      <c r="JI140" s="46">
        <v>0</v>
      </c>
      <c r="JJ140" s="46">
        <v>0</v>
      </c>
      <c r="JK140" s="46">
        <v>0</v>
      </c>
      <c r="JL140" s="46">
        <v>118788</v>
      </c>
      <c r="JM140" s="46">
        <v>0</v>
      </c>
      <c r="JN140" s="46">
        <v>-68210.864156953903</v>
      </c>
      <c r="JO140" s="46">
        <v>-186998.8641569539</v>
      </c>
      <c r="JP140" s="46">
        <v>-47.226705767490124</v>
      </c>
      <c r="JS140" s="46">
        <v>80562</v>
      </c>
      <c r="JT140" s="46">
        <v>67621</v>
      </c>
      <c r="JU140" s="46">
        <v>12941</v>
      </c>
      <c r="JV140" s="46">
        <v>10309</v>
      </c>
      <c r="JW140" s="46">
        <v>20434</v>
      </c>
      <c r="JX140" s="46">
        <v>0</v>
      </c>
      <c r="JY140" s="46">
        <v>0</v>
      </c>
      <c r="JZ140" s="46">
        <v>0</v>
      </c>
      <c r="KA140" s="46">
        <v>111305</v>
      </c>
      <c r="KB140" s="46">
        <v>0</v>
      </c>
      <c r="KC140" s="46">
        <v>-186998.8641569539</v>
      </c>
      <c r="KD140" s="46">
        <v>-298303.86415695387</v>
      </c>
      <c r="KE140" s="46">
        <v>-80.401742282095299</v>
      </c>
      <c r="KH140" s="46">
        <v>0</v>
      </c>
      <c r="KI140" s="46">
        <v>0</v>
      </c>
      <c r="KJ140" s="46">
        <v>0</v>
      </c>
      <c r="KK140" s="46">
        <v>0</v>
      </c>
      <c r="KL140" s="46">
        <v>0</v>
      </c>
      <c r="KM140" s="46">
        <v>0</v>
      </c>
      <c r="KN140" s="46">
        <v>0</v>
      </c>
      <c r="KO140" s="46">
        <v>0</v>
      </c>
      <c r="KP140" s="46">
        <v>0</v>
      </c>
      <c r="KQ140" s="46">
        <v>0</v>
      </c>
      <c r="KR140" s="46">
        <v>-298303.86415695387</v>
      </c>
      <c r="KS140" s="46">
        <v>-298303.86415695387</v>
      </c>
      <c r="KT140" s="46">
        <v>0</v>
      </c>
      <c r="KW140" s="46">
        <v>0</v>
      </c>
      <c r="KX140" s="46">
        <v>0</v>
      </c>
      <c r="KY140" s="46">
        <v>0</v>
      </c>
      <c r="KZ140" s="46">
        <v>0</v>
      </c>
      <c r="LA140" s="46">
        <v>0</v>
      </c>
      <c r="LB140" s="46">
        <v>0</v>
      </c>
      <c r="LC140" s="46">
        <v>0</v>
      </c>
      <c r="LD140" s="46">
        <v>0</v>
      </c>
      <c r="LE140" s="46">
        <v>0</v>
      </c>
      <c r="LF140" s="46">
        <v>0</v>
      </c>
      <c r="LG140" s="46">
        <v>-298303.86415695387</v>
      </c>
      <c r="LH140" s="46">
        <v>-298303.86415695387</v>
      </c>
      <c r="LI140" s="46">
        <v>0</v>
      </c>
      <c r="LL140" s="46">
        <v>127395.52275910362</v>
      </c>
      <c r="LM140" s="46">
        <v>122587.44211469551</v>
      </c>
      <c r="LN140" s="46">
        <v>100874.75642601191</v>
      </c>
      <c r="LO140" s="46">
        <v>114467</v>
      </c>
      <c r="LP140" s="46">
        <v>118788</v>
      </c>
      <c r="LQ140" s="46">
        <v>111305</v>
      </c>
      <c r="LR140" s="46">
        <v>0</v>
      </c>
      <c r="LS140" s="46">
        <v>0</v>
      </c>
      <c r="LT140" s="46">
        <v>695417.72129981103</v>
      </c>
    </row>
    <row r="141" spans="1:334">
      <c r="A141" s="74">
        <v>310002000</v>
      </c>
      <c r="B141" s="97">
        <v>310002000</v>
      </c>
      <c r="C141" s="46" t="s">
        <v>62</v>
      </c>
      <c r="D141" s="98">
        <v>43858</v>
      </c>
      <c r="E141" s="98">
        <v>98214.285714285725</v>
      </c>
      <c r="F141" s="98"/>
      <c r="G141" s="98">
        <v>42004.177403010799</v>
      </c>
      <c r="H141" s="98">
        <v>25004.646733794736</v>
      </c>
      <c r="I141" s="98">
        <v>13165.530669216065</v>
      </c>
      <c r="J141" s="98">
        <v>3834</v>
      </c>
      <c r="K141" s="98">
        <v>0</v>
      </c>
      <c r="L141" s="98">
        <v>0</v>
      </c>
      <c r="M141" s="98">
        <v>0</v>
      </c>
      <c r="N141" s="98">
        <v>0</v>
      </c>
      <c r="O141" s="98"/>
      <c r="P141" s="98"/>
      <c r="Q141" s="98">
        <v>0</v>
      </c>
      <c r="R141" s="98"/>
      <c r="S141" s="98">
        <v>41124.213418868276</v>
      </c>
      <c r="T141" s="98">
        <v>27049.736707587203</v>
      </c>
      <c r="U141" s="98">
        <v>10524.476711281073</v>
      </c>
      <c r="V141" s="98">
        <v>3510</v>
      </c>
      <c r="W141" s="98">
        <v>0</v>
      </c>
      <c r="X141" s="98">
        <v>0</v>
      </c>
      <c r="Y141" s="98">
        <v>0</v>
      </c>
      <c r="Z141" s="98">
        <v>40</v>
      </c>
      <c r="AA141" s="98"/>
      <c r="AB141" s="98"/>
      <c r="AC141" s="98">
        <v>71428.571428571435</v>
      </c>
      <c r="AD141" s="98"/>
      <c r="AE141" s="98">
        <v>46824.435233500153</v>
      </c>
      <c r="AF141" s="98">
        <v>34731.562212467645</v>
      </c>
      <c r="AG141" s="98">
        <v>7556.8730210325066</v>
      </c>
      <c r="AH141" s="98">
        <v>4536</v>
      </c>
      <c r="AI141" s="98">
        <v>0</v>
      </c>
      <c r="AJ141" s="98">
        <v>0</v>
      </c>
      <c r="AK141" s="98">
        <v>0</v>
      </c>
      <c r="AL141" s="98">
        <v>0</v>
      </c>
      <c r="AM141" s="98"/>
      <c r="AN141" s="98"/>
      <c r="AO141" s="98">
        <v>0</v>
      </c>
      <c r="AP141" s="98"/>
      <c r="AQ141" s="98">
        <v>42444.773944620778</v>
      </c>
      <c r="AR141" s="98">
        <v>36346.054346150413</v>
      </c>
      <c r="AS141" s="98">
        <v>4262.719598470364</v>
      </c>
      <c r="AT141" s="98">
        <v>1836</v>
      </c>
      <c r="AU141" s="98">
        <v>0</v>
      </c>
      <c r="AV141" s="98">
        <v>0</v>
      </c>
      <c r="AW141" s="98">
        <v>0</v>
      </c>
      <c r="AX141" s="98">
        <v>0</v>
      </c>
      <c r="AY141" s="98"/>
      <c r="AZ141" s="98"/>
      <c r="BA141" s="98">
        <v>0</v>
      </c>
      <c r="BB141" s="98"/>
      <c r="BC141" s="98">
        <v>45897.319468811074</v>
      </c>
      <c r="BD141" s="98">
        <v>30517.141598857328</v>
      </c>
      <c r="BE141" s="98">
        <v>11360.177869953748</v>
      </c>
      <c r="BF141" s="98">
        <v>4000</v>
      </c>
      <c r="BG141" s="98">
        <v>0</v>
      </c>
      <c r="BH141" s="98">
        <v>0</v>
      </c>
      <c r="BI141" s="98">
        <v>0</v>
      </c>
      <c r="BJ141" s="98">
        <v>20</v>
      </c>
      <c r="BK141" s="98"/>
      <c r="BL141" s="98"/>
      <c r="BM141" s="46">
        <v>139285.71428571429</v>
      </c>
      <c r="BO141" s="98">
        <v>32638.865662662985</v>
      </c>
      <c r="BP141" s="98">
        <v>21674.027932634694</v>
      </c>
      <c r="BQ141" s="98">
        <v>6944.8377300282909</v>
      </c>
      <c r="BR141" s="46">
        <v>4000</v>
      </c>
      <c r="BS141" s="46">
        <v>0</v>
      </c>
      <c r="BT141" s="46">
        <v>0</v>
      </c>
      <c r="BU141" s="46">
        <v>0</v>
      </c>
      <c r="BV141" s="46">
        <v>20</v>
      </c>
      <c r="BY141" s="46">
        <v>0</v>
      </c>
      <c r="CA141" s="98">
        <v>23325.871841203501</v>
      </c>
      <c r="CB141" s="98">
        <v>12049.550009688839</v>
      </c>
      <c r="CC141" s="98">
        <v>7276.3218315146623</v>
      </c>
      <c r="CD141" s="46">
        <v>4000</v>
      </c>
      <c r="CE141" s="46">
        <v>0</v>
      </c>
      <c r="CF141" s="46">
        <v>0</v>
      </c>
      <c r="CG141" s="46">
        <v>0</v>
      </c>
      <c r="CH141" s="46">
        <v>0</v>
      </c>
      <c r="CK141" s="46">
        <v>0</v>
      </c>
      <c r="CM141" s="98">
        <v>29747.287297000134</v>
      </c>
      <c r="CN141" s="98">
        <v>21252.763190035294</v>
      </c>
      <c r="CO141" s="98">
        <v>4494.5241069648391</v>
      </c>
      <c r="CP141" s="46">
        <v>4000</v>
      </c>
      <c r="CQ141" s="46">
        <v>0</v>
      </c>
      <c r="CR141" s="46">
        <v>0</v>
      </c>
      <c r="CS141" s="46">
        <v>0</v>
      </c>
      <c r="CT141" s="46">
        <v>0</v>
      </c>
      <c r="CW141" s="46">
        <v>154428.57142857142</v>
      </c>
      <c r="CY141" s="98">
        <v>41471.772886046288</v>
      </c>
      <c r="CZ141" s="98">
        <v>24555.272886046288</v>
      </c>
      <c r="DA141" s="98">
        <v>11899</v>
      </c>
      <c r="DB141" s="46">
        <v>5000</v>
      </c>
      <c r="DC141" s="46">
        <v>0</v>
      </c>
      <c r="DD141" s="46">
        <v>0</v>
      </c>
      <c r="DE141" s="46">
        <v>0</v>
      </c>
      <c r="DF141" s="46">
        <v>17.5</v>
      </c>
      <c r="DI141" s="98">
        <v>0</v>
      </c>
      <c r="DJ141" s="98"/>
      <c r="DK141" s="98">
        <v>37672.972886046293</v>
      </c>
      <c r="DL141" s="46">
        <v>25265.272886046288</v>
      </c>
      <c r="DM141" s="46">
        <v>7390.2000000000007</v>
      </c>
      <c r="DN141" s="46">
        <v>5000</v>
      </c>
      <c r="DO141" s="46">
        <v>0</v>
      </c>
      <c r="DP141" s="46">
        <v>0</v>
      </c>
      <c r="DQ141" s="46">
        <v>0</v>
      </c>
      <c r="DR141" s="98">
        <v>17.5</v>
      </c>
      <c r="DS141" s="98"/>
      <c r="DU141" s="46">
        <v>0</v>
      </c>
      <c r="DW141" s="46">
        <v>38176.045772092577</v>
      </c>
      <c r="DX141" s="46">
        <v>25043.545772092573</v>
      </c>
      <c r="DY141" s="46">
        <v>8115</v>
      </c>
      <c r="DZ141" s="46">
        <v>5000</v>
      </c>
      <c r="EA141" s="46">
        <v>0</v>
      </c>
      <c r="EB141" s="46">
        <v>0</v>
      </c>
      <c r="EC141" s="46">
        <v>0</v>
      </c>
      <c r="ED141" s="46">
        <v>17.5</v>
      </c>
      <c r="EG141" s="46">
        <v>0</v>
      </c>
      <c r="EI141" s="46">
        <v>15789.572886046288</v>
      </c>
      <c r="EJ141" s="46">
        <v>5652.2728860462867</v>
      </c>
      <c r="EK141" s="46">
        <v>5119.8</v>
      </c>
      <c r="EL141" s="46">
        <v>5000</v>
      </c>
      <c r="EM141" s="46">
        <v>0</v>
      </c>
      <c r="EN141" s="46">
        <v>0</v>
      </c>
      <c r="EO141" s="46">
        <v>0</v>
      </c>
      <c r="EP141" s="46">
        <v>17.5</v>
      </c>
      <c r="ES141" s="46">
        <v>0</v>
      </c>
      <c r="EU141" s="46">
        <v>38762</v>
      </c>
      <c r="EV141" s="46">
        <v>24048.5</v>
      </c>
      <c r="EW141" s="46">
        <v>9834.5</v>
      </c>
      <c r="EX141" s="46">
        <v>4879</v>
      </c>
      <c r="EY141" s="46">
        <v>0</v>
      </c>
      <c r="EZ141" s="46">
        <v>0</v>
      </c>
      <c r="FE141" s="46">
        <v>0</v>
      </c>
      <c r="FG141" s="46">
        <v>38762</v>
      </c>
      <c r="FH141" s="46">
        <v>24048.5</v>
      </c>
      <c r="FI141" s="98">
        <v>9834.5</v>
      </c>
      <c r="FJ141" s="98">
        <v>4879</v>
      </c>
      <c r="FK141" s="46">
        <v>0</v>
      </c>
      <c r="FL141" s="46">
        <v>0</v>
      </c>
      <c r="FQ141" s="46">
        <v>0</v>
      </c>
      <c r="FS141" s="46">
        <v>38762</v>
      </c>
      <c r="FT141" s="46">
        <v>24048.5</v>
      </c>
      <c r="FU141" s="46">
        <v>9834.5</v>
      </c>
      <c r="FV141" s="46">
        <v>4879</v>
      </c>
      <c r="FW141" s="46">
        <v>0</v>
      </c>
      <c r="FX141" s="46">
        <v>0</v>
      </c>
      <c r="GC141" s="46">
        <v>0</v>
      </c>
      <c r="GE141" s="46">
        <v>38762</v>
      </c>
      <c r="GF141" s="46">
        <v>24048.5</v>
      </c>
      <c r="GG141" s="46">
        <v>9834.5</v>
      </c>
      <c r="GH141" s="46">
        <v>4879</v>
      </c>
      <c r="GI141" s="46">
        <v>0</v>
      </c>
      <c r="GJ141" s="46">
        <v>0</v>
      </c>
      <c r="GO141" s="46">
        <v>158641.60000000001</v>
      </c>
      <c r="GP141" s="46">
        <v>123132</v>
      </c>
      <c r="GQ141" s="46">
        <v>35509.600000000013</v>
      </c>
      <c r="GR141" s="46">
        <v>13716</v>
      </c>
      <c r="GS141" s="46">
        <v>0</v>
      </c>
      <c r="GT141" s="46">
        <v>0</v>
      </c>
      <c r="GU141" s="46">
        <v>0</v>
      </c>
      <c r="GV141" s="46">
        <v>40</v>
      </c>
      <c r="GW141" s="46">
        <v>172397.6</v>
      </c>
      <c r="GX141" s="46">
        <v>0</v>
      </c>
      <c r="GY141" s="46">
        <v>0</v>
      </c>
      <c r="HA141" s="46">
        <v>43858</v>
      </c>
      <c r="HB141" s="46">
        <v>169642.85714285716</v>
      </c>
      <c r="HC141" s="46">
        <v>213500.85714285716</v>
      </c>
      <c r="HD141" s="46">
        <v>41103.257142857154</v>
      </c>
      <c r="HE141" s="46">
        <v>9.3693781480971605</v>
      </c>
      <c r="HF141" s="46" t="s">
        <v>1224</v>
      </c>
      <c r="HG141" s="46">
        <v>45420</v>
      </c>
      <c r="HI141" s="46">
        <v>115569.34426967769</v>
      </c>
      <c r="HJ141" s="46">
        <v>85493.482731216151</v>
      </c>
      <c r="HK141" s="46">
        <v>30075.86153846154</v>
      </c>
      <c r="HL141" s="46">
        <v>16000</v>
      </c>
      <c r="HM141" s="46">
        <v>0</v>
      </c>
      <c r="HN141" s="46">
        <v>0</v>
      </c>
      <c r="HO141" s="46">
        <v>0</v>
      </c>
      <c r="HP141" s="46">
        <v>40</v>
      </c>
      <c r="HQ141" s="46">
        <v>131609.34426967771</v>
      </c>
      <c r="HR141" s="46">
        <v>139285.71428571429</v>
      </c>
      <c r="HS141" s="46">
        <v>180388.97142857144</v>
      </c>
      <c r="HT141" s="46">
        <v>48779.627158893738</v>
      </c>
      <c r="HU141" s="46">
        <v>10.993800678337363</v>
      </c>
      <c r="HV141" s="46">
        <v>45420</v>
      </c>
      <c r="HW141" s="46" t="s">
        <v>1225</v>
      </c>
      <c r="HY141" s="46">
        <v>113040.36443023144</v>
      </c>
      <c r="HZ141" s="46">
        <v>80516.364430231435</v>
      </c>
      <c r="IA141" s="46">
        <v>32524</v>
      </c>
      <c r="IB141" s="46">
        <v>20000</v>
      </c>
      <c r="IC141" s="46">
        <v>0</v>
      </c>
      <c r="ID141" s="46">
        <v>0</v>
      </c>
      <c r="IE141" s="46">
        <v>0</v>
      </c>
      <c r="IF141" s="46">
        <v>70</v>
      </c>
      <c r="IG141" s="46">
        <v>133110.36443023145</v>
      </c>
      <c r="IH141" s="46">
        <v>154428.57142857142</v>
      </c>
      <c r="II141" s="46">
        <v>203208.19858746516</v>
      </c>
      <c r="IJ141" s="46">
        <v>70097.834157233709</v>
      </c>
      <c r="IK141" s="46">
        <v>15.79843187807697</v>
      </c>
      <c r="IO141" s="46">
        <v>135532</v>
      </c>
      <c r="IP141" s="46">
        <v>96194</v>
      </c>
      <c r="IQ141" s="46">
        <v>39338</v>
      </c>
      <c r="IR141" s="46">
        <v>19516</v>
      </c>
      <c r="IS141" s="46">
        <v>0</v>
      </c>
      <c r="IT141" s="46">
        <v>0</v>
      </c>
      <c r="IU141" s="46">
        <v>0</v>
      </c>
      <c r="IV141" s="46">
        <v>0</v>
      </c>
      <c r="IW141" s="46">
        <v>155048</v>
      </c>
      <c r="IY141" s="46">
        <v>70097.834157233709</v>
      </c>
      <c r="IZ141" s="46">
        <v>-84950.165842766291</v>
      </c>
      <c r="JA141" s="46">
        <v>-16.436877452679099</v>
      </c>
      <c r="JD141" s="46">
        <v>126353</v>
      </c>
      <c r="JE141" s="46">
        <v>94982</v>
      </c>
      <c r="JF141" s="46">
        <v>31371</v>
      </c>
      <c r="JG141" s="46">
        <v>20102</v>
      </c>
      <c r="JH141" s="46">
        <v>0</v>
      </c>
      <c r="JI141" s="46" t="s">
        <v>1086</v>
      </c>
      <c r="JL141" s="46">
        <v>146455</v>
      </c>
      <c r="JN141" s="46">
        <v>-84950.165842766291</v>
      </c>
      <c r="JO141" s="46">
        <v>-231405.16584276629</v>
      </c>
      <c r="JP141" s="46">
        <v>-47.401283501983464</v>
      </c>
      <c r="JS141" s="46">
        <v>120932</v>
      </c>
      <c r="JT141" s="46">
        <v>89627</v>
      </c>
      <c r="JU141" s="46">
        <v>31305</v>
      </c>
      <c r="JV141" s="46">
        <v>19396</v>
      </c>
      <c r="JW141" s="46">
        <v>0</v>
      </c>
      <c r="KA141" s="46">
        <v>140328</v>
      </c>
      <c r="KC141" s="46">
        <v>-231405.16584276629</v>
      </c>
      <c r="KD141" s="46">
        <v>-371733.16584276629</v>
      </c>
      <c r="KE141" s="46">
        <v>-79.470917958518527</v>
      </c>
      <c r="KH141" s="46">
        <v>0</v>
      </c>
      <c r="KI141" s="46">
        <v>0</v>
      </c>
      <c r="KJ141" s="46">
        <v>0</v>
      </c>
      <c r="KK141" s="46">
        <v>0</v>
      </c>
      <c r="KL141" s="46">
        <v>0</v>
      </c>
      <c r="KP141" s="46">
        <v>0</v>
      </c>
      <c r="KR141" s="46">
        <v>-371733.16584276629</v>
      </c>
      <c r="KS141" s="46">
        <v>-371733.16584276629</v>
      </c>
      <c r="KT141" s="46">
        <v>0</v>
      </c>
      <c r="KW141" s="46">
        <v>0</v>
      </c>
      <c r="KX141" s="46">
        <v>0</v>
      </c>
      <c r="KY141" s="46">
        <v>0</v>
      </c>
      <c r="KZ141" s="46">
        <v>0</v>
      </c>
      <c r="LA141" s="46">
        <v>0</v>
      </c>
      <c r="LE141" s="46">
        <v>0</v>
      </c>
      <c r="LG141" s="46">
        <v>-371733.16584276629</v>
      </c>
      <c r="LH141" s="46">
        <v>-371733.16584276629</v>
      </c>
      <c r="LI141" s="46">
        <v>0</v>
      </c>
      <c r="LL141" s="46">
        <v>172397.6</v>
      </c>
      <c r="LM141" s="46">
        <v>131609.34426967771</v>
      </c>
      <c r="LN141" s="46">
        <v>133110.36443023145</v>
      </c>
      <c r="LO141" s="46">
        <v>155048</v>
      </c>
      <c r="LP141" s="46">
        <v>146455</v>
      </c>
      <c r="LQ141" s="46">
        <v>140328</v>
      </c>
      <c r="LR141" s="46">
        <v>0</v>
      </c>
      <c r="LS141" s="46">
        <v>0</v>
      </c>
      <c r="LT141" s="46">
        <v>878948.30869990913</v>
      </c>
      <c r="LV141" s="46" t="s">
        <v>344</v>
      </c>
    </row>
    <row r="142" spans="1:334">
      <c r="A142" s="74">
        <v>310002001</v>
      </c>
      <c r="B142" s="74">
        <v>310002001</v>
      </c>
      <c r="C142" s="46" t="s">
        <v>63</v>
      </c>
      <c r="D142" s="98">
        <v>12912</v>
      </c>
      <c r="E142" s="98">
        <v>26785.714285714286</v>
      </c>
      <c r="F142" s="98"/>
      <c r="G142" s="98">
        <v>11304.210798620323</v>
      </c>
      <c r="H142" s="98">
        <v>10224.210798620323</v>
      </c>
      <c r="I142" s="98">
        <v>0</v>
      </c>
      <c r="J142" s="98">
        <v>1080</v>
      </c>
      <c r="K142" s="98">
        <v>0</v>
      </c>
      <c r="L142" s="98">
        <v>0</v>
      </c>
      <c r="M142" s="98">
        <v>0</v>
      </c>
      <c r="N142" s="98">
        <v>0</v>
      </c>
      <c r="O142" s="98"/>
      <c r="P142" s="98"/>
      <c r="Q142" s="98">
        <v>0</v>
      </c>
      <c r="R142" s="98"/>
      <c r="S142" s="98">
        <v>11598.632357957773</v>
      </c>
      <c r="T142" s="98">
        <v>10302.632357957773</v>
      </c>
      <c r="U142" s="98">
        <v>0</v>
      </c>
      <c r="V142" s="98">
        <v>1296</v>
      </c>
      <c r="W142" s="98">
        <v>0</v>
      </c>
      <c r="X142" s="98">
        <v>0</v>
      </c>
      <c r="Y142" s="98">
        <v>0</v>
      </c>
      <c r="Z142" s="98">
        <v>0</v>
      </c>
      <c r="AA142" s="98"/>
      <c r="AB142" s="98"/>
      <c r="AC142" s="98">
        <v>13392.857142857143</v>
      </c>
      <c r="AD142" s="98"/>
      <c r="AE142" s="98">
        <v>8204.8556456809292</v>
      </c>
      <c r="AF142" s="98">
        <v>8204.8556456809292</v>
      </c>
      <c r="AG142" s="98">
        <v>0</v>
      </c>
      <c r="AH142" s="98">
        <v>0</v>
      </c>
      <c r="AI142" s="98">
        <v>0</v>
      </c>
      <c r="AJ142" s="98">
        <v>0</v>
      </c>
      <c r="AK142" s="98">
        <v>0</v>
      </c>
      <c r="AL142" s="98">
        <v>0</v>
      </c>
      <c r="AM142" s="98"/>
      <c r="AN142" s="98"/>
      <c r="AO142" s="98">
        <v>0</v>
      </c>
      <c r="AP142" s="98"/>
      <c r="AQ142" s="98">
        <v>8214.658340598111</v>
      </c>
      <c r="AR142" s="98">
        <v>8214.658340598111</v>
      </c>
      <c r="AS142" s="98">
        <v>0</v>
      </c>
      <c r="AT142" s="98">
        <v>0</v>
      </c>
      <c r="AU142" s="98">
        <v>0</v>
      </c>
      <c r="AV142" s="98">
        <v>0</v>
      </c>
      <c r="AW142" s="98">
        <v>0</v>
      </c>
      <c r="AX142" s="98">
        <v>0</v>
      </c>
      <c r="AY142" s="98"/>
      <c r="AZ142" s="98"/>
      <c r="BA142" s="98">
        <v>0</v>
      </c>
      <c r="BB142" s="98"/>
      <c r="BC142" s="98">
        <v>6771.5901112484553</v>
      </c>
      <c r="BD142" s="98">
        <v>6146.5901112484553</v>
      </c>
      <c r="BE142" s="98">
        <v>0</v>
      </c>
      <c r="BF142" s="98">
        <v>625</v>
      </c>
      <c r="BG142" s="98">
        <v>0</v>
      </c>
      <c r="BH142" s="98">
        <v>0</v>
      </c>
      <c r="BI142" s="98">
        <v>0</v>
      </c>
      <c r="BJ142" s="98">
        <v>0</v>
      </c>
      <c r="BK142" s="98"/>
      <c r="BL142" s="98"/>
      <c r="BM142" s="46">
        <v>35714.285714285717</v>
      </c>
      <c r="BO142" s="98">
        <v>15513.836015159131</v>
      </c>
      <c r="BP142" s="98">
        <v>14888.836015159131</v>
      </c>
      <c r="BQ142" s="98">
        <v>0</v>
      </c>
      <c r="BR142" s="46">
        <v>625</v>
      </c>
      <c r="BS142" s="46">
        <v>0</v>
      </c>
      <c r="BT142" s="46">
        <v>0</v>
      </c>
      <c r="BU142" s="46">
        <v>0</v>
      </c>
      <c r="BV142" s="46">
        <v>0</v>
      </c>
      <c r="BY142" s="46">
        <v>0</v>
      </c>
      <c r="CA142" s="98">
        <v>10583.054936904877</v>
      </c>
      <c r="CB142" s="98">
        <v>9958.0549369048767</v>
      </c>
      <c r="CC142" s="98">
        <v>0</v>
      </c>
      <c r="CD142" s="46">
        <v>625</v>
      </c>
      <c r="CE142" s="46">
        <v>0</v>
      </c>
      <c r="CF142" s="46">
        <v>0</v>
      </c>
      <c r="CG142" s="46">
        <v>0</v>
      </c>
      <c r="CH142" s="46">
        <v>0</v>
      </c>
      <c r="CK142" s="46">
        <v>0</v>
      </c>
      <c r="CM142" s="98">
        <v>8662.8486070172112</v>
      </c>
      <c r="CN142" s="98">
        <v>8037.8486070172112</v>
      </c>
      <c r="CO142" s="98">
        <v>0</v>
      </c>
      <c r="CP142" s="46">
        <v>625</v>
      </c>
      <c r="CQ142" s="46">
        <v>0</v>
      </c>
      <c r="CR142" s="46">
        <v>0</v>
      </c>
      <c r="CS142" s="46">
        <v>0</v>
      </c>
      <c r="CT142" s="46">
        <v>0</v>
      </c>
      <c r="CW142" s="46">
        <v>32857.142857142855</v>
      </c>
      <c r="CY142" s="98">
        <v>8031</v>
      </c>
      <c r="CZ142" s="98">
        <v>7406</v>
      </c>
      <c r="DA142" s="98">
        <v>0</v>
      </c>
      <c r="DB142" s="46">
        <v>625</v>
      </c>
      <c r="DC142" s="46">
        <v>0</v>
      </c>
      <c r="DD142" s="46">
        <v>0</v>
      </c>
      <c r="DE142" s="46">
        <v>0</v>
      </c>
      <c r="DF142" s="46">
        <v>0</v>
      </c>
      <c r="DI142" s="98">
        <v>0</v>
      </c>
      <c r="DJ142" s="98"/>
      <c r="DK142" s="98">
        <v>8100</v>
      </c>
      <c r="DL142" s="46">
        <v>7475</v>
      </c>
      <c r="DM142" s="46">
        <v>0</v>
      </c>
      <c r="DN142" s="46">
        <v>625</v>
      </c>
      <c r="DO142" s="46">
        <v>0</v>
      </c>
      <c r="DP142" s="46">
        <v>0</v>
      </c>
      <c r="DQ142" s="46">
        <v>0</v>
      </c>
      <c r="DR142" s="98">
        <v>0</v>
      </c>
      <c r="DS142" s="98"/>
      <c r="DU142" s="46">
        <v>0</v>
      </c>
      <c r="DW142" s="46">
        <v>6966</v>
      </c>
      <c r="DX142" s="46">
        <v>6341</v>
      </c>
      <c r="DY142" s="46">
        <v>0</v>
      </c>
      <c r="DZ142" s="46">
        <v>625</v>
      </c>
      <c r="EA142" s="46">
        <v>0</v>
      </c>
      <c r="EB142" s="46">
        <v>0</v>
      </c>
      <c r="EC142" s="46">
        <v>0</v>
      </c>
      <c r="ED142" s="46">
        <v>0</v>
      </c>
      <c r="EG142" s="46">
        <v>0</v>
      </c>
      <c r="EI142" s="46">
        <v>5981</v>
      </c>
      <c r="EJ142" s="46">
        <v>5356</v>
      </c>
      <c r="EK142" s="46">
        <v>0</v>
      </c>
      <c r="EL142" s="46">
        <v>625</v>
      </c>
      <c r="EM142" s="46">
        <v>0</v>
      </c>
      <c r="EN142" s="46">
        <v>0</v>
      </c>
      <c r="EO142" s="46">
        <v>0</v>
      </c>
      <c r="EP142" s="46">
        <v>0</v>
      </c>
      <c r="ES142" s="46">
        <v>0</v>
      </c>
      <c r="EU142" s="46">
        <v>6325.25</v>
      </c>
      <c r="EV142" s="46">
        <v>6325.25</v>
      </c>
      <c r="EW142" s="46">
        <v>0</v>
      </c>
      <c r="EX142" s="46">
        <v>0</v>
      </c>
      <c r="EY142" s="46">
        <v>0</v>
      </c>
      <c r="EZ142" s="46">
        <v>0</v>
      </c>
      <c r="FE142" s="46">
        <v>0</v>
      </c>
      <c r="FG142" s="46">
        <v>6325.25</v>
      </c>
      <c r="FH142" s="46">
        <v>6325.25</v>
      </c>
      <c r="FI142" s="98">
        <v>0</v>
      </c>
      <c r="FJ142" s="98">
        <v>0</v>
      </c>
      <c r="FK142" s="46">
        <v>0</v>
      </c>
      <c r="FL142" s="46">
        <v>0</v>
      </c>
      <c r="FQ142" s="46">
        <v>0</v>
      </c>
      <c r="FS142" s="46">
        <v>6325.25</v>
      </c>
      <c r="FT142" s="46">
        <v>6325.25</v>
      </c>
      <c r="FU142" s="46">
        <v>0</v>
      </c>
      <c r="FV142" s="46">
        <v>0</v>
      </c>
      <c r="FW142" s="46">
        <v>0</v>
      </c>
      <c r="FX142" s="46">
        <v>0</v>
      </c>
      <c r="GC142" s="46">
        <v>0</v>
      </c>
      <c r="GE142" s="46">
        <v>6325.25</v>
      </c>
      <c r="GF142" s="46">
        <v>6325.25</v>
      </c>
      <c r="GG142" s="46">
        <v>0</v>
      </c>
      <c r="GH142" s="46">
        <v>0</v>
      </c>
      <c r="GI142" s="46">
        <v>0</v>
      </c>
      <c r="GJ142" s="46">
        <v>0</v>
      </c>
      <c r="GO142" s="46">
        <v>36946.35714285713</v>
      </c>
      <c r="GP142" s="46">
        <v>36946.35714285713</v>
      </c>
      <c r="GQ142" s="46">
        <v>0</v>
      </c>
      <c r="GR142" s="46">
        <v>2376</v>
      </c>
      <c r="GS142" s="46">
        <v>0</v>
      </c>
      <c r="GT142" s="46">
        <v>0</v>
      </c>
      <c r="GU142" s="46">
        <v>0</v>
      </c>
      <c r="GV142" s="46">
        <v>0</v>
      </c>
      <c r="GW142" s="46">
        <v>39322.35714285713</v>
      </c>
      <c r="GX142" s="46">
        <v>0</v>
      </c>
      <c r="GY142" s="46">
        <v>0</v>
      </c>
      <c r="HA142" s="46">
        <v>12912</v>
      </c>
      <c r="HB142" s="46">
        <v>40178.571428571428</v>
      </c>
      <c r="HC142" s="46">
        <v>53090.571428571428</v>
      </c>
      <c r="HD142" s="46">
        <v>13768.214285714297</v>
      </c>
      <c r="HE142" s="46">
        <v>9.9454178773022193</v>
      </c>
      <c r="HI142" s="46">
        <v>39031.32967032968</v>
      </c>
      <c r="HJ142" s="46">
        <v>39031.32967032968</v>
      </c>
      <c r="HK142" s="46">
        <v>0</v>
      </c>
      <c r="HL142" s="46">
        <v>2500</v>
      </c>
      <c r="HM142" s="46">
        <v>0</v>
      </c>
      <c r="HN142" s="46">
        <v>0</v>
      </c>
      <c r="HO142" s="46">
        <v>0</v>
      </c>
      <c r="HP142" s="46">
        <v>0</v>
      </c>
      <c r="HQ142" s="46">
        <v>41531.32967032968</v>
      </c>
      <c r="HR142" s="46">
        <v>35714.285714285717</v>
      </c>
      <c r="HS142" s="46">
        <v>49482.500000000015</v>
      </c>
      <c r="HT142" s="46">
        <v>7951.1703296703345</v>
      </c>
      <c r="HU142" s="46">
        <v>8.2032846100182297</v>
      </c>
      <c r="HY142" s="46">
        <v>26578</v>
      </c>
      <c r="HZ142" s="46">
        <v>26578</v>
      </c>
      <c r="IA142" s="46">
        <v>0</v>
      </c>
      <c r="IB142" s="46">
        <v>2500</v>
      </c>
      <c r="IC142" s="46">
        <v>0</v>
      </c>
      <c r="ID142" s="46">
        <v>0</v>
      </c>
      <c r="IE142" s="46">
        <v>0</v>
      </c>
      <c r="IF142" s="46">
        <v>0</v>
      </c>
      <c r="IG142" s="46">
        <v>29078</v>
      </c>
      <c r="IH142" s="46">
        <v>32857.142857142855</v>
      </c>
      <c r="II142" s="46">
        <v>40808.31318681319</v>
      </c>
      <c r="IJ142" s="46">
        <v>11730.31318681319</v>
      </c>
      <c r="IK142" s="46">
        <v>12.10225584993451</v>
      </c>
      <c r="IO142" s="46">
        <v>25301</v>
      </c>
      <c r="IP142" s="46">
        <v>25301</v>
      </c>
      <c r="IQ142" s="46">
        <v>0</v>
      </c>
      <c r="IR142" s="46">
        <v>0</v>
      </c>
      <c r="IS142" s="46">
        <v>0</v>
      </c>
      <c r="IT142" s="46">
        <v>0</v>
      </c>
      <c r="IU142" s="46">
        <v>0</v>
      </c>
      <c r="IV142" s="46">
        <v>0</v>
      </c>
      <c r="IW142" s="46">
        <v>25301</v>
      </c>
      <c r="IY142" s="46">
        <v>11730.31318681319</v>
      </c>
      <c r="IZ142" s="46">
        <v>-13570.68681318681</v>
      </c>
      <c r="JA142" s="46">
        <v>-16.091087482534455</v>
      </c>
      <c r="JD142" s="46">
        <v>29308</v>
      </c>
      <c r="JE142" s="46">
        <v>29308</v>
      </c>
      <c r="JF142" s="46">
        <v>0</v>
      </c>
      <c r="JG142" s="46">
        <v>0</v>
      </c>
      <c r="JH142" s="46">
        <v>0</v>
      </c>
      <c r="JI142" s="46" t="s">
        <v>1086</v>
      </c>
      <c r="JK142" s="46">
        <v>0</v>
      </c>
      <c r="JL142" s="46">
        <v>29308</v>
      </c>
      <c r="JN142" s="46">
        <v>-13570.68681318681</v>
      </c>
      <c r="JO142" s="46">
        <v>-42878.68681318681</v>
      </c>
      <c r="JP142" s="46">
        <v>-43.891108379814533</v>
      </c>
      <c r="JS142" s="46">
        <v>23894</v>
      </c>
      <c r="JT142" s="46">
        <v>23894</v>
      </c>
      <c r="JU142" s="46">
        <v>0</v>
      </c>
      <c r="JV142" s="46">
        <v>0</v>
      </c>
      <c r="JW142" s="46">
        <v>0</v>
      </c>
      <c r="KA142" s="46">
        <v>23894</v>
      </c>
      <c r="KC142" s="46">
        <v>-42878.68681318681</v>
      </c>
      <c r="KD142" s="46">
        <v>-66772.68681318681</v>
      </c>
      <c r="KE142" s="46">
        <v>-83.836134778421538</v>
      </c>
      <c r="KH142" s="46">
        <v>0</v>
      </c>
      <c r="KI142" s="46">
        <v>0</v>
      </c>
      <c r="KJ142" s="46">
        <v>0</v>
      </c>
      <c r="KK142" s="46">
        <v>0</v>
      </c>
      <c r="KL142" s="46">
        <v>0</v>
      </c>
      <c r="KP142" s="46">
        <v>0</v>
      </c>
      <c r="KR142" s="46">
        <v>-66772.68681318681</v>
      </c>
      <c r="KS142" s="46">
        <v>-66772.68681318681</v>
      </c>
      <c r="KT142" s="46">
        <v>0</v>
      </c>
      <c r="KW142" s="46">
        <v>0</v>
      </c>
      <c r="KX142" s="46">
        <v>0</v>
      </c>
      <c r="KY142" s="46">
        <v>0</v>
      </c>
      <c r="KZ142" s="46">
        <v>0</v>
      </c>
      <c r="LA142" s="46">
        <v>0</v>
      </c>
      <c r="LE142" s="46">
        <v>0</v>
      </c>
      <c r="LG142" s="46">
        <v>-66772.68681318681</v>
      </c>
      <c r="LH142" s="46">
        <v>-66772.68681318681</v>
      </c>
      <c r="LI142" s="46">
        <v>0</v>
      </c>
      <c r="LL142" s="46">
        <v>39322.35714285713</v>
      </c>
      <c r="LM142" s="46">
        <v>41531.32967032968</v>
      </c>
      <c r="LN142" s="46">
        <v>29078</v>
      </c>
      <c r="LO142" s="46">
        <v>25301</v>
      </c>
      <c r="LP142" s="46">
        <v>29308</v>
      </c>
      <c r="LQ142" s="46">
        <v>23894</v>
      </c>
      <c r="LR142" s="46">
        <v>0</v>
      </c>
      <c r="LS142" s="46">
        <v>0</v>
      </c>
      <c r="LT142" s="46">
        <v>188434.6868131868</v>
      </c>
      <c r="LV142" s="46" t="s">
        <v>344</v>
      </c>
    </row>
    <row r="143" spans="1:334">
      <c r="A143" s="74">
        <v>310002553</v>
      </c>
      <c r="B143" s="74" t="s">
        <v>394</v>
      </c>
      <c r="C143" s="46" t="s">
        <v>395</v>
      </c>
      <c r="D143" s="98">
        <v>249</v>
      </c>
      <c r="E143" s="98">
        <v>0</v>
      </c>
      <c r="F143" s="98"/>
      <c r="G143" s="98">
        <v>450</v>
      </c>
      <c r="H143" s="98">
        <v>0</v>
      </c>
      <c r="I143" s="98">
        <v>0</v>
      </c>
      <c r="J143" s="98">
        <v>0</v>
      </c>
      <c r="K143" s="98">
        <v>450</v>
      </c>
      <c r="L143" s="98">
        <v>0</v>
      </c>
      <c r="M143" s="98">
        <v>0</v>
      </c>
      <c r="N143" s="98">
        <v>0</v>
      </c>
      <c r="O143" s="98"/>
      <c r="P143" s="98"/>
      <c r="Q143" s="98">
        <v>0</v>
      </c>
      <c r="R143" s="98"/>
      <c r="S143" s="98">
        <v>0</v>
      </c>
      <c r="T143" s="98">
        <v>0</v>
      </c>
      <c r="U143" s="98">
        <v>0</v>
      </c>
      <c r="V143" s="98">
        <v>0</v>
      </c>
      <c r="W143" s="98">
        <v>0</v>
      </c>
      <c r="X143" s="98">
        <v>0</v>
      </c>
      <c r="Y143" s="98">
        <v>0</v>
      </c>
      <c r="Z143" s="98">
        <v>0</v>
      </c>
      <c r="AA143" s="98"/>
      <c r="AB143" s="98"/>
      <c r="AC143" s="98">
        <v>0</v>
      </c>
      <c r="AD143" s="98"/>
      <c r="AE143" s="98">
        <v>0</v>
      </c>
      <c r="AF143" s="98">
        <v>0</v>
      </c>
      <c r="AG143" s="98">
        <v>0</v>
      </c>
      <c r="AH143" s="98">
        <v>0</v>
      </c>
      <c r="AI143" s="98">
        <v>0</v>
      </c>
      <c r="AJ143" s="98">
        <v>0</v>
      </c>
      <c r="AK143" s="98">
        <v>0</v>
      </c>
      <c r="AL143" s="98">
        <v>0</v>
      </c>
      <c r="AM143" s="98"/>
      <c r="AN143" s="98"/>
      <c r="AO143" s="98">
        <v>0</v>
      </c>
      <c r="AP143" s="98"/>
      <c r="AQ143" s="98">
        <v>0</v>
      </c>
      <c r="AR143" s="98">
        <v>0</v>
      </c>
      <c r="AS143" s="98">
        <v>0</v>
      </c>
      <c r="AT143" s="98">
        <v>0</v>
      </c>
      <c r="AU143" s="98">
        <v>0</v>
      </c>
      <c r="AV143" s="98">
        <v>0</v>
      </c>
      <c r="AW143" s="98">
        <v>0</v>
      </c>
      <c r="AX143" s="98">
        <v>0</v>
      </c>
      <c r="AY143" s="98"/>
      <c r="AZ143" s="98"/>
      <c r="BA143" s="98">
        <v>0</v>
      </c>
      <c r="BB143" s="98"/>
      <c r="BC143" s="98">
        <v>0</v>
      </c>
      <c r="BD143" s="98">
        <v>0</v>
      </c>
      <c r="BE143" s="98">
        <v>0</v>
      </c>
      <c r="BF143" s="98">
        <v>0</v>
      </c>
      <c r="BG143" s="98">
        <v>0</v>
      </c>
      <c r="BH143" s="98">
        <v>0</v>
      </c>
      <c r="BI143" s="98">
        <v>0</v>
      </c>
      <c r="BJ143" s="98">
        <v>0</v>
      </c>
      <c r="BK143" s="98"/>
      <c r="BL143" s="98"/>
      <c r="BM143" s="46">
        <v>0</v>
      </c>
      <c r="BO143" s="98">
        <v>0</v>
      </c>
      <c r="BP143" s="98">
        <v>0</v>
      </c>
      <c r="BQ143" s="98">
        <v>0</v>
      </c>
      <c r="BR143" s="46">
        <v>0</v>
      </c>
      <c r="BS143" s="46">
        <v>0</v>
      </c>
      <c r="BT143" s="46">
        <v>0</v>
      </c>
      <c r="BU143" s="46">
        <v>0</v>
      </c>
      <c r="BV143" s="46">
        <v>0</v>
      </c>
      <c r="BY143" s="46">
        <v>0</v>
      </c>
      <c r="CA143" s="98">
        <v>0</v>
      </c>
      <c r="CB143" s="98">
        <v>0</v>
      </c>
      <c r="CC143" s="98">
        <v>0</v>
      </c>
      <c r="CD143" s="46">
        <v>0</v>
      </c>
      <c r="CE143" s="46">
        <v>0</v>
      </c>
      <c r="CF143" s="46">
        <v>0</v>
      </c>
      <c r="CG143" s="46">
        <v>0</v>
      </c>
      <c r="CH143" s="46">
        <v>0</v>
      </c>
      <c r="CK143" s="46">
        <v>0</v>
      </c>
      <c r="CM143" s="98">
        <v>0</v>
      </c>
      <c r="CN143" s="98">
        <v>0</v>
      </c>
      <c r="CO143" s="98">
        <v>0</v>
      </c>
      <c r="CP143" s="46">
        <v>0</v>
      </c>
      <c r="CQ143" s="46">
        <v>0</v>
      </c>
      <c r="CR143" s="46">
        <v>0</v>
      </c>
      <c r="CS143" s="46">
        <v>0</v>
      </c>
      <c r="CT143" s="46">
        <v>0</v>
      </c>
      <c r="CW143" s="46">
        <v>0</v>
      </c>
      <c r="CY143" s="98">
        <v>0</v>
      </c>
      <c r="CZ143" s="98">
        <v>0</v>
      </c>
      <c r="DA143" s="98">
        <v>0</v>
      </c>
      <c r="DB143" s="46">
        <v>0</v>
      </c>
      <c r="DC143" s="46">
        <v>0</v>
      </c>
      <c r="DD143" s="46">
        <v>0</v>
      </c>
      <c r="DE143" s="46">
        <v>0</v>
      </c>
      <c r="DF143" s="46">
        <v>0</v>
      </c>
      <c r="DI143" s="98">
        <v>0</v>
      </c>
      <c r="DJ143" s="98"/>
      <c r="DK143" s="98">
        <v>0</v>
      </c>
      <c r="DL143" s="46">
        <v>0</v>
      </c>
      <c r="DM143" s="46">
        <v>0</v>
      </c>
      <c r="DN143" s="46">
        <v>0</v>
      </c>
      <c r="DO143" s="46">
        <v>0</v>
      </c>
      <c r="DP143" s="46">
        <v>0</v>
      </c>
      <c r="DQ143" s="46">
        <v>0</v>
      </c>
      <c r="DR143" s="98">
        <v>0</v>
      </c>
      <c r="DS143" s="98"/>
      <c r="DU143" s="46">
        <v>0</v>
      </c>
      <c r="DW143" s="46">
        <v>0</v>
      </c>
      <c r="DX143" s="46">
        <v>0</v>
      </c>
      <c r="DY143" s="46">
        <v>0</v>
      </c>
      <c r="DZ143" s="46">
        <v>0</v>
      </c>
      <c r="EA143" s="46">
        <v>0</v>
      </c>
      <c r="EB143" s="46">
        <v>0</v>
      </c>
      <c r="EC143" s="46">
        <v>0</v>
      </c>
      <c r="ED143" s="46">
        <v>0</v>
      </c>
      <c r="EG143" s="46">
        <v>0</v>
      </c>
      <c r="EI143" s="46">
        <v>0</v>
      </c>
      <c r="EJ143" s="46">
        <v>0</v>
      </c>
      <c r="EK143" s="46">
        <v>0</v>
      </c>
      <c r="EL143" s="46">
        <v>0</v>
      </c>
      <c r="EM143" s="46">
        <v>0</v>
      </c>
      <c r="EN143" s="46">
        <v>0</v>
      </c>
      <c r="EO143" s="46">
        <v>0</v>
      </c>
      <c r="EP143" s="46">
        <v>0</v>
      </c>
      <c r="ES143" s="46">
        <v>0</v>
      </c>
      <c r="EU143" s="46">
        <v>225</v>
      </c>
      <c r="EV143" s="46">
        <v>0</v>
      </c>
      <c r="EW143" s="46">
        <v>0</v>
      </c>
      <c r="EX143" s="46">
        <v>0</v>
      </c>
      <c r="EY143" s="46">
        <v>225</v>
      </c>
      <c r="EZ143" s="46">
        <v>0</v>
      </c>
      <c r="FE143" s="46">
        <v>0</v>
      </c>
      <c r="FG143" s="46">
        <v>225</v>
      </c>
      <c r="FH143" s="46">
        <v>0</v>
      </c>
      <c r="FI143" s="98">
        <v>0</v>
      </c>
      <c r="FJ143" s="98">
        <v>0</v>
      </c>
      <c r="FK143" s="46">
        <v>225</v>
      </c>
      <c r="FL143" s="46">
        <v>0</v>
      </c>
      <c r="FQ143" s="46">
        <v>0</v>
      </c>
      <c r="FS143" s="46">
        <v>225</v>
      </c>
      <c r="FT143" s="46">
        <v>0</v>
      </c>
      <c r="FU143" s="46">
        <v>0</v>
      </c>
      <c r="FV143" s="46">
        <v>0</v>
      </c>
      <c r="FW143" s="46">
        <v>225</v>
      </c>
      <c r="FX143" s="46">
        <v>0</v>
      </c>
      <c r="GC143" s="46">
        <v>0</v>
      </c>
      <c r="GE143" s="46">
        <v>225</v>
      </c>
      <c r="GF143" s="46">
        <v>0</v>
      </c>
      <c r="GG143" s="46">
        <v>0</v>
      </c>
      <c r="GH143" s="46">
        <v>0</v>
      </c>
      <c r="GI143" s="46">
        <v>225</v>
      </c>
      <c r="GJ143" s="46">
        <v>0</v>
      </c>
      <c r="GO143" s="46">
        <v>0</v>
      </c>
      <c r="GP143" s="46">
        <v>0</v>
      </c>
      <c r="GQ143" s="46">
        <v>0</v>
      </c>
      <c r="GR143" s="46">
        <v>0</v>
      </c>
      <c r="GS143" s="46">
        <v>450</v>
      </c>
      <c r="GT143" s="46">
        <v>0</v>
      </c>
      <c r="GU143" s="46">
        <v>0</v>
      </c>
      <c r="GV143" s="46">
        <v>0</v>
      </c>
      <c r="GW143" s="46">
        <v>450</v>
      </c>
      <c r="GX143" s="46">
        <v>0</v>
      </c>
      <c r="GY143" s="46">
        <v>0</v>
      </c>
      <c r="HA143" s="46">
        <v>249</v>
      </c>
      <c r="HB143" s="46">
        <v>0</v>
      </c>
      <c r="HC143" s="46">
        <v>249</v>
      </c>
      <c r="HD143" s="46">
        <v>-201</v>
      </c>
      <c r="HE143" s="46">
        <v>0</v>
      </c>
      <c r="HI143" s="46">
        <v>0</v>
      </c>
      <c r="HJ143" s="46">
        <v>0</v>
      </c>
      <c r="HK143" s="46">
        <v>0</v>
      </c>
      <c r="HL143" s="46">
        <v>0</v>
      </c>
      <c r="HM143" s="46">
        <v>0</v>
      </c>
      <c r="HN143" s="46">
        <v>0</v>
      </c>
      <c r="HO143" s="46">
        <v>0</v>
      </c>
      <c r="HP143" s="46">
        <v>0</v>
      </c>
      <c r="HQ143" s="46">
        <v>0</v>
      </c>
      <c r="HR143" s="46">
        <v>0</v>
      </c>
      <c r="HS143" s="46">
        <v>-201</v>
      </c>
      <c r="HT143" s="46">
        <v>-201</v>
      </c>
      <c r="HU143" s="46">
        <v>0</v>
      </c>
      <c r="HY143" s="46">
        <v>0</v>
      </c>
      <c r="HZ143" s="46">
        <v>0</v>
      </c>
      <c r="IA143" s="46">
        <v>0</v>
      </c>
      <c r="IB143" s="46">
        <v>0</v>
      </c>
      <c r="IC143" s="46">
        <v>0</v>
      </c>
      <c r="ID143" s="46">
        <v>0</v>
      </c>
      <c r="IE143" s="46">
        <v>0</v>
      </c>
      <c r="IF143" s="46">
        <v>0</v>
      </c>
      <c r="IG143" s="46">
        <v>0</v>
      </c>
      <c r="IH143" s="46">
        <v>0</v>
      </c>
      <c r="II143" s="46">
        <v>-201</v>
      </c>
      <c r="IJ143" s="46">
        <v>-201</v>
      </c>
      <c r="IK143" s="46">
        <v>0</v>
      </c>
      <c r="IO143" s="46">
        <v>0</v>
      </c>
      <c r="IP143" s="46">
        <v>0</v>
      </c>
      <c r="IQ143" s="46">
        <v>0</v>
      </c>
      <c r="IR143" s="46">
        <v>0</v>
      </c>
      <c r="IS143" s="46">
        <v>900</v>
      </c>
      <c r="IT143" s="46">
        <v>0</v>
      </c>
      <c r="IU143" s="46">
        <v>0</v>
      </c>
      <c r="IV143" s="46">
        <v>0</v>
      </c>
      <c r="IW143" s="46">
        <v>900</v>
      </c>
      <c r="IY143" s="46">
        <v>-201</v>
      </c>
      <c r="IZ143" s="46">
        <v>-1101</v>
      </c>
      <c r="JA143" s="46">
        <v>-36.700000000000003</v>
      </c>
      <c r="JD143" s="46">
        <v>0</v>
      </c>
      <c r="JE143" s="46">
        <v>0</v>
      </c>
      <c r="JF143" s="46">
        <v>0</v>
      </c>
      <c r="JG143" s="46">
        <v>0</v>
      </c>
      <c r="JH143" s="46">
        <v>1500</v>
      </c>
      <c r="JI143" s="46" t="s">
        <v>1086</v>
      </c>
      <c r="JK143" s="46">
        <v>0</v>
      </c>
      <c r="JL143" s="46">
        <v>1500</v>
      </c>
      <c r="JN143" s="46">
        <v>-1101</v>
      </c>
      <c r="JO143" s="46">
        <v>-2601</v>
      </c>
      <c r="JP143" s="46">
        <v>-52.019999999999996</v>
      </c>
      <c r="JS143" s="46">
        <v>0</v>
      </c>
      <c r="JT143" s="46">
        <v>0</v>
      </c>
      <c r="JU143" s="46">
        <v>0</v>
      </c>
      <c r="JV143" s="46">
        <v>0</v>
      </c>
      <c r="JW143" s="46">
        <v>1000</v>
      </c>
      <c r="KA143" s="46">
        <v>1000</v>
      </c>
      <c r="KC143" s="46">
        <v>-2601</v>
      </c>
      <c r="KD143" s="46">
        <v>-3601</v>
      </c>
      <c r="KE143" s="46">
        <v>-108.03</v>
      </c>
      <c r="KH143" s="46">
        <v>0</v>
      </c>
      <c r="KI143" s="46">
        <v>0</v>
      </c>
      <c r="KJ143" s="46">
        <v>0</v>
      </c>
      <c r="KK143" s="46">
        <v>0</v>
      </c>
      <c r="KL143" s="46">
        <v>0</v>
      </c>
      <c r="KP143" s="46">
        <v>0</v>
      </c>
      <c r="KR143" s="46">
        <v>-3601</v>
      </c>
      <c r="KS143" s="46">
        <v>-3601</v>
      </c>
      <c r="KT143" s="46">
        <v>0</v>
      </c>
      <c r="KW143" s="46">
        <v>0</v>
      </c>
      <c r="KX143" s="46">
        <v>0</v>
      </c>
      <c r="KY143" s="46">
        <v>0</v>
      </c>
      <c r="KZ143" s="46">
        <v>0</v>
      </c>
      <c r="LA143" s="46">
        <v>0</v>
      </c>
      <c r="LE143" s="46">
        <v>0</v>
      </c>
      <c r="LG143" s="46">
        <v>-3601</v>
      </c>
      <c r="LH143" s="46">
        <v>-3601</v>
      </c>
      <c r="LI143" s="46">
        <v>0</v>
      </c>
      <c r="LL143" s="46">
        <v>450</v>
      </c>
      <c r="LM143" s="46">
        <v>0</v>
      </c>
      <c r="LN143" s="46">
        <v>0</v>
      </c>
      <c r="LO143" s="46">
        <v>900</v>
      </c>
      <c r="LP143" s="46">
        <v>1500</v>
      </c>
      <c r="LQ143" s="46">
        <v>1000</v>
      </c>
      <c r="LR143" s="46">
        <v>0</v>
      </c>
      <c r="LS143" s="46">
        <v>0</v>
      </c>
      <c r="LT143" s="46">
        <v>3850</v>
      </c>
      <c r="LV143" s="46" t="s">
        <v>344</v>
      </c>
    </row>
    <row r="144" spans="1:334">
      <c r="A144" s="74">
        <v>310003410</v>
      </c>
      <c r="B144" s="74" t="s">
        <v>396</v>
      </c>
      <c r="C144" s="46" t="s">
        <v>397</v>
      </c>
      <c r="D144" s="98">
        <v>0</v>
      </c>
      <c r="E144" s="98">
        <v>0</v>
      </c>
      <c r="F144" s="98"/>
      <c r="G144" s="98">
        <v>0</v>
      </c>
      <c r="H144" s="98">
        <v>0</v>
      </c>
      <c r="I144" s="98">
        <v>0</v>
      </c>
      <c r="J144" s="98">
        <v>0</v>
      </c>
      <c r="K144" s="98">
        <v>0</v>
      </c>
      <c r="L144" s="98">
        <v>0</v>
      </c>
      <c r="M144" s="98">
        <v>0</v>
      </c>
      <c r="N144" s="98">
        <v>0</v>
      </c>
      <c r="O144" s="98"/>
      <c r="P144" s="98"/>
      <c r="Q144" s="98">
        <v>0</v>
      </c>
      <c r="R144" s="98"/>
      <c r="S144" s="98">
        <v>429</v>
      </c>
      <c r="T144" s="98">
        <v>0</v>
      </c>
      <c r="U144" s="98">
        <v>0</v>
      </c>
      <c r="V144" s="98">
        <v>0</v>
      </c>
      <c r="W144" s="98">
        <v>0</v>
      </c>
      <c r="X144" s="98">
        <v>429</v>
      </c>
      <c r="Y144" s="98">
        <v>0</v>
      </c>
      <c r="Z144" s="98">
        <v>0</v>
      </c>
      <c r="AA144" s="98"/>
      <c r="AB144" s="98"/>
      <c r="AC144" s="98">
        <v>0</v>
      </c>
      <c r="AD144" s="98"/>
      <c r="AE144" s="98">
        <v>433</v>
      </c>
      <c r="AF144" s="98">
        <v>0</v>
      </c>
      <c r="AG144" s="98">
        <v>0</v>
      </c>
      <c r="AH144" s="98">
        <v>0</v>
      </c>
      <c r="AI144" s="98">
        <v>433</v>
      </c>
      <c r="AJ144" s="98">
        <v>0</v>
      </c>
      <c r="AK144" s="98">
        <v>0</v>
      </c>
      <c r="AL144" s="98">
        <v>0</v>
      </c>
      <c r="AM144" s="98"/>
      <c r="AN144" s="98"/>
      <c r="AO144" s="98">
        <v>0</v>
      </c>
      <c r="AP144" s="98"/>
      <c r="AQ144" s="98">
        <v>895.00000000000011</v>
      </c>
      <c r="AR144" s="98">
        <v>0</v>
      </c>
      <c r="AS144" s="98">
        <v>0</v>
      </c>
      <c r="AT144" s="98">
        <v>0</v>
      </c>
      <c r="AU144" s="98">
        <v>895.00000000000011</v>
      </c>
      <c r="AV144" s="98">
        <v>0</v>
      </c>
      <c r="AW144" s="98">
        <v>0</v>
      </c>
      <c r="AX144" s="98">
        <v>0</v>
      </c>
      <c r="AY144" s="98"/>
      <c r="AZ144" s="98"/>
      <c r="BA144" s="98">
        <v>0</v>
      </c>
      <c r="BB144" s="98"/>
      <c r="BC144" s="98">
        <v>0</v>
      </c>
      <c r="BD144" s="98">
        <v>0</v>
      </c>
      <c r="BE144" s="98">
        <v>0</v>
      </c>
      <c r="BF144" s="98">
        <v>0</v>
      </c>
      <c r="BG144" s="98">
        <v>0</v>
      </c>
      <c r="BH144" s="98">
        <v>0</v>
      </c>
      <c r="BI144" s="98">
        <v>0</v>
      </c>
      <c r="BJ144" s="98">
        <v>0</v>
      </c>
      <c r="BK144" s="98"/>
      <c r="BL144" s="98"/>
      <c r="BM144" s="46">
        <v>0</v>
      </c>
      <c r="BO144" s="98">
        <v>0</v>
      </c>
      <c r="BP144" s="98">
        <v>0</v>
      </c>
      <c r="BQ144" s="98">
        <v>0</v>
      </c>
      <c r="BR144" s="46">
        <v>0</v>
      </c>
      <c r="BS144" s="46">
        <v>0</v>
      </c>
      <c r="BT144" s="46">
        <v>0</v>
      </c>
      <c r="BU144" s="46">
        <v>0</v>
      </c>
      <c r="BV144" s="46">
        <v>0</v>
      </c>
      <c r="BY144" s="46">
        <v>0</v>
      </c>
      <c r="CA144" s="98">
        <v>0</v>
      </c>
      <c r="CB144" s="98">
        <v>0</v>
      </c>
      <c r="CC144" s="98">
        <v>0</v>
      </c>
      <c r="CD144" s="46">
        <v>0</v>
      </c>
      <c r="CE144" s="46">
        <v>0</v>
      </c>
      <c r="CF144" s="46">
        <v>0</v>
      </c>
      <c r="CG144" s="46">
        <v>0</v>
      </c>
      <c r="CH144" s="46">
        <v>0</v>
      </c>
      <c r="CK144" s="46">
        <v>0</v>
      </c>
      <c r="CM144" s="98">
        <v>0</v>
      </c>
      <c r="CN144" s="98">
        <v>0</v>
      </c>
      <c r="CO144" s="98">
        <v>0</v>
      </c>
      <c r="CP144" s="46">
        <v>0</v>
      </c>
      <c r="CQ144" s="46">
        <v>0</v>
      </c>
      <c r="CR144" s="46">
        <v>0</v>
      </c>
      <c r="CS144" s="46">
        <v>0</v>
      </c>
      <c r="CT144" s="46">
        <v>0</v>
      </c>
      <c r="CW144" s="46">
        <v>0</v>
      </c>
      <c r="CY144" s="98">
        <v>0</v>
      </c>
      <c r="CZ144" s="98">
        <v>0</v>
      </c>
      <c r="DA144" s="98">
        <v>0</v>
      </c>
      <c r="DB144" s="46">
        <v>0</v>
      </c>
      <c r="DC144" s="46">
        <v>0</v>
      </c>
      <c r="DD144" s="46">
        <v>0</v>
      </c>
      <c r="DE144" s="46">
        <v>0</v>
      </c>
      <c r="DF144" s="46">
        <v>0</v>
      </c>
      <c r="DI144" s="98">
        <v>0</v>
      </c>
      <c r="DJ144" s="98"/>
      <c r="DK144" s="98">
        <v>0</v>
      </c>
      <c r="DL144" s="46">
        <v>0</v>
      </c>
      <c r="DM144" s="46">
        <v>0</v>
      </c>
      <c r="DN144" s="46">
        <v>0</v>
      </c>
      <c r="DO144" s="46">
        <v>0</v>
      </c>
      <c r="DP144" s="46">
        <v>0</v>
      </c>
      <c r="DQ144" s="46">
        <v>0</v>
      </c>
      <c r="DR144" s="98">
        <v>0</v>
      </c>
      <c r="DS144" s="98"/>
      <c r="DU144" s="46">
        <v>0</v>
      </c>
      <c r="DW144" s="46">
        <v>0</v>
      </c>
      <c r="DX144" s="46">
        <v>0</v>
      </c>
      <c r="DY144" s="46">
        <v>0</v>
      </c>
      <c r="DZ144" s="46">
        <v>0</v>
      </c>
      <c r="EA144" s="46">
        <v>0</v>
      </c>
      <c r="EB144" s="46">
        <v>0</v>
      </c>
      <c r="EC144" s="46">
        <v>0</v>
      </c>
      <c r="ED144" s="46">
        <v>0</v>
      </c>
      <c r="EG144" s="46">
        <v>0</v>
      </c>
      <c r="EI144" s="46">
        <v>0</v>
      </c>
      <c r="EJ144" s="46">
        <v>0</v>
      </c>
      <c r="EK144" s="46">
        <v>0</v>
      </c>
      <c r="EL144" s="46">
        <v>0</v>
      </c>
      <c r="EM144" s="46">
        <v>0</v>
      </c>
      <c r="EN144" s="46">
        <v>0</v>
      </c>
      <c r="EO144" s="46">
        <v>0</v>
      </c>
      <c r="EP144" s="46">
        <v>0</v>
      </c>
      <c r="ES144" s="46">
        <v>0</v>
      </c>
      <c r="EU144" s="46">
        <v>641.75</v>
      </c>
      <c r="EV144" s="46">
        <v>0</v>
      </c>
      <c r="EW144" s="46">
        <v>0</v>
      </c>
      <c r="EX144" s="46">
        <v>0</v>
      </c>
      <c r="EY144" s="46">
        <v>641.75</v>
      </c>
      <c r="EZ144" s="46">
        <v>0</v>
      </c>
      <c r="FE144" s="46">
        <v>0</v>
      </c>
      <c r="FG144" s="46">
        <v>641.75</v>
      </c>
      <c r="FH144" s="46">
        <v>0</v>
      </c>
      <c r="FI144" s="98">
        <v>0</v>
      </c>
      <c r="FJ144" s="98">
        <v>0</v>
      </c>
      <c r="FK144" s="46">
        <v>641.75</v>
      </c>
      <c r="FL144" s="46">
        <v>0</v>
      </c>
      <c r="FQ144" s="46">
        <v>0</v>
      </c>
      <c r="FS144" s="46">
        <v>641.75</v>
      </c>
      <c r="FT144" s="46">
        <v>0</v>
      </c>
      <c r="FU144" s="46">
        <v>0</v>
      </c>
      <c r="FV144" s="46">
        <v>0</v>
      </c>
      <c r="FW144" s="46">
        <v>641.75</v>
      </c>
      <c r="FX144" s="46">
        <v>0</v>
      </c>
      <c r="GC144" s="46">
        <v>0</v>
      </c>
      <c r="GE144" s="46">
        <v>641.75</v>
      </c>
      <c r="GF144" s="46">
        <v>0</v>
      </c>
      <c r="GG144" s="46">
        <v>0</v>
      </c>
      <c r="GH144" s="46">
        <v>0</v>
      </c>
      <c r="GI144" s="46">
        <v>641.75</v>
      </c>
      <c r="GJ144" s="46">
        <v>0</v>
      </c>
      <c r="GO144" s="46">
        <v>0</v>
      </c>
      <c r="GP144" s="46">
        <v>0</v>
      </c>
      <c r="GQ144" s="46">
        <v>0</v>
      </c>
      <c r="GR144" s="46">
        <v>0</v>
      </c>
      <c r="GS144" s="46">
        <v>1328</v>
      </c>
      <c r="GT144" s="46">
        <v>429</v>
      </c>
      <c r="GU144" s="46">
        <v>0</v>
      </c>
      <c r="GV144" s="46">
        <v>0</v>
      </c>
      <c r="GW144" s="46">
        <v>1757</v>
      </c>
      <c r="GX144" s="46">
        <v>0</v>
      </c>
      <c r="GY144" s="46">
        <v>0</v>
      </c>
      <c r="HA144" s="46">
        <v>0</v>
      </c>
      <c r="HB144" s="46">
        <v>0</v>
      </c>
      <c r="HC144" s="46">
        <v>0</v>
      </c>
      <c r="HD144" s="46">
        <v>-1757</v>
      </c>
      <c r="HE144" s="46">
        <v>0</v>
      </c>
      <c r="HI144" s="46">
        <v>0</v>
      </c>
      <c r="HJ144" s="46">
        <v>0</v>
      </c>
      <c r="HK144" s="46">
        <v>0</v>
      </c>
      <c r="HL144" s="46">
        <v>0</v>
      </c>
      <c r="HM144" s="46">
        <v>0</v>
      </c>
      <c r="HN144" s="46">
        <v>0</v>
      </c>
      <c r="HO144" s="46">
        <v>0</v>
      </c>
      <c r="HP144" s="46">
        <v>0</v>
      </c>
      <c r="HQ144" s="46">
        <v>0</v>
      </c>
      <c r="HR144" s="46">
        <v>0</v>
      </c>
      <c r="HS144" s="46">
        <v>-1757</v>
      </c>
      <c r="HT144" s="46">
        <v>-1757</v>
      </c>
      <c r="HU144" s="46">
        <v>0</v>
      </c>
      <c r="HY144" s="46">
        <v>0</v>
      </c>
      <c r="HZ144" s="46">
        <v>0</v>
      </c>
      <c r="IA144" s="46">
        <v>0</v>
      </c>
      <c r="IB144" s="46">
        <v>0</v>
      </c>
      <c r="IC144" s="46">
        <v>0</v>
      </c>
      <c r="ID144" s="46">
        <v>0</v>
      </c>
      <c r="IE144" s="46">
        <v>0</v>
      </c>
      <c r="IF144" s="46">
        <v>0</v>
      </c>
      <c r="IG144" s="46">
        <v>0</v>
      </c>
      <c r="IH144" s="46">
        <v>0</v>
      </c>
      <c r="II144" s="46">
        <v>-1757</v>
      </c>
      <c r="IJ144" s="46">
        <v>-1757</v>
      </c>
      <c r="IK144" s="46">
        <v>0</v>
      </c>
      <c r="IO144" s="46">
        <v>0</v>
      </c>
      <c r="IP144" s="46">
        <v>0</v>
      </c>
      <c r="IQ144" s="46">
        <v>0</v>
      </c>
      <c r="IR144" s="46">
        <v>0</v>
      </c>
      <c r="IS144" s="46">
        <v>2567</v>
      </c>
      <c r="IT144" s="46">
        <v>0</v>
      </c>
      <c r="IU144" s="46">
        <v>0</v>
      </c>
      <c r="IV144" s="46">
        <v>0</v>
      </c>
      <c r="IW144" s="46">
        <v>2567</v>
      </c>
      <c r="IY144" s="46">
        <v>-1757</v>
      </c>
      <c r="IZ144" s="46">
        <v>-4324</v>
      </c>
      <c r="JA144" s="46">
        <v>-50.533696922477596</v>
      </c>
      <c r="JD144" s="46">
        <v>0</v>
      </c>
      <c r="JE144" s="46">
        <v>0</v>
      </c>
      <c r="JF144" s="46">
        <v>0</v>
      </c>
      <c r="JG144" s="46">
        <v>0</v>
      </c>
      <c r="JH144" s="46">
        <v>4796</v>
      </c>
      <c r="JI144" s="46" t="s">
        <v>1086</v>
      </c>
      <c r="JK144" s="46">
        <v>0</v>
      </c>
      <c r="JL144" s="46">
        <v>4796</v>
      </c>
      <c r="JN144" s="46">
        <v>-4324</v>
      </c>
      <c r="JO144" s="46">
        <v>-9120</v>
      </c>
      <c r="JP144" s="46">
        <v>-57.04753961634696</v>
      </c>
      <c r="JS144" s="46">
        <v>0</v>
      </c>
      <c r="JT144" s="46">
        <v>0</v>
      </c>
      <c r="JU144" s="46">
        <v>0</v>
      </c>
      <c r="JV144" s="46">
        <v>0</v>
      </c>
      <c r="JW144" s="46">
        <v>3247</v>
      </c>
      <c r="KA144" s="46">
        <v>3247</v>
      </c>
      <c r="KC144" s="46">
        <v>-9120</v>
      </c>
      <c r="KD144" s="46">
        <v>-12367</v>
      </c>
      <c r="KE144" s="46">
        <v>-114.26239605789961</v>
      </c>
      <c r="KH144" s="46">
        <v>0</v>
      </c>
      <c r="KI144" s="46">
        <v>0</v>
      </c>
      <c r="KJ144" s="46">
        <v>0</v>
      </c>
      <c r="KK144" s="46">
        <v>0</v>
      </c>
      <c r="KL144" s="46">
        <v>0</v>
      </c>
      <c r="KP144" s="46">
        <v>0</v>
      </c>
      <c r="KR144" s="46">
        <v>-12367</v>
      </c>
      <c r="KS144" s="46">
        <v>-12367</v>
      </c>
      <c r="KT144" s="46">
        <v>0</v>
      </c>
      <c r="KW144" s="46">
        <v>0</v>
      </c>
      <c r="KX144" s="46">
        <v>0</v>
      </c>
      <c r="KY144" s="46">
        <v>0</v>
      </c>
      <c r="KZ144" s="46">
        <v>0</v>
      </c>
      <c r="LA144" s="46">
        <v>0</v>
      </c>
      <c r="LE144" s="46">
        <v>0</v>
      </c>
      <c r="LG144" s="46">
        <v>-12367</v>
      </c>
      <c r="LH144" s="46">
        <v>-12367</v>
      </c>
      <c r="LI144" s="46">
        <v>0</v>
      </c>
      <c r="LL144" s="46">
        <v>1757</v>
      </c>
      <c r="LM144" s="46">
        <v>0</v>
      </c>
      <c r="LN144" s="46">
        <v>0</v>
      </c>
      <c r="LO144" s="46">
        <v>2567</v>
      </c>
      <c r="LP144" s="46">
        <v>4796</v>
      </c>
      <c r="LQ144" s="46">
        <v>3247</v>
      </c>
      <c r="LR144" s="46">
        <v>0</v>
      </c>
      <c r="LS144" s="46">
        <v>0</v>
      </c>
      <c r="LT144" s="46">
        <v>12367</v>
      </c>
      <c r="LV144" s="46" t="s">
        <v>344</v>
      </c>
    </row>
    <row r="145" spans="1:334" ht="15" customHeight="1">
      <c r="A145" s="74">
        <v>310002900</v>
      </c>
      <c r="B145" s="74" t="s">
        <v>398</v>
      </c>
      <c r="C145" s="46" t="s">
        <v>399</v>
      </c>
      <c r="D145" s="98">
        <v>40317</v>
      </c>
      <c r="E145" s="98">
        <v>0</v>
      </c>
      <c r="F145" s="98"/>
      <c r="G145" s="98">
        <v>35150</v>
      </c>
      <c r="H145" s="98">
        <v>0</v>
      </c>
      <c r="I145" s="98">
        <v>0</v>
      </c>
      <c r="J145" s="98">
        <v>0</v>
      </c>
      <c r="K145" s="98">
        <v>35150</v>
      </c>
      <c r="L145" s="98">
        <v>0</v>
      </c>
      <c r="M145" s="98">
        <v>0</v>
      </c>
      <c r="N145" s="98">
        <v>0</v>
      </c>
      <c r="O145" s="98"/>
      <c r="P145" s="98"/>
      <c r="Q145" s="98">
        <v>53571.428571428572</v>
      </c>
      <c r="R145" s="98"/>
      <c r="S145" s="98">
        <v>3700</v>
      </c>
      <c r="T145" s="98">
        <v>0</v>
      </c>
      <c r="U145" s="98">
        <v>0</v>
      </c>
      <c r="V145" s="98">
        <v>0</v>
      </c>
      <c r="W145" s="98">
        <v>3700</v>
      </c>
      <c r="X145" s="98">
        <v>0</v>
      </c>
      <c r="Y145" s="98">
        <v>0</v>
      </c>
      <c r="Z145" s="98">
        <v>0</v>
      </c>
      <c r="AA145" s="98"/>
      <c r="AB145" s="98"/>
      <c r="AC145" s="98">
        <v>0</v>
      </c>
      <c r="AD145" s="98"/>
      <c r="AE145" s="98">
        <v>7650</v>
      </c>
      <c r="AF145" s="98">
        <v>0</v>
      </c>
      <c r="AG145" s="98">
        <v>0</v>
      </c>
      <c r="AH145" s="98">
        <v>0</v>
      </c>
      <c r="AI145" s="98">
        <v>7650</v>
      </c>
      <c r="AJ145" s="98">
        <v>0</v>
      </c>
      <c r="AK145" s="98">
        <v>0</v>
      </c>
      <c r="AL145" s="98">
        <v>0</v>
      </c>
      <c r="AM145" s="98"/>
      <c r="AN145" s="98"/>
      <c r="AO145" s="98">
        <v>0</v>
      </c>
      <c r="AP145" s="98"/>
      <c r="AQ145" s="98">
        <v>18550</v>
      </c>
      <c r="AR145" s="98">
        <v>0</v>
      </c>
      <c r="AS145" s="98">
        <v>0</v>
      </c>
      <c r="AT145" s="98">
        <v>0</v>
      </c>
      <c r="AU145" s="98">
        <v>18550</v>
      </c>
      <c r="AV145" s="98">
        <v>0</v>
      </c>
      <c r="AW145" s="98">
        <v>0</v>
      </c>
      <c r="AX145" s="98">
        <v>0</v>
      </c>
      <c r="AY145" s="98"/>
      <c r="AZ145" s="98"/>
      <c r="BA145" s="98">
        <v>0</v>
      </c>
      <c r="BB145" s="98"/>
      <c r="BC145" s="98">
        <v>27950</v>
      </c>
      <c r="BD145" s="98">
        <v>0</v>
      </c>
      <c r="BE145" s="98">
        <v>0</v>
      </c>
      <c r="BF145" s="98">
        <v>0</v>
      </c>
      <c r="BG145" s="98">
        <v>27950</v>
      </c>
      <c r="BH145" s="98">
        <v>0</v>
      </c>
      <c r="BI145" s="98">
        <v>0</v>
      </c>
      <c r="BJ145" s="98">
        <v>0</v>
      </c>
      <c r="BK145" s="98"/>
      <c r="BL145" s="98"/>
      <c r="BM145" s="46">
        <v>0</v>
      </c>
      <c r="BO145" s="98">
        <v>17200</v>
      </c>
      <c r="BP145" s="98">
        <v>0</v>
      </c>
      <c r="BQ145" s="98">
        <v>0</v>
      </c>
      <c r="BR145" s="46">
        <v>0</v>
      </c>
      <c r="BS145" s="46">
        <v>17200</v>
      </c>
      <c r="BT145" s="46">
        <v>0</v>
      </c>
      <c r="BU145" s="46">
        <v>0</v>
      </c>
      <c r="BV145" s="46">
        <v>0</v>
      </c>
      <c r="BY145" s="46">
        <v>71428.571428571435</v>
      </c>
      <c r="CA145" s="98">
        <v>10750</v>
      </c>
      <c r="CB145" s="98">
        <v>0</v>
      </c>
      <c r="CC145" s="98">
        <v>0</v>
      </c>
      <c r="CD145" s="46">
        <v>0</v>
      </c>
      <c r="CE145" s="46">
        <v>10750</v>
      </c>
      <c r="CF145" s="46">
        <v>0</v>
      </c>
      <c r="CG145" s="46">
        <v>0</v>
      </c>
      <c r="CH145" s="46">
        <v>0</v>
      </c>
      <c r="CK145" s="46">
        <v>0</v>
      </c>
      <c r="CM145" s="98">
        <v>11250</v>
      </c>
      <c r="CN145" s="98">
        <v>0</v>
      </c>
      <c r="CO145" s="98">
        <v>0</v>
      </c>
      <c r="CP145" s="46">
        <v>0</v>
      </c>
      <c r="CQ145" s="46">
        <v>11250</v>
      </c>
      <c r="CR145" s="46">
        <v>0</v>
      </c>
      <c r="CS145" s="46">
        <v>0</v>
      </c>
      <c r="CT145" s="46">
        <v>0</v>
      </c>
      <c r="CW145" s="46">
        <v>49285.714285714283</v>
      </c>
      <c r="CY145" s="98">
        <v>8600</v>
      </c>
      <c r="CZ145" s="98">
        <v>0</v>
      </c>
      <c r="DA145" s="98">
        <v>0</v>
      </c>
      <c r="DB145" s="46">
        <v>0</v>
      </c>
      <c r="DC145" s="46">
        <v>8600</v>
      </c>
      <c r="DD145" s="46">
        <v>0</v>
      </c>
      <c r="DE145" s="46">
        <v>0</v>
      </c>
      <c r="DF145" s="46">
        <v>0</v>
      </c>
      <c r="DI145" s="98">
        <v>0</v>
      </c>
      <c r="DJ145" s="98"/>
      <c r="DK145" s="98">
        <v>21500</v>
      </c>
      <c r="DL145" s="46">
        <v>0</v>
      </c>
      <c r="DM145" s="46">
        <v>0</v>
      </c>
      <c r="DN145" s="46">
        <v>0</v>
      </c>
      <c r="DO145" s="46">
        <v>21500</v>
      </c>
      <c r="DP145" s="46">
        <v>0</v>
      </c>
      <c r="DQ145" s="46">
        <v>0</v>
      </c>
      <c r="DR145" s="98">
        <v>0</v>
      </c>
      <c r="DS145" s="98"/>
      <c r="DU145" s="46">
        <v>0</v>
      </c>
      <c r="DW145" s="46">
        <v>15050</v>
      </c>
      <c r="DX145" s="46">
        <v>0</v>
      </c>
      <c r="DY145" s="46">
        <v>0</v>
      </c>
      <c r="DZ145" s="46">
        <v>0</v>
      </c>
      <c r="EA145" s="46">
        <v>15050</v>
      </c>
      <c r="EB145" s="46">
        <v>0</v>
      </c>
      <c r="EC145" s="46">
        <v>0</v>
      </c>
      <c r="ED145" s="46">
        <v>0</v>
      </c>
      <c r="EG145" s="46">
        <v>0</v>
      </c>
      <c r="EI145" s="46">
        <v>10750</v>
      </c>
      <c r="EJ145" s="46">
        <v>0</v>
      </c>
      <c r="EK145" s="46">
        <v>0</v>
      </c>
      <c r="EL145" s="46">
        <v>0</v>
      </c>
      <c r="EM145" s="46">
        <v>10750</v>
      </c>
      <c r="EN145" s="46">
        <v>0</v>
      </c>
      <c r="EO145" s="46">
        <v>0</v>
      </c>
      <c r="EP145" s="46">
        <v>0</v>
      </c>
      <c r="ES145" s="46">
        <v>0</v>
      </c>
      <c r="EU145" s="46">
        <v>8112.5</v>
      </c>
      <c r="EV145" s="46">
        <v>0</v>
      </c>
      <c r="EW145" s="46">
        <v>0</v>
      </c>
      <c r="EX145" s="46">
        <v>0</v>
      </c>
      <c r="EY145" s="46">
        <v>8112.5</v>
      </c>
      <c r="EZ145" s="46">
        <v>0</v>
      </c>
      <c r="FE145" s="46">
        <v>0</v>
      </c>
      <c r="FG145" s="46">
        <v>8112.5</v>
      </c>
      <c r="FH145" s="46">
        <v>0</v>
      </c>
      <c r="FI145" s="47">
        <v>0</v>
      </c>
      <c r="FJ145" s="47">
        <v>0</v>
      </c>
      <c r="FK145" s="46">
        <v>8112.5</v>
      </c>
      <c r="FL145" s="46">
        <v>0</v>
      </c>
      <c r="FQ145" s="46">
        <v>0</v>
      </c>
      <c r="FS145" s="46">
        <v>8112.5</v>
      </c>
      <c r="FT145" s="46">
        <v>0</v>
      </c>
      <c r="FU145" s="46">
        <v>0</v>
      </c>
      <c r="FV145" s="46">
        <v>0</v>
      </c>
      <c r="FW145" s="46">
        <v>8112.5</v>
      </c>
      <c r="FX145" s="46">
        <v>0</v>
      </c>
      <c r="GC145" s="46">
        <v>0</v>
      </c>
      <c r="GE145" s="46">
        <v>8112.5</v>
      </c>
      <c r="GF145" s="46">
        <v>0</v>
      </c>
      <c r="GG145" s="46">
        <v>0</v>
      </c>
      <c r="GH145" s="46">
        <v>0</v>
      </c>
      <c r="GI145" s="46">
        <v>8112.5</v>
      </c>
      <c r="GJ145" s="46">
        <v>0</v>
      </c>
      <c r="GO145" s="46">
        <v>0</v>
      </c>
      <c r="GP145" s="46">
        <v>0</v>
      </c>
      <c r="GQ145" s="46">
        <v>0</v>
      </c>
      <c r="GR145" s="46">
        <v>0</v>
      </c>
      <c r="GS145" s="46">
        <v>65050</v>
      </c>
      <c r="GT145" s="46">
        <v>0</v>
      </c>
      <c r="GU145" s="46">
        <v>0</v>
      </c>
      <c r="GV145" s="46">
        <v>0</v>
      </c>
      <c r="GW145" s="46">
        <v>65050</v>
      </c>
      <c r="GX145" s="46">
        <v>0</v>
      </c>
      <c r="GY145" s="46">
        <v>0</v>
      </c>
      <c r="HA145" s="46">
        <v>40317</v>
      </c>
      <c r="HB145" s="46">
        <v>53571.428571428572</v>
      </c>
      <c r="HC145" s="46">
        <v>93888.42857142858</v>
      </c>
      <c r="HD145" s="46">
        <v>28838.42857142858</v>
      </c>
      <c r="HE145" s="46">
        <v>12.883884693117757</v>
      </c>
      <c r="HI145" s="46">
        <v>0</v>
      </c>
      <c r="HJ145" s="46">
        <v>0</v>
      </c>
      <c r="HK145" s="46">
        <v>0</v>
      </c>
      <c r="HL145" s="46">
        <v>0</v>
      </c>
      <c r="HM145" s="46">
        <v>67150</v>
      </c>
      <c r="HN145" s="46">
        <v>0</v>
      </c>
      <c r="HO145" s="46">
        <v>0</v>
      </c>
      <c r="HP145" s="46">
        <v>0</v>
      </c>
      <c r="HQ145" s="46">
        <v>67150</v>
      </c>
      <c r="HR145" s="46">
        <v>71428.571428571435</v>
      </c>
      <c r="HS145" s="46">
        <v>100267.00000000001</v>
      </c>
      <c r="HT145" s="46">
        <v>33117.000000000015</v>
      </c>
      <c r="HU145" s="46">
        <v>17.772987477638651</v>
      </c>
      <c r="HY145" s="46">
        <v>0</v>
      </c>
      <c r="HZ145" s="46">
        <v>0</v>
      </c>
      <c r="IA145" s="46">
        <v>0</v>
      </c>
      <c r="IB145" s="46">
        <v>0</v>
      </c>
      <c r="IC145" s="46">
        <v>55900</v>
      </c>
      <c r="ID145" s="46">
        <v>0</v>
      </c>
      <c r="IE145" s="46">
        <v>0</v>
      </c>
      <c r="IF145" s="46">
        <v>0</v>
      </c>
      <c r="IG145" s="46">
        <v>55900</v>
      </c>
      <c r="IH145" s="46">
        <v>49285.714285714283</v>
      </c>
      <c r="II145" s="46">
        <v>82402.71428571429</v>
      </c>
      <c r="IJ145" s="46">
        <v>26502.71428571429</v>
      </c>
      <c r="IK145" s="46">
        <v>14.223281369793</v>
      </c>
      <c r="IO145" s="46">
        <v>0</v>
      </c>
      <c r="IP145" s="46">
        <v>0</v>
      </c>
      <c r="IQ145" s="46">
        <v>0</v>
      </c>
      <c r="IR145" s="46">
        <v>0</v>
      </c>
      <c r="IS145" s="46">
        <v>32450</v>
      </c>
      <c r="IT145" s="46">
        <v>0</v>
      </c>
      <c r="IU145" s="46">
        <v>0</v>
      </c>
      <c r="IV145" s="46">
        <v>0</v>
      </c>
      <c r="IW145" s="46">
        <v>32450</v>
      </c>
      <c r="IY145" s="46">
        <v>26502.71428571429</v>
      </c>
      <c r="IZ145" s="46">
        <v>-5947.2857142857101</v>
      </c>
      <c r="JA145" s="46">
        <v>-5.4982610609729212</v>
      </c>
      <c r="JD145" s="46">
        <v>0</v>
      </c>
      <c r="JE145" s="46">
        <v>0</v>
      </c>
      <c r="JF145" s="46">
        <v>0</v>
      </c>
      <c r="JG145" s="46">
        <v>0</v>
      </c>
      <c r="JH145" s="46">
        <v>33250</v>
      </c>
      <c r="JI145" s="46" t="s">
        <v>1086</v>
      </c>
      <c r="JK145" s="46">
        <v>0</v>
      </c>
      <c r="JL145" s="46">
        <v>33250</v>
      </c>
      <c r="JN145" s="46">
        <v>-5947.2857142857101</v>
      </c>
      <c r="JO145" s="46">
        <v>-39197.28571428571</v>
      </c>
      <c r="JP145" s="46">
        <v>-35.365972073039735</v>
      </c>
      <c r="JS145" s="46">
        <v>0</v>
      </c>
      <c r="JT145" s="46">
        <v>0</v>
      </c>
      <c r="JU145" s="46">
        <v>0</v>
      </c>
      <c r="JV145" s="46">
        <v>0</v>
      </c>
      <c r="JW145" s="46">
        <v>30650</v>
      </c>
      <c r="KA145" s="46">
        <v>30650</v>
      </c>
      <c r="KC145" s="46">
        <v>-39197.28571428571</v>
      </c>
      <c r="KD145" s="46">
        <v>-69847.28571428571</v>
      </c>
      <c r="KE145" s="46">
        <v>-68.366021906315552</v>
      </c>
      <c r="KH145" s="46">
        <v>0</v>
      </c>
      <c r="KI145" s="46">
        <v>0</v>
      </c>
      <c r="KJ145" s="46">
        <v>0</v>
      </c>
      <c r="KK145" s="46">
        <v>0</v>
      </c>
      <c r="KL145" s="46">
        <v>0</v>
      </c>
      <c r="KP145" s="46">
        <v>0</v>
      </c>
      <c r="KR145" s="46">
        <v>-69847.28571428571</v>
      </c>
      <c r="KS145" s="46">
        <v>-69847.28571428571</v>
      </c>
      <c r="KT145" s="46">
        <v>0</v>
      </c>
      <c r="KW145" s="46">
        <v>0</v>
      </c>
      <c r="KX145" s="46">
        <v>0</v>
      </c>
      <c r="KY145" s="46">
        <v>0</v>
      </c>
      <c r="KZ145" s="46">
        <v>0</v>
      </c>
      <c r="LA145" s="46">
        <v>0</v>
      </c>
      <c r="LE145" s="46">
        <v>0</v>
      </c>
      <c r="LG145" s="46">
        <v>-69847.28571428571</v>
      </c>
      <c r="LH145" s="46">
        <v>-69847.28571428571</v>
      </c>
      <c r="LI145" s="46">
        <v>0</v>
      </c>
      <c r="LL145" s="46">
        <v>65050</v>
      </c>
      <c r="LM145" s="46">
        <v>67150</v>
      </c>
      <c r="LN145" s="46">
        <v>55900</v>
      </c>
      <c r="LO145" s="46">
        <v>32450</v>
      </c>
      <c r="LP145" s="46">
        <v>33250</v>
      </c>
      <c r="LQ145" s="46">
        <v>30650</v>
      </c>
      <c r="LR145" s="46">
        <v>0</v>
      </c>
      <c r="LS145" s="46">
        <v>0</v>
      </c>
      <c r="LT145" s="46">
        <v>284450</v>
      </c>
      <c r="LV145" s="46" t="s">
        <v>344</v>
      </c>
    </row>
    <row r="146" spans="1:334">
      <c r="A146" s="74">
        <v>310002974</v>
      </c>
      <c r="B146" s="74" t="s">
        <v>400</v>
      </c>
      <c r="C146" s="46" t="s">
        <v>401</v>
      </c>
      <c r="D146" s="98">
        <v>2770</v>
      </c>
      <c r="E146" s="98">
        <v>0</v>
      </c>
      <c r="F146" s="98"/>
      <c r="G146" s="98">
        <v>1200</v>
      </c>
      <c r="H146" s="98">
        <v>0</v>
      </c>
      <c r="I146" s="98">
        <v>0</v>
      </c>
      <c r="J146" s="98">
        <v>0</v>
      </c>
      <c r="K146" s="98">
        <v>1200</v>
      </c>
      <c r="L146" s="98">
        <v>0</v>
      </c>
      <c r="M146" s="98">
        <v>0</v>
      </c>
      <c r="N146" s="98">
        <v>0</v>
      </c>
      <c r="O146" s="98"/>
      <c r="P146" s="98"/>
      <c r="Q146" s="98">
        <v>0</v>
      </c>
      <c r="R146" s="98"/>
      <c r="S146" s="98">
        <v>0</v>
      </c>
      <c r="T146" s="98">
        <v>0</v>
      </c>
      <c r="U146" s="98">
        <v>0</v>
      </c>
      <c r="V146" s="98">
        <v>0</v>
      </c>
      <c r="W146" s="98">
        <v>0</v>
      </c>
      <c r="X146" s="98">
        <v>0</v>
      </c>
      <c r="Y146" s="98">
        <v>0</v>
      </c>
      <c r="Z146" s="98">
        <v>0</v>
      </c>
      <c r="AA146" s="98"/>
      <c r="AB146" s="98"/>
      <c r="AC146" s="98">
        <v>0</v>
      </c>
      <c r="AD146" s="98"/>
      <c r="AE146" s="98">
        <v>0</v>
      </c>
      <c r="AF146" s="98">
        <v>0</v>
      </c>
      <c r="AG146" s="98">
        <v>0</v>
      </c>
      <c r="AH146" s="98">
        <v>0</v>
      </c>
      <c r="AI146" s="98">
        <v>0</v>
      </c>
      <c r="AJ146" s="98">
        <v>0</v>
      </c>
      <c r="AK146" s="98">
        <v>0</v>
      </c>
      <c r="AL146" s="98">
        <v>0</v>
      </c>
      <c r="AM146" s="98"/>
      <c r="AN146" s="98"/>
      <c r="AO146" s="98">
        <v>0</v>
      </c>
      <c r="AP146" s="98"/>
      <c r="AQ146" s="98">
        <v>0</v>
      </c>
      <c r="AR146" s="98">
        <v>0</v>
      </c>
      <c r="AS146" s="98">
        <v>0</v>
      </c>
      <c r="AT146" s="98">
        <v>0</v>
      </c>
      <c r="AU146" s="98">
        <v>0</v>
      </c>
      <c r="AV146" s="98">
        <v>0</v>
      </c>
      <c r="AW146" s="98">
        <v>0</v>
      </c>
      <c r="AX146" s="98">
        <v>0</v>
      </c>
      <c r="AY146" s="98"/>
      <c r="AZ146" s="98"/>
      <c r="BA146" s="98">
        <v>0</v>
      </c>
      <c r="BB146" s="98"/>
      <c r="BC146" s="98">
        <v>700</v>
      </c>
      <c r="BD146" s="98">
        <v>0</v>
      </c>
      <c r="BE146" s="98">
        <v>0</v>
      </c>
      <c r="BF146" s="98">
        <v>0</v>
      </c>
      <c r="BG146" s="98">
        <v>700</v>
      </c>
      <c r="BH146" s="98">
        <v>0</v>
      </c>
      <c r="BI146" s="98">
        <v>0</v>
      </c>
      <c r="BJ146" s="98">
        <v>0</v>
      </c>
      <c r="BK146" s="98"/>
      <c r="BL146" s="98"/>
      <c r="BM146" s="46">
        <v>0</v>
      </c>
      <c r="BO146" s="98">
        <v>4200</v>
      </c>
      <c r="BP146" s="98">
        <v>0</v>
      </c>
      <c r="BQ146" s="98">
        <v>0</v>
      </c>
      <c r="BR146" s="46">
        <v>0</v>
      </c>
      <c r="BS146" s="46">
        <v>4200</v>
      </c>
      <c r="BT146" s="46">
        <v>0</v>
      </c>
      <c r="BU146" s="46">
        <v>0</v>
      </c>
      <c r="BV146" s="46">
        <v>0</v>
      </c>
      <c r="BY146" s="46">
        <v>5000</v>
      </c>
      <c r="CA146" s="98">
        <v>0</v>
      </c>
      <c r="CB146" s="98">
        <v>0</v>
      </c>
      <c r="CC146" s="98">
        <v>0</v>
      </c>
      <c r="CD146" s="46">
        <v>0</v>
      </c>
      <c r="CE146" s="46">
        <v>0</v>
      </c>
      <c r="CF146" s="46">
        <v>0</v>
      </c>
      <c r="CG146" s="46">
        <v>0</v>
      </c>
      <c r="CH146" s="46">
        <v>0</v>
      </c>
      <c r="CK146" s="46">
        <v>0</v>
      </c>
      <c r="CM146" s="98">
        <v>0</v>
      </c>
      <c r="CN146" s="98">
        <v>0</v>
      </c>
      <c r="CO146" s="98">
        <v>0</v>
      </c>
      <c r="CP146" s="46">
        <v>0</v>
      </c>
      <c r="CQ146" s="46">
        <v>0</v>
      </c>
      <c r="CR146" s="46">
        <v>0</v>
      </c>
      <c r="CS146" s="46">
        <v>0</v>
      </c>
      <c r="CT146" s="46">
        <v>0</v>
      </c>
      <c r="CW146" s="46">
        <v>0</v>
      </c>
      <c r="CY146" s="98">
        <v>2800</v>
      </c>
      <c r="CZ146" s="98">
        <v>0</v>
      </c>
      <c r="DA146" s="98">
        <v>0</v>
      </c>
      <c r="DB146" s="46">
        <v>0</v>
      </c>
      <c r="DC146" s="46">
        <v>2800</v>
      </c>
      <c r="DD146" s="46">
        <v>0</v>
      </c>
      <c r="DE146" s="46">
        <v>0</v>
      </c>
      <c r="DF146" s="46">
        <v>0</v>
      </c>
      <c r="DI146" s="98">
        <v>0</v>
      </c>
      <c r="DJ146" s="98"/>
      <c r="DK146" s="98">
        <v>1000</v>
      </c>
      <c r="DL146" s="46">
        <v>0</v>
      </c>
      <c r="DM146" s="46">
        <v>0</v>
      </c>
      <c r="DN146" s="46">
        <v>0</v>
      </c>
      <c r="DO146" s="46">
        <v>1000</v>
      </c>
      <c r="DP146" s="46">
        <v>0</v>
      </c>
      <c r="DQ146" s="46">
        <v>0</v>
      </c>
      <c r="DR146" s="98">
        <v>0</v>
      </c>
      <c r="DS146" s="98"/>
      <c r="DU146" s="46">
        <v>0</v>
      </c>
      <c r="DW146" s="46">
        <v>0</v>
      </c>
      <c r="DX146" s="46">
        <v>0</v>
      </c>
      <c r="DY146" s="46">
        <v>0</v>
      </c>
      <c r="DZ146" s="46">
        <v>0</v>
      </c>
      <c r="EA146" s="46">
        <v>0</v>
      </c>
      <c r="EB146" s="46">
        <v>0</v>
      </c>
      <c r="EC146" s="46">
        <v>0</v>
      </c>
      <c r="ED146" s="46">
        <v>0</v>
      </c>
      <c r="EG146" s="46">
        <v>0</v>
      </c>
      <c r="EI146" s="46">
        <v>0</v>
      </c>
      <c r="EJ146" s="46">
        <v>0</v>
      </c>
      <c r="EK146" s="46">
        <v>0</v>
      </c>
      <c r="EL146" s="46">
        <v>0</v>
      </c>
      <c r="EM146" s="46">
        <v>0</v>
      </c>
      <c r="EN146" s="46">
        <v>0</v>
      </c>
      <c r="EO146" s="46">
        <v>0</v>
      </c>
      <c r="EP146" s="46">
        <v>0</v>
      </c>
      <c r="ES146" s="46">
        <v>0</v>
      </c>
      <c r="EU146" s="46">
        <v>1280</v>
      </c>
      <c r="EV146" s="46">
        <v>0</v>
      </c>
      <c r="EW146" s="46">
        <v>0</v>
      </c>
      <c r="EX146" s="46">
        <v>0</v>
      </c>
      <c r="EY146" s="46">
        <v>1280</v>
      </c>
      <c r="EZ146" s="46">
        <v>0</v>
      </c>
      <c r="FE146" s="46">
        <v>0</v>
      </c>
      <c r="FG146" s="46">
        <v>1280</v>
      </c>
      <c r="FH146" s="46">
        <v>0</v>
      </c>
      <c r="FI146" s="47">
        <v>0</v>
      </c>
      <c r="FJ146" s="47">
        <v>0</v>
      </c>
      <c r="FK146" s="46">
        <v>1280</v>
      </c>
      <c r="FL146" s="46">
        <v>0</v>
      </c>
      <c r="FQ146" s="46">
        <v>0</v>
      </c>
      <c r="FS146" s="46">
        <v>1280</v>
      </c>
      <c r="FT146" s="46">
        <v>0</v>
      </c>
      <c r="FU146" s="46">
        <v>0</v>
      </c>
      <c r="FV146" s="46">
        <v>0</v>
      </c>
      <c r="FW146" s="46">
        <v>1280</v>
      </c>
      <c r="FX146" s="46">
        <v>0</v>
      </c>
      <c r="GC146" s="46">
        <v>0</v>
      </c>
      <c r="GE146" s="46">
        <v>1280</v>
      </c>
      <c r="GF146" s="46">
        <v>0</v>
      </c>
      <c r="GG146" s="46">
        <v>0</v>
      </c>
      <c r="GH146" s="46">
        <v>0</v>
      </c>
      <c r="GI146" s="46">
        <v>1280</v>
      </c>
      <c r="GJ146" s="46">
        <v>0</v>
      </c>
      <c r="GO146" s="46">
        <v>0</v>
      </c>
      <c r="GP146" s="46">
        <v>0</v>
      </c>
      <c r="GQ146" s="46">
        <v>0</v>
      </c>
      <c r="GR146" s="46">
        <v>0</v>
      </c>
      <c r="GS146" s="46">
        <v>1200</v>
      </c>
      <c r="GT146" s="46">
        <v>0</v>
      </c>
      <c r="GU146" s="46">
        <v>0</v>
      </c>
      <c r="GV146" s="46">
        <v>0</v>
      </c>
      <c r="GW146" s="46">
        <v>1200</v>
      </c>
      <c r="GX146" s="46">
        <v>0</v>
      </c>
      <c r="GY146" s="46">
        <v>0</v>
      </c>
      <c r="HA146" s="46">
        <v>2770</v>
      </c>
      <c r="HB146" s="46">
        <v>0</v>
      </c>
      <c r="HC146" s="46">
        <v>2770</v>
      </c>
      <c r="HD146" s="46">
        <v>1570</v>
      </c>
      <c r="HE146" s="46">
        <v>9.6122448979591848</v>
      </c>
      <c r="HI146" s="46">
        <v>0</v>
      </c>
      <c r="HJ146" s="46">
        <v>0</v>
      </c>
      <c r="HK146" s="46">
        <v>0</v>
      </c>
      <c r="HL146" s="46">
        <v>0</v>
      </c>
      <c r="HM146" s="46">
        <v>4900</v>
      </c>
      <c r="HN146" s="46">
        <v>0</v>
      </c>
      <c r="HO146" s="46">
        <v>0</v>
      </c>
      <c r="HP146" s="46">
        <v>0</v>
      </c>
      <c r="HQ146" s="46">
        <v>4900</v>
      </c>
      <c r="HR146" s="46">
        <v>5000</v>
      </c>
      <c r="HS146" s="46">
        <v>6570</v>
      </c>
      <c r="HT146" s="46">
        <v>1670</v>
      </c>
      <c r="HU146" s="46">
        <v>13.184210526315789</v>
      </c>
      <c r="HY146" s="46">
        <v>0</v>
      </c>
      <c r="HZ146" s="46">
        <v>0</v>
      </c>
      <c r="IA146" s="46">
        <v>0</v>
      </c>
      <c r="IB146" s="46">
        <v>0</v>
      </c>
      <c r="IC146" s="46">
        <v>3800</v>
      </c>
      <c r="ID146" s="46">
        <v>0</v>
      </c>
      <c r="IE146" s="46">
        <v>0</v>
      </c>
      <c r="IF146" s="46">
        <v>0</v>
      </c>
      <c r="IG146" s="46">
        <v>3800</v>
      </c>
      <c r="IH146" s="46">
        <v>0</v>
      </c>
      <c r="II146" s="46">
        <v>1670</v>
      </c>
      <c r="IJ146" s="46">
        <v>-2130</v>
      </c>
      <c r="IK146" s="46">
        <v>-16.815789473684209</v>
      </c>
      <c r="IO146" s="46">
        <v>0</v>
      </c>
      <c r="IP146" s="46">
        <v>0</v>
      </c>
      <c r="IQ146" s="46">
        <v>0</v>
      </c>
      <c r="IR146" s="46">
        <v>0</v>
      </c>
      <c r="IS146" s="46">
        <v>5120</v>
      </c>
      <c r="IT146" s="46">
        <v>0</v>
      </c>
      <c r="IU146" s="46">
        <v>0</v>
      </c>
      <c r="IV146" s="46">
        <v>0</v>
      </c>
      <c r="IW146" s="46">
        <v>5120</v>
      </c>
      <c r="IY146" s="46">
        <v>-2130</v>
      </c>
      <c r="IZ146" s="46">
        <v>-7250</v>
      </c>
      <c r="JA146" s="46">
        <v>-42.48046875</v>
      </c>
      <c r="JD146" s="46">
        <v>0</v>
      </c>
      <c r="JE146" s="46">
        <v>0</v>
      </c>
      <c r="JF146" s="46">
        <v>0</v>
      </c>
      <c r="JG146" s="46">
        <v>0</v>
      </c>
      <c r="JH146" s="46">
        <v>5300</v>
      </c>
      <c r="JI146" s="46" t="s">
        <v>1086</v>
      </c>
      <c r="JK146" s="46">
        <v>0</v>
      </c>
      <c r="JL146" s="46">
        <v>5300</v>
      </c>
      <c r="JN146" s="46">
        <v>-7250</v>
      </c>
      <c r="JO146" s="46">
        <v>-12550</v>
      </c>
      <c r="JP146" s="46">
        <v>-71.037735849056602</v>
      </c>
      <c r="JS146" s="46">
        <v>0</v>
      </c>
      <c r="JT146" s="46">
        <v>0</v>
      </c>
      <c r="JU146" s="46">
        <v>0</v>
      </c>
      <c r="JV146" s="46">
        <v>0</v>
      </c>
      <c r="JW146" s="46">
        <v>6800</v>
      </c>
      <c r="KA146" s="46">
        <v>6800</v>
      </c>
      <c r="KC146" s="46">
        <v>-12550</v>
      </c>
      <c r="KD146" s="46">
        <v>-19350</v>
      </c>
      <c r="KE146" s="46">
        <v>-85.367647058823536</v>
      </c>
      <c r="KH146" s="46">
        <v>0</v>
      </c>
      <c r="KI146" s="46">
        <v>0</v>
      </c>
      <c r="KJ146" s="46">
        <v>0</v>
      </c>
      <c r="KK146" s="46">
        <v>0</v>
      </c>
      <c r="KL146" s="46">
        <v>0</v>
      </c>
      <c r="KP146" s="46">
        <v>0</v>
      </c>
      <c r="KR146" s="46">
        <v>-19350</v>
      </c>
      <c r="KS146" s="46">
        <v>-19350</v>
      </c>
      <c r="KT146" s="46">
        <v>0</v>
      </c>
      <c r="KW146" s="46">
        <v>0</v>
      </c>
      <c r="KX146" s="46">
        <v>0</v>
      </c>
      <c r="KY146" s="46">
        <v>0</v>
      </c>
      <c r="KZ146" s="46">
        <v>0</v>
      </c>
      <c r="LA146" s="46">
        <v>0</v>
      </c>
      <c r="LE146" s="46">
        <v>0</v>
      </c>
      <c r="LG146" s="46">
        <v>-19350</v>
      </c>
      <c r="LH146" s="46">
        <v>-19350</v>
      </c>
      <c r="LI146" s="46">
        <v>0</v>
      </c>
      <c r="LL146" s="46">
        <v>1200</v>
      </c>
      <c r="LM146" s="46">
        <v>4900</v>
      </c>
      <c r="LN146" s="46">
        <v>3800</v>
      </c>
      <c r="LO146" s="46">
        <v>5120</v>
      </c>
      <c r="LP146" s="46">
        <v>5300</v>
      </c>
      <c r="LQ146" s="46">
        <v>6800</v>
      </c>
      <c r="LR146" s="46">
        <v>0</v>
      </c>
      <c r="LS146" s="46">
        <v>0</v>
      </c>
      <c r="LT146" s="46">
        <v>27120</v>
      </c>
      <c r="LV146" s="46" t="s">
        <v>344</v>
      </c>
    </row>
    <row r="147" spans="1:334">
      <c r="A147" s="74" t="s">
        <v>402</v>
      </c>
      <c r="B147" s="74" t="s">
        <v>402</v>
      </c>
      <c r="C147" s="46" t="s">
        <v>403</v>
      </c>
      <c r="D147" s="98">
        <v>0</v>
      </c>
      <c r="E147" s="98">
        <v>0</v>
      </c>
      <c r="F147" s="98"/>
      <c r="G147" s="98">
        <v>0</v>
      </c>
      <c r="H147" s="98">
        <v>0</v>
      </c>
      <c r="I147" s="98">
        <v>0</v>
      </c>
      <c r="J147" s="98">
        <v>0</v>
      </c>
      <c r="K147" s="98">
        <v>0</v>
      </c>
      <c r="L147" s="98">
        <v>0</v>
      </c>
      <c r="M147" s="98">
        <v>0</v>
      </c>
      <c r="N147" s="98">
        <v>0</v>
      </c>
      <c r="O147" s="98"/>
      <c r="P147" s="98"/>
      <c r="Q147" s="98">
        <v>0</v>
      </c>
      <c r="R147" s="98"/>
      <c r="S147" s="98">
        <v>0</v>
      </c>
      <c r="T147" s="98">
        <v>0</v>
      </c>
      <c r="U147" s="98">
        <v>0</v>
      </c>
      <c r="V147" s="98">
        <v>0</v>
      </c>
      <c r="W147" s="98">
        <v>0</v>
      </c>
      <c r="X147" s="98">
        <v>0</v>
      </c>
      <c r="Y147" s="98">
        <v>0</v>
      </c>
      <c r="Z147" s="98">
        <v>0</v>
      </c>
      <c r="AA147" s="98"/>
      <c r="AB147" s="98"/>
      <c r="AC147" s="98">
        <v>0</v>
      </c>
      <c r="AD147" s="98"/>
      <c r="AE147" s="98">
        <v>0</v>
      </c>
      <c r="AF147" s="98">
        <v>0</v>
      </c>
      <c r="AG147" s="98">
        <v>0</v>
      </c>
      <c r="AH147" s="98">
        <v>0</v>
      </c>
      <c r="AI147" s="98">
        <v>0</v>
      </c>
      <c r="AJ147" s="98">
        <v>0</v>
      </c>
      <c r="AK147" s="98">
        <v>0</v>
      </c>
      <c r="AL147" s="98">
        <v>0</v>
      </c>
      <c r="AM147" s="98"/>
      <c r="AN147" s="98"/>
      <c r="AO147" s="98">
        <v>0</v>
      </c>
      <c r="AP147" s="98"/>
      <c r="AQ147" s="98">
        <v>0</v>
      </c>
      <c r="AR147" s="98">
        <v>0</v>
      </c>
      <c r="AS147" s="98">
        <v>0</v>
      </c>
      <c r="AT147" s="98">
        <v>0</v>
      </c>
      <c r="AU147" s="98">
        <v>0</v>
      </c>
      <c r="AV147" s="98">
        <v>0</v>
      </c>
      <c r="AW147" s="98">
        <v>0</v>
      </c>
      <c r="AX147" s="98">
        <v>0</v>
      </c>
      <c r="AY147" s="98"/>
      <c r="AZ147" s="98"/>
      <c r="BA147" s="98">
        <v>0</v>
      </c>
      <c r="BB147" s="98"/>
      <c r="BC147" s="98">
        <v>0</v>
      </c>
      <c r="BD147" s="98">
        <v>0</v>
      </c>
      <c r="BE147" s="98">
        <v>0</v>
      </c>
      <c r="BF147" s="98">
        <v>0</v>
      </c>
      <c r="BG147" s="98">
        <v>0</v>
      </c>
      <c r="BH147" s="98">
        <v>0</v>
      </c>
      <c r="BI147" s="98">
        <v>0</v>
      </c>
      <c r="BJ147" s="98">
        <v>0</v>
      </c>
      <c r="BK147" s="98"/>
      <c r="BL147" s="98"/>
      <c r="BM147" s="46">
        <v>0</v>
      </c>
      <c r="BO147" s="98">
        <v>0</v>
      </c>
      <c r="BP147" s="98">
        <v>0</v>
      </c>
      <c r="BQ147" s="98">
        <v>0</v>
      </c>
      <c r="BR147" s="46">
        <v>0</v>
      </c>
      <c r="BS147" s="46">
        <v>0</v>
      </c>
      <c r="BT147" s="46">
        <v>0</v>
      </c>
      <c r="BU147" s="46">
        <v>0</v>
      </c>
      <c r="BV147" s="46">
        <v>0</v>
      </c>
      <c r="BY147" s="46">
        <v>0</v>
      </c>
      <c r="CA147" s="98">
        <v>0</v>
      </c>
      <c r="CB147" s="98">
        <v>0</v>
      </c>
      <c r="CC147" s="98">
        <v>0</v>
      </c>
      <c r="CD147" s="46">
        <v>0</v>
      </c>
      <c r="CE147" s="46">
        <v>0</v>
      </c>
      <c r="CF147" s="46">
        <v>0</v>
      </c>
      <c r="CG147" s="46">
        <v>0</v>
      </c>
      <c r="CH147" s="46">
        <v>0</v>
      </c>
      <c r="CK147" s="46">
        <v>0</v>
      </c>
      <c r="CM147" s="98">
        <v>0</v>
      </c>
      <c r="CN147" s="98">
        <v>0</v>
      </c>
      <c r="CO147" s="98">
        <v>0</v>
      </c>
      <c r="CP147" s="46">
        <v>0</v>
      </c>
      <c r="CQ147" s="46">
        <v>0</v>
      </c>
      <c r="CR147" s="46">
        <v>0</v>
      </c>
      <c r="CS147" s="46">
        <v>0</v>
      </c>
      <c r="CT147" s="46">
        <v>0</v>
      </c>
      <c r="CW147" s="46">
        <v>0</v>
      </c>
      <c r="CY147" s="98">
        <v>0</v>
      </c>
      <c r="CZ147" s="98">
        <v>0</v>
      </c>
      <c r="DA147" s="98">
        <v>0</v>
      </c>
      <c r="DB147" s="46">
        <v>0</v>
      </c>
      <c r="DC147" s="46">
        <v>0</v>
      </c>
      <c r="DD147" s="46">
        <v>0</v>
      </c>
      <c r="DE147" s="46">
        <v>0</v>
      </c>
      <c r="DF147" s="46">
        <v>0</v>
      </c>
      <c r="DI147" s="98">
        <v>0</v>
      </c>
      <c r="DJ147" s="98"/>
      <c r="DK147" s="98">
        <v>0</v>
      </c>
      <c r="DL147" s="46">
        <v>0</v>
      </c>
      <c r="DM147" s="46">
        <v>0</v>
      </c>
      <c r="DN147" s="46">
        <v>0</v>
      </c>
      <c r="DO147" s="46">
        <v>0</v>
      </c>
      <c r="DP147" s="46">
        <v>0</v>
      </c>
      <c r="DQ147" s="46">
        <v>0</v>
      </c>
      <c r="DR147" s="98">
        <v>0</v>
      </c>
      <c r="DS147" s="98"/>
      <c r="DU147" s="46">
        <v>0</v>
      </c>
      <c r="DW147" s="46">
        <v>0</v>
      </c>
      <c r="DX147" s="46">
        <v>0</v>
      </c>
      <c r="DY147" s="46">
        <v>0</v>
      </c>
      <c r="DZ147" s="46">
        <v>0</v>
      </c>
      <c r="EA147" s="46">
        <v>0</v>
      </c>
      <c r="EB147" s="46">
        <v>0</v>
      </c>
      <c r="EC147" s="46">
        <v>0</v>
      </c>
      <c r="ED147" s="46">
        <v>0</v>
      </c>
      <c r="EG147" s="46">
        <v>0</v>
      </c>
      <c r="EI147" s="46">
        <v>0</v>
      </c>
      <c r="EJ147" s="46">
        <v>0</v>
      </c>
      <c r="EK147" s="46">
        <v>0</v>
      </c>
      <c r="EL147" s="46">
        <v>0</v>
      </c>
      <c r="EM147" s="46">
        <v>0</v>
      </c>
      <c r="EN147" s="46">
        <v>0</v>
      </c>
      <c r="EO147" s="46">
        <v>0</v>
      </c>
      <c r="EP147" s="46">
        <v>0</v>
      </c>
      <c r="ES147" s="46">
        <v>0</v>
      </c>
      <c r="EU147" s="46">
        <v>0</v>
      </c>
      <c r="EV147" s="46">
        <v>0</v>
      </c>
      <c r="EW147" s="46">
        <v>0</v>
      </c>
      <c r="EX147" s="46">
        <v>0</v>
      </c>
      <c r="EY147" s="46">
        <v>0</v>
      </c>
      <c r="EZ147" s="46">
        <v>0</v>
      </c>
      <c r="FE147" s="46">
        <v>0</v>
      </c>
      <c r="FG147" s="46">
        <v>0</v>
      </c>
      <c r="FH147" s="46">
        <v>0</v>
      </c>
      <c r="FI147" s="47">
        <v>0</v>
      </c>
      <c r="FJ147" s="47">
        <v>0</v>
      </c>
      <c r="FK147" s="46">
        <v>0</v>
      </c>
      <c r="FL147" s="46">
        <v>0</v>
      </c>
      <c r="FQ147" s="46">
        <v>0</v>
      </c>
      <c r="FS147" s="46">
        <v>0</v>
      </c>
      <c r="FT147" s="46">
        <v>0</v>
      </c>
      <c r="FU147" s="46">
        <v>0</v>
      </c>
      <c r="FV147" s="46">
        <v>0</v>
      </c>
      <c r="FW147" s="46">
        <v>0</v>
      </c>
      <c r="FX147" s="46">
        <v>0</v>
      </c>
      <c r="GC147" s="46">
        <v>0</v>
      </c>
      <c r="GE147" s="46">
        <v>0</v>
      </c>
      <c r="GF147" s="46">
        <v>0</v>
      </c>
      <c r="GG147" s="46">
        <v>0</v>
      </c>
      <c r="GH147" s="46">
        <v>0</v>
      </c>
      <c r="GI147" s="46">
        <v>0</v>
      </c>
      <c r="GJ147" s="46">
        <v>0</v>
      </c>
      <c r="GO147" s="46">
        <v>0</v>
      </c>
      <c r="GP147" s="46">
        <v>0</v>
      </c>
      <c r="GQ147" s="46">
        <v>0</v>
      </c>
      <c r="GR147" s="46">
        <v>0</v>
      </c>
      <c r="GS147" s="46">
        <v>0</v>
      </c>
      <c r="GT147" s="46">
        <v>0</v>
      </c>
      <c r="GU147" s="46">
        <v>0</v>
      </c>
      <c r="GV147" s="46">
        <v>0</v>
      </c>
      <c r="GW147" s="46">
        <v>0</v>
      </c>
      <c r="GX147" s="46">
        <v>0</v>
      </c>
      <c r="GY147" s="46">
        <v>0</v>
      </c>
      <c r="HA147" s="46">
        <v>0</v>
      </c>
      <c r="HB147" s="46">
        <v>0</v>
      </c>
      <c r="HC147" s="46">
        <v>0</v>
      </c>
      <c r="HD147" s="46">
        <v>0</v>
      </c>
      <c r="HE147" s="46">
        <v>0</v>
      </c>
      <c r="HI147" s="46">
        <v>0</v>
      </c>
      <c r="HJ147" s="46">
        <v>0</v>
      </c>
      <c r="HK147" s="46">
        <v>0</v>
      </c>
      <c r="HL147" s="46">
        <v>0</v>
      </c>
      <c r="HM147" s="46">
        <v>0</v>
      </c>
      <c r="HN147" s="46">
        <v>0</v>
      </c>
      <c r="HO147" s="46">
        <v>0</v>
      </c>
      <c r="HP147" s="46">
        <v>0</v>
      </c>
      <c r="HQ147" s="46">
        <v>0</v>
      </c>
      <c r="HR147" s="46">
        <v>0</v>
      </c>
      <c r="HS147" s="46">
        <v>0</v>
      </c>
      <c r="HT147" s="46">
        <v>0</v>
      </c>
      <c r="HU147" s="46">
        <v>0</v>
      </c>
      <c r="HY147" s="46">
        <v>0</v>
      </c>
      <c r="HZ147" s="46">
        <v>0</v>
      </c>
      <c r="IA147" s="46">
        <v>0</v>
      </c>
      <c r="IB147" s="46">
        <v>0</v>
      </c>
      <c r="IC147" s="46">
        <v>0</v>
      </c>
      <c r="ID147" s="46">
        <v>0</v>
      </c>
      <c r="IE147" s="46">
        <v>0</v>
      </c>
      <c r="IF147" s="46">
        <v>0</v>
      </c>
      <c r="IG147" s="46">
        <v>0</v>
      </c>
      <c r="IH147" s="46">
        <v>0</v>
      </c>
      <c r="II147" s="46">
        <v>0</v>
      </c>
      <c r="IJ147" s="46">
        <v>0</v>
      </c>
      <c r="IK147" s="46">
        <v>0</v>
      </c>
      <c r="IO147" s="46">
        <v>0</v>
      </c>
      <c r="IP147" s="46">
        <v>0</v>
      </c>
      <c r="IQ147" s="46">
        <v>0</v>
      </c>
      <c r="IR147" s="46">
        <v>0</v>
      </c>
      <c r="IS147" s="46">
        <v>0</v>
      </c>
      <c r="IT147" s="46">
        <v>0</v>
      </c>
      <c r="IU147" s="46">
        <v>0</v>
      </c>
      <c r="IV147" s="46">
        <v>0</v>
      </c>
      <c r="IW147" s="46">
        <v>0</v>
      </c>
      <c r="IY147" s="46">
        <v>0</v>
      </c>
      <c r="IZ147" s="46">
        <v>0</v>
      </c>
      <c r="JA147" s="46">
        <v>0</v>
      </c>
      <c r="JD147" s="46">
        <v>0</v>
      </c>
      <c r="JE147" s="46">
        <v>0</v>
      </c>
      <c r="JF147" s="46">
        <v>0</v>
      </c>
      <c r="JG147" s="46">
        <v>0</v>
      </c>
      <c r="JH147" s="46">
        <v>0</v>
      </c>
      <c r="JI147" s="46" t="s">
        <v>1086</v>
      </c>
      <c r="JK147" s="46">
        <v>0</v>
      </c>
      <c r="JL147" s="46">
        <v>0</v>
      </c>
      <c r="JN147" s="46">
        <v>0</v>
      </c>
      <c r="JO147" s="46">
        <v>0</v>
      </c>
      <c r="JP147" s="46">
        <v>0</v>
      </c>
      <c r="JS147" s="46">
        <v>0</v>
      </c>
      <c r="JT147" s="46">
        <v>0</v>
      </c>
      <c r="JV147" s="46">
        <v>0</v>
      </c>
      <c r="JW147" s="46">
        <v>0</v>
      </c>
      <c r="KA147" s="46">
        <v>0</v>
      </c>
      <c r="KC147" s="46">
        <v>0</v>
      </c>
      <c r="KD147" s="46">
        <v>0</v>
      </c>
      <c r="KE147" s="46">
        <v>0</v>
      </c>
      <c r="KH147" s="46">
        <v>0</v>
      </c>
      <c r="KI147" s="46">
        <v>0</v>
      </c>
      <c r="KK147" s="46">
        <v>0</v>
      </c>
      <c r="KL147" s="46">
        <v>0</v>
      </c>
      <c r="KP147" s="46">
        <v>0</v>
      </c>
      <c r="KR147" s="46">
        <v>0</v>
      </c>
      <c r="KS147" s="46">
        <v>0</v>
      </c>
      <c r="KT147" s="46">
        <v>0</v>
      </c>
      <c r="KW147" s="46">
        <v>0</v>
      </c>
      <c r="KX147" s="46">
        <v>0</v>
      </c>
      <c r="KY147" s="46">
        <v>0</v>
      </c>
      <c r="KZ147" s="46">
        <v>0</v>
      </c>
      <c r="LA147" s="46">
        <v>0</v>
      </c>
      <c r="LE147" s="46">
        <v>0</v>
      </c>
      <c r="LG147" s="46">
        <v>0</v>
      </c>
      <c r="LH147" s="46">
        <v>0</v>
      </c>
      <c r="LI147" s="46">
        <v>0</v>
      </c>
      <c r="LL147" s="46">
        <v>0</v>
      </c>
      <c r="LM147" s="46">
        <v>0</v>
      </c>
      <c r="LN147" s="46">
        <v>0</v>
      </c>
      <c r="LO147" s="46">
        <v>0</v>
      </c>
      <c r="LP147" s="46">
        <v>0</v>
      </c>
      <c r="LQ147" s="46">
        <v>0</v>
      </c>
      <c r="LR147" s="46">
        <v>0</v>
      </c>
      <c r="LS147" s="46">
        <v>0</v>
      </c>
      <c r="LT147" s="46">
        <v>0</v>
      </c>
      <c r="LV147" s="46" t="s">
        <v>344</v>
      </c>
    </row>
    <row r="148" spans="1:334">
      <c r="A148" s="74" t="s">
        <v>1226</v>
      </c>
      <c r="B148" s="74" t="s">
        <v>1226</v>
      </c>
      <c r="C148" s="46" t="s">
        <v>1227</v>
      </c>
      <c r="D148" s="98">
        <v>0</v>
      </c>
      <c r="E148" s="98">
        <v>0</v>
      </c>
      <c r="F148" s="98"/>
      <c r="G148" s="98">
        <v>0</v>
      </c>
      <c r="H148" s="98">
        <v>0</v>
      </c>
      <c r="I148" s="98">
        <v>0</v>
      </c>
      <c r="J148" s="98">
        <v>0</v>
      </c>
      <c r="K148" s="98">
        <v>0</v>
      </c>
      <c r="L148" s="98">
        <v>0</v>
      </c>
      <c r="M148" s="98">
        <v>0</v>
      </c>
      <c r="N148" s="98">
        <v>0</v>
      </c>
      <c r="O148" s="98"/>
      <c r="P148" s="98"/>
      <c r="Q148" s="98">
        <v>0</v>
      </c>
      <c r="R148" s="98"/>
      <c r="S148" s="98">
        <v>0</v>
      </c>
      <c r="T148" s="98">
        <v>0</v>
      </c>
      <c r="U148" s="98">
        <v>0</v>
      </c>
      <c r="V148" s="98">
        <v>0</v>
      </c>
      <c r="W148" s="98">
        <v>0</v>
      </c>
      <c r="X148" s="98">
        <v>0</v>
      </c>
      <c r="Y148" s="98">
        <v>0</v>
      </c>
      <c r="Z148" s="98">
        <v>0</v>
      </c>
      <c r="AA148" s="98"/>
      <c r="AB148" s="98"/>
      <c r="AC148" s="98">
        <v>0</v>
      </c>
      <c r="AD148" s="98"/>
      <c r="AE148" s="98">
        <v>0</v>
      </c>
      <c r="AF148" s="98">
        <v>0</v>
      </c>
      <c r="AG148" s="98">
        <v>0</v>
      </c>
      <c r="AH148" s="98">
        <v>0</v>
      </c>
      <c r="AI148" s="98">
        <v>0</v>
      </c>
      <c r="AJ148" s="98">
        <v>0</v>
      </c>
      <c r="AK148" s="98">
        <v>0</v>
      </c>
      <c r="AL148" s="98">
        <v>0</v>
      </c>
      <c r="AM148" s="98"/>
      <c r="AN148" s="98"/>
      <c r="AO148" s="98">
        <v>0</v>
      </c>
      <c r="AP148" s="98"/>
      <c r="AQ148" s="98">
        <v>0</v>
      </c>
      <c r="AR148" s="98">
        <v>0</v>
      </c>
      <c r="AS148" s="98">
        <v>0</v>
      </c>
      <c r="AT148" s="98">
        <v>0</v>
      </c>
      <c r="AU148" s="98">
        <v>0</v>
      </c>
      <c r="AV148" s="98">
        <v>0</v>
      </c>
      <c r="AW148" s="98">
        <v>0</v>
      </c>
      <c r="AX148" s="98">
        <v>0</v>
      </c>
      <c r="AY148" s="98"/>
      <c r="AZ148" s="98"/>
      <c r="BA148" s="98">
        <v>0</v>
      </c>
      <c r="BB148" s="98"/>
      <c r="BC148" s="98">
        <v>0</v>
      </c>
      <c r="BD148" s="98">
        <v>0</v>
      </c>
      <c r="BE148" s="98">
        <v>0</v>
      </c>
      <c r="BF148" s="98">
        <v>0</v>
      </c>
      <c r="BG148" s="98">
        <v>0</v>
      </c>
      <c r="BH148" s="98">
        <v>0</v>
      </c>
      <c r="BI148" s="98">
        <v>0</v>
      </c>
      <c r="BJ148" s="98">
        <v>0</v>
      </c>
      <c r="BK148" s="98"/>
      <c r="BL148" s="98"/>
      <c r="BM148" s="46">
        <v>0</v>
      </c>
      <c r="BO148" s="98">
        <v>0</v>
      </c>
      <c r="BP148" s="98">
        <v>0</v>
      </c>
      <c r="BQ148" s="98">
        <v>0</v>
      </c>
      <c r="BR148" s="46">
        <v>0</v>
      </c>
      <c r="BS148" s="46">
        <v>0</v>
      </c>
      <c r="BT148" s="46">
        <v>0</v>
      </c>
      <c r="BU148" s="46">
        <v>0</v>
      </c>
      <c r="BV148" s="46">
        <v>0</v>
      </c>
      <c r="BY148" s="46">
        <v>0</v>
      </c>
      <c r="CA148" s="98">
        <v>0</v>
      </c>
      <c r="CB148" s="98">
        <v>0</v>
      </c>
      <c r="CC148" s="98">
        <v>0</v>
      </c>
      <c r="CD148" s="46">
        <v>0</v>
      </c>
      <c r="CE148" s="46">
        <v>0</v>
      </c>
      <c r="CF148" s="46">
        <v>0</v>
      </c>
      <c r="CG148" s="46">
        <v>0</v>
      </c>
      <c r="CH148" s="46">
        <v>0</v>
      </c>
      <c r="CK148" s="46">
        <v>0</v>
      </c>
      <c r="CM148" s="98">
        <v>0</v>
      </c>
      <c r="CN148" s="98">
        <v>0</v>
      </c>
      <c r="CO148" s="98">
        <v>0</v>
      </c>
      <c r="CP148" s="46">
        <v>0</v>
      </c>
      <c r="CQ148" s="46">
        <v>0</v>
      </c>
      <c r="CR148" s="46">
        <v>0</v>
      </c>
      <c r="CS148" s="46">
        <v>0</v>
      </c>
      <c r="CT148" s="46">
        <v>0</v>
      </c>
      <c r="CW148" s="46">
        <v>0</v>
      </c>
      <c r="CY148" s="98">
        <v>0</v>
      </c>
      <c r="CZ148" s="98">
        <v>0</v>
      </c>
      <c r="DA148" s="98">
        <v>0</v>
      </c>
      <c r="DB148" s="46">
        <v>0</v>
      </c>
      <c r="DC148" s="46">
        <v>0</v>
      </c>
      <c r="DD148" s="46">
        <v>0</v>
      </c>
      <c r="DE148" s="46">
        <v>0</v>
      </c>
      <c r="DF148" s="46">
        <v>0</v>
      </c>
      <c r="DI148" s="98">
        <v>0</v>
      </c>
      <c r="DJ148" s="98"/>
      <c r="DK148" s="98">
        <v>0</v>
      </c>
      <c r="DL148" s="46">
        <v>0</v>
      </c>
      <c r="DM148" s="46">
        <v>0</v>
      </c>
      <c r="DN148" s="46">
        <v>0</v>
      </c>
      <c r="DO148" s="46">
        <v>0</v>
      </c>
      <c r="DP148" s="46">
        <v>0</v>
      </c>
      <c r="DQ148" s="46">
        <v>0</v>
      </c>
      <c r="DR148" s="98">
        <v>0</v>
      </c>
      <c r="DS148" s="98"/>
      <c r="DU148" s="46">
        <v>0</v>
      </c>
      <c r="DW148" s="46">
        <v>0</v>
      </c>
      <c r="DX148" s="46">
        <v>0</v>
      </c>
      <c r="DY148" s="46">
        <v>0</v>
      </c>
      <c r="DZ148" s="46">
        <v>0</v>
      </c>
      <c r="EA148" s="46">
        <v>0</v>
      </c>
      <c r="EB148" s="46">
        <v>0</v>
      </c>
      <c r="EC148" s="46">
        <v>0</v>
      </c>
      <c r="ED148" s="46">
        <v>0</v>
      </c>
      <c r="EG148" s="46">
        <v>0</v>
      </c>
      <c r="EI148" s="46">
        <v>0</v>
      </c>
      <c r="EJ148" s="46">
        <v>0</v>
      </c>
      <c r="EK148" s="46">
        <v>0</v>
      </c>
      <c r="EL148" s="46">
        <v>0</v>
      </c>
      <c r="EM148" s="46">
        <v>0</v>
      </c>
      <c r="EN148" s="46">
        <v>0</v>
      </c>
      <c r="EO148" s="46">
        <v>0</v>
      </c>
      <c r="EP148" s="46">
        <v>0</v>
      </c>
      <c r="ES148" s="46">
        <v>0</v>
      </c>
      <c r="EU148" s="46">
        <v>0</v>
      </c>
      <c r="EV148" s="46">
        <v>0</v>
      </c>
      <c r="EW148" s="46">
        <v>0</v>
      </c>
      <c r="EX148" s="46">
        <v>0</v>
      </c>
      <c r="EY148" s="46">
        <v>0</v>
      </c>
      <c r="EZ148" s="46">
        <v>0</v>
      </c>
      <c r="FE148" s="46">
        <v>0</v>
      </c>
      <c r="FG148" s="46">
        <v>0</v>
      </c>
      <c r="FH148" s="46">
        <v>0</v>
      </c>
      <c r="FI148" s="98">
        <v>0</v>
      </c>
      <c r="FJ148" s="98">
        <v>0</v>
      </c>
      <c r="FK148" s="46">
        <v>0</v>
      </c>
      <c r="FL148" s="46">
        <v>0</v>
      </c>
      <c r="FQ148" s="46">
        <v>0</v>
      </c>
      <c r="FS148" s="46">
        <v>0</v>
      </c>
      <c r="FT148" s="46">
        <v>0</v>
      </c>
      <c r="FU148" s="46">
        <v>0</v>
      </c>
      <c r="FV148" s="46">
        <v>0</v>
      </c>
      <c r="FW148" s="46">
        <v>0</v>
      </c>
      <c r="FX148" s="46">
        <v>0</v>
      </c>
      <c r="GC148" s="46">
        <v>0</v>
      </c>
      <c r="GE148" s="46">
        <v>0</v>
      </c>
      <c r="GF148" s="46">
        <v>0</v>
      </c>
      <c r="GG148" s="46">
        <v>0</v>
      </c>
      <c r="GH148" s="46">
        <v>0</v>
      </c>
      <c r="GI148" s="46">
        <v>0</v>
      </c>
      <c r="GJ148" s="46">
        <v>0</v>
      </c>
      <c r="GO148" s="46">
        <v>0</v>
      </c>
      <c r="GP148" s="46">
        <v>0</v>
      </c>
      <c r="GQ148" s="46">
        <v>0</v>
      </c>
      <c r="GR148" s="46">
        <v>0</v>
      </c>
      <c r="GS148" s="46">
        <v>0</v>
      </c>
      <c r="GT148" s="46">
        <v>0</v>
      </c>
      <c r="GU148" s="46">
        <v>0</v>
      </c>
      <c r="GV148" s="46">
        <v>0</v>
      </c>
      <c r="GW148" s="46">
        <v>0</v>
      </c>
      <c r="GX148" s="46">
        <v>0</v>
      </c>
      <c r="GY148" s="46">
        <v>0</v>
      </c>
      <c r="HA148" s="46">
        <v>0</v>
      </c>
      <c r="HB148" s="46">
        <v>0</v>
      </c>
      <c r="HC148" s="46">
        <v>0</v>
      </c>
      <c r="HD148" s="46">
        <v>0</v>
      </c>
      <c r="HE148" s="46">
        <v>0</v>
      </c>
      <c r="HI148" s="46">
        <v>0</v>
      </c>
      <c r="HJ148" s="46">
        <v>0</v>
      </c>
      <c r="HK148" s="46">
        <v>0</v>
      </c>
      <c r="HL148" s="46">
        <v>0</v>
      </c>
      <c r="HM148" s="46">
        <v>0</v>
      </c>
      <c r="HN148" s="46">
        <v>0</v>
      </c>
      <c r="HO148" s="46">
        <v>0</v>
      </c>
      <c r="HP148" s="46">
        <v>0</v>
      </c>
      <c r="HQ148" s="46">
        <v>0</v>
      </c>
      <c r="HR148" s="46">
        <v>0</v>
      </c>
      <c r="HS148" s="46">
        <v>0</v>
      </c>
      <c r="HT148" s="46">
        <v>0</v>
      </c>
      <c r="HU148" s="46">
        <v>0</v>
      </c>
      <c r="HY148" s="46">
        <v>0</v>
      </c>
      <c r="HZ148" s="46">
        <v>0</v>
      </c>
      <c r="IA148" s="46">
        <v>0</v>
      </c>
      <c r="IB148" s="46">
        <v>0</v>
      </c>
      <c r="IC148" s="46">
        <v>0</v>
      </c>
      <c r="ID148" s="46">
        <v>0</v>
      </c>
      <c r="IE148" s="46">
        <v>0</v>
      </c>
      <c r="IF148" s="46">
        <v>0</v>
      </c>
      <c r="IG148" s="46">
        <v>0</v>
      </c>
      <c r="IH148" s="46">
        <v>0</v>
      </c>
      <c r="II148" s="46">
        <v>0</v>
      </c>
      <c r="IJ148" s="46">
        <v>0</v>
      </c>
      <c r="IK148" s="46">
        <v>0</v>
      </c>
      <c r="IO148" s="46">
        <v>0</v>
      </c>
      <c r="IP148" s="46">
        <v>0</v>
      </c>
      <c r="IQ148" s="46">
        <v>0</v>
      </c>
      <c r="IR148" s="46">
        <v>0</v>
      </c>
      <c r="IS148" s="46">
        <v>0</v>
      </c>
      <c r="IT148" s="46">
        <v>0</v>
      </c>
      <c r="IU148" s="46">
        <v>0</v>
      </c>
      <c r="IV148" s="46">
        <v>0</v>
      </c>
      <c r="IW148" s="46">
        <v>0</v>
      </c>
      <c r="IY148" s="46">
        <v>0</v>
      </c>
      <c r="IZ148" s="46">
        <v>0</v>
      </c>
      <c r="JA148" s="46">
        <v>0</v>
      </c>
      <c r="JD148" s="46">
        <v>0</v>
      </c>
      <c r="JE148" s="46">
        <v>0</v>
      </c>
      <c r="JF148" s="46">
        <v>0</v>
      </c>
      <c r="JG148" s="46">
        <v>0</v>
      </c>
      <c r="JH148" s="46">
        <v>0</v>
      </c>
      <c r="JI148" s="46" t="s">
        <v>1086</v>
      </c>
      <c r="JK148" s="46">
        <v>0</v>
      </c>
      <c r="JL148" s="46">
        <v>0</v>
      </c>
      <c r="JN148" s="46">
        <v>0</v>
      </c>
      <c r="JO148" s="46">
        <v>0</v>
      </c>
      <c r="JP148" s="46">
        <v>0</v>
      </c>
      <c r="JS148" s="46">
        <v>0</v>
      </c>
      <c r="JT148" s="46">
        <v>0</v>
      </c>
      <c r="JU148" s="46">
        <v>0</v>
      </c>
      <c r="JV148" s="46">
        <v>0</v>
      </c>
      <c r="JW148" s="46">
        <v>0</v>
      </c>
      <c r="KA148" s="46">
        <v>0</v>
      </c>
      <c r="KC148" s="46">
        <v>0</v>
      </c>
      <c r="KD148" s="46">
        <v>0</v>
      </c>
      <c r="KE148" s="46">
        <v>0</v>
      </c>
      <c r="KH148" s="46">
        <v>0</v>
      </c>
      <c r="KI148" s="46">
        <v>0</v>
      </c>
      <c r="KJ148" s="46">
        <v>0</v>
      </c>
      <c r="KK148" s="46">
        <v>0</v>
      </c>
      <c r="KL148" s="46">
        <v>0</v>
      </c>
      <c r="KP148" s="46">
        <v>0</v>
      </c>
      <c r="KR148" s="46">
        <v>0</v>
      </c>
      <c r="KS148" s="46">
        <v>0</v>
      </c>
      <c r="KT148" s="46">
        <v>0</v>
      </c>
      <c r="KW148" s="46">
        <v>0</v>
      </c>
      <c r="KX148" s="46">
        <v>0</v>
      </c>
      <c r="KY148" s="46">
        <v>0</v>
      </c>
      <c r="KZ148" s="46">
        <v>0</v>
      </c>
      <c r="LA148" s="46">
        <v>0</v>
      </c>
      <c r="LE148" s="46">
        <v>0</v>
      </c>
      <c r="LG148" s="46">
        <v>0</v>
      </c>
      <c r="LH148" s="46">
        <v>0</v>
      </c>
      <c r="LI148" s="46">
        <v>0</v>
      </c>
      <c r="LL148" s="46">
        <v>0</v>
      </c>
      <c r="LM148" s="46">
        <v>0</v>
      </c>
      <c r="LN148" s="46">
        <v>0</v>
      </c>
      <c r="LO148" s="46">
        <v>0</v>
      </c>
      <c r="LP148" s="46">
        <v>0</v>
      </c>
      <c r="LQ148" s="46">
        <v>0</v>
      </c>
      <c r="LR148" s="46">
        <v>0</v>
      </c>
      <c r="LS148" s="46">
        <v>0</v>
      </c>
      <c r="LT148" s="46">
        <v>0</v>
      </c>
      <c r="LV148" s="46" t="s">
        <v>344</v>
      </c>
    </row>
    <row r="149" spans="1:334">
      <c r="A149" s="74">
        <v>310002737</v>
      </c>
      <c r="B149" s="74" t="s">
        <v>404</v>
      </c>
      <c r="C149" s="46" t="s">
        <v>405</v>
      </c>
      <c r="D149" s="98">
        <v>0</v>
      </c>
      <c r="E149" s="98">
        <v>0</v>
      </c>
      <c r="F149" s="98"/>
      <c r="G149" s="98">
        <v>0</v>
      </c>
      <c r="H149" s="98">
        <v>0</v>
      </c>
      <c r="I149" s="98">
        <v>0</v>
      </c>
      <c r="J149" s="98">
        <v>0</v>
      </c>
      <c r="K149" s="98">
        <v>0</v>
      </c>
      <c r="L149" s="98">
        <v>0</v>
      </c>
      <c r="M149" s="98">
        <v>0</v>
      </c>
      <c r="N149" s="98">
        <v>0</v>
      </c>
      <c r="O149" s="98"/>
      <c r="P149" s="98"/>
      <c r="Q149" s="98">
        <v>0</v>
      </c>
      <c r="R149" s="98"/>
      <c r="S149" s="98">
        <v>0</v>
      </c>
      <c r="T149" s="98">
        <v>0</v>
      </c>
      <c r="U149" s="98">
        <v>0</v>
      </c>
      <c r="V149" s="98">
        <v>0</v>
      </c>
      <c r="W149" s="98">
        <v>0</v>
      </c>
      <c r="X149" s="98">
        <v>0</v>
      </c>
      <c r="Y149" s="98">
        <v>0</v>
      </c>
      <c r="Z149" s="98">
        <v>0</v>
      </c>
      <c r="AA149" s="98"/>
      <c r="AB149" s="98"/>
      <c r="AC149" s="98">
        <v>0</v>
      </c>
      <c r="AD149" s="98"/>
      <c r="AE149" s="98">
        <v>0</v>
      </c>
      <c r="AF149" s="98">
        <v>0</v>
      </c>
      <c r="AG149" s="98">
        <v>0</v>
      </c>
      <c r="AH149" s="98">
        <v>0</v>
      </c>
      <c r="AI149" s="98">
        <v>0</v>
      </c>
      <c r="AJ149" s="98">
        <v>0</v>
      </c>
      <c r="AK149" s="98">
        <v>0</v>
      </c>
      <c r="AL149" s="98">
        <v>0</v>
      </c>
      <c r="AM149" s="98"/>
      <c r="AN149" s="98"/>
      <c r="AO149" s="98">
        <v>0</v>
      </c>
      <c r="AP149" s="98"/>
      <c r="AQ149" s="98">
        <v>0</v>
      </c>
      <c r="AR149" s="98">
        <v>0</v>
      </c>
      <c r="AS149" s="98">
        <v>0</v>
      </c>
      <c r="AT149" s="98">
        <v>0</v>
      </c>
      <c r="AU149" s="98">
        <v>0</v>
      </c>
      <c r="AV149" s="98">
        <v>0</v>
      </c>
      <c r="AW149" s="98">
        <v>0</v>
      </c>
      <c r="AX149" s="98">
        <v>0</v>
      </c>
      <c r="AY149" s="98"/>
      <c r="AZ149" s="98"/>
      <c r="BA149" s="98">
        <v>0</v>
      </c>
      <c r="BB149" s="98"/>
      <c r="BC149" s="98">
        <v>0</v>
      </c>
      <c r="BD149" s="98">
        <v>0</v>
      </c>
      <c r="BE149" s="98">
        <v>0</v>
      </c>
      <c r="BF149" s="98">
        <v>0</v>
      </c>
      <c r="BG149" s="98">
        <v>0</v>
      </c>
      <c r="BH149" s="98">
        <v>0</v>
      </c>
      <c r="BI149" s="98">
        <v>0</v>
      </c>
      <c r="BJ149" s="98">
        <v>0</v>
      </c>
      <c r="BK149" s="98"/>
      <c r="BL149" s="98"/>
      <c r="BM149" s="46">
        <v>0</v>
      </c>
      <c r="BO149" s="98">
        <v>0</v>
      </c>
      <c r="BP149" s="98">
        <v>0</v>
      </c>
      <c r="BQ149" s="98">
        <v>0</v>
      </c>
      <c r="BR149" s="46">
        <v>0</v>
      </c>
      <c r="BS149" s="46">
        <v>0</v>
      </c>
      <c r="BT149" s="46">
        <v>0</v>
      </c>
      <c r="BU149" s="46">
        <v>0</v>
      </c>
      <c r="BV149" s="46">
        <v>0</v>
      </c>
      <c r="BY149" s="46">
        <v>0</v>
      </c>
      <c r="CA149" s="98">
        <v>0</v>
      </c>
      <c r="CB149" s="98">
        <v>0</v>
      </c>
      <c r="CC149" s="98">
        <v>0</v>
      </c>
      <c r="CD149" s="46">
        <v>0</v>
      </c>
      <c r="CE149" s="46">
        <v>0</v>
      </c>
      <c r="CF149" s="46">
        <v>0</v>
      </c>
      <c r="CG149" s="46">
        <v>0</v>
      </c>
      <c r="CH149" s="46">
        <v>0</v>
      </c>
      <c r="CK149" s="46">
        <v>0</v>
      </c>
      <c r="CM149" s="98">
        <v>0</v>
      </c>
      <c r="CN149" s="98">
        <v>0</v>
      </c>
      <c r="CO149" s="98">
        <v>0</v>
      </c>
      <c r="CP149" s="46">
        <v>0</v>
      </c>
      <c r="CQ149" s="46">
        <v>0</v>
      </c>
      <c r="CR149" s="46">
        <v>0</v>
      </c>
      <c r="CS149" s="46">
        <v>0</v>
      </c>
      <c r="CT149" s="46">
        <v>0</v>
      </c>
      <c r="CW149" s="46">
        <v>0</v>
      </c>
      <c r="CY149" s="98">
        <v>0</v>
      </c>
      <c r="CZ149" s="98">
        <v>0</v>
      </c>
      <c r="DA149" s="98">
        <v>0</v>
      </c>
      <c r="DB149" s="46">
        <v>0</v>
      </c>
      <c r="DC149" s="46">
        <v>0</v>
      </c>
      <c r="DD149" s="46">
        <v>0</v>
      </c>
      <c r="DE149" s="46">
        <v>0</v>
      </c>
      <c r="DF149" s="46">
        <v>0</v>
      </c>
      <c r="DI149" s="98">
        <v>0</v>
      </c>
      <c r="DJ149" s="98"/>
      <c r="DK149" s="98">
        <v>0</v>
      </c>
      <c r="DL149" s="46">
        <v>0</v>
      </c>
      <c r="DM149" s="46">
        <v>0</v>
      </c>
      <c r="DN149" s="46">
        <v>0</v>
      </c>
      <c r="DO149" s="46">
        <v>0</v>
      </c>
      <c r="DP149" s="46">
        <v>0</v>
      </c>
      <c r="DQ149" s="46">
        <v>0</v>
      </c>
      <c r="DR149" s="98">
        <v>0</v>
      </c>
      <c r="DS149" s="98"/>
      <c r="DU149" s="46">
        <v>0</v>
      </c>
      <c r="DW149" s="46">
        <v>0</v>
      </c>
      <c r="DX149" s="46">
        <v>0</v>
      </c>
      <c r="DY149" s="46">
        <v>0</v>
      </c>
      <c r="DZ149" s="46">
        <v>0</v>
      </c>
      <c r="EA149" s="46">
        <v>0</v>
      </c>
      <c r="EB149" s="46">
        <v>0</v>
      </c>
      <c r="EC149" s="46">
        <v>0</v>
      </c>
      <c r="ED149" s="46">
        <v>0</v>
      </c>
      <c r="EG149" s="46">
        <v>0</v>
      </c>
      <c r="EI149" s="46">
        <v>0</v>
      </c>
      <c r="EJ149" s="46">
        <v>0</v>
      </c>
      <c r="EK149" s="46">
        <v>0</v>
      </c>
      <c r="EL149" s="46">
        <v>0</v>
      </c>
      <c r="EM149" s="46">
        <v>0</v>
      </c>
      <c r="EN149" s="46">
        <v>0</v>
      </c>
      <c r="EO149" s="46">
        <v>0</v>
      </c>
      <c r="EP149" s="46">
        <v>0</v>
      </c>
      <c r="ES149" s="46">
        <v>0</v>
      </c>
      <c r="EU149" s="46">
        <v>125</v>
      </c>
      <c r="EV149" s="46">
        <v>0</v>
      </c>
      <c r="EW149" s="46">
        <v>0</v>
      </c>
      <c r="EX149" s="46">
        <v>0</v>
      </c>
      <c r="EY149" s="46">
        <v>125</v>
      </c>
      <c r="EZ149" s="46">
        <v>0</v>
      </c>
      <c r="FE149" s="46">
        <v>0</v>
      </c>
      <c r="FG149" s="46">
        <v>125</v>
      </c>
      <c r="FH149" s="46">
        <v>0</v>
      </c>
      <c r="FI149" s="98">
        <v>0</v>
      </c>
      <c r="FJ149" s="98">
        <v>0</v>
      </c>
      <c r="FK149" s="46">
        <v>125</v>
      </c>
      <c r="FL149" s="46">
        <v>0</v>
      </c>
      <c r="FQ149" s="46">
        <v>0</v>
      </c>
      <c r="FS149" s="46">
        <v>125</v>
      </c>
      <c r="FT149" s="46">
        <v>0</v>
      </c>
      <c r="FU149" s="46">
        <v>0</v>
      </c>
      <c r="FV149" s="46">
        <v>0</v>
      </c>
      <c r="FW149" s="46">
        <v>125</v>
      </c>
      <c r="FX149" s="46">
        <v>0</v>
      </c>
      <c r="GC149" s="46">
        <v>0</v>
      </c>
      <c r="GE149" s="46">
        <v>125</v>
      </c>
      <c r="GF149" s="46">
        <v>0</v>
      </c>
      <c r="GG149" s="46">
        <v>0</v>
      </c>
      <c r="GH149" s="46">
        <v>0</v>
      </c>
      <c r="GI149" s="46">
        <v>125</v>
      </c>
      <c r="GJ149" s="46">
        <v>0</v>
      </c>
      <c r="GO149" s="46">
        <v>0</v>
      </c>
      <c r="GP149" s="46">
        <v>0</v>
      </c>
      <c r="GQ149" s="46">
        <v>0</v>
      </c>
      <c r="GR149" s="46">
        <v>0</v>
      </c>
      <c r="GS149" s="46">
        <v>0</v>
      </c>
      <c r="GT149" s="46">
        <v>0</v>
      </c>
      <c r="GU149" s="46">
        <v>0</v>
      </c>
      <c r="GV149" s="46">
        <v>0</v>
      </c>
      <c r="GW149" s="46">
        <v>0</v>
      </c>
      <c r="GX149" s="46">
        <v>0</v>
      </c>
      <c r="GY149" s="46">
        <v>0</v>
      </c>
      <c r="HA149" s="46">
        <v>0</v>
      </c>
      <c r="HB149" s="46">
        <v>0</v>
      </c>
      <c r="HC149" s="46">
        <v>0</v>
      </c>
      <c r="HD149" s="46">
        <v>0</v>
      </c>
      <c r="HE149" s="46">
        <v>0</v>
      </c>
      <c r="HI149" s="46">
        <v>0</v>
      </c>
      <c r="HJ149" s="46">
        <v>0</v>
      </c>
      <c r="HK149" s="46">
        <v>0</v>
      </c>
      <c r="HL149" s="46">
        <v>0</v>
      </c>
      <c r="HM149" s="46">
        <v>0</v>
      </c>
      <c r="HN149" s="46">
        <v>0</v>
      </c>
      <c r="HO149" s="46">
        <v>0</v>
      </c>
      <c r="HP149" s="46">
        <v>0</v>
      </c>
      <c r="HQ149" s="46">
        <v>0</v>
      </c>
      <c r="HR149" s="46">
        <v>0</v>
      </c>
      <c r="HS149" s="46">
        <v>0</v>
      </c>
      <c r="HT149" s="46">
        <v>0</v>
      </c>
      <c r="HU149" s="46">
        <v>0</v>
      </c>
      <c r="HY149" s="46">
        <v>0</v>
      </c>
      <c r="HZ149" s="46">
        <v>0</v>
      </c>
      <c r="IA149" s="46">
        <v>0</v>
      </c>
      <c r="IB149" s="46">
        <v>0</v>
      </c>
      <c r="IC149" s="46">
        <v>0</v>
      </c>
      <c r="ID149" s="46">
        <v>0</v>
      </c>
      <c r="IE149" s="46">
        <v>0</v>
      </c>
      <c r="IF149" s="46">
        <v>0</v>
      </c>
      <c r="IG149" s="46">
        <v>0</v>
      </c>
      <c r="IH149" s="46">
        <v>0</v>
      </c>
      <c r="II149" s="46">
        <v>0</v>
      </c>
      <c r="IJ149" s="46">
        <v>0</v>
      </c>
      <c r="IK149" s="46">
        <v>0</v>
      </c>
      <c r="IO149" s="46">
        <v>0</v>
      </c>
      <c r="IP149" s="46">
        <v>0</v>
      </c>
      <c r="IQ149" s="46">
        <v>0</v>
      </c>
      <c r="IR149" s="46">
        <v>0</v>
      </c>
      <c r="IS149" s="46">
        <v>500</v>
      </c>
      <c r="IT149" s="46">
        <v>0</v>
      </c>
      <c r="IU149" s="46">
        <v>0</v>
      </c>
      <c r="IV149" s="46">
        <v>0</v>
      </c>
      <c r="IW149" s="46">
        <v>500</v>
      </c>
      <c r="IY149" s="46">
        <v>0</v>
      </c>
      <c r="IZ149" s="46">
        <v>-500</v>
      </c>
      <c r="JA149" s="46">
        <v>-30</v>
      </c>
      <c r="JD149" s="46">
        <v>0</v>
      </c>
      <c r="JE149" s="46">
        <v>0</v>
      </c>
      <c r="JF149" s="46">
        <v>0</v>
      </c>
      <c r="JG149" s="46">
        <v>0</v>
      </c>
      <c r="JH149" s="46">
        <v>3597</v>
      </c>
      <c r="JI149" s="46" t="s">
        <v>1086</v>
      </c>
      <c r="JK149" s="46">
        <v>0</v>
      </c>
      <c r="JL149" s="46">
        <v>3597</v>
      </c>
      <c r="JN149" s="46">
        <v>-500</v>
      </c>
      <c r="JO149" s="46">
        <v>-4097</v>
      </c>
      <c r="JP149" s="46">
        <v>-34.170141784820686</v>
      </c>
      <c r="JS149" s="46">
        <v>0</v>
      </c>
      <c r="JT149" s="46">
        <v>0</v>
      </c>
      <c r="JU149" s="46">
        <v>0</v>
      </c>
      <c r="JV149" s="46">
        <v>0</v>
      </c>
      <c r="JW149" s="46">
        <v>3597</v>
      </c>
      <c r="KA149" s="46">
        <v>3597</v>
      </c>
      <c r="KC149" s="46">
        <v>-4097</v>
      </c>
      <c r="KD149" s="46">
        <v>-7694</v>
      </c>
      <c r="KE149" s="46">
        <v>-64.170141784820672</v>
      </c>
      <c r="KH149" s="46">
        <v>0</v>
      </c>
      <c r="KI149" s="46">
        <v>0</v>
      </c>
      <c r="KJ149" s="46">
        <v>0</v>
      </c>
      <c r="KK149" s="46">
        <v>0</v>
      </c>
      <c r="KL149" s="46">
        <v>0</v>
      </c>
      <c r="KP149" s="46">
        <v>0</v>
      </c>
      <c r="KR149" s="46">
        <v>-7694</v>
      </c>
      <c r="KS149" s="46">
        <v>-7694</v>
      </c>
      <c r="KT149" s="46">
        <v>0</v>
      </c>
      <c r="KW149" s="46">
        <v>0</v>
      </c>
      <c r="KX149" s="46">
        <v>0</v>
      </c>
      <c r="KY149" s="46">
        <v>0</v>
      </c>
      <c r="KZ149" s="46">
        <v>0</v>
      </c>
      <c r="LA149" s="46">
        <v>0</v>
      </c>
      <c r="LE149" s="46">
        <v>0</v>
      </c>
      <c r="LG149" s="46">
        <v>-7694</v>
      </c>
      <c r="LH149" s="46">
        <v>-7694</v>
      </c>
      <c r="LI149" s="46">
        <v>0</v>
      </c>
      <c r="LL149" s="46">
        <v>0</v>
      </c>
      <c r="LM149" s="46">
        <v>0</v>
      </c>
      <c r="LN149" s="46">
        <v>0</v>
      </c>
      <c r="LO149" s="46">
        <v>500</v>
      </c>
      <c r="LP149" s="46">
        <v>3597</v>
      </c>
      <c r="LQ149" s="46">
        <v>3597</v>
      </c>
      <c r="LR149" s="46">
        <v>0</v>
      </c>
      <c r="LS149" s="46">
        <v>0</v>
      </c>
      <c r="LT149" s="46">
        <v>7694</v>
      </c>
      <c r="LV149" s="46" t="s">
        <v>344</v>
      </c>
    </row>
    <row r="150" spans="1:334">
      <c r="A150" s="74">
        <v>310002224</v>
      </c>
      <c r="B150" s="74">
        <v>310002224</v>
      </c>
      <c r="C150" s="46" t="s">
        <v>406</v>
      </c>
      <c r="D150" s="98">
        <v>0</v>
      </c>
      <c r="E150" s="98">
        <v>0</v>
      </c>
      <c r="F150" s="98"/>
      <c r="G150" s="98">
        <v>0</v>
      </c>
      <c r="H150" s="98">
        <v>0</v>
      </c>
      <c r="I150" s="98">
        <v>0</v>
      </c>
      <c r="J150" s="98">
        <v>0</v>
      </c>
      <c r="K150" s="98">
        <v>0</v>
      </c>
      <c r="L150" s="98">
        <v>0</v>
      </c>
      <c r="M150" s="98">
        <v>0</v>
      </c>
      <c r="N150" s="98">
        <v>0</v>
      </c>
      <c r="O150" s="98"/>
      <c r="P150" s="98"/>
      <c r="Q150" s="98">
        <v>0</v>
      </c>
      <c r="R150" s="98"/>
      <c r="S150" s="98">
        <v>0</v>
      </c>
      <c r="T150" s="98">
        <v>0</v>
      </c>
      <c r="U150" s="98">
        <v>0</v>
      </c>
      <c r="V150" s="98">
        <v>0</v>
      </c>
      <c r="W150" s="98">
        <v>0</v>
      </c>
      <c r="X150" s="98">
        <v>0</v>
      </c>
      <c r="Y150" s="98">
        <v>0</v>
      </c>
      <c r="Z150" s="98">
        <v>0</v>
      </c>
      <c r="AA150" s="98"/>
      <c r="AB150" s="98"/>
      <c r="AC150" s="98">
        <v>0</v>
      </c>
      <c r="AD150" s="98"/>
      <c r="AE150" s="98">
        <v>0</v>
      </c>
      <c r="AF150" s="98">
        <v>0</v>
      </c>
      <c r="AG150" s="98">
        <v>0</v>
      </c>
      <c r="AH150" s="98">
        <v>0</v>
      </c>
      <c r="AI150" s="98">
        <v>0</v>
      </c>
      <c r="AJ150" s="98">
        <v>0</v>
      </c>
      <c r="AK150" s="98">
        <v>0</v>
      </c>
      <c r="AL150" s="98">
        <v>0</v>
      </c>
      <c r="AM150" s="98"/>
      <c r="AN150" s="98"/>
      <c r="AO150" s="98">
        <v>0</v>
      </c>
      <c r="AP150" s="98"/>
      <c r="AQ150" s="98">
        <v>0</v>
      </c>
      <c r="AR150" s="98">
        <v>0</v>
      </c>
      <c r="AS150" s="98">
        <v>0</v>
      </c>
      <c r="AT150" s="98">
        <v>0</v>
      </c>
      <c r="AU150" s="98">
        <v>0</v>
      </c>
      <c r="AV150" s="98">
        <v>0</v>
      </c>
      <c r="AW150" s="98">
        <v>0</v>
      </c>
      <c r="AX150" s="98">
        <v>0</v>
      </c>
      <c r="AY150" s="98"/>
      <c r="AZ150" s="98"/>
      <c r="BA150" s="98">
        <v>0</v>
      </c>
      <c r="BB150" s="98"/>
      <c r="BC150" s="98">
        <v>0</v>
      </c>
      <c r="BD150" s="98">
        <v>0</v>
      </c>
      <c r="BE150" s="98">
        <v>0</v>
      </c>
      <c r="BF150" s="98">
        <v>0</v>
      </c>
      <c r="BG150" s="98">
        <v>0</v>
      </c>
      <c r="BH150" s="98">
        <v>0</v>
      </c>
      <c r="BI150" s="98">
        <v>0</v>
      </c>
      <c r="BJ150" s="98">
        <v>0</v>
      </c>
      <c r="BK150" s="98"/>
      <c r="BL150" s="98"/>
      <c r="BM150" s="46">
        <v>0</v>
      </c>
      <c r="BO150" s="98">
        <v>0</v>
      </c>
      <c r="BP150" s="98">
        <v>0</v>
      </c>
      <c r="BQ150" s="98">
        <v>0</v>
      </c>
      <c r="BR150" s="46">
        <v>0</v>
      </c>
      <c r="BS150" s="46">
        <v>0</v>
      </c>
      <c r="BT150" s="46">
        <v>0</v>
      </c>
      <c r="BU150" s="46">
        <v>0</v>
      </c>
      <c r="BV150" s="46">
        <v>0</v>
      </c>
      <c r="BY150" s="46">
        <v>0</v>
      </c>
      <c r="CA150" s="98">
        <v>0</v>
      </c>
      <c r="CB150" s="98">
        <v>0</v>
      </c>
      <c r="CC150" s="98">
        <v>0</v>
      </c>
      <c r="CD150" s="46">
        <v>0</v>
      </c>
      <c r="CE150" s="46">
        <v>0</v>
      </c>
      <c r="CF150" s="46">
        <v>0</v>
      </c>
      <c r="CG150" s="46">
        <v>0</v>
      </c>
      <c r="CH150" s="46">
        <v>0</v>
      </c>
      <c r="CK150" s="46">
        <v>0</v>
      </c>
      <c r="CM150" s="98">
        <v>0</v>
      </c>
      <c r="CN150" s="98">
        <v>0</v>
      </c>
      <c r="CO150" s="98">
        <v>0</v>
      </c>
      <c r="CP150" s="46">
        <v>0</v>
      </c>
      <c r="CQ150" s="46">
        <v>0</v>
      </c>
      <c r="CR150" s="46">
        <v>0</v>
      </c>
      <c r="CS150" s="46">
        <v>0</v>
      </c>
      <c r="CT150" s="46">
        <v>0</v>
      </c>
      <c r="CW150" s="46">
        <v>0</v>
      </c>
      <c r="CY150" s="98">
        <v>0</v>
      </c>
      <c r="CZ150" s="98">
        <v>0</v>
      </c>
      <c r="DA150" s="98">
        <v>0</v>
      </c>
      <c r="DB150" s="46">
        <v>0</v>
      </c>
      <c r="DC150" s="46">
        <v>0</v>
      </c>
      <c r="DD150" s="46">
        <v>0</v>
      </c>
      <c r="DE150" s="46">
        <v>0</v>
      </c>
      <c r="DF150" s="46">
        <v>0</v>
      </c>
      <c r="DI150" s="98">
        <v>0</v>
      </c>
      <c r="DJ150" s="98"/>
      <c r="DK150" s="98">
        <v>0</v>
      </c>
      <c r="DL150" s="46">
        <v>0</v>
      </c>
      <c r="DM150" s="46">
        <v>0</v>
      </c>
      <c r="DN150" s="46">
        <v>0</v>
      </c>
      <c r="DO150" s="46">
        <v>0</v>
      </c>
      <c r="DP150" s="46">
        <v>0</v>
      </c>
      <c r="DQ150" s="46">
        <v>0</v>
      </c>
      <c r="DR150" s="98">
        <v>0</v>
      </c>
      <c r="DS150" s="98"/>
      <c r="DU150" s="46">
        <v>0</v>
      </c>
      <c r="DW150" s="46">
        <v>0</v>
      </c>
      <c r="DX150" s="46">
        <v>0</v>
      </c>
      <c r="DY150" s="46">
        <v>0</v>
      </c>
      <c r="DZ150" s="46">
        <v>0</v>
      </c>
      <c r="EA150" s="46">
        <v>0</v>
      </c>
      <c r="EB150" s="46">
        <v>0</v>
      </c>
      <c r="EC150" s="46">
        <v>0</v>
      </c>
      <c r="ED150" s="46">
        <v>0</v>
      </c>
      <c r="EG150" s="46">
        <v>0</v>
      </c>
      <c r="EI150" s="46">
        <v>0</v>
      </c>
      <c r="EJ150" s="46">
        <v>0</v>
      </c>
      <c r="EK150" s="46">
        <v>0</v>
      </c>
      <c r="EL150" s="46">
        <v>0</v>
      </c>
      <c r="EM150" s="46">
        <v>0</v>
      </c>
      <c r="EN150" s="46">
        <v>0</v>
      </c>
      <c r="EO150" s="46">
        <v>0</v>
      </c>
      <c r="EP150" s="46">
        <v>0</v>
      </c>
      <c r="ES150" s="46">
        <v>0</v>
      </c>
      <c r="EU150" s="46">
        <v>0</v>
      </c>
      <c r="EV150" s="46">
        <v>0</v>
      </c>
      <c r="EW150" s="46">
        <v>0</v>
      </c>
      <c r="EX150" s="46">
        <v>0</v>
      </c>
      <c r="EY150" s="46">
        <v>0</v>
      </c>
      <c r="EZ150" s="46">
        <v>0</v>
      </c>
      <c r="FE150" s="46">
        <v>0</v>
      </c>
      <c r="FG150" s="46">
        <v>0</v>
      </c>
      <c r="FH150" s="46">
        <v>0</v>
      </c>
      <c r="FI150" s="98">
        <v>0</v>
      </c>
      <c r="FJ150" s="98">
        <v>0</v>
      </c>
      <c r="FK150" s="46">
        <v>0</v>
      </c>
      <c r="FL150" s="46">
        <v>0</v>
      </c>
      <c r="FQ150" s="46">
        <v>0</v>
      </c>
      <c r="FS150" s="46">
        <v>0</v>
      </c>
      <c r="FT150" s="46">
        <v>0</v>
      </c>
      <c r="FU150" s="46">
        <v>0</v>
      </c>
      <c r="FV150" s="46">
        <v>0</v>
      </c>
      <c r="FW150" s="46">
        <v>0</v>
      </c>
      <c r="FX150" s="46">
        <v>0</v>
      </c>
      <c r="GC150" s="46">
        <v>0</v>
      </c>
      <c r="GE150" s="46">
        <v>0</v>
      </c>
      <c r="GF150" s="46">
        <v>0</v>
      </c>
      <c r="GG150" s="46">
        <v>0</v>
      </c>
      <c r="GH150" s="46">
        <v>0</v>
      </c>
      <c r="GI150" s="46">
        <v>0</v>
      </c>
      <c r="GJ150" s="46">
        <v>0</v>
      </c>
      <c r="GO150" s="46">
        <v>0</v>
      </c>
      <c r="GP150" s="46">
        <v>0</v>
      </c>
      <c r="GQ150" s="46">
        <v>0</v>
      </c>
      <c r="GR150" s="46">
        <v>0</v>
      </c>
      <c r="GS150" s="46">
        <v>0</v>
      </c>
      <c r="GT150" s="46">
        <v>0</v>
      </c>
      <c r="GU150" s="46">
        <v>0</v>
      </c>
      <c r="GV150" s="46">
        <v>0</v>
      </c>
      <c r="GW150" s="46">
        <v>0</v>
      </c>
      <c r="GX150" s="46">
        <v>0</v>
      </c>
      <c r="GY150" s="46">
        <v>0</v>
      </c>
      <c r="HA150" s="46">
        <v>0</v>
      </c>
      <c r="HB150" s="46">
        <v>0</v>
      </c>
      <c r="HC150" s="46">
        <v>0</v>
      </c>
      <c r="HD150" s="46">
        <v>0</v>
      </c>
      <c r="HE150" s="46">
        <v>0</v>
      </c>
      <c r="HI150" s="46">
        <v>0</v>
      </c>
      <c r="HJ150" s="46">
        <v>0</v>
      </c>
      <c r="HK150" s="46">
        <v>0</v>
      </c>
      <c r="HL150" s="46">
        <v>0</v>
      </c>
      <c r="HM150" s="46">
        <v>0</v>
      </c>
      <c r="HN150" s="46">
        <v>0</v>
      </c>
      <c r="HO150" s="46">
        <v>0</v>
      </c>
      <c r="HP150" s="46">
        <v>0</v>
      </c>
      <c r="HQ150" s="46">
        <v>0</v>
      </c>
      <c r="HR150" s="46">
        <v>0</v>
      </c>
      <c r="HS150" s="46">
        <v>0</v>
      </c>
      <c r="HT150" s="46">
        <v>0</v>
      </c>
      <c r="HU150" s="46">
        <v>0</v>
      </c>
      <c r="HY150" s="46">
        <v>0</v>
      </c>
      <c r="HZ150" s="46">
        <v>0</v>
      </c>
      <c r="IA150" s="46">
        <v>0</v>
      </c>
      <c r="IB150" s="46">
        <v>0</v>
      </c>
      <c r="IC150" s="46">
        <v>0</v>
      </c>
      <c r="ID150" s="46">
        <v>0</v>
      </c>
      <c r="IE150" s="46">
        <v>0</v>
      </c>
      <c r="IF150" s="46">
        <v>0</v>
      </c>
      <c r="IG150" s="46">
        <v>0</v>
      </c>
      <c r="IH150" s="46">
        <v>0</v>
      </c>
      <c r="II150" s="46">
        <v>0</v>
      </c>
      <c r="IJ150" s="46">
        <v>0</v>
      </c>
      <c r="IK150" s="46">
        <v>0</v>
      </c>
      <c r="IO150" s="46">
        <v>0</v>
      </c>
      <c r="IP150" s="46">
        <v>0</v>
      </c>
      <c r="IQ150" s="46">
        <v>0</v>
      </c>
      <c r="IR150" s="46">
        <v>0</v>
      </c>
      <c r="IS150" s="46">
        <v>0</v>
      </c>
      <c r="IT150" s="46">
        <v>0</v>
      </c>
      <c r="IU150" s="46">
        <v>0</v>
      </c>
      <c r="IV150" s="46">
        <v>0</v>
      </c>
      <c r="IW150" s="46">
        <v>0</v>
      </c>
      <c r="IY150" s="46">
        <v>0</v>
      </c>
      <c r="IZ150" s="46">
        <v>0</v>
      </c>
      <c r="JA150" s="46">
        <v>0</v>
      </c>
      <c r="JD150" s="46">
        <v>0</v>
      </c>
      <c r="JE150" s="46">
        <v>0</v>
      </c>
      <c r="JF150" s="46">
        <v>0</v>
      </c>
      <c r="JG150" s="46">
        <v>0</v>
      </c>
      <c r="JH150" s="46">
        <v>0</v>
      </c>
      <c r="JI150" s="46" t="s">
        <v>1086</v>
      </c>
      <c r="JK150" s="46">
        <v>0</v>
      </c>
      <c r="JL150" s="46">
        <v>0</v>
      </c>
      <c r="JN150" s="46">
        <v>0</v>
      </c>
      <c r="JO150" s="46">
        <v>0</v>
      </c>
      <c r="JP150" s="46">
        <v>0</v>
      </c>
      <c r="JS150" s="46">
        <v>0</v>
      </c>
      <c r="JT150" s="46">
        <v>0</v>
      </c>
      <c r="JV150" s="46">
        <v>0</v>
      </c>
      <c r="JW150" s="46">
        <v>0</v>
      </c>
      <c r="KA150" s="46">
        <v>0</v>
      </c>
      <c r="KC150" s="46">
        <v>0</v>
      </c>
      <c r="KD150" s="46">
        <v>0</v>
      </c>
      <c r="KE150" s="46">
        <v>0</v>
      </c>
      <c r="KH150" s="46">
        <v>0</v>
      </c>
      <c r="KI150" s="46">
        <v>0</v>
      </c>
      <c r="KK150" s="46">
        <v>0</v>
      </c>
      <c r="KL150" s="46">
        <v>0</v>
      </c>
      <c r="KP150" s="46">
        <v>0</v>
      </c>
      <c r="KR150" s="46">
        <v>0</v>
      </c>
      <c r="KS150" s="46">
        <v>0</v>
      </c>
      <c r="KT150" s="46">
        <v>0</v>
      </c>
      <c r="KW150" s="46">
        <v>0</v>
      </c>
      <c r="KX150" s="46">
        <v>0</v>
      </c>
      <c r="KY150" s="46">
        <v>0</v>
      </c>
      <c r="KZ150" s="46">
        <v>0</v>
      </c>
      <c r="LA150" s="46">
        <v>0</v>
      </c>
      <c r="LE150" s="46">
        <v>0</v>
      </c>
      <c r="LG150" s="46">
        <v>0</v>
      </c>
      <c r="LH150" s="46">
        <v>0</v>
      </c>
      <c r="LI150" s="46">
        <v>0</v>
      </c>
      <c r="LL150" s="46">
        <v>0</v>
      </c>
      <c r="LM150" s="46">
        <v>0</v>
      </c>
      <c r="LN150" s="46">
        <v>0</v>
      </c>
      <c r="LO150" s="46">
        <v>0</v>
      </c>
      <c r="LP150" s="46">
        <v>0</v>
      </c>
      <c r="LQ150" s="46">
        <v>0</v>
      </c>
      <c r="LR150" s="46">
        <v>0</v>
      </c>
      <c r="LS150" s="46">
        <v>0</v>
      </c>
      <c r="LT150" s="46">
        <v>0</v>
      </c>
      <c r="LV150" s="46" t="s">
        <v>344</v>
      </c>
    </row>
    <row r="151" spans="1:334">
      <c r="A151" s="74">
        <v>310002654</v>
      </c>
      <c r="B151" s="74" t="s">
        <v>407</v>
      </c>
      <c r="C151" s="46" t="s">
        <v>408</v>
      </c>
      <c r="D151" s="98">
        <v>138325</v>
      </c>
      <c r="E151" s="98">
        <v>53571.428571428572</v>
      </c>
      <c r="F151" s="98"/>
      <c r="G151" s="98">
        <v>0</v>
      </c>
      <c r="H151" s="98">
        <v>0</v>
      </c>
      <c r="I151" s="98">
        <v>0</v>
      </c>
      <c r="J151" s="98">
        <v>0</v>
      </c>
      <c r="K151" s="98">
        <v>0</v>
      </c>
      <c r="L151" s="98">
        <v>0</v>
      </c>
      <c r="M151" s="98">
        <v>0</v>
      </c>
      <c r="N151" s="98">
        <v>0</v>
      </c>
      <c r="O151" s="98"/>
      <c r="P151" s="98"/>
      <c r="Q151" s="98">
        <v>116071.42857142858</v>
      </c>
      <c r="R151" s="98"/>
      <c r="S151" s="98">
        <v>10750</v>
      </c>
      <c r="T151" s="98">
        <v>0</v>
      </c>
      <c r="U151" s="98">
        <v>0</v>
      </c>
      <c r="V151" s="98">
        <v>0</v>
      </c>
      <c r="W151" s="98">
        <v>10750</v>
      </c>
      <c r="X151" s="98">
        <v>0</v>
      </c>
      <c r="Y151" s="98">
        <v>0</v>
      </c>
      <c r="Z151" s="98">
        <v>0</v>
      </c>
      <c r="AA151" s="98"/>
      <c r="AB151" s="98"/>
      <c r="AC151" s="98">
        <v>0</v>
      </c>
      <c r="AD151" s="98"/>
      <c r="AE151" s="98">
        <v>129000</v>
      </c>
      <c r="AF151" s="98">
        <v>0</v>
      </c>
      <c r="AG151" s="98">
        <v>0</v>
      </c>
      <c r="AH151" s="98">
        <v>0</v>
      </c>
      <c r="AI151" s="98">
        <v>129000</v>
      </c>
      <c r="AJ151" s="98">
        <v>0</v>
      </c>
      <c r="AK151" s="98">
        <v>0</v>
      </c>
      <c r="AL151" s="98">
        <v>0</v>
      </c>
      <c r="AM151" s="98"/>
      <c r="AN151" s="98"/>
      <c r="AO151" s="98">
        <v>149553.57142857145</v>
      </c>
      <c r="AP151" s="98"/>
      <c r="AQ151" s="98">
        <v>161250</v>
      </c>
      <c r="AR151" s="98">
        <v>0</v>
      </c>
      <c r="AS151" s="98">
        <v>0</v>
      </c>
      <c r="AT151" s="98">
        <v>0</v>
      </c>
      <c r="AU151" s="98">
        <v>161250</v>
      </c>
      <c r="AV151" s="98">
        <v>0</v>
      </c>
      <c r="AW151" s="98">
        <v>0</v>
      </c>
      <c r="AX151" s="98">
        <v>0</v>
      </c>
      <c r="AY151" s="98"/>
      <c r="AZ151" s="98"/>
      <c r="BA151" s="98">
        <v>0</v>
      </c>
      <c r="BB151" s="98"/>
      <c r="BC151" s="98">
        <v>0</v>
      </c>
      <c r="BD151" s="98">
        <v>0</v>
      </c>
      <c r="BE151" s="98">
        <v>0</v>
      </c>
      <c r="BF151" s="98">
        <v>0</v>
      </c>
      <c r="BG151" s="98">
        <v>0</v>
      </c>
      <c r="BH151" s="98">
        <v>0</v>
      </c>
      <c r="BI151" s="98">
        <v>0</v>
      </c>
      <c r="BJ151" s="98">
        <v>0</v>
      </c>
      <c r="BK151" s="98"/>
      <c r="BL151" s="98"/>
      <c r="BM151" s="46">
        <v>0</v>
      </c>
      <c r="BO151" s="98">
        <v>0</v>
      </c>
      <c r="BP151" s="98">
        <v>0</v>
      </c>
      <c r="BQ151" s="98">
        <v>0</v>
      </c>
      <c r="BR151" s="46">
        <v>0</v>
      </c>
      <c r="BS151" s="46">
        <v>0</v>
      </c>
      <c r="BT151" s="46">
        <v>0</v>
      </c>
      <c r="BU151" s="46">
        <v>0</v>
      </c>
      <c r="BV151" s="46">
        <v>0</v>
      </c>
      <c r="BY151" s="46">
        <v>96428.571428571435</v>
      </c>
      <c r="CA151" s="98">
        <v>172000</v>
      </c>
      <c r="CB151" s="98">
        <v>0</v>
      </c>
      <c r="CC151" s="98">
        <v>0</v>
      </c>
      <c r="CD151" s="46">
        <v>0</v>
      </c>
      <c r="CE151" s="46">
        <v>172000</v>
      </c>
      <c r="CF151" s="46">
        <v>0</v>
      </c>
      <c r="CG151" s="46">
        <v>0</v>
      </c>
      <c r="CH151" s="46">
        <v>0</v>
      </c>
      <c r="CK151" s="46">
        <v>175000</v>
      </c>
      <c r="CM151" s="98">
        <v>182750</v>
      </c>
      <c r="CN151" s="98">
        <v>0</v>
      </c>
      <c r="CO151" s="98">
        <v>0</v>
      </c>
      <c r="CP151" s="46">
        <v>0</v>
      </c>
      <c r="CQ151" s="46">
        <v>182750</v>
      </c>
      <c r="CR151" s="46">
        <v>0</v>
      </c>
      <c r="CS151" s="46">
        <v>0</v>
      </c>
      <c r="CT151" s="46">
        <v>0</v>
      </c>
      <c r="CW151" s="46">
        <v>440178.57142857148</v>
      </c>
      <c r="CY151" s="98">
        <v>0</v>
      </c>
      <c r="CZ151" s="98">
        <v>0</v>
      </c>
      <c r="DA151" s="98">
        <v>0</v>
      </c>
      <c r="DB151" s="46">
        <v>0</v>
      </c>
      <c r="DC151" s="46">
        <v>0</v>
      </c>
      <c r="DD151" s="46">
        <v>0</v>
      </c>
      <c r="DE151" s="46">
        <v>0</v>
      </c>
      <c r="DF151" s="46">
        <v>0</v>
      </c>
      <c r="DI151" s="98">
        <v>0</v>
      </c>
      <c r="DJ151" s="98"/>
      <c r="DK151" s="98">
        <v>43000</v>
      </c>
      <c r="DL151" s="46">
        <v>0</v>
      </c>
      <c r="DM151" s="46">
        <v>0</v>
      </c>
      <c r="DN151" s="46">
        <v>0</v>
      </c>
      <c r="DO151" s="46">
        <v>43000</v>
      </c>
      <c r="DP151" s="46">
        <v>0</v>
      </c>
      <c r="DQ151" s="46">
        <v>0</v>
      </c>
      <c r="DR151" s="98">
        <v>0</v>
      </c>
      <c r="DS151" s="98"/>
      <c r="DU151" s="46">
        <v>0</v>
      </c>
      <c r="DW151" s="46">
        <v>150500</v>
      </c>
      <c r="DX151" s="46">
        <v>0</v>
      </c>
      <c r="DY151" s="46">
        <v>0</v>
      </c>
      <c r="DZ151" s="46">
        <v>0</v>
      </c>
      <c r="EA151" s="46">
        <v>150500</v>
      </c>
      <c r="EB151" s="46">
        <v>0</v>
      </c>
      <c r="EC151" s="46">
        <v>0</v>
      </c>
      <c r="ED151" s="46">
        <v>0</v>
      </c>
      <c r="EG151" s="46">
        <v>0</v>
      </c>
      <c r="EI151" s="46">
        <v>193500</v>
      </c>
      <c r="EJ151" s="46">
        <v>0</v>
      </c>
      <c r="EK151" s="46">
        <v>0</v>
      </c>
      <c r="EL151" s="46">
        <v>0</v>
      </c>
      <c r="EM151" s="46">
        <v>193500</v>
      </c>
      <c r="EN151" s="46">
        <v>0</v>
      </c>
      <c r="EO151" s="46">
        <v>0</v>
      </c>
      <c r="EP151" s="46">
        <v>0</v>
      </c>
      <c r="ES151" s="46">
        <v>0</v>
      </c>
      <c r="EU151" s="46">
        <v>104937.5</v>
      </c>
      <c r="EV151" s="46">
        <v>0</v>
      </c>
      <c r="EW151" s="46">
        <v>0</v>
      </c>
      <c r="EX151" s="46">
        <v>0</v>
      </c>
      <c r="EY151" s="46">
        <v>104937.5</v>
      </c>
      <c r="EZ151" s="46">
        <v>0</v>
      </c>
      <c r="FE151" s="46">
        <v>0</v>
      </c>
      <c r="FG151" s="46">
        <v>104937.5</v>
      </c>
      <c r="FH151" s="46">
        <v>0</v>
      </c>
      <c r="FI151" s="98">
        <v>0</v>
      </c>
      <c r="FJ151" s="98">
        <v>0</v>
      </c>
      <c r="FK151" s="46">
        <v>104937.5</v>
      </c>
      <c r="FL151" s="46">
        <v>0</v>
      </c>
      <c r="FQ151" s="46">
        <v>0</v>
      </c>
      <c r="FS151" s="46">
        <v>104937.5</v>
      </c>
      <c r="FT151" s="46">
        <v>0</v>
      </c>
      <c r="FU151" s="46">
        <v>0</v>
      </c>
      <c r="FV151" s="46">
        <v>0</v>
      </c>
      <c r="FW151" s="46">
        <v>104937.5</v>
      </c>
      <c r="FX151" s="46">
        <v>0</v>
      </c>
      <c r="GC151" s="46">
        <v>0</v>
      </c>
      <c r="GE151" s="46">
        <v>104937.5</v>
      </c>
      <c r="GF151" s="46">
        <v>0</v>
      </c>
      <c r="GG151" s="46">
        <v>0</v>
      </c>
      <c r="GH151" s="46">
        <v>0</v>
      </c>
      <c r="GI151" s="46">
        <v>104937.5</v>
      </c>
      <c r="GJ151" s="46">
        <v>0</v>
      </c>
      <c r="GO151" s="46">
        <v>0</v>
      </c>
      <c r="GP151" s="46">
        <v>0</v>
      </c>
      <c r="GQ151" s="46">
        <v>0</v>
      </c>
      <c r="GR151" s="46">
        <v>0</v>
      </c>
      <c r="GS151" s="46">
        <v>301000</v>
      </c>
      <c r="GT151" s="46">
        <v>0</v>
      </c>
      <c r="GU151" s="46">
        <v>0</v>
      </c>
      <c r="GV151" s="46">
        <v>0</v>
      </c>
      <c r="GW151" s="46">
        <v>301000</v>
      </c>
      <c r="GX151" s="46">
        <v>0</v>
      </c>
      <c r="GY151" s="46">
        <v>0</v>
      </c>
      <c r="HA151" s="46">
        <v>138325</v>
      </c>
      <c r="HB151" s="46">
        <v>319196.42857142864</v>
      </c>
      <c r="HC151" s="46">
        <v>457521.42857142864</v>
      </c>
      <c r="HD151" s="46">
        <v>156521.42857142864</v>
      </c>
      <c r="HE151" s="46">
        <v>13.236484445786777</v>
      </c>
      <c r="HI151" s="46">
        <v>0</v>
      </c>
      <c r="HJ151" s="46">
        <v>0</v>
      </c>
      <c r="HK151" s="46">
        <v>0</v>
      </c>
      <c r="HL151" s="46">
        <v>0</v>
      </c>
      <c r="HM151" s="46">
        <v>354750</v>
      </c>
      <c r="HN151" s="46">
        <v>0</v>
      </c>
      <c r="HO151" s="46">
        <v>0</v>
      </c>
      <c r="HP151" s="46">
        <v>0</v>
      </c>
      <c r="HQ151" s="46">
        <v>354750</v>
      </c>
      <c r="HR151" s="46">
        <v>271428.57142857142</v>
      </c>
      <c r="HS151" s="46">
        <v>427950.00000000006</v>
      </c>
      <c r="HT151" s="46">
        <v>73200.000000000058</v>
      </c>
      <c r="HU151" s="46">
        <v>5.6744186046511675</v>
      </c>
      <c r="HY151" s="46">
        <v>0</v>
      </c>
      <c r="HZ151" s="46">
        <v>0</v>
      </c>
      <c r="IA151" s="46">
        <v>0</v>
      </c>
      <c r="IB151" s="46">
        <v>0</v>
      </c>
      <c r="IC151" s="46">
        <v>387000</v>
      </c>
      <c r="ID151" s="46">
        <v>0</v>
      </c>
      <c r="IE151" s="46">
        <v>0</v>
      </c>
      <c r="IF151" s="46">
        <v>0</v>
      </c>
      <c r="IG151" s="46">
        <v>387000</v>
      </c>
      <c r="IH151" s="46">
        <v>440178.57142857148</v>
      </c>
      <c r="II151" s="46">
        <v>513378.57142857154</v>
      </c>
      <c r="IJ151" s="46">
        <v>126378.57142857154</v>
      </c>
      <c r="IK151" s="46">
        <v>9.7967884828350016</v>
      </c>
      <c r="IO151" s="46">
        <v>0</v>
      </c>
      <c r="IP151" s="46">
        <v>0</v>
      </c>
      <c r="IQ151" s="46">
        <v>0</v>
      </c>
      <c r="IR151" s="46">
        <v>0</v>
      </c>
      <c r="IS151" s="46">
        <v>419750</v>
      </c>
      <c r="IT151" s="46">
        <v>0</v>
      </c>
      <c r="IU151" s="46">
        <v>0</v>
      </c>
      <c r="IV151" s="46">
        <v>0</v>
      </c>
      <c r="IW151" s="46">
        <v>419750</v>
      </c>
      <c r="IY151" s="46">
        <v>126378.57142857154</v>
      </c>
      <c r="IZ151" s="46">
        <v>-293371.42857142846</v>
      </c>
      <c r="JA151" s="46">
        <v>-20.967582744831098</v>
      </c>
      <c r="JD151" s="46">
        <v>0</v>
      </c>
      <c r="JE151" s="46">
        <v>0</v>
      </c>
      <c r="JF151" s="46">
        <v>0</v>
      </c>
      <c r="JG151" s="46">
        <v>0</v>
      </c>
      <c r="JH151" s="46">
        <v>417100</v>
      </c>
      <c r="JI151" s="46" t="s">
        <v>1086</v>
      </c>
      <c r="JK151" s="46">
        <v>0</v>
      </c>
      <c r="JL151" s="46">
        <v>417100</v>
      </c>
      <c r="JN151" s="46">
        <v>-293371.42857142846</v>
      </c>
      <c r="JO151" s="46">
        <v>-710471.42857142841</v>
      </c>
      <c r="JP151" s="46">
        <v>-51.100798027194557</v>
      </c>
      <c r="JS151" s="46">
        <v>0</v>
      </c>
      <c r="JT151" s="46">
        <v>0</v>
      </c>
      <c r="JU151" s="46">
        <v>0</v>
      </c>
      <c r="JV151" s="46">
        <v>0</v>
      </c>
      <c r="JW151" s="46">
        <v>374100</v>
      </c>
      <c r="KA151" s="46">
        <v>374100</v>
      </c>
      <c r="KC151" s="46">
        <v>-710471.42857142841</v>
      </c>
      <c r="KD151" s="46">
        <v>-1084571.4285714284</v>
      </c>
      <c r="KE151" s="46">
        <v>-86.974452972849107</v>
      </c>
      <c r="KH151" s="46">
        <v>0</v>
      </c>
      <c r="KI151" s="46">
        <v>0</v>
      </c>
      <c r="KJ151" s="46">
        <v>0</v>
      </c>
      <c r="KK151" s="46">
        <v>0</v>
      </c>
      <c r="KL151" s="46">
        <v>0</v>
      </c>
      <c r="KP151" s="46">
        <v>0</v>
      </c>
      <c r="KR151" s="46">
        <v>-1084571.4285714284</v>
      </c>
      <c r="KS151" s="46">
        <v>-1084571.4285714284</v>
      </c>
      <c r="KT151" s="46">
        <v>0</v>
      </c>
      <c r="KW151" s="46">
        <v>0</v>
      </c>
      <c r="KX151" s="46">
        <v>0</v>
      </c>
      <c r="KY151" s="46">
        <v>0</v>
      </c>
      <c r="KZ151" s="46">
        <v>0</v>
      </c>
      <c r="LA151" s="46">
        <v>0</v>
      </c>
      <c r="LE151" s="46">
        <v>0</v>
      </c>
      <c r="LG151" s="46">
        <v>-1084571.4285714284</v>
      </c>
      <c r="LH151" s="46">
        <v>-1084571.4285714284</v>
      </c>
      <c r="LI151" s="46">
        <v>0</v>
      </c>
      <c r="LL151" s="46">
        <v>301000</v>
      </c>
      <c r="LM151" s="46">
        <v>354750</v>
      </c>
      <c r="LN151" s="46">
        <v>387000</v>
      </c>
      <c r="LO151" s="46">
        <v>419750</v>
      </c>
      <c r="LP151" s="46">
        <v>417100</v>
      </c>
      <c r="LQ151" s="46">
        <v>374100</v>
      </c>
      <c r="LR151" s="46">
        <v>0</v>
      </c>
      <c r="LS151" s="46">
        <v>0</v>
      </c>
      <c r="LT151" s="46">
        <v>2253700</v>
      </c>
      <c r="LV151" s="46" t="s">
        <v>374</v>
      </c>
    </row>
    <row r="152" spans="1:334">
      <c r="A152" s="74">
        <v>310003616</v>
      </c>
      <c r="B152" s="74" t="s">
        <v>409</v>
      </c>
      <c r="C152" s="46" t="s">
        <v>410</v>
      </c>
      <c r="D152" s="98">
        <v>0</v>
      </c>
      <c r="E152" s="98">
        <v>0</v>
      </c>
      <c r="F152" s="98"/>
      <c r="G152" s="98">
        <v>0</v>
      </c>
      <c r="H152" s="98">
        <v>0</v>
      </c>
      <c r="I152" s="98">
        <v>0</v>
      </c>
      <c r="J152" s="98">
        <v>0</v>
      </c>
      <c r="K152" s="98">
        <v>0</v>
      </c>
      <c r="L152" s="98">
        <v>0</v>
      </c>
      <c r="M152" s="98">
        <v>0</v>
      </c>
      <c r="N152" s="98">
        <v>0</v>
      </c>
      <c r="O152" s="98"/>
      <c r="P152" s="98"/>
      <c r="Q152" s="98">
        <v>0</v>
      </c>
      <c r="R152" s="98"/>
      <c r="S152" s="98">
        <v>0</v>
      </c>
      <c r="T152" s="98">
        <v>0</v>
      </c>
      <c r="U152" s="98">
        <v>0</v>
      </c>
      <c r="V152" s="98">
        <v>0</v>
      </c>
      <c r="W152" s="98">
        <v>0</v>
      </c>
      <c r="X152" s="98">
        <v>0</v>
      </c>
      <c r="Y152" s="98">
        <v>0</v>
      </c>
      <c r="Z152" s="98">
        <v>0</v>
      </c>
      <c r="AA152" s="98"/>
      <c r="AB152" s="98"/>
      <c r="AC152" s="98">
        <v>0</v>
      </c>
      <c r="AD152" s="98"/>
      <c r="AE152" s="98">
        <v>0</v>
      </c>
      <c r="AF152" s="98">
        <v>0</v>
      </c>
      <c r="AG152" s="98">
        <v>0</v>
      </c>
      <c r="AH152" s="98">
        <v>0</v>
      </c>
      <c r="AI152" s="98">
        <v>0</v>
      </c>
      <c r="AJ152" s="98">
        <v>0</v>
      </c>
      <c r="AK152" s="98">
        <v>0</v>
      </c>
      <c r="AL152" s="98">
        <v>0</v>
      </c>
      <c r="AM152" s="98"/>
      <c r="AN152" s="98"/>
      <c r="AO152" s="98">
        <v>0</v>
      </c>
      <c r="AP152" s="98"/>
      <c r="AQ152" s="98">
        <v>0</v>
      </c>
      <c r="AR152" s="98">
        <v>0</v>
      </c>
      <c r="AS152" s="98">
        <v>0</v>
      </c>
      <c r="AT152" s="98">
        <v>0</v>
      </c>
      <c r="AU152" s="98">
        <v>0</v>
      </c>
      <c r="AV152" s="98">
        <v>0</v>
      </c>
      <c r="AW152" s="98">
        <v>0</v>
      </c>
      <c r="AX152" s="98">
        <v>0</v>
      </c>
      <c r="AY152" s="98"/>
      <c r="AZ152" s="98"/>
      <c r="BA152" s="98">
        <v>0</v>
      </c>
      <c r="BB152" s="98"/>
      <c r="BC152" s="98">
        <v>0</v>
      </c>
      <c r="BD152" s="98">
        <v>0</v>
      </c>
      <c r="BE152" s="98">
        <v>0</v>
      </c>
      <c r="BF152" s="98">
        <v>0</v>
      </c>
      <c r="BG152" s="98">
        <v>0</v>
      </c>
      <c r="BH152" s="98">
        <v>0</v>
      </c>
      <c r="BI152" s="98">
        <v>0</v>
      </c>
      <c r="BJ152" s="98">
        <v>0</v>
      </c>
      <c r="BK152" s="98"/>
      <c r="BL152" s="98"/>
      <c r="BM152" s="46">
        <v>0</v>
      </c>
      <c r="BO152" s="98">
        <v>0</v>
      </c>
      <c r="BP152" s="98">
        <v>0</v>
      </c>
      <c r="BQ152" s="98">
        <v>0</v>
      </c>
      <c r="BR152" s="46">
        <v>0</v>
      </c>
      <c r="BS152" s="46">
        <v>0</v>
      </c>
      <c r="BT152" s="46">
        <v>0</v>
      </c>
      <c r="BU152" s="46">
        <v>0</v>
      </c>
      <c r="BV152" s="46">
        <v>0</v>
      </c>
      <c r="BY152" s="46">
        <v>0</v>
      </c>
      <c r="CA152" s="98">
        <v>0</v>
      </c>
      <c r="CB152" s="98">
        <v>0</v>
      </c>
      <c r="CC152" s="98">
        <v>0</v>
      </c>
      <c r="CD152" s="46">
        <v>0</v>
      </c>
      <c r="CE152" s="46">
        <v>0</v>
      </c>
      <c r="CF152" s="46">
        <v>0</v>
      </c>
      <c r="CG152" s="46">
        <v>0</v>
      </c>
      <c r="CH152" s="46">
        <v>0</v>
      </c>
      <c r="CK152" s="46">
        <v>0</v>
      </c>
      <c r="CM152" s="98">
        <v>0</v>
      </c>
      <c r="CN152" s="98">
        <v>0</v>
      </c>
      <c r="CO152" s="98">
        <v>0</v>
      </c>
      <c r="CP152" s="46">
        <v>0</v>
      </c>
      <c r="CQ152" s="46">
        <v>0</v>
      </c>
      <c r="CR152" s="46">
        <v>0</v>
      </c>
      <c r="CS152" s="46">
        <v>0</v>
      </c>
      <c r="CT152" s="46">
        <v>0</v>
      </c>
      <c r="CW152" s="46">
        <v>0</v>
      </c>
      <c r="CY152" s="98">
        <v>0</v>
      </c>
      <c r="CZ152" s="98">
        <v>0</v>
      </c>
      <c r="DA152" s="98">
        <v>0</v>
      </c>
      <c r="DB152" s="46">
        <v>0</v>
      </c>
      <c r="DC152" s="46">
        <v>0</v>
      </c>
      <c r="DD152" s="46">
        <v>0</v>
      </c>
      <c r="DE152" s="46">
        <v>0</v>
      </c>
      <c r="DF152" s="46">
        <v>0</v>
      </c>
      <c r="DI152" s="98">
        <v>0</v>
      </c>
      <c r="DJ152" s="98"/>
      <c r="DK152" s="98">
        <v>0</v>
      </c>
      <c r="DL152" s="46">
        <v>0</v>
      </c>
      <c r="DM152" s="46">
        <v>0</v>
      </c>
      <c r="DN152" s="46">
        <v>0</v>
      </c>
      <c r="DO152" s="46">
        <v>0</v>
      </c>
      <c r="DP152" s="46">
        <v>0</v>
      </c>
      <c r="DQ152" s="46">
        <v>0</v>
      </c>
      <c r="DR152" s="98">
        <v>0</v>
      </c>
      <c r="DS152" s="98"/>
      <c r="DU152" s="46">
        <v>0</v>
      </c>
      <c r="DW152" s="46">
        <v>0</v>
      </c>
      <c r="DX152" s="46">
        <v>0</v>
      </c>
      <c r="DY152" s="46">
        <v>0</v>
      </c>
      <c r="DZ152" s="46">
        <v>0</v>
      </c>
      <c r="EA152" s="46">
        <v>0</v>
      </c>
      <c r="EB152" s="46">
        <v>0</v>
      </c>
      <c r="EC152" s="46">
        <v>0</v>
      </c>
      <c r="ED152" s="46">
        <v>0</v>
      </c>
      <c r="EG152" s="46">
        <v>0</v>
      </c>
      <c r="EI152" s="46">
        <v>0</v>
      </c>
      <c r="EJ152" s="46">
        <v>0</v>
      </c>
      <c r="EK152" s="46">
        <v>0</v>
      </c>
      <c r="EL152" s="46">
        <v>0</v>
      </c>
      <c r="EM152" s="46">
        <v>0</v>
      </c>
      <c r="EN152" s="46">
        <v>0</v>
      </c>
      <c r="EO152" s="46">
        <v>0</v>
      </c>
      <c r="EP152" s="46">
        <v>0</v>
      </c>
      <c r="ES152" s="46">
        <v>0</v>
      </c>
      <c r="EU152" s="46">
        <v>0</v>
      </c>
      <c r="EV152" s="46">
        <v>0</v>
      </c>
      <c r="EW152" s="46">
        <v>0</v>
      </c>
      <c r="EX152" s="46">
        <v>0</v>
      </c>
      <c r="EY152" s="46">
        <v>0</v>
      </c>
      <c r="EZ152" s="46">
        <v>0</v>
      </c>
      <c r="FE152" s="46">
        <v>0</v>
      </c>
      <c r="FG152" s="46">
        <v>0</v>
      </c>
      <c r="FH152" s="46">
        <v>0</v>
      </c>
      <c r="FI152" s="98">
        <v>0</v>
      </c>
      <c r="FJ152" s="98">
        <v>0</v>
      </c>
      <c r="FK152" s="46">
        <v>0</v>
      </c>
      <c r="FL152" s="46">
        <v>0</v>
      </c>
      <c r="FQ152" s="46">
        <v>0</v>
      </c>
      <c r="FS152" s="46">
        <v>0</v>
      </c>
      <c r="FT152" s="46">
        <v>0</v>
      </c>
      <c r="FU152" s="46">
        <v>0</v>
      </c>
      <c r="FV152" s="46">
        <v>0</v>
      </c>
      <c r="FW152" s="46">
        <v>0</v>
      </c>
      <c r="FX152" s="46">
        <v>0</v>
      </c>
      <c r="GC152" s="46">
        <v>0</v>
      </c>
      <c r="GE152" s="46">
        <v>0</v>
      </c>
      <c r="GF152" s="46">
        <v>0</v>
      </c>
      <c r="GG152" s="46">
        <v>0</v>
      </c>
      <c r="GH152" s="46">
        <v>0</v>
      </c>
      <c r="GI152" s="46">
        <v>0</v>
      </c>
      <c r="GJ152" s="46">
        <v>0</v>
      </c>
      <c r="GO152" s="46">
        <v>0</v>
      </c>
      <c r="GP152" s="46">
        <v>0</v>
      </c>
      <c r="GQ152" s="46">
        <v>0</v>
      </c>
      <c r="GR152" s="46">
        <v>0</v>
      </c>
      <c r="GS152" s="46">
        <v>0</v>
      </c>
      <c r="GT152" s="46">
        <v>0</v>
      </c>
      <c r="GU152" s="46">
        <v>0</v>
      </c>
      <c r="GV152" s="46">
        <v>0</v>
      </c>
      <c r="GW152" s="46">
        <v>0</v>
      </c>
      <c r="GX152" s="46">
        <v>0</v>
      </c>
      <c r="GY152" s="46">
        <v>0</v>
      </c>
      <c r="HA152" s="46">
        <v>0</v>
      </c>
      <c r="HB152" s="46">
        <v>0</v>
      </c>
      <c r="HC152" s="46">
        <v>0</v>
      </c>
      <c r="HD152" s="46">
        <v>0</v>
      </c>
      <c r="HE152" s="46">
        <v>0</v>
      </c>
      <c r="HI152" s="46">
        <v>0</v>
      </c>
      <c r="HJ152" s="46">
        <v>0</v>
      </c>
      <c r="HK152" s="46">
        <v>0</v>
      </c>
      <c r="HL152" s="46">
        <v>0</v>
      </c>
      <c r="HM152" s="46">
        <v>0</v>
      </c>
      <c r="HN152" s="46">
        <v>0</v>
      </c>
      <c r="HO152" s="46">
        <v>0</v>
      </c>
      <c r="HP152" s="46">
        <v>0</v>
      </c>
      <c r="HQ152" s="46">
        <v>0</v>
      </c>
      <c r="HR152" s="46">
        <v>0</v>
      </c>
      <c r="HS152" s="46">
        <v>0</v>
      </c>
      <c r="HT152" s="46">
        <v>0</v>
      </c>
      <c r="HU152" s="46">
        <v>0</v>
      </c>
      <c r="HY152" s="46">
        <v>0</v>
      </c>
      <c r="HZ152" s="46">
        <v>0</v>
      </c>
      <c r="IA152" s="46">
        <v>0</v>
      </c>
      <c r="IB152" s="46">
        <v>0</v>
      </c>
      <c r="IC152" s="46">
        <v>0</v>
      </c>
      <c r="ID152" s="46">
        <v>0</v>
      </c>
      <c r="IE152" s="46">
        <v>0</v>
      </c>
      <c r="IF152" s="46">
        <v>0</v>
      </c>
      <c r="IG152" s="46">
        <v>0</v>
      </c>
      <c r="IH152" s="46">
        <v>0</v>
      </c>
      <c r="II152" s="46">
        <v>0</v>
      </c>
      <c r="IJ152" s="46">
        <v>0</v>
      </c>
      <c r="IK152" s="46">
        <v>0</v>
      </c>
      <c r="IO152" s="46">
        <v>0</v>
      </c>
      <c r="IP152" s="46">
        <v>0</v>
      </c>
      <c r="IQ152" s="46">
        <v>0</v>
      </c>
      <c r="IR152" s="46">
        <v>0</v>
      </c>
      <c r="IS152" s="46">
        <v>0</v>
      </c>
      <c r="IT152" s="46">
        <v>0</v>
      </c>
      <c r="IU152" s="46">
        <v>0</v>
      </c>
      <c r="IV152" s="46">
        <v>0</v>
      </c>
      <c r="IW152" s="46">
        <v>0</v>
      </c>
      <c r="IY152" s="46">
        <v>0</v>
      </c>
      <c r="IZ152" s="46">
        <v>0</v>
      </c>
      <c r="JA152" s="46">
        <v>0</v>
      </c>
      <c r="JD152" s="46">
        <v>0</v>
      </c>
      <c r="JE152" s="46">
        <v>0</v>
      </c>
      <c r="JF152" s="46">
        <v>0</v>
      </c>
      <c r="JG152" s="46">
        <v>0</v>
      </c>
      <c r="JH152" s="46">
        <v>0</v>
      </c>
      <c r="JI152" s="46" t="s">
        <v>1086</v>
      </c>
      <c r="JK152" s="46">
        <v>0</v>
      </c>
      <c r="JL152" s="46">
        <v>0</v>
      </c>
      <c r="JN152" s="46">
        <v>0</v>
      </c>
      <c r="JO152" s="46">
        <v>0</v>
      </c>
      <c r="JP152" s="46">
        <v>0</v>
      </c>
      <c r="JS152" s="46">
        <v>0</v>
      </c>
      <c r="JT152" s="46">
        <v>0</v>
      </c>
      <c r="JV152" s="46">
        <v>0</v>
      </c>
      <c r="JW152" s="46">
        <v>0</v>
      </c>
      <c r="KA152" s="46">
        <v>0</v>
      </c>
      <c r="KC152" s="46">
        <v>0</v>
      </c>
      <c r="KD152" s="46">
        <v>0</v>
      </c>
      <c r="KE152" s="46">
        <v>0</v>
      </c>
      <c r="KH152" s="46">
        <v>0</v>
      </c>
      <c r="KI152" s="46">
        <v>0</v>
      </c>
      <c r="KK152" s="46">
        <v>0</v>
      </c>
      <c r="KL152" s="46">
        <v>0</v>
      </c>
      <c r="KP152" s="46">
        <v>0</v>
      </c>
      <c r="KR152" s="46">
        <v>0</v>
      </c>
      <c r="KS152" s="46">
        <v>0</v>
      </c>
      <c r="KT152" s="46">
        <v>0</v>
      </c>
      <c r="KW152" s="46">
        <v>0</v>
      </c>
      <c r="KX152" s="46">
        <v>0</v>
      </c>
      <c r="KY152" s="46">
        <v>0</v>
      </c>
      <c r="KZ152" s="46">
        <v>0</v>
      </c>
      <c r="LA152" s="46">
        <v>0</v>
      </c>
      <c r="LE152" s="46">
        <v>0</v>
      </c>
      <c r="LG152" s="46">
        <v>0</v>
      </c>
      <c r="LH152" s="46">
        <v>0</v>
      </c>
      <c r="LI152" s="46">
        <v>0</v>
      </c>
      <c r="LL152" s="46">
        <v>0</v>
      </c>
      <c r="LM152" s="46">
        <v>0</v>
      </c>
      <c r="LN152" s="46">
        <v>0</v>
      </c>
      <c r="LO152" s="46">
        <v>0</v>
      </c>
      <c r="LP152" s="46">
        <v>0</v>
      </c>
      <c r="LQ152" s="46">
        <v>0</v>
      </c>
      <c r="LR152" s="46">
        <v>0</v>
      </c>
      <c r="LS152" s="46">
        <v>0</v>
      </c>
      <c r="LT152" s="46">
        <v>0</v>
      </c>
      <c r="LV152" s="46" t="s">
        <v>374</v>
      </c>
    </row>
    <row r="153" spans="1:334">
      <c r="A153" s="74" t="s">
        <v>411</v>
      </c>
      <c r="B153" s="74" t="s">
        <v>411</v>
      </c>
      <c r="C153" s="46" t="s">
        <v>412</v>
      </c>
      <c r="D153" s="98">
        <v>0</v>
      </c>
      <c r="E153" s="98">
        <v>0</v>
      </c>
      <c r="F153" s="98"/>
      <c r="G153" s="98">
        <v>0</v>
      </c>
      <c r="H153" s="98">
        <v>0</v>
      </c>
      <c r="I153" s="98">
        <v>0</v>
      </c>
      <c r="J153" s="98">
        <v>0</v>
      </c>
      <c r="K153" s="98">
        <v>0</v>
      </c>
      <c r="L153" s="98">
        <v>0</v>
      </c>
      <c r="M153" s="98">
        <v>0</v>
      </c>
      <c r="N153" s="98">
        <v>0</v>
      </c>
      <c r="O153" s="98"/>
      <c r="P153" s="98"/>
      <c r="Q153" s="98">
        <v>0</v>
      </c>
      <c r="R153" s="98"/>
      <c r="S153" s="98">
        <v>0</v>
      </c>
      <c r="T153" s="98">
        <v>0</v>
      </c>
      <c r="U153" s="98">
        <v>0</v>
      </c>
      <c r="V153" s="98">
        <v>0</v>
      </c>
      <c r="W153" s="98">
        <v>0</v>
      </c>
      <c r="X153" s="98">
        <v>0</v>
      </c>
      <c r="Y153" s="98">
        <v>0</v>
      </c>
      <c r="Z153" s="98">
        <v>0</v>
      </c>
      <c r="AA153" s="98"/>
      <c r="AB153" s="98"/>
      <c r="AC153" s="98">
        <v>0</v>
      </c>
      <c r="AD153" s="98"/>
      <c r="AE153" s="98">
        <v>0</v>
      </c>
      <c r="AF153" s="98">
        <v>0</v>
      </c>
      <c r="AG153" s="98">
        <v>0</v>
      </c>
      <c r="AH153" s="98">
        <v>0</v>
      </c>
      <c r="AI153" s="98">
        <v>0</v>
      </c>
      <c r="AJ153" s="98">
        <v>0</v>
      </c>
      <c r="AK153" s="98">
        <v>0</v>
      </c>
      <c r="AL153" s="98">
        <v>0</v>
      </c>
      <c r="AM153" s="98"/>
      <c r="AN153" s="98"/>
      <c r="AO153" s="98">
        <v>0</v>
      </c>
      <c r="AP153" s="98"/>
      <c r="AQ153" s="98">
        <v>0</v>
      </c>
      <c r="AR153" s="98">
        <v>0</v>
      </c>
      <c r="AS153" s="98">
        <v>0</v>
      </c>
      <c r="AT153" s="98">
        <v>0</v>
      </c>
      <c r="AU153" s="98">
        <v>0</v>
      </c>
      <c r="AV153" s="98">
        <v>0</v>
      </c>
      <c r="AW153" s="98">
        <v>0</v>
      </c>
      <c r="AX153" s="98">
        <v>0</v>
      </c>
      <c r="AY153" s="98"/>
      <c r="AZ153" s="98"/>
      <c r="BA153" s="98">
        <v>0</v>
      </c>
      <c r="BB153" s="98"/>
      <c r="BC153" s="98">
        <v>0</v>
      </c>
      <c r="BD153" s="98">
        <v>0</v>
      </c>
      <c r="BE153" s="98">
        <v>0</v>
      </c>
      <c r="BF153" s="98">
        <v>0</v>
      </c>
      <c r="BG153" s="98">
        <v>0</v>
      </c>
      <c r="BH153" s="98">
        <v>0</v>
      </c>
      <c r="BI153" s="98">
        <v>0</v>
      </c>
      <c r="BJ153" s="98">
        <v>0</v>
      </c>
      <c r="BK153" s="98"/>
      <c r="BL153" s="98"/>
      <c r="BM153" s="46">
        <v>0</v>
      </c>
      <c r="BO153" s="98">
        <v>0</v>
      </c>
      <c r="BP153" s="98">
        <v>0</v>
      </c>
      <c r="BQ153" s="98">
        <v>0</v>
      </c>
      <c r="BR153" s="46">
        <v>0</v>
      </c>
      <c r="BS153" s="46">
        <v>0</v>
      </c>
      <c r="BT153" s="46">
        <v>0</v>
      </c>
      <c r="BU153" s="46">
        <v>0</v>
      </c>
      <c r="BV153" s="46">
        <v>0</v>
      </c>
      <c r="BY153" s="46">
        <v>0</v>
      </c>
      <c r="CA153" s="98">
        <v>0</v>
      </c>
      <c r="CB153" s="98">
        <v>0</v>
      </c>
      <c r="CC153" s="98">
        <v>0</v>
      </c>
      <c r="CD153" s="46">
        <v>0</v>
      </c>
      <c r="CE153" s="46">
        <v>0</v>
      </c>
      <c r="CF153" s="46">
        <v>0</v>
      </c>
      <c r="CG153" s="46">
        <v>0</v>
      </c>
      <c r="CH153" s="46">
        <v>0</v>
      </c>
      <c r="CK153" s="46">
        <v>0</v>
      </c>
      <c r="CM153" s="98">
        <v>0</v>
      </c>
      <c r="CN153" s="98">
        <v>0</v>
      </c>
      <c r="CO153" s="98">
        <v>0</v>
      </c>
      <c r="CP153" s="46">
        <v>0</v>
      </c>
      <c r="CQ153" s="46">
        <v>0</v>
      </c>
      <c r="CR153" s="46">
        <v>0</v>
      </c>
      <c r="CS153" s="46">
        <v>0</v>
      </c>
      <c r="CT153" s="46">
        <v>0</v>
      </c>
      <c r="CW153" s="46">
        <v>0</v>
      </c>
      <c r="CY153" s="98">
        <v>0</v>
      </c>
      <c r="CZ153" s="98">
        <v>0</v>
      </c>
      <c r="DA153" s="98">
        <v>0</v>
      </c>
      <c r="DB153" s="46">
        <v>0</v>
      </c>
      <c r="DC153" s="46">
        <v>0</v>
      </c>
      <c r="DD153" s="46">
        <v>0</v>
      </c>
      <c r="DE153" s="46">
        <v>0</v>
      </c>
      <c r="DF153" s="46">
        <v>0</v>
      </c>
      <c r="DI153" s="98">
        <v>0</v>
      </c>
      <c r="DJ153" s="98"/>
      <c r="DK153" s="98">
        <v>0</v>
      </c>
      <c r="DL153" s="46">
        <v>0</v>
      </c>
      <c r="DM153" s="46">
        <v>0</v>
      </c>
      <c r="DN153" s="46">
        <v>0</v>
      </c>
      <c r="DO153" s="46">
        <v>0</v>
      </c>
      <c r="DP153" s="46">
        <v>0</v>
      </c>
      <c r="DQ153" s="46">
        <v>0</v>
      </c>
      <c r="DR153" s="98">
        <v>0</v>
      </c>
      <c r="DS153" s="98"/>
      <c r="DU153" s="46">
        <v>0</v>
      </c>
      <c r="DW153" s="46">
        <v>0</v>
      </c>
      <c r="DX153" s="46">
        <v>0</v>
      </c>
      <c r="DY153" s="46">
        <v>0</v>
      </c>
      <c r="DZ153" s="46">
        <v>0</v>
      </c>
      <c r="EA153" s="46">
        <v>0</v>
      </c>
      <c r="EB153" s="46">
        <v>0</v>
      </c>
      <c r="EC153" s="46">
        <v>0</v>
      </c>
      <c r="ED153" s="46">
        <v>0</v>
      </c>
      <c r="EG153" s="46">
        <v>0</v>
      </c>
      <c r="EI153" s="46">
        <v>0</v>
      </c>
      <c r="EJ153" s="46">
        <v>0</v>
      </c>
      <c r="EK153" s="46">
        <v>0</v>
      </c>
      <c r="EL153" s="46">
        <v>0</v>
      </c>
      <c r="EM153" s="46">
        <v>0</v>
      </c>
      <c r="EN153" s="46">
        <v>0</v>
      </c>
      <c r="EO153" s="46">
        <v>0</v>
      </c>
      <c r="EP153" s="46">
        <v>0</v>
      </c>
      <c r="ES153" s="46">
        <v>0</v>
      </c>
      <c r="EU153" s="46">
        <v>0</v>
      </c>
      <c r="EV153" s="46">
        <v>0</v>
      </c>
      <c r="EW153" s="46">
        <v>0</v>
      </c>
      <c r="EX153" s="46">
        <v>0</v>
      </c>
      <c r="EY153" s="46">
        <v>0</v>
      </c>
      <c r="EZ153" s="46">
        <v>0</v>
      </c>
      <c r="FE153" s="46">
        <v>0</v>
      </c>
      <c r="FG153" s="46">
        <v>0</v>
      </c>
      <c r="FH153" s="46">
        <v>0</v>
      </c>
      <c r="FI153" s="98">
        <v>0</v>
      </c>
      <c r="FJ153" s="98">
        <v>0</v>
      </c>
      <c r="FK153" s="46">
        <v>0</v>
      </c>
      <c r="FL153" s="46">
        <v>0</v>
      </c>
      <c r="FQ153" s="46">
        <v>0</v>
      </c>
      <c r="FS153" s="46">
        <v>0</v>
      </c>
      <c r="FT153" s="46">
        <v>0</v>
      </c>
      <c r="FU153" s="46">
        <v>0</v>
      </c>
      <c r="FV153" s="46">
        <v>0</v>
      </c>
      <c r="FW153" s="46">
        <v>0</v>
      </c>
      <c r="FX153" s="46">
        <v>0</v>
      </c>
      <c r="GC153" s="46">
        <v>0</v>
      </c>
      <c r="GE153" s="46">
        <v>0</v>
      </c>
      <c r="GF153" s="46">
        <v>0</v>
      </c>
      <c r="GG153" s="46">
        <v>0</v>
      </c>
      <c r="GH153" s="46">
        <v>0</v>
      </c>
      <c r="GI153" s="46">
        <v>0</v>
      </c>
      <c r="GJ153" s="46">
        <v>0</v>
      </c>
      <c r="GO153" s="46">
        <v>0</v>
      </c>
      <c r="GP153" s="46">
        <v>0</v>
      </c>
      <c r="GQ153" s="46">
        <v>0</v>
      </c>
      <c r="GR153" s="46">
        <v>0</v>
      </c>
      <c r="GS153" s="46">
        <v>0</v>
      </c>
      <c r="GT153" s="46">
        <v>0</v>
      </c>
      <c r="GU153" s="46">
        <v>0</v>
      </c>
      <c r="GV153" s="46">
        <v>0</v>
      </c>
      <c r="GW153" s="46">
        <v>0</v>
      </c>
      <c r="GX153" s="46">
        <v>0</v>
      </c>
      <c r="GY153" s="46">
        <v>0</v>
      </c>
      <c r="HA153" s="46">
        <v>0</v>
      </c>
      <c r="HB153" s="46">
        <v>0</v>
      </c>
      <c r="HC153" s="46">
        <v>0</v>
      </c>
      <c r="HD153" s="46">
        <v>0</v>
      </c>
      <c r="HE153" s="46">
        <v>0</v>
      </c>
      <c r="HI153" s="46">
        <v>0</v>
      </c>
      <c r="HJ153" s="46">
        <v>0</v>
      </c>
      <c r="HK153" s="46">
        <v>0</v>
      </c>
      <c r="HL153" s="46">
        <v>0</v>
      </c>
      <c r="HM153" s="46">
        <v>0</v>
      </c>
      <c r="HN153" s="46">
        <v>0</v>
      </c>
      <c r="HO153" s="46">
        <v>0</v>
      </c>
      <c r="HP153" s="46">
        <v>0</v>
      </c>
      <c r="HQ153" s="46">
        <v>0</v>
      </c>
      <c r="HR153" s="46">
        <v>0</v>
      </c>
      <c r="HS153" s="46">
        <v>0</v>
      </c>
      <c r="HT153" s="46">
        <v>0</v>
      </c>
      <c r="HU153" s="46">
        <v>0</v>
      </c>
      <c r="HY153" s="46">
        <v>0</v>
      </c>
      <c r="HZ153" s="46">
        <v>0</v>
      </c>
      <c r="IA153" s="46">
        <v>0</v>
      </c>
      <c r="IB153" s="46">
        <v>0</v>
      </c>
      <c r="IC153" s="46">
        <v>0</v>
      </c>
      <c r="ID153" s="46">
        <v>0</v>
      </c>
      <c r="IE153" s="46">
        <v>0</v>
      </c>
      <c r="IF153" s="46">
        <v>0</v>
      </c>
      <c r="IG153" s="46">
        <v>0</v>
      </c>
      <c r="IH153" s="46">
        <v>0</v>
      </c>
      <c r="II153" s="46">
        <v>0</v>
      </c>
      <c r="IJ153" s="46">
        <v>0</v>
      </c>
      <c r="IK153" s="46">
        <v>0</v>
      </c>
      <c r="IO153" s="46">
        <v>0</v>
      </c>
      <c r="IP153" s="46">
        <v>0</v>
      </c>
      <c r="IQ153" s="46">
        <v>0</v>
      </c>
      <c r="IR153" s="46">
        <v>0</v>
      </c>
      <c r="IS153" s="46">
        <v>0</v>
      </c>
      <c r="IT153" s="46">
        <v>0</v>
      </c>
      <c r="IU153" s="46">
        <v>0</v>
      </c>
      <c r="IV153" s="46">
        <v>0</v>
      </c>
      <c r="IW153" s="46">
        <v>0</v>
      </c>
      <c r="IY153" s="46">
        <v>0</v>
      </c>
      <c r="IZ153" s="46">
        <v>0</v>
      </c>
      <c r="JA153" s="46">
        <v>0</v>
      </c>
      <c r="JD153" s="46">
        <v>0</v>
      </c>
      <c r="JE153" s="46">
        <v>0</v>
      </c>
      <c r="JF153" s="46">
        <v>0</v>
      </c>
      <c r="JG153" s="46">
        <v>0</v>
      </c>
      <c r="JH153" s="46">
        <v>0</v>
      </c>
      <c r="JI153" s="46" t="s">
        <v>1086</v>
      </c>
      <c r="JK153" s="46">
        <v>0</v>
      </c>
      <c r="JL153" s="46">
        <v>0</v>
      </c>
      <c r="JN153" s="46">
        <v>0</v>
      </c>
      <c r="JO153" s="46">
        <v>0</v>
      </c>
      <c r="JP153" s="46">
        <v>0</v>
      </c>
      <c r="JS153" s="46">
        <v>0</v>
      </c>
      <c r="JT153" s="46">
        <v>0</v>
      </c>
      <c r="JV153" s="46">
        <v>0</v>
      </c>
      <c r="JW153" s="46">
        <v>0</v>
      </c>
      <c r="KA153" s="46">
        <v>0</v>
      </c>
      <c r="KC153" s="46">
        <v>0</v>
      </c>
      <c r="KD153" s="46">
        <v>0</v>
      </c>
      <c r="KE153" s="46">
        <v>0</v>
      </c>
      <c r="KH153" s="46">
        <v>0</v>
      </c>
      <c r="KI153" s="46">
        <v>0</v>
      </c>
      <c r="KK153" s="46">
        <v>0</v>
      </c>
      <c r="KL153" s="46">
        <v>0</v>
      </c>
      <c r="KP153" s="46">
        <v>0</v>
      </c>
      <c r="KR153" s="46">
        <v>0</v>
      </c>
      <c r="KS153" s="46">
        <v>0</v>
      </c>
      <c r="KT153" s="46">
        <v>0</v>
      </c>
      <c r="KW153" s="46">
        <v>0</v>
      </c>
      <c r="KX153" s="46">
        <v>0</v>
      </c>
      <c r="KY153" s="46">
        <v>0</v>
      </c>
      <c r="KZ153" s="46">
        <v>0</v>
      </c>
      <c r="LA153" s="46">
        <v>0</v>
      </c>
      <c r="LE153" s="46">
        <v>0</v>
      </c>
      <c r="LG153" s="46">
        <v>0</v>
      </c>
      <c r="LH153" s="46">
        <v>0</v>
      </c>
      <c r="LI153" s="46">
        <v>0</v>
      </c>
      <c r="LL153" s="46">
        <v>0</v>
      </c>
      <c r="LM153" s="46">
        <v>0</v>
      </c>
      <c r="LN153" s="46">
        <v>0</v>
      </c>
      <c r="LO153" s="46">
        <v>0</v>
      </c>
      <c r="LP153" s="46">
        <v>0</v>
      </c>
      <c r="LQ153" s="46">
        <v>0</v>
      </c>
      <c r="LR153" s="46">
        <v>0</v>
      </c>
      <c r="LS153" s="46">
        <v>0</v>
      </c>
      <c r="LT153" s="46">
        <v>0</v>
      </c>
      <c r="LV153" s="46" t="s">
        <v>374</v>
      </c>
    </row>
    <row r="154" spans="1:334">
      <c r="A154" s="74">
        <v>310004574</v>
      </c>
      <c r="B154" s="74">
        <v>310004574</v>
      </c>
      <c r="C154" s="46" t="s">
        <v>1228</v>
      </c>
      <c r="D154" s="98">
        <v>0</v>
      </c>
      <c r="E154" s="98">
        <v>0</v>
      </c>
      <c r="F154" s="98"/>
      <c r="G154" s="98">
        <v>0</v>
      </c>
      <c r="H154" s="98">
        <v>0</v>
      </c>
      <c r="I154" s="98">
        <v>0</v>
      </c>
      <c r="J154" s="98">
        <v>0</v>
      </c>
      <c r="K154" s="98">
        <v>0</v>
      </c>
      <c r="L154" s="98">
        <v>0</v>
      </c>
      <c r="M154" s="98">
        <v>0</v>
      </c>
      <c r="N154" s="98">
        <v>0</v>
      </c>
      <c r="O154" s="98"/>
      <c r="P154" s="98"/>
      <c r="Q154" s="98">
        <v>0</v>
      </c>
      <c r="R154" s="98"/>
      <c r="S154" s="98">
        <v>0</v>
      </c>
      <c r="T154" s="98">
        <v>0</v>
      </c>
      <c r="U154" s="98">
        <v>0</v>
      </c>
      <c r="V154" s="98">
        <v>0</v>
      </c>
      <c r="W154" s="98">
        <v>0</v>
      </c>
      <c r="X154" s="98">
        <v>0</v>
      </c>
      <c r="Y154" s="98">
        <v>0</v>
      </c>
      <c r="Z154" s="98">
        <v>0</v>
      </c>
      <c r="AA154" s="98"/>
      <c r="AB154" s="98"/>
      <c r="AC154" s="98">
        <v>0</v>
      </c>
      <c r="AD154" s="98"/>
      <c r="AE154" s="98">
        <v>0</v>
      </c>
      <c r="AF154" s="98">
        <v>0</v>
      </c>
      <c r="AG154" s="98">
        <v>0</v>
      </c>
      <c r="AH154" s="98">
        <v>0</v>
      </c>
      <c r="AI154" s="98">
        <v>0</v>
      </c>
      <c r="AJ154" s="98">
        <v>0</v>
      </c>
      <c r="AK154" s="98">
        <v>0</v>
      </c>
      <c r="AL154" s="98">
        <v>0</v>
      </c>
      <c r="AM154" s="98"/>
      <c r="AN154" s="98"/>
      <c r="AO154" s="98">
        <v>0</v>
      </c>
      <c r="AP154" s="98"/>
      <c r="AQ154" s="98">
        <v>0</v>
      </c>
      <c r="AR154" s="98">
        <v>0</v>
      </c>
      <c r="AS154" s="98">
        <v>0</v>
      </c>
      <c r="AT154" s="98">
        <v>0</v>
      </c>
      <c r="AU154" s="98">
        <v>0</v>
      </c>
      <c r="AV154" s="98">
        <v>0</v>
      </c>
      <c r="AW154" s="98">
        <v>0</v>
      </c>
      <c r="AX154" s="98">
        <v>0</v>
      </c>
      <c r="AY154" s="98"/>
      <c r="AZ154" s="98"/>
      <c r="BA154" s="98">
        <v>0</v>
      </c>
      <c r="BB154" s="98"/>
      <c r="BC154" s="98">
        <v>0</v>
      </c>
      <c r="BD154" s="98">
        <v>0</v>
      </c>
      <c r="BE154" s="98">
        <v>0</v>
      </c>
      <c r="BF154" s="98">
        <v>0</v>
      </c>
      <c r="BG154" s="98">
        <v>0</v>
      </c>
      <c r="BH154" s="98">
        <v>0</v>
      </c>
      <c r="BI154" s="98">
        <v>0</v>
      </c>
      <c r="BJ154" s="98">
        <v>0</v>
      </c>
      <c r="BK154" s="98"/>
      <c r="BL154" s="98"/>
      <c r="BM154" s="46">
        <v>0</v>
      </c>
      <c r="BO154" s="98">
        <v>3892</v>
      </c>
      <c r="BP154" s="98">
        <v>0</v>
      </c>
      <c r="BQ154" s="98">
        <v>0</v>
      </c>
      <c r="BR154" s="46">
        <v>0</v>
      </c>
      <c r="BS154" s="46">
        <v>3892</v>
      </c>
      <c r="BT154" s="46">
        <v>0</v>
      </c>
      <c r="BU154" s="46">
        <v>0</v>
      </c>
      <c r="BV154" s="46">
        <v>0</v>
      </c>
      <c r="BY154" s="46">
        <v>0</v>
      </c>
      <c r="CA154" s="98">
        <v>0</v>
      </c>
      <c r="CB154" s="98">
        <v>0</v>
      </c>
      <c r="CC154" s="98">
        <v>0</v>
      </c>
      <c r="CD154" s="46">
        <v>0</v>
      </c>
      <c r="CE154" s="46">
        <v>0</v>
      </c>
      <c r="CF154" s="46">
        <v>0</v>
      </c>
      <c r="CG154" s="46">
        <v>0</v>
      </c>
      <c r="CH154" s="46">
        <v>0</v>
      </c>
      <c r="CK154" s="46">
        <v>0</v>
      </c>
      <c r="CM154" s="98">
        <v>407</v>
      </c>
      <c r="CN154" s="98">
        <v>0</v>
      </c>
      <c r="CO154" s="98">
        <v>0</v>
      </c>
      <c r="CP154" s="46">
        <v>0</v>
      </c>
      <c r="CQ154" s="46">
        <v>407</v>
      </c>
      <c r="CR154" s="46">
        <v>0</v>
      </c>
      <c r="CS154" s="46">
        <v>0</v>
      </c>
      <c r="CT154" s="46">
        <v>0</v>
      </c>
      <c r="CW154" s="46">
        <v>0</v>
      </c>
      <c r="CY154" s="98">
        <v>872</v>
      </c>
      <c r="CZ154" s="98">
        <v>0</v>
      </c>
      <c r="DA154" s="98">
        <v>0</v>
      </c>
      <c r="DB154" s="46">
        <v>0</v>
      </c>
      <c r="DC154" s="46">
        <v>432</v>
      </c>
      <c r="DD154" s="46">
        <v>440</v>
      </c>
      <c r="DE154" s="46">
        <v>0</v>
      </c>
      <c r="DF154" s="46">
        <v>0</v>
      </c>
      <c r="DI154" s="98">
        <v>0</v>
      </c>
      <c r="DJ154" s="98"/>
      <c r="DK154" s="98">
        <v>847</v>
      </c>
      <c r="DL154" s="46">
        <v>0</v>
      </c>
      <c r="DM154" s="46">
        <v>0</v>
      </c>
      <c r="DN154" s="46">
        <v>0</v>
      </c>
      <c r="DO154" s="46">
        <v>847</v>
      </c>
      <c r="DP154" s="46">
        <v>0</v>
      </c>
      <c r="DQ154" s="46">
        <v>0</v>
      </c>
      <c r="DR154" s="98">
        <v>0</v>
      </c>
      <c r="DS154" s="98"/>
      <c r="DU154" s="46">
        <v>0</v>
      </c>
      <c r="DW154" s="46">
        <v>500</v>
      </c>
      <c r="DX154" s="46">
        <v>0</v>
      </c>
      <c r="DY154" s="46">
        <v>0</v>
      </c>
      <c r="DZ154" s="46">
        <v>0</v>
      </c>
      <c r="EA154" s="46">
        <v>500</v>
      </c>
      <c r="EB154" s="46">
        <v>0</v>
      </c>
      <c r="EC154" s="46">
        <v>0</v>
      </c>
      <c r="ED154" s="46">
        <v>0</v>
      </c>
      <c r="EG154" s="46">
        <v>0</v>
      </c>
      <c r="EI154" s="46">
        <v>499</v>
      </c>
      <c r="EJ154" s="46">
        <v>0</v>
      </c>
      <c r="EK154" s="46">
        <v>0</v>
      </c>
      <c r="EL154" s="46">
        <v>0</v>
      </c>
      <c r="EM154" s="46">
        <v>499</v>
      </c>
      <c r="EN154" s="46">
        <v>0</v>
      </c>
      <c r="EO154" s="46">
        <v>0</v>
      </c>
      <c r="EP154" s="46">
        <v>0</v>
      </c>
      <c r="ES154" s="46">
        <v>0</v>
      </c>
      <c r="EU154" s="46">
        <v>0</v>
      </c>
      <c r="EV154" s="46">
        <v>0</v>
      </c>
      <c r="EW154" s="46">
        <v>0</v>
      </c>
      <c r="EX154" s="46">
        <v>0</v>
      </c>
      <c r="EY154" s="46">
        <v>0</v>
      </c>
      <c r="EZ154" s="46">
        <v>0</v>
      </c>
      <c r="FE154" s="46">
        <v>0</v>
      </c>
      <c r="FG154" s="46">
        <v>0</v>
      </c>
      <c r="FH154" s="46">
        <v>0</v>
      </c>
      <c r="FI154" s="98">
        <v>0</v>
      </c>
      <c r="FJ154" s="98">
        <v>0</v>
      </c>
      <c r="FK154" s="46">
        <v>0</v>
      </c>
      <c r="FL154" s="46">
        <v>0</v>
      </c>
      <c r="FQ154" s="46">
        <v>0</v>
      </c>
      <c r="FS154" s="46">
        <v>0</v>
      </c>
      <c r="FT154" s="46">
        <v>0</v>
      </c>
      <c r="FU154" s="46">
        <v>0</v>
      </c>
      <c r="FV154" s="46">
        <v>0</v>
      </c>
      <c r="FW154" s="46">
        <v>0</v>
      </c>
      <c r="FX154" s="46">
        <v>0</v>
      </c>
      <c r="GC154" s="46">
        <v>0</v>
      </c>
      <c r="GE154" s="46">
        <v>0</v>
      </c>
      <c r="GF154" s="46">
        <v>0</v>
      </c>
      <c r="GG154" s="46">
        <v>0</v>
      </c>
      <c r="GH154" s="46">
        <v>0</v>
      </c>
      <c r="GI154" s="46">
        <v>0</v>
      </c>
      <c r="GJ154" s="46">
        <v>0</v>
      </c>
      <c r="GO154" s="46">
        <v>0</v>
      </c>
      <c r="GP154" s="46">
        <v>0</v>
      </c>
      <c r="GQ154" s="46">
        <v>0</v>
      </c>
      <c r="GR154" s="46">
        <v>0</v>
      </c>
      <c r="GS154" s="46">
        <v>0</v>
      </c>
      <c r="GT154" s="46">
        <v>0</v>
      </c>
      <c r="GU154" s="46">
        <v>0</v>
      </c>
      <c r="GV154" s="46">
        <v>0</v>
      </c>
      <c r="GW154" s="46">
        <v>0</v>
      </c>
      <c r="GX154" s="46">
        <v>0</v>
      </c>
      <c r="GY154" s="46">
        <v>0</v>
      </c>
      <c r="HA154" s="46">
        <v>0</v>
      </c>
      <c r="HB154" s="46">
        <v>0</v>
      </c>
      <c r="HC154" s="46">
        <v>0</v>
      </c>
      <c r="HD154" s="46">
        <v>0</v>
      </c>
      <c r="HE154" s="46">
        <v>0</v>
      </c>
      <c r="HI154" s="46">
        <v>0</v>
      </c>
      <c r="HJ154" s="46">
        <v>0</v>
      </c>
      <c r="HK154" s="46">
        <v>0</v>
      </c>
      <c r="HL154" s="46">
        <v>0</v>
      </c>
      <c r="HM154" s="46">
        <v>4299</v>
      </c>
      <c r="HN154" s="46">
        <v>0</v>
      </c>
      <c r="HO154" s="46">
        <v>0</v>
      </c>
      <c r="HP154" s="46">
        <v>0</v>
      </c>
      <c r="HQ154" s="46">
        <v>4299</v>
      </c>
      <c r="HR154" s="46">
        <v>0</v>
      </c>
      <c r="HS154" s="46">
        <v>0</v>
      </c>
      <c r="HT154" s="46">
        <v>-4299</v>
      </c>
      <c r="HU154" s="46">
        <v>-47.450331125827816</v>
      </c>
      <c r="HY154" s="46">
        <v>0</v>
      </c>
      <c r="HZ154" s="46">
        <v>0</v>
      </c>
      <c r="IA154" s="46">
        <v>0</v>
      </c>
      <c r="IB154" s="46">
        <v>0</v>
      </c>
      <c r="IC154" s="46">
        <v>2278</v>
      </c>
      <c r="ID154" s="46">
        <v>440</v>
      </c>
      <c r="IE154" s="46">
        <v>0</v>
      </c>
      <c r="IF154" s="46">
        <v>0</v>
      </c>
      <c r="IG154" s="46">
        <v>2718</v>
      </c>
      <c r="IH154" s="46">
        <v>0</v>
      </c>
      <c r="II154" s="46">
        <v>-4299</v>
      </c>
      <c r="IJ154" s="46">
        <v>-7017</v>
      </c>
      <c r="IK154" s="46">
        <v>-77.450331125827816</v>
      </c>
      <c r="IO154" s="46">
        <v>0</v>
      </c>
      <c r="IP154" s="46">
        <v>0</v>
      </c>
      <c r="IQ154" s="46">
        <v>0</v>
      </c>
      <c r="IR154" s="46">
        <v>0</v>
      </c>
      <c r="IS154" s="46">
        <v>0</v>
      </c>
      <c r="IT154" s="46">
        <v>0</v>
      </c>
      <c r="IU154" s="46">
        <v>0</v>
      </c>
      <c r="IV154" s="46">
        <v>0</v>
      </c>
      <c r="IW154" s="46">
        <v>0</v>
      </c>
      <c r="IY154" s="46">
        <v>-7017</v>
      </c>
      <c r="IZ154" s="46">
        <v>-7017</v>
      </c>
      <c r="JA154" s="46">
        <v>0</v>
      </c>
      <c r="JD154" s="46">
        <v>0</v>
      </c>
      <c r="JE154" s="46">
        <v>0</v>
      </c>
      <c r="JF154" s="46">
        <v>0</v>
      </c>
      <c r="JG154" s="46">
        <v>0</v>
      </c>
      <c r="JH154" s="46">
        <v>0</v>
      </c>
      <c r="JI154" s="46">
        <v>0</v>
      </c>
      <c r="JK154" s="46">
        <v>0</v>
      </c>
      <c r="JL154" s="46">
        <v>0</v>
      </c>
      <c r="JN154" s="46">
        <v>-7017</v>
      </c>
      <c r="JO154" s="46">
        <v>-7017</v>
      </c>
      <c r="JP154" s="46">
        <v>0</v>
      </c>
      <c r="JS154" s="46">
        <v>0</v>
      </c>
      <c r="JT154" s="46">
        <v>0</v>
      </c>
      <c r="JV154" s="46">
        <v>0</v>
      </c>
      <c r="JW154" s="46">
        <v>0</v>
      </c>
      <c r="KA154" s="46">
        <v>0</v>
      </c>
      <c r="KC154" s="46">
        <v>-7017</v>
      </c>
      <c r="KD154" s="46">
        <v>-7017</v>
      </c>
      <c r="KE154" s="46">
        <v>0</v>
      </c>
      <c r="KH154" s="46">
        <v>0</v>
      </c>
      <c r="KI154" s="46">
        <v>0</v>
      </c>
      <c r="KK154" s="46">
        <v>0</v>
      </c>
      <c r="KL154" s="46">
        <v>0</v>
      </c>
      <c r="KP154" s="46">
        <v>0</v>
      </c>
      <c r="KR154" s="46">
        <v>-7017</v>
      </c>
      <c r="KS154" s="46">
        <v>-7017</v>
      </c>
      <c r="KT154" s="46">
        <v>0</v>
      </c>
      <c r="KW154" s="46">
        <v>0</v>
      </c>
      <c r="KX154" s="46">
        <v>0</v>
      </c>
      <c r="KY154" s="46">
        <v>0</v>
      </c>
      <c r="KZ154" s="46">
        <v>0</v>
      </c>
      <c r="LA154" s="46">
        <v>0</v>
      </c>
      <c r="LE154" s="46">
        <v>0</v>
      </c>
      <c r="LG154" s="46">
        <v>-7017</v>
      </c>
      <c r="LH154" s="46">
        <v>-7017</v>
      </c>
      <c r="LI154" s="46">
        <v>0</v>
      </c>
      <c r="LL154" s="46">
        <v>0</v>
      </c>
      <c r="LM154" s="46">
        <v>4299</v>
      </c>
      <c r="LN154" s="46">
        <v>2718</v>
      </c>
      <c r="LO154" s="46">
        <v>0</v>
      </c>
      <c r="LP154" s="46">
        <v>0</v>
      </c>
      <c r="LQ154" s="46">
        <v>0</v>
      </c>
      <c r="LR154" s="46">
        <v>0</v>
      </c>
      <c r="LS154" s="46">
        <v>0</v>
      </c>
      <c r="LT154" s="46">
        <v>7017</v>
      </c>
      <c r="LV154" s="46" t="s">
        <v>374</v>
      </c>
    </row>
    <row r="155" spans="1:334">
      <c r="C155" s="46" t="s">
        <v>91</v>
      </c>
      <c r="D155" s="98">
        <v>238431</v>
      </c>
      <c r="E155" s="98">
        <v>178571.42857142858</v>
      </c>
      <c r="F155" s="98">
        <v>0</v>
      </c>
      <c r="G155" s="98">
        <v>90108.388201631125</v>
      </c>
      <c r="H155" s="98">
        <v>35228.857532415059</v>
      </c>
      <c r="I155" s="98">
        <v>13165.530669216065</v>
      </c>
      <c r="J155" s="98">
        <v>4914</v>
      </c>
      <c r="K155" s="98">
        <v>36800</v>
      </c>
      <c r="L155" s="98">
        <v>0</v>
      </c>
      <c r="M155" s="98">
        <v>0</v>
      </c>
      <c r="N155" s="98">
        <v>0</v>
      </c>
      <c r="O155" s="98">
        <v>0</v>
      </c>
      <c r="P155" s="98">
        <v>0</v>
      </c>
      <c r="Q155" s="98">
        <v>169642.85714285716</v>
      </c>
      <c r="R155" s="98">
        <v>0</v>
      </c>
      <c r="S155" s="98">
        <v>67601.845776826056</v>
      </c>
      <c r="T155" s="98">
        <v>37352.369065544975</v>
      </c>
      <c r="U155" s="98">
        <v>10524.476711281073</v>
      </c>
      <c r="V155" s="98">
        <v>4806</v>
      </c>
      <c r="W155" s="98">
        <v>14450</v>
      </c>
      <c r="X155" s="98">
        <v>429</v>
      </c>
      <c r="Y155" s="98">
        <v>0</v>
      </c>
      <c r="Z155" s="98">
        <v>40</v>
      </c>
      <c r="AA155" s="98">
        <v>0</v>
      </c>
      <c r="AB155" s="98">
        <v>0</v>
      </c>
      <c r="AC155" s="98">
        <v>84821.42857142858</v>
      </c>
      <c r="AD155" s="98">
        <v>0</v>
      </c>
      <c r="AE155" s="98">
        <v>192112.29087918109</v>
      </c>
      <c r="AF155" s="98">
        <v>42936.417858148576</v>
      </c>
      <c r="AG155" s="98">
        <v>7556.8730210325066</v>
      </c>
      <c r="AH155" s="98">
        <v>4536</v>
      </c>
      <c r="AI155" s="98">
        <v>137083</v>
      </c>
      <c r="AJ155" s="98">
        <v>0</v>
      </c>
      <c r="AK155" s="98">
        <v>0</v>
      </c>
      <c r="AL155" s="98">
        <v>0</v>
      </c>
      <c r="AM155" s="98">
        <v>0</v>
      </c>
      <c r="AN155" s="98">
        <v>0</v>
      </c>
      <c r="AO155" s="98">
        <v>149553.57142857145</v>
      </c>
      <c r="AP155" s="98">
        <v>0</v>
      </c>
      <c r="AQ155" s="98">
        <v>231354.43228521891</v>
      </c>
      <c r="AR155" s="98">
        <v>44560.71268674852</v>
      </c>
      <c r="AS155" s="98">
        <v>4262.719598470364</v>
      </c>
      <c r="AT155" s="98">
        <v>1836</v>
      </c>
      <c r="AU155" s="98">
        <v>180695</v>
      </c>
      <c r="AV155" s="98">
        <v>0</v>
      </c>
      <c r="AW155" s="98">
        <v>0</v>
      </c>
      <c r="AX155" s="98">
        <v>0</v>
      </c>
      <c r="AY155" s="98">
        <v>0</v>
      </c>
      <c r="AZ155" s="98">
        <v>0</v>
      </c>
      <c r="BA155" s="98">
        <v>0</v>
      </c>
      <c r="BB155" s="98">
        <v>0</v>
      </c>
      <c r="BC155" s="98">
        <v>81318.909580059524</v>
      </c>
      <c r="BD155" s="98">
        <v>36663.731710105785</v>
      </c>
      <c r="BE155" s="98">
        <v>11360.177869953748</v>
      </c>
      <c r="BF155" s="98">
        <v>4625</v>
      </c>
      <c r="BG155" s="98">
        <v>28650</v>
      </c>
      <c r="BH155" s="98">
        <v>0</v>
      </c>
      <c r="BI155" s="98">
        <v>0</v>
      </c>
      <c r="BJ155" s="98">
        <v>20</v>
      </c>
      <c r="BK155" s="98">
        <v>0</v>
      </c>
      <c r="BL155" s="98">
        <v>0</v>
      </c>
      <c r="BM155" s="46">
        <v>0</v>
      </c>
      <c r="BN155" s="46">
        <v>0</v>
      </c>
      <c r="BO155" s="98">
        <v>73444.701677822115</v>
      </c>
      <c r="BP155" s="98">
        <v>36562.863947793827</v>
      </c>
      <c r="BQ155" s="98">
        <v>6944.8377300282909</v>
      </c>
      <c r="BR155" s="46">
        <v>4625</v>
      </c>
      <c r="BS155" s="46">
        <v>25292</v>
      </c>
      <c r="BT155" s="46">
        <v>0</v>
      </c>
      <c r="BU155" s="46">
        <v>0</v>
      </c>
      <c r="BV155" s="46">
        <v>20</v>
      </c>
      <c r="BW155" s="46">
        <v>0</v>
      </c>
      <c r="BX155" s="46">
        <v>0</v>
      </c>
      <c r="BY155" s="46">
        <v>0</v>
      </c>
      <c r="BZ155" s="46">
        <v>0</v>
      </c>
      <c r="CA155" s="98">
        <v>216658.92677810838</v>
      </c>
      <c r="CB155" s="98">
        <v>22007.604946593718</v>
      </c>
      <c r="CC155" s="98">
        <v>7276.3218315146623</v>
      </c>
      <c r="CD155" s="46">
        <v>4625</v>
      </c>
      <c r="CE155" s="46">
        <v>182750</v>
      </c>
      <c r="CF155" s="46">
        <v>0</v>
      </c>
      <c r="CG155" s="46">
        <v>0</v>
      </c>
      <c r="CH155" s="46">
        <v>0</v>
      </c>
      <c r="CI155" s="46">
        <v>0</v>
      </c>
      <c r="CJ155" s="46">
        <v>0</v>
      </c>
      <c r="CK155" s="46">
        <v>175000</v>
      </c>
      <c r="CL155" s="46">
        <v>0</v>
      </c>
      <c r="CM155" s="98">
        <v>232817.13590401734</v>
      </c>
      <c r="CN155" s="98">
        <v>29290.611797052505</v>
      </c>
      <c r="CO155" s="98">
        <v>4494.5241069648391</v>
      </c>
      <c r="CP155" s="46">
        <v>4625</v>
      </c>
      <c r="CQ155" s="46">
        <v>194407</v>
      </c>
      <c r="CR155" s="46">
        <v>0</v>
      </c>
      <c r="CS155" s="46">
        <v>0</v>
      </c>
      <c r="CT155" s="46">
        <v>0</v>
      </c>
      <c r="CU155" s="46">
        <v>0</v>
      </c>
      <c r="CV155" s="46">
        <v>0</v>
      </c>
      <c r="CW155" s="46">
        <v>676750</v>
      </c>
      <c r="CX155" s="46">
        <v>0</v>
      </c>
      <c r="CY155" s="98">
        <v>61774.772886046288</v>
      </c>
      <c r="CZ155" s="98">
        <v>31961.272886046288</v>
      </c>
      <c r="DA155" s="98">
        <v>11899</v>
      </c>
      <c r="DB155" s="46">
        <v>5625</v>
      </c>
      <c r="DC155" s="46">
        <v>11832</v>
      </c>
      <c r="DD155" s="46">
        <v>440</v>
      </c>
      <c r="DE155" s="46">
        <v>0</v>
      </c>
      <c r="DF155" s="46">
        <v>17.5</v>
      </c>
      <c r="DG155" s="46">
        <v>0</v>
      </c>
      <c r="DH155" s="46">
        <v>0</v>
      </c>
      <c r="DI155" s="98">
        <v>0</v>
      </c>
      <c r="DJ155" s="98">
        <v>0</v>
      </c>
      <c r="DK155" s="98">
        <v>112119.97288604629</v>
      </c>
      <c r="DL155" s="46">
        <v>32740.272886046288</v>
      </c>
      <c r="DM155" s="46">
        <v>7390.2000000000007</v>
      </c>
      <c r="DN155" s="46">
        <v>5625</v>
      </c>
      <c r="DO155" s="46">
        <v>66347</v>
      </c>
      <c r="DP155" s="46">
        <v>0</v>
      </c>
      <c r="DQ155" s="46">
        <v>0</v>
      </c>
      <c r="DR155" s="98">
        <v>17.5</v>
      </c>
      <c r="DS155" s="98">
        <v>0</v>
      </c>
      <c r="DT155" s="46">
        <v>0</v>
      </c>
      <c r="DU155" s="46">
        <v>0</v>
      </c>
      <c r="DV155" s="46">
        <v>0</v>
      </c>
      <c r="DW155" s="46">
        <v>211192.04577209259</v>
      </c>
      <c r="DX155" s="46">
        <v>31384.545772092573</v>
      </c>
      <c r="DY155" s="46">
        <v>8115</v>
      </c>
      <c r="DZ155" s="46">
        <v>5625</v>
      </c>
      <c r="EA155" s="46">
        <v>166050</v>
      </c>
      <c r="EB155" s="46">
        <v>0</v>
      </c>
      <c r="EC155" s="46">
        <v>0</v>
      </c>
      <c r="ED155" s="46">
        <v>17.5</v>
      </c>
      <c r="EE155" s="46">
        <v>0</v>
      </c>
      <c r="EF155" s="46">
        <v>0</v>
      </c>
      <c r="EG155" s="46">
        <v>0</v>
      </c>
      <c r="EH155" s="46">
        <v>0</v>
      </c>
      <c r="EI155" s="46">
        <v>226519.57288604628</v>
      </c>
      <c r="EJ155" s="46">
        <v>11008.272886046287</v>
      </c>
      <c r="EK155" s="46">
        <v>5119.8</v>
      </c>
      <c r="EL155" s="46">
        <v>5625</v>
      </c>
      <c r="EM155" s="46">
        <v>204749</v>
      </c>
      <c r="EN155" s="46">
        <v>0</v>
      </c>
      <c r="EO155" s="46">
        <v>0</v>
      </c>
      <c r="EP155" s="46">
        <v>17.5</v>
      </c>
      <c r="EQ155" s="46">
        <v>0</v>
      </c>
      <c r="ER155" s="46">
        <v>0</v>
      </c>
      <c r="ES155" s="46">
        <v>0</v>
      </c>
      <c r="ET155" s="46">
        <v>0</v>
      </c>
      <c r="EU155" s="46">
        <v>160409</v>
      </c>
      <c r="EV155" s="46">
        <v>30373.75</v>
      </c>
      <c r="EW155" s="46">
        <v>9834.5</v>
      </c>
      <c r="EX155" s="46">
        <v>4879</v>
      </c>
      <c r="EY155" s="46">
        <v>115321.75</v>
      </c>
      <c r="EZ155" s="46">
        <v>0</v>
      </c>
      <c r="FA155" s="46">
        <v>0</v>
      </c>
      <c r="FB155" s="46">
        <v>0</v>
      </c>
      <c r="FC155" s="46">
        <v>0</v>
      </c>
      <c r="FD155" s="46">
        <v>0</v>
      </c>
      <c r="FE155" s="46">
        <v>0</v>
      </c>
      <c r="FF155" s="46">
        <v>0</v>
      </c>
      <c r="FG155" s="46">
        <v>160409</v>
      </c>
      <c r="FH155" s="46">
        <v>30373.75</v>
      </c>
      <c r="FI155" s="98">
        <v>9834.5</v>
      </c>
      <c r="FJ155" s="98">
        <v>4879</v>
      </c>
      <c r="FK155" s="46">
        <v>115321.75</v>
      </c>
      <c r="FL155" s="46">
        <v>0</v>
      </c>
      <c r="FM155" s="46">
        <v>0</v>
      </c>
      <c r="FN155" s="46">
        <v>0</v>
      </c>
      <c r="FO155" s="46">
        <v>0</v>
      </c>
      <c r="FP155" s="46">
        <v>0</v>
      </c>
      <c r="FQ155" s="46">
        <v>0</v>
      </c>
      <c r="FR155" s="46">
        <v>0</v>
      </c>
      <c r="FS155" s="46">
        <v>160409</v>
      </c>
      <c r="FT155" s="46">
        <v>30373.75</v>
      </c>
      <c r="FU155" s="46">
        <v>9834.5</v>
      </c>
      <c r="FV155" s="46">
        <v>4879</v>
      </c>
      <c r="FW155" s="46">
        <v>115321.75</v>
      </c>
      <c r="FX155" s="46">
        <v>0</v>
      </c>
      <c r="FY155" s="46">
        <v>0</v>
      </c>
      <c r="FZ155" s="46">
        <v>0</v>
      </c>
      <c r="GA155" s="46">
        <v>0</v>
      </c>
      <c r="GB155" s="46">
        <v>0</v>
      </c>
      <c r="GC155" s="46">
        <v>0</v>
      </c>
      <c r="GD155" s="46">
        <v>0</v>
      </c>
      <c r="GE155" s="46">
        <v>160409</v>
      </c>
      <c r="GF155" s="46">
        <v>30373.75</v>
      </c>
      <c r="GG155" s="46">
        <v>9834.5</v>
      </c>
      <c r="GH155" s="46">
        <v>4879</v>
      </c>
      <c r="GI155" s="46">
        <v>115321.75</v>
      </c>
      <c r="GJ155" s="46">
        <v>0</v>
      </c>
      <c r="GK155" s="46">
        <v>0</v>
      </c>
      <c r="GL155" s="46">
        <v>0</v>
      </c>
      <c r="GM155" s="46">
        <v>0</v>
      </c>
      <c r="GO155" s="46">
        <v>195587.95714285714</v>
      </c>
      <c r="GP155" s="46">
        <v>160078.35714285713</v>
      </c>
      <c r="GQ155" s="46">
        <v>35509.600000000013</v>
      </c>
      <c r="GR155" s="46">
        <v>16092</v>
      </c>
      <c r="GS155" s="46">
        <v>369028</v>
      </c>
      <c r="GT155" s="46">
        <v>429</v>
      </c>
      <c r="GU155" s="46">
        <v>0</v>
      </c>
      <c r="GV155" s="46">
        <v>40</v>
      </c>
      <c r="GW155" s="46">
        <v>581176.95714285714</v>
      </c>
      <c r="GX155" s="46">
        <v>0</v>
      </c>
      <c r="GY155" s="46">
        <v>0</v>
      </c>
      <c r="GZ155" s="46">
        <v>0</v>
      </c>
      <c r="HA155" s="46">
        <v>238431</v>
      </c>
      <c r="HB155" s="46">
        <v>582589.2857142858</v>
      </c>
      <c r="HC155" s="46">
        <v>821020.2857142858</v>
      </c>
      <c r="HD155" s="46">
        <v>239843.32857142866</v>
      </c>
      <c r="HE155" s="46">
        <v>11.908022871495945</v>
      </c>
      <c r="HI155" s="46">
        <v>154600.67394000737</v>
      </c>
      <c r="HJ155" s="46">
        <v>124524.81240154583</v>
      </c>
      <c r="HK155" s="46">
        <v>30075.86153846154</v>
      </c>
      <c r="HL155" s="46">
        <v>18500</v>
      </c>
      <c r="HM155" s="46">
        <v>431099</v>
      </c>
      <c r="HN155" s="46">
        <v>0</v>
      </c>
      <c r="HO155" s="46">
        <v>0</v>
      </c>
      <c r="HP155" s="46">
        <v>40</v>
      </c>
      <c r="HQ155" s="46">
        <v>604239.67394000734</v>
      </c>
      <c r="HR155" s="46">
        <v>522857.14285714284</v>
      </c>
      <c r="HS155" s="46">
        <v>762700.4714285715</v>
      </c>
      <c r="HT155" s="46">
        <v>158460.79748856416</v>
      </c>
      <c r="HU155" s="46">
        <v>7.7726855067728993</v>
      </c>
      <c r="HY155" s="46">
        <v>139618.36443023145</v>
      </c>
      <c r="HZ155" s="46">
        <v>107094.36443023144</v>
      </c>
      <c r="IA155" s="46">
        <v>32524</v>
      </c>
      <c r="IB155" s="46">
        <v>22500</v>
      </c>
      <c r="IC155" s="46">
        <v>448978</v>
      </c>
      <c r="ID155" s="46">
        <v>440</v>
      </c>
      <c r="IE155" s="46">
        <v>0</v>
      </c>
      <c r="IF155" s="46">
        <v>70</v>
      </c>
      <c r="IG155" s="46">
        <v>611606.36443023151</v>
      </c>
      <c r="IH155" s="46">
        <v>676750</v>
      </c>
      <c r="II155" s="46">
        <v>835210.79748856416</v>
      </c>
      <c r="IJ155" s="46">
        <v>223604.43305833271</v>
      </c>
      <c r="IK155" s="46">
        <v>10.968056223547043</v>
      </c>
      <c r="IO155" s="46">
        <v>160833</v>
      </c>
      <c r="IP155" s="46">
        <v>121495</v>
      </c>
      <c r="IQ155" s="46">
        <v>39338</v>
      </c>
      <c r="IR155" s="46">
        <v>19516</v>
      </c>
      <c r="IS155" s="46">
        <v>461287</v>
      </c>
      <c r="IT155" s="46">
        <v>0</v>
      </c>
      <c r="IU155" s="46">
        <v>0</v>
      </c>
      <c r="IV155" s="46">
        <v>0</v>
      </c>
      <c r="IW155" s="46">
        <v>641636</v>
      </c>
      <c r="IX155" s="46">
        <v>0</v>
      </c>
      <c r="IY155" s="46">
        <v>223604.43305833271</v>
      </c>
      <c r="IZ155" s="46">
        <v>-418031.56694166729</v>
      </c>
      <c r="JA155" s="46">
        <v>-19.545267111337299</v>
      </c>
      <c r="JD155" s="46">
        <v>155661</v>
      </c>
      <c r="JE155" s="46">
        <v>124290</v>
      </c>
      <c r="JF155" s="46">
        <v>31371</v>
      </c>
      <c r="JG155" s="46">
        <v>20102</v>
      </c>
      <c r="JH155" s="46">
        <v>465543</v>
      </c>
      <c r="JI155" s="46">
        <v>0</v>
      </c>
      <c r="JJ155" s="46">
        <v>0</v>
      </c>
      <c r="JK155" s="46">
        <v>0</v>
      </c>
      <c r="JL155" s="46">
        <v>641306</v>
      </c>
      <c r="JM155" s="46">
        <v>0</v>
      </c>
      <c r="JN155" s="46">
        <v>-418031.56694166729</v>
      </c>
      <c r="JO155" s="46">
        <v>-1059337.5669416673</v>
      </c>
      <c r="JP155" s="46">
        <v>-49.555324616095938</v>
      </c>
      <c r="JS155" s="46">
        <v>144826</v>
      </c>
      <c r="JT155" s="46">
        <v>113521</v>
      </c>
      <c r="JU155" s="46">
        <v>31305</v>
      </c>
      <c r="JV155" s="46">
        <v>19396</v>
      </c>
      <c r="JW155" s="46">
        <v>419394</v>
      </c>
      <c r="JX155" s="46">
        <v>0</v>
      </c>
      <c r="JY155" s="46">
        <v>0</v>
      </c>
      <c r="JZ155" s="46">
        <v>0</v>
      </c>
      <c r="KA155" s="46">
        <v>583616</v>
      </c>
      <c r="KB155" s="46">
        <v>0</v>
      </c>
      <c r="KC155" s="46">
        <v>-1059337.5669416673</v>
      </c>
      <c r="KD155" s="46">
        <v>-1642953.5669416673</v>
      </c>
      <c r="KE155" s="46">
        <v>-84.453830957770208</v>
      </c>
      <c r="KH155" s="46">
        <v>0</v>
      </c>
      <c r="KI155" s="46">
        <v>0</v>
      </c>
      <c r="KJ155" s="46">
        <v>0</v>
      </c>
      <c r="KK155" s="46">
        <v>0</v>
      </c>
      <c r="KL155" s="46">
        <v>0</v>
      </c>
      <c r="KM155" s="46">
        <v>0</v>
      </c>
      <c r="KN155" s="46">
        <v>0</v>
      </c>
      <c r="KO155" s="46">
        <v>0</v>
      </c>
      <c r="KP155" s="46">
        <v>0</v>
      </c>
      <c r="KQ155" s="46">
        <v>0</v>
      </c>
      <c r="KR155" s="46">
        <v>-1642953.5669416673</v>
      </c>
      <c r="KS155" s="46">
        <v>-1642953.5669416673</v>
      </c>
      <c r="KT155" s="46">
        <v>0</v>
      </c>
      <c r="KW155" s="46">
        <v>0</v>
      </c>
      <c r="KX155" s="46">
        <v>0</v>
      </c>
      <c r="KY155" s="46">
        <v>0</v>
      </c>
      <c r="KZ155" s="46">
        <v>0</v>
      </c>
      <c r="LA155" s="46">
        <v>0</v>
      </c>
      <c r="LB155" s="46">
        <v>0</v>
      </c>
      <c r="LC155" s="46">
        <v>0</v>
      </c>
      <c r="LD155" s="46">
        <v>0</v>
      </c>
      <c r="LE155" s="46">
        <v>0</v>
      </c>
      <c r="LF155" s="46">
        <v>0</v>
      </c>
      <c r="LG155" s="46">
        <v>-1642953.5669416673</v>
      </c>
      <c r="LH155" s="46">
        <v>-1642953.5669416673</v>
      </c>
      <c r="LI155" s="46">
        <v>0</v>
      </c>
      <c r="LL155" s="46">
        <v>581176.95714285714</v>
      </c>
      <c r="LM155" s="46">
        <v>604239.67394000734</v>
      </c>
      <c r="LN155" s="46">
        <v>611606.36443023151</v>
      </c>
      <c r="LO155" s="46">
        <v>641636</v>
      </c>
      <c r="LP155" s="46">
        <v>641306</v>
      </c>
      <c r="LQ155" s="46">
        <v>583616</v>
      </c>
      <c r="LR155" s="46">
        <v>0</v>
      </c>
      <c r="LS155" s="46">
        <v>0</v>
      </c>
      <c r="LT155" s="46">
        <v>3663580.995513096</v>
      </c>
    </row>
    <row r="156" spans="1:334">
      <c r="A156" s="74">
        <v>310001994</v>
      </c>
      <c r="B156" s="74">
        <v>310001994</v>
      </c>
      <c r="C156" s="46" t="s">
        <v>64</v>
      </c>
      <c r="D156" s="98">
        <v>47800</v>
      </c>
      <c r="E156" s="98">
        <v>0</v>
      </c>
      <c r="F156" s="98"/>
      <c r="G156" s="98">
        <v>15906.106966182175</v>
      </c>
      <c r="H156" s="98">
        <v>9577.425284906989</v>
      </c>
      <c r="I156" s="98">
        <v>4438.6816812751867</v>
      </c>
      <c r="J156" s="98">
        <v>1890</v>
      </c>
      <c r="K156" s="98">
        <v>0</v>
      </c>
      <c r="L156" s="98">
        <v>0</v>
      </c>
      <c r="M156" s="98">
        <v>0</v>
      </c>
      <c r="N156" s="98">
        <v>0</v>
      </c>
      <c r="O156" s="98"/>
      <c r="P156" s="98"/>
      <c r="Q156" s="98">
        <v>0</v>
      </c>
      <c r="R156" s="98"/>
      <c r="S156" s="98">
        <v>15087.019411425659</v>
      </c>
      <c r="T156" s="98">
        <v>10514.001197767051</v>
      </c>
      <c r="U156" s="98">
        <v>3537.0182136586077</v>
      </c>
      <c r="V156" s="98">
        <v>1026</v>
      </c>
      <c r="W156" s="98">
        <v>0</v>
      </c>
      <c r="X156" s="98">
        <v>0</v>
      </c>
      <c r="Y156" s="98">
        <v>0</v>
      </c>
      <c r="Z156" s="98">
        <v>10</v>
      </c>
      <c r="AA156" s="98"/>
      <c r="AB156" s="98"/>
      <c r="AC156" s="98">
        <v>31250</v>
      </c>
      <c r="AD156" s="98"/>
      <c r="AE156" s="98">
        <v>16056.302326162964</v>
      </c>
      <c r="AF156" s="98">
        <v>11099.361143304588</v>
      </c>
      <c r="AG156" s="98">
        <v>2526.941182858377</v>
      </c>
      <c r="AH156" s="98">
        <v>2430</v>
      </c>
      <c r="AI156" s="98">
        <v>0</v>
      </c>
      <c r="AJ156" s="98">
        <v>0</v>
      </c>
      <c r="AK156" s="98">
        <v>0</v>
      </c>
      <c r="AL156" s="98">
        <v>0</v>
      </c>
      <c r="AM156" s="98"/>
      <c r="AN156" s="98"/>
      <c r="AO156" s="98">
        <v>0</v>
      </c>
      <c r="AP156" s="98"/>
      <c r="AQ156" s="98">
        <v>14819.060021719391</v>
      </c>
      <c r="AR156" s="98">
        <v>12114.609432844894</v>
      </c>
      <c r="AS156" s="98">
        <v>1408.4505888744964</v>
      </c>
      <c r="AT156" s="98">
        <v>1296</v>
      </c>
      <c r="AU156" s="98">
        <v>0</v>
      </c>
      <c r="AV156" s="98">
        <v>0</v>
      </c>
      <c r="AW156" s="98">
        <v>0</v>
      </c>
      <c r="AX156" s="98">
        <v>0</v>
      </c>
      <c r="AY156" s="98"/>
      <c r="AZ156" s="98"/>
      <c r="BA156" s="98">
        <v>62500</v>
      </c>
      <c r="BB156" s="98"/>
      <c r="BC156" s="98">
        <v>16267.222470470608</v>
      </c>
      <c r="BD156" s="98">
        <v>11616.237053948329</v>
      </c>
      <c r="BE156" s="98">
        <v>3900.9854165222791</v>
      </c>
      <c r="BF156" s="98">
        <v>750</v>
      </c>
      <c r="BG156" s="98">
        <v>0</v>
      </c>
      <c r="BH156" s="98">
        <v>0</v>
      </c>
      <c r="BI156" s="98">
        <v>0</v>
      </c>
      <c r="BJ156" s="98">
        <v>0</v>
      </c>
      <c r="BK156" s="98"/>
      <c r="BL156" s="98"/>
      <c r="BM156" s="46">
        <v>0</v>
      </c>
      <c r="BO156" s="98">
        <v>12536.861853368813</v>
      </c>
      <c r="BP156" s="98">
        <v>9421.712406704979</v>
      </c>
      <c r="BQ156" s="98">
        <v>2360.1494466638333</v>
      </c>
      <c r="BR156" s="46">
        <v>750</v>
      </c>
      <c r="BS156" s="46">
        <v>0</v>
      </c>
      <c r="BT156" s="46">
        <v>0</v>
      </c>
      <c r="BU156" s="46">
        <v>0</v>
      </c>
      <c r="BV156" s="46">
        <v>5</v>
      </c>
      <c r="BY156" s="46">
        <v>0</v>
      </c>
      <c r="CA156" s="98">
        <v>12122.018224858364</v>
      </c>
      <c r="CB156" s="98">
        <v>8928.3696565494956</v>
      </c>
      <c r="CC156" s="98">
        <v>2443.648568308869</v>
      </c>
      <c r="CD156" s="46">
        <v>750</v>
      </c>
      <c r="CE156" s="46">
        <v>0</v>
      </c>
      <c r="CF156" s="46">
        <v>0</v>
      </c>
      <c r="CG156" s="46">
        <v>0</v>
      </c>
      <c r="CH156" s="46">
        <v>0</v>
      </c>
      <c r="CK156" s="46">
        <v>0</v>
      </c>
      <c r="CM156" s="98">
        <v>13548.606953370112</v>
      </c>
      <c r="CN156" s="98">
        <v>11312.859615634325</v>
      </c>
      <c r="CO156" s="98">
        <v>1485.7473377357876</v>
      </c>
      <c r="CP156" s="46">
        <v>750</v>
      </c>
      <c r="CQ156" s="46">
        <v>0</v>
      </c>
      <c r="CR156" s="46">
        <v>0</v>
      </c>
      <c r="CS156" s="46">
        <v>0</v>
      </c>
      <c r="CT156" s="46">
        <v>0</v>
      </c>
      <c r="CW156" s="46">
        <v>65714.28571428571</v>
      </c>
      <c r="CY156" s="98">
        <v>15190.01848725044</v>
      </c>
      <c r="CZ156" s="98">
        <v>9964.8184872504389</v>
      </c>
      <c r="DA156" s="98">
        <v>3972.7</v>
      </c>
      <c r="DB156" s="46">
        <v>1250</v>
      </c>
      <c r="DC156" s="46">
        <v>0</v>
      </c>
      <c r="DD156" s="46">
        <v>0</v>
      </c>
      <c r="DE156" s="46">
        <v>0</v>
      </c>
      <c r="DF156" s="46">
        <v>2.5</v>
      </c>
      <c r="DI156" s="98">
        <v>0</v>
      </c>
      <c r="DJ156" s="98"/>
      <c r="DK156" s="98">
        <v>13759.618487250438</v>
      </c>
      <c r="DL156" s="46">
        <v>10047.818487250439</v>
      </c>
      <c r="DM156" s="46">
        <v>2459.3000000000002</v>
      </c>
      <c r="DN156" s="46">
        <v>1250</v>
      </c>
      <c r="DO156" s="46">
        <v>0</v>
      </c>
      <c r="DP156" s="46">
        <v>0</v>
      </c>
      <c r="DQ156" s="46">
        <v>0</v>
      </c>
      <c r="DR156" s="98">
        <v>2.5</v>
      </c>
      <c r="DS156" s="98"/>
      <c r="DU156" s="46">
        <v>0</v>
      </c>
      <c r="DW156" s="46">
        <v>13931.836974500879</v>
      </c>
      <c r="DX156" s="46">
        <v>9946.6369745008778</v>
      </c>
      <c r="DY156" s="46">
        <v>2732.7</v>
      </c>
      <c r="DZ156" s="46">
        <v>1250</v>
      </c>
      <c r="EA156" s="46">
        <v>0</v>
      </c>
      <c r="EB156" s="46">
        <v>0</v>
      </c>
      <c r="EC156" s="46">
        <v>0</v>
      </c>
      <c r="ED156" s="46">
        <v>2.5</v>
      </c>
      <c r="EG156" s="46">
        <v>0</v>
      </c>
      <c r="EI156" s="46">
        <v>9754.6184872504382</v>
      </c>
      <c r="EJ156" s="46">
        <v>6786.8184872504389</v>
      </c>
      <c r="EK156" s="46">
        <v>1715.3000000000002</v>
      </c>
      <c r="EL156" s="46">
        <v>1250</v>
      </c>
      <c r="EM156" s="46">
        <v>0</v>
      </c>
      <c r="EN156" s="46">
        <v>0</v>
      </c>
      <c r="EO156" s="46">
        <v>0</v>
      </c>
      <c r="EP156" s="46">
        <v>2.5</v>
      </c>
      <c r="ES156" s="46">
        <v>0</v>
      </c>
      <c r="EU156" s="46">
        <v>12799.75</v>
      </c>
      <c r="EV156" s="46">
        <v>9245</v>
      </c>
      <c r="EW156" s="46">
        <v>1823.25</v>
      </c>
      <c r="EX156" s="46">
        <v>1731.5</v>
      </c>
      <c r="EY156" s="46">
        <v>0</v>
      </c>
      <c r="EZ156" s="46">
        <v>0</v>
      </c>
      <c r="FE156" s="46">
        <v>0</v>
      </c>
      <c r="FG156" s="46">
        <v>12799.75</v>
      </c>
      <c r="FH156" s="46">
        <v>9245</v>
      </c>
      <c r="FI156" s="47">
        <v>1823.25</v>
      </c>
      <c r="FJ156" s="47">
        <v>1731.5</v>
      </c>
      <c r="FK156" s="46">
        <v>0</v>
      </c>
      <c r="FL156" s="46">
        <v>0</v>
      </c>
      <c r="FQ156" s="46">
        <v>0</v>
      </c>
      <c r="FS156" s="46">
        <v>12799.75</v>
      </c>
      <c r="FT156" s="46">
        <v>9245</v>
      </c>
      <c r="FU156" s="46">
        <v>1823.25</v>
      </c>
      <c r="FV156" s="46">
        <v>1731.5</v>
      </c>
      <c r="FW156" s="46">
        <v>0</v>
      </c>
      <c r="FX156" s="46">
        <v>0</v>
      </c>
      <c r="GC156" s="46">
        <v>0</v>
      </c>
      <c r="GE156" s="46">
        <v>12799.75</v>
      </c>
      <c r="GF156" s="46">
        <v>9245</v>
      </c>
      <c r="GG156" s="46">
        <v>1823.25</v>
      </c>
      <c r="GH156" s="46">
        <v>1731.5</v>
      </c>
      <c r="GI156" s="46">
        <v>0</v>
      </c>
      <c r="GJ156" s="46">
        <v>0</v>
      </c>
      <c r="GO156" s="46">
        <v>55216.488725490191</v>
      </c>
      <c r="GP156" s="46">
        <v>43305.397058823524</v>
      </c>
      <c r="GQ156" s="46">
        <v>11911.091666666667</v>
      </c>
      <c r="GR156" s="46">
        <v>6642</v>
      </c>
      <c r="GS156" s="46">
        <v>0</v>
      </c>
      <c r="GT156" s="46">
        <v>0</v>
      </c>
      <c r="GU156" s="46">
        <v>0</v>
      </c>
      <c r="GV156" s="46">
        <v>10</v>
      </c>
      <c r="GW156" s="46">
        <v>61868.488725490191</v>
      </c>
      <c r="GX156" s="46">
        <v>0</v>
      </c>
      <c r="GY156" s="46">
        <v>0</v>
      </c>
      <c r="HA156" s="46">
        <v>47800</v>
      </c>
      <c r="HB156" s="46">
        <v>31250</v>
      </c>
      <c r="HC156" s="46">
        <v>79050</v>
      </c>
      <c r="HD156" s="46">
        <v>17181.511274509809</v>
      </c>
      <c r="HE156" s="46">
        <v>9.4621034778666893</v>
      </c>
      <c r="HF156" s="46">
        <v>45398</v>
      </c>
      <c r="HG156" s="46">
        <v>45414</v>
      </c>
      <c r="HI156" s="46">
        <v>51469.709502067897</v>
      </c>
      <c r="HJ156" s="46">
        <v>41279.178732837128</v>
      </c>
      <c r="HK156" s="46">
        <v>10190.530769230769</v>
      </c>
      <c r="HL156" s="46">
        <v>3000</v>
      </c>
      <c r="HM156" s="46">
        <v>0</v>
      </c>
      <c r="HN156" s="46">
        <v>0</v>
      </c>
      <c r="HO156" s="46">
        <v>0</v>
      </c>
      <c r="HP156" s="46">
        <v>5</v>
      </c>
      <c r="HQ156" s="46">
        <v>54474.709502067897</v>
      </c>
      <c r="HR156" s="46">
        <v>77500</v>
      </c>
      <c r="HS156" s="46">
        <v>94681.511274509801</v>
      </c>
      <c r="HT156" s="46">
        <v>40206.801772441904</v>
      </c>
      <c r="HU156" s="46">
        <v>22.915911826739347</v>
      </c>
      <c r="HV156" s="46">
        <v>45414</v>
      </c>
      <c r="HW156" s="46">
        <v>45465</v>
      </c>
      <c r="HY156" s="46">
        <v>47626.092436252191</v>
      </c>
      <c r="HZ156" s="46">
        <v>36746.092436252191</v>
      </c>
      <c r="IA156" s="46">
        <v>10880</v>
      </c>
      <c r="IB156" s="46">
        <v>5000</v>
      </c>
      <c r="IC156" s="46">
        <v>0</v>
      </c>
      <c r="ID156" s="46">
        <v>0</v>
      </c>
      <c r="IE156" s="46">
        <v>0</v>
      </c>
      <c r="IF156" s="46">
        <v>10</v>
      </c>
      <c r="IG156" s="46">
        <v>52636.092436252191</v>
      </c>
      <c r="IH156" s="46">
        <v>65714.28571428571</v>
      </c>
      <c r="II156" s="46">
        <v>105921.08748672761</v>
      </c>
      <c r="IJ156" s="46">
        <v>53284.995050475423</v>
      </c>
      <c r="IK156" s="46">
        <v>30.36984277376353</v>
      </c>
      <c r="IO156" s="46">
        <v>44273</v>
      </c>
      <c r="IP156" s="46">
        <v>36980</v>
      </c>
      <c r="IQ156" s="46">
        <v>7293</v>
      </c>
      <c r="IR156" s="46">
        <v>6926</v>
      </c>
      <c r="IS156" s="46">
        <v>0</v>
      </c>
      <c r="IT156" s="46">
        <v>0</v>
      </c>
      <c r="IU156" s="46">
        <v>0</v>
      </c>
      <c r="IV156" s="46">
        <v>0</v>
      </c>
      <c r="IW156" s="46">
        <v>51199</v>
      </c>
      <c r="IY156" s="46">
        <v>53284.995050475423</v>
      </c>
      <c r="IZ156" s="46">
        <v>2085.9950504754233</v>
      </c>
      <c r="JA156" s="46">
        <v>1.2222865976730541</v>
      </c>
      <c r="JD156" s="46">
        <v>43472</v>
      </c>
      <c r="JE156" s="46">
        <v>36429</v>
      </c>
      <c r="JF156" s="46">
        <v>7043</v>
      </c>
      <c r="JG156" s="46">
        <v>7142</v>
      </c>
      <c r="JH156" s="46">
        <v>0</v>
      </c>
      <c r="JI156" s="46" t="s">
        <v>1086</v>
      </c>
      <c r="JL156" s="46">
        <v>50614</v>
      </c>
      <c r="JN156" s="46">
        <v>2085.9950504754233</v>
      </c>
      <c r="JO156" s="46">
        <v>-48528.004949524577</v>
      </c>
      <c r="JP156" s="46">
        <v>-28.763586132013618</v>
      </c>
      <c r="JS156" s="46">
        <v>41726</v>
      </c>
      <c r="JT156" s="46">
        <v>34771</v>
      </c>
      <c r="JU156" s="46">
        <v>6955</v>
      </c>
      <c r="JV156" s="46">
        <v>6889</v>
      </c>
      <c r="JW156" s="46">
        <v>0</v>
      </c>
      <c r="KA156" s="46">
        <v>48615</v>
      </c>
      <c r="KC156" s="46">
        <v>-48528.004949524577</v>
      </c>
      <c r="KD156" s="46">
        <v>-97143.004949524577</v>
      </c>
      <c r="KE156" s="46">
        <v>-59.946315920718654</v>
      </c>
      <c r="KH156" s="46">
        <v>0</v>
      </c>
      <c r="KI156" s="46">
        <v>0</v>
      </c>
      <c r="KJ156" s="46">
        <v>0</v>
      </c>
      <c r="KK156" s="46">
        <v>0</v>
      </c>
      <c r="KL156" s="46">
        <v>0</v>
      </c>
      <c r="KP156" s="46">
        <v>0</v>
      </c>
      <c r="KR156" s="46">
        <v>-97143.004949524577</v>
      </c>
      <c r="KS156" s="46">
        <v>-97143.004949524577</v>
      </c>
      <c r="KT156" s="46">
        <v>0</v>
      </c>
      <c r="KW156" s="46">
        <v>0</v>
      </c>
      <c r="KX156" s="46">
        <v>0</v>
      </c>
      <c r="KY156" s="46">
        <v>0</v>
      </c>
      <c r="KZ156" s="46">
        <v>0</v>
      </c>
      <c r="LA156" s="46">
        <v>0</v>
      </c>
      <c r="LE156" s="46">
        <v>0</v>
      </c>
      <c r="LG156" s="46">
        <v>-97143.004949524577</v>
      </c>
      <c r="LH156" s="46">
        <v>-97143.004949524577</v>
      </c>
      <c r="LI156" s="46">
        <v>0</v>
      </c>
      <c r="LL156" s="46">
        <v>61868.488725490191</v>
      </c>
      <c r="LM156" s="46">
        <v>54474.709502067897</v>
      </c>
      <c r="LN156" s="46">
        <v>52636.092436252191</v>
      </c>
      <c r="LO156" s="46">
        <v>51199</v>
      </c>
      <c r="LP156" s="46">
        <v>50614</v>
      </c>
      <c r="LQ156" s="46">
        <v>48615</v>
      </c>
      <c r="LR156" s="46">
        <v>0</v>
      </c>
      <c r="LS156" s="46">
        <v>0</v>
      </c>
      <c r="LT156" s="46">
        <v>319407.29066381027</v>
      </c>
      <c r="LV156" s="46" t="s">
        <v>344</v>
      </c>
    </row>
    <row r="157" spans="1:334">
      <c r="A157" s="74">
        <v>310001993</v>
      </c>
      <c r="B157" s="74">
        <v>310001993</v>
      </c>
      <c r="C157" s="46" t="s">
        <v>65</v>
      </c>
      <c r="D157" s="98">
        <v>12100</v>
      </c>
      <c r="E157" s="98">
        <v>0</v>
      </c>
      <c r="F157" s="98"/>
      <c r="G157" s="98">
        <v>2868.9174290405817</v>
      </c>
      <c r="H157" s="98">
        <v>2868.9174290405817</v>
      </c>
      <c r="I157" s="98">
        <v>0</v>
      </c>
      <c r="J157" s="98">
        <v>0</v>
      </c>
      <c r="K157" s="98">
        <v>0</v>
      </c>
      <c r="L157" s="98">
        <v>0</v>
      </c>
      <c r="M157" s="98">
        <v>0</v>
      </c>
      <c r="N157" s="98">
        <v>0</v>
      </c>
      <c r="O157" s="98"/>
      <c r="P157" s="98"/>
      <c r="Q157" s="98">
        <v>0</v>
      </c>
      <c r="R157" s="98"/>
      <c r="S157" s="98">
        <v>2868.9174290405817</v>
      </c>
      <c r="T157" s="98">
        <v>2868.9174290405817</v>
      </c>
      <c r="U157" s="98">
        <v>0</v>
      </c>
      <c r="V157" s="98">
        <v>0</v>
      </c>
      <c r="W157" s="98">
        <v>0</v>
      </c>
      <c r="X157" s="98">
        <v>0</v>
      </c>
      <c r="Y157" s="98">
        <v>0</v>
      </c>
      <c r="Z157" s="98">
        <v>0</v>
      </c>
      <c r="AA157" s="98"/>
      <c r="AB157" s="98"/>
      <c r="AC157" s="98">
        <v>1785.7142857142858</v>
      </c>
      <c r="AD157" s="98"/>
      <c r="AE157" s="98">
        <v>2859.5111423879894</v>
      </c>
      <c r="AF157" s="98">
        <v>2859.5111423879894</v>
      </c>
      <c r="AG157" s="98">
        <v>0</v>
      </c>
      <c r="AH157" s="98">
        <v>0</v>
      </c>
      <c r="AI157" s="98">
        <v>0</v>
      </c>
      <c r="AJ157" s="98">
        <v>0</v>
      </c>
      <c r="AK157" s="98">
        <v>0</v>
      </c>
      <c r="AL157" s="98">
        <v>0</v>
      </c>
      <c r="AM157" s="98"/>
      <c r="AN157" s="98"/>
      <c r="AO157" s="98">
        <v>0</v>
      </c>
      <c r="AP157" s="98"/>
      <c r="AQ157" s="98">
        <v>2859.5111423879894</v>
      </c>
      <c r="AR157" s="98">
        <v>2859.5111423879894</v>
      </c>
      <c r="AS157" s="98">
        <v>0</v>
      </c>
      <c r="AT157" s="98">
        <v>0</v>
      </c>
      <c r="AU157" s="98">
        <v>0</v>
      </c>
      <c r="AV157" s="98">
        <v>0</v>
      </c>
      <c r="AW157" s="98">
        <v>0</v>
      </c>
      <c r="AX157" s="98">
        <v>0</v>
      </c>
      <c r="AY157" s="98"/>
      <c r="AZ157" s="98"/>
      <c r="BA157" s="98">
        <v>13392.857142857143</v>
      </c>
      <c r="BB157" s="98"/>
      <c r="BC157" s="98">
        <v>3006.5421966226977</v>
      </c>
      <c r="BD157" s="98">
        <v>2881.5421966226977</v>
      </c>
      <c r="BE157" s="98">
        <v>0</v>
      </c>
      <c r="BF157" s="98">
        <v>125</v>
      </c>
      <c r="BG157" s="98">
        <v>0</v>
      </c>
      <c r="BH157" s="98">
        <v>0</v>
      </c>
      <c r="BI157" s="98">
        <v>0</v>
      </c>
      <c r="BJ157" s="98">
        <v>0</v>
      </c>
      <c r="BK157" s="98"/>
      <c r="BL157" s="98"/>
      <c r="BM157" s="46">
        <v>0</v>
      </c>
      <c r="BO157" s="98">
        <v>3951.3101299416144</v>
      </c>
      <c r="BP157" s="98">
        <v>3826.3101299416144</v>
      </c>
      <c r="BQ157" s="98">
        <v>0</v>
      </c>
      <c r="BR157" s="46">
        <v>125</v>
      </c>
      <c r="BS157" s="46">
        <v>0</v>
      </c>
      <c r="BT157" s="46">
        <v>0</v>
      </c>
      <c r="BU157" s="46">
        <v>0</v>
      </c>
      <c r="BV157" s="46">
        <v>0</v>
      </c>
      <c r="BY157" s="46">
        <v>0</v>
      </c>
      <c r="CA157" s="98">
        <v>2052.3265839705909</v>
      </c>
      <c r="CB157" s="98">
        <v>1927.3265839705912</v>
      </c>
      <c r="CC157" s="98">
        <v>0</v>
      </c>
      <c r="CD157" s="46">
        <v>125</v>
      </c>
      <c r="CE157" s="46">
        <v>0</v>
      </c>
      <c r="CF157" s="46">
        <v>0</v>
      </c>
      <c r="CG157" s="46">
        <v>0</v>
      </c>
      <c r="CH157" s="46">
        <v>0</v>
      </c>
      <c r="CK157" s="46">
        <v>0</v>
      </c>
      <c r="CM157" s="98">
        <v>2052.3265839705909</v>
      </c>
      <c r="CN157" s="98">
        <v>1927.3265839705912</v>
      </c>
      <c r="CO157" s="98">
        <v>0</v>
      </c>
      <c r="CP157" s="46">
        <v>125</v>
      </c>
      <c r="CQ157" s="46">
        <v>0</v>
      </c>
      <c r="CR157" s="46">
        <v>0</v>
      </c>
      <c r="CS157" s="46">
        <v>0</v>
      </c>
      <c r="CT157" s="46">
        <v>0</v>
      </c>
      <c r="CW157" s="46">
        <v>12321.428571428571</v>
      </c>
      <c r="CY157" s="98">
        <v>4179</v>
      </c>
      <c r="CZ157" s="98">
        <v>4054</v>
      </c>
      <c r="DA157" s="98">
        <v>0</v>
      </c>
      <c r="DB157" s="46">
        <v>125</v>
      </c>
      <c r="DC157" s="46">
        <v>0</v>
      </c>
      <c r="DD157" s="46">
        <v>0</v>
      </c>
      <c r="DE157" s="46">
        <v>0</v>
      </c>
      <c r="DF157" s="46">
        <v>0</v>
      </c>
      <c r="DI157" s="98">
        <v>0</v>
      </c>
      <c r="DJ157" s="98"/>
      <c r="DK157" s="98">
        <v>3175</v>
      </c>
      <c r="DL157" s="46">
        <v>3050</v>
      </c>
      <c r="DM157" s="46">
        <v>0</v>
      </c>
      <c r="DN157" s="46">
        <v>125</v>
      </c>
      <c r="DO157" s="46">
        <v>0</v>
      </c>
      <c r="DP157" s="46">
        <v>0</v>
      </c>
      <c r="DQ157" s="46">
        <v>0</v>
      </c>
      <c r="DR157" s="98">
        <v>0</v>
      </c>
      <c r="DS157" s="98"/>
      <c r="DU157" s="46">
        <v>0</v>
      </c>
      <c r="DW157" s="46">
        <v>2165</v>
      </c>
      <c r="DX157" s="46">
        <v>2040</v>
      </c>
      <c r="DY157" s="46">
        <v>0</v>
      </c>
      <c r="DZ157" s="46">
        <v>125</v>
      </c>
      <c r="EA157" s="46">
        <v>0</v>
      </c>
      <c r="EB157" s="46">
        <v>0</v>
      </c>
      <c r="EC157" s="46">
        <v>0</v>
      </c>
      <c r="ED157" s="46">
        <v>0</v>
      </c>
      <c r="EG157" s="46">
        <v>0</v>
      </c>
      <c r="EI157" s="46">
        <v>2165</v>
      </c>
      <c r="EJ157" s="46">
        <v>2040</v>
      </c>
      <c r="EK157" s="46">
        <v>0</v>
      </c>
      <c r="EL157" s="46">
        <v>125</v>
      </c>
      <c r="EM157" s="46">
        <v>0</v>
      </c>
      <c r="EN157" s="46">
        <v>0</v>
      </c>
      <c r="EO157" s="46">
        <v>0</v>
      </c>
      <c r="EP157" s="46">
        <v>0</v>
      </c>
      <c r="ES157" s="46">
        <v>0</v>
      </c>
      <c r="EU157" s="46">
        <v>2261</v>
      </c>
      <c r="EV157" s="46">
        <v>2261</v>
      </c>
      <c r="EW157" s="46">
        <v>0</v>
      </c>
      <c r="EX157" s="46">
        <v>0</v>
      </c>
      <c r="EY157" s="46">
        <v>0</v>
      </c>
      <c r="EZ157" s="46">
        <v>0</v>
      </c>
      <c r="FE157" s="46">
        <v>0</v>
      </c>
      <c r="FG157" s="46">
        <v>2261</v>
      </c>
      <c r="FH157" s="46">
        <v>2261</v>
      </c>
      <c r="FI157" s="47">
        <v>0</v>
      </c>
      <c r="FJ157" s="47">
        <v>0</v>
      </c>
      <c r="FK157" s="46">
        <v>0</v>
      </c>
      <c r="FL157" s="46">
        <v>0</v>
      </c>
      <c r="FQ157" s="46">
        <v>0</v>
      </c>
      <c r="FS157" s="46">
        <v>2261</v>
      </c>
      <c r="FT157" s="46">
        <v>2261</v>
      </c>
      <c r="FU157" s="46">
        <v>0</v>
      </c>
      <c r="FV157" s="46">
        <v>0</v>
      </c>
      <c r="FW157" s="46">
        <v>0</v>
      </c>
      <c r="FX157" s="46">
        <v>0</v>
      </c>
      <c r="GC157" s="46">
        <v>0</v>
      </c>
      <c r="GE157" s="46">
        <v>2261</v>
      </c>
      <c r="GF157" s="46">
        <v>2261</v>
      </c>
      <c r="GG157" s="46">
        <v>0</v>
      </c>
      <c r="GH157" s="46">
        <v>0</v>
      </c>
      <c r="GI157" s="46">
        <v>0</v>
      </c>
      <c r="GJ157" s="46">
        <v>0</v>
      </c>
      <c r="GO157" s="46">
        <v>11456.857142857143</v>
      </c>
      <c r="GP157" s="46">
        <v>11456.857142857143</v>
      </c>
      <c r="GQ157" s="46">
        <v>0</v>
      </c>
      <c r="GR157" s="46">
        <v>0</v>
      </c>
      <c r="GS157" s="46">
        <v>0</v>
      </c>
      <c r="GT157" s="46">
        <v>0</v>
      </c>
      <c r="GU157" s="46">
        <v>0</v>
      </c>
      <c r="GV157" s="46">
        <v>0</v>
      </c>
      <c r="GW157" s="46">
        <v>11456.857142857143</v>
      </c>
      <c r="GY157" s="46">
        <v>0</v>
      </c>
      <c r="HA157" s="46">
        <v>12100</v>
      </c>
      <c r="HB157" s="46">
        <v>1785.7142857142858</v>
      </c>
      <c r="HC157" s="46">
        <v>13885.714285714286</v>
      </c>
      <c r="HD157" s="46">
        <v>2428.8571428571431</v>
      </c>
      <c r="HE157" s="46">
        <v>6.586727963380909</v>
      </c>
      <c r="HI157" s="46">
        <v>10562.505494505494</v>
      </c>
      <c r="HJ157" s="46">
        <v>10562.505494505494</v>
      </c>
      <c r="HK157" s="46">
        <v>0</v>
      </c>
      <c r="HL157" s="46">
        <v>500</v>
      </c>
      <c r="HM157" s="46">
        <v>0</v>
      </c>
      <c r="HN157" s="46">
        <v>0</v>
      </c>
      <c r="HO157" s="46">
        <v>0</v>
      </c>
      <c r="HP157" s="46">
        <v>0</v>
      </c>
      <c r="HQ157" s="46">
        <v>11062.505494505494</v>
      </c>
      <c r="HR157" s="46">
        <v>18392.857142857145</v>
      </c>
      <c r="HS157" s="46">
        <v>20821.71428571429</v>
      </c>
      <c r="HT157" s="46">
        <v>9759.2087912087954</v>
      </c>
      <c r="HU157" s="46">
        <v>25.057879470751786</v>
      </c>
      <c r="HY157" s="46">
        <v>11184</v>
      </c>
      <c r="HZ157" s="46">
        <v>11184</v>
      </c>
      <c r="IA157" s="46">
        <v>0</v>
      </c>
      <c r="IB157" s="46">
        <v>500</v>
      </c>
      <c r="IC157" s="46">
        <v>0</v>
      </c>
      <c r="ID157" s="46">
        <v>0</v>
      </c>
      <c r="IE157" s="46">
        <v>0</v>
      </c>
      <c r="IF157" s="46">
        <v>0</v>
      </c>
      <c r="IG157" s="46">
        <v>11684</v>
      </c>
      <c r="IH157" s="46">
        <v>12321.428571428571</v>
      </c>
      <c r="II157" s="46">
        <v>22080.637362637368</v>
      </c>
      <c r="IJ157" s="46">
        <v>10396.637362637368</v>
      </c>
      <c r="IK157" s="46">
        <v>26.694549886949762</v>
      </c>
      <c r="IO157" s="46">
        <v>9044</v>
      </c>
      <c r="IP157" s="46">
        <v>9044</v>
      </c>
      <c r="IQ157" s="46">
        <v>0</v>
      </c>
      <c r="IR157" s="46">
        <v>0</v>
      </c>
      <c r="IS157" s="46">
        <v>0</v>
      </c>
      <c r="IT157" s="46">
        <v>0</v>
      </c>
      <c r="IU157" s="46">
        <v>0</v>
      </c>
      <c r="IV157" s="46">
        <v>0</v>
      </c>
      <c r="IW157" s="46">
        <v>9044</v>
      </c>
      <c r="IY157" s="46">
        <v>10396.637362637368</v>
      </c>
      <c r="IZ157" s="46">
        <v>1352.6373626373679</v>
      </c>
      <c r="JA157" s="46">
        <v>4.4868554709333299</v>
      </c>
      <c r="JD157" s="46">
        <v>10592</v>
      </c>
      <c r="JE157" s="46">
        <v>10592</v>
      </c>
      <c r="JF157" s="46">
        <v>0</v>
      </c>
      <c r="JG157" s="46">
        <v>0</v>
      </c>
      <c r="JH157" s="46">
        <v>0</v>
      </c>
      <c r="JI157" s="46" t="s">
        <v>1086</v>
      </c>
      <c r="JK157" s="46">
        <v>0</v>
      </c>
      <c r="JL157" s="46">
        <v>10592</v>
      </c>
      <c r="JN157" s="46">
        <v>1352.6373626373679</v>
      </c>
      <c r="JO157" s="46">
        <v>-9239.3626373626321</v>
      </c>
      <c r="JP157" s="46">
        <v>-26.168889645098091</v>
      </c>
      <c r="JS157" s="46">
        <v>8486</v>
      </c>
      <c r="JT157" s="46">
        <v>8486</v>
      </c>
      <c r="JU157" s="46">
        <v>0</v>
      </c>
      <c r="JV157" s="46">
        <v>0</v>
      </c>
      <c r="JW157" s="46">
        <v>0</v>
      </c>
      <c r="KA157" s="46">
        <v>8486</v>
      </c>
      <c r="KC157" s="46">
        <v>-9239.3626373626321</v>
      </c>
      <c r="KD157" s="46">
        <v>-17725.362637362632</v>
      </c>
      <c r="KE157" s="46">
        <v>-62.663313589545005</v>
      </c>
      <c r="KH157" s="46">
        <v>0</v>
      </c>
      <c r="KI157" s="46">
        <v>0</v>
      </c>
      <c r="KJ157" s="46">
        <v>0</v>
      </c>
      <c r="KK157" s="46">
        <v>0</v>
      </c>
      <c r="KL157" s="46">
        <v>0</v>
      </c>
      <c r="KP157" s="46">
        <v>0</v>
      </c>
      <c r="KR157" s="46">
        <v>-17725.362637362632</v>
      </c>
      <c r="KS157" s="46">
        <v>-17725.362637362632</v>
      </c>
      <c r="KT157" s="46">
        <v>0</v>
      </c>
      <c r="KW157" s="46">
        <v>0</v>
      </c>
      <c r="KX157" s="46">
        <v>0</v>
      </c>
      <c r="KY157" s="46">
        <v>0</v>
      </c>
      <c r="KZ157" s="46">
        <v>0</v>
      </c>
      <c r="LA157" s="46">
        <v>0</v>
      </c>
      <c r="LE157" s="46">
        <v>0</v>
      </c>
      <c r="LG157" s="46">
        <v>-17725.362637362632</v>
      </c>
      <c r="LH157" s="46">
        <v>-17725.362637362632</v>
      </c>
      <c r="LI157" s="46">
        <v>0</v>
      </c>
      <c r="LL157" s="46">
        <v>11456.857142857143</v>
      </c>
      <c r="LM157" s="46">
        <v>11062.505494505494</v>
      </c>
      <c r="LN157" s="46">
        <v>11684</v>
      </c>
      <c r="LO157" s="46">
        <v>9044</v>
      </c>
      <c r="LP157" s="46">
        <v>10592</v>
      </c>
      <c r="LQ157" s="46">
        <v>8486</v>
      </c>
      <c r="LR157" s="46">
        <v>0</v>
      </c>
      <c r="LS157" s="46">
        <v>0</v>
      </c>
      <c r="LT157" s="46">
        <v>62325.362637362639</v>
      </c>
      <c r="LV157" s="46" t="s">
        <v>344</v>
      </c>
    </row>
    <row r="158" spans="1:334">
      <c r="A158" s="74">
        <v>310002225</v>
      </c>
      <c r="B158" s="74" t="s">
        <v>413</v>
      </c>
      <c r="C158" s="46" t="s">
        <v>414</v>
      </c>
      <c r="D158" s="98">
        <v>0</v>
      </c>
      <c r="E158" s="98">
        <v>0</v>
      </c>
      <c r="F158" s="98"/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8">
        <v>0</v>
      </c>
      <c r="N158" s="98">
        <v>0</v>
      </c>
      <c r="O158" s="98"/>
      <c r="P158" s="98"/>
      <c r="Q158" s="98">
        <v>0</v>
      </c>
      <c r="R158" s="98"/>
      <c r="S158" s="98">
        <v>0</v>
      </c>
      <c r="T158" s="98">
        <v>0</v>
      </c>
      <c r="U158" s="98">
        <v>0</v>
      </c>
      <c r="V158" s="98">
        <v>0</v>
      </c>
      <c r="W158" s="98">
        <v>0</v>
      </c>
      <c r="X158" s="98">
        <v>0</v>
      </c>
      <c r="Y158" s="98">
        <v>0</v>
      </c>
      <c r="Z158" s="98">
        <v>0</v>
      </c>
      <c r="AA158" s="98"/>
      <c r="AB158" s="98"/>
      <c r="AC158" s="98">
        <v>0</v>
      </c>
      <c r="AD158" s="98"/>
      <c r="AE158" s="98">
        <v>80</v>
      </c>
      <c r="AF158" s="98">
        <v>0</v>
      </c>
      <c r="AG158" s="98">
        <v>0</v>
      </c>
      <c r="AH158" s="98">
        <v>0</v>
      </c>
      <c r="AI158" s="98">
        <v>80</v>
      </c>
      <c r="AJ158" s="98">
        <v>0</v>
      </c>
      <c r="AK158" s="98">
        <v>0</v>
      </c>
      <c r="AL158" s="98">
        <v>0</v>
      </c>
      <c r="AM158" s="98"/>
      <c r="AN158" s="98"/>
      <c r="AO158" s="98">
        <v>0</v>
      </c>
      <c r="AP158" s="98"/>
      <c r="AQ158" s="98">
        <v>6450</v>
      </c>
      <c r="AR158" s="98">
        <v>0</v>
      </c>
      <c r="AS158" s="98">
        <v>0</v>
      </c>
      <c r="AT158" s="98">
        <v>0</v>
      </c>
      <c r="AU158" s="98">
        <v>6450</v>
      </c>
      <c r="AV158" s="98">
        <v>0</v>
      </c>
      <c r="AW158" s="98">
        <v>0</v>
      </c>
      <c r="AX158" s="98">
        <v>0</v>
      </c>
      <c r="AY158" s="98"/>
      <c r="AZ158" s="98"/>
      <c r="BA158" s="98">
        <v>0</v>
      </c>
      <c r="BB158" s="98"/>
      <c r="BC158" s="98">
        <v>0</v>
      </c>
      <c r="BD158" s="98">
        <v>0</v>
      </c>
      <c r="BE158" s="98">
        <v>0</v>
      </c>
      <c r="BF158" s="98">
        <v>0</v>
      </c>
      <c r="BG158" s="98">
        <v>0</v>
      </c>
      <c r="BH158" s="98">
        <v>0</v>
      </c>
      <c r="BI158" s="98">
        <v>0</v>
      </c>
      <c r="BJ158" s="98">
        <v>0</v>
      </c>
      <c r="BK158" s="98"/>
      <c r="BL158" s="98"/>
      <c r="BM158" s="46">
        <v>0</v>
      </c>
      <c r="BO158" s="98">
        <v>0</v>
      </c>
      <c r="BP158" s="98">
        <v>0</v>
      </c>
      <c r="BQ158" s="98">
        <v>0</v>
      </c>
      <c r="BR158" s="46">
        <v>0</v>
      </c>
      <c r="BS158" s="46">
        <v>0</v>
      </c>
      <c r="BT158" s="46">
        <v>0</v>
      </c>
      <c r="BU158" s="46">
        <v>0</v>
      </c>
      <c r="BV158" s="46">
        <v>0</v>
      </c>
      <c r="BY158" s="46">
        <v>0</v>
      </c>
      <c r="CA158" s="98">
        <v>0</v>
      </c>
      <c r="CB158" s="98">
        <v>0</v>
      </c>
      <c r="CC158" s="98">
        <v>0</v>
      </c>
      <c r="CD158" s="46">
        <v>0</v>
      </c>
      <c r="CE158" s="46">
        <v>0</v>
      </c>
      <c r="CF158" s="46">
        <v>0</v>
      </c>
      <c r="CG158" s="46">
        <v>0</v>
      </c>
      <c r="CH158" s="46">
        <v>0</v>
      </c>
      <c r="CK158" s="46">
        <v>0</v>
      </c>
      <c r="CM158" s="98">
        <v>0</v>
      </c>
      <c r="CN158" s="98">
        <v>0</v>
      </c>
      <c r="CO158" s="98">
        <v>0</v>
      </c>
      <c r="CP158" s="46">
        <v>0</v>
      </c>
      <c r="CQ158" s="46">
        <v>0</v>
      </c>
      <c r="CR158" s="46">
        <v>0</v>
      </c>
      <c r="CS158" s="46">
        <v>0</v>
      </c>
      <c r="CT158" s="46">
        <v>0</v>
      </c>
      <c r="CW158" s="46">
        <v>0</v>
      </c>
      <c r="CY158" s="98">
        <v>0</v>
      </c>
      <c r="CZ158" s="98">
        <v>0</v>
      </c>
      <c r="DA158" s="98">
        <v>0</v>
      </c>
      <c r="DB158" s="46">
        <v>0</v>
      </c>
      <c r="DC158" s="46">
        <v>0</v>
      </c>
      <c r="DD158" s="46">
        <v>0</v>
      </c>
      <c r="DE158" s="46">
        <v>0</v>
      </c>
      <c r="DF158" s="46">
        <v>0</v>
      </c>
      <c r="DI158" s="98">
        <v>0</v>
      </c>
      <c r="DJ158" s="98"/>
      <c r="DK158" s="98">
        <v>0</v>
      </c>
      <c r="DL158" s="46">
        <v>0</v>
      </c>
      <c r="DM158" s="46">
        <v>0</v>
      </c>
      <c r="DN158" s="46">
        <v>0</v>
      </c>
      <c r="DO158" s="46">
        <v>0</v>
      </c>
      <c r="DP158" s="46">
        <v>0</v>
      </c>
      <c r="DQ158" s="46">
        <v>0</v>
      </c>
      <c r="DR158" s="98">
        <v>0</v>
      </c>
      <c r="DS158" s="98"/>
      <c r="DU158" s="46">
        <v>0</v>
      </c>
      <c r="DW158" s="46">
        <v>0</v>
      </c>
      <c r="DX158" s="46">
        <v>0</v>
      </c>
      <c r="DY158" s="46">
        <v>0</v>
      </c>
      <c r="DZ158" s="46">
        <v>0</v>
      </c>
      <c r="EA158" s="46">
        <v>0</v>
      </c>
      <c r="EB158" s="46">
        <v>0</v>
      </c>
      <c r="EC158" s="46">
        <v>0</v>
      </c>
      <c r="ED158" s="46">
        <v>0</v>
      </c>
      <c r="EG158" s="46">
        <v>0</v>
      </c>
      <c r="EI158" s="46">
        <v>0</v>
      </c>
      <c r="EJ158" s="46">
        <v>0</v>
      </c>
      <c r="EK158" s="46">
        <v>0</v>
      </c>
      <c r="EL158" s="46">
        <v>0</v>
      </c>
      <c r="EM158" s="46">
        <v>0</v>
      </c>
      <c r="EN158" s="46">
        <v>0</v>
      </c>
      <c r="EO158" s="46">
        <v>0</v>
      </c>
      <c r="EP158" s="46">
        <v>0</v>
      </c>
      <c r="ES158" s="46">
        <v>0</v>
      </c>
      <c r="EU158" s="46">
        <v>537.5</v>
      </c>
      <c r="EV158" s="46">
        <v>0</v>
      </c>
      <c r="EW158" s="46">
        <v>0</v>
      </c>
      <c r="EX158" s="46">
        <v>0</v>
      </c>
      <c r="EY158" s="46">
        <v>537.5</v>
      </c>
      <c r="EZ158" s="46">
        <v>0</v>
      </c>
      <c r="FE158" s="46">
        <v>0</v>
      </c>
      <c r="FG158" s="46">
        <v>537.5</v>
      </c>
      <c r="FH158" s="46">
        <v>0</v>
      </c>
      <c r="FI158" s="47">
        <v>0</v>
      </c>
      <c r="FJ158" s="47">
        <v>0</v>
      </c>
      <c r="FK158" s="46">
        <v>537.5</v>
      </c>
      <c r="FL158" s="46">
        <v>0</v>
      </c>
      <c r="FQ158" s="46">
        <v>0</v>
      </c>
      <c r="FS158" s="46">
        <v>537.5</v>
      </c>
      <c r="FT158" s="46">
        <v>0</v>
      </c>
      <c r="FU158" s="46">
        <v>0</v>
      </c>
      <c r="FV158" s="46">
        <v>0</v>
      </c>
      <c r="FW158" s="46">
        <v>537.5</v>
      </c>
      <c r="FX158" s="46">
        <v>0</v>
      </c>
      <c r="GC158" s="46">
        <v>0</v>
      </c>
      <c r="GE158" s="46">
        <v>537.5</v>
      </c>
      <c r="GF158" s="46">
        <v>0</v>
      </c>
      <c r="GG158" s="46">
        <v>0</v>
      </c>
      <c r="GH158" s="46">
        <v>0</v>
      </c>
      <c r="GI158" s="46">
        <v>537.5</v>
      </c>
      <c r="GJ158" s="46">
        <v>0</v>
      </c>
      <c r="GO158" s="46">
        <v>0</v>
      </c>
      <c r="GP158" s="46">
        <v>0</v>
      </c>
      <c r="GQ158" s="46">
        <v>0</v>
      </c>
      <c r="GR158" s="46">
        <v>0</v>
      </c>
      <c r="GS158" s="46">
        <v>6530</v>
      </c>
      <c r="GT158" s="46">
        <v>0</v>
      </c>
      <c r="GU158" s="46">
        <v>0</v>
      </c>
      <c r="GV158" s="46">
        <v>0</v>
      </c>
      <c r="GW158" s="46">
        <v>6530</v>
      </c>
      <c r="GX158" s="46">
        <v>0</v>
      </c>
      <c r="GY158" s="46">
        <v>0</v>
      </c>
      <c r="HA158" s="46">
        <v>0</v>
      </c>
      <c r="HB158" s="46">
        <v>0</v>
      </c>
      <c r="HC158" s="46">
        <v>0</v>
      </c>
      <c r="HD158" s="46">
        <v>-6530</v>
      </c>
      <c r="HE158" s="46">
        <v>0</v>
      </c>
      <c r="HI158" s="46">
        <v>0</v>
      </c>
      <c r="HJ158" s="46">
        <v>0</v>
      </c>
      <c r="HK158" s="46">
        <v>0</v>
      </c>
      <c r="HL158" s="46">
        <v>0</v>
      </c>
      <c r="HM158" s="46">
        <v>0</v>
      </c>
      <c r="HN158" s="46">
        <v>0</v>
      </c>
      <c r="HO158" s="46">
        <v>0</v>
      </c>
      <c r="HP158" s="46">
        <v>0</v>
      </c>
      <c r="HQ158" s="46">
        <v>0</v>
      </c>
      <c r="HR158" s="46">
        <v>0</v>
      </c>
      <c r="HS158" s="46">
        <v>-6530</v>
      </c>
      <c r="HT158" s="46">
        <v>-6530</v>
      </c>
      <c r="HU158" s="46">
        <v>0</v>
      </c>
      <c r="HY158" s="46">
        <v>0</v>
      </c>
      <c r="HZ158" s="46">
        <v>0</v>
      </c>
      <c r="IA158" s="46">
        <v>0</v>
      </c>
      <c r="IB158" s="46">
        <v>0</v>
      </c>
      <c r="IC158" s="46">
        <v>0</v>
      </c>
      <c r="ID158" s="46">
        <v>0</v>
      </c>
      <c r="IE158" s="46">
        <v>0</v>
      </c>
      <c r="IF158" s="46">
        <v>0</v>
      </c>
      <c r="IG158" s="46">
        <v>0</v>
      </c>
      <c r="IH158" s="46">
        <v>0</v>
      </c>
      <c r="II158" s="46">
        <v>-6530</v>
      </c>
      <c r="IJ158" s="46">
        <v>-6530</v>
      </c>
      <c r="IK158" s="46">
        <v>0</v>
      </c>
      <c r="IO158" s="46">
        <v>0</v>
      </c>
      <c r="IP158" s="46">
        <v>0</v>
      </c>
      <c r="IQ158" s="46">
        <v>0</v>
      </c>
      <c r="IR158" s="46">
        <v>0</v>
      </c>
      <c r="IS158" s="46">
        <v>2150</v>
      </c>
      <c r="IT158" s="46">
        <v>0</v>
      </c>
      <c r="IU158" s="46">
        <v>0</v>
      </c>
      <c r="IV158" s="46">
        <v>0</v>
      </c>
      <c r="IW158" s="46">
        <v>2150</v>
      </c>
      <c r="IY158" s="46">
        <v>-6530</v>
      </c>
      <c r="IZ158" s="46">
        <v>-8680</v>
      </c>
      <c r="JA158" s="46">
        <v>-121.11627906976744</v>
      </c>
      <c r="JD158" s="46">
        <v>0</v>
      </c>
      <c r="JE158" s="46">
        <v>0</v>
      </c>
      <c r="JF158" s="46">
        <v>0</v>
      </c>
      <c r="JG158" s="46">
        <v>0</v>
      </c>
      <c r="JH158" s="46">
        <v>2150</v>
      </c>
      <c r="JI158" s="46" t="s">
        <v>1086</v>
      </c>
      <c r="JK158" s="46">
        <v>0</v>
      </c>
      <c r="JL158" s="46">
        <v>2150</v>
      </c>
      <c r="JN158" s="46">
        <v>-8680</v>
      </c>
      <c r="JO158" s="46">
        <v>-10830</v>
      </c>
      <c r="JP158" s="46">
        <v>-151.11627906976744</v>
      </c>
      <c r="JS158" s="46">
        <v>0</v>
      </c>
      <c r="JT158" s="46">
        <v>0</v>
      </c>
      <c r="JU158" s="46">
        <v>0</v>
      </c>
      <c r="JV158" s="46">
        <v>0</v>
      </c>
      <c r="JW158" s="46">
        <v>2150</v>
      </c>
      <c r="KA158" s="46">
        <v>2150</v>
      </c>
      <c r="KC158" s="46">
        <v>-10830</v>
      </c>
      <c r="KD158" s="46">
        <v>-12980</v>
      </c>
      <c r="KE158" s="46">
        <v>-181.11627906976744</v>
      </c>
      <c r="KH158" s="46">
        <v>0</v>
      </c>
      <c r="KI158" s="46">
        <v>0</v>
      </c>
      <c r="KJ158" s="46">
        <v>0</v>
      </c>
      <c r="KK158" s="46">
        <v>0</v>
      </c>
      <c r="KL158" s="46">
        <v>0</v>
      </c>
      <c r="KP158" s="46">
        <v>0</v>
      </c>
      <c r="KR158" s="46">
        <v>-12980</v>
      </c>
      <c r="KS158" s="46">
        <v>-12980</v>
      </c>
      <c r="KT158" s="46">
        <v>0</v>
      </c>
      <c r="KW158" s="46">
        <v>0</v>
      </c>
      <c r="KX158" s="46">
        <v>0</v>
      </c>
      <c r="KY158" s="46">
        <v>0</v>
      </c>
      <c r="KZ158" s="46">
        <v>0</v>
      </c>
      <c r="LA158" s="46">
        <v>0</v>
      </c>
      <c r="LE158" s="46">
        <v>0</v>
      </c>
      <c r="LG158" s="46">
        <v>-12980</v>
      </c>
      <c r="LH158" s="46">
        <v>-12980</v>
      </c>
      <c r="LI158" s="46">
        <v>0</v>
      </c>
      <c r="LL158" s="46">
        <v>6530</v>
      </c>
      <c r="LM158" s="46">
        <v>0</v>
      </c>
      <c r="LN158" s="46">
        <v>0</v>
      </c>
      <c r="LO158" s="46">
        <v>2150</v>
      </c>
      <c r="LP158" s="46">
        <v>2150</v>
      </c>
      <c r="LQ158" s="46">
        <v>2150</v>
      </c>
      <c r="LR158" s="46">
        <v>0</v>
      </c>
      <c r="LS158" s="46">
        <v>0</v>
      </c>
      <c r="LT158" s="46">
        <v>12980</v>
      </c>
      <c r="LV158" s="46" t="s">
        <v>344</v>
      </c>
    </row>
    <row r="159" spans="1:334">
      <c r="A159" s="74" t="s">
        <v>415</v>
      </c>
      <c r="B159" s="74" t="s">
        <v>415</v>
      </c>
      <c r="C159" s="46" t="s">
        <v>416</v>
      </c>
      <c r="D159" s="98">
        <v>0</v>
      </c>
      <c r="E159" s="98">
        <v>0</v>
      </c>
      <c r="F159" s="98"/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8">
        <v>0</v>
      </c>
      <c r="M159" s="98">
        <v>0</v>
      </c>
      <c r="N159" s="98">
        <v>0</v>
      </c>
      <c r="O159" s="98"/>
      <c r="P159" s="98"/>
      <c r="Q159" s="98">
        <v>0</v>
      </c>
      <c r="R159" s="98"/>
      <c r="S159" s="98">
        <v>0</v>
      </c>
      <c r="T159" s="98">
        <v>0</v>
      </c>
      <c r="U159" s="98">
        <v>0</v>
      </c>
      <c r="V159" s="98">
        <v>0</v>
      </c>
      <c r="W159" s="98">
        <v>0</v>
      </c>
      <c r="X159" s="98">
        <v>0</v>
      </c>
      <c r="Y159" s="98">
        <v>0</v>
      </c>
      <c r="Z159" s="98">
        <v>0</v>
      </c>
      <c r="AA159" s="98"/>
      <c r="AB159" s="98"/>
      <c r="AC159" s="98">
        <v>0</v>
      </c>
      <c r="AD159" s="98"/>
      <c r="AE159" s="98">
        <v>0</v>
      </c>
      <c r="AF159" s="98">
        <v>0</v>
      </c>
      <c r="AG159" s="98">
        <v>0</v>
      </c>
      <c r="AH159" s="98">
        <v>0</v>
      </c>
      <c r="AI159" s="98">
        <v>0</v>
      </c>
      <c r="AJ159" s="98">
        <v>0</v>
      </c>
      <c r="AK159" s="98">
        <v>0</v>
      </c>
      <c r="AL159" s="98">
        <v>0</v>
      </c>
      <c r="AM159" s="98"/>
      <c r="AN159" s="98"/>
      <c r="AO159" s="98">
        <v>0</v>
      </c>
      <c r="AP159" s="98"/>
      <c r="AQ159" s="98">
        <v>0</v>
      </c>
      <c r="AR159" s="98">
        <v>0</v>
      </c>
      <c r="AS159" s="98">
        <v>0</v>
      </c>
      <c r="AT159" s="98">
        <v>0</v>
      </c>
      <c r="AU159" s="98">
        <v>0</v>
      </c>
      <c r="AV159" s="98">
        <v>0</v>
      </c>
      <c r="AW159" s="98">
        <v>0</v>
      </c>
      <c r="AX159" s="98">
        <v>0</v>
      </c>
      <c r="AY159" s="98"/>
      <c r="AZ159" s="98"/>
      <c r="BA159" s="98">
        <v>0</v>
      </c>
      <c r="BB159" s="98"/>
      <c r="BC159" s="98">
        <v>0</v>
      </c>
      <c r="BD159" s="98">
        <v>0</v>
      </c>
      <c r="BE159" s="98">
        <v>0</v>
      </c>
      <c r="BF159" s="98">
        <v>0</v>
      </c>
      <c r="BG159" s="98">
        <v>0</v>
      </c>
      <c r="BH159" s="98">
        <v>0</v>
      </c>
      <c r="BI159" s="98">
        <v>0</v>
      </c>
      <c r="BJ159" s="98">
        <v>0</v>
      </c>
      <c r="BK159" s="98"/>
      <c r="BL159" s="98"/>
      <c r="BM159" s="46">
        <v>0</v>
      </c>
      <c r="BO159" s="98">
        <v>0</v>
      </c>
      <c r="BP159" s="98">
        <v>0</v>
      </c>
      <c r="BQ159" s="98">
        <v>0</v>
      </c>
      <c r="BR159" s="46">
        <v>0</v>
      </c>
      <c r="BS159" s="46">
        <v>0</v>
      </c>
      <c r="BT159" s="46">
        <v>0</v>
      </c>
      <c r="BU159" s="46">
        <v>0</v>
      </c>
      <c r="BV159" s="46">
        <v>0</v>
      </c>
      <c r="BY159" s="46">
        <v>0</v>
      </c>
      <c r="CA159" s="98">
        <v>0</v>
      </c>
      <c r="CB159" s="98">
        <v>0</v>
      </c>
      <c r="CC159" s="98">
        <v>0</v>
      </c>
      <c r="CD159" s="46">
        <v>0</v>
      </c>
      <c r="CE159" s="46">
        <v>0</v>
      </c>
      <c r="CF159" s="46">
        <v>0</v>
      </c>
      <c r="CG159" s="46">
        <v>0</v>
      </c>
      <c r="CH159" s="46">
        <v>0</v>
      </c>
      <c r="CK159" s="46">
        <v>0</v>
      </c>
      <c r="CM159" s="98">
        <v>0</v>
      </c>
      <c r="CN159" s="98">
        <v>0</v>
      </c>
      <c r="CO159" s="98">
        <v>0</v>
      </c>
      <c r="CP159" s="46">
        <v>0</v>
      </c>
      <c r="CQ159" s="46">
        <v>0</v>
      </c>
      <c r="CR159" s="46">
        <v>0</v>
      </c>
      <c r="CS159" s="46">
        <v>0</v>
      </c>
      <c r="CT159" s="46">
        <v>0</v>
      </c>
      <c r="CW159" s="46">
        <v>0</v>
      </c>
      <c r="CY159" s="98">
        <v>0</v>
      </c>
      <c r="CZ159" s="98">
        <v>0</v>
      </c>
      <c r="DA159" s="98">
        <v>0</v>
      </c>
      <c r="DB159" s="46">
        <v>0</v>
      </c>
      <c r="DC159" s="46">
        <v>0</v>
      </c>
      <c r="DD159" s="46">
        <v>0</v>
      </c>
      <c r="DE159" s="46">
        <v>0</v>
      </c>
      <c r="DF159" s="46">
        <v>0</v>
      </c>
      <c r="DI159" s="98">
        <v>0</v>
      </c>
      <c r="DJ159" s="98"/>
      <c r="DK159" s="98">
        <v>0</v>
      </c>
      <c r="DL159" s="46">
        <v>0</v>
      </c>
      <c r="DM159" s="46">
        <v>0</v>
      </c>
      <c r="DN159" s="46">
        <v>0</v>
      </c>
      <c r="DO159" s="46">
        <v>0</v>
      </c>
      <c r="DP159" s="46">
        <v>0</v>
      </c>
      <c r="DQ159" s="46">
        <v>0</v>
      </c>
      <c r="DR159" s="98">
        <v>0</v>
      </c>
      <c r="DS159" s="98"/>
      <c r="DU159" s="46">
        <v>0</v>
      </c>
      <c r="DW159" s="46">
        <v>0</v>
      </c>
      <c r="DX159" s="46">
        <v>0</v>
      </c>
      <c r="DY159" s="46">
        <v>0</v>
      </c>
      <c r="DZ159" s="46">
        <v>0</v>
      </c>
      <c r="EA159" s="46">
        <v>0</v>
      </c>
      <c r="EB159" s="46">
        <v>0</v>
      </c>
      <c r="EC159" s="46">
        <v>0</v>
      </c>
      <c r="ED159" s="46">
        <v>0</v>
      </c>
      <c r="EG159" s="46">
        <v>0</v>
      </c>
      <c r="EI159" s="46">
        <v>0</v>
      </c>
      <c r="EJ159" s="46">
        <v>0</v>
      </c>
      <c r="EK159" s="46">
        <v>0</v>
      </c>
      <c r="EL159" s="46">
        <v>0</v>
      </c>
      <c r="EM159" s="46">
        <v>0</v>
      </c>
      <c r="EN159" s="46">
        <v>0</v>
      </c>
      <c r="EO159" s="46">
        <v>0</v>
      </c>
      <c r="EP159" s="46">
        <v>0</v>
      </c>
      <c r="ES159" s="46">
        <v>0</v>
      </c>
      <c r="EU159" s="46">
        <v>0</v>
      </c>
      <c r="EV159" s="46">
        <v>0</v>
      </c>
      <c r="EW159" s="46">
        <v>0</v>
      </c>
      <c r="EX159" s="46">
        <v>0</v>
      </c>
      <c r="EY159" s="46">
        <v>0</v>
      </c>
      <c r="EZ159" s="46">
        <v>0</v>
      </c>
      <c r="FE159" s="46">
        <v>0</v>
      </c>
      <c r="FG159" s="46">
        <v>0</v>
      </c>
      <c r="FH159" s="46">
        <v>0</v>
      </c>
      <c r="FI159" s="98">
        <v>0</v>
      </c>
      <c r="FJ159" s="98">
        <v>0</v>
      </c>
      <c r="FK159" s="46">
        <v>0</v>
      </c>
      <c r="FL159" s="46">
        <v>0</v>
      </c>
      <c r="FQ159" s="46">
        <v>0</v>
      </c>
      <c r="FS159" s="46">
        <v>0</v>
      </c>
      <c r="FT159" s="46">
        <v>0</v>
      </c>
      <c r="FU159" s="46">
        <v>0</v>
      </c>
      <c r="FV159" s="46">
        <v>0</v>
      </c>
      <c r="FW159" s="46">
        <v>0</v>
      </c>
      <c r="FX159" s="46">
        <v>0</v>
      </c>
      <c r="GC159" s="46">
        <v>0</v>
      </c>
      <c r="GE159" s="46">
        <v>0</v>
      </c>
      <c r="GF159" s="46">
        <v>0</v>
      </c>
      <c r="GG159" s="46">
        <v>0</v>
      </c>
      <c r="GH159" s="46">
        <v>0</v>
      </c>
      <c r="GI159" s="46">
        <v>0</v>
      </c>
      <c r="GJ159" s="46">
        <v>0</v>
      </c>
      <c r="GO159" s="46">
        <v>0</v>
      </c>
      <c r="GP159" s="46">
        <v>0</v>
      </c>
      <c r="GQ159" s="46">
        <v>0</v>
      </c>
      <c r="GR159" s="46">
        <v>0</v>
      </c>
      <c r="GS159" s="46">
        <v>0</v>
      </c>
      <c r="GT159" s="46">
        <v>0</v>
      </c>
      <c r="GU159" s="46">
        <v>0</v>
      </c>
      <c r="GV159" s="46">
        <v>0</v>
      </c>
      <c r="GW159" s="46">
        <v>0</v>
      </c>
      <c r="GX159" s="46">
        <v>0</v>
      </c>
      <c r="GY159" s="46">
        <v>0</v>
      </c>
      <c r="HA159" s="46">
        <v>0</v>
      </c>
      <c r="HB159" s="46">
        <v>0</v>
      </c>
      <c r="HC159" s="46">
        <v>0</v>
      </c>
      <c r="HD159" s="46">
        <v>0</v>
      </c>
      <c r="HE159" s="46">
        <v>0</v>
      </c>
      <c r="HI159" s="46">
        <v>0</v>
      </c>
      <c r="HJ159" s="46">
        <v>0</v>
      </c>
      <c r="HK159" s="46">
        <v>0</v>
      </c>
      <c r="HL159" s="46">
        <v>0</v>
      </c>
      <c r="HM159" s="46">
        <v>0</v>
      </c>
      <c r="HN159" s="46">
        <v>0</v>
      </c>
      <c r="HO159" s="46">
        <v>0</v>
      </c>
      <c r="HP159" s="46">
        <v>0</v>
      </c>
      <c r="HQ159" s="46">
        <v>0</v>
      </c>
      <c r="HR159" s="46">
        <v>0</v>
      </c>
      <c r="HS159" s="46">
        <v>0</v>
      </c>
      <c r="HT159" s="46">
        <v>0</v>
      </c>
      <c r="HU159" s="46">
        <v>0</v>
      </c>
      <c r="HY159" s="46">
        <v>0</v>
      </c>
      <c r="HZ159" s="46">
        <v>0</v>
      </c>
      <c r="IA159" s="46">
        <v>0</v>
      </c>
      <c r="IB159" s="46">
        <v>0</v>
      </c>
      <c r="IC159" s="46">
        <v>0</v>
      </c>
      <c r="ID159" s="46">
        <v>0</v>
      </c>
      <c r="IE159" s="46">
        <v>0</v>
      </c>
      <c r="IF159" s="46">
        <v>0</v>
      </c>
      <c r="IG159" s="46">
        <v>0</v>
      </c>
      <c r="IH159" s="46">
        <v>0</v>
      </c>
      <c r="II159" s="46">
        <v>0</v>
      </c>
      <c r="IJ159" s="46">
        <v>0</v>
      </c>
      <c r="IK159" s="46">
        <v>0</v>
      </c>
      <c r="IO159" s="46">
        <v>0</v>
      </c>
      <c r="IP159" s="46">
        <v>0</v>
      </c>
      <c r="IQ159" s="46">
        <v>0</v>
      </c>
      <c r="IR159" s="46">
        <v>0</v>
      </c>
      <c r="IS159" s="46">
        <v>0</v>
      </c>
      <c r="IT159" s="46">
        <v>0</v>
      </c>
      <c r="IU159" s="46">
        <v>0</v>
      </c>
      <c r="IV159" s="46">
        <v>0</v>
      </c>
      <c r="IW159" s="46">
        <v>0</v>
      </c>
      <c r="IY159" s="46">
        <v>0</v>
      </c>
      <c r="IZ159" s="46">
        <v>0</v>
      </c>
      <c r="JA159" s="46">
        <v>0</v>
      </c>
      <c r="JD159" s="46">
        <v>0</v>
      </c>
      <c r="JE159" s="46">
        <v>0</v>
      </c>
      <c r="JF159" s="46">
        <v>0</v>
      </c>
      <c r="JG159" s="46">
        <v>0</v>
      </c>
      <c r="JH159" s="46">
        <v>0</v>
      </c>
      <c r="JI159" s="46" t="s">
        <v>1086</v>
      </c>
      <c r="JK159" s="46">
        <v>0</v>
      </c>
      <c r="JL159" s="46">
        <v>0</v>
      </c>
      <c r="JN159" s="46">
        <v>0</v>
      </c>
      <c r="JO159" s="46">
        <v>0</v>
      </c>
      <c r="JP159" s="46">
        <v>0</v>
      </c>
      <c r="JS159" s="46">
        <v>0</v>
      </c>
      <c r="JT159" s="46">
        <v>0</v>
      </c>
      <c r="JV159" s="46">
        <v>0</v>
      </c>
      <c r="JW159" s="46">
        <v>0</v>
      </c>
      <c r="KA159" s="46">
        <v>0</v>
      </c>
      <c r="KC159" s="46">
        <v>0</v>
      </c>
      <c r="KD159" s="46">
        <v>0</v>
      </c>
      <c r="KE159" s="46">
        <v>0</v>
      </c>
      <c r="KH159" s="46">
        <v>0</v>
      </c>
      <c r="KI159" s="46">
        <v>0</v>
      </c>
      <c r="KK159" s="46">
        <v>0</v>
      </c>
      <c r="KL159" s="46">
        <v>0</v>
      </c>
      <c r="KP159" s="46">
        <v>0</v>
      </c>
      <c r="KR159" s="46">
        <v>0</v>
      </c>
      <c r="KS159" s="46">
        <v>0</v>
      </c>
      <c r="KT159" s="46">
        <v>0</v>
      </c>
      <c r="KW159" s="46">
        <v>0</v>
      </c>
      <c r="KX159" s="46">
        <v>0</v>
      </c>
      <c r="KY159" s="46">
        <v>0</v>
      </c>
      <c r="KZ159" s="46">
        <v>0</v>
      </c>
      <c r="LA159" s="46">
        <v>0</v>
      </c>
      <c r="LE159" s="46">
        <v>0</v>
      </c>
      <c r="LG159" s="46">
        <v>0</v>
      </c>
      <c r="LH159" s="46">
        <v>0</v>
      </c>
      <c r="LI159" s="46">
        <v>0</v>
      </c>
      <c r="LL159" s="46">
        <v>0</v>
      </c>
      <c r="LM159" s="46">
        <v>0</v>
      </c>
      <c r="LN159" s="46">
        <v>0</v>
      </c>
      <c r="LO159" s="46">
        <v>0</v>
      </c>
      <c r="LP159" s="46">
        <v>0</v>
      </c>
      <c r="LQ159" s="46">
        <v>0</v>
      </c>
      <c r="LR159" s="46">
        <v>0</v>
      </c>
      <c r="LS159" s="46">
        <v>0</v>
      </c>
      <c r="LT159" s="46">
        <v>0</v>
      </c>
      <c r="LV159" s="46" t="s">
        <v>344</v>
      </c>
    </row>
    <row r="160" spans="1:334">
      <c r="A160" s="74">
        <v>310003413</v>
      </c>
      <c r="B160" s="74" t="s">
        <v>417</v>
      </c>
      <c r="C160" s="46" t="s">
        <v>418</v>
      </c>
      <c r="D160" s="98">
        <v>0</v>
      </c>
      <c r="E160" s="98">
        <v>0</v>
      </c>
      <c r="F160" s="98"/>
      <c r="G160" s="98">
        <v>0</v>
      </c>
      <c r="H160" s="98">
        <v>0</v>
      </c>
      <c r="I160" s="98">
        <v>0</v>
      </c>
      <c r="J160" s="98">
        <v>0</v>
      </c>
      <c r="K160" s="98">
        <v>0</v>
      </c>
      <c r="L160" s="98">
        <v>0</v>
      </c>
      <c r="M160" s="98">
        <v>0</v>
      </c>
      <c r="N160" s="98">
        <v>0</v>
      </c>
      <c r="O160" s="98"/>
      <c r="P160" s="98"/>
      <c r="Q160" s="98">
        <v>0</v>
      </c>
      <c r="R160" s="98"/>
      <c r="S160" s="98">
        <v>0</v>
      </c>
      <c r="T160" s="98">
        <v>0</v>
      </c>
      <c r="U160" s="98">
        <v>0</v>
      </c>
      <c r="V160" s="98">
        <v>0</v>
      </c>
      <c r="W160" s="98">
        <v>0</v>
      </c>
      <c r="X160" s="98">
        <v>0</v>
      </c>
      <c r="Y160" s="98">
        <v>0</v>
      </c>
      <c r="Z160" s="98">
        <v>0</v>
      </c>
      <c r="AA160" s="98"/>
      <c r="AB160" s="98"/>
      <c r="AC160" s="98">
        <v>0</v>
      </c>
      <c r="AD160" s="98"/>
      <c r="AE160" s="98">
        <v>0</v>
      </c>
      <c r="AF160" s="98">
        <v>0</v>
      </c>
      <c r="AG160" s="98">
        <v>0</v>
      </c>
      <c r="AH160" s="98">
        <v>0</v>
      </c>
      <c r="AI160" s="98">
        <v>0</v>
      </c>
      <c r="AJ160" s="98">
        <v>0</v>
      </c>
      <c r="AK160" s="98">
        <v>0</v>
      </c>
      <c r="AL160" s="98">
        <v>0</v>
      </c>
      <c r="AM160" s="98"/>
      <c r="AN160" s="98"/>
      <c r="AO160" s="98">
        <v>0</v>
      </c>
      <c r="AP160" s="98"/>
      <c r="AQ160" s="98">
        <v>0</v>
      </c>
      <c r="AR160" s="98">
        <v>0</v>
      </c>
      <c r="AS160" s="98">
        <v>0</v>
      </c>
      <c r="AT160" s="98">
        <v>0</v>
      </c>
      <c r="AU160" s="98">
        <v>0</v>
      </c>
      <c r="AV160" s="98">
        <v>0</v>
      </c>
      <c r="AW160" s="98">
        <v>0</v>
      </c>
      <c r="AX160" s="98">
        <v>0</v>
      </c>
      <c r="AY160" s="98"/>
      <c r="AZ160" s="98"/>
      <c r="BA160" s="98">
        <v>0</v>
      </c>
      <c r="BB160" s="98"/>
      <c r="BC160" s="98">
        <v>0</v>
      </c>
      <c r="BD160" s="98">
        <v>0</v>
      </c>
      <c r="BE160" s="98">
        <v>0</v>
      </c>
      <c r="BF160" s="98">
        <v>0</v>
      </c>
      <c r="BG160" s="98">
        <v>0</v>
      </c>
      <c r="BH160" s="98">
        <v>0</v>
      </c>
      <c r="BI160" s="98">
        <v>0</v>
      </c>
      <c r="BJ160" s="98">
        <v>0</v>
      </c>
      <c r="BK160" s="98"/>
      <c r="BL160" s="98"/>
      <c r="BM160" s="46">
        <v>0</v>
      </c>
      <c r="BO160" s="98">
        <v>0</v>
      </c>
      <c r="BP160" s="98">
        <v>0</v>
      </c>
      <c r="BQ160" s="98">
        <v>0</v>
      </c>
      <c r="BR160" s="46">
        <v>0</v>
      </c>
      <c r="BS160" s="46">
        <v>0</v>
      </c>
      <c r="BT160" s="46">
        <v>0</v>
      </c>
      <c r="BU160" s="46">
        <v>0</v>
      </c>
      <c r="BV160" s="46">
        <v>0</v>
      </c>
      <c r="BY160" s="46">
        <v>0</v>
      </c>
      <c r="CA160" s="98">
        <v>0</v>
      </c>
      <c r="CB160" s="98">
        <v>0</v>
      </c>
      <c r="CC160" s="98">
        <v>0</v>
      </c>
      <c r="CD160" s="46">
        <v>0</v>
      </c>
      <c r="CE160" s="46">
        <v>0</v>
      </c>
      <c r="CF160" s="46">
        <v>0</v>
      </c>
      <c r="CG160" s="46">
        <v>0</v>
      </c>
      <c r="CH160" s="46">
        <v>0</v>
      </c>
      <c r="CK160" s="46">
        <v>0</v>
      </c>
      <c r="CM160" s="98">
        <v>0</v>
      </c>
      <c r="CN160" s="98">
        <v>0</v>
      </c>
      <c r="CO160" s="98">
        <v>0</v>
      </c>
      <c r="CP160" s="46">
        <v>0</v>
      </c>
      <c r="CQ160" s="46">
        <v>0</v>
      </c>
      <c r="CR160" s="46">
        <v>0</v>
      </c>
      <c r="CS160" s="46">
        <v>0</v>
      </c>
      <c r="CT160" s="46">
        <v>0</v>
      </c>
      <c r="CW160" s="46">
        <v>0</v>
      </c>
      <c r="CY160" s="98">
        <v>0</v>
      </c>
      <c r="CZ160" s="98">
        <v>0</v>
      </c>
      <c r="DA160" s="98">
        <v>0</v>
      </c>
      <c r="DB160" s="46">
        <v>0</v>
      </c>
      <c r="DC160" s="46">
        <v>0</v>
      </c>
      <c r="DD160" s="46">
        <v>0</v>
      </c>
      <c r="DE160" s="46">
        <v>0</v>
      </c>
      <c r="DF160" s="46">
        <v>0</v>
      </c>
      <c r="DI160" s="98">
        <v>0</v>
      </c>
      <c r="DJ160" s="98"/>
      <c r="DK160" s="98">
        <v>0</v>
      </c>
      <c r="DL160" s="46">
        <v>0</v>
      </c>
      <c r="DM160" s="46">
        <v>0</v>
      </c>
      <c r="DN160" s="46">
        <v>0</v>
      </c>
      <c r="DO160" s="46">
        <v>0</v>
      </c>
      <c r="DP160" s="46">
        <v>0</v>
      </c>
      <c r="DQ160" s="46">
        <v>0</v>
      </c>
      <c r="DR160" s="98">
        <v>0</v>
      </c>
      <c r="DS160" s="98"/>
      <c r="DU160" s="46">
        <v>0</v>
      </c>
      <c r="DW160" s="46">
        <v>0</v>
      </c>
      <c r="DX160" s="46">
        <v>0</v>
      </c>
      <c r="DY160" s="46">
        <v>0</v>
      </c>
      <c r="DZ160" s="46">
        <v>0</v>
      </c>
      <c r="EA160" s="46">
        <v>0</v>
      </c>
      <c r="EB160" s="46">
        <v>0</v>
      </c>
      <c r="EC160" s="46">
        <v>0</v>
      </c>
      <c r="ED160" s="46">
        <v>0</v>
      </c>
      <c r="EG160" s="46">
        <v>0</v>
      </c>
      <c r="EI160" s="46">
        <v>0</v>
      </c>
      <c r="EJ160" s="46">
        <v>0</v>
      </c>
      <c r="EK160" s="46">
        <v>0</v>
      </c>
      <c r="EL160" s="46">
        <v>0</v>
      </c>
      <c r="EM160" s="46">
        <v>0</v>
      </c>
      <c r="EN160" s="46">
        <v>0</v>
      </c>
      <c r="EO160" s="46">
        <v>0</v>
      </c>
      <c r="EP160" s="46">
        <v>0</v>
      </c>
      <c r="ES160" s="46">
        <v>0</v>
      </c>
      <c r="EU160" s="46">
        <v>0</v>
      </c>
      <c r="EV160" s="46">
        <v>0</v>
      </c>
      <c r="EW160" s="46">
        <v>0</v>
      </c>
      <c r="EX160" s="46">
        <v>0</v>
      </c>
      <c r="EY160" s="46">
        <v>0</v>
      </c>
      <c r="EZ160" s="46">
        <v>0</v>
      </c>
      <c r="FE160" s="46">
        <v>0</v>
      </c>
      <c r="FG160" s="46">
        <v>0</v>
      </c>
      <c r="FH160" s="46">
        <v>0</v>
      </c>
      <c r="FI160" s="98">
        <v>0</v>
      </c>
      <c r="FJ160" s="98">
        <v>0</v>
      </c>
      <c r="FK160" s="46">
        <v>0</v>
      </c>
      <c r="FL160" s="46">
        <v>0</v>
      </c>
      <c r="FQ160" s="46">
        <v>0</v>
      </c>
      <c r="FS160" s="46">
        <v>0</v>
      </c>
      <c r="FT160" s="46">
        <v>0</v>
      </c>
      <c r="FU160" s="46">
        <v>0</v>
      </c>
      <c r="FV160" s="46">
        <v>0</v>
      </c>
      <c r="FW160" s="46">
        <v>0</v>
      </c>
      <c r="FX160" s="46">
        <v>0</v>
      </c>
      <c r="GC160" s="46">
        <v>0</v>
      </c>
      <c r="GE160" s="46">
        <v>0</v>
      </c>
      <c r="GF160" s="46">
        <v>0</v>
      </c>
      <c r="GG160" s="46">
        <v>0</v>
      </c>
      <c r="GH160" s="46">
        <v>0</v>
      </c>
      <c r="GI160" s="46">
        <v>0</v>
      </c>
      <c r="GJ160" s="46">
        <v>0</v>
      </c>
      <c r="GO160" s="46">
        <v>0</v>
      </c>
      <c r="GP160" s="46">
        <v>0</v>
      </c>
      <c r="GQ160" s="46">
        <v>0</v>
      </c>
      <c r="GR160" s="46">
        <v>0</v>
      </c>
      <c r="GS160" s="46">
        <v>0</v>
      </c>
      <c r="GT160" s="46">
        <v>0</v>
      </c>
      <c r="GU160" s="46">
        <v>0</v>
      </c>
      <c r="GV160" s="46">
        <v>0</v>
      </c>
      <c r="GW160" s="46">
        <v>0</v>
      </c>
      <c r="GX160" s="46">
        <v>0</v>
      </c>
      <c r="GY160" s="46">
        <v>0</v>
      </c>
      <c r="HA160" s="46">
        <v>0</v>
      </c>
      <c r="HB160" s="46">
        <v>0</v>
      </c>
      <c r="HC160" s="46">
        <v>0</v>
      </c>
      <c r="HD160" s="46">
        <v>0</v>
      </c>
      <c r="HE160" s="46">
        <v>0</v>
      </c>
      <c r="HI160" s="46">
        <v>0</v>
      </c>
      <c r="HJ160" s="46">
        <v>0</v>
      </c>
      <c r="HK160" s="46">
        <v>0</v>
      </c>
      <c r="HL160" s="46">
        <v>0</v>
      </c>
      <c r="HM160" s="46">
        <v>0</v>
      </c>
      <c r="HN160" s="46">
        <v>0</v>
      </c>
      <c r="HO160" s="46">
        <v>0</v>
      </c>
      <c r="HP160" s="46">
        <v>0</v>
      </c>
      <c r="HQ160" s="46">
        <v>0</v>
      </c>
      <c r="HR160" s="46">
        <v>0</v>
      </c>
      <c r="HS160" s="46">
        <v>0</v>
      </c>
      <c r="HT160" s="46">
        <v>0</v>
      </c>
      <c r="HU160" s="46">
        <v>0</v>
      </c>
      <c r="HY160" s="46">
        <v>0</v>
      </c>
      <c r="HZ160" s="46">
        <v>0</v>
      </c>
      <c r="IA160" s="46">
        <v>0</v>
      </c>
      <c r="IB160" s="46">
        <v>0</v>
      </c>
      <c r="IC160" s="46">
        <v>0</v>
      </c>
      <c r="ID160" s="46">
        <v>0</v>
      </c>
      <c r="IE160" s="46">
        <v>0</v>
      </c>
      <c r="IF160" s="46">
        <v>0</v>
      </c>
      <c r="IG160" s="46">
        <v>0</v>
      </c>
      <c r="IH160" s="46">
        <v>0</v>
      </c>
      <c r="II160" s="46">
        <v>0</v>
      </c>
      <c r="IJ160" s="46">
        <v>0</v>
      </c>
      <c r="IK160" s="46">
        <v>0</v>
      </c>
      <c r="IO160" s="46">
        <v>0</v>
      </c>
      <c r="IP160" s="46">
        <v>0</v>
      </c>
      <c r="IQ160" s="46">
        <v>0</v>
      </c>
      <c r="IR160" s="46">
        <v>0</v>
      </c>
      <c r="IS160" s="46">
        <v>0</v>
      </c>
      <c r="IT160" s="46">
        <v>0</v>
      </c>
      <c r="IU160" s="46">
        <v>0</v>
      </c>
      <c r="IV160" s="46">
        <v>0</v>
      </c>
      <c r="IW160" s="46">
        <v>0</v>
      </c>
      <c r="IY160" s="46">
        <v>0</v>
      </c>
      <c r="IZ160" s="46">
        <v>0</v>
      </c>
      <c r="JA160" s="46">
        <v>0</v>
      </c>
      <c r="JD160" s="46">
        <v>0</v>
      </c>
      <c r="JE160" s="46">
        <v>0</v>
      </c>
      <c r="JF160" s="46">
        <v>0</v>
      </c>
      <c r="JG160" s="46">
        <v>0</v>
      </c>
      <c r="JH160" s="46">
        <v>0</v>
      </c>
      <c r="JI160" s="46" t="s">
        <v>1086</v>
      </c>
      <c r="JK160" s="46">
        <v>0</v>
      </c>
      <c r="JL160" s="46">
        <v>0</v>
      </c>
      <c r="JN160" s="46">
        <v>0</v>
      </c>
      <c r="JO160" s="46">
        <v>0</v>
      </c>
      <c r="JP160" s="46">
        <v>0</v>
      </c>
      <c r="JS160" s="46">
        <v>0</v>
      </c>
      <c r="JT160" s="46">
        <v>0</v>
      </c>
      <c r="JU160" s="46">
        <v>0</v>
      </c>
      <c r="JV160" s="46">
        <v>0</v>
      </c>
      <c r="JW160" s="46">
        <v>0</v>
      </c>
      <c r="KA160" s="46">
        <v>0</v>
      </c>
      <c r="KC160" s="46">
        <v>0</v>
      </c>
      <c r="KD160" s="46">
        <v>0</v>
      </c>
      <c r="KE160" s="46">
        <v>0</v>
      </c>
      <c r="KH160" s="46">
        <v>0</v>
      </c>
      <c r="KI160" s="46">
        <v>0</v>
      </c>
      <c r="KJ160" s="46">
        <v>0</v>
      </c>
      <c r="KK160" s="46">
        <v>0</v>
      </c>
      <c r="KL160" s="46">
        <v>0</v>
      </c>
      <c r="KP160" s="46">
        <v>0</v>
      </c>
      <c r="KR160" s="46">
        <v>0</v>
      </c>
      <c r="KS160" s="46">
        <v>0</v>
      </c>
      <c r="KT160" s="46">
        <v>0</v>
      </c>
      <c r="KW160" s="46">
        <v>0</v>
      </c>
      <c r="KX160" s="46">
        <v>0</v>
      </c>
      <c r="KY160" s="46">
        <v>0</v>
      </c>
      <c r="KZ160" s="46">
        <v>0</v>
      </c>
      <c r="LA160" s="46">
        <v>0</v>
      </c>
      <c r="LE160" s="46">
        <v>0</v>
      </c>
      <c r="LG160" s="46">
        <v>0</v>
      </c>
      <c r="LH160" s="46">
        <v>0</v>
      </c>
      <c r="LI160" s="46">
        <v>0</v>
      </c>
      <c r="LL160" s="46">
        <v>0</v>
      </c>
      <c r="LM160" s="46">
        <v>0</v>
      </c>
      <c r="LN160" s="46">
        <v>0</v>
      </c>
      <c r="LO160" s="46">
        <v>0</v>
      </c>
      <c r="LP160" s="46">
        <v>0</v>
      </c>
      <c r="LQ160" s="46">
        <v>0</v>
      </c>
      <c r="LR160" s="46">
        <v>0</v>
      </c>
      <c r="LS160" s="46">
        <v>0</v>
      </c>
      <c r="LT160" s="46">
        <v>0</v>
      </c>
      <c r="LV160" s="46" t="s">
        <v>344</v>
      </c>
    </row>
    <row r="161" spans="1:334">
      <c r="A161" s="74">
        <v>310004444</v>
      </c>
      <c r="B161" s="74" t="s">
        <v>1229</v>
      </c>
      <c r="C161" s="46" t="s">
        <v>1230</v>
      </c>
      <c r="D161" s="98">
        <v>21725</v>
      </c>
      <c r="E161" s="98">
        <v>0</v>
      </c>
      <c r="F161" s="98"/>
      <c r="G161" s="98">
        <v>11250</v>
      </c>
      <c r="H161" s="98">
        <v>0</v>
      </c>
      <c r="I161" s="98">
        <v>0</v>
      </c>
      <c r="J161" s="98">
        <v>0</v>
      </c>
      <c r="K161" s="98">
        <v>11250</v>
      </c>
      <c r="L161" s="98">
        <v>0</v>
      </c>
      <c r="M161" s="98">
        <v>0</v>
      </c>
      <c r="N161" s="98">
        <v>0</v>
      </c>
      <c r="O161" s="98"/>
      <c r="P161" s="98"/>
      <c r="Q161" s="98">
        <v>0</v>
      </c>
      <c r="R161" s="98"/>
      <c r="S161" s="98">
        <v>9750</v>
      </c>
      <c r="T161" s="98">
        <v>0</v>
      </c>
      <c r="U161" s="98">
        <v>0</v>
      </c>
      <c r="V161" s="98">
        <v>0</v>
      </c>
      <c r="W161" s="98">
        <v>9750</v>
      </c>
      <c r="X161" s="98">
        <v>0</v>
      </c>
      <c r="Y161" s="98">
        <v>0</v>
      </c>
      <c r="Z161" s="98">
        <v>0</v>
      </c>
      <c r="AA161" s="98"/>
      <c r="AB161" s="98"/>
      <c r="AC161" s="98">
        <v>20000</v>
      </c>
      <c r="AD161" s="98"/>
      <c r="AE161" s="98">
        <v>5270</v>
      </c>
      <c r="AF161" s="98">
        <v>0</v>
      </c>
      <c r="AG161" s="98">
        <v>0</v>
      </c>
      <c r="AH161" s="98">
        <v>0</v>
      </c>
      <c r="AI161" s="98">
        <v>5270</v>
      </c>
      <c r="AJ161" s="98">
        <v>0</v>
      </c>
      <c r="AK161" s="98">
        <v>0</v>
      </c>
      <c r="AL161" s="98">
        <v>0</v>
      </c>
      <c r="AM161" s="98"/>
      <c r="AN161" s="98"/>
      <c r="AO161" s="98">
        <v>0</v>
      </c>
      <c r="AP161" s="98"/>
      <c r="AQ161" s="98">
        <v>8600</v>
      </c>
      <c r="AR161" s="98">
        <v>0</v>
      </c>
      <c r="AS161" s="98">
        <v>0</v>
      </c>
      <c r="AT161" s="98">
        <v>0</v>
      </c>
      <c r="AU161" s="98">
        <v>8600</v>
      </c>
      <c r="AV161" s="98">
        <v>0</v>
      </c>
      <c r="AW161" s="98">
        <v>0</v>
      </c>
      <c r="AX161" s="98">
        <v>0</v>
      </c>
      <c r="AY161" s="98"/>
      <c r="AZ161" s="98"/>
      <c r="BA161" s="98">
        <v>31250</v>
      </c>
      <c r="BB161" s="98"/>
      <c r="BC161" s="98">
        <v>8600</v>
      </c>
      <c r="BD161" s="98">
        <v>0</v>
      </c>
      <c r="BE161" s="98">
        <v>0</v>
      </c>
      <c r="BF161" s="98">
        <v>0</v>
      </c>
      <c r="BG161" s="98">
        <v>8600</v>
      </c>
      <c r="BH161" s="98">
        <v>0</v>
      </c>
      <c r="BI161" s="98">
        <v>0</v>
      </c>
      <c r="BJ161" s="98">
        <v>0</v>
      </c>
      <c r="BK161" s="98"/>
      <c r="BL161" s="98"/>
      <c r="BM161" s="46">
        <v>0</v>
      </c>
      <c r="BO161" s="98">
        <v>8600</v>
      </c>
      <c r="BP161" s="98">
        <v>0</v>
      </c>
      <c r="BQ161" s="98">
        <v>0</v>
      </c>
      <c r="BR161" s="46">
        <v>0</v>
      </c>
      <c r="BS161" s="46">
        <v>8600</v>
      </c>
      <c r="BT161" s="46">
        <v>0</v>
      </c>
      <c r="BU161" s="46">
        <v>0</v>
      </c>
      <c r="BV161" s="46">
        <v>0</v>
      </c>
      <c r="BY161" s="46">
        <v>0</v>
      </c>
      <c r="CA161" s="98">
        <v>6450</v>
      </c>
      <c r="CB161" s="98">
        <v>0</v>
      </c>
      <c r="CC161" s="98">
        <v>0</v>
      </c>
      <c r="CD161" s="46">
        <v>0</v>
      </c>
      <c r="CE161" s="46">
        <v>6450</v>
      </c>
      <c r="CF161" s="46">
        <v>0</v>
      </c>
      <c r="CG161" s="46">
        <v>0</v>
      </c>
      <c r="CH161" s="46">
        <v>0</v>
      </c>
      <c r="CK161" s="46">
        <v>0</v>
      </c>
      <c r="CM161" s="98">
        <v>6000</v>
      </c>
      <c r="CN161" s="98">
        <v>0</v>
      </c>
      <c r="CO161" s="98">
        <v>0</v>
      </c>
      <c r="CP161" s="46">
        <v>0</v>
      </c>
      <c r="CQ161" s="46">
        <v>6000</v>
      </c>
      <c r="CR161" s="46">
        <v>0</v>
      </c>
      <c r="CS161" s="46">
        <v>0</v>
      </c>
      <c r="CT161" s="46">
        <v>0</v>
      </c>
      <c r="CW161" s="46">
        <v>28750</v>
      </c>
      <c r="CY161" s="98">
        <v>2150</v>
      </c>
      <c r="CZ161" s="98">
        <v>0</v>
      </c>
      <c r="DA161" s="98">
        <v>0</v>
      </c>
      <c r="DB161" s="46">
        <v>0</v>
      </c>
      <c r="DC161" s="46">
        <v>2150</v>
      </c>
      <c r="DD161" s="46">
        <v>0</v>
      </c>
      <c r="DE161" s="46">
        <v>0</v>
      </c>
      <c r="DF161" s="46">
        <v>0</v>
      </c>
      <c r="DI161" s="98">
        <v>0</v>
      </c>
      <c r="DJ161" s="98"/>
      <c r="DK161" s="98">
        <v>6450</v>
      </c>
      <c r="DL161" s="46">
        <v>0</v>
      </c>
      <c r="DM161" s="46">
        <v>0</v>
      </c>
      <c r="DN161" s="46">
        <v>0</v>
      </c>
      <c r="DO161" s="46">
        <v>6450</v>
      </c>
      <c r="DP161" s="46">
        <v>0</v>
      </c>
      <c r="DQ161" s="46">
        <v>0</v>
      </c>
      <c r="DR161" s="98">
        <v>0</v>
      </c>
      <c r="DS161" s="98"/>
      <c r="DU161" s="46">
        <v>0</v>
      </c>
      <c r="DW161" s="46">
        <v>8600</v>
      </c>
      <c r="DX161" s="46">
        <v>0</v>
      </c>
      <c r="DY161" s="46">
        <v>0</v>
      </c>
      <c r="DZ161" s="46">
        <v>0</v>
      </c>
      <c r="EA161" s="46">
        <v>8600</v>
      </c>
      <c r="EB161" s="46">
        <v>0</v>
      </c>
      <c r="EC161" s="46">
        <v>0</v>
      </c>
      <c r="ED161" s="46">
        <v>0</v>
      </c>
      <c r="EG161" s="46">
        <v>0</v>
      </c>
      <c r="EI161" s="46">
        <v>4300</v>
      </c>
      <c r="EJ161" s="46">
        <v>0</v>
      </c>
      <c r="EK161" s="46">
        <v>0</v>
      </c>
      <c r="EL161" s="46">
        <v>0</v>
      </c>
      <c r="EM161" s="46">
        <v>4300</v>
      </c>
      <c r="EN161" s="46">
        <v>0</v>
      </c>
      <c r="EO161" s="46">
        <v>0</v>
      </c>
      <c r="EP161" s="46">
        <v>0</v>
      </c>
      <c r="ES161" s="46">
        <v>0</v>
      </c>
      <c r="EU161" s="46">
        <v>5000</v>
      </c>
      <c r="EV161" s="46">
        <v>0</v>
      </c>
      <c r="EW161" s="46">
        <v>0</v>
      </c>
      <c r="EX161" s="46">
        <v>0</v>
      </c>
      <c r="EY161" s="46">
        <v>5000</v>
      </c>
      <c r="EZ161" s="46">
        <v>0</v>
      </c>
      <c r="FE161" s="46">
        <v>0</v>
      </c>
      <c r="FG161" s="46">
        <v>5000</v>
      </c>
      <c r="FH161" s="46">
        <v>0</v>
      </c>
      <c r="FI161" s="98">
        <v>0</v>
      </c>
      <c r="FJ161" s="98">
        <v>0</v>
      </c>
      <c r="FK161" s="46">
        <v>5000</v>
      </c>
      <c r="FL161" s="46">
        <v>0</v>
      </c>
      <c r="FQ161" s="46">
        <v>0</v>
      </c>
      <c r="FS161" s="46">
        <v>5000</v>
      </c>
      <c r="FT161" s="46">
        <v>0</v>
      </c>
      <c r="FU161" s="46">
        <v>0</v>
      </c>
      <c r="FV161" s="46">
        <v>0</v>
      </c>
      <c r="FW161" s="46">
        <v>5000</v>
      </c>
      <c r="FX161" s="46">
        <v>0</v>
      </c>
      <c r="GC161" s="46">
        <v>0</v>
      </c>
      <c r="GE161" s="46">
        <v>5000</v>
      </c>
      <c r="GF161" s="46">
        <v>0</v>
      </c>
      <c r="GG161" s="46">
        <v>0</v>
      </c>
      <c r="GH161" s="46">
        <v>0</v>
      </c>
      <c r="GI161" s="46">
        <v>5000</v>
      </c>
      <c r="GJ161" s="46">
        <v>0</v>
      </c>
      <c r="GO161" s="46">
        <v>0</v>
      </c>
      <c r="GP161" s="46">
        <v>0</v>
      </c>
      <c r="GQ161" s="46">
        <v>0</v>
      </c>
      <c r="GR161" s="46">
        <v>0</v>
      </c>
      <c r="GS161" s="46">
        <v>34870</v>
      </c>
      <c r="GT161" s="46">
        <v>0</v>
      </c>
      <c r="GU161" s="46">
        <v>0</v>
      </c>
      <c r="GV161" s="46">
        <v>0</v>
      </c>
      <c r="GW161" s="46">
        <v>34870</v>
      </c>
      <c r="GX161" s="46">
        <v>0</v>
      </c>
      <c r="GY161" s="46">
        <v>0</v>
      </c>
      <c r="HA161" s="46">
        <v>21725</v>
      </c>
      <c r="HB161" s="46">
        <v>20000</v>
      </c>
      <c r="HC161" s="46">
        <v>41725</v>
      </c>
      <c r="HD161" s="46">
        <v>6855</v>
      </c>
      <c r="HE161" s="46">
        <v>6.9359190556492409</v>
      </c>
      <c r="HI161" s="46">
        <v>0</v>
      </c>
      <c r="HJ161" s="46">
        <v>0</v>
      </c>
      <c r="HK161" s="46">
        <v>0</v>
      </c>
      <c r="HL161" s="46">
        <v>0</v>
      </c>
      <c r="HM161" s="46">
        <v>29650</v>
      </c>
      <c r="HN161" s="46">
        <v>0</v>
      </c>
      <c r="HO161" s="46">
        <v>0</v>
      </c>
      <c r="HP161" s="46">
        <v>0</v>
      </c>
      <c r="HQ161" s="46">
        <v>29650</v>
      </c>
      <c r="HR161" s="46">
        <v>31250</v>
      </c>
      <c r="HS161" s="46">
        <v>38105</v>
      </c>
      <c r="HT161" s="46">
        <v>8455</v>
      </c>
      <c r="HU161" s="46">
        <v>11.79767441860465</v>
      </c>
      <c r="HY161" s="46">
        <v>0</v>
      </c>
      <c r="HZ161" s="46">
        <v>0</v>
      </c>
      <c r="IA161" s="46">
        <v>0</v>
      </c>
      <c r="IB161" s="46">
        <v>0</v>
      </c>
      <c r="IC161" s="46">
        <v>21500</v>
      </c>
      <c r="ID161" s="46">
        <v>0</v>
      </c>
      <c r="IE161" s="46">
        <v>0</v>
      </c>
      <c r="IF161" s="46">
        <v>0</v>
      </c>
      <c r="IG161" s="46">
        <v>21500</v>
      </c>
      <c r="IH161" s="46">
        <v>28750</v>
      </c>
      <c r="II161" s="46">
        <v>37205</v>
      </c>
      <c r="IJ161" s="46">
        <v>15705</v>
      </c>
      <c r="IK161" s="46">
        <v>21.913953488372091</v>
      </c>
      <c r="IO161" s="46">
        <v>0</v>
      </c>
      <c r="IP161" s="46">
        <v>0</v>
      </c>
      <c r="IQ161" s="46">
        <v>0</v>
      </c>
      <c r="IR161" s="46">
        <v>0</v>
      </c>
      <c r="IS161" s="46">
        <v>20000</v>
      </c>
      <c r="IT161" s="46">
        <v>0</v>
      </c>
      <c r="IU161" s="46">
        <v>0</v>
      </c>
      <c r="IV161" s="46">
        <v>0</v>
      </c>
      <c r="IW161" s="46">
        <v>20000</v>
      </c>
      <c r="IY161" s="46">
        <v>15705</v>
      </c>
      <c r="IZ161" s="46">
        <v>-4295</v>
      </c>
      <c r="JA161" s="46">
        <v>-6.4424999999999999</v>
      </c>
      <c r="JD161" s="46">
        <v>0</v>
      </c>
      <c r="JE161" s="46">
        <v>0</v>
      </c>
      <c r="JF161" s="46">
        <v>0</v>
      </c>
      <c r="JG161" s="46">
        <v>0</v>
      </c>
      <c r="JH161" s="46">
        <v>22000</v>
      </c>
      <c r="JI161" s="46" t="s">
        <v>1086</v>
      </c>
      <c r="JK161" s="46">
        <v>0</v>
      </c>
      <c r="JL161" s="46">
        <v>22000</v>
      </c>
      <c r="JN161" s="46">
        <v>-4295</v>
      </c>
      <c r="JO161" s="46">
        <v>-26295</v>
      </c>
      <c r="JP161" s="46">
        <v>-35.856818181818184</v>
      </c>
      <c r="JS161" s="46">
        <v>0</v>
      </c>
      <c r="JT161" s="46">
        <v>0</v>
      </c>
      <c r="JU161" s="46">
        <v>0</v>
      </c>
      <c r="JV161" s="46">
        <v>0</v>
      </c>
      <c r="JW161" s="46">
        <v>18000</v>
      </c>
      <c r="KA161" s="46">
        <v>18000</v>
      </c>
      <c r="KC161" s="46">
        <v>-26295</v>
      </c>
      <c r="KD161" s="46">
        <v>-44295</v>
      </c>
      <c r="KE161" s="46">
        <v>-73.825000000000003</v>
      </c>
      <c r="KH161" s="46">
        <v>0</v>
      </c>
      <c r="KI161" s="46">
        <v>0</v>
      </c>
      <c r="KJ161" s="46">
        <v>0</v>
      </c>
      <c r="KK161" s="46">
        <v>0</v>
      </c>
      <c r="KL161" s="46">
        <v>0</v>
      </c>
      <c r="KP161" s="46">
        <v>0</v>
      </c>
      <c r="KR161" s="46">
        <v>-44295</v>
      </c>
      <c r="KS161" s="46">
        <v>-44295</v>
      </c>
      <c r="KT161" s="46">
        <v>0</v>
      </c>
      <c r="KW161" s="46">
        <v>0</v>
      </c>
      <c r="KX161" s="46">
        <v>0</v>
      </c>
      <c r="KY161" s="46">
        <v>0</v>
      </c>
      <c r="KZ161" s="46">
        <v>0</v>
      </c>
      <c r="LA161" s="46">
        <v>0</v>
      </c>
      <c r="LE161" s="46">
        <v>0</v>
      </c>
      <c r="LG161" s="46">
        <v>-44295</v>
      </c>
      <c r="LH161" s="46">
        <v>-44295</v>
      </c>
      <c r="LI161" s="46">
        <v>0</v>
      </c>
      <c r="LL161" s="46">
        <v>34870</v>
      </c>
      <c r="LM161" s="46">
        <v>29650</v>
      </c>
      <c r="LN161" s="46">
        <v>21500</v>
      </c>
      <c r="LO161" s="46">
        <v>20000</v>
      </c>
      <c r="LP161" s="46">
        <v>22000</v>
      </c>
      <c r="LQ161" s="46">
        <v>18000</v>
      </c>
      <c r="LR161" s="46">
        <v>0</v>
      </c>
      <c r="LS161" s="46">
        <v>0</v>
      </c>
      <c r="LT161" s="46">
        <v>146020</v>
      </c>
      <c r="LV161" s="46" t="s">
        <v>344</v>
      </c>
    </row>
    <row r="162" spans="1:334">
      <c r="A162" s="74">
        <v>310002975</v>
      </c>
      <c r="B162" s="74" t="s">
        <v>419</v>
      </c>
      <c r="C162" s="46" t="s">
        <v>420</v>
      </c>
      <c r="D162" s="98">
        <v>0</v>
      </c>
      <c r="E162" s="98">
        <v>0</v>
      </c>
      <c r="F162" s="98"/>
      <c r="G162" s="98">
        <v>1100</v>
      </c>
      <c r="H162" s="98">
        <v>0</v>
      </c>
      <c r="I162" s="98">
        <v>0</v>
      </c>
      <c r="J162" s="98">
        <v>0</v>
      </c>
      <c r="K162" s="98">
        <v>1100</v>
      </c>
      <c r="L162" s="98">
        <v>0</v>
      </c>
      <c r="M162" s="98">
        <v>0</v>
      </c>
      <c r="N162" s="98">
        <v>0</v>
      </c>
      <c r="O162" s="98"/>
      <c r="P162" s="98"/>
      <c r="Q162" s="98">
        <v>0</v>
      </c>
      <c r="R162" s="98"/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/>
      <c r="AB162" s="98"/>
      <c r="AC162" s="98">
        <v>0</v>
      </c>
      <c r="AD162" s="98"/>
      <c r="AE162" s="98">
        <v>0</v>
      </c>
      <c r="AF162" s="98">
        <v>0</v>
      </c>
      <c r="AG162" s="98">
        <v>0</v>
      </c>
      <c r="AH162" s="98">
        <v>0</v>
      </c>
      <c r="AI162" s="98">
        <v>0</v>
      </c>
      <c r="AJ162" s="98">
        <v>0</v>
      </c>
      <c r="AK162" s="98">
        <v>0</v>
      </c>
      <c r="AL162" s="98">
        <v>0</v>
      </c>
      <c r="AM162" s="98"/>
      <c r="AN162" s="98"/>
      <c r="AO162" s="98">
        <v>0</v>
      </c>
      <c r="AP162" s="98"/>
      <c r="AQ162" s="98">
        <v>0</v>
      </c>
      <c r="AR162" s="98">
        <v>0</v>
      </c>
      <c r="AS162" s="98">
        <v>0</v>
      </c>
      <c r="AT162" s="98">
        <v>0</v>
      </c>
      <c r="AU162" s="98">
        <v>0</v>
      </c>
      <c r="AV162" s="98">
        <v>0</v>
      </c>
      <c r="AW162" s="98">
        <v>0</v>
      </c>
      <c r="AX162" s="98">
        <v>0</v>
      </c>
      <c r="AY162" s="98"/>
      <c r="AZ162" s="98"/>
      <c r="BA162" s="98">
        <v>0</v>
      </c>
      <c r="BB162" s="98"/>
      <c r="BC162" s="98">
        <v>1000</v>
      </c>
      <c r="BD162" s="98">
        <v>0</v>
      </c>
      <c r="BE162" s="98">
        <v>0</v>
      </c>
      <c r="BF162" s="98">
        <v>0</v>
      </c>
      <c r="BG162" s="98">
        <v>1000</v>
      </c>
      <c r="BH162" s="98">
        <v>0</v>
      </c>
      <c r="BI162" s="98">
        <v>0</v>
      </c>
      <c r="BJ162" s="98">
        <v>0</v>
      </c>
      <c r="BK162" s="98"/>
      <c r="BL162" s="98"/>
      <c r="BM162" s="46">
        <v>0</v>
      </c>
      <c r="BO162" s="98">
        <v>0</v>
      </c>
      <c r="BP162" s="98">
        <v>0</v>
      </c>
      <c r="BQ162" s="98">
        <v>0</v>
      </c>
      <c r="BR162" s="46">
        <v>0</v>
      </c>
      <c r="BS162" s="46">
        <v>0</v>
      </c>
      <c r="BT162" s="46">
        <v>0</v>
      </c>
      <c r="BU162" s="46">
        <v>0</v>
      </c>
      <c r="BV162" s="46">
        <v>0</v>
      </c>
      <c r="BY162" s="46">
        <v>0</v>
      </c>
      <c r="CA162" s="98">
        <v>0</v>
      </c>
      <c r="CB162" s="98">
        <v>0</v>
      </c>
      <c r="CC162" s="98">
        <v>0</v>
      </c>
      <c r="CD162" s="46">
        <v>0</v>
      </c>
      <c r="CE162" s="46">
        <v>0</v>
      </c>
      <c r="CF162" s="46">
        <v>0</v>
      </c>
      <c r="CG162" s="46">
        <v>0</v>
      </c>
      <c r="CH162" s="46">
        <v>0</v>
      </c>
      <c r="CK162" s="46">
        <v>0</v>
      </c>
      <c r="CM162" s="98">
        <v>0</v>
      </c>
      <c r="CN162" s="98">
        <v>0</v>
      </c>
      <c r="CO162" s="98">
        <v>0</v>
      </c>
      <c r="CP162" s="46">
        <v>0</v>
      </c>
      <c r="CQ162" s="46">
        <v>0</v>
      </c>
      <c r="CR162" s="46">
        <v>0</v>
      </c>
      <c r="CS162" s="46">
        <v>0</v>
      </c>
      <c r="CT162" s="46">
        <v>0</v>
      </c>
      <c r="CW162" s="46">
        <v>0</v>
      </c>
      <c r="CY162" s="98">
        <v>1000</v>
      </c>
      <c r="CZ162" s="98">
        <v>0</v>
      </c>
      <c r="DA162" s="98">
        <v>0</v>
      </c>
      <c r="DB162" s="46">
        <v>0</v>
      </c>
      <c r="DC162" s="46">
        <v>1000</v>
      </c>
      <c r="DD162" s="46">
        <v>0</v>
      </c>
      <c r="DE162" s="46">
        <v>0</v>
      </c>
      <c r="DF162" s="46">
        <v>0</v>
      </c>
      <c r="DI162" s="98">
        <v>0</v>
      </c>
      <c r="DJ162" s="98"/>
      <c r="DK162" s="98">
        <v>0</v>
      </c>
      <c r="DL162" s="46">
        <v>0</v>
      </c>
      <c r="DM162" s="46">
        <v>0</v>
      </c>
      <c r="DN162" s="46">
        <v>0</v>
      </c>
      <c r="DO162" s="46">
        <v>0</v>
      </c>
      <c r="DP162" s="46">
        <v>0</v>
      </c>
      <c r="DQ162" s="46">
        <v>0</v>
      </c>
      <c r="DR162" s="98">
        <v>0</v>
      </c>
      <c r="DS162" s="98"/>
      <c r="DU162" s="46">
        <v>0</v>
      </c>
      <c r="DW162" s="46">
        <v>0</v>
      </c>
      <c r="DX162" s="46">
        <v>0</v>
      </c>
      <c r="DY162" s="46">
        <v>0</v>
      </c>
      <c r="DZ162" s="46">
        <v>0</v>
      </c>
      <c r="EA162" s="46">
        <v>0</v>
      </c>
      <c r="EB162" s="46">
        <v>0</v>
      </c>
      <c r="EC162" s="46">
        <v>0</v>
      </c>
      <c r="ED162" s="46">
        <v>0</v>
      </c>
      <c r="EG162" s="46">
        <v>0</v>
      </c>
      <c r="EI162" s="46">
        <v>0</v>
      </c>
      <c r="EJ162" s="46">
        <v>0</v>
      </c>
      <c r="EK162" s="46">
        <v>0</v>
      </c>
      <c r="EL162" s="46">
        <v>0</v>
      </c>
      <c r="EM162" s="46">
        <v>0</v>
      </c>
      <c r="EN162" s="46">
        <v>0</v>
      </c>
      <c r="EO162" s="46">
        <v>0</v>
      </c>
      <c r="EP162" s="46">
        <v>0</v>
      </c>
      <c r="ES162" s="46">
        <v>0</v>
      </c>
      <c r="EU162" s="46">
        <v>255</v>
      </c>
      <c r="EV162" s="46">
        <v>0</v>
      </c>
      <c r="EW162" s="46">
        <v>0</v>
      </c>
      <c r="EX162" s="46">
        <v>0</v>
      </c>
      <c r="EY162" s="46">
        <v>255</v>
      </c>
      <c r="EZ162" s="46">
        <v>0</v>
      </c>
      <c r="FE162" s="46">
        <v>0</v>
      </c>
      <c r="FG162" s="46">
        <v>255</v>
      </c>
      <c r="FH162" s="46">
        <v>0</v>
      </c>
      <c r="FI162" s="98">
        <v>0</v>
      </c>
      <c r="FJ162" s="98">
        <v>0</v>
      </c>
      <c r="FK162" s="46">
        <v>255</v>
      </c>
      <c r="FL162" s="46">
        <v>0</v>
      </c>
      <c r="FQ162" s="46">
        <v>0</v>
      </c>
      <c r="FS162" s="46">
        <v>255</v>
      </c>
      <c r="FT162" s="46">
        <v>0</v>
      </c>
      <c r="FU162" s="46">
        <v>0</v>
      </c>
      <c r="FV162" s="46">
        <v>0</v>
      </c>
      <c r="FW162" s="46">
        <v>255</v>
      </c>
      <c r="FX162" s="46">
        <v>0</v>
      </c>
      <c r="GC162" s="46">
        <v>0</v>
      </c>
      <c r="GE162" s="46">
        <v>255</v>
      </c>
      <c r="GF162" s="46">
        <v>0</v>
      </c>
      <c r="GG162" s="46">
        <v>0</v>
      </c>
      <c r="GH162" s="46">
        <v>0</v>
      </c>
      <c r="GI162" s="46">
        <v>255</v>
      </c>
      <c r="GJ162" s="46">
        <v>0</v>
      </c>
      <c r="GO162" s="46">
        <v>0</v>
      </c>
      <c r="GP162" s="46">
        <v>0</v>
      </c>
      <c r="GQ162" s="46">
        <v>0</v>
      </c>
      <c r="GR162" s="46">
        <v>0</v>
      </c>
      <c r="GS162" s="46">
        <v>1100</v>
      </c>
      <c r="GT162" s="46">
        <v>0</v>
      </c>
      <c r="GU162" s="46">
        <v>0</v>
      </c>
      <c r="GV162" s="46">
        <v>0</v>
      </c>
      <c r="GW162" s="46">
        <v>1100</v>
      </c>
      <c r="GX162" s="46">
        <v>0</v>
      </c>
      <c r="GY162" s="46">
        <v>0</v>
      </c>
      <c r="HA162" s="46">
        <v>0</v>
      </c>
      <c r="HB162" s="46">
        <v>0</v>
      </c>
      <c r="HC162" s="46">
        <v>0</v>
      </c>
      <c r="HD162" s="46">
        <v>-1100</v>
      </c>
      <c r="HE162" s="46">
        <v>-33</v>
      </c>
      <c r="HI162" s="46">
        <v>0</v>
      </c>
      <c r="HJ162" s="46">
        <v>0</v>
      </c>
      <c r="HK162" s="46">
        <v>0</v>
      </c>
      <c r="HL162" s="46">
        <v>0</v>
      </c>
      <c r="HM162" s="46">
        <v>1000</v>
      </c>
      <c r="HN162" s="46">
        <v>0</v>
      </c>
      <c r="HO162" s="46">
        <v>0</v>
      </c>
      <c r="HP162" s="46">
        <v>0</v>
      </c>
      <c r="HQ162" s="46">
        <v>1000</v>
      </c>
      <c r="HR162" s="46">
        <v>0</v>
      </c>
      <c r="HS162" s="46">
        <v>-1100</v>
      </c>
      <c r="HT162" s="46">
        <v>-2100</v>
      </c>
      <c r="HU162" s="46">
        <v>-63</v>
      </c>
      <c r="HY162" s="46">
        <v>0</v>
      </c>
      <c r="HZ162" s="46">
        <v>0</v>
      </c>
      <c r="IA162" s="46">
        <v>0</v>
      </c>
      <c r="IB162" s="46">
        <v>0</v>
      </c>
      <c r="IC162" s="46">
        <v>1000</v>
      </c>
      <c r="ID162" s="46">
        <v>0</v>
      </c>
      <c r="IE162" s="46">
        <v>0</v>
      </c>
      <c r="IF162" s="46">
        <v>0</v>
      </c>
      <c r="IG162" s="46">
        <v>1000</v>
      </c>
      <c r="IH162" s="46">
        <v>0</v>
      </c>
      <c r="II162" s="46">
        <v>-2100</v>
      </c>
      <c r="IJ162" s="46">
        <v>-3100</v>
      </c>
      <c r="IK162" s="46">
        <v>-93</v>
      </c>
      <c r="IO162" s="46">
        <v>0</v>
      </c>
      <c r="IP162" s="46">
        <v>0</v>
      </c>
      <c r="IQ162" s="46">
        <v>0</v>
      </c>
      <c r="IR162" s="46">
        <v>0</v>
      </c>
      <c r="IS162" s="46">
        <v>1020</v>
      </c>
      <c r="IT162" s="46">
        <v>0</v>
      </c>
      <c r="IU162" s="46">
        <v>0</v>
      </c>
      <c r="IV162" s="46">
        <v>0</v>
      </c>
      <c r="IW162" s="46">
        <v>1020</v>
      </c>
      <c r="IY162" s="46">
        <v>-3100</v>
      </c>
      <c r="IZ162" s="46">
        <v>-4120</v>
      </c>
      <c r="JA162" s="46">
        <v>-121.17647058823529</v>
      </c>
      <c r="JD162" s="46">
        <v>0</v>
      </c>
      <c r="JE162" s="46">
        <v>0</v>
      </c>
      <c r="JF162" s="46">
        <v>0</v>
      </c>
      <c r="JG162" s="46">
        <v>0</v>
      </c>
      <c r="JH162" s="46">
        <v>1060</v>
      </c>
      <c r="JI162" s="46" t="s">
        <v>1086</v>
      </c>
      <c r="JK162" s="46">
        <v>0</v>
      </c>
      <c r="JL162" s="46">
        <v>1060</v>
      </c>
      <c r="JN162" s="46">
        <v>-4120</v>
      </c>
      <c r="JO162" s="46">
        <v>-5180</v>
      </c>
      <c r="JP162" s="46">
        <v>-146.60377358490564</v>
      </c>
      <c r="JS162" s="46">
        <v>0</v>
      </c>
      <c r="JT162" s="46">
        <v>0</v>
      </c>
      <c r="JU162" s="46">
        <v>0</v>
      </c>
      <c r="JV162" s="46">
        <v>0</v>
      </c>
      <c r="JW162" s="46">
        <v>1360</v>
      </c>
      <c r="KA162" s="46">
        <v>1360</v>
      </c>
      <c r="KC162" s="46">
        <v>-5180</v>
      </c>
      <c r="KD162" s="46">
        <v>-6540</v>
      </c>
      <c r="KE162" s="46">
        <v>-144.26470588235293</v>
      </c>
      <c r="KH162" s="46">
        <v>0</v>
      </c>
      <c r="KI162" s="46">
        <v>0</v>
      </c>
      <c r="KJ162" s="46">
        <v>0</v>
      </c>
      <c r="KK162" s="46">
        <v>0</v>
      </c>
      <c r="KL162" s="46">
        <v>0</v>
      </c>
      <c r="KP162" s="46">
        <v>0</v>
      </c>
      <c r="KR162" s="46">
        <v>-6540</v>
      </c>
      <c r="KS162" s="46">
        <v>-6540</v>
      </c>
      <c r="KT162" s="46">
        <v>0</v>
      </c>
      <c r="KW162" s="46">
        <v>0</v>
      </c>
      <c r="KX162" s="46">
        <v>0</v>
      </c>
      <c r="KY162" s="46">
        <v>0</v>
      </c>
      <c r="KZ162" s="46">
        <v>0</v>
      </c>
      <c r="LA162" s="46">
        <v>0</v>
      </c>
      <c r="LE162" s="46">
        <v>0</v>
      </c>
      <c r="LG162" s="46">
        <v>-6540</v>
      </c>
      <c r="LH162" s="46">
        <v>-6540</v>
      </c>
      <c r="LI162" s="46">
        <v>0</v>
      </c>
      <c r="LL162" s="46">
        <v>1100</v>
      </c>
      <c r="LM162" s="46">
        <v>1000</v>
      </c>
      <c r="LN162" s="46">
        <v>1000</v>
      </c>
      <c r="LO162" s="46">
        <v>1020</v>
      </c>
      <c r="LP162" s="46">
        <v>1060</v>
      </c>
      <c r="LQ162" s="46">
        <v>1360</v>
      </c>
      <c r="LR162" s="46">
        <v>0</v>
      </c>
      <c r="LS162" s="46">
        <v>0</v>
      </c>
      <c r="LT162" s="46">
        <v>6540</v>
      </c>
      <c r="LV162" s="46" t="s">
        <v>344</v>
      </c>
    </row>
    <row r="163" spans="1:334">
      <c r="A163" s="74" t="s">
        <v>1231</v>
      </c>
      <c r="B163" s="74" t="s">
        <v>1231</v>
      </c>
      <c r="C163" s="46" t="s">
        <v>1232</v>
      </c>
      <c r="D163" s="98">
        <v>0</v>
      </c>
      <c r="E163" s="98">
        <v>0</v>
      </c>
      <c r="F163" s="98"/>
      <c r="G163" s="98">
        <v>0</v>
      </c>
      <c r="H163" s="98">
        <v>0</v>
      </c>
      <c r="I163" s="98">
        <v>0</v>
      </c>
      <c r="J163" s="98">
        <v>0</v>
      </c>
      <c r="K163" s="98">
        <v>0</v>
      </c>
      <c r="L163" s="98">
        <v>0</v>
      </c>
      <c r="M163" s="98">
        <v>0</v>
      </c>
      <c r="N163" s="98">
        <v>0</v>
      </c>
      <c r="O163" s="98"/>
      <c r="P163" s="98"/>
      <c r="Q163" s="98">
        <v>0</v>
      </c>
      <c r="R163" s="98"/>
      <c r="S163" s="98">
        <v>0</v>
      </c>
      <c r="T163" s="98">
        <v>0</v>
      </c>
      <c r="U163" s="98">
        <v>0</v>
      </c>
      <c r="V163" s="98">
        <v>0</v>
      </c>
      <c r="W163" s="98">
        <v>0</v>
      </c>
      <c r="X163" s="98">
        <v>0</v>
      </c>
      <c r="Y163" s="98">
        <v>0</v>
      </c>
      <c r="Z163" s="98">
        <v>0</v>
      </c>
      <c r="AA163" s="98"/>
      <c r="AB163" s="98"/>
      <c r="AC163" s="98">
        <v>0</v>
      </c>
      <c r="AD163" s="98"/>
      <c r="AE163" s="98">
        <v>0</v>
      </c>
      <c r="AF163" s="98">
        <v>0</v>
      </c>
      <c r="AG163" s="98">
        <v>0</v>
      </c>
      <c r="AH163" s="98">
        <v>0</v>
      </c>
      <c r="AI163" s="98">
        <v>0</v>
      </c>
      <c r="AJ163" s="98">
        <v>0</v>
      </c>
      <c r="AK163" s="98">
        <v>0</v>
      </c>
      <c r="AL163" s="98">
        <v>0</v>
      </c>
      <c r="AM163" s="98"/>
      <c r="AN163" s="98"/>
      <c r="AO163" s="98">
        <v>0</v>
      </c>
      <c r="AP163" s="98"/>
      <c r="AQ163" s="98">
        <v>0</v>
      </c>
      <c r="AR163" s="98">
        <v>0</v>
      </c>
      <c r="AS163" s="98">
        <v>0</v>
      </c>
      <c r="AT163" s="98">
        <v>0</v>
      </c>
      <c r="AU163" s="98">
        <v>0</v>
      </c>
      <c r="AV163" s="98">
        <v>0</v>
      </c>
      <c r="AW163" s="98">
        <v>0</v>
      </c>
      <c r="AX163" s="98">
        <v>0</v>
      </c>
      <c r="AY163" s="98"/>
      <c r="AZ163" s="98"/>
      <c r="BA163" s="98">
        <v>0</v>
      </c>
      <c r="BB163" s="98"/>
      <c r="BC163" s="98">
        <v>0</v>
      </c>
      <c r="BD163" s="98">
        <v>0</v>
      </c>
      <c r="BE163" s="98">
        <v>0</v>
      </c>
      <c r="BF163" s="98">
        <v>0</v>
      </c>
      <c r="BG163" s="98">
        <v>0</v>
      </c>
      <c r="BH163" s="98">
        <v>0</v>
      </c>
      <c r="BI163" s="98">
        <v>0</v>
      </c>
      <c r="BJ163" s="98">
        <v>0</v>
      </c>
      <c r="BK163" s="98"/>
      <c r="BL163" s="98"/>
      <c r="BM163" s="46">
        <v>0</v>
      </c>
      <c r="BO163" s="98">
        <v>0</v>
      </c>
      <c r="BP163" s="98">
        <v>0</v>
      </c>
      <c r="BQ163" s="98">
        <v>0</v>
      </c>
      <c r="BR163" s="46">
        <v>0</v>
      </c>
      <c r="BS163" s="46">
        <v>0</v>
      </c>
      <c r="BT163" s="46">
        <v>0</v>
      </c>
      <c r="BU163" s="46">
        <v>0</v>
      </c>
      <c r="BV163" s="46">
        <v>0</v>
      </c>
      <c r="BY163" s="46">
        <v>0</v>
      </c>
      <c r="CA163" s="98">
        <v>0</v>
      </c>
      <c r="CB163" s="98">
        <v>0</v>
      </c>
      <c r="CC163" s="98">
        <v>0</v>
      </c>
      <c r="CD163" s="46">
        <v>0</v>
      </c>
      <c r="CE163" s="46">
        <v>0</v>
      </c>
      <c r="CF163" s="46">
        <v>0</v>
      </c>
      <c r="CG163" s="46">
        <v>0</v>
      </c>
      <c r="CH163" s="46">
        <v>0</v>
      </c>
      <c r="CK163" s="46">
        <v>0</v>
      </c>
      <c r="CM163" s="98">
        <v>0</v>
      </c>
      <c r="CN163" s="98">
        <v>0</v>
      </c>
      <c r="CO163" s="98">
        <v>0</v>
      </c>
      <c r="CP163" s="46">
        <v>0</v>
      </c>
      <c r="CQ163" s="46">
        <v>0</v>
      </c>
      <c r="CR163" s="46">
        <v>0</v>
      </c>
      <c r="CS163" s="46">
        <v>0</v>
      </c>
      <c r="CT163" s="46">
        <v>0</v>
      </c>
      <c r="CW163" s="46">
        <v>0</v>
      </c>
      <c r="CY163" s="98">
        <v>0</v>
      </c>
      <c r="CZ163" s="98">
        <v>0</v>
      </c>
      <c r="DA163" s="98">
        <v>0</v>
      </c>
      <c r="DB163" s="46">
        <v>0</v>
      </c>
      <c r="DC163" s="46">
        <v>0</v>
      </c>
      <c r="DD163" s="46">
        <v>0</v>
      </c>
      <c r="DE163" s="46">
        <v>0</v>
      </c>
      <c r="DF163" s="46">
        <v>0</v>
      </c>
      <c r="DI163" s="98">
        <v>0</v>
      </c>
      <c r="DJ163" s="98"/>
      <c r="DK163" s="98">
        <v>0</v>
      </c>
      <c r="DL163" s="46">
        <v>0</v>
      </c>
      <c r="DM163" s="46">
        <v>0</v>
      </c>
      <c r="DN163" s="46">
        <v>0</v>
      </c>
      <c r="DO163" s="46">
        <v>0</v>
      </c>
      <c r="DP163" s="46">
        <v>0</v>
      </c>
      <c r="DQ163" s="46">
        <v>0</v>
      </c>
      <c r="DR163" s="98">
        <v>0</v>
      </c>
      <c r="DS163" s="98"/>
      <c r="DU163" s="46">
        <v>0</v>
      </c>
      <c r="DW163" s="46">
        <v>0</v>
      </c>
      <c r="DX163" s="46">
        <v>0</v>
      </c>
      <c r="DY163" s="46">
        <v>0</v>
      </c>
      <c r="DZ163" s="46">
        <v>0</v>
      </c>
      <c r="EA163" s="46">
        <v>0</v>
      </c>
      <c r="EB163" s="46">
        <v>0</v>
      </c>
      <c r="EC163" s="46">
        <v>0</v>
      </c>
      <c r="ED163" s="46">
        <v>0</v>
      </c>
      <c r="EG163" s="46">
        <v>0</v>
      </c>
      <c r="EI163" s="46">
        <v>0</v>
      </c>
      <c r="EJ163" s="46">
        <v>0</v>
      </c>
      <c r="EK163" s="46">
        <v>0</v>
      </c>
      <c r="EL163" s="46">
        <v>0</v>
      </c>
      <c r="EM163" s="46">
        <v>0</v>
      </c>
      <c r="EN163" s="46">
        <v>0</v>
      </c>
      <c r="EO163" s="46">
        <v>0</v>
      </c>
      <c r="EP163" s="46">
        <v>0</v>
      </c>
      <c r="ES163" s="46">
        <v>0</v>
      </c>
      <c r="EU163" s="46">
        <v>0</v>
      </c>
      <c r="EV163" s="46">
        <v>0</v>
      </c>
      <c r="EW163" s="46">
        <v>0</v>
      </c>
      <c r="EX163" s="46">
        <v>0</v>
      </c>
      <c r="EY163" s="46">
        <v>0</v>
      </c>
      <c r="EZ163" s="46">
        <v>0</v>
      </c>
      <c r="FE163" s="46">
        <v>0</v>
      </c>
      <c r="FG163" s="46">
        <v>0</v>
      </c>
      <c r="FH163" s="46">
        <v>0</v>
      </c>
      <c r="FI163" s="98">
        <v>0</v>
      </c>
      <c r="FJ163" s="98">
        <v>0</v>
      </c>
      <c r="FK163" s="46">
        <v>0</v>
      </c>
      <c r="FL163" s="46">
        <v>0</v>
      </c>
      <c r="FQ163" s="46">
        <v>0</v>
      </c>
      <c r="FS163" s="46">
        <v>0</v>
      </c>
      <c r="FT163" s="46">
        <v>0</v>
      </c>
      <c r="FU163" s="46">
        <v>0</v>
      </c>
      <c r="FV163" s="46">
        <v>0</v>
      </c>
      <c r="FW163" s="46">
        <v>0</v>
      </c>
      <c r="FX163" s="46">
        <v>0</v>
      </c>
      <c r="GC163" s="46">
        <v>0</v>
      </c>
      <c r="GE163" s="46">
        <v>0</v>
      </c>
      <c r="GF163" s="46">
        <v>0</v>
      </c>
      <c r="GG163" s="46">
        <v>0</v>
      </c>
      <c r="GH163" s="46">
        <v>0</v>
      </c>
      <c r="GI163" s="46">
        <v>0</v>
      </c>
      <c r="GJ163" s="46">
        <v>0</v>
      </c>
      <c r="GO163" s="46">
        <v>0</v>
      </c>
      <c r="GP163" s="46">
        <v>0</v>
      </c>
      <c r="GQ163" s="46">
        <v>0</v>
      </c>
      <c r="GR163" s="46">
        <v>0</v>
      </c>
      <c r="GS163" s="46">
        <v>0</v>
      </c>
      <c r="GT163" s="46">
        <v>0</v>
      </c>
      <c r="GU163" s="46">
        <v>0</v>
      </c>
      <c r="GV163" s="46">
        <v>0</v>
      </c>
      <c r="GW163" s="46">
        <v>0</v>
      </c>
      <c r="GX163" s="46">
        <v>0</v>
      </c>
      <c r="GY163" s="46">
        <v>0</v>
      </c>
      <c r="HA163" s="46">
        <v>0</v>
      </c>
      <c r="HB163" s="46">
        <v>0</v>
      </c>
      <c r="HC163" s="46">
        <v>0</v>
      </c>
      <c r="HD163" s="46">
        <v>0</v>
      </c>
      <c r="HE163" s="46">
        <v>0</v>
      </c>
      <c r="HI163" s="46">
        <v>0</v>
      </c>
      <c r="HJ163" s="46">
        <v>0</v>
      </c>
      <c r="HK163" s="46">
        <v>0</v>
      </c>
      <c r="HL163" s="46">
        <v>0</v>
      </c>
      <c r="HM163" s="46">
        <v>0</v>
      </c>
      <c r="HN163" s="46">
        <v>0</v>
      </c>
      <c r="HO163" s="46">
        <v>0</v>
      </c>
      <c r="HP163" s="46">
        <v>0</v>
      </c>
      <c r="HQ163" s="46">
        <v>0</v>
      </c>
      <c r="HR163" s="46">
        <v>0</v>
      </c>
      <c r="HS163" s="46">
        <v>0</v>
      </c>
      <c r="HT163" s="46">
        <v>0</v>
      </c>
      <c r="HU163" s="46">
        <v>0</v>
      </c>
      <c r="HY163" s="46">
        <v>0</v>
      </c>
      <c r="HZ163" s="46">
        <v>0</v>
      </c>
      <c r="IA163" s="46">
        <v>0</v>
      </c>
      <c r="IB163" s="46">
        <v>0</v>
      </c>
      <c r="IC163" s="46">
        <v>0</v>
      </c>
      <c r="ID163" s="46">
        <v>0</v>
      </c>
      <c r="IE163" s="46">
        <v>0</v>
      </c>
      <c r="IF163" s="46">
        <v>0</v>
      </c>
      <c r="IG163" s="46">
        <v>0</v>
      </c>
      <c r="IH163" s="46">
        <v>0</v>
      </c>
      <c r="II163" s="46">
        <v>0</v>
      </c>
      <c r="IJ163" s="46">
        <v>0</v>
      </c>
      <c r="IK163" s="46">
        <v>0</v>
      </c>
      <c r="IO163" s="46">
        <v>0</v>
      </c>
      <c r="IP163" s="46">
        <v>0</v>
      </c>
      <c r="IQ163" s="46">
        <v>0</v>
      </c>
      <c r="IR163" s="46">
        <v>0</v>
      </c>
      <c r="IS163" s="46">
        <v>0</v>
      </c>
      <c r="IT163" s="46">
        <v>0</v>
      </c>
      <c r="IU163" s="46">
        <v>0</v>
      </c>
      <c r="IV163" s="46">
        <v>0</v>
      </c>
      <c r="IW163" s="46">
        <v>0</v>
      </c>
      <c r="IY163" s="46">
        <v>0</v>
      </c>
      <c r="IZ163" s="46">
        <v>0</v>
      </c>
      <c r="JA163" s="46">
        <v>0</v>
      </c>
      <c r="JD163" s="46">
        <v>0</v>
      </c>
      <c r="JE163" s="46">
        <v>0</v>
      </c>
      <c r="JF163" s="46">
        <v>0</v>
      </c>
      <c r="JG163" s="46">
        <v>0</v>
      </c>
      <c r="JH163" s="46">
        <v>0</v>
      </c>
      <c r="JI163" s="46" t="s">
        <v>1086</v>
      </c>
      <c r="JK163" s="46">
        <v>0</v>
      </c>
      <c r="JL163" s="46">
        <v>0</v>
      </c>
      <c r="JN163" s="46">
        <v>0</v>
      </c>
      <c r="JO163" s="46">
        <v>0</v>
      </c>
      <c r="JP163" s="46">
        <v>0</v>
      </c>
      <c r="JS163" s="46">
        <v>0</v>
      </c>
      <c r="JT163" s="46">
        <v>0</v>
      </c>
      <c r="JU163" s="46">
        <v>0</v>
      </c>
      <c r="JV163" s="46">
        <v>0</v>
      </c>
      <c r="JW163" s="46">
        <v>0</v>
      </c>
      <c r="KA163" s="46">
        <v>0</v>
      </c>
      <c r="KC163" s="46">
        <v>0</v>
      </c>
      <c r="KD163" s="46">
        <v>0</v>
      </c>
      <c r="KE163" s="46">
        <v>0</v>
      </c>
      <c r="KH163" s="46">
        <v>0</v>
      </c>
      <c r="KI163" s="46">
        <v>0</v>
      </c>
      <c r="KJ163" s="46">
        <v>0</v>
      </c>
      <c r="KK163" s="46">
        <v>0</v>
      </c>
      <c r="KL163" s="46">
        <v>0</v>
      </c>
      <c r="KP163" s="46">
        <v>0</v>
      </c>
      <c r="KR163" s="46">
        <v>0</v>
      </c>
      <c r="KS163" s="46">
        <v>0</v>
      </c>
      <c r="KT163" s="46">
        <v>0</v>
      </c>
      <c r="KW163" s="46">
        <v>0</v>
      </c>
      <c r="KX163" s="46">
        <v>0</v>
      </c>
      <c r="KY163" s="46">
        <v>0</v>
      </c>
      <c r="KZ163" s="46">
        <v>0</v>
      </c>
      <c r="LA163" s="46">
        <v>0</v>
      </c>
      <c r="LE163" s="46">
        <v>0</v>
      </c>
      <c r="LG163" s="46">
        <v>0</v>
      </c>
      <c r="LH163" s="46">
        <v>0</v>
      </c>
      <c r="LI163" s="46">
        <v>0</v>
      </c>
      <c r="LL163" s="46">
        <v>0</v>
      </c>
      <c r="LM163" s="46">
        <v>0</v>
      </c>
      <c r="LN163" s="46">
        <v>0</v>
      </c>
      <c r="LO163" s="46">
        <v>0</v>
      </c>
      <c r="LP163" s="46">
        <v>0</v>
      </c>
      <c r="LQ163" s="46">
        <v>0</v>
      </c>
      <c r="LR163" s="46">
        <v>0</v>
      </c>
      <c r="LS163" s="46">
        <v>0</v>
      </c>
      <c r="LT163" s="46">
        <v>0</v>
      </c>
      <c r="LV163" s="46" t="s">
        <v>344</v>
      </c>
    </row>
    <row r="164" spans="1:334">
      <c r="A164" s="74">
        <v>310002736</v>
      </c>
      <c r="B164" s="74" t="s">
        <v>421</v>
      </c>
      <c r="C164" s="46" t="s">
        <v>422</v>
      </c>
      <c r="D164" s="98">
        <v>0</v>
      </c>
      <c r="E164" s="98">
        <v>0</v>
      </c>
      <c r="F164" s="98"/>
      <c r="G164" s="98">
        <v>443</v>
      </c>
      <c r="H164" s="98">
        <v>0</v>
      </c>
      <c r="I164" s="98">
        <v>0</v>
      </c>
      <c r="J164" s="98">
        <v>0</v>
      </c>
      <c r="K164" s="98">
        <v>0</v>
      </c>
      <c r="L164" s="98">
        <v>443</v>
      </c>
      <c r="M164" s="98">
        <v>0</v>
      </c>
      <c r="N164" s="98">
        <v>0</v>
      </c>
      <c r="O164" s="98"/>
      <c r="P164" s="98"/>
      <c r="Q164" s="98">
        <v>0</v>
      </c>
      <c r="R164" s="98"/>
      <c r="S164" s="98">
        <v>0</v>
      </c>
      <c r="T164" s="98">
        <v>0</v>
      </c>
      <c r="U164" s="98">
        <v>0</v>
      </c>
      <c r="V164" s="98">
        <v>0</v>
      </c>
      <c r="W164" s="98">
        <v>0</v>
      </c>
      <c r="X164" s="98">
        <v>0</v>
      </c>
      <c r="Y164" s="98">
        <v>0</v>
      </c>
      <c r="Z164" s="98">
        <v>0</v>
      </c>
      <c r="AA164" s="98"/>
      <c r="AB164" s="98"/>
      <c r="AC164" s="98">
        <v>0</v>
      </c>
      <c r="AD164" s="98"/>
      <c r="AE164" s="98">
        <v>0</v>
      </c>
      <c r="AF164" s="98">
        <v>0</v>
      </c>
      <c r="AG164" s="98">
        <v>0</v>
      </c>
      <c r="AH164" s="98">
        <v>0</v>
      </c>
      <c r="AI164" s="98">
        <v>0</v>
      </c>
      <c r="AJ164" s="98">
        <v>0</v>
      </c>
      <c r="AK164" s="98">
        <v>0</v>
      </c>
      <c r="AL164" s="98">
        <v>0</v>
      </c>
      <c r="AM164" s="98"/>
      <c r="AN164" s="98"/>
      <c r="AO164" s="98">
        <v>0</v>
      </c>
      <c r="AP164" s="98"/>
      <c r="AQ164" s="98">
        <v>0</v>
      </c>
      <c r="AR164" s="98">
        <v>0</v>
      </c>
      <c r="AS164" s="98">
        <v>0</v>
      </c>
      <c r="AT164" s="98">
        <v>0</v>
      </c>
      <c r="AU164" s="98">
        <v>0</v>
      </c>
      <c r="AV164" s="98">
        <v>0</v>
      </c>
      <c r="AW164" s="98">
        <v>0</v>
      </c>
      <c r="AX164" s="98">
        <v>0</v>
      </c>
      <c r="AY164" s="98"/>
      <c r="AZ164" s="98"/>
      <c r="BA164" s="98">
        <v>0</v>
      </c>
      <c r="BB164" s="98"/>
      <c r="BC164" s="98">
        <v>0</v>
      </c>
      <c r="BD164" s="98">
        <v>0</v>
      </c>
      <c r="BE164" s="98">
        <v>0</v>
      </c>
      <c r="BF164" s="98">
        <v>0</v>
      </c>
      <c r="BG164" s="98">
        <v>0</v>
      </c>
      <c r="BH164" s="98">
        <v>0</v>
      </c>
      <c r="BI164" s="98">
        <v>0</v>
      </c>
      <c r="BJ164" s="98">
        <v>0</v>
      </c>
      <c r="BK164" s="98"/>
      <c r="BL164" s="98"/>
      <c r="BM164" s="46">
        <v>0</v>
      </c>
      <c r="BO164" s="98">
        <v>0</v>
      </c>
      <c r="BP164" s="98">
        <v>0</v>
      </c>
      <c r="BQ164" s="98">
        <v>0</v>
      </c>
      <c r="BR164" s="46">
        <v>0</v>
      </c>
      <c r="BS164" s="46">
        <v>0</v>
      </c>
      <c r="BT164" s="46">
        <v>0</v>
      </c>
      <c r="BU164" s="46">
        <v>0</v>
      </c>
      <c r="BV164" s="46">
        <v>0</v>
      </c>
      <c r="BY164" s="46">
        <v>0</v>
      </c>
      <c r="CA164" s="98">
        <v>0</v>
      </c>
      <c r="CB164" s="98">
        <v>0</v>
      </c>
      <c r="CC164" s="98">
        <v>0</v>
      </c>
      <c r="CD164" s="46">
        <v>0</v>
      </c>
      <c r="CE164" s="46">
        <v>0</v>
      </c>
      <c r="CF164" s="46">
        <v>0</v>
      </c>
      <c r="CG164" s="46">
        <v>0</v>
      </c>
      <c r="CH164" s="46">
        <v>0</v>
      </c>
      <c r="CK164" s="46">
        <v>0</v>
      </c>
      <c r="CM164" s="98">
        <v>0</v>
      </c>
      <c r="CN164" s="98">
        <v>0</v>
      </c>
      <c r="CO164" s="98">
        <v>0</v>
      </c>
      <c r="CP164" s="46">
        <v>0</v>
      </c>
      <c r="CQ164" s="46">
        <v>0</v>
      </c>
      <c r="CR164" s="46">
        <v>0</v>
      </c>
      <c r="CS164" s="46">
        <v>0</v>
      </c>
      <c r="CT164" s="46">
        <v>0</v>
      </c>
      <c r="CW164" s="46">
        <v>0</v>
      </c>
      <c r="CY164" s="98">
        <v>0</v>
      </c>
      <c r="CZ164" s="98">
        <v>0</v>
      </c>
      <c r="DA164" s="98">
        <v>0</v>
      </c>
      <c r="DB164" s="46">
        <v>0</v>
      </c>
      <c r="DC164" s="46">
        <v>0</v>
      </c>
      <c r="DD164" s="46">
        <v>0</v>
      </c>
      <c r="DE164" s="46">
        <v>0</v>
      </c>
      <c r="DF164" s="46">
        <v>0</v>
      </c>
      <c r="DI164" s="98">
        <v>0</v>
      </c>
      <c r="DJ164" s="98"/>
      <c r="DK164" s="98">
        <v>0</v>
      </c>
      <c r="DL164" s="46">
        <v>0</v>
      </c>
      <c r="DM164" s="46">
        <v>0</v>
      </c>
      <c r="DN164" s="46">
        <v>0</v>
      </c>
      <c r="DO164" s="46">
        <v>0</v>
      </c>
      <c r="DP164" s="46">
        <v>0</v>
      </c>
      <c r="DQ164" s="46">
        <v>0</v>
      </c>
      <c r="DR164" s="98">
        <v>0</v>
      </c>
      <c r="DS164" s="98"/>
      <c r="DU164" s="46">
        <v>0</v>
      </c>
      <c r="DW164" s="46">
        <v>0</v>
      </c>
      <c r="DX164" s="46">
        <v>0</v>
      </c>
      <c r="DY164" s="46">
        <v>0</v>
      </c>
      <c r="DZ164" s="46">
        <v>0</v>
      </c>
      <c r="EA164" s="46">
        <v>0</v>
      </c>
      <c r="EB164" s="46">
        <v>0</v>
      </c>
      <c r="EC164" s="46">
        <v>0</v>
      </c>
      <c r="ED164" s="46">
        <v>0</v>
      </c>
      <c r="EG164" s="46">
        <v>0</v>
      </c>
      <c r="EI164" s="46">
        <v>0</v>
      </c>
      <c r="EJ164" s="46">
        <v>0</v>
      </c>
      <c r="EK164" s="46">
        <v>0</v>
      </c>
      <c r="EL164" s="46">
        <v>0</v>
      </c>
      <c r="EM164" s="46">
        <v>0</v>
      </c>
      <c r="EN164" s="46">
        <v>0</v>
      </c>
      <c r="EO164" s="46">
        <v>0</v>
      </c>
      <c r="EP164" s="46">
        <v>0</v>
      </c>
      <c r="ES164" s="46">
        <v>0</v>
      </c>
      <c r="EU164" s="46">
        <v>159.5</v>
      </c>
      <c r="EV164" s="46">
        <v>0</v>
      </c>
      <c r="EW164" s="46">
        <v>0</v>
      </c>
      <c r="EX164" s="46">
        <v>0</v>
      </c>
      <c r="EY164" s="46">
        <v>159.5</v>
      </c>
      <c r="EZ164" s="46">
        <v>0</v>
      </c>
      <c r="FE164" s="46">
        <v>0</v>
      </c>
      <c r="FG164" s="46">
        <v>159.5</v>
      </c>
      <c r="FH164" s="46">
        <v>0</v>
      </c>
      <c r="FI164" s="98">
        <v>0</v>
      </c>
      <c r="FJ164" s="98">
        <v>0</v>
      </c>
      <c r="FK164" s="46">
        <v>159.5</v>
      </c>
      <c r="FL164" s="46">
        <v>0</v>
      </c>
      <c r="FQ164" s="46">
        <v>0</v>
      </c>
      <c r="FS164" s="46">
        <v>159.5</v>
      </c>
      <c r="FT164" s="46">
        <v>0</v>
      </c>
      <c r="FU164" s="46">
        <v>0</v>
      </c>
      <c r="FV164" s="46">
        <v>0</v>
      </c>
      <c r="FW164" s="46">
        <v>159.5</v>
      </c>
      <c r="FX164" s="46">
        <v>0</v>
      </c>
      <c r="GC164" s="46">
        <v>0</v>
      </c>
      <c r="GE164" s="46">
        <v>159.5</v>
      </c>
      <c r="GF164" s="46">
        <v>0</v>
      </c>
      <c r="GG164" s="46">
        <v>0</v>
      </c>
      <c r="GH164" s="46">
        <v>0</v>
      </c>
      <c r="GI164" s="46">
        <v>159.5</v>
      </c>
      <c r="GJ164" s="46">
        <v>0</v>
      </c>
      <c r="GO164" s="46">
        <v>0</v>
      </c>
      <c r="GP164" s="46">
        <v>0</v>
      </c>
      <c r="GQ164" s="46">
        <v>0</v>
      </c>
      <c r="GR164" s="46">
        <v>0</v>
      </c>
      <c r="GS164" s="46">
        <v>0</v>
      </c>
      <c r="GT164" s="46">
        <v>443</v>
      </c>
      <c r="GU164" s="46">
        <v>0</v>
      </c>
      <c r="GV164" s="46">
        <v>0</v>
      </c>
      <c r="GW164" s="46">
        <v>443</v>
      </c>
      <c r="GX164" s="46">
        <v>0</v>
      </c>
      <c r="GY164" s="46">
        <v>0</v>
      </c>
      <c r="HA164" s="46">
        <v>0</v>
      </c>
      <c r="HB164" s="46">
        <v>0</v>
      </c>
      <c r="HC164" s="46">
        <v>0</v>
      </c>
      <c r="HD164" s="46">
        <v>-443</v>
      </c>
      <c r="HE164" s="46">
        <v>0</v>
      </c>
      <c r="HI164" s="46">
        <v>0</v>
      </c>
      <c r="HJ164" s="46">
        <v>0</v>
      </c>
      <c r="HK164" s="46">
        <v>0</v>
      </c>
      <c r="HL164" s="46">
        <v>0</v>
      </c>
      <c r="HM164" s="46">
        <v>0</v>
      </c>
      <c r="HN164" s="46">
        <v>0</v>
      </c>
      <c r="HO164" s="46">
        <v>0</v>
      </c>
      <c r="HP164" s="46">
        <v>0</v>
      </c>
      <c r="HQ164" s="46">
        <v>0</v>
      </c>
      <c r="HR164" s="46">
        <v>0</v>
      </c>
      <c r="HS164" s="46">
        <v>-443</v>
      </c>
      <c r="HT164" s="46">
        <v>-443</v>
      </c>
      <c r="HU164" s="46">
        <v>0</v>
      </c>
      <c r="HY164" s="46">
        <v>0</v>
      </c>
      <c r="HZ164" s="46">
        <v>0</v>
      </c>
      <c r="IA164" s="46">
        <v>0</v>
      </c>
      <c r="IB164" s="46">
        <v>0</v>
      </c>
      <c r="IC164" s="46">
        <v>0</v>
      </c>
      <c r="ID164" s="46">
        <v>0</v>
      </c>
      <c r="IE164" s="46">
        <v>0</v>
      </c>
      <c r="IF164" s="46">
        <v>0</v>
      </c>
      <c r="IG164" s="46">
        <v>0</v>
      </c>
      <c r="IH164" s="46">
        <v>0</v>
      </c>
      <c r="II164" s="46">
        <v>-443</v>
      </c>
      <c r="IJ164" s="46">
        <v>-443</v>
      </c>
      <c r="IK164" s="46">
        <v>0</v>
      </c>
      <c r="IO164" s="46">
        <v>0</v>
      </c>
      <c r="IP164" s="46">
        <v>0</v>
      </c>
      <c r="IQ164" s="46">
        <v>0</v>
      </c>
      <c r="IR164" s="46">
        <v>0</v>
      </c>
      <c r="IS164" s="46">
        <v>638</v>
      </c>
      <c r="IT164" s="46">
        <v>0</v>
      </c>
      <c r="IU164" s="46">
        <v>0</v>
      </c>
      <c r="IV164" s="46">
        <v>0</v>
      </c>
      <c r="IW164" s="46">
        <v>638</v>
      </c>
      <c r="IY164" s="46">
        <v>-443</v>
      </c>
      <c r="IZ164" s="46">
        <v>-1081</v>
      </c>
      <c r="JA164" s="46">
        <v>-50.830721003134791</v>
      </c>
      <c r="JD164" s="46">
        <v>0</v>
      </c>
      <c r="JE164" s="46">
        <v>0</v>
      </c>
      <c r="JF164" s="46">
        <v>0</v>
      </c>
      <c r="JG164" s="46">
        <v>0</v>
      </c>
      <c r="JH164" s="46">
        <v>0</v>
      </c>
      <c r="JI164" s="46" t="s">
        <v>1086</v>
      </c>
      <c r="JK164" s="46">
        <v>0</v>
      </c>
      <c r="JL164" s="46">
        <v>0</v>
      </c>
      <c r="JN164" s="46">
        <v>-1081</v>
      </c>
      <c r="JO164" s="46">
        <v>-1081</v>
      </c>
      <c r="JP164" s="46">
        <v>0</v>
      </c>
      <c r="JS164" s="46">
        <v>0</v>
      </c>
      <c r="JT164" s="46">
        <v>0</v>
      </c>
      <c r="JU164" s="46">
        <v>0</v>
      </c>
      <c r="JV164" s="46">
        <v>0</v>
      </c>
      <c r="JW164" s="46">
        <v>200</v>
      </c>
      <c r="KA164" s="46">
        <v>200</v>
      </c>
      <c r="KC164" s="46">
        <v>-1081</v>
      </c>
      <c r="KD164" s="46">
        <v>-1281</v>
      </c>
      <c r="KE164" s="46">
        <v>-192.15</v>
      </c>
      <c r="KH164" s="46">
        <v>0</v>
      </c>
      <c r="KI164" s="46">
        <v>0</v>
      </c>
      <c r="KJ164" s="46">
        <v>0</v>
      </c>
      <c r="KK164" s="46">
        <v>0</v>
      </c>
      <c r="KL164" s="46">
        <v>0</v>
      </c>
      <c r="KP164" s="46">
        <v>0</v>
      </c>
      <c r="KR164" s="46">
        <v>-1281</v>
      </c>
      <c r="KS164" s="46">
        <v>-1281</v>
      </c>
      <c r="KT164" s="46">
        <v>0</v>
      </c>
      <c r="KW164" s="46">
        <v>0</v>
      </c>
      <c r="KX164" s="46">
        <v>0</v>
      </c>
      <c r="KY164" s="46">
        <v>0</v>
      </c>
      <c r="KZ164" s="46">
        <v>0</v>
      </c>
      <c r="LA164" s="46">
        <v>0</v>
      </c>
      <c r="LE164" s="46">
        <v>0</v>
      </c>
      <c r="LG164" s="46">
        <v>-1281</v>
      </c>
      <c r="LH164" s="46">
        <v>-1281</v>
      </c>
      <c r="LI164" s="46">
        <v>0</v>
      </c>
      <c r="LL164" s="46">
        <v>443</v>
      </c>
      <c r="LM164" s="46">
        <v>0</v>
      </c>
      <c r="LN164" s="46">
        <v>0</v>
      </c>
      <c r="LO164" s="46">
        <v>638</v>
      </c>
      <c r="LP164" s="46">
        <v>0</v>
      </c>
      <c r="LQ164" s="46">
        <v>200</v>
      </c>
      <c r="LR164" s="46">
        <v>0</v>
      </c>
      <c r="LS164" s="46">
        <v>0</v>
      </c>
      <c r="LT164" s="46">
        <v>1281</v>
      </c>
      <c r="LV164" s="46" t="s">
        <v>344</v>
      </c>
    </row>
    <row r="165" spans="1:334">
      <c r="A165" s="74">
        <v>310002552</v>
      </c>
      <c r="B165" s="74" t="s">
        <v>423</v>
      </c>
      <c r="C165" s="46" t="s">
        <v>424</v>
      </c>
      <c r="D165" s="98">
        <v>110</v>
      </c>
      <c r="E165" s="98">
        <v>0</v>
      </c>
      <c r="F165" s="98"/>
      <c r="G165" s="98">
        <v>269</v>
      </c>
      <c r="H165" s="98">
        <v>0</v>
      </c>
      <c r="I165" s="98">
        <v>0</v>
      </c>
      <c r="J165" s="98">
        <v>0</v>
      </c>
      <c r="K165" s="98">
        <v>269</v>
      </c>
      <c r="L165" s="98">
        <v>0</v>
      </c>
      <c r="M165" s="98">
        <v>0</v>
      </c>
      <c r="N165" s="98">
        <v>0</v>
      </c>
      <c r="O165" s="98"/>
      <c r="P165" s="98"/>
      <c r="Q165" s="98">
        <v>0</v>
      </c>
      <c r="R165" s="98"/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/>
      <c r="AB165" s="98"/>
      <c r="AC165" s="98">
        <v>272</v>
      </c>
      <c r="AD165" s="98"/>
      <c r="AE165" s="98">
        <v>0</v>
      </c>
      <c r="AF165" s="98">
        <v>0</v>
      </c>
      <c r="AG165" s="98">
        <v>0</v>
      </c>
      <c r="AH165" s="98">
        <v>0</v>
      </c>
      <c r="AI165" s="98">
        <v>0</v>
      </c>
      <c r="AJ165" s="98">
        <v>0</v>
      </c>
      <c r="AK165" s="98">
        <v>0</v>
      </c>
      <c r="AL165" s="98">
        <v>0</v>
      </c>
      <c r="AM165" s="98"/>
      <c r="AN165" s="98"/>
      <c r="AO165" s="98">
        <v>0</v>
      </c>
      <c r="AP165" s="98"/>
      <c r="AQ165" s="98">
        <v>0</v>
      </c>
      <c r="AR165" s="98">
        <v>0</v>
      </c>
      <c r="AS165" s="98">
        <v>0</v>
      </c>
      <c r="AT165" s="98">
        <v>0</v>
      </c>
      <c r="AU165" s="98">
        <v>0</v>
      </c>
      <c r="AV165" s="98">
        <v>0</v>
      </c>
      <c r="AW165" s="98">
        <v>0</v>
      </c>
      <c r="AX165" s="98">
        <v>0</v>
      </c>
      <c r="AY165" s="98"/>
      <c r="AZ165" s="98"/>
      <c r="BA165" s="98">
        <v>0</v>
      </c>
      <c r="BB165" s="98"/>
      <c r="BC165" s="98">
        <v>0</v>
      </c>
      <c r="BD165" s="98">
        <v>0</v>
      </c>
      <c r="BE165" s="98">
        <v>0</v>
      </c>
      <c r="BF165" s="98">
        <v>0</v>
      </c>
      <c r="BG165" s="98">
        <v>0</v>
      </c>
      <c r="BH165" s="98">
        <v>0</v>
      </c>
      <c r="BI165" s="98">
        <v>0</v>
      </c>
      <c r="BJ165" s="98">
        <v>0</v>
      </c>
      <c r="BK165" s="98"/>
      <c r="BL165" s="98"/>
      <c r="BM165" s="46">
        <v>0</v>
      </c>
      <c r="BO165" s="98">
        <v>0</v>
      </c>
      <c r="BP165" s="98">
        <v>0</v>
      </c>
      <c r="BQ165" s="98">
        <v>0</v>
      </c>
      <c r="BR165" s="46">
        <v>0</v>
      </c>
      <c r="BS165" s="46">
        <v>0</v>
      </c>
      <c r="BT165" s="46">
        <v>0</v>
      </c>
      <c r="BU165" s="46">
        <v>0</v>
      </c>
      <c r="BV165" s="46">
        <v>0</v>
      </c>
      <c r="BY165" s="46">
        <v>0</v>
      </c>
      <c r="CA165" s="98">
        <v>0</v>
      </c>
      <c r="CB165" s="98">
        <v>0</v>
      </c>
      <c r="CC165" s="98">
        <v>0</v>
      </c>
      <c r="CD165" s="46">
        <v>0</v>
      </c>
      <c r="CE165" s="46">
        <v>0</v>
      </c>
      <c r="CF165" s="46">
        <v>0</v>
      </c>
      <c r="CG165" s="46">
        <v>0</v>
      </c>
      <c r="CH165" s="46">
        <v>0</v>
      </c>
      <c r="CK165" s="46">
        <v>0</v>
      </c>
      <c r="CM165" s="98">
        <v>0</v>
      </c>
      <c r="CN165" s="98">
        <v>0</v>
      </c>
      <c r="CO165" s="98">
        <v>0</v>
      </c>
      <c r="CP165" s="46">
        <v>0</v>
      </c>
      <c r="CQ165" s="46">
        <v>0</v>
      </c>
      <c r="CR165" s="46">
        <v>0</v>
      </c>
      <c r="CS165" s="46">
        <v>0</v>
      </c>
      <c r="CT165" s="46">
        <v>0</v>
      </c>
      <c r="CW165" s="46">
        <v>0</v>
      </c>
      <c r="CY165" s="98">
        <v>0</v>
      </c>
      <c r="CZ165" s="98">
        <v>0</v>
      </c>
      <c r="DA165" s="98">
        <v>0</v>
      </c>
      <c r="DB165" s="46">
        <v>0</v>
      </c>
      <c r="DC165" s="46">
        <v>0</v>
      </c>
      <c r="DD165" s="46">
        <v>0</v>
      </c>
      <c r="DE165" s="46">
        <v>0</v>
      </c>
      <c r="DF165" s="46">
        <v>0</v>
      </c>
      <c r="DI165" s="98">
        <v>0</v>
      </c>
      <c r="DJ165" s="98"/>
      <c r="DK165" s="98">
        <v>0</v>
      </c>
      <c r="DL165" s="46">
        <v>0</v>
      </c>
      <c r="DM165" s="46">
        <v>0</v>
      </c>
      <c r="DN165" s="46">
        <v>0</v>
      </c>
      <c r="DO165" s="46">
        <v>0</v>
      </c>
      <c r="DP165" s="46">
        <v>0</v>
      </c>
      <c r="DQ165" s="46">
        <v>0</v>
      </c>
      <c r="DR165" s="98">
        <v>0</v>
      </c>
      <c r="DS165" s="98"/>
      <c r="DU165" s="46">
        <v>0</v>
      </c>
      <c r="DW165" s="46">
        <v>0</v>
      </c>
      <c r="DX165" s="46">
        <v>0</v>
      </c>
      <c r="DY165" s="46">
        <v>0</v>
      </c>
      <c r="DZ165" s="46">
        <v>0</v>
      </c>
      <c r="EA165" s="46">
        <v>0</v>
      </c>
      <c r="EB165" s="46">
        <v>0</v>
      </c>
      <c r="EC165" s="46">
        <v>0</v>
      </c>
      <c r="ED165" s="46">
        <v>0</v>
      </c>
      <c r="EG165" s="46">
        <v>0</v>
      </c>
      <c r="EI165" s="46">
        <v>0</v>
      </c>
      <c r="EJ165" s="46">
        <v>0</v>
      </c>
      <c r="EK165" s="46">
        <v>0</v>
      </c>
      <c r="EL165" s="46">
        <v>0</v>
      </c>
      <c r="EM165" s="46">
        <v>0</v>
      </c>
      <c r="EN165" s="46">
        <v>0</v>
      </c>
      <c r="EO165" s="46">
        <v>0</v>
      </c>
      <c r="EP165" s="46">
        <v>0</v>
      </c>
      <c r="ES165" s="46">
        <v>0</v>
      </c>
      <c r="EU165" s="46">
        <v>142.75</v>
      </c>
      <c r="EV165" s="46">
        <v>0</v>
      </c>
      <c r="EW165" s="46">
        <v>0</v>
      </c>
      <c r="EX165" s="46">
        <v>0</v>
      </c>
      <c r="EY165" s="46">
        <v>142.75</v>
      </c>
      <c r="EZ165" s="46">
        <v>0</v>
      </c>
      <c r="FE165" s="46">
        <v>0</v>
      </c>
      <c r="FG165" s="46">
        <v>142.75</v>
      </c>
      <c r="FH165" s="46">
        <v>0</v>
      </c>
      <c r="FI165" s="98">
        <v>0</v>
      </c>
      <c r="FJ165" s="98">
        <v>0</v>
      </c>
      <c r="FK165" s="46">
        <v>142.75</v>
      </c>
      <c r="FL165" s="46">
        <v>0</v>
      </c>
      <c r="FQ165" s="46">
        <v>0</v>
      </c>
      <c r="FS165" s="46">
        <v>142.75</v>
      </c>
      <c r="FT165" s="46">
        <v>0</v>
      </c>
      <c r="FU165" s="46">
        <v>0</v>
      </c>
      <c r="FV165" s="46">
        <v>0</v>
      </c>
      <c r="FW165" s="46">
        <v>142.75</v>
      </c>
      <c r="FX165" s="46">
        <v>0</v>
      </c>
      <c r="GC165" s="46">
        <v>0</v>
      </c>
      <c r="GE165" s="46">
        <v>142.75</v>
      </c>
      <c r="GF165" s="46">
        <v>0</v>
      </c>
      <c r="GG165" s="46">
        <v>0</v>
      </c>
      <c r="GH165" s="46">
        <v>0</v>
      </c>
      <c r="GI165" s="46">
        <v>142.75</v>
      </c>
      <c r="GJ165" s="46">
        <v>0</v>
      </c>
      <c r="GO165" s="46">
        <v>0</v>
      </c>
      <c r="GP165" s="46">
        <v>0</v>
      </c>
      <c r="GQ165" s="46">
        <v>0</v>
      </c>
      <c r="GR165" s="46">
        <v>0</v>
      </c>
      <c r="GS165" s="46">
        <v>269</v>
      </c>
      <c r="GT165" s="46">
        <v>0</v>
      </c>
      <c r="GU165" s="46">
        <v>0</v>
      </c>
      <c r="GV165" s="46">
        <v>0</v>
      </c>
      <c r="GW165" s="46">
        <v>269</v>
      </c>
      <c r="GX165" s="46">
        <v>0</v>
      </c>
      <c r="GY165" s="46">
        <v>0</v>
      </c>
      <c r="HA165" s="46">
        <v>110</v>
      </c>
      <c r="HB165" s="46">
        <v>272</v>
      </c>
      <c r="HC165" s="46">
        <v>382</v>
      </c>
      <c r="HD165" s="46">
        <v>113</v>
      </c>
      <c r="HE165" s="46">
        <v>0</v>
      </c>
      <c r="HI165" s="46">
        <v>0</v>
      </c>
      <c r="HJ165" s="46">
        <v>0</v>
      </c>
      <c r="HK165" s="46">
        <v>0</v>
      </c>
      <c r="HL165" s="46">
        <v>0</v>
      </c>
      <c r="HM165" s="46">
        <v>0</v>
      </c>
      <c r="HN165" s="46">
        <v>0</v>
      </c>
      <c r="HO165" s="46">
        <v>0</v>
      </c>
      <c r="HP165" s="46">
        <v>0</v>
      </c>
      <c r="HQ165" s="46">
        <v>0</v>
      </c>
      <c r="HR165" s="46">
        <v>0</v>
      </c>
      <c r="HS165" s="46">
        <v>113</v>
      </c>
      <c r="HT165" s="46">
        <v>113</v>
      </c>
      <c r="HU165" s="46">
        <v>0</v>
      </c>
      <c r="HY165" s="46">
        <v>0</v>
      </c>
      <c r="HZ165" s="46">
        <v>0</v>
      </c>
      <c r="IA165" s="46">
        <v>0</v>
      </c>
      <c r="IB165" s="46">
        <v>0</v>
      </c>
      <c r="IC165" s="46">
        <v>0</v>
      </c>
      <c r="ID165" s="46">
        <v>0</v>
      </c>
      <c r="IE165" s="46">
        <v>0</v>
      </c>
      <c r="IF165" s="46">
        <v>0</v>
      </c>
      <c r="IG165" s="46">
        <v>0</v>
      </c>
      <c r="IH165" s="46">
        <v>0</v>
      </c>
      <c r="II165" s="46">
        <v>113</v>
      </c>
      <c r="IJ165" s="46">
        <v>113</v>
      </c>
      <c r="IK165" s="46">
        <v>0</v>
      </c>
      <c r="IO165" s="46">
        <v>0</v>
      </c>
      <c r="IP165" s="46">
        <v>0</v>
      </c>
      <c r="IQ165" s="46">
        <v>0</v>
      </c>
      <c r="IR165" s="46">
        <v>0</v>
      </c>
      <c r="IS165" s="46">
        <v>571</v>
      </c>
      <c r="IT165" s="46">
        <v>0</v>
      </c>
      <c r="IU165" s="46">
        <v>0</v>
      </c>
      <c r="IV165" s="46">
        <v>0</v>
      </c>
      <c r="IW165" s="46">
        <v>571</v>
      </c>
      <c r="IY165" s="46">
        <v>113</v>
      </c>
      <c r="IZ165" s="46">
        <v>-458</v>
      </c>
      <c r="JA165" s="46">
        <v>-24.063047285464098</v>
      </c>
      <c r="JD165" s="46">
        <v>0</v>
      </c>
      <c r="JE165" s="46">
        <v>0</v>
      </c>
      <c r="JF165" s="46">
        <v>0</v>
      </c>
      <c r="JG165" s="46">
        <v>0</v>
      </c>
      <c r="JH165" s="46">
        <v>700</v>
      </c>
      <c r="JI165" s="46" t="s">
        <v>1086</v>
      </c>
      <c r="JK165" s="46">
        <v>0</v>
      </c>
      <c r="JL165" s="46">
        <v>700</v>
      </c>
      <c r="JN165" s="46">
        <v>-458</v>
      </c>
      <c r="JO165" s="46">
        <v>-1158</v>
      </c>
      <c r="JP165" s="46">
        <v>-49.628571428571433</v>
      </c>
      <c r="JS165" s="46">
        <v>0</v>
      </c>
      <c r="JT165" s="46">
        <v>0</v>
      </c>
      <c r="JU165" s="46">
        <v>0</v>
      </c>
      <c r="JV165" s="46">
        <v>0</v>
      </c>
      <c r="JW165" s="46">
        <v>500</v>
      </c>
      <c r="KA165" s="46">
        <v>500</v>
      </c>
      <c r="KC165" s="46">
        <v>-1158</v>
      </c>
      <c r="KD165" s="46">
        <v>-1658</v>
      </c>
      <c r="KE165" s="46">
        <v>-99.47999999999999</v>
      </c>
      <c r="KH165" s="46">
        <v>0</v>
      </c>
      <c r="KI165" s="46">
        <v>0</v>
      </c>
      <c r="KJ165" s="46">
        <v>0</v>
      </c>
      <c r="KK165" s="46">
        <v>0</v>
      </c>
      <c r="KL165" s="46">
        <v>0</v>
      </c>
      <c r="KP165" s="46">
        <v>0</v>
      </c>
      <c r="KR165" s="46">
        <v>-1658</v>
      </c>
      <c r="KS165" s="46">
        <v>-1658</v>
      </c>
      <c r="KT165" s="46">
        <v>0</v>
      </c>
      <c r="KW165" s="46">
        <v>0</v>
      </c>
      <c r="KX165" s="46">
        <v>0</v>
      </c>
      <c r="KY165" s="46">
        <v>0</v>
      </c>
      <c r="KZ165" s="46">
        <v>0</v>
      </c>
      <c r="LA165" s="46">
        <v>0</v>
      </c>
      <c r="LE165" s="46">
        <v>0</v>
      </c>
      <c r="LG165" s="46">
        <v>-1658</v>
      </c>
      <c r="LH165" s="46">
        <v>-1658</v>
      </c>
      <c r="LI165" s="46">
        <v>0</v>
      </c>
      <c r="LL165" s="46">
        <v>269</v>
      </c>
      <c r="LM165" s="46">
        <v>0</v>
      </c>
      <c r="LN165" s="46">
        <v>0</v>
      </c>
      <c r="LO165" s="46">
        <v>571</v>
      </c>
      <c r="LP165" s="46">
        <v>700</v>
      </c>
      <c r="LQ165" s="46">
        <v>500</v>
      </c>
      <c r="LR165" s="46">
        <v>0</v>
      </c>
      <c r="LS165" s="46">
        <v>0</v>
      </c>
      <c r="LT165" s="46">
        <v>2040</v>
      </c>
      <c r="LV165" s="46" t="s">
        <v>344</v>
      </c>
    </row>
    <row r="166" spans="1:334">
      <c r="A166" s="74">
        <v>310003411</v>
      </c>
      <c r="B166" s="74" t="s">
        <v>425</v>
      </c>
      <c r="C166" s="46" t="s">
        <v>426</v>
      </c>
      <c r="D166" s="98">
        <v>0</v>
      </c>
      <c r="E166" s="98">
        <v>0</v>
      </c>
      <c r="F166" s="98"/>
      <c r="G166" s="98">
        <v>0</v>
      </c>
      <c r="H166" s="98">
        <v>0</v>
      </c>
      <c r="I166" s="98">
        <v>0</v>
      </c>
      <c r="J166" s="98">
        <v>0</v>
      </c>
      <c r="K166" s="98">
        <v>0</v>
      </c>
      <c r="L166" s="98">
        <v>0</v>
      </c>
      <c r="M166" s="98">
        <v>0</v>
      </c>
      <c r="N166" s="98">
        <v>0</v>
      </c>
      <c r="O166" s="98"/>
      <c r="P166" s="98"/>
      <c r="Q166" s="98">
        <v>0</v>
      </c>
      <c r="R166" s="98"/>
      <c r="S166" s="98">
        <v>250.00000000000003</v>
      </c>
      <c r="T166" s="98">
        <v>0</v>
      </c>
      <c r="U166" s="98">
        <v>0</v>
      </c>
      <c r="V166" s="98">
        <v>0</v>
      </c>
      <c r="W166" s="98">
        <v>0</v>
      </c>
      <c r="X166" s="98">
        <v>250.00000000000003</v>
      </c>
      <c r="Y166" s="98">
        <v>0</v>
      </c>
      <c r="Z166" s="98">
        <v>0</v>
      </c>
      <c r="AA166" s="98"/>
      <c r="AB166" s="98"/>
      <c r="AC166" s="98">
        <v>0</v>
      </c>
      <c r="AD166" s="98"/>
      <c r="AE166" s="98">
        <v>0</v>
      </c>
      <c r="AF166" s="98">
        <v>0</v>
      </c>
      <c r="AG166" s="98">
        <v>0</v>
      </c>
      <c r="AH166" s="98">
        <v>0</v>
      </c>
      <c r="AI166" s="98">
        <v>0</v>
      </c>
      <c r="AJ166" s="98">
        <v>0</v>
      </c>
      <c r="AK166" s="98">
        <v>0</v>
      </c>
      <c r="AL166" s="98">
        <v>0</v>
      </c>
      <c r="AM166" s="98"/>
      <c r="AN166" s="98"/>
      <c r="AO166" s="98">
        <v>0</v>
      </c>
      <c r="AP166" s="98"/>
      <c r="AQ166" s="98">
        <v>190</v>
      </c>
      <c r="AR166" s="98">
        <v>0</v>
      </c>
      <c r="AS166" s="98">
        <v>0</v>
      </c>
      <c r="AT166" s="98">
        <v>0</v>
      </c>
      <c r="AU166" s="98">
        <v>0</v>
      </c>
      <c r="AV166" s="98">
        <v>190</v>
      </c>
      <c r="AW166" s="98">
        <v>0</v>
      </c>
      <c r="AX166" s="98">
        <v>0</v>
      </c>
      <c r="AY166" s="98"/>
      <c r="AZ166" s="98"/>
      <c r="BA166" s="98">
        <v>0</v>
      </c>
      <c r="BB166" s="98"/>
      <c r="BC166" s="98">
        <v>0</v>
      </c>
      <c r="BD166" s="98">
        <v>0</v>
      </c>
      <c r="BE166" s="98">
        <v>0</v>
      </c>
      <c r="BF166" s="98">
        <v>0</v>
      </c>
      <c r="BG166" s="98">
        <v>0</v>
      </c>
      <c r="BH166" s="98">
        <v>0</v>
      </c>
      <c r="BI166" s="98">
        <v>0</v>
      </c>
      <c r="BJ166" s="98">
        <v>0</v>
      </c>
      <c r="BK166" s="98"/>
      <c r="BL166" s="98"/>
      <c r="BM166" s="46">
        <v>0</v>
      </c>
      <c r="BO166" s="98">
        <v>0</v>
      </c>
      <c r="BP166" s="98">
        <v>0</v>
      </c>
      <c r="BQ166" s="98">
        <v>0</v>
      </c>
      <c r="BR166" s="46">
        <v>0</v>
      </c>
      <c r="BS166" s="46">
        <v>0</v>
      </c>
      <c r="BT166" s="46">
        <v>0</v>
      </c>
      <c r="BU166" s="46">
        <v>0</v>
      </c>
      <c r="BV166" s="46">
        <v>0</v>
      </c>
      <c r="BY166" s="46">
        <v>0</v>
      </c>
      <c r="CA166" s="98">
        <v>0</v>
      </c>
      <c r="CB166" s="98">
        <v>0</v>
      </c>
      <c r="CC166" s="98">
        <v>0</v>
      </c>
      <c r="CD166" s="46">
        <v>0</v>
      </c>
      <c r="CE166" s="46">
        <v>0</v>
      </c>
      <c r="CF166" s="46">
        <v>0</v>
      </c>
      <c r="CG166" s="46">
        <v>0</v>
      </c>
      <c r="CH166" s="46">
        <v>0</v>
      </c>
      <c r="CK166" s="46">
        <v>0</v>
      </c>
      <c r="CM166" s="98">
        <v>0</v>
      </c>
      <c r="CN166" s="98">
        <v>0</v>
      </c>
      <c r="CO166" s="98">
        <v>0</v>
      </c>
      <c r="CP166" s="46">
        <v>0</v>
      </c>
      <c r="CQ166" s="46">
        <v>0</v>
      </c>
      <c r="CR166" s="46">
        <v>0</v>
      </c>
      <c r="CS166" s="46">
        <v>0</v>
      </c>
      <c r="CT166" s="46">
        <v>0</v>
      </c>
      <c r="CW166" s="46">
        <v>0</v>
      </c>
      <c r="CY166" s="98">
        <v>0</v>
      </c>
      <c r="CZ166" s="98">
        <v>0</v>
      </c>
      <c r="DA166" s="98">
        <v>0</v>
      </c>
      <c r="DB166" s="46">
        <v>0</v>
      </c>
      <c r="DC166" s="46">
        <v>0</v>
      </c>
      <c r="DD166" s="46">
        <v>0</v>
      </c>
      <c r="DE166" s="46">
        <v>0</v>
      </c>
      <c r="DF166" s="46">
        <v>0</v>
      </c>
      <c r="DI166" s="98">
        <v>0</v>
      </c>
      <c r="DJ166" s="98"/>
      <c r="DK166" s="98">
        <v>0</v>
      </c>
      <c r="DL166" s="46">
        <v>0</v>
      </c>
      <c r="DM166" s="46">
        <v>0</v>
      </c>
      <c r="DN166" s="46">
        <v>0</v>
      </c>
      <c r="DO166" s="46">
        <v>0</v>
      </c>
      <c r="DP166" s="46">
        <v>0</v>
      </c>
      <c r="DQ166" s="46">
        <v>0</v>
      </c>
      <c r="DR166" s="98">
        <v>0</v>
      </c>
      <c r="DS166" s="98"/>
      <c r="DU166" s="46">
        <v>0</v>
      </c>
      <c r="DW166" s="46">
        <v>0</v>
      </c>
      <c r="DX166" s="46">
        <v>0</v>
      </c>
      <c r="DY166" s="46">
        <v>0</v>
      </c>
      <c r="DZ166" s="46">
        <v>0</v>
      </c>
      <c r="EA166" s="46">
        <v>0</v>
      </c>
      <c r="EB166" s="46">
        <v>0</v>
      </c>
      <c r="EC166" s="46">
        <v>0</v>
      </c>
      <c r="ED166" s="46">
        <v>0</v>
      </c>
      <c r="EG166" s="46">
        <v>0</v>
      </c>
      <c r="EI166" s="46">
        <v>0</v>
      </c>
      <c r="EJ166" s="46">
        <v>0</v>
      </c>
      <c r="EK166" s="46">
        <v>0</v>
      </c>
      <c r="EL166" s="46">
        <v>0</v>
      </c>
      <c r="EM166" s="46">
        <v>0</v>
      </c>
      <c r="EN166" s="46">
        <v>0</v>
      </c>
      <c r="EO166" s="46">
        <v>0</v>
      </c>
      <c r="EP166" s="46">
        <v>0</v>
      </c>
      <c r="ES166" s="46">
        <v>0</v>
      </c>
      <c r="EU166" s="46">
        <v>206.5</v>
      </c>
      <c r="EV166" s="46">
        <v>0</v>
      </c>
      <c r="EW166" s="46">
        <v>0</v>
      </c>
      <c r="EX166" s="46">
        <v>0</v>
      </c>
      <c r="EY166" s="46">
        <v>206.5</v>
      </c>
      <c r="EZ166" s="46">
        <v>0</v>
      </c>
      <c r="FE166" s="46">
        <v>0</v>
      </c>
      <c r="FG166" s="46">
        <v>206.5</v>
      </c>
      <c r="FH166" s="46">
        <v>0</v>
      </c>
      <c r="FI166" s="47">
        <v>0</v>
      </c>
      <c r="FJ166" s="47">
        <v>0</v>
      </c>
      <c r="FK166" s="46">
        <v>206.5</v>
      </c>
      <c r="FL166" s="46">
        <v>0</v>
      </c>
      <c r="FQ166" s="46">
        <v>0</v>
      </c>
      <c r="FS166" s="46">
        <v>206.5</v>
      </c>
      <c r="FT166" s="46">
        <v>0</v>
      </c>
      <c r="FU166" s="46">
        <v>0</v>
      </c>
      <c r="FV166" s="46">
        <v>0</v>
      </c>
      <c r="FW166" s="46">
        <v>206.5</v>
      </c>
      <c r="FX166" s="46">
        <v>0</v>
      </c>
      <c r="GC166" s="46">
        <v>0</v>
      </c>
      <c r="GE166" s="46">
        <v>206.5</v>
      </c>
      <c r="GF166" s="46">
        <v>0</v>
      </c>
      <c r="GG166" s="46">
        <v>0</v>
      </c>
      <c r="GH166" s="46">
        <v>0</v>
      </c>
      <c r="GI166" s="46">
        <v>206.5</v>
      </c>
      <c r="GJ166" s="46">
        <v>0</v>
      </c>
      <c r="GO166" s="46">
        <v>0</v>
      </c>
      <c r="GP166" s="46">
        <v>0</v>
      </c>
      <c r="GQ166" s="46">
        <v>0</v>
      </c>
      <c r="GR166" s="46">
        <v>0</v>
      </c>
      <c r="GS166" s="46">
        <v>0</v>
      </c>
      <c r="GT166" s="46">
        <v>440</v>
      </c>
      <c r="GU166" s="46">
        <v>0</v>
      </c>
      <c r="GV166" s="46">
        <v>0</v>
      </c>
      <c r="GW166" s="46">
        <v>440</v>
      </c>
      <c r="GX166" s="46">
        <v>0</v>
      </c>
      <c r="GY166" s="46">
        <v>0</v>
      </c>
      <c r="HA166" s="46">
        <v>0</v>
      </c>
      <c r="HB166" s="46">
        <v>0</v>
      </c>
      <c r="HC166" s="46">
        <v>0</v>
      </c>
      <c r="HD166" s="46">
        <v>-440</v>
      </c>
      <c r="HE166" s="46">
        <v>0</v>
      </c>
      <c r="HI166" s="46">
        <v>0</v>
      </c>
      <c r="HJ166" s="46">
        <v>0</v>
      </c>
      <c r="HK166" s="46">
        <v>0</v>
      </c>
      <c r="HL166" s="46">
        <v>0</v>
      </c>
      <c r="HM166" s="46">
        <v>0</v>
      </c>
      <c r="HN166" s="46">
        <v>0</v>
      </c>
      <c r="HO166" s="46">
        <v>0</v>
      </c>
      <c r="HP166" s="46">
        <v>0</v>
      </c>
      <c r="HQ166" s="46">
        <v>0</v>
      </c>
      <c r="HR166" s="46">
        <v>0</v>
      </c>
      <c r="HS166" s="46">
        <v>-440</v>
      </c>
      <c r="HT166" s="46">
        <v>-440</v>
      </c>
      <c r="HU166" s="46">
        <v>0</v>
      </c>
      <c r="HY166" s="46">
        <v>0</v>
      </c>
      <c r="HZ166" s="46">
        <v>0</v>
      </c>
      <c r="IA166" s="46">
        <v>0</v>
      </c>
      <c r="IB166" s="46">
        <v>0</v>
      </c>
      <c r="IC166" s="46">
        <v>0</v>
      </c>
      <c r="ID166" s="46">
        <v>0</v>
      </c>
      <c r="IE166" s="46">
        <v>0</v>
      </c>
      <c r="IF166" s="46">
        <v>0</v>
      </c>
      <c r="IG166" s="46">
        <v>0</v>
      </c>
      <c r="IH166" s="46">
        <v>0</v>
      </c>
      <c r="II166" s="46">
        <v>-440</v>
      </c>
      <c r="IJ166" s="46">
        <v>-440</v>
      </c>
      <c r="IK166" s="46">
        <v>0</v>
      </c>
      <c r="IO166" s="46">
        <v>0</v>
      </c>
      <c r="IP166" s="46">
        <v>0</v>
      </c>
      <c r="IQ166" s="46">
        <v>0</v>
      </c>
      <c r="IR166" s="46">
        <v>0</v>
      </c>
      <c r="IS166" s="46">
        <v>826</v>
      </c>
      <c r="IT166" s="46">
        <v>0</v>
      </c>
      <c r="IU166" s="46">
        <v>0</v>
      </c>
      <c r="IV166" s="46">
        <v>0</v>
      </c>
      <c r="IW166" s="46">
        <v>826</v>
      </c>
      <c r="IY166" s="46">
        <v>-440</v>
      </c>
      <c r="IZ166" s="46">
        <v>-1266</v>
      </c>
      <c r="JA166" s="46">
        <v>-45.980629539951572</v>
      </c>
      <c r="JD166" s="46">
        <v>0</v>
      </c>
      <c r="JE166" s="46">
        <v>0</v>
      </c>
      <c r="JF166" s="46">
        <v>0</v>
      </c>
      <c r="JG166" s="46">
        <v>0</v>
      </c>
      <c r="JH166" s="46">
        <v>1200</v>
      </c>
      <c r="JI166" s="46" t="s">
        <v>1086</v>
      </c>
      <c r="JK166" s="46">
        <v>0</v>
      </c>
      <c r="JL166" s="46">
        <v>1200</v>
      </c>
      <c r="JN166" s="46">
        <v>-1266</v>
      </c>
      <c r="JO166" s="46">
        <v>-2466</v>
      </c>
      <c r="JP166" s="46">
        <v>-61.650000000000006</v>
      </c>
      <c r="JS166" s="46">
        <v>0</v>
      </c>
      <c r="JT166" s="46">
        <v>0</v>
      </c>
      <c r="JU166" s="46">
        <v>0</v>
      </c>
      <c r="JV166" s="46">
        <v>0</v>
      </c>
      <c r="JW166" s="46">
        <v>1200</v>
      </c>
      <c r="KA166" s="46">
        <v>1200</v>
      </c>
      <c r="KC166" s="46">
        <v>-2466</v>
      </c>
      <c r="KD166" s="46">
        <v>-3666</v>
      </c>
      <c r="KE166" s="46">
        <v>-91.65</v>
      </c>
      <c r="KH166" s="46">
        <v>0</v>
      </c>
      <c r="KI166" s="46">
        <v>0</v>
      </c>
      <c r="KJ166" s="46">
        <v>0</v>
      </c>
      <c r="KK166" s="46">
        <v>0</v>
      </c>
      <c r="KL166" s="46">
        <v>0</v>
      </c>
      <c r="KP166" s="46">
        <v>0</v>
      </c>
      <c r="KR166" s="46">
        <v>-3666</v>
      </c>
      <c r="KS166" s="46">
        <v>-3666</v>
      </c>
      <c r="KT166" s="46">
        <v>0</v>
      </c>
      <c r="KW166" s="46">
        <v>0</v>
      </c>
      <c r="KX166" s="46">
        <v>0</v>
      </c>
      <c r="KY166" s="46">
        <v>0</v>
      </c>
      <c r="KZ166" s="46">
        <v>0</v>
      </c>
      <c r="LA166" s="46">
        <v>0</v>
      </c>
      <c r="LE166" s="46">
        <v>0</v>
      </c>
      <c r="LG166" s="46">
        <v>-3666</v>
      </c>
      <c r="LH166" s="46">
        <v>-3666</v>
      </c>
      <c r="LI166" s="46">
        <v>0</v>
      </c>
      <c r="LL166" s="46">
        <v>440</v>
      </c>
      <c r="LM166" s="46">
        <v>0</v>
      </c>
      <c r="LN166" s="46">
        <v>0</v>
      </c>
      <c r="LO166" s="46">
        <v>826</v>
      </c>
      <c r="LP166" s="46">
        <v>1200</v>
      </c>
      <c r="LQ166" s="46">
        <v>1200</v>
      </c>
      <c r="LR166" s="46">
        <v>0</v>
      </c>
      <c r="LS166" s="46">
        <v>0</v>
      </c>
      <c r="LT166" s="46">
        <v>3666</v>
      </c>
      <c r="LV166" s="46" t="s">
        <v>344</v>
      </c>
    </row>
    <row r="167" spans="1:334">
      <c r="A167" s="74" t="s">
        <v>427</v>
      </c>
      <c r="B167" s="74" t="s">
        <v>427</v>
      </c>
      <c r="C167" s="46" t="s">
        <v>428</v>
      </c>
      <c r="D167" s="98">
        <v>0</v>
      </c>
      <c r="E167" s="98">
        <v>0</v>
      </c>
      <c r="F167" s="98"/>
      <c r="G167" s="98">
        <v>0</v>
      </c>
      <c r="H167" s="98">
        <v>0</v>
      </c>
      <c r="I167" s="98">
        <v>0</v>
      </c>
      <c r="J167" s="98">
        <v>0</v>
      </c>
      <c r="K167" s="98">
        <v>0</v>
      </c>
      <c r="L167" s="98">
        <v>0</v>
      </c>
      <c r="M167" s="98">
        <v>0</v>
      </c>
      <c r="N167" s="98">
        <v>0</v>
      </c>
      <c r="O167" s="98"/>
      <c r="P167" s="98"/>
      <c r="Q167" s="98">
        <v>0</v>
      </c>
      <c r="R167" s="98"/>
      <c r="S167" s="98">
        <v>0</v>
      </c>
      <c r="T167" s="98">
        <v>0</v>
      </c>
      <c r="U167" s="98">
        <v>0</v>
      </c>
      <c r="V167" s="98">
        <v>0</v>
      </c>
      <c r="W167" s="98">
        <v>0</v>
      </c>
      <c r="X167" s="98">
        <v>0</v>
      </c>
      <c r="Y167" s="98">
        <v>0</v>
      </c>
      <c r="Z167" s="98">
        <v>0</v>
      </c>
      <c r="AA167" s="98"/>
      <c r="AB167" s="98"/>
      <c r="AC167" s="98">
        <v>0</v>
      </c>
      <c r="AD167" s="98"/>
      <c r="AE167" s="98">
        <v>0</v>
      </c>
      <c r="AF167" s="98">
        <v>0</v>
      </c>
      <c r="AG167" s="98">
        <v>0</v>
      </c>
      <c r="AH167" s="98">
        <v>0</v>
      </c>
      <c r="AI167" s="98">
        <v>0</v>
      </c>
      <c r="AJ167" s="98">
        <v>0</v>
      </c>
      <c r="AK167" s="98">
        <v>0</v>
      </c>
      <c r="AL167" s="98">
        <v>0</v>
      </c>
      <c r="AM167" s="98"/>
      <c r="AN167" s="98"/>
      <c r="AO167" s="98">
        <v>0</v>
      </c>
      <c r="AP167" s="98"/>
      <c r="AQ167" s="98">
        <v>0</v>
      </c>
      <c r="AR167" s="98">
        <v>0</v>
      </c>
      <c r="AS167" s="98">
        <v>0</v>
      </c>
      <c r="AT167" s="98">
        <v>0</v>
      </c>
      <c r="AU167" s="98">
        <v>0</v>
      </c>
      <c r="AV167" s="98">
        <v>0</v>
      </c>
      <c r="AW167" s="98">
        <v>0</v>
      </c>
      <c r="AX167" s="98">
        <v>0</v>
      </c>
      <c r="AY167" s="98"/>
      <c r="AZ167" s="98"/>
      <c r="BA167" s="98">
        <v>0</v>
      </c>
      <c r="BB167" s="98"/>
      <c r="BC167" s="98">
        <v>0</v>
      </c>
      <c r="BD167" s="98">
        <v>0</v>
      </c>
      <c r="BE167" s="98">
        <v>0</v>
      </c>
      <c r="BF167" s="98">
        <v>0</v>
      </c>
      <c r="BG167" s="98">
        <v>0</v>
      </c>
      <c r="BH167" s="98">
        <v>0</v>
      </c>
      <c r="BI167" s="98">
        <v>0</v>
      </c>
      <c r="BJ167" s="98">
        <v>0</v>
      </c>
      <c r="BK167" s="98"/>
      <c r="BL167" s="98"/>
      <c r="BM167" s="46">
        <v>0</v>
      </c>
      <c r="BO167" s="98">
        <v>0</v>
      </c>
      <c r="BP167" s="98">
        <v>0</v>
      </c>
      <c r="BQ167" s="98">
        <v>0</v>
      </c>
      <c r="BR167" s="46">
        <v>0</v>
      </c>
      <c r="BS167" s="46">
        <v>0</v>
      </c>
      <c r="BT167" s="46">
        <v>0</v>
      </c>
      <c r="BU167" s="46">
        <v>0</v>
      </c>
      <c r="BV167" s="46">
        <v>0</v>
      </c>
      <c r="BY167" s="46">
        <v>0</v>
      </c>
      <c r="CA167" s="98">
        <v>0</v>
      </c>
      <c r="CB167" s="98">
        <v>0</v>
      </c>
      <c r="CC167" s="98">
        <v>0</v>
      </c>
      <c r="CD167" s="46">
        <v>0</v>
      </c>
      <c r="CE167" s="46">
        <v>0</v>
      </c>
      <c r="CF167" s="46">
        <v>0</v>
      </c>
      <c r="CG167" s="46">
        <v>0</v>
      </c>
      <c r="CH167" s="46">
        <v>0</v>
      </c>
      <c r="CK167" s="46">
        <v>0</v>
      </c>
      <c r="CM167" s="98">
        <v>0</v>
      </c>
      <c r="CN167" s="98">
        <v>0</v>
      </c>
      <c r="CO167" s="98">
        <v>0</v>
      </c>
      <c r="CP167" s="46">
        <v>0</v>
      </c>
      <c r="CQ167" s="46">
        <v>0</v>
      </c>
      <c r="CR167" s="46">
        <v>0</v>
      </c>
      <c r="CS167" s="46">
        <v>0</v>
      </c>
      <c r="CT167" s="46">
        <v>0</v>
      </c>
      <c r="CW167" s="46">
        <v>0</v>
      </c>
      <c r="CY167" s="98">
        <v>0</v>
      </c>
      <c r="CZ167" s="98">
        <v>0</v>
      </c>
      <c r="DA167" s="98">
        <v>0</v>
      </c>
      <c r="DB167" s="46">
        <v>0</v>
      </c>
      <c r="DC167" s="46">
        <v>0</v>
      </c>
      <c r="DD167" s="46">
        <v>0</v>
      </c>
      <c r="DE167" s="46">
        <v>0</v>
      </c>
      <c r="DF167" s="46">
        <v>0</v>
      </c>
      <c r="DI167" s="98">
        <v>0</v>
      </c>
      <c r="DJ167" s="98"/>
      <c r="DK167" s="98">
        <v>0</v>
      </c>
      <c r="DL167" s="46">
        <v>0</v>
      </c>
      <c r="DM167" s="46">
        <v>0</v>
      </c>
      <c r="DN167" s="46">
        <v>0</v>
      </c>
      <c r="DO167" s="46">
        <v>0</v>
      </c>
      <c r="DP167" s="46">
        <v>0</v>
      </c>
      <c r="DQ167" s="46">
        <v>0</v>
      </c>
      <c r="DR167" s="98">
        <v>0</v>
      </c>
      <c r="DS167" s="98"/>
      <c r="DU167" s="46">
        <v>0</v>
      </c>
      <c r="DW167" s="46">
        <v>0</v>
      </c>
      <c r="DX167" s="46">
        <v>0</v>
      </c>
      <c r="DY167" s="46">
        <v>0</v>
      </c>
      <c r="DZ167" s="46">
        <v>0</v>
      </c>
      <c r="EA167" s="46">
        <v>0</v>
      </c>
      <c r="EB167" s="46">
        <v>0</v>
      </c>
      <c r="EC167" s="46">
        <v>0</v>
      </c>
      <c r="ED167" s="46">
        <v>0</v>
      </c>
      <c r="EG167" s="46">
        <v>0</v>
      </c>
      <c r="EI167" s="46">
        <v>0</v>
      </c>
      <c r="EJ167" s="46">
        <v>0</v>
      </c>
      <c r="EK167" s="46">
        <v>0</v>
      </c>
      <c r="EL167" s="46">
        <v>0</v>
      </c>
      <c r="EM167" s="46">
        <v>0</v>
      </c>
      <c r="EN167" s="46">
        <v>0</v>
      </c>
      <c r="EO167" s="46">
        <v>0</v>
      </c>
      <c r="EP167" s="46">
        <v>0</v>
      </c>
      <c r="ES167" s="46">
        <v>0</v>
      </c>
      <c r="EU167" s="46">
        <v>0</v>
      </c>
      <c r="EV167" s="46">
        <v>0</v>
      </c>
      <c r="EW167" s="46">
        <v>0</v>
      </c>
      <c r="EX167" s="46">
        <v>0</v>
      </c>
      <c r="EY167" s="46">
        <v>0</v>
      </c>
      <c r="EZ167" s="46">
        <v>0</v>
      </c>
      <c r="FE167" s="46">
        <v>0</v>
      </c>
      <c r="FG167" s="46">
        <v>0</v>
      </c>
      <c r="FH167" s="46">
        <v>0</v>
      </c>
      <c r="FI167" s="98">
        <v>0</v>
      </c>
      <c r="FJ167" s="98">
        <v>0</v>
      </c>
      <c r="FK167" s="46">
        <v>0</v>
      </c>
      <c r="FL167" s="46">
        <v>0</v>
      </c>
      <c r="FQ167" s="46">
        <v>0</v>
      </c>
      <c r="FS167" s="46">
        <v>0</v>
      </c>
      <c r="FT167" s="46">
        <v>0</v>
      </c>
      <c r="FU167" s="46">
        <v>0</v>
      </c>
      <c r="FV167" s="46">
        <v>0</v>
      </c>
      <c r="FW167" s="46">
        <v>0</v>
      </c>
      <c r="FX167" s="46">
        <v>0</v>
      </c>
      <c r="GC167" s="46">
        <v>0</v>
      </c>
      <c r="GE167" s="46">
        <v>0</v>
      </c>
      <c r="GF167" s="46">
        <v>0</v>
      </c>
      <c r="GG167" s="46">
        <v>0</v>
      </c>
      <c r="GH167" s="46">
        <v>0</v>
      </c>
      <c r="GI167" s="46">
        <v>0</v>
      </c>
      <c r="GJ167" s="46">
        <v>0</v>
      </c>
      <c r="GO167" s="46">
        <v>0</v>
      </c>
      <c r="GP167" s="46">
        <v>0</v>
      </c>
      <c r="GQ167" s="46">
        <v>0</v>
      </c>
      <c r="GR167" s="46">
        <v>0</v>
      </c>
      <c r="GS167" s="46">
        <v>0</v>
      </c>
      <c r="GT167" s="46">
        <v>0</v>
      </c>
      <c r="GU167" s="46">
        <v>0</v>
      </c>
      <c r="GV167" s="46">
        <v>0</v>
      </c>
      <c r="GW167" s="46">
        <v>0</v>
      </c>
      <c r="GX167" s="46">
        <v>0</v>
      </c>
      <c r="GY167" s="46">
        <v>0</v>
      </c>
      <c r="HA167" s="46">
        <v>0</v>
      </c>
      <c r="HB167" s="46">
        <v>0</v>
      </c>
      <c r="HC167" s="46">
        <v>0</v>
      </c>
      <c r="HD167" s="46">
        <v>0</v>
      </c>
      <c r="HE167" s="46">
        <v>0</v>
      </c>
      <c r="HI167" s="46">
        <v>0</v>
      </c>
      <c r="HJ167" s="46">
        <v>0</v>
      </c>
      <c r="HK167" s="46">
        <v>0</v>
      </c>
      <c r="HL167" s="46">
        <v>0</v>
      </c>
      <c r="HM167" s="46">
        <v>0</v>
      </c>
      <c r="HN167" s="46">
        <v>0</v>
      </c>
      <c r="HO167" s="46">
        <v>0</v>
      </c>
      <c r="HP167" s="46">
        <v>0</v>
      </c>
      <c r="HQ167" s="46">
        <v>0</v>
      </c>
      <c r="HR167" s="46">
        <v>0</v>
      </c>
      <c r="HS167" s="46">
        <v>0</v>
      </c>
      <c r="HT167" s="46">
        <v>0</v>
      </c>
      <c r="HU167" s="46">
        <v>0</v>
      </c>
      <c r="HY167" s="46">
        <v>0</v>
      </c>
      <c r="HZ167" s="46">
        <v>0</v>
      </c>
      <c r="IA167" s="46">
        <v>0</v>
      </c>
      <c r="IB167" s="46">
        <v>0</v>
      </c>
      <c r="IC167" s="46">
        <v>0</v>
      </c>
      <c r="ID167" s="46">
        <v>0</v>
      </c>
      <c r="IE167" s="46">
        <v>0</v>
      </c>
      <c r="IF167" s="46">
        <v>0</v>
      </c>
      <c r="IG167" s="46">
        <v>0</v>
      </c>
      <c r="IH167" s="46">
        <v>0</v>
      </c>
      <c r="II167" s="46">
        <v>0</v>
      </c>
      <c r="IJ167" s="46">
        <v>0</v>
      </c>
      <c r="IK167" s="46">
        <v>0</v>
      </c>
      <c r="IO167" s="46">
        <v>0</v>
      </c>
      <c r="IP167" s="46">
        <v>0</v>
      </c>
      <c r="IQ167" s="46">
        <v>0</v>
      </c>
      <c r="IR167" s="46">
        <v>0</v>
      </c>
      <c r="IS167" s="46">
        <v>0</v>
      </c>
      <c r="IT167" s="46">
        <v>0</v>
      </c>
      <c r="IU167" s="46">
        <v>0</v>
      </c>
      <c r="IV167" s="46">
        <v>0</v>
      </c>
      <c r="IW167" s="46">
        <v>0</v>
      </c>
      <c r="IY167" s="46">
        <v>0</v>
      </c>
      <c r="IZ167" s="46">
        <v>0</v>
      </c>
      <c r="JA167" s="46">
        <v>0</v>
      </c>
      <c r="JD167" s="46">
        <v>0</v>
      </c>
      <c r="JE167" s="46">
        <v>0</v>
      </c>
      <c r="JF167" s="46">
        <v>0</v>
      </c>
      <c r="JG167" s="46">
        <v>0</v>
      </c>
      <c r="JH167" s="46">
        <v>0</v>
      </c>
      <c r="JI167" s="46">
        <v>0</v>
      </c>
      <c r="JK167" s="46">
        <v>0</v>
      </c>
      <c r="JL167" s="46">
        <v>0</v>
      </c>
      <c r="JN167" s="46">
        <v>0</v>
      </c>
      <c r="JO167" s="46">
        <v>0</v>
      </c>
      <c r="JP167" s="46">
        <v>0</v>
      </c>
      <c r="JS167" s="46">
        <v>0</v>
      </c>
      <c r="JT167" s="46">
        <v>0</v>
      </c>
      <c r="JU167" s="46">
        <v>0</v>
      </c>
      <c r="JV167" s="46">
        <v>0</v>
      </c>
      <c r="JW167" s="46">
        <v>0</v>
      </c>
      <c r="KA167" s="46">
        <v>0</v>
      </c>
      <c r="KC167" s="46">
        <v>0</v>
      </c>
      <c r="KD167" s="46">
        <v>0</v>
      </c>
      <c r="KE167" s="46">
        <v>0</v>
      </c>
      <c r="KH167" s="46">
        <v>0</v>
      </c>
      <c r="KI167" s="46">
        <v>0</v>
      </c>
      <c r="KJ167" s="46">
        <v>0</v>
      </c>
      <c r="KK167" s="46">
        <v>0</v>
      </c>
      <c r="KL167" s="46">
        <v>0</v>
      </c>
      <c r="KP167" s="46">
        <v>0</v>
      </c>
      <c r="KR167" s="46">
        <v>0</v>
      </c>
      <c r="KS167" s="46">
        <v>0</v>
      </c>
      <c r="KT167" s="46">
        <v>0</v>
      </c>
      <c r="KW167" s="46">
        <v>0</v>
      </c>
      <c r="KX167" s="46">
        <v>0</v>
      </c>
      <c r="KY167" s="46">
        <v>0</v>
      </c>
      <c r="KZ167" s="46">
        <v>0</v>
      </c>
      <c r="LA167" s="46">
        <v>0</v>
      </c>
      <c r="LE167" s="46">
        <v>0</v>
      </c>
      <c r="LG167" s="46">
        <v>0</v>
      </c>
      <c r="LH167" s="46">
        <v>0</v>
      </c>
      <c r="LI167" s="46">
        <v>0</v>
      </c>
      <c r="LL167" s="46">
        <v>0</v>
      </c>
      <c r="LM167" s="46">
        <v>0</v>
      </c>
      <c r="LN167" s="46">
        <v>0</v>
      </c>
      <c r="LO167" s="46">
        <v>0</v>
      </c>
      <c r="LP167" s="46">
        <v>0</v>
      </c>
      <c r="LQ167" s="46">
        <v>0</v>
      </c>
      <c r="LR167" s="46">
        <v>0</v>
      </c>
      <c r="LS167" s="46">
        <v>0</v>
      </c>
      <c r="LT167" s="46">
        <v>0</v>
      </c>
      <c r="LV167" s="46" t="s">
        <v>344</v>
      </c>
    </row>
    <row r="168" spans="1:334">
      <c r="A168" s="74">
        <v>310004576</v>
      </c>
      <c r="B168" s="74">
        <v>310004576</v>
      </c>
      <c r="C168" s="46" t="s">
        <v>1233</v>
      </c>
      <c r="D168" s="98">
        <v>0</v>
      </c>
      <c r="E168" s="98">
        <v>0</v>
      </c>
      <c r="F168" s="98"/>
      <c r="G168" s="98">
        <v>0</v>
      </c>
      <c r="H168" s="98">
        <v>0</v>
      </c>
      <c r="I168" s="98">
        <v>0</v>
      </c>
      <c r="J168" s="98">
        <v>0</v>
      </c>
      <c r="K168" s="98">
        <v>0</v>
      </c>
      <c r="L168" s="98">
        <v>0</v>
      </c>
      <c r="M168" s="98">
        <v>0</v>
      </c>
      <c r="N168" s="98">
        <v>0</v>
      </c>
      <c r="O168" s="98"/>
      <c r="P168" s="98"/>
      <c r="Q168" s="98">
        <v>0</v>
      </c>
      <c r="R168" s="98"/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/>
      <c r="AB168" s="98"/>
      <c r="AC168" s="98">
        <v>0</v>
      </c>
      <c r="AD168" s="98"/>
      <c r="AE168" s="98">
        <v>0</v>
      </c>
      <c r="AF168" s="98">
        <v>0</v>
      </c>
      <c r="AG168" s="98">
        <v>0</v>
      </c>
      <c r="AH168" s="98">
        <v>0</v>
      </c>
      <c r="AI168" s="98">
        <v>0</v>
      </c>
      <c r="AJ168" s="98">
        <v>0</v>
      </c>
      <c r="AK168" s="98">
        <v>0</v>
      </c>
      <c r="AL168" s="98">
        <v>0</v>
      </c>
      <c r="AM168" s="98"/>
      <c r="AN168" s="98"/>
      <c r="AO168" s="98">
        <v>0</v>
      </c>
      <c r="AP168" s="98"/>
      <c r="AQ168" s="98">
        <v>0</v>
      </c>
      <c r="AR168" s="98">
        <v>0</v>
      </c>
      <c r="AS168" s="98">
        <v>0</v>
      </c>
      <c r="AT168" s="98">
        <v>0</v>
      </c>
      <c r="AU168" s="98">
        <v>0</v>
      </c>
      <c r="AV168" s="98">
        <v>0</v>
      </c>
      <c r="AW168" s="98">
        <v>0</v>
      </c>
      <c r="AX168" s="98">
        <v>0</v>
      </c>
      <c r="AY168" s="98"/>
      <c r="AZ168" s="98"/>
      <c r="BA168" s="98">
        <v>0</v>
      </c>
      <c r="BB168" s="98"/>
      <c r="BC168" s="98">
        <v>0</v>
      </c>
      <c r="BD168" s="98">
        <v>0</v>
      </c>
      <c r="BE168" s="98">
        <v>0</v>
      </c>
      <c r="BF168" s="98">
        <v>0</v>
      </c>
      <c r="BG168" s="98">
        <v>0</v>
      </c>
      <c r="BH168" s="98">
        <v>0</v>
      </c>
      <c r="BI168" s="98">
        <v>0</v>
      </c>
      <c r="BJ168" s="98">
        <v>0</v>
      </c>
      <c r="BK168" s="98"/>
      <c r="BL168" s="98"/>
      <c r="BM168" s="46">
        <v>0</v>
      </c>
      <c r="BO168" s="98">
        <v>2055</v>
      </c>
      <c r="BP168" s="98">
        <v>0</v>
      </c>
      <c r="BQ168" s="98">
        <v>0</v>
      </c>
      <c r="BR168" s="46">
        <v>0</v>
      </c>
      <c r="BS168" s="46">
        <v>2055</v>
      </c>
      <c r="BT168" s="46">
        <v>0</v>
      </c>
      <c r="BU168" s="46">
        <v>0</v>
      </c>
      <c r="BV168" s="46">
        <v>0</v>
      </c>
      <c r="BY168" s="46">
        <v>0</v>
      </c>
      <c r="CA168" s="98">
        <v>0</v>
      </c>
      <c r="CB168" s="98">
        <v>0</v>
      </c>
      <c r="CC168" s="98">
        <v>0</v>
      </c>
      <c r="CD168" s="46">
        <v>0</v>
      </c>
      <c r="CE168" s="46">
        <v>0</v>
      </c>
      <c r="CF168" s="46">
        <v>0</v>
      </c>
      <c r="CG168" s="46">
        <v>0</v>
      </c>
      <c r="CH168" s="46">
        <v>0</v>
      </c>
      <c r="CK168" s="46">
        <v>0</v>
      </c>
      <c r="CM168" s="98">
        <v>252</v>
      </c>
      <c r="CN168" s="98">
        <v>0</v>
      </c>
      <c r="CO168" s="98">
        <v>0</v>
      </c>
      <c r="CP168" s="46">
        <v>0</v>
      </c>
      <c r="CQ168" s="46">
        <v>252</v>
      </c>
      <c r="CR168" s="46">
        <v>0</v>
      </c>
      <c r="CS168" s="46">
        <v>0</v>
      </c>
      <c r="CT168" s="46">
        <v>0</v>
      </c>
      <c r="CW168" s="46">
        <v>0</v>
      </c>
      <c r="CY168" s="98">
        <v>381</v>
      </c>
      <c r="CZ168" s="98">
        <v>0</v>
      </c>
      <c r="DA168" s="98">
        <v>0</v>
      </c>
      <c r="DB168" s="46">
        <v>0</v>
      </c>
      <c r="DC168" s="46">
        <v>191</v>
      </c>
      <c r="DD168" s="46">
        <v>190</v>
      </c>
      <c r="DE168" s="46">
        <v>0</v>
      </c>
      <c r="DF168" s="46">
        <v>0</v>
      </c>
      <c r="DI168" s="98">
        <v>0</v>
      </c>
      <c r="DJ168" s="98"/>
      <c r="DK168" s="98">
        <v>0</v>
      </c>
      <c r="DL168" s="46">
        <v>0</v>
      </c>
      <c r="DM168" s="46">
        <v>0</v>
      </c>
      <c r="DN168" s="46">
        <v>0</v>
      </c>
      <c r="DO168" s="46">
        <v>0</v>
      </c>
      <c r="DP168" s="46">
        <v>0</v>
      </c>
      <c r="DQ168" s="46">
        <v>0</v>
      </c>
      <c r="DR168" s="98">
        <v>0</v>
      </c>
      <c r="DS168" s="98"/>
      <c r="DU168" s="46">
        <v>0</v>
      </c>
      <c r="DW168" s="46">
        <v>200</v>
      </c>
      <c r="DX168" s="46">
        <v>0</v>
      </c>
      <c r="DY168" s="46">
        <v>0</v>
      </c>
      <c r="DZ168" s="46">
        <v>0</v>
      </c>
      <c r="EA168" s="46">
        <v>200</v>
      </c>
      <c r="EB168" s="46">
        <v>0</v>
      </c>
      <c r="EC168" s="46">
        <v>0</v>
      </c>
      <c r="ED168" s="46">
        <v>0</v>
      </c>
      <c r="EG168" s="46">
        <v>0</v>
      </c>
      <c r="EI168" s="46">
        <v>150</v>
      </c>
      <c r="EJ168" s="46">
        <v>0</v>
      </c>
      <c r="EK168" s="46">
        <v>0</v>
      </c>
      <c r="EL168" s="46">
        <v>0</v>
      </c>
      <c r="EM168" s="46">
        <v>150</v>
      </c>
      <c r="EN168" s="46">
        <v>0</v>
      </c>
      <c r="EO168" s="46">
        <v>0</v>
      </c>
      <c r="EP168" s="46">
        <v>0</v>
      </c>
      <c r="ES168" s="46">
        <v>0</v>
      </c>
      <c r="EU168" s="46">
        <v>0</v>
      </c>
      <c r="EV168" s="46">
        <v>0</v>
      </c>
      <c r="EW168" s="46">
        <v>0</v>
      </c>
      <c r="EX168" s="46">
        <v>0</v>
      </c>
      <c r="EY168" s="46">
        <v>0</v>
      </c>
      <c r="EZ168" s="46">
        <v>0</v>
      </c>
      <c r="FE168" s="46">
        <v>0</v>
      </c>
      <c r="FG168" s="46">
        <v>0</v>
      </c>
      <c r="FH168" s="46">
        <v>0</v>
      </c>
      <c r="FI168" s="98">
        <v>0</v>
      </c>
      <c r="FJ168" s="98">
        <v>0</v>
      </c>
      <c r="FK168" s="46">
        <v>0</v>
      </c>
      <c r="FL168" s="46">
        <v>0</v>
      </c>
      <c r="FQ168" s="46">
        <v>0</v>
      </c>
      <c r="FS168" s="46">
        <v>0</v>
      </c>
      <c r="FT168" s="46">
        <v>0</v>
      </c>
      <c r="FU168" s="46">
        <v>0</v>
      </c>
      <c r="FV168" s="46">
        <v>0</v>
      </c>
      <c r="FW168" s="46">
        <v>0</v>
      </c>
      <c r="FX168" s="46">
        <v>0</v>
      </c>
      <c r="GC168" s="46">
        <v>0</v>
      </c>
      <c r="GE168" s="46">
        <v>0</v>
      </c>
      <c r="GF168" s="46">
        <v>0</v>
      </c>
      <c r="GG168" s="46">
        <v>0</v>
      </c>
      <c r="GH168" s="46">
        <v>0</v>
      </c>
      <c r="GI168" s="46">
        <v>0</v>
      </c>
      <c r="GJ168" s="46">
        <v>0</v>
      </c>
      <c r="GO168" s="46">
        <v>0</v>
      </c>
      <c r="GP168" s="46">
        <v>0</v>
      </c>
      <c r="GQ168" s="46">
        <v>0</v>
      </c>
      <c r="GR168" s="46">
        <v>0</v>
      </c>
      <c r="GS168" s="46">
        <v>0</v>
      </c>
      <c r="GT168" s="46">
        <v>0</v>
      </c>
      <c r="GU168" s="46">
        <v>0</v>
      </c>
      <c r="GV168" s="46">
        <v>0</v>
      </c>
      <c r="GW168" s="46">
        <v>0</v>
      </c>
      <c r="GX168" s="46">
        <v>0</v>
      </c>
      <c r="GY168" s="46">
        <v>0</v>
      </c>
      <c r="HA168" s="46">
        <v>0</v>
      </c>
      <c r="HB168" s="46">
        <v>0</v>
      </c>
      <c r="HC168" s="46">
        <v>0</v>
      </c>
      <c r="HD168" s="46">
        <v>0</v>
      </c>
      <c r="HE168" s="46">
        <v>0</v>
      </c>
      <c r="HI168" s="46">
        <v>0</v>
      </c>
      <c r="HJ168" s="46">
        <v>0</v>
      </c>
      <c r="HK168" s="46">
        <v>0</v>
      </c>
      <c r="HL168" s="46">
        <v>0</v>
      </c>
      <c r="HM168" s="46">
        <v>2307</v>
      </c>
      <c r="HN168" s="46">
        <v>0</v>
      </c>
      <c r="HO168" s="46">
        <v>0</v>
      </c>
      <c r="HP168" s="46">
        <v>0</v>
      </c>
      <c r="HQ168" s="46">
        <v>2307</v>
      </c>
      <c r="HR168" s="46">
        <v>0</v>
      </c>
      <c r="HS168" s="46">
        <v>0</v>
      </c>
      <c r="HT168" s="46">
        <v>-2307</v>
      </c>
      <c r="HU168" s="46">
        <v>-94.678522571819428</v>
      </c>
      <c r="HY168" s="46">
        <v>0</v>
      </c>
      <c r="HZ168" s="46">
        <v>0</v>
      </c>
      <c r="IA168" s="46">
        <v>0</v>
      </c>
      <c r="IB168" s="46">
        <v>0</v>
      </c>
      <c r="IC168" s="46">
        <v>541</v>
      </c>
      <c r="ID168" s="46">
        <v>190</v>
      </c>
      <c r="IE168" s="46">
        <v>0</v>
      </c>
      <c r="IF168" s="46">
        <v>0</v>
      </c>
      <c r="IG168" s="46">
        <v>731</v>
      </c>
      <c r="IH168" s="46">
        <v>0</v>
      </c>
      <c r="II168" s="46">
        <v>-2307</v>
      </c>
      <c r="IJ168" s="46">
        <v>-3038</v>
      </c>
      <c r="IK168" s="46">
        <v>-124.67852257181943</v>
      </c>
      <c r="IO168" s="46">
        <v>0</v>
      </c>
      <c r="IP168" s="46">
        <v>0</v>
      </c>
      <c r="IQ168" s="46">
        <v>0</v>
      </c>
      <c r="IR168" s="46">
        <v>0</v>
      </c>
      <c r="IS168" s="46">
        <v>0</v>
      </c>
      <c r="IT168" s="46">
        <v>0</v>
      </c>
      <c r="IU168" s="46">
        <v>0</v>
      </c>
      <c r="IV168" s="46">
        <v>0</v>
      </c>
      <c r="IW168" s="46">
        <v>0</v>
      </c>
      <c r="IY168" s="46">
        <v>-3038</v>
      </c>
      <c r="IZ168" s="46">
        <v>-3038</v>
      </c>
      <c r="JA168" s="46">
        <v>0</v>
      </c>
      <c r="JD168" s="46">
        <v>0</v>
      </c>
      <c r="JE168" s="46">
        <v>0</v>
      </c>
      <c r="JF168" s="46">
        <v>0</v>
      </c>
      <c r="JG168" s="46">
        <v>0</v>
      </c>
      <c r="JH168" s="46">
        <v>0</v>
      </c>
      <c r="JI168" s="46" t="s">
        <v>1086</v>
      </c>
      <c r="JK168" s="46">
        <v>0</v>
      </c>
      <c r="JL168" s="46">
        <v>0</v>
      </c>
      <c r="JN168" s="46">
        <v>-3038</v>
      </c>
      <c r="JO168" s="46">
        <v>-3038</v>
      </c>
      <c r="JP168" s="46">
        <v>0</v>
      </c>
      <c r="JS168" s="46">
        <v>0</v>
      </c>
      <c r="JT168" s="46">
        <v>0</v>
      </c>
      <c r="JU168" s="46">
        <v>0</v>
      </c>
      <c r="JV168" s="46">
        <v>0</v>
      </c>
      <c r="JW168" s="46">
        <v>0</v>
      </c>
      <c r="KA168" s="46">
        <v>0</v>
      </c>
      <c r="KC168" s="46">
        <v>-3038</v>
      </c>
      <c r="KD168" s="46">
        <v>-3038</v>
      </c>
      <c r="KE168" s="46">
        <v>0</v>
      </c>
      <c r="KH168" s="46">
        <v>0</v>
      </c>
      <c r="KI168" s="46">
        <v>0</v>
      </c>
      <c r="KJ168" s="46">
        <v>0</v>
      </c>
      <c r="KK168" s="46">
        <v>0</v>
      </c>
      <c r="KL168" s="46">
        <v>0</v>
      </c>
      <c r="KP168" s="46">
        <v>0</v>
      </c>
      <c r="KR168" s="46">
        <v>-3038</v>
      </c>
      <c r="KS168" s="46">
        <v>-3038</v>
      </c>
      <c r="KT168" s="46">
        <v>0</v>
      </c>
      <c r="KW168" s="46">
        <v>0</v>
      </c>
      <c r="KX168" s="46">
        <v>0</v>
      </c>
      <c r="KY168" s="46">
        <v>0</v>
      </c>
      <c r="KZ168" s="46">
        <v>0</v>
      </c>
      <c r="LA168" s="46">
        <v>0</v>
      </c>
      <c r="LE168" s="46">
        <v>0</v>
      </c>
      <c r="LG168" s="46">
        <v>-3038</v>
      </c>
      <c r="LH168" s="46">
        <v>-3038</v>
      </c>
      <c r="LI168" s="46">
        <v>0</v>
      </c>
      <c r="LL168" s="46">
        <v>0</v>
      </c>
      <c r="LM168" s="46">
        <v>2307</v>
      </c>
      <c r="LN168" s="46">
        <v>731</v>
      </c>
      <c r="LO168" s="46">
        <v>0</v>
      </c>
      <c r="LP168" s="46">
        <v>0</v>
      </c>
      <c r="LQ168" s="46">
        <v>0</v>
      </c>
      <c r="LR168" s="46">
        <v>0</v>
      </c>
      <c r="LS168" s="46">
        <v>0</v>
      </c>
      <c r="LT168" s="46">
        <v>3038</v>
      </c>
      <c r="LV168" s="46" t="s">
        <v>344</v>
      </c>
    </row>
    <row r="169" spans="1:334">
      <c r="C169" s="46" t="s">
        <v>91</v>
      </c>
      <c r="D169" s="98">
        <v>81735</v>
      </c>
      <c r="E169" s="98">
        <v>0</v>
      </c>
      <c r="F169" s="98">
        <v>0</v>
      </c>
      <c r="G169" s="98">
        <v>31837.024395222757</v>
      </c>
      <c r="H169" s="98">
        <v>12446.342713947572</v>
      </c>
      <c r="I169" s="98">
        <v>4438.6816812751867</v>
      </c>
      <c r="J169" s="98">
        <v>1890</v>
      </c>
      <c r="K169" s="98">
        <v>12619</v>
      </c>
      <c r="L169" s="98">
        <v>443</v>
      </c>
      <c r="M169" s="98">
        <v>0</v>
      </c>
      <c r="N169" s="98">
        <v>0</v>
      </c>
      <c r="O169" s="98">
        <v>0</v>
      </c>
      <c r="P169" s="98">
        <v>0</v>
      </c>
      <c r="Q169" s="98">
        <v>0</v>
      </c>
      <c r="R169" s="98">
        <v>0</v>
      </c>
      <c r="S169" s="98">
        <v>27955.936840466242</v>
      </c>
      <c r="T169" s="98">
        <v>13382.918626807634</v>
      </c>
      <c r="U169" s="98">
        <v>3537.0182136586077</v>
      </c>
      <c r="V169" s="98">
        <v>1026</v>
      </c>
      <c r="W169" s="98">
        <v>9750</v>
      </c>
      <c r="X169" s="98">
        <v>250.00000000000003</v>
      </c>
      <c r="Y169" s="98">
        <v>0</v>
      </c>
      <c r="Z169" s="98">
        <v>10</v>
      </c>
      <c r="AA169" s="98">
        <v>0</v>
      </c>
      <c r="AB169" s="98">
        <v>0</v>
      </c>
      <c r="AC169" s="98">
        <v>53307.714285714283</v>
      </c>
      <c r="AD169" s="98">
        <v>0</v>
      </c>
      <c r="AE169" s="98">
        <v>24265.813468550954</v>
      </c>
      <c r="AF169" s="98">
        <v>13958.872285692578</v>
      </c>
      <c r="AG169" s="98">
        <v>2526.941182858377</v>
      </c>
      <c r="AH169" s="98">
        <v>2430</v>
      </c>
      <c r="AI169" s="98">
        <v>5350</v>
      </c>
      <c r="AJ169" s="98">
        <v>0</v>
      </c>
      <c r="AK169" s="98">
        <v>0</v>
      </c>
      <c r="AL169" s="98">
        <v>0</v>
      </c>
      <c r="AM169" s="98">
        <v>0</v>
      </c>
      <c r="AN169" s="98">
        <v>0</v>
      </c>
      <c r="AO169" s="98">
        <v>0</v>
      </c>
      <c r="AP169" s="98">
        <v>0</v>
      </c>
      <c r="AQ169" s="98">
        <v>32918.571164107379</v>
      </c>
      <c r="AR169" s="98">
        <v>14974.120575232884</v>
      </c>
      <c r="AS169" s="98">
        <v>1408.4505888744964</v>
      </c>
      <c r="AT169" s="98">
        <v>1296</v>
      </c>
      <c r="AU169" s="98">
        <v>15050</v>
      </c>
      <c r="AV169" s="98">
        <v>190</v>
      </c>
      <c r="AW169" s="98">
        <v>0</v>
      </c>
      <c r="AX169" s="98">
        <v>0</v>
      </c>
      <c r="AY169" s="98">
        <v>0</v>
      </c>
      <c r="AZ169" s="98">
        <v>0</v>
      </c>
      <c r="BA169" s="98">
        <v>0</v>
      </c>
      <c r="BB169" s="98">
        <v>0</v>
      </c>
      <c r="BC169" s="98">
        <v>28873.764667093306</v>
      </c>
      <c r="BD169" s="98">
        <v>14497.779250571028</v>
      </c>
      <c r="BE169" s="98">
        <v>3900.9854165222791</v>
      </c>
      <c r="BF169" s="98">
        <v>875</v>
      </c>
      <c r="BG169" s="98">
        <v>9600</v>
      </c>
      <c r="BH169" s="98">
        <v>0</v>
      </c>
      <c r="BI169" s="98">
        <v>0</v>
      </c>
      <c r="BJ169" s="98">
        <v>0</v>
      </c>
      <c r="BK169" s="98">
        <v>0</v>
      </c>
      <c r="BL169" s="98">
        <v>0</v>
      </c>
      <c r="BM169" s="46">
        <v>0</v>
      </c>
      <c r="BN169" s="46">
        <v>0</v>
      </c>
      <c r="BO169" s="98">
        <v>27143.171983310429</v>
      </c>
      <c r="BP169" s="98">
        <v>13248.022536646593</v>
      </c>
      <c r="BQ169" s="98">
        <v>2360.1494466638333</v>
      </c>
      <c r="BR169" s="46">
        <v>875</v>
      </c>
      <c r="BS169" s="46">
        <v>10655</v>
      </c>
      <c r="BT169" s="46">
        <v>0</v>
      </c>
      <c r="BU169" s="46">
        <v>0</v>
      </c>
      <c r="BV169" s="46">
        <v>5</v>
      </c>
      <c r="BW169" s="46">
        <v>0</v>
      </c>
      <c r="BX169" s="46">
        <v>0</v>
      </c>
      <c r="BY169" s="46">
        <v>0</v>
      </c>
      <c r="BZ169" s="46">
        <v>0</v>
      </c>
      <c r="CA169" s="98">
        <v>20624.344808828955</v>
      </c>
      <c r="CB169" s="98">
        <v>10855.696240520087</v>
      </c>
      <c r="CC169" s="98">
        <v>2443.648568308869</v>
      </c>
      <c r="CD169" s="46">
        <v>875</v>
      </c>
      <c r="CE169" s="46">
        <v>6450</v>
      </c>
      <c r="CF169" s="46">
        <v>0</v>
      </c>
      <c r="CG169" s="46">
        <v>0</v>
      </c>
      <c r="CH169" s="46">
        <v>0</v>
      </c>
      <c r="CI169" s="46">
        <v>0</v>
      </c>
      <c r="CJ169" s="46">
        <v>0</v>
      </c>
      <c r="CK169" s="46">
        <v>0</v>
      </c>
      <c r="CL169" s="46">
        <v>0</v>
      </c>
      <c r="CM169" s="98">
        <v>21852.933537340701</v>
      </c>
      <c r="CN169" s="98">
        <v>13240.186199604916</v>
      </c>
      <c r="CO169" s="98">
        <v>1485.7473377357876</v>
      </c>
      <c r="CP169" s="46">
        <v>875</v>
      </c>
      <c r="CQ169" s="46">
        <v>6252</v>
      </c>
      <c r="CR169" s="46">
        <v>0</v>
      </c>
      <c r="CS169" s="46">
        <v>0</v>
      </c>
      <c r="CT169" s="46">
        <v>0</v>
      </c>
      <c r="CU169" s="46">
        <v>0</v>
      </c>
      <c r="CV169" s="46">
        <v>0</v>
      </c>
      <c r="CW169" s="46">
        <v>106785.71428571428</v>
      </c>
      <c r="CX169" s="46">
        <v>0</v>
      </c>
      <c r="CY169" s="98">
        <v>22900.01848725044</v>
      </c>
      <c r="CZ169" s="98">
        <v>14018.818487250439</v>
      </c>
      <c r="DA169" s="98">
        <v>3972.7</v>
      </c>
      <c r="DB169" s="46">
        <v>1375</v>
      </c>
      <c r="DC169" s="46">
        <v>3341</v>
      </c>
      <c r="DD169" s="46">
        <v>190</v>
      </c>
      <c r="DE169" s="46">
        <v>0</v>
      </c>
      <c r="DF169" s="46">
        <v>2.5</v>
      </c>
      <c r="DG169" s="46">
        <v>0</v>
      </c>
      <c r="DH169" s="46">
        <v>0</v>
      </c>
      <c r="DI169" s="98">
        <v>0</v>
      </c>
      <c r="DJ169" s="98">
        <v>0</v>
      </c>
      <c r="DK169" s="98">
        <v>23384.618487250438</v>
      </c>
      <c r="DL169" s="46">
        <v>13097.818487250439</v>
      </c>
      <c r="DM169" s="46">
        <v>2459.3000000000002</v>
      </c>
      <c r="DN169" s="46">
        <v>1375</v>
      </c>
      <c r="DO169" s="46">
        <v>6450</v>
      </c>
      <c r="DP169" s="46">
        <v>0</v>
      </c>
      <c r="DQ169" s="46">
        <v>0</v>
      </c>
      <c r="DR169" s="98">
        <v>2.5</v>
      </c>
      <c r="DS169" s="98">
        <v>0</v>
      </c>
      <c r="DT169" s="46">
        <v>0</v>
      </c>
      <c r="DU169" s="46">
        <v>0</v>
      </c>
      <c r="DV169" s="46">
        <v>0</v>
      </c>
      <c r="DW169" s="46">
        <v>24896.836974500879</v>
      </c>
      <c r="DX169" s="46">
        <v>11986.636974500878</v>
      </c>
      <c r="DY169" s="46">
        <v>2732.7</v>
      </c>
      <c r="DZ169" s="46">
        <v>1375</v>
      </c>
      <c r="EA169" s="46">
        <v>8800</v>
      </c>
      <c r="EB169" s="46">
        <v>0</v>
      </c>
      <c r="EC169" s="46">
        <v>0</v>
      </c>
      <c r="ED169" s="46">
        <v>2.5</v>
      </c>
      <c r="EE169" s="46">
        <v>0</v>
      </c>
      <c r="EF169" s="46">
        <v>0</v>
      </c>
      <c r="EG169" s="46">
        <v>0</v>
      </c>
      <c r="EH169" s="46">
        <v>0</v>
      </c>
      <c r="EI169" s="46">
        <v>16369.618487250438</v>
      </c>
      <c r="EJ169" s="46">
        <v>8826.8184872504389</v>
      </c>
      <c r="EK169" s="46">
        <v>1715.3000000000002</v>
      </c>
      <c r="EL169" s="46">
        <v>1375</v>
      </c>
      <c r="EM169" s="46">
        <v>4450</v>
      </c>
      <c r="EN169" s="46">
        <v>0</v>
      </c>
      <c r="EO169" s="46">
        <v>0</v>
      </c>
      <c r="EP169" s="46">
        <v>2.5</v>
      </c>
      <c r="EQ169" s="46">
        <v>0</v>
      </c>
      <c r="ER169" s="46">
        <v>0</v>
      </c>
      <c r="ES169" s="46">
        <v>0</v>
      </c>
      <c r="ET169" s="46">
        <v>0</v>
      </c>
      <c r="EU169" s="46">
        <v>21362</v>
      </c>
      <c r="EV169" s="46">
        <v>11506</v>
      </c>
      <c r="EW169" s="46">
        <v>1823.25</v>
      </c>
      <c r="EX169" s="46">
        <v>1731.5</v>
      </c>
      <c r="EY169" s="46">
        <v>6301.25</v>
      </c>
      <c r="EZ169" s="46">
        <v>0</v>
      </c>
      <c r="FA169" s="46">
        <v>0</v>
      </c>
      <c r="FB169" s="46">
        <v>0</v>
      </c>
      <c r="FC169" s="46">
        <v>0</v>
      </c>
      <c r="FD169" s="46">
        <v>0</v>
      </c>
      <c r="FE169" s="46">
        <v>0</v>
      </c>
      <c r="FF169" s="46">
        <v>0</v>
      </c>
      <c r="FG169" s="46">
        <v>21362</v>
      </c>
      <c r="FH169" s="46">
        <v>11506</v>
      </c>
      <c r="FI169" s="98">
        <v>1823.25</v>
      </c>
      <c r="FJ169" s="98">
        <v>1731.5</v>
      </c>
      <c r="FK169" s="46">
        <v>6301.25</v>
      </c>
      <c r="FL169" s="46">
        <v>0</v>
      </c>
      <c r="FM169" s="46">
        <v>0</v>
      </c>
      <c r="FN169" s="46">
        <v>0</v>
      </c>
      <c r="FO169" s="46">
        <v>0</v>
      </c>
      <c r="FP169" s="46">
        <v>0</v>
      </c>
      <c r="FQ169" s="46">
        <v>0</v>
      </c>
      <c r="FR169" s="46">
        <v>0</v>
      </c>
      <c r="FS169" s="46">
        <v>21362</v>
      </c>
      <c r="FT169" s="46">
        <v>11506</v>
      </c>
      <c r="FU169" s="46">
        <v>1823.25</v>
      </c>
      <c r="FV169" s="46">
        <v>1731.5</v>
      </c>
      <c r="FW169" s="46">
        <v>6301.25</v>
      </c>
      <c r="FX169" s="46">
        <v>0</v>
      </c>
      <c r="FY169" s="46">
        <v>0</v>
      </c>
      <c r="FZ169" s="46">
        <v>0</v>
      </c>
      <c r="GA169" s="46">
        <v>0</v>
      </c>
      <c r="GB169" s="46">
        <v>0</v>
      </c>
      <c r="GC169" s="46">
        <v>0</v>
      </c>
      <c r="GD169" s="46">
        <v>0</v>
      </c>
      <c r="GE169" s="46">
        <v>21362</v>
      </c>
      <c r="GF169" s="46">
        <v>11506</v>
      </c>
      <c r="GG169" s="46">
        <v>1823.25</v>
      </c>
      <c r="GH169" s="46">
        <v>1731.5</v>
      </c>
      <c r="GI169" s="46">
        <v>6301.25</v>
      </c>
      <c r="GJ169" s="46">
        <v>0</v>
      </c>
      <c r="GK169" s="46">
        <v>0</v>
      </c>
      <c r="GL169" s="46">
        <v>0</v>
      </c>
      <c r="GM169" s="46">
        <v>0</v>
      </c>
      <c r="GO169" s="46">
        <v>66673.345868347329</v>
      </c>
      <c r="GP169" s="46">
        <v>54762.254201680669</v>
      </c>
      <c r="GQ169" s="46">
        <v>11911.091666666667</v>
      </c>
      <c r="GR169" s="46">
        <v>6642</v>
      </c>
      <c r="GS169" s="46">
        <v>42769</v>
      </c>
      <c r="GT169" s="46">
        <v>883</v>
      </c>
      <c r="GU169" s="46">
        <v>0</v>
      </c>
      <c r="GV169" s="46">
        <v>10</v>
      </c>
      <c r="GW169" s="46">
        <v>116977.34586834733</v>
      </c>
      <c r="GX169" s="46">
        <v>0</v>
      </c>
      <c r="GY169" s="46">
        <v>0</v>
      </c>
      <c r="GZ169" s="46">
        <v>0</v>
      </c>
      <c r="HA169" s="46">
        <v>81735</v>
      </c>
      <c r="HB169" s="46">
        <v>53307.714285714283</v>
      </c>
      <c r="HC169" s="46">
        <v>135042.71428571429</v>
      </c>
      <c r="HD169" s="46">
        <v>18065.368417366954</v>
      </c>
      <c r="HE169" s="46">
        <v>5.5024658305044953</v>
      </c>
      <c r="HI169" s="46">
        <v>62032.214996573392</v>
      </c>
      <c r="HJ169" s="46">
        <v>51841.684227342623</v>
      </c>
      <c r="HK169" s="46">
        <v>10190.530769230769</v>
      </c>
      <c r="HL169" s="46">
        <v>3500</v>
      </c>
      <c r="HM169" s="46">
        <v>32957</v>
      </c>
      <c r="HN169" s="46">
        <v>0</v>
      </c>
      <c r="HO169" s="46">
        <v>0</v>
      </c>
      <c r="HP169" s="46">
        <v>5</v>
      </c>
      <c r="HQ169" s="46">
        <v>98494.214996573399</v>
      </c>
      <c r="HR169" s="46">
        <v>127142.85714285714</v>
      </c>
      <c r="HS169" s="46">
        <v>145208.22556022409</v>
      </c>
      <c r="HT169" s="46">
        <v>46714.0105636507</v>
      </c>
      <c r="HU169" s="46">
        <v>16.006885555767621</v>
      </c>
      <c r="HY169" s="46">
        <v>58810.092436252191</v>
      </c>
      <c r="HZ169" s="46">
        <v>47930.092436252191</v>
      </c>
      <c r="IA169" s="46">
        <v>10880</v>
      </c>
      <c r="IB169" s="46">
        <v>5500</v>
      </c>
      <c r="IC169" s="46">
        <v>23041</v>
      </c>
      <c r="ID169" s="46">
        <v>190</v>
      </c>
      <c r="IE169" s="46">
        <v>0</v>
      </c>
      <c r="IF169" s="46">
        <v>10</v>
      </c>
      <c r="IG169" s="46">
        <v>87551.092436252191</v>
      </c>
      <c r="IH169" s="46">
        <v>106785.71428571428</v>
      </c>
      <c r="II169" s="46">
        <v>153499.72484936498</v>
      </c>
      <c r="IJ169" s="46">
        <v>65948.632413112791</v>
      </c>
      <c r="IK169" s="46">
        <v>22.597764543417224</v>
      </c>
      <c r="IO169" s="46">
        <v>53317</v>
      </c>
      <c r="IP169" s="46">
        <v>46024</v>
      </c>
      <c r="IQ169" s="46">
        <v>7293</v>
      </c>
      <c r="IR169" s="46">
        <v>6926</v>
      </c>
      <c r="IS169" s="46">
        <v>25205</v>
      </c>
      <c r="IT169" s="46">
        <v>0</v>
      </c>
      <c r="IU169" s="46">
        <v>0</v>
      </c>
      <c r="IV169" s="46">
        <v>0</v>
      </c>
      <c r="IW169" s="46">
        <v>85448</v>
      </c>
      <c r="IX169" s="46">
        <v>0</v>
      </c>
      <c r="IY169" s="46">
        <v>65948.632413112791</v>
      </c>
      <c r="IZ169" s="46">
        <v>-19499.367586887209</v>
      </c>
      <c r="JA169" s="46">
        <v>-6.8460470415529473</v>
      </c>
      <c r="JD169" s="46">
        <v>54064</v>
      </c>
      <c r="JE169" s="46">
        <v>47021</v>
      </c>
      <c r="JF169" s="46">
        <v>7043</v>
      </c>
      <c r="JG169" s="46">
        <v>7142</v>
      </c>
      <c r="JH169" s="46">
        <v>27110</v>
      </c>
      <c r="JI169" s="46">
        <v>0</v>
      </c>
      <c r="JJ169" s="46">
        <v>0</v>
      </c>
      <c r="JK169" s="46">
        <v>0</v>
      </c>
      <c r="JL169" s="46">
        <v>88316</v>
      </c>
      <c r="JM169" s="46">
        <v>0</v>
      </c>
      <c r="JN169" s="46">
        <v>-19499.367586887209</v>
      </c>
      <c r="JO169" s="46">
        <v>-107815.36758688721</v>
      </c>
      <c r="JP169" s="46">
        <v>-36.623726477723359</v>
      </c>
      <c r="JS169" s="46">
        <v>50212</v>
      </c>
      <c r="JT169" s="46">
        <v>43257</v>
      </c>
      <c r="JU169" s="46">
        <v>6955</v>
      </c>
      <c r="JV169" s="46">
        <v>6889</v>
      </c>
      <c r="JW169" s="46">
        <v>23410</v>
      </c>
      <c r="JX169" s="46">
        <v>0</v>
      </c>
      <c r="JY169" s="46">
        <v>0</v>
      </c>
      <c r="JZ169" s="46">
        <v>0</v>
      </c>
      <c r="KA169" s="46">
        <v>80511</v>
      </c>
      <c r="KB169" s="46">
        <v>0</v>
      </c>
      <c r="KC169" s="46">
        <v>-107815.36758688721</v>
      </c>
      <c r="KD169" s="46">
        <v>-188326.36758688721</v>
      </c>
      <c r="KE169" s="46">
        <v>-70.174150459025682</v>
      </c>
      <c r="KH169" s="46">
        <v>0</v>
      </c>
      <c r="KI169" s="46">
        <v>0</v>
      </c>
      <c r="KJ169" s="46">
        <v>0</v>
      </c>
      <c r="KK169" s="46">
        <v>0</v>
      </c>
      <c r="KL169" s="46">
        <v>0</v>
      </c>
      <c r="KM169" s="46">
        <v>0</v>
      </c>
      <c r="KN169" s="46">
        <v>0</v>
      </c>
      <c r="KO169" s="46">
        <v>0</v>
      </c>
      <c r="KP169" s="46">
        <v>0</v>
      </c>
      <c r="KQ169" s="46">
        <v>0</v>
      </c>
      <c r="KR169" s="46">
        <v>-188326.36758688721</v>
      </c>
      <c r="KS169" s="46">
        <v>-188326.36758688721</v>
      </c>
      <c r="KT169" s="46">
        <v>0</v>
      </c>
      <c r="KW169" s="46">
        <v>0</v>
      </c>
      <c r="KX169" s="46">
        <v>0</v>
      </c>
      <c r="KY169" s="46">
        <v>0</v>
      </c>
      <c r="KZ169" s="46">
        <v>0</v>
      </c>
      <c r="LA169" s="46">
        <v>0</v>
      </c>
      <c r="LB169" s="46">
        <v>0</v>
      </c>
      <c r="LC169" s="46">
        <v>0</v>
      </c>
      <c r="LD169" s="46">
        <v>0</v>
      </c>
      <c r="LE169" s="46">
        <v>0</v>
      </c>
      <c r="LF169" s="46">
        <v>0</v>
      </c>
      <c r="LG169" s="46">
        <v>-188326.36758688721</v>
      </c>
      <c r="LH169" s="46">
        <v>-188326.36758688721</v>
      </c>
      <c r="LI169" s="46">
        <v>0</v>
      </c>
      <c r="LL169" s="46">
        <v>116977.34586834733</v>
      </c>
      <c r="LM169" s="46">
        <v>98494.214996573399</v>
      </c>
      <c r="LN169" s="46">
        <v>87551.092436252191</v>
      </c>
      <c r="LO169" s="46">
        <v>85448</v>
      </c>
      <c r="LP169" s="46">
        <v>88316</v>
      </c>
      <c r="LQ169" s="46">
        <v>80511</v>
      </c>
      <c r="LR169" s="46">
        <v>0</v>
      </c>
      <c r="LS169" s="46">
        <v>0</v>
      </c>
      <c r="LT169" s="46">
        <v>557297.65330117289</v>
      </c>
    </row>
    <row r="170" spans="1:334">
      <c r="A170" s="97">
        <v>310002099</v>
      </c>
      <c r="B170" s="74">
        <v>310002099</v>
      </c>
      <c r="C170" s="46" t="s">
        <v>66</v>
      </c>
      <c r="D170" s="98">
        <v>54000</v>
      </c>
      <c r="E170" s="98">
        <v>0</v>
      </c>
      <c r="F170" s="98"/>
      <c r="G170" s="98">
        <v>14288.249080950387</v>
      </c>
      <c r="H170" s="98">
        <v>11242.046359282071</v>
      </c>
      <c r="I170" s="98">
        <v>2182.2027216683155</v>
      </c>
      <c r="J170" s="98">
        <v>864</v>
      </c>
      <c r="K170" s="98">
        <v>0</v>
      </c>
      <c r="L170" s="98">
        <v>0</v>
      </c>
      <c r="M170" s="98">
        <v>0</v>
      </c>
      <c r="N170" s="98">
        <v>0</v>
      </c>
      <c r="O170" s="98"/>
      <c r="P170" s="98"/>
      <c r="Q170" s="98">
        <v>0</v>
      </c>
      <c r="R170" s="98"/>
      <c r="S170" s="98">
        <v>13959.708527213817</v>
      </c>
      <c r="T170" s="98">
        <v>12061.344955785245</v>
      </c>
      <c r="U170" s="98">
        <v>1682.363571428571</v>
      </c>
      <c r="V170" s="98">
        <v>216</v>
      </c>
      <c r="W170" s="98">
        <v>0</v>
      </c>
      <c r="X170" s="98">
        <v>0</v>
      </c>
      <c r="Y170" s="98">
        <v>0</v>
      </c>
      <c r="Z170" s="98">
        <v>0</v>
      </c>
      <c r="AA170" s="98"/>
      <c r="AB170" s="98"/>
      <c r="AC170" s="98">
        <v>0</v>
      </c>
      <c r="AD170" s="98"/>
      <c r="AE170" s="98">
        <v>12285.980752662386</v>
      </c>
      <c r="AF170" s="98">
        <v>11133.930684925115</v>
      </c>
      <c r="AG170" s="98">
        <v>1152.0500677372706</v>
      </c>
      <c r="AH170" s="98">
        <v>0</v>
      </c>
      <c r="AI170" s="98">
        <v>0</v>
      </c>
      <c r="AJ170" s="98">
        <v>0</v>
      </c>
      <c r="AK170" s="98">
        <v>0</v>
      </c>
      <c r="AL170" s="98">
        <v>0</v>
      </c>
      <c r="AM170" s="98"/>
      <c r="AN170" s="98"/>
      <c r="AO170" s="98">
        <v>66000</v>
      </c>
      <c r="AP170" s="98"/>
      <c r="AQ170" s="98">
        <v>12419.513740013745</v>
      </c>
      <c r="AR170" s="98">
        <v>11828.251529419331</v>
      </c>
      <c r="AS170" s="98">
        <v>591.26221059441355</v>
      </c>
      <c r="AT170" s="98">
        <v>0</v>
      </c>
      <c r="AU170" s="98">
        <v>0</v>
      </c>
      <c r="AV170" s="98">
        <v>0</v>
      </c>
      <c r="AW170" s="98">
        <v>0</v>
      </c>
      <c r="AX170" s="98">
        <v>0</v>
      </c>
      <c r="AY170" s="98"/>
      <c r="AZ170" s="98"/>
      <c r="BA170" s="98">
        <v>0</v>
      </c>
      <c r="BB170" s="98"/>
      <c r="BC170" s="98">
        <v>14157.769332555876</v>
      </c>
      <c r="BD170" s="98">
        <v>11216.063748414383</v>
      </c>
      <c r="BE170" s="98">
        <v>1991.7055841414935</v>
      </c>
      <c r="BF170" s="98">
        <v>950</v>
      </c>
      <c r="BG170" s="98">
        <v>0</v>
      </c>
      <c r="BH170" s="98">
        <v>0</v>
      </c>
      <c r="BI170" s="98">
        <v>0</v>
      </c>
      <c r="BJ170" s="98">
        <v>0</v>
      </c>
      <c r="BK170" s="98"/>
      <c r="BL170" s="98"/>
      <c r="BM170" s="46">
        <v>0</v>
      </c>
      <c r="BO170" s="98">
        <v>11264.791682723437</v>
      </c>
      <c r="BP170" s="98">
        <v>9156.252129035247</v>
      </c>
      <c r="BQ170" s="98">
        <v>1158.5395536881902</v>
      </c>
      <c r="BR170" s="46">
        <v>950</v>
      </c>
      <c r="BS170" s="46">
        <v>0</v>
      </c>
      <c r="BT170" s="46">
        <v>0</v>
      </c>
      <c r="BU170" s="46">
        <v>0</v>
      </c>
      <c r="BV170" s="46">
        <v>0</v>
      </c>
      <c r="BY170" s="46">
        <v>0</v>
      </c>
      <c r="CA170" s="98">
        <v>10883.848579622949</v>
      </c>
      <c r="CB170" s="98">
        <v>8788.463840845483</v>
      </c>
      <c r="CC170" s="98">
        <v>1145.3847387774654</v>
      </c>
      <c r="CD170" s="46">
        <v>950</v>
      </c>
      <c r="CE170" s="46">
        <v>0</v>
      </c>
      <c r="CF170" s="46">
        <v>0</v>
      </c>
      <c r="CG170" s="46">
        <v>0</v>
      </c>
      <c r="CH170" s="46">
        <v>0</v>
      </c>
      <c r="CK170" s="46">
        <v>46428.571428571428</v>
      </c>
      <c r="CM170" s="98">
        <v>12819.768877630988</v>
      </c>
      <c r="CN170" s="98">
        <v>11219.021831161215</v>
      </c>
      <c r="CO170" s="98">
        <v>650.7470464697733</v>
      </c>
      <c r="CP170" s="46">
        <v>950</v>
      </c>
      <c r="CQ170" s="46">
        <v>0</v>
      </c>
      <c r="CR170" s="46">
        <v>0</v>
      </c>
      <c r="CS170" s="46">
        <v>0</v>
      </c>
      <c r="CT170" s="46">
        <v>0</v>
      </c>
      <c r="CW170" s="46">
        <v>0</v>
      </c>
      <c r="CY170" s="98">
        <v>13809.538293881844</v>
      </c>
      <c r="CZ170" s="98">
        <v>11167.338293881843</v>
      </c>
      <c r="DA170" s="98">
        <v>1942.2</v>
      </c>
      <c r="DB170" s="46">
        <v>700</v>
      </c>
      <c r="DC170" s="46">
        <v>0</v>
      </c>
      <c r="DD170" s="46">
        <v>0</v>
      </c>
      <c r="DE170" s="46">
        <v>0</v>
      </c>
      <c r="DF170" s="46">
        <v>0</v>
      </c>
      <c r="DI170" s="98">
        <v>0</v>
      </c>
      <c r="DJ170" s="98"/>
      <c r="DK170" s="98">
        <v>13260.838293881845</v>
      </c>
      <c r="DL170" s="46">
        <v>11394.338293881845</v>
      </c>
      <c r="DM170" s="46">
        <v>1166.5</v>
      </c>
      <c r="DN170" s="46">
        <v>700</v>
      </c>
      <c r="DO170" s="46">
        <v>0</v>
      </c>
      <c r="DP170" s="46">
        <v>0</v>
      </c>
      <c r="DQ170" s="46">
        <v>0</v>
      </c>
      <c r="DR170" s="98">
        <v>0</v>
      </c>
      <c r="DS170" s="98"/>
      <c r="DU170" s="46">
        <v>0</v>
      </c>
      <c r="DW170" s="46">
        <v>13349.376587763691</v>
      </c>
      <c r="DX170" s="46">
        <v>11348.67658776369</v>
      </c>
      <c r="DY170" s="46">
        <v>1300.7</v>
      </c>
      <c r="DZ170" s="46">
        <v>700</v>
      </c>
      <c r="EA170" s="46">
        <v>0</v>
      </c>
      <c r="EB170" s="46">
        <v>0</v>
      </c>
      <c r="EC170" s="46">
        <v>0</v>
      </c>
      <c r="ED170" s="46">
        <v>0</v>
      </c>
      <c r="EG170" s="46">
        <v>0</v>
      </c>
      <c r="EI170" s="46">
        <v>7695.9382938818444</v>
      </c>
      <c r="EJ170" s="46">
        <v>6214.338293881844</v>
      </c>
      <c r="EK170" s="46">
        <v>781.6</v>
      </c>
      <c r="EL170" s="46">
        <v>700</v>
      </c>
      <c r="EM170" s="46">
        <v>0</v>
      </c>
      <c r="EN170" s="46">
        <v>0</v>
      </c>
      <c r="EO170" s="46">
        <v>0</v>
      </c>
      <c r="EP170" s="46">
        <v>0</v>
      </c>
      <c r="ES170" s="46">
        <v>0</v>
      </c>
      <c r="EU170" s="46">
        <v>10078.25</v>
      </c>
      <c r="EV170" s="46">
        <v>9569.25</v>
      </c>
      <c r="EW170" s="46">
        <v>509</v>
      </c>
      <c r="EX170" s="46">
        <v>0</v>
      </c>
      <c r="EY170" s="46">
        <v>0</v>
      </c>
      <c r="EZ170" s="46">
        <v>0</v>
      </c>
      <c r="FE170" s="46">
        <v>0</v>
      </c>
      <c r="FG170" s="46">
        <v>10078.25</v>
      </c>
      <c r="FH170" s="46">
        <v>9569.25</v>
      </c>
      <c r="FI170" s="47">
        <v>509</v>
      </c>
      <c r="FJ170" s="47">
        <v>0</v>
      </c>
      <c r="FK170" s="46">
        <v>0</v>
      </c>
      <c r="FL170" s="46">
        <v>0</v>
      </c>
      <c r="FQ170" s="46">
        <v>0</v>
      </c>
      <c r="FS170" s="46">
        <v>10078.25</v>
      </c>
      <c r="FT170" s="46">
        <v>9569.25</v>
      </c>
      <c r="FU170" s="46">
        <v>509</v>
      </c>
      <c r="FV170" s="46">
        <v>0</v>
      </c>
      <c r="FW170" s="46">
        <v>0</v>
      </c>
      <c r="FX170" s="46">
        <v>0</v>
      </c>
      <c r="GC170" s="46">
        <v>0</v>
      </c>
      <c r="GE170" s="46">
        <v>10078.25</v>
      </c>
      <c r="GF170" s="46">
        <v>9569.25</v>
      </c>
      <c r="GG170" s="46">
        <v>509</v>
      </c>
      <c r="GH170" s="46">
        <v>0</v>
      </c>
      <c r="GI170" s="46">
        <v>0</v>
      </c>
      <c r="GJ170" s="46">
        <v>0</v>
      </c>
      <c r="GO170" s="46">
        <v>51873.452100840332</v>
      </c>
      <c r="GP170" s="46">
        <v>46265.573529411762</v>
      </c>
      <c r="GQ170" s="46">
        <v>5607.8785714285714</v>
      </c>
      <c r="GR170" s="46">
        <v>1080</v>
      </c>
      <c r="GS170" s="46">
        <v>0</v>
      </c>
      <c r="GT170" s="46">
        <v>0</v>
      </c>
      <c r="GU170" s="46">
        <v>0</v>
      </c>
      <c r="GV170" s="46">
        <v>0</v>
      </c>
      <c r="GW170" s="46">
        <v>52953.452100840332</v>
      </c>
      <c r="GX170" s="46">
        <v>0</v>
      </c>
      <c r="HA170" s="46">
        <v>54000</v>
      </c>
      <c r="HB170" s="46">
        <v>66000</v>
      </c>
      <c r="HC170" s="46">
        <v>120000</v>
      </c>
      <c r="HD170" s="46">
        <v>67046.547899159661</v>
      </c>
      <c r="HE170" s="46">
        <v>40.943474528542325</v>
      </c>
      <c r="HF170" s="46">
        <v>45410</v>
      </c>
      <c r="HG170" s="46">
        <v>45435</v>
      </c>
      <c r="HI170" s="46">
        <v>45326.178472533255</v>
      </c>
      <c r="HJ170" s="46">
        <v>40379.80154945633</v>
      </c>
      <c r="HK170" s="46">
        <v>4946.3769230769221</v>
      </c>
      <c r="HL170" s="46">
        <v>3800</v>
      </c>
      <c r="HM170" s="46">
        <v>0</v>
      </c>
      <c r="HN170" s="46">
        <v>0</v>
      </c>
      <c r="HO170" s="46">
        <v>0</v>
      </c>
      <c r="HP170" s="46">
        <v>0</v>
      </c>
      <c r="HQ170" s="46">
        <v>49126.178472533255</v>
      </c>
      <c r="HR170" s="46">
        <v>46428.571428571428</v>
      </c>
      <c r="HS170" s="46">
        <v>113475.11932773108</v>
      </c>
      <c r="HT170" s="46">
        <v>64348.940855197827</v>
      </c>
      <c r="HU170" s="46">
        <v>40.121385907615597</v>
      </c>
      <c r="HV170" s="46">
        <v>45435</v>
      </c>
      <c r="HW170" s="46">
        <v>0</v>
      </c>
      <c r="HY170" s="46">
        <v>45315.691469409219</v>
      </c>
      <c r="HZ170" s="46">
        <v>40124.691469409219</v>
      </c>
      <c r="IA170" s="46">
        <v>5191</v>
      </c>
      <c r="IB170" s="46">
        <v>2800</v>
      </c>
      <c r="IC170" s="46">
        <v>0</v>
      </c>
      <c r="ID170" s="46">
        <v>0</v>
      </c>
      <c r="IE170" s="46">
        <v>0</v>
      </c>
      <c r="IF170" s="46">
        <v>0</v>
      </c>
      <c r="IG170" s="46">
        <v>48115.691469409219</v>
      </c>
      <c r="IH170" s="46">
        <v>0</v>
      </c>
      <c r="II170" s="46">
        <v>64348.940855197827</v>
      </c>
      <c r="IJ170" s="46">
        <v>16233.249385788607</v>
      </c>
      <c r="IK170" s="46">
        <v>10.121385907615593</v>
      </c>
      <c r="IO170" s="46">
        <v>40313</v>
      </c>
      <c r="IP170" s="46">
        <v>38277</v>
      </c>
      <c r="IQ170" s="46">
        <v>2036</v>
      </c>
      <c r="IR170" s="46">
        <v>0</v>
      </c>
      <c r="IS170" s="46">
        <v>0</v>
      </c>
      <c r="IT170" s="46">
        <v>0</v>
      </c>
      <c r="IU170" s="46">
        <v>0</v>
      </c>
      <c r="IV170" s="46">
        <v>0</v>
      </c>
      <c r="IW170" s="46">
        <v>40313</v>
      </c>
      <c r="IY170" s="46">
        <v>16233.249385788607</v>
      </c>
      <c r="IZ170" s="46">
        <v>-24079.750614211393</v>
      </c>
      <c r="JA170" s="46">
        <v>-17.919592152068606</v>
      </c>
      <c r="JD170" s="46">
        <v>39739</v>
      </c>
      <c r="JE170" s="46">
        <v>37764</v>
      </c>
      <c r="JF170" s="46">
        <v>1975</v>
      </c>
      <c r="JG170" s="46">
        <v>0</v>
      </c>
      <c r="JH170" s="46">
        <v>0</v>
      </c>
      <c r="JI170" s="46" t="s">
        <v>1086</v>
      </c>
      <c r="JL170" s="46">
        <v>39739</v>
      </c>
      <c r="JN170" s="46">
        <v>-24079.750614211393</v>
      </c>
      <c r="JO170" s="46">
        <v>-63818.750614211393</v>
      </c>
      <c r="JP170" s="46">
        <v>-48.178427198126315</v>
      </c>
      <c r="JS170" s="46">
        <v>37504</v>
      </c>
      <c r="JT170" s="46">
        <v>35554</v>
      </c>
      <c r="JU170" s="46">
        <v>1950</v>
      </c>
      <c r="JV170" s="46">
        <v>0</v>
      </c>
      <c r="JW170" s="46">
        <v>0</v>
      </c>
      <c r="KA170" s="46">
        <v>37504</v>
      </c>
      <c r="KC170" s="46">
        <v>-63818.750614211393</v>
      </c>
      <c r="KD170" s="46">
        <v>-101322.7506142114</v>
      </c>
      <c r="KE170" s="46">
        <v>-81.04955520548053</v>
      </c>
      <c r="KH170" s="46">
        <v>0</v>
      </c>
      <c r="KI170" s="46">
        <v>0</v>
      </c>
      <c r="KJ170" s="46">
        <v>0</v>
      </c>
      <c r="KK170" s="46">
        <v>0</v>
      </c>
      <c r="KL170" s="46">
        <v>0</v>
      </c>
      <c r="KP170" s="46">
        <v>0</v>
      </c>
      <c r="KR170" s="46">
        <v>-101322.7506142114</v>
      </c>
      <c r="KS170" s="46">
        <v>-101322.7506142114</v>
      </c>
      <c r="KT170" s="46">
        <v>0</v>
      </c>
      <c r="KW170" s="46">
        <v>0</v>
      </c>
      <c r="KX170" s="46">
        <v>0</v>
      </c>
      <c r="KY170" s="46">
        <v>0</v>
      </c>
      <c r="KZ170" s="46">
        <v>0</v>
      </c>
      <c r="LA170" s="46">
        <v>0</v>
      </c>
      <c r="LE170" s="46">
        <v>0</v>
      </c>
      <c r="LG170" s="46">
        <v>-101322.7506142114</v>
      </c>
      <c r="LH170" s="46">
        <v>-101322.7506142114</v>
      </c>
      <c r="LI170" s="46">
        <v>0</v>
      </c>
      <c r="LL170" s="46">
        <v>52953.452100840332</v>
      </c>
      <c r="LM170" s="46">
        <v>49126.178472533255</v>
      </c>
      <c r="LN170" s="46">
        <v>48115.691469409219</v>
      </c>
      <c r="LO170" s="46">
        <v>40313</v>
      </c>
      <c r="LP170" s="46">
        <v>39739</v>
      </c>
      <c r="LQ170" s="46">
        <v>37504</v>
      </c>
      <c r="LR170" s="46">
        <v>0</v>
      </c>
      <c r="LS170" s="46">
        <v>0</v>
      </c>
      <c r="LT170" s="46">
        <v>267751.32204278279</v>
      </c>
      <c r="LV170" s="46" t="s">
        <v>344</v>
      </c>
    </row>
    <row r="171" spans="1:334">
      <c r="A171" s="74">
        <v>310001984</v>
      </c>
      <c r="B171" s="74">
        <v>310001984</v>
      </c>
      <c r="C171" s="46" t="s">
        <v>67</v>
      </c>
      <c r="D171" s="98">
        <v>12000</v>
      </c>
      <c r="E171" s="98">
        <v>0</v>
      </c>
      <c r="F171" s="98"/>
      <c r="G171" s="98">
        <v>3875.9394179370424</v>
      </c>
      <c r="H171" s="98">
        <v>3335.9394179370424</v>
      </c>
      <c r="I171" s="98">
        <v>0</v>
      </c>
      <c r="J171" s="98">
        <v>540</v>
      </c>
      <c r="K171" s="98">
        <v>0</v>
      </c>
      <c r="L171" s="98">
        <v>0</v>
      </c>
      <c r="M171" s="98">
        <v>0</v>
      </c>
      <c r="N171" s="98">
        <v>0</v>
      </c>
      <c r="O171" s="98"/>
      <c r="P171" s="98"/>
      <c r="Q171" s="98">
        <v>0</v>
      </c>
      <c r="R171" s="98"/>
      <c r="S171" s="98">
        <v>3331.5355375173235</v>
      </c>
      <c r="T171" s="98">
        <v>3331.5355375173235</v>
      </c>
      <c r="U171" s="98">
        <v>0</v>
      </c>
      <c r="V171" s="98">
        <v>0</v>
      </c>
      <c r="W171" s="98">
        <v>0</v>
      </c>
      <c r="X171" s="98">
        <v>0</v>
      </c>
      <c r="Y171" s="98">
        <v>0</v>
      </c>
      <c r="Z171" s="98">
        <v>0</v>
      </c>
      <c r="AA171" s="98"/>
      <c r="AB171" s="98"/>
      <c r="AC171" s="98">
        <v>0</v>
      </c>
      <c r="AD171" s="98"/>
      <c r="AE171" s="98">
        <v>2234.9693130073251</v>
      </c>
      <c r="AF171" s="98">
        <v>2234.9693130073251</v>
      </c>
      <c r="AG171" s="98">
        <v>0</v>
      </c>
      <c r="AH171" s="98">
        <v>0</v>
      </c>
      <c r="AI171" s="98">
        <v>0</v>
      </c>
      <c r="AJ171" s="98">
        <v>0</v>
      </c>
      <c r="AK171" s="98">
        <v>0</v>
      </c>
      <c r="AL171" s="98">
        <v>0</v>
      </c>
      <c r="AM171" s="98"/>
      <c r="AN171" s="98"/>
      <c r="AO171" s="98">
        <v>13000</v>
      </c>
      <c r="AP171" s="98"/>
      <c r="AQ171" s="98">
        <v>2219.5557315383094</v>
      </c>
      <c r="AR171" s="98">
        <v>2219.5557315383094</v>
      </c>
      <c r="AS171" s="98">
        <v>0</v>
      </c>
      <c r="AT171" s="98">
        <v>0</v>
      </c>
      <c r="AU171" s="98">
        <v>0</v>
      </c>
      <c r="AV171" s="98">
        <v>0</v>
      </c>
      <c r="AW171" s="98">
        <v>0</v>
      </c>
      <c r="AX171" s="98">
        <v>0</v>
      </c>
      <c r="AY171" s="98"/>
      <c r="AZ171" s="98"/>
      <c r="BA171" s="98">
        <v>0</v>
      </c>
      <c r="BB171" s="98"/>
      <c r="BC171" s="98">
        <v>2969.6971247035626</v>
      </c>
      <c r="BD171" s="98">
        <v>2844.6971247035626</v>
      </c>
      <c r="BE171" s="98">
        <v>0</v>
      </c>
      <c r="BF171" s="98">
        <v>125</v>
      </c>
      <c r="BG171" s="98">
        <v>0</v>
      </c>
      <c r="BH171" s="98">
        <v>0</v>
      </c>
      <c r="BI171" s="98">
        <v>0</v>
      </c>
      <c r="BJ171" s="98">
        <v>0</v>
      </c>
      <c r="BK171" s="98"/>
      <c r="BL171" s="98"/>
      <c r="BM171" s="46">
        <v>0</v>
      </c>
      <c r="BO171" s="98">
        <v>2970.6375204472665</v>
      </c>
      <c r="BP171" s="98">
        <v>2845.6375204472665</v>
      </c>
      <c r="BQ171" s="98">
        <v>0</v>
      </c>
      <c r="BR171" s="46">
        <v>125</v>
      </c>
      <c r="BS171" s="46">
        <v>0</v>
      </c>
      <c r="BT171" s="46">
        <v>0</v>
      </c>
      <c r="BU171" s="46">
        <v>0</v>
      </c>
      <c r="BV171" s="46">
        <v>0</v>
      </c>
      <c r="BY171" s="46">
        <v>0</v>
      </c>
      <c r="CA171" s="98">
        <v>2034.003359718424</v>
      </c>
      <c r="CB171" s="98">
        <v>1909.003359718424</v>
      </c>
      <c r="CC171" s="98">
        <v>0</v>
      </c>
      <c r="CD171" s="46">
        <v>125</v>
      </c>
      <c r="CE171" s="46">
        <v>0</v>
      </c>
      <c r="CF171" s="46">
        <v>0</v>
      </c>
      <c r="CG171" s="46">
        <v>0</v>
      </c>
      <c r="CH171" s="46">
        <v>0</v>
      </c>
      <c r="CK171" s="46">
        <v>10714.285714285716</v>
      </c>
      <c r="CM171" s="98">
        <v>2020.8378193065726</v>
      </c>
      <c r="CN171" s="98">
        <v>1895.8378193065726</v>
      </c>
      <c r="CO171" s="98">
        <v>0</v>
      </c>
      <c r="CP171" s="46">
        <v>125</v>
      </c>
      <c r="CQ171" s="46">
        <v>0</v>
      </c>
      <c r="CR171" s="46">
        <v>0</v>
      </c>
      <c r="CS171" s="46">
        <v>0</v>
      </c>
      <c r="CT171" s="46">
        <v>0</v>
      </c>
      <c r="CW171" s="46">
        <v>0</v>
      </c>
      <c r="CY171" s="98">
        <v>3159</v>
      </c>
      <c r="CZ171" s="98">
        <v>3034</v>
      </c>
      <c r="DA171" s="98">
        <v>0</v>
      </c>
      <c r="DB171" s="46">
        <v>125</v>
      </c>
      <c r="DC171" s="46">
        <v>0</v>
      </c>
      <c r="DD171" s="46">
        <v>0</v>
      </c>
      <c r="DE171" s="46">
        <v>0</v>
      </c>
      <c r="DF171" s="46">
        <v>0</v>
      </c>
      <c r="DI171" s="98">
        <v>0</v>
      </c>
      <c r="DJ171" s="98"/>
      <c r="DK171" s="98">
        <v>3151</v>
      </c>
      <c r="DL171" s="46">
        <v>3026</v>
      </c>
      <c r="DM171" s="46">
        <v>0</v>
      </c>
      <c r="DN171" s="46">
        <v>125</v>
      </c>
      <c r="DO171" s="46">
        <v>0</v>
      </c>
      <c r="DP171" s="46">
        <v>0</v>
      </c>
      <c r="DQ171" s="46">
        <v>0</v>
      </c>
      <c r="DR171" s="98">
        <v>0</v>
      </c>
      <c r="DS171" s="98"/>
      <c r="DU171" s="46">
        <v>0</v>
      </c>
      <c r="DW171" s="46">
        <v>2655</v>
      </c>
      <c r="DX171" s="46">
        <v>2530</v>
      </c>
      <c r="DY171" s="46">
        <v>0</v>
      </c>
      <c r="DZ171" s="46">
        <v>125</v>
      </c>
      <c r="EA171" s="46">
        <v>0</v>
      </c>
      <c r="EB171" s="46">
        <v>0</v>
      </c>
      <c r="EC171" s="46">
        <v>0</v>
      </c>
      <c r="ED171" s="46">
        <v>0</v>
      </c>
      <c r="EG171" s="46">
        <v>0</v>
      </c>
      <c r="EI171" s="46">
        <v>2141</v>
      </c>
      <c r="EJ171" s="46">
        <v>2016</v>
      </c>
      <c r="EK171" s="46">
        <v>0</v>
      </c>
      <c r="EL171" s="46">
        <v>125</v>
      </c>
      <c r="EM171" s="46">
        <v>0</v>
      </c>
      <c r="EN171" s="46">
        <v>0</v>
      </c>
      <c r="EO171" s="46">
        <v>0</v>
      </c>
      <c r="EP171" s="46">
        <v>0</v>
      </c>
      <c r="ES171" s="46">
        <v>0</v>
      </c>
      <c r="EU171" s="46">
        <v>2142.5</v>
      </c>
      <c r="EV171" s="46">
        <v>1998</v>
      </c>
      <c r="EW171" s="46">
        <v>0</v>
      </c>
      <c r="EX171" s="46">
        <v>144.5</v>
      </c>
      <c r="EY171" s="46">
        <v>0</v>
      </c>
      <c r="EZ171" s="46">
        <v>0</v>
      </c>
      <c r="FE171" s="46">
        <v>0</v>
      </c>
      <c r="FG171" s="46">
        <v>2142.5</v>
      </c>
      <c r="FH171" s="46">
        <v>1998</v>
      </c>
      <c r="FI171" s="47">
        <v>0</v>
      </c>
      <c r="FJ171" s="47">
        <v>144.5</v>
      </c>
      <c r="FK171" s="46">
        <v>0</v>
      </c>
      <c r="FL171" s="46">
        <v>0</v>
      </c>
      <c r="FQ171" s="46">
        <v>0</v>
      </c>
      <c r="FS171" s="46">
        <v>2142.5</v>
      </c>
      <c r="FT171" s="46">
        <v>1998</v>
      </c>
      <c r="FU171" s="46">
        <v>0</v>
      </c>
      <c r="FV171" s="46">
        <v>144.5</v>
      </c>
      <c r="FW171" s="46">
        <v>0</v>
      </c>
      <c r="FX171" s="46">
        <v>0</v>
      </c>
      <c r="GC171" s="46">
        <v>0</v>
      </c>
      <c r="GE171" s="46">
        <v>2142.5</v>
      </c>
      <c r="GF171" s="46">
        <v>1998</v>
      </c>
      <c r="GG171" s="46">
        <v>0</v>
      </c>
      <c r="GH171" s="46">
        <v>144.5</v>
      </c>
      <c r="GI171" s="46">
        <v>0</v>
      </c>
      <c r="GJ171" s="46">
        <v>0</v>
      </c>
      <c r="GO171" s="46">
        <v>11122</v>
      </c>
      <c r="GP171" s="46">
        <v>11122</v>
      </c>
      <c r="GQ171" s="46">
        <v>0</v>
      </c>
      <c r="GR171" s="46">
        <v>540</v>
      </c>
      <c r="GS171" s="46">
        <v>0</v>
      </c>
      <c r="GT171" s="46">
        <v>0</v>
      </c>
      <c r="GU171" s="46">
        <v>0</v>
      </c>
      <c r="GV171" s="46">
        <v>0</v>
      </c>
      <c r="GW171" s="46">
        <v>11662</v>
      </c>
      <c r="GX171" s="46">
        <v>0</v>
      </c>
      <c r="GY171" s="46">
        <v>0</v>
      </c>
      <c r="HA171" s="46">
        <v>12000</v>
      </c>
      <c r="HB171" s="46">
        <v>13000</v>
      </c>
      <c r="HC171" s="46">
        <v>25000</v>
      </c>
      <c r="HD171" s="46">
        <v>13338</v>
      </c>
      <c r="HE171" s="46">
        <v>40.033312773964575</v>
      </c>
      <c r="HI171" s="46">
        <v>9495.1758241758253</v>
      </c>
      <c r="HJ171" s="46">
        <v>9495.1758241758253</v>
      </c>
      <c r="HK171" s="46">
        <v>0</v>
      </c>
      <c r="HL171" s="46">
        <v>500</v>
      </c>
      <c r="HM171" s="46">
        <v>0</v>
      </c>
      <c r="HN171" s="46">
        <v>0</v>
      </c>
      <c r="HO171" s="46">
        <v>0</v>
      </c>
      <c r="HP171" s="46">
        <v>0</v>
      </c>
      <c r="HQ171" s="46">
        <v>9995.1758241758253</v>
      </c>
      <c r="HR171" s="46">
        <v>10714.285714285716</v>
      </c>
      <c r="HS171" s="46">
        <v>24052.285714285717</v>
      </c>
      <c r="HT171" s="46">
        <v>14057.109890109892</v>
      </c>
      <c r="HU171" s="46">
        <v>37.971663668584256</v>
      </c>
      <c r="HY171" s="46">
        <v>10606</v>
      </c>
      <c r="HZ171" s="46">
        <v>10606</v>
      </c>
      <c r="IA171" s="46">
        <v>0</v>
      </c>
      <c r="IB171" s="46">
        <v>500</v>
      </c>
      <c r="IC171" s="46">
        <v>0</v>
      </c>
      <c r="ID171" s="46">
        <v>0</v>
      </c>
      <c r="IE171" s="46">
        <v>0</v>
      </c>
      <c r="IF171" s="46">
        <v>0</v>
      </c>
      <c r="IG171" s="46">
        <v>11106</v>
      </c>
      <c r="IH171" s="46">
        <v>0</v>
      </c>
      <c r="II171" s="46">
        <v>14057.109890109892</v>
      </c>
      <c r="IJ171" s="46">
        <v>2951.1098901098921</v>
      </c>
      <c r="IK171" s="46">
        <v>7.9716636685842568</v>
      </c>
      <c r="IO171" s="46">
        <v>7992</v>
      </c>
      <c r="IP171" s="46">
        <v>7992</v>
      </c>
      <c r="IQ171" s="46">
        <v>0</v>
      </c>
      <c r="IR171" s="46">
        <v>578</v>
      </c>
      <c r="IS171" s="46">
        <v>0</v>
      </c>
      <c r="IT171" s="46">
        <v>0</v>
      </c>
      <c r="IU171" s="46">
        <v>0</v>
      </c>
      <c r="IV171" s="46">
        <v>0</v>
      </c>
      <c r="IW171" s="46">
        <v>8570</v>
      </c>
      <c r="IY171" s="46">
        <v>2951.1098901098921</v>
      </c>
      <c r="IZ171" s="46">
        <v>-5618.8901098901079</v>
      </c>
      <c r="JA171" s="46">
        <v>-19.669393616884857</v>
      </c>
      <c r="JD171" s="46">
        <v>9359</v>
      </c>
      <c r="JE171" s="46">
        <v>9359</v>
      </c>
      <c r="JF171" s="46">
        <v>0</v>
      </c>
      <c r="JG171" s="46">
        <v>595</v>
      </c>
      <c r="JH171" s="46">
        <v>0</v>
      </c>
      <c r="JI171" s="46" t="s">
        <v>1086</v>
      </c>
      <c r="JK171" s="46">
        <v>0</v>
      </c>
      <c r="JL171" s="46">
        <v>9954</v>
      </c>
      <c r="JN171" s="46">
        <v>-5618.8901098901079</v>
      </c>
      <c r="JO171" s="46">
        <v>-15572.890109890108</v>
      </c>
      <c r="JP171" s="46">
        <v>-46.934569348674223</v>
      </c>
      <c r="JS171" s="46">
        <v>7498</v>
      </c>
      <c r="JT171" s="46">
        <v>7498</v>
      </c>
      <c r="JU171" s="46">
        <v>0</v>
      </c>
      <c r="JV171" s="46">
        <v>575</v>
      </c>
      <c r="JW171" s="46">
        <v>0</v>
      </c>
      <c r="KA171" s="46">
        <v>8073</v>
      </c>
      <c r="KC171" s="46">
        <v>-15572.890109890108</v>
      </c>
      <c r="KD171" s="46">
        <v>-23645.890109890108</v>
      </c>
      <c r="KE171" s="46">
        <v>-87.8702716829807</v>
      </c>
      <c r="KH171" s="46">
        <v>0</v>
      </c>
      <c r="KI171" s="46">
        <v>0</v>
      </c>
      <c r="KJ171" s="46">
        <v>0</v>
      </c>
      <c r="KK171" s="46">
        <v>0</v>
      </c>
      <c r="KL171" s="46">
        <v>0</v>
      </c>
      <c r="KP171" s="46">
        <v>0</v>
      </c>
      <c r="KR171" s="46">
        <v>-23645.890109890108</v>
      </c>
      <c r="KS171" s="46">
        <v>-23645.890109890108</v>
      </c>
      <c r="KT171" s="46">
        <v>0</v>
      </c>
      <c r="KW171" s="46">
        <v>0</v>
      </c>
      <c r="KX171" s="46">
        <v>0</v>
      </c>
      <c r="KY171" s="46">
        <v>0</v>
      </c>
      <c r="KZ171" s="46">
        <v>0</v>
      </c>
      <c r="LA171" s="46">
        <v>0</v>
      </c>
      <c r="LE171" s="46">
        <v>0</v>
      </c>
      <c r="LG171" s="46">
        <v>-23645.890109890108</v>
      </c>
      <c r="LH171" s="46">
        <v>-23645.890109890108</v>
      </c>
      <c r="LI171" s="46">
        <v>0</v>
      </c>
      <c r="LL171" s="46">
        <v>11662</v>
      </c>
      <c r="LM171" s="46">
        <v>9995.1758241758253</v>
      </c>
      <c r="LN171" s="46">
        <v>11106</v>
      </c>
      <c r="LO171" s="46">
        <v>8570</v>
      </c>
      <c r="LP171" s="46">
        <v>9954</v>
      </c>
      <c r="LQ171" s="46">
        <v>8073</v>
      </c>
      <c r="LR171" s="46">
        <v>0</v>
      </c>
      <c r="LS171" s="46">
        <v>0</v>
      </c>
      <c r="LT171" s="46">
        <v>59360.175824175822</v>
      </c>
      <c r="LV171" s="46" t="s">
        <v>344</v>
      </c>
    </row>
    <row r="172" spans="1:334">
      <c r="A172" s="74">
        <v>310002226</v>
      </c>
      <c r="B172" s="74" t="s">
        <v>429</v>
      </c>
      <c r="C172" s="46" t="s">
        <v>430</v>
      </c>
      <c r="D172" s="98">
        <v>0</v>
      </c>
      <c r="E172" s="98">
        <v>0</v>
      </c>
      <c r="F172" s="98"/>
      <c r="G172" s="98">
        <v>0</v>
      </c>
      <c r="H172" s="98">
        <v>0</v>
      </c>
      <c r="I172" s="98">
        <v>0</v>
      </c>
      <c r="J172" s="98">
        <v>0</v>
      </c>
      <c r="K172" s="98">
        <v>0</v>
      </c>
      <c r="L172" s="98">
        <v>0</v>
      </c>
      <c r="M172" s="98">
        <v>0</v>
      </c>
      <c r="N172" s="98">
        <v>0</v>
      </c>
      <c r="O172" s="98"/>
      <c r="P172" s="98"/>
      <c r="Q172" s="98">
        <v>0</v>
      </c>
      <c r="R172" s="98"/>
      <c r="S172" s="98">
        <v>0</v>
      </c>
      <c r="T172" s="98">
        <v>0</v>
      </c>
      <c r="U172" s="98">
        <v>0</v>
      </c>
      <c r="V172" s="98">
        <v>0</v>
      </c>
      <c r="W172" s="98">
        <v>0</v>
      </c>
      <c r="X172" s="98">
        <v>0</v>
      </c>
      <c r="Y172" s="98">
        <v>0</v>
      </c>
      <c r="Z172" s="98">
        <v>0</v>
      </c>
      <c r="AA172" s="98"/>
      <c r="AB172" s="98"/>
      <c r="AC172" s="98">
        <v>0</v>
      </c>
      <c r="AD172" s="98"/>
      <c r="AE172" s="98">
        <v>0</v>
      </c>
      <c r="AF172" s="98">
        <v>0</v>
      </c>
      <c r="AG172" s="98">
        <v>0</v>
      </c>
      <c r="AH172" s="98">
        <v>0</v>
      </c>
      <c r="AI172" s="98">
        <v>0</v>
      </c>
      <c r="AJ172" s="98">
        <v>0</v>
      </c>
      <c r="AK172" s="98">
        <v>0</v>
      </c>
      <c r="AL172" s="98">
        <v>0</v>
      </c>
      <c r="AM172" s="98"/>
      <c r="AN172" s="98"/>
      <c r="AO172" s="98">
        <v>0</v>
      </c>
      <c r="AP172" s="98"/>
      <c r="AQ172" s="98">
        <v>6450</v>
      </c>
      <c r="AR172" s="98">
        <v>0</v>
      </c>
      <c r="AS172" s="98">
        <v>0</v>
      </c>
      <c r="AT172" s="98">
        <v>0</v>
      </c>
      <c r="AU172" s="98">
        <v>6450</v>
      </c>
      <c r="AV172" s="98">
        <v>0</v>
      </c>
      <c r="AW172" s="98">
        <v>0</v>
      </c>
      <c r="AX172" s="98">
        <v>0</v>
      </c>
      <c r="AY172" s="98"/>
      <c r="AZ172" s="98"/>
      <c r="BA172" s="98">
        <v>0</v>
      </c>
      <c r="BB172" s="98"/>
      <c r="BC172" s="98">
        <v>0</v>
      </c>
      <c r="BD172" s="98">
        <v>0</v>
      </c>
      <c r="BE172" s="98">
        <v>0</v>
      </c>
      <c r="BF172" s="98">
        <v>0</v>
      </c>
      <c r="BG172" s="98">
        <v>0</v>
      </c>
      <c r="BH172" s="98">
        <v>0</v>
      </c>
      <c r="BI172" s="98">
        <v>0</v>
      </c>
      <c r="BJ172" s="98">
        <v>0</v>
      </c>
      <c r="BK172" s="98"/>
      <c r="BL172" s="98"/>
      <c r="BM172" s="46">
        <v>0</v>
      </c>
      <c r="BO172" s="98">
        <v>0</v>
      </c>
      <c r="BP172" s="98">
        <v>0</v>
      </c>
      <c r="BQ172" s="98">
        <v>0</v>
      </c>
      <c r="BR172" s="46">
        <v>0</v>
      </c>
      <c r="BS172" s="46">
        <v>0</v>
      </c>
      <c r="BT172" s="46">
        <v>0</v>
      </c>
      <c r="BU172" s="46">
        <v>0</v>
      </c>
      <c r="BV172" s="46">
        <v>0</v>
      </c>
      <c r="BY172" s="46">
        <v>0</v>
      </c>
      <c r="CA172" s="98">
        <v>0</v>
      </c>
      <c r="CB172" s="98">
        <v>0</v>
      </c>
      <c r="CC172" s="98">
        <v>0</v>
      </c>
      <c r="CD172" s="46">
        <v>0</v>
      </c>
      <c r="CE172" s="46">
        <v>0</v>
      </c>
      <c r="CF172" s="46">
        <v>0</v>
      </c>
      <c r="CG172" s="46">
        <v>0</v>
      </c>
      <c r="CH172" s="46">
        <v>0</v>
      </c>
      <c r="CK172" s="46">
        <v>0</v>
      </c>
      <c r="CM172" s="98">
        <v>0</v>
      </c>
      <c r="CN172" s="98">
        <v>0</v>
      </c>
      <c r="CO172" s="98">
        <v>0</v>
      </c>
      <c r="CP172" s="46">
        <v>0</v>
      </c>
      <c r="CQ172" s="46">
        <v>0</v>
      </c>
      <c r="CR172" s="46">
        <v>0</v>
      </c>
      <c r="CS172" s="46">
        <v>0</v>
      </c>
      <c r="CT172" s="46">
        <v>0</v>
      </c>
      <c r="CW172" s="46">
        <v>0</v>
      </c>
      <c r="CY172" s="98">
        <v>0</v>
      </c>
      <c r="CZ172" s="98">
        <v>0</v>
      </c>
      <c r="DA172" s="98">
        <v>0</v>
      </c>
      <c r="DB172" s="46">
        <v>0</v>
      </c>
      <c r="DC172" s="46">
        <v>0</v>
      </c>
      <c r="DD172" s="46">
        <v>0</v>
      </c>
      <c r="DE172" s="46">
        <v>0</v>
      </c>
      <c r="DF172" s="46">
        <v>0</v>
      </c>
      <c r="DI172" s="98">
        <v>0</v>
      </c>
      <c r="DJ172" s="98"/>
      <c r="DK172" s="98">
        <v>0</v>
      </c>
      <c r="DL172" s="46">
        <v>0</v>
      </c>
      <c r="DM172" s="46">
        <v>0</v>
      </c>
      <c r="DN172" s="46">
        <v>0</v>
      </c>
      <c r="DO172" s="46">
        <v>0</v>
      </c>
      <c r="DP172" s="46">
        <v>0</v>
      </c>
      <c r="DQ172" s="46">
        <v>0</v>
      </c>
      <c r="DR172" s="98">
        <v>0</v>
      </c>
      <c r="DS172" s="98"/>
      <c r="DU172" s="46">
        <v>0</v>
      </c>
      <c r="DW172" s="46">
        <v>0</v>
      </c>
      <c r="DX172" s="46">
        <v>0</v>
      </c>
      <c r="DY172" s="46">
        <v>0</v>
      </c>
      <c r="DZ172" s="46">
        <v>0</v>
      </c>
      <c r="EA172" s="46">
        <v>0</v>
      </c>
      <c r="EB172" s="46">
        <v>0</v>
      </c>
      <c r="EC172" s="46">
        <v>0</v>
      </c>
      <c r="ED172" s="46">
        <v>0</v>
      </c>
      <c r="EG172" s="46">
        <v>0</v>
      </c>
      <c r="EI172" s="46">
        <v>0</v>
      </c>
      <c r="EJ172" s="46">
        <v>0</v>
      </c>
      <c r="EK172" s="46">
        <v>0</v>
      </c>
      <c r="EL172" s="46">
        <v>0</v>
      </c>
      <c r="EM172" s="46">
        <v>0</v>
      </c>
      <c r="EN172" s="46">
        <v>0</v>
      </c>
      <c r="EO172" s="46">
        <v>0</v>
      </c>
      <c r="EP172" s="46">
        <v>0</v>
      </c>
      <c r="ES172" s="46">
        <v>0</v>
      </c>
      <c r="EU172" s="46">
        <v>1612.5</v>
      </c>
      <c r="EV172" s="46">
        <v>0</v>
      </c>
      <c r="EW172" s="46">
        <v>0</v>
      </c>
      <c r="EX172" s="46">
        <v>0</v>
      </c>
      <c r="EY172" s="46">
        <v>1612.5</v>
      </c>
      <c r="EZ172" s="46">
        <v>0</v>
      </c>
      <c r="FE172" s="46">
        <v>0</v>
      </c>
      <c r="FG172" s="46">
        <v>1612.5</v>
      </c>
      <c r="FH172" s="46">
        <v>0</v>
      </c>
      <c r="FI172" s="47">
        <v>0</v>
      </c>
      <c r="FJ172" s="47">
        <v>0</v>
      </c>
      <c r="FK172" s="46">
        <v>1612.5</v>
      </c>
      <c r="FL172" s="46">
        <v>0</v>
      </c>
      <c r="FQ172" s="46">
        <v>0</v>
      </c>
      <c r="FS172" s="46">
        <v>1612.5</v>
      </c>
      <c r="FT172" s="46">
        <v>0</v>
      </c>
      <c r="FU172" s="46">
        <v>0</v>
      </c>
      <c r="FV172" s="46">
        <v>0</v>
      </c>
      <c r="FW172" s="46">
        <v>1612.5</v>
      </c>
      <c r="FX172" s="46">
        <v>0</v>
      </c>
      <c r="GC172" s="46">
        <v>0</v>
      </c>
      <c r="GE172" s="46">
        <v>1612.5</v>
      </c>
      <c r="GF172" s="46">
        <v>0</v>
      </c>
      <c r="GG172" s="46">
        <v>0</v>
      </c>
      <c r="GH172" s="46">
        <v>0</v>
      </c>
      <c r="GI172" s="46">
        <v>1612.5</v>
      </c>
      <c r="GJ172" s="46">
        <v>0</v>
      </c>
      <c r="GO172" s="46">
        <v>0</v>
      </c>
      <c r="GP172" s="46">
        <v>0</v>
      </c>
      <c r="GQ172" s="46">
        <v>0</v>
      </c>
      <c r="GR172" s="46">
        <v>0</v>
      </c>
      <c r="GS172" s="46">
        <v>6450</v>
      </c>
      <c r="GT172" s="46">
        <v>0</v>
      </c>
      <c r="GU172" s="46">
        <v>0</v>
      </c>
      <c r="GV172" s="46">
        <v>0</v>
      </c>
      <c r="GW172" s="46">
        <v>6450</v>
      </c>
      <c r="GX172" s="46">
        <v>0</v>
      </c>
      <c r="GY172" s="46">
        <v>0</v>
      </c>
      <c r="HA172" s="46">
        <v>0</v>
      </c>
      <c r="HB172" s="46">
        <v>0</v>
      </c>
      <c r="HC172" s="46">
        <v>0</v>
      </c>
      <c r="HD172" s="46">
        <v>-6450</v>
      </c>
      <c r="HE172" s="46">
        <v>0</v>
      </c>
      <c r="HI172" s="46">
        <v>0</v>
      </c>
      <c r="HJ172" s="46">
        <v>0</v>
      </c>
      <c r="HK172" s="46">
        <v>0</v>
      </c>
      <c r="HL172" s="46">
        <v>0</v>
      </c>
      <c r="HM172" s="46">
        <v>0</v>
      </c>
      <c r="HN172" s="46">
        <v>0</v>
      </c>
      <c r="HO172" s="46">
        <v>0</v>
      </c>
      <c r="HP172" s="46">
        <v>0</v>
      </c>
      <c r="HQ172" s="46">
        <v>0</v>
      </c>
      <c r="HR172" s="46">
        <v>0</v>
      </c>
      <c r="HS172" s="46">
        <v>-6450</v>
      </c>
      <c r="HT172" s="46">
        <v>-6450</v>
      </c>
      <c r="HU172" s="46">
        <v>0</v>
      </c>
      <c r="HY172" s="46">
        <v>0</v>
      </c>
      <c r="HZ172" s="46">
        <v>0</v>
      </c>
      <c r="IA172" s="46">
        <v>0</v>
      </c>
      <c r="IB172" s="46">
        <v>0</v>
      </c>
      <c r="IC172" s="46">
        <v>0</v>
      </c>
      <c r="ID172" s="46">
        <v>0</v>
      </c>
      <c r="IE172" s="46">
        <v>0</v>
      </c>
      <c r="IF172" s="46">
        <v>0</v>
      </c>
      <c r="IG172" s="46">
        <v>0</v>
      </c>
      <c r="IH172" s="46">
        <v>0</v>
      </c>
      <c r="II172" s="46">
        <v>-6450</v>
      </c>
      <c r="IJ172" s="46">
        <v>-6450</v>
      </c>
      <c r="IK172" s="46">
        <v>0</v>
      </c>
      <c r="IO172" s="46">
        <v>0</v>
      </c>
      <c r="IP172" s="46">
        <v>0</v>
      </c>
      <c r="IQ172" s="46">
        <v>0</v>
      </c>
      <c r="IR172" s="46">
        <v>0</v>
      </c>
      <c r="IS172" s="46">
        <v>6450</v>
      </c>
      <c r="IT172" s="46">
        <v>0</v>
      </c>
      <c r="IU172" s="46">
        <v>0</v>
      </c>
      <c r="IV172" s="46">
        <v>0</v>
      </c>
      <c r="IW172" s="46">
        <v>6450</v>
      </c>
      <c r="IY172" s="46">
        <v>-6450</v>
      </c>
      <c r="IZ172" s="46">
        <v>-12900</v>
      </c>
      <c r="JA172" s="46">
        <v>-60</v>
      </c>
      <c r="JD172" s="46">
        <v>0</v>
      </c>
      <c r="JE172" s="46">
        <v>0</v>
      </c>
      <c r="JF172" s="46">
        <v>0</v>
      </c>
      <c r="JG172" s="46">
        <v>0</v>
      </c>
      <c r="JH172" s="46">
        <v>4300</v>
      </c>
      <c r="JI172" s="46" t="s">
        <v>1086</v>
      </c>
      <c r="JK172" s="46">
        <v>0</v>
      </c>
      <c r="JL172" s="46">
        <v>4300</v>
      </c>
      <c r="JN172" s="46">
        <v>-12900</v>
      </c>
      <c r="JO172" s="46">
        <v>-17200</v>
      </c>
      <c r="JP172" s="46">
        <v>-120</v>
      </c>
      <c r="JS172" s="46">
        <v>0</v>
      </c>
      <c r="JT172" s="46">
        <v>0</v>
      </c>
      <c r="JU172" s="46">
        <v>0</v>
      </c>
      <c r="JV172" s="46">
        <v>0</v>
      </c>
      <c r="JW172" s="46">
        <v>4300</v>
      </c>
      <c r="KA172" s="46">
        <v>4300</v>
      </c>
      <c r="KC172" s="46">
        <v>-17200</v>
      </c>
      <c r="KD172" s="46">
        <v>-21500</v>
      </c>
      <c r="KE172" s="46">
        <v>-150</v>
      </c>
      <c r="KH172" s="46">
        <v>0</v>
      </c>
      <c r="KI172" s="46">
        <v>0</v>
      </c>
      <c r="KJ172" s="46">
        <v>0</v>
      </c>
      <c r="KK172" s="46">
        <v>0</v>
      </c>
      <c r="KL172" s="46">
        <v>0</v>
      </c>
      <c r="KP172" s="46">
        <v>0</v>
      </c>
      <c r="KR172" s="46">
        <v>-21500</v>
      </c>
      <c r="KS172" s="46">
        <v>-21500</v>
      </c>
      <c r="KT172" s="46">
        <v>0</v>
      </c>
      <c r="KW172" s="46">
        <v>0</v>
      </c>
      <c r="KX172" s="46">
        <v>0</v>
      </c>
      <c r="KY172" s="46">
        <v>0</v>
      </c>
      <c r="KZ172" s="46">
        <v>0</v>
      </c>
      <c r="LA172" s="46">
        <v>0</v>
      </c>
      <c r="LE172" s="46">
        <v>0</v>
      </c>
      <c r="LG172" s="46">
        <v>-21500</v>
      </c>
      <c r="LH172" s="46">
        <v>-21500</v>
      </c>
      <c r="LI172" s="46">
        <v>0</v>
      </c>
      <c r="LL172" s="46">
        <v>6450</v>
      </c>
      <c r="LM172" s="46">
        <v>0</v>
      </c>
      <c r="LN172" s="46">
        <v>0</v>
      </c>
      <c r="LO172" s="46">
        <v>6450</v>
      </c>
      <c r="LP172" s="46">
        <v>4300</v>
      </c>
      <c r="LQ172" s="46">
        <v>4300</v>
      </c>
      <c r="LR172" s="46">
        <v>0</v>
      </c>
      <c r="LS172" s="46">
        <v>0</v>
      </c>
      <c r="LT172" s="46">
        <v>21500</v>
      </c>
      <c r="LV172" s="46" t="s">
        <v>344</v>
      </c>
    </row>
    <row r="173" spans="1:334">
      <c r="A173" s="97">
        <v>310003651</v>
      </c>
      <c r="B173" s="97">
        <v>310003651</v>
      </c>
      <c r="C173" s="46" t="s">
        <v>431</v>
      </c>
      <c r="D173" s="98">
        <v>0</v>
      </c>
      <c r="E173" s="98">
        <v>0</v>
      </c>
      <c r="F173" s="98"/>
      <c r="G173" s="98">
        <v>0</v>
      </c>
      <c r="H173" s="98">
        <v>0</v>
      </c>
      <c r="I173" s="98">
        <v>0</v>
      </c>
      <c r="J173" s="98">
        <v>0</v>
      </c>
      <c r="K173" s="98">
        <v>0</v>
      </c>
      <c r="L173" s="98">
        <v>0</v>
      </c>
      <c r="M173" s="98">
        <v>0</v>
      </c>
      <c r="N173" s="98">
        <v>0</v>
      </c>
      <c r="O173" s="98"/>
      <c r="P173" s="98"/>
      <c r="Q173" s="98">
        <v>0</v>
      </c>
      <c r="R173" s="98"/>
      <c r="S173" s="98">
        <v>0</v>
      </c>
      <c r="T173" s="98">
        <v>0</v>
      </c>
      <c r="U173" s="98">
        <v>0</v>
      </c>
      <c r="V173" s="98">
        <v>0</v>
      </c>
      <c r="W173" s="98">
        <v>0</v>
      </c>
      <c r="X173" s="98">
        <v>0</v>
      </c>
      <c r="Y173" s="98">
        <v>0</v>
      </c>
      <c r="Z173" s="98">
        <v>0</v>
      </c>
      <c r="AA173" s="98"/>
      <c r="AB173" s="98"/>
      <c r="AC173" s="98">
        <v>0</v>
      </c>
      <c r="AD173" s="98"/>
      <c r="AE173" s="98">
        <v>0</v>
      </c>
      <c r="AF173" s="98">
        <v>0</v>
      </c>
      <c r="AG173" s="98">
        <v>0</v>
      </c>
      <c r="AH173" s="98">
        <v>0</v>
      </c>
      <c r="AI173" s="98">
        <v>0</v>
      </c>
      <c r="AJ173" s="98">
        <v>0</v>
      </c>
      <c r="AK173" s="98">
        <v>0</v>
      </c>
      <c r="AL173" s="98">
        <v>0</v>
      </c>
      <c r="AM173" s="98"/>
      <c r="AN173" s="98"/>
      <c r="AO173" s="98">
        <v>0</v>
      </c>
      <c r="AP173" s="98"/>
      <c r="AQ173" s="98">
        <v>0</v>
      </c>
      <c r="AR173" s="98">
        <v>0</v>
      </c>
      <c r="AS173" s="98">
        <v>0</v>
      </c>
      <c r="AT173" s="98">
        <v>0</v>
      </c>
      <c r="AU173" s="98">
        <v>0</v>
      </c>
      <c r="AV173" s="98">
        <v>0</v>
      </c>
      <c r="AW173" s="98">
        <v>0</v>
      </c>
      <c r="AX173" s="98">
        <v>0</v>
      </c>
      <c r="AY173" s="98"/>
      <c r="AZ173" s="98"/>
      <c r="BA173" s="98">
        <v>0</v>
      </c>
      <c r="BB173" s="98"/>
      <c r="BC173" s="98">
        <v>0</v>
      </c>
      <c r="BD173" s="98">
        <v>0</v>
      </c>
      <c r="BE173" s="98">
        <v>0</v>
      </c>
      <c r="BF173" s="98">
        <v>0</v>
      </c>
      <c r="BG173" s="98">
        <v>0</v>
      </c>
      <c r="BH173" s="98">
        <v>0</v>
      </c>
      <c r="BI173" s="98">
        <v>0</v>
      </c>
      <c r="BJ173" s="98">
        <v>0</v>
      </c>
      <c r="BK173" s="98"/>
      <c r="BL173" s="98"/>
      <c r="BM173" s="46">
        <v>0</v>
      </c>
      <c r="BO173" s="98">
        <v>0</v>
      </c>
      <c r="BP173" s="98">
        <v>0</v>
      </c>
      <c r="BQ173" s="98">
        <v>0</v>
      </c>
      <c r="BR173" s="46">
        <v>0</v>
      </c>
      <c r="BS173" s="46">
        <v>0</v>
      </c>
      <c r="BT173" s="46">
        <v>0</v>
      </c>
      <c r="BU173" s="46">
        <v>0</v>
      </c>
      <c r="BV173" s="46">
        <v>0</v>
      </c>
      <c r="BY173" s="46">
        <v>0</v>
      </c>
      <c r="CA173" s="98">
        <v>0</v>
      </c>
      <c r="CB173" s="98">
        <v>0</v>
      </c>
      <c r="CC173" s="98">
        <v>0</v>
      </c>
      <c r="CD173" s="46">
        <v>0</v>
      </c>
      <c r="CE173" s="46">
        <v>0</v>
      </c>
      <c r="CF173" s="46">
        <v>0</v>
      </c>
      <c r="CG173" s="46">
        <v>0</v>
      </c>
      <c r="CH173" s="46">
        <v>0</v>
      </c>
      <c r="CK173" s="46">
        <v>0</v>
      </c>
      <c r="CM173" s="98">
        <v>0</v>
      </c>
      <c r="CN173" s="98">
        <v>0</v>
      </c>
      <c r="CO173" s="98">
        <v>0</v>
      </c>
      <c r="CP173" s="46">
        <v>0</v>
      </c>
      <c r="CQ173" s="46">
        <v>0</v>
      </c>
      <c r="CR173" s="46">
        <v>0</v>
      </c>
      <c r="CS173" s="46">
        <v>0</v>
      </c>
      <c r="CT173" s="46">
        <v>0</v>
      </c>
      <c r="CW173" s="46">
        <v>0</v>
      </c>
      <c r="CY173" s="98">
        <v>0</v>
      </c>
      <c r="CZ173" s="98">
        <v>0</v>
      </c>
      <c r="DA173" s="98">
        <v>0</v>
      </c>
      <c r="DB173" s="46">
        <v>0</v>
      </c>
      <c r="DC173" s="46">
        <v>0</v>
      </c>
      <c r="DD173" s="46">
        <v>0</v>
      </c>
      <c r="DE173" s="46">
        <v>0</v>
      </c>
      <c r="DF173" s="46">
        <v>0</v>
      </c>
      <c r="DI173" s="98">
        <v>0</v>
      </c>
      <c r="DJ173" s="98"/>
      <c r="DK173" s="98">
        <v>0</v>
      </c>
      <c r="DL173" s="46">
        <v>0</v>
      </c>
      <c r="DM173" s="46">
        <v>0</v>
      </c>
      <c r="DN173" s="46">
        <v>0</v>
      </c>
      <c r="DO173" s="46">
        <v>0</v>
      </c>
      <c r="DP173" s="46">
        <v>0</v>
      </c>
      <c r="DQ173" s="46">
        <v>0</v>
      </c>
      <c r="DR173" s="98">
        <v>0</v>
      </c>
      <c r="DS173" s="98"/>
      <c r="DU173" s="46">
        <v>0</v>
      </c>
      <c r="DW173" s="46">
        <v>0</v>
      </c>
      <c r="DX173" s="46">
        <v>0</v>
      </c>
      <c r="DY173" s="46">
        <v>0</v>
      </c>
      <c r="DZ173" s="46">
        <v>0</v>
      </c>
      <c r="EA173" s="46">
        <v>0</v>
      </c>
      <c r="EB173" s="46">
        <v>0</v>
      </c>
      <c r="EC173" s="46">
        <v>0</v>
      </c>
      <c r="ED173" s="46">
        <v>0</v>
      </c>
      <c r="EG173" s="46">
        <v>0</v>
      </c>
      <c r="EI173" s="46">
        <v>0</v>
      </c>
      <c r="EJ173" s="46">
        <v>0</v>
      </c>
      <c r="EK173" s="46">
        <v>0</v>
      </c>
      <c r="EL173" s="46">
        <v>0</v>
      </c>
      <c r="EM173" s="46">
        <v>0</v>
      </c>
      <c r="EN173" s="46">
        <v>0</v>
      </c>
      <c r="EO173" s="46">
        <v>0</v>
      </c>
      <c r="EP173" s="46">
        <v>0</v>
      </c>
      <c r="ES173" s="46">
        <v>0</v>
      </c>
      <c r="EU173" s="46">
        <v>0</v>
      </c>
      <c r="EV173" s="46">
        <v>0</v>
      </c>
      <c r="EW173" s="46">
        <v>0</v>
      </c>
      <c r="EX173" s="46">
        <v>0</v>
      </c>
      <c r="EY173" s="46">
        <v>0</v>
      </c>
      <c r="EZ173" s="46">
        <v>0</v>
      </c>
      <c r="FE173" s="46">
        <v>0</v>
      </c>
      <c r="FG173" s="46">
        <v>0</v>
      </c>
      <c r="FH173" s="46">
        <v>0</v>
      </c>
      <c r="FI173" s="98">
        <v>0</v>
      </c>
      <c r="FJ173" s="98">
        <v>0</v>
      </c>
      <c r="FK173" s="46">
        <v>0</v>
      </c>
      <c r="FL173" s="46">
        <v>0</v>
      </c>
      <c r="FQ173" s="46">
        <v>0</v>
      </c>
      <c r="FS173" s="46">
        <v>0</v>
      </c>
      <c r="FT173" s="46">
        <v>0</v>
      </c>
      <c r="FU173" s="46">
        <v>0</v>
      </c>
      <c r="FV173" s="46">
        <v>0</v>
      </c>
      <c r="FW173" s="46">
        <v>0</v>
      </c>
      <c r="FX173" s="46">
        <v>0</v>
      </c>
      <c r="GC173" s="46">
        <v>0</v>
      </c>
      <c r="GE173" s="46">
        <v>0</v>
      </c>
      <c r="GF173" s="46">
        <v>0</v>
      </c>
      <c r="GG173" s="46">
        <v>0</v>
      </c>
      <c r="GH173" s="46">
        <v>0</v>
      </c>
      <c r="GI173" s="46">
        <v>0</v>
      </c>
      <c r="GJ173" s="46">
        <v>0</v>
      </c>
      <c r="GO173" s="46">
        <v>0</v>
      </c>
      <c r="GP173" s="46">
        <v>0</v>
      </c>
      <c r="GQ173" s="46">
        <v>0</v>
      </c>
      <c r="GR173" s="46">
        <v>0</v>
      </c>
      <c r="GS173" s="46">
        <v>0</v>
      </c>
      <c r="GT173" s="46">
        <v>0</v>
      </c>
      <c r="GU173" s="46">
        <v>0</v>
      </c>
      <c r="GV173" s="46">
        <v>0</v>
      </c>
      <c r="GW173" s="46">
        <v>0</v>
      </c>
      <c r="GX173" s="46">
        <v>0</v>
      </c>
      <c r="GY173" s="46">
        <v>0</v>
      </c>
      <c r="HA173" s="46">
        <v>0</v>
      </c>
      <c r="HB173" s="46">
        <v>0</v>
      </c>
      <c r="HC173" s="46">
        <v>0</v>
      </c>
      <c r="HD173" s="46">
        <v>0</v>
      </c>
      <c r="HE173" s="46">
        <v>0</v>
      </c>
      <c r="HI173" s="46">
        <v>0</v>
      </c>
      <c r="HJ173" s="46">
        <v>0</v>
      </c>
      <c r="HK173" s="46">
        <v>0</v>
      </c>
      <c r="HL173" s="46">
        <v>0</v>
      </c>
      <c r="HM173" s="46">
        <v>0</v>
      </c>
      <c r="HN173" s="46">
        <v>0</v>
      </c>
      <c r="HO173" s="46">
        <v>0</v>
      </c>
      <c r="HP173" s="46">
        <v>0</v>
      </c>
      <c r="HQ173" s="46">
        <v>0</v>
      </c>
      <c r="HR173" s="46">
        <v>0</v>
      </c>
      <c r="HS173" s="46">
        <v>0</v>
      </c>
      <c r="HT173" s="46">
        <v>0</v>
      </c>
      <c r="HU173" s="46">
        <v>0</v>
      </c>
      <c r="HY173" s="46">
        <v>0</v>
      </c>
      <c r="HZ173" s="46">
        <v>0</v>
      </c>
      <c r="IA173" s="46">
        <v>0</v>
      </c>
      <c r="IB173" s="46">
        <v>0</v>
      </c>
      <c r="IC173" s="46">
        <v>0</v>
      </c>
      <c r="ID173" s="46">
        <v>0</v>
      </c>
      <c r="IE173" s="46">
        <v>0</v>
      </c>
      <c r="IF173" s="46">
        <v>0</v>
      </c>
      <c r="IG173" s="46">
        <v>0</v>
      </c>
      <c r="IH173" s="46">
        <v>0</v>
      </c>
      <c r="II173" s="46">
        <v>0</v>
      </c>
      <c r="IJ173" s="46">
        <v>0</v>
      </c>
      <c r="IK173" s="46">
        <v>0</v>
      </c>
      <c r="IO173" s="46">
        <v>0</v>
      </c>
      <c r="IP173" s="46">
        <v>0</v>
      </c>
      <c r="IQ173" s="46">
        <v>0</v>
      </c>
      <c r="IR173" s="46">
        <v>0</v>
      </c>
      <c r="IS173" s="46">
        <v>0</v>
      </c>
      <c r="IT173" s="46">
        <v>0</v>
      </c>
      <c r="IU173" s="46">
        <v>0</v>
      </c>
      <c r="IV173" s="46">
        <v>0</v>
      </c>
      <c r="IW173" s="46">
        <v>0</v>
      </c>
      <c r="IY173" s="46">
        <v>0</v>
      </c>
      <c r="IZ173" s="46">
        <v>0</v>
      </c>
      <c r="JA173" s="46">
        <v>0</v>
      </c>
      <c r="JD173" s="46">
        <v>0</v>
      </c>
      <c r="JE173" s="46">
        <v>0</v>
      </c>
      <c r="JF173" s="46">
        <v>0</v>
      </c>
      <c r="JG173" s="46">
        <v>0</v>
      </c>
      <c r="JH173" s="46">
        <v>0</v>
      </c>
      <c r="JI173" s="46" t="s">
        <v>1086</v>
      </c>
      <c r="JK173" s="46">
        <v>0</v>
      </c>
      <c r="JL173" s="46">
        <v>0</v>
      </c>
      <c r="JN173" s="46">
        <v>0</v>
      </c>
      <c r="JO173" s="46">
        <v>0</v>
      </c>
      <c r="JP173" s="46">
        <v>0</v>
      </c>
      <c r="JS173" s="46">
        <v>0</v>
      </c>
      <c r="JT173" s="46">
        <v>0</v>
      </c>
      <c r="JV173" s="46">
        <v>0</v>
      </c>
      <c r="JW173" s="46">
        <v>0</v>
      </c>
      <c r="KA173" s="46">
        <v>0</v>
      </c>
      <c r="KC173" s="46">
        <v>0</v>
      </c>
      <c r="KD173" s="46">
        <v>0</v>
      </c>
      <c r="KE173" s="46">
        <v>0</v>
      </c>
      <c r="KH173" s="46">
        <v>0</v>
      </c>
      <c r="KI173" s="46">
        <v>0</v>
      </c>
      <c r="KK173" s="46">
        <v>0</v>
      </c>
      <c r="KL173" s="46">
        <v>0</v>
      </c>
      <c r="KP173" s="46">
        <v>0</v>
      </c>
      <c r="KR173" s="46">
        <v>0</v>
      </c>
      <c r="KS173" s="46">
        <v>0</v>
      </c>
      <c r="KT173" s="46">
        <v>0</v>
      </c>
      <c r="KW173" s="46">
        <v>0</v>
      </c>
      <c r="KX173" s="46">
        <v>0</v>
      </c>
      <c r="KY173" s="46">
        <v>0</v>
      </c>
      <c r="KZ173" s="46">
        <v>0</v>
      </c>
      <c r="LA173" s="46">
        <v>0</v>
      </c>
      <c r="LE173" s="46">
        <v>0</v>
      </c>
      <c r="LG173" s="46">
        <v>0</v>
      </c>
      <c r="LH173" s="46">
        <v>0</v>
      </c>
      <c r="LI173" s="46">
        <v>0</v>
      </c>
      <c r="LL173" s="46">
        <v>0</v>
      </c>
      <c r="LM173" s="46">
        <v>0</v>
      </c>
      <c r="LN173" s="46">
        <v>0</v>
      </c>
      <c r="LO173" s="46">
        <v>0</v>
      </c>
      <c r="LP173" s="46">
        <v>0</v>
      </c>
      <c r="LQ173" s="46">
        <v>0</v>
      </c>
      <c r="LR173" s="46">
        <v>0</v>
      </c>
      <c r="LS173" s="46">
        <v>0</v>
      </c>
      <c r="LT173" s="46">
        <v>0</v>
      </c>
      <c r="LV173" s="46" t="s">
        <v>344</v>
      </c>
    </row>
    <row r="174" spans="1:334">
      <c r="A174" s="97">
        <v>310003073</v>
      </c>
      <c r="B174" s="97" t="s">
        <v>432</v>
      </c>
      <c r="C174" s="46" t="s">
        <v>433</v>
      </c>
      <c r="D174" s="98">
        <v>0</v>
      </c>
      <c r="E174" s="98">
        <v>0</v>
      </c>
      <c r="F174" s="98"/>
      <c r="G174" s="98">
        <v>0</v>
      </c>
      <c r="H174" s="98">
        <v>0</v>
      </c>
      <c r="I174" s="98">
        <v>0</v>
      </c>
      <c r="J174" s="98">
        <v>0</v>
      </c>
      <c r="K174" s="98">
        <v>0</v>
      </c>
      <c r="L174" s="98">
        <v>0</v>
      </c>
      <c r="M174" s="98">
        <v>0</v>
      </c>
      <c r="N174" s="98">
        <v>0</v>
      </c>
      <c r="O174" s="98"/>
      <c r="P174" s="98"/>
      <c r="Q174" s="98">
        <v>0</v>
      </c>
      <c r="R174" s="98"/>
      <c r="S174" s="98">
        <v>0</v>
      </c>
      <c r="T174" s="98">
        <v>0</v>
      </c>
      <c r="U174" s="98">
        <v>0</v>
      </c>
      <c r="V174" s="98">
        <v>0</v>
      </c>
      <c r="W174" s="98">
        <v>0</v>
      </c>
      <c r="X174" s="98">
        <v>0</v>
      </c>
      <c r="Y174" s="98">
        <v>0</v>
      </c>
      <c r="Z174" s="98">
        <v>0</v>
      </c>
      <c r="AA174" s="98"/>
      <c r="AB174" s="98"/>
      <c r="AC174" s="98">
        <v>0</v>
      </c>
      <c r="AD174" s="98"/>
      <c r="AE174" s="98">
        <v>0</v>
      </c>
      <c r="AF174" s="98">
        <v>0</v>
      </c>
      <c r="AG174" s="98">
        <v>0</v>
      </c>
      <c r="AH174" s="98">
        <v>0</v>
      </c>
      <c r="AI174" s="98">
        <v>0</v>
      </c>
      <c r="AJ174" s="98">
        <v>0</v>
      </c>
      <c r="AK174" s="98">
        <v>0</v>
      </c>
      <c r="AL174" s="98">
        <v>0</v>
      </c>
      <c r="AM174" s="98"/>
      <c r="AN174" s="98"/>
      <c r="AO174" s="98">
        <v>0</v>
      </c>
      <c r="AP174" s="98"/>
      <c r="AQ174" s="98">
        <v>0</v>
      </c>
      <c r="AR174" s="98">
        <v>0</v>
      </c>
      <c r="AS174" s="98">
        <v>0</v>
      </c>
      <c r="AT174" s="98">
        <v>0</v>
      </c>
      <c r="AU174" s="98">
        <v>0</v>
      </c>
      <c r="AV174" s="98">
        <v>0</v>
      </c>
      <c r="AW174" s="98">
        <v>0</v>
      </c>
      <c r="AX174" s="98">
        <v>0</v>
      </c>
      <c r="AY174" s="98"/>
      <c r="AZ174" s="98"/>
      <c r="BA174" s="98">
        <v>0</v>
      </c>
      <c r="BB174" s="98"/>
      <c r="BC174" s="98">
        <v>0</v>
      </c>
      <c r="BD174" s="98">
        <v>0</v>
      </c>
      <c r="BE174" s="98">
        <v>0</v>
      </c>
      <c r="BF174" s="98">
        <v>0</v>
      </c>
      <c r="BG174" s="98">
        <v>0</v>
      </c>
      <c r="BH174" s="98">
        <v>0</v>
      </c>
      <c r="BI174" s="98">
        <v>0</v>
      </c>
      <c r="BJ174" s="98">
        <v>0</v>
      </c>
      <c r="BK174" s="98"/>
      <c r="BL174" s="98"/>
      <c r="BM174" s="46">
        <v>0</v>
      </c>
      <c r="BO174" s="98">
        <v>0</v>
      </c>
      <c r="BP174" s="98">
        <v>0</v>
      </c>
      <c r="BQ174" s="98">
        <v>0</v>
      </c>
      <c r="BR174" s="46">
        <v>0</v>
      </c>
      <c r="BS174" s="46">
        <v>0</v>
      </c>
      <c r="BT174" s="46">
        <v>0</v>
      </c>
      <c r="BU174" s="46">
        <v>0</v>
      </c>
      <c r="BV174" s="46">
        <v>0</v>
      </c>
      <c r="BY174" s="46">
        <v>0</v>
      </c>
      <c r="CA174" s="98">
        <v>0</v>
      </c>
      <c r="CB174" s="98">
        <v>0</v>
      </c>
      <c r="CC174" s="98">
        <v>0</v>
      </c>
      <c r="CD174" s="46">
        <v>0</v>
      </c>
      <c r="CE174" s="46">
        <v>0</v>
      </c>
      <c r="CF174" s="46">
        <v>0</v>
      </c>
      <c r="CG174" s="46">
        <v>0</v>
      </c>
      <c r="CH174" s="46">
        <v>0</v>
      </c>
      <c r="CK174" s="46">
        <v>0</v>
      </c>
      <c r="CM174" s="98">
        <v>0</v>
      </c>
      <c r="CN174" s="98">
        <v>0</v>
      </c>
      <c r="CO174" s="98">
        <v>0</v>
      </c>
      <c r="CP174" s="46">
        <v>0</v>
      </c>
      <c r="CQ174" s="46">
        <v>0</v>
      </c>
      <c r="CR174" s="46">
        <v>0</v>
      </c>
      <c r="CS174" s="46">
        <v>0</v>
      </c>
      <c r="CT174" s="46">
        <v>0</v>
      </c>
      <c r="CW174" s="46">
        <v>0</v>
      </c>
      <c r="CY174" s="98">
        <v>0</v>
      </c>
      <c r="CZ174" s="98">
        <v>0</v>
      </c>
      <c r="DA174" s="98">
        <v>0</v>
      </c>
      <c r="DB174" s="46">
        <v>0</v>
      </c>
      <c r="DC174" s="46">
        <v>0</v>
      </c>
      <c r="DD174" s="46">
        <v>0</v>
      </c>
      <c r="DE174" s="46">
        <v>0</v>
      </c>
      <c r="DF174" s="46">
        <v>0</v>
      </c>
      <c r="DI174" s="98">
        <v>0</v>
      </c>
      <c r="DJ174" s="98"/>
      <c r="DK174" s="98">
        <v>0</v>
      </c>
      <c r="DL174" s="46">
        <v>0</v>
      </c>
      <c r="DM174" s="46">
        <v>0</v>
      </c>
      <c r="DN174" s="46">
        <v>0</v>
      </c>
      <c r="DO174" s="46">
        <v>0</v>
      </c>
      <c r="DP174" s="46">
        <v>0</v>
      </c>
      <c r="DQ174" s="46">
        <v>0</v>
      </c>
      <c r="DR174" s="98">
        <v>0</v>
      </c>
      <c r="DS174" s="98"/>
      <c r="DU174" s="46">
        <v>0</v>
      </c>
      <c r="DW174" s="46">
        <v>0</v>
      </c>
      <c r="DX174" s="46">
        <v>0</v>
      </c>
      <c r="DY174" s="46">
        <v>0</v>
      </c>
      <c r="DZ174" s="46">
        <v>0</v>
      </c>
      <c r="EA174" s="46">
        <v>0</v>
      </c>
      <c r="EB174" s="46">
        <v>0</v>
      </c>
      <c r="EC174" s="46">
        <v>0</v>
      </c>
      <c r="ED174" s="46">
        <v>0</v>
      </c>
      <c r="EG174" s="46">
        <v>0</v>
      </c>
      <c r="EI174" s="46">
        <v>0</v>
      </c>
      <c r="EJ174" s="46">
        <v>0</v>
      </c>
      <c r="EK174" s="46">
        <v>0</v>
      </c>
      <c r="EL174" s="46">
        <v>0</v>
      </c>
      <c r="EM174" s="46">
        <v>0</v>
      </c>
      <c r="EN174" s="46">
        <v>0</v>
      </c>
      <c r="EO174" s="46">
        <v>0</v>
      </c>
      <c r="EP174" s="46">
        <v>0</v>
      </c>
      <c r="ES174" s="46">
        <v>0</v>
      </c>
      <c r="EU174" s="46">
        <v>0</v>
      </c>
      <c r="EV174" s="46">
        <v>0</v>
      </c>
      <c r="EW174" s="46">
        <v>0</v>
      </c>
      <c r="EX174" s="46">
        <v>0</v>
      </c>
      <c r="EY174" s="46">
        <v>0</v>
      </c>
      <c r="EZ174" s="46">
        <v>0</v>
      </c>
      <c r="FE174" s="46">
        <v>0</v>
      </c>
      <c r="FG174" s="46">
        <v>0</v>
      </c>
      <c r="FH174" s="46">
        <v>0</v>
      </c>
      <c r="FI174" s="47">
        <v>0</v>
      </c>
      <c r="FJ174" s="47">
        <v>0</v>
      </c>
      <c r="FK174" s="46">
        <v>0</v>
      </c>
      <c r="FL174" s="46">
        <v>0</v>
      </c>
      <c r="FQ174" s="46">
        <v>0</v>
      </c>
      <c r="FS174" s="46">
        <v>0</v>
      </c>
      <c r="FT174" s="46">
        <v>0</v>
      </c>
      <c r="FU174" s="46">
        <v>0</v>
      </c>
      <c r="FV174" s="46">
        <v>0</v>
      </c>
      <c r="FW174" s="46">
        <v>0</v>
      </c>
      <c r="FX174" s="46">
        <v>0</v>
      </c>
      <c r="GC174" s="46">
        <v>0</v>
      </c>
      <c r="GE174" s="46">
        <v>0</v>
      </c>
      <c r="GF174" s="46">
        <v>0</v>
      </c>
      <c r="GG174" s="46">
        <v>0</v>
      </c>
      <c r="GH174" s="46">
        <v>0</v>
      </c>
      <c r="GI174" s="46">
        <v>0</v>
      </c>
      <c r="GJ174" s="46">
        <v>0</v>
      </c>
      <c r="GO174" s="46">
        <v>0</v>
      </c>
      <c r="GP174" s="46">
        <v>0</v>
      </c>
      <c r="GQ174" s="46">
        <v>0</v>
      </c>
      <c r="GR174" s="46">
        <v>0</v>
      </c>
      <c r="GS174" s="46">
        <v>0</v>
      </c>
      <c r="GT174" s="46">
        <v>0</v>
      </c>
      <c r="GU174" s="46">
        <v>0</v>
      </c>
      <c r="GV174" s="46">
        <v>0</v>
      </c>
      <c r="GW174" s="46">
        <v>0</v>
      </c>
      <c r="GX174" s="46">
        <v>0</v>
      </c>
      <c r="GY174" s="46">
        <v>0</v>
      </c>
      <c r="HA174" s="46">
        <v>0</v>
      </c>
      <c r="HB174" s="46">
        <v>0</v>
      </c>
      <c r="HC174" s="46">
        <v>0</v>
      </c>
      <c r="HD174" s="46">
        <v>0</v>
      </c>
      <c r="HE174" s="46">
        <v>0</v>
      </c>
      <c r="HI174" s="46">
        <v>0</v>
      </c>
      <c r="HJ174" s="46">
        <v>0</v>
      </c>
      <c r="HK174" s="46">
        <v>0</v>
      </c>
      <c r="HL174" s="46">
        <v>0</v>
      </c>
      <c r="HM174" s="46">
        <v>0</v>
      </c>
      <c r="HN174" s="46">
        <v>0</v>
      </c>
      <c r="HO174" s="46">
        <v>0</v>
      </c>
      <c r="HP174" s="46">
        <v>0</v>
      </c>
      <c r="HQ174" s="46">
        <v>0</v>
      </c>
      <c r="HR174" s="46">
        <v>0</v>
      </c>
      <c r="HS174" s="46">
        <v>0</v>
      </c>
      <c r="HT174" s="46">
        <v>0</v>
      </c>
      <c r="HU174" s="46">
        <v>0</v>
      </c>
      <c r="HY174" s="46">
        <v>0</v>
      </c>
      <c r="HZ174" s="46">
        <v>0</v>
      </c>
      <c r="IA174" s="46">
        <v>0</v>
      </c>
      <c r="IB174" s="46">
        <v>0</v>
      </c>
      <c r="IC174" s="46">
        <v>0</v>
      </c>
      <c r="ID174" s="46">
        <v>0</v>
      </c>
      <c r="IE174" s="46">
        <v>0</v>
      </c>
      <c r="IF174" s="46">
        <v>0</v>
      </c>
      <c r="IG174" s="46">
        <v>0</v>
      </c>
      <c r="IH174" s="46">
        <v>0</v>
      </c>
      <c r="II174" s="46">
        <v>0</v>
      </c>
      <c r="IJ174" s="46">
        <v>0</v>
      </c>
      <c r="IK174" s="46">
        <v>0</v>
      </c>
      <c r="IO174" s="46">
        <v>0</v>
      </c>
      <c r="IP174" s="46">
        <v>0</v>
      </c>
      <c r="IQ174" s="46">
        <v>0</v>
      </c>
      <c r="IR174" s="46">
        <v>0</v>
      </c>
      <c r="IS174" s="46">
        <v>0</v>
      </c>
      <c r="IT174" s="46">
        <v>0</v>
      </c>
      <c r="IU174" s="46">
        <v>0</v>
      </c>
      <c r="IV174" s="46">
        <v>0</v>
      </c>
      <c r="IW174" s="46">
        <v>0</v>
      </c>
      <c r="IY174" s="46">
        <v>0</v>
      </c>
      <c r="IZ174" s="46">
        <v>0</v>
      </c>
      <c r="JA174" s="46">
        <v>0</v>
      </c>
      <c r="JD174" s="46">
        <v>0</v>
      </c>
      <c r="JE174" s="46">
        <v>0</v>
      </c>
      <c r="JF174" s="46">
        <v>0</v>
      </c>
      <c r="JG174" s="46">
        <v>0</v>
      </c>
      <c r="JH174" s="46">
        <v>0</v>
      </c>
      <c r="JI174" s="46" t="s">
        <v>1086</v>
      </c>
      <c r="JK174" s="46">
        <v>0</v>
      </c>
      <c r="JL174" s="46">
        <v>0</v>
      </c>
      <c r="JN174" s="46">
        <v>0</v>
      </c>
      <c r="JO174" s="46">
        <v>0</v>
      </c>
      <c r="JP174" s="46">
        <v>0</v>
      </c>
      <c r="JS174" s="46">
        <v>0</v>
      </c>
      <c r="JT174" s="46">
        <v>0</v>
      </c>
      <c r="JU174" s="46">
        <v>0</v>
      </c>
      <c r="JV174" s="46">
        <v>0</v>
      </c>
      <c r="JW174" s="46">
        <v>0</v>
      </c>
      <c r="KA174" s="46">
        <v>0</v>
      </c>
      <c r="KC174" s="46">
        <v>0</v>
      </c>
      <c r="KD174" s="46">
        <v>0</v>
      </c>
      <c r="KE174" s="46">
        <v>0</v>
      </c>
      <c r="KH174" s="46">
        <v>0</v>
      </c>
      <c r="KI174" s="46">
        <v>0</v>
      </c>
      <c r="KJ174" s="46">
        <v>0</v>
      </c>
      <c r="KK174" s="46">
        <v>0</v>
      </c>
      <c r="KL174" s="46">
        <v>0</v>
      </c>
      <c r="KP174" s="46">
        <v>0</v>
      </c>
      <c r="KR174" s="46">
        <v>0</v>
      </c>
      <c r="KS174" s="46">
        <v>0</v>
      </c>
      <c r="KT174" s="46">
        <v>0</v>
      </c>
      <c r="KW174" s="46">
        <v>0</v>
      </c>
      <c r="KX174" s="46">
        <v>0</v>
      </c>
      <c r="KY174" s="46">
        <v>0</v>
      </c>
      <c r="KZ174" s="46">
        <v>0</v>
      </c>
      <c r="LA174" s="46">
        <v>0</v>
      </c>
      <c r="LE174" s="46">
        <v>0</v>
      </c>
      <c r="LG174" s="46">
        <v>0</v>
      </c>
      <c r="LH174" s="46">
        <v>0</v>
      </c>
      <c r="LI174" s="46">
        <v>0</v>
      </c>
      <c r="LL174" s="46">
        <v>0</v>
      </c>
      <c r="LM174" s="46">
        <v>0</v>
      </c>
      <c r="LN174" s="46">
        <v>0</v>
      </c>
      <c r="LO174" s="46">
        <v>0</v>
      </c>
      <c r="LP174" s="46">
        <v>0</v>
      </c>
      <c r="LQ174" s="46">
        <v>0</v>
      </c>
      <c r="LR174" s="46">
        <v>0</v>
      </c>
      <c r="LS174" s="46">
        <v>0</v>
      </c>
      <c r="LT174" s="46">
        <v>0</v>
      </c>
      <c r="LV174" s="46" t="s">
        <v>344</v>
      </c>
    </row>
    <row r="175" spans="1:334">
      <c r="A175" s="97">
        <v>310004445</v>
      </c>
      <c r="B175" s="97" t="s">
        <v>1234</v>
      </c>
      <c r="C175" s="46" t="s">
        <v>1235</v>
      </c>
      <c r="D175" s="98">
        <v>46226</v>
      </c>
      <c r="E175" s="98">
        <v>0</v>
      </c>
      <c r="F175" s="98"/>
      <c r="G175" s="98">
        <v>20120</v>
      </c>
      <c r="H175" s="98">
        <v>0</v>
      </c>
      <c r="I175" s="98">
        <v>0</v>
      </c>
      <c r="J175" s="98">
        <v>0</v>
      </c>
      <c r="K175" s="98">
        <v>20120</v>
      </c>
      <c r="L175" s="98">
        <v>0</v>
      </c>
      <c r="M175" s="98">
        <v>0</v>
      </c>
      <c r="N175" s="98">
        <v>0</v>
      </c>
      <c r="O175" s="98"/>
      <c r="P175" s="98"/>
      <c r="Q175" s="98">
        <v>0</v>
      </c>
      <c r="R175" s="98"/>
      <c r="S175" s="98">
        <v>1000.0000000000001</v>
      </c>
      <c r="T175" s="98">
        <v>0</v>
      </c>
      <c r="U175" s="98">
        <v>0</v>
      </c>
      <c r="V175" s="98">
        <v>0</v>
      </c>
      <c r="W175" s="98">
        <v>1000.0000000000001</v>
      </c>
      <c r="X175" s="98">
        <v>0</v>
      </c>
      <c r="Y175" s="98">
        <v>0</v>
      </c>
      <c r="Z175" s="98">
        <v>0</v>
      </c>
      <c r="AA175" s="98"/>
      <c r="AB175" s="98"/>
      <c r="AC175" s="98">
        <v>0</v>
      </c>
      <c r="AD175" s="98"/>
      <c r="AE175" s="98">
        <v>6580</v>
      </c>
      <c r="AF175" s="98">
        <v>0</v>
      </c>
      <c r="AG175" s="98">
        <v>0</v>
      </c>
      <c r="AH175" s="98">
        <v>0</v>
      </c>
      <c r="AI175" s="98">
        <v>6580</v>
      </c>
      <c r="AJ175" s="98">
        <v>0</v>
      </c>
      <c r="AK175" s="98">
        <v>0</v>
      </c>
      <c r="AL175" s="98">
        <v>0</v>
      </c>
      <c r="AM175" s="98"/>
      <c r="AN175" s="98"/>
      <c r="AO175" s="98">
        <v>22321.428571428572</v>
      </c>
      <c r="AP175" s="98"/>
      <c r="AQ175" s="98">
        <v>2900</v>
      </c>
      <c r="AR175" s="98">
        <v>0</v>
      </c>
      <c r="AS175" s="98">
        <v>0</v>
      </c>
      <c r="AT175" s="98">
        <v>0</v>
      </c>
      <c r="AU175" s="98">
        <v>2900</v>
      </c>
      <c r="AV175" s="98">
        <v>0</v>
      </c>
      <c r="AW175" s="98">
        <v>0</v>
      </c>
      <c r="AX175" s="98">
        <v>0</v>
      </c>
      <c r="AY175" s="98"/>
      <c r="AZ175" s="98"/>
      <c r="BA175" s="98">
        <v>0</v>
      </c>
      <c r="BB175" s="98"/>
      <c r="BC175" s="98">
        <v>10750</v>
      </c>
      <c r="BD175" s="98">
        <v>0</v>
      </c>
      <c r="BE175" s="98">
        <v>0</v>
      </c>
      <c r="BF175" s="98">
        <v>0</v>
      </c>
      <c r="BG175" s="98">
        <v>10750</v>
      </c>
      <c r="BH175" s="98">
        <v>0</v>
      </c>
      <c r="BI175" s="98">
        <v>0</v>
      </c>
      <c r="BJ175" s="98">
        <v>0</v>
      </c>
      <c r="BK175" s="98"/>
      <c r="BL175" s="98"/>
      <c r="BM175" s="46">
        <v>0</v>
      </c>
      <c r="BO175" s="98">
        <v>10750</v>
      </c>
      <c r="BP175" s="98">
        <v>0</v>
      </c>
      <c r="BQ175" s="98">
        <v>0</v>
      </c>
      <c r="BR175" s="46">
        <v>0</v>
      </c>
      <c r="BS175" s="46">
        <v>10750</v>
      </c>
      <c r="BT175" s="46">
        <v>0</v>
      </c>
      <c r="BU175" s="46">
        <v>0</v>
      </c>
      <c r="BV175" s="46">
        <v>0</v>
      </c>
      <c r="BY175" s="46">
        <v>0</v>
      </c>
      <c r="CA175" s="98">
        <v>6450</v>
      </c>
      <c r="CB175" s="98">
        <v>0</v>
      </c>
      <c r="CC175" s="98">
        <v>0</v>
      </c>
      <c r="CD175" s="46">
        <v>0</v>
      </c>
      <c r="CE175" s="46">
        <v>6450</v>
      </c>
      <c r="CF175" s="46">
        <v>0</v>
      </c>
      <c r="CG175" s="46">
        <v>0</v>
      </c>
      <c r="CH175" s="46">
        <v>0</v>
      </c>
      <c r="CK175" s="46">
        <v>26785.714285714286</v>
      </c>
      <c r="CM175" s="98">
        <v>6150</v>
      </c>
      <c r="CN175" s="98">
        <v>0</v>
      </c>
      <c r="CO175" s="98">
        <v>0</v>
      </c>
      <c r="CP175" s="46">
        <v>0</v>
      </c>
      <c r="CQ175" s="46">
        <v>6150</v>
      </c>
      <c r="CR175" s="46">
        <v>0</v>
      </c>
      <c r="CS175" s="46">
        <v>0</v>
      </c>
      <c r="CT175" s="46">
        <v>0</v>
      </c>
      <c r="CW175" s="46">
        <v>0</v>
      </c>
      <c r="CY175" s="98">
        <v>2150</v>
      </c>
      <c r="CZ175" s="98">
        <v>0</v>
      </c>
      <c r="DA175" s="98">
        <v>0</v>
      </c>
      <c r="DB175" s="46">
        <v>0</v>
      </c>
      <c r="DC175" s="46">
        <v>2150</v>
      </c>
      <c r="DD175" s="46">
        <v>0</v>
      </c>
      <c r="DE175" s="46">
        <v>0</v>
      </c>
      <c r="DF175" s="46">
        <v>0</v>
      </c>
      <c r="DI175" s="98">
        <v>0</v>
      </c>
      <c r="DJ175" s="98"/>
      <c r="DK175" s="98">
        <v>6450</v>
      </c>
      <c r="DL175" s="46">
        <v>0</v>
      </c>
      <c r="DM175" s="46">
        <v>0</v>
      </c>
      <c r="DN175" s="46">
        <v>0</v>
      </c>
      <c r="DO175" s="46">
        <v>6450</v>
      </c>
      <c r="DP175" s="46">
        <v>0</v>
      </c>
      <c r="DQ175" s="46">
        <v>0</v>
      </c>
      <c r="DR175" s="98">
        <v>0</v>
      </c>
      <c r="DS175" s="98"/>
      <c r="DU175" s="46">
        <v>0</v>
      </c>
      <c r="DW175" s="46">
        <v>10750</v>
      </c>
      <c r="DX175" s="46">
        <v>0</v>
      </c>
      <c r="DY175" s="46">
        <v>0</v>
      </c>
      <c r="DZ175" s="46">
        <v>0</v>
      </c>
      <c r="EA175" s="46">
        <v>10750</v>
      </c>
      <c r="EB175" s="46">
        <v>0</v>
      </c>
      <c r="EC175" s="46">
        <v>0</v>
      </c>
      <c r="ED175" s="46">
        <v>0</v>
      </c>
      <c r="EG175" s="46">
        <v>0</v>
      </c>
      <c r="EI175" s="46">
        <v>8600</v>
      </c>
      <c r="EJ175" s="46">
        <v>0</v>
      </c>
      <c r="EK175" s="46">
        <v>0</v>
      </c>
      <c r="EL175" s="46">
        <v>0</v>
      </c>
      <c r="EM175" s="46">
        <v>8600</v>
      </c>
      <c r="EN175" s="46">
        <v>0</v>
      </c>
      <c r="EO175" s="46">
        <v>0</v>
      </c>
      <c r="EP175" s="46">
        <v>0</v>
      </c>
      <c r="ES175" s="46">
        <v>0</v>
      </c>
      <c r="EU175" s="46">
        <v>5000</v>
      </c>
      <c r="EV175" s="46">
        <v>0</v>
      </c>
      <c r="EW175" s="46">
        <v>0</v>
      </c>
      <c r="EX175" s="46">
        <v>0</v>
      </c>
      <c r="EY175" s="46">
        <v>5000</v>
      </c>
      <c r="EZ175" s="46">
        <v>0</v>
      </c>
      <c r="FE175" s="46">
        <v>0</v>
      </c>
      <c r="FG175" s="46">
        <v>5000</v>
      </c>
      <c r="FH175" s="46">
        <v>0</v>
      </c>
      <c r="FI175" s="47">
        <v>0</v>
      </c>
      <c r="FJ175" s="47">
        <v>0</v>
      </c>
      <c r="FK175" s="46">
        <v>5000</v>
      </c>
      <c r="FL175" s="46">
        <v>0</v>
      </c>
      <c r="FQ175" s="46">
        <v>0</v>
      </c>
      <c r="FS175" s="46">
        <v>5000</v>
      </c>
      <c r="FT175" s="46">
        <v>0</v>
      </c>
      <c r="FU175" s="46">
        <v>0</v>
      </c>
      <c r="FV175" s="46">
        <v>0</v>
      </c>
      <c r="FW175" s="46">
        <v>5000</v>
      </c>
      <c r="FX175" s="46">
        <v>0</v>
      </c>
      <c r="GC175" s="46">
        <v>0</v>
      </c>
      <c r="GE175" s="46">
        <v>5000</v>
      </c>
      <c r="GF175" s="46">
        <v>0</v>
      </c>
      <c r="GG175" s="46">
        <v>0</v>
      </c>
      <c r="GH175" s="46">
        <v>0</v>
      </c>
      <c r="GI175" s="46">
        <v>5000</v>
      </c>
      <c r="GJ175" s="46">
        <v>0</v>
      </c>
      <c r="GO175" s="46">
        <v>0</v>
      </c>
      <c r="GP175" s="46">
        <v>0</v>
      </c>
      <c r="GQ175" s="46">
        <v>0</v>
      </c>
      <c r="GR175" s="46">
        <v>0</v>
      </c>
      <c r="GS175" s="46">
        <v>30600</v>
      </c>
      <c r="GT175" s="46">
        <v>0</v>
      </c>
      <c r="GU175" s="46">
        <v>0</v>
      </c>
      <c r="GV175" s="46">
        <v>0</v>
      </c>
      <c r="GW175" s="46">
        <v>30600</v>
      </c>
      <c r="GX175" s="46">
        <v>0</v>
      </c>
      <c r="GY175" s="46">
        <v>0</v>
      </c>
      <c r="HA175" s="46">
        <v>46226</v>
      </c>
      <c r="HB175" s="46">
        <v>22321.428571428572</v>
      </c>
      <c r="HC175" s="46">
        <v>68547.42857142858</v>
      </c>
      <c r="HD175" s="46">
        <v>37947.42857142858</v>
      </c>
      <c r="HE175" s="46">
        <v>33.384834520318392</v>
      </c>
      <c r="HI175" s="46">
        <v>0</v>
      </c>
      <c r="HJ175" s="46">
        <v>0</v>
      </c>
      <c r="HK175" s="46">
        <v>0</v>
      </c>
      <c r="HL175" s="46">
        <v>0</v>
      </c>
      <c r="HM175" s="46">
        <v>34100</v>
      </c>
      <c r="HN175" s="46">
        <v>0</v>
      </c>
      <c r="HO175" s="46">
        <v>0</v>
      </c>
      <c r="HP175" s="46">
        <v>0</v>
      </c>
      <c r="HQ175" s="46">
        <v>34100</v>
      </c>
      <c r="HR175" s="46">
        <v>26785.714285714286</v>
      </c>
      <c r="HS175" s="46">
        <v>64733.14285714287</v>
      </c>
      <c r="HT175" s="46">
        <v>30633.14285714287</v>
      </c>
      <c r="HU175" s="46">
        <v>32.879938665985186</v>
      </c>
      <c r="HY175" s="46">
        <v>0</v>
      </c>
      <c r="HZ175" s="46">
        <v>0</v>
      </c>
      <c r="IA175" s="46">
        <v>0</v>
      </c>
      <c r="IB175" s="46">
        <v>0</v>
      </c>
      <c r="IC175" s="46">
        <v>27950</v>
      </c>
      <c r="ID175" s="46">
        <v>0</v>
      </c>
      <c r="IE175" s="46">
        <v>0</v>
      </c>
      <c r="IF175" s="46">
        <v>0</v>
      </c>
      <c r="IG175" s="46">
        <v>27950</v>
      </c>
      <c r="IH175" s="46">
        <v>0</v>
      </c>
      <c r="II175" s="46">
        <v>30633.14285714287</v>
      </c>
      <c r="IJ175" s="46">
        <v>2683.1428571428696</v>
      </c>
      <c r="IK175" s="46">
        <v>2.8799386659851911</v>
      </c>
      <c r="IO175" s="46">
        <v>0</v>
      </c>
      <c r="IP175" s="46">
        <v>0</v>
      </c>
      <c r="IQ175" s="46">
        <v>0</v>
      </c>
      <c r="IR175" s="46">
        <v>0</v>
      </c>
      <c r="IS175" s="46">
        <v>20000</v>
      </c>
      <c r="IT175" s="46">
        <v>0</v>
      </c>
      <c r="IU175" s="46">
        <v>0</v>
      </c>
      <c r="IV175" s="46">
        <v>0</v>
      </c>
      <c r="IW175" s="46">
        <v>20000</v>
      </c>
      <c r="IY175" s="46">
        <v>2683.1428571428696</v>
      </c>
      <c r="IZ175" s="46">
        <v>-17316.85714285713</v>
      </c>
      <c r="JA175" s="46">
        <v>-25.975285714285693</v>
      </c>
      <c r="JD175" s="46">
        <v>0</v>
      </c>
      <c r="JE175" s="46">
        <v>0</v>
      </c>
      <c r="JF175" s="46">
        <v>0</v>
      </c>
      <c r="JG175" s="46">
        <v>0</v>
      </c>
      <c r="JH175" s="46">
        <v>20000</v>
      </c>
      <c r="JI175" s="46" t="s">
        <v>1086</v>
      </c>
      <c r="JK175" s="46">
        <v>0</v>
      </c>
      <c r="JL175" s="46">
        <v>20000</v>
      </c>
      <c r="JN175" s="46">
        <v>-17316.85714285713</v>
      </c>
      <c r="JO175" s="46">
        <v>-37316.85714285713</v>
      </c>
      <c r="JP175" s="46">
        <v>-55.975285714285697</v>
      </c>
      <c r="JS175" s="46">
        <v>0</v>
      </c>
      <c r="JT175" s="46">
        <v>0</v>
      </c>
      <c r="JU175" s="46">
        <v>0</v>
      </c>
      <c r="JV175" s="46">
        <v>0</v>
      </c>
      <c r="JW175" s="46">
        <v>18000</v>
      </c>
      <c r="KA175" s="46">
        <v>18000</v>
      </c>
      <c r="KC175" s="46">
        <v>-37316.85714285713</v>
      </c>
      <c r="KD175" s="46">
        <v>-55316.85714285713</v>
      </c>
      <c r="KE175" s="46">
        <v>-92.194761904761876</v>
      </c>
      <c r="KH175" s="46">
        <v>0</v>
      </c>
      <c r="KI175" s="46">
        <v>0</v>
      </c>
      <c r="KJ175" s="46">
        <v>0</v>
      </c>
      <c r="KK175" s="46">
        <v>0</v>
      </c>
      <c r="KL175" s="46">
        <v>0</v>
      </c>
      <c r="KP175" s="46">
        <v>0</v>
      </c>
      <c r="KR175" s="46">
        <v>-55316.85714285713</v>
      </c>
      <c r="KS175" s="46">
        <v>-55316.85714285713</v>
      </c>
      <c r="KT175" s="46">
        <v>0</v>
      </c>
      <c r="KW175" s="46">
        <v>0</v>
      </c>
      <c r="KX175" s="46">
        <v>0</v>
      </c>
      <c r="KY175" s="46">
        <v>0</v>
      </c>
      <c r="KZ175" s="46">
        <v>0</v>
      </c>
      <c r="LA175" s="46">
        <v>0</v>
      </c>
      <c r="LE175" s="46">
        <v>0</v>
      </c>
      <c r="LG175" s="46">
        <v>-55316.85714285713</v>
      </c>
      <c r="LH175" s="46">
        <v>-55316.85714285713</v>
      </c>
      <c r="LI175" s="46">
        <v>0</v>
      </c>
      <c r="LL175" s="46">
        <v>30600</v>
      </c>
      <c r="LM175" s="46">
        <v>34100</v>
      </c>
      <c r="LN175" s="46">
        <v>27950</v>
      </c>
      <c r="LO175" s="46">
        <v>20000</v>
      </c>
      <c r="LP175" s="46">
        <v>20000</v>
      </c>
      <c r="LQ175" s="46">
        <v>18000</v>
      </c>
      <c r="LR175" s="46">
        <v>0</v>
      </c>
      <c r="LS175" s="46">
        <v>0</v>
      </c>
      <c r="LT175" s="46">
        <v>150650</v>
      </c>
      <c r="LV175" s="46" t="s">
        <v>344</v>
      </c>
    </row>
    <row r="176" spans="1:334">
      <c r="A176" s="97">
        <v>310002972</v>
      </c>
      <c r="B176" s="97" t="s">
        <v>434</v>
      </c>
      <c r="C176" s="46" t="s">
        <v>435</v>
      </c>
      <c r="D176" s="98">
        <v>0</v>
      </c>
      <c r="E176" s="98">
        <v>0</v>
      </c>
      <c r="F176" s="98"/>
      <c r="G176" s="98">
        <v>5600</v>
      </c>
      <c r="H176" s="98">
        <v>0</v>
      </c>
      <c r="I176" s="98">
        <v>0</v>
      </c>
      <c r="J176" s="98">
        <v>0</v>
      </c>
      <c r="K176" s="98">
        <v>5600</v>
      </c>
      <c r="L176" s="98">
        <v>0</v>
      </c>
      <c r="M176" s="98">
        <v>0</v>
      </c>
      <c r="N176" s="98">
        <v>0</v>
      </c>
      <c r="O176" s="98"/>
      <c r="P176" s="98"/>
      <c r="Q176" s="98">
        <v>0</v>
      </c>
      <c r="R176" s="98"/>
      <c r="S176" s="98">
        <v>0</v>
      </c>
      <c r="T176" s="98">
        <v>0</v>
      </c>
      <c r="U176" s="98">
        <v>0</v>
      </c>
      <c r="V176" s="98">
        <v>0</v>
      </c>
      <c r="W176" s="98">
        <v>0</v>
      </c>
      <c r="X176" s="98">
        <v>0</v>
      </c>
      <c r="Y176" s="98">
        <v>0</v>
      </c>
      <c r="Z176" s="98">
        <v>0</v>
      </c>
      <c r="AA176" s="98"/>
      <c r="AB176" s="98"/>
      <c r="AC176" s="98">
        <v>0</v>
      </c>
      <c r="AD176" s="98"/>
      <c r="AE176" s="98">
        <v>0</v>
      </c>
      <c r="AF176" s="98">
        <v>0</v>
      </c>
      <c r="AG176" s="98">
        <v>0</v>
      </c>
      <c r="AH176" s="98">
        <v>0</v>
      </c>
      <c r="AI176" s="98">
        <v>0</v>
      </c>
      <c r="AJ176" s="98">
        <v>0</v>
      </c>
      <c r="AK176" s="98">
        <v>0</v>
      </c>
      <c r="AL176" s="98">
        <v>0</v>
      </c>
      <c r="AM176" s="98"/>
      <c r="AN176" s="98"/>
      <c r="AO176" s="98">
        <v>0</v>
      </c>
      <c r="AP176" s="98"/>
      <c r="AQ176" s="98">
        <v>0</v>
      </c>
      <c r="AR176" s="98">
        <v>0</v>
      </c>
      <c r="AS176" s="98">
        <v>0</v>
      </c>
      <c r="AT176" s="98">
        <v>0</v>
      </c>
      <c r="AU176" s="98">
        <v>0</v>
      </c>
      <c r="AV176" s="98">
        <v>0</v>
      </c>
      <c r="AW176" s="98">
        <v>0</v>
      </c>
      <c r="AX176" s="98">
        <v>0</v>
      </c>
      <c r="AY176" s="98"/>
      <c r="AZ176" s="98"/>
      <c r="BA176" s="98">
        <v>0</v>
      </c>
      <c r="BB176" s="98"/>
      <c r="BC176" s="98">
        <v>2100</v>
      </c>
      <c r="BD176" s="98">
        <v>0</v>
      </c>
      <c r="BE176" s="98">
        <v>0</v>
      </c>
      <c r="BF176" s="98">
        <v>0</v>
      </c>
      <c r="BG176" s="98">
        <v>2100</v>
      </c>
      <c r="BH176" s="98">
        <v>0</v>
      </c>
      <c r="BI176" s="98">
        <v>0</v>
      </c>
      <c r="BJ176" s="98">
        <v>0</v>
      </c>
      <c r="BK176" s="98"/>
      <c r="BL176" s="98"/>
      <c r="BM176" s="46">
        <v>0</v>
      </c>
      <c r="BO176" s="98">
        <v>4200</v>
      </c>
      <c r="BP176" s="98">
        <v>0</v>
      </c>
      <c r="BQ176" s="98">
        <v>0</v>
      </c>
      <c r="BR176" s="46">
        <v>0</v>
      </c>
      <c r="BS176" s="46">
        <v>4200</v>
      </c>
      <c r="BT176" s="46">
        <v>0</v>
      </c>
      <c r="BU176" s="46">
        <v>0</v>
      </c>
      <c r="BV176" s="46">
        <v>0</v>
      </c>
      <c r="BY176" s="46">
        <v>0</v>
      </c>
      <c r="CA176" s="98">
        <v>0</v>
      </c>
      <c r="CB176" s="98">
        <v>0</v>
      </c>
      <c r="CC176" s="98">
        <v>0</v>
      </c>
      <c r="CD176" s="46">
        <v>0</v>
      </c>
      <c r="CE176" s="46">
        <v>0</v>
      </c>
      <c r="CF176" s="46">
        <v>0</v>
      </c>
      <c r="CG176" s="46">
        <v>0</v>
      </c>
      <c r="CH176" s="46">
        <v>0</v>
      </c>
      <c r="CK176" s="46">
        <v>0</v>
      </c>
      <c r="CM176" s="98">
        <v>0</v>
      </c>
      <c r="CN176" s="98">
        <v>0</v>
      </c>
      <c r="CO176" s="98">
        <v>0</v>
      </c>
      <c r="CP176" s="46">
        <v>0</v>
      </c>
      <c r="CQ176" s="46">
        <v>0</v>
      </c>
      <c r="CR176" s="46">
        <v>0</v>
      </c>
      <c r="CS176" s="46">
        <v>0</v>
      </c>
      <c r="CT176" s="46">
        <v>0</v>
      </c>
      <c r="CW176" s="46">
        <v>0</v>
      </c>
      <c r="CY176" s="98">
        <v>4200</v>
      </c>
      <c r="CZ176" s="98">
        <v>0</v>
      </c>
      <c r="DA176" s="98">
        <v>0</v>
      </c>
      <c r="DB176" s="46">
        <v>0</v>
      </c>
      <c r="DC176" s="46">
        <v>4200</v>
      </c>
      <c r="DD176" s="46">
        <v>0</v>
      </c>
      <c r="DE176" s="46">
        <v>0</v>
      </c>
      <c r="DF176" s="46">
        <v>0</v>
      </c>
      <c r="DI176" s="98">
        <v>0</v>
      </c>
      <c r="DJ176" s="98"/>
      <c r="DK176" s="98">
        <v>3200</v>
      </c>
      <c r="DL176" s="46">
        <v>0</v>
      </c>
      <c r="DM176" s="46">
        <v>0</v>
      </c>
      <c r="DN176" s="46">
        <v>0</v>
      </c>
      <c r="DO176" s="46">
        <v>3200</v>
      </c>
      <c r="DP176" s="46">
        <v>0</v>
      </c>
      <c r="DQ176" s="46">
        <v>0</v>
      </c>
      <c r="DR176" s="98">
        <v>0</v>
      </c>
      <c r="DS176" s="98"/>
      <c r="DU176" s="46">
        <v>0</v>
      </c>
      <c r="DW176" s="46">
        <v>0</v>
      </c>
      <c r="DX176" s="46">
        <v>0</v>
      </c>
      <c r="DY176" s="46">
        <v>0</v>
      </c>
      <c r="DZ176" s="46">
        <v>0</v>
      </c>
      <c r="EA176" s="46">
        <v>0</v>
      </c>
      <c r="EB176" s="46">
        <v>0</v>
      </c>
      <c r="EC176" s="46">
        <v>0</v>
      </c>
      <c r="ED176" s="46">
        <v>0</v>
      </c>
      <c r="EG176" s="46">
        <v>0</v>
      </c>
      <c r="EI176" s="46">
        <v>0</v>
      </c>
      <c r="EJ176" s="46">
        <v>0</v>
      </c>
      <c r="EK176" s="46">
        <v>0</v>
      </c>
      <c r="EL176" s="46">
        <v>0</v>
      </c>
      <c r="EM176" s="46">
        <v>0</v>
      </c>
      <c r="EN176" s="46">
        <v>0</v>
      </c>
      <c r="EO176" s="46">
        <v>0</v>
      </c>
      <c r="EP176" s="46">
        <v>0</v>
      </c>
      <c r="ES176" s="46">
        <v>0</v>
      </c>
      <c r="EU176" s="46">
        <v>1600</v>
      </c>
      <c r="EV176" s="46">
        <v>0</v>
      </c>
      <c r="EW176" s="46">
        <v>0</v>
      </c>
      <c r="EX176" s="46">
        <v>0</v>
      </c>
      <c r="EY176" s="46">
        <v>1600</v>
      </c>
      <c r="EZ176" s="46">
        <v>0</v>
      </c>
      <c r="FE176" s="46">
        <v>0</v>
      </c>
      <c r="FG176" s="46">
        <v>1600</v>
      </c>
      <c r="FH176" s="46">
        <v>0</v>
      </c>
      <c r="FI176" s="98">
        <v>0</v>
      </c>
      <c r="FJ176" s="98">
        <v>0</v>
      </c>
      <c r="FK176" s="46">
        <v>1600</v>
      </c>
      <c r="FL176" s="46">
        <v>0</v>
      </c>
      <c r="FQ176" s="46">
        <v>0</v>
      </c>
      <c r="FS176" s="46">
        <v>1600</v>
      </c>
      <c r="FT176" s="46">
        <v>0</v>
      </c>
      <c r="FU176" s="46">
        <v>0</v>
      </c>
      <c r="FV176" s="46">
        <v>0</v>
      </c>
      <c r="FW176" s="46">
        <v>1600</v>
      </c>
      <c r="FX176" s="46">
        <v>0</v>
      </c>
      <c r="GC176" s="46">
        <v>0</v>
      </c>
      <c r="GE176" s="46">
        <v>1600</v>
      </c>
      <c r="GF176" s="46">
        <v>0</v>
      </c>
      <c r="GG176" s="46">
        <v>0</v>
      </c>
      <c r="GH176" s="46">
        <v>0</v>
      </c>
      <c r="GI176" s="46">
        <v>1600</v>
      </c>
      <c r="GJ176" s="46">
        <v>0</v>
      </c>
      <c r="GO176" s="46">
        <v>0</v>
      </c>
      <c r="GP176" s="46">
        <v>0</v>
      </c>
      <c r="GQ176" s="46">
        <v>0</v>
      </c>
      <c r="GR176" s="46">
        <v>0</v>
      </c>
      <c r="GS176" s="46">
        <v>5600</v>
      </c>
      <c r="GT176" s="46">
        <v>0</v>
      </c>
      <c r="GU176" s="46">
        <v>0</v>
      </c>
      <c r="GV176" s="46">
        <v>0</v>
      </c>
      <c r="GW176" s="46">
        <v>5600</v>
      </c>
      <c r="GX176" s="46">
        <v>0</v>
      </c>
      <c r="GY176" s="46">
        <v>0</v>
      </c>
      <c r="HA176" s="46">
        <v>0</v>
      </c>
      <c r="HB176" s="46">
        <v>0</v>
      </c>
      <c r="HC176" s="46">
        <v>0</v>
      </c>
      <c r="HD176" s="46">
        <v>-5600</v>
      </c>
      <c r="HE176" s="46">
        <v>-26.666666666666664</v>
      </c>
      <c r="HI176" s="46">
        <v>0</v>
      </c>
      <c r="HJ176" s="46">
        <v>0</v>
      </c>
      <c r="HK176" s="46">
        <v>0</v>
      </c>
      <c r="HL176" s="46">
        <v>0</v>
      </c>
      <c r="HM176" s="46">
        <v>6300</v>
      </c>
      <c r="HN176" s="46">
        <v>0</v>
      </c>
      <c r="HO176" s="46">
        <v>0</v>
      </c>
      <c r="HP176" s="46">
        <v>0</v>
      </c>
      <c r="HQ176" s="46">
        <v>6300</v>
      </c>
      <c r="HR176" s="46">
        <v>0</v>
      </c>
      <c r="HS176" s="46">
        <v>-5600</v>
      </c>
      <c r="HT176" s="46">
        <v>-11900</v>
      </c>
      <c r="HU176" s="46">
        <v>-48.243243243243242</v>
      </c>
      <c r="HY176" s="46">
        <v>0</v>
      </c>
      <c r="HZ176" s="46">
        <v>0</v>
      </c>
      <c r="IA176" s="46">
        <v>0</v>
      </c>
      <c r="IB176" s="46">
        <v>0</v>
      </c>
      <c r="IC176" s="46">
        <v>7400</v>
      </c>
      <c r="ID176" s="46">
        <v>0</v>
      </c>
      <c r="IE176" s="46">
        <v>0</v>
      </c>
      <c r="IF176" s="46">
        <v>0</v>
      </c>
      <c r="IG176" s="46">
        <v>7400</v>
      </c>
      <c r="IH176" s="46">
        <v>0</v>
      </c>
      <c r="II176" s="46">
        <v>-11900</v>
      </c>
      <c r="IJ176" s="46">
        <v>-19300</v>
      </c>
      <c r="IK176" s="46">
        <v>-78.243243243243242</v>
      </c>
      <c r="IO176" s="46">
        <v>0</v>
      </c>
      <c r="IP176" s="46">
        <v>0</v>
      </c>
      <c r="IQ176" s="46">
        <v>0</v>
      </c>
      <c r="IR176" s="46">
        <v>0</v>
      </c>
      <c r="IS176" s="46">
        <v>6400</v>
      </c>
      <c r="IT176" s="46">
        <v>0</v>
      </c>
      <c r="IU176" s="46">
        <v>0</v>
      </c>
      <c r="IV176" s="46">
        <v>0</v>
      </c>
      <c r="IW176" s="46">
        <v>6400</v>
      </c>
      <c r="IY176" s="46">
        <v>-19300</v>
      </c>
      <c r="IZ176" s="46">
        <v>-25700</v>
      </c>
      <c r="JA176" s="46">
        <v>-120.46875</v>
      </c>
      <c r="JD176" s="46">
        <v>0</v>
      </c>
      <c r="JE176" s="46">
        <v>0</v>
      </c>
      <c r="JF176" s="46">
        <v>0</v>
      </c>
      <c r="JG176" s="46">
        <v>0</v>
      </c>
      <c r="JH176" s="46">
        <v>6625</v>
      </c>
      <c r="JI176" s="46" t="s">
        <v>1086</v>
      </c>
      <c r="JK176" s="46">
        <v>0</v>
      </c>
      <c r="JL176" s="46">
        <v>6625</v>
      </c>
      <c r="JN176" s="46">
        <v>-25700</v>
      </c>
      <c r="JO176" s="46">
        <v>-32325</v>
      </c>
      <c r="JP176" s="46">
        <v>-146.37735849056605</v>
      </c>
      <c r="JS176" s="46">
        <v>0</v>
      </c>
      <c r="JT176" s="46">
        <v>0</v>
      </c>
      <c r="JU176" s="46">
        <v>0</v>
      </c>
      <c r="JV176" s="46">
        <v>0</v>
      </c>
      <c r="JW176" s="46">
        <v>8500</v>
      </c>
      <c r="KA176" s="46">
        <v>8500</v>
      </c>
      <c r="KC176" s="46">
        <v>-32325</v>
      </c>
      <c r="KD176" s="46">
        <v>-40825</v>
      </c>
      <c r="KE176" s="46">
        <v>-144.08823529411765</v>
      </c>
      <c r="KH176" s="46">
        <v>0</v>
      </c>
      <c r="KI176" s="46">
        <v>0</v>
      </c>
      <c r="KJ176" s="46">
        <v>0</v>
      </c>
      <c r="KK176" s="46">
        <v>0</v>
      </c>
      <c r="KL176" s="46">
        <v>0</v>
      </c>
      <c r="KP176" s="46">
        <v>0</v>
      </c>
      <c r="KR176" s="46">
        <v>-40825</v>
      </c>
      <c r="KS176" s="46">
        <v>-40825</v>
      </c>
      <c r="KT176" s="46">
        <v>0</v>
      </c>
      <c r="KW176" s="46">
        <v>0</v>
      </c>
      <c r="KX176" s="46">
        <v>0</v>
      </c>
      <c r="KY176" s="46">
        <v>0</v>
      </c>
      <c r="KZ176" s="46">
        <v>0</v>
      </c>
      <c r="LA176" s="46">
        <v>0</v>
      </c>
      <c r="LE176" s="46">
        <v>0</v>
      </c>
      <c r="LG176" s="46">
        <v>-40825</v>
      </c>
      <c r="LH176" s="46">
        <v>-40825</v>
      </c>
      <c r="LI176" s="46">
        <v>0</v>
      </c>
      <c r="LL176" s="46">
        <v>5600</v>
      </c>
      <c r="LM176" s="46">
        <v>6300</v>
      </c>
      <c r="LN176" s="46">
        <v>7400</v>
      </c>
      <c r="LO176" s="46">
        <v>6400</v>
      </c>
      <c r="LP176" s="46">
        <v>6625</v>
      </c>
      <c r="LQ176" s="46">
        <v>8500</v>
      </c>
      <c r="LR176" s="46">
        <v>0</v>
      </c>
      <c r="LS176" s="46">
        <v>0</v>
      </c>
      <c r="LT176" s="46">
        <v>40825</v>
      </c>
      <c r="LV176" s="46" t="s">
        <v>344</v>
      </c>
    </row>
    <row r="177" spans="1:334">
      <c r="A177" s="97" t="s">
        <v>1236</v>
      </c>
      <c r="B177" s="97" t="s">
        <v>1236</v>
      </c>
      <c r="C177" s="46" t="s">
        <v>1237</v>
      </c>
      <c r="D177" s="98">
        <v>0</v>
      </c>
      <c r="E177" s="98">
        <v>0</v>
      </c>
      <c r="F177" s="98"/>
      <c r="G177" s="98">
        <v>0</v>
      </c>
      <c r="H177" s="98">
        <v>0</v>
      </c>
      <c r="I177" s="98">
        <v>0</v>
      </c>
      <c r="J177" s="98">
        <v>0</v>
      </c>
      <c r="K177" s="98">
        <v>0</v>
      </c>
      <c r="L177" s="98">
        <v>0</v>
      </c>
      <c r="M177" s="98">
        <v>0</v>
      </c>
      <c r="N177" s="98">
        <v>0</v>
      </c>
      <c r="O177" s="98"/>
      <c r="P177" s="98"/>
      <c r="Q177" s="98">
        <v>0</v>
      </c>
      <c r="R177" s="98"/>
      <c r="S177" s="98">
        <v>0</v>
      </c>
      <c r="T177" s="98">
        <v>0</v>
      </c>
      <c r="U177" s="98">
        <v>0</v>
      </c>
      <c r="V177" s="98">
        <v>0</v>
      </c>
      <c r="W177" s="98">
        <v>0</v>
      </c>
      <c r="X177" s="98">
        <v>0</v>
      </c>
      <c r="Y177" s="98">
        <v>0</v>
      </c>
      <c r="Z177" s="98">
        <v>0</v>
      </c>
      <c r="AA177" s="98"/>
      <c r="AB177" s="98"/>
      <c r="AC177" s="98">
        <v>0</v>
      </c>
      <c r="AD177" s="98"/>
      <c r="AE177" s="98">
        <v>0</v>
      </c>
      <c r="AF177" s="98">
        <v>0</v>
      </c>
      <c r="AG177" s="98">
        <v>0</v>
      </c>
      <c r="AH177" s="98">
        <v>0</v>
      </c>
      <c r="AI177" s="98">
        <v>0</v>
      </c>
      <c r="AJ177" s="98">
        <v>0</v>
      </c>
      <c r="AK177" s="98">
        <v>0</v>
      </c>
      <c r="AL177" s="98">
        <v>0</v>
      </c>
      <c r="AM177" s="98"/>
      <c r="AN177" s="98"/>
      <c r="AO177" s="98">
        <v>0</v>
      </c>
      <c r="AP177" s="98"/>
      <c r="AQ177" s="98">
        <v>0</v>
      </c>
      <c r="AR177" s="98">
        <v>0</v>
      </c>
      <c r="AS177" s="98">
        <v>0</v>
      </c>
      <c r="AT177" s="98">
        <v>0</v>
      </c>
      <c r="AU177" s="98">
        <v>0</v>
      </c>
      <c r="AV177" s="98">
        <v>0</v>
      </c>
      <c r="AW177" s="98">
        <v>0</v>
      </c>
      <c r="AX177" s="98">
        <v>0</v>
      </c>
      <c r="AY177" s="98"/>
      <c r="AZ177" s="98"/>
      <c r="BA177" s="98">
        <v>0</v>
      </c>
      <c r="BB177" s="98"/>
      <c r="BC177" s="98">
        <v>0</v>
      </c>
      <c r="BD177" s="98">
        <v>0</v>
      </c>
      <c r="BE177" s="98">
        <v>0</v>
      </c>
      <c r="BF177" s="98">
        <v>0</v>
      </c>
      <c r="BG177" s="98">
        <v>0</v>
      </c>
      <c r="BH177" s="98">
        <v>0</v>
      </c>
      <c r="BI177" s="98">
        <v>0</v>
      </c>
      <c r="BJ177" s="98">
        <v>0</v>
      </c>
      <c r="BK177" s="98"/>
      <c r="BL177" s="98"/>
      <c r="BM177" s="46">
        <v>0</v>
      </c>
      <c r="BO177" s="98">
        <v>0</v>
      </c>
      <c r="BP177" s="98">
        <v>0</v>
      </c>
      <c r="BQ177" s="98">
        <v>0</v>
      </c>
      <c r="BR177" s="46">
        <v>0</v>
      </c>
      <c r="BS177" s="46">
        <v>0</v>
      </c>
      <c r="BT177" s="46">
        <v>0</v>
      </c>
      <c r="BU177" s="46">
        <v>0</v>
      </c>
      <c r="BV177" s="46">
        <v>0</v>
      </c>
      <c r="BY177" s="46">
        <v>0</v>
      </c>
      <c r="CA177" s="98">
        <v>0</v>
      </c>
      <c r="CB177" s="98">
        <v>0</v>
      </c>
      <c r="CC177" s="98">
        <v>0</v>
      </c>
      <c r="CD177" s="46">
        <v>0</v>
      </c>
      <c r="CE177" s="46">
        <v>0</v>
      </c>
      <c r="CF177" s="46">
        <v>0</v>
      </c>
      <c r="CG177" s="46">
        <v>0</v>
      </c>
      <c r="CH177" s="46">
        <v>0</v>
      </c>
      <c r="CK177" s="46">
        <v>0</v>
      </c>
      <c r="CM177" s="98">
        <v>0</v>
      </c>
      <c r="CN177" s="98">
        <v>0</v>
      </c>
      <c r="CO177" s="98">
        <v>0</v>
      </c>
      <c r="CP177" s="46">
        <v>0</v>
      </c>
      <c r="CQ177" s="46">
        <v>0</v>
      </c>
      <c r="CR177" s="46">
        <v>0</v>
      </c>
      <c r="CS177" s="46">
        <v>0</v>
      </c>
      <c r="CT177" s="46">
        <v>0</v>
      </c>
      <c r="CW177" s="46">
        <v>0</v>
      </c>
      <c r="CY177" s="98">
        <v>0</v>
      </c>
      <c r="CZ177" s="98">
        <v>0</v>
      </c>
      <c r="DA177" s="98">
        <v>0</v>
      </c>
      <c r="DB177" s="46">
        <v>0</v>
      </c>
      <c r="DC177" s="46">
        <v>0</v>
      </c>
      <c r="DD177" s="46">
        <v>0</v>
      </c>
      <c r="DE177" s="46">
        <v>0</v>
      </c>
      <c r="DF177" s="46">
        <v>0</v>
      </c>
      <c r="DI177" s="98">
        <v>0</v>
      </c>
      <c r="DJ177" s="98"/>
      <c r="DK177" s="98">
        <v>0</v>
      </c>
      <c r="DL177" s="46">
        <v>0</v>
      </c>
      <c r="DM177" s="46">
        <v>0</v>
      </c>
      <c r="DN177" s="46">
        <v>0</v>
      </c>
      <c r="DO177" s="46">
        <v>0</v>
      </c>
      <c r="DP177" s="46">
        <v>0</v>
      </c>
      <c r="DQ177" s="46">
        <v>0</v>
      </c>
      <c r="DR177" s="98">
        <v>0</v>
      </c>
      <c r="DS177" s="98"/>
      <c r="DU177" s="46">
        <v>0</v>
      </c>
      <c r="DW177" s="46">
        <v>0</v>
      </c>
      <c r="DX177" s="46">
        <v>0</v>
      </c>
      <c r="DY177" s="46">
        <v>0</v>
      </c>
      <c r="DZ177" s="46">
        <v>0</v>
      </c>
      <c r="EA177" s="46">
        <v>0</v>
      </c>
      <c r="EB177" s="46">
        <v>0</v>
      </c>
      <c r="EC177" s="46">
        <v>0</v>
      </c>
      <c r="ED177" s="46">
        <v>0</v>
      </c>
      <c r="EG177" s="46">
        <v>0</v>
      </c>
      <c r="EI177" s="46">
        <v>0</v>
      </c>
      <c r="EJ177" s="46">
        <v>0</v>
      </c>
      <c r="EK177" s="46">
        <v>0</v>
      </c>
      <c r="EL177" s="46">
        <v>0</v>
      </c>
      <c r="EM177" s="46">
        <v>0</v>
      </c>
      <c r="EN177" s="46">
        <v>0</v>
      </c>
      <c r="EO177" s="46">
        <v>0</v>
      </c>
      <c r="EP177" s="46">
        <v>0</v>
      </c>
      <c r="ES177" s="46">
        <v>0</v>
      </c>
      <c r="EU177" s="46">
        <v>0</v>
      </c>
      <c r="EV177" s="46">
        <v>0</v>
      </c>
      <c r="EW177" s="46">
        <v>0</v>
      </c>
      <c r="EX177" s="46">
        <v>0</v>
      </c>
      <c r="EY177" s="46">
        <v>0</v>
      </c>
      <c r="EZ177" s="46">
        <v>0</v>
      </c>
      <c r="FE177" s="46">
        <v>0</v>
      </c>
      <c r="FG177" s="46">
        <v>0</v>
      </c>
      <c r="FH177" s="46">
        <v>0</v>
      </c>
      <c r="FI177" s="98">
        <v>0</v>
      </c>
      <c r="FJ177" s="98">
        <v>0</v>
      </c>
      <c r="FK177" s="46">
        <v>0</v>
      </c>
      <c r="FL177" s="46">
        <v>0</v>
      </c>
      <c r="FQ177" s="46">
        <v>0</v>
      </c>
      <c r="FS177" s="46">
        <v>0</v>
      </c>
      <c r="FT177" s="46">
        <v>0</v>
      </c>
      <c r="FU177" s="46">
        <v>0</v>
      </c>
      <c r="FV177" s="46">
        <v>0</v>
      </c>
      <c r="FW177" s="46">
        <v>0</v>
      </c>
      <c r="FX177" s="46">
        <v>0</v>
      </c>
      <c r="GC177" s="46">
        <v>0</v>
      </c>
      <c r="GE177" s="46">
        <v>0</v>
      </c>
      <c r="GF177" s="46">
        <v>0</v>
      </c>
      <c r="GG177" s="46">
        <v>0</v>
      </c>
      <c r="GH177" s="46">
        <v>0</v>
      </c>
      <c r="GI177" s="46">
        <v>0</v>
      </c>
      <c r="GJ177" s="46">
        <v>0</v>
      </c>
      <c r="GO177" s="46">
        <v>0</v>
      </c>
      <c r="GP177" s="46">
        <v>0</v>
      </c>
      <c r="GQ177" s="46">
        <v>0</v>
      </c>
      <c r="GR177" s="46">
        <v>0</v>
      </c>
      <c r="GS177" s="46">
        <v>0</v>
      </c>
      <c r="GT177" s="46">
        <v>0</v>
      </c>
      <c r="GU177" s="46">
        <v>0</v>
      </c>
      <c r="GV177" s="46">
        <v>0</v>
      </c>
      <c r="GW177" s="46">
        <v>0</v>
      </c>
      <c r="GX177" s="46">
        <v>0</v>
      </c>
      <c r="GY177" s="46">
        <v>0</v>
      </c>
      <c r="HA177" s="46">
        <v>0</v>
      </c>
      <c r="HB177" s="46">
        <v>0</v>
      </c>
      <c r="HC177" s="46">
        <v>0</v>
      </c>
      <c r="HD177" s="46">
        <v>0</v>
      </c>
      <c r="HE177" s="46">
        <v>0</v>
      </c>
      <c r="HI177" s="46">
        <v>0</v>
      </c>
      <c r="HJ177" s="46">
        <v>0</v>
      </c>
      <c r="HK177" s="46">
        <v>0</v>
      </c>
      <c r="HL177" s="46">
        <v>0</v>
      </c>
      <c r="HM177" s="46">
        <v>0</v>
      </c>
      <c r="HN177" s="46">
        <v>0</v>
      </c>
      <c r="HO177" s="46">
        <v>0</v>
      </c>
      <c r="HP177" s="46">
        <v>0</v>
      </c>
      <c r="HQ177" s="46">
        <v>0</v>
      </c>
      <c r="HR177" s="46">
        <v>0</v>
      </c>
      <c r="HS177" s="46">
        <v>0</v>
      </c>
      <c r="HT177" s="46">
        <v>0</v>
      </c>
      <c r="HU177" s="46">
        <v>0</v>
      </c>
      <c r="HY177" s="46">
        <v>0</v>
      </c>
      <c r="HZ177" s="46">
        <v>0</v>
      </c>
      <c r="IA177" s="46">
        <v>0</v>
      </c>
      <c r="IB177" s="46">
        <v>0</v>
      </c>
      <c r="IC177" s="46">
        <v>0</v>
      </c>
      <c r="ID177" s="46">
        <v>0</v>
      </c>
      <c r="IE177" s="46">
        <v>0</v>
      </c>
      <c r="IF177" s="46">
        <v>0</v>
      </c>
      <c r="IG177" s="46">
        <v>0</v>
      </c>
      <c r="IH177" s="46">
        <v>0</v>
      </c>
      <c r="II177" s="46">
        <v>0</v>
      </c>
      <c r="IJ177" s="46">
        <v>0</v>
      </c>
      <c r="IK177" s="46">
        <v>0</v>
      </c>
      <c r="IO177" s="46">
        <v>0</v>
      </c>
      <c r="IP177" s="46">
        <v>0</v>
      </c>
      <c r="IQ177" s="46">
        <v>0</v>
      </c>
      <c r="IR177" s="46">
        <v>0</v>
      </c>
      <c r="IS177" s="46">
        <v>0</v>
      </c>
      <c r="IT177" s="46">
        <v>0</v>
      </c>
      <c r="IU177" s="46">
        <v>0</v>
      </c>
      <c r="IV177" s="46">
        <v>0</v>
      </c>
      <c r="IW177" s="46">
        <v>0</v>
      </c>
      <c r="IY177" s="46">
        <v>0</v>
      </c>
      <c r="IZ177" s="46">
        <v>0</v>
      </c>
      <c r="JA177" s="46">
        <v>0</v>
      </c>
      <c r="JD177" s="46">
        <v>0</v>
      </c>
      <c r="JE177" s="46">
        <v>0</v>
      </c>
      <c r="JF177" s="46">
        <v>0</v>
      </c>
      <c r="JG177" s="46">
        <v>0</v>
      </c>
      <c r="JH177" s="46">
        <v>0</v>
      </c>
      <c r="JI177" s="46" t="s">
        <v>1086</v>
      </c>
      <c r="JK177" s="46">
        <v>0</v>
      </c>
      <c r="JL177" s="46">
        <v>0</v>
      </c>
      <c r="JN177" s="46">
        <v>0</v>
      </c>
      <c r="JO177" s="46">
        <v>0</v>
      </c>
      <c r="JP177" s="46">
        <v>0</v>
      </c>
      <c r="JS177" s="46">
        <v>0</v>
      </c>
      <c r="JT177" s="46">
        <v>0</v>
      </c>
      <c r="JU177" s="46">
        <v>0</v>
      </c>
      <c r="JV177" s="46">
        <v>0</v>
      </c>
      <c r="JW177" s="46">
        <v>0</v>
      </c>
      <c r="KA177" s="46">
        <v>0</v>
      </c>
      <c r="KC177" s="46">
        <v>0</v>
      </c>
      <c r="KD177" s="46">
        <v>0</v>
      </c>
      <c r="KE177" s="46">
        <v>0</v>
      </c>
      <c r="KH177" s="46">
        <v>0</v>
      </c>
      <c r="KI177" s="46">
        <v>0</v>
      </c>
      <c r="KJ177" s="46">
        <v>0</v>
      </c>
      <c r="KK177" s="46">
        <v>0</v>
      </c>
      <c r="KL177" s="46">
        <v>0</v>
      </c>
      <c r="KP177" s="46">
        <v>0</v>
      </c>
      <c r="KR177" s="46">
        <v>0</v>
      </c>
      <c r="KS177" s="46">
        <v>0</v>
      </c>
      <c r="KT177" s="46">
        <v>0</v>
      </c>
      <c r="KW177" s="46">
        <v>0</v>
      </c>
      <c r="KX177" s="46">
        <v>0</v>
      </c>
      <c r="KY177" s="46">
        <v>0</v>
      </c>
      <c r="KZ177" s="46">
        <v>0</v>
      </c>
      <c r="LA177" s="46">
        <v>0</v>
      </c>
      <c r="LE177" s="46">
        <v>0</v>
      </c>
      <c r="LG177" s="46">
        <v>0</v>
      </c>
      <c r="LH177" s="46">
        <v>0</v>
      </c>
      <c r="LI177" s="46">
        <v>0</v>
      </c>
      <c r="LL177" s="46">
        <v>0</v>
      </c>
      <c r="LM177" s="46">
        <v>0</v>
      </c>
      <c r="LN177" s="46">
        <v>0</v>
      </c>
      <c r="LO177" s="46">
        <v>0</v>
      </c>
      <c r="LP177" s="46">
        <v>0</v>
      </c>
      <c r="LQ177" s="46">
        <v>0</v>
      </c>
      <c r="LR177" s="46">
        <v>0</v>
      </c>
      <c r="LS177" s="46">
        <v>0</v>
      </c>
      <c r="LT177" s="46">
        <v>0</v>
      </c>
      <c r="LV177" s="46" t="s">
        <v>344</v>
      </c>
    </row>
    <row r="178" spans="1:334">
      <c r="A178" s="97">
        <v>310002738</v>
      </c>
      <c r="B178" s="97" t="s">
        <v>436</v>
      </c>
      <c r="C178" s="46" t="s">
        <v>437</v>
      </c>
      <c r="D178" s="98">
        <v>446</v>
      </c>
      <c r="E178" s="98">
        <v>0</v>
      </c>
      <c r="F178" s="98"/>
      <c r="G178" s="98">
        <v>756</v>
      </c>
      <c r="H178" s="98">
        <v>0</v>
      </c>
      <c r="I178" s="98">
        <v>0</v>
      </c>
      <c r="J178" s="98">
        <v>0</v>
      </c>
      <c r="K178" s="98">
        <v>0</v>
      </c>
      <c r="L178" s="98">
        <v>756</v>
      </c>
      <c r="M178" s="98">
        <v>0</v>
      </c>
      <c r="N178" s="98">
        <v>0</v>
      </c>
      <c r="O178" s="98"/>
      <c r="P178" s="98"/>
      <c r="Q178" s="98">
        <v>0</v>
      </c>
      <c r="R178" s="98"/>
      <c r="S178" s="98">
        <v>0</v>
      </c>
      <c r="T178" s="98">
        <v>0</v>
      </c>
      <c r="U178" s="98">
        <v>0</v>
      </c>
      <c r="V178" s="98">
        <v>0</v>
      </c>
      <c r="W178" s="98">
        <v>0</v>
      </c>
      <c r="X178" s="98">
        <v>0</v>
      </c>
      <c r="Y178" s="98">
        <v>0</v>
      </c>
      <c r="Z178" s="98">
        <v>0</v>
      </c>
      <c r="AA178" s="98"/>
      <c r="AB178" s="98"/>
      <c r="AC178" s="98">
        <v>0</v>
      </c>
      <c r="AD178" s="98"/>
      <c r="AE178" s="98">
        <v>0</v>
      </c>
      <c r="AF178" s="98">
        <v>0</v>
      </c>
      <c r="AG178" s="98">
        <v>0</v>
      </c>
      <c r="AH178" s="98">
        <v>0</v>
      </c>
      <c r="AI178" s="98">
        <v>0</v>
      </c>
      <c r="AJ178" s="98">
        <v>0</v>
      </c>
      <c r="AK178" s="98">
        <v>0</v>
      </c>
      <c r="AL178" s="98">
        <v>0</v>
      </c>
      <c r="AM178" s="98"/>
      <c r="AN178" s="98"/>
      <c r="AO178" s="98">
        <v>0</v>
      </c>
      <c r="AP178" s="98"/>
      <c r="AQ178" s="98">
        <v>0</v>
      </c>
      <c r="AR178" s="98">
        <v>0</v>
      </c>
      <c r="AS178" s="98">
        <v>0</v>
      </c>
      <c r="AT178" s="98">
        <v>0</v>
      </c>
      <c r="AU178" s="98">
        <v>0</v>
      </c>
      <c r="AV178" s="98">
        <v>0</v>
      </c>
      <c r="AW178" s="98">
        <v>0</v>
      </c>
      <c r="AX178" s="98">
        <v>0</v>
      </c>
      <c r="AY178" s="98"/>
      <c r="AZ178" s="98"/>
      <c r="BA178" s="98">
        <v>0</v>
      </c>
      <c r="BB178" s="98"/>
      <c r="BC178" s="98">
        <v>0</v>
      </c>
      <c r="BD178" s="98">
        <v>0</v>
      </c>
      <c r="BE178" s="98">
        <v>0</v>
      </c>
      <c r="BF178" s="98">
        <v>0</v>
      </c>
      <c r="BG178" s="98">
        <v>0</v>
      </c>
      <c r="BH178" s="98">
        <v>0</v>
      </c>
      <c r="BI178" s="98">
        <v>0</v>
      </c>
      <c r="BJ178" s="98">
        <v>0</v>
      </c>
      <c r="BK178" s="98"/>
      <c r="BL178" s="98"/>
      <c r="BM178" s="46">
        <v>0</v>
      </c>
      <c r="BO178" s="98">
        <v>0</v>
      </c>
      <c r="BP178" s="98">
        <v>0</v>
      </c>
      <c r="BQ178" s="98">
        <v>0</v>
      </c>
      <c r="BR178" s="46">
        <v>0</v>
      </c>
      <c r="BS178" s="46">
        <v>0</v>
      </c>
      <c r="BT178" s="46">
        <v>0</v>
      </c>
      <c r="BU178" s="46">
        <v>0</v>
      </c>
      <c r="BV178" s="46">
        <v>0</v>
      </c>
      <c r="BY178" s="46">
        <v>0</v>
      </c>
      <c r="CA178" s="98">
        <v>0</v>
      </c>
      <c r="CB178" s="98">
        <v>0</v>
      </c>
      <c r="CC178" s="98">
        <v>0</v>
      </c>
      <c r="CD178" s="46">
        <v>0</v>
      </c>
      <c r="CE178" s="46">
        <v>0</v>
      </c>
      <c r="CF178" s="46">
        <v>0</v>
      </c>
      <c r="CG178" s="46">
        <v>0</v>
      </c>
      <c r="CH178" s="46">
        <v>0</v>
      </c>
      <c r="CK178" s="46">
        <v>0</v>
      </c>
      <c r="CM178" s="98">
        <v>0</v>
      </c>
      <c r="CN178" s="98">
        <v>0</v>
      </c>
      <c r="CO178" s="98">
        <v>0</v>
      </c>
      <c r="CP178" s="46">
        <v>0</v>
      </c>
      <c r="CQ178" s="46">
        <v>0</v>
      </c>
      <c r="CR178" s="46">
        <v>0</v>
      </c>
      <c r="CS178" s="46">
        <v>0</v>
      </c>
      <c r="CT178" s="46">
        <v>0</v>
      </c>
      <c r="CW178" s="46">
        <v>0</v>
      </c>
      <c r="CY178" s="98">
        <v>0</v>
      </c>
      <c r="CZ178" s="98">
        <v>0</v>
      </c>
      <c r="DA178" s="98">
        <v>0</v>
      </c>
      <c r="DB178" s="46">
        <v>0</v>
      </c>
      <c r="DC178" s="46">
        <v>0</v>
      </c>
      <c r="DD178" s="46">
        <v>0</v>
      </c>
      <c r="DE178" s="46">
        <v>0</v>
      </c>
      <c r="DF178" s="46">
        <v>0</v>
      </c>
      <c r="DI178" s="98">
        <v>0</v>
      </c>
      <c r="DJ178" s="98"/>
      <c r="DK178" s="98">
        <v>0</v>
      </c>
      <c r="DL178" s="46">
        <v>0</v>
      </c>
      <c r="DM178" s="46">
        <v>0</v>
      </c>
      <c r="DN178" s="46">
        <v>0</v>
      </c>
      <c r="DO178" s="46">
        <v>0</v>
      </c>
      <c r="DP178" s="46">
        <v>0</v>
      </c>
      <c r="DQ178" s="46">
        <v>0</v>
      </c>
      <c r="DR178" s="98">
        <v>0</v>
      </c>
      <c r="DS178" s="98"/>
      <c r="DU178" s="46">
        <v>0</v>
      </c>
      <c r="DW178" s="46">
        <v>0</v>
      </c>
      <c r="DX178" s="46">
        <v>0</v>
      </c>
      <c r="DY178" s="46">
        <v>0</v>
      </c>
      <c r="DZ178" s="46">
        <v>0</v>
      </c>
      <c r="EA178" s="46">
        <v>0</v>
      </c>
      <c r="EB178" s="46">
        <v>0</v>
      </c>
      <c r="EC178" s="46">
        <v>0</v>
      </c>
      <c r="ED178" s="46">
        <v>0</v>
      </c>
      <c r="EG178" s="46">
        <v>0</v>
      </c>
      <c r="EI178" s="46">
        <v>0</v>
      </c>
      <c r="EJ178" s="46">
        <v>0</v>
      </c>
      <c r="EK178" s="46">
        <v>0</v>
      </c>
      <c r="EL178" s="46">
        <v>0</v>
      </c>
      <c r="EM178" s="46">
        <v>0</v>
      </c>
      <c r="EN178" s="46">
        <v>0</v>
      </c>
      <c r="EO178" s="46">
        <v>0</v>
      </c>
      <c r="EP178" s="46">
        <v>0</v>
      </c>
      <c r="ES178" s="46">
        <v>0</v>
      </c>
      <c r="EU178" s="46">
        <v>200</v>
      </c>
      <c r="EV178" s="46">
        <v>0</v>
      </c>
      <c r="EW178" s="46">
        <v>0</v>
      </c>
      <c r="EX178" s="46">
        <v>0</v>
      </c>
      <c r="EY178" s="46">
        <v>200</v>
      </c>
      <c r="EZ178" s="46">
        <v>0</v>
      </c>
      <c r="FE178" s="46">
        <v>0</v>
      </c>
      <c r="FG178" s="46">
        <v>200</v>
      </c>
      <c r="FH178" s="46">
        <v>0</v>
      </c>
      <c r="FI178" s="47">
        <v>0</v>
      </c>
      <c r="FJ178" s="47">
        <v>0</v>
      </c>
      <c r="FK178" s="46">
        <v>200</v>
      </c>
      <c r="FL178" s="46">
        <v>0</v>
      </c>
      <c r="FQ178" s="46">
        <v>0</v>
      </c>
      <c r="FS178" s="46">
        <v>200</v>
      </c>
      <c r="FT178" s="46">
        <v>0</v>
      </c>
      <c r="FU178" s="46">
        <v>0</v>
      </c>
      <c r="FV178" s="46">
        <v>0</v>
      </c>
      <c r="FW178" s="46">
        <v>200</v>
      </c>
      <c r="FX178" s="46">
        <v>0</v>
      </c>
      <c r="GC178" s="46">
        <v>0</v>
      </c>
      <c r="GE178" s="46">
        <v>200</v>
      </c>
      <c r="GF178" s="46">
        <v>0</v>
      </c>
      <c r="GG178" s="46">
        <v>0</v>
      </c>
      <c r="GH178" s="46">
        <v>0</v>
      </c>
      <c r="GI178" s="46">
        <v>200</v>
      </c>
      <c r="GJ178" s="46">
        <v>0</v>
      </c>
      <c r="GO178" s="46">
        <v>0</v>
      </c>
      <c r="GP178" s="46">
        <v>0</v>
      </c>
      <c r="GQ178" s="46">
        <v>0</v>
      </c>
      <c r="GR178" s="46">
        <v>0</v>
      </c>
      <c r="GS178" s="46">
        <v>0</v>
      </c>
      <c r="GT178" s="46">
        <v>756</v>
      </c>
      <c r="GU178" s="46">
        <v>0</v>
      </c>
      <c r="GV178" s="46">
        <v>0</v>
      </c>
      <c r="GW178" s="46">
        <v>756</v>
      </c>
      <c r="GX178" s="46">
        <v>0</v>
      </c>
      <c r="GY178" s="46">
        <v>0</v>
      </c>
      <c r="HA178" s="46">
        <v>446</v>
      </c>
      <c r="HB178" s="46">
        <v>0</v>
      </c>
      <c r="HC178" s="46">
        <v>446</v>
      </c>
      <c r="HD178" s="46">
        <v>-310</v>
      </c>
      <c r="HE178" s="46">
        <v>0</v>
      </c>
      <c r="HI178" s="46">
        <v>0</v>
      </c>
      <c r="HJ178" s="46">
        <v>0</v>
      </c>
      <c r="HK178" s="46">
        <v>0</v>
      </c>
      <c r="HL178" s="46">
        <v>0</v>
      </c>
      <c r="HM178" s="46">
        <v>0</v>
      </c>
      <c r="HN178" s="46">
        <v>0</v>
      </c>
      <c r="HO178" s="46">
        <v>0</v>
      </c>
      <c r="HP178" s="46">
        <v>0</v>
      </c>
      <c r="HQ178" s="46">
        <v>0</v>
      </c>
      <c r="HR178" s="46">
        <v>0</v>
      </c>
      <c r="HS178" s="46">
        <v>-310</v>
      </c>
      <c r="HT178" s="46">
        <v>-310</v>
      </c>
      <c r="HU178" s="46">
        <v>0</v>
      </c>
      <c r="HY178" s="46">
        <v>0</v>
      </c>
      <c r="HZ178" s="46">
        <v>0</v>
      </c>
      <c r="IA178" s="46">
        <v>0</v>
      </c>
      <c r="IB178" s="46">
        <v>0</v>
      </c>
      <c r="IC178" s="46">
        <v>0</v>
      </c>
      <c r="ID178" s="46">
        <v>0</v>
      </c>
      <c r="IE178" s="46">
        <v>0</v>
      </c>
      <c r="IF178" s="46">
        <v>0</v>
      </c>
      <c r="IG178" s="46">
        <v>0</v>
      </c>
      <c r="IH178" s="46">
        <v>0</v>
      </c>
      <c r="II178" s="46">
        <v>-310</v>
      </c>
      <c r="IJ178" s="46">
        <v>-310</v>
      </c>
      <c r="IK178" s="46">
        <v>0</v>
      </c>
      <c r="IO178" s="46">
        <v>0</v>
      </c>
      <c r="IP178" s="46">
        <v>0</v>
      </c>
      <c r="IQ178" s="46">
        <v>0</v>
      </c>
      <c r="IR178" s="46">
        <v>0</v>
      </c>
      <c r="IS178" s="46">
        <v>800</v>
      </c>
      <c r="IT178" s="46">
        <v>0</v>
      </c>
      <c r="IU178" s="46">
        <v>0</v>
      </c>
      <c r="IV178" s="46">
        <v>0</v>
      </c>
      <c r="IW178" s="46">
        <v>800</v>
      </c>
      <c r="IY178" s="46">
        <v>-310</v>
      </c>
      <c r="IZ178" s="46">
        <v>-1110</v>
      </c>
      <c r="JA178" s="46">
        <v>-41.625</v>
      </c>
      <c r="JD178" s="46">
        <v>0</v>
      </c>
      <c r="JE178" s="46">
        <v>0</v>
      </c>
      <c r="JF178" s="46">
        <v>0</v>
      </c>
      <c r="JG178" s="46">
        <v>0</v>
      </c>
      <c r="JH178" s="46">
        <v>800</v>
      </c>
      <c r="JI178" s="46" t="s">
        <v>1086</v>
      </c>
      <c r="JK178" s="46">
        <v>0</v>
      </c>
      <c r="JL178" s="46">
        <v>800</v>
      </c>
      <c r="JN178" s="46">
        <v>-1110</v>
      </c>
      <c r="JO178" s="46">
        <v>-1910</v>
      </c>
      <c r="JP178" s="46">
        <v>-71.625</v>
      </c>
      <c r="JS178" s="46">
        <v>0</v>
      </c>
      <c r="JT178" s="46">
        <v>0</v>
      </c>
      <c r="JU178" s="46">
        <v>0</v>
      </c>
      <c r="JV178" s="46">
        <v>0</v>
      </c>
      <c r="JW178" s="46">
        <v>600</v>
      </c>
      <c r="KA178" s="46">
        <v>600</v>
      </c>
      <c r="KC178" s="46">
        <v>-1910</v>
      </c>
      <c r="KD178" s="46">
        <v>-2510</v>
      </c>
      <c r="KE178" s="46">
        <v>-125.5</v>
      </c>
      <c r="KH178" s="46">
        <v>0</v>
      </c>
      <c r="KI178" s="46">
        <v>0</v>
      </c>
      <c r="KJ178" s="46">
        <v>0</v>
      </c>
      <c r="KK178" s="46">
        <v>0</v>
      </c>
      <c r="KL178" s="46">
        <v>0</v>
      </c>
      <c r="KP178" s="46">
        <v>0</v>
      </c>
      <c r="KR178" s="46">
        <v>-2510</v>
      </c>
      <c r="KS178" s="46">
        <v>-2510</v>
      </c>
      <c r="KT178" s="46">
        <v>0</v>
      </c>
      <c r="KW178" s="46">
        <v>0</v>
      </c>
      <c r="KX178" s="46">
        <v>0</v>
      </c>
      <c r="KY178" s="46">
        <v>0</v>
      </c>
      <c r="KZ178" s="46">
        <v>0</v>
      </c>
      <c r="LA178" s="46">
        <v>0</v>
      </c>
      <c r="LE178" s="46">
        <v>0</v>
      </c>
      <c r="LG178" s="46">
        <v>-2510</v>
      </c>
      <c r="LH178" s="46">
        <v>-2510</v>
      </c>
      <c r="LI178" s="46">
        <v>0</v>
      </c>
      <c r="LL178" s="46">
        <v>756</v>
      </c>
      <c r="LM178" s="46">
        <v>0</v>
      </c>
      <c r="LN178" s="46">
        <v>0</v>
      </c>
      <c r="LO178" s="46">
        <v>800</v>
      </c>
      <c r="LP178" s="46">
        <v>800</v>
      </c>
      <c r="LQ178" s="46">
        <v>600</v>
      </c>
      <c r="LR178" s="46">
        <v>0</v>
      </c>
      <c r="LS178" s="46">
        <v>0</v>
      </c>
      <c r="LT178" s="46">
        <v>2956</v>
      </c>
      <c r="LV178" s="46" t="s">
        <v>344</v>
      </c>
    </row>
    <row r="179" spans="1:334">
      <c r="A179" s="97">
        <v>310002558</v>
      </c>
      <c r="B179" s="97" t="s">
        <v>438</v>
      </c>
      <c r="C179" s="46" t="s">
        <v>439</v>
      </c>
      <c r="D179" s="98">
        <v>100</v>
      </c>
      <c r="E179" s="98">
        <v>0</v>
      </c>
      <c r="F179" s="98"/>
      <c r="G179" s="98">
        <v>300</v>
      </c>
      <c r="H179" s="98">
        <v>0</v>
      </c>
      <c r="I179" s="98">
        <v>0</v>
      </c>
      <c r="J179" s="98">
        <v>0</v>
      </c>
      <c r="K179" s="98">
        <v>300</v>
      </c>
      <c r="L179" s="98">
        <v>0</v>
      </c>
      <c r="M179" s="98">
        <v>0</v>
      </c>
      <c r="N179" s="98">
        <v>0</v>
      </c>
      <c r="O179" s="98"/>
      <c r="P179" s="98"/>
      <c r="Q179" s="98">
        <v>0</v>
      </c>
      <c r="R179" s="98"/>
      <c r="S179" s="98">
        <v>0</v>
      </c>
      <c r="T179" s="98">
        <v>0</v>
      </c>
      <c r="U179" s="98">
        <v>0</v>
      </c>
      <c r="V179" s="98">
        <v>0</v>
      </c>
      <c r="W179" s="98">
        <v>0</v>
      </c>
      <c r="X179" s="98">
        <v>0</v>
      </c>
      <c r="Y179" s="98">
        <v>0</v>
      </c>
      <c r="Z179" s="98">
        <v>0</v>
      </c>
      <c r="AA179" s="98"/>
      <c r="AB179" s="98"/>
      <c r="AC179" s="98">
        <v>0</v>
      </c>
      <c r="AD179" s="98"/>
      <c r="AE179" s="98">
        <v>0</v>
      </c>
      <c r="AF179" s="98">
        <v>0</v>
      </c>
      <c r="AG179" s="98">
        <v>0</v>
      </c>
      <c r="AH179" s="98">
        <v>0</v>
      </c>
      <c r="AI179" s="98">
        <v>0</v>
      </c>
      <c r="AJ179" s="98">
        <v>0</v>
      </c>
      <c r="AK179" s="98">
        <v>0</v>
      </c>
      <c r="AL179" s="98">
        <v>0</v>
      </c>
      <c r="AM179" s="98"/>
      <c r="AN179" s="98"/>
      <c r="AO179" s="98">
        <v>0</v>
      </c>
      <c r="AP179" s="98"/>
      <c r="AQ179" s="98">
        <v>0</v>
      </c>
      <c r="AR179" s="98">
        <v>0</v>
      </c>
      <c r="AS179" s="98">
        <v>0</v>
      </c>
      <c r="AT179" s="98">
        <v>0</v>
      </c>
      <c r="AU179" s="98">
        <v>0</v>
      </c>
      <c r="AV179" s="98">
        <v>0</v>
      </c>
      <c r="AW179" s="98">
        <v>0</v>
      </c>
      <c r="AX179" s="98">
        <v>0</v>
      </c>
      <c r="AY179" s="98"/>
      <c r="AZ179" s="98"/>
      <c r="BA179" s="98">
        <v>0</v>
      </c>
      <c r="BB179" s="98"/>
      <c r="BC179" s="98">
        <v>0</v>
      </c>
      <c r="BD179" s="98">
        <v>0</v>
      </c>
      <c r="BE179" s="98">
        <v>0</v>
      </c>
      <c r="BF179" s="98">
        <v>0</v>
      </c>
      <c r="BG179" s="98">
        <v>0</v>
      </c>
      <c r="BH179" s="98">
        <v>0</v>
      </c>
      <c r="BI179" s="98">
        <v>0</v>
      </c>
      <c r="BJ179" s="98">
        <v>0</v>
      </c>
      <c r="BK179" s="98"/>
      <c r="BL179" s="98"/>
      <c r="BM179" s="46">
        <v>0</v>
      </c>
      <c r="BO179" s="98">
        <v>0</v>
      </c>
      <c r="BP179" s="98">
        <v>0</v>
      </c>
      <c r="BQ179" s="98">
        <v>0</v>
      </c>
      <c r="BR179" s="46">
        <v>0</v>
      </c>
      <c r="BS179" s="46">
        <v>0</v>
      </c>
      <c r="BT179" s="46">
        <v>0</v>
      </c>
      <c r="BU179" s="46">
        <v>0</v>
      </c>
      <c r="BV179" s="46">
        <v>0</v>
      </c>
      <c r="BY179" s="46">
        <v>0</v>
      </c>
      <c r="CA179" s="98">
        <v>0</v>
      </c>
      <c r="CB179" s="98">
        <v>0</v>
      </c>
      <c r="CC179" s="98">
        <v>0</v>
      </c>
      <c r="CD179" s="46">
        <v>0</v>
      </c>
      <c r="CE179" s="46">
        <v>0</v>
      </c>
      <c r="CF179" s="46">
        <v>0</v>
      </c>
      <c r="CG179" s="46">
        <v>0</v>
      </c>
      <c r="CH179" s="46">
        <v>0</v>
      </c>
      <c r="CK179" s="46">
        <v>0</v>
      </c>
      <c r="CM179" s="98">
        <v>0</v>
      </c>
      <c r="CN179" s="98">
        <v>0</v>
      </c>
      <c r="CO179" s="98">
        <v>0</v>
      </c>
      <c r="CP179" s="46">
        <v>0</v>
      </c>
      <c r="CQ179" s="46">
        <v>0</v>
      </c>
      <c r="CR179" s="46">
        <v>0</v>
      </c>
      <c r="CS179" s="46">
        <v>0</v>
      </c>
      <c r="CT179" s="46">
        <v>0</v>
      </c>
      <c r="CW179" s="46">
        <v>0</v>
      </c>
      <c r="CY179" s="98">
        <v>0</v>
      </c>
      <c r="CZ179" s="98">
        <v>0</v>
      </c>
      <c r="DA179" s="98">
        <v>0</v>
      </c>
      <c r="DB179" s="46">
        <v>0</v>
      </c>
      <c r="DC179" s="46">
        <v>0</v>
      </c>
      <c r="DD179" s="46">
        <v>0</v>
      </c>
      <c r="DE179" s="46">
        <v>0</v>
      </c>
      <c r="DF179" s="46">
        <v>0</v>
      </c>
      <c r="DI179" s="98">
        <v>0</v>
      </c>
      <c r="DJ179" s="98"/>
      <c r="DK179" s="98">
        <v>0</v>
      </c>
      <c r="DL179" s="46">
        <v>0</v>
      </c>
      <c r="DM179" s="46">
        <v>0</v>
      </c>
      <c r="DN179" s="46">
        <v>0</v>
      </c>
      <c r="DO179" s="46">
        <v>0</v>
      </c>
      <c r="DP179" s="46">
        <v>0</v>
      </c>
      <c r="DQ179" s="46">
        <v>0</v>
      </c>
      <c r="DR179" s="98">
        <v>0</v>
      </c>
      <c r="DS179" s="98"/>
      <c r="DU179" s="46">
        <v>0</v>
      </c>
      <c r="DW179" s="46">
        <v>0</v>
      </c>
      <c r="DX179" s="46">
        <v>0</v>
      </c>
      <c r="DY179" s="46">
        <v>0</v>
      </c>
      <c r="DZ179" s="46">
        <v>0</v>
      </c>
      <c r="EA179" s="46">
        <v>0</v>
      </c>
      <c r="EB179" s="46">
        <v>0</v>
      </c>
      <c r="EC179" s="46">
        <v>0</v>
      </c>
      <c r="ED179" s="46">
        <v>0</v>
      </c>
      <c r="EG179" s="46">
        <v>0</v>
      </c>
      <c r="EI179" s="46">
        <v>0</v>
      </c>
      <c r="EJ179" s="46">
        <v>0</v>
      </c>
      <c r="EK179" s="46">
        <v>0</v>
      </c>
      <c r="EL179" s="46">
        <v>0</v>
      </c>
      <c r="EM179" s="46">
        <v>0</v>
      </c>
      <c r="EN179" s="46">
        <v>0</v>
      </c>
      <c r="EO179" s="46">
        <v>0</v>
      </c>
      <c r="EP179" s="46">
        <v>0</v>
      </c>
      <c r="ES179" s="46">
        <v>0</v>
      </c>
      <c r="EU179" s="46">
        <v>75</v>
      </c>
      <c r="EV179" s="46">
        <v>0</v>
      </c>
      <c r="EW179" s="46">
        <v>0</v>
      </c>
      <c r="EX179" s="46">
        <v>0</v>
      </c>
      <c r="EY179" s="46">
        <v>75</v>
      </c>
      <c r="EZ179" s="46">
        <v>0</v>
      </c>
      <c r="FE179" s="46">
        <v>0</v>
      </c>
      <c r="FG179" s="46">
        <v>75</v>
      </c>
      <c r="FH179" s="46">
        <v>0</v>
      </c>
      <c r="FI179" s="47">
        <v>0</v>
      </c>
      <c r="FJ179" s="47">
        <v>0</v>
      </c>
      <c r="FK179" s="46">
        <v>75</v>
      </c>
      <c r="FL179" s="46">
        <v>0</v>
      </c>
      <c r="FQ179" s="46">
        <v>0</v>
      </c>
      <c r="FS179" s="46">
        <v>75</v>
      </c>
      <c r="FT179" s="46">
        <v>0</v>
      </c>
      <c r="FU179" s="46">
        <v>0</v>
      </c>
      <c r="FV179" s="46">
        <v>0</v>
      </c>
      <c r="FW179" s="46">
        <v>75</v>
      </c>
      <c r="FX179" s="46">
        <v>0</v>
      </c>
      <c r="GC179" s="46">
        <v>0</v>
      </c>
      <c r="GE179" s="46">
        <v>75</v>
      </c>
      <c r="GF179" s="46">
        <v>0</v>
      </c>
      <c r="GG179" s="46">
        <v>0</v>
      </c>
      <c r="GH179" s="46">
        <v>0</v>
      </c>
      <c r="GI179" s="46">
        <v>75</v>
      </c>
      <c r="GJ179" s="46">
        <v>0</v>
      </c>
      <c r="GO179" s="46">
        <v>0</v>
      </c>
      <c r="GP179" s="46">
        <v>0</v>
      </c>
      <c r="GQ179" s="46">
        <v>0</v>
      </c>
      <c r="GR179" s="46">
        <v>0</v>
      </c>
      <c r="GS179" s="46">
        <v>300</v>
      </c>
      <c r="GT179" s="46">
        <v>0</v>
      </c>
      <c r="GU179" s="46">
        <v>0</v>
      </c>
      <c r="GV179" s="46">
        <v>0</v>
      </c>
      <c r="GW179" s="46">
        <v>300</v>
      </c>
      <c r="GX179" s="46">
        <v>0</v>
      </c>
      <c r="GY179" s="46">
        <v>0</v>
      </c>
      <c r="HA179" s="46">
        <v>100</v>
      </c>
      <c r="HB179" s="46">
        <v>0</v>
      </c>
      <c r="HC179" s="46">
        <v>100</v>
      </c>
      <c r="HD179" s="46">
        <v>-200</v>
      </c>
      <c r="HE179" s="46">
        <v>0</v>
      </c>
      <c r="HI179" s="46">
        <v>0</v>
      </c>
      <c r="HJ179" s="46">
        <v>0</v>
      </c>
      <c r="HK179" s="46">
        <v>0</v>
      </c>
      <c r="HL179" s="46">
        <v>0</v>
      </c>
      <c r="HM179" s="46">
        <v>0</v>
      </c>
      <c r="HN179" s="46">
        <v>0</v>
      </c>
      <c r="HO179" s="46">
        <v>0</v>
      </c>
      <c r="HP179" s="46">
        <v>0</v>
      </c>
      <c r="HQ179" s="46">
        <v>0</v>
      </c>
      <c r="HR179" s="46">
        <v>0</v>
      </c>
      <c r="HS179" s="46">
        <v>-200</v>
      </c>
      <c r="HT179" s="46">
        <v>-200</v>
      </c>
      <c r="HU179" s="46">
        <v>0</v>
      </c>
      <c r="HY179" s="46">
        <v>0</v>
      </c>
      <c r="HZ179" s="46">
        <v>0</v>
      </c>
      <c r="IA179" s="46">
        <v>0</v>
      </c>
      <c r="IB179" s="46">
        <v>0</v>
      </c>
      <c r="IC179" s="46">
        <v>0</v>
      </c>
      <c r="ID179" s="46">
        <v>0</v>
      </c>
      <c r="IE179" s="46">
        <v>0</v>
      </c>
      <c r="IF179" s="46">
        <v>0</v>
      </c>
      <c r="IG179" s="46">
        <v>0</v>
      </c>
      <c r="IH179" s="46">
        <v>0</v>
      </c>
      <c r="II179" s="46">
        <v>-200</v>
      </c>
      <c r="IJ179" s="46">
        <v>-200</v>
      </c>
      <c r="IK179" s="46">
        <v>0</v>
      </c>
      <c r="IO179" s="46">
        <v>0</v>
      </c>
      <c r="IP179" s="46">
        <v>0</v>
      </c>
      <c r="IQ179" s="46">
        <v>0</v>
      </c>
      <c r="IR179" s="46">
        <v>0</v>
      </c>
      <c r="IS179" s="46">
        <v>300</v>
      </c>
      <c r="IT179" s="46">
        <v>0</v>
      </c>
      <c r="IU179" s="46">
        <v>0</v>
      </c>
      <c r="IV179" s="46">
        <v>0</v>
      </c>
      <c r="IW179" s="46">
        <v>300</v>
      </c>
      <c r="IY179" s="46">
        <v>-200</v>
      </c>
      <c r="IZ179" s="46">
        <v>-500</v>
      </c>
      <c r="JA179" s="46">
        <v>-50</v>
      </c>
      <c r="JD179" s="46">
        <v>0</v>
      </c>
      <c r="JE179" s="46">
        <v>0</v>
      </c>
      <c r="JF179" s="46">
        <v>0</v>
      </c>
      <c r="JG179" s="46">
        <v>0</v>
      </c>
      <c r="JH179" s="46">
        <v>1200</v>
      </c>
      <c r="JI179" s="46" t="s">
        <v>1086</v>
      </c>
      <c r="JK179" s="46">
        <v>0</v>
      </c>
      <c r="JL179" s="46">
        <v>1200</v>
      </c>
      <c r="JN179" s="46">
        <v>-500</v>
      </c>
      <c r="JO179" s="46">
        <v>-1700</v>
      </c>
      <c r="JP179" s="46">
        <v>-42.5</v>
      </c>
      <c r="JS179" s="46">
        <v>0</v>
      </c>
      <c r="JT179" s="46">
        <v>0</v>
      </c>
      <c r="JU179" s="46">
        <v>0</v>
      </c>
      <c r="JV179" s="46">
        <v>0</v>
      </c>
      <c r="JW179" s="46">
        <v>1000</v>
      </c>
      <c r="KA179" s="46">
        <v>1000</v>
      </c>
      <c r="KC179" s="46">
        <v>-1700</v>
      </c>
      <c r="KD179" s="46">
        <v>-2700</v>
      </c>
      <c r="KE179" s="46">
        <v>-81</v>
      </c>
      <c r="KH179" s="46">
        <v>0</v>
      </c>
      <c r="KI179" s="46">
        <v>0</v>
      </c>
      <c r="KJ179" s="46">
        <v>0</v>
      </c>
      <c r="KK179" s="46">
        <v>0</v>
      </c>
      <c r="KL179" s="46">
        <v>0</v>
      </c>
      <c r="KP179" s="46">
        <v>0</v>
      </c>
      <c r="KR179" s="46">
        <v>-2700</v>
      </c>
      <c r="KS179" s="46">
        <v>-2700</v>
      </c>
      <c r="KT179" s="46">
        <v>0</v>
      </c>
      <c r="KW179" s="46">
        <v>0</v>
      </c>
      <c r="KX179" s="46">
        <v>0</v>
      </c>
      <c r="KY179" s="46">
        <v>0</v>
      </c>
      <c r="KZ179" s="46">
        <v>0</v>
      </c>
      <c r="LA179" s="46">
        <v>0</v>
      </c>
      <c r="LE179" s="46">
        <v>0</v>
      </c>
      <c r="LG179" s="46">
        <v>-2700</v>
      </c>
      <c r="LH179" s="46">
        <v>-2700</v>
      </c>
      <c r="LI179" s="46">
        <v>0</v>
      </c>
      <c r="LL179" s="46">
        <v>300</v>
      </c>
      <c r="LM179" s="46">
        <v>0</v>
      </c>
      <c r="LN179" s="46">
        <v>0</v>
      </c>
      <c r="LO179" s="46">
        <v>300</v>
      </c>
      <c r="LP179" s="46">
        <v>1200</v>
      </c>
      <c r="LQ179" s="46">
        <v>1000</v>
      </c>
      <c r="LR179" s="46">
        <v>0</v>
      </c>
      <c r="LS179" s="46">
        <v>0</v>
      </c>
      <c r="LT179" s="46">
        <v>2800</v>
      </c>
      <c r="LV179" s="46" t="s">
        <v>344</v>
      </c>
    </row>
    <row r="180" spans="1:334">
      <c r="A180" s="97">
        <v>310003412</v>
      </c>
      <c r="B180" s="97" t="s">
        <v>440</v>
      </c>
      <c r="C180" s="46" t="s">
        <v>441</v>
      </c>
      <c r="D180" s="98">
        <v>0</v>
      </c>
      <c r="E180" s="98">
        <v>0</v>
      </c>
      <c r="F180" s="98"/>
      <c r="G180" s="98">
        <v>0</v>
      </c>
      <c r="H180" s="98">
        <v>0</v>
      </c>
      <c r="I180" s="98">
        <v>0</v>
      </c>
      <c r="J180" s="98">
        <v>0</v>
      </c>
      <c r="K180" s="98">
        <v>0</v>
      </c>
      <c r="L180" s="98">
        <v>0</v>
      </c>
      <c r="M180" s="98">
        <v>0</v>
      </c>
      <c r="N180" s="98">
        <v>0</v>
      </c>
      <c r="O180" s="98"/>
      <c r="P180" s="98"/>
      <c r="Q180" s="98">
        <v>0</v>
      </c>
      <c r="R180" s="98"/>
      <c r="S180" s="98">
        <v>270</v>
      </c>
      <c r="T180" s="98">
        <v>0</v>
      </c>
      <c r="U180" s="98">
        <v>0</v>
      </c>
      <c r="V180" s="98">
        <v>0</v>
      </c>
      <c r="W180" s="98">
        <v>0</v>
      </c>
      <c r="X180" s="98">
        <v>270</v>
      </c>
      <c r="Y180" s="98">
        <v>0</v>
      </c>
      <c r="Z180" s="98">
        <v>0</v>
      </c>
      <c r="AA180" s="98"/>
      <c r="AB180" s="98"/>
      <c r="AC180" s="98">
        <v>0</v>
      </c>
      <c r="AD180" s="98"/>
      <c r="AE180" s="98">
        <v>160</v>
      </c>
      <c r="AF180" s="98">
        <v>0</v>
      </c>
      <c r="AG180" s="98">
        <v>0</v>
      </c>
      <c r="AH180" s="98">
        <v>0</v>
      </c>
      <c r="AI180" s="98">
        <v>160</v>
      </c>
      <c r="AJ180" s="98">
        <v>0</v>
      </c>
      <c r="AK180" s="98">
        <v>0</v>
      </c>
      <c r="AL180" s="98">
        <v>0</v>
      </c>
      <c r="AM180" s="98"/>
      <c r="AN180" s="98"/>
      <c r="AO180" s="98">
        <v>0</v>
      </c>
      <c r="AP180" s="98"/>
      <c r="AQ180" s="98">
        <v>290</v>
      </c>
      <c r="AR180" s="98">
        <v>0</v>
      </c>
      <c r="AS180" s="98">
        <v>0</v>
      </c>
      <c r="AT180" s="98">
        <v>0</v>
      </c>
      <c r="AU180" s="98">
        <v>0</v>
      </c>
      <c r="AV180" s="98">
        <v>290</v>
      </c>
      <c r="AW180" s="98">
        <v>0</v>
      </c>
      <c r="AX180" s="98">
        <v>0</v>
      </c>
      <c r="AY180" s="98"/>
      <c r="AZ180" s="98"/>
      <c r="BA180" s="98">
        <v>0</v>
      </c>
      <c r="BB180" s="98"/>
      <c r="BC180" s="98">
        <v>0</v>
      </c>
      <c r="BD180" s="98">
        <v>0</v>
      </c>
      <c r="BE180" s="98">
        <v>0</v>
      </c>
      <c r="BF180" s="98">
        <v>0</v>
      </c>
      <c r="BG180" s="98">
        <v>0</v>
      </c>
      <c r="BH180" s="98">
        <v>0</v>
      </c>
      <c r="BI180" s="98">
        <v>0</v>
      </c>
      <c r="BJ180" s="98">
        <v>0</v>
      </c>
      <c r="BK180" s="98"/>
      <c r="BL180" s="98"/>
      <c r="BM180" s="46">
        <v>0</v>
      </c>
      <c r="BO180" s="98">
        <v>0</v>
      </c>
      <c r="BP180" s="98">
        <v>0</v>
      </c>
      <c r="BQ180" s="98">
        <v>0</v>
      </c>
      <c r="BR180" s="46">
        <v>0</v>
      </c>
      <c r="BS180" s="46">
        <v>0</v>
      </c>
      <c r="BT180" s="46">
        <v>0</v>
      </c>
      <c r="BU180" s="46">
        <v>0</v>
      </c>
      <c r="BV180" s="46">
        <v>0</v>
      </c>
      <c r="BY180" s="46">
        <v>0</v>
      </c>
      <c r="CA180" s="98">
        <v>0</v>
      </c>
      <c r="CB180" s="98">
        <v>0</v>
      </c>
      <c r="CC180" s="98">
        <v>0</v>
      </c>
      <c r="CD180" s="46">
        <v>0</v>
      </c>
      <c r="CE180" s="46">
        <v>0</v>
      </c>
      <c r="CF180" s="46">
        <v>0</v>
      </c>
      <c r="CG180" s="46">
        <v>0</v>
      </c>
      <c r="CH180" s="46">
        <v>0</v>
      </c>
      <c r="CK180" s="46">
        <v>0</v>
      </c>
      <c r="CM180" s="98">
        <v>0</v>
      </c>
      <c r="CN180" s="98">
        <v>0</v>
      </c>
      <c r="CO180" s="98">
        <v>0</v>
      </c>
      <c r="CP180" s="46">
        <v>0</v>
      </c>
      <c r="CQ180" s="46">
        <v>0</v>
      </c>
      <c r="CR180" s="46">
        <v>0</v>
      </c>
      <c r="CS180" s="46">
        <v>0</v>
      </c>
      <c r="CT180" s="46">
        <v>0</v>
      </c>
      <c r="CW180" s="46">
        <v>0</v>
      </c>
      <c r="CY180" s="98">
        <v>0</v>
      </c>
      <c r="CZ180" s="98">
        <v>0</v>
      </c>
      <c r="DA180" s="98">
        <v>0</v>
      </c>
      <c r="DB180" s="46">
        <v>0</v>
      </c>
      <c r="DC180" s="46">
        <v>0</v>
      </c>
      <c r="DD180" s="46">
        <v>0</v>
      </c>
      <c r="DE180" s="46">
        <v>0</v>
      </c>
      <c r="DF180" s="46">
        <v>0</v>
      </c>
      <c r="DI180" s="98">
        <v>0</v>
      </c>
      <c r="DJ180" s="98"/>
      <c r="DK180" s="98">
        <v>0</v>
      </c>
      <c r="DL180" s="46">
        <v>0</v>
      </c>
      <c r="DM180" s="46">
        <v>0</v>
      </c>
      <c r="DN180" s="46">
        <v>0</v>
      </c>
      <c r="DO180" s="46">
        <v>0</v>
      </c>
      <c r="DP180" s="46">
        <v>0</v>
      </c>
      <c r="DQ180" s="46">
        <v>0</v>
      </c>
      <c r="DR180" s="98">
        <v>0</v>
      </c>
      <c r="DS180" s="98"/>
      <c r="DU180" s="46">
        <v>0</v>
      </c>
      <c r="DW180" s="46">
        <v>0</v>
      </c>
      <c r="DX180" s="46">
        <v>0</v>
      </c>
      <c r="DY180" s="46">
        <v>0</v>
      </c>
      <c r="DZ180" s="46">
        <v>0</v>
      </c>
      <c r="EA180" s="46">
        <v>0</v>
      </c>
      <c r="EB180" s="46">
        <v>0</v>
      </c>
      <c r="EC180" s="46">
        <v>0</v>
      </c>
      <c r="ED180" s="46">
        <v>0</v>
      </c>
      <c r="EG180" s="46">
        <v>0</v>
      </c>
      <c r="EI180" s="46">
        <v>0</v>
      </c>
      <c r="EJ180" s="46">
        <v>0</v>
      </c>
      <c r="EK180" s="46">
        <v>0</v>
      </c>
      <c r="EL180" s="46">
        <v>0</v>
      </c>
      <c r="EM180" s="46">
        <v>0</v>
      </c>
      <c r="EN180" s="46">
        <v>0</v>
      </c>
      <c r="EO180" s="46">
        <v>0</v>
      </c>
      <c r="EP180" s="46">
        <v>0</v>
      </c>
      <c r="ES180" s="46">
        <v>0</v>
      </c>
      <c r="EU180" s="46">
        <v>271.75</v>
      </c>
      <c r="EV180" s="46">
        <v>0</v>
      </c>
      <c r="EW180" s="46">
        <v>0</v>
      </c>
      <c r="EX180" s="46">
        <v>0</v>
      </c>
      <c r="EY180" s="46">
        <v>271.75</v>
      </c>
      <c r="EZ180" s="46">
        <v>0</v>
      </c>
      <c r="FE180" s="46">
        <v>0</v>
      </c>
      <c r="FG180" s="46">
        <v>271.75</v>
      </c>
      <c r="FH180" s="46">
        <v>0</v>
      </c>
      <c r="FI180" s="98">
        <v>0</v>
      </c>
      <c r="FJ180" s="98">
        <v>0</v>
      </c>
      <c r="FK180" s="46">
        <v>271.75</v>
      </c>
      <c r="FL180" s="46">
        <v>0</v>
      </c>
      <c r="FQ180" s="46">
        <v>0</v>
      </c>
      <c r="FS180" s="46">
        <v>271.75</v>
      </c>
      <c r="FT180" s="46">
        <v>0</v>
      </c>
      <c r="FU180" s="46">
        <v>0</v>
      </c>
      <c r="FV180" s="46">
        <v>0</v>
      </c>
      <c r="FW180" s="46">
        <v>271.75</v>
      </c>
      <c r="FX180" s="46">
        <v>0</v>
      </c>
      <c r="GC180" s="46">
        <v>0</v>
      </c>
      <c r="GE180" s="46">
        <v>271.75</v>
      </c>
      <c r="GF180" s="46">
        <v>0</v>
      </c>
      <c r="GG180" s="46">
        <v>0</v>
      </c>
      <c r="GH180" s="46">
        <v>0</v>
      </c>
      <c r="GI180" s="46">
        <v>271.75</v>
      </c>
      <c r="GJ180" s="46">
        <v>0</v>
      </c>
      <c r="GO180" s="46">
        <v>0</v>
      </c>
      <c r="GP180" s="46">
        <v>0</v>
      </c>
      <c r="GQ180" s="46">
        <v>0</v>
      </c>
      <c r="GR180" s="46">
        <v>0</v>
      </c>
      <c r="GS180" s="46">
        <v>160</v>
      </c>
      <c r="GT180" s="46">
        <v>560</v>
      </c>
      <c r="GU180" s="46">
        <v>0</v>
      </c>
      <c r="GV180" s="46">
        <v>0</v>
      </c>
      <c r="GW180" s="46">
        <v>720</v>
      </c>
      <c r="GX180" s="46">
        <v>0</v>
      </c>
      <c r="GY180" s="46">
        <v>0</v>
      </c>
      <c r="HA180" s="46">
        <v>0</v>
      </c>
      <c r="HB180" s="46">
        <v>0</v>
      </c>
      <c r="HC180" s="46">
        <v>0</v>
      </c>
      <c r="HD180" s="46">
        <v>-720</v>
      </c>
      <c r="HE180" s="46">
        <v>0</v>
      </c>
      <c r="HI180" s="46">
        <v>0</v>
      </c>
      <c r="HJ180" s="46">
        <v>0</v>
      </c>
      <c r="HK180" s="46">
        <v>0</v>
      </c>
      <c r="HL180" s="46">
        <v>0</v>
      </c>
      <c r="HM180" s="46">
        <v>0</v>
      </c>
      <c r="HN180" s="46">
        <v>0</v>
      </c>
      <c r="HO180" s="46">
        <v>0</v>
      </c>
      <c r="HP180" s="46">
        <v>0</v>
      </c>
      <c r="HQ180" s="46">
        <v>0</v>
      </c>
      <c r="HR180" s="46">
        <v>0</v>
      </c>
      <c r="HS180" s="46">
        <v>-720</v>
      </c>
      <c r="HT180" s="46">
        <v>-720</v>
      </c>
      <c r="HU180" s="46">
        <v>0</v>
      </c>
      <c r="HY180" s="46">
        <v>0</v>
      </c>
      <c r="HZ180" s="46">
        <v>0</v>
      </c>
      <c r="IA180" s="46">
        <v>0</v>
      </c>
      <c r="IB180" s="46">
        <v>0</v>
      </c>
      <c r="IC180" s="46">
        <v>0</v>
      </c>
      <c r="ID180" s="46">
        <v>0</v>
      </c>
      <c r="IE180" s="46">
        <v>0</v>
      </c>
      <c r="IF180" s="46">
        <v>0</v>
      </c>
      <c r="IG180" s="46">
        <v>0</v>
      </c>
      <c r="IH180" s="46">
        <v>0</v>
      </c>
      <c r="II180" s="46">
        <v>-720</v>
      </c>
      <c r="IJ180" s="46">
        <v>-720</v>
      </c>
      <c r="IK180" s="46">
        <v>0</v>
      </c>
      <c r="IO180" s="46">
        <v>0</v>
      </c>
      <c r="IP180" s="46">
        <v>0</v>
      </c>
      <c r="IQ180" s="46">
        <v>0</v>
      </c>
      <c r="IR180" s="46">
        <v>0</v>
      </c>
      <c r="IS180" s="46">
        <v>1087</v>
      </c>
      <c r="IT180" s="46">
        <v>0</v>
      </c>
      <c r="IU180" s="46">
        <v>0</v>
      </c>
      <c r="IV180" s="46">
        <v>0</v>
      </c>
      <c r="IW180" s="46">
        <v>1087</v>
      </c>
      <c r="IY180" s="46">
        <v>-720</v>
      </c>
      <c r="IZ180" s="46">
        <v>-1807</v>
      </c>
      <c r="JA180" s="46">
        <v>-49.87120515179393</v>
      </c>
      <c r="JD180" s="46">
        <v>0</v>
      </c>
      <c r="JE180" s="46">
        <v>0</v>
      </c>
      <c r="JF180" s="46">
        <v>0</v>
      </c>
      <c r="JG180" s="46">
        <v>0</v>
      </c>
      <c r="JH180" s="46">
        <v>2500</v>
      </c>
      <c r="JI180" s="46" t="s">
        <v>1086</v>
      </c>
      <c r="JK180" s="46">
        <v>0</v>
      </c>
      <c r="JL180" s="46">
        <v>2500</v>
      </c>
      <c r="JN180" s="46">
        <v>-1807</v>
      </c>
      <c r="JO180" s="46">
        <v>-4307</v>
      </c>
      <c r="JP180" s="46">
        <v>-51.684000000000005</v>
      </c>
      <c r="JS180" s="46">
        <v>0</v>
      </c>
      <c r="JT180" s="46">
        <v>0</v>
      </c>
      <c r="JU180" s="46">
        <v>0</v>
      </c>
      <c r="JV180" s="46">
        <v>0</v>
      </c>
      <c r="JW180" s="46">
        <v>2000</v>
      </c>
      <c r="KA180" s="46">
        <v>2000</v>
      </c>
      <c r="KC180" s="46">
        <v>-4307</v>
      </c>
      <c r="KD180" s="46">
        <v>-6307</v>
      </c>
      <c r="KE180" s="46">
        <v>-94.605000000000004</v>
      </c>
      <c r="KH180" s="46">
        <v>0</v>
      </c>
      <c r="KI180" s="46">
        <v>0</v>
      </c>
      <c r="KJ180" s="46">
        <v>0</v>
      </c>
      <c r="KK180" s="46">
        <v>0</v>
      </c>
      <c r="KL180" s="46">
        <v>0</v>
      </c>
      <c r="KP180" s="46">
        <v>0</v>
      </c>
      <c r="KR180" s="46">
        <v>-6307</v>
      </c>
      <c r="KS180" s="46">
        <v>-6307</v>
      </c>
      <c r="KT180" s="46">
        <v>0</v>
      </c>
      <c r="KW180" s="46">
        <v>0</v>
      </c>
      <c r="KX180" s="46">
        <v>0</v>
      </c>
      <c r="KY180" s="46">
        <v>0</v>
      </c>
      <c r="KZ180" s="46">
        <v>0</v>
      </c>
      <c r="LA180" s="46">
        <v>0</v>
      </c>
      <c r="LE180" s="46">
        <v>0</v>
      </c>
      <c r="LG180" s="46">
        <v>-6307</v>
      </c>
      <c r="LH180" s="46">
        <v>-6307</v>
      </c>
      <c r="LI180" s="46">
        <v>0</v>
      </c>
      <c r="LL180" s="46">
        <v>720</v>
      </c>
      <c r="LM180" s="46">
        <v>0</v>
      </c>
      <c r="LN180" s="46">
        <v>0</v>
      </c>
      <c r="LO180" s="46">
        <v>1087</v>
      </c>
      <c r="LP180" s="46">
        <v>2500</v>
      </c>
      <c r="LQ180" s="46">
        <v>2000</v>
      </c>
      <c r="LR180" s="46">
        <v>0</v>
      </c>
      <c r="LS180" s="46">
        <v>0</v>
      </c>
      <c r="LT180" s="46">
        <v>6307</v>
      </c>
      <c r="LV180" s="46" t="s">
        <v>344</v>
      </c>
    </row>
    <row r="181" spans="1:334">
      <c r="A181" s="97">
        <v>310004567</v>
      </c>
      <c r="B181" s="74">
        <v>310004567</v>
      </c>
      <c r="C181" s="46" t="s">
        <v>1238</v>
      </c>
      <c r="D181" s="98">
        <v>0</v>
      </c>
      <c r="E181" s="98">
        <v>0</v>
      </c>
      <c r="F181" s="98"/>
      <c r="G181" s="98">
        <v>0</v>
      </c>
      <c r="H181" s="98">
        <v>0</v>
      </c>
      <c r="I181" s="98">
        <v>0</v>
      </c>
      <c r="J181" s="98">
        <v>0</v>
      </c>
      <c r="K181" s="98">
        <v>0</v>
      </c>
      <c r="L181" s="98">
        <v>0</v>
      </c>
      <c r="M181" s="98">
        <v>0</v>
      </c>
      <c r="N181" s="98">
        <v>0</v>
      </c>
      <c r="O181" s="98"/>
      <c r="P181" s="98"/>
      <c r="Q181" s="98">
        <v>0</v>
      </c>
      <c r="R181" s="98"/>
      <c r="S181" s="98">
        <v>0</v>
      </c>
      <c r="T181" s="98">
        <v>0</v>
      </c>
      <c r="U181" s="98">
        <v>0</v>
      </c>
      <c r="V181" s="98">
        <v>0</v>
      </c>
      <c r="W181" s="98">
        <v>0</v>
      </c>
      <c r="X181" s="98">
        <v>0</v>
      </c>
      <c r="Y181" s="98">
        <v>0</v>
      </c>
      <c r="Z181" s="98">
        <v>0</v>
      </c>
      <c r="AA181" s="98"/>
      <c r="AB181" s="98"/>
      <c r="AC181" s="98">
        <v>0</v>
      </c>
      <c r="AD181" s="98"/>
      <c r="AE181" s="98">
        <v>0</v>
      </c>
      <c r="AF181" s="98">
        <v>0</v>
      </c>
      <c r="AG181" s="98">
        <v>0</v>
      </c>
      <c r="AH181" s="98">
        <v>0</v>
      </c>
      <c r="AI181" s="98">
        <v>0</v>
      </c>
      <c r="AJ181" s="98">
        <v>0</v>
      </c>
      <c r="AK181" s="98">
        <v>0</v>
      </c>
      <c r="AL181" s="98">
        <v>0</v>
      </c>
      <c r="AM181" s="98"/>
      <c r="AN181" s="98"/>
      <c r="AO181" s="98">
        <v>0</v>
      </c>
      <c r="AP181" s="98"/>
      <c r="AQ181" s="98">
        <v>0</v>
      </c>
      <c r="AR181" s="98">
        <v>0</v>
      </c>
      <c r="AS181" s="98">
        <v>0</v>
      </c>
      <c r="AT181" s="98">
        <v>0</v>
      </c>
      <c r="AU181" s="98">
        <v>0</v>
      </c>
      <c r="AV181" s="98">
        <v>0</v>
      </c>
      <c r="AW181" s="98">
        <v>0</v>
      </c>
      <c r="AX181" s="98">
        <v>0</v>
      </c>
      <c r="AY181" s="98"/>
      <c r="AZ181" s="98"/>
      <c r="BA181" s="98">
        <v>0</v>
      </c>
      <c r="BB181" s="98"/>
      <c r="BC181" s="98">
        <v>0</v>
      </c>
      <c r="BD181" s="98">
        <v>0</v>
      </c>
      <c r="BE181" s="98">
        <v>0</v>
      </c>
      <c r="BF181" s="98">
        <v>0</v>
      </c>
      <c r="BG181" s="98">
        <v>0</v>
      </c>
      <c r="BH181" s="98">
        <v>0</v>
      </c>
      <c r="BI181" s="98">
        <v>0</v>
      </c>
      <c r="BJ181" s="98">
        <v>0</v>
      </c>
      <c r="BK181" s="98"/>
      <c r="BL181" s="98"/>
      <c r="BM181" s="46">
        <v>0</v>
      </c>
      <c r="BO181" s="98">
        <v>2544</v>
      </c>
      <c r="BP181" s="98">
        <v>0</v>
      </c>
      <c r="BQ181" s="98">
        <v>0</v>
      </c>
      <c r="BR181" s="46">
        <v>0</v>
      </c>
      <c r="BS181" s="46">
        <v>2544</v>
      </c>
      <c r="BT181" s="46">
        <v>0</v>
      </c>
      <c r="BU181" s="46">
        <v>0</v>
      </c>
      <c r="BV181" s="46">
        <v>0</v>
      </c>
      <c r="BY181" s="46">
        <v>0</v>
      </c>
      <c r="CA181" s="98">
        <v>0</v>
      </c>
      <c r="CB181" s="98">
        <v>0</v>
      </c>
      <c r="CC181" s="98">
        <v>0</v>
      </c>
      <c r="CD181" s="46">
        <v>0</v>
      </c>
      <c r="CE181" s="46">
        <v>0</v>
      </c>
      <c r="CF181" s="46">
        <v>0</v>
      </c>
      <c r="CG181" s="46">
        <v>0</v>
      </c>
      <c r="CH181" s="46">
        <v>0</v>
      </c>
      <c r="CK181" s="46">
        <v>0</v>
      </c>
      <c r="CM181" s="98">
        <v>324</v>
      </c>
      <c r="CN181" s="98">
        <v>0</v>
      </c>
      <c r="CO181" s="98">
        <v>0</v>
      </c>
      <c r="CP181" s="46">
        <v>0</v>
      </c>
      <c r="CQ181" s="46">
        <v>324</v>
      </c>
      <c r="CR181" s="46">
        <v>0</v>
      </c>
      <c r="CS181" s="46">
        <v>0</v>
      </c>
      <c r="CT181" s="46">
        <v>0</v>
      </c>
      <c r="CW181" s="46">
        <v>0</v>
      </c>
      <c r="CY181" s="98">
        <v>578</v>
      </c>
      <c r="CZ181" s="98">
        <v>0</v>
      </c>
      <c r="DA181" s="98">
        <v>0</v>
      </c>
      <c r="DB181" s="46">
        <v>0</v>
      </c>
      <c r="DC181" s="46">
        <v>288</v>
      </c>
      <c r="DD181" s="46">
        <v>290</v>
      </c>
      <c r="DE181" s="46">
        <v>0</v>
      </c>
      <c r="DF181" s="46">
        <v>0</v>
      </c>
      <c r="DI181" s="98">
        <v>0</v>
      </c>
      <c r="DJ181" s="98"/>
      <c r="DK181" s="98">
        <v>0</v>
      </c>
      <c r="DL181" s="46">
        <v>0</v>
      </c>
      <c r="DM181" s="46">
        <v>0</v>
      </c>
      <c r="DN181" s="46">
        <v>0</v>
      </c>
      <c r="DO181" s="46">
        <v>0</v>
      </c>
      <c r="DP181" s="46">
        <v>0</v>
      </c>
      <c r="DQ181" s="46">
        <v>0</v>
      </c>
      <c r="DR181" s="98">
        <v>0</v>
      </c>
      <c r="DS181" s="98"/>
      <c r="DU181" s="46">
        <v>0</v>
      </c>
      <c r="DW181" s="46">
        <v>0</v>
      </c>
      <c r="DX181" s="46">
        <v>0</v>
      </c>
      <c r="DY181" s="46">
        <v>0</v>
      </c>
      <c r="DZ181" s="46">
        <v>0</v>
      </c>
      <c r="EA181" s="46">
        <v>0</v>
      </c>
      <c r="EB181" s="46">
        <v>0</v>
      </c>
      <c r="EC181" s="46">
        <v>0</v>
      </c>
      <c r="ED181" s="46">
        <v>0</v>
      </c>
      <c r="EG181" s="46">
        <v>0</v>
      </c>
      <c r="EI181" s="46">
        <v>130</v>
      </c>
      <c r="EJ181" s="46">
        <v>0</v>
      </c>
      <c r="EK181" s="46">
        <v>0</v>
      </c>
      <c r="EL181" s="46">
        <v>0</v>
      </c>
      <c r="EM181" s="46">
        <v>130</v>
      </c>
      <c r="EN181" s="46">
        <v>0</v>
      </c>
      <c r="EO181" s="46">
        <v>0</v>
      </c>
      <c r="EP181" s="46">
        <v>0</v>
      </c>
      <c r="ES181" s="46">
        <v>0</v>
      </c>
      <c r="EU181" s="46">
        <v>8062.5</v>
      </c>
      <c r="EV181" s="46">
        <v>0</v>
      </c>
      <c r="EW181" s="46">
        <v>0</v>
      </c>
      <c r="EX181" s="46">
        <v>0</v>
      </c>
      <c r="EY181" s="46">
        <v>8062.5</v>
      </c>
      <c r="EZ181" s="46">
        <v>0</v>
      </c>
      <c r="FE181" s="46">
        <v>0</v>
      </c>
      <c r="FG181" s="46">
        <v>8062.5</v>
      </c>
      <c r="FH181" s="46">
        <v>0</v>
      </c>
      <c r="FI181" s="98">
        <v>0</v>
      </c>
      <c r="FJ181" s="98">
        <v>0</v>
      </c>
      <c r="FK181" s="46">
        <v>8062.5</v>
      </c>
      <c r="FL181" s="46">
        <v>0</v>
      </c>
      <c r="FQ181" s="46">
        <v>0</v>
      </c>
      <c r="FS181" s="46">
        <v>8062.5</v>
      </c>
      <c r="FT181" s="46">
        <v>0</v>
      </c>
      <c r="FU181" s="46">
        <v>0</v>
      </c>
      <c r="FV181" s="46">
        <v>0</v>
      </c>
      <c r="FW181" s="46">
        <v>8062.5</v>
      </c>
      <c r="FX181" s="46">
        <v>0</v>
      </c>
      <c r="GC181" s="46">
        <v>0</v>
      </c>
      <c r="GE181" s="46">
        <v>8062.5</v>
      </c>
      <c r="GF181" s="46">
        <v>0</v>
      </c>
      <c r="GG181" s="46">
        <v>0</v>
      </c>
      <c r="GH181" s="46">
        <v>0</v>
      </c>
      <c r="GI181" s="46">
        <v>8062.5</v>
      </c>
      <c r="GJ181" s="46">
        <v>0</v>
      </c>
      <c r="GO181" s="46">
        <v>0</v>
      </c>
      <c r="GP181" s="46">
        <v>0</v>
      </c>
      <c r="GQ181" s="46">
        <v>0</v>
      </c>
      <c r="GR181" s="46">
        <v>0</v>
      </c>
      <c r="GS181" s="46">
        <v>0</v>
      </c>
      <c r="GT181" s="46">
        <v>0</v>
      </c>
      <c r="GU181" s="46">
        <v>0</v>
      </c>
      <c r="GV181" s="46">
        <v>0</v>
      </c>
      <c r="GW181" s="46">
        <v>0</v>
      </c>
      <c r="GX181" s="46">
        <v>0</v>
      </c>
      <c r="GY181" s="46">
        <v>0</v>
      </c>
      <c r="HA181" s="46">
        <v>0</v>
      </c>
      <c r="HB181" s="46">
        <v>0</v>
      </c>
      <c r="HC181" s="46">
        <v>0</v>
      </c>
      <c r="HD181" s="46">
        <v>0</v>
      </c>
      <c r="HE181" s="46">
        <v>0</v>
      </c>
      <c r="HI181" s="46">
        <v>0</v>
      </c>
      <c r="HJ181" s="46">
        <v>0</v>
      </c>
      <c r="HK181" s="46">
        <v>0</v>
      </c>
      <c r="HL181" s="46">
        <v>0</v>
      </c>
      <c r="HM181" s="46">
        <v>2868</v>
      </c>
      <c r="HN181" s="46">
        <v>0</v>
      </c>
      <c r="HO181" s="46">
        <v>0</v>
      </c>
      <c r="HP181" s="46">
        <v>0</v>
      </c>
      <c r="HQ181" s="46">
        <v>2868</v>
      </c>
      <c r="HR181" s="46">
        <v>0</v>
      </c>
      <c r="HS181" s="46">
        <v>0</v>
      </c>
      <c r="HT181" s="46">
        <v>-2868</v>
      </c>
      <c r="HU181" s="46">
        <v>-121.52542372881355</v>
      </c>
      <c r="HY181" s="46">
        <v>0</v>
      </c>
      <c r="HZ181" s="46">
        <v>0</v>
      </c>
      <c r="IA181" s="46">
        <v>0</v>
      </c>
      <c r="IB181" s="46">
        <v>0</v>
      </c>
      <c r="IC181" s="46">
        <v>418</v>
      </c>
      <c r="ID181" s="46">
        <v>290</v>
      </c>
      <c r="IE181" s="46">
        <v>0</v>
      </c>
      <c r="IF181" s="46">
        <v>0</v>
      </c>
      <c r="IG181" s="46">
        <v>708</v>
      </c>
      <c r="IH181" s="46">
        <v>0</v>
      </c>
      <c r="II181" s="46">
        <v>-2868</v>
      </c>
      <c r="IJ181" s="46">
        <v>-3576</v>
      </c>
      <c r="IK181" s="46">
        <v>-151.52542372881356</v>
      </c>
      <c r="IO181" s="46">
        <v>0</v>
      </c>
      <c r="IP181" s="46">
        <v>0</v>
      </c>
      <c r="IQ181" s="46">
        <v>0</v>
      </c>
      <c r="IR181" s="46">
        <v>0</v>
      </c>
      <c r="IS181" s="46">
        <v>32250</v>
      </c>
      <c r="IT181" s="46">
        <v>0</v>
      </c>
      <c r="IU181" s="46">
        <v>0</v>
      </c>
      <c r="IV181" s="46">
        <v>0</v>
      </c>
      <c r="IW181" s="46">
        <v>32250</v>
      </c>
      <c r="IY181" s="46">
        <v>-3576</v>
      </c>
      <c r="IZ181" s="46">
        <v>-35826</v>
      </c>
      <c r="JA181" s="46">
        <v>-33.326511627906974</v>
      </c>
      <c r="JD181" s="46">
        <v>0</v>
      </c>
      <c r="JE181" s="46">
        <v>0</v>
      </c>
      <c r="JF181" s="46">
        <v>0</v>
      </c>
      <c r="JG181" s="46">
        <v>0</v>
      </c>
      <c r="JH181" s="46">
        <v>0</v>
      </c>
      <c r="JI181" s="46" t="s">
        <v>1086</v>
      </c>
      <c r="JK181" s="46">
        <v>0</v>
      </c>
      <c r="JL181" s="46">
        <v>0</v>
      </c>
      <c r="JN181" s="46">
        <v>-35826</v>
      </c>
      <c r="JO181" s="46">
        <v>-35826</v>
      </c>
      <c r="JP181" s="46">
        <v>0</v>
      </c>
      <c r="JS181" s="46">
        <v>0</v>
      </c>
      <c r="JT181" s="46">
        <v>0</v>
      </c>
      <c r="JU181" s="46">
        <v>0</v>
      </c>
      <c r="JV181" s="46">
        <v>0</v>
      </c>
      <c r="JW181" s="46">
        <v>32250</v>
      </c>
      <c r="KA181" s="46">
        <v>32250</v>
      </c>
      <c r="KC181" s="46">
        <v>-35826</v>
      </c>
      <c r="KD181" s="46">
        <v>-68076</v>
      </c>
      <c r="KE181" s="46">
        <v>-63.326511627906982</v>
      </c>
      <c r="KH181" s="46">
        <v>0</v>
      </c>
      <c r="KI181" s="46">
        <v>0</v>
      </c>
      <c r="KJ181" s="46">
        <v>0</v>
      </c>
      <c r="KK181" s="46">
        <v>0</v>
      </c>
      <c r="KL181" s="46">
        <v>0</v>
      </c>
      <c r="KP181" s="46">
        <v>0</v>
      </c>
      <c r="KR181" s="46">
        <v>-68076</v>
      </c>
      <c r="KS181" s="46">
        <v>-68076</v>
      </c>
      <c r="KT181" s="46">
        <v>0</v>
      </c>
      <c r="KW181" s="46">
        <v>0</v>
      </c>
      <c r="KX181" s="46">
        <v>0</v>
      </c>
      <c r="KY181" s="46">
        <v>0</v>
      </c>
      <c r="KZ181" s="46">
        <v>0</v>
      </c>
      <c r="LA181" s="46">
        <v>0</v>
      </c>
      <c r="LE181" s="46">
        <v>0</v>
      </c>
      <c r="LG181" s="46">
        <v>-68076</v>
      </c>
      <c r="LH181" s="46">
        <v>-68076</v>
      </c>
      <c r="LI181" s="46">
        <v>0</v>
      </c>
      <c r="LL181" s="46">
        <v>0</v>
      </c>
      <c r="LM181" s="46">
        <v>2868</v>
      </c>
      <c r="LN181" s="46">
        <v>708</v>
      </c>
      <c r="LO181" s="46">
        <v>32250</v>
      </c>
      <c r="LP181" s="46">
        <v>0</v>
      </c>
      <c r="LQ181" s="46">
        <v>32250</v>
      </c>
      <c r="LR181" s="46">
        <v>0</v>
      </c>
      <c r="LS181" s="46">
        <v>0</v>
      </c>
      <c r="LT181" s="46">
        <v>68076</v>
      </c>
      <c r="LV181" s="46" t="s">
        <v>344</v>
      </c>
    </row>
    <row r="182" spans="1:334">
      <c r="A182" s="97"/>
      <c r="B182" s="97"/>
      <c r="C182" s="46" t="s">
        <v>91</v>
      </c>
      <c r="D182" s="98">
        <v>112772</v>
      </c>
      <c r="E182" s="98">
        <v>0</v>
      </c>
      <c r="F182" s="98">
        <v>0</v>
      </c>
      <c r="G182" s="98">
        <v>44940.18849888743</v>
      </c>
      <c r="H182" s="98">
        <v>14577.985777219114</v>
      </c>
      <c r="I182" s="98">
        <v>2182.2027216683155</v>
      </c>
      <c r="J182" s="98">
        <v>1404</v>
      </c>
      <c r="K182" s="98">
        <v>26020</v>
      </c>
      <c r="L182" s="98">
        <v>756</v>
      </c>
      <c r="M182" s="98">
        <v>0</v>
      </c>
      <c r="N182" s="98">
        <v>0</v>
      </c>
      <c r="O182" s="98">
        <v>0</v>
      </c>
      <c r="P182" s="98">
        <v>0</v>
      </c>
      <c r="Q182" s="98">
        <v>0</v>
      </c>
      <c r="R182" s="98">
        <v>0</v>
      </c>
      <c r="S182" s="98">
        <v>18561.244064731141</v>
      </c>
      <c r="T182" s="98">
        <v>15392.880493302569</v>
      </c>
      <c r="U182" s="98">
        <v>1682.363571428571</v>
      </c>
      <c r="V182" s="98">
        <v>216</v>
      </c>
      <c r="W182" s="98">
        <v>1000.0000000000001</v>
      </c>
      <c r="X182" s="98">
        <v>270</v>
      </c>
      <c r="Y182" s="98">
        <v>0</v>
      </c>
      <c r="Z182" s="98">
        <v>0</v>
      </c>
      <c r="AA182" s="98">
        <v>0</v>
      </c>
      <c r="AB182" s="98">
        <v>0</v>
      </c>
      <c r="AC182" s="98">
        <v>0</v>
      </c>
      <c r="AD182" s="98">
        <v>0</v>
      </c>
      <c r="AE182" s="98">
        <v>21260.950065669713</v>
      </c>
      <c r="AF182" s="98">
        <v>13368.89999793244</v>
      </c>
      <c r="AG182" s="98">
        <v>1152.0500677372706</v>
      </c>
      <c r="AH182" s="98">
        <v>0</v>
      </c>
      <c r="AI182" s="98">
        <v>6740</v>
      </c>
      <c r="AJ182" s="98">
        <v>0</v>
      </c>
      <c r="AK182" s="98">
        <v>0</v>
      </c>
      <c r="AL182" s="98">
        <v>0</v>
      </c>
      <c r="AM182" s="98">
        <v>0</v>
      </c>
      <c r="AN182" s="98">
        <v>0</v>
      </c>
      <c r="AO182" s="98">
        <v>101321.42857142858</v>
      </c>
      <c r="AP182" s="98">
        <v>0</v>
      </c>
      <c r="AQ182" s="98">
        <v>24279.069471552055</v>
      </c>
      <c r="AR182" s="98">
        <v>14047.807260957641</v>
      </c>
      <c r="AS182" s="98">
        <v>591.26221059441355</v>
      </c>
      <c r="AT182" s="98">
        <v>0</v>
      </c>
      <c r="AU182" s="98">
        <v>9350</v>
      </c>
      <c r="AV182" s="98">
        <v>290</v>
      </c>
      <c r="AW182" s="98">
        <v>0</v>
      </c>
      <c r="AX182" s="98">
        <v>0</v>
      </c>
      <c r="AY182" s="98">
        <v>0</v>
      </c>
      <c r="AZ182" s="98">
        <v>0</v>
      </c>
      <c r="BA182" s="98">
        <v>0</v>
      </c>
      <c r="BB182" s="98">
        <v>0</v>
      </c>
      <c r="BC182" s="98">
        <v>29977.466457259437</v>
      </c>
      <c r="BD182" s="98">
        <v>14060.760873117946</v>
      </c>
      <c r="BE182" s="98">
        <v>1991.7055841414935</v>
      </c>
      <c r="BF182" s="98">
        <v>1075</v>
      </c>
      <c r="BG182" s="98">
        <v>12850</v>
      </c>
      <c r="BH182" s="98">
        <v>0</v>
      </c>
      <c r="BI182" s="98">
        <v>0</v>
      </c>
      <c r="BJ182" s="98">
        <v>0</v>
      </c>
      <c r="BK182" s="98">
        <v>0</v>
      </c>
      <c r="BL182" s="98">
        <v>0</v>
      </c>
      <c r="BM182" s="46">
        <v>0</v>
      </c>
      <c r="BN182" s="46">
        <v>0</v>
      </c>
      <c r="BO182" s="98">
        <v>31729.429203170701</v>
      </c>
      <c r="BP182" s="98">
        <v>12001.889649482513</v>
      </c>
      <c r="BQ182" s="98">
        <v>1158.5395536881902</v>
      </c>
      <c r="BR182" s="46">
        <v>1075</v>
      </c>
      <c r="BS182" s="46">
        <v>17494</v>
      </c>
      <c r="BT182" s="46">
        <v>0</v>
      </c>
      <c r="BU182" s="46">
        <v>0</v>
      </c>
      <c r="BV182" s="46">
        <v>0</v>
      </c>
      <c r="BW182" s="46">
        <v>0</v>
      </c>
      <c r="BX182" s="46">
        <v>0</v>
      </c>
      <c r="BY182" s="46">
        <v>0</v>
      </c>
      <c r="BZ182" s="46">
        <v>0</v>
      </c>
      <c r="CA182" s="98">
        <v>19367.851939341374</v>
      </c>
      <c r="CB182" s="98">
        <v>10697.467200563908</v>
      </c>
      <c r="CC182" s="98">
        <v>1145.3847387774654</v>
      </c>
      <c r="CD182" s="46">
        <v>1075</v>
      </c>
      <c r="CE182" s="46">
        <v>6450</v>
      </c>
      <c r="CF182" s="46">
        <v>0</v>
      </c>
      <c r="CG182" s="46">
        <v>0</v>
      </c>
      <c r="CH182" s="46">
        <v>0</v>
      </c>
      <c r="CI182" s="46">
        <v>0</v>
      </c>
      <c r="CJ182" s="46">
        <v>0</v>
      </c>
      <c r="CK182" s="46">
        <v>83928.571428571435</v>
      </c>
      <c r="CL182" s="46">
        <v>0</v>
      </c>
      <c r="CM182" s="98">
        <v>21314.606696937561</v>
      </c>
      <c r="CN182" s="98">
        <v>13114.859650467788</v>
      </c>
      <c r="CO182" s="98">
        <v>650.7470464697733</v>
      </c>
      <c r="CP182" s="46">
        <v>1075</v>
      </c>
      <c r="CQ182" s="46">
        <v>6474</v>
      </c>
      <c r="CR182" s="46">
        <v>0</v>
      </c>
      <c r="CS182" s="46">
        <v>0</v>
      </c>
      <c r="CT182" s="46">
        <v>0</v>
      </c>
      <c r="CU182" s="46">
        <v>0</v>
      </c>
      <c r="CV182" s="46">
        <v>0</v>
      </c>
      <c r="CW182" s="46">
        <v>0</v>
      </c>
      <c r="CX182" s="46">
        <v>0</v>
      </c>
      <c r="CY182" s="98">
        <v>23896.538293881844</v>
      </c>
      <c r="CZ182" s="98">
        <v>14201.338293881843</v>
      </c>
      <c r="DA182" s="98">
        <v>1942.2</v>
      </c>
      <c r="DB182" s="46">
        <v>825</v>
      </c>
      <c r="DC182" s="46">
        <v>6638</v>
      </c>
      <c r="DD182" s="46">
        <v>290</v>
      </c>
      <c r="DE182" s="46">
        <v>0</v>
      </c>
      <c r="DF182" s="46">
        <v>0</v>
      </c>
      <c r="DG182" s="46">
        <v>0</v>
      </c>
      <c r="DH182" s="46">
        <v>0</v>
      </c>
      <c r="DI182" s="98">
        <v>0</v>
      </c>
      <c r="DJ182" s="98">
        <v>0</v>
      </c>
      <c r="DK182" s="98">
        <v>26061.838293881847</v>
      </c>
      <c r="DL182" s="46">
        <v>14420.338293881845</v>
      </c>
      <c r="DM182" s="46">
        <v>1166.5</v>
      </c>
      <c r="DN182" s="46">
        <v>825</v>
      </c>
      <c r="DO182" s="46">
        <v>9650</v>
      </c>
      <c r="DP182" s="46">
        <v>0</v>
      </c>
      <c r="DQ182" s="46">
        <v>0</v>
      </c>
      <c r="DR182" s="98">
        <v>0</v>
      </c>
      <c r="DS182" s="98">
        <v>0</v>
      </c>
      <c r="DT182" s="46">
        <v>0</v>
      </c>
      <c r="DU182" s="46">
        <v>0</v>
      </c>
      <c r="DV182" s="46">
        <v>0</v>
      </c>
      <c r="DW182" s="46">
        <v>26754.376587763691</v>
      </c>
      <c r="DX182" s="46">
        <v>13878.67658776369</v>
      </c>
      <c r="DY182" s="46">
        <v>1300.7</v>
      </c>
      <c r="DZ182" s="46">
        <v>825</v>
      </c>
      <c r="EA182" s="46">
        <v>10750</v>
      </c>
      <c r="EB182" s="46">
        <v>0</v>
      </c>
      <c r="EC182" s="46">
        <v>0</v>
      </c>
      <c r="ED182" s="46">
        <v>0</v>
      </c>
      <c r="EE182" s="46">
        <v>0</v>
      </c>
      <c r="EF182" s="46">
        <v>0</v>
      </c>
      <c r="EG182" s="46">
        <v>0</v>
      </c>
      <c r="EH182" s="46">
        <v>0</v>
      </c>
      <c r="EI182" s="46">
        <v>18566.938293881845</v>
      </c>
      <c r="EJ182" s="46">
        <v>8230.3382938818431</v>
      </c>
      <c r="EK182" s="46">
        <v>781.6</v>
      </c>
      <c r="EL182" s="46">
        <v>825</v>
      </c>
      <c r="EM182" s="46">
        <v>8730</v>
      </c>
      <c r="EN182" s="46">
        <v>0</v>
      </c>
      <c r="EO182" s="46">
        <v>0</v>
      </c>
      <c r="EP182" s="46">
        <v>0</v>
      </c>
      <c r="EQ182" s="46">
        <v>0</v>
      </c>
      <c r="ER182" s="46">
        <v>0</v>
      </c>
      <c r="ES182" s="46">
        <v>0</v>
      </c>
      <c r="ET182" s="46">
        <v>0</v>
      </c>
      <c r="EU182" s="46">
        <v>29042.5</v>
      </c>
      <c r="EV182" s="46">
        <v>11567.25</v>
      </c>
      <c r="EW182" s="46">
        <v>509</v>
      </c>
      <c r="EX182" s="46">
        <v>144.5</v>
      </c>
      <c r="EY182" s="46">
        <v>16821.75</v>
      </c>
      <c r="EZ182" s="46">
        <v>0</v>
      </c>
      <c r="FA182" s="46">
        <v>0</v>
      </c>
      <c r="FB182" s="46">
        <v>0</v>
      </c>
      <c r="FC182" s="46">
        <v>0</v>
      </c>
      <c r="FD182" s="46">
        <v>0</v>
      </c>
      <c r="FE182" s="46">
        <v>0</v>
      </c>
      <c r="FF182" s="46">
        <v>0</v>
      </c>
      <c r="FG182" s="46">
        <v>29042.5</v>
      </c>
      <c r="FH182" s="46">
        <v>11567.25</v>
      </c>
      <c r="FI182" s="98">
        <v>509</v>
      </c>
      <c r="FJ182" s="98">
        <v>144.5</v>
      </c>
      <c r="FK182" s="46">
        <v>16821.75</v>
      </c>
      <c r="FL182" s="46">
        <v>0</v>
      </c>
      <c r="FM182" s="46">
        <v>0</v>
      </c>
      <c r="FN182" s="46">
        <v>0</v>
      </c>
      <c r="FO182" s="46">
        <v>0</v>
      </c>
      <c r="FP182" s="46">
        <v>0</v>
      </c>
      <c r="FQ182" s="46">
        <v>0</v>
      </c>
      <c r="FR182" s="46">
        <v>0</v>
      </c>
      <c r="FS182" s="46">
        <v>29042.5</v>
      </c>
      <c r="FT182" s="46">
        <v>11567.25</v>
      </c>
      <c r="FU182" s="46">
        <v>509</v>
      </c>
      <c r="FV182" s="46">
        <v>144.5</v>
      </c>
      <c r="FW182" s="46">
        <v>16821.75</v>
      </c>
      <c r="FX182" s="46">
        <v>0</v>
      </c>
      <c r="FY182" s="46">
        <v>0</v>
      </c>
      <c r="FZ182" s="46">
        <v>0</v>
      </c>
      <c r="GA182" s="46">
        <v>0</v>
      </c>
      <c r="GB182" s="46">
        <v>0</v>
      </c>
      <c r="GC182" s="46">
        <v>0</v>
      </c>
      <c r="GD182" s="46">
        <v>0</v>
      </c>
      <c r="GE182" s="46">
        <v>29042.5</v>
      </c>
      <c r="GF182" s="46">
        <v>11567.25</v>
      </c>
      <c r="GG182" s="46">
        <v>509</v>
      </c>
      <c r="GH182" s="46">
        <v>144.5</v>
      </c>
      <c r="GI182" s="46">
        <v>16821.75</v>
      </c>
      <c r="GJ182" s="46">
        <v>0</v>
      </c>
      <c r="GK182" s="46">
        <v>0</v>
      </c>
      <c r="GL182" s="46">
        <v>0</v>
      </c>
      <c r="GM182" s="46">
        <v>0</v>
      </c>
      <c r="GO182" s="46">
        <v>62995.452100840332</v>
      </c>
      <c r="GP182" s="46">
        <v>57387.573529411762</v>
      </c>
      <c r="GQ182" s="46">
        <v>5607.8785714285714</v>
      </c>
      <c r="GR182" s="46">
        <v>1620</v>
      </c>
      <c r="GS182" s="46">
        <v>43110</v>
      </c>
      <c r="GT182" s="46">
        <v>1316</v>
      </c>
      <c r="GU182" s="46">
        <v>0</v>
      </c>
      <c r="GV182" s="46">
        <v>0</v>
      </c>
      <c r="GW182" s="46">
        <v>109041.45210084034</v>
      </c>
      <c r="GX182" s="46">
        <v>0</v>
      </c>
      <c r="GY182" s="46">
        <v>0</v>
      </c>
      <c r="GZ182" s="46">
        <v>0</v>
      </c>
      <c r="HA182" s="46">
        <v>112772</v>
      </c>
      <c r="HB182" s="46">
        <v>101321.42857142858</v>
      </c>
      <c r="HC182" s="46">
        <v>214093.42857142858</v>
      </c>
      <c r="HD182" s="46">
        <v>105051.97647058824</v>
      </c>
      <c r="HE182" s="46">
        <v>30.780146195520469</v>
      </c>
      <c r="HI182" s="46">
        <v>54821.354296709076</v>
      </c>
      <c r="HJ182" s="46">
        <v>49874.977373632151</v>
      </c>
      <c r="HK182" s="46">
        <v>4946.3769230769221</v>
      </c>
      <c r="HL182" s="46">
        <v>4300</v>
      </c>
      <c r="HM182" s="46">
        <v>43268</v>
      </c>
      <c r="HN182" s="46">
        <v>0</v>
      </c>
      <c r="HO182" s="46">
        <v>0</v>
      </c>
      <c r="HP182" s="46">
        <v>0</v>
      </c>
      <c r="HQ182" s="46">
        <v>102389.35429670908</v>
      </c>
      <c r="HR182" s="46">
        <v>83928.571428571435</v>
      </c>
      <c r="HS182" s="46">
        <v>188980.54789915966</v>
      </c>
      <c r="HT182" s="46">
        <v>86591.193602450585</v>
      </c>
      <c r="HU182" s="46">
        <v>27.264318009547235</v>
      </c>
      <c r="HY182" s="46">
        <v>55921.691469409219</v>
      </c>
      <c r="HZ182" s="46">
        <v>50730.691469409219</v>
      </c>
      <c r="IA182" s="46">
        <v>5191</v>
      </c>
      <c r="IB182" s="46">
        <v>3300</v>
      </c>
      <c r="IC182" s="46">
        <v>35768</v>
      </c>
      <c r="ID182" s="46">
        <v>290</v>
      </c>
      <c r="IE182" s="46">
        <v>0</v>
      </c>
      <c r="IF182" s="46">
        <v>0</v>
      </c>
      <c r="IG182" s="46">
        <v>95279.691469409212</v>
      </c>
      <c r="IH182" s="46">
        <v>0</v>
      </c>
      <c r="II182" s="46">
        <v>86591.193602450585</v>
      </c>
      <c r="IJ182" s="46">
        <v>-8688.4978669586308</v>
      </c>
      <c r="IK182" s="46">
        <v>-2.7356819904527669</v>
      </c>
      <c r="IO182" s="46">
        <v>48305</v>
      </c>
      <c r="IP182" s="46">
        <v>46269</v>
      </c>
      <c r="IQ182" s="46">
        <v>2036</v>
      </c>
      <c r="IR182" s="46">
        <v>578</v>
      </c>
      <c r="IS182" s="46">
        <v>67287</v>
      </c>
      <c r="IT182" s="46">
        <v>0</v>
      </c>
      <c r="IU182" s="46">
        <v>0</v>
      </c>
      <c r="IV182" s="46">
        <v>0</v>
      </c>
      <c r="IW182" s="46">
        <v>116170</v>
      </c>
      <c r="IX182" s="46">
        <v>0</v>
      </c>
      <c r="IY182" s="46">
        <v>-8688.4978669586308</v>
      </c>
      <c r="IZ182" s="46">
        <v>-124858.49786695863</v>
      </c>
      <c r="JA182" s="46">
        <v>-32.243737075051726</v>
      </c>
      <c r="JD182" s="46">
        <v>49098</v>
      </c>
      <c r="JE182" s="46">
        <v>47123</v>
      </c>
      <c r="JF182" s="46">
        <v>1975</v>
      </c>
      <c r="JG182" s="46">
        <v>595</v>
      </c>
      <c r="JH182" s="46">
        <v>35425</v>
      </c>
      <c r="JI182" s="46">
        <v>0</v>
      </c>
      <c r="JJ182" s="46">
        <v>0</v>
      </c>
      <c r="JK182" s="46">
        <v>0</v>
      </c>
      <c r="JL182" s="46">
        <v>85118</v>
      </c>
      <c r="JM182" s="46">
        <v>0</v>
      </c>
      <c r="JN182" s="46">
        <v>-124858.49786695863</v>
      </c>
      <c r="JO182" s="46">
        <v>-209976.49786695861</v>
      </c>
      <c r="JP182" s="46">
        <v>-74.006613595347147</v>
      </c>
      <c r="JS182" s="46">
        <v>45002</v>
      </c>
      <c r="JT182" s="46">
        <v>43052</v>
      </c>
      <c r="JU182" s="46">
        <v>1950</v>
      </c>
      <c r="JV182" s="46">
        <v>575</v>
      </c>
      <c r="JW182" s="46">
        <v>66650</v>
      </c>
      <c r="JX182" s="46">
        <v>0</v>
      </c>
      <c r="JY182" s="46">
        <v>0</v>
      </c>
      <c r="JZ182" s="46">
        <v>0</v>
      </c>
      <c r="KA182" s="46">
        <v>112227</v>
      </c>
      <c r="KB182" s="46">
        <v>0</v>
      </c>
      <c r="KC182" s="46">
        <v>-209976.49786695861</v>
      </c>
      <c r="KD182" s="46">
        <v>-322203.49786695861</v>
      </c>
      <c r="KE182" s="46">
        <v>-86.129941422373932</v>
      </c>
      <c r="KH182" s="46">
        <v>0</v>
      </c>
      <c r="KI182" s="46">
        <v>0</v>
      </c>
      <c r="KJ182" s="46">
        <v>0</v>
      </c>
      <c r="KK182" s="46">
        <v>0</v>
      </c>
      <c r="KL182" s="46">
        <v>0</v>
      </c>
      <c r="KM182" s="46">
        <v>0</v>
      </c>
      <c r="KN182" s="46">
        <v>0</v>
      </c>
      <c r="KO182" s="46">
        <v>0</v>
      </c>
      <c r="KP182" s="46">
        <v>0</v>
      </c>
      <c r="KQ182" s="46">
        <v>0</v>
      </c>
      <c r="KR182" s="46">
        <v>-322203.49786695861</v>
      </c>
      <c r="KS182" s="46">
        <v>-322203.49786695861</v>
      </c>
      <c r="KT182" s="46">
        <v>0</v>
      </c>
      <c r="KW182" s="46">
        <v>0</v>
      </c>
      <c r="KX182" s="46">
        <v>0</v>
      </c>
      <c r="KY182" s="46">
        <v>0</v>
      </c>
      <c r="KZ182" s="46">
        <v>0</v>
      </c>
      <c r="LA182" s="46">
        <v>0</v>
      </c>
      <c r="LB182" s="46">
        <v>0</v>
      </c>
      <c r="LC182" s="46">
        <v>0</v>
      </c>
      <c r="LD182" s="46">
        <v>0</v>
      </c>
      <c r="LE182" s="46">
        <v>0</v>
      </c>
      <c r="LF182" s="46">
        <v>0</v>
      </c>
      <c r="LG182" s="46">
        <v>-322203.49786695861</v>
      </c>
      <c r="LH182" s="46">
        <v>-322203.49786695861</v>
      </c>
      <c r="LI182" s="46">
        <v>0</v>
      </c>
      <c r="LL182" s="46">
        <v>109041.45210084034</v>
      </c>
      <c r="LM182" s="46">
        <v>102389.35429670908</v>
      </c>
      <c r="LN182" s="46">
        <v>95279.691469409212</v>
      </c>
      <c r="LO182" s="46">
        <v>116170</v>
      </c>
      <c r="LP182" s="46">
        <v>85118</v>
      </c>
      <c r="LQ182" s="46">
        <v>112227</v>
      </c>
      <c r="LR182" s="46">
        <v>0</v>
      </c>
      <c r="LS182" s="46">
        <v>0</v>
      </c>
      <c r="LT182" s="46">
        <v>620225.49786695861</v>
      </c>
    </row>
    <row r="183" spans="1:334" s="105" customFormat="1">
      <c r="A183" s="137">
        <v>310002100</v>
      </c>
      <c r="B183" s="137">
        <v>310002100</v>
      </c>
      <c r="C183" s="105" t="s">
        <v>1116</v>
      </c>
      <c r="D183" s="138">
        <v>23500</v>
      </c>
      <c r="E183" s="138">
        <v>0</v>
      </c>
      <c r="F183" s="138"/>
      <c r="G183" s="138">
        <v>1335.119266055046</v>
      </c>
      <c r="H183" s="138">
        <v>471.1192660550459</v>
      </c>
      <c r="I183" s="138">
        <v>0</v>
      </c>
      <c r="J183" s="138">
        <v>864</v>
      </c>
      <c r="K183" s="138">
        <v>0</v>
      </c>
      <c r="L183" s="138">
        <v>0</v>
      </c>
      <c r="M183" s="138">
        <v>0</v>
      </c>
      <c r="N183" s="138">
        <v>0</v>
      </c>
      <c r="O183" s="138"/>
      <c r="P183" s="138"/>
      <c r="Q183" s="138">
        <v>0</v>
      </c>
      <c r="R183" s="138"/>
      <c r="S183" s="138">
        <v>793.68195718654431</v>
      </c>
      <c r="T183" s="138">
        <v>577.68195718654431</v>
      </c>
      <c r="U183" s="138">
        <v>0</v>
      </c>
      <c r="V183" s="138">
        <v>216</v>
      </c>
      <c r="W183" s="138">
        <v>0</v>
      </c>
      <c r="X183" s="138">
        <v>0</v>
      </c>
      <c r="Y183" s="138">
        <v>0</v>
      </c>
      <c r="Z183" s="138">
        <v>0</v>
      </c>
      <c r="AA183" s="138"/>
      <c r="AB183" s="138"/>
      <c r="AC183" s="138">
        <v>0</v>
      </c>
      <c r="AD183" s="138"/>
      <c r="AE183" s="138">
        <v>921.3822629969419</v>
      </c>
      <c r="AF183" s="138">
        <v>381.3822629969419</v>
      </c>
      <c r="AG183" s="138">
        <v>0</v>
      </c>
      <c r="AH183" s="138">
        <v>540</v>
      </c>
      <c r="AI183" s="138">
        <v>0</v>
      </c>
      <c r="AJ183" s="138">
        <v>0</v>
      </c>
      <c r="AK183" s="138">
        <v>0</v>
      </c>
      <c r="AL183" s="138">
        <v>0</v>
      </c>
      <c r="AM183" s="138"/>
      <c r="AN183" s="138"/>
      <c r="AO183" s="138">
        <v>0</v>
      </c>
      <c r="AP183" s="138"/>
      <c r="AQ183" s="138">
        <v>403.81651376146789</v>
      </c>
      <c r="AR183" s="138">
        <v>403.81651376146789</v>
      </c>
      <c r="AS183" s="138">
        <v>0</v>
      </c>
      <c r="AT183" s="138">
        <v>0</v>
      </c>
      <c r="AU183" s="138">
        <v>0</v>
      </c>
      <c r="AV183" s="138">
        <v>0</v>
      </c>
      <c r="AW183" s="138">
        <v>0</v>
      </c>
      <c r="AX183" s="138">
        <v>0</v>
      </c>
      <c r="AY183" s="138"/>
      <c r="AZ183" s="138"/>
      <c r="BA183" s="138">
        <v>0</v>
      </c>
      <c r="BB183" s="138"/>
      <c r="BC183" s="138">
        <v>1256.2674664784756</v>
      </c>
      <c r="BD183" s="138">
        <v>681.26746647847563</v>
      </c>
      <c r="BE183" s="138">
        <v>0</v>
      </c>
      <c r="BF183" s="138">
        <v>575</v>
      </c>
      <c r="BG183" s="138">
        <v>0</v>
      </c>
      <c r="BH183" s="138">
        <v>0</v>
      </c>
      <c r="BI183" s="138">
        <v>0</v>
      </c>
      <c r="BJ183" s="138">
        <v>0</v>
      </c>
      <c r="BK183" s="138"/>
      <c r="BL183" s="138"/>
      <c r="BM183" s="105">
        <v>0</v>
      </c>
      <c r="BO183" s="138">
        <v>1410.3636791343213</v>
      </c>
      <c r="BP183" s="138">
        <v>835.36367913432127</v>
      </c>
      <c r="BQ183" s="138">
        <v>0</v>
      </c>
      <c r="BR183" s="105">
        <v>575</v>
      </c>
      <c r="BS183" s="105">
        <v>0</v>
      </c>
      <c r="BT183" s="105">
        <v>0</v>
      </c>
      <c r="BU183" s="105">
        <v>0</v>
      </c>
      <c r="BV183" s="105">
        <v>0</v>
      </c>
      <c r="BY183" s="105">
        <v>0</v>
      </c>
      <c r="CA183" s="138">
        <v>1126.5022347682898</v>
      </c>
      <c r="CB183" s="138">
        <v>551.50223476828978</v>
      </c>
      <c r="CC183" s="138">
        <v>0</v>
      </c>
      <c r="CD183" s="105">
        <v>575</v>
      </c>
      <c r="CE183" s="105">
        <v>0</v>
      </c>
      <c r="CF183" s="105">
        <v>0</v>
      </c>
      <c r="CG183" s="105">
        <v>0</v>
      </c>
      <c r="CH183" s="105">
        <v>0</v>
      </c>
      <c r="CK183" s="105">
        <v>0</v>
      </c>
      <c r="CM183" s="138">
        <v>1158.9435426958362</v>
      </c>
      <c r="CN183" s="138">
        <v>583.9435426958363</v>
      </c>
      <c r="CO183" s="138">
        <v>0</v>
      </c>
      <c r="CP183" s="105">
        <v>575</v>
      </c>
      <c r="CQ183" s="105">
        <v>0</v>
      </c>
      <c r="CR183" s="105">
        <v>0</v>
      </c>
      <c r="CS183" s="105">
        <v>0</v>
      </c>
      <c r="CT183" s="105">
        <v>0</v>
      </c>
      <c r="CW183" s="105">
        <v>0</v>
      </c>
      <c r="CY183" s="138">
        <v>1452.6923076923076</v>
      </c>
      <c r="CZ183" s="138">
        <v>627.69230769230774</v>
      </c>
      <c r="DA183" s="138">
        <v>0</v>
      </c>
      <c r="DB183" s="105">
        <v>825</v>
      </c>
      <c r="DC183" s="105">
        <v>0</v>
      </c>
      <c r="DD183" s="105">
        <v>0</v>
      </c>
      <c r="DE183" s="105">
        <v>0</v>
      </c>
      <c r="DF183" s="105">
        <v>0</v>
      </c>
      <c r="DI183" s="138">
        <v>0</v>
      </c>
      <c r="DJ183" s="138"/>
      <c r="DK183" s="138">
        <v>1586.5384615384617</v>
      </c>
      <c r="DL183" s="105">
        <v>761.53846153846166</v>
      </c>
      <c r="DM183" s="105">
        <v>0</v>
      </c>
      <c r="DN183" s="105">
        <v>825</v>
      </c>
      <c r="DO183" s="105">
        <v>0</v>
      </c>
      <c r="DP183" s="105">
        <v>0</v>
      </c>
      <c r="DQ183" s="105">
        <v>0</v>
      </c>
      <c r="DR183" s="138">
        <v>0</v>
      </c>
      <c r="DS183" s="138"/>
      <c r="DU183" s="105">
        <v>0</v>
      </c>
      <c r="DW183" s="105">
        <v>1328.0769230769231</v>
      </c>
      <c r="DX183" s="105">
        <v>503.07692307692315</v>
      </c>
      <c r="DY183" s="105">
        <v>0</v>
      </c>
      <c r="DZ183" s="105">
        <v>825</v>
      </c>
      <c r="EA183" s="105">
        <v>0</v>
      </c>
      <c r="EB183" s="105">
        <v>0</v>
      </c>
      <c r="EC183" s="105">
        <v>0</v>
      </c>
      <c r="ED183" s="105">
        <v>0</v>
      </c>
      <c r="EG183" s="105">
        <v>0</v>
      </c>
      <c r="EI183" s="105">
        <v>1360.3846153846155</v>
      </c>
      <c r="EJ183" s="105">
        <v>535.38461538461547</v>
      </c>
      <c r="EK183" s="105">
        <v>0</v>
      </c>
      <c r="EL183" s="105">
        <v>825</v>
      </c>
      <c r="EM183" s="105">
        <v>0</v>
      </c>
      <c r="EN183" s="105">
        <v>0</v>
      </c>
      <c r="EO183" s="105">
        <v>0</v>
      </c>
      <c r="EP183" s="105">
        <v>0</v>
      </c>
      <c r="ES183" s="105">
        <v>0</v>
      </c>
      <c r="EU183" s="105">
        <v>0</v>
      </c>
      <c r="EV183" s="105">
        <v>0</v>
      </c>
      <c r="EW183" s="105">
        <v>0</v>
      </c>
      <c r="EX183" s="105">
        <v>0</v>
      </c>
      <c r="EY183" s="105">
        <v>0</v>
      </c>
      <c r="EZ183" s="105">
        <v>0</v>
      </c>
      <c r="FE183" s="105">
        <v>0</v>
      </c>
      <c r="FG183" s="105">
        <v>0</v>
      </c>
      <c r="FH183" s="105">
        <v>0</v>
      </c>
      <c r="FI183" s="138">
        <v>0</v>
      </c>
      <c r="FJ183" s="138">
        <v>0</v>
      </c>
      <c r="FK183" s="105">
        <v>0</v>
      </c>
      <c r="FL183" s="105">
        <v>0</v>
      </c>
      <c r="FQ183" s="105">
        <v>0</v>
      </c>
      <c r="FS183" s="105">
        <v>0</v>
      </c>
      <c r="FT183" s="105">
        <v>0</v>
      </c>
      <c r="FU183" s="105">
        <v>0</v>
      </c>
      <c r="FV183" s="105">
        <v>0</v>
      </c>
      <c r="FW183" s="105">
        <v>0</v>
      </c>
      <c r="FX183" s="105">
        <v>0</v>
      </c>
      <c r="GC183" s="105">
        <v>0</v>
      </c>
      <c r="GE183" s="105">
        <v>0</v>
      </c>
      <c r="GF183" s="105">
        <v>0</v>
      </c>
      <c r="GG183" s="105">
        <v>0</v>
      </c>
      <c r="GH183" s="105">
        <v>0</v>
      </c>
      <c r="GI183" s="105">
        <v>0</v>
      </c>
      <c r="GJ183" s="105">
        <v>0</v>
      </c>
      <c r="GO183" s="105">
        <v>1834</v>
      </c>
      <c r="GP183" s="105">
        <v>1834</v>
      </c>
      <c r="GQ183" s="105">
        <v>0</v>
      </c>
      <c r="GR183" s="105">
        <v>1620</v>
      </c>
      <c r="GS183" s="105">
        <v>0</v>
      </c>
      <c r="GT183" s="105">
        <v>0</v>
      </c>
      <c r="GU183" s="105">
        <v>0</v>
      </c>
      <c r="GV183" s="105">
        <v>0</v>
      </c>
      <c r="GW183" s="105">
        <v>3454</v>
      </c>
      <c r="GX183" s="105">
        <v>0</v>
      </c>
      <c r="GY183" s="105">
        <v>0</v>
      </c>
      <c r="HA183" s="105">
        <v>23500</v>
      </c>
      <c r="HB183" s="105">
        <v>0</v>
      </c>
      <c r="HC183" s="105">
        <v>23500</v>
      </c>
      <c r="HD183" s="105">
        <v>20046</v>
      </c>
      <c r="HE183" s="105">
        <v>121.4399552635258</v>
      </c>
      <c r="HF183" s="105" t="s">
        <v>1239</v>
      </c>
      <c r="HG183" s="105" t="s">
        <v>1239</v>
      </c>
      <c r="HI183" s="105">
        <v>2652.0769230769229</v>
      </c>
      <c r="HJ183" s="105">
        <v>2652.0769230769229</v>
      </c>
      <c r="HK183" s="105">
        <v>0</v>
      </c>
      <c r="HL183" s="105">
        <v>2300</v>
      </c>
      <c r="HM183" s="105">
        <v>0</v>
      </c>
      <c r="HN183" s="105">
        <v>0</v>
      </c>
      <c r="HO183" s="105">
        <v>0</v>
      </c>
      <c r="HP183" s="105">
        <v>0</v>
      </c>
      <c r="HQ183" s="105">
        <v>4952.0769230769229</v>
      </c>
      <c r="HR183" s="105">
        <v>0</v>
      </c>
      <c r="HS183" s="105">
        <v>20046</v>
      </c>
      <c r="HT183" s="105">
        <v>15093.923076923078</v>
      </c>
      <c r="HU183" s="105">
        <v>79.057614826752612</v>
      </c>
      <c r="HV183" s="105" t="s">
        <v>1239</v>
      </c>
      <c r="HW183" s="105" t="s">
        <v>1239</v>
      </c>
      <c r="HY183" s="105">
        <v>2427.6923076923081</v>
      </c>
      <c r="HZ183" s="105">
        <v>2427.6923076923081</v>
      </c>
      <c r="IA183" s="105">
        <v>0</v>
      </c>
      <c r="IB183" s="105">
        <v>3300</v>
      </c>
      <c r="IC183" s="105">
        <v>0</v>
      </c>
      <c r="ID183" s="105">
        <v>0</v>
      </c>
      <c r="IE183" s="105">
        <v>0</v>
      </c>
      <c r="IF183" s="105">
        <v>0</v>
      </c>
      <c r="IG183" s="105">
        <v>5727.6923076923085</v>
      </c>
      <c r="IH183" s="105">
        <v>0</v>
      </c>
      <c r="II183" s="105">
        <v>15093.923076923078</v>
      </c>
      <c r="IJ183" s="105">
        <v>9366.2307692307695</v>
      </c>
      <c r="IK183" s="105">
        <v>49.057614826752612</v>
      </c>
      <c r="IO183" s="105">
        <v>0</v>
      </c>
      <c r="IP183" s="105">
        <v>0</v>
      </c>
      <c r="IQ183" s="105">
        <v>0</v>
      </c>
      <c r="IR183" s="105">
        <v>0</v>
      </c>
      <c r="IS183" s="105">
        <v>0</v>
      </c>
      <c r="IT183" s="105">
        <v>0</v>
      </c>
      <c r="IU183" s="105">
        <v>0</v>
      </c>
      <c r="IV183" s="105">
        <v>0</v>
      </c>
      <c r="IW183" s="105">
        <v>0</v>
      </c>
      <c r="IY183" s="105">
        <v>9366.2307692307695</v>
      </c>
      <c r="IZ183" s="105">
        <v>9366.2307692307695</v>
      </c>
      <c r="JA183" s="105">
        <v>0</v>
      </c>
      <c r="JD183" s="105">
        <v>0</v>
      </c>
      <c r="JE183" s="105">
        <v>0</v>
      </c>
      <c r="JF183" s="105">
        <v>0</v>
      </c>
      <c r="JG183" s="105">
        <v>0</v>
      </c>
      <c r="JH183" s="105">
        <v>0</v>
      </c>
      <c r="JI183" s="105">
        <v>0</v>
      </c>
      <c r="JK183" s="105">
        <v>0</v>
      </c>
      <c r="JL183" s="105">
        <v>0</v>
      </c>
      <c r="JN183" s="105">
        <v>9366.2307692307695</v>
      </c>
      <c r="JO183" s="105">
        <v>9366.2307692307695</v>
      </c>
      <c r="JP183" s="105">
        <v>0</v>
      </c>
      <c r="JS183" s="105">
        <v>0</v>
      </c>
      <c r="JT183" s="105">
        <v>0</v>
      </c>
      <c r="JU183" s="105">
        <v>0</v>
      </c>
      <c r="JV183" s="105">
        <v>0</v>
      </c>
      <c r="JW183" s="105">
        <v>0</v>
      </c>
      <c r="KA183" s="105">
        <v>0</v>
      </c>
      <c r="KC183" s="105">
        <v>9366.2307692307695</v>
      </c>
      <c r="KD183" s="105">
        <v>9366.2307692307695</v>
      </c>
      <c r="KE183" s="105">
        <v>0</v>
      </c>
      <c r="KH183" s="105">
        <v>0</v>
      </c>
      <c r="KI183" s="105">
        <v>0</v>
      </c>
      <c r="KK183" s="105">
        <v>0</v>
      </c>
      <c r="KL183" s="105">
        <v>0</v>
      </c>
      <c r="KP183" s="105">
        <v>0</v>
      </c>
      <c r="KR183" s="105">
        <v>9366.2307692307695</v>
      </c>
      <c r="KS183" s="105">
        <v>9366.2307692307695</v>
      </c>
      <c r="KT183" s="105">
        <v>0</v>
      </c>
      <c r="KW183" s="105">
        <v>0</v>
      </c>
      <c r="KX183" s="105">
        <v>0</v>
      </c>
      <c r="KY183" s="105">
        <v>0</v>
      </c>
      <c r="KZ183" s="105">
        <v>0</v>
      </c>
      <c r="LA183" s="105">
        <v>0</v>
      </c>
      <c r="LE183" s="105">
        <v>0</v>
      </c>
      <c r="LG183" s="105">
        <v>9366.2307692307695</v>
      </c>
      <c r="LH183" s="105">
        <v>9366.2307692307695</v>
      </c>
      <c r="LI183" s="105">
        <v>0</v>
      </c>
      <c r="LL183" s="105">
        <v>3454</v>
      </c>
      <c r="LM183" s="105">
        <v>4952.0769230769229</v>
      </c>
      <c r="LN183" s="105">
        <v>5727.6923076923085</v>
      </c>
      <c r="LO183" s="105">
        <v>0</v>
      </c>
      <c r="LP183" s="105">
        <v>0</v>
      </c>
      <c r="LQ183" s="105">
        <v>0</v>
      </c>
      <c r="LR183" s="105">
        <v>0</v>
      </c>
      <c r="LS183" s="105">
        <v>0</v>
      </c>
      <c r="LT183" s="105">
        <v>14133.76923076923</v>
      </c>
      <c r="LV183" s="105" t="s">
        <v>374</v>
      </c>
    </row>
    <row r="184" spans="1:334">
      <c r="A184" s="97">
        <v>310002381</v>
      </c>
      <c r="B184" s="97">
        <v>310002381</v>
      </c>
      <c r="C184" s="101" t="s">
        <v>1117</v>
      </c>
      <c r="D184" s="102">
        <v>3700</v>
      </c>
      <c r="E184" s="102">
        <v>0</v>
      </c>
      <c r="F184" s="102"/>
      <c r="G184" s="102">
        <v>642</v>
      </c>
      <c r="H184" s="102">
        <v>0</v>
      </c>
      <c r="I184" s="102">
        <v>642</v>
      </c>
      <c r="J184" s="102">
        <v>0</v>
      </c>
      <c r="K184" s="102">
        <v>0</v>
      </c>
      <c r="L184" s="102">
        <v>0</v>
      </c>
      <c r="M184" s="102">
        <v>0</v>
      </c>
      <c r="N184" s="102">
        <v>0</v>
      </c>
      <c r="O184" s="102"/>
      <c r="P184" s="102"/>
      <c r="Q184" s="102">
        <v>0</v>
      </c>
      <c r="R184" s="102"/>
      <c r="S184" s="102">
        <v>321</v>
      </c>
      <c r="T184" s="102">
        <v>0</v>
      </c>
      <c r="U184" s="102">
        <v>321</v>
      </c>
      <c r="V184" s="102">
        <v>0</v>
      </c>
      <c r="W184" s="102">
        <v>0</v>
      </c>
      <c r="X184" s="102">
        <v>0</v>
      </c>
      <c r="Y184" s="102">
        <v>0</v>
      </c>
      <c r="Z184" s="102">
        <v>0</v>
      </c>
      <c r="AA184" s="102"/>
      <c r="AB184" s="102"/>
      <c r="AC184" s="102">
        <v>0</v>
      </c>
      <c r="AD184" s="102"/>
      <c r="AE184" s="102">
        <v>107</v>
      </c>
      <c r="AF184" s="102">
        <v>0</v>
      </c>
      <c r="AG184" s="102">
        <v>107</v>
      </c>
      <c r="AH184" s="102">
        <v>0</v>
      </c>
      <c r="AI184" s="102">
        <v>0</v>
      </c>
      <c r="AJ184" s="102">
        <v>0</v>
      </c>
      <c r="AK184" s="102">
        <v>0</v>
      </c>
      <c r="AL184" s="102">
        <v>0</v>
      </c>
      <c r="AM184" s="102"/>
      <c r="AN184" s="102"/>
      <c r="AO184" s="102">
        <v>0</v>
      </c>
      <c r="AP184" s="102"/>
      <c r="AQ184" s="102">
        <v>0</v>
      </c>
      <c r="AR184" s="102">
        <v>0</v>
      </c>
      <c r="AS184" s="102">
        <v>0</v>
      </c>
      <c r="AT184" s="102">
        <v>0</v>
      </c>
      <c r="AU184" s="102">
        <v>0</v>
      </c>
      <c r="AV184" s="102">
        <v>0</v>
      </c>
      <c r="AW184" s="102">
        <v>0</v>
      </c>
      <c r="AX184" s="102">
        <v>0</v>
      </c>
      <c r="AY184" s="102"/>
      <c r="AZ184" s="102"/>
      <c r="BA184" s="102">
        <v>0</v>
      </c>
      <c r="BB184" s="102"/>
      <c r="BC184" s="102">
        <v>312.01668701668717</v>
      </c>
      <c r="BD184" s="102">
        <v>287.01668701668717</v>
      </c>
      <c r="BE184" s="102">
        <v>0</v>
      </c>
      <c r="BF184" s="102">
        <v>25</v>
      </c>
      <c r="BG184" s="102">
        <v>0</v>
      </c>
      <c r="BH184" s="102">
        <v>0</v>
      </c>
      <c r="BI184" s="102">
        <v>0</v>
      </c>
      <c r="BJ184" s="102">
        <v>0</v>
      </c>
      <c r="BK184" s="102"/>
      <c r="BL184" s="102"/>
      <c r="BM184" s="101">
        <v>0</v>
      </c>
      <c r="BN184" s="101"/>
      <c r="BO184" s="102">
        <v>225.91168091168103</v>
      </c>
      <c r="BP184" s="102">
        <v>200.91168091168103</v>
      </c>
      <c r="BQ184" s="102">
        <v>0</v>
      </c>
      <c r="BR184" s="101">
        <v>25</v>
      </c>
      <c r="BS184" s="101">
        <v>0</v>
      </c>
      <c r="BT184" s="101">
        <v>0</v>
      </c>
      <c r="BU184" s="101">
        <v>0</v>
      </c>
      <c r="BV184" s="101">
        <v>0</v>
      </c>
      <c r="BW184" s="101"/>
      <c r="BX184" s="101"/>
      <c r="BY184" s="101">
        <v>0</v>
      </c>
      <c r="BZ184" s="101"/>
      <c r="CA184" s="102">
        <v>168.50834350834359</v>
      </c>
      <c r="CB184" s="102">
        <v>143.50834350834359</v>
      </c>
      <c r="CC184" s="102">
        <v>0</v>
      </c>
      <c r="CD184" s="101">
        <v>25</v>
      </c>
      <c r="CE184" s="101">
        <v>0</v>
      </c>
      <c r="CF184" s="101">
        <v>0</v>
      </c>
      <c r="CG184" s="101">
        <v>0</v>
      </c>
      <c r="CH184" s="101">
        <v>0</v>
      </c>
      <c r="CI184" s="101"/>
      <c r="CJ184" s="101"/>
      <c r="CK184" s="101">
        <v>0</v>
      </c>
      <c r="CL184" s="101"/>
      <c r="CM184" s="102">
        <v>168.50834350834359</v>
      </c>
      <c r="CN184" s="102">
        <v>143.50834350834359</v>
      </c>
      <c r="CO184" s="102">
        <v>0</v>
      </c>
      <c r="CP184" s="101">
        <v>25</v>
      </c>
      <c r="CQ184" s="101">
        <v>0</v>
      </c>
      <c r="CR184" s="101">
        <v>0</v>
      </c>
      <c r="CS184" s="101">
        <v>0</v>
      </c>
      <c r="CT184" s="101">
        <v>0</v>
      </c>
      <c r="CU184" s="101"/>
      <c r="CV184" s="101"/>
      <c r="CW184" s="101">
        <v>0</v>
      </c>
      <c r="CX184" s="101"/>
      <c r="CY184" s="102">
        <v>1025</v>
      </c>
      <c r="CZ184" s="102">
        <v>1000</v>
      </c>
      <c r="DA184" s="102">
        <v>0</v>
      </c>
      <c r="DB184" s="101">
        <v>25</v>
      </c>
      <c r="DC184" s="101">
        <v>0</v>
      </c>
      <c r="DD184" s="101">
        <v>0</v>
      </c>
      <c r="DE184" s="101">
        <v>0</v>
      </c>
      <c r="DF184" s="101">
        <v>0</v>
      </c>
      <c r="DG184" s="101"/>
      <c r="DH184" s="101"/>
      <c r="DI184" s="102">
        <v>0</v>
      </c>
      <c r="DJ184" s="102"/>
      <c r="DK184" s="102">
        <v>725</v>
      </c>
      <c r="DL184" s="46">
        <v>700</v>
      </c>
      <c r="DM184" s="46">
        <v>0</v>
      </c>
      <c r="DN184" s="46">
        <v>25</v>
      </c>
      <c r="DO184" s="46">
        <v>0</v>
      </c>
      <c r="DP184" s="46">
        <v>0</v>
      </c>
      <c r="DQ184" s="46">
        <v>0</v>
      </c>
      <c r="DR184" s="98">
        <v>0</v>
      </c>
      <c r="DS184" s="98"/>
      <c r="DU184" s="46">
        <v>0</v>
      </c>
      <c r="DW184" s="46">
        <v>525</v>
      </c>
      <c r="DX184" s="46">
        <v>500</v>
      </c>
      <c r="DY184" s="46">
        <v>0</v>
      </c>
      <c r="DZ184" s="46">
        <v>25</v>
      </c>
      <c r="EA184" s="46">
        <v>0</v>
      </c>
      <c r="EB184" s="46">
        <v>0</v>
      </c>
      <c r="EC184" s="46">
        <v>0</v>
      </c>
      <c r="ED184" s="46">
        <v>0</v>
      </c>
      <c r="EG184" s="46">
        <v>0</v>
      </c>
      <c r="EI184" s="46">
        <v>525</v>
      </c>
      <c r="EJ184" s="46">
        <v>500</v>
      </c>
      <c r="EK184" s="46">
        <v>0</v>
      </c>
      <c r="EL184" s="46">
        <v>25</v>
      </c>
      <c r="EM184" s="46">
        <v>0</v>
      </c>
      <c r="EN184" s="46">
        <v>0</v>
      </c>
      <c r="EO184" s="46">
        <v>0</v>
      </c>
      <c r="EP184" s="46">
        <v>0</v>
      </c>
      <c r="ES184" s="46">
        <v>0</v>
      </c>
      <c r="EU184" s="46">
        <v>0</v>
      </c>
      <c r="EV184" s="46">
        <v>0</v>
      </c>
      <c r="EW184" s="46">
        <v>0</v>
      </c>
      <c r="EX184" s="46">
        <v>0</v>
      </c>
      <c r="EY184" s="46">
        <v>0</v>
      </c>
      <c r="EZ184" s="46">
        <v>0</v>
      </c>
      <c r="FE184" s="46">
        <v>0</v>
      </c>
      <c r="FG184" s="46">
        <v>0</v>
      </c>
      <c r="FH184" s="46">
        <v>0</v>
      </c>
      <c r="FI184" s="47">
        <v>0</v>
      </c>
      <c r="FJ184" s="47">
        <v>0</v>
      </c>
      <c r="FK184" s="46">
        <v>0</v>
      </c>
      <c r="FL184" s="46">
        <v>0</v>
      </c>
      <c r="FQ184" s="46">
        <v>0</v>
      </c>
      <c r="FS184" s="46">
        <v>0</v>
      </c>
      <c r="FT184" s="46">
        <v>0</v>
      </c>
      <c r="FU184" s="46">
        <v>0</v>
      </c>
      <c r="FV184" s="46">
        <v>0</v>
      </c>
      <c r="FW184" s="46">
        <v>0</v>
      </c>
      <c r="FX184" s="46">
        <v>0</v>
      </c>
      <c r="GC184" s="46">
        <v>0</v>
      </c>
      <c r="GE184" s="46">
        <v>0</v>
      </c>
      <c r="GF184" s="46">
        <v>0</v>
      </c>
      <c r="GG184" s="46">
        <v>0</v>
      </c>
      <c r="GH184" s="46">
        <v>0</v>
      </c>
      <c r="GI184" s="46">
        <v>0</v>
      </c>
      <c r="GJ184" s="46">
        <v>0</v>
      </c>
      <c r="GO184" s="46">
        <v>1070</v>
      </c>
      <c r="GP184" s="46">
        <v>0</v>
      </c>
      <c r="GQ184" s="46">
        <v>1070</v>
      </c>
      <c r="GR184" s="46">
        <v>0</v>
      </c>
      <c r="GS184" s="46">
        <v>0</v>
      </c>
      <c r="GT184" s="46">
        <v>0</v>
      </c>
      <c r="GU184" s="46">
        <v>0</v>
      </c>
      <c r="GV184" s="46">
        <v>0</v>
      </c>
      <c r="GW184" s="46">
        <v>1070</v>
      </c>
      <c r="GX184" s="46">
        <v>0</v>
      </c>
      <c r="GY184" s="46">
        <v>0</v>
      </c>
      <c r="HA184" s="46">
        <v>3700</v>
      </c>
      <c r="HB184" s="46">
        <v>0</v>
      </c>
      <c r="HC184" s="46">
        <v>3700</v>
      </c>
      <c r="HD184" s="46">
        <v>2630</v>
      </c>
      <c r="HE184" s="46">
        <v>90.177091183119771</v>
      </c>
      <c r="HI184" s="46">
        <v>774.9450549450554</v>
      </c>
      <c r="HJ184" s="46">
        <v>774.9450549450554</v>
      </c>
      <c r="HK184" s="46">
        <v>0</v>
      </c>
      <c r="HL184" s="46">
        <v>100</v>
      </c>
      <c r="HM184" s="46">
        <v>0</v>
      </c>
      <c r="HN184" s="46">
        <v>0</v>
      </c>
      <c r="HO184" s="46">
        <v>0</v>
      </c>
      <c r="HP184" s="46">
        <v>0</v>
      </c>
      <c r="HQ184" s="46">
        <v>874.9450549450554</v>
      </c>
      <c r="HR184" s="46">
        <v>0</v>
      </c>
      <c r="HS184" s="46">
        <v>2630</v>
      </c>
      <c r="HT184" s="46">
        <v>1755.0549450549447</v>
      </c>
      <c r="HU184" s="46">
        <v>18.804160125588691</v>
      </c>
      <c r="HY184" s="46">
        <v>2700</v>
      </c>
      <c r="HZ184" s="46">
        <v>2700</v>
      </c>
      <c r="IA184" s="46">
        <v>0</v>
      </c>
      <c r="IB184" s="46">
        <v>100</v>
      </c>
      <c r="IC184" s="46">
        <v>0</v>
      </c>
      <c r="ID184" s="46">
        <v>0</v>
      </c>
      <c r="IE184" s="46">
        <v>0</v>
      </c>
      <c r="IF184" s="46">
        <v>0</v>
      </c>
      <c r="IG184" s="46">
        <v>2800</v>
      </c>
      <c r="IH184" s="46">
        <v>0</v>
      </c>
      <c r="II184" s="46">
        <v>1755.0549450549447</v>
      </c>
      <c r="IJ184" s="46">
        <v>-1044.9450549450553</v>
      </c>
      <c r="IK184" s="46">
        <v>-11.195839874411307</v>
      </c>
      <c r="IL184" s="46" t="s">
        <v>1241</v>
      </c>
      <c r="IO184" s="46">
        <v>0</v>
      </c>
      <c r="IP184" s="46">
        <v>0</v>
      </c>
      <c r="IQ184" s="46">
        <v>0</v>
      </c>
      <c r="IR184" s="46">
        <v>0</v>
      </c>
      <c r="IS184" s="46">
        <v>0</v>
      </c>
      <c r="IT184" s="46">
        <v>0</v>
      </c>
      <c r="IU184" s="46">
        <v>0</v>
      </c>
      <c r="IV184" s="46">
        <v>0</v>
      </c>
      <c r="IW184" s="46">
        <v>0</v>
      </c>
      <c r="IY184" s="46">
        <v>-1044.9450549450553</v>
      </c>
      <c r="IZ184" s="46">
        <v>-1044.9450549450553</v>
      </c>
      <c r="JA184" s="46">
        <v>0</v>
      </c>
      <c r="JD184" s="46">
        <v>0</v>
      </c>
      <c r="JE184" s="46">
        <v>0</v>
      </c>
      <c r="JF184" s="46">
        <v>0</v>
      </c>
      <c r="JG184" s="46">
        <v>0</v>
      </c>
      <c r="JH184" s="46">
        <v>0</v>
      </c>
      <c r="JI184" s="46">
        <v>0</v>
      </c>
      <c r="JK184" s="46">
        <v>0</v>
      </c>
      <c r="JL184" s="46">
        <v>0</v>
      </c>
      <c r="JN184" s="46">
        <v>-1044.9450549450553</v>
      </c>
      <c r="JO184" s="46">
        <v>-1044.9450549450553</v>
      </c>
      <c r="JP184" s="46">
        <v>0</v>
      </c>
      <c r="JS184" s="46">
        <v>0</v>
      </c>
      <c r="JT184" s="46">
        <v>0</v>
      </c>
      <c r="JU184" s="46">
        <v>0</v>
      </c>
      <c r="JV184" s="46">
        <v>0</v>
      </c>
      <c r="JW184" s="46">
        <v>0</v>
      </c>
      <c r="KA184" s="46">
        <v>0</v>
      </c>
      <c r="KC184" s="46">
        <v>-1044.9450549450553</v>
      </c>
      <c r="KD184" s="46">
        <v>-1044.9450549450553</v>
      </c>
      <c r="KE184" s="46">
        <v>0</v>
      </c>
      <c r="KH184" s="46">
        <v>0</v>
      </c>
      <c r="KI184" s="46">
        <v>0</v>
      </c>
      <c r="KJ184" s="46">
        <v>0</v>
      </c>
      <c r="KK184" s="46">
        <v>0</v>
      </c>
      <c r="KL184" s="46">
        <v>0</v>
      </c>
      <c r="KP184" s="46">
        <v>0</v>
      </c>
      <c r="KR184" s="46">
        <v>-1044.9450549450553</v>
      </c>
      <c r="KS184" s="46">
        <v>-1044.9450549450553</v>
      </c>
      <c r="KT184" s="46">
        <v>0</v>
      </c>
      <c r="KW184" s="46">
        <v>0</v>
      </c>
      <c r="KX184" s="46">
        <v>0</v>
      </c>
      <c r="KY184" s="46">
        <v>0</v>
      </c>
      <c r="KZ184" s="46">
        <v>0</v>
      </c>
      <c r="LA184" s="46">
        <v>0</v>
      </c>
      <c r="LE184" s="46">
        <v>0</v>
      </c>
      <c r="LG184" s="46">
        <v>-1044.9450549450553</v>
      </c>
      <c r="LH184" s="46">
        <v>-1044.9450549450553</v>
      </c>
      <c r="LI184" s="46">
        <v>0</v>
      </c>
      <c r="LL184" s="46">
        <v>1070</v>
      </c>
      <c r="LM184" s="46">
        <v>874.9450549450554</v>
      </c>
      <c r="LN184" s="46">
        <v>2800</v>
      </c>
      <c r="LO184" s="46">
        <v>0</v>
      </c>
      <c r="LP184" s="46">
        <v>0</v>
      </c>
      <c r="LQ184" s="46">
        <v>0</v>
      </c>
      <c r="LR184" s="46">
        <v>0</v>
      </c>
      <c r="LS184" s="46">
        <v>0</v>
      </c>
      <c r="LT184" s="46">
        <v>4744.9450549450557</v>
      </c>
      <c r="LV184" s="46" t="s">
        <v>374</v>
      </c>
    </row>
    <row r="185" spans="1:334">
      <c r="A185" s="97"/>
      <c r="C185" s="46" t="s">
        <v>91</v>
      </c>
      <c r="D185" s="98">
        <v>27200</v>
      </c>
      <c r="E185" s="98">
        <v>0</v>
      </c>
      <c r="F185" s="98">
        <v>0</v>
      </c>
      <c r="G185" s="98">
        <v>1977.119266055046</v>
      </c>
      <c r="H185" s="98">
        <v>471.1192660550459</v>
      </c>
      <c r="I185" s="98">
        <v>642</v>
      </c>
      <c r="J185" s="98">
        <v>864</v>
      </c>
      <c r="K185" s="98">
        <v>0</v>
      </c>
      <c r="L185" s="98">
        <v>0</v>
      </c>
      <c r="M185" s="98">
        <v>0</v>
      </c>
      <c r="N185" s="98">
        <v>0</v>
      </c>
      <c r="O185" s="98">
        <v>0</v>
      </c>
      <c r="P185" s="98">
        <v>0</v>
      </c>
      <c r="Q185" s="98">
        <v>0</v>
      </c>
      <c r="R185" s="98">
        <v>0</v>
      </c>
      <c r="S185" s="98">
        <v>1114.6819571865444</v>
      </c>
      <c r="T185" s="98">
        <v>577.68195718654431</v>
      </c>
      <c r="U185" s="98">
        <v>321</v>
      </c>
      <c r="V185" s="98">
        <v>216</v>
      </c>
      <c r="W185" s="98">
        <v>0</v>
      </c>
      <c r="X185" s="98">
        <v>0</v>
      </c>
      <c r="Y185" s="98">
        <v>0</v>
      </c>
      <c r="Z185" s="98">
        <v>0</v>
      </c>
      <c r="AA185" s="98">
        <v>0</v>
      </c>
      <c r="AB185" s="98">
        <v>0</v>
      </c>
      <c r="AC185" s="98">
        <v>0</v>
      </c>
      <c r="AD185" s="98">
        <v>0</v>
      </c>
      <c r="AE185" s="98">
        <v>1028.3822629969418</v>
      </c>
      <c r="AF185" s="98">
        <v>381.3822629969419</v>
      </c>
      <c r="AG185" s="98">
        <v>107</v>
      </c>
      <c r="AH185" s="98">
        <v>540</v>
      </c>
      <c r="AI185" s="98">
        <v>0</v>
      </c>
      <c r="AJ185" s="98">
        <v>0</v>
      </c>
      <c r="AK185" s="98">
        <v>0</v>
      </c>
      <c r="AL185" s="98">
        <v>0</v>
      </c>
      <c r="AM185" s="98">
        <v>0</v>
      </c>
      <c r="AN185" s="98">
        <v>0</v>
      </c>
      <c r="AO185" s="98">
        <v>0</v>
      </c>
      <c r="AP185" s="98">
        <v>0</v>
      </c>
      <c r="AQ185" s="98">
        <v>403.81651376146789</v>
      </c>
      <c r="AR185" s="98">
        <v>403.81651376146789</v>
      </c>
      <c r="AS185" s="98">
        <v>0</v>
      </c>
      <c r="AT185" s="98">
        <v>0</v>
      </c>
      <c r="AU185" s="98">
        <v>0</v>
      </c>
      <c r="AV185" s="98">
        <v>0</v>
      </c>
      <c r="AW185" s="98">
        <v>0</v>
      </c>
      <c r="AX185" s="98">
        <v>0</v>
      </c>
      <c r="AY185" s="98">
        <v>0</v>
      </c>
      <c r="AZ185" s="98">
        <v>0</v>
      </c>
      <c r="BA185" s="98">
        <v>0</v>
      </c>
      <c r="BB185" s="98">
        <v>0</v>
      </c>
      <c r="BC185" s="98">
        <v>1568.2841534951629</v>
      </c>
      <c r="BD185" s="98">
        <v>968.28415349516285</v>
      </c>
      <c r="BE185" s="98">
        <v>0</v>
      </c>
      <c r="BF185" s="98">
        <v>600</v>
      </c>
      <c r="BG185" s="98">
        <v>0</v>
      </c>
      <c r="BH185" s="98">
        <v>0</v>
      </c>
      <c r="BI185" s="98">
        <v>0</v>
      </c>
      <c r="BJ185" s="98">
        <v>0</v>
      </c>
      <c r="BK185" s="98">
        <v>0</v>
      </c>
      <c r="BL185" s="98">
        <v>0</v>
      </c>
      <c r="BM185" s="46">
        <v>0</v>
      </c>
      <c r="BN185" s="46">
        <v>0</v>
      </c>
      <c r="BO185" s="98">
        <v>1636.2753600460023</v>
      </c>
      <c r="BP185" s="98">
        <v>1036.2753600460023</v>
      </c>
      <c r="BQ185" s="98">
        <v>0</v>
      </c>
      <c r="BR185" s="46">
        <v>600</v>
      </c>
      <c r="BS185" s="46">
        <v>0</v>
      </c>
      <c r="BT185" s="46">
        <v>0</v>
      </c>
      <c r="BU185" s="46">
        <v>0</v>
      </c>
      <c r="BV185" s="46">
        <v>0</v>
      </c>
      <c r="BW185" s="46">
        <v>0</v>
      </c>
      <c r="BX185" s="46">
        <v>0</v>
      </c>
      <c r="BY185" s="46">
        <v>0</v>
      </c>
      <c r="BZ185" s="46">
        <v>0</v>
      </c>
      <c r="CA185" s="98">
        <v>1295.0105782766334</v>
      </c>
      <c r="CB185" s="98">
        <v>695.0105782766334</v>
      </c>
      <c r="CC185" s="98">
        <v>0</v>
      </c>
      <c r="CD185" s="46">
        <v>600</v>
      </c>
      <c r="CE185" s="46">
        <v>0</v>
      </c>
      <c r="CF185" s="46">
        <v>0</v>
      </c>
      <c r="CG185" s="46">
        <v>0</v>
      </c>
      <c r="CH185" s="46">
        <v>0</v>
      </c>
      <c r="CI185" s="46">
        <v>0</v>
      </c>
      <c r="CJ185" s="46">
        <v>0</v>
      </c>
      <c r="CK185" s="46">
        <v>0</v>
      </c>
      <c r="CL185" s="46">
        <v>0</v>
      </c>
      <c r="CM185" s="98">
        <v>1327.4518862041798</v>
      </c>
      <c r="CN185" s="98">
        <v>727.45188620417991</v>
      </c>
      <c r="CO185" s="98">
        <v>0</v>
      </c>
      <c r="CP185" s="46">
        <v>600</v>
      </c>
      <c r="CQ185" s="46">
        <v>0</v>
      </c>
      <c r="CR185" s="46">
        <v>0</v>
      </c>
      <c r="CS185" s="46">
        <v>0</v>
      </c>
      <c r="CT185" s="46">
        <v>0</v>
      </c>
      <c r="CU185" s="46">
        <v>0</v>
      </c>
      <c r="CV185" s="46">
        <v>0</v>
      </c>
      <c r="CW185" s="46">
        <v>0</v>
      </c>
      <c r="CX185" s="46">
        <v>0</v>
      </c>
      <c r="CY185" s="98">
        <v>2477.6923076923076</v>
      </c>
      <c r="CZ185" s="98">
        <v>1627.6923076923076</v>
      </c>
      <c r="DA185" s="98">
        <v>0</v>
      </c>
      <c r="DB185" s="46">
        <v>850</v>
      </c>
      <c r="DC185" s="46">
        <v>0</v>
      </c>
      <c r="DD185" s="46">
        <v>0</v>
      </c>
      <c r="DE185" s="46">
        <v>0</v>
      </c>
      <c r="DF185" s="46">
        <v>0</v>
      </c>
      <c r="DG185" s="46">
        <v>0</v>
      </c>
      <c r="DH185" s="46">
        <v>0</v>
      </c>
      <c r="DI185" s="98">
        <v>0</v>
      </c>
      <c r="DJ185" s="98">
        <v>0</v>
      </c>
      <c r="DK185" s="98">
        <v>2311.5384615384619</v>
      </c>
      <c r="DL185" s="46">
        <v>1461.5384615384617</v>
      </c>
      <c r="DM185" s="46">
        <v>0</v>
      </c>
      <c r="DN185" s="46">
        <v>850</v>
      </c>
      <c r="DO185" s="46">
        <v>0</v>
      </c>
      <c r="DP185" s="46">
        <v>0</v>
      </c>
      <c r="DQ185" s="46">
        <v>0</v>
      </c>
      <c r="DR185" s="98">
        <v>0</v>
      </c>
      <c r="DS185" s="98">
        <v>0</v>
      </c>
      <c r="DT185" s="46">
        <v>0</v>
      </c>
      <c r="DU185" s="46">
        <v>0</v>
      </c>
      <c r="DV185" s="46">
        <v>0</v>
      </c>
      <c r="DW185" s="46">
        <v>1853.0769230769231</v>
      </c>
      <c r="DX185" s="46">
        <v>1003.0769230769231</v>
      </c>
      <c r="DY185" s="46">
        <v>0</v>
      </c>
      <c r="DZ185" s="46">
        <v>850</v>
      </c>
      <c r="EA185" s="46">
        <v>0</v>
      </c>
      <c r="EB185" s="46">
        <v>0</v>
      </c>
      <c r="EC185" s="46">
        <v>0</v>
      </c>
      <c r="ED185" s="46">
        <v>0</v>
      </c>
      <c r="EE185" s="46">
        <v>0</v>
      </c>
      <c r="EF185" s="46">
        <v>0</v>
      </c>
      <c r="EG185" s="46">
        <v>0</v>
      </c>
      <c r="EH185" s="46">
        <v>0</v>
      </c>
      <c r="EI185" s="46">
        <v>1885.3846153846155</v>
      </c>
      <c r="EJ185" s="46">
        <v>1035.3846153846155</v>
      </c>
      <c r="EK185" s="46">
        <v>0</v>
      </c>
      <c r="EL185" s="46">
        <v>850</v>
      </c>
      <c r="EM185" s="46">
        <v>0</v>
      </c>
      <c r="EN185" s="46">
        <v>0</v>
      </c>
      <c r="EO185" s="46">
        <v>0</v>
      </c>
      <c r="EP185" s="46">
        <v>0</v>
      </c>
      <c r="EQ185" s="46">
        <v>0</v>
      </c>
      <c r="ER185" s="46">
        <v>0</v>
      </c>
      <c r="ES185" s="46">
        <v>0</v>
      </c>
      <c r="ET185" s="46">
        <v>0</v>
      </c>
      <c r="EU185" s="46">
        <v>0</v>
      </c>
      <c r="EV185" s="46">
        <v>0</v>
      </c>
      <c r="EW185" s="46">
        <v>0</v>
      </c>
      <c r="EX185" s="46">
        <v>0</v>
      </c>
      <c r="EY185" s="46">
        <v>0</v>
      </c>
      <c r="EZ185" s="46">
        <v>0</v>
      </c>
      <c r="FA185" s="46">
        <v>0</v>
      </c>
      <c r="FB185" s="46">
        <v>0</v>
      </c>
      <c r="FC185" s="46">
        <v>0</v>
      </c>
      <c r="FD185" s="46">
        <v>0</v>
      </c>
      <c r="FE185" s="46">
        <v>0</v>
      </c>
      <c r="FF185" s="46">
        <v>0</v>
      </c>
      <c r="FG185" s="46">
        <v>0</v>
      </c>
      <c r="FH185" s="46">
        <v>0</v>
      </c>
      <c r="FI185" s="98">
        <v>0</v>
      </c>
      <c r="FJ185" s="98">
        <v>0</v>
      </c>
      <c r="FK185" s="46">
        <v>0</v>
      </c>
      <c r="FL185" s="46">
        <v>0</v>
      </c>
      <c r="FM185" s="46">
        <v>0</v>
      </c>
      <c r="FN185" s="46">
        <v>0</v>
      </c>
      <c r="FO185" s="46">
        <v>0</v>
      </c>
      <c r="FP185" s="46">
        <v>0</v>
      </c>
      <c r="FQ185" s="46">
        <v>0</v>
      </c>
      <c r="FR185" s="46">
        <v>0</v>
      </c>
      <c r="FS185" s="46">
        <v>0</v>
      </c>
      <c r="FT185" s="46">
        <v>0</v>
      </c>
      <c r="FU185" s="46">
        <v>0</v>
      </c>
      <c r="FV185" s="46">
        <v>0</v>
      </c>
      <c r="FW185" s="46">
        <v>0</v>
      </c>
      <c r="FX185" s="46">
        <v>0</v>
      </c>
      <c r="FY185" s="46">
        <v>0</v>
      </c>
      <c r="FZ185" s="46">
        <v>0</v>
      </c>
      <c r="GA185" s="46">
        <v>0</v>
      </c>
      <c r="GB185" s="46">
        <v>0</v>
      </c>
      <c r="GC185" s="46">
        <v>0</v>
      </c>
      <c r="GD185" s="46">
        <v>0</v>
      </c>
      <c r="GE185" s="46">
        <v>0</v>
      </c>
      <c r="GF185" s="46">
        <v>0</v>
      </c>
      <c r="GG185" s="46">
        <v>0</v>
      </c>
      <c r="GH185" s="46">
        <v>0</v>
      </c>
      <c r="GI185" s="46">
        <v>0</v>
      </c>
      <c r="GJ185" s="46">
        <v>0</v>
      </c>
      <c r="GK185" s="46">
        <v>0</v>
      </c>
      <c r="GL185" s="46">
        <v>0</v>
      </c>
      <c r="GM185" s="46">
        <v>0</v>
      </c>
      <c r="GO185" s="46">
        <v>2904</v>
      </c>
      <c r="GP185" s="46">
        <v>1834</v>
      </c>
      <c r="GQ185" s="46">
        <v>1070</v>
      </c>
      <c r="GR185" s="46">
        <v>1620</v>
      </c>
      <c r="GS185" s="46">
        <v>0</v>
      </c>
      <c r="GT185" s="46">
        <v>0</v>
      </c>
      <c r="GU185" s="46">
        <v>0</v>
      </c>
      <c r="GV185" s="46">
        <v>0</v>
      </c>
      <c r="GW185" s="46">
        <v>4524</v>
      </c>
      <c r="GX185" s="46">
        <v>0</v>
      </c>
      <c r="GY185" s="46">
        <v>0</v>
      </c>
      <c r="GZ185" s="46">
        <v>0</v>
      </c>
      <c r="HA185" s="46">
        <v>27200</v>
      </c>
      <c r="HB185" s="46">
        <v>0</v>
      </c>
      <c r="HC185" s="46">
        <v>27200</v>
      </c>
      <c r="HD185" s="46">
        <v>22676</v>
      </c>
      <c r="HE185" s="46">
        <v>116.74574123211487</v>
      </c>
      <c r="HI185" s="46">
        <v>3427.0219780219782</v>
      </c>
      <c r="HJ185" s="46">
        <v>3427.0219780219782</v>
      </c>
      <c r="HK185" s="46">
        <v>0</v>
      </c>
      <c r="HL185" s="46">
        <v>2400</v>
      </c>
      <c r="HM185" s="46">
        <v>0</v>
      </c>
      <c r="HN185" s="46">
        <v>0</v>
      </c>
      <c r="HO185" s="46">
        <v>0</v>
      </c>
      <c r="HP185" s="46">
        <v>0</v>
      </c>
      <c r="HQ185" s="46">
        <v>5827.0219780219786</v>
      </c>
      <c r="HR185" s="46">
        <v>0</v>
      </c>
      <c r="HS185" s="46">
        <v>22676</v>
      </c>
      <c r="HT185" s="46">
        <v>16848.978021978022</v>
      </c>
      <c r="HU185" s="46">
        <v>59.273871807427639</v>
      </c>
      <c r="HY185" s="46">
        <v>5127.6923076923085</v>
      </c>
      <c r="HZ185" s="46">
        <v>5127.6923076923085</v>
      </c>
      <c r="IA185" s="46">
        <v>0</v>
      </c>
      <c r="IB185" s="46">
        <v>3400</v>
      </c>
      <c r="IC185" s="46">
        <v>0</v>
      </c>
      <c r="ID185" s="46">
        <v>0</v>
      </c>
      <c r="IE185" s="46">
        <v>0</v>
      </c>
      <c r="IF185" s="46">
        <v>0</v>
      </c>
      <c r="IG185" s="46">
        <v>8527.6923076923085</v>
      </c>
      <c r="IH185" s="46">
        <v>0</v>
      </c>
      <c r="II185" s="46">
        <v>16848.978021978022</v>
      </c>
      <c r="IJ185" s="46">
        <v>8321.2857142857138</v>
      </c>
      <c r="IK185" s="46">
        <v>29.273871807427639</v>
      </c>
      <c r="IO185" s="46">
        <v>0</v>
      </c>
      <c r="IP185" s="46">
        <v>0</v>
      </c>
      <c r="IQ185" s="46">
        <v>0</v>
      </c>
      <c r="IR185" s="46">
        <v>0</v>
      </c>
      <c r="IS185" s="46">
        <v>0</v>
      </c>
      <c r="IT185" s="46">
        <v>0</v>
      </c>
      <c r="IU185" s="46">
        <v>0</v>
      </c>
      <c r="IV185" s="46">
        <v>0</v>
      </c>
      <c r="IW185" s="46">
        <v>0</v>
      </c>
      <c r="IX185" s="46">
        <v>0</v>
      </c>
      <c r="IY185" s="46">
        <v>8321.2857142857138</v>
      </c>
      <c r="IZ185" s="46">
        <v>8321.2857142857138</v>
      </c>
      <c r="JA185" s="46">
        <v>0</v>
      </c>
      <c r="JD185" s="46">
        <v>0</v>
      </c>
      <c r="JE185" s="46">
        <v>0</v>
      </c>
      <c r="JF185" s="46">
        <v>0</v>
      </c>
      <c r="JG185" s="46">
        <v>0</v>
      </c>
      <c r="JH185" s="46">
        <v>0</v>
      </c>
      <c r="JI185" s="46">
        <v>0</v>
      </c>
      <c r="JJ185" s="46">
        <v>0</v>
      </c>
      <c r="JK185" s="46">
        <v>0</v>
      </c>
      <c r="JL185" s="46">
        <v>0</v>
      </c>
      <c r="JM185" s="46">
        <v>0</v>
      </c>
      <c r="JN185" s="46">
        <v>8321.2857142857138</v>
      </c>
      <c r="JO185" s="46">
        <v>8321.2857142857138</v>
      </c>
      <c r="JP185" s="46">
        <v>0</v>
      </c>
      <c r="JS185" s="46">
        <v>0</v>
      </c>
      <c r="JT185" s="46">
        <v>0</v>
      </c>
      <c r="JU185" s="46">
        <v>0</v>
      </c>
      <c r="JV185" s="46">
        <v>0</v>
      </c>
      <c r="JW185" s="46">
        <v>0</v>
      </c>
      <c r="JX185" s="46">
        <v>0</v>
      </c>
      <c r="JY185" s="46">
        <v>0</v>
      </c>
      <c r="JZ185" s="46">
        <v>0</v>
      </c>
      <c r="KA185" s="46">
        <v>0</v>
      </c>
      <c r="KB185" s="46">
        <v>0</v>
      </c>
      <c r="KC185" s="46">
        <v>8321.2857142857138</v>
      </c>
      <c r="KD185" s="46">
        <v>8321.2857142857138</v>
      </c>
      <c r="KE185" s="46">
        <v>0</v>
      </c>
      <c r="KH185" s="46">
        <v>0</v>
      </c>
      <c r="KI185" s="46">
        <v>0</v>
      </c>
      <c r="KJ185" s="46">
        <v>0</v>
      </c>
      <c r="KK185" s="46">
        <v>0</v>
      </c>
      <c r="KL185" s="46">
        <v>0</v>
      </c>
      <c r="KM185" s="46">
        <v>0</v>
      </c>
      <c r="KN185" s="46">
        <v>0</v>
      </c>
      <c r="KO185" s="46">
        <v>0</v>
      </c>
      <c r="KP185" s="46">
        <v>0</v>
      </c>
      <c r="KQ185" s="46">
        <v>0</v>
      </c>
      <c r="KR185" s="46">
        <v>8321.2857142857138</v>
      </c>
      <c r="KS185" s="46">
        <v>8321.2857142857138</v>
      </c>
      <c r="KT185" s="46">
        <v>0</v>
      </c>
      <c r="KW185" s="46">
        <v>0</v>
      </c>
      <c r="KX185" s="46">
        <v>0</v>
      </c>
      <c r="KY185" s="46">
        <v>0</v>
      </c>
      <c r="KZ185" s="46">
        <v>0</v>
      </c>
      <c r="LA185" s="46">
        <v>0</v>
      </c>
      <c r="LB185" s="46">
        <v>0</v>
      </c>
      <c r="LC185" s="46">
        <v>0</v>
      </c>
      <c r="LD185" s="46">
        <v>0</v>
      </c>
      <c r="LE185" s="46">
        <v>0</v>
      </c>
      <c r="LF185" s="46">
        <v>0</v>
      </c>
      <c r="LG185" s="46">
        <v>8321.2857142857138</v>
      </c>
      <c r="LH185" s="46">
        <v>8321.2857142857138</v>
      </c>
      <c r="LI185" s="46">
        <v>0</v>
      </c>
      <c r="LL185" s="46">
        <v>4524</v>
      </c>
      <c r="LM185" s="46">
        <v>5827.0219780219786</v>
      </c>
      <c r="LN185" s="46">
        <v>8527.6923076923085</v>
      </c>
      <c r="LO185" s="46">
        <v>0</v>
      </c>
      <c r="LP185" s="46">
        <v>0</v>
      </c>
      <c r="LQ185" s="46">
        <v>0</v>
      </c>
      <c r="LR185" s="46">
        <v>0</v>
      </c>
      <c r="LS185" s="46">
        <v>0</v>
      </c>
      <c r="LT185" s="46">
        <v>18878.714285714286</v>
      </c>
    </row>
    <row r="186" spans="1:334">
      <c r="A186" s="74">
        <v>310002221</v>
      </c>
      <c r="B186" s="74">
        <v>310002221</v>
      </c>
      <c r="C186" s="46" t="s">
        <v>68</v>
      </c>
      <c r="D186" s="98">
        <v>0</v>
      </c>
      <c r="E186" s="98">
        <v>0</v>
      </c>
      <c r="F186" s="98"/>
      <c r="G186" s="98">
        <v>0</v>
      </c>
      <c r="H186" s="98">
        <v>0</v>
      </c>
      <c r="I186" s="98">
        <v>0</v>
      </c>
      <c r="J186" s="98">
        <v>0</v>
      </c>
      <c r="K186" s="98">
        <v>0</v>
      </c>
      <c r="L186" s="98">
        <v>0</v>
      </c>
      <c r="M186" s="98">
        <v>0</v>
      </c>
      <c r="N186" s="98">
        <v>0</v>
      </c>
      <c r="O186" s="98"/>
      <c r="P186" s="98"/>
      <c r="Q186" s="98">
        <v>0</v>
      </c>
      <c r="R186" s="98"/>
      <c r="S186" s="98">
        <v>0</v>
      </c>
      <c r="T186" s="98">
        <v>0</v>
      </c>
      <c r="U186" s="98">
        <v>0</v>
      </c>
      <c r="V186" s="98">
        <v>0</v>
      </c>
      <c r="W186" s="98">
        <v>0</v>
      </c>
      <c r="X186" s="98">
        <v>0</v>
      </c>
      <c r="Y186" s="98">
        <v>0</v>
      </c>
      <c r="Z186" s="98">
        <v>0</v>
      </c>
      <c r="AA186" s="98"/>
      <c r="AB186" s="98"/>
      <c r="AC186" s="98">
        <v>0</v>
      </c>
      <c r="AD186" s="98"/>
      <c r="AE186" s="98">
        <v>0</v>
      </c>
      <c r="AF186" s="98">
        <v>0</v>
      </c>
      <c r="AG186" s="98">
        <v>0</v>
      </c>
      <c r="AH186" s="98">
        <v>0</v>
      </c>
      <c r="AI186" s="98">
        <v>0</v>
      </c>
      <c r="AJ186" s="98">
        <v>0</v>
      </c>
      <c r="AK186" s="98">
        <v>0</v>
      </c>
      <c r="AL186" s="98">
        <v>0</v>
      </c>
      <c r="AM186" s="98"/>
      <c r="AN186" s="98"/>
      <c r="AO186" s="98">
        <v>0</v>
      </c>
      <c r="AP186" s="98"/>
      <c r="AQ186" s="98">
        <v>0</v>
      </c>
      <c r="AR186" s="98">
        <v>0</v>
      </c>
      <c r="AS186" s="98">
        <v>0</v>
      </c>
      <c r="AT186" s="98">
        <v>0</v>
      </c>
      <c r="AU186" s="98">
        <v>0</v>
      </c>
      <c r="AV186" s="98">
        <v>0</v>
      </c>
      <c r="AW186" s="98">
        <v>0</v>
      </c>
      <c r="AX186" s="98">
        <v>0</v>
      </c>
      <c r="AY186" s="98"/>
      <c r="AZ186" s="98"/>
      <c r="BA186" s="98">
        <v>0</v>
      </c>
      <c r="BB186" s="98"/>
      <c r="BC186" s="98">
        <v>0</v>
      </c>
      <c r="BD186" s="98">
        <v>0</v>
      </c>
      <c r="BE186" s="98">
        <v>0</v>
      </c>
      <c r="BF186" s="98">
        <v>0</v>
      </c>
      <c r="BG186" s="98">
        <v>0</v>
      </c>
      <c r="BH186" s="98">
        <v>0</v>
      </c>
      <c r="BI186" s="98">
        <v>0</v>
      </c>
      <c r="BJ186" s="98">
        <v>0</v>
      </c>
      <c r="BK186" s="98"/>
      <c r="BL186" s="98"/>
      <c r="BM186" s="46">
        <v>0</v>
      </c>
      <c r="BO186" s="98">
        <v>0</v>
      </c>
      <c r="BP186" s="98">
        <v>0</v>
      </c>
      <c r="BQ186" s="98">
        <v>0</v>
      </c>
      <c r="BR186" s="46">
        <v>0</v>
      </c>
      <c r="BS186" s="46">
        <v>0</v>
      </c>
      <c r="BT186" s="46">
        <v>0</v>
      </c>
      <c r="BU186" s="46">
        <v>0</v>
      </c>
      <c r="BV186" s="46">
        <v>0</v>
      </c>
      <c r="BY186" s="46">
        <v>0</v>
      </c>
      <c r="CA186" s="98">
        <v>0</v>
      </c>
      <c r="CB186" s="98">
        <v>0</v>
      </c>
      <c r="CC186" s="98">
        <v>0</v>
      </c>
      <c r="CD186" s="46">
        <v>0</v>
      </c>
      <c r="CE186" s="46">
        <v>0</v>
      </c>
      <c r="CF186" s="46">
        <v>0</v>
      </c>
      <c r="CG186" s="46">
        <v>0</v>
      </c>
      <c r="CH186" s="46">
        <v>0</v>
      </c>
      <c r="CK186" s="46">
        <v>0</v>
      </c>
      <c r="CM186" s="98">
        <v>0</v>
      </c>
      <c r="CN186" s="98">
        <v>0</v>
      </c>
      <c r="CO186" s="98">
        <v>0</v>
      </c>
      <c r="CP186" s="46">
        <v>0</v>
      </c>
      <c r="CQ186" s="46">
        <v>0</v>
      </c>
      <c r="CR186" s="46">
        <v>0</v>
      </c>
      <c r="CS186" s="46">
        <v>0</v>
      </c>
      <c r="CT186" s="46">
        <v>0</v>
      </c>
      <c r="CW186" s="46">
        <v>0</v>
      </c>
      <c r="CY186" s="98">
        <v>0</v>
      </c>
      <c r="CZ186" s="98">
        <v>0</v>
      </c>
      <c r="DA186" s="98">
        <v>0</v>
      </c>
      <c r="DB186" s="46">
        <v>0</v>
      </c>
      <c r="DC186" s="46">
        <v>0</v>
      </c>
      <c r="DD186" s="46">
        <v>0</v>
      </c>
      <c r="DE186" s="46">
        <v>0</v>
      </c>
      <c r="DF186" s="46">
        <v>0</v>
      </c>
      <c r="DI186" s="98">
        <v>0</v>
      </c>
      <c r="DJ186" s="98"/>
      <c r="DK186" s="98">
        <v>0</v>
      </c>
      <c r="DL186" s="46">
        <v>0</v>
      </c>
      <c r="DM186" s="46">
        <v>0</v>
      </c>
      <c r="DN186" s="46">
        <v>0</v>
      </c>
      <c r="DO186" s="46">
        <v>0</v>
      </c>
      <c r="DP186" s="46">
        <v>0</v>
      </c>
      <c r="DQ186" s="46">
        <v>0</v>
      </c>
      <c r="DR186" s="98">
        <v>0</v>
      </c>
      <c r="DS186" s="98"/>
      <c r="DU186" s="46">
        <v>0</v>
      </c>
      <c r="DW186" s="46">
        <v>0</v>
      </c>
      <c r="DX186" s="46">
        <v>0</v>
      </c>
      <c r="DY186" s="46">
        <v>0</v>
      </c>
      <c r="DZ186" s="46">
        <v>0</v>
      </c>
      <c r="EA186" s="46">
        <v>0</v>
      </c>
      <c r="EB186" s="46">
        <v>0</v>
      </c>
      <c r="EC186" s="46">
        <v>0</v>
      </c>
      <c r="ED186" s="46">
        <v>0</v>
      </c>
      <c r="EG186" s="46">
        <v>0</v>
      </c>
      <c r="EI186" s="46">
        <v>0</v>
      </c>
      <c r="EJ186" s="46">
        <v>0</v>
      </c>
      <c r="EK186" s="46">
        <v>0</v>
      </c>
      <c r="EL186" s="46">
        <v>0</v>
      </c>
      <c r="EM186" s="46">
        <v>0</v>
      </c>
      <c r="EN186" s="46">
        <v>0</v>
      </c>
      <c r="EO186" s="46">
        <v>0</v>
      </c>
      <c r="EP186" s="46">
        <v>0</v>
      </c>
      <c r="ES186" s="46">
        <v>0</v>
      </c>
      <c r="EU186" s="46">
        <v>0</v>
      </c>
      <c r="EV186" s="46">
        <v>0</v>
      </c>
      <c r="EW186" s="46">
        <v>0</v>
      </c>
      <c r="EX186" s="46">
        <v>0</v>
      </c>
      <c r="EY186" s="46">
        <v>0</v>
      </c>
      <c r="EZ186" s="46">
        <v>0</v>
      </c>
      <c r="FE186" s="46">
        <v>0</v>
      </c>
      <c r="FG186" s="46">
        <v>0</v>
      </c>
      <c r="FH186" s="46">
        <v>0</v>
      </c>
      <c r="FI186" s="98">
        <v>0</v>
      </c>
      <c r="FJ186" s="98">
        <v>0</v>
      </c>
      <c r="FK186" s="46">
        <v>0</v>
      </c>
      <c r="FL186" s="46">
        <v>0</v>
      </c>
      <c r="FQ186" s="46">
        <v>0</v>
      </c>
      <c r="FS186" s="46">
        <v>0</v>
      </c>
      <c r="FT186" s="46">
        <v>0</v>
      </c>
      <c r="FU186" s="46">
        <v>0</v>
      </c>
      <c r="FV186" s="46">
        <v>0</v>
      </c>
      <c r="FW186" s="46">
        <v>0</v>
      </c>
      <c r="FX186" s="46">
        <v>0</v>
      </c>
      <c r="GC186" s="46">
        <v>0</v>
      </c>
      <c r="GE186" s="46">
        <v>0</v>
      </c>
      <c r="GF186" s="46">
        <v>0</v>
      </c>
      <c r="GG186" s="46">
        <v>0</v>
      </c>
      <c r="GH186" s="46">
        <v>0</v>
      </c>
      <c r="GI186" s="46">
        <v>0</v>
      </c>
      <c r="GJ186" s="46">
        <v>0</v>
      </c>
      <c r="GO186" s="46">
        <v>0</v>
      </c>
      <c r="GP186" s="46">
        <v>0</v>
      </c>
      <c r="GQ186" s="46">
        <v>0</v>
      </c>
      <c r="GR186" s="46">
        <v>0</v>
      </c>
      <c r="GS186" s="46">
        <v>0</v>
      </c>
      <c r="GT186" s="46">
        <v>0</v>
      </c>
      <c r="GU186" s="46">
        <v>0</v>
      </c>
      <c r="GV186" s="46">
        <v>0</v>
      </c>
      <c r="GW186" s="46">
        <v>0</v>
      </c>
      <c r="GX186" s="46">
        <v>0</v>
      </c>
      <c r="GY186" s="46">
        <v>0</v>
      </c>
      <c r="HA186" s="46">
        <v>0</v>
      </c>
      <c r="HB186" s="46">
        <v>0</v>
      </c>
      <c r="HC186" s="46">
        <v>0</v>
      </c>
      <c r="HD186" s="46">
        <v>0</v>
      </c>
      <c r="HE186" s="46">
        <v>0</v>
      </c>
      <c r="HI186" s="46">
        <v>0</v>
      </c>
      <c r="HJ186" s="46">
        <v>0</v>
      </c>
      <c r="HK186" s="46">
        <v>0</v>
      </c>
      <c r="HL186" s="46">
        <v>0</v>
      </c>
      <c r="HM186" s="46">
        <v>0</v>
      </c>
      <c r="HN186" s="46">
        <v>0</v>
      </c>
      <c r="HO186" s="46">
        <v>0</v>
      </c>
      <c r="HP186" s="46">
        <v>0</v>
      </c>
      <c r="HQ186" s="46">
        <v>0</v>
      </c>
      <c r="HR186" s="46">
        <v>0</v>
      </c>
      <c r="HS186" s="46">
        <v>0</v>
      </c>
      <c r="HT186" s="46">
        <v>0</v>
      </c>
      <c r="HU186" s="46">
        <v>0</v>
      </c>
      <c r="HY186" s="46">
        <v>0</v>
      </c>
      <c r="HZ186" s="46">
        <v>0</v>
      </c>
      <c r="IA186" s="46">
        <v>0</v>
      </c>
      <c r="IB186" s="46">
        <v>0</v>
      </c>
      <c r="IC186" s="46">
        <v>0</v>
      </c>
      <c r="ID186" s="46">
        <v>0</v>
      </c>
      <c r="IE186" s="46">
        <v>0</v>
      </c>
      <c r="IF186" s="46">
        <v>0</v>
      </c>
      <c r="IG186" s="46">
        <v>0</v>
      </c>
      <c r="IH186" s="46">
        <v>0</v>
      </c>
      <c r="II186" s="46">
        <v>0</v>
      </c>
      <c r="IJ186" s="46">
        <v>0</v>
      </c>
      <c r="IK186" s="46">
        <v>0</v>
      </c>
      <c r="IO186" s="46">
        <v>0</v>
      </c>
      <c r="IP186" s="46">
        <v>0</v>
      </c>
      <c r="IQ186" s="46">
        <v>0</v>
      </c>
      <c r="IR186" s="46">
        <v>0</v>
      </c>
      <c r="IS186" s="46">
        <v>0</v>
      </c>
      <c r="IT186" s="46">
        <v>0</v>
      </c>
      <c r="IU186" s="46">
        <v>0</v>
      </c>
      <c r="IV186" s="46">
        <v>0</v>
      </c>
      <c r="IW186" s="46">
        <v>0</v>
      </c>
      <c r="IY186" s="46">
        <v>0</v>
      </c>
      <c r="IZ186" s="46">
        <v>0</v>
      </c>
      <c r="JA186" s="46">
        <v>0</v>
      </c>
      <c r="JD186" s="46">
        <v>0</v>
      </c>
      <c r="JE186" s="46">
        <v>0</v>
      </c>
      <c r="JF186" s="46">
        <v>0</v>
      </c>
      <c r="JG186" s="46">
        <v>0</v>
      </c>
      <c r="JH186" s="46">
        <v>0</v>
      </c>
      <c r="JI186" s="46" t="s">
        <v>1086</v>
      </c>
      <c r="JK186" s="46">
        <v>0</v>
      </c>
      <c r="JL186" s="46">
        <v>0</v>
      </c>
      <c r="JN186" s="46">
        <v>0</v>
      </c>
      <c r="JO186" s="46">
        <v>0</v>
      </c>
      <c r="JP186" s="46">
        <v>0</v>
      </c>
      <c r="JS186" s="46">
        <v>0</v>
      </c>
      <c r="JT186" s="46">
        <v>0</v>
      </c>
      <c r="JV186" s="46">
        <v>0</v>
      </c>
      <c r="JW186" s="46">
        <v>0</v>
      </c>
      <c r="KA186" s="46">
        <v>0</v>
      </c>
      <c r="KC186" s="46">
        <v>0</v>
      </c>
      <c r="KD186" s="46">
        <v>0</v>
      </c>
      <c r="KE186" s="46">
        <v>0</v>
      </c>
      <c r="KH186" s="46">
        <v>0</v>
      </c>
      <c r="KI186" s="46">
        <v>0</v>
      </c>
      <c r="KK186" s="46">
        <v>0</v>
      </c>
      <c r="KL186" s="46">
        <v>0</v>
      </c>
      <c r="KP186" s="46">
        <v>0</v>
      </c>
      <c r="KR186" s="46">
        <v>0</v>
      </c>
      <c r="KS186" s="46">
        <v>0</v>
      </c>
      <c r="KT186" s="46">
        <v>0</v>
      </c>
      <c r="KW186" s="46">
        <v>0</v>
      </c>
      <c r="KX186" s="46">
        <v>0</v>
      </c>
      <c r="KY186" s="46">
        <v>0</v>
      </c>
      <c r="KZ186" s="46">
        <v>0</v>
      </c>
      <c r="LA186" s="46">
        <v>0</v>
      </c>
      <c r="LE186" s="46">
        <v>0</v>
      </c>
      <c r="LG186" s="46">
        <v>0</v>
      </c>
      <c r="LH186" s="46">
        <v>0</v>
      </c>
      <c r="LI186" s="46">
        <v>0</v>
      </c>
      <c r="LL186" s="46">
        <v>0</v>
      </c>
      <c r="LM186" s="46">
        <v>0</v>
      </c>
      <c r="LN186" s="46">
        <v>0</v>
      </c>
      <c r="LO186" s="46">
        <v>0</v>
      </c>
      <c r="LP186" s="46">
        <v>0</v>
      </c>
      <c r="LQ186" s="46">
        <v>0</v>
      </c>
      <c r="LR186" s="46">
        <v>0</v>
      </c>
      <c r="LS186" s="46">
        <v>0</v>
      </c>
      <c r="LT186" s="46">
        <v>0</v>
      </c>
      <c r="LV186" s="46" t="s">
        <v>374</v>
      </c>
    </row>
    <row r="187" spans="1:334">
      <c r="A187" s="74">
        <v>310002653</v>
      </c>
      <c r="B187" s="74" t="s">
        <v>442</v>
      </c>
      <c r="C187" s="46" t="s">
        <v>443</v>
      </c>
      <c r="D187" s="98">
        <v>0</v>
      </c>
      <c r="E187" s="98">
        <v>0</v>
      </c>
      <c r="F187" s="98"/>
      <c r="G187" s="98">
        <v>0</v>
      </c>
      <c r="H187" s="98">
        <v>0</v>
      </c>
      <c r="I187" s="98">
        <v>0</v>
      </c>
      <c r="J187" s="98">
        <v>0</v>
      </c>
      <c r="K187" s="98">
        <v>0</v>
      </c>
      <c r="L187" s="98">
        <v>0</v>
      </c>
      <c r="M187" s="98">
        <v>0</v>
      </c>
      <c r="N187" s="98">
        <v>0</v>
      </c>
      <c r="O187" s="98"/>
      <c r="P187" s="98"/>
      <c r="Q187" s="98">
        <v>32250</v>
      </c>
      <c r="R187" s="98"/>
      <c r="S187" s="98">
        <v>32250</v>
      </c>
      <c r="T187" s="98">
        <v>0</v>
      </c>
      <c r="U187" s="98">
        <v>0</v>
      </c>
      <c r="V187" s="98">
        <v>0</v>
      </c>
      <c r="W187" s="98">
        <v>32250</v>
      </c>
      <c r="X187" s="98">
        <v>0</v>
      </c>
      <c r="Y187" s="98">
        <v>0</v>
      </c>
      <c r="Z187" s="98">
        <v>0</v>
      </c>
      <c r="AA187" s="98"/>
      <c r="AB187" s="98"/>
      <c r="AC187" s="98">
        <v>0</v>
      </c>
      <c r="AD187" s="98"/>
      <c r="AE187" s="98">
        <v>0</v>
      </c>
      <c r="AF187" s="98">
        <v>0</v>
      </c>
      <c r="AG187" s="98">
        <v>0</v>
      </c>
      <c r="AH187" s="98">
        <v>0</v>
      </c>
      <c r="AI187" s="98">
        <v>0</v>
      </c>
      <c r="AJ187" s="98">
        <v>0</v>
      </c>
      <c r="AK187" s="98">
        <v>0</v>
      </c>
      <c r="AL187" s="98">
        <v>0</v>
      </c>
      <c r="AM187" s="98"/>
      <c r="AN187" s="98"/>
      <c r="AO187" s="98">
        <v>0</v>
      </c>
      <c r="AP187" s="98"/>
      <c r="AQ187" s="98">
        <v>0</v>
      </c>
      <c r="AR187" s="98">
        <v>0</v>
      </c>
      <c r="AS187" s="98">
        <v>0</v>
      </c>
      <c r="AT187" s="98">
        <v>0</v>
      </c>
      <c r="AU187" s="98">
        <v>0</v>
      </c>
      <c r="AV187" s="98">
        <v>0</v>
      </c>
      <c r="AW187" s="98">
        <v>0</v>
      </c>
      <c r="AX187" s="98">
        <v>0</v>
      </c>
      <c r="AY187" s="98"/>
      <c r="AZ187" s="98"/>
      <c r="BA187" s="98">
        <v>0</v>
      </c>
      <c r="BB187" s="98"/>
      <c r="BC187" s="98">
        <v>0</v>
      </c>
      <c r="BD187" s="98">
        <v>0</v>
      </c>
      <c r="BE187" s="98">
        <v>0</v>
      </c>
      <c r="BF187" s="98">
        <v>0</v>
      </c>
      <c r="BG187" s="98">
        <v>0</v>
      </c>
      <c r="BH187" s="98">
        <v>0</v>
      </c>
      <c r="BI187" s="98">
        <v>0</v>
      </c>
      <c r="BJ187" s="98">
        <v>0</v>
      </c>
      <c r="BK187" s="98"/>
      <c r="BL187" s="98"/>
      <c r="BM187" s="46">
        <v>0</v>
      </c>
      <c r="BO187" s="98">
        <v>32250</v>
      </c>
      <c r="BP187" s="98">
        <v>0</v>
      </c>
      <c r="BQ187" s="98">
        <v>0</v>
      </c>
      <c r="BR187" s="46">
        <v>0</v>
      </c>
      <c r="BS187" s="46">
        <v>32250</v>
      </c>
      <c r="BT187" s="46">
        <v>0</v>
      </c>
      <c r="BU187" s="46">
        <v>0</v>
      </c>
      <c r="BV187" s="46">
        <v>0</v>
      </c>
      <c r="BY187" s="46">
        <v>32250</v>
      </c>
      <c r="CA187" s="98">
        <v>0</v>
      </c>
      <c r="CB187" s="98">
        <v>0</v>
      </c>
      <c r="CC187" s="98">
        <v>0</v>
      </c>
      <c r="CD187" s="46">
        <v>0</v>
      </c>
      <c r="CE187" s="46">
        <v>0</v>
      </c>
      <c r="CF187" s="46">
        <v>0</v>
      </c>
      <c r="CG187" s="46">
        <v>0</v>
      </c>
      <c r="CH187" s="46">
        <v>0</v>
      </c>
      <c r="CK187" s="46">
        <v>0</v>
      </c>
      <c r="CM187" s="98">
        <v>0</v>
      </c>
      <c r="CN187" s="98">
        <v>0</v>
      </c>
      <c r="CO187" s="98">
        <v>0</v>
      </c>
      <c r="CP187" s="46">
        <v>0</v>
      </c>
      <c r="CQ187" s="46">
        <v>0</v>
      </c>
      <c r="CR187" s="46">
        <v>0</v>
      </c>
      <c r="CS187" s="46">
        <v>0</v>
      </c>
      <c r="CT187" s="46">
        <v>0</v>
      </c>
      <c r="CW187" s="46">
        <v>0</v>
      </c>
      <c r="CY187" s="98">
        <v>0</v>
      </c>
      <c r="CZ187" s="98">
        <v>0</v>
      </c>
      <c r="DA187" s="98">
        <v>0</v>
      </c>
      <c r="DB187" s="46">
        <v>0</v>
      </c>
      <c r="DC187" s="46">
        <v>0</v>
      </c>
      <c r="DD187" s="46">
        <v>0</v>
      </c>
      <c r="DE187" s="46">
        <v>0</v>
      </c>
      <c r="DF187" s="46">
        <v>0</v>
      </c>
      <c r="DI187" s="98">
        <v>0</v>
      </c>
      <c r="DJ187" s="98"/>
      <c r="DK187" s="98">
        <v>0</v>
      </c>
      <c r="DL187" s="46">
        <v>0</v>
      </c>
      <c r="DM187" s="46">
        <v>0</v>
      </c>
      <c r="DN187" s="46">
        <v>0</v>
      </c>
      <c r="DO187" s="46">
        <v>0</v>
      </c>
      <c r="DP187" s="46">
        <v>0</v>
      </c>
      <c r="DQ187" s="46">
        <v>0</v>
      </c>
      <c r="DR187" s="98">
        <v>0</v>
      </c>
      <c r="DS187" s="98"/>
      <c r="DU187" s="46">
        <v>0</v>
      </c>
      <c r="DW187" s="46">
        <v>0</v>
      </c>
      <c r="DX187" s="46">
        <v>0</v>
      </c>
      <c r="DY187" s="46">
        <v>0</v>
      </c>
      <c r="DZ187" s="46">
        <v>0</v>
      </c>
      <c r="EA187" s="46">
        <v>0</v>
      </c>
      <c r="EB187" s="46">
        <v>0</v>
      </c>
      <c r="EC187" s="46">
        <v>0</v>
      </c>
      <c r="ED187" s="46">
        <v>0</v>
      </c>
      <c r="EG187" s="46">
        <v>0</v>
      </c>
      <c r="EI187" s="46">
        <v>0</v>
      </c>
      <c r="EJ187" s="46">
        <v>0</v>
      </c>
      <c r="EK187" s="46">
        <v>0</v>
      </c>
      <c r="EL187" s="46">
        <v>0</v>
      </c>
      <c r="EM187" s="46">
        <v>0</v>
      </c>
      <c r="EN187" s="46">
        <v>0</v>
      </c>
      <c r="EO187" s="46">
        <v>0</v>
      </c>
      <c r="EP187" s="46">
        <v>0</v>
      </c>
      <c r="ES187" s="46">
        <v>0</v>
      </c>
      <c r="EU187" s="46">
        <v>8062.5</v>
      </c>
      <c r="EV187" s="46">
        <v>0</v>
      </c>
      <c r="EW187" s="46">
        <v>0</v>
      </c>
      <c r="EX187" s="46">
        <v>0</v>
      </c>
      <c r="EY187" s="46">
        <v>8062.5</v>
      </c>
      <c r="EZ187" s="46">
        <v>0</v>
      </c>
      <c r="FE187" s="46">
        <v>0</v>
      </c>
      <c r="FG187" s="46">
        <v>8062.5</v>
      </c>
      <c r="FH187" s="46">
        <v>0</v>
      </c>
      <c r="FI187" s="98">
        <v>0</v>
      </c>
      <c r="FJ187" s="98">
        <v>0</v>
      </c>
      <c r="FK187" s="46">
        <v>8062.5</v>
      </c>
      <c r="FL187" s="46">
        <v>0</v>
      </c>
      <c r="FQ187" s="46">
        <v>0</v>
      </c>
      <c r="FS187" s="46">
        <v>8062.5</v>
      </c>
      <c r="FT187" s="46">
        <v>0</v>
      </c>
      <c r="FU187" s="46">
        <v>0</v>
      </c>
      <c r="FV187" s="46">
        <v>0</v>
      </c>
      <c r="FW187" s="46">
        <v>8062.5</v>
      </c>
      <c r="FX187" s="46">
        <v>0</v>
      </c>
      <c r="GC187" s="46">
        <v>0</v>
      </c>
      <c r="GE187" s="46">
        <v>8062.5</v>
      </c>
      <c r="GF187" s="46">
        <v>0</v>
      </c>
      <c r="GG187" s="46">
        <v>0</v>
      </c>
      <c r="GH187" s="46">
        <v>0</v>
      </c>
      <c r="GI187" s="46">
        <v>8062.5</v>
      </c>
      <c r="GJ187" s="46">
        <v>0</v>
      </c>
      <c r="GO187" s="46">
        <v>0</v>
      </c>
      <c r="GP187" s="46">
        <v>0</v>
      </c>
      <c r="GQ187" s="46">
        <v>0</v>
      </c>
      <c r="GR187" s="46">
        <v>0</v>
      </c>
      <c r="GS187" s="46">
        <v>32250</v>
      </c>
      <c r="GT187" s="46">
        <v>0</v>
      </c>
      <c r="GU187" s="46">
        <v>0</v>
      </c>
      <c r="GV187" s="46">
        <v>0</v>
      </c>
      <c r="GW187" s="46">
        <v>32250</v>
      </c>
      <c r="GX187" s="46">
        <v>0</v>
      </c>
      <c r="GY187" s="46">
        <v>0</v>
      </c>
      <c r="HA187" s="46">
        <v>0</v>
      </c>
      <c r="HB187" s="46">
        <v>32250</v>
      </c>
      <c r="HC187" s="46">
        <v>32250</v>
      </c>
      <c r="HD187" s="46">
        <v>0</v>
      </c>
      <c r="HE187" s="46">
        <v>0</v>
      </c>
      <c r="HF187" s="46">
        <v>45394</v>
      </c>
      <c r="HG187" s="46">
        <v>45426</v>
      </c>
      <c r="HI187" s="46">
        <v>0</v>
      </c>
      <c r="HJ187" s="46">
        <v>0</v>
      </c>
      <c r="HK187" s="46">
        <v>0</v>
      </c>
      <c r="HL187" s="46">
        <v>0</v>
      </c>
      <c r="HM187" s="46">
        <v>32250</v>
      </c>
      <c r="HN187" s="46">
        <v>0</v>
      </c>
      <c r="HO187" s="46">
        <v>0</v>
      </c>
      <c r="HP187" s="46">
        <v>0</v>
      </c>
      <c r="HQ187" s="46">
        <v>32250</v>
      </c>
      <c r="HR187" s="46">
        <v>32250</v>
      </c>
      <c r="HS187" s="46">
        <v>32250</v>
      </c>
      <c r="HT187" s="46">
        <v>0</v>
      </c>
      <c r="HU187" s="46">
        <v>0</v>
      </c>
      <c r="HY187" s="46">
        <v>0</v>
      </c>
      <c r="HZ187" s="46">
        <v>0</v>
      </c>
      <c r="IA187" s="46">
        <v>0</v>
      </c>
      <c r="IB187" s="46">
        <v>0</v>
      </c>
      <c r="IC187" s="46">
        <v>0</v>
      </c>
      <c r="ID187" s="46">
        <v>0</v>
      </c>
      <c r="IE187" s="46">
        <v>0</v>
      </c>
      <c r="IF187" s="46">
        <v>0</v>
      </c>
      <c r="IG187" s="46">
        <v>0</v>
      </c>
      <c r="IH187" s="46">
        <v>0</v>
      </c>
      <c r="II187" s="46">
        <v>0</v>
      </c>
      <c r="IJ187" s="46">
        <v>0</v>
      </c>
      <c r="IK187" s="46">
        <v>0</v>
      </c>
      <c r="IO187" s="46">
        <v>0</v>
      </c>
      <c r="IP187" s="46">
        <v>0</v>
      </c>
      <c r="IQ187" s="46">
        <v>0</v>
      </c>
      <c r="IR187" s="46">
        <v>0</v>
      </c>
      <c r="IS187" s="46">
        <v>32250</v>
      </c>
      <c r="IT187" s="46">
        <v>0</v>
      </c>
      <c r="IU187" s="46">
        <v>0</v>
      </c>
      <c r="IV187" s="46">
        <v>0</v>
      </c>
      <c r="IW187" s="46">
        <v>32250</v>
      </c>
      <c r="IY187" s="46">
        <v>0</v>
      </c>
      <c r="IZ187" s="46">
        <v>-32250</v>
      </c>
      <c r="JA187" s="46">
        <v>-30</v>
      </c>
      <c r="JD187" s="46">
        <v>0</v>
      </c>
      <c r="JE187" s="46">
        <v>0</v>
      </c>
      <c r="JF187" s="46">
        <v>0</v>
      </c>
      <c r="JG187" s="46">
        <v>0</v>
      </c>
      <c r="JH187" s="46">
        <v>0</v>
      </c>
      <c r="JI187" s="46" t="s">
        <v>1086</v>
      </c>
      <c r="JK187" s="46">
        <v>0</v>
      </c>
      <c r="JL187" s="46">
        <v>0</v>
      </c>
      <c r="JN187" s="46">
        <v>-32250</v>
      </c>
      <c r="JO187" s="46">
        <v>-32250</v>
      </c>
      <c r="JP187" s="46">
        <v>0</v>
      </c>
      <c r="JS187" s="46">
        <v>0</v>
      </c>
      <c r="JT187" s="46">
        <v>0</v>
      </c>
      <c r="JU187" s="46">
        <v>0</v>
      </c>
      <c r="JV187" s="46">
        <v>0</v>
      </c>
      <c r="JW187" s="46">
        <v>32250</v>
      </c>
      <c r="KA187" s="46">
        <v>32250</v>
      </c>
      <c r="KC187" s="46">
        <v>-32250</v>
      </c>
      <c r="KD187" s="46">
        <v>-64500</v>
      </c>
      <c r="KE187" s="46">
        <v>-60</v>
      </c>
      <c r="KH187" s="46">
        <v>0</v>
      </c>
      <c r="KI187" s="46">
        <v>0</v>
      </c>
      <c r="KJ187" s="46">
        <v>0</v>
      </c>
      <c r="KK187" s="46">
        <v>0</v>
      </c>
      <c r="KL187" s="46">
        <v>0</v>
      </c>
      <c r="KP187" s="46">
        <v>0</v>
      </c>
      <c r="KR187" s="46">
        <v>-64500</v>
      </c>
      <c r="KS187" s="46">
        <v>-64500</v>
      </c>
      <c r="KT187" s="46">
        <v>0</v>
      </c>
      <c r="KW187" s="46">
        <v>0</v>
      </c>
      <c r="KX187" s="46">
        <v>0</v>
      </c>
      <c r="KY187" s="46">
        <v>0</v>
      </c>
      <c r="KZ187" s="46">
        <v>0</v>
      </c>
      <c r="LA187" s="46">
        <v>0</v>
      </c>
      <c r="LE187" s="46">
        <v>0</v>
      </c>
      <c r="LG187" s="46">
        <v>-64500</v>
      </c>
      <c r="LH187" s="46">
        <v>-64500</v>
      </c>
      <c r="LI187" s="46">
        <v>0</v>
      </c>
      <c r="LL187" s="46">
        <v>32250</v>
      </c>
      <c r="LM187" s="46">
        <v>32250</v>
      </c>
      <c r="LN187" s="46">
        <v>0</v>
      </c>
      <c r="LO187" s="46">
        <v>32250</v>
      </c>
      <c r="LP187" s="46">
        <v>0</v>
      </c>
      <c r="LQ187" s="46">
        <v>32250</v>
      </c>
      <c r="LR187" s="46">
        <v>0</v>
      </c>
      <c r="LS187" s="46">
        <v>0</v>
      </c>
      <c r="LT187" s="46">
        <v>129000</v>
      </c>
      <c r="LV187" s="46" t="s">
        <v>374</v>
      </c>
    </row>
    <row r="188" spans="1:334">
      <c r="C188" s="46" t="s">
        <v>91</v>
      </c>
      <c r="D188" s="98">
        <v>0</v>
      </c>
      <c r="E188" s="98">
        <v>0</v>
      </c>
      <c r="F188" s="98">
        <v>0</v>
      </c>
      <c r="G188" s="98">
        <v>0</v>
      </c>
      <c r="H188" s="98">
        <v>0</v>
      </c>
      <c r="I188" s="98">
        <v>0</v>
      </c>
      <c r="J188" s="98">
        <v>0</v>
      </c>
      <c r="K188" s="98">
        <v>0</v>
      </c>
      <c r="L188" s="98">
        <v>0</v>
      </c>
      <c r="M188" s="98">
        <v>0</v>
      </c>
      <c r="N188" s="98">
        <v>0</v>
      </c>
      <c r="O188" s="98">
        <v>0</v>
      </c>
      <c r="P188" s="98">
        <v>0</v>
      </c>
      <c r="Q188" s="98">
        <v>32250</v>
      </c>
      <c r="R188" s="98">
        <v>0</v>
      </c>
      <c r="S188" s="98">
        <v>32250</v>
      </c>
      <c r="T188" s="98">
        <v>0</v>
      </c>
      <c r="U188" s="98">
        <v>0</v>
      </c>
      <c r="V188" s="98">
        <v>0</v>
      </c>
      <c r="W188" s="98">
        <v>32250</v>
      </c>
      <c r="X188" s="98">
        <v>0</v>
      </c>
      <c r="Y188" s="98">
        <v>0</v>
      </c>
      <c r="Z188" s="98">
        <v>0</v>
      </c>
      <c r="AA188" s="98">
        <v>0</v>
      </c>
      <c r="AB188" s="98">
        <v>0</v>
      </c>
      <c r="AC188" s="98">
        <v>0</v>
      </c>
      <c r="AD188" s="98">
        <v>0</v>
      </c>
      <c r="AE188" s="98">
        <v>0</v>
      </c>
      <c r="AF188" s="98">
        <v>0</v>
      </c>
      <c r="AG188" s="98">
        <v>0</v>
      </c>
      <c r="AH188" s="98">
        <v>0</v>
      </c>
      <c r="AI188" s="98">
        <v>0</v>
      </c>
      <c r="AJ188" s="98">
        <v>0</v>
      </c>
      <c r="AK188" s="98">
        <v>0</v>
      </c>
      <c r="AL188" s="98">
        <v>0</v>
      </c>
      <c r="AM188" s="98">
        <v>0</v>
      </c>
      <c r="AN188" s="98">
        <v>0</v>
      </c>
      <c r="AO188" s="98">
        <v>0</v>
      </c>
      <c r="AP188" s="98">
        <v>0</v>
      </c>
      <c r="AQ188" s="98">
        <v>0</v>
      </c>
      <c r="AR188" s="98">
        <v>0</v>
      </c>
      <c r="AS188" s="98">
        <v>0</v>
      </c>
      <c r="AT188" s="98">
        <v>0</v>
      </c>
      <c r="AU188" s="98">
        <v>0</v>
      </c>
      <c r="AV188" s="98">
        <v>0</v>
      </c>
      <c r="AW188" s="98">
        <v>0</v>
      </c>
      <c r="AX188" s="98">
        <v>0</v>
      </c>
      <c r="AY188" s="98">
        <v>0</v>
      </c>
      <c r="AZ188" s="98">
        <v>0</v>
      </c>
      <c r="BA188" s="98">
        <v>0</v>
      </c>
      <c r="BB188" s="98">
        <v>0</v>
      </c>
      <c r="BC188" s="98">
        <v>0</v>
      </c>
      <c r="BD188" s="98">
        <v>0</v>
      </c>
      <c r="BE188" s="98">
        <v>0</v>
      </c>
      <c r="BF188" s="98">
        <v>0</v>
      </c>
      <c r="BG188" s="98">
        <v>0</v>
      </c>
      <c r="BH188" s="98">
        <v>0</v>
      </c>
      <c r="BI188" s="98">
        <v>0</v>
      </c>
      <c r="BJ188" s="98">
        <v>0</v>
      </c>
      <c r="BK188" s="98">
        <v>0</v>
      </c>
      <c r="BL188" s="98">
        <v>0</v>
      </c>
      <c r="BM188" s="46">
        <v>0</v>
      </c>
      <c r="BN188" s="46">
        <v>0</v>
      </c>
      <c r="BO188" s="98">
        <v>32250</v>
      </c>
      <c r="BP188" s="98">
        <v>0</v>
      </c>
      <c r="BQ188" s="98">
        <v>0</v>
      </c>
      <c r="BR188" s="46">
        <v>0</v>
      </c>
      <c r="BS188" s="46">
        <v>32250</v>
      </c>
      <c r="BT188" s="46">
        <v>0</v>
      </c>
      <c r="BU188" s="46">
        <v>0</v>
      </c>
      <c r="BV188" s="46">
        <v>0</v>
      </c>
      <c r="BW188" s="46">
        <v>0</v>
      </c>
      <c r="BX188" s="46">
        <v>0</v>
      </c>
      <c r="BY188" s="46">
        <v>0</v>
      </c>
      <c r="BZ188" s="46">
        <v>0</v>
      </c>
      <c r="CA188" s="98">
        <v>0</v>
      </c>
      <c r="CB188" s="98">
        <v>0</v>
      </c>
      <c r="CC188" s="98">
        <v>0</v>
      </c>
      <c r="CD188" s="46">
        <v>0</v>
      </c>
      <c r="CE188" s="46">
        <v>0</v>
      </c>
      <c r="CF188" s="46">
        <v>0</v>
      </c>
      <c r="CG188" s="46">
        <v>0</v>
      </c>
      <c r="CH188" s="46">
        <v>0</v>
      </c>
      <c r="CI188" s="46">
        <v>0</v>
      </c>
      <c r="CJ188" s="46">
        <v>0</v>
      </c>
      <c r="CK188" s="46">
        <v>0</v>
      </c>
      <c r="CL188" s="46">
        <v>0</v>
      </c>
      <c r="CM188" s="98">
        <v>0</v>
      </c>
      <c r="CN188" s="98">
        <v>0</v>
      </c>
      <c r="CO188" s="98">
        <v>0</v>
      </c>
      <c r="CP188" s="46">
        <v>0</v>
      </c>
      <c r="CQ188" s="46">
        <v>0</v>
      </c>
      <c r="CR188" s="46">
        <v>0</v>
      </c>
      <c r="CS188" s="46">
        <v>0</v>
      </c>
      <c r="CT188" s="46">
        <v>0</v>
      </c>
      <c r="CU188" s="46">
        <v>0</v>
      </c>
      <c r="CV188" s="46">
        <v>0</v>
      </c>
      <c r="CW188" s="46">
        <v>0</v>
      </c>
      <c r="CX188" s="46">
        <v>0</v>
      </c>
      <c r="CY188" s="98">
        <v>0</v>
      </c>
      <c r="CZ188" s="98">
        <v>0</v>
      </c>
      <c r="DA188" s="98">
        <v>0</v>
      </c>
      <c r="DB188" s="46">
        <v>0</v>
      </c>
      <c r="DC188" s="46">
        <v>0</v>
      </c>
      <c r="DD188" s="46">
        <v>0</v>
      </c>
      <c r="DE188" s="46">
        <v>0</v>
      </c>
      <c r="DF188" s="46">
        <v>0</v>
      </c>
      <c r="DG188" s="46">
        <v>0</v>
      </c>
      <c r="DH188" s="46">
        <v>0</v>
      </c>
      <c r="DI188" s="98">
        <v>0</v>
      </c>
      <c r="DJ188" s="98">
        <v>0</v>
      </c>
      <c r="DK188" s="98">
        <v>0</v>
      </c>
      <c r="DL188" s="46">
        <v>0</v>
      </c>
      <c r="DM188" s="46">
        <v>0</v>
      </c>
      <c r="DN188" s="46">
        <v>0</v>
      </c>
      <c r="DO188" s="46">
        <v>0</v>
      </c>
      <c r="DP188" s="46">
        <v>0</v>
      </c>
      <c r="DQ188" s="46">
        <v>0</v>
      </c>
      <c r="DR188" s="98">
        <v>0</v>
      </c>
      <c r="DS188" s="98">
        <v>0</v>
      </c>
      <c r="DT188" s="46">
        <v>0</v>
      </c>
      <c r="DU188" s="46">
        <v>0</v>
      </c>
      <c r="DV188" s="46">
        <v>0</v>
      </c>
      <c r="DW188" s="46">
        <v>0</v>
      </c>
      <c r="DX188" s="46">
        <v>0</v>
      </c>
      <c r="DY188" s="46">
        <v>0</v>
      </c>
      <c r="DZ188" s="46">
        <v>0</v>
      </c>
      <c r="EA188" s="46">
        <v>0</v>
      </c>
      <c r="EB188" s="46">
        <v>0</v>
      </c>
      <c r="EC188" s="46">
        <v>0</v>
      </c>
      <c r="ED188" s="46">
        <v>0</v>
      </c>
      <c r="EE188" s="46">
        <v>0</v>
      </c>
      <c r="EF188" s="46">
        <v>0</v>
      </c>
      <c r="EG188" s="46">
        <v>0</v>
      </c>
      <c r="EH188" s="46">
        <v>0</v>
      </c>
      <c r="EI188" s="46">
        <v>0</v>
      </c>
      <c r="EJ188" s="46">
        <v>0</v>
      </c>
      <c r="EK188" s="46">
        <v>0</v>
      </c>
      <c r="EL188" s="46">
        <v>0</v>
      </c>
      <c r="EM188" s="46">
        <v>0</v>
      </c>
      <c r="EN188" s="46">
        <v>0</v>
      </c>
      <c r="EO188" s="46">
        <v>0</v>
      </c>
      <c r="EP188" s="46">
        <v>0</v>
      </c>
      <c r="EQ188" s="46">
        <v>0</v>
      </c>
      <c r="ER188" s="46">
        <v>0</v>
      </c>
      <c r="ES188" s="46">
        <v>0</v>
      </c>
      <c r="ET188" s="46">
        <v>0</v>
      </c>
      <c r="EU188" s="46">
        <v>8062.5</v>
      </c>
      <c r="EV188" s="46">
        <v>0</v>
      </c>
      <c r="EW188" s="46">
        <v>0</v>
      </c>
      <c r="EX188" s="46">
        <v>0</v>
      </c>
      <c r="EY188" s="46">
        <v>8062.5</v>
      </c>
      <c r="EZ188" s="46">
        <v>0</v>
      </c>
      <c r="FA188" s="46">
        <v>0</v>
      </c>
      <c r="FB188" s="46">
        <v>0</v>
      </c>
      <c r="FC188" s="46">
        <v>0</v>
      </c>
      <c r="FD188" s="46">
        <v>0</v>
      </c>
      <c r="FE188" s="46">
        <v>0</v>
      </c>
      <c r="FF188" s="46">
        <v>0</v>
      </c>
      <c r="FG188" s="46">
        <v>8062.5</v>
      </c>
      <c r="FH188" s="46">
        <v>0</v>
      </c>
      <c r="FI188" s="98">
        <v>0</v>
      </c>
      <c r="FJ188" s="98">
        <v>0</v>
      </c>
      <c r="FK188" s="46">
        <v>8062.5</v>
      </c>
      <c r="FL188" s="46">
        <v>0</v>
      </c>
      <c r="FM188" s="46">
        <v>0</v>
      </c>
      <c r="FN188" s="46">
        <v>0</v>
      </c>
      <c r="FO188" s="46">
        <v>0</v>
      </c>
      <c r="FP188" s="46">
        <v>0</v>
      </c>
      <c r="FQ188" s="46">
        <v>0</v>
      </c>
      <c r="FR188" s="46">
        <v>0</v>
      </c>
      <c r="FS188" s="46">
        <v>8062.5</v>
      </c>
      <c r="FT188" s="46">
        <v>0</v>
      </c>
      <c r="FU188" s="46">
        <v>0</v>
      </c>
      <c r="FV188" s="46">
        <v>0</v>
      </c>
      <c r="FW188" s="46">
        <v>8062.5</v>
      </c>
      <c r="FX188" s="46">
        <v>0</v>
      </c>
      <c r="FY188" s="46">
        <v>0</v>
      </c>
      <c r="FZ188" s="46">
        <v>0</v>
      </c>
      <c r="GA188" s="46">
        <v>0</v>
      </c>
      <c r="GB188" s="46">
        <v>0</v>
      </c>
      <c r="GC188" s="46">
        <v>0</v>
      </c>
      <c r="GD188" s="46">
        <v>0</v>
      </c>
      <c r="GE188" s="46">
        <v>8062.5</v>
      </c>
      <c r="GF188" s="46">
        <v>0</v>
      </c>
      <c r="GG188" s="46">
        <v>0</v>
      </c>
      <c r="GH188" s="46">
        <v>0</v>
      </c>
      <c r="GI188" s="46">
        <v>8062.5</v>
      </c>
      <c r="GJ188" s="46">
        <v>0</v>
      </c>
      <c r="GK188" s="46">
        <v>0</v>
      </c>
      <c r="GL188" s="46">
        <v>0</v>
      </c>
      <c r="GM188" s="46">
        <v>0</v>
      </c>
      <c r="GO188" s="46">
        <v>0</v>
      </c>
      <c r="GP188" s="46">
        <v>0</v>
      </c>
      <c r="GQ188" s="46">
        <v>0</v>
      </c>
      <c r="GR188" s="46">
        <v>0</v>
      </c>
      <c r="GS188" s="46">
        <v>32250</v>
      </c>
      <c r="GT188" s="46">
        <v>0</v>
      </c>
      <c r="GU188" s="46">
        <v>0</v>
      </c>
      <c r="GV188" s="46">
        <v>0</v>
      </c>
      <c r="GW188" s="46">
        <v>32250</v>
      </c>
      <c r="GX188" s="46">
        <v>0</v>
      </c>
      <c r="GY188" s="46">
        <v>0</v>
      </c>
      <c r="GZ188" s="46">
        <v>0</v>
      </c>
      <c r="HA188" s="46">
        <v>0</v>
      </c>
      <c r="HB188" s="46">
        <v>32250</v>
      </c>
      <c r="HC188" s="46">
        <v>32250</v>
      </c>
      <c r="HD188" s="46">
        <v>0</v>
      </c>
      <c r="HE188" s="46">
        <v>0</v>
      </c>
      <c r="HI188" s="46">
        <v>0</v>
      </c>
      <c r="HJ188" s="46">
        <v>0</v>
      </c>
      <c r="HK188" s="46">
        <v>0</v>
      </c>
      <c r="HL188" s="46">
        <v>0</v>
      </c>
      <c r="HM188" s="46">
        <v>32250</v>
      </c>
      <c r="HN188" s="46">
        <v>0</v>
      </c>
      <c r="HO188" s="46">
        <v>0</v>
      </c>
      <c r="HP188" s="46">
        <v>0</v>
      </c>
      <c r="HQ188" s="46">
        <v>32250</v>
      </c>
      <c r="HR188" s="46">
        <v>32250</v>
      </c>
      <c r="HS188" s="46">
        <v>32250</v>
      </c>
      <c r="HT188" s="46">
        <v>0</v>
      </c>
      <c r="HU188" s="46">
        <v>0</v>
      </c>
      <c r="HY188" s="46">
        <v>0</v>
      </c>
      <c r="HZ188" s="46">
        <v>0</v>
      </c>
      <c r="IA188" s="46">
        <v>0</v>
      </c>
      <c r="IB188" s="46">
        <v>0</v>
      </c>
      <c r="IC188" s="46">
        <v>0</v>
      </c>
      <c r="ID188" s="46">
        <v>0</v>
      </c>
      <c r="IE188" s="46">
        <v>0</v>
      </c>
      <c r="IF188" s="46">
        <v>0</v>
      </c>
      <c r="IG188" s="46">
        <v>0</v>
      </c>
      <c r="IH188" s="46">
        <v>0</v>
      </c>
      <c r="II188" s="46">
        <v>0</v>
      </c>
      <c r="IJ188" s="46">
        <v>0</v>
      </c>
      <c r="IK188" s="46">
        <v>0</v>
      </c>
      <c r="IO188" s="46">
        <v>0</v>
      </c>
      <c r="IP188" s="46">
        <v>0</v>
      </c>
      <c r="IQ188" s="46">
        <v>0</v>
      </c>
      <c r="IR188" s="46">
        <v>0</v>
      </c>
      <c r="IS188" s="46">
        <v>32250</v>
      </c>
      <c r="IT188" s="46">
        <v>0</v>
      </c>
      <c r="IU188" s="46">
        <v>0</v>
      </c>
      <c r="IV188" s="46">
        <v>0</v>
      </c>
      <c r="IW188" s="46">
        <v>32250</v>
      </c>
      <c r="IX188" s="46">
        <v>0</v>
      </c>
      <c r="IY188" s="46">
        <v>0</v>
      </c>
      <c r="IZ188" s="46">
        <v>-32250</v>
      </c>
      <c r="JA188" s="46">
        <v>-30</v>
      </c>
      <c r="JD188" s="46">
        <v>0</v>
      </c>
      <c r="JE188" s="46">
        <v>0</v>
      </c>
      <c r="JF188" s="46">
        <v>0</v>
      </c>
      <c r="JG188" s="46">
        <v>0</v>
      </c>
      <c r="JH188" s="46">
        <v>0</v>
      </c>
      <c r="JI188" s="46">
        <v>0</v>
      </c>
      <c r="JJ188" s="46">
        <v>0</v>
      </c>
      <c r="JK188" s="46">
        <v>0</v>
      </c>
      <c r="JL188" s="46">
        <v>0</v>
      </c>
      <c r="JM188" s="46">
        <v>0</v>
      </c>
      <c r="JN188" s="46">
        <v>-32250</v>
      </c>
      <c r="JO188" s="46">
        <v>-32250</v>
      </c>
      <c r="JP188" s="46">
        <v>0</v>
      </c>
      <c r="JS188" s="46">
        <v>0</v>
      </c>
      <c r="JT188" s="46">
        <v>0</v>
      </c>
      <c r="JU188" s="46">
        <v>0</v>
      </c>
      <c r="JV188" s="46">
        <v>0</v>
      </c>
      <c r="JW188" s="46">
        <v>32250</v>
      </c>
      <c r="JX188" s="46">
        <v>0</v>
      </c>
      <c r="JY188" s="46">
        <v>0</v>
      </c>
      <c r="JZ188" s="46">
        <v>0</v>
      </c>
      <c r="KA188" s="46">
        <v>32250</v>
      </c>
      <c r="KB188" s="46">
        <v>0</v>
      </c>
      <c r="KC188" s="46">
        <v>-32250</v>
      </c>
      <c r="KD188" s="46">
        <v>-64500</v>
      </c>
      <c r="KE188" s="46">
        <v>-60</v>
      </c>
      <c r="KH188" s="46">
        <v>0</v>
      </c>
      <c r="KI188" s="46">
        <v>0</v>
      </c>
      <c r="KJ188" s="46">
        <v>0</v>
      </c>
      <c r="KK188" s="46">
        <v>0</v>
      </c>
      <c r="KL188" s="46">
        <v>0</v>
      </c>
      <c r="KM188" s="46">
        <v>0</v>
      </c>
      <c r="KN188" s="46">
        <v>0</v>
      </c>
      <c r="KO188" s="46">
        <v>0</v>
      </c>
      <c r="KP188" s="46">
        <v>0</v>
      </c>
      <c r="KQ188" s="46">
        <v>0</v>
      </c>
      <c r="KR188" s="46">
        <v>-64500</v>
      </c>
      <c r="KS188" s="46">
        <v>-64500</v>
      </c>
      <c r="KT188" s="46">
        <v>0</v>
      </c>
      <c r="KW188" s="46">
        <v>0</v>
      </c>
      <c r="KX188" s="46">
        <v>0</v>
      </c>
      <c r="KY188" s="46">
        <v>0</v>
      </c>
      <c r="KZ188" s="46">
        <v>0</v>
      </c>
      <c r="LA188" s="46">
        <v>0</v>
      </c>
      <c r="LB188" s="46">
        <v>0</v>
      </c>
      <c r="LC188" s="46">
        <v>0</v>
      </c>
      <c r="LD188" s="46">
        <v>0</v>
      </c>
      <c r="LE188" s="46">
        <v>0</v>
      </c>
      <c r="LF188" s="46">
        <v>0</v>
      </c>
      <c r="LG188" s="46">
        <v>-64500</v>
      </c>
      <c r="LH188" s="46">
        <v>-64500</v>
      </c>
      <c r="LI188" s="46">
        <v>0</v>
      </c>
      <c r="LL188" s="46">
        <v>32250</v>
      </c>
      <c r="LM188" s="46">
        <v>32250</v>
      </c>
      <c r="LN188" s="46">
        <v>0</v>
      </c>
      <c r="LO188" s="46">
        <v>32250</v>
      </c>
      <c r="LP188" s="46">
        <v>0</v>
      </c>
      <c r="LQ188" s="46">
        <v>32250</v>
      </c>
      <c r="LR188" s="46">
        <v>0</v>
      </c>
      <c r="LS188" s="46">
        <v>0</v>
      </c>
      <c r="LT188" s="46">
        <v>129000</v>
      </c>
    </row>
    <row r="189" spans="1:334">
      <c r="A189" s="74" t="s">
        <v>143</v>
      </c>
      <c r="B189" s="74">
        <v>500</v>
      </c>
      <c r="C189" s="46" t="s">
        <v>1242</v>
      </c>
      <c r="D189" s="98">
        <v>558324</v>
      </c>
      <c r="E189" s="98">
        <v>178571.42857142858</v>
      </c>
      <c r="F189" s="98">
        <v>0</v>
      </c>
      <c r="G189" s="98">
        <v>201117.90019833314</v>
      </c>
      <c r="H189" s="98">
        <v>79478.105020878589</v>
      </c>
      <c r="I189" s="98">
        <v>28523.79517745454</v>
      </c>
      <c r="J189" s="98">
        <v>9558</v>
      </c>
      <c r="K189" s="98">
        <v>82339</v>
      </c>
      <c r="L189" s="98">
        <v>1199</v>
      </c>
      <c r="M189" s="98">
        <v>0</v>
      </c>
      <c r="N189" s="98">
        <v>20</v>
      </c>
      <c r="O189" s="98">
        <v>0</v>
      </c>
      <c r="P189" s="98">
        <v>0</v>
      </c>
      <c r="Q189" s="98">
        <v>201892.85714285716</v>
      </c>
      <c r="R189" s="98">
        <v>0</v>
      </c>
      <c r="S189" s="98">
        <v>178918.16260891958</v>
      </c>
      <c r="T189" s="98">
        <v>84556.628310545086</v>
      </c>
      <c r="U189" s="98">
        <v>22804.534298374492</v>
      </c>
      <c r="V189" s="98">
        <v>12258</v>
      </c>
      <c r="W189" s="98">
        <v>58050</v>
      </c>
      <c r="X189" s="98">
        <v>1199</v>
      </c>
      <c r="Y189" s="98">
        <v>0</v>
      </c>
      <c r="Z189" s="98">
        <v>50</v>
      </c>
      <c r="AA189" s="98">
        <v>0</v>
      </c>
      <c r="AB189" s="98">
        <v>0</v>
      </c>
      <c r="AC189" s="98">
        <v>214699.85714285716</v>
      </c>
      <c r="AD189" s="98">
        <v>0</v>
      </c>
      <c r="AE189" s="98">
        <v>271000.80664041179</v>
      </c>
      <c r="AF189" s="98">
        <v>91871.365353761372</v>
      </c>
      <c r="AG189" s="98">
        <v>16342.441286650455</v>
      </c>
      <c r="AH189" s="98">
        <v>8964</v>
      </c>
      <c r="AI189" s="98">
        <v>153823</v>
      </c>
      <c r="AJ189" s="98">
        <v>0</v>
      </c>
      <c r="AK189" s="98">
        <v>0</v>
      </c>
      <c r="AL189" s="98">
        <v>0</v>
      </c>
      <c r="AM189" s="98">
        <v>0</v>
      </c>
      <c r="AN189" s="98">
        <v>0</v>
      </c>
      <c r="AO189" s="98">
        <v>250875.00000000003</v>
      </c>
      <c r="AP189" s="98">
        <v>0</v>
      </c>
      <c r="AQ189" s="98">
        <v>320328.4084234839</v>
      </c>
      <c r="AR189" s="98">
        <v>94504.892281201493</v>
      </c>
      <c r="AS189" s="98">
        <v>9137.5161422824276</v>
      </c>
      <c r="AT189" s="98">
        <v>4428</v>
      </c>
      <c r="AU189" s="98">
        <v>211595</v>
      </c>
      <c r="AV189" s="98">
        <v>663</v>
      </c>
      <c r="AW189" s="98">
        <v>0</v>
      </c>
      <c r="AX189" s="98">
        <v>0</v>
      </c>
      <c r="AY189" s="98">
        <v>0</v>
      </c>
      <c r="AZ189" s="98">
        <v>0</v>
      </c>
      <c r="BA189" s="98">
        <v>0</v>
      </c>
      <c r="BB189" s="98">
        <v>0</v>
      </c>
      <c r="BC189" s="98">
        <v>179931.322720636</v>
      </c>
      <c r="BD189" s="98">
        <v>86940.381145306237</v>
      </c>
      <c r="BE189" s="98">
        <v>24070.941575329791</v>
      </c>
      <c r="BF189" s="98">
        <v>8800</v>
      </c>
      <c r="BG189" s="98">
        <v>60100</v>
      </c>
      <c r="BH189" s="98">
        <v>0</v>
      </c>
      <c r="BI189" s="98">
        <v>0</v>
      </c>
      <c r="BJ189" s="98">
        <v>20</v>
      </c>
      <c r="BK189" s="98">
        <v>0</v>
      </c>
      <c r="BL189" s="98">
        <v>0</v>
      </c>
      <c r="BM189" s="46">
        <v>0</v>
      </c>
      <c r="BN189" s="46">
        <v>0</v>
      </c>
      <c r="BO189" s="98">
        <v>196798.33341424522</v>
      </c>
      <c r="BP189" s="98">
        <v>78934.889656552798</v>
      </c>
      <c r="BQ189" s="98">
        <v>14645.443757692434</v>
      </c>
      <c r="BR189" s="46">
        <v>8800</v>
      </c>
      <c r="BS189" s="46">
        <v>94393</v>
      </c>
      <c r="BT189" s="46">
        <v>0</v>
      </c>
      <c r="BU189" s="46">
        <v>0</v>
      </c>
      <c r="BV189" s="46">
        <v>25</v>
      </c>
      <c r="BW189" s="46">
        <v>0</v>
      </c>
      <c r="BX189" s="46">
        <v>0</v>
      </c>
      <c r="BY189" s="46">
        <v>0</v>
      </c>
      <c r="BZ189" s="46">
        <v>0</v>
      </c>
      <c r="CA189" s="98">
        <v>285245.10125061549</v>
      </c>
      <c r="CB189" s="98">
        <v>58959.083649255852</v>
      </c>
      <c r="CC189" s="98">
        <v>15386.017601359701</v>
      </c>
      <c r="CD189" s="46">
        <v>8800</v>
      </c>
      <c r="CE189" s="46">
        <v>202100</v>
      </c>
      <c r="CF189" s="46">
        <v>0</v>
      </c>
      <c r="CG189" s="46">
        <v>0</v>
      </c>
      <c r="CH189" s="46">
        <v>0</v>
      </c>
      <c r="CI189" s="46">
        <v>0</v>
      </c>
      <c r="CJ189" s="46">
        <v>0</v>
      </c>
      <c r="CK189" s="46">
        <v>258928.57142857142</v>
      </c>
      <c r="CL189" s="46">
        <v>0</v>
      </c>
      <c r="CM189" s="98">
        <v>303812.94994051056</v>
      </c>
      <c r="CN189" s="98">
        <v>71729.460567200134</v>
      </c>
      <c r="CO189" s="98">
        <v>9434.4893733103818</v>
      </c>
      <c r="CP189" s="46">
        <v>8800</v>
      </c>
      <c r="CQ189" s="46">
        <v>213849</v>
      </c>
      <c r="CR189" s="46">
        <v>0</v>
      </c>
      <c r="CS189" s="46">
        <v>0</v>
      </c>
      <c r="CT189" s="46">
        <v>0</v>
      </c>
      <c r="CU189" s="46">
        <v>0</v>
      </c>
      <c r="CV189" s="46">
        <v>0</v>
      </c>
      <c r="CW189" s="46">
        <v>880892.85714285716</v>
      </c>
      <c r="CX189" s="46">
        <v>0</v>
      </c>
      <c r="CY189" s="98">
        <v>138571.27326007327</v>
      </c>
      <c r="CZ189" s="98">
        <v>79056.073260073259</v>
      </c>
      <c r="DA189" s="98">
        <v>24593.200000000001</v>
      </c>
      <c r="DB189" s="46">
        <v>11300</v>
      </c>
      <c r="DC189" s="46">
        <v>22499</v>
      </c>
      <c r="DD189" s="46">
        <v>1103</v>
      </c>
      <c r="DE189" s="46">
        <v>0</v>
      </c>
      <c r="DF189" s="46">
        <v>20</v>
      </c>
      <c r="DG189" s="46">
        <v>0</v>
      </c>
      <c r="DH189" s="46">
        <v>0</v>
      </c>
      <c r="DI189" s="98">
        <v>0</v>
      </c>
      <c r="DJ189" s="98">
        <v>0</v>
      </c>
      <c r="DK189" s="98">
        <v>187366.31941391944</v>
      </c>
      <c r="DL189" s="46">
        <v>78310.919413919415</v>
      </c>
      <c r="DM189" s="46">
        <v>15288.400000000001</v>
      </c>
      <c r="DN189" s="46">
        <v>11300</v>
      </c>
      <c r="DO189" s="46">
        <v>82447</v>
      </c>
      <c r="DP189" s="46">
        <v>0</v>
      </c>
      <c r="DQ189" s="46">
        <v>0</v>
      </c>
      <c r="DR189" s="98">
        <v>20</v>
      </c>
      <c r="DS189" s="98">
        <v>0</v>
      </c>
      <c r="DT189" s="46">
        <v>0</v>
      </c>
      <c r="DU189" s="46">
        <v>0</v>
      </c>
      <c r="DV189" s="46">
        <v>0</v>
      </c>
      <c r="DW189" s="46">
        <v>293801.5388278389</v>
      </c>
      <c r="DX189" s="46">
        <v>74938.83882783883</v>
      </c>
      <c r="DY189" s="46">
        <v>17143.7</v>
      </c>
      <c r="DZ189" s="46">
        <v>11300</v>
      </c>
      <c r="EA189" s="46">
        <v>190399</v>
      </c>
      <c r="EB189" s="46">
        <v>0</v>
      </c>
      <c r="EC189" s="46">
        <v>0</v>
      </c>
      <c r="ED189" s="46">
        <v>20</v>
      </c>
      <c r="EE189" s="46">
        <v>0</v>
      </c>
      <c r="EF189" s="46">
        <v>0</v>
      </c>
      <c r="EG189" s="46">
        <v>0</v>
      </c>
      <c r="EH189" s="46">
        <v>0</v>
      </c>
      <c r="EI189" s="46">
        <v>284100.46556776552</v>
      </c>
      <c r="EJ189" s="46">
        <v>41542.765567765571</v>
      </c>
      <c r="EK189" s="46">
        <v>10818.699999999999</v>
      </c>
      <c r="EL189" s="46">
        <v>11300</v>
      </c>
      <c r="EM189" s="46">
        <v>220419</v>
      </c>
      <c r="EN189" s="46">
        <v>0</v>
      </c>
      <c r="EO189" s="46">
        <v>0</v>
      </c>
      <c r="EP189" s="46">
        <v>20</v>
      </c>
      <c r="EQ189" s="46">
        <v>0</v>
      </c>
      <c r="ER189" s="46">
        <v>0</v>
      </c>
      <c r="ES189" s="46">
        <v>0</v>
      </c>
      <c r="ET189" s="46">
        <v>0</v>
      </c>
      <c r="EU189" s="46">
        <v>247492.75</v>
      </c>
      <c r="EV189" s="46">
        <v>71576</v>
      </c>
      <c r="EW189" s="46">
        <v>15559.5</v>
      </c>
      <c r="EX189" s="46">
        <v>9347.25</v>
      </c>
      <c r="EY189" s="46">
        <v>151010</v>
      </c>
      <c r="EZ189" s="46">
        <v>0</v>
      </c>
      <c r="FA189" s="46">
        <v>0</v>
      </c>
      <c r="FB189" s="46">
        <v>0</v>
      </c>
      <c r="FC189" s="46">
        <v>0</v>
      </c>
      <c r="FD189" s="46">
        <v>0</v>
      </c>
      <c r="FE189" s="46">
        <v>0</v>
      </c>
      <c r="FF189" s="46">
        <v>0</v>
      </c>
      <c r="FG189" s="46">
        <v>247492.75</v>
      </c>
      <c r="FH189" s="46">
        <v>71576</v>
      </c>
      <c r="FI189" s="98">
        <v>15559.5</v>
      </c>
      <c r="FJ189" s="98">
        <v>9347.25</v>
      </c>
      <c r="FK189" s="46">
        <v>151010</v>
      </c>
      <c r="FL189" s="46">
        <v>0</v>
      </c>
      <c r="FM189" s="46">
        <v>0</v>
      </c>
      <c r="FN189" s="46">
        <v>0</v>
      </c>
      <c r="FO189" s="46">
        <v>0</v>
      </c>
      <c r="FP189" s="46">
        <v>0</v>
      </c>
      <c r="FQ189" s="46">
        <v>0</v>
      </c>
      <c r="FR189" s="46">
        <v>0</v>
      </c>
      <c r="FS189" s="46">
        <v>247492.75</v>
      </c>
      <c r="FT189" s="46">
        <v>71576</v>
      </c>
      <c r="FU189" s="46">
        <v>15559.5</v>
      </c>
      <c r="FV189" s="46">
        <v>9347.25</v>
      </c>
      <c r="FW189" s="46">
        <v>151010</v>
      </c>
      <c r="FX189" s="46">
        <v>0</v>
      </c>
      <c r="FY189" s="46">
        <v>0</v>
      </c>
      <c r="FZ189" s="46">
        <v>0</v>
      </c>
      <c r="GA189" s="46">
        <v>0</v>
      </c>
      <c r="GB189" s="46">
        <v>0</v>
      </c>
      <c r="GC189" s="46">
        <v>0</v>
      </c>
      <c r="GD189" s="46">
        <v>0</v>
      </c>
      <c r="GE189" s="46">
        <v>247492.75</v>
      </c>
      <c r="GF189" s="46">
        <v>71576</v>
      </c>
      <c r="GG189" s="46">
        <v>15559.5</v>
      </c>
      <c r="GH189" s="46">
        <v>9347.25</v>
      </c>
      <c r="GI189" s="46">
        <v>151010</v>
      </c>
      <c r="GJ189" s="46">
        <v>0</v>
      </c>
      <c r="GK189" s="46">
        <v>0</v>
      </c>
      <c r="GL189" s="46">
        <v>0</v>
      </c>
      <c r="GM189" s="46">
        <v>0</v>
      </c>
      <c r="GO189" s="46">
        <v>427219.27787114843</v>
      </c>
      <c r="GP189" s="46">
        <v>350410.99096638651</v>
      </c>
      <c r="GQ189" s="46">
        <v>76808.286904761932</v>
      </c>
      <c r="GR189" s="46">
        <v>35208</v>
      </c>
      <c r="GS189" s="46">
        <v>505807</v>
      </c>
      <c r="GT189" s="46">
        <v>3061</v>
      </c>
      <c r="GU189" s="46">
        <v>0</v>
      </c>
      <c r="GV189" s="46">
        <v>70</v>
      </c>
      <c r="GW189" s="46">
        <v>971365.27787114843</v>
      </c>
      <c r="GX189" s="46">
        <v>0</v>
      </c>
      <c r="GY189" s="46">
        <v>0</v>
      </c>
      <c r="GZ189" s="46">
        <v>0</v>
      </c>
      <c r="HA189" s="46">
        <v>558324</v>
      </c>
      <c r="HB189" s="46">
        <v>846039.14285714296</v>
      </c>
      <c r="HC189" s="46">
        <v>1404363.142857143</v>
      </c>
      <c r="HD189" s="46">
        <v>432997.86498599447</v>
      </c>
      <c r="HE189" s="46">
        <v>13.450094519783534</v>
      </c>
      <c r="HI189" s="46">
        <v>360100.70732600737</v>
      </c>
      <c r="HJ189" s="46">
        <v>296563.81501831504</v>
      </c>
      <c r="HK189" s="46">
        <v>63536.892307692309</v>
      </c>
      <c r="HL189" s="46">
        <v>35200</v>
      </c>
      <c r="HM189" s="46">
        <v>570442</v>
      </c>
      <c r="HN189" s="46">
        <v>0</v>
      </c>
      <c r="HO189" s="46">
        <v>0</v>
      </c>
      <c r="HP189" s="46">
        <v>45</v>
      </c>
      <c r="HQ189" s="46">
        <v>965787.70732600731</v>
      </c>
      <c r="HR189" s="46">
        <v>891178.57142857148</v>
      </c>
      <c r="HS189" s="46">
        <v>1324176.4364145659</v>
      </c>
      <c r="HT189" s="46">
        <v>358388.72908855858</v>
      </c>
      <c r="HU189" s="46">
        <v>65.846526870303151</v>
      </c>
      <c r="HY189" s="46">
        <v>341692.5970695971</v>
      </c>
      <c r="HZ189" s="46">
        <v>273848.5970695971</v>
      </c>
      <c r="IA189" s="46">
        <v>67844</v>
      </c>
      <c r="IB189" s="46">
        <v>45200</v>
      </c>
      <c r="IC189" s="46">
        <v>515764</v>
      </c>
      <c r="ID189" s="46">
        <v>1103</v>
      </c>
      <c r="IE189" s="46">
        <v>0</v>
      </c>
      <c r="IF189" s="46">
        <v>80</v>
      </c>
      <c r="IG189" s="46">
        <v>903839.5970695971</v>
      </c>
      <c r="IH189" s="46">
        <v>880892.85714285716</v>
      </c>
      <c r="II189" s="46">
        <v>1239281.5862314159</v>
      </c>
      <c r="IJ189" s="46">
        <v>335441.9891618187</v>
      </c>
      <c r="IK189" s="46">
        <v>11.133899983449911</v>
      </c>
      <c r="IO189" s="46">
        <v>348542</v>
      </c>
      <c r="IP189" s="46">
        <v>286304</v>
      </c>
      <c r="IQ189" s="46">
        <v>62238</v>
      </c>
      <c r="IR189" s="46">
        <v>37389</v>
      </c>
      <c r="IS189" s="46">
        <v>604040</v>
      </c>
      <c r="IT189" s="46">
        <v>0</v>
      </c>
      <c r="IU189" s="46">
        <v>0</v>
      </c>
      <c r="IV189" s="46">
        <v>0</v>
      </c>
      <c r="IW189" s="46">
        <v>989971</v>
      </c>
      <c r="IX189" s="46">
        <v>0</v>
      </c>
      <c r="IY189" s="46">
        <v>335441.9891618187</v>
      </c>
      <c r="IZ189" s="46">
        <v>-654529.01083818136</v>
      </c>
      <c r="JA189" s="46">
        <v>-19.834793468844481</v>
      </c>
      <c r="JD189" s="46">
        <v>346081</v>
      </c>
      <c r="JE189" s="46">
        <v>292594</v>
      </c>
      <c r="JF189" s="46">
        <v>53487</v>
      </c>
      <c r="JG189" s="46">
        <v>38517</v>
      </c>
      <c r="JH189" s="46">
        <v>548930</v>
      </c>
      <c r="JI189" s="46">
        <v>0</v>
      </c>
      <c r="JJ189" s="46">
        <v>0</v>
      </c>
      <c r="JK189" s="46">
        <v>0</v>
      </c>
      <c r="JL189" s="46">
        <v>933528</v>
      </c>
      <c r="JM189" s="46">
        <v>0</v>
      </c>
      <c r="JN189" s="46">
        <v>-654529.01083818136</v>
      </c>
      <c r="JO189" s="46">
        <v>-1588057.0108381815</v>
      </c>
      <c r="JP189" s="46">
        <v>-51.034045390331563</v>
      </c>
      <c r="JS189" s="46">
        <v>320602</v>
      </c>
      <c r="JT189" s="46">
        <v>267451</v>
      </c>
      <c r="JU189" s="46">
        <v>53151</v>
      </c>
      <c r="JV189" s="46">
        <v>37169</v>
      </c>
      <c r="JW189" s="46">
        <v>562138</v>
      </c>
      <c r="JX189" s="46">
        <v>0</v>
      </c>
      <c r="JY189" s="46">
        <v>0</v>
      </c>
      <c r="JZ189" s="46">
        <v>0</v>
      </c>
      <c r="KA189" s="46">
        <v>919909</v>
      </c>
      <c r="KB189" s="46">
        <v>0</v>
      </c>
      <c r="KC189" s="46">
        <v>-1588057.0108381815</v>
      </c>
      <c r="KD189" s="46">
        <v>-2507966.0108381812</v>
      </c>
      <c r="KE189" s="46">
        <v>-81.789590410731321</v>
      </c>
      <c r="KH189" s="46">
        <v>0</v>
      </c>
      <c r="KI189" s="46">
        <v>0</v>
      </c>
      <c r="KJ189" s="46">
        <v>0</v>
      </c>
      <c r="KK189" s="46">
        <v>0</v>
      </c>
      <c r="KL189" s="46">
        <v>0</v>
      </c>
      <c r="KM189" s="46">
        <v>0</v>
      </c>
      <c r="KN189" s="46">
        <v>0</v>
      </c>
      <c r="KO189" s="46">
        <v>0</v>
      </c>
      <c r="KP189" s="46">
        <v>0</v>
      </c>
      <c r="KQ189" s="46">
        <v>0</v>
      </c>
      <c r="KR189" s="46">
        <v>-2507966.0108381812</v>
      </c>
      <c r="KS189" s="46">
        <v>-2507966.0108381812</v>
      </c>
      <c r="KT189" s="46">
        <v>0</v>
      </c>
      <c r="KW189" s="46">
        <v>0</v>
      </c>
      <c r="KX189" s="46">
        <v>0</v>
      </c>
      <c r="KY189" s="46">
        <v>0</v>
      </c>
      <c r="KZ189" s="46">
        <v>0</v>
      </c>
      <c r="LA189" s="46">
        <v>0</v>
      </c>
      <c r="LB189" s="46">
        <v>0</v>
      </c>
      <c r="LC189" s="46">
        <v>0</v>
      </c>
      <c r="LD189" s="46">
        <v>0</v>
      </c>
      <c r="LE189" s="46">
        <v>0</v>
      </c>
      <c r="LF189" s="46">
        <v>0</v>
      </c>
      <c r="LG189" s="46">
        <v>-2507966.0108381812</v>
      </c>
      <c r="LH189" s="46">
        <v>-2507966.0108381812</v>
      </c>
      <c r="LI189" s="46">
        <v>0</v>
      </c>
      <c r="LL189" s="46">
        <v>971365.27787114843</v>
      </c>
      <c r="LM189" s="46">
        <v>965787.70732600731</v>
      </c>
      <c r="LN189" s="46">
        <v>903839.5970695971</v>
      </c>
      <c r="LO189" s="46">
        <v>989971</v>
      </c>
      <c r="LP189" s="46">
        <v>933528</v>
      </c>
      <c r="LQ189" s="46">
        <v>919909</v>
      </c>
      <c r="LR189" s="46">
        <v>0</v>
      </c>
      <c r="LS189" s="46">
        <v>0</v>
      </c>
      <c r="LT189" s="46">
        <v>5684400.5822667526</v>
      </c>
    </row>
    <row r="190" spans="1:334">
      <c r="A190" s="74">
        <v>310002002</v>
      </c>
      <c r="B190" s="74">
        <v>310002002</v>
      </c>
      <c r="C190" s="46" t="s">
        <v>69</v>
      </c>
      <c r="D190" s="98">
        <v>51763</v>
      </c>
      <c r="E190" s="98">
        <v>0</v>
      </c>
      <c r="F190" s="98"/>
      <c r="G190" s="98">
        <v>32470.189194254985</v>
      </c>
      <c r="H190" s="98">
        <v>31777.389194254985</v>
      </c>
      <c r="I190" s="98">
        <v>692.8</v>
      </c>
      <c r="J190" s="98">
        <v>0</v>
      </c>
      <c r="K190" s="98">
        <v>0</v>
      </c>
      <c r="L190" s="98">
        <v>0</v>
      </c>
      <c r="M190" s="98">
        <v>0</v>
      </c>
      <c r="N190" s="98">
        <v>0</v>
      </c>
      <c r="O190" s="98"/>
      <c r="P190" s="98"/>
      <c r="Q190" s="98">
        <v>132142.85714285716</v>
      </c>
      <c r="R190" s="98"/>
      <c r="S190" s="98">
        <v>37891.647807686306</v>
      </c>
      <c r="T190" s="98">
        <v>37459.247807686304</v>
      </c>
      <c r="U190" s="98">
        <v>432.39999999999992</v>
      </c>
      <c r="V190" s="98">
        <v>0</v>
      </c>
      <c r="W190" s="98">
        <v>0</v>
      </c>
      <c r="X190" s="98">
        <v>0</v>
      </c>
      <c r="Y190" s="98">
        <v>0</v>
      </c>
      <c r="Z190" s="98">
        <v>0</v>
      </c>
      <c r="AA190" s="98"/>
      <c r="AB190" s="98"/>
      <c r="AC190" s="98">
        <v>0</v>
      </c>
      <c r="AD190" s="98"/>
      <c r="AE190" s="98">
        <v>37214.02958117325</v>
      </c>
      <c r="AF190" s="98">
        <v>36970.729581173247</v>
      </c>
      <c r="AG190" s="98">
        <v>243.29999999999998</v>
      </c>
      <c r="AH190" s="98">
        <v>0</v>
      </c>
      <c r="AI190" s="98">
        <v>0</v>
      </c>
      <c r="AJ190" s="98">
        <v>0</v>
      </c>
      <c r="AK190" s="98">
        <v>0</v>
      </c>
      <c r="AL190" s="98">
        <v>0</v>
      </c>
      <c r="AM190" s="98"/>
      <c r="AN190" s="98"/>
      <c r="AO190" s="98">
        <v>0</v>
      </c>
      <c r="AP190" s="98"/>
      <c r="AQ190" s="98">
        <v>32483.133416885463</v>
      </c>
      <c r="AR190" s="98">
        <v>32357.633416885463</v>
      </c>
      <c r="AS190" s="98">
        <v>125.50000000000001</v>
      </c>
      <c r="AT190" s="98">
        <v>0</v>
      </c>
      <c r="AU190" s="98">
        <v>0</v>
      </c>
      <c r="AV190" s="98">
        <v>0</v>
      </c>
      <c r="AW190" s="98">
        <v>0</v>
      </c>
      <c r="AX190" s="98">
        <v>0</v>
      </c>
      <c r="AY190" s="98"/>
      <c r="AZ190" s="98"/>
      <c r="BA190" s="98">
        <v>0</v>
      </c>
      <c r="BB190" s="98"/>
      <c r="BC190" s="98">
        <v>26678.773123671635</v>
      </c>
      <c r="BD190" s="98">
        <v>26678.773123671635</v>
      </c>
      <c r="BE190" s="98">
        <v>0</v>
      </c>
      <c r="BF190" s="98">
        <v>0</v>
      </c>
      <c r="BG190" s="98">
        <v>0</v>
      </c>
      <c r="BH190" s="98">
        <v>0</v>
      </c>
      <c r="BI190" s="98">
        <v>0</v>
      </c>
      <c r="BJ190" s="98">
        <v>0</v>
      </c>
      <c r="BK190" s="98"/>
      <c r="BL190" s="98"/>
      <c r="BM190" s="46">
        <v>0</v>
      </c>
      <c r="BO190" s="98">
        <v>26701.121408662719</v>
      </c>
      <c r="BP190" s="98">
        <v>26701.121408662719</v>
      </c>
      <c r="BQ190" s="98">
        <v>0</v>
      </c>
      <c r="BR190" s="46">
        <v>0</v>
      </c>
      <c r="BS190" s="46">
        <v>0</v>
      </c>
      <c r="BT190" s="46">
        <v>0</v>
      </c>
      <c r="BU190" s="46">
        <v>0</v>
      </c>
      <c r="BV190" s="46">
        <v>0</v>
      </c>
      <c r="BY190" s="46">
        <v>128571.42857142858</v>
      </c>
      <c r="CA190" s="98">
        <v>26310.026421318791</v>
      </c>
      <c r="CB190" s="98">
        <v>26310.026421318791</v>
      </c>
      <c r="CC190" s="98">
        <v>0</v>
      </c>
      <c r="CD190" s="46">
        <v>0</v>
      </c>
      <c r="CE190" s="46">
        <v>0</v>
      </c>
      <c r="CF190" s="46">
        <v>0</v>
      </c>
      <c r="CG190" s="46">
        <v>0</v>
      </c>
      <c r="CH190" s="46">
        <v>0</v>
      </c>
      <c r="CK190" s="46">
        <v>0</v>
      </c>
      <c r="CM190" s="98">
        <v>26938.825894476951</v>
      </c>
      <c r="CN190" s="98">
        <v>26938.825894476951</v>
      </c>
      <c r="CO190" s="98">
        <v>0</v>
      </c>
      <c r="CP190" s="46">
        <v>0</v>
      </c>
      <c r="CQ190" s="46">
        <v>0</v>
      </c>
      <c r="CR190" s="46">
        <v>0</v>
      </c>
      <c r="CS190" s="46">
        <v>0</v>
      </c>
      <c r="CT190" s="46">
        <v>0</v>
      </c>
      <c r="CW190" s="46">
        <v>96928.57142857142</v>
      </c>
      <c r="CY190" s="98">
        <v>25817.697658610923</v>
      </c>
      <c r="CZ190" s="98">
        <v>25817.697658610923</v>
      </c>
      <c r="DA190" s="98">
        <v>0</v>
      </c>
      <c r="DB190" s="46">
        <v>0</v>
      </c>
      <c r="DC190" s="46">
        <v>0</v>
      </c>
      <c r="DD190" s="46">
        <v>0</v>
      </c>
      <c r="DE190" s="46">
        <v>0</v>
      </c>
      <c r="DF190" s="46">
        <v>0</v>
      </c>
      <c r="DI190" s="98">
        <v>0</v>
      </c>
      <c r="DJ190" s="98"/>
      <c r="DK190" s="98">
        <v>25968.697658610923</v>
      </c>
      <c r="DL190" s="46">
        <v>25968.697658610923</v>
      </c>
      <c r="DM190" s="46">
        <v>0</v>
      </c>
      <c r="DN190" s="46">
        <v>0</v>
      </c>
      <c r="DO190" s="46">
        <v>0</v>
      </c>
      <c r="DP190" s="46">
        <v>0</v>
      </c>
      <c r="DQ190" s="46">
        <v>0</v>
      </c>
      <c r="DR190" s="98">
        <v>0</v>
      </c>
      <c r="DS190" s="98"/>
      <c r="DU190" s="46">
        <v>0</v>
      </c>
      <c r="DW190" s="46">
        <v>25965.39531722185</v>
      </c>
      <c r="DX190" s="46">
        <v>25965.39531722185</v>
      </c>
      <c r="DY190" s="46">
        <v>0</v>
      </c>
      <c r="DZ190" s="46">
        <v>0</v>
      </c>
      <c r="EA190" s="46">
        <v>0</v>
      </c>
      <c r="EB190" s="46">
        <v>0</v>
      </c>
      <c r="EC190" s="46">
        <v>0</v>
      </c>
      <c r="ED190" s="46">
        <v>0</v>
      </c>
      <c r="EG190" s="46">
        <v>0</v>
      </c>
      <c r="EI190" s="46">
        <v>25968.697658610923</v>
      </c>
      <c r="EJ190" s="46">
        <v>25968.697658610923</v>
      </c>
      <c r="EK190" s="46">
        <v>0</v>
      </c>
      <c r="EL190" s="46">
        <v>0</v>
      </c>
      <c r="EM190" s="46">
        <v>0</v>
      </c>
      <c r="EN190" s="46">
        <v>0</v>
      </c>
      <c r="EO190" s="46">
        <v>0</v>
      </c>
      <c r="EP190" s="46">
        <v>0</v>
      </c>
      <c r="ES190" s="46">
        <v>0</v>
      </c>
      <c r="EU190" s="46">
        <v>19636.5</v>
      </c>
      <c r="EV190" s="46">
        <v>19264.75</v>
      </c>
      <c r="EW190" s="46">
        <v>371.75</v>
      </c>
      <c r="EX190" s="46">
        <v>0</v>
      </c>
      <c r="EY190" s="46">
        <v>0</v>
      </c>
      <c r="EZ190" s="46">
        <v>0</v>
      </c>
      <c r="FE190" s="46">
        <v>0</v>
      </c>
      <c r="FG190" s="46">
        <v>19636.5</v>
      </c>
      <c r="FH190" s="46">
        <v>19264.75</v>
      </c>
      <c r="FI190" s="98">
        <v>371.75</v>
      </c>
      <c r="FJ190" s="98">
        <v>0</v>
      </c>
      <c r="FK190" s="46">
        <v>0</v>
      </c>
      <c r="FL190" s="46">
        <v>0</v>
      </c>
      <c r="FQ190" s="46">
        <v>0</v>
      </c>
      <c r="FS190" s="46">
        <v>19636.5</v>
      </c>
      <c r="FT190" s="46">
        <v>19264.75</v>
      </c>
      <c r="FU190" s="46">
        <v>371.75</v>
      </c>
      <c r="FV190" s="46">
        <v>0</v>
      </c>
      <c r="FW190" s="46">
        <v>0</v>
      </c>
      <c r="FX190" s="46">
        <v>0</v>
      </c>
      <c r="GC190" s="46">
        <v>0</v>
      </c>
      <c r="GE190" s="46">
        <v>19636.5</v>
      </c>
      <c r="GF190" s="46">
        <v>19264.75</v>
      </c>
      <c r="GG190" s="46">
        <v>371.75</v>
      </c>
      <c r="GH190" s="46">
        <v>0</v>
      </c>
      <c r="GI190" s="46">
        <v>0</v>
      </c>
      <c r="GJ190" s="46">
        <v>0</v>
      </c>
      <c r="GO190" s="46">
        <v>140059</v>
      </c>
      <c r="GP190" s="46">
        <v>138565</v>
      </c>
      <c r="GQ190" s="46">
        <v>1493.9999999999998</v>
      </c>
      <c r="GR190" s="46">
        <v>0</v>
      </c>
      <c r="GS190" s="46">
        <v>0</v>
      </c>
      <c r="GT190" s="46">
        <v>0</v>
      </c>
      <c r="GU190" s="46">
        <v>0</v>
      </c>
      <c r="GV190" s="46">
        <v>0</v>
      </c>
      <c r="GW190" s="46">
        <v>140059</v>
      </c>
      <c r="GX190" s="46">
        <v>0</v>
      </c>
      <c r="GY190" s="46">
        <v>0</v>
      </c>
      <c r="HA190" s="46">
        <v>51763</v>
      </c>
      <c r="HB190" s="46">
        <v>132142.85714285716</v>
      </c>
      <c r="HC190" s="46">
        <v>183905.85714285716</v>
      </c>
      <c r="HD190" s="46">
        <v>43846.857142857159</v>
      </c>
      <c r="HE190" s="46">
        <v>12.33631411010794</v>
      </c>
      <c r="HF190" s="46">
        <v>45389</v>
      </c>
      <c r="HG190" s="46">
        <v>45424</v>
      </c>
      <c r="HI190" s="46">
        <v>106628.74684813009</v>
      </c>
      <c r="HJ190" s="46">
        <v>106628.74684813009</v>
      </c>
      <c r="HK190" s="46">
        <v>0</v>
      </c>
      <c r="HL190" s="46">
        <v>0</v>
      </c>
      <c r="HM190" s="46">
        <v>0</v>
      </c>
      <c r="HN190" s="46">
        <v>0</v>
      </c>
      <c r="HO190" s="46">
        <v>0</v>
      </c>
      <c r="HP190" s="46">
        <v>0</v>
      </c>
      <c r="HQ190" s="46">
        <v>106628.74684813009</v>
      </c>
      <c r="HR190" s="46">
        <v>128571.42857142858</v>
      </c>
      <c r="HS190" s="46">
        <v>172418.28571428574</v>
      </c>
      <c r="HT190" s="46">
        <v>65789.53886615565</v>
      </c>
      <c r="HU190" s="46">
        <v>19.028893890358137</v>
      </c>
      <c r="HV190" s="46">
        <v>45424</v>
      </c>
      <c r="HW190" s="46">
        <v>45457</v>
      </c>
      <c r="HY190" s="46">
        <v>103720.48829305462</v>
      </c>
      <c r="HZ190" s="46">
        <v>103720.48829305462</v>
      </c>
      <c r="IA190" s="46">
        <v>0</v>
      </c>
      <c r="IB190" s="46">
        <v>0</v>
      </c>
      <c r="IC190" s="46">
        <v>0</v>
      </c>
      <c r="ID190" s="46">
        <v>0</v>
      </c>
      <c r="IE190" s="46">
        <v>0</v>
      </c>
      <c r="IF190" s="46">
        <v>0</v>
      </c>
      <c r="IG190" s="46">
        <v>103720.48829305462</v>
      </c>
      <c r="IH190" s="46">
        <v>96928.57142857142</v>
      </c>
      <c r="II190" s="46">
        <v>162718.11029472708</v>
      </c>
      <c r="IJ190" s="46">
        <v>58997.622001672469</v>
      </c>
      <c r="IK190" s="46">
        <v>17.064407323742738</v>
      </c>
      <c r="IO190" s="46">
        <v>78546</v>
      </c>
      <c r="IP190" s="46">
        <v>77059</v>
      </c>
      <c r="IQ190" s="46">
        <v>1487</v>
      </c>
      <c r="IR190" s="46">
        <v>0</v>
      </c>
      <c r="IS190" s="46">
        <v>0</v>
      </c>
      <c r="IT190" s="46">
        <v>0</v>
      </c>
      <c r="IU190" s="46">
        <v>0</v>
      </c>
      <c r="IV190" s="46">
        <v>0</v>
      </c>
      <c r="IW190" s="46">
        <v>78546</v>
      </c>
      <c r="IY190" s="46">
        <v>58997.622001672469</v>
      </c>
      <c r="IZ190" s="46">
        <v>-19548.377998327531</v>
      </c>
      <c r="JA190" s="46">
        <v>-7.4663425247603428</v>
      </c>
      <c r="JD190" s="46">
        <v>103193</v>
      </c>
      <c r="JE190" s="46">
        <v>102233</v>
      </c>
      <c r="JF190" s="46">
        <v>960</v>
      </c>
      <c r="JG190" s="46">
        <v>0</v>
      </c>
      <c r="JH190" s="46">
        <v>0</v>
      </c>
      <c r="JI190" s="46">
        <v>0</v>
      </c>
      <c r="JK190" s="46">
        <v>0</v>
      </c>
      <c r="JL190" s="46">
        <v>103193</v>
      </c>
      <c r="JN190" s="46">
        <v>-19548.377998327531</v>
      </c>
      <c r="JO190" s="46">
        <v>-122741.37799832753</v>
      </c>
      <c r="JP190" s="46">
        <v>-35.683053501204796</v>
      </c>
      <c r="JS190" s="46">
        <v>73412</v>
      </c>
      <c r="JT190" s="46">
        <v>72435</v>
      </c>
      <c r="JU190" s="46">
        <v>977</v>
      </c>
      <c r="JV190" s="46">
        <v>0</v>
      </c>
      <c r="JW190" s="46">
        <v>0</v>
      </c>
      <c r="KA190" s="46">
        <v>73412</v>
      </c>
      <c r="KC190" s="46">
        <v>-122741.37799832753</v>
      </c>
      <c r="KD190" s="46">
        <v>-196153.37799832755</v>
      </c>
      <c r="KE190" s="46">
        <v>-80.15857543657475</v>
      </c>
      <c r="KH190" s="46">
        <v>0</v>
      </c>
      <c r="KI190" s="46">
        <v>0</v>
      </c>
      <c r="KJ190" s="46">
        <v>0</v>
      </c>
      <c r="KK190" s="46">
        <v>0</v>
      </c>
      <c r="KL190" s="46">
        <v>0</v>
      </c>
      <c r="KP190" s="46">
        <v>0</v>
      </c>
      <c r="KR190" s="46">
        <v>-196153.37799832755</v>
      </c>
      <c r="KS190" s="46">
        <v>-196153.37799832755</v>
      </c>
      <c r="KT190" s="46">
        <v>0</v>
      </c>
      <c r="KW190" s="46">
        <v>0</v>
      </c>
      <c r="KX190" s="46">
        <v>0</v>
      </c>
      <c r="KY190" s="46">
        <v>0</v>
      </c>
      <c r="KZ190" s="46">
        <v>0</v>
      </c>
      <c r="LA190" s="46">
        <v>0</v>
      </c>
      <c r="LE190" s="46">
        <v>0</v>
      </c>
      <c r="LG190" s="46">
        <v>-196153.37799832755</v>
      </c>
      <c r="LH190" s="46">
        <v>-196153.37799832755</v>
      </c>
      <c r="LI190" s="46">
        <v>0</v>
      </c>
      <c r="LL190" s="46">
        <v>140059</v>
      </c>
      <c r="LM190" s="46">
        <v>106628.74684813009</v>
      </c>
      <c r="LN190" s="46">
        <v>103720.48829305462</v>
      </c>
      <c r="LO190" s="46">
        <v>78546</v>
      </c>
      <c r="LP190" s="46">
        <v>103193</v>
      </c>
      <c r="LQ190" s="46">
        <v>73412</v>
      </c>
      <c r="LR190" s="46">
        <v>0</v>
      </c>
      <c r="LS190" s="46">
        <v>0</v>
      </c>
      <c r="LT190" s="46">
        <v>605559.23514118465</v>
      </c>
      <c r="LV190" s="46" t="s">
        <v>344</v>
      </c>
    </row>
    <row r="191" spans="1:334">
      <c r="A191" s="74">
        <v>310002003</v>
      </c>
      <c r="B191" s="74">
        <v>310002003</v>
      </c>
      <c r="C191" s="46" t="s">
        <v>70</v>
      </c>
      <c r="D191" s="98">
        <v>5593.2857142857138</v>
      </c>
      <c r="E191" s="98">
        <v>0</v>
      </c>
      <c r="F191" s="98"/>
      <c r="G191" s="98">
        <v>3842.6695319961796</v>
      </c>
      <c r="H191" s="98">
        <v>3842.6695319961796</v>
      </c>
      <c r="I191" s="98">
        <v>0</v>
      </c>
      <c r="J191" s="98">
        <v>0</v>
      </c>
      <c r="K191" s="98">
        <v>0</v>
      </c>
      <c r="L191" s="98">
        <v>0</v>
      </c>
      <c r="M191" s="98">
        <v>0</v>
      </c>
      <c r="N191" s="98">
        <v>0</v>
      </c>
      <c r="O191" s="98"/>
      <c r="P191" s="98"/>
      <c r="Q191" s="98">
        <v>17857.142857142859</v>
      </c>
      <c r="R191" s="98"/>
      <c r="S191" s="98">
        <v>3956.2788920725884</v>
      </c>
      <c r="T191" s="98">
        <v>3956.2788920725884</v>
      </c>
      <c r="U191" s="98">
        <v>0</v>
      </c>
      <c r="V191" s="98">
        <v>0</v>
      </c>
      <c r="W191" s="98">
        <v>0</v>
      </c>
      <c r="X191" s="98">
        <v>0</v>
      </c>
      <c r="Y191" s="98">
        <v>0</v>
      </c>
      <c r="Z191" s="98">
        <v>0</v>
      </c>
      <c r="AA191" s="98"/>
      <c r="AB191" s="98"/>
      <c r="AC191" s="98">
        <v>0</v>
      </c>
      <c r="AD191" s="98"/>
      <c r="AE191" s="98">
        <v>3138.5014326647565</v>
      </c>
      <c r="AF191" s="98">
        <v>3087.5014326647565</v>
      </c>
      <c r="AG191" s="98">
        <v>0</v>
      </c>
      <c r="AH191" s="98">
        <v>0</v>
      </c>
      <c r="AI191" s="98">
        <v>51</v>
      </c>
      <c r="AJ191" s="98">
        <v>0</v>
      </c>
      <c r="AK191" s="98">
        <v>0</v>
      </c>
      <c r="AL191" s="98">
        <v>0</v>
      </c>
      <c r="AM191" s="98"/>
      <c r="AN191" s="98"/>
      <c r="AO191" s="98">
        <v>0</v>
      </c>
      <c r="AP191" s="98"/>
      <c r="AQ191" s="98">
        <v>3396.5501432664755</v>
      </c>
      <c r="AR191" s="98">
        <v>3107.5501432664755</v>
      </c>
      <c r="AS191" s="98">
        <v>0</v>
      </c>
      <c r="AT191" s="98">
        <v>0</v>
      </c>
      <c r="AU191" s="98">
        <v>289</v>
      </c>
      <c r="AV191" s="98">
        <v>0</v>
      </c>
      <c r="AW191" s="98">
        <v>0</v>
      </c>
      <c r="AX191" s="98">
        <v>0</v>
      </c>
      <c r="AY191" s="98"/>
      <c r="AZ191" s="98"/>
      <c r="BA191" s="98">
        <v>0</v>
      </c>
      <c r="BB191" s="98"/>
      <c r="BC191" s="98">
        <v>5068.3280867604017</v>
      </c>
      <c r="BD191" s="98">
        <v>5068.3280867604017</v>
      </c>
      <c r="BE191" s="98">
        <v>0</v>
      </c>
      <c r="BF191" s="98">
        <v>0</v>
      </c>
      <c r="BG191" s="98">
        <v>0</v>
      </c>
      <c r="BH191" s="98">
        <v>0</v>
      </c>
      <c r="BI191" s="98">
        <v>0</v>
      </c>
      <c r="BJ191" s="98">
        <v>0</v>
      </c>
      <c r="BK191" s="98"/>
      <c r="BL191" s="98"/>
      <c r="BM191" s="46">
        <v>0</v>
      </c>
      <c r="BO191" s="98">
        <v>5152.6440808100197</v>
      </c>
      <c r="BP191" s="98">
        <v>5152.6440808100197</v>
      </c>
      <c r="BQ191" s="98">
        <v>0</v>
      </c>
      <c r="BR191" s="46">
        <v>0</v>
      </c>
      <c r="BS191" s="46">
        <v>0</v>
      </c>
      <c r="BT191" s="46">
        <v>0</v>
      </c>
      <c r="BU191" s="46">
        <v>0</v>
      </c>
      <c r="BV191" s="46">
        <v>0</v>
      </c>
      <c r="BY191" s="46">
        <v>21428.571428571431</v>
      </c>
      <c r="CA191" s="98">
        <v>5002.7489802773644</v>
      </c>
      <c r="CB191" s="98">
        <v>5002.7489802773644</v>
      </c>
      <c r="CC191" s="98">
        <v>0</v>
      </c>
      <c r="CD191" s="46">
        <v>0</v>
      </c>
      <c r="CE191" s="46">
        <v>0</v>
      </c>
      <c r="CF191" s="46">
        <v>0</v>
      </c>
      <c r="CG191" s="46">
        <v>0</v>
      </c>
      <c r="CH191" s="46">
        <v>0</v>
      </c>
      <c r="CK191" s="46">
        <v>0</v>
      </c>
      <c r="CM191" s="98">
        <v>4084.6414895148523</v>
      </c>
      <c r="CN191" s="98">
        <v>4084.6414895148523</v>
      </c>
      <c r="CO191" s="98">
        <v>0</v>
      </c>
      <c r="CP191" s="46">
        <v>0</v>
      </c>
      <c r="CQ191" s="46">
        <v>0</v>
      </c>
      <c r="CR191" s="46">
        <v>0</v>
      </c>
      <c r="CS191" s="46">
        <v>0</v>
      </c>
      <c r="CT191" s="46">
        <v>0</v>
      </c>
      <c r="CW191" s="46">
        <v>18071.428571428572</v>
      </c>
      <c r="CY191" s="98">
        <v>4558</v>
      </c>
      <c r="CZ191" s="98">
        <v>4558</v>
      </c>
      <c r="DA191" s="98">
        <v>0</v>
      </c>
      <c r="DB191" s="46">
        <v>0</v>
      </c>
      <c r="DC191" s="46">
        <v>0</v>
      </c>
      <c r="DD191" s="46">
        <v>0</v>
      </c>
      <c r="DE191" s="46">
        <v>0</v>
      </c>
      <c r="DF191" s="46">
        <v>0</v>
      </c>
      <c r="DI191" s="98">
        <v>0</v>
      </c>
      <c r="DJ191" s="98"/>
      <c r="DK191" s="98">
        <v>4680</v>
      </c>
      <c r="DL191" s="46">
        <v>4680</v>
      </c>
      <c r="DM191" s="46">
        <v>0</v>
      </c>
      <c r="DN191" s="46">
        <v>0</v>
      </c>
      <c r="DO191" s="46">
        <v>0</v>
      </c>
      <c r="DP191" s="46">
        <v>0</v>
      </c>
      <c r="DQ191" s="46">
        <v>0</v>
      </c>
      <c r="DR191" s="98">
        <v>0</v>
      </c>
      <c r="DS191" s="98"/>
      <c r="DU191" s="46">
        <v>0</v>
      </c>
      <c r="DW191" s="46">
        <v>4458</v>
      </c>
      <c r="DX191" s="46">
        <v>4458</v>
      </c>
      <c r="DY191" s="46">
        <v>0</v>
      </c>
      <c r="DZ191" s="46">
        <v>0</v>
      </c>
      <c r="EA191" s="46">
        <v>0</v>
      </c>
      <c r="EB191" s="46">
        <v>0</v>
      </c>
      <c r="EC191" s="46">
        <v>0</v>
      </c>
      <c r="ED191" s="46">
        <v>0</v>
      </c>
      <c r="EG191" s="46">
        <v>0</v>
      </c>
      <c r="EI191" s="46">
        <v>4482</v>
      </c>
      <c r="EJ191" s="46">
        <v>4482</v>
      </c>
      <c r="EK191" s="46">
        <v>0</v>
      </c>
      <c r="EL191" s="46">
        <v>0</v>
      </c>
      <c r="EM191" s="46">
        <v>0</v>
      </c>
      <c r="EN191" s="46">
        <v>0</v>
      </c>
      <c r="EO191" s="46">
        <v>0</v>
      </c>
      <c r="EP191" s="46">
        <v>0</v>
      </c>
      <c r="ES191" s="46">
        <v>0</v>
      </c>
      <c r="EU191" s="46">
        <v>2750</v>
      </c>
      <c r="EV191" s="46">
        <v>2750</v>
      </c>
      <c r="EW191" s="46">
        <v>0</v>
      </c>
      <c r="EX191" s="46">
        <v>0</v>
      </c>
      <c r="EY191" s="46">
        <v>0</v>
      </c>
      <c r="EZ191" s="46">
        <v>0</v>
      </c>
      <c r="FE191" s="46">
        <v>0</v>
      </c>
      <c r="FG191" s="46">
        <v>2750</v>
      </c>
      <c r="FH191" s="46">
        <v>2750</v>
      </c>
      <c r="FI191" s="98">
        <v>0</v>
      </c>
      <c r="FJ191" s="98">
        <v>0</v>
      </c>
      <c r="FK191" s="46">
        <v>0</v>
      </c>
      <c r="FL191" s="46">
        <v>0</v>
      </c>
      <c r="FQ191" s="46">
        <v>0</v>
      </c>
      <c r="FS191" s="46">
        <v>2750</v>
      </c>
      <c r="FT191" s="46">
        <v>2750</v>
      </c>
      <c r="FU191" s="46">
        <v>0</v>
      </c>
      <c r="FV191" s="46">
        <v>0</v>
      </c>
      <c r="FW191" s="46">
        <v>0</v>
      </c>
      <c r="FX191" s="46">
        <v>0</v>
      </c>
      <c r="GC191" s="46">
        <v>0</v>
      </c>
      <c r="GE191" s="46">
        <v>2750</v>
      </c>
      <c r="GF191" s="46">
        <v>2750</v>
      </c>
      <c r="GG191" s="46">
        <v>0</v>
      </c>
      <c r="GH191" s="46">
        <v>0</v>
      </c>
      <c r="GI191" s="46">
        <v>0</v>
      </c>
      <c r="GJ191" s="46">
        <v>0</v>
      </c>
      <c r="GO191" s="46">
        <v>13994</v>
      </c>
      <c r="GP191" s="46">
        <v>13994</v>
      </c>
      <c r="GQ191" s="46">
        <v>0</v>
      </c>
      <c r="GR191" s="46">
        <v>0</v>
      </c>
      <c r="GS191" s="46">
        <v>340</v>
      </c>
      <c r="GT191" s="46">
        <v>0</v>
      </c>
      <c r="GU191" s="46">
        <v>0</v>
      </c>
      <c r="GV191" s="46">
        <v>0</v>
      </c>
      <c r="GW191" s="46">
        <v>14334</v>
      </c>
      <c r="GX191" s="46">
        <v>0</v>
      </c>
      <c r="GY191" s="46">
        <v>0</v>
      </c>
      <c r="HA191" s="46">
        <v>5593.2857142857138</v>
      </c>
      <c r="HB191" s="46">
        <v>17857.142857142859</v>
      </c>
      <c r="HC191" s="46">
        <v>23450.428571428572</v>
      </c>
      <c r="HD191" s="46">
        <v>9116.4285714285725</v>
      </c>
      <c r="HE191" s="46">
        <v>14.164476930510668</v>
      </c>
      <c r="HI191" s="46">
        <v>19308.362637362636</v>
      </c>
      <c r="HJ191" s="46">
        <v>19308.362637362636</v>
      </c>
      <c r="HK191" s="46">
        <v>0</v>
      </c>
      <c r="HL191" s="46">
        <v>0</v>
      </c>
      <c r="HM191" s="46">
        <v>0</v>
      </c>
      <c r="HN191" s="46">
        <v>0</v>
      </c>
      <c r="HO191" s="46">
        <v>0</v>
      </c>
      <c r="HP191" s="46">
        <v>0</v>
      </c>
      <c r="HQ191" s="46">
        <v>19308.362637362636</v>
      </c>
      <c r="HR191" s="46">
        <v>21428.571428571431</v>
      </c>
      <c r="HS191" s="46">
        <v>30545.000000000004</v>
      </c>
      <c r="HT191" s="46">
        <v>11236.637362637368</v>
      </c>
      <c r="HU191" s="46">
        <v>18.544345961003469</v>
      </c>
      <c r="HY191" s="46">
        <v>18178</v>
      </c>
      <c r="HZ191" s="46">
        <v>18178</v>
      </c>
      <c r="IA191" s="46">
        <v>0</v>
      </c>
      <c r="IB191" s="46">
        <v>0</v>
      </c>
      <c r="IC191" s="46">
        <v>0</v>
      </c>
      <c r="ID191" s="46">
        <v>0</v>
      </c>
      <c r="IE191" s="46">
        <v>0</v>
      </c>
      <c r="IF191" s="46">
        <v>0</v>
      </c>
      <c r="IG191" s="46">
        <v>18178</v>
      </c>
      <c r="IH191" s="46">
        <v>18071.428571428572</v>
      </c>
      <c r="II191" s="46">
        <v>29308.06593406594</v>
      </c>
      <c r="IJ191" s="46">
        <v>11130.06593406594</v>
      </c>
      <c r="IK191" s="46">
        <v>18.368466169104313</v>
      </c>
      <c r="IO191" s="46">
        <v>11000</v>
      </c>
      <c r="IP191" s="46">
        <v>11000</v>
      </c>
      <c r="IQ191" s="46">
        <v>0</v>
      </c>
      <c r="IR191" s="46">
        <v>0</v>
      </c>
      <c r="IS191" s="46">
        <v>0</v>
      </c>
      <c r="IT191" s="46">
        <v>0</v>
      </c>
      <c r="IU191" s="46">
        <v>0</v>
      </c>
      <c r="IV191" s="46">
        <v>0</v>
      </c>
      <c r="IW191" s="46">
        <v>11000</v>
      </c>
      <c r="IY191" s="46">
        <v>11130.06593406594</v>
      </c>
      <c r="IZ191" s="46">
        <v>130.06593406594038</v>
      </c>
      <c r="JA191" s="46">
        <v>0.35472527472529197</v>
      </c>
      <c r="JD191" s="46">
        <v>13000</v>
      </c>
      <c r="JE191" s="46">
        <v>13000</v>
      </c>
      <c r="JF191" s="46">
        <v>0</v>
      </c>
      <c r="JG191" s="46">
        <v>0</v>
      </c>
      <c r="JH191" s="46">
        <v>0</v>
      </c>
      <c r="JI191" s="46">
        <v>0</v>
      </c>
      <c r="JK191" s="46">
        <v>0</v>
      </c>
      <c r="JL191" s="46">
        <v>13000</v>
      </c>
      <c r="JN191" s="46">
        <v>130.06593406594038</v>
      </c>
      <c r="JO191" s="46">
        <v>-12869.93406593406</v>
      </c>
      <c r="JP191" s="46">
        <v>-29.699847844463214</v>
      </c>
      <c r="JS191" s="46">
        <v>10000</v>
      </c>
      <c r="JT191" s="46">
        <v>10000</v>
      </c>
      <c r="JU191" s="46">
        <v>0</v>
      </c>
      <c r="JV191" s="46">
        <v>0</v>
      </c>
      <c r="JW191" s="46">
        <v>0</v>
      </c>
      <c r="KA191" s="46">
        <v>10000</v>
      </c>
      <c r="KC191" s="46">
        <v>-12869.93406593406</v>
      </c>
      <c r="KD191" s="46">
        <v>-22869.93406593406</v>
      </c>
      <c r="KE191" s="46">
        <v>-68.609802197802182</v>
      </c>
      <c r="KH191" s="46">
        <v>0</v>
      </c>
      <c r="KI191" s="46">
        <v>0</v>
      </c>
      <c r="KJ191" s="46">
        <v>0</v>
      </c>
      <c r="KK191" s="46">
        <v>0</v>
      </c>
      <c r="KL191" s="46">
        <v>0</v>
      </c>
      <c r="KP191" s="46">
        <v>0</v>
      </c>
      <c r="KR191" s="46">
        <v>-22869.93406593406</v>
      </c>
      <c r="KS191" s="46">
        <v>-22869.93406593406</v>
      </c>
      <c r="KT191" s="46">
        <v>0</v>
      </c>
      <c r="KW191" s="46">
        <v>0</v>
      </c>
      <c r="KX191" s="46">
        <v>0</v>
      </c>
      <c r="KY191" s="46">
        <v>0</v>
      </c>
      <c r="KZ191" s="46">
        <v>0</v>
      </c>
      <c r="LA191" s="46">
        <v>0</v>
      </c>
      <c r="LE191" s="46">
        <v>0</v>
      </c>
      <c r="LG191" s="46">
        <v>-22869.93406593406</v>
      </c>
      <c r="LH191" s="46">
        <v>-22869.93406593406</v>
      </c>
      <c r="LI191" s="46">
        <v>0</v>
      </c>
      <c r="LL191" s="46">
        <v>14334</v>
      </c>
      <c r="LM191" s="46">
        <v>19308.362637362636</v>
      </c>
      <c r="LN191" s="46">
        <v>18178</v>
      </c>
      <c r="LO191" s="46">
        <v>11000</v>
      </c>
      <c r="LP191" s="46">
        <v>13000</v>
      </c>
      <c r="LQ191" s="46">
        <v>10000</v>
      </c>
      <c r="LR191" s="46">
        <v>0</v>
      </c>
      <c r="LS191" s="46">
        <v>0</v>
      </c>
      <c r="LT191" s="46">
        <v>85820.362637362632</v>
      </c>
      <c r="LV191" s="46" t="s">
        <v>344</v>
      </c>
    </row>
    <row r="192" spans="1:334">
      <c r="A192" s="74" t="s">
        <v>444</v>
      </c>
      <c r="B192" s="74" t="s">
        <v>444</v>
      </c>
      <c r="C192" s="46" t="s">
        <v>445</v>
      </c>
      <c r="D192" s="98">
        <v>0</v>
      </c>
      <c r="E192" s="98">
        <v>0</v>
      </c>
      <c r="F192" s="98"/>
      <c r="G192" s="98">
        <v>0</v>
      </c>
      <c r="H192" s="98">
        <v>0</v>
      </c>
      <c r="I192" s="98">
        <v>0</v>
      </c>
      <c r="J192" s="98">
        <v>0</v>
      </c>
      <c r="K192" s="98">
        <v>0</v>
      </c>
      <c r="L192" s="98">
        <v>0</v>
      </c>
      <c r="M192" s="98">
        <v>0</v>
      </c>
      <c r="N192" s="98">
        <v>0</v>
      </c>
      <c r="O192" s="98"/>
      <c r="P192" s="98"/>
      <c r="Q192" s="98">
        <v>0</v>
      </c>
      <c r="R192" s="98"/>
      <c r="S192" s="98">
        <v>0</v>
      </c>
      <c r="T192" s="98">
        <v>0</v>
      </c>
      <c r="U192" s="98">
        <v>0</v>
      </c>
      <c r="V192" s="98">
        <v>0</v>
      </c>
      <c r="W192" s="98">
        <v>0</v>
      </c>
      <c r="X192" s="98">
        <v>0</v>
      </c>
      <c r="Y192" s="98">
        <v>0</v>
      </c>
      <c r="Z192" s="98">
        <v>0</v>
      </c>
      <c r="AA192" s="98"/>
      <c r="AB192" s="98"/>
      <c r="AC192" s="98">
        <v>0</v>
      </c>
      <c r="AD192" s="98"/>
      <c r="AE192" s="98">
        <v>0</v>
      </c>
      <c r="AF192" s="98">
        <v>0</v>
      </c>
      <c r="AG192" s="98">
        <v>0</v>
      </c>
      <c r="AH192" s="98">
        <v>0</v>
      </c>
      <c r="AI192" s="98">
        <v>0</v>
      </c>
      <c r="AJ192" s="98">
        <v>0</v>
      </c>
      <c r="AK192" s="98">
        <v>0</v>
      </c>
      <c r="AL192" s="98">
        <v>0</v>
      </c>
      <c r="AM192" s="98"/>
      <c r="AN192" s="98"/>
      <c r="AO192" s="98">
        <v>0</v>
      </c>
      <c r="AP192" s="98"/>
      <c r="AQ192" s="98">
        <v>0</v>
      </c>
      <c r="AR192" s="98">
        <v>0</v>
      </c>
      <c r="AS192" s="98">
        <v>0</v>
      </c>
      <c r="AT192" s="98">
        <v>0</v>
      </c>
      <c r="AU192" s="98">
        <v>0</v>
      </c>
      <c r="AV192" s="98">
        <v>0</v>
      </c>
      <c r="AW192" s="98">
        <v>0</v>
      </c>
      <c r="AX192" s="98">
        <v>0</v>
      </c>
      <c r="AY192" s="98"/>
      <c r="AZ192" s="98"/>
      <c r="BA192" s="98">
        <v>0</v>
      </c>
      <c r="BB192" s="98"/>
      <c r="BC192" s="98">
        <v>0</v>
      </c>
      <c r="BD192" s="98">
        <v>0</v>
      </c>
      <c r="BE192" s="98">
        <v>0</v>
      </c>
      <c r="BF192" s="98">
        <v>0</v>
      </c>
      <c r="BG192" s="98">
        <v>0</v>
      </c>
      <c r="BH192" s="98">
        <v>0</v>
      </c>
      <c r="BI192" s="98">
        <v>0</v>
      </c>
      <c r="BJ192" s="98">
        <v>0</v>
      </c>
      <c r="BK192" s="98"/>
      <c r="BL192" s="98"/>
      <c r="BM192" s="46">
        <v>0</v>
      </c>
      <c r="BO192" s="98">
        <v>0</v>
      </c>
      <c r="BP192" s="98">
        <v>0</v>
      </c>
      <c r="BQ192" s="98">
        <v>0</v>
      </c>
      <c r="BR192" s="46">
        <v>0</v>
      </c>
      <c r="BS192" s="46">
        <v>0</v>
      </c>
      <c r="BT192" s="46">
        <v>0</v>
      </c>
      <c r="BU192" s="46">
        <v>0</v>
      </c>
      <c r="BV192" s="46">
        <v>0</v>
      </c>
      <c r="BY192" s="46">
        <v>0</v>
      </c>
      <c r="CA192" s="98">
        <v>0</v>
      </c>
      <c r="CB192" s="98">
        <v>0</v>
      </c>
      <c r="CC192" s="98">
        <v>0</v>
      </c>
      <c r="CD192" s="46">
        <v>0</v>
      </c>
      <c r="CE192" s="46">
        <v>0</v>
      </c>
      <c r="CF192" s="46">
        <v>0</v>
      </c>
      <c r="CG192" s="46">
        <v>0</v>
      </c>
      <c r="CH192" s="46">
        <v>0</v>
      </c>
      <c r="CK192" s="46">
        <v>0</v>
      </c>
      <c r="CM192" s="98">
        <v>0</v>
      </c>
      <c r="CN192" s="98">
        <v>0</v>
      </c>
      <c r="CO192" s="98">
        <v>0</v>
      </c>
      <c r="CP192" s="46">
        <v>0</v>
      </c>
      <c r="CQ192" s="46">
        <v>0</v>
      </c>
      <c r="CR192" s="46">
        <v>0</v>
      </c>
      <c r="CS192" s="46">
        <v>0</v>
      </c>
      <c r="CT192" s="46">
        <v>0</v>
      </c>
      <c r="CW192" s="46">
        <v>0</v>
      </c>
      <c r="CY192" s="98">
        <v>0</v>
      </c>
      <c r="CZ192" s="98">
        <v>0</v>
      </c>
      <c r="DA192" s="98">
        <v>0</v>
      </c>
      <c r="DB192" s="46">
        <v>0</v>
      </c>
      <c r="DC192" s="46">
        <v>0</v>
      </c>
      <c r="DD192" s="46">
        <v>0</v>
      </c>
      <c r="DE192" s="46">
        <v>0</v>
      </c>
      <c r="DF192" s="46">
        <v>0</v>
      </c>
      <c r="DI192" s="98">
        <v>0</v>
      </c>
      <c r="DJ192" s="98"/>
      <c r="DK192" s="98">
        <v>0</v>
      </c>
      <c r="DL192" s="46">
        <v>0</v>
      </c>
      <c r="DM192" s="46">
        <v>0</v>
      </c>
      <c r="DN192" s="46">
        <v>0</v>
      </c>
      <c r="DO192" s="46">
        <v>0</v>
      </c>
      <c r="DP192" s="46">
        <v>0</v>
      </c>
      <c r="DQ192" s="46">
        <v>0</v>
      </c>
      <c r="DR192" s="98">
        <v>0</v>
      </c>
      <c r="DS192" s="98"/>
      <c r="DU192" s="46">
        <v>0</v>
      </c>
      <c r="DW192" s="46">
        <v>0</v>
      </c>
      <c r="DX192" s="46">
        <v>0</v>
      </c>
      <c r="DY192" s="46">
        <v>0</v>
      </c>
      <c r="DZ192" s="46">
        <v>0</v>
      </c>
      <c r="EA192" s="46">
        <v>0</v>
      </c>
      <c r="EB192" s="46">
        <v>0</v>
      </c>
      <c r="EC192" s="46">
        <v>0</v>
      </c>
      <c r="ED192" s="46">
        <v>0</v>
      </c>
      <c r="EG192" s="46">
        <v>0</v>
      </c>
      <c r="EI192" s="46">
        <v>0</v>
      </c>
      <c r="EJ192" s="46">
        <v>0</v>
      </c>
      <c r="EK192" s="46">
        <v>0</v>
      </c>
      <c r="EL192" s="46">
        <v>0</v>
      </c>
      <c r="EM192" s="46">
        <v>0</v>
      </c>
      <c r="EN192" s="46">
        <v>0</v>
      </c>
      <c r="EO192" s="46">
        <v>0</v>
      </c>
      <c r="EP192" s="46">
        <v>0</v>
      </c>
      <c r="ES192" s="46">
        <v>0</v>
      </c>
      <c r="EU192" s="46">
        <v>0</v>
      </c>
      <c r="EV192" s="46">
        <v>0</v>
      </c>
      <c r="EW192" s="46">
        <v>0</v>
      </c>
      <c r="EX192" s="46">
        <v>0</v>
      </c>
      <c r="EY192" s="46">
        <v>0</v>
      </c>
      <c r="EZ192" s="46">
        <v>0</v>
      </c>
      <c r="FE192" s="46">
        <v>0</v>
      </c>
      <c r="FG192" s="46">
        <v>0</v>
      </c>
      <c r="FH192" s="46">
        <v>0</v>
      </c>
      <c r="FI192" s="98">
        <v>0</v>
      </c>
      <c r="FJ192" s="98">
        <v>0</v>
      </c>
      <c r="FK192" s="46">
        <v>0</v>
      </c>
      <c r="FL192" s="46">
        <v>0</v>
      </c>
      <c r="FQ192" s="46">
        <v>0</v>
      </c>
      <c r="FS192" s="46">
        <v>0</v>
      </c>
      <c r="FT192" s="46">
        <v>0</v>
      </c>
      <c r="FU192" s="46">
        <v>0</v>
      </c>
      <c r="FV192" s="46">
        <v>0</v>
      </c>
      <c r="FW192" s="46">
        <v>0</v>
      </c>
      <c r="FX192" s="46">
        <v>0</v>
      </c>
      <c r="GC192" s="46">
        <v>0</v>
      </c>
      <c r="GE192" s="46">
        <v>0</v>
      </c>
      <c r="GF192" s="46">
        <v>0</v>
      </c>
      <c r="GG192" s="46">
        <v>0</v>
      </c>
      <c r="GH192" s="46">
        <v>0</v>
      </c>
      <c r="GI192" s="46">
        <v>0</v>
      </c>
      <c r="GJ192" s="46">
        <v>0</v>
      </c>
      <c r="GO192" s="46">
        <v>0</v>
      </c>
      <c r="GP192" s="46">
        <v>0</v>
      </c>
      <c r="GQ192" s="46">
        <v>0</v>
      </c>
      <c r="GR192" s="46">
        <v>0</v>
      </c>
      <c r="GS192" s="46">
        <v>0</v>
      </c>
      <c r="GT192" s="46">
        <v>0</v>
      </c>
      <c r="GU192" s="46">
        <v>0</v>
      </c>
      <c r="GV192" s="46">
        <v>0</v>
      </c>
      <c r="GW192" s="46">
        <v>0</v>
      </c>
      <c r="GX192" s="46">
        <v>0</v>
      </c>
      <c r="GY192" s="46">
        <v>0</v>
      </c>
      <c r="HA192" s="46">
        <v>0</v>
      </c>
      <c r="HB192" s="46">
        <v>0</v>
      </c>
      <c r="HC192" s="46">
        <v>0</v>
      </c>
      <c r="HD192" s="46">
        <v>0</v>
      </c>
      <c r="HE192" s="46">
        <v>0</v>
      </c>
      <c r="HI192" s="46">
        <v>0</v>
      </c>
      <c r="HJ192" s="46">
        <v>0</v>
      </c>
      <c r="HK192" s="46">
        <v>0</v>
      </c>
      <c r="HL192" s="46">
        <v>0</v>
      </c>
      <c r="HM192" s="46">
        <v>0</v>
      </c>
      <c r="HN192" s="46">
        <v>0</v>
      </c>
      <c r="HO192" s="46">
        <v>0</v>
      </c>
      <c r="HP192" s="46">
        <v>0</v>
      </c>
      <c r="HQ192" s="46">
        <v>0</v>
      </c>
      <c r="HR192" s="46">
        <v>0</v>
      </c>
      <c r="HS192" s="46">
        <v>0</v>
      </c>
      <c r="HT192" s="46">
        <v>0</v>
      </c>
      <c r="HU192" s="46">
        <v>0</v>
      </c>
      <c r="HY192" s="46">
        <v>0</v>
      </c>
      <c r="HZ192" s="46">
        <v>0</v>
      </c>
      <c r="IA192" s="46">
        <v>0</v>
      </c>
      <c r="IB192" s="46">
        <v>0</v>
      </c>
      <c r="IC192" s="46">
        <v>0</v>
      </c>
      <c r="ID192" s="46">
        <v>0</v>
      </c>
      <c r="IE192" s="46">
        <v>0</v>
      </c>
      <c r="IF192" s="46">
        <v>0</v>
      </c>
      <c r="IG192" s="46">
        <v>0</v>
      </c>
      <c r="IH192" s="46">
        <v>0</v>
      </c>
      <c r="II192" s="46">
        <v>0</v>
      </c>
      <c r="IJ192" s="46">
        <v>0</v>
      </c>
      <c r="IK192" s="46">
        <v>0</v>
      </c>
      <c r="IO192" s="46">
        <v>0</v>
      </c>
      <c r="IP192" s="46">
        <v>0</v>
      </c>
      <c r="IQ192" s="46">
        <v>0</v>
      </c>
      <c r="IR192" s="46">
        <v>0</v>
      </c>
      <c r="IS192" s="46">
        <v>0</v>
      </c>
      <c r="IT192" s="46">
        <v>0</v>
      </c>
      <c r="IU192" s="46">
        <v>0</v>
      </c>
      <c r="IV192" s="46">
        <v>0</v>
      </c>
      <c r="IW192" s="46">
        <v>0</v>
      </c>
      <c r="IY192" s="46">
        <v>0</v>
      </c>
      <c r="IZ192" s="46">
        <v>0</v>
      </c>
      <c r="JA192" s="46">
        <v>0</v>
      </c>
      <c r="JD192" s="46">
        <v>0</v>
      </c>
      <c r="JE192" s="46">
        <v>0</v>
      </c>
      <c r="JF192" s="46">
        <v>0</v>
      </c>
      <c r="JG192" s="46">
        <v>0</v>
      </c>
      <c r="JH192" s="46">
        <v>0</v>
      </c>
      <c r="JI192" s="46">
        <v>0</v>
      </c>
      <c r="JK192" s="46">
        <v>0</v>
      </c>
      <c r="JL192" s="46">
        <v>0</v>
      </c>
      <c r="JN192" s="46">
        <v>0</v>
      </c>
      <c r="JO192" s="46">
        <v>0</v>
      </c>
      <c r="JP192" s="46">
        <v>0</v>
      </c>
      <c r="JS192" s="46">
        <v>0</v>
      </c>
      <c r="JT192" s="46">
        <v>0</v>
      </c>
      <c r="JU192" s="46">
        <v>0</v>
      </c>
      <c r="JV192" s="46">
        <v>0</v>
      </c>
      <c r="JW192" s="46">
        <v>0</v>
      </c>
      <c r="KA192" s="46">
        <v>0</v>
      </c>
      <c r="KC192" s="46">
        <v>0</v>
      </c>
      <c r="KD192" s="46">
        <v>0</v>
      </c>
      <c r="KE192" s="46">
        <v>0</v>
      </c>
      <c r="KH192" s="46">
        <v>0</v>
      </c>
      <c r="KI192" s="46">
        <v>0</v>
      </c>
      <c r="KJ192" s="46">
        <v>0</v>
      </c>
      <c r="KK192" s="46">
        <v>0</v>
      </c>
      <c r="KL192" s="46">
        <v>0</v>
      </c>
      <c r="KP192" s="46">
        <v>0</v>
      </c>
      <c r="KR192" s="46">
        <v>0</v>
      </c>
      <c r="KS192" s="46">
        <v>0</v>
      </c>
      <c r="KT192" s="46">
        <v>0</v>
      </c>
      <c r="KW192" s="46">
        <v>0</v>
      </c>
      <c r="KX192" s="46">
        <v>0</v>
      </c>
      <c r="KY192" s="46">
        <v>0</v>
      </c>
      <c r="KZ192" s="46">
        <v>0</v>
      </c>
      <c r="LA192" s="46">
        <v>0</v>
      </c>
      <c r="LE192" s="46">
        <v>0</v>
      </c>
      <c r="LG192" s="46">
        <v>0</v>
      </c>
      <c r="LH192" s="46">
        <v>0</v>
      </c>
      <c r="LI192" s="46">
        <v>0</v>
      </c>
      <c r="LL192" s="46">
        <v>0</v>
      </c>
      <c r="LM192" s="46">
        <v>0</v>
      </c>
      <c r="LN192" s="46">
        <v>0</v>
      </c>
      <c r="LO192" s="46">
        <v>0</v>
      </c>
      <c r="LP192" s="46">
        <v>0</v>
      </c>
      <c r="LQ192" s="46">
        <v>0</v>
      </c>
      <c r="LR192" s="46">
        <v>0</v>
      </c>
      <c r="LS192" s="46">
        <v>0</v>
      </c>
      <c r="LT192" s="46">
        <v>0</v>
      </c>
      <c r="LV192" s="46" t="s">
        <v>344</v>
      </c>
    </row>
    <row r="193" spans="1:334">
      <c r="C193" s="46" t="s">
        <v>91</v>
      </c>
      <c r="D193" s="98">
        <v>57356.28571428571</v>
      </c>
      <c r="E193" s="98">
        <v>0</v>
      </c>
      <c r="F193" s="98">
        <v>0</v>
      </c>
      <c r="G193" s="98">
        <v>36312.858726251165</v>
      </c>
      <c r="H193" s="98">
        <v>35620.058726251162</v>
      </c>
      <c r="I193" s="98">
        <v>692.8</v>
      </c>
      <c r="J193" s="98">
        <v>0</v>
      </c>
      <c r="K193" s="98">
        <v>0</v>
      </c>
      <c r="L193" s="98">
        <v>0</v>
      </c>
      <c r="M193" s="98">
        <v>0</v>
      </c>
      <c r="N193" s="98">
        <v>0</v>
      </c>
      <c r="O193" s="98">
        <v>0</v>
      </c>
      <c r="P193" s="98">
        <v>0</v>
      </c>
      <c r="Q193" s="98">
        <v>150000.00000000003</v>
      </c>
      <c r="R193" s="98">
        <v>0</v>
      </c>
      <c r="S193" s="98">
        <v>41847.926699758893</v>
      </c>
      <c r="T193" s="98">
        <v>41415.526699758891</v>
      </c>
      <c r="U193" s="98">
        <v>432.39999999999992</v>
      </c>
      <c r="V193" s="98">
        <v>0</v>
      </c>
      <c r="W193" s="98">
        <v>0</v>
      </c>
      <c r="X193" s="98">
        <v>0</v>
      </c>
      <c r="Y193" s="98">
        <v>0</v>
      </c>
      <c r="Z193" s="98">
        <v>0</v>
      </c>
      <c r="AA193" s="98">
        <v>0</v>
      </c>
      <c r="AB193" s="98">
        <v>0</v>
      </c>
      <c r="AC193" s="98">
        <v>0</v>
      </c>
      <c r="AD193" s="98">
        <v>0</v>
      </c>
      <c r="AE193" s="98">
        <v>40352.531013838008</v>
      </c>
      <c r="AF193" s="98">
        <v>40058.231013838005</v>
      </c>
      <c r="AG193" s="98">
        <v>243.29999999999998</v>
      </c>
      <c r="AH193" s="98">
        <v>0</v>
      </c>
      <c r="AI193" s="98">
        <v>51</v>
      </c>
      <c r="AJ193" s="98">
        <v>0</v>
      </c>
      <c r="AK193" s="98">
        <v>0</v>
      </c>
      <c r="AL193" s="98">
        <v>0</v>
      </c>
      <c r="AM193" s="98">
        <v>0</v>
      </c>
      <c r="AN193" s="98">
        <v>0</v>
      </c>
      <c r="AO193" s="98">
        <v>0</v>
      </c>
      <c r="AP193" s="98">
        <v>0</v>
      </c>
      <c r="AQ193" s="98">
        <v>35879.683560151941</v>
      </c>
      <c r="AR193" s="98">
        <v>35465.183560151941</v>
      </c>
      <c r="AS193" s="98">
        <v>125.50000000000001</v>
      </c>
      <c r="AT193" s="98">
        <v>0</v>
      </c>
      <c r="AU193" s="98">
        <v>289</v>
      </c>
      <c r="AV193" s="98">
        <v>0</v>
      </c>
      <c r="AW193" s="98">
        <v>0</v>
      </c>
      <c r="AX193" s="98">
        <v>0</v>
      </c>
      <c r="AY193" s="98">
        <v>0</v>
      </c>
      <c r="AZ193" s="98">
        <v>0</v>
      </c>
      <c r="BA193" s="98">
        <v>0</v>
      </c>
      <c r="BB193" s="98">
        <v>0</v>
      </c>
      <c r="BC193" s="98">
        <v>31747.101210432036</v>
      </c>
      <c r="BD193" s="98">
        <v>31747.101210432036</v>
      </c>
      <c r="BE193" s="98">
        <v>0</v>
      </c>
      <c r="BF193" s="98">
        <v>0</v>
      </c>
      <c r="BG193" s="98">
        <v>0</v>
      </c>
      <c r="BH193" s="98">
        <v>0</v>
      </c>
      <c r="BI193" s="98">
        <v>0</v>
      </c>
      <c r="BJ193" s="98">
        <v>0</v>
      </c>
      <c r="BK193" s="98">
        <v>0</v>
      </c>
      <c r="BL193" s="98">
        <v>0</v>
      </c>
      <c r="BM193" s="46">
        <v>0</v>
      </c>
      <c r="BN193" s="46">
        <v>0</v>
      </c>
      <c r="BO193" s="98">
        <v>31853.765489472738</v>
      </c>
      <c r="BP193" s="98">
        <v>31853.765489472738</v>
      </c>
      <c r="BQ193" s="98">
        <v>0</v>
      </c>
      <c r="BR193" s="46">
        <v>0</v>
      </c>
      <c r="BS193" s="46">
        <v>0</v>
      </c>
      <c r="BT193" s="46">
        <v>0</v>
      </c>
      <c r="BU193" s="46">
        <v>0</v>
      </c>
      <c r="BV193" s="46">
        <v>0</v>
      </c>
      <c r="BW193" s="46">
        <v>0</v>
      </c>
      <c r="BX193" s="46">
        <v>0</v>
      </c>
      <c r="BY193" s="46">
        <v>0</v>
      </c>
      <c r="BZ193" s="46">
        <v>0</v>
      </c>
      <c r="CA193" s="98">
        <v>31312.775401596155</v>
      </c>
      <c r="CB193" s="98">
        <v>31312.775401596155</v>
      </c>
      <c r="CC193" s="98">
        <v>0</v>
      </c>
      <c r="CD193" s="46">
        <v>0</v>
      </c>
      <c r="CE193" s="46">
        <v>0</v>
      </c>
      <c r="CF193" s="46">
        <v>0</v>
      </c>
      <c r="CG193" s="46">
        <v>0</v>
      </c>
      <c r="CH193" s="46">
        <v>0</v>
      </c>
      <c r="CI193" s="46">
        <v>0</v>
      </c>
      <c r="CJ193" s="46">
        <v>0</v>
      </c>
      <c r="CK193" s="46">
        <v>0</v>
      </c>
      <c r="CL193" s="46">
        <v>0</v>
      </c>
      <c r="CM193" s="98">
        <v>31023.467383991803</v>
      </c>
      <c r="CN193" s="98">
        <v>31023.467383991803</v>
      </c>
      <c r="CO193" s="98">
        <v>0</v>
      </c>
      <c r="CP193" s="46">
        <v>0</v>
      </c>
      <c r="CQ193" s="46">
        <v>0</v>
      </c>
      <c r="CR193" s="46">
        <v>0</v>
      </c>
      <c r="CS193" s="46">
        <v>0</v>
      </c>
      <c r="CT193" s="46">
        <v>0</v>
      </c>
      <c r="CU193" s="46">
        <v>0</v>
      </c>
      <c r="CV193" s="46">
        <v>0</v>
      </c>
      <c r="CW193" s="46">
        <v>115000</v>
      </c>
      <c r="CX193" s="46">
        <v>0</v>
      </c>
      <c r="CY193" s="98">
        <v>30375.697658610923</v>
      </c>
      <c r="CZ193" s="98">
        <v>30375.697658610923</v>
      </c>
      <c r="DA193" s="98">
        <v>0</v>
      </c>
      <c r="DB193" s="46">
        <v>0</v>
      </c>
      <c r="DC193" s="46">
        <v>0</v>
      </c>
      <c r="DD193" s="46">
        <v>0</v>
      </c>
      <c r="DE193" s="46">
        <v>0</v>
      </c>
      <c r="DF193" s="46">
        <v>0</v>
      </c>
      <c r="DG193" s="46">
        <v>0</v>
      </c>
      <c r="DH193" s="46">
        <v>0</v>
      </c>
      <c r="DI193" s="98">
        <v>0</v>
      </c>
      <c r="DJ193" s="98">
        <v>0</v>
      </c>
      <c r="DK193" s="98">
        <v>30648.697658610923</v>
      </c>
      <c r="DL193" s="46">
        <v>30648.697658610923</v>
      </c>
      <c r="DM193" s="46">
        <v>0</v>
      </c>
      <c r="DN193" s="46">
        <v>0</v>
      </c>
      <c r="DO193" s="46">
        <v>0</v>
      </c>
      <c r="DP193" s="46">
        <v>0</v>
      </c>
      <c r="DQ193" s="46">
        <v>0</v>
      </c>
      <c r="DR193" s="98">
        <v>0</v>
      </c>
      <c r="DS193" s="98">
        <v>0</v>
      </c>
      <c r="DT193" s="46">
        <v>0</v>
      </c>
      <c r="DU193" s="46">
        <v>0</v>
      </c>
      <c r="DV193" s="46">
        <v>0</v>
      </c>
      <c r="DW193" s="46">
        <v>30423.39531722185</v>
      </c>
      <c r="DX193" s="46">
        <v>30423.39531722185</v>
      </c>
      <c r="DY193" s="46">
        <v>0</v>
      </c>
      <c r="DZ193" s="46">
        <v>0</v>
      </c>
      <c r="EA193" s="46">
        <v>0</v>
      </c>
      <c r="EB193" s="46">
        <v>0</v>
      </c>
      <c r="EC193" s="46">
        <v>0</v>
      </c>
      <c r="ED193" s="46">
        <v>0</v>
      </c>
      <c r="EE193" s="46">
        <v>0</v>
      </c>
      <c r="EF193" s="46">
        <v>0</v>
      </c>
      <c r="EG193" s="46">
        <v>0</v>
      </c>
      <c r="EH193" s="46">
        <v>0</v>
      </c>
      <c r="EI193" s="46">
        <v>30450.697658610923</v>
      </c>
      <c r="EJ193" s="46">
        <v>30450.697658610923</v>
      </c>
      <c r="EK193" s="46">
        <v>0</v>
      </c>
      <c r="EL193" s="46">
        <v>0</v>
      </c>
      <c r="EM193" s="46">
        <v>0</v>
      </c>
      <c r="EN193" s="46">
        <v>0</v>
      </c>
      <c r="EO193" s="46">
        <v>0</v>
      </c>
      <c r="EP193" s="46">
        <v>0</v>
      </c>
      <c r="EQ193" s="46">
        <v>0</v>
      </c>
      <c r="ER193" s="46">
        <v>0</v>
      </c>
      <c r="ES193" s="46">
        <v>0</v>
      </c>
      <c r="ET193" s="46">
        <v>0</v>
      </c>
      <c r="EU193" s="46">
        <v>22386.5</v>
      </c>
      <c r="EV193" s="46">
        <v>22014.75</v>
      </c>
      <c r="EW193" s="46">
        <v>371.75</v>
      </c>
      <c r="EX193" s="46">
        <v>0</v>
      </c>
      <c r="EY193" s="46">
        <v>0</v>
      </c>
      <c r="EZ193" s="46">
        <v>0</v>
      </c>
      <c r="FA193" s="46">
        <v>0</v>
      </c>
      <c r="FB193" s="46">
        <v>0</v>
      </c>
      <c r="FC193" s="46">
        <v>0</v>
      </c>
      <c r="FD193" s="46">
        <v>0</v>
      </c>
      <c r="FE193" s="46">
        <v>0</v>
      </c>
      <c r="FF193" s="46">
        <v>0</v>
      </c>
      <c r="FG193" s="46">
        <v>22386.5</v>
      </c>
      <c r="FH193" s="46">
        <v>22014.75</v>
      </c>
      <c r="FI193" s="98">
        <v>371.75</v>
      </c>
      <c r="FJ193" s="98">
        <v>0</v>
      </c>
      <c r="FK193" s="46">
        <v>0</v>
      </c>
      <c r="FL193" s="46">
        <v>0</v>
      </c>
      <c r="FM193" s="46">
        <v>0</v>
      </c>
      <c r="FN193" s="46">
        <v>0</v>
      </c>
      <c r="FO193" s="46">
        <v>0</v>
      </c>
      <c r="FP193" s="46">
        <v>0</v>
      </c>
      <c r="FQ193" s="46">
        <v>0</v>
      </c>
      <c r="FR193" s="46">
        <v>0</v>
      </c>
      <c r="FS193" s="46">
        <v>22386.5</v>
      </c>
      <c r="FT193" s="46">
        <v>22014.75</v>
      </c>
      <c r="FU193" s="46">
        <v>371.75</v>
      </c>
      <c r="FV193" s="46">
        <v>0</v>
      </c>
      <c r="FW193" s="46">
        <v>0</v>
      </c>
      <c r="FX193" s="46">
        <v>0</v>
      </c>
      <c r="FY193" s="46">
        <v>0</v>
      </c>
      <c r="FZ193" s="46">
        <v>0</v>
      </c>
      <c r="GA193" s="46">
        <v>0</v>
      </c>
      <c r="GB193" s="46">
        <v>0</v>
      </c>
      <c r="GC193" s="46">
        <v>0</v>
      </c>
      <c r="GD193" s="46">
        <v>0</v>
      </c>
      <c r="GE193" s="46">
        <v>22386.5</v>
      </c>
      <c r="GF193" s="46">
        <v>22014.75</v>
      </c>
      <c r="GG193" s="46">
        <v>371.75</v>
      </c>
      <c r="GH193" s="46">
        <v>0</v>
      </c>
      <c r="GI193" s="46">
        <v>0</v>
      </c>
      <c r="GJ193" s="46">
        <v>0</v>
      </c>
      <c r="GK193" s="46">
        <v>0</v>
      </c>
      <c r="GL193" s="46">
        <v>0</v>
      </c>
      <c r="GM193" s="46">
        <v>0</v>
      </c>
      <c r="GO193" s="46">
        <v>154053</v>
      </c>
      <c r="GP193" s="46">
        <v>152559</v>
      </c>
      <c r="GQ193" s="46">
        <v>1493.9999999999998</v>
      </c>
      <c r="GR193" s="46">
        <v>0</v>
      </c>
      <c r="GS193" s="46">
        <v>340</v>
      </c>
      <c r="GT193" s="46">
        <v>0</v>
      </c>
      <c r="GU193" s="46">
        <v>0</v>
      </c>
      <c r="GV193" s="46">
        <v>0</v>
      </c>
      <c r="GW193" s="46">
        <v>154393</v>
      </c>
      <c r="GX193" s="46">
        <v>0</v>
      </c>
      <c r="GY193" s="46">
        <v>0</v>
      </c>
      <c r="GZ193" s="46">
        <v>0</v>
      </c>
      <c r="HA193" s="46">
        <v>57356.28571428571</v>
      </c>
      <c r="HB193" s="46">
        <v>150000.00000000003</v>
      </c>
      <c r="HC193" s="46">
        <v>207356.28571428574</v>
      </c>
      <c r="HD193" s="46">
        <v>52963.285714285732</v>
      </c>
      <c r="HE193" s="46">
        <v>12.616603461203026</v>
      </c>
      <c r="HI193" s="46">
        <v>125937.10948549272</v>
      </c>
      <c r="HJ193" s="46">
        <v>125937.10948549272</v>
      </c>
      <c r="HK193" s="46">
        <v>0</v>
      </c>
      <c r="HL193" s="46">
        <v>0</v>
      </c>
      <c r="HM193" s="46">
        <v>0</v>
      </c>
      <c r="HN193" s="46">
        <v>0</v>
      </c>
      <c r="HO193" s="46">
        <v>0</v>
      </c>
      <c r="HP193" s="46">
        <v>0</v>
      </c>
      <c r="HQ193" s="46">
        <v>125937.10948549272</v>
      </c>
      <c r="HR193" s="46">
        <v>150000</v>
      </c>
      <c r="HS193" s="46">
        <v>202963.28571428574</v>
      </c>
      <c r="HT193" s="46">
        <v>77026.176228793018</v>
      </c>
      <c r="HU193" s="46">
        <v>18.956636125859582</v>
      </c>
      <c r="HY193" s="46">
        <v>121898.48829305462</v>
      </c>
      <c r="HZ193" s="46">
        <v>121898.48829305462</v>
      </c>
      <c r="IA193" s="46">
        <v>0</v>
      </c>
      <c r="IB193" s="46">
        <v>0</v>
      </c>
      <c r="IC193" s="46">
        <v>0</v>
      </c>
      <c r="ID193" s="46">
        <v>0</v>
      </c>
      <c r="IE193" s="46">
        <v>0</v>
      </c>
      <c r="IF193" s="46">
        <v>0</v>
      </c>
      <c r="IG193" s="46">
        <v>121898.48829305462</v>
      </c>
      <c r="IH193" s="46">
        <v>115000</v>
      </c>
      <c r="II193" s="46">
        <v>192026.17622879302</v>
      </c>
      <c r="IJ193" s="46">
        <v>70127.687935738417</v>
      </c>
      <c r="IK193" s="46">
        <v>17.258873900177989</v>
      </c>
      <c r="IO193" s="46">
        <v>89546</v>
      </c>
      <c r="IP193" s="46">
        <v>88059</v>
      </c>
      <c r="IQ193" s="46">
        <v>1487</v>
      </c>
      <c r="IR193" s="46">
        <v>0</v>
      </c>
      <c r="IS193" s="46">
        <v>0</v>
      </c>
      <c r="IT193" s="46">
        <v>0</v>
      </c>
      <c r="IU193" s="46">
        <v>0</v>
      </c>
      <c r="IV193" s="46">
        <v>0</v>
      </c>
      <c r="IW193" s="46">
        <v>89546</v>
      </c>
      <c r="IX193" s="46">
        <v>0</v>
      </c>
      <c r="IY193" s="46">
        <v>70127.687935738417</v>
      </c>
      <c r="IZ193" s="46">
        <v>-19418.31206426159</v>
      </c>
      <c r="JA193" s="46">
        <v>-6.5055877641418673</v>
      </c>
      <c r="JD193" s="46">
        <v>116193</v>
      </c>
      <c r="JE193" s="46">
        <v>115233</v>
      </c>
      <c r="JF193" s="46">
        <v>960</v>
      </c>
      <c r="JG193" s="46">
        <v>0</v>
      </c>
      <c r="JH193" s="46">
        <v>0</v>
      </c>
      <c r="JI193" s="46">
        <v>0</v>
      </c>
      <c r="JJ193" s="46">
        <v>0</v>
      </c>
      <c r="JK193" s="46">
        <v>0</v>
      </c>
      <c r="JL193" s="46">
        <v>116193</v>
      </c>
      <c r="JM193" s="46">
        <v>0</v>
      </c>
      <c r="JN193" s="46">
        <v>-19418.31206426159</v>
      </c>
      <c r="JO193" s="46">
        <v>-135611.31206426158</v>
      </c>
      <c r="JP193" s="46">
        <v>-35.013635605654798</v>
      </c>
      <c r="JS193" s="46">
        <v>83412</v>
      </c>
      <c r="JT193" s="46">
        <v>82435</v>
      </c>
      <c r="JU193" s="46">
        <v>977</v>
      </c>
      <c r="JV193" s="46">
        <v>0</v>
      </c>
      <c r="JW193" s="46">
        <v>0</v>
      </c>
      <c r="JX193" s="46">
        <v>0</v>
      </c>
      <c r="JY193" s="46">
        <v>0</v>
      </c>
      <c r="JZ193" s="46">
        <v>0</v>
      </c>
      <c r="KA193" s="46">
        <v>83412</v>
      </c>
      <c r="KB193" s="46">
        <v>0</v>
      </c>
      <c r="KC193" s="46">
        <v>-135611.31206426158</v>
      </c>
      <c r="KD193" s="46">
        <v>-219023.31206426161</v>
      </c>
      <c r="KE193" s="46">
        <v>-78.774029659135962</v>
      </c>
      <c r="KH193" s="46">
        <v>0</v>
      </c>
      <c r="KI193" s="46">
        <v>0</v>
      </c>
      <c r="KJ193" s="46">
        <v>0</v>
      </c>
      <c r="KK193" s="46">
        <v>0</v>
      </c>
      <c r="KL193" s="46">
        <v>0</v>
      </c>
      <c r="KM193" s="46">
        <v>0</v>
      </c>
      <c r="KN193" s="46">
        <v>0</v>
      </c>
      <c r="KO193" s="46">
        <v>0</v>
      </c>
      <c r="KP193" s="46">
        <v>0</v>
      </c>
      <c r="KQ193" s="46">
        <v>0</v>
      </c>
      <c r="KR193" s="46">
        <v>-219023.31206426161</v>
      </c>
      <c r="KS193" s="46">
        <v>-219023.31206426161</v>
      </c>
      <c r="KT193" s="46">
        <v>0</v>
      </c>
      <c r="KW193" s="46">
        <v>0</v>
      </c>
      <c r="KX193" s="46">
        <v>0</v>
      </c>
      <c r="KY193" s="46">
        <v>0</v>
      </c>
      <c r="KZ193" s="46">
        <v>0</v>
      </c>
      <c r="LA193" s="46">
        <v>0</v>
      </c>
      <c r="LB193" s="46">
        <v>0</v>
      </c>
      <c r="LC193" s="46">
        <v>0</v>
      </c>
      <c r="LD193" s="46">
        <v>0</v>
      </c>
      <c r="LE193" s="46">
        <v>0</v>
      </c>
      <c r="LF193" s="46">
        <v>0</v>
      </c>
      <c r="LG193" s="46">
        <v>-219023.31206426161</v>
      </c>
      <c r="LH193" s="46">
        <v>-219023.31206426161</v>
      </c>
      <c r="LI193" s="46">
        <v>0</v>
      </c>
      <c r="LL193" s="46">
        <v>154393</v>
      </c>
      <c r="LM193" s="46">
        <v>125937.10948549272</v>
      </c>
      <c r="LN193" s="46">
        <v>121898.48829305462</v>
      </c>
      <c r="LO193" s="46">
        <v>89546</v>
      </c>
      <c r="LP193" s="46">
        <v>116193</v>
      </c>
      <c r="LQ193" s="46">
        <v>83412</v>
      </c>
      <c r="LR193" s="46">
        <v>0</v>
      </c>
      <c r="LS193" s="46">
        <v>0</v>
      </c>
      <c r="LT193" s="46">
        <v>691379.59777854732</v>
      </c>
    </row>
    <row r="194" spans="1:334">
      <c r="A194" s="74">
        <v>310001995</v>
      </c>
      <c r="B194" s="74">
        <v>310001995</v>
      </c>
      <c r="C194" s="46" t="s">
        <v>71</v>
      </c>
      <c r="D194" s="80">
        <v>36984</v>
      </c>
      <c r="E194" s="80">
        <v>0</v>
      </c>
      <c r="G194" s="80">
        <v>11731.596964695169</v>
      </c>
      <c r="H194" s="80">
        <v>11433.396964695168</v>
      </c>
      <c r="I194" s="80">
        <v>298.2</v>
      </c>
      <c r="J194" s="80">
        <v>0</v>
      </c>
      <c r="K194" s="80">
        <v>0</v>
      </c>
      <c r="L194" s="80">
        <v>0</v>
      </c>
      <c r="M194" s="80">
        <v>0</v>
      </c>
      <c r="N194" s="80">
        <v>0</v>
      </c>
      <c r="Q194" s="80">
        <v>0</v>
      </c>
      <c r="S194" s="80">
        <v>13521.403158166559</v>
      </c>
      <c r="T194" s="80">
        <v>13340.803158166558</v>
      </c>
      <c r="U194" s="80">
        <v>180.6</v>
      </c>
      <c r="V194" s="80">
        <v>0</v>
      </c>
      <c r="W194" s="80">
        <v>0</v>
      </c>
      <c r="X194" s="80">
        <v>0</v>
      </c>
      <c r="Y194" s="80">
        <v>0</v>
      </c>
      <c r="Z194" s="80">
        <v>0</v>
      </c>
      <c r="AC194" s="80">
        <v>62500</v>
      </c>
      <c r="AE194" s="80">
        <v>17553.044053412861</v>
      </c>
      <c r="AF194" s="80">
        <v>17461.34405341286</v>
      </c>
      <c r="AG194" s="80">
        <v>91.7</v>
      </c>
      <c r="AH194" s="80">
        <v>0</v>
      </c>
      <c r="AI194" s="80">
        <v>0</v>
      </c>
      <c r="AJ194" s="80">
        <v>0</v>
      </c>
      <c r="AK194" s="80">
        <v>0</v>
      </c>
      <c r="AL194" s="80">
        <v>0</v>
      </c>
      <c r="AO194" s="80">
        <v>0</v>
      </c>
      <c r="AQ194" s="80">
        <v>17690.718337953749</v>
      </c>
      <c r="AR194" s="80">
        <v>17659.218337953749</v>
      </c>
      <c r="AS194" s="80">
        <v>31.5</v>
      </c>
      <c r="AT194" s="80">
        <v>0</v>
      </c>
      <c r="AU194" s="80">
        <v>0</v>
      </c>
      <c r="AV194" s="80">
        <v>0</v>
      </c>
      <c r="AW194" s="80">
        <v>0</v>
      </c>
      <c r="AX194" s="80">
        <v>0</v>
      </c>
      <c r="BA194" s="80">
        <v>0</v>
      </c>
      <c r="BC194" s="80">
        <v>13594.103440745896</v>
      </c>
      <c r="BD194" s="80">
        <v>13594.103440745896</v>
      </c>
      <c r="BE194" s="80">
        <v>0</v>
      </c>
      <c r="BF194" s="80">
        <v>0</v>
      </c>
      <c r="BG194" s="80">
        <v>0</v>
      </c>
      <c r="BH194" s="80">
        <v>0</v>
      </c>
      <c r="BI194" s="80">
        <v>0</v>
      </c>
      <c r="BJ194" s="80">
        <v>0</v>
      </c>
      <c r="BM194" s="46">
        <v>0</v>
      </c>
      <c r="BO194" s="80">
        <v>13590.351596058228</v>
      </c>
      <c r="BP194" s="80">
        <v>13590.351596058228</v>
      </c>
      <c r="BQ194" s="80">
        <v>0</v>
      </c>
      <c r="BR194" s="46">
        <v>0</v>
      </c>
      <c r="BS194" s="46">
        <v>0</v>
      </c>
      <c r="BT194" s="46">
        <v>0</v>
      </c>
      <c r="BU194" s="46">
        <v>0</v>
      </c>
      <c r="BV194" s="46">
        <v>0</v>
      </c>
      <c r="BY194" s="46">
        <v>0</v>
      </c>
      <c r="CA194" s="80">
        <v>13483.655021050654</v>
      </c>
      <c r="CB194" s="80">
        <v>13483.655021050654</v>
      </c>
      <c r="CC194" s="80">
        <v>0</v>
      </c>
      <c r="CD194" s="46">
        <v>0</v>
      </c>
      <c r="CE194" s="46">
        <v>0</v>
      </c>
      <c r="CF194" s="46">
        <v>0</v>
      </c>
      <c r="CG194" s="46">
        <v>0</v>
      </c>
      <c r="CH194" s="46">
        <v>0</v>
      </c>
      <c r="CK194" s="46">
        <v>62500</v>
      </c>
      <c r="CM194" s="80">
        <v>13821.456890294747</v>
      </c>
      <c r="CN194" s="80">
        <v>13821.456890294747</v>
      </c>
      <c r="CO194" s="80">
        <v>0</v>
      </c>
      <c r="CP194" s="46">
        <v>0</v>
      </c>
      <c r="CQ194" s="46">
        <v>0</v>
      </c>
      <c r="CR194" s="46">
        <v>0</v>
      </c>
      <c r="CS194" s="46">
        <v>0</v>
      </c>
      <c r="CT194" s="46">
        <v>0</v>
      </c>
      <c r="CW194" s="46">
        <v>45178.571428571428</v>
      </c>
      <c r="CY194" s="80">
        <v>12400.683293770029</v>
      </c>
      <c r="CZ194" s="80">
        <v>12400.683293770029</v>
      </c>
      <c r="DA194" s="80">
        <v>0</v>
      </c>
      <c r="DB194" s="46">
        <v>0</v>
      </c>
      <c r="DC194" s="46">
        <v>0</v>
      </c>
      <c r="DD194" s="46">
        <v>0</v>
      </c>
      <c r="DE194" s="46">
        <v>0</v>
      </c>
      <c r="DF194" s="46">
        <v>0</v>
      </c>
      <c r="DI194" s="80">
        <v>0</v>
      </c>
      <c r="DK194" s="80">
        <v>12489.683293770029</v>
      </c>
      <c r="DL194" s="46">
        <v>12489.683293770029</v>
      </c>
      <c r="DM194" s="46">
        <v>0</v>
      </c>
      <c r="DN194" s="46">
        <v>0</v>
      </c>
      <c r="DO194" s="46">
        <v>0</v>
      </c>
      <c r="DP194" s="46">
        <v>0</v>
      </c>
      <c r="DQ194" s="46">
        <v>0</v>
      </c>
      <c r="DR194" s="80">
        <v>0</v>
      </c>
      <c r="DU194" s="46">
        <v>0</v>
      </c>
      <c r="DW194" s="46">
        <v>12571.36658754006</v>
      </c>
      <c r="DX194" s="46">
        <v>12571.36658754006</v>
      </c>
      <c r="DY194" s="46">
        <v>0</v>
      </c>
      <c r="DZ194" s="46">
        <v>0</v>
      </c>
      <c r="EA194" s="46">
        <v>0</v>
      </c>
      <c r="EB194" s="46">
        <v>0</v>
      </c>
      <c r="EC194" s="46">
        <v>0</v>
      </c>
      <c r="ED194" s="46">
        <v>0</v>
      </c>
      <c r="EG194" s="46">
        <v>0</v>
      </c>
      <c r="EI194" s="46">
        <v>12598.683293770029</v>
      </c>
      <c r="EJ194" s="46">
        <v>12598.683293770029</v>
      </c>
      <c r="EK194" s="46">
        <v>0</v>
      </c>
      <c r="EL194" s="46">
        <v>0</v>
      </c>
      <c r="EM194" s="46">
        <v>0</v>
      </c>
      <c r="EN194" s="46">
        <v>0</v>
      </c>
      <c r="EO194" s="46">
        <v>0</v>
      </c>
      <c r="EP194" s="46">
        <v>0</v>
      </c>
      <c r="ES194" s="46">
        <v>0</v>
      </c>
      <c r="EU194" s="46">
        <v>9103.5</v>
      </c>
      <c r="EV194" s="46">
        <v>9081.25</v>
      </c>
      <c r="EW194" s="46">
        <v>22.25</v>
      </c>
      <c r="EX194" s="46">
        <v>0</v>
      </c>
      <c r="EY194" s="46">
        <v>0</v>
      </c>
      <c r="EZ194" s="46">
        <v>0</v>
      </c>
      <c r="FE194" s="46">
        <v>0</v>
      </c>
      <c r="FG194" s="46">
        <v>9103.5</v>
      </c>
      <c r="FH194" s="46">
        <v>9081.25</v>
      </c>
      <c r="FI194" s="80">
        <v>22.25</v>
      </c>
      <c r="FJ194" s="80">
        <v>0</v>
      </c>
      <c r="FK194" s="46">
        <v>0</v>
      </c>
      <c r="FL194" s="46">
        <v>0</v>
      </c>
      <c r="FQ194" s="46">
        <v>0</v>
      </c>
      <c r="FS194" s="46">
        <v>9103.5</v>
      </c>
      <c r="FT194" s="46">
        <v>9081.25</v>
      </c>
      <c r="FU194" s="46">
        <v>22.25</v>
      </c>
      <c r="FV194" s="46">
        <v>0</v>
      </c>
      <c r="FW194" s="46">
        <v>0</v>
      </c>
      <c r="FX194" s="46">
        <v>0</v>
      </c>
      <c r="GC194" s="46">
        <v>0</v>
      </c>
      <c r="GE194" s="46">
        <v>9103.5</v>
      </c>
      <c r="GF194" s="46">
        <v>9081.25</v>
      </c>
      <c r="GG194" s="46">
        <v>22.25</v>
      </c>
      <c r="GH194" s="46">
        <v>0</v>
      </c>
      <c r="GI194" s="46">
        <v>0</v>
      </c>
      <c r="GJ194" s="46">
        <v>0</v>
      </c>
      <c r="GO194" s="46">
        <v>60496.762514228336</v>
      </c>
      <c r="GP194" s="46">
        <v>59894.762514228336</v>
      </c>
      <c r="GQ194" s="46">
        <v>602</v>
      </c>
      <c r="GR194" s="46">
        <v>0</v>
      </c>
      <c r="GS194" s="46">
        <v>0</v>
      </c>
      <c r="GT194" s="46">
        <v>0</v>
      </c>
      <c r="GU194" s="46">
        <v>0</v>
      </c>
      <c r="GV194" s="46">
        <v>0</v>
      </c>
      <c r="GW194" s="46">
        <v>60496.762514228336</v>
      </c>
      <c r="GX194" s="46">
        <v>0</v>
      </c>
      <c r="HA194" s="46">
        <v>36984</v>
      </c>
      <c r="HB194" s="46">
        <v>62500</v>
      </c>
      <c r="HC194" s="46">
        <v>99484</v>
      </c>
      <c r="HD194" s="46">
        <v>38987.237485771664</v>
      </c>
      <c r="HE194" s="46">
        <v>21.464973757015152</v>
      </c>
      <c r="HF194" s="46">
        <v>45396</v>
      </c>
      <c r="HG194" s="46">
        <v>45431</v>
      </c>
      <c r="HI194" s="46">
        <v>54489.566948149528</v>
      </c>
      <c r="HJ194" s="46">
        <v>54489.566948149528</v>
      </c>
      <c r="HK194" s="46">
        <v>0</v>
      </c>
      <c r="HL194" s="46">
        <v>0</v>
      </c>
      <c r="HM194" s="46">
        <v>0</v>
      </c>
      <c r="HN194" s="46">
        <v>0</v>
      </c>
      <c r="HO194" s="46">
        <v>0</v>
      </c>
      <c r="HP194" s="46">
        <v>0</v>
      </c>
      <c r="HQ194" s="46">
        <v>54489.566948149528</v>
      </c>
      <c r="HR194" s="46">
        <v>62500</v>
      </c>
      <c r="HS194" s="46">
        <v>101487.23748577166</v>
      </c>
      <c r="HT194" s="46">
        <v>46997.670537622136</v>
      </c>
      <c r="HU194" s="46">
        <v>28.164570244955637</v>
      </c>
      <c r="HV194" s="46">
        <v>45431</v>
      </c>
      <c r="HW194" s="46">
        <v>45463</v>
      </c>
      <c r="HY194" s="46">
        <v>50060.416468850148</v>
      </c>
      <c r="HZ194" s="46">
        <v>50060.416468850148</v>
      </c>
      <c r="IA194" s="46">
        <v>0</v>
      </c>
      <c r="IB194" s="46">
        <v>0</v>
      </c>
      <c r="IC194" s="46">
        <v>0</v>
      </c>
      <c r="ID194" s="46">
        <v>0</v>
      </c>
      <c r="IE194" s="46">
        <v>0</v>
      </c>
      <c r="IF194" s="46">
        <v>0</v>
      </c>
      <c r="IG194" s="46">
        <v>50060.416468850148</v>
      </c>
      <c r="IH194" s="46">
        <v>45178.571428571428</v>
      </c>
      <c r="II194" s="46">
        <v>92176.241966193571</v>
      </c>
      <c r="IJ194" s="46">
        <v>42115.825497343423</v>
      </c>
      <c r="IK194" s="46">
        <v>25.238998275343832</v>
      </c>
      <c r="IO194" s="46">
        <v>36414</v>
      </c>
      <c r="IP194" s="46">
        <v>36325</v>
      </c>
      <c r="IQ194" s="46">
        <v>89</v>
      </c>
      <c r="IR194" s="46">
        <v>0</v>
      </c>
      <c r="IS194" s="46">
        <v>0</v>
      </c>
      <c r="IT194" s="46">
        <v>0</v>
      </c>
      <c r="IU194" s="46">
        <v>0</v>
      </c>
      <c r="IV194" s="46">
        <v>0</v>
      </c>
      <c r="IW194" s="46">
        <v>36414</v>
      </c>
      <c r="IY194" s="46">
        <v>42115.825497343423</v>
      </c>
      <c r="IZ194" s="46">
        <v>5701.8254973434232</v>
      </c>
      <c r="JA194" s="46">
        <v>4.6974999978113559</v>
      </c>
      <c r="JD194" s="46">
        <v>48244</v>
      </c>
      <c r="JE194" s="46">
        <v>48156</v>
      </c>
      <c r="JF194" s="46">
        <v>88</v>
      </c>
      <c r="JG194" s="46">
        <v>0</v>
      </c>
      <c r="JH194" s="46">
        <v>0</v>
      </c>
      <c r="JI194" s="46">
        <v>0</v>
      </c>
      <c r="JK194" s="46">
        <v>0</v>
      </c>
      <c r="JL194" s="46">
        <v>48244</v>
      </c>
      <c r="JN194" s="46">
        <v>5701.8254973434232</v>
      </c>
      <c r="JO194" s="46">
        <v>-42542.174502656577</v>
      </c>
      <c r="JP194" s="46">
        <v>-26.45438261917953</v>
      </c>
      <c r="JS194" s="46">
        <v>34140</v>
      </c>
      <c r="JT194" s="46">
        <v>34053</v>
      </c>
      <c r="JU194" s="46">
        <v>87</v>
      </c>
      <c r="JV194" s="46">
        <v>0</v>
      </c>
      <c r="JW194" s="46">
        <v>0</v>
      </c>
      <c r="KA194" s="46">
        <v>34140</v>
      </c>
      <c r="KC194" s="46">
        <v>-42542.174502656577</v>
      </c>
      <c r="KD194" s="46">
        <v>-76682.174502656577</v>
      </c>
      <c r="KE194" s="46">
        <v>-67.383281636780822</v>
      </c>
      <c r="KH194" s="46">
        <v>0</v>
      </c>
      <c r="KI194" s="46">
        <v>0</v>
      </c>
      <c r="KJ194" s="46">
        <v>0</v>
      </c>
      <c r="KK194" s="46">
        <v>0</v>
      </c>
      <c r="KL194" s="46">
        <v>0</v>
      </c>
      <c r="KP194" s="46">
        <v>0</v>
      </c>
      <c r="KR194" s="46">
        <v>-76682.174502656577</v>
      </c>
      <c r="KS194" s="46">
        <v>-76682.174502656577</v>
      </c>
      <c r="KT194" s="46">
        <v>0</v>
      </c>
      <c r="KW194" s="46">
        <v>0</v>
      </c>
      <c r="KX194" s="46">
        <v>0</v>
      </c>
      <c r="KY194" s="46">
        <v>0</v>
      </c>
      <c r="KZ194" s="46">
        <v>0</v>
      </c>
      <c r="LA194" s="46">
        <v>0</v>
      </c>
      <c r="LE194" s="46">
        <v>0</v>
      </c>
      <c r="LG194" s="46">
        <v>-76682.174502656577</v>
      </c>
      <c r="LH194" s="46">
        <v>-76682.174502656577</v>
      </c>
      <c r="LI194" s="46">
        <v>0</v>
      </c>
      <c r="LL194" s="46">
        <v>60496.762514228336</v>
      </c>
      <c r="LM194" s="46">
        <v>54489.566948149528</v>
      </c>
      <c r="LN194" s="46">
        <v>50060.416468850148</v>
      </c>
      <c r="LO194" s="46">
        <v>36414</v>
      </c>
      <c r="LP194" s="46">
        <v>48244</v>
      </c>
      <c r="LQ194" s="46">
        <v>34140</v>
      </c>
      <c r="LR194" s="46">
        <v>0</v>
      </c>
      <c r="LS194" s="46">
        <v>0</v>
      </c>
      <c r="LT194" s="46">
        <v>283844.74593122804</v>
      </c>
      <c r="LV194" s="46" t="s">
        <v>344</v>
      </c>
    </row>
    <row r="195" spans="1:334">
      <c r="A195" s="74">
        <v>310001996</v>
      </c>
      <c r="B195" s="74">
        <v>310001996</v>
      </c>
      <c r="C195" s="46" t="s">
        <v>72</v>
      </c>
      <c r="D195" s="80">
        <v>0</v>
      </c>
      <c r="E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Q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0</v>
      </c>
      <c r="X195" s="80">
        <v>0</v>
      </c>
      <c r="Y195" s="80">
        <v>0</v>
      </c>
      <c r="Z195" s="80">
        <v>0</v>
      </c>
      <c r="AC195" s="80">
        <v>0</v>
      </c>
      <c r="AE195" s="80">
        <v>0</v>
      </c>
      <c r="AF195" s="80">
        <v>0</v>
      </c>
      <c r="AG195" s="80">
        <v>0</v>
      </c>
      <c r="AH195" s="80">
        <v>0</v>
      </c>
      <c r="AI195" s="80">
        <v>0</v>
      </c>
      <c r="AJ195" s="80">
        <v>0</v>
      </c>
      <c r="AK195" s="80">
        <v>0</v>
      </c>
      <c r="AL195" s="80">
        <v>0</v>
      </c>
      <c r="AO195" s="80">
        <v>0</v>
      </c>
      <c r="AQ195" s="80">
        <v>0</v>
      </c>
      <c r="AR195" s="80">
        <v>0</v>
      </c>
      <c r="AS195" s="80">
        <v>0</v>
      </c>
      <c r="AT195" s="80">
        <v>0</v>
      </c>
      <c r="AU195" s="80">
        <v>0</v>
      </c>
      <c r="AV195" s="80">
        <v>0</v>
      </c>
      <c r="AW195" s="80">
        <v>0</v>
      </c>
      <c r="AX195" s="80">
        <v>0</v>
      </c>
      <c r="BA195" s="80">
        <v>0</v>
      </c>
      <c r="BC195" s="80">
        <v>0</v>
      </c>
      <c r="BD195" s="80">
        <v>0</v>
      </c>
      <c r="BE195" s="80">
        <v>0</v>
      </c>
      <c r="BF195" s="80">
        <v>0</v>
      </c>
      <c r="BG195" s="80">
        <v>0</v>
      </c>
      <c r="BH195" s="80">
        <v>0</v>
      </c>
      <c r="BI195" s="80">
        <v>0</v>
      </c>
      <c r="BJ195" s="80">
        <v>0</v>
      </c>
      <c r="BM195" s="46">
        <v>0</v>
      </c>
      <c r="BO195" s="80">
        <v>0</v>
      </c>
      <c r="BP195" s="80">
        <v>0</v>
      </c>
      <c r="BQ195" s="80">
        <v>0</v>
      </c>
      <c r="BR195" s="46">
        <v>0</v>
      </c>
      <c r="BS195" s="46">
        <v>0</v>
      </c>
      <c r="BT195" s="46">
        <v>0</v>
      </c>
      <c r="BU195" s="46">
        <v>0</v>
      </c>
      <c r="BV195" s="46">
        <v>0</v>
      </c>
      <c r="BY195" s="46">
        <v>0</v>
      </c>
      <c r="CA195" s="80">
        <v>0</v>
      </c>
      <c r="CB195" s="80">
        <v>0</v>
      </c>
      <c r="CC195" s="80">
        <v>0</v>
      </c>
      <c r="CD195" s="46">
        <v>0</v>
      </c>
      <c r="CE195" s="46">
        <v>0</v>
      </c>
      <c r="CF195" s="46">
        <v>0</v>
      </c>
      <c r="CG195" s="46">
        <v>0</v>
      </c>
      <c r="CH195" s="46">
        <v>0</v>
      </c>
      <c r="CK195" s="46">
        <v>0</v>
      </c>
      <c r="CM195" s="80">
        <v>0</v>
      </c>
      <c r="CN195" s="80">
        <v>0</v>
      </c>
      <c r="CO195" s="80">
        <v>0</v>
      </c>
      <c r="CP195" s="46">
        <v>0</v>
      </c>
      <c r="CQ195" s="46">
        <v>0</v>
      </c>
      <c r="CR195" s="46">
        <v>0</v>
      </c>
      <c r="CS195" s="46">
        <v>0</v>
      </c>
      <c r="CT195" s="46">
        <v>0</v>
      </c>
      <c r="CW195" s="46">
        <v>0</v>
      </c>
      <c r="CY195" s="80">
        <v>0</v>
      </c>
      <c r="CZ195" s="80">
        <v>0</v>
      </c>
      <c r="DA195" s="80">
        <v>0</v>
      </c>
      <c r="DB195" s="46">
        <v>0</v>
      </c>
      <c r="DC195" s="46">
        <v>0</v>
      </c>
      <c r="DD195" s="46">
        <v>0</v>
      </c>
      <c r="DE195" s="46">
        <v>0</v>
      </c>
      <c r="DF195" s="46">
        <v>0</v>
      </c>
      <c r="DI195" s="80">
        <v>0</v>
      </c>
      <c r="DK195" s="80">
        <v>0</v>
      </c>
      <c r="DL195" s="46">
        <v>0</v>
      </c>
      <c r="DM195" s="46">
        <v>0</v>
      </c>
      <c r="DN195" s="46">
        <v>0</v>
      </c>
      <c r="DO195" s="46">
        <v>0</v>
      </c>
      <c r="DP195" s="46">
        <v>0</v>
      </c>
      <c r="DQ195" s="46">
        <v>0</v>
      </c>
      <c r="DR195" s="80">
        <v>0</v>
      </c>
      <c r="DU195" s="46">
        <v>0</v>
      </c>
      <c r="DW195" s="46">
        <v>0</v>
      </c>
      <c r="DX195" s="46">
        <v>0</v>
      </c>
      <c r="DY195" s="46">
        <v>0</v>
      </c>
      <c r="DZ195" s="46">
        <v>0</v>
      </c>
      <c r="EA195" s="46">
        <v>0</v>
      </c>
      <c r="EB195" s="46">
        <v>0</v>
      </c>
      <c r="EC195" s="46">
        <v>0</v>
      </c>
      <c r="ED195" s="46">
        <v>0</v>
      </c>
      <c r="EG195" s="46">
        <v>0</v>
      </c>
      <c r="EI195" s="46">
        <v>0</v>
      </c>
      <c r="EJ195" s="46">
        <v>0</v>
      </c>
      <c r="EK195" s="46">
        <v>0</v>
      </c>
      <c r="EL195" s="46">
        <v>0</v>
      </c>
      <c r="EM195" s="46">
        <v>0</v>
      </c>
      <c r="EN195" s="46">
        <v>0</v>
      </c>
      <c r="EO195" s="46">
        <v>0</v>
      </c>
      <c r="EP195" s="46">
        <v>0</v>
      </c>
      <c r="ES195" s="46">
        <v>0</v>
      </c>
      <c r="EU195" s="46">
        <v>0</v>
      </c>
      <c r="EV195" s="46">
        <v>0</v>
      </c>
      <c r="EW195" s="46">
        <v>0</v>
      </c>
      <c r="EX195" s="46">
        <v>0</v>
      </c>
      <c r="EY195" s="46">
        <v>0</v>
      </c>
      <c r="EZ195" s="46">
        <v>0</v>
      </c>
      <c r="FE195" s="46">
        <v>0</v>
      </c>
      <c r="FG195" s="46">
        <v>0</v>
      </c>
      <c r="FH195" s="46">
        <v>0</v>
      </c>
      <c r="FI195" s="80">
        <v>0</v>
      </c>
      <c r="FJ195" s="80">
        <v>0</v>
      </c>
      <c r="FK195" s="46">
        <v>0</v>
      </c>
      <c r="FL195" s="46">
        <v>0</v>
      </c>
      <c r="FQ195" s="46">
        <v>0</v>
      </c>
      <c r="FS195" s="46">
        <v>0</v>
      </c>
      <c r="FT195" s="46">
        <v>0</v>
      </c>
      <c r="FU195" s="46">
        <v>0</v>
      </c>
      <c r="FV195" s="46">
        <v>0</v>
      </c>
      <c r="FW195" s="46">
        <v>0</v>
      </c>
      <c r="FX195" s="46">
        <v>0</v>
      </c>
      <c r="GC195" s="46">
        <v>0</v>
      </c>
      <c r="GE195" s="46">
        <v>0</v>
      </c>
      <c r="GF195" s="46">
        <v>0</v>
      </c>
      <c r="GG195" s="46">
        <v>0</v>
      </c>
      <c r="GH195" s="46">
        <v>0</v>
      </c>
      <c r="GI195" s="46">
        <v>0</v>
      </c>
      <c r="GJ195" s="46">
        <v>0</v>
      </c>
      <c r="GO195" s="46">
        <v>0</v>
      </c>
      <c r="GP195" s="46">
        <v>0</v>
      </c>
      <c r="GQ195" s="46">
        <v>0</v>
      </c>
      <c r="GR195" s="46">
        <v>0</v>
      </c>
      <c r="GS195" s="46">
        <v>0</v>
      </c>
      <c r="GT195" s="46">
        <v>0</v>
      </c>
      <c r="GU195" s="46">
        <v>0</v>
      </c>
      <c r="GV195" s="46">
        <v>0</v>
      </c>
      <c r="GW195" s="46">
        <v>0</v>
      </c>
      <c r="GX195" s="46">
        <v>0</v>
      </c>
      <c r="GY195" s="46">
        <v>0</v>
      </c>
      <c r="HA195" s="46">
        <v>0</v>
      </c>
      <c r="HB195" s="46">
        <v>0</v>
      </c>
      <c r="HC195" s="46">
        <v>0</v>
      </c>
      <c r="HD195" s="46">
        <v>0</v>
      </c>
      <c r="HE195" s="46">
        <v>0</v>
      </c>
      <c r="HI195" s="46">
        <v>0</v>
      </c>
      <c r="HJ195" s="46">
        <v>0</v>
      </c>
      <c r="HK195" s="46">
        <v>0</v>
      </c>
      <c r="HL195" s="46">
        <v>0</v>
      </c>
      <c r="HM195" s="46">
        <v>0</v>
      </c>
      <c r="HN195" s="46">
        <v>0</v>
      </c>
      <c r="HO195" s="46">
        <v>0</v>
      </c>
      <c r="HP195" s="46">
        <v>0</v>
      </c>
      <c r="HQ195" s="46">
        <v>0</v>
      </c>
      <c r="HR195" s="46">
        <v>0</v>
      </c>
      <c r="HS195" s="46">
        <v>0</v>
      </c>
      <c r="HT195" s="46">
        <v>0</v>
      </c>
      <c r="HU195" s="46">
        <v>0</v>
      </c>
      <c r="HY195" s="46">
        <v>0</v>
      </c>
      <c r="HZ195" s="46">
        <v>0</v>
      </c>
      <c r="IA195" s="46">
        <v>0</v>
      </c>
      <c r="IB195" s="46">
        <v>0</v>
      </c>
      <c r="IC195" s="46">
        <v>0</v>
      </c>
      <c r="ID195" s="46">
        <v>0</v>
      </c>
      <c r="IE195" s="46">
        <v>0</v>
      </c>
      <c r="IF195" s="46">
        <v>0</v>
      </c>
      <c r="IG195" s="46">
        <v>0</v>
      </c>
      <c r="IH195" s="46">
        <v>0</v>
      </c>
      <c r="II195" s="46">
        <v>0</v>
      </c>
      <c r="IJ195" s="46">
        <v>0</v>
      </c>
      <c r="IK195" s="46">
        <v>0</v>
      </c>
      <c r="IO195" s="46">
        <v>0</v>
      </c>
      <c r="IP195" s="46">
        <v>0</v>
      </c>
      <c r="IQ195" s="46">
        <v>0</v>
      </c>
      <c r="IR195" s="46">
        <v>0</v>
      </c>
      <c r="IS195" s="46">
        <v>0</v>
      </c>
      <c r="IT195" s="46">
        <v>0</v>
      </c>
      <c r="IU195" s="46">
        <v>0</v>
      </c>
      <c r="IV195" s="46">
        <v>0</v>
      </c>
      <c r="IW195" s="46">
        <v>0</v>
      </c>
      <c r="IY195" s="46">
        <v>0</v>
      </c>
      <c r="IZ195" s="46">
        <v>0</v>
      </c>
      <c r="JA195" s="46">
        <v>0</v>
      </c>
      <c r="JD195" s="46">
        <v>0</v>
      </c>
      <c r="JE195" s="46">
        <v>0</v>
      </c>
      <c r="JF195" s="46">
        <v>0</v>
      </c>
      <c r="JG195" s="46">
        <v>0</v>
      </c>
      <c r="JH195" s="46">
        <v>0</v>
      </c>
      <c r="JI195" s="46">
        <v>0</v>
      </c>
      <c r="JK195" s="46">
        <v>0</v>
      </c>
      <c r="JL195" s="46">
        <v>0</v>
      </c>
      <c r="JN195" s="46">
        <v>0</v>
      </c>
      <c r="JO195" s="46">
        <v>0</v>
      </c>
      <c r="JP195" s="46">
        <v>0</v>
      </c>
      <c r="JS195" s="46">
        <v>0</v>
      </c>
      <c r="JT195" s="46">
        <v>0</v>
      </c>
      <c r="JV195" s="46">
        <v>0</v>
      </c>
      <c r="JW195" s="46">
        <v>0</v>
      </c>
      <c r="KA195" s="46">
        <v>0</v>
      </c>
      <c r="KC195" s="46">
        <v>0</v>
      </c>
      <c r="KD195" s="46">
        <v>0</v>
      </c>
      <c r="KE195" s="46">
        <v>0</v>
      </c>
      <c r="KH195" s="46">
        <v>0</v>
      </c>
      <c r="KI195" s="46">
        <v>0</v>
      </c>
      <c r="KK195" s="46">
        <v>0</v>
      </c>
      <c r="KL195" s="46">
        <v>0</v>
      </c>
      <c r="KP195" s="46">
        <v>0</v>
      </c>
      <c r="KR195" s="46">
        <v>0</v>
      </c>
      <c r="KS195" s="46">
        <v>0</v>
      </c>
      <c r="KT195" s="46">
        <v>0</v>
      </c>
      <c r="KW195" s="46">
        <v>0</v>
      </c>
      <c r="KX195" s="46">
        <v>0</v>
      </c>
      <c r="KY195" s="46">
        <v>0</v>
      </c>
      <c r="KZ195" s="46">
        <v>0</v>
      </c>
      <c r="LA195" s="46">
        <v>0</v>
      </c>
      <c r="LE195" s="46">
        <v>0</v>
      </c>
      <c r="LG195" s="46">
        <v>0</v>
      </c>
      <c r="LH195" s="46">
        <v>0</v>
      </c>
      <c r="LI195" s="46">
        <v>0</v>
      </c>
      <c r="LL195" s="46">
        <v>0</v>
      </c>
      <c r="LM195" s="46">
        <v>0</v>
      </c>
      <c r="LN195" s="46">
        <v>0</v>
      </c>
      <c r="LO195" s="46">
        <v>0</v>
      </c>
      <c r="LP195" s="46">
        <v>0</v>
      </c>
      <c r="LQ195" s="46">
        <v>0</v>
      </c>
      <c r="LR195" s="46">
        <v>0</v>
      </c>
      <c r="LS195" s="46">
        <v>0</v>
      </c>
      <c r="LT195" s="46">
        <v>0</v>
      </c>
      <c r="LV195" s="46" t="s">
        <v>344</v>
      </c>
    </row>
    <row r="196" spans="1:334">
      <c r="A196" s="74" t="s">
        <v>446</v>
      </c>
      <c r="B196" s="74" t="s">
        <v>446</v>
      </c>
      <c r="C196" s="46" t="s">
        <v>447</v>
      </c>
      <c r="D196" s="80">
        <v>0</v>
      </c>
      <c r="E196" s="80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Q196" s="80">
        <v>0</v>
      </c>
      <c r="S196" s="80">
        <v>0</v>
      </c>
      <c r="T196" s="80">
        <v>0</v>
      </c>
      <c r="U196" s="80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C196" s="80">
        <v>0</v>
      </c>
      <c r="AE196" s="80">
        <v>0</v>
      </c>
      <c r="AF196" s="80">
        <v>0</v>
      </c>
      <c r="AG196" s="80">
        <v>0</v>
      </c>
      <c r="AH196" s="80">
        <v>0</v>
      </c>
      <c r="AI196" s="80">
        <v>0</v>
      </c>
      <c r="AJ196" s="80">
        <v>0</v>
      </c>
      <c r="AK196" s="80">
        <v>0</v>
      </c>
      <c r="AL196" s="80">
        <v>0</v>
      </c>
      <c r="AO196" s="80">
        <v>0</v>
      </c>
      <c r="AQ196" s="80">
        <v>0</v>
      </c>
      <c r="AR196" s="80">
        <v>0</v>
      </c>
      <c r="AS196" s="80">
        <v>0</v>
      </c>
      <c r="AT196" s="80">
        <v>0</v>
      </c>
      <c r="AU196" s="80">
        <v>0</v>
      </c>
      <c r="AV196" s="80">
        <v>0</v>
      </c>
      <c r="AW196" s="80">
        <v>0</v>
      </c>
      <c r="AX196" s="80">
        <v>0</v>
      </c>
      <c r="BA196" s="80">
        <v>0</v>
      </c>
      <c r="BC196" s="80">
        <v>0</v>
      </c>
      <c r="BD196" s="80">
        <v>0</v>
      </c>
      <c r="BE196" s="80">
        <v>0</v>
      </c>
      <c r="BF196" s="80">
        <v>0</v>
      </c>
      <c r="BG196" s="80">
        <v>0</v>
      </c>
      <c r="BH196" s="80">
        <v>0</v>
      </c>
      <c r="BI196" s="80">
        <v>0</v>
      </c>
      <c r="BJ196" s="80">
        <v>0</v>
      </c>
      <c r="BM196" s="46">
        <v>0</v>
      </c>
      <c r="BO196" s="80">
        <v>0</v>
      </c>
      <c r="BP196" s="80">
        <v>0</v>
      </c>
      <c r="BQ196" s="80">
        <v>0</v>
      </c>
      <c r="BR196" s="46">
        <v>0</v>
      </c>
      <c r="BS196" s="46">
        <v>0</v>
      </c>
      <c r="BT196" s="46">
        <v>0</v>
      </c>
      <c r="BU196" s="46">
        <v>0</v>
      </c>
      <c r="BV196" s="46">
        <v>0</v>
      </c>
      <c r="BY196" s="46">
        <v>0</v>
      </c>
      <c r="CA196" s="80">
        <v>0</v>
      </c>
      <c r="CB196" s="80">
        <v>0</v>
      </c>
      <c r="CC196" s="80">
        <v>0</v>
      </c>
      <c r="CD196" s="46">
        <v>0</v>
      </c>
      <c r="CE196" s="46">
        <v>0</v>
      </c>
      <c r="CF196" s="46">
        <v>0</v>
      </c>
      <c r="CG196" s="46">
        <v>0</v>
      </c>
      <c r="CH196" s="46">
        <v>0</v>
      </c>
      <c r="CK196" s="46">
        <v>0</v>
      </c>
      <c r="CM196" s="80">
        <v>0</v>
      </c>
      <c r="CN196" s="80">
        <v>0</v>
      </c>
      <c r="CO196" s="80">
        <v>0</v>
      </c>
      <c r="CP196" s="46">
        <v>0</v>
      </c>
      <c r="CQ196" s="46">
        <v>0</v>
      </c>
      <c r="CR196" s="46">
        <v>0</v>
      </c>
      <c r="CS196" s="46">
        <v>0</v>
      </c>
      <c r="CT196" s="46">
        <v>0</v>
      </c>
      <c r="CW196" s="46">
        <v>0</v>
      </c>
      <c r="CY196" s="80">
        <v>0</v>
      </c>
      <c r="CZ196" s="80">
        <v>0</v>
      </c>
      <c r="DA196" s="80">
        <v>0</v>
      </c>
      <c r="DB196" s="46">
        <v>0</v>
      </c>
      <c r="DC196" s="46">
        <v>0</v>
      </c>
      <c r="DD196" s="46">
        <v>0</v>
      </c>
      <c r="DE196" s="46">
        <v>0</v>
      </c>
      <c r="DF196" s="46">
        <v>0</v>
      </c>
      <c r="DI196" s="80">
        <v>0</v>
      </c>
      <c r="DK196" s="80">
        <v>0</v>
      </c>
      <c r="DL196" s="46">
        <v>0</v>
      </c>
      <c r="DM196" s="46">
        <v>0</v>
      </c>
      <c r="DN196" s="46">
        <v>0</v>
      </c>
      <c r="DO196" s="46">
        <v>0</v>
      </c>
      <c r="DP196" s="46">
        <v>0</v>
      </c>
      <c r="DQ196" s="46">
        <v>0</v>
      </c>
      <c r="DR196" s="80">
        <v>0</v>
      </c>
      <c r="DU196" s="46">
        <v>0</v>
      </c>
      <c r="DW196" s="46">
        <v>0</v>
      </c>
      <c r="DX196" s="46">
        <v>0</v>
      </c>
      <c r="DY196" s="46">
        <v>0</v>
      </c>
      <c r="DZ196" s="46">
        <v>0</v>
      </c>
      <c r="EA196" s="46">
        <v>0</v>
      </c>
      <c r="EB196" s="46">
        <v>0</v>
      </c>
      <c r="EC196" s="46">
        <v>0</v>
      </c>
      <c r="ED196" s="46">
        <v>0</v>
      </c>
      <c r="EG196" s="46">
        <v>0</v>
      </c>
      <c r="EI196" s="46">
        <v>0</v>
      </c>
      <c r="EJ196" s="46">
        <v>0</v>
      </c>
      <c r="EK196" s="46">
        <v>0</v>
      </c>
      <c r="EL196" s="46">
        <v>0</v>
      </c>
      <c r="EM196" s="46">
        <v>0</v>
      </c>
      <c r="EN196" s="46">
        <v>0</v>
      </c>
      <c r="EO196" s="46">
        <v>0</v>
      </c>
      <c r="EP196" s="46">
        <v>0</v>
      </c>
      <c r="ES196" s="46">
        <v>0</v>
      </c>
      <c r="EU196" s="46">
        <v>0</v>
      </c>
      <c r="EV196" s="46">
        <v>0</v>
      </c>
      <c r="EW196" s="46">
        <v>0</v>
      </c>
      <c r="EX196" s="46">
        <v>0</v>
      </c>
      <c r="EY196" s="46">
        <v>0</v>
      </c>
      <c r="EZ196" s="46">
        <v>0</v>
      </c>
      <c r="FE196" s="46">
        <v>0</v>
      </c>
      <c r="FG196" s="46">
        <v>0</v>
      </c>
      <c r="FH196" s="46">
        <v>0</v>
      </c>
      <c r="FI196" s="80">
        <v>0</v>
      </c>
      <c r="FJ196" s="80">
        <v>0</v>
      </c>
      <c r="FK196" s="46">
        <v>0</v>
      </c>
      <c r="FL196" s="46">
        <v>0</v>
      </c>
      <c r="FQ196" s="46">
        <v>0</v>
      </c>
      <c r="FS196" s="46">
        <v>0</v>
      </c>
      <c r="FT196" s="46">
        <v>0</v>
      </c>
      <c r="FU196" s="46">
        <v>0</v>
      </c>
      <c r="FV196" s="46">
        <v>0</v>
      </c>
      <c r="FW196" s="46">
        <v>0</v>
      </c>
      <c r="FX196" s="46">
        <v>0</v>
      </c>
      <c r="GC196" s="46">
        <v>0</v>
      </c>
      <c r="GE196" s="46">
        <v>0</v>
      </c>
      <c r="GF196" s="46">
        <v>0</v>
      </c>
      <c r="GG196" s="46">
        <v>0</v>
      </c>
      <c r="GH196" s="46">
        <v>0</v>
      </c>
      <c r="GI196" s="46">
        <v>0</v>
      </c>
      <c r="GJ196" s="46">
        <v>0</v>
      </c>
      <c r="GO196" s="46">
        <v>0</v>
      </c>
      <c r="GP196" s="46">
        <v>0</v>
      </c>
      <c r="GQ196" s="46">
        <v>0</v>
      </c>
      <c r="GR196" s="46">
        <v>0</v>
      </c>
      <c r="GS196" s="46">
        <v>0</v>
      </c>
      <c r="GT196" s="46">
        <v>0</v>
      </c>
      <c r="GU196" s="46">
        <v>0</v>
      </c>
      <c r="GV196" s="46">
        <v>0</v>
      </c>
      <c r="GW196" s="46">
        <v>0</v>
      </c>
      <c r="GX196" s="46">
        <v>0</v>
      </c>
      <c r="GY196" s="46">
        <v>0</v>
      </c>
      <c r="HA196" s="46">
        <v>0</v>
      </c>
      <c r="HB196" s="46">
        <v>0</v>
      </c>
      <c r="HC196" s="46">
        <v>0</v>
      </c>
      <c r="HD196" s="46">
        <v>0</v>
      </c>
      <c r="HE196" s="46">
        <v>0</v>
      </c>
      <c r="HI196" s="46">
        <v>0</v>
      </c>
      <c r="HJ196" s="46">
        <v>0</v>
      </c>
      <c r="HK196" s="46">
        <v>0</v>
      </c>
      <c r="HL196" s="46">
        <v>0</v>
      </c>
      <c r="HM196" s="46">
        <v>0</v>
      </c>
      <c r="HN196" s="46">
        <v>0</v>
      </c>
      <c r="HO196" s="46">
        <v>0</v>
      </c>
      <c r="HP196" s="46">
        <v>0</v>
      </c>
      <c r="HQ196" s="46">
        <v>0</v>
      </c>
      <c r="HR196" s="46">
        <v>0</v>
      </c>
      <c r="HS196" s="46">
        <v>0</v>
      </c>
      <c r="HT196" s="46">
        <v>0</v>
      </c>
      <c r="HU196" s="46">
        <v>0</v>
      </c>
      <c r="HY196" s="46">
        <v>0</v>
      </c>
      <c r="HZ196" s="46">
        <v>0</v>
      </c>
      <c r="IA196" s="46">
        <v>0</v>
      </c>
      <c r="IB196" s="46">
        <v>0</v>
      </c>
      <c r="IC196" s="46">
        <v>0</v>
      </c>
      <c r="ID196" s="46">
        <v>0</v>
      </c>
      <c r="IE196" s="46">
        <v>0</v>
      </c>
      <c r="IF196" s="46">
        <v>0</v>
      </c>
      <c r="IG196" s="46">
        <v>0</v>
      </c>
      <c r="IH196" s="46">
        <v>0</v>
      </c>
      <c r="II196" s="46">
        <v>0</v>
      </c>
      <c r="IJ196" s="46">
        <v>0</v>
      </c>
      <c r="IK196" s="46">
        <v>0</v>
      </c>
      <c r="IO196" s="46">
        <v>0</v>
      </c>
      <c r="IP196" s="46">
        <v>0</v>
      </c>
      <c r="IQ196" s="46">
        <v>0</v>
      </c>
      <c r="IR196" s="46">
        <v>0</v>
      </c>
      <c r="IS196" s="46">
        <v>0</v>
      </c>
      <c r="IT196" s="46">
        <v>0</v>
      </c>
      <c r="IU196" s="46">
        <v>0</v>
      </c>
      <c r="IV196" s="46">
        <v>0</v>
      </c>
      <c r="IW196" s="46">
        <v>0</v>
      </c>
      <c r="IY196" s="46">
        <v>0</v>
      </c>
      <c r="IZ196" s="46">
        <v>0</v>
      </c>
      <c r="JA196" s="46">
        <v>0</v>
      </c>
      <c r="JD196" s="46">
        <v>0</v>
      </c>
      <c r="JE196" s="46">
        <v>0</v>
      </c>
      <c r="JF196" s="46">
        <v>0</v>
      </c>
      <c r="JG196" s="46">
        <v>0</v>
      </c>
      <c r="JH196" s="46">
        <v>0</v>
      </c>
      <c r="JI196" s="46">
        <v>0</v>
      </c>
      <c r="JK196" s="46">
        <v>0</v>
      </c>
      <c r="JL196" s="46">
        <v>0</v>
      </c>
      <c r="JN196" s="46">
        <v>0</v>
      </c>
      <c r="JO196" s="46">
        <v>0</v>
      </c>
      <c r="JP196" s="46">
        <v>0</v>
      </c>
      <c r="JS196" s="46">
        <v>0</v>
      </c>
      <c r="JT196" s="46">
        <v>0</v>
      </c>
      <c r="JU196" s="46">
        <v>0</v>
      </c>
      <c r="JV196" s="46">
        <v>0</v>
      </c>
      <c r="JW196" s="46">
        <v>0</v>
      </c>
      <c r="KA196" s="46">
        <v>0</v>
      </c>
      <c r="KC196" s="46">
        <v>0</v>
      </c>
      <c r="KD196" s="46">
        <v>0</v>
      </c>
      <c r="KE196" s="46">
        <v>0</v>
      </c>
      <c r="KH196" s="46">
        <v>0</v>
      </c>
      <c r="KI196" s="46">
        <v>0</v>
      </c>
      <c r="KJ196" s="46">
        <v>0</v>
      </c>
      <c r="KK196" s="46">
        <v>0</v>
      </c>
      <c r="KL196" s="46">
        <v>0</v>
      </c>
      <c r="KP196" s="46">
        <v>0</v>
      </c>
      <c r="KR196" s="46">
        <v>0</v>
      </c>
      <c r="KS196" s="46">
        <v>0</v>
      </c>
      <c r="KT196" s="46">
        <v>0</v>
      </c>
      <c r="KW196" s="46">
        <v>0</v>
      </c>
      <c r="KX196" s="46">
        <v>0</v>
      </c>
      <c r="KY196" s="46">
        <v>0</v>
      </c>
      <c r="KZ196" s="46">
        <v>0</v>
      </c>
      <c r="LA196" s="46">
        <v>0</v>
      </c>
      <c r="LE196" s="46">
        <v>0</v>
      </c>
      <c r="LG196" s="46">
        <v>0</v>
      </c>
      <c r="LH196" s="46">
        <v>0</v>
      </c>
      <c r="LI196" s="46">
        <v>0</v>
      </c>
      <c r="LL196" s="46">
        <v>0</v>
      </c>
      <c r="LM196" s="46">
        <v>0</v>
      </c>
      <c r="LN196" s="46">
        <v>0</v>
      </c>
      <c r="LO196" s="46">
        <v>0</v>
      </c>
      <c r="LP196" s="46">
        <v>0</v>
      </c>
      <c r="LQ196" s="46">
        <v>0</v>
      </c>
      <c r="LR196" s="46">
        <v>0</v>
      </c>
      <c r="LS196" s="46">
        <v>0</v>
      </c>
      <c r="LT196" s="46">
        <v>0</v>
      </c>
      <c r="LV196" s="46" t="s">
        <v>344</v>
      </c>
    </row>
    <row r="197" spans="1:334">
      <c r="C197" s="46" t="s">
        <v>91</v>
      </c>
      <c r="D197" s="80">
        <v>36984</v>
      </c>
      <c r="E197" s="80">
        <v>0</v>
      </c>
      <c r="F197" s="80">
        <v>0</v>
      </c>
      <c r="G197" s="80">
        <v>11731.596964695169</v>
      </c>
      <c r="H197" s="80">
        <v>11433.396964695168</v>
      </c>
      <c r="I197" s="80">
        <v>298.2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0</v>
      </c>
      <c r="P197" s="80">
        <v>0</v>
      </c>
      <c r="Q197" s="80">
        <v>0</v>
      </c>
      <c r="R197" s="80">
        <v>0</v>
      </c>
      <c r="S197" s="80">
        <v>13521.403158166559</v>
      </c>
      <c r="T197" s="80">
        <v>13340.803158166558</v>
      </c>
      <c r="U197" s="80">
        <v>180.6</v>
      </c>
      <c r="V197" s="80">
        <v>0</v>
      </c>
      <c r="W197" s="80">
        <v>0</v>
      </c>
      <c r="X197" s="80">
        <v>0</v>
      </c>
      <c r="Y197" s="80">
        <v>0</v>
      </c>
      <c r="Z197" s="80">
        <v>0</v>
      </c>
      <c r="AA197" s="80">
        <v>0</v>
      </c>
      <c r="AB197" s="80">
        <v>0</v>
      </c>
      <c r="AC197" s="80">
        <v>62500</v>
      </c>
      <c r="AD197" s="80">
        <v>0</v>
      </c>
      <c r="AE197" s="80">
        <v>17553.044053412861</v>
      </c>
      <c r="AF197" s="80">
        <v>17461.34405341286</v>
      </c>
      <c r="AG197" s="80">
        <v>91.7</v>
      </c>
      <c r="AH197" s="80">
        <v>0</v>
      </c>
      <c r="AI197" s="80">
        <v>0</v>
      </c>
      <c r="AJ197" s="80">
        <v>0</v>
      </c>
      <c r="AK197" s="80">
        <v>0</v>
      </c>
      <c r="AL197" s="80">
        <v>0</v>
      </c>
      <c r="AM197" s="80">
        <v>0</v>
      </c>
      <c r="AN197" s="80">
        <v>0</v>
      </c>
      <c r="AO197" s="80">
        <v>0</v>
      </c>
      <c r="AP197" s="80">
        <v>0</v>
      </c>
      <c r="AQ197" s="80">
        <v>17690.718337953749</v>
      </c>
      <c r="AR197" s="80">
        <v>17659.218337953749</v>
      </c>
      <c r="AS197" s="80">
        <v>31.5</v>
      </c>
      <c r="AT197" s="80">
        <v>0</v>
      </c>
      <c r="AU197" s="80">
        <v>0</v>
      </c>
      <c r="AV197" s="80">
        <v>0</v>
      </c>
      <c r="AW197" s="80">
        <v>0</v>
      </c>
      <c r="AX197" s="80">
        <v>0</v>
      </c>
      <c r="AY197" s="80">
        <v>0</v>
      </c>
      <c r="AZ197" s="80">
        <v>0</v>
      </c>
      <c r="BA197" s="80">
        <v>0</v>
      </c>
      <c r="BB197" s="80">
        <v>0</v>
      </c>
      <c r="BC197" s="80">
        <v>13594.103440745896</v>
      </c>
      <c r="BD197" s="80">
        <v>13594.103440745896</v>
      </c>
      <c r="BE197" s="80">
        <v>0</v>
      </c>
      <c r="BF197" s="80">
        <v>0</v>
      </c>
      <c r="BG197" s="80">
        <v>0</v>
      </c>
      <c r="BH197" s="80">
        <v>0</v>
      </c>
      <c r="BI197" s="80">
        <v>0</v>
      </c>
      <c r="BJ197" s="80">
        <v>0</v>
      </c>
      <c r="BK197" s="80">
        <v>0</v>
      </c>
      <c r="BL197" s="80">
        <v>0</v>
      </c>
      <c r="BM197" s="46">
        <v>0</v>
      </c>
      <c r="BN197" s="46">
        <v>0</v>
      </c>
      <c r="BO197" s="80">
        <v>13590.351596058228</v>
      </c>
      <c r="BP197" s="80">
        <v>13590.351596058228</v>
      </c>
      <c r="BQ197" s="80">
        <v>0</v>
      </c>
      <c r="BR197" s="46">
        <v>0</v>
      </c>
      <c r="BS197" s="46">
        <v>0</v>
      </c>
      <c r="BT197" s="46">
        <v>0</v>
      </c>
      <c r="BU197" s="46">
        <v>0</v>
      </c>
      <c r="BV197" s="46">
        <v>0</v>
      </c>
      <c r="BW197" s="46">
        <v>0</v>
      </c>
      <c r="BX197" s="46">
        <v>0</v>
      </c>
      <c r="BY197" s="46">
        <v>0</v>
      </c>
      <c r="BZ197" s="46">
        <v>0</v>
      </c>
      <c r="CA197" s="80">
        <v>13483.655021050654</v>
      </c>
      <c r="CB197" s="80">
        <v>13483.655021050654</v>
      </c>
      <c r="CC197" s="80">
        <v>0</v>
      </c>
      <c r="CD197" s="46">
        <v>0</v>
      </c>
      <c r="CE197" s="46">
        <v>0</v>
      </c>
      <c r="CF197" s="46">
        <v>0</v>
      </c>
      <c r="CG197" s="46">
        <v>0</v>
      </c>
      <c r="CH197" s="46">
        <v>0</v>
      </c>
      <c r="CI197" s="46">
        <v>0</v>
      </c>
      <c r="CJ197" s="46">
        <v>0</v>
      </c>
      <c r="CK197" s="46">
        <v>62500</v>
      </c>
      <c r="CL197" s="46">
        <v>0</v>
      </c>
      <c r="CM197" s="80">
        <v>13821.456890294747</v>
      </c>
      <c r="CN197" s="80">
        <v>13821.456890294747</v>
      </c>
      <c r="CO197" s="80">
        <v>0</v>
      </c>
      <c r="CP197" s="46">
        <v>0</v>
      </c>
      <c r="CQ197" s="46">
        <v>0</v>
      </c>
      <c r="CR197" s="46">
        <v>0</v>
      </c>
      <c r="CS197" s="46">
        <v>0</v>
      </c>
      <c r="CT197" s="46">
        <v>0</v>
      </c>
      <c r="CU197" s="46">
        <v>0</v>
      </c>
      <c r="CV197" s="46">
        <v>0</v>
      </c>
      <c r="CW197" s="46">
        <v>45178.571428571428</v>
      </c>
      <c r="CX197" s="46">
        <v>0</v>
      </c>
      <c r="CY197" s="80">
        <v>12400.683293770029</v>
      </c>
      <c r="CZ197" s="80">
        <v>12400.683293770029</v>
      </c>
      <c r="DA197" s="80">
        <v>0</v>
      </c>
      <c r="DB197" s="46">
        <v>0</v>
      </c>
      <c r="DC197" s="46">
        <v>0</v>
      </c>
      <c r="DD197" s="46">
        <v>0</v>
      </c>
      <c r="DE197" s="46">
        <v>0</v>
      </c>
      <c r="DF197" s="46">
        <v>0</v>
      </c>
      <c r="DG197" s="46">
        <v>0</v>
      </c>
      <c r="DH197" s="46">
        <v>0</v>
      </c>
      <c r="DI197" s="80">
        <v>0</v>
      </c>
      <c r="DJ197" s="80">
        <v>0</v>
      </c>
      <c r="DK197" s="80">
        <v>12489.683293770029</v>
      </c>
      <c r="DL197" s="46">
        <v>12489.683293770029</v>
      </c>
      <c r="DM197" s="46">
        <v>0</v>
      </c>
      <c r="DN197" s="46">
        <v>0</v>
      </c>
      <c r="DO197" s="46">
        <v>0</v>
      </c>
      <c r="DP197" s="46">
        <v>0</v>
      </c>
      <c r="DQ197" s="46">
        <v>0</v>
      </c>
      <c r="DR197" s="80">
        <v>0</v>
      </c>
      <c r="DS197" s="80">
        <v>0</v>
      </c>
      <c r="DT197" s="46">
        <v>0</v>
      </c>
      <c r="DU197" s="46">
        <v>0</v>
      </c>
      <c r="DV197" s="46">
        <v>0</v>
      </c>
      <c r="DW197" s="46">
        <v>12571.36658754006</v>
      </c>
      <c r="DX197" s="46">
        <v>12571.36658754006</v>
      </c>
      <c r="DY197" s="46">
        <v>0</v>
      </c>
      <c r="DZ197" s="46">
        <v>0</v>
      </c>
      <c r="EA197" s="46">
        <v>0</v>
      </c>
      <c r="EB197" s="46">
        <v>0</v>
      </c>
      <c r="EC197" s="46">
        <v>0</v>
      </c>
      <c r="ED197" s="46">
        <v>0</v>
      </c>
      <c r="EE197" s="46">
        <v>0</v>
      </c>
      <c r="EF197" s="46">
        <v>0</v>
      </c>
      <c r="EG197" s="46">
        <v>0</v>
      </c>
      <c r="EH197" s="46">
        <v>0</v>
      </c>
      <c r="EI197" s="46">
        <v>12598.683293770029</v>
      </c>
      <c r="EJ197" s="46">
        <v>12598.683293770029</v>
      </c>
      <c r="EK197" s="46">
        <v>0</v>
      </c>
      <c r="EL197" s="46">
        <v>0</v>
      </c>
      <c r="EM197" s="46">
        <v>0</v>
      </c>
      <c r="EN197" s="46">
        <v>0</v>
      </c>
      <c r="EO197" s="46">
        <v>0</v>
      </c>
      <c r="EP197" s="46">
        <v>0</v>
      </c>
      <c r="EQ197" s="46">
        <v>0</v>
      </c>
      <c r="ER197" s="46">
        <v>0</v>
      </c>
      <c r="ES197" s="46">
        <v>0</v>
      </c>
      <c r="ET197" s="46">
        <v>0</v>
      </c>
      <c r="EU197" s="46">
        <v>9103.5</v>
      </c>
      <c r="EV197" s="46">
        <v>9081.25</v>
      </c>
      <c r="EW197" s="46">
        <v>22.25</v>
      </c>
      <c r="EX197" s="46">
        <v>0</v>
      </c>
      <c r="EY197" s="46">
        <v>0</v>
      </c>
      <c r="EZ197" s="46">
        <v>0</v>
      </c>
      <c r="FA197" s="46">
        <v>0</v>
      </c>
      <c r="FB197" s="46">
        <v>0</v>
      </c>
      <c r="FC197" s="46">
        <v>0</v>
      </c>
      <c r="FD197" s="46">
        <v>0</v>
      </c>
      <c r="FE197" s="46">
        <v>0</v>
      </c>
      <c r="FF197" s="46">
        <v>0</v>
      </c>
      <c r="FG197" s="46">
        <v>9103.5</v>
      </c>
      <c r="FH197" s="46">
        <v>9081.25</v>
      </c>
      <c r="FI197" s="80">
        <v>22.25</v>
      </c>
      <c r="FJ197" s="80">
        <v>0</v>
      </c>
      <c r="FK197" s="46">
        <v>0</v>
      </c>
      <c r="FL197" s="46">
        <v>0</v>
      </c>
      <c r="FM197" s="46">
        <v>0</v>
      </c>
      <c r="FN197" s="46">
        <v>0</v>
      </c>
      <c r="FO197" s="46">
        <v>0</v>
      </c>
      <c r="FP197" s="46">
        <v>0</v>
      </c>
      <c r="FQ197" s="46">
        <v>0</v>
      </c>
      <c r="FR197" s="46">
        <v>0</v>
      </c>
      <c r="FS197" s="46">
        <v>9103.5</v>
      </c>
      <c r="FT197" s="46">
        <v>9081.25</v>
      </c>
      <c r="FU197" s="46">
        <v>22.25</v>
      </c>
      <c r="FV197" s="46">
        <v>0</v>
      </c>
      <c r="FW197" s="46">
        <v>0</v>
      </c>
      <c r="FX197" s="46">
        <v>0</v>
      </c>
      <c r="FY197" s="46">
        <v>0</v>
      </c>
      <c r="FZ197" s="46">
        <v>0</v>
      </c>
      <c r="GA197" s="46">
        <v>0</v>
      </c>
      <c r="GB197" s="46">
        <v>0</v>
      </c>
      <c r="GC197" s="46">
        <v>0</v>
      </c>
      <c r="GD197" s="46">
        <v>0</v>
      </c>
      <c r="GE197" s="46">
        <v>9103.5</v>
      </c>
      <c r="GF197" s="46">
        <v>9081.25</v>
      </c>
      <c r="GG197" s="46">
        <v>22.25</v>
      </c>
      <c r="GH197" s="46">
        <v>0</v>
      </c>
      <c r="GI197" s="46">
        <v>0</v>
      </c>
      <c r="GJ197" s="46">
        <v>0</v>
      </c>
      <c r="GK197" s="46">
        <v>0</v>
      </c>
      <c r="GL197" s="46">
        <v>0</v>
      </c>
      <c r="GM197" s="46">
        <v>0</v>
      </c>
      <c r="GO197" s="46">
        <v>60496.762514228336</v>
      </c>
      <c r="GP197" s="46">
        <v>59894.762514228336</v>
      </c>
      <c r="GQ197" s="46">
        <v>602</v>
      </c>
      <c r="GR197" s="46">
        <v>0</v>
      </c>
      <c r="GS197" s="46">
        <v>0</v>
      </c>
      <c r="GT197" s="46">
        <v>0</v>
      </c>
      <c r="GU197" s="46">
        <v>0</v>
      </c>
      <c r="GV197" s="46">
        <v>0</v>
      </c>
      <c r="GW197" s="46">
        <v>60496.762514228336</v>
      </c>
      <c r="GX197" s="46">
        <v>0</v>
      </c>
      <c r="GY197" s="46">
        <v>0</v>
      </c>
      <c r="GZ197" s="46">
        <v>0</v>
      </c>
      <c r="HA197" s="46">
        <v>36984</v>
      </c>
      <c r="HB197" s="46">
        <v>62500</v>
      </c>
      <c r="HC197" s="46">
        <v>99484</v>
      </c>
      <c r="HD197" s="46">
        <v>38987.237485771664</v>
      </c>
      <c r="HE197" s="46">
        <v>21.464973757015152</v>
      </c>
      <c r="HI197" s="46">
        <v>54489.566948149528</v>
      </c>
      <c r="HJ197" s="46">
        <v>54489.566948149528</v>
      </c>
      <c r="HK197" s="46">
        <v>0</v>
      </c>
      <c r="HL197" s="46">
        <v>0</v>
      </c>
      <c r="HM197" s="46">
        <v>0</v>
      </c>
      <c r="HN197" s="46">
        <v>0</v>
      </c>
      <c r="HO197" s="46">
        <v>0</v>
      </c>
      <c r="HP197" s="46">
        <v>0</v>
      </c>
      <c r="HQ197" s="46">
        <v>54489.566948149528</v>
      </c>
      <c r="HR197" s="46">
        <v>62500</v>
      </c>
      <c r="HS197" s="46">
        <v>101487.23748577166</v>
      </c>
      <c r="HT197" s="46">
        <v>46997.670537622136</v>
      </c>
      <c r="HU197" s="46">
        <v>28.164570244955637</v>
      </c>
      <c r="HY197" s="46">
        <v>50060.416468850148</v>
      </c>
      <c r="HZ197" s="46">
        <v>50060.416468850148</v>
      </c>
      <c r="IA197" s="46">
        <v>0</v>
      </c>
      <c r="IB197" s="46">
        <v>0</v>
      </c>
      <c r="IC197" s="46">
        <v>0</v>
      </c>
      <c r="ID197" s="46">
        <v>0</v>
      </c>
      <c r="IE197" s="46">
        <v>0</v>
      </c>
      <c r="IF197" s="46">
        <v>0</v>
      </c>
      <c r="IG197" s="46">
        <v>50060.416468850148</v>
      </c>
      <c r="IH197" s="46">
        <v>45178.571428571428</v>
      </c>
      <c r="II197" s="46">
        <v>92176.241966193571</v>
      </c>
      <c r="IJ197" s="46">
        <v>42115.825497343423</v>
      </c>
      <c r="IK197" s="46">
        <v>25.238998275343832</v>
      </c>
      <c r="IO197" s="46">
        <v>36414</v>
      </c>
      <c r="IP197" s="46">
        <v>36325</v>
      </c>
      <c r="IQ197" s="46">
        <v>89</v>
      </c>
      <c r="IR197" s="46">
        <v>0</v>
      </c>
      <c r="IS197" s="46">
        <v>0</v>
      </c>
      <c r="IT197" s="46">
        <v>0</v>
      </c>
      <c r="IU197" s="46">
        <v>0</v>
      </c>
      <c r="IV197" s="46">
        <v>0</v>
      </c>
      <c r="IW197" s="46">
        <v>36414</v>
      </c>
      <c r="IX197" s="46">
        <v>0</v>
      </c>
      <c r="IY197" s="46">
        <v>42115.825497343423</v>
      </c>
      <c r="IZ197" s="46">
        <v>5701.8254973434232</v>
      </c>
      <c r="JA197" s="46">
        <v>4.6974999978113559</v>
      </c>
      <c r="JD197" s="46">
        <v>48244</v>
      </c>
      <c r="JE197" s="46">
        <v>48156</v>
      </c>
      <c r="JF197" s="46">
        <v>88</v>
      </c>
      <c r="JG197" s="46">
        <v>0</v>
      </c>
      <c r="JH197" s="46">
        <v>0</v>
      </c>
      <c r="JI197" s="46">
        <v>0</v>
      </c>
      <c r="JJ197" s="46">
        <v>0</v>
      </c>
      <c r="JK197" s="46">
        <v>0</v>
      </c>
      <c r="JL197" s="46">
        <v>48244</v>
      </c>
      <c r="JM197" s="46">
        <v>0</v>
      </c>
      <c r="JN197" s="46">
        <v>5701.8254973434232</v>
      </c>
      <c r="JO197" s="46">
        <v>-42542.174502656577</v>
      </c>
      <c r="JP197" s="46">
        <v>-26.45438261917953</v>
      </c>
      <c r="JS197" s="46">
        <v>34140</v>
      </c>
      <c r="JT197" s="46">
        <v>34053</v>
      </c>
      <c r="JU197" s="46">
        <v>87</v>
      </c>
      <c r="JV197" s="46">
        <v>0</v>
      </c>
      <c r="JW197" s="46">
        <v>0</v>
      </c>
      <c r="JX197" s="46">
        <v>0</v>
      </c>
      <c r="JY197" s="46">
        <v>0</v>
      </c>
      <c r="JZ197" s="46">
        <v>0</v>
      </c>
      <c r="KA197" s="46">
        <v>34140</v>
      </c>
      <c r="KB197" s="46">
        <v>0</v>
      </c>
      <c r="KC197" s="46">
        <v>-42542.174502656577</v>
      </c>
      <c r="KD197" s="46">
        <v>-76682.174502656577</v>
      </c>
      <c r="KE197" s="46">
        <v>-67.383281636780822</v>
      </c>
      <c r="KH197" s="46">
        <v>0</v>
      </c>
      <c r="KI197" s="46">
        <v>0</v>
      </c>
      <c r="KJ197" s="46">
        <v>0</v>
      </c>
      <c r="KK197" s="46">
        <v>0</v>
      </c>
      <c r="KL197" s="46">
        <v>0</v>
      </c>
      <c r="KM197" s="46">
        <v>0</v>
      </c>
      <c r="KN197" s="46">
        <v>0</v>
      </c>
      <c r="KO197" s="46">
        <v>0</v>
      </c>
      <c r="KP197" s="46">
        <v>0</v>
      </c>
      <c r="KQ197" s="46">
        <v>0</v>
      </c>
      <c r="KR197" s="46">
        <v>-76682.174502656577</v>
      </c>
      <c r="KS197" s="46">
        <v>-76682.174502656577</v>
      </c>
      <c r="KT197" s="46">
        <v>0</v>
      </c>
      <c r="KW197" s="46">
        <v>0</v>
      </c>
      <c r="KX197" s="46">
        <v>0</v>
      </c>
      <c r="KY197" s="46">
        <v>0</v>
      </c>
      <c r="KZ197" s="46">
        <v>0</v>
      </c>
      <c r="LA197" s="46">
        <v>0</v>
      </c>
      <c r="LB197" s="46">
        <v>0</v>
      </c>
      <c r="LC197" s="46">
        <v>0</v>
      </c>
      <c r="LD197" s="46">
        <v>0</v>
      </c>
      <c r="LE197" s="46">
        <v>0</v>
      </c>
      <c r="LF197" s="46">
        <v>0</v>
      </c>
      <c r="LG197" s="46">
        <v>-76682.174502656577</v>
      </c>
      <c r="LH197" s="46">
        <v>-76682.174502656577</v>
      </c>
      <c r="LI197" s="46">
        <v>0</v>
      </c>
      <c r="LL197" s="46">
        <v>60496.762514228336</v>
      </c>
      <c r="LM197" s="46">
        <v>54489.566948149528</v>
      </c>
      <c r="LN197" s="46">
        <v>50060.416468850148</v>
      </c>
      <c r="LO197" s="46">
        <v>36414</v>
      </c>
      <c r="LP197" s="46">
        <v>48244</v>
      </c>
      <c r="LQ197" s="46">
        <v>34140</v>
      </c>
      <c r="LR197" s="46">
        <v>0</v>
      </c>
      <c r="LS197" s="46">
        <v>0</v>
      </c>
      <c r="LT197" s="46">
        <v>283844.74593122804</v>
      </c>
    </row>
    <row r="198" spans="1:334">
      <c r="A198" s="74" t="s">
        <v>143</v>
      </c>
      <c r="B198" s="74">
        <v>800</v>
      </c>
      <c r="C198" s="46" t="s">
        <v>1243</v>
      </c>
      <c r="D198" s="80">
        <v>94340.28571428571</v>
      </c>
      <c r="E198" s="80">
        <v>0</v>
      </c>
      <c r="F198" s="80">
        <v>0</v>
      </c>
      <c r="G198" s="80">
        <v>48044.455690946335</v>
      </c>
      <c r="H198" s="80">
        <v>47053.455690946328</v>
      </c>
      <c r="I198" s="80">
        <v>991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150000.00000000003</v>
      </c>
      <c r="R198" s="80">
        <v>0</v>
      </c>
      <c r="S198" s="80">
        <v>55369.329857925448</v>
      </c>
      <c r="T198" s="80">
        <v>54756.329857925448</v>
      </c>
      <c r="U198" s="80">
        <v>612.99999999999989</v>
      </c>
      <c r="V198" s="80">
        <v>0</v>
      </c>
      <c r="W198" s="80">
        <v>0</v>
      </c>
      <c r="X198" s="80">
        <v>0</v>
      </c>
      <c r="Y198" s="80">
        <v>0</v>
      </c>
      <c r="Z198" s="80">
        <v>0</v>
      </c>
      <c r="AA198" s="80">
        <v>0</v>
      </c>
      <c r="AB198" s="80">
        <v>0</v>
      </c>
      <c r="AC198" s="80">
        <v>62500</v>
      </c>
      <c r="AD198" s="80">
        <v>0</v>
      </c>
      <c r="AE198" s="80">
        <v>57905.575067250873</v>
      </c>
      <c r="AF198" s="80">
        <v>57519.575067250866</v>
      </c>
      <c r="AG198" s="80">
        <v>335</v>
      </c>
      <c r="AH198" s="80">
        <v>0</v>
      </c>
      <c r="AI198" s="80">
        <v>51</v>
      </c>
      <c r="AJ198" s="80">
        <v>0</v>
      </c>
      <c r="AK198" s="80">
        <v>0</v>
      </c>
      <c r="AL198" s="80">
        <v>0</v>
      </c>
      <c r="AM198" s="80">
        <v>0</v>
      </c>
      <c r="AN198" s="80">
        <v>0</v>
      </c>
      <c r="AO198" s="80">
        <v>0</v>
      </c>
      <c r="AP198" s="80">
        <v>0</v>
      </c>
      <c r="AQ198" s="80">
        <v>53570.401898105687</v>
      </c>
      <c r="AR198" s="80">
        <v>53124.401898105687</v>
      </c>
      <c r="AS198" s="80">
        <v>157</v>
      </c>
      <c r="AT198" s="80">
        <v>0</v>
      </c>
      <c r="AU198" s="80">
        <v>289</v>
      </c>
      <c r="AV198" s="80">
        <v>0</v>
      </c>
      <c r="AW198" s="80">
        <v>0</v>
      </c>
      <c r="AX198" s="80">
        <v>0</v>
      </c>
      <c r="AY198" s="80">
        <v>0</v>
      </c>
      <c r="AZ198" s="80">
        <v>0</v>
      </c>
      <c r="BA198" s="80">
        <v>0</v>
      </c>
      <c r="BB198" s="80">
        <v>0</v>
      </c>
      <c r="BC198" s="80">
        <v>45341.204651177934</v>
      </c>
      <c r="BD198" s="80">
        <v>45341.204651177934</v>
      </c>
      <c r="BE198" s="80">
        <v>0</v>
      </c>
      <c r="BF198" s="80">
        <v>0</v>
      </c>
      <c r="BG198" s="80">
        <v>0</v>
      </c>
      <c r="BH198" s="80">
        <v>0</v>
      </c>
      <c r="BI198" s="80">
        <v>0</v>
      </c>
      <c r="BJ198" s="80">
        <v>0</v>
      </c>
      <c r="BK198" s="80">
        <v>0</v>
      </c>
      <c r="BL198" s="80">
        <v>0</v>
      </c>
      <c r="BM198" s="46">
        <v>0</v>
      </c>
      <c r="BN198" s="46">
        <v>0</v>
      </c>
      <c r="BO198" s="80">
        <v>45444.117085530968</v>
      </c>
      <c r="BP198" s="80">
        <v>45444.117085530968</v>
      </c>
      <c r="BQ198" s="80">
        <v>0</v>
      </c>
      <c r="BR198" s="46">
        <v>0</v>
      </c>
      <c r="BS198" s="46">
        <v>0</v>
      </c>
      <c r="BT198" s="46">
        <v>0</v>
      </c>
      <c r="BU198" s="46">
        <v>0</v>
      </c>
      <c r="BV198" s="46">
        <v>0</v>
      </c>
      <c r="BW198" s="46">
        <v>0</v>
      </c>
      <c r="BX198" s="46">
        <v>0</v>
      </c>
      <c r="BY198" s="46">
        <v>0</v>
      </c>
      <c r="BZ198" s="46">
        <v>0</v>
      </c>
      <c r="CA198" s="80">
        <v>44796.430422646808</v>
      </c>
      <c r="CB198" s="80">
        <v>44796.430422646808</v>
      </c>
      <c r="CC198" s="80">
        <v>0</v>
      </c>
      <c r="CD198" s="46">
        <v>0</v>
      </c>
      <c r="CE198" s="46">
        <v>0</v>
      </c>
      <c r="CF198" s="46">
        <v>0</v>
      </c>
      <c r="CG198" s="46">
        <v>0</v>
      </c>
      <c r="CH198" s="46">
        <v>0</v>
      </c>
      <c r="CI198" s="46">
        <v>0</v>
      </c>
      <c r="CJ198" s="46">
        <v>0</v>
      </c>
      <c r="CK198" s="46">
        <v>62500</v>
      </c>
      <c r="CL198" s="46">
        <v>0</v>
      </c>
      <c r="CM198" s="80">
        <v>44844.924274286546</v>
      </c>
      <c r="CN198" s="80">
        <v>44844.924274286546</v>
      </c>
      <c r="CO198" s="80">
        <v>0</v>
      </c>
      <c r="CP198" s="46">
        <v>0</v>
      </c>
      <c r="CQ198" s="46">
        <v>0</v>
      </c>
      <c r="CR198" s="46">
        <v>0</v>
      </c>
      <c r="CS198" s="46">
        <v>0</v>
      </c>
      <c r="CT198" s="46">
        <v>0</v>
      </c>
      <c r="CU198" s="46">
        <v>0</v>
      </c>
      <c r="CV198" s="46">
        <v>0</v>
      </c>
      <c r="CW198" s="46">
        <v>160178.57142857142</v>
      </c>
      <c r="CX198" s="46">
        <v>0</v>
      </c>
      <c r="CY198" s="80">
        <v>42776.380952380954</v>
      </c>
      <c r="CZ198" s="80">
        <v>42776.380952380954</v>
      </c>
      <c r="DA198" s="80">
        <v>0</v>
      </c>
      <c r="DB198" s="46">
        <v>0</v>
      </c>
      <c r="DC198" s="46">
        <v>0</v>
      </c>
      <c r="DD198" s="46">
        <v>0</v>
      </c>
      <c r="DE198" s="46">
        <v>0</v>
      </c>
      <c r="DF198" s="46">
        <v>0</v>
      </c>
      <c r="DG198" s="46">
        <v>0</v>
      </c>
      <c r="DH198" s="46">
        <v>0</v>
      </c>
      <c r="DI198" s="80">
        <v>0</v>
      </c>
      <c r="DJ198" s="80">
        <v>0</v>
      </c>
      <c r="DK198" s="80">
        <v>43138.380952380954</v>
      </c>
      <c r="DL198" s="46">
        <v>43138.380952380954</v>
      </c>
      <c r="DM198" s="46">
        <v>0</v>
      </c>
      <c r="DN198" s="46">
        <v>0</v>
      </c>
      <c r="DO198" s="46">
        <v>0</v>
      </c>
      <c r="DP198" s="46">
        <v>0</v>
      </c>
      <c r="DQ198" s="46">
        <v>0</v>
      </c>
      <c r="DR198" s="80">
        <v>0</v>
      </c>
      <c r="DS198" s="80">
        <v>0</v>
      </c>
      <c r="DT198" s="46">
        <v>0</v>
      </c>
      <c r="DU198" s="46">
        <v>0</v>
      </c>
      <c r="DV198" s="46">
        <v>0</v>
      </c>
      <c r="DW198" s="46">
        <v>42994.761904761908</v>
      </c>
      <c r="DX198" s="46">
        <v>42994.761904761908</v>
      </c>
      <c r="DY198" s="46">
        <v>0</v>
      </c>
      <c r="DZ198" s="46">
        <v>0</v>
      </c>
      <c r="EA198" s="46">
        <v>0</v>
      </c>
      <c r="EB198" s="46">
        <v>0</v>
      </c>
      <c r="EC198" s="46">
        <v>0</v>
      </c>
      <c r="ED198" s="46">
        <v>0</v>
      </c>
      <c r="EE198" s="46">
        <v>0</v>
      </c>
      <c r="EF198" s="46">
        <v>0</v>
      </c>
      <c r="EG198" s="46">
        <v>0</v>
      </c>
      <c r="EH198" s="46">
        <v>0</v>
      </c>
      <c r="EI198" s="46">
        <v>43049.380952380954</v>
      </c>
      <c r="EJ198" s="46">
        <v>43049.380952380954</v>
      </c>
      <c r="EK198" s="46">
        <v>0</v>
      </c>
      <c r="EL198" s="46">
        <v>0</v>
      </c>
      <c r="EM198" s="46">
        <v>0</v>
      </c>
      <c r="EN198" s="46">
        <v>0</v>
      </c>
      <c r="EO198" s="46">
        <v>0</v>
      </c>
      <c r="EP198" s="46">
        <v>0</v>
      </c>
      <c r="EQ198" s="46">
        <v>0</v>
      </c>
      <c r="ER198" s="46">
        <v>0</v>
      </c>
      <c r="ES198" s="46">
        <v>0</v>
      </c>
      <c r="ET198" s="46">
        <v>0</v>
      </c>
      <c r="EU198" s="46">
        <v>31490</v>
      </c>
      <c r="EV198" s="46">
        <v>31096</v>
      </c>
      <c r="EW198" s="46">
        <v>394</v>
      </c>
      <c r="EX198" s="46">
        <v>0</v>
      </c>
      <c r="EY198" s="46">
        <v>0</v>
      </c>
      <c r="EZ198" s="46">
        <v>0</v>
      </c>
      <c r="FA198" s="46">
        <v>0</v>
      </c>
      <c r="FB198" s="46">
        <v>0</v>
      </c>
      <c r="FC198" s="46">
        <v>0</v>
      </c>
      <c r="FD198" s="46">
        <v>0</v>
      </c>
      <c r="FE198" s="46">
        <v>0</v>
      </c>
      <c r="FF198" s="46">
        <v>0</v>
      </c>
      <c r="FG198" s="46">
        <v>31490</v>
      </c>
      <c r="FH198" s="46">
        <v>31096</v>
      </c>
      <c r="FI198" s="80">
        <v>394</v>
      </c>
      <c r="FJ198" s="80">
        <v>0</v>
      </c>
      <c r="FK198" s="46">
        <v>0</v>
      </c>
      <c r="FL198" s="46">
        <v>0</v>
      </c>
      <c r="FM198" s="46">
        <v>0</v>
      </c>
      <c r="FN198" s="46">
        <v>0</v>
      </c>
      <c r="FO198" s="46">
        <v>0</v>
      </c>
      <c r="FP198" s="46">
        <v>0</v>
      </c>
      <c r="FQ198" s="46">
        <v>0</v>
      </c>
      <c r="FR198" s="46">
        <v>0</v>
      </c>
      <c r="FS198" s="46">
        <v>31490</v>
      </c>
      <c r="FT198" s="46">
        <v>31096</v>
      </c>
      <c r="FU198" s="46">
        <v>394</v>
      </c>
      <c r="FV198" s="46">
        <v>0</v>
      </c>
      <c r="FW198" s="46">
        <v>0</v>
      </c>
      <c r="FX198" s="46">
        <v>0</v>
      </c>
      <c r="FY198" s="46">
        <v>0</v>
      </c>
      <c r="FZ198" s="46">
        <v>0</v>
      </c>
      <c r="GA198" s="46">
        <v>0</v>
      </c>
      <c r="GB198" s="46">
        <v>0</v>
      </c>
      <c r="GC198" s="46">
        <v>0</v>
      </c>
      <c r="GD198" s="46">
        <v>0</v>
      </c>
      <c r="GE198" s="46">
        <v>31490</v>
      </c>
      <c r="GF198" s="46">
        <v>31096</v>
      </c>
      <c r="GG198" s="46">
        <v>394</v>
      </c>
      <c r="GH198" s="46">
        <v>0</v>
      </c>
      <c r="GI198" s="46">
        <v>0</v>
      </c>
      <c r="GJ198" s="46">
        <v>0</v>
      </c>
      <c r="GK198" s="46">
        <v>0</v>
      </c>
      <c r="GL198" s="46">
        <v>0</v>
      </c>
      <c r="GM198" s="46">
        <v>0</v>
      </c>
      <c r="GO198" s="46">
        <v>214549.76251422835</v>
      </c>
      <c r="GP198" s="46">
        <v>212453.76251422835</v>
      </c>
      <c r="GQ198" s="46">
        <v>2096</v>
      </c>
      <c r="GR198" s="46">
        <v>0</v>
      </c>
      <c r="GS198" s="46">
        <v>340</v>
      </c>
      <c r="GT198" s="46">
        <v>0</v>
      </c>
      <c r="GU198" s="46">
        <v>0</v>
      </c>
      <c r="GV198" s="46">
        <v>0</v>
      </c>
      <c r="GW198" s="46">
        <v>214889.76251422835</v>
      </c>
      <c r="GX198" s="46">
        <v>0</v>
      </c>
      <c r="GY198" s="46">
        <v>0</v>
      </c>
      <c r="GZ198" s="46">
        <v>0</v>
      </c>
      <c r="HA198" s="46">
        <v>94340.28571428571</v>
      </c>
      <c r="HB198" s="46">
        <v>212500.00000000003</v>
      </c>
      <c r="HC198" s="46">
        <v>306840.28571428574</v>
      </c>
      <c r="HD198" s="46">
        <v>91950.523200057389</v>
      </c>
      <c r="HE198" s="46">
        <v>15.288846142528458</v>
      </c>
      <c r="HI198" s="46">
        <v>180426.67643364225</v>
      </c>
      <c r="HJ198" s="46">
        <v>180426.67643364225</v>
      </c>
      <c r="HK198" s="46">
        <v>0</v>
      </c>
      <c r="HL198" s="46">
        <v>0</v>
      </c>
      <c r="HM198" s="46">
        <v>0</v>
      </c>
      <c r="HN198" s="46">
        <v>0</v>
      </c>
      <c r="HO198" s="46">
        <v>0</v>
      </c>
      <c r="HP198" s="46">
        <v>0</v>
      </c>
      <c r="HQ198" s="46">
        <v>180426.67643364225</v>
      </c>
      <c r="HR198" s="46">
        <v>212500</v>
      </c>
      <c r="HS198" s="46">
        <v>304450.52320005739</v>
      </c>
      <c r="HT198" s="46">
        <v>124023.84676641515</v>
      </c>
      <c r="HU198" s="46">
        <v>21.637235990448868</v>
      </c>
      <c r="HY198" s="46">
        <v>171958.90476190476</v>
      </c>
      <c r="HZ198" s="46">
        <v>171958.90476190476</v>
      </c>
      <c r="IA198" s="46">
        <v>0</v>
      </c>
      <c r="IB198" s="46">
        <v>0</v>
      </c>
      <c r="IC198" s="46">
        <v>0</v>
      </c>
      <c r="ID198" s="46">
        <v>0</v>
      </c>
      <c r="IE198" s="46">
        <v>0</v>
      </c>
      <c r="IF198" s="46">
        <v>0</v>
      </c>
      <c r="IG198" s="46">
        <v>171958.90476190476</v>
      </c>
      <c r="IH198" s="46">
        <v>160178.57142857142</v>
      </c>
      <c r="II198" s="46">
        <v>284202.41819498659</v>
      </c>
      <c r="IJ198" s="46">
        <v>112243.51343308184</v>
      </c>
      <c r="IK198" s="46">
        <v>19.582035647731324</v>
      </c>
      <c r="IO198" s="46">
        <v>125960</v>
      </c>
      <c r="IP198" s="46">
        <v>124384</v>
      </c>
      <c r="IQ198" s="46">
        <v>1576</v>
      </c>
      <c r="IR198" s="46">
        <v>0</v>
      </c>
      <c r="IS198" s="46">
        <v>0</v>
      </c>
      <c r="IT198" s="46">
        <v>0</v>
      </c>
      <c r="IU198" s="46">
        <v>0</v>
      </c>
      <c r="IV198" s="46">
        <v>0</v>
      </c>
      <c r="IW198" s="46">
        <v>125960</v>
      </c>
      <c r="IX198" s="46">
        <v>0</v>
      </c>
      <c r="IY198" s="46">
        <v>112243.51343308184</v>
      </c>
      <c r="IZ198" s="46">
        <v>-13716.486566918167</v>
      </c>
      <c r="JA198" s="46">
        <v>-3.2668672356902588</v>
      </c>
      <c r="JD198" s="46">
        <v>164437</v>
      </c>
      <c r="JE198" s="46">
        <v>163389</v>
      </c>
      <c r="JF198" s="46">
        <v>1048</v>
      </c>
      <c r="JG198" s="46">
        <v>0</v>
      </c>
      <c r="JH198" s="46">
        <v>0</v>
      </c>
      <c r="JI198" s="46">
        <v>0</v>
      </c>
      <c r="JJ198" s="46">
        <v>0</v>
      </c>
      <c r="JK198" s="46">
        <v>0</v>
      </c>
      <c r="JL198" s="46">
        <v>164437</v>
      </c>
      <c r="JM198" s="46">
        <v>0</v>
      </c>
      <c r="JN198" s="46">
        <v>-13716.486566918167</v>
      </c>
      <c r="JO198" s="46">
        <v>-178153.48656691815</v>
      </c>
      <c r="JP198" s="46">
        <v>-32.502445295204517</v>
      </c>
      <c r="JS198" s="46">
        <v>117552</v>
      </c>
      <c r="JT198" s="46">
        <v>116488</v>
      </c>
      <c r="JU198" s="46">
        <v>1064</v>
      </c>
      <c r="JV198" s="46">
        <v>0</v>
      </c>
      <c r="JW198" s="46">
        <v>0</v>
      </c>
      <c r="JX198" s="46">
        <v>0</v>
      </c>
      <c r="JY198" s="46">
        <v>0</v>
      </c>
      <c r="JZ198" s="46">
        <v>0</v>
      </c>
      <c r="KA198" s="46">
        <v>117552</v>
      </c>
      <c r="KB198" s="46">
        <v>0</v>
      </c>
      <c r="KC198" s="46">
        <v>-178153.48656691815</v>
      </c>
      <c r="KD198" s="46">
        <v>-295705.4865669182</v>
      </c>
      <c r="KE198" s="46">
        <v>-75.465875501969734</v>
      </c>
      <c r="KH198" s="46">
        <v>0</v>
      </c>
      <c r="KI198" s="46">
        <v>0</v>
      </c>
      <c r="KJ198" s="46">
        <v>0</v>
      </c>
      <c r="KK198" s="46">
        <v>0</v>
      </c>
      <c r="KL198" s="46">
        <v>0</v>
      </c>
      <c r="KM198" s="46">
        <v>0</v>
      </c>
      <c r="KN198" s="46">
        <v>0</v>
      </c>
      <c r="KO198" s="46">
        <v>0</v>
      </c>
      <c r="KP198" s="46">
        <v>0</v>
      </c>
      <c r="KQ198" s="46">
        <v>0</v>
      </c>
      <c r="KR198" s="46">
        <v>-295705.4865669182</v>
      </c>
      <c r="KS198" s="46">
        <v>-295705.4865669182</v>
      </c>
      <c r="KT198" s="46">
        <v>0</v>
      </c>
      <c r="KW198" s="46">
        <v>0</v>
      </c>
      <c r="KX198" s="46">
        <v>0</v>
      </c>
      <c r="KY198" s="46">
        <v>0</v>
      </c>
      <c r="KZ198" s="46">
        <v>0</v>
      </c>
      <c r="LA198" s="46">
        <v>0</v>
      </c>
      <c r="LB198" s="46">
        <v>0</v>
      </c>
      <c r="LC198" s="46">
        <v>0</v>
      </c>
      <c r="LD198" s="46">
        <v>0</v>
      </c>
      <c r="LE198" s="46">
        <v>0</v>
      </c>
      <c r="LF198" s="46">
        <v>0</v>
      </c>
      <c r="LG198" s="46">
        <v>-295705.4865669182</v>
      </c>
      <c r="LH198" s="46">
        <v>-295705.4865669182</v>
      </c>
      <c r="LI198" s="46">
        <v>0</v>
      </c>
      <c r="LL198" s="46">
        <v>214889.76251422835</v>
      </c>
      <c r="LM198" s="46">
        <v>180426.67643364225</v>
      </c>
      <c r="LN198" s="46">
        <v>171958.90476190476</v>
      </c>
      <c r="LO198" s="46">
        <v>125960</v>
      </c>
      <c r="LP198" s="46">
        <v>164437</v>
      </c>
      <c r="LQ198" s="46">
        <v>117552</v>
      </c>
      <c r="LR198" s="46">
        <v>0</v>
      </c>
      <c r="LS198" s="46">
        <v>0</v>
      </c>
      <c r="LT198" s="46">
        <v>975224.34370977536</v>
      </c>
    </row>
    <row r="199" spans="1:334">
      <c r="A199" s="74">
        <v>310003546</v>
      </c>
      <c r="B199" s="74">
        <v>310003546</v>
      </c>
      <c r="C199" s="46" t="s">
        <v>448</v>
      </c>
      <c r="D199" s="80">
        <v>0</v>
      </c>
      <c r="E199" s="80">
        <v>0</v>
      </c>
      <c r="G199" s="80">
        <v>195</v>
      </c>
      <c r="H199" s="80">
        <v>0</v>
      </c>
      <c r="I199" s="80">
        <v>0</v>
      </c>
      <c r="J199" s="80">
        <v>0</v>
      </c>
      <c r="K199" s="80">
        <v>0</v>
      </c>
      <c r="L199" s="80">
        <v>0</v>
      </c>
      <c r="M199" s="80">
        <v>0</v>
      </c>
      <c r="N199" s="80">
        <v>195</v>
      </c>
      <c r="Q199" s="80">
        <v>0</v>
      </c>
      <c r="S199" s="80">
        <v>180</v>
      </c>
      <c r="T199" s="80">
        <v>0</v>
      </c>
      <c r="U199" s="80">
        <v>0</v>
      </c>
      <c r="V199" s="80">
        <v>0</v>
      </c>
      <c r="W199" s="80">
        <v>0</v>
      </c>
      <c r="X199" s="80">
        <v>0</v>
      </c>
      <c r="Y199" s="80">
        <v>0</v>
      </c>
      <c r="Z199" s="80">
        <v>180</v>
      </c>
      <c r="AC199" s="80">
        <v>0</v>
      </c>
      <c r="AE199" s="80">
        <v>165</v>
      </c>
      <c r="AF199" s="80">
        <v>0</v>
      </c>
      <c r="AG199" s="80">
        <v>0</v>
      </c>
      <c r="AH199" s="80">
        <v>0</v>
      </c>
      <c r="AI199" s="80">
        <v>0</v>
      </c>
      <c r="AJ199" s="80">
        <v>0</v>
      </c>
      <c r="AK199" s="80">
        <v>0</v>
      </c>
      <c r="AL199" s="80">
        <v>165</v>
      </c>
      <c r="AO199" s="80">
        <v>0</v>
      </c>
      <c r="AQ199" s="80">
        <v>150</v>
      </c>
      <c r="AR199" s="80">
        <v>0</v>
      </c>
      <c r="AS199" s="80">
        <v>0</v>
      </c>
      <c r="AT199" s="80">
        <v>0</v>
      </c>
      <c r="AU199" s="80">
        <v>0</v>
      </c>
      <c r="AV199" s="80">
        <v>0</v>
      </c>
      <c r="AW199" s="80">
        <v>0</v>
      </c>
      <c r="AX199" s="80">
        <v>150</v>
      </c>
      <c r="BA199" s="80">
        <v>0</v>
      </c>
      <c r="BC199" s="80">
        <v>446.25</v>
      </c>
      <c r="BD199" s="80">
        <v>0</v>
      </c>
      <c r="BE199" s="80">
        <v>0</v>
      </c>
      <c r="BF199" s="80">
        <v>0</v>
      </c>
      <c r="BG199" s="80">
        <v>0</v>
      </c>
      <c r="BH199" s="80">
        <v>0</v>
      </c>
      <c r="BI199" s="80">
        <v>0</v>
      </c>
      <c r="BJ199" s="80">
        <v>446.25</v>
      </c>
      <c r="BM199" s="46">
        <v>0</v>
      </c>
      <c r="BO199" s="80">
        <v>446.25</v>
      </c>
      <c r="BP199" s="80">
        <v>0</v>
      </c>
      <c r="BQ199" s="80">
        <v>0</v>
      </c>
      <c r="BR199" s="46">
        <v>0</v>
      </c>
      <c r="BS199" s="46">
        <v>0</v>
      </c>
      <c r="BT199" s="46">
        <v>0</v>
      </c>
      <c r="BU199" s="46">
        <v>0</v>
      </c>
      <c r="BV199" s="46">
        <v>446.25</v>
      </c>
      <c r="BY199" s="46">
        <v>0</v>
      </c>
      <c r="CA199" s="80">
        <v>446.25</v>
      </c>
      <c r="CB199" s="80">
        <v>0</v>
      </c>
      <c r="CC199" s="80">
        <v>0</v>
      </c>
      <c r="CD199" s="46">
        <v>0</v>
      </c>
      <c r="CE199" s="46">
        <v>0</v>
      </c>
      <c r="CF199" s="46">
        <v>0</v>
      </c>
      <c r="CG199" s="46">
        <v>0</v>
      </c>
      <c r="CH199" s="46">
        <v>446.25</v>
      </c>
      <c r="CK199" s="46">
        <v>0</v>
      </c>
      <c r="CM199" s="80">
        <v>446.25</v>
      </c>
      <c r="CN199" s="80">
        <v>0</v>
      </c>
      <c r="CO199" s="80">
        <v>0</v>
      </c>
      <c r="CP199" s="46">
        <v>0</v>
      </c>
      <c r="CQ199" s="46">
        <v>0</v>
      </c>
      <c r="CR199" s="46">
        <v>0</v>
      </c>
      <c r="CS199" s="46">
        <v>0</v>
      </c>
      <c r="CT199" s="46">
        <v>446.25</v>
      </c>
      <c r="CW199" s="46">
        <v>0</v>
      </c>
      <c r="CY199" s="80">
        <v>446.25</v>
      </c>
      <c r="CZ199" s="80">
        <v>0</v>
      </c>
      <c r="DA199" s="80">
        <v>0</v>
      </c>
      <c r="DB199" s="46">
        <v>0</v>
      </c>
      <c r="DC199" s="46">
        <v>0</v>
      </c>
      <c r="DD199" s="46">
        <v>0</v>
      </c>
      <c r="DE199" s="46">
        <v>0</v>
      </c>
      <c r="DF199" s="46">
        <v>446.25</v>
      </c>
      <c r="DI199" s="80">
        <v>0</v>
      </c>
      <c r="DK199" s="80">
        <v>446.25</v>
      </c>
      <c r="DL199" s="46">
        <v>0</v>
      </c>
      <c r="DM199" s="46">
        <v>0</v>
      </c>
      <c r="DN199" s="46">
        <v>0</v>
      </c>
      <c r="DO199" s="46">
        <v>0</v>
      </c>
      <c r="DP199" s="46">
        <v>0</v>
      </c>
      <c r="DQ199" s="46">
        <v>0</v>
      </c>
      <c r="DR199" s="80">
        <v>446.25</v>
      </c>
      <c r="DU199" s="46">
        <v>0</v>
      </c>
      <c r="DW199" s="46">
        <v>446.25</v>
      </c>
      <c r="DX199" s="46">
        <v>0</v>
      </c>
      <c r="DY199" s="46">
        <v>0</v>
      </c>
      <c r="DZ199" s="46">
        <v>0</v>
      </c>
      <c r="EA199" s="46">
        <v>0</v>
      </c>
      <c r="EB199" s="46">
        <v>0</v>
      </c>
      <c r="EC199" s="46">
        <v>0</v>
      </c>
      <c r="ED199" s="46">
        <v>446.25</v>
      </c>
      <c r="EG199" s="46">
        <v>0</v>
      </c>
      <c r="EI199" s="46">
        <v>446.25</v>
      </c>
      <c r="EJ199" s="46">
        <v>0</v>
      </c>
      <c r="EK199" s="46">
        <v>0</v>
      </c>
      <c r="EL199" s="46">
        <v>0</v>
      </c>
      <c r="EM199" s="46">
        <v>0</v>
      </c>
      <c r="EN199" s="46">
        <v>0</v>
      </c>
      <c r="EO199" s="46">
        <v>0</v>
      </c>
      <c r="EP199" s="46">
        <v>446.25</v>
      </c>
      <c r="ES199" s="46">
        <v>0</v>
      </c>
      <c r="EU199" s="46">
        <v>371.25</v>
      </c>
      <c r="EV199" s="46">
        <v>0</v>
      </c>
      <c r="EW199" s="46">
        <v>0</v>
      </c>
      <c r="EX199" s="46">
        <v>0</v>
      </c>
      <c r="EY199" s="46">
        <v>0</v>
      </c>
      <c r="EZ199" s="46">
        <v>0</v>
      </c>
      <c r="FB199" s="46">
        <v>371.25</v>
      </c>
      <c r="FE199" s="46">
        <v>0</v>
      </c>
      <c r="FG199" s="46">
        <v>371.25</v>
      </c>
      <c r="FH199" s="46">
        <v>0</v>
      </c>
      <c r="FI199" s="80">
        <v>0</v>
      </c>
      <c r="FJ199" s="80">
        <v>0</v>
      </c>
      <c r="FK199" s="46">
        <v>0</v>
      </c>
      <c r="FL199" s="46">
        <v>0</v>
      </c>
      <c r="FN199" s="46">
        <v>371.25</v>
      </c>
      <c r="FQ199" s="46">
        <v>0</v>
      </c>
      <c r="FS199" s="46">
        <v>371.25</v>
      </c>
      <c r="FT199" s="46">
        <v>0</v>
      </c>
      <c r="FU199" s="46">
        <v>0</v>
      </c>
      <c r="FV199" s="46">
        <v>0</v>
      </c>
      <c r="FW199" s="46">
        <v>0</v>
      </c>
      <c r="FX199" s="46">
        <v>0</v>
      </c>
      <c r="FZ199" s="46">
        <v>371.25</v>
      </c>
      <c r="GC199" s="46">
        <v>0</v>
      </c>
      <c r="GE199" s="46">
        <v>371.25</v>
      </c>
      <c r="GF199" s="46">
        <v>0</v>
      </c>
      <c r="GG199" s="46">
        <v>0</v>
      </c>
      <c r="GH199" s="46">
        <v>0</v>
      </c>
      <c r="GI199" s="46">
        <v>0</v>
      </c>
      <c r="GJ199" s="46">
        <v>0</v>
      </c>
      <c r="GL199" s="46">
        <v>371.25</v>
      </c>
      <c r="GO199" s="46">
        <v>0</v>
      </c>
      <c r="GP199" s="46">
        <v>0</v>
      </c>
      <c r="GQ199" s="46">
        <v>0</v>
      </c>
      <c r="GR199" s="46">
        <v>0</v>
      </c>
      <c r="GS199" s="46">
        <v>0</v>
      </c>
      <c r="GT199" s="46">
        <v>0</v>
      </c>
      <c r="GU199" s="46">
        <v>0</v>
      </c>
      <c r="GV199" s="46">
        <v>690</v>
      </c>
      <c r="GW199" s="46">
        <v>690</v>
      </c>
      <c r="GX199" s="46">
        <v>0</v>
      </c>
      <c r="GY199" s="46">
        <v>0</v>
      </c>
      <c r="HA199" s="46">
        <v>172</v>
      </c>
      <c r="HB199" s="46">
        <v>1440</v>
      </c>
      <c r="HC199" s="46">
        <v>1612</v>
      </c>
      <c r="HD199" s="46">
        <v>922</v>
      </c>
      <c r="HE199" s="46">
        <v>15.495798319327733</v>
      </c>
      <c r="HI199" s="46">
        <v>0</v>
      </c>
      <c r="HJ199" s="46">
        <v>0</v>
      </c>
      <c r="HK199" s="46">
        <v>0</v>
      </c>
      <c r="HL199" s="46">
        <v>0</v>
      </c>
      <c r="HM199" s="46">
        <v>0</v>
      </c>
      <c r="HN199" s="46">
        <v>0</v>
      </c>
      <c r="HO199" s="46">
        <v>0</v>
      </c>
      <c r="HP199" s="46">
        <v>1785</v>
      </c>
      <c r="HQ199" s="46">
        <v>1785</v>
      </c>
      <c r="HR199" s="46">
        <v>1260</v>
      </c>
      <c r="HS199" s="46">
        <v>2182</v>
      </c>
      <c r="HT199" s="46">
        <v>397</v>
      </c>
      <c r="HU199" s="46">
        <v>6.6722689075630246</v>
      </c>
      <c r="HY199" s="46">
        <v>0</v>
      </c>
      <c r="HZ199" s="46">
        <v>0</v>
      </c>
      <c r="IA199" s="46">
        <v>0</v>
      </c>
      <c r="IB199" s="46">
        <v>0</v>
      </c>
      <c r="IC199" s="46">
        <v>0</v>
      </c>
      <c r="ID199" s="46">
        <v>0</v>
      </c>
      <c r="IE199" s="46">
        <v>0</v>
      </c>
      <c r="IF199" s="46">
        <v>1785</v>
      </c>
      <c r="IG199" s="46">
        <v>1785</v>
      </c>
      <c r="IH199" s="46">
        <v>2160</v>
      </c>
      <c r="II199" s="46">
        <v>2557</v>
      </c>
      <c r="IJ199" s="46">
        <v>772</v>
      </c>
      <c r="IK199" s="46">
        <v>12.974789915966387</v>
      </c>
      <c r="IO199" s="46">
        <v>0</v>
      </c>
      <c r="IP199" s="46">
        <v>0</v>
      </c>
      <c r="IQ199" s="46">
        <v>0</v>
      </c>
      <c r="IR199" s="46">
        <v>0</v>
      </c>
      <c r="IS199" s="46">
        <v>0</v>
      </c>
      <c r="IT199" s="46">
        <v>0</v>
      </c>
      <c r="IU199" s="46">
        <v>0</v>
      </c>
      <c r="IV199" s="46">
        <v>1485</v>
      </c>
      <c r="IW199" s="46">
        <v>1485</v>
      </c>
      <c r="IY199" s="46">
        <v>772</v>
      </c>
      <c r="IZ199" s="46">
        <v>-713</v>
      </c>
      <c r="JA199" s="46">
        <v>-14.404040404040405</v>
      </c>
      <c r="JD199" s="46">
        <v>0</v>
      </c>
      <c r="JE199" s="46">
        <v>0</v>
      </c>
      <c r="JF199" s="46">
        <v>0</v>
      </c>
      <c r="JG199" s="46">
        <v>0</v>
      </c>
      <c r="JH199" s="46">
        <v>0</v>
      </c>
      <c r="JI199" s="46" t="s">
        <v>1086</v>
      </c>
      <c r="JK199" s="46">
        <v>1584</v>
      </c>
      <c r="JL199" s="46">
        <v>1584</v>
      </c>
      <c r="JN199" s="46">
        <v>-713</v>
      </c>
      <c r="JO199" s="46">
        <v>-2297</v>
      </c>
      <c r="JP199" s="46">
        <v>-43.503787878787875</v>
      </c>
      <c r="JS199" s="46">
        <v>0</v>
      </c>
      <c r="JT199" s="46">
        <v>0</v>
      </c>
      <c r="JV199" s="46">
        <v>0</v>
      </c>
      <c r="JW199" s="46">
        <v>0</v>
      </c>
      <c r="JZ199" s="46">
        <v>1254</v>
      </c>
      <c r="KA199" s="46">
        <v>1254</v>
      </c>
      <c r="KC199" s="46">
        <v>-2297</v>
      </c>
      <c r="KD199" s="46">
        <v>-3551</v>
      </c>
      <c r="KE199" s="46">
        <v>-84.952153110047846</v>
      </c>
      <c r="KH199" s="46">
        <v>0</v>
      </c>
      <c r="KI199" s="46">
        <v>0</v>
      </c>
      <c r="KK199" s="46">
        <v>0</v>
      </c>
      <c r="KL199" s="46">
        <v>0</v>
      </c>
      <c r="KO199" s="46">
        <v>0</v>
      </c>
      <c r="KP199" s="46">
        <v>0</v>
      </c>
      <c r="KR199" s="46">
        <v>-3551</v>
      </c>
      <c r="KS199" s="46">
        <v>-3551</v>
      </c>
      <c r="KT199" s="46">
        <v>0</v>
      </c>
      <c r="KW199" s="46">
        <v>0</v>
      </c>
      <c r="KX199" s="46">
        <v>0</v>
      </c>
      <c r="KY199" s="46">
        <v>0</v>
      </c>
      <c r="KZ199" s="46">
        <v>0</v>
      </c>
      <c r="LA199" s="46">
        <v>0</v>
      </c>
      <c r="LD199" s="46">
        <v>0</v>
      </c>
      <c r="LE199" s="46">
        <v>0</v>
      </c>
      <c r="LG199" s="46">
        <v>-3551</v>
      </c>
      <c r="LH199" s="46">
        <v>-3551</v>
      </c>
      <c r="LI199" s="46">
        <v>0</v>
      </c>
      <c r="LL199" s="46">
        <v>690</v>
      </c>
      <c r="LM199" s="46">
        <v>1785</v>
      </c>
      <c r="LN199" s="46">
        <v>1785</v>
      </c>
      <c r="LO199" s="46">
        <v>1485</v>
      </c>
      <c r="LP199" s="46">
        <v>1584</v>
      </c>
      <c r="LQ199" s="46">
        <v>1254</v>
      </c>
      <c r="LR199" s="46">
        <v>0</v>
      </c>
      <c r="LS199" s="46">
        <v>0</v>
      </c>
      <c r="LT199" s="46">
        <v>8583</v>
      </c>
      <c r="LV199" s="46" t="s">
        <v>344</v>
      </c>
    </row>
    <row r="200" spans="1:334">
      <c r="A200" s="74">
        <v>310003544</v>
      </c>
      <c r="B200" s="74">
        <v>310003544</v>
      </c>
      <c r="C200" s="46" t="s">
        <v>449</v>
      </c>
      <c r="D200" s="80">
        <v>0</v>
      </c>
      <c r="E200" s="80">
        <v>0</v>
      </c>
      <c r="G200" s="80">
        <v>120</v>
      </c>
      <c r="H200" s="80">
        <v>0</v>
      </c>
      <c r="I200" s="80">
        <v>0</v>
      </c>
      <c r="J200" s="80">
        <v>0</v>
      </c>
      <c r="K200" s="80">
        <v>0</v>
      </c>
      <c r="L200" s="80">
        <v>0</v>
      </c>
      <c r="M200" s="80">
        <v>0</v>
      </c>
      <c r="N200" s="80">
        <v>120</v>
      </c>
      <c r="Q200" s="80">
        <v>0</v>
      </c>
      <c r="S200" s="80">
        <v>96</v>
      </c>
      <c r="T200" s="80">
        <v>0</v>
      </c>
      <c r="U200" s="80">
        <v>0</v>
      </c>
      <c r="V200" s="80">
        <v>0</v>
      </c>
      <c r="W200" s="80">
        <v>0</v>
      </c>
      <c r="X200" s="80">
        <v>0</v>
      </c>
      <c r="Y200" s="80">
        <v>0</v>
      </c>
      <c r="Z200" s="80">
        <v>96</v>
      </c>
      <c r="AC200" s="80">
        <v>0</v>
      </c>
      <c r="AE200" s="80">
        <v>96</v>
      </c>
      <c r="AF200" s="80">
        <v>0</v>
      </c>
      <c r="AG200" s="80">
        <v>0</v>
      </c>
      <c r="AH200" s="80">
        <v>0</v>
      </c>
      <c r="AI200" s="80">
        <v>0</v>
      </c>
      <c r="AJ200" s="80">
        <v>0</v>
      </c>
      <c r="AK200" s="80">
        <v>0</v>
      </c>
      <c r="AL200" s="80">
        <v>96</v>
      </c>
      <c r="AO200" s="80">
        <v>0</v>
      </c>
      <c r="AQ200" s="80">
        <v>36</v>
      </c>
      <c r="AR200" s="80">
        <v>0</v>
      </c>
      <c r="AS200" s="80">
        <v>0</v>
      </c>
      <c r="AT200" s="80">
        <v>0</v>
      </c>
      <c r="AU200" s="80">
        <v>0</v>
      </c>
      <c r="AV200" s="80">
        <v>0</v>
      </c>
      <c r="AW200" s="80">
        <v>0</v>
      </c>
      <c r="AX200" s="80">
        <v>36</v>
      </c>
      <c r="BA200" s="80">
        <v>0</v>
      </c>
      <c r="BC200" s="80">
        <v>249</v>
      </c>
      <c r="BD200" s="80">
        <v>0</v>
      </c>
      <c r="BE200" s="80">
        <v>0</v>
      </c>
      <c r="BF200" s="80">
        <v>0</v>
      </c>
      <c r="BG200" s="80">
        <v>0</v>
      </c>
      <c r="BH200" s="80">
        <v>0</v>
      </c>
      <c r="BI200" s="80">
        <v>0</v>
      </c>
      <c r="BJ200" s="80">
        <v>249</v>
      </c>
      <c r="BM200" s="46">
        <v>0</v>
      </c>
      <c r="BO200" s="80">
        <v>249</v>
      </c>
      <c r="BP200" s="80">
        <v>0</v>
      </c>
      <c r="BQ200" s="80">
        <v>0</v>
      </c>
      <c r="BR200" s="46">
        <v>0</v>
      </c>
      <c r="BS200" s="46">
        <v>0</v>
      </c>
      <c r="BT200" s="46">
        <v>0</v>
      </c>
      <c r="BU200" s="46">
        <v>0</v>
      </c>
      <c r="BV200" s="46">
        <v>249</v>
      </c>
      <c r="BY200" s="46">
        <v>0</v>
      </c>
      <c r="CA200" s="80">
        <v>249</v>
      </c>
      <c r="CB200" s="80">
        <v>0</v>
      </c>
      <c r="CC200" s="80">
        <v>0</v>
      </c>
      <c r="CD200" s="46">
        <v>0</v>
      </c>
      <c r="CE200" s="46">
        <v>0</v>
      </c>
      <c r="CF200" s="46">
        <v>0</v>
      </c>
      <c r="CG200" s="46">
        <v>0</v>
      </c>
      <c r="CH200" s="46">
        <v>249</v>
      </c>
      <c r="CK200" s="46">
        <v>0</v>
      </c>
      <c r="CM200" s="80">
        <v>249</v>
      </c>
      <c r="CN200" s="80">
        <v>0</v>
      </c>
      <c r="CO200" s="80">
        <v>0</v>
      </c>
      <c r="CP200" s="46">
        <v>0</v>
      </c>
      <c r="CQ200" s="46">
        <v>0</v>
      </c>
      <c r="CR200" s="46">
        <v>0</v>
      </c>
      <c r="CS200" s="46">
        <v>0</v>
      </c>
      <c r="CT200" s="46">
        <v>249</v>
      </c>
      <c r="CW200" s="46">
        <v>0</v>
      </c>
      <c r="CY200" s="80">
        <v>249</v>
      </c>
      <c r="CZ200" s="80">
        <v>0</v>
      </c>
      <c r="DA200" s="80">
        <v>0</v>
      </c>
      <c r="DB200" s="46">
        <v>0</v>
      </c>
      <c r="DC200" s="46">
        <v>0</v>
      </c>
      <c r="DD200" s="46">
        <v>0</v>
      </c>
      <c r="DE200" s="46">
        <v>0</v>
      </c>
      <c r="DF200" s="46">
        <v>249</v>
      </c>
      <c r="DI200" s="80">
        <v>0</v>
      </c>
      <c r="DK200" s="80">
        <v>249</v>
      </c>
      <c r="DL200" s="46">
        <v>0</v>
      </c>
      <c r="DM200" s="46">
        <v>0</v>
      </c>
      <c r="DN200" s="46">
        <v>0</v>
      </c>
      <c r="DO200" s="46">
        <v>0</v>
      </c>
      <c r="DP200" s="46">
        <v>0</v>
      </c>
      <c r="DQ200" s="46">
        <v>0</v>
      </c>
      <c r="DR200" s="80">
        <v>249</v>
      </c>
      <c r="DU200" s="46">
        <v>0</v>
      </c>
      <c r="DW200" s="46">
        <v>249</v>
      </c>
      <c r="DX200" s="46">
        <v>0</v>
      </c>
      <c r="DY200" s="46">
        <v>0</v>
      </c>
      <c r="DZ200" s="46">
        <v>0</v>
      </c>
      <c r="EA200" s="46">
        <v>0</v>
      </c>
      <c r="EB200" s="46">
        <v>0</v>
      </c>
      <c r="EC200" s="46">
        <v>0</v>
      </c>
      <c r="ED200" s="46">
        <v>249</v>
      </c>
      <c r="EG200" s="46">
        <v>0</v>
      </c>
      <c r="EI200" s="46">
        <v>249</v>
      </c>
      <c r="EJ200" s="46">
        <v>0</v>
      </c>
      <c r="EK200" s="46">
        <v>0</v>
      </c>
      <c r="EL200" s="46">
        <v>0</v>
      </c>
      <c r="EM200" s="46">
        <v>0</v>
      </c>
      <c r="EN200" s="46">
        <v>0</v>
      </c>
      <c r="EO200" s="46">
        <v>0</v>
      </c>
      <c r="EP200" s="46">
        <v>249</v>
      </c>
      <c r="ES200" s="46">
        <v>0</v>
      </c>
      <c r="EU200" s="46">
        <v>231</v>
      </c>
      <c r="EV200" s="46">
        <v>0</v>
      </c>
      <c r="EW200" s="46">
        <v>0</v>
      </c>
      <c r="EX200" s="46">
        <v>0</v>
      </c>
      <c r="EY200" s="46">
        <v>0</v>
      </c>
      <c r="EZ200" s="46">
        <v>0</v>
      </c>
      <c r="FB200" s="46">
        <v>231</v>
      </c>
      <c r="FE200" s="46">
        <v>0</v>
      </c>
      <c r="FG200" s="46">
        <v>231</v>
      </c>
      <c r="FH200" s="46">
        <v>0</v>
      </c>
      <c r="FI200" s="80">
        <v>0</v>
      </c>
      <c r="FJ200" s="80">
        <v>0</v>
      </c>
      <c r="FK200" s="46">
        <v>0</v>
      </c>
      <c r="FL200" s="46">
        <v>0</v>
      </c>
      <c r="FN200" s="46">
        <v>231</v>
      </c>
      <c r="FQ200" s="46">
        <v>0</v>
      </c>
      <c r="FS200" s="46">
        <v>231</v>
      </c>
      <c r="FT200" s="46">
        <v>0</v>
      </c>
      <c r="FU200" s="46">
        <v>0</v>
      </c>
      <c r="FV200" s="46">
        <v>0</v>
      </c>
      <c r="FW200" s="46">
        <v>0</v>
      </c>
      <c r="FX200" s="46">
        <v>0</v>
      </c>
      <c r="FZ200" s="46">
        <v>231</v>
      </c>
      <c r="GC200" s="46">
        <v>0</v>
      </c>
      <c r="GE200" s="46">
        <v>231</v>
      </c>
      <c r="GF200" s="46">
        <v>0</v>
      </c>
      <c r="GG200" s="46">
        <v>0</v>
      </c>
      <c r="GH200" s="46">
        <v>0</v>
      </c>
      <c r="GI200" s="46">
        <v>0</v>
      </c>
      <c r="GJ200" s="46">
        <v>0</v>
      </c>
      <c r="GL200" s="46">
        <v>231</v>
      </c>
      <c r="GO200" s="46">
        <v>0</v>
      </c>
      <c r="GP200" s="46">
        <v>0</v>
      </c>
      <c r="GQ200" s="46">
        <v>0</v>
      </c>
      <c r="GR200" s="46">
        <v>0</v>
      </c>
      <c r="GS200" s="46">
        <v>0</v>
      </c>
      <c r="GT200" s="46">
        <v>0</v>
      </c>
      <c r="GU200" s="46">
        <v>0</v>
      </c>
      <c r="GV200" s="46">
        <v>348</v>
      </c>
      <c r="GW200" s="46">
        <v>348</v>
      </c>
      <c r="GX200" s="46">
        <v>0</v>
      </c>
      <c r="GY200" s="46">
        <v>0</v>
      </c>
      <c r="HA200" s="46">
        <v>246</v>
      </c>
      <c r="HB200" s="46">
        <v>720</v>
      </c>
      <c r="HC200" s="46">
        <v>966</v>
      </c>
      <c r="HD200" s="46">
        <v>618</v>
      </c>
      <c r="HE200" s="46">
        <v>18.614457831325304</v>
      </c>
      <c r="HI200" s="46">
        <v>0</v>
      </c>
      <c r="HJ200" s="46">
        <v>0</v>
      </c>
      <c r="HK200" s="46">
        <v>0</v>
      </c>
      <c r="HL200" s="46">
        <v>0</v>
      </c>
      <c r="HM200" s="46">
        <v>0</v>
      </c>
      <c r="HN200" s="46">
        <v>0</v>
      </c>
      <c r="HO200" s="46">
        <v>0</v>
      </c>
      <c r="HP200" s="46">
        <v>996</v>
      </c>
      <c r="HQ200" s="46">
        <v>996</v>
      </c>
      <c r="HR200" s="46">
        <v>720</v>
      </c>
      <c r="HS200" s="46">
        <v>1338</v>
      </c>
      <c r="HT200" s="46">
        <v>342</v>
      </c>
      <c r="HU200" s="46">
        <v>10.301204819277109</v>
      </c>
      <c r="HY200" s="46">
        <v>0</v>
      </c>
      <c r="HZ200" s="46">
        <v>0</v>
      </c>
      <c r="IA200" s="46">
        <v>0</v>
      </c>
      <c r="IB200" s="46">
        <v>0</v>
      </c>
      <c r="IC200" s="46">
        <v>0</v>
      </c>
      <c r="ID200" s="46">
        <v>0</v>
      </c>
      <c r="IE200" s="46">
        <v>0</v>
      </c>
      <c r="IF200" s="46">
        <v>996</v>
      </c>
      <c r="IG200" s="46">
        <v>996</v>
      </c>
      <c r="IH200" s="46">
        <v>900</v>
      </c>
      <c r="II200" s="46">
        <v>1242</v>
      </c>
      <c r="IJ200" s="46">
        <v>246</v>
      </c>
      <c r="IK200" s="46">
        <v>7.4096385542168672</v>
      </c>
      <c r="IO200" s="46">
        <v>0</v>
      </c>
      <c r="IP200" s="46">
        <v>0</v>
      </c>
      <c r="IQ200" s="46">
        <v>0</v>
      </c>
      <c r="IR200" s="46">
        <v>0</v>
      </c>
      <c r="IS200" s="46">
        <v>0</v>
      </c>
      <c r="IT200" s="46">
        <v>0</v>
      </c>
      <c r="IU200" s="46">
        <v>0</v>
      </c>
      <c r="IV200" s="46">
        <v>924</v>
      </c>
      <c r="IW200" s="46">
        <v>924</v>
      </c>
      <c r="IY200" s="46">
        <v>246</v>
      </c>
      <c r="IZ200" s="46">
        <v>-678</v>
      </c>
      <c r="JA200" s="46">
        <v>-22.012987012987011</v>
      </c>
      <c r="JD200" s="46">
        <v>0</v>
      </c>
      <c r="JE200" s="46">
        <v>0</v>
      </c>
      <c r="JF200" s="46">
        <v>0</v>
      </c>
      <c r="JG200" s="46">
        <v>0</v>
      </c>
      <c r="JH200" s="46">
        <v>0</v>
      </c>
      <c r="JI200" s="46" t="s">
        <v>1086</v>
      </c>
      <c r="JK200" s="46">
        <v>951</v>
      </c>
      <c r="JL200" s="46">
        <v>951</v>
      </c>
      <c r="JN200" s="46">
        <v>-678</v>
      </c>
      <c r="JO200" s="46">
        <v>-1629</v>
      </c>
      <c r="JP200" s="46">
        <v>-51.388012618296528</v>
      </c>
      <c r="JS200" s="46">
        <v>0</v>
      </c>
      <c r="JT200" s="46">
        <v>0</v>
      </c>
      <c r="JV200" s="46">
        <v>0</v>
      </c>
      <c r="JW200" s="46">
        <v>0</v>
      </c>
      <c r="JZ200" s="46">
        <v>528</v>
      </c>
      <c r="KA200" s="46">
        <v>528</v>
      </c>
      <c r="KC200" s="46">
        <v>-1629</v>
      </c>
      <c r="KD200" s="46">
        <v>-2157</v>
      </c>
      <c r="KE200" s="46">
        <v>-122.55681818181817</v>
      </c>
      <c r="KH200" s="46">
        <v>0</v>
      </c>
      <c r="KI200" s="46">
        <v>0</v>
      </c>
      <c r="KK200" s="46">
        <v>0</v>
      </c>
      <c r="KL200" s="46">
        <v>0</v>
      </c>
      <c r="KO200" s="46">
        <v>0</v>
      </c>
      <c r="KP200" s="46">
        <v>0</v>
      </c>
      <c r="KR200" s="46">
        <v>-2157</v>
      </c>
      <c r="KS200" s="46">
        <v>-2157</v>
      </c>
      <c r="KT200" s="46">
        <v>0</v>
      </c>
      <c r="KW200" s="46">
        <v>0</v>
      </c>
      <c r="KX200" s="46">
        <v>0</v>
      </c>
      <c r="KY200" s="46">
        <v>0</v>
      </c>
      <c r="KZ200" s="46">
        <v>0</v>
      </c>
      <c r="LA200" s="46">
        <v>0</v>
      </c>
      <c r="LD200" s="46">
        <v>0</v>
      </c>
      <c r="LE200" s="46">
        <v>0</v>
      </c>
      <c r="LG200" s="46">
        <v>-2157</v>
      </c>
      <c r="LH200" s="46">
        <v>-2157</v>
      </c>
      <c r="LI200" s="46">
        <v>0</v>
      </c>
      <c r="LL200" s="46">
        <v>348</v>
      </c>
      <c r="LM200" s="46">
        <v>996</v>
      </c>
      <c r="LN200" s="46">
        <v>996</v>
      </c>
      <c r="LO200" s="46">
        <v>924</v>
      </c>
      <c r="LP200" s="46">
        <v>951</v>
      </c>
      <c r="LQ200" s="46">
        <v>528</v>
      </c>
      <c r="LR200" s="46">
        <v>0</v>
      </c>
      <c r="LS200" s="46">
        <v>0</v>
      </c>
      <c r="LT200" s="46">
        <v>4743</v>
      </c>
      <c r="LV200" s="46" t="s">
        <v>344</v>
      </c>
    </row>
    <row r="201" spans="1:334">
      <c r="A201" s="74" t="s">
        <v>450</v>
      </c>
      <c r="B201" s="74" t="s">
        <v>950</v>
      </c>
      <c r="C201" s="46" t="s">
        <v>91</v>
      </c>
      <c r="D201" s="80">
        <v>0</v>
      </c>
      <c r="E201" s="80">
        <v>0</v>
      </c>
      <c r="F201" s="80">
        <v>0</v>
      </c>
      <c r="G201" s="80">
        <v>315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0</v>
      </c>
      <c r="N201" s="80">
        <v>315</v>
      </c>
      <c r="O201" s="80">
        <v>0</v>
      </c>
      <c r="P201" s="80">
        <v>0</v>
      </c>
      <c r="Q201" s="80">
        <v>0</v>
      </c>
      <c r="R201" s="80">
        <v>0</v>
      </c>
      <c r="S201" s="80">
        <v>276</v>
      </c>
      <c r="T201" s="80">
        <v>0</v>
      </c>
      <c r="U201" s="80">
        <v>0</v>
      </c>
      <c r="V201" s="80">
        <v>0</v>
      </c>
      <c r="W201" s="80">
        <v>0</v>
      </c>
      <c r="X201" s="80">
        <v>0</v>
      </c>
      <c r="Y201" s="80">
        <v>0</v>
      </c>
      <c r="Z201" s="80">
        <v>276</v>
      </c>
      <c r="AA201" s="80">
        <v>0</v>
      </c>
      <c r="AB201" s="80">
        <v>0</v>
      </c>
      <c r="AC201" s="80">
        <v>0</v>
      </c>
      <c r="AD201" s="80">
        <v>0</v>
      </c>
      <c r="AE201" s="80">
        <v>261</v>
      </c>
      <c r="AF201" s="80">
        <v>0</v>
      </c>
      <c r="AG201" s="80">
        <v>0</v>
      </c>
      <c r="AH201" s="80">
        <v>0</v>
      </c>
      <c r="AI201" s="80">
        <v>0</v>
      </c>
      <c r="AJ201" s="80">
        <v>0</v>
      </c>
      <c r="AK201" s="80">
        <v>0</v>
      </c>
      <c r="AL201" s="80">
        <v>261</v>
      </c>
      <c r="AM201" s="80">
        <v>0</v>
      </c>
      <c r="AN201" s="80">
        <v>0</v>
      </c>
      <c r="AO201" s="80">
        <v>0</v>
      </c>
      <c r="AP201" s="80">
        <v>0</v>
      </c>
      <c r="AQ201" s="80">
        <v>186</v>
      </c>
      <c r="AR201" s="80">
        <v>0</v>
      </c>
      <c r="AS201" s="80">
        <v>0</v>
      </c>
      <c r="AT201" s="80">
        <v>0</v>
      </c>
      <c r="AU201" s="80">
        <v>0</v>
      </c>
      <c r="AV201" s="80">
        <v>0</v>
      </c>
      <c r="AW201" s="80">
        <v>0</v>
      </c>
      <c r="AX201" s="80">
        <v>186</v>
      </c>
      <c r="AY201" s="80">
        <v>0</v>
      </c>
      <c r="AZ201" s="80">
        <v>0</v>
      </c>
      <c r="BA201" s="80">
        <v>0</v>
      </c>
      <c r="BB201" s="80">
        <v>0</v>
      </c>
      <c r="BC201" s="80">
        <v>695.25</v>
      </c>
      <c r="BD201" s="80">
        <v>0</v>
      </c>
      <c r="BE201" s="80">
        <v>0</v>
      </c>
      <c r="BF201" s="80">
        <v>0</v>
      </c>
      <c r="BG201" s="80">
        <v>0</v>
      </c>
      <c r="BH201" s="80">
        <v>0</v>
      </c>
      <c r="BI201" s="80">
        <v>0</v>
      </c>
      <c r="BJ201" s="80">
        <v>695.25</v>
      </c>
      <c r="BK201" s="80">
        <v>0</v>
      </c>
      <c r="BL201" s="80">
        <v>0</v>
      </c>
      <c r="BM201" s="46">
        <v>0</v>
      </c>
      <c r="BN201" s="46">
        <v>0</v>
      </c>
      <c r="BO201" s="80">
        <v>695.25</v>
      </c>
      <c r="BP201" s="80">
        <v>0</v>
      </c>
      <c r="BQ201" s="80">
        <v>0</v>
      </c>
      <c r="BR201" s="46">
        <v>0</v>
      </c>
      <c r="BS201" s="46">
        <v>0</v>
      </c>
      <c r="BT201" s="46">
        <v>0</v>
      </c>
      <c r="BU201" s="46">
        <v>0</v>
      </c>
      <c r="BV201" s="46">
        <v>695.25</v>
      </c>
      <c r="BW201" s="46">
        <v>0</v>
      </c>
      <c r="BX201" s="46">
        <v>0</v>
      </c>
      <c r="BY201" s="46">
        <v>0</v>
      </c>
      <c r="BZ201" s="46">
        <v>0</v>
      </c>
      <c r="CA201" s="80">
        <v>695.25</v>
      </c>
      <c r="CB201" s="80">
        <v>0</v>
      </c>
      <c r="CC201" s="80">
        <v>0</v>
      </c>
      <c r="CD201" s="46">
        <v>0</v>
      </c>
      <c r="CE201" s="46">
        <v>0</v>
      </c>
      <c r="CF201" s="46">
        <v>0</v>
      </c>
      <c r="CG201" s="46">
        <v>0</v>
      </c>
      <c r="CH201" s="46">
        <v>695.25</v>
      </c>
      <c r="CI201" s="46">
        <v>0</v>
      </c>
      <c r="CJ201" s="46">
        <v>0</v>
      </c>
      <c r="CK201" s="46">
        <v>0</v>
      </c>
      <c r="CL201" s="46">
        <v>0</v>
      </c>
      <c r="CM201" s="80">
        <v>695.25</v>
      </c>
      <c r="CN201" s="80">
        <v>0</v>
      </c>
      <c r="CO201" s="80">
        <v>0</v>
      </c>
      <c r="CP201" s="46">
        <v>0</v>
      </c>
      <c r="CQ201" s="46">
        <v>0</v>
      </c>
      <c r="CR201" s="46">
        <v>0</v>
      </c>
      <c r="CS201" s="46">
        <v>0</v>
      </c>
      <c r="CT201" s="46">
        <v>695.25</v>
      </c>
      <c r="CU201" s="46">
        <v>0</v>
      </c>
      <c r="CV201" s="46">
        <v>0</v>
      </c>
      <c r="CW201" s="46">
        <v>0</v>
      </c>
      <c r="CX201" s="46">
        <v>0</v>
      </c>
      <c r="CY201" s="80">
        <v>695.25</v>
      </c>
      <c r="CZ201" s="80">
        <v>0</v>
      </c>
      <c r="DA201" s="80">
        <v>0</v>
      </c>
      <c r="DB201" s="46">
        <v>0</v>
      </c>
      <c r="DC201" s="46">
        <v>0</v>
      </c>
      <c r="DD201" s="46">
        <v>0</v>
      </c>
      <c r="DE201" s="46">
        <v>0</v>
      </c>
      <c r="DF201" s="46">
        <v>695.25</v>
      </c>
      <c r="DG201" s="46">
        <v>0</v>
      </c>
      <c r="DH201" s="46">
        <v>0</v>
      </c>
      <c r="DI201" s="80">
        <v>0</v>
      </c>
      <c r="DJ201" s="80">
        <v>0</v>
      </c>
      <c r="DK201" s="80">
        <v>695.25</v>
      </c>
      <c r="DL201" s="46">
        <v>0</v>
      </c>
      <c r="DM201" s="46">
        <v>0</v>
      </c>
      <c r="DN201" s="46">
        <v>0</v>
      </c>
      <c r="DO201" s="46">
        <v>0</v>
      </c>
      <c r="DP201" s="46">
        <v>0</v>
      </c>
      <c r="DQ201" s="46">
        <v>0</v>
      </c>
      <c r="DR201" s="80">
        <v>695.25</v>
      </c>
      <c r="DS201" s="80">
        <v>0</v>
      </c>
      <c r="DT201" s="46">
        <v>0</v>
      </c>
      <c r="DU201" s="46">
        <v>0</v>
      </c>
      <c r="DV201" s="46">
        <v>0</v>
      </c>
      <c r="DW201" s="46">
        <v>695.25</v>
      </c>
      <c r="DX201" s="46">
        <v>0</v>
      </c>
      <c r="DY201" s="46">
        <v>0</v>
      </c>
      <c r="DZ201" s="46">
        <v>0</v>
      </c>
      <c r="EA201" s="46">
        <v>0</v>
      </c>
      <c r="EB201" s="46">
        <v>0</v>
      </c>
      <c r="EC201" s="46">
        <v>0</v>
      </c>
      <c r="ED201" s="46">
        <v>695.25</v>
      </c>
      <c r="EE201" s="46">
        <v>0</v>
      </c>
      <c r="EF201" s="46">
        <v>0</v>
      </c>
      <c r="EG201" s="46">
        <v>0</v>
      </c>
      <c r="EH201" s="46">
        <v>0</v>
      </c>
      <c r="EI201" s="46">
        <v>695.25</v>
      </c>
      <c r="EJ201" s="46">
        <v>0</v>
      </c>
      <c r="EK201" s="46">
        <v>0</v>
      </c>
      <c r="EL201" s="46">
        <v>0</v>
      </c>
      <c r="EM201" s="46">
        <v>0</v>
      </c>
      <c r="EN201" s="46">
        <v>0</v>
      </c>
      <c r="EO201" s="46">
        <v>0</v>
      </c>
      <c r="EP201" s="46">
        <v>695.25</v>
      </c>
      <c r="EQ201" s="46">
        <v>0</v>
      </c>
      <c r="ER201" s="46">
        <v>0</v>
      </c>
      <c r="ES201" s="46">
        <v>0</v>
      </c>
      <c r="ET201" s="46">
        <v>0</v>
      </c>
      <c r="EU201" s="46">
        <v>602.25</v>
      </c>
      <c r="EV201" s="46">
        <v>0</v>
      </c>
      <c r="EW201" s="46">
        <v>0</v>
      </c>
      <c r="EX201" s="46">
        <v>0</v>
      </c>
      <c r="EY201" s="46">
        <v>0</v>
      </c>
      <c r="EZ201" s="46">
        <v>0</v>
      </c>
      <c r="FA201" s="46">
        <v>0</v>
      </c>
      <c r="FB201" s="46">
        <v>602.25</v>
      </c>
      <c r="FC201" s="46">
        <v>0</v>
      </c>
      <c r="FD201" s="46">
        <v>0</v>
      </c>
      <c r="FE201" s="46">
        <v>0</v>
      </c>
      <c r="FF201" s="46">
        <v>0</v>
      </c>
      <c r="FG201" s="46">
        <v>602.25</v>
      </c>
      <c r="FH201" s="46">
        <v>0</v>
      </c>
      <c r="FI201" s="80">
        <v>0</v>
      </c>
      <c r="FJ201" s="80">
        <v>0</v>
      </c>
      <c r="FK201" s="46">
        <v>0</v>
      </c>
      <c r="FL201" s="46">
        <v>0</v>
      </c>
      <c r="FM201" s="46">
        <v>0</v>
      </c>
      <c r="FN201" s="46">
        <v>602.25</v>
      </c>
      <c r="FO201" s="46">
        <v>0</v>
      </c>
      <c r="FP201" s="46">
        <v>0</v>
      </c>
      <c r="FQ201" s="46">
        <v>0</v>
      </c>
      <c r="FR201" s="46">
        <v>0</v>
      </c>
      <c r="FS201" s="46">
        <v>602.25</v>
      </c>
      <c r="FT201" s="46">
        <v>0</v>
      </c>
      <c r="FU201" s="46">
        <v>0</v>
      </c>
      <c r="FV201" s="46">
        <v>0</v>
      </c>
      <c r="FW201" s="46">
        <v>0</v>
      </c>
      <c r="FX201" s="46">
        <v>0</v>
      </c>
      <c r="FY201" s="46">
        <v>0</v>
      </c>
      <c r="FZ201" s="46">
        <v>602.25</v>
      </c>
      <c r="GA201" s="46">
        <v>0</v>
      </c>
      <c r="GB201" s="46">
        <v>0</v>
      </c>
      <c r="GC201" s="46">
        <v>0</v>
      </c>
      <c r="GD201" s="46">
        <v>0</v>
      </c>
      <c r="GE201" s="46">
        <v>602.25</v>
      </c>
      <c r="GF201" s="46">
        <v>0</v>
      </c>
      <c r="GG201" s="46">
        <v>0</v>
      </c>
      <c r="GH201" s="46">
        <v>0</v>
      </c>
      <c r="GI201" s="46">
        <v>0</v>
      </c>
      <c r="GJ201" s="46">
        <v>0</v>
      </c>
      <c r="GK201" s="46">
        <v>0</v>
      </c>
      <c r="GL201" s="46">
        <v>602.25</v>
      </c>
      <c r="GM201" s="46">
        <v>0</v>
      </c>
      <c r="GO201" s="46">
        <v>0</v>
      </c>
      <c r="GP201" s="46">
        <v>0</v>
      </c>
      <c r="GQ201" s="46">
        <v>0</v>
      </c>
      <c r="GR201" s="46">
        <v>0</v>
      </c>
      <c r="GS201" s="46">
        <v>0</v>
      </c>
      <c r="GT201" s="46">
        <v>0</v>
      </c>
      <c r="GU201" s="46">
        <v>0</v>
      </c>
      <c r="GV201" s="46">
        <v>1038</v>
      </c>
      <c r="GW201" s="46">
        <v>1038</v>
      </c>
      <c r="GX201" s="46">
        <v>0</v>
      </c>
      <c r="GY201" s="46">
        <v>0</v>
      </c>
      <c r="GZ201" s="46">
        <v>0</v>
      </c>
      <c r="HA201" s="46">
        <v>418</v>
      </c>
      <c r="HB201" s="46">
        <v>2160</v>
      </c>
      <c r="HC201" s="46">
        <v>2578</v>
      </c>
      <c r="HD201" s="46">
        <v>1540</v>
      </c>
      <c r="HE201" s="46">
        <v>16.612729234088455</v>
      </c>
      <c r="HI201" s="46">
        <v>0</v>
      </c>
      <c r="HJ201" s="46">
        <v>0</v>
      </c>
      <c r="HK201" s="46">
        <v>0</v>
      </c>
      <c r="HL201" s="46">
        <v>0</v>
      </c>
      <c r="HM201" s="46">
        <v>0</v>
      </c>
      <c r="HN201" s="46">
        <v>0</v>
      </c>
      <c r="HO201" s="46">
        <v>0</v>
      </c>
      <c r="HP201" s="46">
        <v>2781</v>
      </c>
      <c r="HQ201" s="46">
        <v>2781</v>
      </c>
      <c r="HR201" s="46">
        <v>1980</v>
      </c>
      <c r="HS201" s="46">
        <v>3520</v>
      </c>
      <c r="HT201" s="46">
        <v>739</v>
      </c>
      <c r="HU201" s="46">
        <v>7.9719525350593319</v>
      </c>
      <c r="HY201" s="46">
        <v>0</v>
      </c>
      <c r="HZ201" s="46">
        <v>0</v>
      </c>
      <c r="IA201" s="46">
        <v>0</v>
      </c>
      <c r="IB201" s="46">
        <v>0</v>
      </c>
      <c r="IC201" s="46">
        <v>0</v>
      </c>
      <c r="ID201" s="46">
        <v>0</v>
      </c>
      <c r="IE201" s="46">
        <v>0</v>
      </c>
      <c r="IF201" s="46">
        <v>2781</v>
      </c>
      <c r="IG201" s="46">
        <v>2781</v>
      </c>
      <c r="IH201" s="46">
        <v>3060</v>
      </c>
      <c r="II201" s="46">
        <v>3799</v>
      </c>
      <c r="IJ201" s="46">
        <v>1018</v>
      </c>
      <c r="IK201" s="46">
        <v>10.981661272923409</v>
      </c>
      <c r="IO201" s="46">
        <v>0</v>
      </c>
      <c r="IP201" s="46">
        <v>0</v>
      </c>
      <c r="IQ201" s="46">
        <v>0</v>
      </c>
      <c r="IR201" s="46">
        <v>0</v>
      </c>
      <c r="IS201" s="46">
        <v>0</v>
      </c>
      <c r="IT201" s="46">
        <v>0</v>
      </c>
      <c r="IU201" s="46">
        <v>0</v>
      </c>
      <c r="IV201" s="46">
        <v>2409</v>
      </c>
      <c r="IW201" s="46">
        <v>2409</v>
      </c>
      <c r="IX201" s="46">
        <v>0</v>
      </c>
      <c r="IY201" s="46">
        <v>1018</v>
      </c>
      <c r="IZ201" s="46">
        <v>-1391</v>
      </c>
      <c r="JA201" s="46">
        <v>-17.322540473225406</v>
      </c>
      <c r="JD201" s="46">
        <v>0</v>
      </c>
      <c r="JE201" s="46">
        <v>0</v>
      </c>
      <c r="JF201" s="46">
        <v>0</v>
      </c>
      <c r="JG201" s="46">
        <v>0</v>
      </c>
      <c r="JH201" s="46">
        <v>0</v>
      </c>
      <c r="JI201" s="46">
        <v>0</v>
      </c>
      <c r="JJ201" s="46">
        <v>0</v>
      </c>
      <c r="JK201" s="46">
        <v>2535</v>
      </c>
      <c r="JL201" s="46">
        <v>2535</v>
      </c>
      <c r="JM201" s="46">
        <v>0</v>
      </c>
      <c r="JN201" s="46">
        <v>-1391</v>
      </c>
      <c r="JO201" s="46">
        <v>-3926</v>
      </c>
      <c r="JP201" s="46">
        <v>-46.46153846153846</v>
      </c>
      <c r="JS201" s="46">
        <v>0</v>
      </c>
      <c r="JT201" s="46">
        <v>0</v>
      </c>
      <c r="JU201" s="46">
        <v>0</v>
      </c>
      <c r="JV201" s="46">
        <v>0</v>
      </c>
      <c r="JW201" s="46">
        <v>0</v>
      </c>
      <c r="JX201" s="46">
        <v>0</v>
      </c>
      <c r="JY201" s="46">
        <v>0</v>
      </c>
      <c r="JZ201" s="46">
        <v>1782</v>
      </c>
      <c r="KA201" s="46">
        <v>1782</v>
      </c>
      <c r="KB201" s="46">
        <v>0</v>
      </c>
      <c r="KC201" s="46">
        <v>-3926</v>
      </c>
      <c r="KD201" s="46">
        <v>-5708</v>
      </c>
      <c r="KE201" s="46">
        <v>-96.094276094276097</v>
      </c>
      <c r="KH201" s="46">
        <v>0</v>
      </c>
      <c r="KI201" s="46">
        <v>0</v>
      </c>
      <c r="KJ201" s="46">
        <v>0</v>
      </c>
      <c r="KK201" s="46">
        <v>0</v>
      </c>
      <c r="KL201" s="46">
        <v>0</v>
      </c>
      <c r="KM201" s="46">
        <v>0</v>
      </c>
      <c r="KN201" s="46">
        <v>0</v>
      </c>
      <c r="KO201" s="46">
        <v>0</v>
      </c>
      <c r="KP201" s="46">
        <v>0</v>
      </c>
      <c r="KQ201" s="46">
        <v>0</v>
      </c>
      <c r="KR201" s="46">
        <v>-5708</v>
      </c>
      <c r="KS201" s="46">
        <v>-5708</v>
      </c>
      <c r="KT201" s="46">
        <v>0</v>
      </c>
      <c r="KW201" s="46">
        <v>0</v>
      </c>
      <c r="KX201" s="46">
        <v>0</v>
      </c>
      <c r="KY201" s="46">
        <v>0</v>
      </c>
      <c r="KZ201" s="46">
        <v>0</v>
      </c>
      <c r="LA201" s="46">
        <v>0</v>
      </c>
      <c r="LB201" s="46">
        <v>0</v>
      </c>
      <c r="LC201" s="46">
        <v>0</v>
      </c>
      <c r="LD201" s="46">
        <v>0</v>
      </c>
      <c r="LE201" s="46">
        <v>0</v>
      </c>
      <c r="LF201" s="46">
        <v>0</v>
      </c>
      <c r="LG201" s="46">
        <v>-5708</v>
      </c>
      <c r="LH201" s="46">
        <v>-5708</v>
      </c>
      <c r="LI201" s="46">
        <v>0</v>
      </c>
      <c r="LL201" s="46">
        <v>1038</v>
      </c>
      <c r="LM201" s="46">
        <v>2781</v>
      </c>
      <c r="LN201" s="46">
        <v>2781</v>
      </c>
      <c r="LO201" s="46">
        <v>2409</v>
      </c>
      <c r="LP201" s="46">
        <v>2535</v>
      </c>
      <c r="LQ201" s="46">
        <v>1782</v>
      </c>
      <c r="LR201" s="46">
        <v>0</v>
      </c>
      <c r="LS201" s="46">
        <v>0</v>
      </c>
      <c r="LT201" s="46">
        <v>13326</v>
      </c>
    </row>
    <row r="202" spans="1:334">
      <c r="A202" s="74">
        <v>310766206</v>
      </c>
      <c r="B202" s="74">
        <v>310766206</v>
      </c>
      <c r="C202" s="46" t="s">
        <v>1112</v>
      </c>
      <c r="D202" s="80">
        <v>0</v>
      </c>
      <c r="E202" s="80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Q202" s="80">
        <v>0</v>
      </c>
      <c r="S202" s="80">
        <v>0</v>
      </c>
      <c r="T202" s="80">
        <v>0</v>
      </c>
      <c r="U202" s="80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C202" s="80">
        <v>0</v>
      </c>
      <c r="AE202" s="80">
        <v>0</v>
      </c>
      <c r="AF202" s="80">
        <v>0</v>
      </c>
      <c r="AG202" s="80">
        <v>0</v>
      </c>
      <c r="AH202" s="80">
        <v>0</v>
      </c>
      <c r="AI202" s="80">
        <v>0</v>
      </c>
      <c r="AJ202" s="80">
        <v>0</v>
      </c>
      <c r="AK202" s="80">
        <v>0</v>
      </c>
      <c r="AL202" s="80">
        <v>0</v>
      </c>
      <c r="AO202" s="80">
        <v>0</v>
      </c>
      <c r="AQ202" s="80">
        <v>0</v>
      </c>
      <c r="AR202" s="80">
        <v>0</v>
      </c>
      <c r="AS202" s="80">
        <v>0</v>
      </c>
      <c r="AT202" s="80">
        <v>0</v>
      </c>
      <c r="AU202" s="80">
        <v>0</v>
      </c>
      <c r="AV202" s="80">
        <v>0</v>
      </c>
      <c r="AW202" s="80">
        <v>0</v>
      </c>
      <c r="AX202" s="80">
        <v>0</v>
      </c>
      <c r="BA202" s="80">
        <v>0</v>
      </c>
      <c r="BC202" s="80">
        <v>0</v>
      </c>
      <c r="BD202" s="80">
        <v>0</v>
      </c>
      <c r="BE202" s="80">
        <v>0</v>
      </c>
      <c r="BF202" s="80">
        <v>0</v>
      </c>
      <c r="BG202" s="80">
        <v>0</v>
      </c>
      <c r="BH202" s="80">
        <v>0</v>
      </c>
      <c r="BI202" s="80">
        <v>0</v>
      </c>
      <c r="BJ202" s="80">
        <v>0</v>
      </c>
      <c r="BM202" s="46">
        <v>0</v>
      </c>
      <c r="BO202" s="80">
        <v>0</v>
      </c>
      <c r="BP202" s="80">
        <v>0</v>
      </c>
      <c r="BQ202" s="80">
        <v>0</v>
      </c>
      <c r="BR202" s="46">
        <v>0</v>
      </c>
      <c r="BS202" s="46">
        <v>0</v>
      </c>
      <c r="BT202" s="46">
        <v>0</v>
      </c>
      <c r="BU202" s="46">
        <v>0</v>
      </c>
      <c r="BV202" s="46">
        <v>0</v>
      </c>
      <c r="BY202" s="46">
        <v>0</v>
      </c>
      <c r="CA202" s="80">
        <v>0</v>
      </c>
      <c r="CB202" s="80">
        <v>0</v>
      </c>
      <c r="CC202" s="80">
        <v>0</v>
      </c>
      <c r="CD202" s="46">
        <v>0</v>
      </c>
      <c r="CE202" s="46">
        <v>0</v>
      </c>
      <c r="CF202" s="46">
        <v>0</v>
      </c>
      <c r="CG202" s="46">
        <v>0</v>
      </c>
      <c r="CH202" s="46">
        <v>0</v>
      </c>
      <c r="CK202" s="46">
        <v>0</v>
      </c>
      <c r="CM202" s="80">
        <v>0</v>
      </c>
      <c r="CN202" s="80">
        <v>0</v>
      </c>
      <c r="CO202" s="80">
        <v>0</v>
      </c>
      <c r="CP202" s="46">
        <v>0</v>
      </c>
      <c r="CQ202" s="46">
        <v>0</v>
      </c>
      <c r="CR202" s="46">
        <v>0</v>
      </c>
      <c r="CS202" s="46">
        <v>0</v>
      </c>
      <c r="CT202" s="46">
        <v>0</v>
      </c>
      <c r="CW202" s="46">
        <v>0</v>
      </c>
      <c r="CY202" s="80">
        <v>0</v>
      </c>
      <c r="CZ202" s="80">
        <v>0</v>
      </c>
      <c r="DA202" s="80">
        <v>0</v>
      </c>
      <c r="DB202" s="46">
        <v>0</v>
      </c>
      <c r="DC202" s="46">
        <v>0</v>
      </c>
      <c r="DD202" s="46">
        <v>0</v>
      </c>
      <c r="DE202" s="46">
        <v>0</v>
      </c>
      <c r="DF202" s="46">
        <v>0</v>
      </c>
      <c r="DI202" s="80">
        <v>0</v>
      </c>
      <c r="DK202" s="80">
        <v>0</v>
      </c>
      <c r="DL202" s="46">
        <v>0</v>
      </c>
      <c r="DM202" s="46">
        <v>0</v>
      </c>
      <c r="DN202" s="46">
        <v>0</v>
      </c>
      <c r="DO202" s="46">
        <v>0</v>
      </c>
      <c r="DP202" s="46">
        <v>0</v>
      </c>
      <c r="DQ202" s="46">
        <v>0</v>
      </c>
      <c r="DR202" s="80">
        <v>0</v>
      </c>
      <c r="DU202" s="46">
        <v>0</v>
      </c>
      <c r="DW202" s="46">
        <v>0</v>
      </c>
      <c r="DX202" s="46">
        <v>0</v>
      </c>
      <c r="DY202" s="46">
        <v>0</v>
      </c>
      <c r="DZ202" s="46">
        <v>0</v>
      </c>
      <c r="EA202" s="46">
        <v>0</v>
      </c>
      <c r="EB202" s="46">
        <v>0</v>
      </c>
      <c r="EC202" s="46">
        <v>0</v>
      </c>
      <c r="ED202" s="46">
        <v>0</v>
      </c>
      <c r="EG202" s="46">
        <v>0</v>
      </c>
      <c r="EI202" s="46">
        <v>0</v>
      </c>
      <c r="EJ202" s="46">
        <v>0</v>
      </c>
      <c r="EK202" s="46">
        <v>0</v>
      </c>
      <c r="EL202" s="46">
        <v>0</v>
      </c>
      <c r="EM202" s="46">
        <v>0</v>
      </c>
      <c r="EN202" s="46">
        <v>0</v>
      </c>
      <c r="EO202" s="46">
        <v>0</v>
      </c>
      <c r="EP202" s="46">
        <v>0</v>
      </c>
      <c r="ES202" s="46">
        <v>0</v>
      </c>
      <c r="EU202" s="46">
        <v>56.25</v>
      </c>
      <c r="EV202" s="46">
        <v>0</v>
      </c>
      <c r="EW202" s="46">
        <v>0</v>
      </c>
      <c r="EX202" s="46">
        <v>56.25</v>
      </c>
      <c r="EY202" s="46">
        <v>0</v>
      </c>
      <c r="EZ202" s="46">
        <v>0</v>
      </c>
      <c r="FE202" s="46">
        <v>0</v>
      </c>
      <c r="FG202" s="46">
        <v>56.25</v>
      </c>
      <c r="FH202" s="46">
        <v>0</v>
      </c>
      <c r="FI202" s="80">
        <v>0</v>
      </c>
      <c r="FJ202" s="80">
        <v>56.25</v>
      </c>
      <c r="FK202" s="46">
        <v>0</v>
      </c>
      <c r="FL202" s="46">
        <v>0</v>
      </c>
      <c r="FQ202" s="46">
        <v>0</v>
      </c>
      <c r="FS202" s="46">
        <v>56.25</v>
      </c>
      <c r="FT202" s="46">
        <v>0</v>
      </c>
      <c r="FU202" s="46">
        <v>0</v>
      </c>
      <c r="FV202" s="46">
        <v>56.25</v>
      </c>
      <c r="FW202" s="46">
        <v>0</v>
      </c>
      <c r="FX202" s="46">
        <v>0</v>
      </c>
      <c r="GC202" s="46">
        <v>0</v>
      </c>
      <c r="GE202" s="46">
        <v>56.25</v>
      </c>
      <c r="GF202" s="46">
        <v>0</v>
      </c>
      <c r="GG202" s="46">
        <v>0</v>
      </c>
      <c r="GH202" s="46">
        <v>56.25</v>
      </c>
      <c r="GI202" s="46">
        <v>0</v>
      </c>
      <c r="GJ202" s="46">
        <v>0</v>
      </c>
      <c r="GO202" s="46">
        <v>0</v>
      </c>
      <c r="GP202" s="46">
        <v>0</v>
      </c>
      <c r="GQ202" s="46">
        <v>0</v>
      </c>
      <c r="GR202" s="46">
        <v>0</v>
      </c>
      <c r="GS202" s="46">
        <v>0</v>
      </c>
      <c r="GT202" s="46">
        <v>0</v>
      </c>
      <c r="GU202" s="46">
        <v>0</v>
      </c>
      <c r="GV202" s="46">
        <v>0</v>
      </c>
      <c r="GW202" s="46">
        <v>0</v>
      </c>
      <c r="GX202" s="46">
        <v>0</v>
      </c>
      <c r="GY202" s="46">
        <v>0</v>
      </c>
      <c r="HA202" s="46">
        <v>0</v>
      </c>
      <c r="HB202" s="46">
        <v>0</v>
      </c>
      <c r="HC202" s="46">
        <v>0</v>
      </c>
      <c r="HD202" s="46">
        <v>0</v>
      </c>
      <c r="HE202" s="46">
        <v>0</v>
      </c>
      <c r="HI202" s="46">
        <v>0</v>
      </c>
      <c r="HJ202" s="46">
        <v>0</v>
      </c>
      <c r="HK202" s="46">
        <v>0</v>
      </c>
      <c r="HL202" s="46">
        <v>0</v>
      </c>
      <c r="HM202" s="46">
        <v>0</v>
      </c>
      <c r="HN202" s="46">
        <v>0</v>
      </c>
      <c r="HO202" s="46">
        <v>0</v>
      </c>
      <c r="HP202" s="46">
        <v>0</v>
      </c>
      <c r="HQ202" s="46">
        <v>0</v>
      </c>
      <c r="HR202" s="46">
        <v>0</v>
      </c>
      <c r="HS202" s="46">
        <v>0</v>
      </c>
      <c r="HT202" s="46">
        <v>0</v>
      </c>
      <c r="HU202" s="46">
        <v>0</v>
      </c>
      <c r="HY202" s="46">
        <v>0</v>
      </c>
      <c r="HZ202" s="46">
        <v>0</v>
      </c>
      <c r="IA202" s="46">
        <v>0</v>
      </c>
      <c r="IB202" s="46">
        <v>0</v>
      </c>
      <c r="IC202" s="46">
        <v>0</v>
      </c>
      <c r="ID202" s="46">
        <v>0</v>
      </c>
      <c r="IE202" s="46">
        <v>0</v>
      </c>
      <c r="IF202" s="46">
        <v>0</v>
      </c>
      <c r="IG202" s="46">
        <v>0</v>
      </c>
      <c r="IH202" s="46">
        <v>0</v>
      </c>
      <c r="II202" s="46">
        <v>0</v>
      </c>
      <c r="IJ202" s="46">
        <v>0</v>
      </c>
      <c r="IK202" s="46">
        <v>0</v>
      </c>
      <c r="IO202" s="46">
        <v>0</v>
      </c>
      <c r="IP202" s="46">
        <v>0</v>
      </c>
      <c r="IQ202" s="46">
        <v>0</v>
      </c>
      <c r="IR202" s="46">
        <v>225</v>
      </c>
      <c r="IS202" s="46">
        <v>0</v>
      </c>
      <c r="IT202" s="46">
        <v>0</v>
      </c>
      <c r="IU202" s="46">
        <v>0</v>
      </c>
      <c r="IV202" s="46">
        <v>0</v>
      </c>
      <c r="IW202" s="46">
        <v>225</v>
      </c>
      <c r="IY202" s="46">
        <v>0</v>
      </c>
      <c r="IZ202" s="46">
        <v>-225</v>
      </c>
      <c r="JA202" s="46">
        <v>-30</v>
      </c>
      <c r="JD202" s="46">
        <v>0</v>
      </c>
      <c r="JE202" s="46">
        <v>0</v>
      </c>
      <c r="JF202" s="46">
        <v>0</v>
      </c>
      <c r="JG202" s="46">
        <v>0</v>
      </c>
      <c r="JH202" s="46">
        <v>0</v>
      </c>
      <c r="JI202" s="46" t="s">
        <v>1086</v>
      </c>
      <c r="JK202" s="46">
        <v>0</v>
      </c>
      <c r="JL202" s="46">
        <v>0</v>
      </c>
      <c r="JN202" s="46">
        <v>-225</v>
      </c>
      <c r="JO202" s="46">
        <v>-225</v>
      </c>
      <c r="JP202" s="46">
        <v>0</v>
      </c>
      <c r="JS202" s="46">
        <v>0</v>
      </c>
      <c r="JT202" s="46">
        <v>0</v>
      </c>
      <c r="JV202" s="46">
        <v>225</v>
      </c>
      <c r="JW202" s="46">
        <v>0</v>
      </c>
      <c r="KA202" s="46">
        <v>225</v>
      </c>
      <c r="KC202" s="46">
        <v>-225</v>
      </c>
      <c r="KD202" s="46">
        <v>-450</v>
      </c>
      <c r="KE202" s="46">
        <v>-60</v>
      </c>
      <c r="KH202" s="46">
        <v>0</v>
      </c>
      <c r="KI202" s="46">
        <v>0</v>
      </c>
      <c r="KK202" s="46">
        <v>0</v>
      </c>
      <c r="KL202" s="46">
        <v>0</v>
      </c>
      <c r="KP202" s="46">
        <v>0</v>
      </c>
      <c r="KR202" s="46">
        <v>-450</v>
      </c>
      <c r="KS202" s="46">
        <v>-450</v>
      </c>
      <c r="KT202" s="46">
        <v>0</v>
      </c>
      <c r="KW202" s="46">
        <v>0</v>
      </c>
      <c r="KX202" s="46">
        <v>0</v>
      </c>
      <c r="KY202" s="46">
        <v>0</v>
      </c>
      <c r="KZ202" s="46">
        <v>0</v>
      </c>
      <c r="LA202" s="46">
        <v>0</v>
      </c>
      <c r="LE202" s="46">
        <v>0</v>
      </c>
      <c r="LG202" s="46">
        <v>-450</v>
      </c>
      <c r="LH202" s="46">
        <v>-450</v>
      </c>
      <c r="LI202" s="46">
        <v>0</v>
      </c>
      <c r="LL202" s="46">
        <v>0</v>
      </c>
      <c r="LM202" s="46">
        <v>0</v>
      </c>
      <c r="LN202" s="46">
        <v>0</v>
      </c>
      <c r="LO202" s="46">
        <v>225</v>
      </c>
      <c r="LP202" s="46">
        <v>0</v>
      </c>
      <c r="LQ202" s="46">
        <v>225</v>
      </c>
      <c r="LR202" s="46">
        <v>0</v>
      </c>
      <c r="LS202" s="46">
        <v>0</v>
      </c>
      <c r="LT202" s="46">
        <v>450</v>
      </c>
      <c r="LV202" s="46" t="s">
        <v>344</v>
      </c>
    </row>
    <row r="203" spans="1:334">
      <c r="A203" s="74">
        <v>310768106</v>
      </c>
      <c r="B203" s="74">
        <v>310768106</v>
      </c>
      <c r="C203" s="46" t="s">
        <v>1082</v>
      </c>
      <c r="D203" s="80">
        <v>0</v>
      </c>
      <c r="E203" s="80">
        <v>0</v>
      </c>
      <c r="G203" s="80">
        <v>0</v>
      </c>
      <c r="H203" s="80">
        <v>0</v>
      </c>
      <c r="I203" s="80">
        <v>0</v>
      </c>
      <c r="J203" s="80">
        <v>0</v>
      </c>
      <c r="K203" s="80">
        <v>0</v>
      </c>
      <c r="L203" s="80">
        <v>0</v>
      </c>
      <c r="M203" s="80">
        <v>0</v>
      </c>
      <c r="N203" s="80">
        <v>0</v>
      </c>
      <c r="Q203" s="80">
        <v>0</v>
      </c>
      <c r="S203" s="80">
        <v>0</v>
      </c>
      <c r="T203" s="80">
        <v>0</v>
      </c>
      <c r="U203" s="80">
        <v>0</v>
      </c>
      <c r="V203" s="80">
        <v>0</v>
      </c>
      <c r="W203" s="80">
        <v>0</v>
      </c>
      <c r="X203" s="80">
        <v>0</v>
      </c>
      <c r="Y203" s="80">
        <v>0</v>
      </c>
      <c r="Z203" s="80">
        <v>0</v>
      </c>
      <c r="AC203" s="80">
        <v>0</v>
      </c>
      <c r="AE203" s="80">
        <v>1500</v>
      </c>
      <c r="AF203" s="80">
        <v>0</v>
      </c>
      <c r="AG203" s="80">
        <v>0</v>
      </c>
      <c r="AH203" s="80">
        <v>1500</v>
      </c>
      <c r="AI203" s="80">
        <v>0</v>
      </c>
      <c r="AJ203" s="80">
        <v>0</v>
      </c>
      <c r="AK203" s="80">
        <v>0</v>
      </c>
      <c r="AL203" s="80">
        <v>0</v>
      </c>
      <c r="AO203" s="80">
        <v>0</v>
      </c>
      <c r="AQ203" s="80">
        <v>0</v>
      </c>
      <c r="AR203" s="80">
        <v>0</v>
      </c>
      <c r="AS203" s="80">
        <v>0</v>
      </c>
      <c r="AT203" s="80">
        <v>0</v>
      </c>
      <c r="AU203" s="80">
        <v>0</v>
      </c>
      <c r="AV203" s="80">
        <v>0</v>
      </c>
      <c r="AW203" s="80">
        <v>0</v>
      </c>
      <c r="AX203" s="80">
        <v>0</v>
      </c>
      <c r="BA203" s="80">
        <v>0</v>
      </c>
      <c r="BC203" s="80">
        <v>2000</v>
      </c>
      <c r="BD203" s="80">
        <v>0</v>
      </c>
      <c r="BE203" s="80">
        <v>0</v>
      </c>
      <c r="BF203" s="80">
        <v>2000</v>
      </c>
      <c r="BG203" s="80">
        <v>0</v>
      </c>
      <c r="BH203" s="80">
        <v>0</v>
      </c>
      <c r="BI203" s="80">
        <v>0</v>
      </c>
      <c r="BJ203" s="80">
        <v>0</v>
      </c>
      <c r="BM203" s="46">
        <v>0</v>
      </c>
      <c r="BO203" s="80">
        <v>0</v>
      </c>
      <c r="BP203" s="80">
        <v>0</v>
      </c>
      <c r="BQ203" s="80">
        <v>0</v>
      </c>
      <c r="BR203" s="46">
        <v>0</v>
      </c>
      <c r="BS203" s="46">
        <v>0</v>
      </c>
      <c r="BT203" s="46">
        <v>0</v>
      </c>
      <c r="BU203" s="46">
        <v>0</v>
      </c>
      <c r="BV203" s="46">
        <v>0</v>
      </c>
      <c r="BY203" s="46">
        <v>0</v>
      </c>
      <c r="CA203" s="80">
        <v>2200</v>
      </c>
      <c r="CB203" s="80">
        <v>0</v>
      </c>
      <c r="CC203" s="80">
        <v>0</v>
      </c>
      <c r="CD203" s="46">
        <v>2200</v>
      </c>
      <c r="CE203" s="46">
        <v>0</v>
      </c>
      <c r="CF203" s="46">
        <v>0</v>
      </c>
      <c r="CG203" s="46">
        <v>0</v>
      </c>
      <c r="CH203" s="46">
        <v>0</v>
      </c>
      <c r="CK203" s="46">
        <v>0</v>
      </c>
      <c r="CM203" s="80">
        <v>0</v>
      </c>
      <c r="CN203" s="80">
        <v>0</v>
      </c>
      <c r="CO203" s="80">
        <v>0</v>
      </c>
      <c r="CP203" s="46">
        <v>0</v>
      </c>
      <c r="CQ203" s="46">
        <v>0</v>
      </c>
      <c r="CR203" s="46">
        <v>0</v>
      </c>
      <c r="CS203" s="46">
        <v>0</v>
      </c>
      <c r="CT203" s="46">
        <v>0</v>
      </c>
      <c r="CW203" s="46">
        <v>0</v>
      </c>
      <c r="CY203" s="80">
        <v>1750</v>
      </c>
      <c r="CZ203" s="80">
        <v>0</v>
      </c>
      <c r="DA203" s="80">
        <v>0</v>
      </c>
      <c r="DB203" s="46">
        <v>1750</v>
      </c>
      <c r="DC203" s="46">
        <v>0</v>
      </c>
      <c r="DD203" s="46">
        <v>0</v>
      </c>
      <c r="DE203" s="46">
        <v>0</v>
      </c>
      <c r="DF203" s="46">
        <v>0</v>
      </c>
      <c r="DI203" s="80">
        <v>0</v>
      </c>
      <c r="DK203" s="80">
        <v>0</v>
      </c>
      <c r="DL203" s="46">
        <v>0</v>
      </c>
      <c r="DM203" s="46">
        <v>0</v>
      </c>
      <c r="DN203" s="46">
        <v>0</v>
      </c>
      <c r="DO203" s="46">
        <v>0</v>
      </c>
      <c r="DP203" s="46">
        <v>0</v>
      </c>
      <c r="DQ203" s="46">
        <v>0</v>
      </c>
      <c r="DR203" s="80">
        <v>0</v>
      </c>
      <c r="DU203" s="46">
        <v>0</v>
      </c>
      <c r="DW203" s="46">
        <v>1750</v>
      </c>
      <c r="DX203" s="46">
        <v>0</v>
      </c>
      <c r="DY203" s="46">
        <v>0</v>
      </c>
      <c r="DZ203" s="46">
        <v>1750</v>
      </c>
      <c r="EA203" s="46">
        <v>0</v>
      </c>
      <c r="EB203" s="46">
        <v>0</v>
      </c>
      <c r="EC203" s="46">
        <v>0</v>
      </c>
      <c r="ED203" s="46">
        <v>0</v>
      </c>
      <c r="EG203" s="46">
        <v>0</v>
      </c>
      <c r="EI203" s="46">
        <v>0</v>
      </c>
      <c r="EJ203" s="46">
        <v>0</v>
      </c>
      <c r="EK203" s="46">
        <v>0</v>
      </c>
      <c r="EL203" s="46">
        <v>0</v>
      </c>
      <c r="EM203" s="46">
        <v>0</v>
      </c>
      <c r="EN203" s="46">
        <v>0</v>
      </c>
      <c r="EO203" s="46">
        <v>0</v>
      </c>
      <c r="EP203" s="46">
        <v>0</v>
      </c>
      <c r="ES203" s="46">
        <v>0</v>
      </c>
      <c r="EU203" s="46">
        <v>1014.4420000000001</v>
      </c>
      <c r="EV203" s="46">
        <v>0</v>
      </c>
      <c r="EW203" s="46">
        <v>0</v>
      </c>
      <c r="EX203" s="46">
        <v>1014.4420000000001</v>
      </c>
      <c r="EY203" s="46">
        <v>0</v>
      </c>
      <c r="EZ203" s="46">
        <v>0</v>
      </c>
      <c r="FE203" s="46">
        <v>0</v>
      </c>
      <c r="FG203" s="46">
        <v>1014.4420000000001</v>
      </c>
      <c r="FH203" s="46">
        <v>0</v>
      </c>
      <c r="FI203" s="80">
        <v>0</v>
      </c>
      <c r="FJ203" s="80">
        <v>1014.4420000000001</v>
      </c>
      <c r="FK203" s="46">
        <v>0</v>
      </c>
      <c r="FL203" s="46">
        <v>0</v>
      </c>
      <c r="FQ203" s="46">
        <v>0</v>
      </c>
      <c r="FS203" s="46">
        <v>1014.4420000000001</v>
      </c>
      <c r="FT203" s="46">
        <v>0</v>
      </c>
      <c r="FU203" s="46">
        <v>0</v>
      </c>
      <c r="FV203" s="46">
        <v>1014.4420000000001</v>
      </c>
      <c r="FW203" s="46">
        <v>0</v>
      </c>
      <c r="FX203" s="46">
        <v>0</v>
      </c>
      <c r="GC203" s="46">
        <v>0</v>
      </c>
      <c r="GE203" s="46">
        <v>1014.4420000000001</v>
      </c>
      <c r="GF203" s="46">
        <v>0</v>
      </c>
      <c r="GG203" s="46">
        <v>0</v>
      </c>
      <c r="GH203" s="46">
        <v>1014.4420000000001</v>
      </c>
      <c r="GI203" s="46">
        <v>0</v>
      </c>
      <c r="GJ203" s="46">
        <v>0</v>
      </c>
      <c r="GO203" s="46">
        <v>0</v>
      </c>
      <c r="GP203" s="46">
        <v>0</v>
      </c>
      <c r="GQ203" s="46">
        <v>0</v>
      </c>
      <c r="GR203" s="46">
        <v>1500</v>
      </c>
      <c r="GS203" s="46">
        <v>0</v>
      </c>
      <c r="GT203" s="46">
        <v>0</v>
      </c>
      <c r="GU203" s="46">
        <v>0</v>
      </c>
      <c r="GV203" s="46">
        <v>0</v>
      </c>
      <c r="GW203" s="46">
        <v>1500</v>
      </c>
      <c r="GX203" s="46">
        <v>0</v>
      </c>
      <c r="GY203" s="46">
        <v>0</v>
      </c>
      <c r="HA203" s="46">
        <v>0</v>
      </c>
      <c r="HB203" s="46">
        <v>3280</v>
      </c>
      <c r="HC203" s="46">
        <v>3280</v>
      </c>
      <c r="HD203" s="46">
        <v>1780</v>
      </c>
      <c r="HE203" s="46">
        <v>12.714285714285714</v>
      </c>
      <c r="HI203" s="46">
        <v>0</v>
      </c>
      <c r="HJ203" s="46">
        <v>0</v>
      </c>
      <c r="HK203" s="46">
        <v>0</v>
      </c>
      <c r="HL203" s="46">
        <v>4200</v>
      </c>
      <c r="HM203" s="46">
        <v>0</v>
      </c>
      <c r="HN203" s="46">
        <v>0</v>
      </c>
      <c r="HO203" s="46">
        <v>0</v>
      </c>
      <c r="HP203" s="46">
        <v>0</v>
      </c>
      <c r="HQ203" s="46">
        <v>4200</v>
      </c>
      <c r="HR203" s="46">
        <v>3800</v>
      </c>
      <c r="HS203" s="46">
        <v>5580</v>
      </c>
      <c r="HT203" s="46">
        <v>1380</v>
      </c>
      <c r="HU203" s="46">
        <v>11.828571428571429</v>
      </c>
      <c r="HY203" s="46">
        <v>0</v>
      </c>
      <c r="HZ203" s="46">
        <v>0</v>
      </c>
      <c r="IA203" s="46">
        <v>0</v>
      </c>
      <c r="IB203" s="46">
        <v>3500</v>
      </c>
      <c r="IC203" s="46">
        <v>0</v>
      </c>
      <c r="ID203" s="46">
        <v>0</v>
      </c>
      <c r="IE203" s="46">
        <v>0</v>
      </c>
      <c r="IF203" s="46">
        <v>0</v>
      </c>
      <c r="IG203" s="46">
        <v>3500</v>
      </c>
      <c r="IH203" s="46">
        <v>3200</v>
      </c>
      <c r="II203" s="46">
        <v>4580</v>
      </c>
      <c r="IJ203" s="46">
        <v>1080</v>
      </c>
      <c r="IK203" s="46">
        <v>9.2571428571428562</v>
      </c>
      <c r="IO203" s="46">
        <v>0</v>
      </c>
      <c r="IP203" s="46">
        <v>0</v>
      </c>
      <c r="IQ203" s="46">
        <v>0</v>
      </c>
      <c r="IR203" s="46">
        <v>4057.7680000000005</v>
      </c>
      <c r="IS203" s="46">
        <v>0</v>
      </c>
      <c r="IT203" s="46">
        <v>0</v>
      </c>
      <c r="IU203" s="46">
        <v>0</v>
      </c>
      <c r="IV203" s="46">
        <v>0</v>
      </c>
      <c r="IW203" s="46">
        <v>4057.7680000000005</v>
      </c>
      <c r="IY203" s="46">
        <v>1080</v>
      </c>
      <c r="IZ203" s="46">
        <v>-2977.7680000000005</v>
      </c>
      <c r="JA203" s="46">
        <v>-22.015314823321589</v>
      </c>
      <c r="JD203" s="46">
        <v>0</v>
      </c>
      <c r="JE203" s="46">
        <v>0</v>
      </c>
      <c r="JF203" s="46">
        <v>0</v>
      </c>
      <c r="JG203" s="46">
        <v>4057.7680000000005</v>
      </c>
      <c r="JH203" s="46">
        <v>0</v>
      </c>
      <c r="JI203" s="46" t="s">
        <v>1086</v>
      </c>
      <c r="JK203" s="46">
        <v>0</v>
      </c>
      <c r="JL203" s="46">
        <v>4057.7680000000005</v>
      </c>
      <c r="JN203" s="46">
        <v>-2977.7680000000005</v>
      </c>
      <c r="JO203" s="46">
        <v>-7035.536000000001</v>
      </c>
      <c r="JP203" s="46">
        <v>-52.015314823321589</v>
      </c>
      <c r="JS203" s="46">
        <v>0</v>
      </c>
      <c r="JT203" s="46">
        <v>0</v>
      </c>
      <c r="JV203" s="46">
        <v>4057.7680000000005</v>
      </c>
      <c r="JW203" s="46">
        <v>0</v>
      </c>
      <c r="KA203" s="46">
        <v>4057.7680000000005</v>
      </c>
      <c r="KC203" s="46">
        <v>-7035.536000000001</v>
      </c>
      <c r="KD203" s="46">
        <v>-11093.304000000002</v>
      </c>
      <c r="KE203" s="46">
        <v>-82.015314823321589</v>
      </c>
      <c r="KH203" s="46">
        <v>0</v>
      </c>
      <c r="KI203" s="46">
        <v>0</v>
      </c>
      <c r="KK203" s="46">
        <v>0</v>
      </c>
      <c r="KL203" s="46">
        <v>0</v>
      </c>
      <c r="KP203" s="46">
        <v>0</v>
      </c>
      <c r="KR203" s="46">
        <v>-11093.304000000002</v>
      </c>
      <c r="KS203" s="46">
        <v>-11093.304000000002</v>
      </c>
      <c r="KT203" s="46">
        <v>0</v>
      </c>
      <c r="KW203" s="46">
        <v>0</v>
      </c>
      <c r="KX203" s="46">
        <v>0</v>
      </c>
      <c r="KY203" s="46">
        <v>0</v>
      </c>
      <c r="KZ203" s="46">
        <v>0</v>
      </c>
      <c r="LA203" s="46">
        <v>0</v>
      </c>
      <c r="LE203" s="46">
        <v>0</v>
      </c>
      <c r="LG203" s="46">
        <v>-11093.304000000002</v>
      </c>
      <c r="LH203" s="46">
        <v>-11093.304000000002</v>
      </c>
      <c r="LI203" s="46">
        <v>0</v>
      </c>
      <c r="LL203" s="46">
        <v>1500</v>
      </c>
      <c r="LM203" s="46">
        <v>4200</v>
      </c>
      <c r="LN203" s="46">
        <v>3500</v>
      </c>
      <c r="LO203" s="46">
        <v>4057.7680000000005</v>
      </c>
      <c r="LP203" s="46">
        <v>4057.7680000000005</v>
      </c>
      <c r="LQ203" s="46">
        <v>4057.7680000000005</v>
      </c>
      <c r="LR203" s="46">
        <v>0</v>
      </c>
      <c r="LS203" s="46">
        <v>0</v>
      </c>
      <c r="LT203" s="46">
        <v>21373.304</v>
      </c>
      <c r="LV203" s="46" t="s">
        <v>344</v>
      </c>
    </row>
    <row r="204" spans="1:334">
      <c r="A204" s="74">
        <v>310766107</v>
      </c>
      <c r="B204" s="74">
        <v>310766107</v>
      </c>
      <c r="C204" s="46" t="s">
        <v>951</v>
      </c>
      <c r="D204" s="80">
        <v>0</v>
      </c>
      <c r="E204" s="80">
        <v>0</v>
      </c>
      <c r="G204" s="80">
        <v>280</v>
      </c>
      <c r="H204" s="80">
        <v>0</v>
      </c>
      <c r="I204" s="80">
        <v>0</v>
      </c>
      <c r="J204" s="80">
        <v>280</v>
      </c>
      <c r="K204" s="80">
        <v>0</v>
      </c>
      <c r="L204" s="80">
        <v>0</v>
      </c>
      <c r="M204" s="80">
        <v>0</v>
      </c>
      <c r="N204" s="80">
        <v>0</v>
      </c>
      <c r="Q204" s="80">
        <v>0</v>
      </c>
      <c r="S204" s="80">
        <v>0</v>
      </c>
      <c r="T204" s="80">
        <v>0</v>
      </c>
      <c r="U204" s="80">
        <v>0</v>
      </c>
      <c r="V204" s="80">
        <v>0</v>
      </c>
      <c r="W204" s="80">
        <v>0</v>
      </c>
      <c r="X204" s="80">
        <v>0</v>
      </c>
      <c r="Y204" s="80">
        <v>0</v>
      </c>
      <c r="Z204" s="80">
        <v>0</v>
      </c>
      <c r="AC204" s="80">
        <v>0</v>
      </c>
      <c r="AE204" s="80">
        <v>0</v>
      </c>
      <c r="AF204" s="80">
        <v>0</v>
      </c>
      <c r="AG204" s="80">
        <v>0</v>
      </c>
      <c r="AH204" s="80">
        <v>0</v>
      </c>
      <c r="AI204" s="80">
        <v>0</v>
      </c>
      <c r="AJ204" s="80">
        <v>0</v>
      </c>
      <c r="AK204" s="80">
        <v>0</v>
      </c>
      <c r="AL204" s="80">
        <v>0</v>
      </c>
      <c r="AO204" s="80">
        <v>0</v>
      </c>
      <c r="AQ204" s="80">
        <v>0</v>
      </c>
      <c r="AR204" s="80">
        <v>0</v>
      </c>
      <c r="AS204" s="80">
        <v>0</v>
      </c>
      <c r="AT204" s="80">
        <v>0</v>
      </c>
      <c r="AU204" s="80">
        <v>0</v>
      </c>
      <c r="AV204" s="80">
        <v>0</v>
      </c>
      <c r="AW204" s="80">
        <v>0</v>
      </c>
      <c r="AX204" s="80">
        <v>0</v>
      </c>
      <c r="BA204" s="80">
        <v>0</v>
      </c>
      <c r="BC204" s="80">
        <v>280</v>
      </c>
      <c r="BD204" s="80">
        <v>0</v>
      </c>
      <c r="BE204" s="80">
        <v>0</v>
      </c>
      <c r="BF204" s="80">
        <v>280</v>
      </c>
      <c r="BG204" s="80">
        <v>0</v>
      </c>
      <c r="BH204" s="80">
        <v>0</v>
      </c>
      <c r="BI204" s="80">
        <v>0</v>
      </c>
      <c r="BJ204" s="80">
        <v>0</v>
      </c>
      <c r="BM204" s="46">
        <v>0</v>
      </c>
      <c r="BO204" s="80">
        <v>0</v>
      </c>
      <c r="BP204" s="80">
        <v>0</v>
      </c>
      <c r="BQ204" s="80">
        <v>0</v>
      </c>
      <c r="BR204" s="46">
        <v>0</v>
      </c>
      <c r="BS204" s="46">
        <v>0</v>
      </c>
      <c r="BT204" s="46">
        <v>0</v>
      </c>
      <c r="BU204" s="46">
        <v>0</v>
      </c>
      <c r="BV204" s="46">
        <v>0</v>
      </c>
      <c r="BY204" s="46">
        <v>0</v>
      </c>
      <c r="CA204" s="80">
        <v>280</v>
      </c>
      <c r="CB204" s="80">
        <v>0</v>
      </c>
      <c r="CC204" s="80">
        <v>0</v>
      </c>
      <c r="CD204" s="46">
        <v>280</v>
      </c>
      <c r="CE204" s="46">
        <v>0</v>
      </c>
      <c r="CF204" s="46">
        <v>0</v>
      </c>
      <c r="CG204" s="46">
        <v>0</v>
      </c>
      <c r="CH204" s="46">
        <v>0</v>
      </c>
      <c r="CK204" s="46">
        <v>0</v>
      </c>
      <c r="CM204" s="80">
        <v>0</v>
      </c>
      <c r="CN204" s="80">
        <v>0</v>
      </c>
      <c r="CO204" s="80">
        <v>0</v>
      </c>
      <c r="CP204" s="46">
        <v>0</v>
      </c>
      <c r="CQ204" s="46">
        <v>0</v>
      </c>
      <c r="CR204" s="46">
        <v>0</v>
      </c>
      <c r="CS204" s="46">
        <v>0</v>
      </c>
      <c r="CT204" s="46">
        <v>0</v>
      </c>
      <c r="CW204" s="46">
        <v>0</v>
      </c>
      <c r="CY204" s="80">
        <v>0</v>
      </c>
      <c r="CZ204" s="80">
        <v>0</v>
      </c>
      <c r="DA204" s="80">
        <v>0</v>
      </c>
      <c r="DB204" s="46">
        <v>0</v>
      </c>
      <c r="DC204" s="46">
        <v>0</v>
      </c>
      <c r="DD204" s="46">
        <v>0</v>
      </c>
      <c r="DE204" s="46">
        <v>0</v>
      </c>
      <c r="DF204" s="46">
        <v>0</v>
      </c>
      <c r="DI204" s="80">
        <v>0</v>
      </c>
      <c r="DK204" s="80">
        <v>0</v>
      </c>
      <c r="DL204" s="46">
        <v>0</v>
      </c>
      <c r="DM204" s="46">
        <v>0</v>
      </c>
      <c r="DN204" s="46">
        <v>0</v>
      </c>
      <c r="DO204" s="46">
        <v>0</v>
      </c>
      <c r="DP204" s="46">
        <v>0</v>
      </c>
      <c r="DQ204" s="46">
        <v>0</v>
      </c>
      <c r="DR204" s="80">
        <v>0</v>
      </c>
      <c r="DU204" s="46">
        <v>0</v>
      </c>
      <c r="DW204" s="46">
        <v>280</v>
      </c>
      <c r="DX204" s="46">
        <v>0</v>
      </c>
      <c r="DY204" s="46">
        <v>0</v>
      </c>
      <c r="DZ204" s="46">
        <v>280</v>
      </c>
      <c r="EA204" s="46">
        <v>0</v>
      </c>
      <c r="EB204" s="46">
        <v>0</v>
      </c>
      <c r="EC204" s="46">
        <v>0</v>
      </c>
      <c r="ED204" s="46">
        <v>0</v>
      </c>
      <c r="EG204" s="46">
        <v>0</v>
      </c>
      <c r="EI204" s="46">
        <v>0</v>
      </c>
      <c r="EJ204" s="46">
        <v>0</v>
      </c>
      <c r="EK204" s="46">
        <v>0</v>
      </c>
      <c r="EL204" s="46">
        <v>0</v>
      </c>
      <c r="EM204" s="46">
        <v>0</v>
      </c>
      <c r="EN204" s="46">
        <v>0</v>
      </c>
      <c r="EO204" s="46">
        <v>0</v>
      </c>
      <c r="EP204" s="46">
        <v>0</v>
      </c>
      <c r="ES204" s="46">
        <v>0</v>
      </c>
      <c r="EU204" s="46">
        <v>101.8706</v>
      </c>
      <c r="EV204" s="46">
        <v>0</v>
      </c>
      <c r="EW204" s="46">
        <v>0</v>
      </c>
      <c r="EX204" s="46">
        <v>101.8706</v>
      </c>
      <c r="EY204" s="46">
        <v>0</v>
      </c>
      <c r="EZ204" s="46">
        <v>0</v>
      </c>
      <c r="FE204" s="46">
        <v>0</v>
      </c>
      <c r="FG204" s="46">
        <v>101.8706</v>
      </c>
      <c r="FH204" s="46">
        <v>0</v>
      </c>
      <c r="FI204" s="80">
        <v>0</v>
      </c>
      <c r="FJ204" s="80">
        <v>101.8706</v>
      </c>
      <c r="FK204" s="46">
        <v>0</v>
      </c>
      <c r="FL204" s="46">
        <v>0</v>
      </c>
      <c r="FQ204" s="46">
        <v>0</v>
      </c>
      <c r="FS204" s="46">
        <v>101.8706</v>
      </c>
      <c r="FT204" s="46">
        <v>0</v>
      </c>
      <c r="FU204" s="46">
        <v>0</v>
      </c>
      <c r="FV204" s="46">
        <v>101.8706</v>
      </c>
      <c r="FW204" s="46">
        <v>0</v>
      </c>
      <c r="FX204" s="46">
        <v>0</v>
      </c>
      <c r="GC204" s="46">
        <v>0</v>
      </c>
      <c r="GE204" s="46">
        <v>101.8706</v>
      </c>
      <c r="GF204" s="46">
        <v>0</v>
      </c>
      <c r="GG204" s="46">
        <v>0</v>
      </c>
      <c r="GH204" s="46">
        <v>101.8706</v>
      </c>
      <c r="GI204" s="46">
        <v>0</v>
      </c>
      <c r="GJ204" s="46">
        <v>0</v>
      </c>
      <c r="GO204" s="46">
        <v>0</v>
      </c>
      <c r="GP204" s="46">
        <v>0</v>
      </c>
      <c r="GQ204" s="46">
        <v>0</v>
      </c>
      <c r="GR204" s="46">
        <v>280</v>
      </c>
      <c r="GS204" s="46">
        <v>0</v>
      </c>
      <c r="GT204" s="46">
        <v>0</v>
      </c>
      <c r="GU204" s="46">
        <v>0</v>
      </c>
      <c r="GV204" s="46">
        <v>0</v>
      </c>
      <c r="GW204" s="46">
        <v>280</v>
      </c>
      <c r="GX204" s="46">
        <v>0</v>
      </c>
      <c r="GY204" s="46">
        <v>0</v>
      </c>
      <c r="HA204" s="46">
        <v>0</v>
      </c>
      <c r="HB204" s="46">
        <v>280</v>
      </c>
      <c r="HC204" s="46">
        <v>280</v>
      </c>
      <c r="HD204" s="46">
        <v>0</v>
      </c>
      <c r="HE204" s="46">
        <v>0</v>
      </c>
      <c r="HI204" s="46">
        <v>0</v>
      </c>
      <c r="HJ204" s="46">
        <v>0</v>
      </c>
      <c r="HK204" s="46">
        <v>0</v>
      </c>
      <c r="HL204" s="46">
        <v>560</v>
      </c>
      <c r="HM204" s="46">
        <v>0</v>
      </c>
      <c r="HN204" s="46">
        <v>0</v>
      </c>
      <c r="HO204" s="46">
        <v>0</v>
      </c>
      <c r="HP204" s="46">
        <v>0</v>
      </c>
      <c r="HQ204" s="46">
        <v>560</v>
      </c>
      <c r="HR204" s="46">
        <v>560</v>
      </c>
      <c r="HS204" s="46">
        <v>560</v>
      </c>
      <c r="HT204" s="46">
        <v>0</v>
      </c>
      <c r="HU204" s="46">
        <v>0</v>
      </c>
      <c r="HY204" s="46">
        <v>0</v>
      </c>
      <c r="HZ204" s="46">
        <v>0</v>
      </c>
      <c r="IA204" s="46">
        <v>0</v>
      </c>
      <c r="IB204" s="46">
        <v>280</v>
      </c>
      <c r="IC204" s="46">
        <v>0</v>
      </c>
      <c r="ID204" s="46">
        <v>0</v>
      </c>
      <c r="IE204" s="46">
        <v>0</v>
      </c>
      <c r="IF204" s="46">
        <v>0</v>
      </c>
      <c r="IG204" s="46">
        <v>280</v>
      </c>
      <c r="IH204" s="46">
        <v>280</v>
      </c>
      <c r="II204" s="46">
        <v>280</v>
      </c>
      <c r="IJ204" s="46">
        <v>0</v>
      </c>
      <c r="IK204" s="46">
        <v>0</v>
      </c>
      <c r="IO204" s="46">
        <v>0</v>
      </c>
      <c r="IP204" s="46">
        <v>0</v>
      </c>
      <c r="IQ204" s="46">
        <v>0</v>
      </c>
      <c r="IR204" s="46">
        <v>407.48239999999998</v>
      </c>
      <c r="IS204" s="46">
        <v>0</v>
      </c>
      <c r="IT204" s="46">
        <v>0</v>
      </c>
      <c r="IU204" s="46">
        <v>0</v>
      </c>
      <c r="IV204" s="46">
        <v>0</v>
      </c>
      <c r="IW204" s="46">
        <v>407.48239999999998</v>
      </c>
      <c r="IY204" s="46">
        <v>0</v>
      </c>
      <c r="IZ204" s="46">
        <v>-407.48239999999998</v>
      </c>
      <c r="JA204" s="46">
        <v>-30</v>
      </c>
      <c r="JD204" s="46">
        <v>0</v>
      </c>
      <c r="JE204" s="46">
        <v>0</v>
      </c>
      <c r="JF204" s="46">
        <v>0</v>
      </c>
      <c r="JG204" s="46">
        <v>407.48239999999998</v>
      </c>
      <c r="JH204" s="46">
        <v>0</v>
      </c>
      <c r="JI204" s="46" t="s">
        <v>1086</v>
      </c>
      <c r="JK204" s="46">
        <v>0</v>
      </c>
      <c r="JL204" s="46">
        <v>407.48239999999998</v>
      </c>
      <c r="JN204" s="46">
        <v>-407.48239999999998</v>
      </c>
      <c r="JO204" s="46">
        <v>-814.96479999999997</v>
      </c>
      <c r="JP204" s="46">
        <v>-60</v>
      </c>
      <c r="JS204" s="46">
        <v>0</v>
      </c>
      <c r="JT204" s="46">
        <v>0</v>
      </c>
      <c r="JV204" s="46">
        <v>407.48239999999998</v>
      </c>
      <c r="JW204" s="46">
        <v>0</v>
      </c>
      <c r="KA204" s="46">
        <v>407.48239999999998</v>
      </c>
      <c r="KC204" s="46">
        <v>-814.96479999999997</v>
      </c>
      <c r="KD204" s="46">
        <v>-1222.4472000000001</v>
      </c>
      <c r="KE204" s="46">
        <v>-90.000000000000014</v>
      </c>
      <c r="KH204" s="46">
        <v>0</v>
      </c>
      <c r="KI204" s="46">
        <v>0</v>
      </c>
      <c r="KK204" s="46">
        <v>0</v>
      </c>
      <c r="KL204" s="46">
        <v>0</v>
      </c>
      <c r="KP204" s="46">
        <v>0</v>
      </c>
      <c r="KR204" s="46">
        <v>-1222.4472000000001</v>
      </c>
      <c r="KS204" s="46">
        <v>-1222.4472000000001</v>
      </c>
      <c r="KT204" s="46">
        <v>0</v>
      </c>
      <c r="KW204" s="46">
        <v>0</v>
      </c>
      <c r="KX204" s="46">
        <v>0</v>
      </c>
      <c r="KY204" s="46">
        <v>0</v>
      </c>
      <c r="KZ204" s="46">
        <v>0</v>
      </c>
      <c r="LA204" s="46">
        <v>0</v>
      </c>
      <c r="LE204" s="46">
        <v>0</v>
      </c>
      <c r="LG204" s="46">
        <v>-1222.4472000000001</v>
      </c>
      <c r="LH204" s="46">
        <v>-1222.4472000000001</v>
      </c>
      <c r="LI204" s="46">
        <v>0</v>
      </c>
      <c r="LL204" s="46">
        <v>280</v>
      </c>
      <c r="LM204" s="46">
        <v>560</v>
      </c>
      <c r="LN204" s="46">
        <v>280</v>
      </c>
      <c r="LO204" s="46">
        <v>407.48239999999998</v>
      </c>
      <c r="LP204" s="46">
        <v>407.48239999999998</v>
      </c>
      <c r="LQ204" s="46">
        <v>407.48239999999998</v>
      </c>
      <c r="LR204" s="46">
        <v>0</v>
      </c>
      <c r="LS204" s="46">
        <v>0</v>
      </c>
      <c r="LT204" s="46">
        <v>2342.4471999999996</v>
      </c>
      <c r="LV204" s="46" t="s">
        <v>344</v>
      </c>
    </row>
    <row r="205" spans="1:334">
      <c r="A205" s="74">
        <v>310766108</v>
      </c>
      <c r="B205" s="74">
        <v>310766108</v>
      </c>
      <c r="C205" s="46" t="s">
        <v>952</v>
      </c>
      <c r="D205" s="80">
        <v>0</v>
      </c>
      <c r="E205" s="80">
        <v>0</v>
      </c>
      <c r="G205" s="80">
        <v>280</v>
      </c>
      <c r="H205" s="80">
        <v>0</v>
      </c>
      <c r="I205" s="80">
        <v>0</v>
      </c>
      <c r="J205" s="80">
        <v>280</v>
      </c>
      <c r="K205" s="80">
        <v>0</v>
      </c>
      <c r="L205" s="80">
        <v>0</v>
      </c>
      <c r="M205" s="80">
        <v>0</v>
      </c>
      <c r="N205" s="80">
        <v>0</v>
      </c>
      <c r="Q205" s="80">
        <v>0</v>
      </c>
      <c r="S205" s="80">
        <v>0</v>
      </c>
      <c r="T205" s="80">
        <v>0</v>
      </c>
      <c r="U205" s="80">
        <v>0</v>
      </c>
      <c r="V205" s="80">
        <v>0</v>
      </c>
      <c r="W205" s="80">
        <v>0</v>
      </c>
      <c r="X205" s="80">
        <v>0</v>
      </c>
      <c r="Y205" s="80">
        <v>0</v>
      </c>
      <c r="Z205" s="80">
        <v>0</v>
      </c>
      <c r="AC205" s="80">
        <v>0</v>
      </c>
      <c r="AE205" s="80">
        <v>280</v>
      </c>
      <c r="AF205" s="80">
        <v>0</v>
      </c>
      <c r="AG205" s="80">
        <v>0</v>
      </c>
      <c r="AH205" s="80">
        <v>280</v>
      </c>
      <c r="AI205" s="80">
        <v>0</v>
      </c>
      <c r="AJ205" s="80">
        <v>0</v>
      </c>
      <c r="AK205" s="80">
        <v>0</v>
      </c>
      <c r="AL205" s="80">
        <v>0</v>
      </c>
      <c r="AO205" s="80">
        <v>0</v>
      </c>
      <c r="AQ205" s="80">
        <v>0</v>
      </c>
      <c r="AR205" s="80">
        <v>0</v>
      </c>
      <c r="AS205" s="80">
        <v>0</v>
      </c>
      <c r="AT205" s="80">
        <v>0</v>
      </c>
      <c r="AU205" s="80">
        <v>0</v>
      </c>
      <c r="AV205" s="80">
        <v>0</v>
      </c>
      <c r="AW205" s="80">
        <v>0</v>
      </c>
      <c r="AX205" s="80">
        <v>0</v>
      </c>
      <c r="BA205" s="80">
        <v>0</v>
      </c>
      <c r="BC205" s="80">
        <v>280</v>
      </c>
      <c r="BD205" s="80">
        <v>0</v>
      </c>
      <c r="BE205" s="80">
        <v>0</v>
      </c>
      <c r="BF205" s="80">
        <v>280</v>
      </c>
      <c r="BG205" s="80">
        <v>0</v>
      </c>
      <c r="BH205" s="80">
        <v>0</v>
      </c>
      <c r="BI205" s="80">
        <v>0</v>
      </c>
      <c r="BJ205" s="80">
        <v>0</v>
      </c>
      <c r="BM205" s="46">
        <v>0</v>
      </c>
      <c r="BO205" s="80">
        <v>0</v>
      </c>
      <c r="BP205" s="80">
        <v>0</v>
      </c>
      <c r="BQ205" s="80">
        <v>0</v>
      </c>
      <c r="BR205" s="46">
        <v>0</v>
      </c>
      <c r="BS205" s="46">
        <v>0</v>
      </c>
      <c r="BT205" s="46">
        <v>0</v>
      </c>
      <c r="BU205" s="46">
        <v>0</v>
      </c>
      <c r="BV205" s="46">
        <v>0</v>
      </c>
      <c r="BY205" s="46">
        <v>0</v>
      </c>
      <c r="CA205" s="80">
        <v>0</v>
      </c>
      <c r="CB205" s="80">
        <v>0</v>
      </c>
      <c r="CC205" s="80">
        <v>0</v>
      </c>
      <c r="CD205" s="46">
        <v>0</v>
      </c>
      <c r="CE205" s="46">
        <v>0</v>
      </c>
      <c r="CF205" s="46">
        <v>0</v>
      </c>
      <c r="CG205" s="46">
        <v>0</v>
      </c>
      <c r="CH205" s="46">
        <v>0</v>
      </c>
      <c r="CK205" s="46">
        <v>0</v>
      </c>
      <c r="CM205" s="80">
        <v>0</v>
      </c>
      <c r="CN205" s="80">
        <v>0</v>
      </c>
      <c r="CO205" s="80">
        <v>0</v>
      </c>
      <c r="CP205" s="46">
        <v>0</v>
      </c>
      <c r="CQ205" s="46">
        <v>0</v>
      </c>
      <c r="CR205" s="46">
        <v>0</v>
      </c>
      <c r="CS205" s="46">
        <v>0</v>
      </c>
      <c r="CT205" s="46">
        <v>0</v>
      </c>
      <c r="CW205" s="46">
        <v>0</v>
      </c>
      <c r="CY205" s="80">
        <v>280</v>
      </c>
      <c r="CZ205" s="80">
        <v>0</v>
      </c>
      <c r="DA205" s="80">
        <v>0</v>
      </c>
      <c r="DB205" s="46">
        <v>280</v>
      </c>
      <c r="DC205" s="46">
        <v>0</v>
      </c>
      <c r="DD205" s="46">
        <v>0</v>
      </c>
      <c r="DE205" s="46">
        <v>0</v>
      </c>
      <c r="DF205" s="46">
        <v>0</v>
      </c>
      <c r="DI205" s="80">
        <v>0</v>
      </c>
      <c r="DK205" s="80">
        <v>0</v>
      </c>
      <c r="DL205" s="46">
        <v>0</v>
      </c>
      <c r="DM205" s="46">
        <v>0</v>
      </c>
      <c r="DN205" s="46">
        <v>0</v>
      </c>
      <c r="DO205" s="46">
        <v>0</v>
      </c>
      <c r="DP205" s="46">
        <v>0</v>
      </c>
      <c r="DQ205" s="46">
        <v>0</v>
      </c>
      <c r="DR205" s="80">
        <v>0</v>
      </c>
      <c r="DU205" s="46">
        <v>0</v>
      </c>
      <c r="DW205" s="46">
        <v>280</v>
      </c>
      <c r="DX205" s="46">
        <v>0</v>
      </c>
      <c r="DY205" s="46">
        <v>0</v>
      </c>
      <c r="DZ205" s="46">
        <v>280</v>
      </c>
      <c r="EA205" s="46">
        <v>0</v>
      </c>
      <c r="EB205" s="46">
        <v>0</v>
      </c>
      <c r="EC205" s="46">
        <v>0</v>
      </c>
      <c r="ED205" s="46">
        <v>0</v>
      </c>
      <c r="EG205" s="46">
        <v>0</v>
      </c>
      <c r="EI205" s="46">
        <v>0</v>
      </c>
      <c r="EJ205" s="46">
        <v>0</v>
      </c>
      <c r="EK205" s="46">
        <v>0</v>
      </c>
      <c r="EL205" s="46">
        <v>0</v>
      </c>
      <c r="EM205" s="46">
        <v>0</v>
      </c>
      <c r="EN205" s="46">
        <v>0</v>
      </c>
      <c r="EO205" s="46">
        <v>0</v>
      </c>
      <c r="EP205" s="46">
        <v>0</v>
      </c>
      <c r="ES205" s="46">
        <v>0</v>
      </c>
      <c r="EU205" s="46">
        <v>94.222999999999999</v>
      </c>
      <c r="EV205" s="46">
        <v>0</v>
      </c>
      <c r="EW205" s="46">
        <v>0</v>
      </c>
      <c r="EX205" s="46">
        <v>94.222999999999999</v>
      </c>
      <c r="EY205" s="46">
        <v>0</v>
      </c>
      <c r="EZ205" s="46">
        <v>0</v>
      </c>
      <c r="FE205" s="46">
        <v>0</v>
      </c>
      <c r="FG205" s="46">
        <v>94.222999999999999</v>
      </c>
      <c r="FH205" s="46">
        <v>0</v>
      </c>
      <c r="FI205" s="80">
        <v>0</v>
      </c>
      <c r="FJ205" s="80">
        <v>94.222999999999999</v>
      </c>
      <c r="FK205" s="46">
        <v>0</v>
      </c>
      <c r="FL205" s="46">
        <v>0</v>
      </c>
      <c r="FQ205" s="46">
        <v>0</v>
      </c>
      <c r="FS205" s="46">
        <v>94.222999999999999</v>
      </c>
      <c r="FT205" s="46">
        <v>0</v>
      </c>
      <c r="FU205" s="46">
        <v>0</v>
      </c>
      <c r="FV205" s="46">
        <v>94.222999999999999</v>
      </c>
      <c r="FW205" s="46">
        <v>0</v>
      </c>
      <c r="FX205" s="46">
        <v>0</v>
      </c>
      <c r="GC205" s="46">
        <v>0</v>
      </c>
      <c r="GE205" s="46">
        <v>94.222999999999999</v>
      </c>
      <c r="GF205" s="46">
        <v>0</v>
      </c>
      <c r="GG205" s="46">
        <v>0</v>
      </c>
      <c r="GH205" s="46">
        <v>94.222999999999999</v>
      </c>
      <c r="GI205" s="46">
        <v>0</v>
      </c>
      <c r="GJ205" s="46">
        <v>0</v>
      </c>
      <c r="GO205" s="46">
        <v>0</v>
      </c>
      <c r="GP205" s="46">
        <v>0</v>
      </c>
      <c r="GQ205" s="46">
        <v>0</v>
      </c>
      <c r="GR205" s="46">
        <v>560</v>
      </c>
      <c r="GS205" s="46">
        <v>0</v>
      </c>
      <c r="GT205" s="46">
        <v>0</v>
      </c>
      <c r="GU205" s="46">
        <v>0</v>
      </c>
      <c r="GV205" s="46">
        <v>0</v>
      </c>
      <c r="GW205" s="46">
        <v>560</v>
      </c>
      <c r="GX205" s="46">
        <v>0</v>
      </c>
      <c r="GY205" s="46">
        <v>0</v>
      </c>
      <c r="HA205" s="46">
        <v>0</v>
      </c>
      <c r="HB205" s="46">
        <v>560</v>
      </c>
      <c r="HC205" s="46">
        <v>560</v>
      </c>
      <c r="HD205" s="46">
        <v>0</v>
      </c>
      <c r="HE205" s="46">
        <v>0</v>
      </c>
      <c r="HI205" s="46">
        <v>0</v>
      </c>
      <c r="HJ205" s="46">
        <v>0</v>
      </c>
      <c r="HK205" s="46">
        <v>0</v>
      </c>
      <c r="HL205" s="46">
        <v>280</v>
      </c>
      <c r="HM205" s="46">
        <v>0</v>
      </c>
      <c r="HN205" s="46">
        <v>0</v>
      </c>
      <c r="HO205" s="46">
        <v>0</v>
      </c>
      <c r="HP205" s="46">
        <v>0</v>
      </c>
      <c r="HQ205" s="46">
        <v>280</v>
      </c>
      <c r="HR205" s="46">
        <v>280</v>
      </c>
      <c r="HS205" s="46">
        <v>280</v>
      </c>
      <c r="HT205" s="46">
        <v>0</v>
      </c>
      <c r="HU205" s="46">
        <v>0</v>
      </c>
      <c r="HY205" s="46">
        <v>0</v>
      </c>
      <c r="HZ205" s="46">
        <v>0</v>
      </c>
      <c r="IA205" s="46">
        <v>0</v>
      </c>
      <c r="IB205" s="46">
        <v>560</v>
      </c>
      <c r="IC205" s="46">
        <v>0</v>
      </c>
      <c r="ID205" s="46">
        <v>0</v>
      </c>
      <c r="IE205" s="46">
        <v>0</v>
      </c>
      <c r="IF205" s="46">
        <v>0</v>
      </c>
      <c r="IG205" s="46">
        <v>560</v>
      </c>
      <c r="IH205" s="46">
        <v>560</v>
      </c>
      <c r="II205" s="46">
        <v>560</v>
      </c>
      <c r="IJ205" s="46">
        <v>0</v>
      </c>
      <c r="IK205" s="46">
        <v>0</v>
      </c>
      <c r="IO205" s="46">
        <v>0</v>
      </c>
      <c r="IP205" s="46">
        <v>0</v>
      </c>
      <c r="IQ205" s="46">
        <v>0</v>
      </c>
      <c r="IR205" s="46">
        <v>376.892</v>
      </c>
      <c r="IS205" s="46">
        <v>0</v>
      </c>
      <c r="IT205" s="46">
        <v>0</v>
      </c>
      <c r="IU205" s="46">
        <v>0</v>
      </c>
      <c r="IV205" s="46">
        <v>0</v>
      </c>
      <c r="IW205" s="46">
        <v>376.892</v>
      </c>
      <c r="IY205" s="46">
        <v>0</v>
      </c>
      <c r="IZ205" s="46">
        <v>-376.892</v>
      </c>
      <c r="JA205" s="46">
        <v>-30</v>
      </c>
      <c r="JD205" s="46">
        <v>0</v>
      </c>
      <c r="JE205" s="46">
        <v>0</v>
      </c>
      <c r="JF205" s="46">
        <v>0</v>
      </c>
      <c r="JG205" s="46">
        <v>376.892</v>
      </c>
      <c r="JH205" s="46">
        <v>0</v>
      </c>
      <c r="JI205" s="46" t="s">
        <v>1086</v>
      </c>
      <c r="JK205" s="46">
        <v>0</v>
      </c>
      <c r="JL205" s="46">
        <v>376.892</v>
      </c>
      <c r="JN205" s="46">
        <v>-376.892</v>
      </c>
      <c r="JO205" s="46">
        <v>-753.78399999999999</v>
      </c>
      <c r="JP205" s="46">
        <v>-60</v>
      </c>
      <c r="JS205" s="46">
        <v>0</v>
      </c>
      <c r="JT205" s="46">
        <v>0</v>
      </c>
      <c r="JV205" s="46">
        <v>376.892</v>
      </c>
      <c r="JW205" s="46">
        <v>0</v>
      </c>
      <c r="KA205" s="46">
        <v>376.892</v>
      </c>
      <c r="KC205" s="46">
        <v>-753.78399999999999</v>
      </c>
      <c r="KD205" s="46">
        <v>-1130.6759999999999</v>
      </c>
      <c r="KE205" s="46">
        <v>-90</v>
      </c>
      <c r="KH205" s="46">
        <v>0</v>
      </c>
      <c r="KI205" s="46">
        <v>0</v>
      </c>
      <c r="KK205" s="46">
        <v>0</v>
      </c>
      <c r="KL205" s="46">
        <v>0</v>
      </c>
      <c r="KP205" s="46">
        <v>0</v>
      </c>
      <c r="KR205" s="46">
        <v>-1130.6759999999999</v>
      </c>
      <c r="KS205" s="46">
        <v>-1130.6759999999999</v>
      </c>
      <c r="KT205" s="46">
        <v>0</v>
      </c>
      <c r="KW205" s="46">
        <v>0</v>
      </c>
      <c r="KX205" s="46">
        <v>0</v>
      </c>
      <c r="KY205" s="46">
        <v>0</v>
      </c>
      <c r="KZ205" s="46">
        <v>0</v>
      </c>
      <c r="LA205" s="46">
        <v>0</v>
      </c>
      <c r="LE205" s="46">
        <v>0</v>
      </c>
      <c r="LG205" s="46">
        <v>-1130.6759999999999</v>
      </c>
      <c r="LH205" s="46">
        <v>-1130.6759999999999</v>
      </c>
      <c r="LI205" s="46">
        <v>0</v>
      </c>
      <c r="LL205" s="46">
        <v>560</v>
      </c>
      <c r="LM205" s="46">
        <v>280</v>
      </c>
      <c r="LN205" s="46">
        <v>560</v>
      </c>
      <c r="LO205" s="46">
        <v>376.892</v>
      </c>
      <c r="LP205" s="46">
        <v>376.892</v>
      </c>
      <c r="LQ205" s="46">
        <v>376.892</v>
      </c>
      <c r="LR205" s="46">
        <v>0</v>
      </c>
      <c r="LS205" s="46">
        <v>0</v>
      </c>
      <c r="LT205" s="46">
        <v>2530.6759999999999</v>
      </c>
      <c r="LV205" s="46" t="s">
        <v>344</v>
      </c>
    </row>
    <row r="206" spans="1:334">
      <c r="A206" s="74">
        <v>310766109</v>
      </c>
      <c r="B206" s="74">
        <v>310766109</v>
      </c>
      <c r="C206" s="46" t="s">
        <v>953</v>
      </c>
      <c r="D206" s="80">
        <v>0</v>
      </c>
      <c r="E206" s="80">
        <v>0</v>
      </c>
      <c r="G206" s="80">
        <v>560</v>
      </c>
      <c r="H206" s="80">
        <v>0</v>
      </c>
      <c r="I206" s="80">
        <v>0</v>
      </c>
      <c r="J206" s="80">
        <v>560</v>
      </c>
      <c r="K206" s="80">
        <v>0</v>
      </c>
      <c r="L206" s="80">
        <v>0</v>
      </c>
      <c r="M206" s="80">
        <v>0</v>
      </c>
      <c r="N206" s="80">
        <v>0</v>
      </c>
      <c r="Q206" s="80">
        <v>0</v>
      </c>
      <c r="S206" s="80">
        <v>0</v>
      </c>
      <c r="T206" s="80">
        <v>0</v>
      </c>
      <c r="U206" s="80">
        <v>0</v>
      </c>
      <c r="V206" s="80">
        <v>0</v>
      </c>
      <c r="W206" s="80">
        <v>0</v>
      </c>
      <c r="X206" s="80">
        <v>0</v>
      </c>
      <c r="Y206" s="80">
        <v>0</v>
      </c>
      <c r="Z206" s="80">
        <v>0</v>
      </c>
      <c r="AC206" s="80">
        <v>0</v>
      </c>
      <c r="AE206" s="80">
        <v>280</v>
      </c>
      <c r="AF206" s="80">
        <v>0</v>
      </c>
      <c r="AG206" s="80">
        <v>0</v>
      </c>
      <c r="AH206" s="80">
        <v>280</v>
      </c>
      <c r="AI206" s="80">
        <v>0</v>
      </c>
      <c r="AJ206" s="80">
        <v>0</v>
      </c>
      <c r="AK206" s="80">
        <v>0</v>
      </c>
      <c r="AL206" s="80">
        <v>0</v>
      </c>
      <c r="AO206" s="80">
        <v>0</v>
      </c>
      <c r="AQ206" s="80">
        <v>0</v>
      </c>
      <c r="AR206" s="80">
        <v>0</v>
      </c>
      <c r="AS206" s="80">
        <v>0</v>
      </c>
      <c r="AT206" s="80">
        <v>0</v>
      </c>
      <c r="AU206" s="80">
        <v>0</v>
      </c>
      <c r="AV206" s="80">
        <v>0</v>
      </c>
      <c r="AW206" s="80">
        <v>0</v>
      </c>
      <c r="AX206" s="80">
        <v>0</v>
      </c>
      <c r="BA206" s="80">
        <v>0</v>
      </c>
      <c r="BC206" s="80">
        <v>280</v>
      </c>
      <c r="BD206" s="80">
        <v>0</v>
      </c>
      <c r="BE206" s="80">
        <v>0</v>
      </c>
      <c r="BF206" s="80">
        <v>280</v>
      </c>
      <c r="BG206" s="80">
        <v>0</v>
      </c>
      <c r="BH206" s="80">
        <v>0</v>
      </c>
      <c r="BI206" s="80">
        <v>0</v>
      </c>
      <c r="BJ206" s="80">
        <v>0</v>
      </c>
      <c r="BM206" s="46">
        <v>0</v>
      </c>
      <c r="BO206" s="80">
        <v>0</v>
      </c>
      <c r="BP206" s="80">
        <v>0</v>
      </c>
      <c r="BQ206" s="80">
        <v>0</v>
      </c>
      <c r="BR206" s="46">
        <v>0</v>
      </c>
      <c r="BS206" s="46">
        <v>0</v>
      </c>
      <c r="BT206" s="46">
        <v>0</v>
      </c>
      <c r="BU206" s="46">
        <v>0</v>
      </c>
      <c r="BV206" s="46">
        <v>0</v>
      </c>
      <c r="BY206" s="46">
        <v>0</v>
      </c>
      <c r="CA206" s="80">
        <v>280</v>
      </c>
      <c r="CB206" s="80">
        <v>0</v>
      </c>
      <c r="CC206" s="80">
        <v>0</v>
      </c>
      <c r="CD206" s="46">
        <v>280</v>
      </c>
      <c r="CE206" s="46">
        <v>0</v>
      </c>
      <c r="CF206" s="46">
        <v>0</v>
      </c>
      <c r="CG206" s="46">
        <v>0</v>
      </c>
      <c r="CH206" s="46">
        <v>0</v>
      </c>
      <c r="CK206" s="46">
        <v>0</v>
      </c>
      <c r="CM206" s="80">
        <v>0</v>
      </c>
      <c r="CN206" s="80">
        <v>0</v>
      </c>
      <c r="CO206" s="80">
        <v>0</v>
      </c>
      <c r="CP206" s="46">
        <v>0</v>
      </c>
      <c r="CQ206" s="46">
        <v>0</v>
      </c>
      <c r="CR206" s="46">
        <v>0</v>
      </c>
      <c r="CS206" s="46">
        <v>0</v>
      </c>
      <c r="CT206" s="46">
        <v>0</v>
      </c>
      <c r="CW206" s="46">
        <v>0</v>
      </c>
      <c r="CY206" s="80">
        <v>560</v>
      </c>
      <c r="CZ206" s="80">
        <v>0</v>
      </c>
      <c r="DA206" s="80">
        <v>0</v>
      </c>
      <c r="DB206" s="46">
        <v>560</v>
      </c>
      <c r="DC206" s="46">
        <v>0</v>
      </c>
      <c r="DD206" s="46">
        <v>0</v>
      </c>
      <c r="DE206" s="46">
        <v>0</v>
      </c>
      <c r="DF206" s="46">
        <v>0</v>
      </c>
      <c r="DI206" s="80">
        <v>0</v>
      </c>
      <c r="DK206" s="80">
        <v>0</v>
      </c>
      <c r="DL206" s="46">
        <v>0</v>
      </c>
      <c r="DM206" s="46">
        <v>0</v>
      </c>
      <c r="DN206" s="46">
        <v>0</v>
      </c>
      <c r="DO206" s="46">
        <v>0</v>
      </c>
      <c r="DP206" s="46">
        <v>0</v>
      </c>
      <c r="DQ206" s="46">
        <v>0</v>
      </c>
      <c r="DR206" s="80">
        <v>0</v>
      </c>
      <c r="DU206" s="46">
        <v>0</v>
      </c>
      <c r="DW206" s="46">
        <v>280</v>
      </c>
      <c r="DX206" s="46">
        <v>0</v>
      </c>
      <c r="DY206" s="46">
        <v>0</v>
      </c>
      <c r="DZ206" s="46">
        <v>280</v>
      </c>
      <c r="EA206" s="46">
        <v>0</v>
      </c>
      <c r="EB206" s="46">
        <v>0</v>
      </c>
      <c r="EC206" s="46">
        <v>0</v>
      </c>
      <c r="ED206" s="46">
        <v>0</v>
      </c>
      <c r="EG206" s="46">
        <v>0</v>
      </c>
      <c r="EI206" s="46">
        <v>0</v>
      </c>
      <c r="EJ206" s="46">
        <v>0</v>
      </c>
      <c r="EK206" s="46">
        <v>0</v>
      </c>
      <c r="EL206" s="46">
        <v>0</v>
      </c>
      <c r="EM206" s="46">
        <v>0</v>
      </c>
      <c r="EN206" s="46">
        <v>0</v>
      </c>
      <c r="EO206" s="46">
        <v>0</v>
      </c>
      <c r="EP206" s="46">
        <v>0</v>
      </c>
      <c r="ES206" s="46">
        <v>0</v>
      </c>
      <c r="EU206" s="46">
        <v>172.74199999999999</v>
      </c>
      <c r="EV206" s="46">
        <v>0</v>
      </c>
      <c r="EW206" s="46">
        <v>0</v>
      </c>
      <c r="EX206" s="46">
        <v>172.74199999999999</v>
      </c>
      <c r="EY206" s="46">
        <v>0</v>
      </c>
      <c r="EZ206" s="46">
        <v>0</v>
      </c>
      <c r="FE206" s="46">
        <v>0</v>
      </c>
      <c r="FG206" s="46">
        <v>172.74199999999999</v>
      </c>
      <c r="FH206" s="46">
        <v>0</v>
      </c>
      <c r="FI206" s="80">
        <v>0</v>
      </c>
      <c r="FJ206" s="80">
        <v>172.74199999999999</v>
      </c>
      <c r="FK206" s="46">
        <v>0</v>
      </c>
      <c r="FL206" s="46">
        <v>0</v>
      </c>
      <c r="FQ206" s="46">
        <v>0</v>
      </c>
      <c r="FS206" s="46">
        <v>172.74199999999999</v>
      </c>
      <c r="FT206" s="46">
        <v>0</v>
      </c>
      <c r="FU206" s="46">
        <v>0</v>
      </c>
      <c r="FV206" s="46">
        <v>172.74199999999999</v>
      </c>
      <c r="FW206" s="46">
        <v>0</v>
      </c>
      <c r="FX206" s="46">
        <v>0</v>
      </c>
      <c r="GC206" s="46">
        <v>0</v>
      </c>
      <c r="GE206" s="46">
        <v>172.74199999999999</v>
      </c>
      <c r="GF206" s="46">
        <v>0</v>
      </c>
      <c r="GG206" s="46">
        <v>0</v>
      </c>
      <c r="GH206" s="46">
        <v>172.74199999999999</v>
      </c>
      <c r="GI206" s="46">
        <v>0</v>
      </c>
      <c r="GJ206" s="46">
        <v>0</v>
      </c>
      <c r="GO206" s="46">
        <v>0</v>
      </c>
      <c r="GP206" s="46">
        <v>0</v>
      </c>
      <c r="GQ206" s="46">
        <v>0</v>
      </c>
      <c r="GR206" s="46">
        <v>840</v>
      </c>
      <c r="GS206" s="46">
        <v>0</v>
      </c>
      <c r="GT206" s="46">
        <v>0</v>
      </c>
      <c r="GU206" s="46">
        <v>0</v>
      </c>
      <c r="GV206" s="46">
        <v>0</v>
      </c>
      <c r="GW206" s="46">
        <v>840</v>
      </c>
      <c r="GX206" s="46">
        <v>0</v>
      </c>
      <c r="GY206" s="46">
        <v>0</v>
      </c>
      <c r="HA206" s="46">
        <v>0</v>
      </c>
      <c r="HB206" s="46">
        <v>840</v>
      </c>
      <c r="HC206" s="46">
        <v>840</v>
      </c>
      <c r="HD206" s="46">
        <v>0</v>
      </c>
      <c r="HE206" s="46">
        <v>0</v>
      </c>
      <c r="HI206" s="46">
        <v>0</v>
      </c>
      <c r="HJ206" s="46">
        <v>0</v>
      </c>
      <c r="HK206" s="46">
        <v>0</v>
      </c>
      <c r="HL206" s="46">
        <v>560</v>
      </c>
      <c r="HM206" s="46">
        <v>0</v>
      </c>
      <c r="HN206" s="46">
        <v>0</v>
      </c>
      <c r="HO206" s="46">
        <v>0</v>
      </c>
      <c r="HP206" s="46">
        <v>0</v>
      </c>
      <c r="HQ206" s="46">
        <v>560</v>
      </c>
      <c r="HR206" s="46">
        <v>560</v>
      </c>
      <c r="HS206" s="46">
        <v>560</v>
      </c>
      <c r="HT206" s="46">
        <v>0</v>
      </c>
      <c r="HU206" s="46">
        <v>0</v>
      </c>
      <c r="HY206" s="46">
        <v>0</v>
      </c>
      <c r="HZ206" s="46">
        <v>0</v>
      </c>
      <c r="IA206" s="46">
        <v>0</v>
      </c>
      <c r="IB206" s="46">
        <v>840</v>
      </c>
      <c r="IC206" s="46">
        <v>0</v>
      </c>
      <c r="ID206" s="46">
        <v>0</v>
      </c>
      <c r="IE206" s="46">
        <v>0</v>
      </c>
      <c r="IF206" s="46">
        <v>0</v>
      </c>
      <c r="IG206" s="46">
        <v>840</v>
      </c>
      <c r="IH206" s="46">
        <v>840</v>
      </c>
      <c r="II206" s="46">
        <v>840</v>
      </c>
      <c r="IJ206" s="46">
        <v>0</v>
      </c>
      <c r="IK206" s="46">
        <v>0</v>
      </c>
      <c r="IO206" s="46">
        <v>0</v>
      </c>
      <c r="IP206" s="46">
        <v>0</v>
      </c>
      <c r="IQ206" s="46">
        <v>0</v>
      </c>
      <c r="IR206" s="46">
        <v>690.96799999999996</v>
      </c>
      <c r="IS206" s="46">
        <v>0</v>
      </c>
      <c r="IT206" s="46">
        <v>0</v>
      </c>
      <c r="IU206" s="46">
        <v>0</v>
      </c>
      <c r="IV206" s="46">
        <v>0</v>
      </c>
      <c r="IW206" s="46">
        <v>690.96799999999996</v>
      </c>
      <c r="IY206" s="46">
        <v>0</v>
      </c>
      <c r="IZ206" s="46">
        <v>-690.96799999999996</v>
      </c>
      <c r="JA206" s="46">
        <v>-30</v>
      </c>
      <c r="JD206" s="46">
        <v>0</v>
      </c>
      <c r="JE206" s="46">
        <v>0</v>
      </c>
      <c r="JF206" s="46">
        <v>0</v>
      </c>
      <c r="JG206" s="46">
        <v>690.96799999999996</v>
      </c>
      <c r="JH206" s="46">
        <v>0</v>
      </c>
      <c r="JI206" s="46" t="s">
        <v>1086</v>
      </c>
      <c r="JK206" s="46">
        <v>0</v>
      </c>
      <c r="JL206" s="46">
        <v>690.96799999999996</v>
      </c>
      <c r="JN206" s="46">
        <v>-690.96799999999996</v>
      </c>
      <c r="JO206" s="46">
        <v>-1381.9359999999999</v>
      </c>
      <c r="JP206" s="46">
        <v>-60</v>
      </c>
      <c r="JS206" s="46">
        <v>0</v>
      </c>
      <c r="JT206" s="46">
        <v>0</v>
      </c>
      <c r="JV206" s="46">
        <v>690.96799999999996</v>
      </c>
      <c r="JW206" s="46">
        <v>0</v>
      </c>
      <c r="KA206" s="46">
        <v>690.96799999999996</v>
      </c>
      <c r="KC206" s="46">
        <v>-1381.9359999999999</v>
      </c>
      <c r="KD206" s="46">
        <v>-2072.904</v>
      </c>
      <c r="KE206" s="46">
        <v>-90</v>
      </c>
      <c r="KH206" s="46">
        <v>0</v>
      </c>
      <c r="KI206" s="46">
        <v>0</v>
      </c>
      <c r="KK206" s="46">
        <v>0</v>
      </c>
      <c r="KL206" s="46">
        <v>0</v>
      </c>
      <c r="KP206" s="46">
        <v>0</v>
      </c>
      <c r="KR206" s="46">
        <v>-2072.904</v>
      </c>
      <c r="KS206" s="46">
        <v>-2072.904</v>
      </c>
      <c r="KT206" s="46">
        <v>0</v>
      </c>
      <c r="KW206" s="46">
        <v>0</v>
      </c>
      <c r="KX206" s="46">
        <v>0</v>
      </c>
      <c r="KY206" s="46">
        <v>0</v>
      </c>
      <c r="KZ206" s="46">
        <v>0</v>
      </c>
      <c r="LA206" s="46">
        <v>0</v>
      </c>
      <c r="LE206" s="46">
        <v>0</v>
      </c>
      <c r="LG206" s="46">
        <v>-2072.904</v>
      </c>
      <c r="LH206" s="46">
        <v>-2072.904</v>
      </c>
      <c r="LI206" s="46">
        <v>0</v>
      </c>
      <c r="LL206" s="46">
        <v>840</v>
      </c>
      <c r="LM206" s="46">
        <v>560</v>
      </c>
      <c r="LN206" s="46">
        <v>840</v>
      </c>
      <c r="LO206" s="46">
        <v>690.96799999999996</v>
      </c>
      <c r="LP206" s="46">
        <v>690.96799999999996</v>
      </c>
      <c r="LQ206" s="46">
        <v>690.96799999999996</v>
      </c>
      <c r="LR206" s="46">
        <v>0</v>
      </c>
      <c r="LS206" s="46">
        <v>0</v>
      </c>
      <c r="LT206" s="46">
        <v>4312.9039999999995</v>
      </c>
      <c r="LV206" s="46" t="s">
        <v>344</v>
      </c>
    </row>
    <row r="207" spans="1:334">
      <c r="A207" s="74">
        <v>310766110</v>
      </c>
      <c r="B207" s="74">
        <v>310766110</v>
      </c>
      <c r="C207" s="46" t="s">
        <v>954</v>
      </c>
      <c r="D207" s="80">
        <v>0</v>
      </c>
      <c r="E207" s="80">
        <v>0</v>
      </c>
      <c r="G207" s="80">
        <v>0</v>
      </c>
      <c r="H207" s="80">
        <v>0</v>
      </c>
      <c r="I207" s="80">
        <v>0</v>
      </c>
      <c r="J207" s="80">
        <v>0</v>
      </c>
      <c r="K207" s="80">
        <v>0</v>
      </c>
      <c r="L207" s="80">
        <v>0</v>
      </c>
      <c r="M207" s="80">
        <v>0</v>
      </c>
      <c r="N207" s="80">
        <v>0</v>
      </c>
      <c r="Q207" s="80">
        <v>0</v>
      </c>
      <c r="S207" s="80">
        <v>0</v>
      </c>
      <c r="T207" s="80">
        <v>0</v>
      </c>
      <c r="U207" s="80">
        <v>0</v>
      </c>
      <c r="V207" s="80">
        <v>0</v>
      </c>
      <c r="W207" s="80">
        <v>0</v>
      </c>
      <c r="X207" s="80">
        <v>0</v>
      </c>
      <c r="Y207" s="80">
        <v>0</v>
      </c>
      <c r="Z207" s="80">
        <v>0</v>
      </c>
      <c r="AC207" s="80">
        <v>0</v>
      </c>
      <c r="AE207" s="80">
        <v>280</v>
      </c>
      <c r="AF207" s="80">
        <v>0</v>
      </c>
      <c r="AG207" s="80">
        <v>0</v>
      </c>
      <c r="AH207" s="80">
        <v>280</v>
      </c>
      <c r="AI207" s="80">
        <v>0</v>
      </c>
      <c r="AJ207" s="80">
        <v>0</v>
      </c>
      <c r="AK207" s="80">
        <v>0</v>
      </c>
      <c r="AL207" s="80">
        <v>0</v>
      </c>
      <c r="AO207" s="80">
        <v>0</v>
      </c>
      <c r="AQ207" s="80">
        <v>0</v>
      </c>
      <c r="AR207" s="80">
        <v>0</v>
      </c>
      <c r="AS207" s="80">
        <v>0</v>
      </c>
      <c r="AT207" s="80">
        <v>0</v>
      </c>
      <c r="AU207" s="80">
        <v>0</v>
      </c>
      <c r="AV207" s="80">
        <v>0</v>
      </c>
      <c r="AW207" s="80">
        <v>0</v>
      </c>
      <c r="AX207" s="80">
        <v>0</v>
      </c>
      <c r="BA207" s="80">
        <v>0</v>
      </c>
      <c r="BC207" s="80">
        <v>0</v>
      </c>
      <c r="BD207" s="80">
        <v>0</v>
      </c>
      <c r="BE207" s="80">
        <v>0</v>
      </c>
      <c r="BF207" s="80">
        <v>0</v>
      </c>
      <c r="BG207" s="80">
        <v>0</v>
      </c>
      <c r="BH207" s="80">
        <v>0</v>
      </c>
      <c r="BI207" s="80">
        <v>0</v>
      </c>
      <c r="BJ207" s="80">
        <v>0</v>
      </c>
      <c r="BM207" s="46">
        <v>0</v>
      </c>
      <c r="BO207" s="80">
        <v>0</v>
      </c>
      <c r="BP207" s="80">
        <v>0</v>
      </c>
      <c r="BQ207" s="80">
        <v>0</v>
      </c>
      <c r="BR207" s="46">
        <v>0</v>
      </c>
      <c r="BS207" s="46">
        <v>0</v>
      </c>
      <c r="BT207" s="46">
        <v>0</v>
      </c>
      <c r="BU207" s="46">
        <v>0</v>
      </c>
      <c r="BV207" s="46">
        <v>0</v>
      </c>
      <c r="BY207" s="46">
        <v>0</v>
      </c>
      <c r="CA207" s="80">
        <v>280</v>
      </c>
      <c r="CB207" s="80">
        <v>0</v>
      </c>
      <c r="CC207" s="80">
        <v>0</v>
      </c>
      <c r="CD207" s="46">
        <v>280</v>
      </c>
      <c r="CE207" s="46">
        <v>0</v>
      </c>
      <c r="CF207" s="46">
        <v>0</v>
      </c>
      <c r="CG207" s="46">
        <v>0</v>
      </c>
      <c r="CH207" s="46">
        <v>0</v>
      </c>
      <c r="CK207" s="46">
        <v>0</v>
      </c>
      <c r="CM207" s="80">
        <v>0</v>
      </c>
      <c r="CN207" s="80">
        <v>0</v>
      </c>
      <c r="CO207" s="80">
        <v>0</v>
      </c>
      <c r="CP207" s="46">
        <v>0</v>
      </c>
      <c r="CQ207" s="46">
        <v>0</v>
      </c>
      <c r="CR207" s="46">
        <v>0</v>
      </c>
      <c r="CS207" s="46">
        <v>0</v>
      </c>
      <c r="CT207" s="46">
        <v>0</v>
      </c>
      <c r="CW207" s="46">
        <v>0</v>
      </c>
      <c r="CY207" s="80">
        <v>0</v>
      </c>
      <c r="CZ207" s="80">
        <v>0</v>
      </c>
      <c r="DA207" s="80">
        <v>0</v>
      </c>
      <c r="DB207" s="46">
        <v>0</v>
      </c>
      <c r="DC207" s="46">
        <v>0</v>
      </c>
      <c r="DD207" s="46">
        <v>0</v>
      </c>
      <c r="DE207" s="46">
        <v>0</v>
      </c>
      <c r="DF207" s="46">
        <v>0</v>
      </c>
      <c r="DI207" s="80">
        <v>0</v>
      </c>
      <c r="DK207" s="80">
        <v>0</v>
      </c>
      <c r="DL207" s="46">
        <v>0</v>
      </c>
      <c r="DM207" s="46">
        <v>0</v>
      </c>
      <c r="DN207" s="46">
        <v>0</v>
      </c>
      <c r="DO207" s="46">
        <v>0</v>
      </c>
      <c r="DP207" s="46">
        <v>0</v>
      </c>
      <c r="DQ207" s="46">
        <v>0</v>
      </c>
      <c r="DR207" s="80">
        <v>0</v>
      </c>
      <c r="DU207" s="46">
        <v>0</v>
      </c>
      <c r="DW207" s="46">
        <v>280</v>
      </c>
      <c r="DX207" s="46">
        <v>0</v>
      </c>
      <c r="DY207" s="46">
        <v>0</v>
      </c>
      <c r="DZ207" s="46">
        <v>280</v>
      </c>
      <c r="EA207" s="46">
        <v>0</v>
      </c>
      <c r="EB207" s="46">
        <v>0</v>
      </c>
      <c r="EC207" s="46">
        <v>0</v>
      </c>
      <c r="ED207" s="46">
        <v>0</v>
      </c>
      <c r="EG207" s="46">
        <v>0</v>
      </c>
      <c r="EI207" s="46">
        <v>0</v>
      </c>
      <c r="EJ207" s="46">
        <v>0</v>
      </c>
      <c r="EK207" s="46">
        <v>0</v>
      </c>
      <c r="EL207" s="46">
        <v>0</v>
      </c>
      <c r="EM207" s="46">
        <v>0</v>
      </c>
      <c r="EN207" s="46">
        <v>0</v>
      </c>
      <c r="EO207" s="46">
        <v>0</v>
      </c>
      <c r="EP207" s="46">
        <v>0</v>
      </c>
      <c r="ES207" s="46">
        <v>0</v>
      </c>
      <c r="EU207" s="46">
        <v>81.435999999999979</v>
      </c>
      <c r="EV207" s="46">
        <v>0</v>
      </c>
      <c r="EW207" s="46">
        <v>0</v>
      </c>
      <c r="EX207" s="46">
        <v>81.435999999999979</v>
      </c>
      <c r="EY207" s="46">
        <v>0</v>
      </c>
      <c r="EZ207" s="46">
        <v>0</v>
      </c>
      <c r="FE207" s="46">
        <v>0</v>
      </c>
      <c r="FG207" s="46">
        <v>81.435999999999979</v>
      </c>
      <c r="FH207" s="46">
        <v>0</v>
      </c>
      <c r="FI207" s="80">
        <v>0</v>
      </c>
      <c r="FJ207" s="80">
        <v>81.435999999999979</v>
      </c>
      <c r="FK207" s="46">
        <v>0</v>
      </c>
      <c r="FL207" s="46">
        <v>0</v>
      </c>
      <c r="FQ207" s="46">
        <v>0</v>
      </c>
      <c r="FS207" s="46">
        <v>81.435999999999979</v>
      </c>
      <c r="FT207" s="46">
        <v>0</v>
      </c>
      <c r="FU207" s="46">
        <v>0</v>
      </c>
      <c r="FV207" s="46">
        <v>81.435999999999979</v>
      </c>
      <c r="FW207" s="46">
        <v>0</v>
      </c>
      <c r="FX207" s="46">
        <v>0</v>
      </c>
      <c r="GC207" s="46">
        <v>0</v>
      </c>
      <c r="GE207" s="46">
        <v>81.435999999999979</v>
      </c>
      <c r="GF207" s="46">
        <v>0</v>
      </c>
      <c r="GG207" s="46">
        <v>0</v>
      </c>
      <c r="GH207" s="46">
        <v>81.435999999999979</v>
      </c>
      <c r="GI207" s="46">
        <v>0</v>
      </c>
      <c r="GJ207" s="46">
        <v>0</v>
      </c>
      <c r="GO207" s="46">
        <v>0</v>
      </c>
      <c r="GP207" s="46">
        <v>0</v>
      </c>
      <c r="GQ207" s="46">
        <v>0</v>
      </c>
      <c r="GR207" s="46">
        <v>280</v>
      </c>
      <c r="GS207" s="46">
        <v>0</v>
      </c>
      <c r="GT207" s="46">
        <v>0</v>
      </c>
      <c r="GU207" s="46">
        <v>0</v>
      </c>
      <c r="GV207" s="46">
        <v>0</v>
      </c>
      <c r="GW207" s="46">
        <v>280</v>
      </c>
      <c r="GX207" s="46">
        <v>0</v>
      </c>
      <c r="GY207" s="46">
        <v>0</v>
      </c>
      <c r="HA207" s="46">
        <v>0</v>
      </c>
      <c r="HB207" s="46">
        <v>280</v>
      </c>
      <c r="HC207" s="46">
        <v>280</v>
      </c>
      <c r="HD207" s="46">
        <v>0</v>
      </c>
      <c r="HE207" s="46">
        <v>0</v>
      </c>
      <c r="HI207" s="46">
        <v>0</v>
      </c>
      <c r="HJ207" s="46">
        <v>0</v>
      </c>
      <c r="HK207" s="46">
        <v>0</v>
      </c>
      <c r="HL207" s="46">
        <v>280</v>
      </c>
      <c r="HM207" s="46">
        <v>0</v>
      </c>
      <c r="HN207" s="46">
        <v>0</v>
      </c>
      <c r="HO207" s="46">
        <v>0</v>
      </c>
      <c r="HP207" s="46">
        <v>0</v>
      </c>
      <c r="HQ207" s="46">
        <v>280</v>
      </c>
      <c r="HR207" s="46">
        <v>280</v>
      </c>
      <c r="HS207" s="46">
        <v>280</v>
      </c>
      <c r="HT207" s="46">
        <v>0</v>
      </c>
      <c r="HU207" s="46">
        <v>0</v>
      </c>
      <c r="HY207" s="46">
        <v>0</v>
      </c>
      <c r="HZ207" s="46">
        <v>0</v>
      </c>
      <c r="IA207" s="46">
        <v>0</v>
      </c>
      <c r="IB207" s="46">
        <v>280</v>
      </c>
      <c r="IC207" s="46">
        <v>0</v>
      </c>
      <c r="ID207" s="46">
        <v>0</v>
      </c>
      <c r="IE207" s="46">
        <v>0</v>
      </c>
      <c r="IF207" s="46">
        <v>0</v>
      </c>
      <c r="IG207" s="46">
        <v>280</v>
      </c>
      <c r="IH207" s="46">
        <v>280</v>
      </c>
      <c r="II207" s="46">
        <v>280</v>
      </c>
      <c r="IJ207" s="46">
        <v>0</v>
      </c>
      <c r="IK207" s="46">
        <v>0</v>
      </c>
      <c r="IO207" s="46">
        <v>0</v>
      </c>
      <c r="IP207" s="46">
        <v>0</v>
      </c>
      <c r="IQ207" s="46">
        <v>0</v>
      </c>
      <c r="IR207" s="46">
        <v>325.74399999999991</v>
      </c>
      <c r="IS207" s="46">
        <v>0</v>
      </c>
      <c r="IT207" s="46">
        <v>0</v>
      </c>
      <c r="IU207" s="46">
        <v>0</v>
      </c>
      <c r="IV207" s="46">
        <v>0</v>
      </c>
      <c r="IW207" s="46">
        <v>325.74399999999991</v>
      </c>
      <c r="IY207" s="46">
        <v>0</v>
      </c>
      <c r="IZ207" s="46">
        <v>-325.74399999999991</v>
      </c>
      <c r="JA207" s="46">
        <v>-30</v>
      </c>
      <c r="JD207" s="46">
        <v>0</v>
      </c>
      <c r="JE207" s="46">
        <v>0</v>
      </c>
      <c r="JF207" s="46">
        <v>0</v>
      </c>
      <c r="JG207" s="46">
        <v>325.74399999999991</v>
      </c>
      <c r="JH207" s="46">
        <v>0</v>
      </c>
      <c r="JI207" s="46" t="s">
        <v>1086</v>
      </c>
      <c r="JK207" s="46">
        <v>0</v>
      </c>
      <c r="JL207" s="46">
        <v>325.74399999999991</v>
      </c>
      <c r="JN207" s="46">
        <v>-325.74399999999991</v>
      </c>
      <c r="JO207" s="46">
        <v>-651.48799999999983</v>
      </c>
      <c r="JP207" s="46">
        <v>-60</v>
      </c>
      <c r="JS207" s="46">
        <v>0</v>
      </c>
      <c r="JT207" s="46">
        <v>0</v>
      </c>
      <c r="JV207" s="46">
        <v>325.74399999999991</v>
      </c>
      <c r="JW207" s="46">
        <v>0</v>
      </c>
      <c r="KA207" s="46">
        <v>325.74399999999991</v>
      </c>
      <c r="KC207" s="46">
        <v>-651.48799999999983</v>
      </c>
      <c r="KD207" s="46">
        <v>-977.23199999999974</v>
      </c>
      <c r="KE207" s="46">
        <v>-90</v>
      </c>
      <c r="KH207" s="46">
        <v>0</v>
      </c>
      <c r="KI207" s="46">
        <v>0</v>
      </c>
      <c r="KK207" s="46">
        <v>0</v>
      </c>
      <c r="KL207" s="46">
        <v>0</v>
      </c>
      <c r="KP207" s="46">
        <v>0</v>
      </c>
      <c r="KR207" s="46">
        <v>-977.23199999999974</v>
      </c>
      <c r="KS207" s="46">
        <v>-977.23199999999974</v>
      </c>
      <c r="KT207" s="46">
        <v>0</v>
      </c>
      <c r="KW207" s="46">
        <v>0</v>
      </c>
      <c r="KX207" s="46">
        <v>0</v>
      </c>
      <c r="KY207" s="46">
        <v>0</v>
      </c>
      <c r="KZ207" s="46">
        <v>0</v>
      </c>
      <c r="LA207" s="46">
        <v>0</v>
      </c>
      <c r="LE207" s="46">
        <v>0</v>
      </c>
      <c r="LG207" s="46">
        <v>-977.23199999999974</v>
      </c>
      <c r="LH207" s="46">
        <v>-977.23199999999974</v>
      </c>
      <c r="LI207" s="46">
        <v>0</v>
      </c>
      <c r="LL207" s="46">
        <v>280</v>
      </c>
      <c r="LM207" s="46">
        <v>280</v>
      </c>
      <c r="LN207" s="46">
        <v>280</v>
      </c>
      <c r="LO207" s="46">
        <v>325.74399999999991</v>
      </c>
      <c r="LP207" s="46">
        <v>325.74399999999991</v>
      </c>
      <c r="LQ207" s="46">
        <v>325.74399999999991</v>
      </c>
      <c r="LR207" s="46">
        <v>0</v>
      </c>
      <c r="LS207" s="46">
        <v>0</v>
      </c>
      <c r="LT207" s="46">
        <v>1817.2319999999997</v>
      </c>
      <c r="LV207" s="46" t="s">
        <v>344</v>
      </c>
    </row>
    <row r="208" spans="1:334">
      <c r="A208" s="74">
        <v>310766111</v>
      </c>
      <c r="B208" s="74">
        <v>310766111</v>
      </c>
      <c r="C208" s="46" t="s">
        <v>955</v>
      </c>
      <c r="D208" s="80">
        <v>0</v>
      </c>
      <c r="E208" s="80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0">
        <v>0</v>
      </c>
      <c r="N208" s="80">
        <v>0</v>
      </c>
      <c r="Q208" s="80">
        <v>0</v>
      </c>
      <c r="S208" s="80">
        <v>0</v>
      </c>
      <c r="T208" s="80">
        <v>0</v>
      </c>
      <c r="U208" s="80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C208" s="80">
        <v>0</v>
      </c>
      <c r="AE208" s="80">
        <v>280</v>
      </c>
      <c r="AF208" s="80">
        <v>0</v>
      </c>
      <c r="AG208" s="80">
        <v>0</v>
      </c>
      <c r="AH208" s="80">
        <v>280</v>
      </c>
      <c r="AI208" s="80">
        <v>0</v>
      </c>
      <c r="AJ208" s="80">
        <v>0</v>
      </c>
      <c r="AK208" s="80">
        <v>0</v>
      </c>
      <c r="AL208" s="80">
        <v>0</v>
      </c>
      <c r="AO208" s="80">
        <v>0</v>
      </c>
      <c r="AQ208" s="80">
        <v>0</v>
      </c>
      <c r="AR208" s="80">
        <v>0</v>
      </c>
      <c r="AS208" s="80">
        <v>0</v>
      </c>
      <c r="AT208" s="80">
        <v>0</v>
      </c>
      <c r="AU208" s="80">
        <v>0</v>
      </c>
      <c r="AV208" s="80">
        <v>0</v>
      </c>
      <c r="AW208" s="80">
        <v>0</v>
      </c>
      <c r="AX208" s="80">
        <v>0</v>
      </c>
      <c r="BA208" s="80">
        <v>0</v>
      </c>
      <c r="BC208" s="80">
        <v>0</v>
      </c>
      <c r="BD208" s="80">
        <v>0</v>
      </c>
      <c r="BE208" s="80">
        <v>0</v>
      </c>
      <c r="BF208" s="80">
        <v>0</v>
      </c>
      <c r="BG208" s="80">
        <v>0</v>
      </c>
      <c r="BH208" s="80">
        <v>0</v>
      </c>
      <c r="BI208" s="80">
        <v>0</v>
      </c>
      <c r="BJ208" s="80">
        <v>0</v>
      </c>
      <c r="BM208" s="46">
        <v>0</v>
      </c>
      <c r="BO208" s="80">
        <v>0</v>
      </c>
      <c r="BP208" s="80">
        <v>0</v>
      </c>
      <c r="BQ208" s="80">
        <v>0</v>
      </c>
      <c r="BR208" s="46">
        <v>0</v>
      </c>
      <c r="BS208" s="46">
        <v>0</v>
      </c>
      <c r="BT208" s="46">
        <v>0</v>
      </c>
      <c r="BU208" s="46">
        <v>0</v>
      </c>
      <c r="BV208" s="46">
        <v>0</v>
      </c>
      <c r="BY208" s="46">
        <v>0</v>
      </c>
      <c r="CA208" s="80">
        <v>280</v>
      </c>
      <c r="CB208" s="80">
        <v>0</v>
      </c>
      <c r="CC208" s="80">
        <v>0</v>
      </c>
      <c r="CD208" s="46">
        <v>280</v>
      </c>
      <c r="CE208" s="46">
        <v>0</v>
      </c>
      <c r="CF208" s="46">
        <v>0</v>
      </c>
      <c r="CG208" s="46">
        <v>0</v>
      </c>
      <c r="CH208" s="46">
        <v>0</v>
      </c>
      <c r="CK208" s="46">
        <v>0</v>
      </c>
      <c r="CM208" s="80">
        <v>0</v>
      </c>
      <c r="CN208" s="80">
        <v>0</v>
      </c>
      <c r="CO208" s="80">
        <v>0</v>
      </c>
      <c r="CP208" s="46">
        <v>0</v>
      </c>
      <c r="CQ208" s="46">
        <v>0</v>
      </c>
      <c r="CR208" s="46">
        <v>0</v>
      </c>
      <c r="CS208" s="46">
        <v>0</v>
      </c>
      <c r="CT208" s="46">
        <v>0</v>
      </c>
      <c r="CW208" s="46">
        <v>0</v>
      </c>
      <c r="CY208" s="80">
        <v>0</v>
      </c>
      <c r="CZ208" s="80">
        <v>0</v>
      </c>
      <c r="DA208" s="80">
        <v>0</v>
      </c>
      <c r="DB208" s="46">
        <v>0</v>
      </c>
      <c r="DC208" s="46">
        <v>0</v>
      </c>
      <c r="DD208" s="46">
        <v>0</v>
      </c>
      <c r="DE208" s="46">
        <v>0</v>
      </c>
      <c r="DF208" s="46">
        <v>0</v>
      </c>
      <c r="DI208" s="80">
        <v>0</v>
      </c>
      <c r="DK208" s="80">
        <v>0</v>
      </c>
      <c r="DL208" s="46">
        <v>0</v>
      </c>
      <c r="DM208" s="46">
        <v>0</v>
      </c>
      <c r="DN208" s="46">
        <v>0</v>
      </c>
      <c r="DO208" s="46">
        <v>0</v>
      </c>
      <c r="DP208" s="46">
        <v>0</v>
      </c>
      <c r="DQ208" s="46">
        <v>0</v>
      </c>
      <c r="DR208" s="80">
        <v>0</v>
      </c>
      <c r="DU208" s="46">
        <v>0</v>
      </c>
      <c r="DW208" s="46">
        <v>280</v>
      </c>
      <c r="DX208" s="46">
        <v>0</v>
      </c>
      <c r="DY208" s="46">
        <v>0</v>
      </c>
      <c r="DZ208" s="46">
        <v>280</v>
      </c>
      <c r="EA208" s="46">
        <v>0</v>
      </c>
      <c r="EB208" s="46">
        <v>0</v>
      </c>
      <c r="EC208" s="46">
        <v>0</v>
      </c>
      <c r="ED208" s="46">
        <v>0</v>
      </c>
      <c r="EG208" s="46">
        <v>0</v>
      </c>
      <c r="EI208" s="46">
        <v>0</v>
      </c>
      <c r="EJ208" s="46">
        <v>0</v>
      </c>
      <c r="EK208" s="46">
        <v>0</v>
      </c>
      <c r="EL208" s="46">
        <v>0</v>
      </c>
      <c r="EM208" s="46">
        <v>0</v>
      </c>
      <c r="EN208" s="46">
        <v>0</v>
      </c>
      <c r="EO208" s="46">
        <v>0</v>
      </c>
      <c r="EP208" s="46">
        <v>0</v>
      </c>
      <c r="ES208" s="46">
        <v>0</v>
      </c>
      <c r="EU208" s="46">
        <v>90.269999999999982</v>
      </c>
      <c r="EV208" s="46">
        <v>0</v>
      </c>
      <c r="EW208" s="46">
        <v>0</v>
      </c>
      <c r="EX208" s="46">
        <v>90.269999999999982</v>
      </c>
      <c r="EY208" s="46">
        <v>0</v>
      </c>
      <c r="EZ208" s="46">
        <v>0</v>
      </c>
      <c r="FE208" s="46">
        <v>0</v>
      </c>
      <c r="FG208" s="46">
        <v>90.269999999999982</v>
      </c>
      <c r="FH208" s="46">
        <v>0</v>
      </c>
      <c r="FI208" s="80">
        <v>0</v>
      </c>
      <c r="FJ208" s="80">
        <v>90.269999999999982</v>
      </c>
      <c r="FK208" s="46">
        <v>0</v>
      </c>
      <c r="FL208" s="46">
        <v>0</v>
      </c>
      <c r="FQ208" s="46">
        <v>0</v>
      </c>
      <c r="FS208" s="46">
        <v>90.269999999999982</v>
      </c>
      <c r="FT208" s="46">
        <v>0</v>
      </c>
      <c r="FU208" s="46">
        <v>0</v>
      </c>
      <c r="FV208" s="46">
        <v>90.269999999999982</v>
      </c>
      <c r="FW208" s="46">
        <v>0</v>
      </c>
      <c r="FX208" s="46">
        <v>0</v>
      </c>
      <c r="GC208" s="46">
        <v>0</v>
      </c>
      <c r="GE208" s="46">
        <v>90.269999999999982</v>
      </c>
      <c r="GF208" s="46">
        <v>0</v>
      </c>
      <c r="GG208" s="46">
        <v>0</v>
      </c>
      <c r="GH208" s="46">
        <v>90.269999999999982</v>
      </c>
      <c r="GI208" s="46">
        <v>0</v>
      </c>
      <c r="GJ208" s="46">
        <v>0</v>
      </c>
      <c r="GO208" s="46">
        <v>0</v>
      </c>
      <c r="GP208" s="46">
        <v>0</v>
      </c>
      <c r="GQ208" s="46">
        <v>0</v>
      </c>
      <c r="GR208" s="46">
        <v>280</v>
      </c>
      <c r="GS208" s="46">
        <v>0</v>
      </c>
      <c r="GT208" s="46">
        <v>0</v>
      </c>
      <c r="GU208" s="46">
        <v>0</v>
      </c>
      <c r="GV208" s="46">
        <v>0</v>
      </c>
      <c r="GW208" s="46">
        <v>280</v>
      </c>
      <c r="GX208" s="46">
        <v>0</v>
      </c>
      <c r="GY208" s="46">
        <v>0</v>
      </c>
      <c r="HA208" s="46">
        <v>0</v>
      </c>
      <c r="HB208" s="46">
        <v>280</v>
      </c>
      <c r="HC208" s="46">
        <v>280</v>
      </c>
      <c r="HD208" s="46">
        <v>0</v>
      </c>
      <c r="HE208" s="46">
        <v>0</v>
      </c>
      <c r="HI208" s="46">
        <v>0</v>
      </c>
      <c r="HJ208" s="46">
        <v>0</v>
      </c>
      <c r="HK208" s="46">
        <v>0</v>
      </c>
      <c r="HL208" s="46">
        <v>280</v>
      </c>
      <c r="HM208" s="46">
        <v>0</v>
      </c>
      <c r="HN208" s="46">
        <v>0</v>
      </c>
      <c r="HO208" s="46">
        <v>0</v>
      </c>
      <c r="HP208" s="46">
        <v>0</v>
      </c>
      <c r="HQ208" s="46">
        <v>280</v>
      </c>
      <c r="HR208" s="46">
        <v>280</v>
      </c>
      <c r="HS208" s="46">
        <v>280</v>
      </c>
      <c r="HT208" s="46">
        <v>0</v>
      </c>
      <c r="HU208" s="46">
        <v>0</v>
      </c>
      <c r="HY208" s="46">
        <v>0</v>
      </c>
      <c r="HZ208" s="46">
        <v>0</v>
      </c>
      <c r="IA208" s="46">
        <v>0</v>
      </c>
      <c r="IB208" s="46">
        <v>280</v>
      </c>
      <c r="IC208" s="46">
        <v>0</v>
      </c>
      <c r="ID208" s="46">
        <v>0</v>
      </c>
      <c r="IE208" s="46">
        <v>0</v>
      </c>
      <c r="IF208" s="46">
        <v>0</v>
      </c>
      <c r="IG208" s="46">
        <v>280</v>
      </c>
      <c r="IH208" s="46">
        <v>280</v>
      </c>
      <c r="II208" s="46">
        <v>280</v>
      </c>
      <c r="IJ208" s="46">
        <v>0</v>
      </c>
      <c r="IK208" s="46">
        <v>0</v>
      </c>
      <c r="IO208" s="46">
        <v>0</v>
      </c>
      <c r="IP208" s="46">
        <v>0</v>
      </c>
      <c r="IQ208" s="46">
        <v>0</v>
      </c>
      <c r="IR208" s="46">
        <v>361.07999999999993</v>
      </c>
      <c r="IS208" s="46">
        <v>0</v>
      </c>
      <c r="IT208" s="46">
        <v>0</v>
      </c>
      <c r="IU208" s="46">
        <v>0</v>
      </c>
      <c r="IV208" s="46">
        <v>0</v>
      </c>
      <c r="IW208" s="46">
        <v>361.07999999999993</v>
      </c>
      <c r="IY208" s="46">
        <v>0</v>
      </c>
      <c r="IZ208" s="46">
        <v>-361.07999999999993</v>
      </c>
      <c r="JA208" s="46">
        <v>-30</v>
      </c>
      <c r="JD208" s="46">
        <v>0</v>
      </c>
      <c r="JE208" s="46">
        <v>0</v>
      </c>
      <c r="JF208" s="46">
        <v>0</v>
      </c>
      <c r="JG208" s="46">
        <v>361.07999999999993</v>
      </c>
      <c r="JH208" s="46">
        <v>0</v>
      </c>
      <c r="JI208" s="46" t="s">
        <v>1086</v>
      </c>
      <c r="JK208" s="46">
        <v>0</v>
      </c>
      <c r="JL208" s="46">
        <v>361.07999999999993</v>
      </c>
      <c r="JN208" s="46">
        <v>-361.07999999999993</v>
      </c>
      <c r="JO208" s="46">
        <v>-722.15999999999985</v>
      </c>
      <c r="JP208" s="46">
        <v>-60</v>
      </c>
      <c r="JS208" s="46">
        <v>0</v>
      </c>
      <c r="JT208" s="46">
        <v>0</v>
      </c>
      <c r="JV208" s="46">
        <v>361.07999999999993</v>
      </c>
      <c r="JW208" s="46">
        <v>0</v>
      </c>
      <c r="KA208" s="46">
        <v>361.07999999999993</v>
      </c>
      <c r="KC208" s="46">
        <v>-722.15999999999985</v>
      </c>
      <c r="KD208" s="46">
        <v>-1083.2399999999998</v>
      </c>
      <c r="KE208" s="46">
        <v>-90</v>
      </c>
      <c r="KH208" s="46">
        <v>0</v>
      </c>
      <c r="KI208" s="46">
        <v>0</v>
      </c>
      <c r="KK208" s="46">
        <v>0</v>
      </c>
      <c r="KL208" s="46">
        <v>0</v>
      </c>
      <c r="KP208" s="46">
        <v>0</v>
      </c>
      <c r="KR208" s="46">
        <v>-1083.2399999999998</v>
      </c>
      <c r="KS208" s="46">
        <v>-1083.2399999999998</v>
      </c>
      <c r="KT208" s="46">
        <v>0</v>
      </c>
      <c r="KW208" s="46">
        <v>0</v>
      </c>
      <c r="KX208" s="46">
        <v>0</v>
      </c>
      <c r="KY208" s="46">
        <v>0</v>
      </c>
      <c r="KZ208" s="46">
        <v>0</v>
      </c>
      <c r="LA208" s="46">
        <v>0</v>
      </c>
      <c r="LE208" s="46">
        <v>0</v>
      </c>
      <c r="LG208" s="46">
        <v>-1083.2399999999998</v>
      </c>
      <c r="LH208" s="46">
        <v>-1083.2399999999998</v>
      </c>
      <c r="LI208" s="46">
        <v>0</v>
      </c>
      <c r="LL208" s="46">
        <v>280</v>
      </c>
      <c r="LM208" s="46">
        <v>280</v>
      </c>
      <c r="LN208" s="46">
        <v>280</v>
      </c>
      <c r="LO208" s="46">
        <v>361.07999999999993</v>
      </c>
      <c r="LP208" s="46">
        <v>361.07999999999993</v>
      </c>
      <c r="LQ208" s="46">
        <v>361.07999999999993</v>
      </c>
      <c r="LR208" s="46">
        <v>0</v>
      </c>
      <c r="LS208" s="46">
        <v>0</v>
      </c>
      <c r="LT208" s="46">
        <v>1923.2399999999998</v>
      </c>
      <c r="LV208" s="46" t="s">
        <v>344</v>
      </c>
    </row>
    <row r="209" spans="1:334">
      <c r="A209" s="74" t="s">
        <v>450</v>
      </c>
      <c r="B209" s="74" t="s">
        <v>956</v>
      </c>
      <c r="C209" s="46" t="s">
        <v>91</v>
      </c>
      <c r="D209" s="80">
        <v>0</v>
      </c>
      <c r="E209" s="80">
        <v>0</v>
      </c>
      <c r="F209" s="80">
        <v>0</v>
      </c>
      <c r="G209" s="80">
        <v>1120</v>
      </c>
      <c r="H209" s="80">
        <v>0</v>
      </c>
      <c r="I209" s="80">
        <v>0</v>
      </c>
      <c r="J209" s="80">
        <v>1120</v>
      </c>
      <c r="K209" s="80">
        <v>0</v>
      </c>
      <c r="L209" s="80">
        <v>0</v>
      </c>
      <c r="M209" s="80">
        <v>0</v>
      </c>
      <c r="N209" s="80">
        <v>0</v>
      </c>
      <c r="O209" s="80">
        <v>0</v>
      </c>
      <c r="P209" s="80">
        <v>0</v>
      </c>
      <c r="Q209" s="80">
        <v>0</v>
      </c>
      <c r="R209" s="80">
        <v>0</v>
      </c>
      <c r="S209" s="80">
        <v>0</v>
      </c>
      <c r="T209" s="80">
        <v>0</v>
      </c>
      <c r="U209" s="80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0</v>
      </c>
      <c r="AA209" s="80">
        <v>0</v>
      </c>
      <c r="AB209" s="80">
        <v>0</v>
      </c>
      <c r="AC209" s="80">
        <v>0</v>
      </c>
      <c r="AD209" s="80">
        <v>0</v>
      </c>
      <c r="AE209" s="80">
        <v>2620</v>
      </c>
      <c r="AF209" s="80">
        <v>0</v>
      </c>
      <c r="AG209" s="80">
        <v>0</v>
      </c>
      <c r="AH209" s="80">
        <v>2620</v>
      </c>
      <c r="AI209" s="80">
        <v>0</v>
      </c>
      <c r="AJ209" s="80">
        <v>0</v>
      </c>
      <c r="AK209" s="80">
        <v>0</v>
      </c>
      <c r="AL209" s="80">
        <v>0</v>
      </c>
      <c r="AM209" s="80">
        <v>0</v>
      </c>
      <c r="AN209" s="80">
        <v>0</v>
      </c>
      <c r="AO209" s="80">
        <v>0</v>
      </c>
      <c r="AP209" s="80">
        <v>0</v>
      </c>
      <c r="AQ209" s="80">
        <v>0</v>
      </c>
      <c r="AR209" s="80">
        <v>0</v>
      </c>
      <c r="AS209" s="80">
        <v>0</v>
      </c>
      <c r="AT209" s="80">
        <v>0</v>
      </c>
      <c r="AU209" s="80">
        <v>0</v>
      </c>
      <c r="AV209" s="80">
        <v>0</v>
      </c>
      <c r="AW209" s="80">
        <v>0</v>
      </c>
      <c r="AX209" s="80">
        <v>0</v>
      </c>
      <c r="AY209" s="80">
        <v>0</v>
      </c>
      <c r="AZ209" s="80">
        <v>0</v>
      </c>
      <c r="BA209" s="80">
        <v>0</v>
      </c>
      <c r="BB209" s="80">
        <v>0</v>
      </c>
      <c r="BC209" s="80">
        <v>2840</v>
      </c>
      <c r="BD209" s="80">
        <v>0</v>
      </c>
      <c r="BE209" s="80">
        <v>0</v>
      </c>
      <c r="BF209" s="80">
        <v>2840</v>
      </c>
      <c r="BG209" s="80">
        <v>0</v>
      </c>
      <c r="BH209" s="80">
        <v>0</v>
      </c>
      <c r="BI209" s="80">
        <v>0</v>
      </c>
      <c r="BJ209" s="80">
        <v>0</v>
      </c>
      <c r="BK209" s="80">
        <v>0</v>
      </c>
      <c r="BL209" s="80">
        <v>0</v>
      </c>
      <c r="BM209" s="46">
        <v>0</v>
      </c>
      <c r="BN209" s="46">
        <v>0</v>
      </c>
      <c r="BO209" s="80">
        <v>0</v>
      </c>
      <c r="BP209" s="80">
        <v>0</v>
      </c>
      <c r="BQ209" s="80">
        <v>0</v>
      </c>
      <c r="BR209" s="46">
        <v>0</v>
      </c>
      <c r="BS209" s="46">
        <v>0</v>
      </c>
      <c r="BT209" s="46">
        <v>0</v>
      </c>
      <c r="BU209" s="46">
        <v>0</v>
      </c>
      <c r="BV209" s="46">
        <v>0</v>
      </c>
      <c r="BW209" s="46">
        <v>0</v>
      </c>
      <c r="BX209" s="46">
        <v>0</v>
      </c>
      <c r="BY209" s="46">
        <v>0</v>
      </c>
      <c r="BZ209" s="46">
        <v>0</v>
      </c>
      <c r="CA209" s="80">
        <v>3320</v>
      </c>
      <c r="CB209" s="80">
        <v>0</v>
      </c>
      <c r="CC209" s="80">
        <v>0</v>
      </c>
      <c r="CD209" s="46">
        <v>3320</v>
      </c>
      <c r="CE209" s="46">
        <v>0</v>
      </c>
      <c r="CF209" s="46">
        <v>0</v>
      </c>
      <c r="CG209" s="46">
        <v>0</v>
      </c>
      <c r="CH209" s="46">
        <v>0</v>
      </c>
      <c r="CI209" s="46">
        <v>0</v>
      </c>
      <c r="CJ209" s="46">
        <v>0</v>
      </c>
      <c r="CK209" s="46">
        <v>0</v>
      </c>
      <c r="CL209" s="46">
        <v>0</v>
      </c>
      <c r="CM209" s="80">
        <v>0</v>
      </c>
      <c r="CN209" s="80">
        <v>0</v>
      </c>
      <c r="CO209" s="80">
        <v>0</v>
      </c>
      <c r="CP209" s="46">
        <v>0</v>
      </c>
      <c r="CQ209" s="46">
        <v>0</v>
      </c>
      <c r="CR209" s="46">
        <v>0</v>
      </c>
      <c r="CS209" s="46">
        <v>0</v>
      </c>
      <c r="CT209" s="46">
        <v>0</v>
      </c>
      <c r="CU209" s="46">
        <v>0</v>
      </c>
      <c r="CV209" s="46">
        <v>0</v>
      </c>
      <c r="CW209" s="46">
        <v>0</v>
      </c>
      <c r="CX209" s="46">
        <v>0</v>
      </c>
      <c r="CY209" s="80">
        <v>2590</v>
      </c>
      <c r="CZ209" s="80">
        <v>0</v>
      </c>
      <c r="DA209" s="80">
        <v>0</v>
      </c>
      <c r="DB209" s="46">
        <v>2590</v>
      </c>
      <c r="DC209" s="46">
        <v>0</v>
      </c>
      <c r="DD209" s="46">
        <v>0</v>
      </c>
      <c r="DE209" s="46">
        <v>0</v>
      </c>
      <c r="DF209" s="46">
        <v>0</v>
      </c>
      <c r="DG209" s="46">
        <v>0</v>
      </c>
      <c r="DH209" s="46">
        <v>0</v>
      </c>
      <c r="DI209" s="80">
        <v>0</v>
      </c>
      <c r="DJ209" s="80">
        <v>0</v>
      </c>
      <c r="DK209" s="80">
        <v>0</v>
      </c>
      <c r="DL209" s="46">
        <v>0</v>
      </c>
      <c r="DM209" s="46">
        <v>0</v>
      </c>
      <c r="DN209" s="46">
        <v>0</v>
      </c>
      <c r="DO209" s="46">
        <v>0</v>
      </c>
      <c r="DP209" s="46">
        <v>0</v>
      </c>
      <c r="DQ209" s="46">
        <v>0</v>
      </c>
      <c r="DR209" s="80">
        <v>0</v>
      </c>
      <c r="DS209" s="80">
        <v>0</v>
      </c>
      <c r="DT209" s="46">
        <v>0</v>
      </c>
      <c r="DU209" s="46">
        <v>0</v>
      </c>
      <c r="DV209" s="46">
        <v>0</v>
      </c>
      <c r="DW209" s="46">
        <v>3150</v>
      </c>
      <c r="DX209" s="46">
        <v>0</v>
      </c>
      <c r="DY209" s="46">
        <v>0</v>
      </c>
      <c r="DZ209" s="46">
        <v>3150</v>
      </c>
      <c r="EA209" s="46">
        <v>0</v>
      </c>
      <c r="EB209" s="46">
        <v>0</v>
      </c>
      <c r="EC209" s="46">
        <v>0</v>
      </c>
      <c r="ED209" s="46">
        <v>0</v>
      </c>
      <c r="EE209" s="46">
        <v>0</v>
      </c>
      <c r="EF209" s="46">
        <v>0</v>
      </c>
      <c r="EG209" s="46">
        <v>0</v>
      </c>
      <c r="EH209" s="46">
        <v>0</v>
      </c>
      <c r="EI209" s="46">
        <v>0</v>
      </c>
      <c r="EJ209" s="46">
        <v>0</v>
      </c>
      <c r="EK209" s="46">
        <v>0</v>
      </c>
      <c r="EL209" s="46">
        <v>0</v>
      </c>
      <c r="EM209" s="46">
        <v>0</v>
      </c>
      <c r="EN209" s="46">
        <v>0</v>
      </c>
      <c r="EO209" s="46">
        <v>0</v>
      </c>
      <c r="EP209" s="46">
        <v>0</v>
      </c>
      <c r="EQ209" s="46">
        <v>0</v>
      </c>
      <c r="ER209" s="46">
        <v>0</v>
      </c>
      <c r="ES209" s="46">
        <v>0</v>
      </c>
      <c r="ET209" s="46">
        <v>0</v>
      </c>
      <c r="EU209" s="46">
        <v>1611.2335999999998</v>
      </c>
      <c r="EV209" s="46">
        <v>0</v>
      </c>
      <c r="EW209" s="46">
        <v>0</v>
      </c>
      <c r="EX209" s="46">
        <v>1611.2335999999998</v>
      </c>
      <c r="EY209" s="46">
        <v>0</v>
      </c>
      <c r="EZ209" s="46">
        <v>0</v>
      </c>
      <c r="FA209" s="46">
        <v>0</v>
      </c>
      <c r="FB209" s="46">
        <v>0</v>
      </c>
      <c r="FC209" s="46">
        <v>0</v>
      </c>
      <c r="FD209" s="46">
        <v>0</v>
      </c>
      <c r="FE209" s="46">
        <v>0</v>
      </c>
      <c r="FF209" s="46">
        <v>0</v>
      </c>
      <c r="FG209" s="46">
        <v>1611.2335999999998</v>
      </c>
      <c r="FH209" s="46">
        <v>0</v>
      </c>
      <c r="FI209" s="80">
        <v>0</v>
      </c>
      <c r="FJ209" s="80">
        <v>1611.2335999999998</v>
      </c>
      <c r="FK209" s="46">
        <v>0</v>
      </c>
      <c r="FL209" s="46">
        <v>0</v>
      </c>
      <c r="FM209" s="46">
        <v>0</v>
      </c>
      <c r="FN209" s="46">
        <v>0</v>
      </c>
      <c r="FO209" s="46">
        <v>0</v>
      </c>
      <c r="FP209" s="46">
        <v>0</v>
      </c>
      <c r="FQ209" s="46">
        <v>0</v>
      </c>
      <c r="FR209" s="46">
        <v>0</v>
      </c>
      <c r="FS209" s="46">
        <v>1611.2335999999998</v>
      </c>
      <c r="FT209" s="46">
        <v>0</v>
      </c>
      <c r="FU209" s="46">
        <v>0</v>
      </c>
      <c r="FV209" s="46">
        <v>1611.2335999999998</v>
      </c>
      <c r="FW209" s="46">
        <v>0</v>
      </c>
      <c r="FX209" s="46">
        <v>0</v>
      </c>
      <c r="FY209" s="46">
        <v>0</v>
      </c>
      <c r="FZ209" s="46">
        <v>0</v>
      </c>
      <c r="GA209" s="46">
        <v>0</v>
      </c>
      <c r="GB209" s="46">
        <v>0</v>
      </c>
      <c r="GC209" s="46">
        <v>0</v>
      </c>
      <c r="GD209" s="46">
        <v>0</v>
      </c>
      <c r="GE209" s="46">
        <v>1611.2335999999998</v>
      </c>
      <c r="GF209" s="46">
        <v>0</v>
      </c>
      <c r="GG209" s="46">
        <v>0</v>
      </c>
      <c r="GH209" s="46">
        <v>1611.2335999999998</v>
      </c>
      <c r="GI209" s="46">
        <v>0</v>
      </c>
      <c r="GJ209" s="46">
        <v>0</v>
      </c>
      <c r="GK209" s="46">
        <v>0</v>
      </c>
      <c r="GL209" s="46">
        <v>0</v>
      </c>
      <c r="GM209" s="46">
        <v>0</v>
      </c>
      <c r="GO209" s="46">
        <v>0</v>
      </c>
      <c r="GP209" s="46">
        <v>0</v>
      </c>
      <c r="GQ209" s="46">
        <v>0</v>
      </c>
      <c r="GR209" s="46">
        <v>3740</v>
      </c>
      <c r="GS209" s="46">
        <v>0</v>
      </c>
      <c r="GT209" s="46">
        <v>0</v>
      </c>
      <c r="GU209" s="46">
        <v>0</v>
      </c>
      <c r="GV209" s="46">
        <v>0</v>
      </c>
      <c r="GW209" s="46">
        <v>3740</v>
      </c>
      <c r="GX209" s="46">
        <v>0</v>
      </c>
      <c r="GY209" s="46">
        <v>0</v>
      </c>
      <c r="GZ209" s="46">
        <v>0</v>
      </c>
      <c r="HA209" s="46">
        <v>0</v>
      </c>
      <c r="HB209" s="46">
        <v>5520</v>
      </c>
      <c r="HC209" s="46">
        <v>5520</v>
      </c>
      <c r="HD209" s="46">
        <v>1780</v>
      </c>
      <c r="HE209" s="46">
        <v>8.6688311688311686</v>
      </c>
      <c r="HI209" s="46">
        <v>0</v>
      </c>
      <c r="HJ209" s="46">
        <v>0</v>
      </c>
      <c r="HK209" s="46">
        <v>0</v>
      </c>
      <c r="HL209" s="46">
        <v>6160</v>
      </c>
      <c r="HM209" s="46">
        <v>0</v>
      </c>
      <c r="HN209" s="46">
        <v>0</v>
      </c>
      <c r="HO209" s="46">
        <v>0</v>
      </c>
      <c r="HP209" s="46">
        <v>0</v>
      </c>
      <c r="HQ209" s="46">
        <v>6160</v>
      </c>
      <c r="HR209" s="46">
        <v>5760</v>
      </c>
      <c r="HS209" s="46">
        <v>7540</v>
      </c>
      <c r="HT209" s="46">
        <v>1380</v>
      </c>
      <c r="HU209" s="46">
        <v>7.2125435540069684</v>
      </c>
      <c r="HY209" s="46">
        <v>0</v>
      </c>
      <c r="HZ209" s="46">
        <v>0</v>
      </c>
      <c r="IA209" s="46">
        <v>0</v>
      </c>
      <c r="IB209" s="46">
        <v>5740</v>
      </c>
      <c r="IC209" s="46">
        <v>0</v>
      </c>
      <c r="ID209" s="46">
        <v>0</v>
      </c>
      <c r="IE209" s="46">
        <v>0</v>
      </c>
      <c r="IF209" s="46">
        <v>0</v>
      </c>
      <c r="IG209" s="46">
        <v>5740</v>
      </c>
      <c r="IH209" s="46">
        <v>5440</v>
      </c>
      <c r="II209" s="46">
        <v>6820</v>
      </c>
      <c r="IJ209" s="46">
        <v>1080</v>
      </c>
      <c r="IK209" s="46">
        <v>5.6445993031358892</v>
      </c>
      <c r="IO209" s="46">
        <v>0</v>
      </c>
      <c r="IP209" s="46">
        <v>0</v>
      </c>
      <c r="IQ209" s="46">
        <v>0</v>
      </c>
      <c r="IR209" s="46">
        <v>6444.9343999999992</v>
      </c>
      <c r="IS209" s="46">
        <v>0</v>
      </c>
      <c r="IT209" s="46">
        <v>0</v>
      </c>
      <c r="IU209" s="46">
        <v>0</v>
      </c>
      <c r="IV209" s="46">
        <v>0</v>
      </c>
      <c r="IW209" s="46">
        <v>6444.9343999999992</v>
      </c>
      <c r="IX209" s="46">
        <v>0</v>
      </c>
      <c r="IY209" s="46">
        <v>1080</v>
      </c>
      <c r="IZ209" s="46">
        <v>-5364.9344000000001</v>
      </c>
      <c r="JA209" s="46">
        <v>-24.972795999288998</v>
      </c>
      <c r="JD209" s="46">
        <v>0</v>
      </c>
      <c r="JE209" s="46">
        <v>0</v>
      </c>
      <c r="JF209" s="46">
        <v>0</v>
      </c>
      <c r="JG209" s="46">
        <v>6219.9344000000001</v>
      </c>
      <c r="JH209" s="46">
        <v>0</v>
      </c>
      <c r="JI209" s="46">
        <v>0</v>
      </c>
      <c r="JJ209" s="46">
        <v>0</v>
      </c>
      <c r="JK209" s="46">
        <v>0</v>
      </c>
      <c r="JL209" s="46">
        <v>6219.9344000000001</v>
      </c>
      <c r="JM209" s="46">
        <v>0</v>
      </c>
      <c r="JN209" s="46">
        <v>-5364.9344000000001</v>
      </c>
      <c r="JO209" s="46">
        <v>-11584.8688</v>
      </c>
      <c r="JP209" s="46">
        <v>-55.876162295216488</v>
      </c>
      <c r="JS209" s="46">
        <v>0</v>
      </c>
      <c r="JT209" s="46">
        <v>0</v>
      </c>
      <c r="JU209" s="46">
        <v>0</v>
      </c>
      <c r="JV209" s="46">
        <v>6444.9343999999992</v>
      </c>
      <c r="JW209" s="46">
        <v>0</v>
      </c>
      <c r="JX209" s="46">
        <v>0</v>
      </c>
      <c r="JY209" s="46">
        <v>0</v>
      </c>
      <c r="JZ209" s="46">
        <v>0</v>
      </c>
      <c r="KA209" s="46">
        <v>6444.9343999999992</v>
      </c>
      <c r="KB209" s="46">
        <v>0</v>
      </c>
      <c r="KC209" s="46">
        <v>-11584.8688</v>
      </c>
      <c r="KD209" s="46">
        <v>-18029.803200000002</v>
      </c>
      <c r="KE209" s="46">
        <v>-83.925461832474213</v>
      </c>
      <c r="KH209" s="46">
        <v>0</v>
      </c>
      <c r="KI209" s="46">
        <v>0</v>
      </c>
      <c r="KJ209" s="46">
        <v>0</v>
      </c>
      <c r="KK209" s="46">
        <v>0</v>
      </c>
      <c r="KL209" s="46">
        <v>0</v>
      </c>
      <c r="KM209" s="46">
        <v>0</v>
      </c>
      <c r="KN209" s="46">
        <v>0</v>
      </c>
      <c r="KO209" s="46">
        <v>0</v>
      </c>
      <c r="KP209" s="46">
        <v>0</v>
      </c>
      <c r="KQ209" s="46">
        <v>0</v>
      </c>
      <c r="KR209" s="46">
        <v>-18029.803200000002</v>
      </c>
      <c r="KS209" s="46">
        <v>-18029.803200000002</v>
      </c>
      <c r="KT209" s="46">
        <v>0</v>
      </c>
      <c r="KW209" s="46">
        <v>0</v>
      </c>
      <c r="KX209" s="46">
        <v>0</v>
      </c>
      <c r="KY209" s="46">
        <v>0</v>
      </c>
      <c r="KZ209" s="46">
        <v>0</v>
      </c>
      <c r="LA209" s="46">
        <v>0</v>
      </c>
      <c r="LB209" s="46">
        <v>0</v>
      </c>
      <c r="LC209" s="46">
        <v>0</v>
      </c>
      <c r="LD209" s="46">
        <v>0</v>
      </c>
      <c r="LE209" s="46">
        <v>0</v>
      </c>
      <c r="LF209" s="46">
        <v>0</v>
      </c>
      <c r="LG209" s="46">
        <v>-18029.803200000002</v>
      </c>
      <c r="LH209" s="46">
        <v>-18029.803200000002</v>
      </c>
      <c r="LI209" s="46">
        <v>0</v>
      </c>
      <c r="LL209" s="46">
        <v>3740</v>
      </c>
      <c r="LM209" s="46">
        <v>6160</v>
      </c>
      <c r="LN209" s="46">
        <v>5740</v>
      </c>
      <c r="LO209" s="46">
        <v>6444.9343999999992</v>
      </c>
      <c r="LP209" s="46">
        <v>6219.9344000000001</v>
      </c>
      <c r="LQ209" s="46">
        <v>6444.9343999999992</v>
      </c>
      <c r="LR209" s="46">
        <v>0</v>
      </c>
      <c r="LS209" s="46">
        <v>0</v>
      </c>
      <c r="LT209" s="46">
        <v>34749.803199999995</v>
      </c>
    </row>
    <row r="210" spans="1:334">
      <c r="B210" s="74" t="s">
        <v>450</v>
      </c>
      <c r="C210" s="46" t="s">
        <v>1244</v>
      </c>
      <c r="D210" s="80">
        <v>0</v>
      </c>
      <c r="E210" s="80">
        <v>0</v>
      </c>
      <c r="F210" s="80">
        <v>0</v>
      </c>
      <c r="G210" s="80">
        <v>1435</v>
      </c>
      <c r="H210" s="80">
        <v>0</v>
      </c>
      <c r="I210" s="80">
        <v>0</v>
      </c>
      <c r="J210" s="80">
        <v>1120</v>
      </c>
      <c r="K210" s="80">
        <v>0</v>
      </c>
      <c r="L210" s="80">
        <v>0</v>
      </c>
      <c r="M210" s="80">
        <v>0</v>
      </c>
      <c r="N210" s="80">
        <v>315</v>
      </c>
      <c r="O210" s="80">
        <v>0</v>
      </c>
      <c r="P210" s="80">
        <v>0</v>
      </c>
      <c r="Q210" s="80">
        <v>0</v>
      </c>
      <c r="R210" s="80">
        <v>0</v>
      </c>
      <c r="S210" s="80">
        <v>276</v>
      </c>
      <c r="T210" s="80">
        <v>0</v>
      </c>
      <c r="U210" s="80">
        <v>0</v>
      </c>
      <c r="V210" s="80">
        <v>0</v>
      </c>
      <c r="W210" s="80">
        <v>0</v>
      </c>
      <c r="X210" s="80">
        <v>0</v>
      </c>
      <c r="Y210" s="80">
        <v>0</v>
      </c>
      <c r="Z210" s="80">
        <v>276</v>
      </c>
      <c r="AA210" s="80">
        <v>0</v>
      </c>
      <c r="AB210" s="80">
        <v>0</v>
      </c>
      <c r="AC210" s="80">
        <v>0</v>
      </c>
      <c r="AD210" s="80">
        <v>0</v>
      </c>
      <c r="AE210" s="80">
        <v>2881</v>
      </c>
      <c r="AF210" s="80">
        <v>0</v>
      </c>
      <c r="AG210" s="80">
        <v>0</v>
      </c>
      <c r="AH210" s="80">
        <v>2620</v>
      </c>
      <c r="AI210" s="80">
        <v>0</v>
      </c>
      <c r="AJ210" s="80">
        <v>0</v>
      </c>
      <c r="AK210" s="80">
        <v>0</v>
      </c>
      <c r="AL210" s="80">
        <v>261</v>
      </c>
      <c r="AM210" s="80">
        <v>0</v>
      </c>
      <c r="AN210" s="80">
        <v>0</v>
      </c>
      <c r="AO210" s="80">
        <v>0</v>
      </c>
      <c r="AP210" s="80">
        <v>0</v>
      </c>
      <c r="AQ210" s="80">
        <v>186</v>
      </c>
      <c r="AR210" s="80">
        <v>0</v>
      </c>
      <c r="AS210" s="80">
        <v>0</v>
      </c>
      <c r="AT210" s="80">
        <v>0</v>
      </c>
      <c r="AU210" s="80">
        <v>0</v>
      </c>
      <c r="AV210" s="80">
        <v>0</v>
      </c>
      <c r="AW210" s="80">
        <v>0</v>
      </c>
      <c r="AX210" s="80">
        <v>186</v>
      </c>
      <c r="AY210" s="80">
        <v>0</v>
      </c>
      <c r="AZ210" s="80">
        <v>0</v>
      </c>
      <c r="BA210" s="80">
        <v>0</v>
      </c>
      <c r="BB210" s="80">
        <v>0</v>
      </c>
      <c r="BC210" s="80">
        <v>3535.25</v>
      </c>
      <c r="BD210" s="80">
        <v>0</v>
      </c>
      <c r="BE210" s="80">
        <v>0</v>
      </c>
      <c r="BF210" s="80">
        <v>2840</v>
      </c>
      <c r="BG210" s="80">
        <v>0</v>
      </c>
      <c r="BH210" s="80">
        <v>0</v>
      </c>
      <c r="BI210" s="80">
        <v>0</v>
      </c>
      <c r="BJ210" s="80">
        <v>695.25</v>
      </c>
      <c r="BK210" s="80">
        <v>0</v>
      </c>
      <c r="BL210" s="80">
        <v>0</v>
      </c>
      <c r="BM210" s="46">
        <v>0</v>
      </c>
      <c r="BN210" s="46">
        <v>0</v>
      </c>
      <c r="BO210" s="80">
        <v>695.25</v>
      </c>
      <c r="BP210" s="80">
        <v>0</v>
      </c>
      <c r="BQ210" s="80">
        <v>0</v>
      </c>
      <c r="BR210" s="46">
        <v>0</v>
      </c>
      <c r="BS210" s="46">
        <v>0</v>
      </c>
      <c r="BT210" s="46">
        <v>0</v>
      </c>
      <c r="BU210" s="46">
        <v>0</v>
      </c>
      <c r="BV210" s="46">
        <v>695.25</v>
      </c>
      <c r="BW210" s="46">
        <v>0</v>
      </c>
      <c r="BX210" s="46">
        <v>0</v>
      </c>
      <c r="BY210" s="46">
        <v>0</v>
      </c>
      <c r="BZ210" s="46">
        <v>0</v>
      </c>
      <c r="CA210" s="80">
        <v>4015.25</v>
      </c>
      <c r="CB210" s="80">
        <v>0</v>
      </c>
      <c r="CC210" s="80">
        <v>0</v>
      </c>
      <c r="CD210" s="46">
        <v>3320</v>
      </c>
      <c r="CE210" s="46">
        <v>0</v>
      </c>
      <c r="CF210" s="46">
        <v>0</v>
      </c>
      <c r="CG210" s="46">
        <v>0</v>
      </c>
      <c r="CH210" s="46">
        <v>695.25</v>
      </c>
      <c r="CI210" s="46">
        <v>0</v>
      </c>
      <c r="CJ210" s="46">
        <v>0</v>
      </c>
      <c r="CK210" s="46">
        <v>0</v>
      </c>
      <c r="CL210" s="46">
        <v>0</v>
      </c>
      <c r="CM210" s="80">
        <v>695.25</v>
      </c>
      <c r="CN210" s="80">
        <v>0</v>
      </c>
      <c r="CO210" s="80">
        <v>0</v>
      </c>
      <c r="CP210" s="46">
        <v>0</v>
      </c>
      <c r="CQ210" s="46">
        <v>0</v>
      </c>
      <c r="CR210" s="46">
        <v>0</v>
      </c>
      <c r="CS210" s="46">
        <v>0</v>
      </c>
      <c r="CT210" s="46">
        <v>695.25</v>
      </c>
      <c r="CU210" s="46">
        <v>0</v>
      </c>
      <c r="CV210" s="46">
        <v>0</v>
      </c>
      <c r="CW210" s="46">
        <v>0</v>
      </c>
      <c r="CX210" s="46">
        <v>0</v>
      </c>
      <c r="CY210" s="80">
        <v>3285.25</v>
      </c>
      <c r="CZ210" s="80">
        <v>0</v>
      </c>
      <c r="DA210" s="80">
        <v>0</v>
      </c>
      <c r="DB210" s="46">
        <v>2590</v>
      </c>
      <c r="DC210" s="46">
        <v>0</v>
      </c>
      <c r="DD210" s="46">
        <v>0</v>
      </c>
      <c r="DE210" s="46">
        <v>0</v>
      </c>
      <c r="DF210" s="46">
        <v>695.25</v>
      </c>
      <c r="DG210" s="46">
        <v>0</v>
      </c>
      <c r="DH210" s="46">
        <v>0</v>
      </c>
      <c r="DI210" s="80">
        <v>0</v>
      </c>
      <c r="DJ210" s="80">
        <v>0</v>
      </c>
      <c r="DK210" s="80">
        <v>695.25</v>
      </c>
      <c r="DL210" s="46">
        <v>0</v>
      </c>
      <c r="DM210" s="46">
        <v>0</v>
      </c>
      <c r="DN210" s="46">
        <v>0</v>
      </c>
      <c r="DO210" s="46">
        <v>0</v>
      </c>
      <c r="DP210" s="46">
        <v>0</v>
      </c>
      <c r="DQ210" s="46">
        <v>0</v>
      </c>
      <c r="DR210" s="80">
        <v>695.25</v>
      </c>
      <c r="DS210" s="80">
        <v>0</v>
      </c>
      <c r="DT210" s="46">
        <v>0</v>
      </c>
      <c r="DU210" s="46">
        <v>0</v>
      </c>
      <c r="DV210" s="46">
        <v>0</v>
      </c>
      <c r="DW210" s="46">
        <v>3845.25</v>
      </c>
      <c r="DX210" s="46">
        <v>0</v>
      </c>
      <c r="DY210" s="46">
        <v>0</v>
      </c>
      <c r="DZ210" s="46">
        <v>3150</v>
      </c>
      <c r="EA210" s="46">
        <v>0</v>
      </c>
      <c r="EB210" s="46">
        <v>0</v>
      </c>
      <c r="EC210" s="46">
        <v>0</v>
      </c>
      <c r="ED210" s="46">
        <v>695.25</v>
      </c>
      <c r="EE210" s="46">
        <v>0</v>
      </c>
      <c r="EF210" s="46">
        <v>0</v>
      </c>
      <c r="EG210" s="46">
        <v>0</v>
      </c>
      <c r="EH210" s="46">
        <v>0</v>
      </c>
      <c r="EI210" s="46">
        <v>695.25</v>
      </c>
      <c r="EJ210" s="46">
        <v>0</v>
      </c>
      <c r="EK210" s="46">
        <v>0</v>
      </c>
      <c r="EL210" s="46">
        <v>0</v>
      </c>
      <c r="EM210" s="46">
        <v>0</v>
      </c>
      <c r="EN210" s="46">
        <v>0</v>
      </c>
      <c r="EO210" s="46">
        <v>0</v>
      </c>
      <c r="EP210" s="46">
        <v>695.25</v>
      </c>
      <c r="EQ210" s="46">
        <v>0</v>
      </c>
      <c r="ER210" s="46">
        <v>0</v>
      </c>
      <c r="ES210" s="46">
        <v>0</v>
      </c>
      <c r="ET210" s="46">
        <v>0</v>
      </c>
      <c r="EU210" s="46">
        <v>2213.4835999999996</v>
      </c>
      <c r="EV210" s="46">
        <v>0</v>
      </c>
      <c r="EW210" s="46">
        <v>0</v>
      </c>
      <c r="EX210" s="46">
        <v>1611.2335999999998</v>
      </c>
      <c r="EY210" s="46">
        <v>0</v>
      </c>
      <c r="EZ210" s="46">
        <v>0</v>
      </c>
      <c r="FA210" s="46">
        <v>0</v>
      </c>
      <c r="FB210" s="46">
        <v>602.25</v>
      </c>
      <c r="FC210" s="46">
        <v>0</v>
      </c>
      <c r="FD210" s="46">
        <v>0</v>
      </c>
      <c r="FE210" s="46">
        <v>0</v>
      </c>
      <c r="FF210" s="46">
        <v>0</v>
      </c>
      <c r="FG210" s="46">
        <v>2213.4835999999996</v>
      </c>
      <c r="FH210" s="46">
        <v>0</v>
      </c>
      <c r="FI210" s="80">
        <v>0</v>
      </c>
      <c r="FJ210" s="80">
        <v>1611.2335999999998</v>
      </c>
      <c r="FK210" s="46">
        <v>0</v>
      </c>
      <c r="FL210" s="46">
        <v>0</v>
      </c>
      <c r="FM210" s="46">
        <v>0</v>
      </c>
      <c r="FN210" s="46">
        <v>602.25</v>
      </c>
      <c r="FO210" s="46">
        <v>0</v>
      </c>
      <c r="FP210" s="46">
        <v>0</v>
      </c>
      <c r="FQ210" s="46">
        <v>0</v>
      </c>
      <c r="FR210" s="46">
        <v>0</v>
      </c>
      <c r="FS210" s="46">
        <v>2213.4835999999996</v>
      </c>
      <c r="FT210" s="46">
        <v>0</v>
      </c>
      <c r="FU210" s="46">
        <v>0</v>
      </c>
      <c r="FV210" s="46">
        <v>1611.2335999999998</v>
      </c>
      <c r="FW210" s="46">
        <v>0</v>
      </c>
      <c r="FX210" s="46">
        <v>0</v>
      </c>
      <c r="FY210" s="46">
        <v>0</v>
      </c>
      <c r="FZ210" s="46">
        <v>602.25</v>
      </c>
      <c r="GA210" s="46">
        <v>0</v>
      </c>
      <c r="GB210" s="46">
        <v>0</v>
      </c>
      <c r="GC210" s="46">
        <v>0</v>
      </c>
      <c r="GD210" s="46">
        <v>0</v>
      </c>
      <c r="GE210" s="46">
        <v>2213.4835999999996</v>
      </c>
      <c r="GF210" s="46">
        <v>0</v>
      </c>
      <c r="GG210" s="46">
        <v>0</v>
      </c>
      <c r="GH210" s="46">
        <v>1611.2335999999998</v>
      </c>
      <c r="GI210" s="46">
        <v>0</v>
      </c>
      <c r="GJ210" s="46">
        <v>0</v>
      </c>
      <c r="GK210" s="46">
        <v>0</v>
      </c>
      <c r="GL210" s="46">
        <v>602.25</v>
      </c>
      <c r="GM210" s="46">
        <v>0</v>
      </c>
      <c r="GO210" s="46">
        <v>0</v>
      </c>
      <c r="GP210" s="46">
        <v>0</v>
      </c>
      <c r="GQ210" s="46">
        <v>0</v>
      </c>
      <c r="GR210" s="46">
        <v>3740</v>
      </c>
      <c r="GS210" s="46">
        <v>0</v>
      </c>
      <c r="GT210" s="46">
        <v>0</v>
      </c>
      <c r="GU210" s="46">
        <v>0</v>
      </c>
      <c r="GV210" s="46">
        <v>1038</v>
      </c>
      <c r="GW210" s="46">
        <v>4778</v>
      </c>
      <c r="GX210" s="46">
        <v>0</v>
      </c>
      <c r="GY210" s="46">
        <v>0</v>
      </c>
      <c r="GZ210" s="46">
        <v>0</v>
      </c>
      <c r="HA210" s="46">
        <v>418</v>
      </c>
      <c r="HB210" s="46">
        <v>7680</v>
      </c>
      <c r="HC210" s="46">
        <v>8098</v>
      </c>
      <c r="HD210" s="46">
        <v>3320</v>
      </c>
      <c r="HE210" s="46">
        <v>11.139693546583157</v>
      </c>
      <c r="HI210" s="46">
        <v>0</v>
      </c>
      <c r="HJ210" s="46">
        <v>0</v>
      </c>
      <c r="HK210" s="46">
        <v>0</v>
      </c>
      <c r="HL210" s="46">
        <v>6160</v>
      </c>
      <c r="HM210" s="46">
        <v>0</v>
      </c>
      <c r="HN210" s="46">
        <v>0</v>
      </c>
      <c r="HO210" s="46">
        <v>0</v>
      </c>
      <c r="HP210" s="46">
        <v>2781</v>
      </c>
      <c r="HQ210" s="46">
        <v>8941</v>
      </c>
      <c r="HR210" s="46">
        <v>7740</v>
      </c>
      <c r="HS210" s="46">
        <v>11060</v>
      </c>
      <c r="HT210" s="46">
        <v>2119</v>
      </c>
      <c r="HU210" s="46">
        <v>7.4603919727731487</v>
      </c>
      <c r="HY210" s="46">
        <v>0</v>
      </c>
      <c r="HZ210" s="46">
        <v>0</v>
      </c>
      <c r="IA210" s="46">
        <v>0</v>
      </c>
      <c r="IB210" s="46">
        <v>5740</v>
      </c>
      <c r="IC210" s="46">
        <v>0</v>
      </c>
      <c r="ID210" s="46">
        <v>0</v>
      </c>
      <c r="IE210" s="46">
        <v>0</v>
      </c>
      <c r="IF210" s="46">
        <v>2781</v>
      </c>
      <c r="IG210" s="46">
        <v>8521</v>
      </c>
      <c r="IH210" s="46">
        <v>8500</v>
      </c>
      <c r="II210" s="46">
        <v>10619</v>
      </c>
      <c r="IJ210" s="46">
        <v>2098</v>
      </c>
      <c r="IK210" s="46">
        <v>7.3864569886163594</v>
      </c>
      <c r="IO210" s="46">
        <v>0</v>
      </c>
      <c r="IP210" s="46">
        <v>0</v>
      </c>
      <c r="IQ210" s="46">
        <v>0</v>
      </c>
      <c r="IR210" s="46">
        <v>6444.9343999999992</v>
      </c>
      <c r="IS210" s="46">
        <v>0</v>
      </c>
      <c r="IT210" s="46">
        <v>0</v>
      </c>
      <c r="IU210" s="46">
        <v>0</v>
      </c>
      <c r="IV210" s="46">
        <v>2409</v>
      </c>
      <c r="IW210" s="46">
        <v>8853.9343999999983</v>
      </c>
      <c r="IX210" s="46">
        <v>0</v>
      </c>
      <c r="IY210" s="46">
        <v>2098</v>
      </c>
      <c r="IZ210" s="46">
        <v>-6755.9344000000001</v>
      </c>
      <c r="JA210" s="46">
        <v>-22.891295874069279</v>
      </c>
      <c r="JD210" s="46">
        <v>0</v>
      </c>
      <c r="JE210" s="46">
        <v>0</v>
      </c>
      <c r="JF210" s="46">
        <v>0</v>
      </c>
      <c r="JG210" s="46">
        <v>6219.9344000000001</v>
      </c>
      <c r="JH210" s="46">
        <v>0</v>
      </c>
      <c r="JI210" s="46">
        <v>0</v>
      </c>
      <c r="JJ210" s="46">
        <v>0</v>
      </c>
      <c r="JK210" s="46">
        <v>2535</v>
      </c>
      <c r="JL210" s="46">
        <v>8754.9344000000001</v>
      </c>
      <c r="JM210" s="46">
        <v>0</v>
      </c>
      <c r="JN210" s="46">
        <v>-6755.9344000000001</v>
      </c>
      <c r="JO210" s="46">
        <v>-15510.8688</v>
      </c>
      <c r="JP210" s="46">
        <v>-53.150148560793326</v>
      </c>
      <c r="JS210" s="46">
        <v>0</v>
      </c>
      <c r="JT210" s="46">
        <v>0</v>
      </c>
      <c r="JU210" s="46">
        <v>0</v>
      </c>
      <c r="JV210" s="46">
        <v>6444.9343999999992</v>
      </c>
      <c r="JW210" s="46">
        <v>0</v>
      </c>
      <c r="JX210" s="46">
        <v>0</v>
      </c>
      <c r="JY210" s="46">
        <v>0</v>
      </c>
      <c r="JZ210" s="46">
        <v>1782</v>
      </c>
      <c r="KA210" s="46">
        <v>8226.9343999999983</v>
      </c>
      <c r="KB210" s="46">
        <v>0</v>
      </c>
      <c r="KC210" s="46">
        <v>-15510.8688</v>
      </c>
      <c r="KD210" s="46">
        <v>-23737.803200000002</v>
      </c>
      <c r="KE210" s="46">
        <v>-86.56129505542188</v>
      </c>
      <c r="KH210" s="46">
        <v>0</v>
      </c>
      <c r="KI210" s="46">
        <v>0</v>
      </c>
      <c r="KJ210" s="46">
        <v>0</v>
      </c>
      <c r="KK210" s="46">
        <v>0</v>
      </c>
      <c r="KL210" s="46">
        <v>0</v>
      </c>
      <c r="KM210" s="46">
        <v>0</v>
      </c>
      <c r="KN210" s="46">
        <v>0</v>
      </c>
      <c r="KO210" s="46">
        <v>0</v>
      </c>
      <c r="KP210" s="46">
        <v>0</v>
      </c>
      <c r="KQ210" s="46">
        <v>0</v>
      </c>
      <c r="KR210" s="46">
        <v>-23737.803200000002</v>
      </c>
      <c r="KS210" s="46">
        <v>-23737.803200000002</v>
      </c>
      <c r="KT210" s="46">
        <v>0</v>
      </c>
      <c r="KW210" s="46">
        <v>0</v>
      </c>
      <c r="KX210" s="46">
        <v>0</v>
      </c>
      <c r="KY210" s="46">
        <v>0</v>
      </c>
      <c r="KZ210" s="46">
        <v>0</v>
      </c>
      <c r="LA210" s="46">
        <v>0</v>
      </c>
      <c r="LB210" s="46">
        <v>0</v>
      </c>
      <c r="LC210" s="46">
        <v>0</v>
      </c>
      <c r="LD210" s="46">
        <v>0</v>
      </c>
      <c r="LE210" s="46">
        <v>0</v>
      </c>
      <c r="LF210" s="46">
        <v>0</v>
      </c>
      <c r="LG210" s="46">
        <v>-23737.803200000002</v>
      </c>
      <c r="LH210" s="46">
        <v>-23737.803200000002</v>
      </c>
      <c r="LI210" s="46">
        <v>0</v>
      </c>
      <c r="LL210" s="46">
        <v>4778</v>
      </c>
      <c r="LM210" s="46">
        <v>8941</v>
      </c>
      <c r="LN210" s="46">
        <v>8521</v>
      </c>
      <c r="LO210" s="46">
        <v>8853.9343999999983</v>
      </c>
      <c r="LP210" s="46">
        <v>8754.9344000000001</v>
      </c>
      <c r="LQ210" s="46">
        <v>8226.9343999999983</v>
      </c>
      <c r="LR210" s="46">
        <v>0</v>
      </c>
      <c r="LS210" s="46">
        <v>0</v>
      </c>
      <c r="LT210" s="46">
        <v>48075.803199999995</v>
      </c>
    </row>
    <row r="211" spans="1:334">
      <c r="A211" s="74">
        <v>310002916</v>
      </c>
      <c r="B211" s="74">
        <v>310002916</v>
      </c>
      <c r="C211" s="46" t="s">
        <v>1058</v>
      </c>
      <c r="D211" s="80">
        <v>0</v>
      </c>
      <c r="E211" s="80">
        <v>0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Q211" s="80">
        <v>0</v>
      </c>
      <c r="S211" s="80">
        <v>0</v>
      </c>
      <c r="T211" s="80">
        <v>0</v>
      </c>
      <c r="U211" s="80">
        <v>0</v>
      </c>
      <c r="V211" s="80">
        <v>0</v>
      </c>
      <c r="W211" s="80">
        <v>0</v>
      </c>
      <c r="X211" s="80">
        <v>0</v>
      </c>
      <c r="Y211" s="80">
        <v>0</v>
      </c>
      <c r="Z211" s="80">
        <v>0</v>
      </c>
      <c r="AC211" s="80">
        <v>0</v>
      </c>
      <c r="AE211" s="80">
        <v>0</v>
      </c>
      <c r="AF211" s="80">
        <v>0</v>
      </c>
      <c r="AG211" s="80">
        <v>0</v>
      </c>
      <c r="AH211" s="80">
        <v>0</v>
      </c>
      <c r="AI211" s="80">
        <v>0</v>
      </c>
      <c r="AJ211" s="80">
        <v>0</v>
      </c>
      <c r="AK211" s="80">
        <v>0</v>
      </c>
      <c r="AL211" s="80">
        <v>0</v>
      </c>
      <c r="AO211" s="80">
        <v>0</v>
      </c>
      <c r="AQ211" s="80">
        <v>0</v>
      </c>
      <c r="AR211" s="80">
        <v>0</v>
      </c>
      <c r="AS211" s="80">
        <v>0</v>
      </c>
      <c r="AT211" s="80">
        <v>0</v>
      </c>
      <c r="AU211" s="80">
        <v>0</v>
      </c>
      <c r="AV211" s="80">
        <v>0</v>
      </c>
      <c r="AW211" s="80">
        <v>0</v>
      </c>
      <c r="AX211" s="80">
        <v>0</v>
      </c>
      <c r="BA211" s="80">
        <v>0</v>
      </c>
      <c r="BC211" s="80">
        <v>0</v>
      </c>
      <c r="BD211" s="80">
        <v>0</v>
      </c>
      <c r="BE211" s="80">
        <v>0</v>
      </c>
      <c r="BF211" s="80">
        <v>0</v>
      </c>
      <c r="BG211" s="80">
        <v>0</v>
      </c>
      <c r="BH211" s="80">
        <v>0</v>
      </c>
      <c r="BI211" s="80">
        <v>0</v>
      </c>
      <c r="BJ211" s="80">
        <v>0</v>
      </c>
      <c r="BM211" s="46">
        <v>0</v>
      </c>
      <c r="BO211" s="80">
        <v>0</v>
      </c>
      <c r="BP211" s="80">
        <v>0</v>
      </c>
      <c r="BQ211" s="80">
        <v>0</v>
      </c>
      <c r="BR211" s="46">
        <v>0</v>
      </c>
      <c r="BS211" s="46">
        <v>0</v>
      </c>
      <c r="BT211" s="46">
        <v>0</v>
      </c>
      <c r="BU211" s="46">
        <v>0</v>
      </c>
      <c r="BV211" s="46">
        <v>0</v>
      </c>
      <c r="BY211" s="46">
        <v>0</v>
      </c>
      <c r="CA211" s="80">
        <v>0</v>
      </c>
      <c r="CB211" s="80">
        <v>0</v>
      </c>
      <c r="CC211" s="80">
        <v>0</v>
      </c>
      <c r="CD211" s="46">
        <v>0</v>
      </c>
      <c r="CE211" s="46">
        <v>0</v>
      </c>
      <c r="CF211" s="46">
        <v>0</v>
      </c>
      <c r="CG211" s="46">
        <v>0</v>
      </c>
      <c r="CH211" s="46">
        <v>0</v>
      </c>
      <c r="CK211" s="46">
        <v>0</v>
      </c>
      <c r="CM211" s="80">
        <v>0</v>
      </c>
      <c r="CN211" s="80">
        <v>0</v>
      </c>
      <c r="CO211" s="80">
        <v>0</v>
      </c>
      <c r="CP211" s="46">
        <v>0</v>
      </c>
      <c r="CQ211" s="46">
        <v>0</v>
      </c>
      <c r="CR211" s="46">
        <v>0</v>
      </c>
      <c r="CS211" s="46">
        <v>0</v>
      </c>
      <c r="CT211" s="46">
        <v>0</v>
      </c>
      <c r="CW211" s="46">
        <v>0</v>
      </c>
      <c r="CY211" s="80">
        <v>0</v>
      </c>
      <c r="CZ211" s="80">
        <v>0</v>
      </c>
      <c r="DA211" s="80">
        <v>0</v>
      </c>
      <c r="DB211" s="46">
        <v>0</v>
      </c>
      <c r="DC211" s="46">
        <v>0</v>
      </c>
      <c r="DD211" s="46">
        <v>0</v>
      </c>
      <c r="DE211" s="46">
        <v>0</v>
      </c>
      <c r="DF211" s="46">
        <v>0</v>
      </c>
      <c r="DI211" s="80">
        <v>0</v>
      </c>
      <c r="DK211" s="80">
        <v>0</v>
      </c>
      <c r="DL211" s="46">
        <v>0</v>
      </c>
      <c r="DM211" s="46">
        <v>0</v>
      </c>
      <c r="DN211" s="46">
        <v>0</v>
      </c>
      <c r="DO211" s="46">
        <v>0</v>
      </c>
      <c r="DP211" s="46">
        <v>0</v>
      </c>
      <c r="DQ211" s="46">
        <v>0</v>
      </c>
      <c r="DR211" s="80">
        <v>0</v>
      </c>
      <c r="DU211" s="46">
        <v>0</v>
      </c>
      <c r="DW211" s="46">
        <v>0</v>
      </c>
      <c r="DX211" s="46">
        <v>0</v>
      </c>
      <c r="DY211" s="46">
        <v>0</v>
      </c>
      <c r="DZ211" s="46">
        <v>0</v>
      </c>
      <c r="EA211" s="46">
        <v>0</v>
      </c>
      <c r="EB211" s="46">
        <v>0</v>
      </c>
      <c r="EC211" s="46">
        <v>0</v>
      </c>
      <c r="ED211" s="46">
        <v>0</v>
      </c>
      <c r="EG211" s="46">
        <v>0</v>
      </c>
      <c r="EI211" s="46">
        <v>0</v>
      </c>
      <c r="EJ211" s="46">
        <v>0</v>
      </c>
      <c r="EK211" s="46">
        <v>0</v>
      </c>
      <c r="EL211" s="46">
        <v>0</v>
      </c>
      <c r="EM211" s="46">
        <v>0</v>
      </c>
      <c r="EN211" s="46">
        <v>0</v>
      </c>
      <c r="EO211" s="46">
        <v>0</v>
      </c>
      <c r="EP211" s="46">
        <v>0</v>
      </c>
      <c r="ES211" s="46">
        <v>0</v>
      </c>
      <c r="EU211" s="46">
        <v>0</v>
      </c>
      <c r="EV211" s="46">
        <v>0</v>
      </c>
      <c r="EW211" s="46">
        <v>0</v>
      </c>
      <c r="EX211" s="46">
        <v>0</v>
      </c>
      <c r="EY211" s="46">
        <v>0</v>
      </c>
      <c r="EZ211" s="46">
        <v>0</v>
      </c>
      <c r="FE211" s="46">
        <v>0</v>
      </c>
      <c r="FG211" s="46">
        <v>0</v>
      </c>
      <c r="FH211" s="46">
        <v>0</v>
      </c>
      <c r="FI211" s="80">
        <v>0</v>
      </c>
      <c r="FJ211" s="80">
        <v>0</v>
      </c>
      <c r="FK211" s="46">
        <v>0</v>
      </c>
      <c r="FL211" s="46">
        <v>0</v>
      </c>
      <c r="FQ211" s="46">
        <v>0</v>
      </c>
      <c r="FS211" s="46">
        <v>0</v>
      </c>
      <c r="FT211" s="46">
        <v>0</v>
      </c>
      <c r="FU211" s="46">
        <v>0</v>
      </c>
      <c r="FV211" s="46">
        <v>0</v>
      </c>
      <c r="FW211" s="46">
        <v>0</v>
      </c>
      <c r="FX211" s="46">
        <v>0</v>
      </c>
      <c r="GC211" s="46">
        <v>0</v>
      </c>
      <c r="GE211" s="46">
        <v>0</v>
      </c>
      <c r="GF211" s="46">
        <v>0</v>
      </c>
      <c r="GG211" s="46">
        <v>0</v>
      </c>
      <c r="GH211" s="46">
        <v>0</v>
      </c>
      <c r="GI211" s="46">
        <v>0</v>
      </c>
      <c r="GJ211" s="46">
        <v>0</v>
      </c>
      <c r="GO211" s="46">
        <v>0</v>
      </c>
      <c r="GP211" s="46">
        <v>0</v>
      </c>
      <c r="GQ211" s="46">
        <v>0</v>
      </c>
      <c r="GR211" s="46">
        <v>0</v>
      </c>
      <c r="GS211" s="46">
        <v>0</v>
      </c>
      <c r="GT211" s="46">
        <v>0</v>
      </c>
      <c r="GU211" s="46">
        <v>0</v>
      </c>
      <c r="GV211" s="46">
        <v>0</v>
      </c>
      <c r="GW211" s="46">
        <v>0</v>
      </c>
      <c r="GX211" s="46">
        <v>0</v>
      </c>
      <c r="GY211" s="46">
        <v>0</v>
      </c>
      <c r="HA211" s="46">
        <v>0</v>
      </c>
      <c r="HB211" s="46">
        <v>0</v>
      </c>
      <c r="HC211" s="46">
        <v>0</v>
      </c>
      <c r="HD211" s="46">
        <v>0</v>
      </c>
      <c r="HE211" s="46">
        <v>0</v>
      </c>
      <c r="HI211" s="46">
        <v>0</v>
      </c>
      <c r="HJ211" s="46">
        <v>0</v>
      </c>
      <c r="HK211" s="46">
        <v>0</v>
      </c>
      <c r="HL211" s="46">
        <v>0</v>
      </c>
      <c r="HM211" s="46">
        <v>0</v>
      </c>
      <c r="HN211" s="46">
        <v>0</v>
      </c>
      <c r="HO211" s="46">
        <v>0</v>
      </c>
      <c r="HP211" s="46">
        <v>0</v>
      </c>
      <c r="HQ211" s="46">
        <v>0</v>
      </c>
      <c r="HR211" s="46">
        <v>0</v>
      </c>
      <c r="HS211" s="46">
        <v>0</v>
      </c>
      <c r="HT211" s="46">
        <v>0</v>
      </c>
      <c r="HU211" s="46">
        <v>0</v>
      </c>
      <c r="HY211" s="46">
        <v>0</v>
      </c>
      <c r="HZ211" s="46">
        <v>0</v>
      </c>
      <c r="IA211" s="46">
        <v>0</v>
      </c>
      <c r="IB211" s="46">
        <v>0</v>
      </c>
      <c r="IC211" s="46">
        <v>0</v>
      </c>
      <c r="ID211" s="46">
        <v>0</v>
      </c>
      <c r="IE211" s="46">
        <v>0</v>
      </c>
      <c r="IF211" s="46">
        <v>0</v>
      </c>
      <c r="IG211" s="46">
        <v>0</v>
      </c>
      <c r="IH211" s="46">
        <v>0</v>
      </c>
      <c r="II211" s="46">
        <v>0</v>
      </c>
      <c r="IJ211" s="46">
        <v>0</v>
      </c>
      <c r="IK211" s="46">
        <v>0</v>
      </c>
      <c r="IO211" s="46">
        <v>0</v>
      </c>
      <c r="IP211" s="46">
        <v>0</v>
      </c>
      <c r="IQ211" s="46">
        <v>0</v>
      </c>
      <c r="IR211" s="46">
        <v>0</v>
      </c>
      <c r="IS211" s="46">
        <v>0</v>
      </c>
      <c r="IT211" s="46">
        <v>0</v>
      </c>
      <c r="IU211" s="46">
        <v>0</v>
      </c>
      <c r="IV211" s="46">
        <v>0</v>
      </c>
      <c r="IW211" s="46">
        <v>0</v>
      </c>
      <c r="IY211" s="46">
        <v>0</v>
      </c>
      <c r="IZ211" s="46">
        <v>0</v>
      </c>
      <c r="JA211" s="46">
        <v>0</v>
      </c>
      <c r="JD211" s="46">
        <v>0</v>
      </c>
      <c r="JE211" s="46">
        <v>0</v>
      </c>
      <c r="JF211" s="46">
        <v>0</v>
      </c>
      <c r="JG211" s="46">
        <v>0</v>
      </c>
      <c r="JH211" s="46">
        <v>0</v>
      </c>
      <c r="JI211" s="46">
        <v>0</v>
      </c>
      <c r="JL211" s="46">
        <v>0</v>
      </c>
      <c r="JN211" s="46">
        <v>0</v>
      </c>
      <c r="JO211" s="46">
        <v>0</v>
      </c>
      <c r="JP211" s="46">
        <v>0</v>
      </c>
      <c r="JS211" s="46">
        <v>0</v>
      </c>
      <c r="JT211" s="46">
        <v>0</v>
      </c>
      <c r="JV211" s="46">
        <v>0</v>
      </c>
      <c r="JW211" s="46">
        <v>0</v>
      </c>
      <c r="KA211" s="46">
        <v>0</v>
      </c>
      <c r="KC211" s="46">
        <v>0</v>
      </c>
      <c r="KD211" s="46">
        <v>0</v>
      </c>
      <c r="KE211" s="46">
        <v>0</v>
      </c>
      <c r="KH211" s="46">
        <v>0</v>
      </c>
      <c r="KI211" s="46">
        <v>0</v>
      </c>
      <c r="KK211" s="46">
        <v>0</v>
      </c>
      <c r="KL211" s="46">
        <v>0</v>
      </c>
      <c r="KP211" s="46">
        <v>0</v>
      </c>
      <c r="KR211" s="46">
        <v>0</v>
      </c>
      <c r="KS211" s="46">
        <v>0</v>
      </c>
      <c r="KT211" s="46">
        <v>0</v>
      </c>
      <c r="KW211" s="46">
        <v>0</v>
      </c>
      <c r="KX211" s="46">
        <v>0</v>
      </c>
      <c r="KY211" s="46">
        <v>0</v>
      </c>
      <c r="KZ211" s="46">
        <v>0</v>
      </c>
      <c r="LA211" s="46">
        <v>0</v>
      </c>
      <c r="LE211" s="46">
        <v>0</v>
      </c>
      <c r="LG211" s="46">
        <v>0</v>
      </c>
      <c r="LH211" s="46">
        <v>0</v>
      </c>
      <c r="LI211" s="46">
        <v>0</v>
      </c>
      <c r="LL211" s="46">
        <v>0</v>
      </c>
      <c r="LM211" s="46">
        <v>0</v>
      </c>
      <c r="LN211" s="46">
        <v>0</v>
      </c>
      <c r="LO211" s="46">
        <v>0</v>
      </c>
      <c r="LP211" s="46">
        <v>0</v>
      </c>
      <c r="LQ211" s="46">
        <v>0</v>
      </c>
      <c r="LR211" s="46">
        <v>0</v>
      </c>
      <c r="LS211" s="46">
        <v>0</v>
      </c>
      <c r="LT211" s="46">
        <v>0</v>
      </c>
      <c r="LV211" s="46" t="s">
        <v>344</v>
      </c>
    </row>
    <row r="212" spans="1:334">
      <c r="A212" s="74">
        <v>310003156</v>
      </c>
      <c r="B212" s="74">
        <v>310003156</v>
      </c>
      <c r="C212" s="46" t="s">
        <v>1059</v>
      </c>
      <c r="D212" s="80">
        <v>0</v>
      </c>
      <c r="E212" s="80">
        <v>0</v>
      </c>
      <c r="G212" s="80">
        <v>2.6666666666666665</v>
      </c>
      <c r="H212" s="80">
        <v>0</v>
      </c>
      <c r="I212" s="80">
        <v>0</v>
      </c>
      <c r="J212" s="80">
        <v>0</v>
      </c>
      <c r="K212" s="80">
        <v>0</v>
      </c>
      <c r="L212" s="80">
        <v>0</v>
      </c>
      <c r="M212" s="80">
        <v>0</v>
      </c>
      <c r="N212" s="80">
        <v>2.6666666666666665</v>
      </c>
      <c r="Q212" s="80">
        <v>0</v>
      </c>
      <c r="S212" s="80">
        <v>0</v>
      </c>
      <c r="T212" s="80">
        <v>0</v>
      </c>
      <c r="U212" s="80">
        <v>0</v>
      </c>
      <c r="V212" s="80">
        <v>0</v>
      </c>
      <c r="W212" s="80">
        <v>0</v>
      </c>
      <c r="X212" s="80">
        <v>0</v>
      </c>
      <c r="Y212" s="80">
        <v>0</v>
      </c>
      <c r="Z212" s="80">
        <v>0</v>
      </c>
      <c r="AC212" s="80">
        <v>0</v>
      </c>
      <c r="AE212" s="80">
        <v>0</v>
      </c>
      <c r="AF212" s="80">
        <v>0</v>
      </c>
      <c r="AG212" s="80">
        <v>0</v>
      </c>
      <c r="AH212" s="80">
        <v>0</v>
      </c>
      <c r="AI212" s="80">
        <v>0</v>
      </c>
      <c r="AJ212" s="80">
        <v>0</v>
      </c>
      <c r="AK212" s="80">
        <v>0</v>
      </c>
      <c r="AL212" s="80">
        <v>0</v>
      </c>
      <c r="AO212" s="80">
        <v>0</v>
      </c>
      <c r="AQ212" s="80">
        <v>0</v>
      </c>
      <c r="AR212" s="80">
        <v>0</v>
      </c>
      <c r="AS212" s="80">
        <v>0</v>
      </c>
      <c r="AT212" s="80">
        <v>0</v>
      </c>
      <c r="AU212" s="80">
        <v>0</v>
      </c>
      <c r="AV212" s="80">
        <v>0</v>
      </c>
      <c r="AW212" s="80">
        <v>0</v>
      </c>
      <c r="AX212" s="80">
        <v>0</v>
      </c>
      <c r="BA212" s="80">
        <v>0</v>
      </c>
      <c r="BC212" s="80">
        <v>0</v>
      </c>
      <c r="BD212" s="80">
        <v>0</v>
      </c>
      <c r="BE212" s="80">
        <v>0</v>
      </c>
      <c r="BF212" s="80">
        <v>0</v>
      </c>
      <c r="BG212" s="80">
        <v>0</v>
      </c>
      <c r="BH212" s="80">
        <v>0</v>
      </c>
      <c r="BI212" s="80">
        <v>0</v>
      </c>
      <c r="BJ212" s="80">
        <v>0</v>
      </c>
      <c r="BM212" s="46">
        <v>0</v>
      </c>
      <c r="BO212" s="80">
        <v>1</v>
      </c>
      <c r="BP212" s="80">
        <v>0</v>
      </c>
      <c r="BQ212" s="80">
        <v>0</v>
      </c>
      <c r="BR212" s="46">
        <v>0</v>
      </c>
      <c r="BS212" s="46">
        <v>0</v>
      </c>
      <c r="BT212" s="46">
        <v>0</v>
      </c>
      <c r="BU212" s="46">
        <v>0</v>
      </c>
      <c r="BV212" s="46">
        <v>1</v>
      </c>
      <c r="BY212" s="46">
        <v>0</v>
      </c>
      <c r="CA212" s="80">
        <v>0</v>
      </c>
      <c r="CB212" s="80">
        <v>0</v>
      </c>
      <c r="CC212" s="80">
        <v>0</v>
      </c>
      <c r="CD212" s="46">
        <v>0</v>
      </c>
      <c r="CE212" s="46">
        <v>0</v>
      </c>
      <c r="CF212" s="46">
        <v>0</v>
      </c>
      <c r="CG212" s="46">
        <v>0</v>
      </c>
      <c r="CH212" s="46">
        <v>0</v>
      </c>
      <c r="CK212" s="46">
        <v>0</v>
      </c>
      <c r="CM212" s="80">
        <v>0</v>
      </c>
      <c r="CN212" s="80">
        <v>0</v>
      </c>
      <c r="CO212" s="80">
        <v>0</v>
      </c>
      <c r="CP212" s="46">
        <v>0</v>
      </c>
      <c r="CQ212" s="46">
        <v>0</v>
      </c>
      <c r="CR212" s="46">
        <v>0</v>
      </c>
      <c r="CS212" s="46">
        <v>0</v>
      </c>
      <c r="CT212" s="46">
        <v>0</v>
      </c>
      <c r="CW212" s="46">
        <v>0</v>
      </c>
      <c r="CY212" s="80">
        <v>0.25</v>
      </c>
      <c r="CZ212" s="80">
        <v>0</v>
      </c>
      <c r="DA212" s="80">
        <v>0</v>
      </c>
      <c r="DB212" s="46">
        <v>0</v>
      </c>
      <c r="DC212" s="46">
        <v>0</v>
      </c>
      <c r="DD212" s="46">
        <v>0</v>
      </c>
      <c r="DE212" s="46">
        <v>0</v>
      </c>
      <c r="DF212" s="46">
        <v>0.25</v>
      </c>
      <c r="DI212" s="80">
        <v>0</v>
      </c>
      <c r="DK212" s="80">
        <v>0.25</v>
      </c>
      <c r="DL212" s="46">
        <v>0</v>
      </c>
      <c r="DM212" s="46">
        <v>0</v>
      </c>
      <c r="DN212" s="46">
        <v>0</v>
      </c>
      <c r="DO212" s="46">
        <v>0</v>
      </c>
      <c r="DP212" s="46">
        <v>0</v>
      </c>
      <c r="DQ212" s="46">
        <v>0</v>
      </c>
      <c r="DR212" s="80">
        <v>0.25</v>
      </c>
      <c r="DU212" s="46">
        <v>0</v>
      </c>
      <c r="DW212" s="46">
        <v>0.25</v>
      </c>
      <c r="DX212" s="46">
        <v>0</v>
      </c>
      <c r="DY212" s="46">
        <v>0</v>
      </c>
      <c r="DZ212" s="46">
        <v>0</v>
      </c>
      <c r="EA212" s="46">
        <v>0</v>
      </c>
      <c r="EB212" s="46">
        <v>0</v>
      </c>
      <c r="EC212" s="46">
        <v>0</v>
      </c>
      <c r="ED212" s="46">
        <v>0.25</v>
      </c>
      <c r="EG212" s="46">
        <v>0</v>
      </c>
      <c r="EI212" s="46">
        <v>0.25</v>
      </c>
      <c r="EJ212" s="46">
        <v>0</v>
      </c>
      <c r="EK212" s="46">
        <v>0</v>
      </c>
      <c r="EL212" s="46">
        <v>0</v>
      </c>
      <c r="EM212" s="46">
        <v>0</v>
      </c>
      <c r="EN212" s="46">
        <v>0</v>
      </c>
      <c r="EO212" s="46">
        <v>0</v>
      </c>
      <c r="EP212" s="46">
        <v>0.25</v>
      </c>
      <c r="ES212" s="46">
        <v>0</v>
      </c>
      <c r="EU212" s="46">
        <v>0</v>
      </c>
      <c r="EV212" s="46">
        <v>0</v>
      </c>
      <c r="EW212" s="46">
        <v>0</v>
      </c>
      <c r="EX212" s="46">
        <v>0</v>
      </c>
      <c r="EY212" s="46">
        <v>0</v>
      </c>
      <c r="EZ212" s="46">
        <v>0</v>
      </c>
      <c r="FE212" s="46">
        <v>0</v>
      </c>
      <c r="FG212" s="46">
        <v>0</v>
      </c>
      <c r="FH212" s="46">
        <v>0</v>
      </c>
      <c r="FI212" s="80">
        <v>0</v>
      </c>
      <c r="FJ212" s="80">
        <v>0</v>
      </c>
      <c r="FK212" s="46">
        <v>0</v>
      </c>
      <c r="FL212" s="46">
        <v>0</v>
      </c>
      <c r="FQ212" s="46">
        <v>0</v>
      </c>
      <c r="FS212" s="46">
        <v>0</v>
      </c>
      <c r="FT212" s="46">
        <v>0</v>
      </c>
      <c r="FU212" s="46">
        <v>0</v>
      </c>
      <c r="FV212" s="46">
        <v>0</v>
      </c>
      <c r="FW212" s="46">
        <v>0</v>
      </c>
      <c r="FX212" s="46">
        <v>0</v>
      </c>
      <c r="GC212" s="46">
        <v>0</v>
      </c>
      <c r="GE212" s="46">
        <v>0</v>
      </c>
      <c r="GF212" s="46">
        <v>0</v>
      </c>
      <c r="GG212" s="46">
        <v>0</v>
      </c>
      <c r="GH212" s="46">
        <v>0</v>
      </c>
      <c r="GI212" s="46">
        <v>0</v>
      </c>
      <c r="GJ212" s="46">
        <v>0</v>
      </c>
      <c r="GO212" s="46">
        <v>0</v>
      </c>
      <c r="GP212" s="46">
        <v>0</v>
      </c>
      <c r="GQ212" s="46">
        <v>0</v>
      </c>
      <c r="GR212" s="46">
        <v>0</v>
      </c>
      <c r="GS212" s="46">
        <v>0</v>
      </c>
      <c r="GT212" s="46">
        <v>0</v>
      </c>
      <c r="GU212" s="46">
        <v>0</v>
      </c>
      <c r="GV212" s="46">
        <v>2.6666666666666665</v>
      </c>
      <c r="GW212" s="46">
        <v>2.6666666666666665</v>
      </c>
      <c r="GX212" s="46">
        <v>0</v>
      </c>
      <c r="GY212" s="46">
        <v>0</v>
      </c>
      <c r="HA212" s="46">
        <v>6</v>
      </c>
      <c r="HB212" s="46">
        <v>2</v>
      </c>
      <c r="HC212" s="46">
        <v>8</v>
      </c>
      <c r="HD212" s="46">
        <v>5.3333333333333339</v>
      </c>
      <c r="HE212" s="46">
        <v>160.00000000000003</v>
      </c>
      <c r="HI212" s="46">
        <v>0</v>
      </c>
      <c r="HJ212" s="46">
        <v>0</v>
      </c>
      <c r="HK212" s="46">
        <v>0</v>
      </c>
      <c r="HL212" s="46">
        <v>0</v>
      </c>
      <c r="HM212" s="46">
        <v>0</v>
      </c>
      <c r="HN212" s="46">
        <v>0</v>
      </c>
      <c r="HO212" s="46">
        <v>0</v>
      </c>
      <c r="HP212" s="46">
        <v>1</v>
      </c>
      <c r="HQ212" s="46">
        <v>1</v>
      </c>
      <c r="HR212" s="46">
        <v>3</v>
      </c>
      <c r="HS212" s="46">
        <v>8.3333333333333339</v>
      </c>
      <c r="HT212" s="46">
        <v>7.3333333333333339</v>
      </c>
      <c r="HU212" s="46">
        <v>220.00000000000003</v>
      </c>
      <c r="HY212" s="46">
        <v>0</v>
      </c>
      <c r="HZ212" s="46">
        <v>0</v>
      </c>
      <c r="IA212" s="46">
        <v>0</v>
      </c>
      <c r="IB212" s="46">
        <v>0</v>
      </c>
      <c r="IC212" s="46">
        <v>0</v>
      </c>
      <c r="ID212" s="46">
        <v>0</v>
      </c>
      <c r="IE212" s="46">
        <v>0</v>
      </c>
      <c r="IF212" s="46">
        <v>1</v>
      </c>
      <c r="IG212" s="46">
        <v>1</v>
      </c>
      <c r="IH212" s="46">
        <v>3</v>
      </c>
      <c r="II212" s="46">
        <v>10.333333333333334</v>
      </c>
      <c r="IJ212" s="46">
        <v>9.3333333333333339</v>
      </c>
      <c r="IK212" s="46">
        <v>280</v>
      </c>
      <c r="IO212" s="46">
        <v>0</v>
      </c>
      <c r="IP212" s="46">
        <v>0</v>
      </c>
      <c r="IQ212" s="46">
        <v>0</v>
      </c>
      <c r="IR212" s="46">
        <v>0</v>
      </c>
      <c r="IS212" s="46">
        <v>0</v>
      </c>
      <c r="IT212" s="46">
        <v>0</v>
      </c>
      <c r="IU212" s="46">
        <v>0</v>
      </c>
      <c r="IV212" s="46">
        <v>0</v>
      </c>
      <c r="IW212" s="46">
        <v>0</v>
      </c>
      <c r="IY212" s="46">
        <v>9.3333333333333339</v>
      </c>
      <c r="IZ212" s="46">
        <v>9.3333333333333339</v>
      </c>
      <c r="JA212" s="46">
        <v>0</v>
      </c>
      <c r="JD212" s="46">
        <v>0</v>
      </c>
      <c r="JE212" s="46">
        <v>0</v>
      </c>
      <c r="JF212" s="46">
        <v>0</v>
      </c>
      <c r="JG212" s="46">
        <v>0</v>
      </c>
      <c r="JH212" s="46">
        <v>0</v>
      </c>
      <c r="JI212" s="46">
        <v>0</v>
      </c>
      <c r="JL212" s="46">
        <v>0</v>
      </c>
      <c r="JN212" s="46">
        <v>9.3333333333333339</v>
      </c>
      <c r="JO212" s="46">
        <v>9.3333333333333339</v>
      </c>
      <c r="JP212" s="46">
        <v>0</v>
      </c>
      <c r="JS212" s="46">
        <v>0</v>
      </c>
      <c r="JT212" s="46">
        <v>0</v>
      </c>
      <c r="JV212" s="46">
        <v>0</v>
      </c>
      <c r="JW212" s="46">
        <v>0</v>
      </c>
      <c r="KA212" s="46">
        <v>0</v>
      </c>
      <c r="KC212" s="46">
        <v>9.3333333333333339</v>
      </c>
      <c r="KD212" s="46">
        <v>9.3333333333333339</v>
      </c>
      <c r="KE212" s="46">
        <v>0</v>
      </c>
      <c r="KH212" s="46">
        <v>0</v>
      </c>
      <c r="KI212" s="46">
        <v>0</v>
      </c>
      <c r="KK212" s="46">
        <v>0</v>
      </c>
      <c r="KL212" s="46">
        <v>0</v>
      </c>
      <c r="KP212" s="46">
        <v>0</v>
      </c>
      <c r="KR212" s="46">
        <v>9.3333333333333339</v>
      </c>
      <c r="KS212" s="46">
        <v>9.3333333333333339</v>
      </c>
      <c r="KT212" s="46">
        <v>0</v>
      </c>
      <c r="KW212" s="46">
        <v>0</v>
      </c>
      <c r="KX212" s="46">
        <v>0</v>
      </c>
      <c r="KY212" s="46">
        <v>0</v>
      </c>
      <c r="KZ212" s="46">
        <v>0</v>
      </c>
      <c r="LA212" s="46">
        <v>0</v>
      </c>
      <c r="LE212" s="46">
        <v>0</v>
      </c>
      <c r="LG212" s="46">
        <v>9.3333333333333339</v>
      </c>
      <c r="LH212" s="46">
        <v>9.3333333333333339</v>
      </c>
      <c r="LI212" s="46">
        <v>0</v>
      </c>
      <c r="LL212" s="46">
        <v>2.6666666666666665</v>
      </c>
      <c r="LM212" s="46">
        <v>1</v>
      </c>
      <c r="LN212" s="46">
        <v>1</v>
      </c>
      <c r="LO212" s="46">
        <v>0</v>
      </c>
      <c r="LP212" s="46">
        <v>0</v>
      </c>
      <c r="LQ212" s="46">
        <v>0</v>
      </c>
      <c r="LR212" s="46">
        <v>0</v>
      </c>
      <c r="LS212" s="46">
        <v>0</v>
      </c>
      <c r="LT212" s="46">
        <v>4.6666666666666661</v>
      </c>
      <c r="LV212" s="46" t="s">
        <v>344</v>
      </c>
    </row>
    <row r="213" spans="1:334">
      <c r="A213" s="74">
        <v>310003427</v>
      </c>
      <c r="B213" s="74">
        <v>310003427</v>
      </c>
      <c r="C213" s="46" t="s">
        <v>1060</v>
      </c>
      <c r="D213" s="80">
        <v>0</v>
      </c>
      <c r="E213" s="80">
        <v>0</v>
      </c>
      <c r="G213" s="80">
        <v>100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100</v>
      </c>
      <c r="Q213" s="80">
        <v>0</v>
      </c>
      <c r="S213" s="80">
        <v>50</v>
      </c>
      <c r="T213" s="80">
        <v>0</v>
      </c>
      <c r="U213" s="80">
        <v>0</v>
      </c>
      <c r="V213" s="80">
        <v>0</v>
      </c>
      <c r="W213" s="80">
        <v>0</v>
      </c>
      <c r="X213" s="80">
        <v>0</v>
      </c>
      <c r="Y213" s="80">
        <v>0</v>
      </c>
      <c r="Z213" s="80">
        <v>50</v>
      </c>
      <c r="AC213" s="80">
        <v>0</v>
      </c>
      <c r="AE213" s="80">
        <v>0</v>
      </c>
      <c r="AF213" s="80">
        <v>0</v>
      </c>
      <c r="AG213" s="80">
        <v>0</v>
      </c>
      <c r="AH213" s="80">
        <v>0</v>
      </c>
      <c r="AI213" s="80">
        <v>0</v>
      </c>
      <c r="AJ213" s="80">
        <v>0</v>
      </c>
      <c r="AK213" s="80">
        <v>0</v>
      </c>
      <c r="AL213" s="80">
        <v>0</v>
      </c>
      <c r="AO213" s="80">
        <v>0</v>
      </c>
      <c r="AQ213" s="80">
        <v>0</v>
      </c>
      <c r="AR213" s="80">
        <v>0</v>
      </c>
      <c r="AS213" s="80">
        <v>0</v>
      </c>
      <c r="AT213" s="80">
        <v>0</v>
      </c>
      <c r="AU213" s="80">
        <v>0</v>
      </c>
      <c r="AV213" s="80">
        <v>0</v>
      </c>
      <c r="AW213" s="80">
        <v>0</v>
      </c>
      <c r="AX213" s="80">
        <v>0</v>
      </c>
      <c r="BA213" s="80">
        <v>0</v>
      </c>
      <c r="BC213" s="80">
        <v>0</v>
      </c>
      <c r="BD213" s="80">
        <v>0</v>
      </c>
      <c r="BE213" s="80">
        <v>0</v>
      </c>
      <c r="BF213" s="80">
        <v>0</v>
      </c>
      <c r="BG213" s="80">
        <v>0</v>
      </c>
      <c r="BH213" s="80">
        <v>0</v>
      </c>
      <c r="BI213" s="80">
        <v>0</v>
      </c>
      <c r="BJ213" s="80">
        <v>0</v>
      </c>
      <c r="BM213" s="46">
        <v>0</v>
      </c>
      <c r="BO213" s="80">
        <v>50</v>
      </c>
      <c r="BP213" s="80">
        <v>0</v>
      </c>
      <c r="BQ213" s="80">
        <v>0</v>
      </c>
      <c r="BR213" s="46">
        <v>0</v>
      </c>
      <c r="BS213" s="46">
        <v>0</v>
      </c>
      <c r="BT213" s="46">
        <v>0</v>
      </c>
      <c r="BU213" s="46">
        <v>0</v>
      </c>
      <c r="BV213" s="46">
        <v>50</v>
      </c>
      <c r="BY213" s="46">
        <v>0</v>
      </c>
      <c r="CA213" s="80">
        <v>0</v>
      </c>
      <c r="CB213" s="80">
        <v>0</v>
      </c>
      <c r="CC213" s="80">
        <v>0</v>
      </c>
      <c r="CD213" s="46">
        <v>0</v>
      </c>
      <c r="CE213" s="46">
        <v>0</v>
      </c>
      <c r="CF213" s="46">
        <v>0</v>
      </c>
      <c r="CG213" s="46">
        <v>0</v>
      </c>
      <c r="CH213" s="46">
        <v>0</v>
      </c>
      <c r="CK213" s="46">
        <v>0</v>
      </c>
      <c r="CM213" s="80">
        <v>0</v>
      </c>
      <c r="CN213" s="80">
        <v>0</v>
      </c>
      <c r="CO213" s="80">
        <v>0</v>
      </c>
      <c r="CP213" s="46">
        <v>0</v>
      </c>
      <c r="CQ213" s="46">
        <v>0</v>
      </c>
      <c r="CR213" s="46">
        <v>0</v>
      </c>
      <c r="CS213" s="46">
        <v>0</v>
      </c>
      <c r="CT213" s="46">
        <v>0</v>
      </c>
      <c r="CW213" s="46">
        <v>0</v>
      </c>
      <c r="CY213" s="80">
        <v>50</v>
      </c>
      <c r="CZ213" s="80">
        <v>0</v>
      </c>
      <c r="DA213" s="80">
        <v>0</v>
      </c>
      <c r="DB213" s="46">
        <v>0</v>
      </c>
      <c r="DC213" s="46">
        <v>0</v>
      </c>
      <c r="DD213" s="46">
        <v>0</v>
      </c>
      <c r="DE213" s="46">
        <v>0</v>
      </c>
      <c r="DF213" s="46">
        <v>50</v>
      </c>
      <c r="DI213" s="80">
        <v>0</v>
      </c>
      <c r="DK213" s="80">
        <v>50</v>
      </c>
      <c r="DL213" s="46">
        <v>0</v>
      </c>
      <c r="DM213" s="46">
        <v>0</v>
      </c>
      <c r="DN213" s="46">
        <v>0</v>
      </c>
      <c r="DO213" s="46">
        <v>0</v>
      </c>
      <c r="DP213" s="46">
        <v>0</v>
      </c>
      <c r="DQ213" s="46">
        <v>0</v>
      </c>
      <c r="DR213" s="80">
        <v>50</v>
      </c>
      <c r="DU213" s="46">
        <v>0</v>
      </c>
      <c r="DW213" s="46">
        <v>50</v>
      </c>
      <c r="DX213" s="46">
        <v>0</v>
      </c>
      <c r="DY213" s="46">
        <v>0</v>
      </c>
      <c r="DZ213" s="46">
        <v>0</v>
      </c>
      <c r="EA213" s="46">
        <v>0</v>
      </c>
      <c r="EB213" s="46">
        <v>0</v>
      </c>
      <c r="EC213" s="46">
        <v>0</v>
      </c>
      <c r="ED213" s="46">
        <v>50</v>
      </c>
      <c r="EG213" s="46">
        <v>0</v>
      </c>
      <c r="EI213" s="46">
        <v>50</v>
      </c>
      <c r="EJ213" s="46">
        <v>0</v>
      </c>
      <c r="EK213" s="46">
        <v>0</v>
      </c>
      <c r="EL213" s="46">
        <v>0</v>
      </c>
      <c r="EM213" s="46">
        <v>0</v>
      </c>
      <c r="EN213" s="46">
        <v>0</v>
      </c>
      <c r="EO213" s="46">
        <v>0</v>
      </c>
      <c r="EP213" s="46">
        <v>50</v>
      </c>
      <c r="ES213" s="46">
        <v>0</v>
      </c>
      <c r="EU213" s="46">
        <v>0</v>
      </c>
      <c r="EV213" s="46">
        <v>0</v>
      </c>
      <c r="EW213" s="46">
        <v>0</v>
      </c>
      <c r="EX213" s="46">
        <v>0</v>
      </c>
      <c r="EY213" s="46">
        <v>0</v>
      </c>
      <c r="EZ213" s="46">
        <v>0</v>
      </c>
      <c r="FE213" s="46">
        <v>0</v>
      </c>
      <c r="FG213" s="46">
        <v>0</v>
      </c>
      <c r="FH213" s="46">
        <v>0</v>
      </c>
      <c r="FI213" s="80">
        <v>0</v>
      </c>
      <c r="FJ213" s="80">
        <v>0</v>
      </c>
      <c r="FK213" s="46">
        <v>0</v>
      </c>
      <c r="FL213" s="46">
        <v>0</v>
      </c>
      <c r="FQ213" s="46">
        <v>0</v>
      </c>
      <c r="FS213" s="46">
        <v>0</v>
      </c>
      <c r="FT213" s="46">
        <v>0</v>
      </c>
      <c r="FU213" s="46">
        <v>0</v>
      </c>
      <c r="FV213" s="46">
        <v>0</v>
      </c>
      <c r="FW213" s="46">
        <v>0</v>
      </c>
      <c r="FX213" s="46">
        <v>0</v>
      </c>
      <c r="GC213" s="46">
        <v>0</v>
      </c>
      <c r="GE213" s="46">
        <v>0</v>
      </c>
      <c r="GF213" s="46">
        <v>0</v>
      </c>
      <c r="GG213" s="46">
        <v>0</v>
      </c>
      <c r="GH213" s="46">
        <v>0</v>
      </c>
      <c r="GI213" s="46">
        <v>0</v>
      </c>
      <c r="GJ213" s="46">
        <v>0</v>
      </c>
      <c r="GO213" s="46">
        <v>0</v>
      </c>
      <c r="GP213" s="46">
        <v>0</v>
      </c>
      <c r="GQ213" s="46">
        <v>0</v>
      </c>
      <c r="GR213" s="46">
        <v>0</v>
      </c>
      <c r="GS213" s="46">
        <v>0</v>
      </c>
      <c r="GT213" s="46">
        <v>0</v>
      </c>
      <c r="GU213" s="46">
        <v>0</v>
      </c>
      <c r="GV213" s="46">
        <v>150</v>
      </c>
      <c r="GW213" s="46">
        <v>150</v>
      </c>
      <c r="GX213" s="46">
        <v>0</v>
      </c>
      <c r="GY213" s="46">
        <v>0</v>
      </c>
      <c r="HA213" s="46">
        <v>175</v>
      </c>
      <c r="HB213" s="46">
        <v>0</v>
      </c>
      <c r="HC213" s="46">
        <v>175</v>
      </c>
      <c r="HD213" s="46">
        <v>25</v>
      </c>
      <c r="HE213" s="46">
        <v>15</v>
      </c>
      <c r="HI213" s="46">
        <v>0</v>
      </c>
      <c r="HJ213" s="46">
        <v>0</v>
      </c>
      <c r="HK213" s="46">
        <v>0</v>
      </c>
      <c r="HL213" s="46">
        <v>0</v>
      </c>
      <c r="HM213" s="46">
        <v>0</v>
      </c>
      <c r="HN213" s="46">
        <v>0</v>
      </c>
      <c r="HO213" s="46">
        <v>0</v>
      </c>
      <c r="HP213" s="46">
        <v>50</v>
      </c>
      <c r="HQ213" s="46">
        <v>50</v>
      </c>
      <c r="HR213" s="46">
        <v>52</v>
      </c>
      <c r="HS213" s="46">
        <v>77</v>
      </c>
      <c r="HT213" s="46">
        <v>27</v>
      </c>
      <c r="HU213" s="46">
        <v>4.0500000000000007</v>
      </c>
      <c r="HY213" s="46">
        <v>0</v>
      </c>
      <c r="HZ213" s="46">
        <v>0</v>
      </c>
      <c r="IA213" s="46">
        <v>0</v>
      </c>
      <c r="IB213" s="46">
        <v>0</v>
      </c>
      <c r="IC213" s="46">
        <v>0</v>
      </c>
      <c r="ID213" s="46">
        <v>0</v>
      </c>
      <c r="IE213" s="46">
        <v>0</v>
      </c>
      <c r="IF213" s="46">
        <v>200</v>
      </c>
      <c r="IG213" s="46">
        <v>200</v>
      </c>
      <c r="IH213" s="46">
        <v>52</v>
      </c>
      <c r="II213" s="46">
        <v>79</v>
      </c>
      <c r="IJ213" s="46">
        <v>-121</v>
      </c>
      <c r="IK213" s="46">
        <v>-18.149999999999999</v>
      </c>
      <c r="IO213" s="46">
        <v>0</v>
      </c>
      <c r="IP213" s="46">
        <v>0</v>
      </c>
      <c r="IQ213" s="46">
        <v>0</v>
      </c>
      <c r="IR213" s="46">
        <v>0</v>
      </c>
      <c r="IS213" s="46">
        <v>0</v>
      </c>
      <c r="IT213" s="46">
        <v>0</v>
      </c>
      <c r="IU213" s="46">
        <v>0</v>
      </c>
      <c r="IV213" s="46">
        <v>0</v>
      </c>
      <c r="IW213" s="46">
        <v>0</v>
      </c>
      <c r="IY213" s="46">
        <v>-121</v>
      </c>
      <c r="IZ213" s="46">
        <v>-121</v>
      </c>
      <c r="JA213" s="46">
        <v>0</v>
      </c>
      <c r="JD213" s="46">
        <v>0</v>
      </c>
      <c r="JE213" s="46">
        <v>0</v>
      </c>
      <c r="JF213" s="46">
        <v>0</v>
      </c>
      <c r="JG213" s="46">
        <v>0</v>
      </c>
      <c r="JH213" s="46">
        <v>0</v>
      </c>
      <c r="JI213" s="46">
        <v>0</v>
      </c>
      <c r="JL213" s="46">
        <v>0</v>
      </c>
      <c r="JN213" s="46">
        <v>-121</v>
      </c>
      <c r="JO213" s="46">
        <v>-121</v>
      </c>
      <c r="JP213" s="46">
        <v>0</v>
      </c>
      <c r="JS213" s="46">
        <v>0</v>
      </c>
      <c r="JT213" s="46">
        <v>0</v>
      </c>
      <c r="JV213" s="46">
        <v>0</v>
      </c>
      <c r="JW213" s="46">
        <v>0</v>
      </c>
      <c r="KA213" s="46">
        <v>0</v>
      </c>
      <c r="KC213" s="46">
        <v>-121</v>
      </c>
      <c r="KD213" s="46">
        <v>-121</v>
      </c>
      <c r="KE213" s="46">
        <v>0</v>
      </c>
      <c r="KH213" s="46">
        <v>0</v>
      </c>
      <c r="KI213" s="46">
        <v>0</v>
      </c>
      <c r="KK213" s="46">
        <v>0</v>
      </c>
      <c r="KL213" s="46">
        <v>0</v>
      </c>
      <c r="KP213" s="46">
        <v>0</v>
      </c>
      <c r="KR213" s="46">
        <v>-121</v>
      </c>
      <c r="KS213" s="46">
        <v>-121</v>
      </c>
      <c r="KT213" s="46">
        <v>0</v>
      </c>
      <c r="KW213" s="46">
        <v>0</v>
      </c>
      <c r="KX213" s="46">
        <v>0</v>
      </c>
      <c r="KY213" s="46">
        <v>0</v>
      </c>
      <c r="KZ213" s="46">
        <v>0</v>
      </c>
      <c r="LA213" s="46">
        <v>0</v>
      </c>
      <c r="LE213" s="46">
        <v>0</v>
      </c>
      <c r="LG213" s="46">
        <v>-121</v>
      </c>
      <c r="LH213" s="46">
        <v>-121</v>
      </c>
      <c r="LI213" s="46">
        <v>0</v>
      </c>
      <c r="LL213" s="46">
        <v>150</v>
      </c>
      <c r="LM213" s="46">
        <v>50</v>
      </c>
      <c r="LN213" s="46">
        <v>200</v>
      </c>
      <c r="LO213" s="46">
        <v>0</v>
      </c>
      <c r="LP213" s="46">
        <v>0</v>
      </c>
      <c r="LQ213" s="46">
        <v>0</v>
      </c>
      <c r="LR213" s="46">
        <v>0</v>
      </c>
      <c r="LS213" s="46">
        <v>0</v>
      </c>
      <c r="LT213" s="46">
        <v>400</v>
      </c>
      <c r="LV213" s="46" t="s">
        <v>344</v>
      </c>
    </row>
    <row r="214" spans="1:334">
      <c r="A214" s="74">
        <v>310003428</v>
      </c>
      <c r="B214" s="74">
        <v>310003428</v>
      </c>
      <c r="C214" s="46" t="s">
        <v>1061</v>
      </c>
      <c r="D214" s="80">
        <v>0</v>
      </c>
      <c r="E214" s="80">
        <v>0</v>
      </c>
      <c r="G214" s="80">
        <v>100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0">
        <v>0</v>
      </c>
      <c r="N214" s="80">
        <v>100</v>
      </c>
      <c r="Q214" s="80">
        <v>0</v>
      </c>
      <c r="S214" s="80">
        <v>100</v>
      </c>
      <c r="T214" s="80">
        <v>0</v>
      </c>
      <c r="U214" s="80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100</v>
      </c>
      <c r="AC214" s="80">
        <v>0</v>
      </c>
      <c r="AE214" s="80">
        <v>100</v>
      </c>
      <c r="AF214" s="80">
        <v>0</v>
      </c>
      <c r="AG214" s="80">
        <v>0</v>
      </c>
      <c r="AH214" s="80">
        <v>0</v>
      </c>
      <c r="AI214" s="80">
        <v>0</v>
      </c>
      <c r="AJ214" s="80">
        <v>0</v>
      </c>
      <c r="AK214" s="80">
        <v>0</v>
      </c>
      <c r="AL214" s="80">
        <v>100</v>
      </c>
      <c r="AO214" s="80">
        <v>0</v>
      </c>
      <c r="AQ214" s="80">
        <v>50</v>
      </c>
      <c r="AR214" s="80">
        <v>0</v>
      </c>
      <c r="AS214" s="80">
        <v>0</v>
      </c>
      <c r="AT214" s="80">
        <v>0</v>
      </c>
      <c r="AU214" s="80">
        <v>0</v>
      </c>
      <c r="AV214" s="80">
        <v>0</v>
      </c>
      <c r="AW214" s="80">
        <v>0</v>
      </c>
      <c r="AX214" s="80">
        <v>50</v>
      </c>
      <c r="BA214" s="80">
        <v>0</v>
      </c>
      <c r="BC214" s="80">
        <v>200</v>
      </c>
      <c r="BD214" s="80">
        <v>0</v>
      </c>
      <c r="BE214" s="80">
        <v>0</v>
      </c>
      <c r="BF214" s="80">
        <v>0</v>
      </c>
      <c r="BG214" s="80">
        <v>0</v>
      </c>
      <c r="BH214" s="80">
        <v>0</v>
      </c>
      <c r="BI214" s="80">
        <v>0</v>
      </c>
      <c r="BJ214" s="80">
        <v>200</v>
      </c>
      <c r="BM214" s="46">
        <v>0</v>
      </c>
      <c r="BO214" s="80">
        <v>50</v>
      </c>
      <c r="BP214" s="80">
        <v>0</v>
      </c>
      <c r="BQ214" s="80">
        <v>0</v>
      </c>
      <c r="BR214" s="46">
        <v>0</v>
      </c>
      <c r="BS214" s="46">
        <v>0</v>
      </c>
      <c r="BT214" s="46">
        <v>0</v>
      </c>
      <c r="BU214" s="46">
        <v>0</v>
      </c>
      <c r="BV214" s="46">
        <v>50</v>
      </c>
      <c r="BY214" s="46">
        <v>0</v>
      </c>
      <c r="CA214" s="80">
        <v>100</v>
      </c>
      <c r="CB214" s="80">
        <v>0</v>
      </c>
      <c r="CC214" s="80">
        <v>0</v>
      </c>
      <c r="CD214" s="46">
        <v>0</v>
      </c>
      <c r="CE214" s="46">
        <v>0</v>
      </c>
      <c r="CF214" s="46">
        <v>0</v>
      </c>
      <c r="CG214" s="46">
        <v>0</v>
      </c>
      <c r="CH214" s="46">
        <v>100</v>
      </c>
      <c r="CK214" s="46">
        <v>0</v>
      </c>
      <c r="CM214" s="80">
        <v>0</v>
      </c>
      <c r="CN214" s="80">
        <v>0</v>
      </c>
      <c r="CO214" s="80">
        <v>0</v>
      </c>
      <c r="CP214" s="46">
        <v>0</v>
      </c>
      <c r="CQ214" s="46">
        <v>0</v>
      </c>
      <c r="CR214" s="46">
        <v>0</v>
      </c>
      <c r="CS214" s="46">
        <v>0</v>
      </c>
      <c r="CT214" s="46">
        <v>0</v>
      </c>
      <c r="CW214" s="46">
        <v>0</v>
      </c>
      <c r="CY214" s="80">
        <v>62.5</v>
      </c>
      <c r="CZ214" s="80">
        <v>0</v>
      </c>
      <c r="DA214" s="80">
        <v>0</v>
      </c>
      <c r="DB214" s="46">
        <v>0</v>
      </c>
      <c r="DC214" s="46">
        <v>0</v>
      </c>
      <c r="DD214" s="46">
        <v>0</v>
      </c>
      <c r="DE214" s="46">
        <v>0</v>
      </c>
      <c r="DF214" s="46">
        <v>62.5</v>
      </c>
      <c r="DI214" s="80">
        <v>0</v>
      </c>
      <c r="DK214" s="80">
        <v>62.5</v>
      </c>
      <c r="DL214" s="46">
        <v>0</v>
      </c>
      <c r="DM214" s="46">
        <v>0</v>
      </c>
      <c r="DN214" s="46">
        <v>0</v>
      </c>
      <c r="DO214" s="46">
        <v>0</v>
      </c>
      <c r="DP214" s="46">
        <v>0</v>
      </c>
      <c r="DQ214" s="46">
        <v>0</v>
      </c>
      <c r="DR214" s="80">
        <v>62.5</v>
      </c>
      <c r="DU214" s="46">
        <v>0</v>
      </c>
      <c r="DW214" s="46">
        <v>62.5</v>
      </c>
      <c r="DX214" s="46">
        <v>0</v>
      </c>
      <c r="DY214" s="46">
        <v>0</v>
      </c>
      <c r="DZ214" s="46">
        <v>0</v>
      </c>
      <c r="EA214" s="46">
        <v>0</v>
      </c>
      <c r="EB214" s="46">
        <v>0</v>
      </c>
      <c r="EC214" s="46">
        <v>0</v>
      </c>
      <c r="ED214" s="46">
        <v>62.5</v>
      </c>
      <c r="EG214" s="46">
        <v>0</v>
      </c>
      <c r="EI214" s="46">
        <v>62.5</v>
      </c>
      <c r="EJ214" s="46">
        <v>0</v>
      </c>
      <c r="EK214" s="46">
        <v>0</v>
      </c>
      <c r="EL214" s="46">
        <v>0</v>
      </c>
      <c r="EM214" s="46">
        <v>0</v>
      </c>
      <c r="EN214" s="46">
        <v>0</v>
      </c>
      <c r="EO214" s="46">
        <v>0</v>
      </c>
      <c r="EP214" s="46">
        <v>62.5</v>
      </c>
      <c r="ES214" s="46">
        <v>0</v>
      </c>
      <c r="EU214" s="46">
        <v>0</v>
      </c>
      <c r="EV214" s="46">
        <v>0</v>
      </c>
      <c r="EW214" s="46">
        <v>0</v>
      </c>
      <c r="EX214" s="46">
        <v>0</v>
      </c>
      <c r="EY214" s="46">
        <v>0</v>
      </c>
      <c r="EZ214" s="46">
        <v>0</v>
      </c>
      <c r="FE214" s="46">
        <v>0</v>
      </c>
      <c r="FG214" s="46">
        <v>0</v>
      </c>
      <c r="FH214" s="46">
        <v>0</v>
      </c>
      <c r="FI214" s="80">
        <v>0</v>
      </c>
      <c r="FJ214" s="80">
        <v>0</v>
      </c>
      <c r="FK214" s="46">
        <v>0</v>
      </c>
      <c r="FL214" s="46">
        <v>0</v>
      </c>
      <c r="FQ214" s="46">
        <v>0</v>
      </c>
      <c r="FS214" s="46">
        <v>0</v>
      </c>
      <c r="FT214" s="46">
        <v>0</v>
      </c>
      <c r="FU214" s="46">
        <v>0</v>
      </c>
      <c r="FV214" s="46">
        <v>0</v>
      </c>
      <c r="FW214" s="46">
        <v>0</v>
      </c>
      <c r="FX214" s="46">
        <v>0</v>
      </c>
      <c r="GC214" s="46">
        <v>0</v>
      </c>
      <c r="GE214" s="46">
        <v>0</v>
      </c>
      <c r="GF214" s="46">
        <v>0</v>
      </c>
      <c r="GG214" s="46">
        <v>0</v>
      </c>
      <c r="GH214" s="46">
        <v>0</v>
      </c>
      <c r="GI214" s="46">
        <v>0</v>
      </c>
      <c r="GJ214" s="46">
        <v>0</v>
      </c>
      <c r="GO214" s="46">
        <v>0</v>
      </c>
      <c r="GP214" s="46">
        <v>0</v>
      </c>
      <c r="GQ214" s="46">
        <v>0</v>
      </c>
      <c r="GR214" s="46">
        <v>0</v>
      </c>
      <c r="GS214" s="46">
        <v>0</v>
      </c>
      <c r="GT214" s="46">
        <v>0</v>
      </c>
      <c r="GU214" s="46">
        <v>0</v>
      </c>
      <c r="GV214" s="46">
        <v>350</v>
      </c>
      <c r="GW214" s="46">
        <v>350</v>
      </c>
      <c r="GX214" s="46">
        <v>0</v>
      </c>
      <c r="GY214" s="46">
        <v>0</v>
      </c>
      <c r="HA214" s="46">
        <v>260</v>
      </c>
      <c r="HB214" s="46">
        <v>208</v>
      </c>
      <c r="HC214" s="46">
        <v>468</v>
      </c>
      <c r="HD214" s="46">
        <v>118</v>
      </c>
      <c r="HE214" s="46">
        <v>10.114285714285714</v>
      </c>
      <c r="HI214" s="46">
        <v>0</v>
      </c>
      <c r="HJ214" s="46">
        <v>0</v>
      </c>
      <c r="HK214" s="46">
        <v>0</v>
      </c>
      <c r="HL214" s="46">
        <v>0</v>
      </c>
      <c r="HM214" s="46">
        <v>0</v>
      </c>
      <c r="HN214" s="46">
        <v>0</v>
      </c>
      <c r="HO214" s="46">
        <v>0</v>
      </c>
      <c r="HP214" s="46">
        <v>350</v>
      </c>
      <c r="HQ214" s="46">
        <v>350</v>
      </c>
      <c r="HR214" s="46">
        <v>260</v>
      </c>
      <c r="HS214" s="46">
        <v>378</v>
      </c>
      <c r="HT214" s="46">
        <v>28</v>
      </c>
      <c r="HU214" s="46">
        <v>3.36</v>
      </c>
      <c r="HY214" s="46">
        <v>0</v>
      </c>
      <c r="HZ214" s="46">
        <v>0</v>
      </c>
      <c r="IA214" s="46">
        <v>0</v>
      </c>
      <c r="IB214" s="46">
        <v>0</v>
      </c>
      <c r="IC214" s="46">
        <v>0</v>
      </c>
      <c r="ID214" s="46">
        <v>0</v>
      </c>
      <c r="IE214" s="46">
        <v>0</v>
      </c>
      <c r="IF214" s="46">
        <v>250</v>
      </c>
      <c r="IG214" s="46">
        <v>250</v>
      </c>
      <c r="IH214" s="46">
        <v>260</v>
      </c>
      <c r="II214" s="46">
        <v>288</v>
      </c>
      <c r="IJ214" s="46">
        <v>38</v>
      </c>
      <c r="IK214" s="46">
        <v>4.5599999999999996</v>
      </c>
      <c r="IO214" s="46">
        <v>0</v>
      </c>
      <c r="IP214" s="46">
        <v>0</v>
      </c>
      <c r="IQ214" s="46">
        <v>0</v>
      </c>
      <c r="IR214" s="46">
        <v>0</v>
      </c>
      <c r="IS214" s="46">
        <v>0</v>
      </c>
      <c r="IT214" s="46">
        <v>0</v>
      </c>
      <c r="IU214" s="46">
        <v>0</v>
      </c>
      <c r="IV214" s="46">
        <v>0</v>
      </c>
      <c r="IW214" s="46">
        <v>0</v>
      </c>
      <c r="IY214" s="46">
        <v>38</v>
      </c>
      <c r="IZ214" s="46">
        <v>38</v>
      </c>
      <c r="JA214" s="46">
        <v>0</v>
      </c>
      <c r="JD214" s="46">
        <v>0</v>
      </c>
      <c r="JE214" s="46">
        <v>0</v>
      </c>
      <c r="JF214" s="46">
        <v>0</v>
      </c>
      <c r="JG214" s="46">
        <v>0</v>
      </c>
      <c r="JH214" s="46">
        <v>0</v>
      </c>
      <c r="JI214" s="46">
        <v>0</v>
      </c>
      <c r="JL214" s="46">
        <v>0</v>
      </c>
      <c r="JN214" s="46">
        <v>38</v>
      </c>
      <c r="JO214" s="46">
        <v>38</v>
      </c>
      <c r="JP214" s="46">
        <v>0</v>
      </c>
      <c r="JS214" s="46">
        <v>0</v>
      </c>
      <c r="JT214" s="46">
        <v>0</v>
      </c>
      <c r="JV214" s="46">
        <v>0</v>
      </c>
      <c r="JW214" s="46">
        <v>0</v>
      </c>
      <c r="KA214" s="46">
        <v>0</v>
      </c>
      <c r="KC214" s="46">
        <v>38</v>
      </c>
      <c r="KD214" s="46">
        <v>38</v>
      </c>
      <c r="KE214" s="46">
        <v>0</v>
      </c>
      <c r="KH214" s="46">
        <v>0</v>
      </c>
      <c r="KI214" s="46">
        <v>0</v>
      </c>
      <c r="KK214" s="46">
        <v>0</v>
      </c>
      <c r="KL214" s="46">
        <v>0</v>
      </c>
      <c r="KP214" s="46">
        <v>0</v>
      </c>
      <c r="KR214" s="46">
        <v>38</v>
      </c>
      <c r="KS214" s="46">
        <v>38</v>
      </c>
      <c r="KT214" s="46">
        <v>0</v>
      </c>
      <c r="KW214" s="46">
        <v>0</v>
      </c>
      <c r="KX214" s="46">
        <v>0</v>
      </c>
      <c r="KY214" s="46">
        <v>0</v>
      </c>
      <c r="KZ214" s="46">
        <v>0</v>
      </c>
      <c r="LA214" s="46">
        <v>0</v>
      </c>
      <c r="LE214" s="46">
        <v>0</v>
      </c>
      <c r="LG214" s="46">
        <v>38</v>
      </c>
      <c r="LH214" s="46">
        <v>38</v>
      </c>
      <c r="LI214" s="46">
        <v>0</v>
      </c>
      <c r="LL214" s="46">
        <v>350</v>
      </c>
      <c r="LM214" s="46">
        <v>350</v>
      </c>
      <c r="LN214" s="46">
        <v>250</v>
      </c>
      <c r="LO214" s="46">
        <v>0</v>
      </c>
      <c r="LP214" s="46">
        <v>0</v>
      </c>
      <c r="LQ214" s="46">
        <v>0</v>
      </c>
      <c r="LR214" s="46">
        <v>0</v>
      </c>
      <c r="LS214" s="46">
        <v>0</v>
      </c>
      <c r="LT214" s="46">
        <v>950</v>
      </c>
      <c r="LV214" s="46" t="s">
        <v>344</v>
      </c>
    </row>
    <row r="215" spans="1:334">
      <c r="A215" s="74">
        <v>310004374</v>
      </c>
      <c r="B215" s="74">
        <v>310004374</v>
      </c>
      <c r="C215" s="46" t="s">
        <v>1062</v>
      </c>
      <c r="D215" s="80">
        <v>0</v>
      </c>
      <c r="E215" s="80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0</v>
      </c>
      <c r="N215" s="80">
        <v>0</v>
      </c>
      <c r="Q215" s="80">
        <v>0</v>
      </c>
      <c r="S215" s="80">
        <v>0</v>
      </c>
      <c r="T215" s="80">
        <v>0</v>
      </c>
      <c r="U215" s="80">
        <v>0</v>
      </c>
      <c r="V215" s="80">
        <v>0</v>
      </c>
      <c r="W215" s="80">
        <v>0</v>
      </c>
      <c r="X215" s="80">
        <v>0</v>
      </c>
      <c r="Y215" s="80">
        <v>0</v>
      </c>
      <c r="Z215" s="80">
        <v>0</v>
      </c>
      <c r="AC215" s="80">
        <v>0</v>
      </c>
      <c r="AE215" s="80">
        <v>0</v>
      </c>
      <c r="AF215" s="80">
        <v>0</v>
      </c>
      <c r="AG215" s="80">
        <v>0</v>
      </c>
      <c r="AH215" s="80">
        <v>0</v>
      </c>
      <c r="AI215" s="80">
        <v>0</v>
      </c>
      <c r="AJ215" s="80">
        <v>0</v>
      </c>
      <c r="AK215" s="80">
        <v>0</v>
      </c>
      <c r="AL215" s="80">
        <v>0</v>
      </c>
      <c r="AO215" s="80">
        <v>0</v>
      </c>
      <c r="AQ215" s="80">
        <v>0</v>
      </c>
      <c r="AR215" s="80">
        <v>0</v>
      </c>
      <c r="AS215" s="80">
        <v>0</v>
      </c>
      <c r="AT215" s="80">
        <v>0</v>
      </c>
      <c r="AU215" s="80">
        <v>0</v>
      </c>
      <c r="AV215" s="80">
        <v>0</v>
      </c>
      <c r="AW215" s="80">
        <v>0</v>
      </c>
      <c r="AX215" s="80">
        <v>0</v>
      </c>
      <c r="BA215" s="80">
        <v>0</v>
      </c>
      <c r="BC215" s="80">
        <v>0</v>
      </c>
      <c r="BD215" s="80">
        <v>0</v>
      </c>
      <c r="BE215" s="80">
        <v>0</v>
      </c>
      <c r="BF215" s="80">
        <v>0</v>
      </c>
      <c r="BG215" s="80">
        <v>0</v>
      </c>
      <c r="BH215" s="80">
        <v>0</v>
      </c>
      <c r="BI215" s="80">
        <v>0</v>
      </c>
      <c r="BJ215" s="80">
        <v>0</v>
      </c>
      <c r="BM215" s="46">
        <v>0</v>
      </c>
      <c r="BO215" s="80">
        <v>0</v>
      </c>
      <c r="BP215" s="80">
        <v>0</v>
      </c>
      <c r="BQ215" s="80">
        <v>0</v>
      </c>
      <c r="BR215" s="46">
        <v>0</v>
      </c>
      <c r="BS215" s="46">
        <v>0</v>
      </c>
      <c r="BT215" s="46">
        <v>0</v>
      </c>
      <c r="BU215" s="46">
        <v>0</v>
      </c>
      <c r="BV215" s="46">
        <v>0</v>
      </c>
      <c r="BY215" s="46">
        <v>0</v>
      </c>
      <c r="CA215" s="80">
        <v>0</v>
      </c>
      <c r="CB215" s="80">
        <v>0</v>
      </c>
      <c r="CC215" s="80">
        <v>0</v>
      </c>
      <c r="CD215" s="46">
        <v>0</v>
      </c>
      <c r="CE215" s="46">
        <v>0</v>
      </c>
      <c r="CF215" s="46">
        <v>0</v>
      </c>
      <c r="CG215" s="46">
        <v>0</v>
      </c>
      <c r="CH215" s="46">
        <v>0</v>
      </c>
      <c r="CK215" s="46">
        <v>0</v>
      </c>
      <c r="CM215" s="80">
        <v>0</v>
      </c>
      <c r="CN215" s="80">
        <v>0</v>
      </c>
      <c r="CO215" s="80">
        <v>0</v>
      </c>
      <c r="CP215" s="46">
        <v>0</v>
      </c>
      <c r="CQ215" s="46">
        <v>0</v>
      </c>
      <c r="CR215" s="46">
        <v>0</v>
      </c>
      <c r="CS215" s="46">
        <v>0</v>
      </c>
      <c r="CT215" s="46">
        <v>0</v>
      </c>
      <c r="CW215" s="46">
        <v>0</v>
      </c>
      <c r="CY215" s="80">
        <v>0</v>
      </c>
      <c r="CZ215" s="80">
        <v>0</v>
      </c>
      <c r="DA215" s="80">
        <v>0</v>
      </c>
      <c r="DB215" s="46">
        <v>0</v>
      </c>
      <c r="DC215" s="46">
        <v>0</v>
      </c>
      <c r="DD215" s="46">
        <v>0</v>
      </c>
      <c r="DE215" s="46">
        <v>0</v>
      </c>
      <c r="DF215" s="46">
        <v>0</v>
      </c>
      <c r="DI215" s="80">
        <v>0</v>
      </c>
      <c r="DK215" s="80">
        <v>0</v>
      </c>
      <c r="DL215" s="46">
        <v>0</v>
      </c>
      <c r="DM215" s="46">
        <v>0</v>
      </c>
      <c r="DN215" s="46">
        <v>0</v>
      </c>
      <c r="DO215" s="46">
        <v>0</v>
      </c>
      <c r="DP215" s="46">
        <v>0</v>
      </c>
      <c r="DQ215" s="46">
        <v>0</v>
      </c>
      <c r="DR215" s="80">
        <v>0</v>
      </c>
      <c r="DU215" s="46">
        <v>0</v>
      </c>
      <c r="DW215" s="46">
        <v>0</v>
      </c>
      <c r="DX215" s="46">
        <v>0</v>
      </c>
      <c r="DY215" s="46">
        <v>0</v>
      </c>
      <c r="DZ215" s="46">
        <v>0</v>
      </c>
      <c r="EA215" s="46">
        <v>0</v>
      </c>
      <c r="EB215" s="46">
        <v>0</v>
      </c>
      <c r="EC215" s="46">
        <v>0</v>
      </c>
      <c r="ED215" s="46">
        <v>0</v>
      </c>
      <c r="EG215" s="46">
        <v>0</v>
      </c>
      <c r="EI215" s="46">
        <v>0</v>
      </c>
      <c r="EJ215" s="46">
        <v>0</v>
      </c>
      <c r="EK215" s="46">
        <v>0</v>
      </c>
      <c r="EL215" s="46">
        <v>0</v>
      </c>
      <c r="EM215" s="46">
        <v>0</v>
      </c>
      <c r="EN215" s="46">
        <v>0</v>
      </c>
      <c r="EO215" s="46">
        <v>0</v>
      </c>
      <c r="EP215" s="46">
        <v>0</v>
      </c>
      <c r="ES215" s="46">
        <v>0</v>
      </c>
      <c r="EU215" s="46">
        <v>0</v>
      </c>
      <c r="EV215" s="46">
        <v>0</v>
      </c>
      <c r="EW215" s="46">
        <v>0</v>
      </c>
      <c r="EX215" s="46">
        <v>0</v>
      </c>
      <c r="EY215" s="46">
        <v>0</v>
      </c>
      <c r="EZ215" s="46">
        <v>0</v>
      </c>
      <c r="FE215" s="46">
        <v>0</v>
      </c>
      <c r="FG215" s="46">
        <v>0</v>
      </c>
      <c r="FH215" s="46">
        <v>0</v>
      </c>
      <c r="FI215" s="80">
        <v>0</v>
      </c>
      <c r="FJ215" s="80">
        <v>0</v>
      </c>
      <c r="FK215" s="46">
        <v>0</v>
      </c>
      <c r="FL215" s="46">
        <v>0</v>
      </c>
      <c r="FQ215" s="46">
        <v>0</v>
      </c>
      <c r="FS215" s="46">
        <v>0</v>
      </c>
      <c r="FT215" s="46">
        <v>0</v>
      </c>
      <c r="FU215" s="46">
        <v>0</v>
      </c>
      <c r="FV215" s="46">
        <v>0</v>
      </c>
      <c r="FW215" s="46">
        <v>0</v>
      </c>
      <c r="FX215" s="46">
        <v>0</v>
      </c>
      <c r="GC215" s="46">
        <v>0</v>
      </c>
      <c r="GE215" s="46">
        <v>0</v>
      </c>
      <c r="GF215" s="46">
        <v>0</v>
      </c>
      <c r="GG215" s="46">
        <v>0</v>
      </c>
      <c r="GH215" s="46">
        <v>0</v>
      </c>
      <c r="GI215" s="46">
        <v>0</v>
      </c>
      <c r="GJ215" s="46">
        <v>0</v>
      </c>
      <c r="GO215" s="46">
        <v>0</v>
      </c>
      <c r="GP215" s="46">
        <v>0</v>
      </c>
      <c r="GQ215" s="46">
        <v>0</v>
      </c>
      <c r="GR215" s="46">
        <v>0</v>
      </c>
      <c r="GS215" s="46">
        <v>0</v>
      </c>
      <c r="GT215" s="46">
        <v>0</v>
      </c>
      <c r="GU215" s="46">
        <v>0</v>
      </c>
      <c r="GV215" s="46">
        <v>0</v>
      </c>
      <c r="GW215" s="46">
        <v>0</v>
      </c>
      <c r="GX215" s="46">
        <v>0</v>
      </c>
      <c r="GY215" s="46">
        <v>0</v>
      </c>
      <c r="HA215" s="46">
        <v>0</v>
      </c>
      <c r="HB215" s="46">
        <v>0</v>
      </c>
      <c r="HC215" s="46">
        <v>0</v>
      </c>
      <c r="HD215" s="46">
        <v>0</v>
      </c>
      <c r="HE215" s="46">
        <v>0</v>
      </c>
      <c r="HI215" s="46">
        <v>0</v>
      </c>
      <c r="HJ215" s="46">
        <v>0</v>
      </c>
      <c r="HK215" s="46">
        <v>0</v>
      </c>
      <c r="HL215" s="46">
        <v>0</v>
      </c>
      <c r="HM215" s="46">
        <v>0</v>
      </c>
      <c r="HN215" s="46">
        <v>0</v>
      </c>
      <c r="HO215" s="46">
        <v>0</v>
      </c>
      <c r="HP215" s="46">
        <v>0</v>
      </c>
      <c r="HQ215" s="46">
        <v>0</v>
      </c>
      <c r="HR215" s="46">
        <v>0</v>
      </c>
      <c r="HS215" s="46">
        <v>0</v>
      </c>
      <c r="HT215" s="46">
        <v>0</v>
      </c>
      <c r="HU215" s="46">
        <v>0</v>
      </c>
      <c r="HY215" s="46">
        <v>0</v>
      </c>
      <c r="HZ215" s="46">
        <v>0</v>
      </c>
      <c r="IA215" s="46">
        <v>0</v>
      </c>
      <c r="IB215" s="46">
        <v>0</v>
      </c>
      <c r="IC215" s="46">
        <v>0</v>
      </c>
      <c r="ID215" s="46">
        <v>0</v>
      </c>
      <c r="IE215" s="46">
        <v>0</v>
      </c>
      <c r="IF215" s="46">
        <v>0</v>
      </c>
      <c r="IG215" s="46">
        <v>0</v>
      </c>
      <c r="IH215" s="46">
        <v>0</v>
      </c>
      <c r="II215" s="46">
        <v>0</v>
      </c>
      <c r="IJ215" s="46">
        <v>0</v>
      </c>
      <c r="IK215" s="46">
        <v>0</v>
      </c>
      <c r="IO215" s="46">
        <v>0</v>
      </c>
      <c r="IP215" s="46">
        <v>0</v>
      </c>
      <c r="IQ215" s="46">
        <v>0</v>
      </c>
      <c r="IR215" s="46">
        <v>0</v>
      </c>
      <c r="IS215" s="46">
        <v>0</v>
      </c>
      <c r="IT215" s="46">
        <v>0</v>
      </c>
      <c r="IU215" s="46">
        <v>0</v>
      </c>
      <c r="IV215" s="46">
        <v>0</v>
      </c>
      <c r="IW215" s="46">
        <v>0</v>
      </c>
      <c r="IY215" s="46">
        <v>0</v>
      </c>
      <c r="IZ215" s="46">
        <v>0</v>
      </c>
      <c r="JA215" s="46">
        <v>0</v>
      </c>
      <c r="JD215" s="46">
        <v>0</v>
      </c>
      <c r="JE215" s="46">
        <v>0</v>
      </c>
      <c r="JF215" s="46">
        <v>0</v>
      </c>
      <c r="JG215" s="46">
        <v>0</v>
      </c>
      <c r="JH215" s="46">
        <v>0</v>
      </c>
      <c r="JI215" s="46">
        <v>0</v>
      </c>
      <c r="JL215" s="46">
        <v>0</v>
      </c>
      <c r="JN215" s="46">
        <v>0</v>
      </c>
      <c r="JO215" s="46">
        <v>0</v>
      </c>
      <c r="JP215" s="46">
        <v>0</v>
      </c>
      <c r="JS215" s="46">
        <v>0</v>
      </c>
      <c r="JT215" s="46">
        <v>0</v>
      </c>
      <c r="JV215" s="46">
        <v>0</v>
      </c>
      <c r="JW215" s="46">
        <v>0</v>
      </c>
      <c r="KA215" s="46">
        <v>0</v>
      </c>
      <c r="KC215" s="46">
        <v>0</v>
      </c>
      <c r="KD215" s="46">
        <v>0</v>
      </c>
      <c r="KE215" s="46">
        <v>0</v>
      </c>
      <c r="KH215" s="46">
        <v>0</v>
      </c>
      <c r="KI215" s="46">
        <v>0</v>
      </c>
      <c r="KK215" s="46">
        <v>0</v>
      </c>
      <c r="KL215" s="46">
        <v>0</v>
      </c>
      <c r="KP215" s="46">
        <v>0</v>
      </c>
      <c r="KR215" s="46">
        <v>0</v>
      </c>
      <c r="KS215" s="46">
        <v>0</v>
      </c>
      <c r="KT215" s="46">
        <v>0</v>
      </c>
      <c r="KW215" s="46">
        <v>0</v>
      </c>
      <c r="KX215" s="46">
        <v>0</v>
      </c>
      <c r="KY215" s="46">
        <v>0</v>
      </c>
      <c r="KZ215" s="46">
        <v>0</v>
      </c>
      <c r="LA215" s="46">
        <v>0</v>
      </c>
      <c r="LE215" s="46">
        <v>0</v>
      </c>
      <c r="LG215" s="46">
        <v>0</v>
      </c>
      <c r="LH215" s="46">
        <v>0</v>
      </c>
      <c r="LI215" s="46">
        <v>0</v>
      </c>
      <c r="LL215" s="46">
        <v>0</v>
      </c>
      <c r="LM215" s="46">
        <v>0</v>
      </c>
      <c r="LN215" s="46">
        <v>0</v>
      </c>
      <c r="LO215" s="46">
        <v>0</v>
      </c>
      <c r="LP215" s="46">
        <v>0</v>
      </c>
      <c r="LQ215" s="46">
        <v>0</v>
      </c>
      <c r="LR215" s="46">
        <v>0</v>
      </c>
      <c r="LS215" s="46">
        <v>0</v>
      </c>
      <c r="LT215" s="46">
        <v>0</v>
      </c>
      <c r="LV215" s="46" t="s">
        <v>344</v>
      </c>
    </row>
    <row r="216" spans="1:334">
      <c r="A216" s="74">
        <v>310004404</v>
      </c>
      <c r="B216" s="74">
        <v>310004404</v>
      </c>
      <c r="C216" s="46" t="s">
        <v>1066</v>
      </c>
      <c r="D216" s="80">
        <v>0</v>
      </c>
      <c r="E216" s="80">
        <v>0</v>
      </c>
      <c r="G216" s="80">
        <v>0</v>
      </c>
      <c r="H216" s="80">
        <v>0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Q216" s="80">
        <v>0</v>
      </c>
      <c r="S216" s="80">
        <v>0</v>
      </c>
      <c r="T216" s="80">
        <v>0</v>
      </c>
      <c r="U216" s="80">
        <v>0</v>
      </c>
      <c r="V216" s="80">
        <v>0</v>
      </c>
      <c r="W216" s="80">
        <v>0</v>
      </c>
      <c r="X216" s="80">
        <v>0</v>
      </c>
      <c r="Y216" s="80">
        <v>0</v>
      </c>
      <c r="Z216" s="80">
        <v>0</v>
      </c>
      <c r="AC216" s="80">
        <v>0</v>
      </c>
      <c r="AE216" s="80">
        <v>0</v>
      </c>
      <c r="AF216" s="80">
        <v>0</v>
      </c>
      <c r="AG216" s="80">
        <v>0</v>
      </c>
      <c r="AH216" s="80">
        <v>0</v>
      </c>
      <c r="AI216" s="80">
        <v>0</v>
      </c>
      <c r="AJ216" s="80">
        <v>0</v>
      </c>
      <c r="AK216" s="80">
        <v>0</v>
      </c>
      <c r="AL216" s="80">
        <v>0</v>
      </c>
      <c r="AO216" s="80">
        <v>0</v>
      </c>
      <c r="AQ216" s="80">
        <v>0</v>
      </c>
      <c r="AR216" s="80">
        <v>0</v>
      </c>
      <c r="AS216" s="80">
        <v>0</v>
      </c>
      <c r="AT216" s="80">
        <v>0</v>
      </c>
      <c r="AU216" s="80">
        <v>0</v>
      </c>
      <c r="AV216" s="80">
        <v>0</v>
      </c>
      <c r="AW216" s="80">
        <v>0</v>
      </c>
      <c r="AX216" s="80">
        <v>0</v>
      </c>
      <c r="BA216" s="80">
        <v>0</v>
      </c>
      <c r="BC216" s="80">
        <v>0</v>
      </c>
      <c r="BD216" s="80">
        <v>0</v>
      </c>
      <c r="BE216" s="80">
        <v>0</v>
      </c>
      <c r="BF216" s="80">
        <v>0</v>
      </c>
      <c r="BG216" s="80">
        <v>0</v>
      </c>
      <c r="BH216" s="80">
        <v>0</v>
      </c>
      <c r="BI216" s="80">
        <v>0</v>
      </c>
      <c r="BJ216" s="80">
        <v>0</v>
      </c>
      <c r="BM216" s="46">
        <v>0</v>
      </c>
      <c r="BO216" s="80">
        <v>0</v>
      </c>
      <c r="BP216" s="80">
        <v>0</v>
      </c>
      <c r="BQ216" s="80">
        <v>0</v>
      </c>
      <c r="BR216" s="46">
        <v>0</v>
      </c>
      <c r="BS216" s="46">
        <v>0</v>
      </c>
      <c r="BT216" s="46">
        <v>0</v>
      </c>
      <c r="BU216" s="46">
        <v>0</v>
      </c>
      <c r="BV216" s="46">
        <v>0</v>
      </c>
      <c r="BY216" s="46">
        <v>0</v>
      </c>
      <c r="CA216" s="80">
        <v>0</v>
      </c>
      <c r="CB216" s="80">
        <v>0</v>
      </c>
      <c r="CC216" s="80">
        <v>0</v>
      </c>
      <c r="CD216" s="46">
        <v>0</v>
      </c>
      <c r="CE216" s="46">
        <v>0</v>
      </c>
      <c r="CF216" s="46">
        <v>0</v>
      </c>
      <c r="CG216" s="46">
        <v>0</v>
      </c>
      <c r="CH216" s="46">
        <v>0</v>
      </c>
      <c r="CK216" s="46">
        <v>0</v>
      </c>
      <c r="CM216" s="80">
        <v>0</v>
      </c>
      <c r="CN216" s="80">
        <v>0</v>
      </c>
      <c r="CO216" s="80">
        <v>0</v>
      </c>
      <c r="CP216" s="46">
        <v>0</v>
      </c>
      <c r="CQ216" s="46">
        <v>0</v>
      </c>
      <c r="CR216" s="46">
        <v>0</v>
      </c>
      <c r="CS216" s="46">
        <v>0</v>
      </c>
      <c r="CT216" s="46">
        <v>0</v>
      </c>
      <c r="CW216" s="46">
        <v>0</v>
      </c>
      <c r="CY216" s="80">
        <v>0</v>
      </c>
      <c r="CZ216" s="80">
        <v>0</v>
      </c>
      <c r="DA216" s="80">
        <v>0</v>
      </c>
      <c r="DB216" s="46">
        <v>0</v>
      </c>
      <c r="DC216" s="46">
        <v>0</v>
      </c>
      <c r="DD216" s="46">
        <v>0</v>
      </c>
      <c r="DE216" s="46">
        <v>0</v>
      </c>
      <c r="DF216" s="46">
        <v>0</v>
      </c>
      <c r="DI216" s="80">
        <v>0</v>
      </c>
      <c r="DK216" s="80">
        <v>0</v>
      </c>
      <c r="DL216" s="46">
        <v>0</v>
      </c>
      <c r="DM216" s="46">
        <v>0</v>
      </c>
      <c r="DN216" s="46">
        <v>0</v>
      </c>
      <c r="DO216" s="46">
        <v>0</v>
      </c>
      <c r="DP216" s="46">
        <v>0</v>
      </c>
      <c r="DQ216" s="46">
        <v>0</v>
      </c>
      <c r="DR216" s="80">
        <v>0</v>
      </c>
      <c r="DU216" s="46">
        <v>0</v>
      </c>
      <c r="DW216" s="46">
        <v>0</v>
      </c>
      <c r="DX216" s="46">
        <v>0</v>
      </c>
      <c r="DY216" s="46">
        <v>0</v>
      </c>
      <c r="DZ216" s="46">
        <v>0</v>
      </c>
      <c r="EA216" s="46">
        <v>0</v>
      </c>
      <c r="EB216" s="46">
        <v>0</v>
      </c>
      <c r="EC216" s="46">
        <v>0</v>
      </c>
      <c r="ED216" s="46">
        <v>0</v>
      </c>
      <c r="EG216" s="46">
        <v>0</v>
      </c>
      <c r="EI216" s="46">
        <v>0</v>
      </c>
      <c r="EJ216" s="46">
        <v>0</v>
      </c>
      <c r="EK216" s="46">
        <v>0</v>
      </c>
      <c r="EL216" s="46">
        <v>0</v>
      </c>
      <c r="EM216" s="46">
        <v>0</v>
      </c>
      <c r="EN216" s="46">
        <v>0</v>
      </c>
      <c r="EO216" s="46">
        <v>0</v>
      </c>
      <c r="EP216" s="46">
        <v>0</v>
      </c>
      <c r="ES216" s="46">
        <v>0</v>
      </c>
      <c r="EU216" s="46">
        <v>0</v>
      </c>
      <c r="EV216" s="46">
        <v>0</v>
      </c>
      <c r="EW216" s="46">
        <v>0</v>
      </c>
      <c r="EX216" s="46">
        <v>0</v>
      </c>
      <c r="EY216" s="46">
        <v>0</v>
      </c>
      <c r="EZ216" s="46">
        <v>0</v>
      </c>
      <c r="FE216" s="46">
        <v>0</v>
      </c>
      <c r="FG216" s="46">
        <v>0</v>
      </c>
      <c r="FH216" s="46">
        <v>0</v>
      </c>
      <c r="FI216" s="80">
        <v>0</v>
      </c>
      <c r="FJ216" s="80">
        <v>0</v>
      </c>
      <c r="FK216" s="46">
        <v>0</v>
      </c>
      <c r="FL216" s="46">
        <v>0</v>
      </c>
      <c r="FQ216" s="46">
        <v>0</v>
      </c>
      <c r="FS216" s="46">
        <v>0</v>
      </c>
      <c r="FT216" s="46">
        <v>0</v>
      </c>
      <c r="FU216" s="46">
        <v>0</v>
      </c>
      <c r="FV216" s="46">
        <v>0</v>
      </c>
      <c r="FW216" s="46">
        <v>0</v>
      </c>
      <c r="FX216" s="46">
        <v>0</v>
      </c>
      <c r="GC216" s="46">
        <v>0</v>
      </c>
      <c r="GE216" s="46">
        <v>0</v>
      </c>
      <c r="GF216" s="46">
        <v>0</v>
      </c>
      <c r="GG216" s="46">
        <v>0</v>
      </c>
      <c r="GH216" s="46">
        <v>0</v>
      </c>
      <c r="GI216" s="46">
        <v>0</v>
      </c>
      <c r="GJ216" s="46">
        <v>0</v>
      </c>
      <c r="GO216" s="46">
        <v>0</v>
      </c>
      <c r="GP216" s="46">
        <v>0</v>
      </c>
      <c r="GQ216" s="46">
        <v>0</v>
      </c>
      <c r="GR216" s="46">
        <v>0</v>
      </c>
      <c r="GS216" s="46">
        <v>0</v>
      </c>
      <c r="GT216" s="46">
        <v>0</v>
      </c>
      <c r="GU216" s="46">
        <v>0</v>
      </c>
      <c r="GV216" s="46">
        <v>0</v>
      </c>
      <c r="GW216" s="46">
        <v>0</v>
      </c>
      <c r="GX216" s="46">
        <v>0</v>
      </c>
      <c r="GY216" s="46">
        <v>0</v>
      </c>
      <c r="HA216" s="46">
        <v>0</v>
      </c>
      <c r="HB216" s="46">
        <v>0</v>
      </c>
      <c r="HC216" s="46">
        <v>0</v>
      </c>
      <c r="HD216" s="46">
        <v>0</v>
      </c>
      <c r="HE216" s="46">
        <v>0</v>
      </c>
      <c r="HI216" s="46">
        <v>0</v>
      </c>
      <c r="HJ216" s="46">
        <v>0</v>
      </c>
      <c r="HK216" s="46">
        <v>0</v>
      </c>
      <c r="HL216" s="46">
        <v>0</v>
      </c>
      <c r="HM216" s="46">
        <v>0</v>
      </c>
      <c r="HN216" s="46">
        <v>0</v>
      </c>
      <c r="HO216" s="46">
        <v>0</v>
      </c>
      <c r="HP216" s="46">
        <v>0</v>
      </c>
      <c r="HQ216" s="46">
        <v>0</v>
      </c>
      <c r="HR216" s="46">
        <v>0</v>
      </c>
      <c r="HS216" s="46">
        <v>0</v>
      </c>
      <c r="HT216" s="46">
        <v>0</v>
      </c>
      <c r="HU216" s="46">
        <v>0</v>
      </c>
      <c r="HY216" s="46">
        <v>0</v>
      </c>
      <c r="HZ216" s="46">
        <v>0</v>
      </c>
      <c r="IA216" s="46">
        <v>0</v>
      </c>
      <c r="IB216" s="46">
        <v>0</v>
      </c>
      <c r="IC216" s="46">
        <v>0</v>
      </c>
      <c r="ID216" s="46">
        <v>0</v>
      </c>
      <c r="IE216" s="46">
        <v>0</v>
      </c>
      <c r="IF216" s="46">
        <v>0</v>
      </c>
      <c r="IG216" s="46">
        <v>0</v>
      </c>
      <c r="IH216" s="46">
        <v>0</v>
      </c>
      <c r="II216" s="46">
        <v>0</v>
      </c>
      <c r="IJ216" s="46">
        <v>0</v>
      </c>
      <c r="IK216" s="46">
        <v>0</v>
      </c>
      <c r="IO216" s="46">
        <v>0</v>
      </c>
      <c r="IP216" s="46">
        <v>0</v>
      </c>
      <c r="IQ216" s="46">
        <v>0</v>
      </c>
      <c r="IR216" s="46">
        <v>0</v>
      </c>
      <c r="IS216" s="46">
        <v>0</v>
      </c>
      <c r="IT216" s="46">
        <v>0</v>
      </c>
      <c r="IU216" s="46">
        <v>0</v>
      </c>
      <c r="IV216" s="46">
        <v>0</v>
      </c>
      <c r="IW216" s="46">
        <v>0</v>
      </c>
      <c r="IY216" s="46">
        <v>0</v>
      </c>
      <c r="IZ216" s="46">
        <v>0</v>
      </c>
      <c r="JA216" s="46">
        <v>0</v>
      </c>
      <c r="JD216" s="46">
        <v>0</v>
      </c>
      <c r="JE216" s="46">
        <v>0</v>
      </c>
      <c r="JF216" s="46">
        <v>0</v>
      </c>
      <c r="JG216" s="46">
        <v>0</v>
      </c>
      <c r="JH216" s="46">
        <v>0</v>
      </c>
      <c r="JI216" s="46">
        <v>0</v>
      </c>
      <c r="JL216" s="46">
        <v>0</v>
      </c>
      <c r="JN216" s="46">
        <v>0</v>
      </c>
      <c r="JO216" s="46">
        <v>0</v>
      </c>
      <c r="JP216" s="46">
        <v>0</v>
      </c>
      <c r="JS216" s="46">
        <v>0</v>
      </c>
      <c r="JT216" s="46">
        <v>0</v>
      </c>
      <c r="JV216" s="46">
        <v>0</v>
      </c>
      <c r="JW216" s="46">
        <v>0</v>
      </c>
      <c r="KA216" s="46">
        <v>0</v>
      </c>
      <c r="KC216" s="46">
        <v>0</v>
      </c>
      <c r="KD216" s="46">
        <v>0</v>
      </c>
      <c r="KE216" s="46">
        <v>0</v>
      </c>
      <c r="KH216" s="46">
        <v>0</v>
      </c>
      <c r="KI216" s="46">
        <v>0</v>
      </c>
      <c r="KK216" s="46">
        <v>0</v>
      </c>
      <c r="KL216" s="46">
        <v>0</v>
      </c>
      <c r="KP216" s="46">
        <v>0</v>
      </c>
      <c r="KR216" s="46">
        <v>0</v>
      </c>
      <c r="KS216" s="46">
        <v>0</v>
      </c>
      <c r="KT216" s="46">
        <v>0</v>
      </c>
      <c r="KW216" s="46">
        <v>0</v>
      </c>
      <c r="KX216" s="46">
        <v>0</v>
      </c>
      <c r="KY216" s="46">
        <v>0</v>
      </c>
      <c r="KZ216" s="46">
        <v>0</v>
      </c>
      <c r="LA216" s="46">
        <v>0</v>
      </c>
      <c r="LE216" s="46">
        <v>0</v>
      </c>
      <c r="LG216" s="46">
        <v>0</v>
      </c>
      <c r="LH216" s="46">
        <v>0</v>
      </c>
      <c r="LI216" s="46">
        <v>0</v>
      </c>
      <c r="LL216" s="46">
        <v>0</v>
      </c>
      <c r="LM216" s="46">
        <v>0</v>
      </c>
      <c r="LN216" s="46">
        <v>0</v>
      </c>
      <c r="LO216" s="46">
        <v>0</v>
      </c>
      <c r="LP216" s="46">
        <v>0</v>
      </c>
      <c r="LQ216" s="46">
        <v>0</v>
      </c>
      <c r="LR216" s="46">
        <v>0</v>
      </c>
      <c r="LS216" s="46">
        <v>0</v>
      </c>
      <c r="LT216" s="46">
        <v>0</v>
      </c>
      <c r="LV216" s="46" t="s">
        <v>344</v>
      </c>
    </row>
    <row r="217" spans="1:334">
      <c r="A217" s="74" t="s">
        <v>1063</v>
      </c>
      <c r="B217" s="74" t="s">
        <v>1063</v>
      </c>
      <c r="C217" s="46" t="s">
        <v>1245</v>
      </c>
      <c r="D217" s="80">
        <v>0</v>
      </c>
      <c r="E217" s="80">
        <v>0</v>
      </c>
      <c r="F217" s="80">
        <v>0</v>
      </c>
      <c r="G217" s="80">
        <v>202.66666666666669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202.66666666666669</v>
      </c>
      <c r="O217" s="80">
        <v>0</v>
      </c>
      <c r="P217" s="80">
        <v>0</v>
      </c>
      <c r="Q217" s="80">
        <v>0</v>
      </c>
      <c r="R217" s="80">
        <v>0</v>
      </c>
      <c r="S217" s="80">
        <v>150</v>
      </c>
      <c r="T217" s="80">
        <v>0</v>
      </c>
      <c r="U217" s="80">
        <v>0</v>
      </c>
      <c r="V217" s="80">
        <v>0</v>
      </c>
      <c r="W217" s="80">
        <v>0</v>
      </c>
      <c r="X217" s="80">
        <v>0</v>
      </c>
      <c r="Y217" s="80">
        <v>0</v>
      </c>
      <c r="Z217" s="80">
        <v>150</v>
      </c>
      <c r="AA217" s="80">
        <v>0</v>
      </c>
      <c r="AB217" s="80">
        <v>0</v>
      </c>
      <c r="AC217" s="80">
        <v>0</v>
      </c>
      <c r="AD217" s="80">
        <v>0</v>
      </c>
      <c r="AE217" s="80">
        <v>100</v>
      </c>
      <c r="AF217" s="80">
        <v>0</v>
      </c>
      <c r="AG217" s="80">
        <v>0</v>
      </c>
      <c r="AH217" s="80">
        <v>0</v>
      </c>
      <c r="AI217" s="80">
        <v>0</v>
      </c>
      <c r="AJ217" s="80">
        <v>0</v>
      </c>
      <c r="AK217" s="80">
        <v>0</v>
      </c>
      <c r="AL217" s="80">
        <v>100</v>
      </c>
      <c r="AM217" s="80">
        <v>0</v>
      </c>
      <c r="AN217" s="80">
        <v>0</v>
      </c>
      <c r="AO217" s="80">
        <v>0</v>
      </c>
      <c r="AP217" s="80">
        <v>0</v>
      </c>
      <c r="AQ217" s="80">
        <v>50</v>
      </c>
      <c r="AR217" s="80">
        <v>0</v>
      </c>
      <c r="AS217" s="80">
        <v>0</v>
      </c>
      <c r="AT217" s="80">
        <v>0</v>
      </c>
      <c r="AU217" s="80">
        <v>0</v>
      </c>
      <c r="AV217" s="80">
        <v>0</v>
      </c>
      <c r="AW217" s="80">
        <v>0</v>
      </c>
      <c r="AX217" s="80">
        <v>50</v>
      </c>
      <c r="AY217" s="80">
        <v>0</v>
      </c>
      <c r="AZ217" s="80">
        <v>0</v>
      </c>
      <c r="BA217" s="80">
        <v>0</v>
      </c>
      <c r="BB217" s="80">
        <v>0</v>
      </c>
      <c r="BC217" s="80">
        <v>200</v>
      </c>
      <c r="BD217" s="80">
        <v>0</v>
      </c>
      <c r="BE217" s="80">
        <v>0</v>
      </c>
      <c r="BF217" s="80">
        <v>0</v>
      </c>
      <c r="BG217" s="80">
        <v>0</v>
      </c>
      <c r="BH217" s="80">
        <v>0</v>
      </c>
      <c r="BI217" s="80">
        <v>0</v>
      </c>
      <c r="BJ217" s="80">
        <v>200</v>
      </c>
      <c r="BK217" s="80">
        <v>0</v>
      </c>
      <c r="BL217" s="80">
        <v>0</v>
      </c>
      <c r="BM217" s="46">
        <v>0</v>
      </c>
      <c r="BN217" s="46">
        <v>0</v>
      </c>
      <c r="BO217" s="80">
        <v>101</v>
      </c>
      <c r="BP217" s="80">
        <v>0</v>
      </c>
      <c r="BQ217" s="80">
        <v>0</v>
      </c>
      <c r="BR217" s="46">
        <v>0</v>
      </c>
      <c r="BS217" s="46">
        <v>0</v>
      </c>
      <c r="BT217" s="46">
        <v>0</v>
      </c>
      <c r="BU217" s="46">
        <v>0</v>
      </c>
      <c r="BV217" s="46">
        <v>101</v>
      </c>
      <c r="BW217" s="46">
        <v>0</v>
      </c>
      <c r="BX217" s="46">
        <v>0</v>
      </c>
      <c r="BY217" s="46">
        <v>0</v>
      </c>
      <c r="BZ217" s="46">
        <v>0</v>
      </c>
      <c r="CA217" s="80">
        <v>100</v>
      </c>
      <c r="CB217" s="80">
        <v>0</v>
      </c>
      <c r="CC217" s="80">
        <v>0</v>
      </c>
      <c r="CD217" s="46">
        <v>0</v>
      </c>
      <c r="CE217" s="46">
        <v>0</v>
      </c>
      <c r="CF217" s="46">
        <v>0</v>
      </c>
      <c r="CG217" s="46">
        <v>0</v>
      </c>
      <c r="CH217" s="46">
        <v>100</v>
      </c>
      <c r="CI217" s="46">
        <v>0</v>
      </c>
      <c r="CJ217" s="46">
        <v>0</v>
      </c>
      <c r="CK217" s="46">
        <v>0</v>
      </c>
      <c r="CL217" s="46">
        <v>0</v>
      </c>
      <c r="CM217" s="80">
        <v>0</v>
      </c>
      <c r="CN217" s="80">
        <v>0</v>
      </c>
      <c r="CO217" s="80">
        <v>0</v>
      </c>
      <c r="CP217" s="46">
        <v>0</v>
      </c>
      <c r="CQ217" s="46">
        <v>0</v>
      </c>
      <c r="CR217" s="46">
        <v>0</v>
      </c>
      <c r="CS217" s="46">
        <v>0</v>
      </c>
      <c r="CT217" s="46">
        <v>0</v>
      </c>
      <c r="CU217" s="46">
        <v>0</v>
      </c>
      <c r="CV217" s="46">
        <v>0</v>
      </c>
      <c r="CW217" s="46">
        <v>0</v>
      </c>
      <c r="CX217" s="46">
        <v>0</v>
      </c>
      <c r="CY217" s="80">
        <v>112.75</v>
      </c>
      <c r="CZ217" s="80">
        <v>0</v>
      </c>
      <c r="DA217" s="80">
        <v>0</v>
      </c>
      <c r="DB217" s="46">
        <v>0</v>
      </c>
      <c r="DC217" s="46">
        <v>0</v>
      </c>
      <c r="DD217" s="46">
        <v>0</v>
      </c>
      <c r="DE217" s="46">
        <v>0</v>
      </c>
      <c r="DF217" s="46">
        <v>112.75</v>
      </c>
      <c r="DG217" s="46">
        <v>0</v>
      </c>
      <c r="DH217" s="46">
        <v>0</v>
      </c>
      <c r="DI217" s="80">
        <v>0</v>
      </c>
      <c r="DJ217" s="80">
        <v>0</v>
      </c>
      <c r="DK217" s="80">
        <v>112.75</v>
      </c>
      <c r="DL217" s="46">
        <v>0</v>
      </c>
      <c r="DM217" s="46">
        <v>0</v>
      </c>
      <c r="DN217" s="46">
        <v>0</v>
      </c>
      <c r="DO217" s="46">
        <v>0</v>
      </c>
      <c r="DP217" s="46">
        <v>0</v>
      </c>
      <c r="DQ217" s="46">
        <v>0</v>
      </c>
      <c r="DR217" s="80">
        <v>112.75</v>
      </c>
      <c r="DS217" s="80">
        <v>0</v>
      </c>
      <c r="DT217" s="46">
        <v>0</v>
      </c>
      <c r="DU217" s="46">
        <v>0</v>
      </c>
      <c r="DV217" s="46">
        <v>0</v>
      </c>
      <c r="DW217" s="46">
        <v>112.75</v>
      </c>
      <c r="DX217" s="46">
        <v>0</v>
      </c>
      <c r="DY217" s="46">
        <v>0</v>
      </c>
      <c r="DZ217" s="46">
        <v>0</v>
      </c>
      <c r="EA217" s="46">
        <v>0</v>
      </c>
      <c r="EB217" s="46">
        <v>0</v>
      </c>
      <c r="EC217" s="46">
        <v>0</v>
      </c>
      <c r="ED217" s="46">
        <v>112.75</v>
      </c>
      <c r="EE217" s="46">
        <v>0</v>
      </c>
      <c r="EF217" s="46">
        <v>0</v>
      </c>
      <c r="EG217" s="46">
        <v>0</v>
      </c>
      <c r="EH217" s="46">
        <v>0</v>
      </c>
      <c r="EI217" s="46">
        <v>112.75</v>
      </c>
      <c r="EJ217" s="46">
        <v>0</v>
      </c>
      <c r="EK217" s="46">
        <v>0</v>
      </c>
      <c r="EL217" s="46">
        <v>0</v>
      </c>
      <c r="EM217" s="46">
        <v>0</v>
      </c>
      <c r="EN217" s="46">
        <v>0</v>
      </c>
      <c r="EO217" s="46">
        <v>0</v>
      </c>
      <c r="EP217" s="46">
        <v>112.75</v>
      </c>
      <c r="EQ217" s="46">
        <v>0</v>
      </c>
      <c r="ER217" s="46">
        <v>0</v>
      </c>
      <c r="ES217" s="46">
        <v>0</v>
      </c>
      <c r="ET217" s="46">
        <v>0</v>
      </c>
      <c r="EU217" s="46">
        <v>0</v>
      </c>
      <c r="EV217" s="46">
        <v>0</v>
      </c>
      <c r="EW217" s="46">
        <v>0</v>
      </c>
      <c r="EX217" s="46">
        <v>0</v>
      </c>
      <c r="EY217" s="46">
        <v>0</v>
      </c>
      <c r="EZ217" s="46">
        <v>0</v>
      </c>
      <c r="FA217" s="46">
        <v>0</v>
      </c>
      <c r="FB217" s="46">
        <v>0</v>
      </c>
      <c r="FC217" s="46">
        <v>0</v>
      </c>
      <c r="FD217" s="46">
        <v>0</v>
      </c>
      <c r="FE217" s="46">
        <v>0</v>
      </c>
      <c r="FF217" s="46">
        <v>0</v>
      </c>
      <c r="FG217" s="46">
        <v>0</v>
      </c>
      <c r="FH217" s="46">
        <v>0</v>
      </c>
      <c r="FI217" s="80">
        <v>0</v>
      </c>
      <c r="FJ217" s="80">
        <v>0</v>
      </c>
      <c r="FK217" s="46">
        <v>0</v>
      </c>
      <c r="FL217" s="46">
        <v>0</v>
      </c>
      <c r="FM217" s="46">
        <v>0</v>
      </c>
      <c r="FN217" s="46">
        <v>0</v>
      </c>
      <c r="FO217" s="46">
        <v>0</v>
      </c>
      <c r="FP217" s="46">
        <v>0</v>
      </c>
      <c r="FQ217" s="46">
        <v>0</v>
      </c>
      <c r="FR217" s="46">
        <v>0</v>
      </c>
      <c r="FS217" s="46">
        <v>0</v>
      </c>
      <c r="FT217" s="46">
        <v>0</v>
      </c>
      <c r="FU217" s="46">
        <v>0</v>
      </c>
      <c r="FV217" s="46">
        <v>0</v>
      </c>
      <c r="FW217" s="46">
        <v>0</v>
      </c>
      <c r="FX217" s="46">
        <v>0</v>
      </c>
      <c r="FY217" s="46">
        <v>0</v>
      </c>
      <c r="FZ217" s="46">
        <v>0</v>
      </c>
      <c r="GA217" s="46">
        <v>0</v>
      </c>
      <c r="GB217" s="46">
        <v>0</v>
      </c>
      <c r="GC217" s="46">
        <v>0</v>
      </c>
      <c r="GD217" s="46">
        <v>0</v>
      </c>
      <c r="GE217" s="46">
        <v>0</v>
      </c>
      <c r="GF217" s="46">
        <v>0</v>
      </c>
      <c r="GG217" s="46">
        <v>0</v>
      </c>
      <c r="GH217" s="46">
        <v>0</v>
      </c>
      <c r="GI217" s="46">
        <v>0</v>
      </c>
      <c r="GJ217" s="46">
        <v>0</v>
      </c>
      <c r="GK217" s="46">
        <v>0</v>
      </c>
      <c r="GL217" s="46">
        <v>0</v>
      </c>
      <c r="GM217" s="46">
        <v>0</v>
      </c>
      <c r="GO217" s="46">
        <v>0</v>
      </c>
      <c r="GP217" s="46">
        <v>0</v>
      </c>
      <c r="GQ217" s="46">
        <v>0</v>
      </c>
      <c r="GR217" s="46">
        <v>0</v>
      </c>
      <c r="GS217" s="46">
        <v>0</v>
      </c>
      <c r="GT217" s="46">
        <v>0</v>
      </c>
      <c r="GU217" s="46">
        <v>0</v>
      </c>
      <c r="GV217" s="46">
        <v>502.66666666666663</v>
      </c>
      <c r="GW217" s="46">
        <v>502.66666666666663</v>
      </c>
      <c r="GX217" s="46">
        <v>0</v>
      </c>
      <c r="GY217" s="46">
        <v>0</v>
      </c>
      <c r="GZ217" s="46">
        <v>0</v>
      </c>
      <c r="HA217" s="46">
        <v>441</v>
      </c>
      <c r="HB217" s="46">
        <v>210</v>
      </c>
      <c r="HC217" s="46">
        <v>651</v>
      </c>
      <c r="HD217" s="46">
        <v>148.33333333333334</v>
      </c>
      <c r="HE217" s="46">
        <v>11.097256857855362</v>
      </c>
      <c r="HI217" s="46">
        <v>0</v>
      </c>
      <c r="HJ217" s="46">
        <v>0</v>
      </c>
      <c r="HK217" s="46">
        <v>0</v>
      </c>
      <c r="HL217" s="46">
        <v>0</v>
      </c>
      <c r="HM217" s="46">
        <v>0</v>
      </c>
      <c r="HN217" s="46">
        <v>0</v>
      </c>
      <c r="HO217" s="46">
        <v>0</v>
      </c>
      <c r="HP217" s="46">
        <v>401</v>
      </c>
      <c r="HQ217" s="46">
        <v>401</v>
      </c>
      <c r="HR217" s="46">
        <v>315</v>
      </c>
      <c r="HS217" s="46">
        <v>463.33333333333331</v>
      </c>
      <c r="HT217" s="46">
        <v>62.333333333333336</v>
      </c>
      <c r="HU217" s="46">
        <v>4.1463414634146343</v>
      </c>
      <c r="HY217" s="46">
        <v>0</v>
      </c>
      <c r="HZ217" s="46">
        <v>0</v>
      </c>
      <c r="IA217" s="46">
        <v>0</v>
      </c>
      <c r="IB217" s="46">
        <v>0</v>
      </c>
      <c r="IC217" s="46">
        <v>0</v>
      </c>
      <c r="ID217" s="46">
        <v>0</v>
      </c>
      <c r="IE217" s="46">
        <v>0</v>
      </c>
      <c r="IF217" s="46">
        <v>451</v>
      </c>
      <c r="IG217" s="46">
        <v>451</v>
      </c>
      <c r="IH217" s="46">
        <v>315</v>
      </c>
      <c r="II217" s="46">
        <v>377.33333333333331</v>
      </c>
      <c r="IJ217" s="46">
        <v>-73.666666666666671</v>
      </c>
      <c r="IK217" s="46">
        <v>-4.9002217294900223</v>
      </c>
      <c r="IO217" s="46">
        <v>0</v>
      </c>
      <c r="IP217" s="46">
        <v>0</v>
      </c>
      <c r="IQ217" s="46">
        <v>0</v>
      </c>
      <c r="IR217" s="46">
        <v>0</v>
      </c>
      <c r="IS217" s="46">
        <v>0</v>
      </c>
      <c r="IT217" s="46">
        <v>0</v>
      </c>
      <c r="IU217" s="46">
        <v>0</v>
      </c>
      <c r="IV217" s="46">
        <v>0</v>
      </c>
      <c r="IW217" s="46">
        <v>0</v>
      </c>
      <c r="IX217" s="46">
        <v>0</v>
      </c>
      <c r="IY217" s="46">
        <v>-73.666666666666671</v>
      </c>
      <c r="IZ217" s="46">
        <v>-73.666666666666671</v>
      </c>
      <c r="JA217" s="46">
        <v>0</v>
      </c>
      <c r="JD217" s="46">
        <v>0</v>
      </c>
      <c r="JE217" s="46">
        <v>0</v>
      </c>
      <c r="JF217" s="46">
        <v>0</v>
      </c>
      <c r="JG217" s="46">
        <v>0</v>
      </c>
      <c r="JH217" s="46">
        <v>0</v>
      </c>
      <c r="JI217" s="46">
        <v>0</v>
      </c>
      <c r="JJ217" s="46">
        <v>0</v>
      </c>
      <c r="JK217" s="46">
        <v>0</v>
      </c>
      <c r="JL217" s="46">
        <v>0</v>
      </c>
      <c r="JM217" s="46">
        <v>0</v>
      </c>
      <c r="JN217" s="46">
        <v>-73.666666666666671</v>
      </c>
      <c r="JO217" s="46">
        <v>-73.666666666666671</v>
      </c>
      <c r="JP217" s="46">
        <v>0</v>
      </c>
      <c r="JS217" s="46">
        <v>0</v>
      </c>
      <c r="JT217" s="46">
        <v>0</v>
      </c>
      <c r="JU217" s="46">
        <v>0</v>
      </c>
      <c r="JV217" s="46">
        <v>0</v>
      </c>
      <c r="JW217" s="46">
        <v>0</v>
      </c>
      <c r="JX217" s="46">
        <v>0</v>
      </c>
      <c r="JY217" s="46">
        <v>0</v>
      </c>
      <c r="JZ217" s="46">
        <v>0</v>
      </c>
      <c r="KA217" s="46">
        <v>0</v>
      </c>
      <c r="KB217" s="46">
        <v>0</v>
      </c>
      <c r="KC217" s="46">
        <v>-73.666666666666671</v>
      </c>
      <c r="KD217" s="46">
        <v>-73.666666666666671</v>
      </c>
      <c r="KE217" s="46">
        <v>0</v>
      </c>
      <c r="KH217" s="46">
        <v>0</v>
      </c>
      <c r="KI217" s="46">
        <v>0</v>
      </c>
      <c r="KJ217" s="46">
        <v>0</v>
      </c>
      <c r="KK217" s="46">
        <v>0</v>
      </c>
      <c r="KL217" s="46">
        <v>0</v>
      </c>
      <c r="KM217" s="46">
        <v>0</v>
      </c>
      <c r="KN217" s="46">
        <v>0</v>
      </c>
      <c r="KO217" s="46">
        <v>0</v>
      </c>
      <c r="KP217" s="46">
        <v>0</v>
      </c>
      <c r="KQ217" s="46">
        <v>0</v>
      </c>
      <c r="KR217" s="46">
        <v>-73.666666666666671</v>
      </c>
      <c r="KS217" s="46">
        <v>-73.666666666666671</v>
      </c>
      <c r="KT217" s="46">
        <v>0</v>
      </c>
      <c r="KW217" s="46">
        <v>0</v>
      </c>
      <c r="KX217" s="46">
        <v>0</v>
      </c>
      <c r="KY217" s="46">
        <v>0</v>
      </c>
      <c r="KZ217" s="46">
        <v>0</v>
      </c>
      <c r="LA217" s="46">
        <v>0</v>
      </c>
      <c r="LB217" s="46">
        <v>0</v>
      </c>
      <c r="LC217" s="46">
        <v>0</v>
      </c>
      <c r="LD217" s="46">
        <v>0</v>
      </c>
      <c r="LE217" s="46">
        <v>0</v>
      </c>
      <c r="LF217" s="46">
        <v>0</v>
      </c>
      <c r="LG217" s="46">
        <v>-73.666666666666671</v>
      </c>
      <c r="LH217" s="46">
        <v>-73.666666666666671</v>
      </c>
      <c r="LI217" s="46">
        <v>0</v>
      </c>
      <c r="LL217" s="46">
        <v>502.66666666666663</v>
      </c>
      <c r="LM217" s="46">
        <v>401</v>
      </c>
      <c r="LN217" s="46">
        <v>451</v>
      </c>
      <c r="LO217" s="46">
        <v>0</v>
      </c>
      <c r="LP217" s="46">
        <v>0</v>
      </c>
      <c r="LQ217" s="46">
        <v>0</v>
      </c>
      <c r="LR217" s="46">
        <v>0</v>
      </c>
      <c r="LS217" s="46">
        <v>0</v>
      </c>
      <c r="LT217" s="46">
        <v>1354.6666666666667</v>
      </c>
    </row>
    <row r="218" spans="1:334">
      <c r="C218" s="46" t="s">
        <v>1246</v>
      </c>
      <c r="D218" s="80">
        <v>1265544.165873016</v>
      </c>
      <c r="E218" s="80">
        <v>971907</v>
      </c>
      <c r="F218" s="80">
        <v>0</v>
      </c>
      <c r="G218" s="80">
        <v>855302.88487555191</v>
      </c>
      <c r="H218" s="80">
        <v>365279.66864269238</v>
      </c>
      <c r="I218" s="80">
        <v>293637.54956619284</v>
      </c>
      <c r="J218" s="80">
        <v>101086</v>
      </c>
      <c r="K218" s="80">
        <v>93127</v>
      </c>
      <c r="L218" s="80">
        <v>1199</v>
      </c>
      <c r="M218" s="80">
        <v>0</v>
      </c>
      <c r="N218" s="80">
        <v>973.66666666666674</v>
      </c>
      <c r="O218" s="80">
        <v>0</v>
      </c>
      <c r="P218" s="80">
        <v>0</v>
      </c>
      <c r="Q218" s="80">
        <v>872113</v>
      </c>
      <c r="R218" s="80">
        <v>0</v>
      </c>
      <c r="S218" s="80">
        <v>777185.11005284591</v>
      </c>
      <c r="T218" s="80">
        <v>361909.34961202805</v>
      </c>
      <c r="U218" s="80">
        <v>238412.76044081789</v>
      </c>
      <c r="V218" s="80">
        <v>103914</v>
      </c>
      <c r="W218" s="80">
        <v>69830</v>
      </c>
      <c r="X218" s="80">
        <v>2439</v>
      </c>
      <c r="Y218" s="80">
        <v>0</v>
      </c>
      <c r="Z218" s="80">
        <v>680</v>
      </c>
      <c r="AA218" s="80">
        <v>0</v>
      </c>
      <c r="AB218" s="80">
        <v>0</v>
      </c>
      <c r="AC218" s="80">
        <v>732378.42857142864</v>
      </c>
      <c r="AD218" s="80">
        <v>0</v>
      </c>
      <c r="AE218" s="80">
        <v>806039.4345098054</v>
      </c>
      <c r="AF218" s="80">
        <v>344749.47018584108</v>
      </c>
      <c r="AG218" s="80">
        <v>186831.96432396441</v>
      </c>
      <c r="AH218" s="80">
        <v>113856</v>
      </c>
      <c r="AI218" s="80">
        <v>160119</v>
      </c>
      <c r="AJ218" s="80">
        <v>0</v>
      </c>
      <c r="AK218" s="80">
        <v>0</v>
      </c>
      <c r="AL218" s="80">
        <v>483</v>
      </c>
      <c r="AM218" s="80">
        <v>0</v>
      </c>
      <c r="AN218" s="80">
        <v>0</v>
      </c>
      <c r="AO218" s="80">
        <v>787296.57142857148</v>
      </c>
      <c r="AP218" s="80">
        <v>0</v>
      </c>
      <c r="AQ218" s="80">
        <v>804081.51014793804</v>
      </c>
      <c r="AR218" s="80">
        <v>358120.1889323059</v>
      </c>
      <c r="AS218" s="80">
        <v>135980.32121563234</v>
      </c>
      <c r="AT218" s="80">
        <v>91404</v>
      </c>
      <c r="AU218" s="80">
        <v>217573</v>
      </c>
      <c r="AV218" s="80">
        <v>768</v>
      </c>
      <c r="AW218" s="80">
        <v>0</v>
      </c>
      <c r="AX218" s="80">
        <v>236</v>
      </c>
      <c r="AY218" s="80">
        <v>0</v>
      </c>
      <c r="AZ218" s="80">
        <v>0</v>
      </c>
      <c r="BA218" s="80">
        <v>502801.52857142856</v>
      </c>
      <c r="BB218" s="80">
        <v>0</v>
      </c>
      <c r="BC218" s="80">
        <v>820333.6057479427</v>
      </c>
      <c r="BD218" s="80">
        <v>348864.19206492417</v>
      </c>
      <c r="BE218" s="80">
        <v>279633.16368301836</v>
      </c>
      <c r="BF218" s="80">
        <v>122440</v>
      </c>
      <c r="BG218" s="80">
        <v>68200</v>
      </c>
      <c r="BH218" s="80">
        <v>0</v>
      </c>
      <c r="BI218" s="80">
        <v>0</v>
      </c>
      <c r="BJ218" s="80">
        <v>1196.25</v>
      </c>
      <c r="BK218" s="80">
        <v>0</v>
      </c>
      <c r="BL218" s="80">
        <v>0</v>
      </c>
      <c r="BM218" s="46">
        <v>223928.57142857142</v>
      </c>
      <c r="BN218" s="46">
        <v>0</v>
      </c>
      <c r="BO218" s="80">
        <v>764754.96440591</v>
      </c>
      <c r="BP218" s="80">
        <v>329670.6863363015</v>
      </c>
      <c r="BQ218" s="80">
        <v>211956.02806960852</v>
      </c>
      <c r="BR218" s="46">
        <v>119600</v>
      </c>
      <c r="BS218" s="46">
        <v>102493</v>
      </c>
      <c r="BT218" s="46">
        <v>0</v>
      </c>
      <c r="BU218" s="46">
        <v>0</v>
      </c>
      <c r="BV218" s="46">
        <v>1035.25</v>
      </c>
      <c r="BW218" s="46">
        <v>0</v>
      </c>
      <c r="BX218" s="46">
        <v>0</v>
      </c>
      <c r="BY218" s="46">
        <v>471010</v>
      </c>
      <c r="BZ218" s="46">
        <v>0</v>
      </c>
      <c r="CA218" s="80">
        <v>837188.90225598298</v>
      </c>
      <c r="CB218" s="80">
        <v>297899.58759067144</v>
      </c>
      <c r="CC218" s="80">
        <v>205252.06466531169</v>
      </c>
      <c r="CD218" s="46">
        <v>122920</v>
      </c>
      <c r="CE218" s="46">
        <v>210200</v>
      </c>
      <c r="CF218" s="46">
        <v>0</v>
      </c>
      <c r="CG218" s="46">
        <v>0</v>
      </c>
      <c r="CH218" s="46">
        <v>917.25</v>
      </c>
      <c r="CI218" s="46">
        <v>0</v>
      </c>
      <c r="CJ218" s="46">
        <v>0</v>
      </c>
      <c r="CK218" s="46">
        <v>901035.71428571432</v>
      </c>
      <c r="CL218" s="46">
        <v>0</v>
      </c>
      <c r="CM218" s="80">
        <v>782807.52283528168</v>
      </c>
      <c r="CN218" s="80">
        <v>278677.40782464878</v>
      </c>
      <c r="CO218" s="80">
        <v>164085.86501063287</v>
      </c>
      <c r="CP218" s="46">
        <v>119600</v>
      </c>
      <c r="CQ218" s="46">
        <v>219749</v>
      </c>
      <c r="CR218" s="46">
        <v>0</v>
      </c>
      <c r="CS218" s="46">
        <v>0</v>
      </c>
      <c r="CT218" s="46">
        <v>695.25</v>
      </c>
      <c r="CU218" s="46">
        <v>0</v>
      </c>
      <c r="CV218" s="46">
        <v>0</v>
      </c>
      <c r="CW218" s="46">
        <v>2805793.4285714282</v>
      </c>
      <c r="CX218" s="46">
        <v>0</v>
      </c>
      <c r="CY218" s="80">
        <v>762021.35371078458</v>
      </c>
      <c r="CZ218" s="80">
        <v>301791.09024924599</v>
      </c>
      <c r="DA218" s="80">
        <v>322387.76346153847</v>
      </c>
      <c r="DB218" s="46">
        <v>113290</v>
      </c>
      <c r="DC218" s="46">
        <v>22499</v>
      </c>
      <c r="DD218" s="46">
        <v>1103</v>
      </c>
      <c r="DE218" s="46">
        <v>0</v>
      </c>
      <c r="DF218" s="46">
        <v>950.5</v>
      </c>
      <c r="DG218" s="46">
        <v>0</v>
      </c>
      <c r="DH218" s="46">
        <v>0</v>
      </c>
      <c r="DI218" s="80">
        <v>0</v>
      </c>
      <c r="DJ218" s="80">
        <v>0</v>
      </c>
      <c r="DK218" s="80">
        <v>709620.82294155355</v>
      </c>
      <c r="DL218" s="46">
        <v>290902.32101847674</v>
      </c>
      <c r="DM218" s="46">
        <v>224201.00192307692</v>
      </c>
      <c r="DN218" s="46">
        <v>110700</v>
      </c>
      <c r="DO218" s="46">
        <v>82867</v>
      </c>
      <c r="DP218" s="46">
        <v>0</v>
      </c>
      <c r="DQ218" s="46">
        <v>0</v>
      </c>
      <c r="DR218" s="80">
        <v>950.5</v>
      </c>
      <c r="DS218" s="80">
        <v>0</v>
      </c>
      <c r="DT218" s="46">
        <v>0</v>
      </c>
      <c r="DU218" s="46">
        <v>0</v>
      </c>
      <c r="DV218" s="46">
        <v>0</v>
      </c>
      <c r="DW218" s="46">
        <v>824850.47157895833</v>
      </c>
      <c r="DX218" s="46">
        <v>295766.40042511217</v>
      </c>
      <c r="DY218" s="46">
        <v>215784.57115384616</v>
      </c>
      <c r="DZ218" s="46">
        <v>113850</v>
      </c>
      <c r="EA218" s="46">
        <v>198499</v>
      </c>
      <c r="EB218" s="46">
        <v>0</v>
      </c>
      <c r="EC218" s="46">
        <v>0</v>
      </c>
      <c r="ED218" s="46">
        <v>950.5</v>
      </c>
      <c r="EE218" s="46">
        <v>0</v>
      </c>
      <c r="EF218" s="46">
        <v>0</v>
      </c>
      <c r="EG218" s="46">
        <v>0</v>
      </c>
      <c r="EH218" s="46">
        <v>0</v>
      </c>
      <c r="EI218" s="46">
        <v>750346.88561551634</v>
      </c>
      <c r="EJ218" s="46">
        <v>252554.29907705483</v>
      </c>
      <c r="EK218" s="46">
        <v>160239.08653846156</v>
      </c>
      <c r="EL218" s="46">
        <v>110700</v>
      </c>
      <c r="EM218" s="46">
        <v>225903</v>
      </c>
      <c r="EN218" s="46">
        <v>0</v>
      </c>
      <c r="EO218" s="46">
        <v>0</v>
      </c>
      <c r="EP218" s="46">
        <v>950.5</v>
      </c>
      <c r="EQ218" s="46">
        <v>0</v>
      </c>
      <c r="ER218" s="46">
        <v>0</v>
      </c>
      <c r="ES218" s="46">
        <v>0</v>
      </c>
      <c r="ET218" s="46">
        <v>0</v>
      </c>
      <c r="EU218" s="46">
        <v>799725.48360000004</v>
      </c>
      <c r="EV218" s="46">
        <v>277368.25</v>
      </c>
      <c r="EW218" s="46">
        <v>238883.5</v>
      </c>
      <c r="EX218" s="46">
        <v>118578.98360000001</v>
      </c>
      <c r="EY218" s="46">
        <v>164292.5</v>
      </c>
      <c r="EZ218" s="46">
        <v>0</v>
      </c>
      <c r="FA218" s="46">
        <v>0</v>
      </c>
      <c r="FB218" s="46">
        <v>602.25</v>
      </c>
      <c r="FC218" s="46">
        <v>0</v>
      </c>
      <c r="FD218" s="46">
        <v>0</v>
      </c>
      <c r="FE218" s="46">
        <v>0</v>
      </c>
      <c r="FF218" s="46">
        <v>0</v>
      </c>
      <c r="FG218" s="46">
        <v>799725.48360000004</v>
      </c>
      <c r="FH218" s="46">
        <v>277368.25</v>
      </c>
      <c r="FI218" s="80">
        <v>238883.5</v>
      </c>
      <c r="FJ218" s="80">
        <v>118578.98360000001</v>
      </c>
      <c r="FK218" s="46">
        <v>164292.5</v>
      </c>
      <c r="FL218" s="46">
        <v>0</v>
      </c>
      <c r="FM218" s="46">
        <v>0</v>
      </c>
      <c r="FN218" s="46">
        <v>602.25</v>
      </c>
      <c r="FO218" s="46">
        <v>0</v>
      </c>
      <c r="FP218" s="46">
        <v>0</v>
      </c>
      <c r="FQ218" s="46">
        <v>0</v>
      </c>
      <c r="FR218" s="46">
        <v>0</v>
      </c>
      <c r="FS218" s="46">
        <v>799725.48360000004</v>
      </c>
      <c r="FT218" s="46">
        <v>277368.25</v>
      </c>
      <c r="FU218" s="46">
        <v>238883.5</v>
      </c>
      <c r="FV218" s="46">
        <v>118578.98360000001</v>
      </c>
      <c r="FW218" s="46">
        <v>164292.5</v>
      </c>
      <c r="FX218" s="46">
        <v>0</v>
      </c>
      <c r="FY218" s="46">
        <v>0</v>
      </c>
      <c r="FZ218" s="46">
        <v>602.25</v>
      </c>
      <c r="GA218" s="46">
        <v>0</v>
      </c>
      <c r="GB218" s="46">
        <v>0</v>
      </c>
      <c r="GC218" s="46">
        <v>0</v>
      </c>
      <c r="GD218" s="46">
        <v>0</v>
      </c>
      <c r="GE218" s="46">
        <v>799725.48360000004</v>
      </c>
      <c r="GF218" s="46">
        <v>277368.25</v>
      </c>
      <c r="GG218" s="46">
        <v>238883.5</v>
      </c>
      <c r="GH218" s="46">
        <v>118578.98360000001</v>
      </c>
      <c r="GI218" s="46">
        <v>164292.5</v>
      </c>
      <c r="GJ218" s="46">
        <v>0</v>
      </c>
      <c r="GK218" s="46">
        <v>0</v>
      </c>
      <c r="GL218" s="46">
        <v>602.25</v>
      </c>
      <c r="GM218" s="46">
        <v>0</v>
      </c>
      <c r="GO218" s="46">
        <v>2284921.2729194751</v>
      </c>
      <c r="GP218" s="46">
        <v>1430058.6773728675</v>
      </c>
      <c r="GQ218" s="46">
        <v>854862.59554660739</v>
      </c>
      <c r="GR218" s="46">
        <v>410260</v>
      </c>
      <c r="GS218" s="46">
        <v>540649</v>
      </c>
      <c r="GT218" s="46">
        <v>4406</v>
      </c>
      <c r="GU218" s="46">
        <v>0</v>
      </c>
      <c r="GV218" s="46">
        <v>2372.6666666666665</v>
      </c>
      <c r="GW218" s="46">
        <v>3242608.9395861416</v>
      </c>
      <c r="GX218" s="46">
        <v>0</v>
      </c>
      <c r="GY218" s="46">
        <v>0</v>
      </c>
      <c r="GZ218" s="46">
        <v>0</v>
      </c>
      <c r="HA218" s="46">
        <v>1266403.165873016</v>
      </c>
      <c r="HB218" s="46">
        <v>3381299.2857142854</v>
      </c>
      <c r="HC218" s="46">
        <v>4647702.4515873007</v>
      </c>
      <c r="HD218" s="46">
        <v>1405093.5120011601</v>
      </c>
      <c r="HE218" s="46">
        <v>13.151852578814699</v>
      </c>
      <c r="HI218" s="46">
        <v>2116038.9952451172</v>
      </c>
      <c r="HJ218" s="46">
        <v>1255111.8738165458</v>
      </c>
      <c r="HK218" s="46">
        <v>860927.12142857153</v>
      </c>
      <c r="HL218" s="46">
        <v>484560</v>
      </c>
      <c r="HM218" s="46">
        <v>600642</v>
      </c>
      <c r="HN218" s="46">
        <v>0</v>
      </c>
      <c r="HO218" s="46">
        <v>0</v>
      </c>
      <c r="HP218" s="46">
        <v>3844</v>
      </c>
      <c r="HQ218" s="46">
        <v>3205084.9952451177</v>
      </c>
      <c r="HR218" s="46">
        <v>3302898.8142857146</v>
      </c>
      <c r="HS218" s="46">
        <v>4709432.3262868747</v>
      </c>
      <c r="HT218" s="46">
        <v>1504347.331041757</v>
      </c>
      <c r="HU218" s="46">
        <v>14.812207676153172</v>
      </c>
      <c r="HY218" s="46">
        <v>2063626.5338468128</v>
      </c>
      <c r="HZ218" s="46">
        <v>1141014.1107698898</v>
      </c>
      <c r="IA218" s="46">
        <v>922612.42307692301</v>
      </c>
      <c r="IB218" s="46">
        <v>448540</v>
      </c>
      <c r="IC218" s="46">
        <v>529768</v>
      </c>
      <c r="ID218" s="46">
        <v>1103</v>
      </c>
      <c r="IE218" s="46">
        <v>0</v>
      </c>
      <c r="IF218" s="46">
        <v>3802</v>
      </c>
      <c r="IG218" s="46">
        <v>3046839.5338468128</v>
      </c>
      <c r="IH218" s="46">
        <v>2814608.4285714282</v>
      </c>
      <c r="II218" s="46">
        <v>4318955.7596131852</v>
      </c>
      <c r="IJ218" s="46">
        <v>1272116.2257663731</v>
      </c>
      <c r="IK218" s="46">
        <v>12.525597869214847</v>
      </c>
      <c r="IO218" s="46">
        <v>2065007</v>
      </c>
      <c r="IP218" s="46">
        <v>1109473</v>
      </c>
      <c r="IQ218" s="46">
        <v>955534</v>
      </c>
      <c r="IR218" s="46">
        <v>474315.93440000003</v>
      </c>
      <c r="IS218" s="46">
        <v>657170</v>
      </c>
      <c r="IT218" s="46">
        <v>0</v>
      </c>
      <c r="IU218" s="46">
        <v>0</v>
      </c>
      <c r="IV218" s="46">
        <v>2409</v>
      </c>
      <c r="IW218" s="46">
        <v>3198901.9344000001</v>
      </c>
      <c r="IX218" s="46">
        <v>0</v>
      </c>
      <c r="IY218" s="46">
        <v>1272116.2257663731</v>
      </c>
      <c r="IZ218" s="46">
        <v>-1926785.7086336268</v>
      </c>
      <c r="JA218" s="46">
        <v>-18.069816594690547</v>
      </c>
      <c r="JD218" s="46">
        <v>2000094</v>
      </c>
      <c r="JE218" s="46">
        <v>1160278</v>
      </c>
      <c r="JF218" s="46">
        <v>839816</v>
      </c>
      <c r="JG218" s="46">
        <v>488132.93440000003</v>
      </c>
      <c r="JH218" s="46">
        <v>583110</v>
      </c>
      <c r="JI218" s="46">
        <v>0</v>
      </c>
      <c r="JJ218" s="46">
        <v>0</v>
      </c>
      <c r="JK218" s="46">
        <v>2550</v>
      </c>
      <c r="JL218" s="46">
        <v>3073886.9344000001</v>
      </c>
      <c r="JM218" s="46">
        <v>0</v>
      </c>
      <c r="JN218" s="46">
        <v>-1926785.7086336268</v>
      </c>
      <c r="JO218" s="46">
        <v>-5000672.6430336274</v>
      </c>
      <c r="JP218" s="46">
        <v>-48.804716143631239</v>
      </c>
      <c r="JS218" s="46">
        <v>1846794</v>
      </c>
      <c r="JT218" s="46">
        <v>1061029</v>
      </c>
      <c r="JU218" s="46">
        <v>816927</v>
      </c>
      <c r="JV218" s="46">
        <v>471509.93440000003</v>
      </c>
      <c r="JW218" s="46">
        <v>601308</v>
      </c>
      <c r="JX218" s="46">
        <v>0</v>
      </c>
      <c r="JY218" s="46">
        <v>0</v>
      </c>
      <c r="JZ218" s="46">
        <v>1782</v>
      </c>
      <c r="KA218" s="46">
        <v>2952555.9344000001</v>
      </c>
      <c r="KB218" s="46">
        <v>0</v>
      </c>
      <c r="KC218" s="46">
        <v>-5000672.6430336274</v>
      </c>
      <c r="KD218" s="46">
        <v>-7953228.5774336252</v>
      </c>
      <c r="KE218" s="46">
        <v>-80.810275105421468</v>
      </c>
      <c r="KH218" s="46">
        <v>0</v>
      </c>
      <c r="KI218" s="46">
        <v>0</v>
      </c>
      <c r="KJ218" s="46">
        <v>0</v>
      </c>
      <c r="KK218" s="46">
        <v>0</v>
      </c>
      <c r="KL218" s="46">
        <v>0</v>
      </c>
      <c r="KM218" s="46">
        <v>0</v>
      </c>
      <c r="KN218" s="46">
        <v>0</v>
      </c>
      <c r="KO218" s="46">
        <v>0</v>
      </c>
      <c r="KP218" s="46">
        <v>0</v>
      </c>
      <c r="KQ218" s="46">
        <v>0</v>
      </c>
      <c r="KR218" s="46">
        <v>-7953228.5774336252</v>
      </c>
      <c r="KS218" s="46">
        <v>-7953228.5774336252</v>
      </c>
      <c r="KT218" s="46">
        <v>0</v>
      </c>
      <c r="KW218" s="46">
        <v>0</v>
      </c>
      <c r="KX218" s="46">
        <v>0</v>
      </c>
      <c r="KY218" s="46">
        <v>0</v>
      </c>
      <c r="KZ218" s="46">
        <v>0</v>
      </c>
      <c r="LA218" s="46">
        <v>0</v>
      </c>
      <c r="LB218" s="46">
        <v>0</v>
      </c>
      <c r="LC218" s="46">
        <v>0</v>
      </c>
      <c r="LD218" s="46">
        <v>0</v>
      </c>
      <c r="LE218" s="46">
        <v>0</v>
      </c>
      <c r="LF218" s="46">
        <v>0</v>
      </c>
      <c r="LG218" s="46">
        <v>-7953228.5774336252</v>
      </c>
      <c r="LH218" s="46">
        <v>-7953228.5774336252</v>
      </c>
      <c r="LI218" s="46">
        <v>0</v>
      </c>
      <c r="LL218" s="46">
        <v>3242608.9395861416</v>
      </c>
      <c r="LM218" s="46">
        <v>3205084.9952451177</v>
      </c>
      <c r="LN218" s="46">
        <v>3046839.5338468128</v>
      </c>
      <c r="LO218" s="46">
        <v>3198901.9344000001</v>
      </c>
      <c r="LP218" s="46">
        <v>3073886.9344000001</v>
      </c>
      <c r="LQ218" s="46">
        <v>2952555.9344000001</v>
      </c>
      <c r="LR218" s="46">
        <v>0</v>
      </c>
      <c r="LS218" s="46">
        <v>0</v>
      </c>
      <c r="LT218" s="46">
        <v>18719878.271878071</v>
      </c>
    </row>
    <row r="219" spans="1:334">
      <c r="GO219" s="46" t="s">
        <v>451</v>
      </c>
      <c r="GP219" s="46">
        <v>1430058.677372867</v>
      </c>
      <c r="GQ219" s="46">
        <v>854862.59554660751</v>
      </c>
      <c r="GR219" s="46">
        <v>410260</v>
      </c>
      <c r="GS219" s="46">
        <v>540649</v>
      </c>
      <c r="GT219" s="46">
        <v>4406</v>
      </c>
      <c r="GU219" s="46">
        <v>0</v>
      </c>
      <c r="GV219" s="46">
        <v>2372.6666666666665</v>
      </c>
      <c r="GW219" s="46">
        <v>3237328.2729194751</v>
      </c>
      <c r="HJ219" s="46">
        <v>1255111.8738165458</v>
      </c>
      <c r="HK219" s="46">
        <v>860927.12142857153</v>
      </c>
      <c r="HL219" s="46">
        <v>484560</v>
      </c>
      <c r="HM219" s="46">
        <v>600642</v>
      </c>
      <c r="HN219" s="46">
        <v>0</v>
      </c>
      <c r="HO219" s="46">
        <v>0</v>
      </c>
      <c r="HP219" s="46">
        <v>3844</v>
      </c>
      <c r="HZ219" s="46">
        <v>1141014.1107698896</v>
      </c>
      <c r="IA219" s="46">
        <v>922612.42307692312</v>
      </c>
      <c r="IB219" s="46">
        <v>448540</v>
      </c>
      <c r="IC219" s="46">
        <v>529768</v>
      </c>
      <c r="ID219" s="46">
        <v>1103</v>
      </c>
      <c r="IE219" s="46">
        <v>0</v>
      </c>
      <c r="IF219" s="46">
        <v>3802</v>
      </c>
      <c r="IP219" s="46">
        <v>1109473</v>
      </c>
      <c r="IQ219" s="46">
        <v>955534</v>
      </c>
      <c r="IR219" s="46">
        <v>474315.93440000003</v>
      </c>
      <c r="IS219" s="46">
        <v>657170</v>
      </c>
      <c r="IV219" s="46">
        <v>2409</v>
      </c>
      <c r="JE219" s="46">
        <v>1160278</v>
      </c>
      <c r="JF219" s="46">
        <v>839816</v>
      </c>
      <c r="JG219" s="46">
        <v>488132.93440000003</v>
      </c>
      <c r="JH219" s="46">
        <v>583110</v>
      </c>
      <c r="JK219" s="46">
        <v>2535</v>
      </c>
      <c r="JT219" s="46">
        <v>1061029</v>
      </c>
      <c r="JU219" s="46">
        <v>816927</v>
      </c>
      <c r="JV219" s="46">
        <v>471509.93440000003</v>
      </c>
      <c r="JW219" s="46">
        <v>601308</v>
      </c>
      <c r="JZ219" s="46">
        <v>1782</v>
      </c>
      <c r="KI219" s="46">
        <v>0</v>
      </c>
      <c r="KJ219" s="46">
        <v>0</v>
      </c>
      <c r="KK219" s="46">
        <v>0</v>
      </c>
      <c r="KL219" s="46">
        <v>0</v>
      </c>
      <c r="KO219" s="46">
        <v>0</v>
      </c>
      <c r="KX219" s="46">
        <v>0</v>
      </c>
      <c r="KY219" s="46">
        <v>0</v>
      </c>
      <c r="KZ219" s="46">
        <v>0</v>
      </c>
      <c r="LA219" s="46">
        <v>0</v>
      </c>
      <c r="LD219" s="46">
        <v>0</v>
      </c>
    </row>
    <row r="220" spans="1:334">
      <c r="GP220" s="46">
        <v>0</v>
      </c>
      <c r="GQ220" s="46">
        <v>0</v>
      </c>
      <c r="GR220" s="46">
        <v>0</v>
      </c>
      <c r="GS220" s="46">
        <v>0</v>
      </c>
      <c r="GT220" s="46">
        <v>0</v>
      </c>
      <c r="GU220" s="46">
        <v>0</v>
      </c>
      <c r="GV220" s="46">
        <v>0</v>
      </c>
      <c r="HA220" s="46">
        <v>3242608.9395861416</v>
      </c>
      <c r="HJ220" s="46">
        <v>0</v>
      </c>
      <c r="HK220" s="46">
        <v>0</v>
      </c>
      <c r="HL220" s="46">
        <v>0</v>
      </c>
      <c r="HM220" s="46">
        <v>0</v>
      </c>
      <c r="HN220" s="46">
        <v>0</v>
      </c>
      <c r="HO220" s="46">
        <v>0</v>
      </c>
      <c r="HP220" s="46">
        <v>0</v>
      </c>
      <c r="HZ220" s="46">
        <v>0</v>
      </c>
      <c r="IA220" s="46">
        <v>0</v>
      </c>
      <c r="IB220" s="46">
        <v>0</v>
      </c>
      <c r="IC220" s="46">
        <v>0</v>
      </c>
      <c r="ID220" s="46">
        <v>0</v>
      </c>
      <c r="IE220" s="46">
        <v>0</v>
      </c>
      <c r="IF220" s="46">
        <v>0</v>
      </c>
      <c r="IP220" s="46">
        <v>0</v>
      </c>
      <c r="IQ220" s="46">
        <v>0</v>
      </c>
      <c r="IR220" s="46">
        <v>0</v>
      </c>
      <c r="IS220" s="46">
        <v>0</v>
      </c>
      <c r="JE220" s="46">
        <v>0</v>
      </c>
      <c r="JF220" s="46">
        <v>0</v>
      </c>
      <c r="JG220" s="46">
        <v>0</v>
      </c>
      <c r="JH220" s="46">
        <v>0</v>
      </c>
      <c r="JT220" s="46">
        <v>0</v>
      </c>
      <c r="JU220" s="46">
        <v>0</v>
      </c>
      <c r="JV220" s="46">
        <v>0</v>
      </c>
      <c r="JW220" s="46">
        <v>0</v>
      </c>
      <c r="KI220" s="46">
        <v>0</v>
      </c>
      <c r="KJ220" s="46">
        <v>0</v>
      </c>
      <c r="KK220" s="46">
        <v>0</v>
      </c>
      <c r="KL220" s="46">
        <v>0</v>
      </c>
      <c r="KX220" s="46">
        <v>0</v>
      </c>
      <c r="KY220" s="46">
        <v>0</v>
      </c>
      <c r="KZ220" s="46">
        <v>0</v>
      </c>
      <c r="LA220" s="46">
        <v>0</v>
      </c>
    </row>
    <row r="221" spans="1:334">
      <c r="GP221" s="46">
        <v>1430058.6773728675</v>
      </c>
      <c r="GQ221" s="46">
        <v>854862.59554660739</v>
      </c>
      <c r="GR221" s="46">
        <v>410260</v>
      </c>
      <c r="GS221" s="46">
        <v>545055</v>
      </c>
      <c r="GT221" s="46">
        <v>2372.6666666666665</v>
      </c>
      <c r="GU221" s="46">
        <v>3242608.9395861416</v>
      </c>
      <c r="GV221" s="46" t="s">
        <v>227</v>
      </c>
      <c r="HJ221" s="46">
        <v>1255111.8738165458</v>
      </c>
      <c r="HK221" s="46">
        <v>860927.12142857153</v>
      </c>
      <c r="HL221" s="46">
        <v>484560</v>
      </c>
      <c r="HM221" s="46">
        <v>600642</v>
      </c>
      <c r="HN221" s="46">
        <v>3844</v>
      </c>
      <c r="HO221" s="46">
        <v>3205084.9952451177</v>
      </c>
      <c r="HP221" s="46" t="s">
        <v>227</v>
      </c>
      <c r="HZ221" s="46">
        <v>1141014.1107698898</v>
      </c>
      <c r="IA221" s="46">
        <v>922612.42307692301</v>
      </c>
      <c r="IB221" s="46">
        <v>448540</v>
      </c>
      <c r="IC221" s="46">
        <v>530871</v>
      </c>
      <c r="ID221" s="46">
        <v>3802</v>
      </c>
      <c r="IE221" s="46">
        <v>3046839.5338468128</v>
      </c>
      <c r="IF221" s="46" t="s">
        <v>227</v>
      </c>
    </row>
    <row r="222" spans="1:334">
      <c r="GV222" s="46">
        <v>180</v>
      </c>
      <c r="GW222" s="46">
        <v>110811.27326086792</v>
      </c>
      <c r="HA222" s="46">
        <v>25588.023015873023</v>
      </c>
      <c r="HB222" s="46">
        <v>131580</v>
      </c>
      <c r="HD222" s="46">
        <v>46356.749755005098</v>
      </c>
      <c r="HP222" s="46">
        <v>180</v>
      </c>
      <c r="HQ222" s="46">
        <v>127189.86556776558</v>
      </c>
      <c r="HR222" s="46">
        <v>124968</v>
      </c>
      <c r="HS222" s="46">
        <v>171324.74975500509</v>
      </c>
      <c r="HT222" s="46">
        <v>44134.884187239528</v>
      </c>
      <c r="IF222" s="46">
        <v>180</v>
      </c>
      <c r="IG222" s="46">
        <v>135890.47619047618</v>
      </c>
      <c r="IH222" s="46">
        <v>142272</v>
      </c>
      <c r="II222" s="46">
        <v>186406.88418723951</v>
      </c>
      <c r="IJ222" s="46">
        <v>50516.407996763344</v>
      </c>
    </row>
    <row r="223" spans="1:334">
      <c r="GV223" s="46">
        <v>320</v>
      </c>
      <c r="GW223" s="46">
        <v>515605.58333333337</v>
      </c>
      <c r="HA223" s="46">
        <v>61703</v>
      </c>
      <c r="HB223" s="46">
        <v>577980</v>
      </c>
      <c r="HD223" s="46">
        <v>124077.41666666666</v>
      </c>
      <c r="HP223" s="46">
        <v>320</v>
      </c>
      <c r="HQ223" s="46">
        <v>519034.43461538461</v>
      </c>
      <c r="HR223" s="46">
        <v>508000</v>
      </c>
      <c r="HS223" s="46">
        <v>632077.41666666663</v>
      </c>
      <c r="HT223" s="46">
        <v>113042.98205128204</v>
      </c>
      <c r="HZ223" s="46" t="s">
        <v>1247</v>
      </c>
      <c r="IA223" s="46">
        <v>2</v>
      </c>
      <c r="IB223" s="46">
        <v>3</v>
      </c>
      <c r="IF223" s="46">
        <v>320</v>
      </c>
      <c r="IG223" s="46">
        <v>470718.02197802195</v>
      </c>
      <c r="IH223" s="46">
        <v>425000</v>
      </c>
      <c r="II223" s="46">
        <v>538042.98205128207</v>
      </c>
      <c r="IJ223" s="46">
        <v>67324.960073260096</v>
      </c>
    </row>
    <row r="224" spans="1:334">
      <c r="GV224" s="46">
        <v>350</v>
      </c>
      <c r="GW224" s="46">
        <v>869540.67801120447</v>
      </c>
      <c r="HA224" s="46">
        <v>311055.85714285716</v>
      </c>
      <c r="HB224" s="46">
        <v>988678.57142857159</v>
      </c>
      <c r="HD224" s="46">
        <v>430193.75056022417</v>
      </c>
      <c r="HP224" s="46">
        <v>350</v>
      </c>
      <c r="HQ224" s="46">
        <v>886757.85879120871</v>
      </c>
      <c r="HR224" s="46">
        <v>1014821.4285714286</v>
      </c>
      <c r="HS224" s="46">
        <v>1445015.1791316525</v>
      </c>
      <c r="HT224" s="46">
        <v>558257.32034044387</v>
      </c>
      <c r="HZ224" s="46" t="s">
        <v>1248</v>
      </c>
      <c r="IA224" s="46">
        <v>208</v>
      </c>
      <c r="IB224" s="46">
        <v>0</v>
      </c>
      <c r="IF224" s="46">
        <v>350</v>
      </c>
      <c r="IG224" s="46">
        <v>908745.88461538462</v>
      </c>
      <c r="IH224" s="46">
        <v>823389.28571428568</v>
      </c>
      <c r="II224" s="46">
        <v>1381646.6060547298</v>
      </c>
      <c r="IJ224" s="46">
        <v>472900.72143934498</v>
      </c>
    </row>
    <row r="225" spans="202:245">
      <c r="GV225" s="46">
        <v>380</v>
      </c>
      <c r="GW225" s="46">
        <v>436961.81020411488</v>
      </c>
      <c r="HA225" s="46">
        <v>124419</v>
      </c>
      <c r="HB225" s="46">
        <v>478428.57142857142</v>
      </c>
      <c r="HD225" s="46">
        <v>165885.7612244566</v>
      </c>
      <c r="HP225" s="46">
        <v>380</v>
      </c>
      <c r="HQ225" s="46">
        <v>390573.03466731415</v>
      </c>
      <c r="HR225" s="46">
        <v>431768.6714285714</v>
      </c>
      <c r="HS225" s="46">
        <v>599094.43265302805</v>
      </c>
      <c r="HT225" s="46">
        <v>208521.39798571388</v>
      </c>
      <c r="HZ225" s="46" t="s">
        <v>1249</v>
      </c>
      <c r="IA225" s="46">
        <v>324</v>
      </c>
      <c r="IB225" s="46">
        <v>260</v>
      </c>
      <c r="IF225" s="46">
        <v>380</v>
      </c>
      <c r="IG225" s="46">
        <v>345179.26827904722</v>
      </c>
      <c r="IH225" s="46">
        <v>301617.85714285716</v>
      </c>
      <c r="II225" s="46">
        <v>510139.25512857107</v>
      </c>
      <c r="IJ225" s="46">
        <v>164959.98684952382</v>
      </c>
    </row>
    <row r="226" spans="202:245">
      <c r="GV226" s="46">
        <v>400</v>
      </c>
      <c r="GW226" s="46">
        <v>7701.8103236171291</v>
      </c>
      <c r="HA226" s="46">
        <v>3107</v>
      </c>
      <c r="HB226" s="46">
        <v>13203</v>
      </c>
      <c r="HD226" s="46">
        <v>8608.1896763828699</v>
      </c>
      <c r="HP226" s="46">
        <v>400</v>
      </c>
      <c r="HQ226" s="46">
        <v>6618.2414701681955</v>
      </c>
      <c r="HR226" s="46">
        <v>0</v>
      </c>
      <c r="HS226" s="46">
        <v>8608.1896763828699</v>
      </c>
      <c r="HT226" s="46">
        <v>1989.9482062146747</v>
      </c>
      <c r="HZ226" s="46" t="s">
        <v>1250</v>
      </c>
      <c r="IA226" s="46">
        <v>0</v>
      </c>
      <c r="IB226" s="46">
        <v>390</v>
      </c>
      <c r="IF226" s="46">
        <v>400</v>
      </c>
      <c r="IG226" s="46">
        <v>2368.5238095238096</v>
      </c>
      <c r="IH226" s="46">
        <v>1800</v>
      </c>
      <c r="II226" s="46">
        <v>3789.9482062146749</v>
      </c>
      <c r="IJ226" s="46">
        <v>1421.4243966908653</v>
      </c>
    </row>
    <row r="227" spans="202:245">
      <c r="GV227" s="46">
        <v>500</v>
      </c>
      <c r="GW227" s="46">
        <v>657385.27787114843</v>
      </c>
      <c r="HA227" s="46">
        <v>419999</v>
      </c>
      <c r="HB227" s="46">
        <v>526842.71428571432</v>
      </c>
      <c r="HD227" s="46">
        <v>289456.43641456583</v>
      </c>
      <c r="HP227" s="46">
        <v>500</v>
      </c>
      <c r="HQ227" s="46">
        <v>611037.70732600731</v>
      </c>
      <c r="HR227" s="46">
        <v>619750</v>
      </c>
      <c r="HS227" s="46">
        <v>909206.43641456589</v>
      </c>
      <c r="HT227" s="46">
        <v>298168.72908855852</v>
      </c>
      <c r="IF227" s="46">
        <v>500</v>
      </c>
      <c r="IG227" s="46">
        <v>516839.5970695971</v>
      </c>
      <c r="IH227" s="46">
        <v>440714.28571428568</v>
      </c>
      <c r="II227" s="46">
        <v>738883.01480284426</v>
      </c>
      <c r="IJ227" s="46">
        <v>222043.41773324716</v>
      </c>
    </row>
    <row r="228" spans="202:245">
      <c r="GV228" s="46" t="s">
        <v>1051</v>
      </c>
      <c r="GW228" s="46">
        <v>313980</v>
      </c>
      <c r="HA228" s="46">
        <v>138325</v>
      </c>
      <c r="HB228" s="46">
        <v>319196.42857142864</v>
      </c>
      <c r="HD228" s="46">
        <v>143541.42857142864</v>
      </c>
      <c r="HP228" s="46" t="s">
        <v>1051</v>
      </c>
      <c r="HQ228" s="46">
        <v>354750</v>
      </c>
      <c r="HR228" s="46">
        <v>271428.57142857142</v>
      </c>
      <c r="HS228" s="46">
        <v>414970.00000000006</v>
      </c>
      <c r="HT228" s="46">
        <v>60220.000000000058</v>
      </c>
      <c r="IF228" s="46" t="s">
        <v>1051</v>
      </c>
      <c r="IG228" s="46">
        <v>387000</v>
      </c>
      <c r="IH228" s="46">
        <v>440178.57142857148</v>
      </c>
      <c r="II228" s="46">
        <v>500398.57142857154</v>
      </c>
      <c r="IJ228" s="46">
        <v>113398.57142857154</v>
      </c>
    </row>
    <row r="229" spans="202:245">
      <c r="GT229" s="46">
        <v>1172692.142857143</v>
      </c>
      <c r="GV229" s="46">
        <v>800</v>
      </c>
      <c r="GW229" s="46">
        <v>214889.76251422835</v>
      </c>
      <c r="HA229" s="46">
        <v>94340.28571428571</v>
      </c>
      <c r="HB229" s="46">
        <v>212500.00000000003</v>
      </c>
      <c r="HD229" s="46">
        <v>91950.523200057389</v>
      </c>
      <c r="HP229" s="46">
        <v>800</v>
      </c>
      <c r="HQ229" s="46">
        <v>180426.67643364225</v>
      </c>
      <c r="HR229" s="46">
        <v>212500</v>
      </c>
      <c r="HS229" s="46">
        <v>304450.52320005739</v>
      </c>
      <c r="HT229" s="46">
        <v>124023.84676641515</v>
      </c>
      <c r="IF229" s="46">
        <v>800</v>
      </c>
      <c r="IG229" s="46">
        <v>171958.90476190476</v>
      </c>
      <c r="IH229" s="46">
        <v>160178.57142857142</v>
      </c>
      <c r="II229" s="46">
        <v>284202.41819498659</v>
      </c>
      <c r="IJ229" s="46">
        <v>112243.51343308184</v>
      </c>
    </row>
    <row r="230" spans="202:245">
      <c r="GV230" s="46" t="s">
        <v>1052</v>
      </c>
      <c r="GW230" s="46">
        <v>105591.07740096038</v>
      </c>
      <c r="HA230" s="46">
        <v>81446</v>
      </c>
      <c r="HB230" s="46">
        <v>125000</v>
      </c>
      <c r="HD230" s="46">
        <v>100854.92259903964</v>
      </c>
      <c r="HP230" s="46" t="s">
        <v>1052</v>
      </c>
      <c r="HQ230" s="46">
        <v>119355.17637362638</v>
      </c>
      <c r="HR230" s="46">
        <v>111607.14285714287</v>
      </c>
      <c r="HS230" s="46">
        <v>212462.06545618252</v>
      </c>
      <c r="HT230" s="46">
        <v>93106.889082556125</v>
      </c>
      <c r="IF230" s="46" t="s">
        <v>1052</v>
      </c>
      <c r="IG230" s="46">
        <v>99166.857142857145</v>
      </c>
      <c r="IH230" s="46">
        <v>70642.857142857145</v>
      </c>
      <c r="II230" s="46">
        <v>163749.74622541328</v>
      </c>
      <c r="IJ230" s="46">
        <v>64582.889082556125</v>
      </c>
    </row>
    <row r="231" spans="202:245">
      <c r="GV231" s="46" t="s">
        <v>91</v>
      </c>
      <c r="GW231" s="46">
        <v>3232467.2729194751</v>
      </c>
      <c r="HA231" s="46">
        <v>1259983.165873016</v>
      </c>
      <c r="HB231" s="46">
        <v>3373409.2857142859</v>
      </c>
      <c r="HD231" s="46">
        <v>1400925.178667827</v>
      </c>
      <c r="HE231" s="46">
        <v>1276847.7620011603</v>
      </c>
      <c r="HP231" s="46" t="s">
        <v>91</v>
      </c>
      <c r="HQ231" s="46">
        <v>3195742.9952451172</v>
      </c>
      <c r="HR231" s="46">
        <v>3294843.8142857142</v>
      </c>
      <c r="HS231" s="46">
        <v>4697208.9929535408</v>
      </c>
      <c r="HT231" s="46">
        <v>1501465.9977084238</v>
      </c>
      <c r="HU231" s="46">
        <v>1388423.0156571418</v>
      </c>
      <c r="IF231" s="46" t="s">
        <v>91</v>
      </c>
      <c r="IG231" s="46">
        <v>3037867.5338468133</v>
      </c>
      <c r="IH231" s="46">
        <v>2805793.4285714282</v>
      </c>
      <c r="II231" s="46">
        <v>4307259.4262798522</v>
      </c>
      <c r="IJ231" s="46">
        <v>1269391.8924330398</v>
      </c>
      <c r="IK231" s="46">
        <v>1202066.9323597797</v>
      </c>
    </row>
    <row r="232" spans="202:245">
      <c r="GV232" s="46" t="s">
        <v>1053</v>
      </c>
      <c r="GW232" s="46">
        <v>1038</v>
      </c>
      <c r="HA232" s="46">
        <v>418</v>
      </c>
      <c r="HB232" s="46">
        <v>2160</v>
      </c>
      <c r="HD232" s="46">
        <v>1540</v>
      </c>
      <c r="HP232" s="46" t="s">
        <v>1053</v>
      </c>
      <c r="HQ232" s="46">
        <v>2781</v>
      </c>
      <c r="HR232" s="46">
        <v>1980</v>
      </c>
      <c r="HS232" s="46">
        <v>3520</v>
      </c>
      <c r="HT232" s="46">
        <v>739</v>
      </c>
      <c r="IF232" s="46" t="s">
        <v>1053</v>
      </c>
      <c r="IG232" s="46">
        <v>2781</v>
      </c>
      <c r="IH232" s="46">
        <v>3060</v>
      </c>
      <c r="II232" s="46">
        <v>3799</v>
      </c>
      <c r="IJ232" s="46">
        <v>1018</v>
      </c>
    </row>
    <row r="233" spans="202:245">
      <c r="GV233" s="46" t="s">
        <v>1054</v>
      </c>
      <c r="GW233" s="46">
        <v>3740</v>
      </c>
      <c r="HA233" s="46">
        <v>0</v>
      </c>
      <c r="HB233" s="46">
        <v>5520</v>
      </c>
      <c r="HD233" s="46">
        <v>1780</v>
      </c>
      <c r="HP233" s="46" t="s">
        <v>1054</v>
      </c>
      <c r="HQ233" s="46">
        <v>6160</v>
      </c>
      <c r="HR233" s="46">
        <v>5760</v>
      </c>
      <c r="HS233" s="46">
        <v>7540</v>
      </c>
      <c r="HT233" s="46">
        <v>1380</v>
      </c>
      <c r="IF233" s="46" t="s">
        <v>1054</v>
      </c>
      <c r="IG233" s="46">
        <v>5740</v>
      </c>
      <c r="IH233" s="46">
        <v>5440</v>
      </c>
      <c r="II233" s="46">
        <v>6820</v>
      </c>
      <c r="IJ233" s="46">
        <v>1080</v>
      </c>
    </row>
    <row r="234" spans="202:245">
      <c r="GV234" s="46" t="s">
        <v>91</v>
      </c>
      <c r="GW234" s="46">
        <v>4778</v>
      </c>
      <c r="HA234" s="46">
        <v>418</v>
      </c>
      <c r="HB234" s="46">
        <v>7680</v>
      </c>
      <c r="HD234" s="46">
        <v>3320</v>
      </c>
      <c r="HP234" s="46" t="s">
        <v>91</v>
      </c>
      <c r="HQ234" s="46">
        <v>8941</v>
      </c>
      <c r="HR234" s="46">
        <v>7740</v>
      </c>
      <c r="HS234" s="46">
        <v>11060</v>
      </c>
      <c r="HT234" s="46">
        <v>2119</v>
      </c>
      <c r="IF234" s="46" t="s">
        <v>91</v>
      </c>
      <c r="IG234" s="46">
        <v>8521</v>
      </c>
      <c r="IH234" s="46">
        <v>8500</v>
      </c>
      <c r="II234" s="46">
        <v>10619</v>
      </c>
      <c r="IJ234" s="46">
        <v>2098</v>
      </c>
    </row>
    <row r="235" spans="202:245">
      <c r="GV235" s="46" t="s">
        <v>1063</v>
      </c>
      <c r="GW235" s="46">
        <v>502.66666666666663</v>
      </c>
      <c r="HA235" s="46">
        <v>441</v>
      </c>
      <c r="HB235" s="46">
        <v>210</v>
      </c>
      <c r="HC235" s="46">
        <v>651</v>
      </c>
      <c r="HD235" s="46">
        <v>148.33333333333334</v>
      </c>
      <c r="HH235" s="46">
        <v>88</v>
      </c>
      <c r="HP235" s="46" t="s">
        <v>1063</v>
      </c>
      <c r="HQ235" s="46">
        <v>401</v>
      </c>
      <c r="HR235" s="46">
        <v>315</v>
      </c>
      <c r="HS235" s="46">
        <v>463.33333333333331</v>
      </c>
      <c r="HT235" s="46">
        <v>62.333333333333336</v>
      </c>
      <c r="IF235" s="46" t="s">
        <v>1063</v>
      </c>
      <c r="IG235" s="46">
        <v>451</v>
      </c>
      <c r="IH235" s="46">
        <v>315</v>
      </c>
      <c r="II235" s="46">
        <v>377.33333333333331</v>
      </c>
      <c r="IJ235" s="46">
        <v>-73.666666666666671</v>
      </c>
    </row>
    <row r="236" spans="202:245">
      <c r="GW236" s="46">
        <v>3237747.9395861416</v>
      </c>
      <c r="HH236" s="46">
        <v>104</v>
      </c>
      <c r="HQ236" s="46">
        <v>3205084.9952451172</v>
      </c>
      <c r="IG236" s="46">
        <v>3046388.5338468133</v>
      </c>
    </row>
    <row r="237" spans="202:245">
      <c r="HH237" s="46">
        <v>72</v>
      </c>
    </row>
    <row r="238" spans="202:245">
      <c r="HH238" s="46">
        <v>72</v>
      </c>
    </row>
    <row r="240" spans="202:245">
      <c r="HH240" s="46">
        <v>54</v>
      </c>
    </row>
    <row r="241" spans="216:246">
      <c r="HH241" s="46">
        <v>70</v>
      </c>
    </row>
    <row r="242" spans="216:246">
      <c r="IL242" s="46">
        <v>1328118.9202344285</v>
      </c>
    </row>
    <row r="251" spans="216:246">
      <c r="IL251" s="46">
        <v>1328118.9202344285</v>
      </c>
    </row>
  </sheetData>
  <autoFilter ref="A5:JY196" xr:uid="{C925491E-F1BA-45AD-9D4E-F86A5329806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7F2A9-511E-4C13-B334-AC99B7E9D464}">
  <sheetPr>
    <tabColor rgb="FFFFFF00"/>
  </sheetPr>
  <dimension ref="A1:AH155"/>
  <sheetViews>
    <sheetView showGridLines="0" zoomScale="70" zoomScaleNormal="70" workbookViewId="0">
      <selection activeCell="C1" sqref="C1:C1048576"/>
    </sheetView>
  </sheetViews>
  <sheetFormatPr defaultColWidth="8.7109375" defaultRowHeight="12" outlineLevelCol="1"/>
  <cols>
    <col min="1" max="1" width="6.140625" style="46" customWidth="1"/>
    <col min="2" max="2" width="6.140625" style="74" customWidth="1"/>
    <col min="3" max="3" width="23.28515625" style="74" bestFit="1" customWidth="1"/>
    <col min="4" max="4" width="29.5703125" style="46" bestFit="1" customWidth="1"/>
    <col min="5" max="7" width="8.7109375" style="46"/>
    <col min="8" max="8" width="9.7109375" style="46" bestFit="1" customWidth="1"/>
    <col min="9" max="11" width="10.28515625" style="46" customWidth="1" outlineLevel="1"/>
    <col min="12" max="13" width="9.28515625" style="46" customWidth="1" outlineLevel="1"/>
    <col min="14" max="14" width="10.28515625" style="46" customWidth="1" outlineLevel="1"/>
    <col min="15" max="15" width="9.28515625" style="46" customWidth="1" outlineLevel="1"/>
    <col min="16" max="16" width="11.28515625" style="46" bestFit="1" customWidth="1"/>
    <col min="17" max="17" width="10.28515625" style="46" bestFit="1" customWidth="1"/>
    <col min="18" max="18" width="9.28515625" style="46" customWidth="1" outlineLevel="1"/>
    <col min="19" max="20" width="10.28515625" style="46" customWidth="1" outlineLevel="1"/>
    <col min="21" max="24" width="9.28515625" style="46" customWidth="1" outlineLevel="1"/>
    <col min="25" max="25" width="11.28515625" style="46" bestFit="1" customWidth="1"/>
    <col min="26" max="26" width="9.7109375" style="46" bestFit="1" customWidth="1"/>
    <col min="27" max="27" width="9.28515625" style="46" hidden="1" customWidth="1" outlineLevel="1"/>
    <col min="28" max="28" width="10.28515625" style="46" hidden="1" customWidth="1" outlineLevel="1"/>
    <col min="29" max="33" width="9.28515625" style="46" hidden="1" customWidth="1" outlineLevel="1"/>
    <col min="34" max="34" width="11.28515625" style="46" bestFit="1" customWidth="1" collapsed="1"/>
    <col min="35" max="16384" width="8.7109375" style="46"/>
  </cols>
  <sheetData>
    <row r="1" spans="1:34">
      <c r="A1" s="72"/>
      <c r="B1" s="73" t="s">
        <v>452</v>
      </c>
      <c r="C1" s="74" t="s">
        <v>1251</v>
      </c>
      <c r="I1" s="57"/>
      <c r="P1" s="46">
        <v>0.9</v>
      </c>
      <c r="Q1" s="46">
        <v>1</v>
      </c>
      <c r="Y1" s="46">
        <v>1</v>
      </c>
      <c r="Z1" s="46">
        <v>1</v>
      </c>
      <c r="AH1" s="46">
        <v>1</v>
      </c>
    </row>
    <row r="3" spans="1:34" s="219" customFormat="1" ht="19.149999999999999" customHeight="1">
      <c r="A3" s="219" t="s">
        <v>453</v>
      </c>
      <c r="C3" s="245" t="s">
        <v>454</v>
      </c>
      <c r="D3" s="219" t="s">
        <v>104</v>
      </c>
      <c r="E3" s="219" t="s">
        <v>14</v>
      </c>
      <c r="H3" s="246" t="s">
        <v>1155</v>
      </c>
      <c r="I3" s="247"/>
      <c r="J3" s="247"/>
      <c r="K3" s="247"/>
      <c r="L3" s="247"/>
      <c r="M3" s="247"/>
      <c r="N3" s="247"/>
      <c r="O3" s="247"/>
      <c r="P3" s="247"/>
      <c r="Q3" s="248" t="s">
        <v>1156</v>
      </c>
      <c r="Z3" s="249" t="s">
        <v>1158</v>
      </c>
      <c r="AA3" s="250"/>
      <c r="AB3" s="250"/>
      <c r="AC3" s="250"/>
      <c r="AD3" s="250"/>
      <c r="AE3" s="250"/>
      <c r="AF3" s="250"/>
      <c r="AG3" s="250"/>
      <c r="AH3" s="250"/>
    </row>
    <row r="4" spans="1:34" s="251" customFormat="1" ht="16.5" customHeight="1">
      <c r="H4" s="252" t="s">
        <v>93</v>
      </c>
      <c r="I4" s="252" t="s">
        <v>94</v>
      </c>
      <c r="J4" s="252" t="s">
        <v>95</v>
      </c>
      <c r="K4" s="252" t="s">
        <v>96</v>
      </c>
      <c r="L4" s="252" t="s">
        <v>97</v>
      </c>
      <c r="M4" s="252" t="s">
        <v>98</v>
      </c>
      <c r="N4" s="252" t="s">
        <v>99</v>
      </c>
      <c r="O4" s="252" t="s">
        <v>100</v>
      </c>
      <c r="P4" s="252" t="s">
        <v>91</v>
      </c>
      <c r="Q4" s="253" t="s">
        <v>93</v>
      </c>
      <c r="R4" s="253" t="s">
        <v>94</v>
      </c>
      <c r="S4" s="253" t="s">
        <v>95</v>
      </c>
      <c r="T4" s="253" t="s">
        <v>96</v>
      </c>
      <c r="U4" s="253" t="s">
        <v>97</v>
      </c>
      <c r="V4" s="253" t="s">
        <v>98</v>
      </c>
      <c r="W4" s="253" t="s">
        <v>99</v>
      </c>
      <c r="X4" s="253" t="s">
        <v>100</v>
      </c>
      <c r="Y4" s="253" t="s">
        <v>91</v>
      </c>
      <c r="Z4" s="254" t="s">
        <v>93</v>
      </c>
      <c r="AA4" s="254" t="s">
        <v>94</v>
      </c>
      <c r="AB4" s="254" t="s">
        <v>95</v>
      </c>
      <c r="AC4" s="254" t="s">
        <v>96</v>
      </c>
      <c r="AD4" s="254" t="s">
        <v>97</v>
      </c>
      <c r="AE4" s="254" t="s">
        <v>98</v>
      </c>
      <c r="AF4" s="254" t="s">
        <v>99</v>
      </c>
      <c r="AG4" s="254" t="s">
        <v>100</v>
      </c>
      <c r="AH4" s="254" t="s">
        <v>91</v>
      </c>
    </row>
    <row r="5" spans="1:34">
      <c r="C5" s="74">
        <v>310002949</v>
      </c>
      <c r="D5" s="46" t="s">
        <v>1252</v>
      </c>
      <c r="E5" s="46">
        <v>180</v>
      </c>
      <c r="H5" s="80">
        <v>188</v>
      </c>
      <c r="I5" s="80">
        <v>320</v>
      </c>
      <c r="J5" s="80">
        <v>248</v>
      </c>
      <c r="K5" s="80">
        <v>125</v>
      </c>
      <c r="L5" s="80">
        <v>68</v>
      </c>
      <c r="M5" s="80">
        <v>89</v>
      </c>
      <c r="N5" s="80">
        <v>346</v>
      </c>
      <c r="O5" s="80">
        <v>260</v>
      </c>
      <c r="P5" s="80">
        <v>1644</v>
      </c>
      <c r="Q5" s="80">
        <v>188</v>
      </c>
      <c r="R5" s="80">
        <v>510</v>
      </c>
      <c r="S5" s="80">
        <v>270</v>
      </c>
      <c r="T5" s="80">
        <v>183</v>
      </c>
      <c r="U5" s="80">
        <v>68</v>
      </c>
      <c r="V5" s="80">
        <v>112</v>
      </c>
      <c r="W5" s="80">
        <v>346</v>
      </c>
      <c r="X5" s="80">
        <v>330</v>
      </c>
      <c r="Y5" s="80">
        <v>2007</v>
      </c>
      <c r="Z5" s="80">
        <v>188</v>
      </c>
      <c r="AA5" s="80">
        <v>320</v>
      </c>
      <c r="AB5" s="80">
        <v>246</v>
      </c>
      <c r="AC5" s="80">
        <v>183</v>
      </c>
      <c r="AD5" s="80">
        <v>108</v>
      </c>
      <c r="AE5" s="80">
        <v>84</v>
      </c>
      <c r="AF5" s="80">
        <v>346</v>
      </c>
      <c r="AG5" s="80">
        <v>330</v>
      </c>
      <c r="AH5" s="80">
        <v>1805</v>
      </c>
    </row>
    <row r="6" spans="1:34">
      <c r="C6" s="74">
        <v>310002951</v>
      </c>
      <c r="D6" s="46" t="s">
        <v>1253</v>
      </c>
      <c r="E6" s="46">
        <v>180</v>
      </c>
      <c r="H6" s="80">
        <v>166</v>
      </c>
      <c r="I6" s="80">
        <v>340</v>
      </c>
      <c r="J6" s="80">
        <v>200</v>
      </c>
      <c r="K6" s="80">
        <v>185</v>
      </c>
      <c r="L6" s="80">
        <v>80</v>
      </c>
      <c r="M6" s="80">
        <v>60</v>
      </c>
      <c r="N6" s="80">
        <v>374</v>
      </c>
      <c r="O6" s="80">
        <v>268</v>
      </c>
      <c r="P6" s="80">
        <v>1673</v>
      </c>
      <c r="Q6" s="80">
        <v>166</v>
      </c>
      <c r="R6" s="80">
        <v>530</v>
      </c>
      <c r="S6" s="80">
        <v>240</v>
      </c>
      <c r="T6" s="80">
        <v>213</v>
      </c>
      <c r="U6" s="80">
        <v>80</v>
      </c>
      <c r="V6" s="80">
        <v>80</v>
      </c>
      <c r="W6" s="80">
        <v>324</v>
      </c>
      <c r="X6" s="80">
        <v>292</v>
      </c>
      <c r="Y6" s="80">
        <v>1925</v>
      </c>
      <c r="Z6" s="80">
        <v>166</v>
      </c>
      <c r="AA6" s="80">
        <v>340</v>
      </c>
      <c r="AB6" s="80">
        <v>200</v>
      </c>
      <c r="AC6" s="80">
        <v>213</v>
      </c>
      <c r="AD6" s="80">
        <v>120</v>
      </c>
      <c r="AE6" s="80">
        <v>60</v>
      </c>
      <c r="AF6" s="80">
        <v>324</v>
      </c>
      <c r="AG6" s="80">
        <v>292</v>
      </c>
      <c r="AH6" s="80">
        <v>1715</v>
      </c>
    </row>
    <row r="7" spans="1:34">
      <c r="C7" s="74">
        <v>310002953</v>
      </c>
      <c r="D7" s="46" t="s">
        <v>1254</v>
      </c>
      <c r="E7" s="46">
        <v>180</v>
      </c>
      <c r="H7" s="80">
        <v>250</v>
      </c>
      <c r="I7" s="80">
        <v>1788</v>
      </c>
      <c r="J7" s="80">
        <v>2744</v>
      </c>
      <c r="K7" s="80">
        <v>2791</v>
      </c>
      <c r="L7" s="80">
        <v>414</v>
      </c>
      <c r="M7" s="80">
        <v>592</v>
      </c>
      <c r="N7" s="80">
        <v>1818</v>
      </c>
      <c r="O7" s="80">
        <v>2014</v>
      </c>
      <c r="P7" s="80">
        <v>12411</v>
      </c>
      <c r="Q7" s="80">
        <v>250</v>
      </c>
      <c r="R7" s="80">
        <v>3036</v>
      </c>
      <c r="S7" s="80">
        <v>3136</v>
      </c>
      <c r="T7" s="80">
        <v>3241</v>
      </c>
      <c r="U7" s="80">
        <v>414</v>
      </c>
      <c r="V7" s="80">
        <v>632</v>
      </c>
      <c r="W7" s="80">
        <v>2218</v>
      </c>
      <c r="X7" s="80">
        <v>1864</v>
      </c>
      <c r="Y7" s="80">
        <v>14791</v>
      </c>
      <c r="Z7" s="80">
        <v>250</v>
      </c>
      <c r="AA7" s="80">
        <v>1788</v>
      </c>
      <c r="AB7" s="80">
        <v>2744</v>
      </c>
      <c r="AC7" s="80">
        <v>3241</v>
      </c>
      <c r="AD7" s="80">
        <v>512</v>
      </c>
      <c r="AE7" s="80">
        <v>492</v>
      </c>
      <c r="AF7" s="80">
        <v>2218</v>
      </c>
      <c r="AG7" s="80">
        <v>1864</v>
      </c>
      <c r="AH7" s="80">
        <v>13109</v>
      </c>
    </row>
    <row r="8" spans="1:34">
      <c r="C8" s="74">
        <v>310003079</v>
      </c>
      <c r="D8" s="46" t="s">
        <v>1255</v>
      </c>
      <c r="E8" s="46">
        <v>180</v>
      </c>
      <c r="H8" s="80">
        <v>110</v>
      </c>
      <c r="I8" s="80">
        <v>328</v>
      </c>
      <c r="J8" s="80">
        <v>140</v>
      </c>
      <c r="K8" s="80">
        <v>641</v>
      </c>
      <c r="L8" s="80">
        <v>148</v>
      </c>
      <c r="M8" s="80">
        <v>207</v>
      </c>
      <c r="N8" s="80">
        <v>530</v>
      </c>
      <c r="O8" s="80">
        <v>622</v>
      </c>
      <c r="P8" s="80">
        <v>2726</v>
      </c>
      <c r="Q8" s="80">
        <v>110</v>
      </c>
      <c r="R8" s="80">
        <v>454</v>
      </c>
      <c r="S8" s="80">
        <v>162</v>
      </c>
      <c r="T8" s="80">
        <v>747</v>
      </c>
      <c r="U8" s="80">
        <v>148</v>
      </c>
      <c r="V8" s="80">
        <v>245</v>
      </c>
      <c r="W8" s="80">
        <v>530</v>
      </c>
      <c r="X8" s="80">
        <v>616</v>
      </c>
      <c r="Y8" s="80">
        <v>3012</v>
      </c>
      <c r="Z8" s="80">
        <v>110</v>
      </c>
      <c r="AA8" s="80">
        <v>328</v>
      </c>
      <c r="AB8" s="80">
        <v>142</v>
      </c>
      <c r="AC8" s="80">
        <v>747</v>
      </c>
      <c r="AD8" s="80">
        <v>208</v>
      </c>
      <c r="AE8" s="80">
        <v>195</v>
      </c>
      <c r="AF8" s="80">
        <v>530</v>
      </c>
      <c r="AG8" s="80">
        <v>616</v>
      </c>
      <c r="AH8" s="80">
        <v>2876</v>
      </c>
    </row>
    <row r="9" spans="1:34" s="70" customFormat="1">
      <c r="B9" s="71"/>
      <c r="C9" s="71"/>
      <c r="H9" s="84">
        <v>714</v>
      </c>
      <c r="I9" s="84">
        <v>2776</v>
      </c>
      <c r="J9" s="84">
        <v>3332</v>
      </c>
      <c r="K9" s="84">
        <v>3742</v>
      </c>
      <c r="L9" s="84">
        <v>710</v>
      </c>
      <c r="M9" s="84">
        <v>948</v>
      </c>
      <c r="N9" s="84">
        <v>3068</v>
      </c>
      <c r="O9" s="84">
        <v>3164</v>
      </c>
      <c r="P9" s="84">
        <v>18454</v>
      </c>
      <c r="Q9" s="84">
        <v>714</v>
      </c>
      <c r="R9" s="84">
        <v>4530</v>
      </c>
      <c r="S9" s="84">
        <v>3808</v>
      </c>
      <c r="T9" s="84">
        <v>4384</v>
      </c>
      <c r="U9" s="84">
        <v>710</v>
      </c>
      <c r="V9" s="84">
        <v>1069</v>
      </c>
      <c r="W9" s="84">
        <v>3418</v>
      </c>
      <c r="X9" s="84">
        <v>3102</v>
      </c>
      <c r="Y9" s="84">
        <v>21735</v>
      </c>
      <c r="Z9" s="84">
        <v>714</v>
      </c>
      <c r="AA9" s="84">
        <v>2776</v>
      </c>
      <c r="AB9" s="84">
        <v>3332</v>
      </c>
      <c r="AC9" s="84">
        <v>4384</v>
      </c>
      <c r="AD9" s="84">
        <v>948</v>
      </c>
      <c r="AE9" s="84">
        <v>831</v>
      </c>
      <c r="AF9" s="84">
        <v>3418</v>
      </c>
      <c r="AG9" s="84">
        <v>3102</v>
      </c>
      <c r="AH9" s="84">
        <v>19505</v>
      </c>
    </row>
    <row r="10" spans="1:34">
      <c r="C10" s="74">
        <v>310001198</v>
      </c>
      <c r="D10" s="46" t="s">
        <v>460</v>
      </c>
      <c r="E10" s="46">
        <v>320</v>
      </c>
      <c r="H10" s="80">
        <v>0</v>
      </c>
      <c r="I10" s="80">
        <v>4850</v>
      </c>
      <c r="J10" s="80">
        <v>4250</v>
      </c>
      <c r="K10" s="80">
        <v>3900</v>
      </c>
      <c r="L10" s="80">
        <v>0</v>
      </c>
      <c r="M10" s="80">
        <v>0</v>
      </c>
      <c r="N10" s="80">
        <v>0</v>
      </c>
      <c r="O10" s="80">
        <v>2700</v>
      </c>
      <c r="P10" s="80">
        <v>15700</v>
      </c>
      <c r="Q10" s="80">
        <v>0</v>
      </c>
      <c r="R10" s="80">
        <v>4650</v>
      </c>
      <c r="S10" s="80">
        <v>4850</v>
      </c>
      <c r="T10" s="80">
        <v>5100</v>
      </c>
      <c r="U10" s="80">
        <v>0</v>
      </c>
      <c r="V10" s="80">
        <v>0</v>
      </c>
      <c r="W10" s="80">
        <v>0</v>
      </c>
      <c r="X10" s="80">
        <v>2200</v>
      </c>
      <c r="Y10" s="80">
        <v>16800</v>
      </c>
      <c r="Z10" s="80">
        <v>0</v>
      </c>
      <c r="AA10" s="80">
        <v>4350</v>
      </c>
      <c r="AB10" s="80">
        <v>3950</v>
      </c>
      <c r="AC10" s="80">
        <v>3100</v>
      </c>
      <c r="AD10" s="80">
        <v>0</v>
      </c>
      <c r="AE10" s="80">
        <v>0</v>
      </c>
      <c r="AF10" s="80">
        <v>0</v>
      </c>
      <c r="AG10" s="80">
        <v>2500</v>
      </c>
      <c r="AH10" s="80">
        <v>13900</v>
      </c>
    </row>
    <row r="11" spans="1:34">
      <c r="C11" s="74">
        <v>310003727</v>
      </c>
      <c r="D11" s="46" t="s">
        <v>1256</v>
      </c>
      <c r="E11" s="46">
        <v>320</v>
      </c>
      <c r="H11" s="80">
        <v>1150</v>
      </c>
      <c r="I11" s="80">
        <v>0</v>
      </c>
      <c r="J11" s="80">
        <v>4000</v>
      </c>
      <c r="K11" s="80">
        <v>4350</v>
      </c>
      <c r="L11" s="80">
        <v>930</v>
      </c>
      <c r="M11" s="80">
        <v>5660</v>
      </c>
      <c r="N11" s="80">
        <v>6800</v>
      </c>
      <c r="O11" s="80">
        <v>600</v>
      </c>
      <c r="P11" s="80">
        <v>23490</v>
      </c>
      <c r="Q11" s="80">
        <v>1250</v>
      </c>
      <c r="R11" s="80">
        <v>0</v>
      </c>
      <c r="S11" s="80">
        <v>4850</v>
      </c>
      <c r="T11" s="80">
        <v>5750</v>
      </c>
      <c r="U11" s="80">
        <v>1540</v>
      </c>
      <c r="V11" s="80">
        <v>5000</v>
      </c>
      <c r="W11" s="80">
        <v>6500</v>
      </c>
      <c r="X11" s="80">
        <v>600</v>
      </c>
      <c r="Y11" s="80">
        <v>25490</v>
      </c>
      <c r="Z11" s="80">
        <v>1150</v>
      </c>
      <c r="AA11" s="80">
        <v>0</v>
      </c>
      <c r="AB11" s="80">
        <v>3800</v>
      </c>
      <c r="AC11" s="80">
        <v>4150</v>
      </c>
      <c r="AD11" s="80">
        <v>930</v>
      </c>
      <c r="AE11" s="80">
        <v>5660</v>
      </c>
      <c r="AF11" s="80">
        <v>6800</v>
      </c>
      <c r="AG11" s="80">
        <v>600</v>
      </c>
      <c r="AH11" s="80">
        <v>23090</v>
      </c>
    </row>
    <row r="12" spans="1:34">
      <c r="H12" s="80">
        <v>0</v>
      </c>
      <c r="I12" s="80">
        <v>3150</v>
      </c>
      <c r="J12" s="80">
        <v>1100</v>
      </c>
      <c r="K12" s="80">
        <v>2500</v>
      </c>
      <c r="L12" s="80">
        <v>0</v>
      </c>
      <c r="M12" s="80">
        <v>0</v>
      </c>
      <c r="N12" s="80">
        <v>0</v>
      </c>
      <c r="O12" s="80">
        <v>1900</v>
      </c>
      <c r="P12" s="80">
        <v>8650</v>
      </c>
      <c r="Q12" s="80">
        <v>0</v>
      </c>
      <c r="R12" s="80">
        <v>3250</v>
      </c>
      <c r="S12" s="80">
        <v>1050</v>
      </c>
      <c r="T12" s="80">
        <v>2600</v>
      </c>
      <c r="U12" s="80">
        <v>0</v>
      </c>
      <c r="V12" s="80">
        <v>0</v>
      </c>
      <c r="W12" s="80">
        <v>0</v>
      </c>
      <c r="X12" s="80">
        <v>1400</v>
      </c>
      <c r="Y12" s="80">
        <v>8300</v>
      </c>
      <c r="Z12" s="80">
        <v>0</v>
      </c>
      <c r="AA12" s="80">
        <v>2750</v>
      </c>
      <c r="AB12" s="80">
        <v>1000</v>
      </c>
      <c r="AC12" s="80">
        <v>1800</v>
      </c>
      <c r="AD12" s="80">
        <v>0</v>
      </c>
      <c r="AE12" s="80">
        <v>0</v>
      </c>
      <c r="AF12" s="80">
        <v>0</v>
      </c>
      <c r="AG12" s="80">
        <v>1700</v>
      </c>
      <c r="AH12" s="80">
        <v>7250</v>
      </c>
    </row>
    <row r="13" spans="1:34">
      <c r="C13" s="74">
        <v>310002641</v>
      </c>
      <c r="D13" s="46" t="s">
        <v>467</v>
      </c>
      <c r="E13" s="46">
        <v>350</v>
      </c>
      <c r="H13" s="80">
        <v>650</v>
      </c>
      <c r="I13" s="80">
        <v>0</v>
      </c>
      <c r="J13" s="80">
        <v>3050</v>
      </c>
      <c r="K13" s="80">
        <v>2750</v>
      </c>
      <c r="L13" s="80">
        <v>870</v>
      </c>
      <c r="M13" s="80">
        <v>2440</v>
      </c>
      <c r="N13" s="80">
        <v>4300</v>
      </c>
      <c r="O13" s="80">
        <v>300</v>
      </c>
      <c r="P13" s="80">
        <v>14360</v>
      </c>
      <c r="Q13" s="80">
        <v>850</v>
      </c>
      <c r="R13" s="80">
        <v>0</v>
      </c>
      <c r="S13" s="80">
        <v>2750</v>
      </c>
      <c r="T13" s="80">
        <v>3450</v>
      </c>
      <c r="U13" s="80">
        <v>1460</v>
      </c>
      <c r="V13" s="80">
        <v>2200</v>
      </c>
      <c r="W13" s="80">
        <v>4200</v>
      </c>
      <c r="X13" s="80">
        <v>300</v>
      </c>
      <c r="Y13" s="80">
        <v>15210</v>
      </c>
      <c r="Z13" s="80">
        <v>650</v>
      </c>
      <c r="AA13" s="80">
        <v>0</v>
      </c>
      <c r="AB13" s="80">
        <v>2850</v>
      </c>
      <c r="AC13" s="80">
        <v>2550</v>
      </c>
      <c r="AD13" s="80">
        <v>870</v>
      </c>
      <c r="AE13" s="80">
        <v>2440</v>
      </c>
      <c r="AF13" s="80">
        <v>4300</v>
      </c>
      <c r="AG13" s="80">
        <v>300</v>
      </c>
      <c r="AH13" s="80">
        <v>13960</v>
      </c>
    </row>
    <row r="14" spans="1:34" s="70" customFormat="1">
      <c r="B14" s="71"/>
      <c r="C14" s="71">
        <v>310002644</v>
      </c>
      <c r="D14" s="70" t="s">
        <v>1257</v>
      </c>
      <c r="E14" s="70">
        <v>350</v>
      </c>
      <c r="H14" s="84">
        <v>1800</v>
      </c>
      <c r="I14" s="84">
        <v>8000</v>
      </c>
      <c r="J14" s="84">
        <v>12400</v>
      </c>
      <c r="K14" s="84">
        <v>13500</v>
      </c>
      <c r="L14" s="84">
        <v>1800</v>
      </c>
      <c r="M14" s="84">
        <v>8100</v>
      </c>
      <c r="N14" s="84">
        <v>11100</v>
      </c>
      <c r="O14" s="84">
        <v>5500</v>
      </c>
      <c r="P14" s="84">
        <v>62200</v>
      </c>
      <c r="Q14" s="84">
        <v>2100</v>
      </c>
      <c r="R14" s="84">
        <v>7900</v>
      </c>
      <c r="S14" s="84">
        <v>13500</v>
      </c>
      <c r="T14" s="84">
        <v>16900</v>
      </c>
      <c r="U14" s="84">
        <v>3000</v>
      </c>
      <c r="V14" s="84">
        <v>7200</v>
      </c>
      <c r="W14" s="84">
        <v>10700</v>
      </c>
      <c r="X14" s="84">
        <v>4500</v>
      </c>
      <c r="Y14" s="84">
        <v>65800</v>
      </c>
      <c r="Z14" s="84">
        <v>1800</v>
      </c>
      <c r="AA14" s="84">
        <v>7100</v>
      </c>
      <c r="AB14" s="84">
        <v>11600</v>
      </c>
      <c r="AC14" s="84">
        <v>11600</v>
      </c>
      <c r="AD14" s="84">
        <v>1800</v>
      </c>
      <c r="AE14" s="84">
        <v>8100</v>
      </c>
      <c r="AF14" s="84">
        <v>11100</v>
      </c>
      <c r="AG14" s="84">
        <v>5100</v>
      </c>
      <c r="AH14" s="84">
        <v>58200</v>
      </c>
    </row>
    <row r="15" spans="1:34">
      <c r="C15" s="74">
        <v>310002646</v>
      </c>
      <c r="D15" s="46" t="s">
        <v>1258</v>
      </c>
      <c r="E15" s="46">
        <v>350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</row>
    <row r="16" spans="1:34">
      <c r="C16" s="74">
        <v>310003155</v>
      </c>
      <c r="D16" s="46" t="s">
        <v>1259</v>
      </c>
      <c r="E16" s="46">
        <v>350</v>
      </c>
      <c r="H16" s="80">
        <v>3410</v>
      </c>
      <c r="I16" s="80">
        <v>7383</v>
      </c>
      <c r="J16" s="80">
        <v>3715</v>
      </c>
      <c r="K16" s="80">
        <v>7095</v>
      </c>
      <c r="L16" s="80">
        <v>0</v>
      </c>
      <c r="M16" s="80">
        <v>4030</v>
      </c>
      <c r="N16" s="80">
        <v>12400</v>
      </c>
      <c r="O16" s="80">
        <v>8735</v>
      </c>
      <c r="P16" s="80">
        <v>46768</v>
      </c>
      <c r="Q16" s="80">
        <v>3260</v>
      </c>
      <c r="R16" s="80">
        <v>5933</v>
      </c>
      <c r="S16" s="80">
        <v>4360</v>
      </c>
      <c r="T16" s="80">
        <v>9905</v>
      </c>
      <c r="U16" s="80">
        <v>0</v>
      </c>
      <c r="V16" s="80">
        <v>3880</v>
      </c>
      <c r="W16" s="80">
        <v>11900</v>
      </c>
      <c r="X16" s="80">
        <v>10370</v>
      </c>
      <c r="Y16" s="80">
        <v>49608</v>
      </c>
      <c r="Z16" s="80">
        <v>3610</v>
      </c>
      <c r="AA16" s="80">
        <v>6883</v>
      </c>
      <c r="AB16" s="80">
        <v>4290</v>
      </c>
      <c r="AC16" s="80">
        <v>8510</v>
      </c>
      <c r="AD16" s="80">
        <v>0</v>
      </c>
      <c r="AE16" s="80">
        <v>3930</v>
      </c>
      <c r="AF16" s="80">
        <v>10400</v>
      </c>
      <c r="AG16" s="80">
        <v>9775</v>
      </c>
      <c r="AH16" s="80">
        <v>47398</v>
      </c>
    </row>
    <row r="17" spans="2:34" s="70" customFormat="1">
      <c r="B17" s="71"/>
      <c r="C17" s="71">
        <v>310003572</v>
      </c>
      <c r="D17" s="70" t="s">
        <v>1260</v>
      </c>
      <c r="E17" s="70">
        <v>350</v>
      </c>
      <c r="H17" s="84">
        <v>500</v>
      </c>
      <c r="I17" s="84">
        <v>0</v>
      </c>
      <c r="J17" s="84">
        <v>6950</v>
      </c>
      <c r="K17" s="84">
        <v>295</v>
      </c>
      <c r="L17" s="84">
        <v>2055</v>
      </c>
      <c r="M17" s="84">
        <v>0</v>
      </c>
      <c r="N17" s="84">
        <v>1395</v>
      </c>
      <c r="O17" s="84">
        <v>3700</v>
      </c>
      <c r="P17" s="84">
        <v>14895</v>
      </c>
      <c r="Q17" s="84">
        <v>400</v>
      </c>
      <c r="R17" s="84">
        <v>0</v>
      </c>
      <c r="S17" s="84">
        <v>7630</v>
      </c>
      <c r="T17" s="84">
        <v>1485</v>
      </c>
      <c r="U17" s="84">
        <v>2145</v>
      </c>
      <c r="V17" s="84">
        <v>0</v>
      </c>
      <c r="W17" s="84">
        <v>1395</v>
      </c>
      <c r="X17" s="84">
        <v>3700</v>
      </c>
      <c r="Y17" s="84">
        <v>16755</v>
      </c>
      <c r="Z17" s="84">
        <v>0</v>
      </c>
      <c r="AA17" s="84">
        <v>0</v>
      </c>
      <c r="AB17" s="84">
        <v>6250</v>
      </c>
      <c r="AC17" s="84">
        <v>895</v>
      </c>
      <c r="AD17" s="84">
        <v>2435</v>
      </c>
      <c r="AE17" s="84">
        <v>0</v>
      </c>
      <c r="AF17" s="84">
        <v>1395</v>
      </c>
      <c r="AG17" s="84">
        <v>3700</v>
      </c>
      <c r="AH17" s="84">
        <v>14675</v>
      </c>
    </row>
    <row r="18" spans="2:34">
      <c r="C18" s="74">
        <v>310004070</v>
      </c>
      <c r="D18" s="46" t="s">
        <v>469</v>
      </c>
      <c r="E18" s="46">
        <v>350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</row>
    <row r="19" spans="2:34" s="70" customFormat="1">
      <c r="B19" s="71"/>
      <c r="C19" s="71">
        <v>310004338</v>
      </c>
      <c r="D19" s="70" t="s">
        <v>1101</v>
      </c>
      <c r="E19" s="70">
        <v>350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4">
        <v>0</v>
      </c>
      <c r="AH19" s="84">
        <v>0</v>
      </c>
    </row>
    <row r="20" spans="2:34">
      <c r="H20" s="80">
        <v>3910</v>
      </c>
      <c r="I20" s="80">
        <v>7383</v>
      </c>
      <c r="J20" s="80">
        <v>10665</v>
      </c>
      <c r="K20" s="80">
        <v>7390</v>
      </c>
      <c r="L20" s="80">
        <v>2055</v>
      </c>
      <c r="M20" s="80">
        <v>4030</v>
      </c>
      <c r="N20" s="80">
        <v>13795</v>
      </c>
      <c r="O20" s="80">
        <v>12435</v>
      </c>
      <c r="P20" s="80">
        <v>61663</v>
      </c>
      <c r="Q20" s="80">
        <v>3660</v>
      </c>
      <c r="R20" s="80">
        <v>5933</v>
      </c>
      <c r="S20" s="80">
        <v>11990</v>
      </c>
      <c r="T20" s="80">
        <v>11390</v>
      </c>
      <c r="U20" s="80">
        <v>2145</v>
      </c>
      <c r="V20" s="80">
        <v>3880</v>
      </c>
      <c r="W20" s="80">
        <v>13295</v>
      </c>
      <c r="X20" s="80">
        <v>14070</v>
      </c>
      <c r="Y20" s="80">
        <v>66363</v>
      </c>
      <c r="Z20" s="80">
        <v>3610</v>
      </c>
      <c r="AA20" s="80">
        <v>6883</v>
      </c>
      <c r="AB20" s="80">
        <v>10540</v>
      </c>
      <c r="AC20" s="80">
        <v>9405</v>
      </c>
      <c r="AD20" s="80">
        <v>2435</v>
      </c>
      <c r="AE20" s="80">
        <v>3930</v>
      </c>
      <c r="AF20" s="80">
        <v>11795</v>
      </c>
      <c r="AG20" s="80">
        <v>13475</v>
      </c>
      <c r="AH20" s="80">
        <v>62073</v>
      </c>
    </row>
    <row r="21" spans="2:34">
      <c r="C21" s="74">
        <v>310002015</v>
      </c>
      <c r="D21" s="46" t="s">
        <v>474</v>
      </c>
      <c r="E21" s="46">
        <v>500</v>
      </c>
      <c r="H21" s="80">
        <v>5155</v>
      </c>
      <c r="I21" s="80">
        <v>15690</v>
      </c>
      <c r="J21" s="80">
        <v>4975</v>
      </c>
      <c r="K21" s="80">
        <v>12390</v>
      </c>
      <c r="L21" s="80">
        <v>0</v>
      </c>
      <c r="M21" s="80">
        <v>4291</v>
      </c>
      <c r="N21" s="80">
        <v>14390</v>
      </c>
      <c r="O21" s="80">
        <v>12930</v>
      </c>
      <c r="P21" s="80">
        <v>69821</v>
      </c>
      <c r="Q21" s="80">
        <v>4915</v>
      </c>
      <c r="R21" s="80">
        <v>8790</v>
      </c>
      <c r="S21" s="80">
        <v>4975</v>
      </c>
      <c r="T21" s="80">
        <v>16694</v>
      </c>
      <c r="U21" s="80">
        <v>0</v>
      </c>
      <c r="V21" s="80">
        <v>4141</v>
      </c>
      <c r="W21" s="80">
        <v>13190</v>
      </c>
      <c r="X21" s="80">
        <v>14415</v>
      </c>
      <c r="Y21" s="80">
        <v>67120</v>
      </c>
      <c r="Z21" s="80">
        <v>5655</v>
      </c>
      <c r="AA21" s="80">
        <v>14190</v>
      </c>
      <c r="AB21" s="80">
        <v>3675</v>
      </c>
      <c r="AC21" s="80">
        <v>14044</v>
      </c>
      <c r="AD21" s="80">
        <v>0</v>
      </c>
      <c r="AE21" s="80">
        <v>4191</v>
      </c>
      <c r="AF21" s="80">
        <v>12190</v>
      </c>
      <c r="AG21" s="80">
        <v>12630</v>
      </c>
      <c r="AH21" s="80">
        <v>66575</v>
      </c>
    </row>
    <row r="22" spans="2:34">
      <c r="C22" s="74">
        <v>310002000</v>
      </c>
      <c r="D22" s="46" t="s">
        <v>476</v>
      </c>
      <c r="E22" s="46">
        <v>500</v>
      </c>
      <c r="H22" s="80">
        <v>600</v>
      </c>
      <c r="I22" s="80">
        <v>0</v>
      </c>
      <c r="J22" s="80">
        <v>9370</v>
      </c>
      <c r="K22" s="80">
        <v>300</v>
      </c>
      <c r="L22" s="80">
        <v>1800</v>
      </c>
      <c r="M22" s="80">
        <v>0</v>
      </c>
      <c r="N22" s="80">
        <v>1395</v>
      </c>
      <c r="O22" s="80">
        <v>6180</v>
      </c>
      <c r="P22" s="80">
        <v>19645</v>
      </c>
      <c r="Q22" s="80">
        <v>400</v>
      </c>
      <c r="R22" s="80">
        <v>0</v>
      </c>
      <c r="S22" s="80">
        <v>9470</v>
      </c>
      <c r="T22" s="80">
        <v>2085</v>
      </c>
      <c r="U22" s="80">
        <v>1865</v>
      </c>
      <c r="V22" s="80">
        <v>0</v>
      </c>
      <c r="W22" s="80">
        <v>1395</v>
      </c>
      <c r="X22" s="80">
        <v>6180</v>
      </c>
      <c r="Y22" s="80">
        <v>21395</v>
      </c>
      <c r="Z22" s="80">
        <v>0</v>
      </c>
      <c r="AA22" s="80">
        <v>0</v>
      </c>
      <c r="AB22" s="80">
        <v>8460</v>
      </c>
      <c r="AC22" s="80">
        <v>1200</v>
      </c>
      <c r="AD22" s="80">
        <v>2160</v>
      </c>
      <c r="AE22" s="80">
        <v>0</v>
      </c>
      <c r="AF22" s="80">
        <v>1395</v>
      </c>
      <c r="AG22" s="80">
        <v>6180</v>
      </c>
      <c r="AH22" s="80">
        <v>19395</v>
      </c>
    </row>
    <row r="23" spans="2:34">
      <c r="C23" s="74">
        <v>310001994</v>
      </c>
      <c r="D23" s="46" t="s">
        <v>478</v>
      </c>
      <c r="E23" s="46">
        <v>500</v>
      </c>
      <c r="H23" s="80">
        <v>2890</v>
      </c>
      <c r="I23" s="80">
        <v>1980</v>
      </c>
      <c r="J23" s="80">
        <v>1110</v>
      </c>
      <c r="K23" s="80">
        <v>1095</v>
      </c>
      <c r="L23" s="80">
        <v>305</v>
      </c>
      <c r="M23" s="80">
        <v>940</v>
      </c>
      <c r="N23" s="80">
        <v>1790</v>
      </c>
      <c r="O23" s="80">
        <v>1436</v>
      </c>
      <c r="P23" s="80">
        <v>11546</v>
      </c>
      <c r="Q23" s="80">
        <v>2490</v>
      </c>
      <c r="R23" s="80">
        <v>1830</v>
      </c>
      <c r="S23" s="80">
        <v>1144</v>
      </c>
      <c r="T23" s="80">
        <v>1730</v>
      </c>
      <c r="U23" s="80">
        <v>280</v>
      </c>
      <c r="V23" s="80">
        <v>940</v>
      </c>
      <c r="W23" s="80">
        <v>1790</v>
      </c>
      <c r="X23" s="80">
        <v>1580</v>
      </c>
      <c r="Y23" s="80">
        <v>11784</v>
      </c>
      <c r="Z23" s="80">
        <v>3040</v>
      </c>
      <c r="AA23" s="80">
        <v>1880</v>
      </c>
      <c r="AB23" s="80">
        <v>904</v>
      </c>
      <c r="AC23" s="80">
        <v>1700</v>
      </c>
      <c r="AD23" s="80">
        <v>315</v>
      </c>
      <c r="AE23" s="80">
        <v>940</v>
      </c>
      <c r="AF23" s="80">
        <v>1790</v>
      </c>
      <c r="AG23" s="80">
        <v>1580</v>
      </c>
      <c r="AH23" s="80">
        <v>12149</v>
      </c>
    </row>
    <row r="24" spans="2:34">
      <c r="C24" s="74">
        <v>310002099</v>
      </c>
      <c r="D24" s="46" t="s">
        <v>67</v>
      </c>
      <c r="E24" s="46">
        <v>500</v>
      </c>
      <c r="H24" s="80">
        <v>3775</v>
      </c>
      <c r="I24" s="80">
        <v>2772</v>
      </c>
      <c r="J24" s="80">
        <v>2140</v>
      </c>
      <c r="K24" s="80">
        <v>908</v>
      </c>
      <c r="L24" s="80">
        <v>255</v>
      </c>
      <c r="M24" s="80">
        <v>1418</v>
      </c>
      <c r="N24" s="80">
        <v>7120</v>
      </c>
      <c r="O24" s="80">
        <v>1419</v>
      </c>
      <c r="P24" s="80">
        <v>19807</v>
      </c>
      <c r="Q24" s="80">
        <v>3275</v>
      </c>
      <c r="R24" s="80">
        <v>2622</v>
      </c>
      <c r="S24" s="80">
        <v>2090</v>
      </c>
      <c r="T24" s="80">
        <v>1508</v>
      </c>
      <c r="U24" s="80">
        <v>230</v>
      </c>
      <c r="V24" s="80">
        <v>1386</v>
      </c>
      <c r="W24" s="80">
        <v>7520</v>
      </c>
      <c r="X24" s="80">
        <v>1563</v>
      </c>
      <c r="Y24" s="80">
        <v>20194</v>
      </c>
      <c r="Z24" s="80">
        <v>3725</v>
      </c>
      <c r="AA24" s="80">
        <v>2672</v>
      </c>
      <c r="AB24" s="80">
        <v>1790</v>
      </c>
      <c r="AC24" s="80">
        <v>1468</v>
      </c>
      <c r="AD24" s="80">
        <v>265</v>
      </c>
      <c r="AE24" s="80">
        <v>1386</v>
      </c>
      <c r="AF24" s="80">
        <v>7520</v>
      </c>
      <c r="AG24" s="80">
        <v>1563</v>
      </c>
      <c r="AH24" s="80">
        <v>20389</v>
      </c>
    </row>
    <row r="25" spans="2:34">
      <c r="C25" s="74">
        <v>310002100</v>
      </c>
      <c r="D25" s="46" t="s">
        <v>1261</v>
      </c>
      <c r="E25" s="46">
        <v>500</v>
      </c>
      <c r="H25" s="80">
        <v>50</v>
      </c>
      <c r="I25" s="80">
        <v>1835</v>
      </c>
      <c r="J25" s="80">
        <v>5340</v>
      </c>
      <c r="K25" s="80">
        <v>1795</v>
      </c>
      <c r="L25" s="80">
        <v>210</v>
      </c>
      <c r="M25" s="80">
        <v>1410</v>
      </c>
      <c r="N25" s="80">
        <v>3605</v>
      </c>
      <c r="O25" s="80">
        <v>1204</v>
      </c>
      <c r="P25" s="80">
        <v>15449</v>
      </c>
      <c r="Q25" s="80">
        <v>165</v>
      </c>
      <c r="R25" s="80">
        <v>1635</v>
      </c>
      <c r="S25" s="80">
        <v>4140</v>
      </c>
      <c r="T25" s="80">
        <v>2295</v>
      </c>
      <c r="U25" s="80">
        <v>264</v>
      </c>
      <c r="V25" s="80">
        <v>1390</v>
      </c>
      <c r="W25" s="80">
        <v>3805</v>
      </c>
      <c r="X25" s="80">
        <v>1276</v>
      </c>
      <c r="Y25" s="80">
        <v>14970</v>
      </c>
      <c r="Z25" s="80">
        <v>215</v>
      </c>
      <c r="AA25" s="80">
        <v>1635</v>
      </c>
      <c r="AB25" s="80">
        <v>3660</v>
      </c>
      <c r="AC25" s="80">
        <v>2190</v>
      </c>
      <c r="AD25" s="80">
        <v>302</v>
      </c>
      <c r="AE25" s="80">
        <v>1405</v>
      </c>
      <c r="AF25" s="80">
        <v>3705</v>
      </c>
      <c r="AG25" s="80">
        <v>1276</v>
      </c>
      <c r="AH25" s="80">
        <v>14388</v>
      </c>
    </row>
    <row r="26" spans="2:34" s="70" customFormat="1">
      <c r="B26" s="71"/>
      <c r="C26" s="71"/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0</v>
      </c>
      <c r="AH26" s="84">
        <v>0</v>
      </c>
    </row>
    <row r="27" spans="2:34" s="70" customFormat="1">
      <c r="B27" s="71"/>
      <c r="C27" s="109">
        <v>310002904</v>
      </c>
      <c r="D27" s="122" t="s">
        <v>1262</v>
      </c>
      <c r="E27" s="70">
        <v>400</v>
      </c>
      <c r="H27" s="84">
        <v>0</v>
      </c>
      <c r="I27" s="84">
        <v>20</v>
      </c>
      <c r="J27" s="84">
        <v>0</v>
      </c>
      <c r="K27" s="84">
        <v>0</v>
      </c>
      <c r="L27" s="84">
        <v>0</v>
      </c>
      <c r="M27" s="84">
        <v>35</v>
      </c>
      <c r="N27" s="84">
        <v>0</v>
      </c>
      <c r="O27" s="84">
        <v>0</v>
      </c>
      <c r="P27" s="84">
        <v>55</v>
      </c>
      <c r="Q27" s="84">
        <v>0</v>
      </c>
      <c r="R27" s="84">
        <v>20</v>
      </c>
      <c r="S27" s="84">
        <v>0</v>
      </c>
      <c r="T27" s="84">
        <v>0</v>
      </c>
      <c r="U27" s="84">
        <v>0</v>
      </c>
      <c r="V27" s="84">
        <v>35</v>
      </c>
      <c r="W27" s="84">
        <v>0</v>
      </c>
      <c r="X27" s="84">
        <v>0</v>
      </c>
      <c r="Y27" s="84">
        <v>55</v>
      </c>
      <c r="Z27" s="84">
        <v>40</v>
      </c>
      <c r="AA27" s="84">
        <v>20</v>
      </c>
      <c r="AB27" s="84">
        <v>0</v>
      </c>
      <c r="AC27" s="84">
        <v>0</v>
      </c>
      <c r="AD27" s="84">
        <v>0</v>
      </c>
      <c r="AE27" s="84">
        <v>35</v>
      </c>
      <c r="AF27" s="84">
        <v>0</v>
      </c>
      <c r="AG27" s="84">
        <v>0</v>
      </c>
      <c r="AH27" s="84">
        <v>95</v>
      </c>
    </row>
    <row r="28" spans="2:34">
      <c r="C28" s="74">
        <v>310002905</v>
      </c>
      <c r="D28" s="46" t="s">
        <v>1263</v>
      </c>
      <c r="E28" s="46">
        <v>400</v>
      </c>
      <c r="H28" s="80">
        <v>12470</v>
      </c>
      <c r="I28" s="80">
        <v>22297</v>
      </c>
      <c r="J28" s="80">
        <v>22935</v>
      </c>
      <c r="K28" s="80">
        <v>16488</v>
      </c>
      <c r="L28" s="80">
        <v>2570</v>
      </c>
      <c r="M28" s="80">
        <v>8094</v>
      </c>
      <c r="N28" s="80">
        <v>28300</v>
      </c>
      <c r="O28" s="80">
        <v>23169</v>
      </c>
      <c r="P28" s="80">
        <v>136323</v>
      </c>
      <c r="Q28" s="80">
        <v>11245</v>
      </c>
      <c r="R28" s="80">
        <v>14897</v>
      </c>
      <c r="S28" s="80">
        <v>21819</v>
      </c>
      <c r="T28" s="80">
        <v>24312</v>
      </c>
      <c r="U28" s="80">
        <v>2639</v>
      </c>
      <c r="V28" s="80">
        <v>7892</v>
      </c>
      <c r="W28" s="80">
        <v>27700</v>
      </c>
      <c r="X28" s="80">
        <v>25014</v>
      </c>
      <c r="Y28" s="80">
        <v>135518</v>
      </c>
      <c r="Z28" s="80">
        <v>12675</v>
      </c>
      <c r="AA28" s="80">
        <v>20397</v>
      </c>
      <c r="AB28" s="80">
        <v>18489</v>
      </c>
      <c r="AC28" s="80">
        <v>20602</v>
      </c>
      <c r="AD28" s="80">
        <v>3042</v>
      </c>
      <c r="AE28" s="80">
        <v>7957</v>
      </c>
      <c r="AF28" s="80">
        <v>26600</v>
      </c>
      <c r="AG28" s="80">
        <v>23229</v>
      </c>
      <c r="AH28" s="80">
        <v>132991</v>
      </c>
    </row>
    <row r="29" spans="2:34">
      <c r="C29" s="74">
        <v>310003341</v>
      </c>
      <c r="D29" s="46" t="s">
        <v>1264</v>
      </c>
      <c r="E29" s="46">
        <v>400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</row>
    <row r="30" spans="2:34">
      <c r="C30" s="74">
        <v>310002906</v>
      </c>
      <c r="D30" s="46" t="s">
        <v>622</v>
      </c>
      <c r="E30" s="46">
        <v>400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</row>
    <row r="31" spans="2:34">
      <c r="C31" s="74">
        <v>310003704</v>
      </c>
      <c r="D31" s="46" t="s">
        <v>1265</v>
      </c>
      <c r="E31" s="46">
        <v>400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</row>
    <row r="32" spans="2:34" s="70" customFormat="1">
      <c r="B32" s="71"/>
      <c r="C32" s="71">
        <v>310003703</v>
      </c>
      <c r="D32" s="70" t="s">
        <v>1266</v>
      </c>
      <c r="E32" s="70">
        <v>400</v>
      </c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</row>
    <row r="33" spans="2:34">
      <c r="C33" s="74">
        <v>310003164</v>
      </c>
      <c r="D33" s="46" t="s">
        <v>623</v>
      </c>
      <c r="E33" s="46">
        <v>400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</row>
    <row r="34" spans="2:34">
      <c r="C34" s="109">
        <v>310003165</v>
      </c>
      <c r="D34" s="110" t="s">
        <v>624</v>
      </c>
      <c r="E34" s="46">
        <v>400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</row>
    <row r="35" spans="2:34" s="70" customFormat="1">
      <c r="B35" s="71"/>
      <c r="C35" s="71"/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</row>
    <row r="36" spans="2:34">
      <c r="C36" s="74">
        <v>310003711</v>
      </c>
      <c r="D36" s="46" t="s">
        <v>1267</v>
      </c>
      <c r="E36" s="46">
        <v>350</v>
      </c>
      <c r="H36" s="80">
        <v>16380</v>
      </c>
      <c r="I36" s="80">
        <v>29680</v>
      </c>
      <c r="J36" s="80">
        <v>33600</v>
      </c>
      <c r="K36" s="80">
        <v>23878</v>
      </c>
      <c r="L36" s="80">
        <v>4625</v>
      </c>
      <c r="M36" s="80">
        <v>12124</v>
      </c>
      <c r="N36" s="80">
        <v>42095</v>
      </c>
      <c r="O36" s="80">
        <v>35604</v>
      </c>
      <c r="P36" s="80">
        <v>197986</v>
      </c>
      <c r="Q36" s="80">
        <v>14905</v>
      </c>
      <c r="R36" s="80">
        <v>20830</v>
      </c>
      <c r="S36" s="80">
        <v>33809</v>
      </c>
      <c r="T36" s="80">
        <v>35702</v>
      </c>
      <c r="U36" s="80">
        <v>4784</v>
      </c>
      <c r="V36" s="80">
        <v>11772</v>
      </c>
      <c r="W36" s="80">
        <v>40995</v>
      </c>
      <c r="X36" s="80">
        <v>39084</v>
      </c>
      <c r="Y36" s="80">
        <v>201881</v>
      </c>
      <c r="Z36" s="80">
        <v>16285</v>
      </c>
      <c r="AA36" s="80">
        <v>27280</v>
      </c>
      <c r="AB36" s="80">
        <v>29029</v>
      </c>
      <c r="AC36" s="80">
        <v>30007</v>
      </c>
      <c r="AD36" s="80">
        <v>5477</v>
      </c>
      <c r="AE36" s="80">
        <v>11887</v>
      </c>
      <c r="AF36" s="80">
        <v>38395</v>
      </c>
      <c r="AG36" s="80">
        <v>36704</v>
      </c>
      <c r="AH36" s="80">
        <v>195064</v>
      </c>
    </row>
    <row r="37" spans="2:34" s="70" customFormat="1">
      <c r="B37" s="71"/>
      <c r="C37" s="71">
        <v>310002532</v>
      </c>
      <c r="D37" s="70" t="s">
        <v>58</v>
      </c>
      <c r="E37" s="70">
        <v>350</v>
      </c>
      <c r="H37" s="84"/>
      <c r="I37" s="84"/>
      <c r="J37" s="84"/>
      <c r="K37" s="84"/>
      <c r="L37" s="84"/>
      <c r="M37" s="84"/>
      <c r="N37" s="84"/>
      <c r="O37" s="84"/>
      <c r="P37" s="84">
        <v>0</v>
      </c>
      <c r="Q37" s="84"/>
      <c r="R37" s="84"/>
      <c r="S37" s="84"/>
      <c r="T37" s="84"/>
      <c r="U37" s="84"/>
      <c r="V37" s="84"/>
      <c r="W37" s="84"/>
      <c r="X37" s="84"/>
      <c r="Y37" s="84">
        <v>0</v>
      </c>
      <c r="Z37" s="84"/>
      <c r="AA37" s="84"/>
      <c r="AB37" s="84"/>
      <c r="AC37" s="84"/>
      <c r="AD37" s="84"/>
      <c r="AE37" s="84"/>
      <c r="AF37" s="84"/>
      <c r="AG37" s="84"/>
      <c r="AH37" s="84">
        <v>0</v>
      </c>
    </row>
    <row r="38" spans="2:34" s="70" customFormat="1">
      <c r="B38" s="71"/>
      <c r="C38" s="71"/>
      <c r="H38" s="84"/>
      <c r="I38" s="84"/>
      <c r="J38" s="84"/>
      <c r="K38" s="84"/>
      <c r="L38" s="84"/>
      <c r="M38" s="84"/>
      <c r="N38" s="84"/>
      <c r="O38" s="84"/>
      <c r="P38" s="123">
        <v>0</v>
      </c>
      <c r="Q38" s="84"/>
      <c r="R38" s="84"/>
      <c r="S38" s="84"/>
      <c r="T38" s="84"/>
      <c r="U38" s="84"/>
      <c r="V38" s="84"/>
      <c r="W38" s="84"/>
      <c r="X38" s="84"/>
      <c r="Y38" s="123">
        <v>0</v>
      </c>
      <c r="Z38" s="84"/>
      <c r="AA38" s="84"/>
      <c r="AB38" s="84"/>
      <c r="AC38" s="84"/>
      <c r="AD38" s="84"/>
      <c r="AE38" s="84"/>
      <c r="AF38" s="84"/>
      <c r="AG38" s="84"/>
      <c r="AH38" s="123">
        <v>0</v>
      </c>
    </row>
    <row r="39" spans="2:34">
      <c r="C39" s="74">
        <v>310002058</v>
      </c>
      <c r="D39" s="46" t="s">
        <v>1268</v>
      </c>
      <c r="E39" s="46">
        <v>400</v>
      </c>
      <c r="H39" s="80"/>
      <c r="I39" s="80"/>
      <c r="J39" s="80"/>
      <c r="K39" s="80"/>
      <c r="L39" s="80"/>
      <c r="M39" s="80"/>
      <c r="N39" s="80"/>
      <c r="O39" s="80">
        <v>32</v>
      </c>
      <c r="P39" s="80">
        <v>32</v>
      </c>
      <c r="Q39" s="80"/>
      <c r="R39" s="80"/>
      <c r="S39" s="80"/>
      <c r="T39" s="80"/>
      <c r="U39" s="80"/>
      <c r="V39" s="80"/>
      <c r="W39" s="80"/>
      <c r="X39" s="80"/>
      <c r="Y39" s="80">
        <v>0</v>
      </c>
      <c r="Z39" s="80"/>
      <c r="AA39" s="80"/>
      <c r="AB39" s="80"/>
      <c r="AC39" s="80"/>
      <c r="AD39" s="80"/>
      <c r="AE39" s="80"/>
      <c r="AF39" s="80"/>
      <c r="AG39" s="80"/>
      <c r="AH39" s="80">
        <v>0</v>
      </c>
    </row>
    <row r="40" spans="2:34">
      <c r="H40" s="80"/>
      <c r="I40" s="80"/>
      <c r="J40" s="80"/>
      <c r="K40" s="80"/>
      <c r="L40" s="80"/>
      <c r="M40" s="80"/>
      <c r="N40" s="80"/>
      <c r="O40" s="80">
        <v>16</v>
      </c>
      <c r="P40" s="80">
        <v>16</v>
      </c>
      <c r="Q40" s="80"/>
      <c r="R40" s="80"/>
      <c r="S40" s="80"/>
      <c r="T40" s="80"/>
      <c r="U40" s="80"/>
      <c r="V40" s="80"/>
      <c r="W40" s="80"/>
      <c r="X40" s="80"/>
      <c r="Y40" s="80">
        <v>0</v>
      </c>
      <c r="Z40" s="80"/>
      <c r="AA40" s="80"/>
      <c r="AB40" s="80"/>
      <c r="AC40" s="80"/>
      <c r="AD40" s="80"/>
      <c r="AE40" s="80"/>
      <c r="AF40" s="80"/>
      <c r="AG40" s="80"/>
      <c r="AH40" s="80">
        <v>0</v>
      </c>
    </row>
    <row r="41" spans="2:34" s="70" customFormat="1">
      <c r="B41" s="71"/>
      <c r="C41" s="71"/>
      <c r="H41" s="84"/>
      <c r="I41" s="84"/>
      <c r="J41" s="84"/>
      <c r="K41" s="84"/>
      <c r="L41" s="84"/>
      <c r="M41" s="84"/>
      <c r="N41" s="84"/>
      <c r="O41" s="84"/>
      <c r="P41" s="84">
        <v>0</v>
      </c>
      <c r="Q41" s="84"/>
      <c r="R41" s="84"/>
      <c r="S41" s="84"/>
      <c r="T41" s="84"/>
      <c r="U41" s="84"/>
      <c r="V41" s="84"/>
      <c r="W41" s="84"/>
      <c r="X41" s="84"/>
      <c r="Y41" s="84">
        <v>0</v>
      </c>
      <c r="Z41" s="84"/>
      <c r="AA41" s="84"/>
      <c r="AB41" s="84"/>
      <c r="AC41" s="84"/>
      <c r="AD41" s="84"/>
      <c r="AE41" s="84"/>
      <c r="AF41" s="84"/>
      <c r="AG41" s="84"/>
      <c r="AH41" s="84">
        <v>0</v>
      </c>
    </row>
    <row r="42" spans="2:34">
      <c r="C42" s="74">
        <v>310760302</v>
      </c>
      <c r="D42" s="46" t="s">
        <v>248</v>
      </c>
      <c r="E42" s="46">
        <v>370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48</v>
      </c>
      <c r="P42" s="80">
        <v>48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</row>
    <row r="43" spans="2:34">
      <c r="C43" s="74">
        <v>310760303</v>
      </c>
      <c r="D43" s="46" t="s">
        <v>250</v>
      </c>
      <c r="E43" s="46">
        <v>370</v>
      </c>
      <c r="H43" s="80">
        <v>4366</v>
      </c>
      <c r="I43" s="80">
        <v>7400</v>
      </c>
      <c r="J43" s="80">
        <v>150</v>
      </c>
      <c r="K43" s="80">
        <v>402</v>
      </c>
      <c r="L43" s="80">
        <v>2300</v>
      </c>
      <c r="M43" s="80">
        <v>175</v>
      </c>
      <c r="N43" s="80">
        <v>187</v>
      </c>
      <c r="O43" s="80">
        <v>47</v>
      </c>
      <c r="P43" s="80">
        <v>15027</v>
      </c>
      <c r="Q43" s="80">
        <v>4766</v>
      </c>
      <c r="R43" s="80">
        <v>6700</v>
      </c>
      <c r="S43" s="80">
        <v>150</v>
      </c>
      <c r="T43" s="80">
        <v>402</v>
      </c>
      <c r="U43" s="80">
        <v>2100</v>
      </c>
      <c r="V43" s="80">
        <v>175</v>
      </c>
      <c r="W43" s="80">
        <v>25</v>
      </c>
      <c r="X43" s="80">
        <v>47</v>
      </c>
      <c r="Y43" s="80">
        <v>14365</v>
      </c>
      <c r="Z43" s="80">
        <v>4966</v>
      </c>
      <c r="AA43" s="80">
        <v>6700</v>
      </c>
      <c r="AB43" s="80">
        <v>150</v>
      </c>
      <c r="AC43" s="80">
        <v>402</v>
      </c>
      <c r="AD43" s="80">
        <v>1433</v>
      </c>
      <c r="AE43" s="80">
        <v>175</v>
      </c>
      <c r="AF43" s="80">
        <v>25</v>
      </c>
      <c r="AG43" s="80">
        <v>47</v>
      </c>
      <c r="AH43" s="80">
        <v>13898</v>
      </c>
    </row>
    <row r="44" spans="2:34">
      <c r="C44" s="74">
        <v>310760304</v>
      </c>
      <c r="D44" s="46" t="s">
        <v>252</v>
      </c>
      <c r="E44" s="46">
        <v>370</v>
      </c>
      <c r="H44" s="80">
        <v>5530</v>
      </c>
      <c r="I44" s="80">
        <v>11500</v>
      </c>
      <c r="J44" s="80">
        <v>150</v>
      </c>
      <c r="K44" s="80">
        <v>1650</v>
      </c>
      <c r="L44" s="80">
        <v>4344</v>
      </c>
      <c r="M44" s="80">
        <v>390</v>
      </c>
      <c r="N44" s="80">
        <v>351</v>
      </c>
      <c r="O44" s="80">
        <v>260</v>
      </c>
      <c r="P44" s="80">
        <v>24175</v>
      </c>
      <c r="Q44" s="80">
        <v>5530</v>
      </c>
      <c r="R44" s="80">
        <v>10300</v>
      </c>
      <c r="S44" s="80">
        <v>150</v>
      </c>
      <c r="T44" s="80">
        <v>1450</v>
      </c>
      <c r="U44" s="80">
        <v>4354</v>
      </c>
      <c r="V44" s="80">
        <v>290</v>
      </c>
      <c r="W44" s="80">
        <v>50</v>
      </c>
      <c r="X44" s="80">
        <v>260</v>
      </c>
      <c r="Y44" s="80">
        <v>22384</v>
      </c>
      <c r="Z44" s="80">
        <v>5530</v>
      </c>
      <c r="AA44" s="80">
        <v>10800</v>
      </c>
      <c r="AB44" s="80">
        <v>150</v>
      </c>
      <c r="AC44" s="80">
        <v>1450</v>
      </c>
      <c r="AD44" s="80">
        <v>4081</v>
      </c>
      <c r="AE44" s="80">
        <v>290</v>
      </c>
      <c r="AF44" s="80">
        <v>50</v>
      </c>
      <c r="AG44" s="80">
        <v>260</v>
      </c>
      <c r="AH44" s="80">
        <v>22611</v>
      </c>
    </row>
    <row r="45" spans="2:34">
      <c r="C45" s="74">
        <v>310760305</v>
      </c>
      <c r="D45" s="46" t="s">
        <v>1269</v>
      </c>
      <c r="E45" s="46">
        <v>370</v>
      </c>
      <c r="H45" s="80">
        <v>2829</v>
      </c>
      <c r="I45" s="80">
        <v>2400</v>
      </c>
      <c r="J45" s="80">
        <v>150</v>
      </c>
      <c r="K45" s="80">
        <v>298</v>
      </c>
      <c r="L45" s="80">
        <v>2010</v>
      </c>
      <c r="M45" s="80">
        <v>60</v>
      </c>
      <c r="N45" s="80">
        <v>158</v>
      </c>
      <c r="O45" s="80">
        <v>47</v>
      </c>
      <c r="P45" s="80">
        <v>7952</v>
      </c>
      <c r="Q45" s="80">
        <v>3029</v>
      </c>
      <c r="R45" s="80">
        <v>2250</v>
      </c>
      <c r="S45" s="80">
        <v>150</v>
      </c>
      <c r="T45" s="80">
        <v>298</v>
      </c>
      <c r="U45" s="80">
        <v>1810</v>
      </c>
      <c r="V45" s="80">
        <v>60</v>
      </c>
      <c r="W45" s="80">
        <v>50</v>
      </c>
      <c r="X45" s="80">
        <v>47</v>
      </c>
      <c r="Y45" s="80">
        <v>7694</v>
      </c>
      <c r="Z45" s="80">
        <v>2885</v>
      </c>
      <c r="AA45" s="80">
        <v>2300</v>
      </c>
      <c r="AB45" s="80">
        <v>150</v>
      </c>
      <c r="AC45" s="80">
        <v>298</v>
      </c>
      <c r="AD45" s="80">
        <v>1330</v>
      </c>
      <c r="AE45" s="80">
        <v>60</v>
      </c>
      <c r="AF45" s="80">
        <v>50</v>
      </c>
      <c r="AG45" s="80">
        <v>47</v>
      </c>
      <c r="AH45" s="80">
        <v>7120</v>
      </c>
    </row>
    <row r="46" spans="2:34" s="70" customFormat="1">
      <c r="B46" s="71"/>
      <c r="C46" s="71"/>
      <c r="H46" s="84">
        <v>0</v>
      </c>
      <c r="I46" s="84">
        <v>300</v>
      </c>
      <c r="J46" s="84">
        <v>0</v>
      </c>
      <c r="K46" s="84">
        <v>128</v>
      </c>
      <c r="L46" s="84">
        <v>3530</v>
      </c>
      <c r="M46" s="84">
        <v>0</v>
      </c>
      <c r="N46" s="84">
        <v>0</v>
      </c>
      <c r="O46" s="84">
        <v>0</v>
      </c>
      <c r="P46" s="84">
        <v>3958</v>
      </c>
      <c r="Q46" s="84">
        <v>0</v>
      </c>
      <c r="R46" s="84">
        <v>300</v>
      </c>
      <c r="S46" s="84">
        <v>0</v>
      </c>
      <c r="T46" s="84">
        <v>78</v>
      </c>
      <c r="U46" s="84">
        <v>3530</v>
      </c>
      <c r="V46" s="84">
        <v>0</v>
      </c>
      <c r="W46" s="84">
        <v>0</v>
      </c>
      <c r="X46" s="84">
        <v>0</v>
      </c>
      <c r="Y46" s="84">
        <v>3908</v>
      </c>
      <c r="Z46" s="84">
        <v>0</v>
      </c>
      <c r="AA46" s="84">
        <v>300</v>
      </c>
      <c r="AB46" s="84">
        <v>0</v>
      </c>
      <c r="AC46" s="84">
        <v>78</v>
      </c>
      <c r="AD46" s="84">
        <v>3062</v>
      </c>
      <c r="AE46" s="84">
        <v>0</v>
      </c>
      <c r="AF46" s="84">
        <v>0</v>
      </c>
      <c r="AG46" s="84">
        <v>0</v>
      </c>
      <c r="AH46" s="84">
        <v>3440</v>
      </c>
    </row>
    <row r="47" spans="2:34">
      <c r="H47" s="80">
        <v>0</v>
      </c>
      <c r="I47" s="80">
        <v>0</v>
      </c>
      <c r="J47" s="80">
        <v>0</v>
      </c>
      <c r="K47" s="80">
        <v>0</v>
      </c>
      <c r="L47" s="80">
        <v>20</v>
      </c>
      <c r="M47" s="80">
        <v>0</v>
      </c>
      <c r="N47" s="80">
        <v>54</v>
      </c>
      <c r="O47" s="80">
        <v>60</v>
      </c>
      <c r="P47" s="80">
        <v>134</v>
      </c>
      <c r="Q47" s="80">
        <v>0</v>
      </c>
      <c r="R47" s="80">
        <v>100</v>
      </c>
      <c r="S47" s="80">
        <v>100</v>
      </c>
      <c r="T47" s="80">
        <v>0</v>
      </c>
      <c r="U47" s="80">
        <v>60</v>
      </c>
      <c r="V47" s="80">
        <v>0</v>
      </c>
      <c r="W47" s="80">
        <v>64</v>
      </c>
      <c r="X47" s="80">
        <v>60</v>
      </c>
      <c r="Y47" s="80">
        <v>384</v>
      </c>
      <c r="Z47" s="80">
        <v>100</v>
      </c>
      <c r="AA47" s="80">
        <v>400</v>
      </c>
      <c r="AB47" s="80">
        <v>100</v>
      </c>
      <c r="AC47" s="80">
        <v>0</v>
      </c>
      <c r="AD47" s="80">
        <v>60</v>
      </c>
      <c r="AE47" s="80">
        <v>100</v>
      </c>
      <c r="AF47" s="80">
        <v>64</v>
      </c>
      <c r="AG47" s="80">
        <v>60</v>
      </c>
      <c r="AH47" s="80">
        <v>884</v>
      </c>
    </row>
    <row r="48" spans="2:34">
      <c r="C48" s="74">
        <v>310717106</v>
      </c>
      <c r="D48" s="46" t="s">
        <v>632</v>
      </c>
      <c r="E48" s="46">
        <v>250</v>
      </c>
      <c r="H48" s="80">
        <v>12725</v>
      </c>
      <c r="I48" s="80">
        <v>21600</v>
      </c>
      <c r="J48" s="80">
        <v>450</v>
      </c>
      <c r="K48" s="80">
        <v>2478</v>
      </c>
      <c r="L48" s="80">
        <v>12204</v>
      </c>
      <c r="M48" s="80">
        <v>625</v>
      </c>
      <c r="N48" s="80">
        <v>750</v>
      </c>
      <c r="O48" s="80">
        <v>414</v>
      </c>
      <c r="P48" s="80">
        <v>51246</v>
      </c>
      <c r="Q48" s="80">
        <v>13325</v>
      </c>
      <c r="R48" s="80">
        <v>19650</v>
      </c>
      <c r="S48" s="80">
        <v>550</v>
      </c>
      <c r="T48" s="80">
        <v>2228</v>
      </c>
      <c r="U48" s="80">
        <v>11854</v>
      </c>
      <c r="V48" s="80">
        <v>525</v>
      </c>
      <c r="W48" s="80">
        <v>189</v>
      </c>
      <c r="X48" s="80">
        <v>414</v>
      </c>
      <c r="Y48" s="80">
        <v>48735</v>
      </c>
      <c r="Z48" s="80">
        <v>13481</v>
      </c>
      <c r="AA48" s="80">
        <v>20500</v>
      </c>
      <c r="AB48" s="80">
        <v>550</v>
      </c>
      <c r="AC48" s="80">
        <v>2228</v>
      </c>
      <c r="AD48" s="80">
        <v>9966</v>
      </c>
      <c r="AE48" s="80">
        <v>625</v>
      </c>
      <c r="AF48" s="80">
        <v>189</v>
      </c>
      <c r="AG48" s="80">
        <v>414</v>
      </c>
      <c r="AH48" s="80">
        <v>47953</v>
      </c>
    </row>
    <row r="49" spans="2:34">
      <c r="C49" s="74">
        <v>310717109</v>
      </c>
      <c r="D49" s="46" t="s">
        <v>634</v>
      </c>
      <c r="E49" s="46">
        <v>250</v>
      </c>
      <c r="H49" s="80">
        <v>150</v>
      </c>
      <c r="I49" s="80">
        <v>120</v>
      </c>
      <c r="J49" s="80">
        <v>0</v>
      </c>
      <c r="K49" s="80">
        <v>0</v>
      </c>
      <c r="L49" s="80">
        <v>40</v>
      </c>
      <c r="M49" s="80">
        <v>0</v>
      </c>
      <c r="N49" s="80">
        <v>0</v>
      </c>
      <c r="O49" s="80">
        <v>0</v>
      </c>
      <c r="P49" s="80">
        <v>310</v>
      </c>
      <c r="Q49" s="80">
        <v>150</v>
      </c>
      <c r="R49" s="80">
        <v>120</v>
      </c>
      <c r="S49" s="80">
        <v>0</v>
      </c>
      <c r="T49" s="80">
        <v>0</v>
      </c>
      <c r="U49" s="80">
        <v>40</v>
      </c>
      <c r="V49" s="80">
        <v>0</v>
      </c>
      <c r="W49" s="80">
        <v>0</v>
      </c>
      <c r="X49" s="80">
        <v>0</v>
      </c>
      <c r="Y49" s="80">
        <v>310</v>
      </c>
      <c r="Z49" s="80">
        <v>150</v>
      </c>
      <c r="AA49" s="80">
        <v>120</v>
      </c>
      <c r="AB49" s="80">
        <v>0</v>
      </c>
      <c r="AC49" s="80">
        <v>0</v>
      </c>
      <c r="AD49" s="80">
        <v>40</v>
      </c>
      <c r="AE49" s="80">
        <v>0</v>
      </c>
      <c r="AF49" s="80">
        <v>0</v>
      </c>
      <c r="AG49" s="80">
        <v>0</v>
      </c>
      <c r="AH49" s="80">
        <v>310</v>
      </c>
    </row>
    <row r="50" spans="2:34">
      <c r="H50" s="80">
        <v>150</v>
      </c>
      <c r="I50" s="80">
        <v>40</v>
      </c>
      <c r="J50" s="80">
        <v>0</v>
      </c>
      <c r="K50" s="80">
        <v>0</v>
      </c>
      <c r="L50" s="80">
        <v>20</v>
      </c>
      <c r="M50" s="80">
        <v>0</v>
      </c>
      <c r="N50" s="80">
        <v>0</v>
      </c>
      <c r="O50" s="80">
        <v>0</v>
      </c>
      <c r="P50" s="80">
        <v>210</v>
      </c>
      <c r="Q50" s="80">
        <v>150</v>
      </c>
      <c r="R50" s="80">
        <v>40</v>
      </c>
      <c r="S50" s="80">
        <v>0</v>
      </c>
      <c r="T50" s="80">
        <v>0</v>
      </c>
      <c r="U50" s="80">
        <v>20</v>
      </c>
      <c r="V50" s="80">
        <v>0</v>
      </c>
      <c r="W50" s="80">
        <v>0</v>
      </c>
      <c r="X50" s="80">
        <v>0</v>
      </c>
      <c r="Y50" s="80">
        <v>210</v>
      </c>
      <c r="Z50" s="80">
        <v>150</v>
      </c>
      <c r="AA50" s="80">
        <v>40</v>
      </c>
      <c r="AB50" s="80">
        <v>0</v>
      </c>
      <c r="AC50" s="80">
        <v>0</v>
      </c>
      <c r="AD50" s="80">
        <v>20</v>
      </c>
      <c r="AE50" s="80">
        <v>0</v>
      </c>
      <c r="AF50" s="80">
        <v>0</v>
      </c>
      <c r="AG50" s="80">
        <v>0</v>
      </c>
      <c r="AH50" s="80">
        <v>210</v>
      </c>
    </row>
    <row r="51" spans="2:34">
      <c r="C51" s="74">
        <v>310747106</v>
      </c>
      <c r="D51" s="46" t="s">
        <v>635</v>
      </c>
      <c r="E51" s="46">
        <v>250</v>
      </c>
      <c r="H51" s="80">
        <v>300</v>
      </c>
      <c r="I51" s="80">
        <v>160</v>
      </c>
      <c r="J51" s="80">
        <v>0</v>
      </c>
      <c r="K51" s="80">
        <v>0</v>
      </c>
      <c r="L51" s="80">
        <v>60</v>
      </c>
      <c r="M51" s="80">
        <v>0</v>
      </c>
      <c r="N51" s="80">
        <v>0</v>
      </c>
      <c r="O51" s="80">
        <v>0</v>
      </c>
      <c r="P51" s="80">
        <v>520</v>
      </c>
      <c r="Q51" s="80">
        <v>300</v>
      </c>
      <c r="R51" s="80">
        <v>160</v>
      </c>
      <c r="S51" s="80">
        <v>0</v>
      </c>
      <c r="T51" s="80">
        <v>0</v>
      </c>
      <c r="U51" s="80">
        <v>60</v>
      </c>
      <c r="V51" s="80">
        <v>0</v>
      </c>
      <c r="W51" s="80">
        <v>0</v>
      </c>
      <c r="X51" s="80">
        <v>0</v>
      </c>
      <c r="Y51" s="80">
        <v>520</v>
      </c>
      <c r="Z51" s="80">
        <v>300</v>
      </c>
      <c r="AA51" s="80">
        <v>160</v>
      </c>
      <c r="AB51" s="80">
        <v>0</v>
      </c>
      <c r="AC51" s="80">
        <v>0</v>
      </c>
      <c r="AD51" s="80">
        <v>60</v>
      </c>
      <c r="AE51" s="80">
        <v>0</v>
      </c>
      <c r="AF51" s="80">
        <v>0</v>
      </c>
      <c r="AG51" s="80">
        <v>0</v>
      </c>
      <c r="AH51" s="80">
        <v>520</v>
      </c>
    </row>
    <row r="52" spans="2:34">
      <c r="C52" s="74">
        <v>310747108</v>
      </c>
      <c r="D52" s="46" t="s">
        <v>636</v>
      </c>
      <c r="E52" s="46">
        <v>250</v>
      </c>
      <c r="H52" s="80">
        <v>1062</v>
      </c>
      <c r="I52" s="80">
        <v>690</v>
      </c>
      <c r="J52" s="80">
        <v>1050</v>
      </c>
      <c r="K52" s="80">
        <v>1062</v>
      </c>
      <c r="L52" s="80">
        <v>174</v>
      </c>
      <c r="M52" s="80">
        <v>0</v>
      </c>
      <c r="N52" s="80">
        <v>708</v>
      </c>
      <c r="O52" s="80">
        <v>348</v>
      </c>
      <c r="P52" s="80">
        <v>5094</v>
      </c>
      <c r="Q52" s="80">
        <v>1062</v>
      </c>
      <c r="R52" s="80">
        <v>690</v>
      </c>
      <c r="S52" s="80">
        <v>702</v>
      </c>
      <c r="T52" s="80">
        <v>354</v>
      </c>
      <c r="U52" s="80">
        <v>174</v>
      </c>
      <c r="V52" s="80">
        <v>0</v>
      </c>
      <c r="W52" s="80">
        <v>708</v>
      </c>
      <c r="X52" s="80">
        <v>348</v>
      </c>
      <c r="Y52" s="80">
        <v>4038</v>
      </c>
      <c r="Z52" s="80">
        <v>1062</v>
      </c>
      <c r="AA52" s="80">
        <v>690</v>
      </c>
      <c r="AB52" s="80">
        <v>876</v>
      </c>
      <c r="AC52" s="80">
        <v>354</v>
      </c>
      <c r="AD52" s="80">
        <v>174</v>
      </c>
      <c r="AE52" s="80">
        <v>0</v>
      </c>
      <c r="AF52" s="80">
        <v>708</v>
      </c>
      <c r="AG52" s="80">
        <v>348</v>
      </c>
      <c r="AH52" s="80">
        <v>4212</v>
      </c>
    </row>
    <row r="53" spans="2:34">
      <c r="C53" s="74">
        <v>310747109</v>
      </c>
      <c r="D53" s="46" t="s">
        <v>637</v>
      </c>
      <c r="E53" s="46">
        <v>250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</row>
    <row r="54" spans="2:34" s="70" customFormat="1">
      <c r="B54" s="71"/>
      <c r="C54" s="71">
        <v>310747113</v>
      </c>
      <c r="D54" s="70" t="s">
        <v>638</v>
      </c>
      <c r="E54" s="70">
        <v>250</v>
      </c>
      <c r="H54" s="84">
        <v>1062</v>
      </c>
      <c r="I54" s="84">
        <v>690</v>
      </c>
      <c r="J54" s="84">
        <v>1050</v>
      </c>
      <c r="K54" s="84">
        <v>1062</v>
      </c>
      <c r="L54" s="84">
        <v>174</v>
      </c>
      <c r="M54" s="84">
        <v>0</v>
      </c>
      <c r="N54" s="84">
        <v>708</v>
      </c>
      <c r="O54" s="84">
        <v>348</v>
      </c>
      <c r="P54" s="84">
        <v>5094</v>
      </c>
      <c r="Q54" s="84">
        <v>1062</v>
      </c>
      <c r="R54" s="84">
        <v>690</v>
      </c>
      <c r="S54" s="84">
        <v>702</v>
      </c>
      <c r="T54" s="84">
        <v>354</v>
      </c>
      <c r="U54" s="84">
        <v>174</v>
      </c>
      <c r="V54" s="84">
        <v>0</v>
      </c>
      <c r="W54" s="84">
        <v>708</v>
      </c>
      <c r="X54" s="84">
        <v>348</v>
      </c>
      <c r="Y54" s="84">
        <v>4038</v>
      </c>
      <c r="Z54" s="84">
        <v>1062</v>
      </c>
      <c r="AA54" s="84">
        <v>690</v>
      </c>
      <c r="AB54" s="84">
        <v>876</v>
      </c>
      <c r="AC54" s="84">
        <v>354</v>
      </c>
      <c r="AD54" s="84">
        <v>174</v>
      </c>
      <c r="AE54" s="84">
        <v>0</v>
      </c>
      <c r="AF54" s="84">
        <v>708</v>
      </c>
      <c r="AG54" s="84">
        <v>348</v>
      </c>
      <c r="AH54" s="84">
        <v>4212</v>
      </c>
    </row>
    <row r="55" spans="2:34">
      <c r="H55" s="80">
        <v>32981</v>
      </c>
      <c r="I55" s="80">
        <v>62906</v>
      </c>
      <c r="J55" s="80">
        <v>50832</v>
      </c>
      <c r="K55" s="80">
        <v>44660</v>
      </c>
      <c r="L55" s="80">
        <v>19573</v>
      </c>
      <c r="M55" s="80">
        <v>21797</v>
      </c>
      <c r="N55" s="80">
        <v>57721</v>
      </c>
      <c r="O55" s="80">
        <v>45078</v>
      </c>
      <c r="P55" s="80">
        <v>335548</v>
      </c>
      <c r="Q55" s="80">
        <v>32406</v>
      </c>
      <c r="R55" s="80">
        <v>53760</v>
      </c>
      <c r="S55" s="80">
        <v>52369</v>
      </c>
      <c r="T55" s="80">
        <v>59568</v>
      </c>
      <c r="U55" s="80">
        <v>20582</v>
      </c>
      <c r="V55" s="80">
        <v>20566</v>
      </c>
      <c r="W55" s="80">
        <v>56010</v>
      </c>
      <c r="X55" s="80">
        <v>47448</v>
      </c>
      <c r="Y55" s="80">
        <v>342709</v>
      </c>
      <c r="Z55" s="80">
        <v>33642</v>
      </c>
      <c r="AA55" s="80">
        <v>58506</v>
      </c>
      <c r="AB55" s="80">
        <v>45387</v>
      </c>
      <c r="AC55" s="80">
        <v>48573</v>
      </c>
      <c r="AD55" s="80">
        <v>18425</v>
      </c>
      <c r="AE55" s="80">
        <v>21443</v>
      </c>
      <c r="AF55" s="80">
        <v>53810</v>
      </c>
      <c r="AG55" s="80">
        <v>45668</v>
      </c>
      <c r="AH55" s="80">
        <v>325454</v>
      </c>
    </row>
    <row r="56" spans="2:34">
      <c r="C56" s="74">
        <v>310744106</v>
      </c>
      <c r="D56" s="46" t="s">
        <v>1270</v>
      </c>
      <c r="E56" s="46">
        <v>325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2000</v>
      </c>
      <c r="P56" s="46">
        <v>2000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2000</v>
      </c>
      <c r="Y56" s="46">
        <v>2000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2000</v>
      </c>
      <c r="AH56" s="46">
        <v>2000</v>
      </c>
    </row>
    <row r="57" spans="2:34">
      <c r="C57" s="74">
        <v>310744111</v>
      </c>
      <c r="D57" s="46" t="s">
        <v>1271</v>
      </c>
      <c r="E57" s="46">
        <v>325</v>
      </c>
      <c r="H57" s="46">
        <v>48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1000</v>
      </c>
      <c r="P57" s="46">
        <v>1048</v>
      </c>
      <c r="Q57" s="46">
        <v>48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1000</v>
      </c>
      <c r="Y57" s="46">
        <v>1048</v>
      </c>
      <c r="Z57" s="46">
        <v>48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1000</v>
      </c>
      <c r="AH57" s="46">
        <v>1048</v>
      </c>
    </row>
    <row r="58" spans="2:34">
      <c r="C58" s="74">
        <v>310744113</v>
      </c>
      <c r="D58" s="46" t="s">
        <v>1272</v>
      </c>
      <c r="E58" s="46">
        <v>325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500</v>
      </c>
      <c r="P58" s="46">
        <v>500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500</v>
      </c>
      <c r="Y58" s="46">
        <v>500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500</v>
      </c>
      <c r="AH58" s="46">
        <v>500</v>
      </c>
    </row>
    <row r="59" spans="2:34">
      <c r="C59" s="74">
        <v>310744109</v>
      </c>
      <c r="D59" s="46" t="s">
        <v>1273</v>
      </c>
      <c r="E59" s="46">
        <v>325</v>
      </c>
      <c r="H59" s="46">
        <v>0</v>
      </c>
      <c r="I59" s="46">
        <v>0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46">
        <v>500</v>
      </c>
      <c r="P59" s="46">
        <v>500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500</v>
      </c>
      <c r="Y59" s="46">
        <v>500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500</v>
      </c>
      <c r="AH59" s="46">
        <v>500</v>
      </c>
    </row>
    <row r="60" spans="2:34">
      <c r="C60" s="74">
        <v>310744108</v>
      </c>
      <c r="D60" s="46" t="s">
        <v>1274</v>
      </c>
      <c r="E60" s="46">
        <v>325</v>
      </c>
      <c r="H60" s="46">
        <v>48</v>
      </c>
      <c r="I60" s="46">
        <v>0</v>
      </c>
      <c r="J60" s="46">
        <v>0</v>
      </c>
      <c r="K60" s="46">
        <v>0</v>
      </c>
      <c r="L60" s="46">
        <v>0</v>
      </c>
      <c r="M60" s="46">
        <v>0</v>
      </c>
      <c r="N60" s="46">
        <v>0</v>
      </c>
      <c r="O60" s="46">
        <v>4000</v>
      </c>
      <c r="P60" s="46">
        <v>4048</v>
      </c>
      <c r="Q60" s="46">
        <v>48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4000</v>
      </c>
      <c r="Y60" s="46">
        <v>4048</v>
      </c>
      <c r="Z60" s="46">
        <v>48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4000</v>
      </c>
      <c r="AH60" s="46">
        <v>4048</v>
      </c>
    </row>
    <row r="61" spans="2:34">
      <c r="C61" s="74">
        <v>310744118</v>
      </c>
      <c r="D61" s="46" t="s">
        <v>1275</v>
      </c>
      <c r="E61" s="46">
        <v>325</v>
      </c>
      <c r="H61" s="46">
        <v>6410</v>
      </c>
      <c r="I61" s="46">
        <v>2200</v>
      </c>
      <c r="J61" s="46">
        <v>6201</v>
      </c>
      <c r="K61" s="46">
        <v>1550</v>
      </c>
      <c r="L61" s="46">
        <v>200</v>
      </c>
      <c r="M61" s="46">
        <v>200</v>
      </c>
      <c r="N61" s="46">
        <v>0</v>
      </c>
      <c r="O61" s="46">
        <v>0</v>
      </c>
      <c r="P61" s="46">
        <v>16761</v>
      </c>
      <c r="Q61" s="46">
        <v>6410</v>
      </c>
      <c r="R61" s="46">
        <v>2200</v>
      </c>
      <c r="S61" s="46">
        <v>6201</v>
      </c>
      <c r="T61" s="46">
        <v>1550</v>
      </c>
      <c r="U61" s="46">
        <v>200</v>
      </c>
      <c r="V61" s="46">
        <v>200</v>
      </c>
      <c r="W61" s="46">
        <v>0</v>
      </c>
      <c r="X61" s="46">
        <v>0</v>
      </c>
      <c r="Y61" s="46">
        <v>16761</v>
      </c>
      <c r="Z61" s="46">
        <v>6410</v>
      </c>
      <c r="AA61" s="46">
        <v>2200</v>
      </c>
      <c r="AB61" s="46">
        <v>6201</v>
      </c>
      <c r="AC61" s="46">
        <v>1550</v>
      </c>
      <c r="AD61" s="46">
        <v>200</v>
      </c>
      <c r="AE61" s="46">
        <v>200</v>
      </c>
      <c r="AF61" s="46">
        <v>0</v>
      </c>
      <c r="AG61" s="46">
        <v>0</v>
      </c>
      <c r="AH61" s="46">
        <v>16761</v>
      </c>
    </row>
    <row r="62" spans="2:34">
      <c r="H62" s="46">
        <v>6419</v>
      </c>
      <c r="I62" s="46">
        <v>7600</v>
      </c>
      <c r="J62" s="46">
        <v>22100</v>
      </c>
      <c r="K62" s="46">
        <v>7100</v>
      </c>
      <c r="L62" s="46">
        <v>5344</v>
      </c>
      <c r="M62" s="46">
        <v>7950</v>
      </c>
      <c r="N62" s="46">
        <v>7356</v>
      </c>
      <c r="O62" s="46">
        <v>7400</v>
      </c>
      <c r="P62" s="46">
        <v>71269</v>
      </c>
      <c r="Q62" s="46">
        <v>6419</v>
      </c>
      <c r="R62" s="46">
        <v>7600</v>
      </c>
      <c r="S62" s="46">
        <v>22100</v>
      </c>
      <c r="T62" s="46">
        <v>7100</v>
      </c>
      <c r="U62" s="46">
        <v>5344</v>
      </c>
      <c r="V62" s="46">
        <v>7950</v>
      </c>
      <c r="W62" s="46">
        <v>7356</v>
      </c>
      <c r="X62" s="46">
        <v>7400</v>
      </c>
      <c r="Y62" s="46">
        <v>71269</v>
      </c>
      <c r="Z62" s="46">
        <v>6419</v>
      </c>
      <c r="AA62" s="46">
        <v>7600</v>
      </c>
      <c r="AB62" s="46">
        <v>22100</v>
      </c>
      <c r="AC62" s="46">
        <v>7100</v>
      </c>
      <c r="AD62" s="46">
        <v>5344</v>
      </c>
      <c r="AE62" s="46">
        <v>7950</v>
      </c>
      <c r="AF62" s="46">
        <v>7356</v>
      </c>
      <c r="AG62" s="46">
        <v>7400</v>
      </c>
      <c r="AH62" s="46">
        <v>71269</v>
      </c>
    </row>
    <row r="63" spans="2:34">
      <c r="C63" s="74">
        <v>310726106</v>
      </c>
      <c r="D63" s="46" t="s">
        <v>641</v>
      </c>
      <c r="E63" s="46">
        <v>360</v>
      </c>
      <c r="H63" s="46">
        <v>412</v>
      </c>
      <c r="I63" s="46">
        <v>1750</v>
      </c>
      <c r="J63" s="46">
        <v>4400</v>
      </c>
      <c r="K63" s="46">
        <v>3800</v>
      </c>
      <c r="L63" s="46">
        <v>1520</v>
      </c>
      <c r="M63" s="46">
        <v>3000</v>
      </c>
      <c r="N63" s="46">
        <v>3920</v>
      </c>
      <c r="O63" s="46">
        <v>2400</v>
      </c>
      <c r="P63" s="46">
        <v>21202</v>
      </c>
      <c r="Q63" s="46">
        <v>412</v>
      </c>
      <c r="R63" s="46">
        <v>1750</v>
      </c>
      <c r="S63" s="46">
        <v>4400</v>
      </c>
      <c r="T63" s="46">
        <v>3800</v>
      </c>
      <c r="U63" s="46">
        <v>1520</v>
      </c>
      <c r="V63" s="46">
        <v>3000</v>
      </c>
      <c r="W63" s="46">
        <v>3920</v>
      </c>
      <c r="X63" s="46">
        <v>2400</v>
      </c>
      <c r="Y63" s="46">
        <v>21202</v>
      </c>
      <c r="Z63" s="46">
        <v>412</v>
      </c>
      <c r="AA63" s="46">
        <v>1750</v>
      </c>
      <c r="AB63" s="46">
        <v>4400</v>
      </c>
      <c r="AC63" s="46">
        <v>3800</v>
      </c>
      <c r="AD63" s="46">
        <v>1520</v>
      </c>
      <c r="AE63" s="46">
        <v>3000</v>
      </c>
      <c r="AF63" s="46">
        <v>3920</v>
      </c>
      <c r="AG63" s="46">
        <v>2400</v>
      </c>
      <c r="AH63" s="46">
        <v>21202</v>
      </c>
    </row>
    <row r="64" spans="2:34">
      <c r="C64" s="74">
        <v>310726107</v>
      </c>
      <c r="D64" s="46" t="s">
        <v>642</v>
      </c>
      <c r="E64" s="46">
        <v>360</v>
      </c>
      <c r="H64" s="46">
        <v>2252</v>
      </c>
      <c r="I64" s="46">
        <v>1648</v>
      </c>
      <c r="J64" s="46">
        <v>1340</v>
      </c>
      <c r="K64" s="46">
        <v>1422</v>
      </c>
      <c r="L64" s="46">
        <v>776</v>
      </c>
      <c r="M64" s="46">
        <v>1371</v>
      </c>
      <c r="N64" s="46">
        <v>1417</v>
      </c>
      <c r="O64" s="46">
        <v>1282</v>
      </c>
      <c r="P64" s="46">
        <v>11508</v>
      </c>
      <c r="Q64" s="46">
        <v>2252</v>
      </c>
      <c r="R64" s="46">
        <v>1648</v>
      </c>
      <c r="S64" s="46">
        <v>1340</v>
      </c>
      <c r="T64" s="46">
        <v>1422</v>
      </c>
      <c r="U64" s="46">
        <v>776</v>
      </c>
      <c r="V64" s="46">
        <v>1371</v>
      </c>
      <c r="W64" s="46">
        <v>1417</v>
      </c>
      <c r="X64" s="46">
        <v>1282</v>
      </c>
      <c r="Y64" s="46">
        <v>11508</v>
      </c>
      <c r="Z64" s="46">
        <v>2252</v>
      </c>
      <c r="AA64" s="46">
        <v>1648</v>
      </c>
      <c r="AB64" s="46">
        <v>1340</v>
      </c>
      <c r="AC64" s="46">
        <v>1422</v>
      </c>
      <c r="AD64" s="46">
        <v>776</v>
      </c>
      <c r="AE64" s="46">
        <v>1371</v>
      </c>
      <c r="AF64" s="46">
        <v>1417</v>
      </c>
      <c r="AG64" s="46">
        <v>1282</v>
      </c>
      <c r="AH64" s="46">
        <v>11508</v>
      </c>
    </row>
    <row r="65" spans="2:34">
      <c r="C65" s="74">
        <v>310726108</v>
      </c>
      <c r="D65" s="46" t="s">
        <v>643</v>
      </c>
      <c r="E65" s="46">
        <v>360</v>
      </c>
      <c r="H65" s="46">
        <v>55</v>
      </c>
      <c r="I65" s="46">
        <v>0</v>
      </c>
      <c r="J65" s="46">
        <v>40</v>
      </c>
      <c r="K65" s="46">
        <v>0</v>
      </c>
      <c r="L65" s="46">
        <v>5</v>
      </c>
      <c r="M65" s="46">
        <v>5</v>
      </c>
      <c r="N65" s="46">
        <v>32</v>
      </c>
      <c r="O65" s="46">
        <v>0</v>
      </c>
      <c r="P65" s="46">
        <v>137</v>
      </c>
      <c r="Q65" s="46">
        <v>55</v>
      </c>
      <c r="R65" s="46">
        <v>0</v>
      </c>
      <c r="S65" s="46">
        <v>40</v>
      </c>
      <c r="T65" s="46">
        <v>0</v>
      </c>
      <c r="U65" s="46">
        <v>5</v>
      </c>
      <c r="V65" s="46">
        <v>5</v>
      </c>
      <c r="W65" s="46">
        <v>32</v>
      </c>
      <c r="X65" s="46">
        <v>0</v>
      </c>
      <c r="Y65" s="46">
        <v>137</v>
      </c>
      <c r="Z65" s="46">
        <v>55</v>
      </c>
      <c r="AA65" s="46">
        <v>0</v>
      </c>
      <c r="AB65" s="46">
        <v>40</v>
      </c>
      <c r="AC65" s="46">
        <v>0</v>
      </c>
      <c r="AD65" s="46">
        <v>5</v>
      </c>
      <c r="AE65" s="46">
        <v>5</v>
      </c>
      <c r="AF65" s="46">
        <v>32</v>
      </c>
      <c r="AG65" s="46">
        <v>0</v>
      </c>
      <c r="AH65" s="46">
        <v>137</v>
      </c>
    </row>
    <row r="66" spans="2:34">
      <c r="C66" s="74">
        <v>310726109</v>
      </c>
      <c r="D66" s="46" t="s">
        <v>644</v>
      </c>
      <c r="E66" s="46">
        <v>360</v>
      </c>
      <c r="H66" s="46">
        <v>15548</v>
      </c>
      <c r="I66" s="46">
        <v>13198</v>
      </c>
      <c r="J66" s="46">
        <v>34081</v>
      </c>
      <c r="K66" s="46">
        <v>13872</v>
      </c>
      <c r="L66" s="46">
        <v>7845</v>
      </c>
      <c r="M66" s="46">
        <v>12526</v>
      </c>
      <c r="N66" s="46">
        <v>12725</v>
      </c>
      <c r="O66" s="46">
        <v>11082</v>
      </c>
      <c r="P66" s="46">
        <v>120877</v>
      </c>
      <c r="Q66" s="46">
        <v>15548</v>
      </c>
      <c r="R66" s="46">
        <v>13198</v>
      </c>
      <c r="S66" s="46">
        <v>34081</v>
      </c>
      <c r="T66" s="46">
        <v>13872</v>
      </c>
      <c r="U66" s="46">
        <v>7845</v>
      </c>
      <c r="V66" s="46">
        <v>12526</v>
      </c>
      <c r="W66" s="46">
        <v>12725</v>
      </c>
      <c r="X66" s="46">
        <v>11082</v>
      </c>
      <c r="Y66" s="46">
        <v>120877</v>
      </c>
      <c r="Z66" s="46">
        <v>15548</v>
      </c>
      <c r="AA66" s="46">
        <v>13198</v>
      </c>
      <c r="AB66" s="46">
        <v>34081</v>
      </c>
      <c r="AC66" s="46">
        <v>13872</v>
      </c>
      <c r="AD66" s="46">
        <v>7845</v>
      </c>
      <c r="AE66" s="46">
        <v>12526</v>
      </c>
      <c r="AF66" s="46">
        <v>12725</v>
      </c>
      <c r="AG66" s="46">
        <v>11082</v>
      </c>
      <c r="AH66" s="46">
        <v>120877</v>
      </c>
    </row>
    <row r="67" spans="2:34">
      <c r="C67" s="74">
        <v>310726110</v>
      </c>
      <c r="D67" s="46" t="s">
        <v>645</v>
      </c>
      <c r="E67" s="46">
        <v>360</v>
      </c>
      <c r="H67" s="46">
        <v>0</v>
      </c>
      <c r="I67" s="46">
        <v>0</v>
      </c>
      <c r="J67" s="46">
        <v>0</v>
      </c>
      <c r="K67" s="46">
        <v>60</v>
      </c>
      <c r="L67" s="46">
        <v>0</v>
      </c>
      <c r="M67" s="46">
        <v>0</v>
      </c>
      <c r="N67" s="46">
        <v>0</v>
      </c>
      <c r="O67" s="46">
        <v>0</v>
      </c>
      <c r="P67" s="46">
        <v>60</v>
      </c>
      <c r="Q67" s="46">
        <v>0</v>
      </c>
      <c r="R67" s="46">
        <v>0</v>
      </c>
      <c r="S67" s="46">
        <v>0</v>
      </c>
      <c r="T67" s="46">
        <v>60</v>
      </c>
      <c r="U67" s="46">
        <v>0</v>
      </c>
      <c r="V67" s="46">
        <v>0</v>
      </c>
      <c r="W67" s="46">
        <v>0</v>
      </c>
      <c r="X67" s="46">
        <v>0</v>
      </c>
      <c r="Y67" s="46">
        <v>60</v>
      </c>
      <c r="Z67" s="46">
        <v>0</v>
      </c>
      <c r="AA67" s="46">
        <v>0</v>
      </c>
      <c r="AB67" s="46">
        <v>0</v>
      </c>
      <c r="AC67" s="46">
        <v>60</v>
      </c>
      <c r="AD67" s="46">
        <v>0</v>
      </c>
      <c r="AE67" s="46">
        <v>0</v>
      </c>
      <c r="AF67" s="46">
        <v>0</v>
      </c>
      <c r="AG67" s="46">
        <v>0</v>
      </c>
      <c r="AH67" s="46">
        <v>60</v>
      </c>
    </row>
    <row r="68" spans="2:34">
      <c r="C68" s="74">
        <v>310726113</v>
      </c>
      <c r="D68" s="46" t="s">
        <v>963</v>
      </c>
      <c r="E68" s="46">
        <v>360</v>
      </c>
      <c r="H68" s="46">
        <v>0</v>
      </c>
      <c r="I68" s="46">
        <v>0</v>
      </c>
      <c r="J68" s="46">
        <v>0</v>
      </c>
      <c r="K68" s="46">
        <v>60</v>
      </c>
      <c r="L68" s="46">
        <v>0</v>
      </c>
      <c r="M68" s="46">
        <v>0</v>
      </c>
      <c r="N68" s="46">
        <v>0</v>
      </c>
      <c r="O68" s="46">
        <v>0</v>
      </c>
      <c r="P68" s="46">
        <v>60</v>
      </c>
      <c r="Q68" s="46">
        <v>0</v>
      </c>
      <c r="R68" s="46">
        <v>0</v>
      </c>
      <c r="S68" s="46">
        <v>0</v>
      </c>
      <c r="T68" s="46">
        <v>60</v>
      </c>
      <c r="U68" s="46">
        <v>0</v>
      </c>
      <c r="V68" s="46">
        <v>0</v>
      </c>
      <c r="W68" s="46">
        <v>0</v>
      </c>
      <c r="X68" s="46">
        <v>0</v>
      </c>
      <c r="Y68" s="46">
        <v>60</v>
      </c>
      <c r="Z68" s="46">
        <v>0</v>
      </c>
      <c r="AA68" s="46">
        <v>0</v>
      </c>
      <c r="AB68" s="46">
        <v>0</v>
      </c>
      <c r="AC68" s="46">
        <v>60</v>
      </c>
      <c r="AD68" s="46">
        <v>0</v>
      </c>
      <c r="AE68" s="46">
        <v>0</v>
      </c>
      <c r="AF68" s="46">
        <v>0</v>
      </c>
      <c r="AG68" s="46">
        <v>0</v>
      </c>
      <c r="AH68" s="46">
        <v>60</v>
      </c>
    </row>
    <row r="69" spans="2:34">
      <c r="C69" s="74">
        <v>310726118</v>
      </c>
      <c r="D69" s="46" t="s">
        <v>646</v>
      </c>
      <c r="E69" s="46">
        <v>360</v>
      </c>
      <c r="H69" s="46">
        <v>0</v>
      </c>
      <c r="I69" s="46">
        <v>0</v>
      </c>
      <c r="J69" s="46">
        <v>0</v>
      </c>
      <c r="K69" s="46">
        <v>60</v>
      </c>
      <c r="L69" s="46">
        <v>0</v>
      </c>
      <c r="M69" s="46">
        <v>0</v>
      </c>
      <c r="N69" s="46">
        <v>0</v>
      </c>
      <c r="O69" s="46">
        <v>15</v>
      </c>
      <c r="P69" s="46">
        <v>75</v>
      </c>
      <c r="Q69" s="46">
        <v>0</v>
      </c>
      <c r="R69" s="46">
        <v>0</v>
      </c>
      <c r="S69" s="46">
        <v>0</v>
      </c>
      <c r="T69" s="46">
        <v>60</v>
      </c>
      <c r="U69" s="46">
        <v>0</v>
      </c>
      <c r="V69" s="46">
        <v>0</v>
      </c>
      <c r="W69" s="46">
        <v>0</v>
      </c>
      <c r="X69" s="46">
        <v>15</v>
      </c>
      <c r="Y69" s="46">
        <v>75</v>
      </c>
      <c r="Z69" s="46">
        <v>0</v>
      </c>
      <c r="AA69" s="46">
        <v>0</v>
      </c>
      <c r="AB69" s="46">
        <v>0</v>
      </c>
      <c r="AC69" s="46">
        <v>60</v>
      </c>
      <c r="AD69" s="46">
        <v>0</v>
      </c>
      <c r="AE69" s="46">
        <v>0</v>
      </c>
      <c r="AF69" s="46">
        <v>0</v>
      </c>
      <c r="AG69" s="46">
        <v>15</v>
      </c>
      <c r="AH69" s="46">
        <v>75</v>
      </c>
    </row>
    <row r="70" spans="2:34">
      <c r="C70" s="74">
        <v>310726119</v>
      </c>
      <c r="D70" s="46" t="s">
        <v>964</v>
      </c>
      <c r="E70" s="46">
        <v>360</v>
      </c>
      <c r="H70" s="46">
        <v>0</v>
      </c>
      <c r="I70" s="46">
        <v>0</v>
      </c>
      <c r="J70" s="46">
        <v>0</v>
      </c>
      <c r="K70" s="46">
        <v>55</v>
      </c>
      <c r="L70" s="46">
        <v>0</v>
      </c>
      <c r="M70" s="46">
        <v>0</v>
      </c>
      <c r="N70" s="46">
        <v>0</v>
      </c>
      <c r="O70" s="46">
        <v>15</v>
      </c>
      <c r="P70" s="46">
        <v>70</v>
      </c>
      <c r="Q70" s="46">
        <v>0</v>
      </c>
      <c r="R70" s="46">
        <v>0</v>
      </c>
      <c r="S70" s="46">
        <v>0</v>
      </c>
      <c r="T70" s="46">
        <v>55</v>
      </c>
      <c r="U70" s="46">
        <v>0</v>
      </c>
      <c r="V70" s="46">
        <v>0</v>
      </c>
      <c r="W70" s="46">
        <v>0</v>
      </c>
      <c r="X70" s="46">
        <v>15</v>
      </c>
      <c r="Y70" s="46">
        <v>70</v>
      </c>
      <c r="Z70" s="46">
        <v>0</v>
      </c>
      <c r="AA70" s="46">
        <v>0</v>
      </c>
      <c r="AB70" s="46">
        <v>0</v>
      </c>
      <c r="AC70" s="46">
        <v>55</v>
      </c>
      <c r="AD70" s="46">
        <v>0</v>
      </c>
      <c r="AE70" s="46">
        <v>0</v>
      </c>
      <c r="AF70" s="46">
        <v>0</v>
      </c>
      <c r="AG70" s="46">
        <v>15</v>
      </c>
      <c r="AH70" s="46">
        <v>70</v>
      </c>
    </row>
    <row r="71" spans="2:34">
      <c r="C71" s="74">
        <v>310726125</v>
      </c>
      <c r="D71" s="46" t="s">
        <v>965</v>
      </c>
      <c r="E71" s="46">
        <v>360</v>
      </c>
      <c r="H71" s="46">
        <v>0</v>
      </c>
      <c r="I71" s="46">
        <v>0</v>
      </c>
      <c r="J71" s="46">
        <v>0</v>
      </c>
      <c r="K71" s="46">
        <v>235</v>
      </c>
      <c r="L71" s="46">
        <v>0</v>
      </c>
      <c r="M71" s="46">
        <v>0</v>
      </c>
      <c r="N71" s="46">
        <v>0</v>
      </c>
      <c r="O71" s="46">
        <v>30</v>
      </c>
      <c r="P71" s="46">
        <v>265</v>
      </c>
      <c r="Q71" s="46">
        <v>0</v>
      </c>
      <c r="R71" s="46">
        <v>0</v>
      </c>
      <c r="S71" s="46">
        <v>0</v>
      </c>
      <c r="T71" s="46">
        <v>235</v>
      </c>
      <c r="U71" s="46">
        <v>0</v>
      </c>
      <c r="V71" s="46">
        <v>0</v>
      </c>
      <c r="W71" s="46">
        <v>0</v>
      </c>
      <c r="X71" s="46">
        <v>30</v>
      </c>
      <c r="Y71" s="46">
        <v>265</v>
      </c>
      <c r="Z71" s="46">
        <v>0</v>
      </c>
      <c r="AA71" s="46">
        <v>0</v>
      </c>
      <c r="AB71" s="46">
        <v>0</v>
      </c>
      <c r="AC71" s="46">
        <v>235</v>
      </c>
      <c r="AD71" s="46">
        <v>0</v>
      </c>
      <c r="AE71" s="46">
        <v>0</v>
      </c>
      <c r="AF71" s="46">
        <v>0</v>
      </c>
      <c r="AG71" s="46">
        <v>30</v>
      </c>
      <c r="AH71" s="46">
        <v>265</v>
      </c>
    </row>
    <row r="72" spans="2:34">
      <c r="H72" s="46">
        <v>1340</v>
      </c>
      <c r="I72" s="46">
        <v>0</v>
      </c>
      <c r="J72" s="46">
        <v>600</v>
      </c>
      <c r="K72" s="46">
        <v>0</v>
      </c>
      <c r="L72" s="46">
        <v>0</v>
      </c>
      <c r="M72" s="46">
        <v>0</v>
      </c>
      <c r="N72" s="46">
        <v>0</v>
      </c>
      <c r="O72" s="46">
        <v>0</v>
      </c>
      <c r="P72" s="46">
        <v>1940</v>
      </c>
      <c r="Q72" s="46">
        <v>1340</v>
      </c>
      <c r="R72" s="46">
        <v>0</v>
      </c>
      <c r="S72" s="46">
        <v>600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1940</v>
      </c>
      <c r="Z72" s="46">
        <v>1340</v>
      </c>
      <c r="AA72" s="46">
        <v>0</v>
      </c>
      <c r="AB72" s="46">
        <v>600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1940</v>
      </c>
    </row>
    <row r="73" spans="2:34">
      <c r="C73" s="74">
        <v>310758106</v>
      </c>
      <c r="D73" s="46" t="s">
        <v>647</v>
      </c>
      <c r="E73" s="46">
        <v>490</v>
      </c>
      <c r="H73" s="46">
        <v>240</v>
      </c>
      <c r="I73" s="46">
        <v>0</v>
      </c>
      <c r="J73" s="46">
        <v>0</v>
      </c>
      <c r="K73" s="46">
        <v>0</v>
      </c>
      <c r="L73" s="46">
        <v>500</v>
      </c>
      <c r="M73" s="46">
        <v>0</v>
      </c>
      <c r="N73" s="46">
        <v>0</v>
      </c>
      <c r="O73" s="46">
        <v>0</v>
      </c>
      <c r="P73" s="46">
        <v>740</v>
      </c>
      <c r="Q73" s="46">
        <v>240</v>
      </c>
      <c r="R73" s="46">
        <v>0</v>
      </c>
      <c r="S73" s="46">
        <v>0</v>
      </c>
      <c r="T73" s="46">
        <v>0</v>
      </c>
      <c r="U73" s="46">
        <v>500</v>
      </c>
      <c r="V73" s="46">
        <v>0</v>
      </c>
      <c r="W73" s="46">
        <v>0</v>
      </c>
      <c r="X73" s="46">
        <v>0</v>
      </c>
      <c r="Y73" s="46">
        <v>740</v>
      </c>
      <c r="Z73" s="46">
        <v>240</v>
      </c>
      <c r="AA73" s="46">
        <v>0</v>
      </c>
      <c r="AB73" s="46">
        <v>0</v>
      </c>
      <c r="AC73" s="46">
        <v>0</v>
      </c>
      <c r="AD73" s="46">
        <v>500</v>
      </c>
      <c r="AE73" s="46">
        <v>0</v>
      </c>
      <c r="AF73" s="46">
        <v>0</v>
      </c>
      <c r="AG73" s="46">
        <v>0</v>
      </c>
      <c r="AH73" s="46">
        <v>740</v>
      </c>
    </row>
    <row r="74" spans="2:34">
      <c r="C74" s="74">
        <v>310758107</v>
      </c>
      <c r="D74" s="46" t="s">
        <v>967</v>
      </c>
      <c r="E74" s="46">
        <v>490</v>
      </c>
      <c r="H74" s="46">
        <v>1580</v>
      </c>
      <c r="I74" s="46">
        <v>0</v>
      </c>
      <c r="J74" s="46">
        <v>600</v>
      </c>
      <c r="K74" s="46">
        <v>0</v>
      </c>
      <c r="L74" s="46">
        <v>500</v>
      </c>
      <c r="M74" s="46">
        <v>0</v>
      </c>
      <c r="N74" s="46">
        <v>0</v>
      </c>
      <c r="O74" s="46">
        <v>0</v>
      </c>
      <c r="P74" s="46">
        <v>2680</v>
      </c>
      <c r="Q74" s="46">
        <v>1580</v>
      </c>
      <c r="R74" s="46">
        <v>0</v>
      </c>
      <c r="S74" s="46">
        <v>600</v>
      </c>
      <c r="T74" s="46">
        <v>0</v>
      </c>
      <c r="U74" s="46">
        <v>500</v>
      </c>
      <c r="V74" s="46">
        <v>0</v>
      </c>
      <c r="W74" s="46">
        <v>0</v>
      </c>
      <c r="X74" s="46">
        <v>0</v>
      </c>
      <c r="Y74" s="46">
        <v>2680</v>
      </c>
      <c r="Z74" s="46">
        <v>1580</v>
      </c>
      <c r="AA74" s="46">
        <v>0</v>
      </c>
      <c r="AB74" s="46">
        <v>600</v>
      </c>
      <c r="AC74" s="46">
        <v>0</v>
      </c>
      <c r="AD74" s="46">
        <v>500</v>
      </c>
      <c r="AE74" s="46">
        <v>0</v>
      </c>
      <c r="AF74" s="46">
        <v>0</v>
      </c>
      <c r="AG74" s="46">
        <v>0</v>
      </c>
      <c r="AH74" s="46">
        <v>2680</v>
      </c>
    </row>
    <row r="75" spans="2:34">
      <c r="C75" s="74">
        <v>310758108</v>
      </c>
      <c r="D75" s="46" t="s">
        <v>968</v>
      </c>
      <c r="E75" s="46">
        <v>490</v>
      </c>
      <c r="H75" s="46">
        <v>17128</v>
      </c>
      <c r="I75" s="46">
        <v>13198</v>
      </c>
      <c r="J75" s="46">
        <v>34681</v>
      </c>
      <c r="K75" s="46">
        <v>14107</v>
      </c>
      <c r="L75" s="46">
        <v>8345</v>
      </c>
      <c r="M75" s="46">
        <v>12526</v>
      </c>
      <c r="N75" s="46">
        <v>12725</v>
      </c>
      <c r="O75" s="46">
        <v>11112</v>
      </c>
      <c r="P75" s="46">
        <v>123822</v>
      </c>
      <c r="Q75" s="46">
        <v>17128</v>
      </c>
      <c r="R75" s="46">
        <v>13198</v>
      </c>
      <c r="S75" s="46">
        <v>34681</v>
      </c>
      <c r="T75" s="46">
        <v>14107</v>
      </c>
      <c r="U75" s="46">
        <v>8345</v>
      </c>
      <c r="V75" s="46">
        <v>12526</v>
      </c>
      <c r="W75" s="46">
        <v>12725</v>
      </c>
      <c r="X75" s="46">
        <v>11112</v>
      </c>
      <c r="Y75" s="46">
        <v>123822</v>
      </c>
      <c r="Z75" s="46">
        <v>17128</v>
      </c>
      <c r="AA75" s="46">
        <v>13198</v>
      </c>
      <c r="AB75" s="46">
        <v>34681</v>
      </c>
      <c r="AC75" s="46">
        <v>14107</v>
      </c>
      <c r="AD75" s="46">
        <v>8345</v>
      </c>
      <c r="AE75" s="46">
        <v>12526</v>
      </c>
      <c r="AF75" s="46">
        <v>12725</v>
      </c>
      <c r="AG75" s="46">
        <v>11112</v>
      </c>
      <c r="AH75" s="46">
        <v>123822</v>
      </c>
    </row>
    <row r="76" spans="2:34">
      <c r="B76" s="74">
        <v>745111</v>
      </c>
      <c r="C76" s="74">
        <v>310758109</v>
      </c>
      <c r="D76" s="46" t="s">
        <v>969</v>
      </c>
      <c r="E76" s="46">
        <v>490</v>
      </c>
    </row>
    <row r="77" spans="2:34">
      <c r="B77" s="74">
        <v>747107</v>
      </c>
      <c r="C77" s="74">
        <v>310758113</v>
      </c>
      <c r="D77" s="46" t="s">
        <v>648</v>
      </c>
      <c r="E77" s="46">
        <v>490</v>
      </c>
    </row>
    <row r="78" spans="2:34">
      <c r="B78" s="74">
        <v>747108</v>
      </c>
    </row>
    <row r="79" spans="2:34">
      <c r="B79" s="74">
        <v>747109</v>
      </c>
      <c r="C79" s="74">
        <v>310706106</v>
      </c>
      <c r="D79" s="46" t="s">
        <v>653</v>
      </c>
      <c r="E79" s="46" t="s">
        <v>589</v>
      </c>
    </row>
    <row r="80" spans="2:34">
      <c r="B80" s="74">
        <v>747110</v>
      </c>
      <c r="C80" s="74">
        <v>310706107</v>
      </c>
      <c r="D80" s="46" t="s">
        <v>654</v>
      </c>
      <c r="E80" s="46" t="s">
        <v>589</v>
      </c>
    </row>
    <row r="81" spans="2:5">
      <c r="B81" s="74">
        <v>747113</v>
      </c>
      <c r="C81" s="74">
        <v>310706108</v>
      </c>
      <c r="D81" s="46" t="s">
        <v>655</v>
      </c>
      <c r="E81" s="46" t="s">
        <v>589</v>
      </c>
    </row>
    <row r="82" spans="2:5">
      <c r="C82" s="74">
        <v>310706109</v>
      </c>
      <c r="D82" s="46" t="s">
        <v>656</v>
      </c>
      <c r="E82" s="46" t="s">
        <v>589</v>
      </c>
    </row>
    <row r="83" spans="2:5">
      <c r="B83" s="74">
        <v>717106</v>
      </c>
      <c r="C83" s="74">
        <v>310706111</v>
      </c>
      <c r="D83" s="46" t="s">
        <v>971</v>
      </c>
      <c r="E83" s="46" t="s">
        <v>589</v>
      </c>
    </row>
    <row r="84" spans="2:5">
      <c r="B84" s="74">
        <v>717108</v>
      </c>
      <c r="C84" s="74">
        <v>310706113</v>
      </c>
      <c r="D84" s="46" t="s">
        <v>972</v>
      </c>
      <c r="E84" s="46" t="s">
        <v>589</v>
      </c>
    </row>
    <row r="85" spans="2:5">
      <c r="B85" s="74">
        <v>717109</v>
      </c>
      <c r="C85" s="74">
        <v>310706118</v>
      </c>
      <c r="D85" s="46" t="s">
        <v>973</v>
      </c>
      <c r="E85" s="46" t="s">
        <v>589</v>
      </c>
    </row>
    <row r="86" spans="2:5">
      <c r="C86" s="74">
        <v>310706125</v>
      </c>
      <c r="D86" s="46" t="s">
        <v>974</v>
      </c>
      <c r="E86" s="46" t="s">
        <v>589</v>
      </c>
    </row>
    <row r="88" spans="2:5">
      <c r="C88" s="74">
        <v>310712106</v>
      </c>
      <c r="D88" s="46" t="s">
        <v>660</v>
      </c>
      <c r="E88" s="46" t="s">
        <v>598</v>
      </c>
    </row>
    <row r="89" spans="2:5">
      <c r="C89" s="74">
        <v>310712107</v>
      </c>
      <c r="D89" s="46" t="s">
        <v>661</v>
      </c>
      <c r="E89" s="46" t="s">
        <v>598</v>
      </c>
    </row>
    <row r="90" spans="2:5">
      <c r="C90" s="74">
        <v>310712108</v>
      </c>
      <c r="D90" s="46" t="s">
        <v>662</v>
      </c>
      <c r="E90" s="46" t="s">
        <v>598</v>
      </c>
    </row>
    <row r="91" spans="2:5">
      <c r="C91" s="74">
        <v>310712109</v>
      </c>
      <c r="D91" s="46" t="s">
        <v>663</v>
      </c>
      <c r="E91" s="46" t="s">
        <v>598</v>
      </c>
    </row>
    <row r="92" spans="2:5">
      <c r="C92" s="74">
        <v>310712110</v>
      </c>
      <c r="D92" s="46" t="s">
        <v>664</v>
      </c>
      <c r="E92" s="46" t="s">
        <v>598</v>
      </c>
    </row>
    <row r="93" spans="2:5">
      <c r="C93" s="74">
        <v>310712113</v>
      </c>
      <c r="D93" s="46" t="s">
        <v>976</v>
      </c>
      <c r="E93" s="46" t="s">
        <v>598</v>
      </c>
    </row>
    <row r="94" spans="2:5">
      <c r="B94" s="74">
        <v>726106</v>
      </c>
      <c r="C94" s="74">
        <v>310712118</v>
      </c>
      <c r="D94" s="46" t="s">
        <v>977</v>
      </c>
      <c r="E94" s="46" t="s">
        <v>598</v>
      </c>
    </row>
    <row r="95" spans="2:5">
      <c r="B95" s="74">
        <v>726107</v>
      </c>
      <c r="C95" s="74">
        <v>310712119</v>
      </c>
      <c r="D95" s="46" t="s">
        <v>978</v>
      </c>
      <c r="E95" s="46" t="s">
        <v>598</v>
      </c>
    </row>
    <row r="96" spans="2:5">
      <c r="B96" s="74">
        <v>726108</v>
      </c>
      <c r="C96" s="74">
        <v>310712125</v>
      </c>
      <c r="D96" s="46" t="s">
        <v>979</v>
      </c>
      <c r="E96" s="46" t="s">
        <v>598</v>
      </c>
    </row>
    <row r="97" spans="2:5">
      <c r="B97" s="74">
        <v>726109</v>
      </c>
    </row>
    <row r="98" spans="2:5">
      <c r="C98" s="74">
        <v>310713106</v>
      </c>
      <c r="D98" s="46" t="s">
        <v>1276</v>
      </c>
      <c r="E98" s="46">
        <v>330</v>
      </c>
    </row>
    <row r="99" spans="2:5">
      <c r="B99" s="74">
        <v>726113</v>
      </c>
      <c r="C99" s="74">
        <v>310713107</v>
      </c>
      <c r="D99" s="46" t="s">
        <v>1277</v>
      </c>
      <c r="E99" s="46">
        <v>330</v>
      </c>
    </row>
    <row r="100" spans="2:5">
      <c r="B100" s="74">
        <v>726118</v>
      </c>
      <c r="C100" s="74">
        <v>310713108</v>
      </c>
      <c r="D100" s="46" t="s">
        <v>1278</v>
      </c>
      <c r="E100" s="46">
        <v>330</v>
      </c>
    </row>
    <row r="101" spans="2:5">
      <c r="B101" s="74">
        <v>726119</v>
      </c>
      <c r="C101" s="74">
        <v>310713109</v>
      </c>
      <c r="D101" s="46" t="s">
        <v>1279</v>
      </c>
      <c r="E101" s="46">
        <v>330</v>
      </c>
    </row>
    <row r="102" spans="2:5">
      <c r="B102" s="74">
        <v>726125</v>
      </c>
      <c r="C102" s="74">
        <v>310713110</v>
      </c>
      <c r="D102" s="46" t="s">
        <v>1280</v>
      </c>
      <c r="E102" s="46">
        <v>330</v>
      </c>
    </row>
    <row r="104" spans="2:5">
      <c r="B104" s="74">
        <v>758106</v>
      </c>
      <c r="C104" s="74">
        <v>310729106</v>
      </c>
      <c r="D104" s="46" t="s">
        <v>1281</v>
      </c>
      <c r="E104" s="46">
        <v>465</v>
      </c>
    </row>
    <row r="105" spans="2:5">
      <c r="B105" s="74">
        <v>758107</v>
      </c>
      <c r="C105" s="74">
        <v>310729107</v>
      </c>
      <c r="D105" s="46" t="s">
        <v>1282</v>
      </c>
      <c r="E105" s="46">
        <v>465</v>
      </c>
    </row>
    <row r="106" spans="2:5">
      <c r="B106" s="74">
        <v>758108</v>
      </c>
      <c r="C106" s="74">
        <v>310729108</v>
      </c>
      <c r="D106" s="46" t="s">
        <v>1283</v>
      </c>
      <c r="E106" s="46">
        <v>465</v>
      </c>
    </row>
    <row r="107" spans="2:5">
      <c r="B107" s="74">
        <v>758109</v>
      </c>
      <c r="C107" s="74">
        <v>310729109</v>
      </c>
      <c r="D107" s="46" t="s">
        <v>1284</v>
      </c>
      <c r="E107" s="46">
        <v>465</v>
      </c>
    </row>
    <row r="108" spans="2:5">
      <c r="B108" s="74">
        <v>758113</v>
      </c>
    </row>
    <row r="109" spans="2:5">
      <c r="C109" s="74">
        <v>310711106</v>
      </c>
      <c r="D109" s="46" t="s">
        <v>1285</v>
      </c>
      <c r="E109" s="46">
        <v>850</v>
      </c>
    </row>
    <row r="110" spans="2:5">
      <c r="B110" s="74">
        <v>706106</v>
      </c>
      <c r="C110" s="74">
        <v>310711107</v>
      </c>
      <c r="D110" s="46" t="s">
        <v>1286</v>
      </c>
      <c r="E110" s="46">
        <v>850</v>
      </c>
    </row>
    <row r="111" spans="2:5">
      <c r="B111" s="74">
        <v>706107</v>
      </c>
      <c r="C111" s="74">
        <v>310711108</v>
      </c>
      <c r="D111" s="46" t="s">
        <v>1287</v>
      </c>
      <c r="E111" s="46">
        <v>850</v>
      </c>
    </row>
    <row r="112" spans="2:5">
      <c r="B112" s="74">
        <v>706108</v>
      </c>
      <c r="C112" s="74">
        <v>310711109</v>
      </c>
      <c r="D112" s="46" t="s">
        <v>1288</v>
      </c>
      <c r="E112" s="46">
        <v>850</v>
      </c>
    </row>
    <row r="113" spans="2:5">
      <c r="B113" s="74">
        <v>706109</v>
      </c>
    </row>
    <row r="114" spans="2:5">
      <c r="B114" s="74">
        <v>706111</v>
      </c>
      <c r="C114" s="74">
        <v>310766107</v>
      </c>
      <c r="D114" s="46" t="s">
        <v>1289</v>
      </c>
      <c r="E114" s="46" t="s">
        <v>1290</v>
      </c>
    </row>
    <row r="115" spans="2:5">
      <c r="B115" s="74">
        <v>706113</v>
      </c>
      <c r="C115" s="74">
        <v>310766108</v>
      </c>
      <c r="D115" s="46" t="s">
        <v>1291</v>
      </c>
      <c r="E115" s="46" t="s">
        <v>1290</v>
      </c>
    </row>
    <row r="116" spans="2:5">
      <c r="B116" s="74">
        <v>706118</v>
      </c>
      <c r="C116" s="74">
        <v>310766109</v>
      </c>
      <c r="D116" s="46" t="s">
        <v>1292</v>
      </c>
      <c r="E116" s="46" t="s">
        <v>1290</v>
      </c>
    </row>
    <row r="117" spans="2:5">
      <c r="B117" s="74">
        <v>706125</v>
      </c>
      <c r="C117" s="74">
        <v>310766110</v>
      </c>
      <c r="D117" s="46" t="s">
        <v>1293</v>
      </c>
      <c r="E117" s="46" t="s">
        <v>1290</v>
      </c>
    </row>
    <row r="118" spans="2:5">
      <c r="C118" s="74">
        <v>310766111</v>
      </c>
      <c r="D118" s="46" t="s">
        <v>1294</v>
      </c>
      <c r="E118" s="46" t="s">
        <v>1290</v>
      </c>
    </row>
    <row r="119" spans="2:5">
      <c r="B119" s="74">
        <v>712106</v>
      </c>
      <c r="C119" s="74">
        <v>310766206</v>
      </c>
      <c r="D119" s="46" t="s">
        <v>1295</v>
      </c>
      <c r="E119" s="46" t="s">
        <v>1290</v>
      </c>
    </row>
    <row r="120" spans="2:5">
      <c r="B120" s="74">
        <v>712107</v>
      </c>
      <c r="C120" s="74">
        <v>310768106</v>
      </c>
      <c r="D120" s="46" t="s">
        <v>1296</v>
      </c>
      <c r="E120" s="46" t="s">
        <v>1297</v>
      </c>
    </row>
    <row r="121" spans="2:5">
      <c r="B121" s="74">
        <v>712108</v>
      </c>
      <c r="C121" s="74">
        <v>310766206</v>
      </c>
      <c r="D121" s="46" t="s">
        <v>1298</v>
      </c>
      <c r="E121" s="46" t="s">
        <v>1290</v>
      </c>
    </row>
    <row r="122" spans="2:5">
      <c r="B122" s="74">
        <v>712109</v>
      </c>
    </row>
    <row r="123" spans="2:5">
      <c r="B123" s="74">
        <v>712110</v>
      </c>
    </row>
    <row r="124" spans="2:5">
      <c r="B124" s="74">
        <v>712113</v>
      </c>
      <c r="C124" s="74">
        <v>310719402</v>
      </c>
      <c r="D124" s="46" t="s">
        <v>606</v>
      </c>
      <c r="E124" s="46">
        <v>350</v>
      </c>
    </row>
    <row r="125" spans="2:5">
      <c r="B125" s="74">
        <v>712118</v>
      </c>
      <c r="C125" s="74">
        <v>310725402</v>
      </c>
      <c r="D125" s="46" t="s">
        <v>607</v>
      </c>
      <c r="E125" s="46">
        <v>600</v>
      </c>
    </row>
    <row r="126" spans="2:5">
      <c r="B126" s="74">
        <v>712119</v>
      </c>
      <c r="C126" s="74">
        <v>310706402</v>
      </c>
      <c r="D126" s="46" t="s">
        <v>680</v>
      </c>
      <c r="E126" s="46" t="s">
        <v>589</v>
      </c>
    </row>
    <row r="127" spans="2:5">
      <c r="C127" s="74">
        <v>310709402</v>
      </c>
      <c r="D127" s="46" t="s">
        <v>608</v>
      </c>
      <c r="E127" s="46" t="s">
        <v>981</v>
      </c>
    </row>
    <row r="128" spans="2:5">
      <c r="C128" s="74">
        <v>310724402</v>
      </c>
      <c r="D128" s="46" t="s">
        <v>982</v>
      </c>
      <c r="E128" s="46">
        <v>500</v>
      </c>
    </row>
    <row r="130" spans="2:5">
      <c r="B130" s="74">
        <v>706402</v>
      </c>
      <c r="C130" s="74">
        <v>310003348</v>
      </c>
      <c r="D130" s="46" t="s">
        <v>989</v>
      </c>
      <c r="E130" s="46">
        <v>150</v>
      </c>
    </row>
    <row r="131" spans="2:5">
      <c r="B131" s="74">
        <v>709402</v>
      </c>
    </row>
    <row r="132" spans="2:5">
      <c r="B132" s="74">
        <v>719402</v>
      </c>
      <c r="C132" s="74">
        <v>319900276</v>
      </c>
      <c r="D132" s="46" t="s">
        <v>996</v>
      </c>
      <c r="E132" s="46">
        <v>250</v>
      </c>
    </row>
    <row r="133" spans="2:5">
      <c r="B133" s="74">
        <v>724402</v>
      </c>
    </row>
    <row r="134" spans="2:5">
      <c r="B134" s="74">
        <v>725402</v>
      </c>
      <c r="C134" s="74">
        <v>310717401</v>
      </c>
      <c r="D134" s="46" t="s">
        <v>991</v>
      </c>
      <c r="E134" s="46">
        <v>250</v>
      </c>
    </row>
    <row r="135" spans="2:5">
      <c r="C135" s="74">
        <v>310744401</v>
      </c>
      <c r="D135" s="46" t="s">
        <v>1299</v>
      </c>
      <c r="E135" s="46">
        <v>325</v>
      </c>
    </row>
    <row r="136" spans="2:5">
      <c r="B136" s="74">
        <v>716723</v>
      </c>
    </row>
    <row r="137" spans="2:5">
      <c r="B137" s="74">
        <v>716724</v>
      </c>
      <c r="C137" s="74">
        <v>310003569</v>
      </c>
      <c r="D137" s="46" t="s">
        <v>487</v>
      </c>
      <c r="E137" s="46">
        <v>150</v>
      </c>
    </row>
    <row r="138" spans="2:5">
      <c r="C138" s="74">
        <v>310003570</v>
      </c>
      <c r="D138" s="46" t="s">
        <v>489</v>
      </c>
      <c r="E138" s="46">
        <v>150</v>
      </c>
    </row>
    <row r="140" spans="2:5">
      <c r="C140" s="74">
        <v>310004050</v>
      </c>
      <c r="D140" s="46" t="s">
        <v>933</v>
      </c>
      <c r="E140" s="46" t="s">
        <v>934</v>
      </c>
    </row>
    <row r="141" spans="2:5">
      <c r="C141" s="74">
        <v>310004051</v>
      </c>
      <c r="D141" s="46" t="s">
        <v>935</v>
      </c>
      <c r="E141" s="46" t="s">
        <v>934</v>
      </c>
    </row>
    <row r="142" spans="2:5">
      <c r="B142" s="74">
        <v>715881</v>
      </c>
    </row>
    <row r="143" spans="2:5">
      <c r="B143" s="74">
        <v>763880</v>
      </c>
      <c r="C143" s="74">
        <v>310002513</v>
      </c>
      <c r="D143" s="46" t="s">
        <v>993</v>
      </c>
      <c r="E143" s="46">
        <v>325</v>
      </c>
    </row>
    <row r="144" spans="2:5">
      <c r="C144" s="74">
        <v>310002515</v>
      </c>
      <c r="D144" s="46" t="s">
        <v>994</v>
      </c>
      <c r="E144" s="46">
        <v>400</v>
      </c>
    </row>
    <row r="145" spans="2:34">
      <c r="B145" s="74">
        <v>716722</v>
      </c>
    </row>
    <row r="146" spans="2:34">
      <c r="C146" s="74">
        <v>310715881</v>
      </c>
      <c r="D146" s="46" t="s">
        <v>986</v>
      </c>
      <c r="E146" s="46" t="s">
        <v>942</v>
      </c>
    </row>
    <row r="147" spans="2:34">
      <c r="B147" s="74">
        <v>717401</v>
      </c>
      <c r="C147" s="74">
        <v>310763880</v>
      </c>
      <c r="D147" s="46" t="s">
        <v>987</v>
      </c>
      <c r="E147" s="46" t="s">
        <v>943</v>
      </c>
    </row>
    <row r="148" spans="2:34">
      <c r="C148" s="74">
        <v>706880</v>
      </c>
      <c r="D148" s="46" t="s">
        <v>1300</v>
      </c>
      <c r="E148" s="46" t="s">
        <v>1301</v>
      </c>
    </row>
    <row r="149" spans="2:34">
      <c r="C149" s="74">
        <v>706886</v>
      </c>
      <c r="D149" s="46" t="s">
        <v>1302</v>
      </c>
      <c r="E149" s="46" t="s">
        <v>1301</v>
      </c>
    </row>
    <row r="150" spans="2:34">
      <c r="B150" s="74">
        <v>718416</v>
      </c>
    </row>
    <row r="151" spans="2:34">
      <c r="B151" s="74">
        <v>720417</v>
      </c>
      <c r="C151" s="74">
        <v>310003922</v>
      </c>
      <c r="D151" s="46" t="s">
        <v>1303</v>
      </c>
      <c r="E151" s="46">
        <v>460</v>
      </c>
    </row>
    <row r="153" spans="2:34">
      <c r="B153" s="74">
        <v>717710</v>
      </c>
    </row>
    <row r="154" spans="2:34">
      <c r="D154" s="46" t="s">
        <v>997</v>
      </c>
    </row>
    <row r="155" spans="2:34">
      <c r="D155" s="46" t="s">
        <v>129</v>
      </c>
      <c r="H155" s="46">
        <v>50157</v>
      </c>
      <c r="I155" s="46">
        <v>76104</v>
      </c>
      <c r="J155" s="46">
        <v>85513</v>
      </c>
      <c r="K155" s="46">
        <v>58767</v>
      </c>
      <c r="L155" s="46">
        <v>27918</v>
      </c>
      <c r="M155" s="46">
        <v>34323</v>
      </c>
      <c r="N155" s="46">
        <v>70446</v>
      </c>
      <c r="O155" s="46">
        <v>60190</v>
      </c>
      <c r="P155" s="46">
        <v>463418</v>
      </c>
      <c r="Q155" s="46">
        <v>49582</v>
      </c>
      <c r="R155" s="46">
        <v>66958</v>
      </c>
      <c r="S155" s="46">
        <v>87050</v>
      </c>
      <c r="T155" s="46">
        <v>73675</v>
      </c>
      <c r="U155" s="46">
        <v>28927</v>
      </c>
      <c r="V155" s="46">
        <v>33092</v>
      </c>
      <c r="W155" s="46">
        <v>68735</v>
      </c>
      <c r="X155" s="46">
        <v>62560</v>
      </c>
      <c r="Y155" s="46">
        <v>470579</v>
      </c>
      <c r="Z155" s="46">
        <v>50818</v>
      </c>
      <c r="AA155" s="46">
        <v>71704</v>
      </c>
      <c r="AB155" s="46">
        <v>80068</v>
      </c>
      <c r="AC155" s="46">
        <v>62680</v>
      </c>
      <c r="AD155" s="46">
        <v>26770</v>
      </c>
      <c r="AE155" s="46">
        <v>33969</v>
      </c>
      <c r="AF155" s="46">
        <v>66535</v>
      </c>
      <c r="AG155" s="46">
        <v>60780</v>
      </c>
      <c r="AH155" s="46">
        <v>453324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E6BB0-CA25-45A6-8D2C-55040A8C8B2B}">
  <sheetPr>
    <tabColor rgb="FFFFFF00"/>
  </sheetPr>
  <dimension ref="A1:AQ156"/>
  <sheetViews>
    <sheetView showGridLines="0" zoomScale="70" zoomScaleNormal="70" workbookViewId="0">
      <selection sqref="A1:XFD1048576"/>
    </sheetView>
  </sheetViews>
  <sheetFormatPr defaultColWidth="8.7109375" defaultRowHeight="12" outlineLevelCol="1"/>
  <cols>
    <col min="1" max="1" width="4.7109375" style="46" customWidth="1"/>
    <col min="2" max="2" width="9.28515625" style="74" bestFit="1" customWidth="1"/>
    <col min="3" max="3" width="10" style="74" bestFit="1" customWidth="1"/>
    <col min="4" max="4" width="20.7109375" style="46" bestFit="1" customWidth="1"/>
    <col min="5" max="5" width="4.7109375" style="46" bestFit="1" customWidth="1"/>
    <col min="6" max="6" width="3.42578125" style="46" bestFit="1" customWidth="1"/>
    <col min="7" max="7" width="4.28515625" style="46" bestFit="1" customWidth="1"/>
    <col min="8" max="8" width="8.7109375" style="98" bestFit="1"/>
    <col min="9" max="15" width="8.7109375" style="98" customWidth="1" outlineLevel="1"/>
    <col min="16" max="16" width="11.28515625" style="98" customWidth="1"/>
    <col min="17" max="17" width="10" style="98" bestFit="1" customWidth="1"/>
    <col min="18" max="24" width="8.7109375" style="98" customWidth="1" outlineLevel="1"/>
    <col min="25" max="25" width="11.28515625" style="98" customWidth="1"/>
    <col min="26" max="26" width="8.7109375" style="98" customWidth="1" collapsed="1"/>
    <col min="27" max="33" width="8.7109375" style="98" customWidth="1" outlineLevel="1"/>
    <col min="34" max="36" width="11.28515625" style="98" customWidth="1"/>
    <col min="37" max="38" width="11.28515625" style="98" bestFit="1" customWidth="1"/>
    <col min="39" max="39" width="8.7109375" style="98"/>
    <col min="40" max="40" width="9" style="98" bestFit="1" customWidth="1"/>
    <col min="41" max="43" width="10" style="98" bestFit="1" customWidth="1"/>
    <col min="44" max="16384" width="8.7109375" style="46"/>
  </cols>
  <sheetData>
    <row r="1" spans="1:43">
      <c r="A1" s="72"/>
      <c r="B1" s="73" t="s">
        <v>452</v>
      </c>
      <c r="C1" s="74" t="s">
        <v>1304</v>
      </c>
      <c r="P1" s="98">
        <v>0.9</v>
      </c>
      <c r="Y1" s="98">
        <v>1</v>
      </c>
    </row>
    <row r="2" spans="1:43">
      <c r="D2" s="46" t="s">
        <v>1067</v>
      </c>
    </row>
    <row r="3" spans="1:43" s="219" customFormat="1" ht="16.899999999999999" customHeight="1">
      <c r="A3" s="219" t="s">
        <v>453</v>
      </c>
      <c r="C3" s="219" t="s">
        <v>454</v>
      </c>
      <c r="D3" s="219" t="s">
        <v>104</v>
      </c>
      <c r="E3" s="219" t="s">
        <v>14</v>
      </c>
      <c r="F3" s="219" t="s">
        <v>455</v>
      </c>
      <c r="G3" s="219" t="s">
        <v>456</v>
      </c>
      <c r="H3" s="255" t="s">
        <v>1155</v>
      </c>
      <c r="I3" s="256"/>
      <c r="J3" s="256"/>
      <c r="K3" s="256"/>
      <c r="L3" s="256"/>
      <c r="M3" s="256"/>
      <c r="N3" s="256"/>
      <c r="O3" s="256"/>
      <c r="P3" s="256"/>
      <c r="Q3" s="255" t="s">
        <v>1156</v>
      </c>
      <c r="R3" s="256"/>
      <c r="S3" s="256"/>
      <c r="T3" s="256"/>
      <c r="U3" s="256"/>
      <c r="V3" s="256"/>
      <c r="W3" s="256"/>
      <c r="X3" s="256"/>
      <c r="Y3" s="256"/>
      <c r="Z3" s="255" t="s">
        <v>1158</v>
      </c>
      <c r="AA3" s="256"/>
      <c r="AB3" s="256"/>
      <c r="AC3" s="256"/>
      <c r="AD3" s="256"/>
      <c r="AE3" s="256"/>
      <c r="AF3" s="256"/>
      <c r="AG3" s="256"/>
      <c r="AH3" s="256"/>
      <c r="AI3" s="256"/>
      <c r="AJ3" s="256"/>
      <c r="AK3" s="256"/>
      <c r="AL3" s="256"/>
      <c r="AM3" s="256"/>
      <c r="AN3" s="256"/>
      <c r="AO3" s="256"/>
      <c r="AP3" s="256"/>
      <c r="AQ3" s="256"/>
    </row>
    <row r="4" spans="1:43" s="219" customFormat="1" ht="16.899999999999999" customHeight="1">
      <c r="C4" s="245"/>
      <c r="H4" s="257" t="s">
        <v>93</v>
      </c>
      <c r="I4" s="256" t="s">
        <v>94</v>
      </c>
      <c r="J4" s="256" t="s">
        <v>95</v>
      </c>
      <c r="K4" s="256" t="s">
        <v>96</v>
      </c>
      <c r="L4" s="256" t="s">
        <v>97</v>
      </c>
      <c r="M4" s="256" t="s">
        <v>98</v>
      </c>
      <c r="N4" s="256" t="s">
        <v>99</v>
      </c>
      <c r="O4" s="256" t="s">
        <v>100</v>
      </c>
      <c r="P4" s="256" t="s">
        <v>91</v>
      </c>
      <c r="Q4" s="257" t="s">
        <v>93</v>
      </c>
      <c r="R4" s="255" t="s">
        <v>94</v>
      </c>
      <c r="S4" s="256" t="s">
        <v>95</v>
      </c>
      <c r="T4" s="256" t="s">
        <v>96</v>
      </c>
      <c r="U4" s="256" t="s">
        <v>97</v>
      </c>
      <c r="V4" s="256" t="s">
        <v>98</v>
      </c>
      <c r="W4" s="256" t="s">
        <v>99</v>
      </c>
      <c r="X4" s="256" t="s">
        <v>100</v>
      </c>
      <c r="Y4" s="256" t="s">
        <v>91</v>
      </c>
      <c r="Z4" s="257" t="s">
        <v>93</v>
      </c>
      <c r="AA4" s="256" t="s">
        <v>94</v>
      </c>
      <c r="AB4" s="255" t="s">
        <v>95</v>
      </c>
      <c r="AC4" s="256" t="s">
        <v>96</v>
      </c>
      <c r="AD4" s="256" t="s">
        <v>97</v>
      </c>
      <c r="AE4" s="256" t="s">
        <v>98</v>
      </c>
      <c r="AF4" s="256" t="s">
        <v>99</v>
      </c>
      <c r="AG4" s="256" t="s">
        <v>100</v>
      </c>
      <c r="AH4" s="256" t="s">
        <v>91</v>
      </c>
      <c r="AI4" s="256"/>
      <c r="AJ4" s="256"/>
      <c r="AK4" s="256"/>
      <c r="AL4" s="256"/>
      <c r="AM4" s="256"/>
      <c r="AN4" s="256"/>
      <c r="AO4" s="256"/>
      <c r="AP4" s="256"/>
      <c r="AQ4" s="256"/>
    </row>
    <row r="5" spans="1:43">
      <c r="C5" s="74">
        <v>310002949</v>
      </c>
      <c r="D5" s="46" t="s">
        <v>20</v>
      </c>
      <c r="E5" s="46">
        <v>180</v>
      </c>
      <c r="F5" s="46" t="s">
        <v>457</v>
      </c>
      <c r="G5" s="46">
        <v>88</v>
      </c>
      <c r="H5" s="81">
        <v>0</v>
      </c>
      <c r="I5" s="81">
        <v>438</v>
      </c>
      <c r="J5" s="81">
        <v>282</v>
      </c>
      <c r="K5" s="81">
        <v>223</v>
      </c>
      <c r="L5" s="81">
        <v>60</v>
      </c>
      <c r="M5" s="81">
        <v>379</v>
      </c>
      <c r="N5" s="81">
        <v>230</v>
      </c>
      <c r="O5" s="81">
        <v>620</v>
      </c>
      <c r="P5" s="81">
        <v>2232</v>
      </c>
      <c r="Q5" s="118">
        <v>0</v>
      </c>
      <c r="R5" s="118">
        <v>879</v>
      </c>
      <c r="S5" s="118">
        <v>392</v>
      </c>
      <c r="T5" s="118">
        <v>230</v>
      </c>
      <c r="U5" s="118">
        <v>235</v>
      </c>
      <c r="V5" s="118">
        <v>265</v>
      </c>
      <c r="W5" s="118">
        <v>225</v>
      </c>
      <c r="X5" s="118">
        <v>645</v>
      </c>
      <c r="Y5" s="118">
        <v>2871</v>
      </c>
      <c r="Z5" s="119">
        <v>0</v>
      </c>
      <c r="AA5" s="119">
        <v>485</v>
      </c>
      <c r="AB5" s="119">
        <v>342</v>
      </c>
      <c r="AC5" s="119">
        <v>364</v>
      </c>
      <c r="AD5" s="119">
        <v>105</v>
      </c>
      <c r="AE5" s="119">
        <v>284</v>
      </c>
      <c r="AF5" s="119">
        <v>280</v>
      </c>
      <c r="AG5" s="119">
        <v>835</v>
      </c>
      <c r="AH5" s="119">
        <v>2695</v>
      </c>
      <c r="AI5" s="120"/>
      <c r="AJ5" s="120"/>
      <c r="AK5" s="120"/>
    </row>
    <row r="6" spans="1:43">
      <c r="C6" s="74">
        <v>310002951</v>
      </c>
      <c r="D6" s="46" t="s">
        <v>24</v>
      </c>
      <c r="E6" s="46">
        <v>180</v>
      </c>
      <c r="F6" s="46" t="s">
        <v>457</v>
      </c>
      <c r="G6" s="46">
        <v>88</v>
      </c>
      <c r="H6" s="98">
        <v>0</v>
      </c>
      <c r="I6" s="98">
        <v>410</v>
      </c>
      <c r="J6" s="98">
        <v>309</v>
      </c>
      <c r="K6" s="98">
        <v>245</v>
      </c>
      <c r="L6" s="98">
        <v>55</v>
      </c>
      <c r="M6" s="98">
        <v>392</v>
      </c>
      <c r="N6" s="98">
        <v>250</v>
      </c>
      <c r="O6" s="98">
        <v>555</v>
      </c>
      <c r="P6" s="98">
        <v>2216</v>
      </c>
      <c r="Q6" s="98">
        <v>0</v>
      </c>
      <c r="R6" s="98">
        <v>931</v>
      </c>
      <c r="S6" s="98">
        <v>329</v>
      </c>
      <c r="T6" s="98">
        <v>195</v>
      </c>
      <c r="U6" s="98">
        <v>233</v>
      </c>
      <c r="V6" s="98">
        <v>282</v>
      </c>
      <c r="W6" s="98">
        <v>325</v>
      </c>
      <c r="X6" s="98">
        <v>595</v>
      </c>
      <c r="Y6" s="98">
        <v>2890</v>
      </c>
      <c r="Z6" s="98">
        <v>0</v>
      </c>
      <c r="AA6" s="98">
        <v>749</v>
      </c>
      <c r="AB6" s="98">
        <v>569</v>
      </c>
      <c r="AC6" s="98">
        <v>638</v>
      </c>
      <c r="AD6" s="98">
        <v>80</v>
      </c>
      <c r="AE6" s="98">
        <v>296</v>
      </c>
      <c r="AF6" s="98">
        <v>200</v>
      </c>
      <c r="AG6" s="98">
        <v>778</v>
      </c>
      <c r="AH6" s="98">
        <v>3310</v>
      </c>
    </row>
    <row r="7" spans="1:43">
      <c r="C7" s="74">
        <v>310002953</v>
      </c>
      <c r="D7" s="46" t="s">
        <v>22</v>
      </c>
      <c r="E7" s="46">
        <v>180</v>
      </c>
      <c r="F7" s="46" t="s">
        <v>457</v>
      </c>
      <c r="G7" s="46">
        <v>88</v>
      </c>
      <c r="H7" s="98">
        <v>0</v>
      </c>
      <c r="I7" s="98">
        <v>1811</v>
      </c>
      <c r="J7" s="98">
        <v>1824</v>
      </c>
      <c r="K7" s="98">
        <v>2171</v>
      </c>
      <c r="L7" s="98">
        <v>152</v>
      </c>
      <c r="M7" s="98">
        <v>1335</v>
      </c>
      <c r="N7" s="98">
        <v>607</v>
      </c>
      <c r="O7" s="98">
        <v>2874</v>
      </c>
      <c r="P7" s="98">
        <v>10774</v>
      </c>
      <c r="Q7" s="98">
        <v>0</v>
      </c>
      <c r="R7" s="98">
        <v>2930</v>
      </c>
      <c r="S7" s="98">
        <v>2434</v>
      </c>
      <c r="T7" s="98">
        <v>2232</v>
      </c>
      <c r="U7" s="98">
        <v>707</v>
      </c>
      <c r="V7" s="98">
        <v>1026</v>
      </c>
      <c r="W7" s="98">
        <v>790</v>
      </c>
      <c r="X7" s="98">
        <v>2816</v>
      </c>
      <c r="Y7" s="98">
        <v>12935</v>
      </c>
      <c r="Z7" s="98">
        <v>0</v>
      </c>
      <c r="AA7" s="98">
        <v>2092</v>
      </c>
      <c r="AB7" s="98">
        <v>2058</v>
      </c>
      <c r="AC7" s="98">
        <v>1823</v>
      </c>
      <c r="AD7" s="98">
        <v>453</v>
      </c>
      <c r="AE7" s="98">
        <v>1307</v>
      </c>
      <c r="AF7" s="98">
        <v>510</v>
      </c>
      <c r="AG7" s="98">
        <v>3480</v>
      </c>
      <c r="AH7" s="98">
        <v>11723</v>
      </c>
    </row>
    <row r="8" spans="1:43">
      <c r="C8" s="74">
        <v>310003079</v>
      </c>
      <c r="D8" s="46" t="s">
        <v>26</v>
      </c>
      <c r="E8" s="46">
        <v>180</v>
      </c>
      <c r="F8" s="46" t="s">
        <v>457</v>
      </c>
      <c r="G8" s="46">
        <v>88</v>
      </c>
      <c r="H8" s="98">
        <v>0</v>
      </c>
      <c r="I8" s="98">
        <v>556</v>
      </c>
      <c r="J8" s="98">
        <v>517</v>
      </c>
      <c r="K8" s="98">
        <v>434</v>
      </c>
      <c r="L8" s="98">
        <v>25</v>
      </c>
      <c r="M8" s="98">
        <v>750</v>
      </c>
      <c r="N8" s="98">
        <v>210</v>
      </c>
      <c r="O8" s="98">
        <v>973</v>
      </c>
      <c r="P8" s="98">
        <v>3465</v>
      </c>
      <c r="Q8" s="98">
        <v>0</v>
      </c>
      <c r="R8" s="98">
        <v>1124</v>
      </c>
      <c r="S8" s="98">
        <v>729</v>
      </c>
      <c r="T8" s="98">
        <v>519</v>
      </c>
      <c r="U8" s="98">
        <v>370</v>
      </c>
      <c r="V8" s="98">
        <v>359</v>
      </c>
      <c r="W8" s="98">
        <v>635</v>
      </c>
      <c r="X8" s="98">
        <v>1071</v>
      </c>
      <c r="Y8" s="98">
        <v>4807</v>
      </c>
      <c r="Z8" s="98">
        <v>0</v>
      </c>
      <c r="AA8" s="98">
        <v>608</v>
      </c>
      <c r="AB8" s="98">
        <v>915</v>
      </c>
      <c r="AC8" s="98">
        <v>794</v>
      </c>
      <c r="AD8" s="98">
        <v>247</v>
      </c>
      <c r="AE8" s="98">
        <v>358</v>
      </c>
      <c r="AF8" s="98">
        <v>270</v>
      </c>
      <c r="AG8" s="98">
        <v>1229</v>
      </c>
      <c r="AH8" s="98">
        <v>4421</v>
      </c>
    </row>
    <row r="9" spans="1:43">
      <c r="B9" s="71"/>
      <c r="C9" s="71"/>
      <c r="D9" s="70" t="s">
        <v>496</v>
      </c>
      <c r="E9" s="70"/>
      <c r="F9" s="70"/>
      <c r="G9" s="70"/>
      <c r="H9" s="103">
        <v>0</v>
      </c>
      <c r="I9" s="103">
        <v>3215</v>
      </c>
      <c r="J9" s="103">
        <v>2932</v>
      </c>
      <c r="K9" s="103">
        <v>3073</v>
      </c>
      <c r="L9" s="103">
        <v>292</v>
      </c>
      <c r="M9" s="103">
        <v>2856</v>
      </c>
      <c r="N9" s="103">
        <v>1297</v>
      </c>
      <c r="O9" s="103">
        <v>5022</v>
      </c>
      <c r="P9" s="103">
        <v>18687</v>
      </c>
      <c r="Q9" s="103">
        <v>0</v>
      </c>
      <c r="R9" s="103">
        <v>5864</v>
      </c>
      <c r="S9" s="103">
        <v>3884</v>
      </c>
      <c r="T9" s="103">
        <v>3176</v>
      </c>
      <c r="U9" s="103">
        <v>1545</v>
      </c>
      <c r="V9" s="103">
        <v>1932</v>
      </c>
      <c r="W9" s="103">
        <v>1975</v>
      </c>
      <c r="X9" s="103">
        <v>5127</v>
      </c>
      <c r="Y9" s="103">
        <v>23503</v>
      </c>
      <c r="Z9" s="103">
        <v>0</v>
      </c>
      <c r="AA9" s="103">
        <v>3934</v>
      </c>
      <c r="AB9" s="103">
        <v>3884</v>
      </c>
      <c r="AC9" s="103">
        <v>3619</v>
      </c>
      <c r="AD9" s="103">
        <v>885</v>
      </c>
      <c r="AE9" s="103">
        <v>2245</v>
      </c>
      <c r="AF9" s="103">
        <v>1260</v>
      </c>
      <c r="AG9" s="103">
        <v>6322</v>
      </c>
      <c r="AH9" s="103">
        <v>22149</v>
      </c>
      <c r="AI9" s="103"/>
      <c r="AJ9" s="103"/>
      <c r="AK9" s="103"/>
    </row>
    <row r="10" spans="1:43">
      <c r="C10" s="74">
        <v>310001198</v>
      </c>
      <c r="D10" s="46" t="s">
        <v>460</v>
      </c>
      <c r="E10" s="46">
        <v>320</v>
      </c>
      <c r="F10" s="46" t="s">
        <v>461</v>
      </c>
      <c r="G10" s="46">
        <v>104</v>
      </c>
      <c r="H10" s="98">
        <v>0</v>
      </c>
      <c r="I10" s="98">
        <v>0</v>
      </c>
      <c r="J10" s="98">
        <v>0</v>
      </c>
      <c r="K10" s="98">
        <v>0</v>
      </c>
      <c r="L10" s="98">
        <v>0</v>
      </c>
      <c r="M10" s="98">
        <v>0</v>
      </c>
      <c r="N10" s="98">
        <v>0</v>
      </c>
      <c r="O10" s="98">
        <v>0</v>
      </c>
      <c r="P10" s="98">
        <v>0</v>
      </c>
      <c r="Q10" s="98">
        <v>0</v>
      </c>
      <c r="R10" s="98">
        <v>0</v>
      </c>
      <c r="S10" s="98">
        <v>0</v>
      </c>
      <c r="T10" s="98">
        <v>0</v>
      </c>
      <c r="U10" s="98">
        <v>0</v>
      </c>
      <c r="V10" s="98">
        <v>0</v>
      </c>
      <c r="W10" s="98">
        <v>0</v>
      </c>
      <c r="X10" s="98">
        <v>0</v>
      </c>
      <c r="Y10" s="98">
        <v>0</v>
      </c>
      <c r="Z10" s="98">
        <v>0</v>
      </c>
      <c r="AA10" s="98">
        <v>0</v>
      </c>
      <c r="AB10" s="98">
        <v>0</v>
      </c>
      <c r="AC10" s="98">
        <v>0</v>
      </c>
      <c r="AD10" s="98">
        <v>0</v>
      </c>
      <c r="AE10" s="98">
        <v>0</v>
      </c>
      <c r="AF10" s="98">
        <v>0</v>
      </c>
      <c r="AG10" s="98">
        <v>0</v>
      </c>
      <c r="AH10" s="98">
        <v>0</v>
      </c>
    </row>
    <row r="11" spans="1:43">
      <c r="C11" s="74">
        <v>310001229</v>
      </c>
      <c r="D11" s="46" t="s">
        <v>29</v>
      </c>
      <c r="E11" s="46">
        <v>320</v>
      </c>
      <c r="F11" s="46" t="s">
        <v>462</v>
      </c>
      <c r="G11" s="46">
        <v>104</v>
      </c>
      <c r="H11" s="98">
        <v>0</v>
      </c>
      <c r="I11" s="98">
        <v>4007</v>
      </c>
      <c r="J11" s="98">
        <v>8650</v>
      </c>
      <c r="K11" s="98">
        <v>9520</v>
      </c>
      <c r="L11" s="98">
        <v>590</v>
      </c>
      <c r="M11" s="98">
        <v>4080</v>
      </c>
      <c r="N11" s="98">
        <v>1860</v>
      </c>
      <c r="O11" s="98">
        <v>3281</v>
      </c>
      <c r="P11" s="98">
        <v>31988</v>
      </c>
      <c r="Q11" s="98">
        <v>0</v>
      </c>
      <c r="R11" s="98">
        <v>6250</v>
      </c>
      <c r="S11" s="98">
        <v>7950</v>
      </c>
      <c r="T11" s="98">
        <v>6130</v>
      </c>
      <c r="U11" s="98">
        <v>2207</v>
      </c>
      <c r="V11" s="98">
        <v>3041</v>
      </c>
      <c r="W11" s="98">
        <v>1340</v>
      </c>
      <c r="X11" s="98">
        <v>3811</v>
      </c>
      <c r="Y11" s="98">
        <v>30729</v>
      </c>
      <c r="Z11" s="98">
        <v>0</v>
      </c>
      <c r="AA11" s="98">
        <v>5470</v>
      </c>
      <c r="AB11" s="98">
        <v>7000</v>
      </c>
      <c r="AC11" s="98">
        <v>5638</v>
      </c>
      <c r="AD11" s="98">
        <v>1367</v>
      </c>
      <c r="AE11" s="98">
        <v>4530</v>
      </c>
      <c r="AF11" s="98">
        <v>2150</v>
      </c>
      <c r="AG11" s="98">
        <v>3649</v>
      </c>
      <c r="AH11" s="98">
        <v>29804</v>
      </c>
    </row>
    <row r="12" spans="1:43">
      <c r="C12" s="74" t="s">
        <v>1187</v>
      </c>
      <c r="D12" s="46" t="s">
        <v>463</v>
      </c>
      <c r="E12" s="46">
        <v>320</v>
      </c>
      <c r="F12" s="46" t="s">
        <v>461</v>
      </c>
      <c r="G12" s="46">
        <v>104</v>
      </c>
      <c r="H12" s="98">
        <v>0</v>
      </c>
      <c r="I12" s="98">
        <v>0</v>
      </c>
      <c r="J12" s="98">
        <v>0</v>
      </c>
      <c r="K12" s="98">
        <v>0</v>
      </c>
      <c r="L12" s="98">
        <v>0</v>
      </c>
      <c r="M12" s="98">
        <v>0</v>
      </c>
      <c r="N12" s="98">
        <v>0</v>
      </c>
      <c r="O12" s="98">
        <v>0</v>
      </c>
      <c r="P12" s="98">
        <v>0</v>
      </c>
      <c r="Q12" s="98">
        <v>0</v>
      </c>
      <c r="R12" s="98">
        <v>0</v>
      </c>
      <c r="S12" s="98">
        <v>0</v>
      </c>
      <c r="T12" s="98">
        <v>0</v>
      </c>
      <c r="U12" s="98">
        <v>0</v>
      </c>
      <c r="V12" s="98">
        <v>0</v>
      </c>
      <c r="W12" s="98">
        <v>0</v>
      </c>
      <c r="X12" s="98">
        <v>0</v>
      </c>
      <c r="Y12" s="98">
        <v>0</v>
      </c>
      <c r="Z12" s="98">
        <v>0</v>
      </c>
      <c r="AA12" s="98">
        <v>0</v>
      </c>
      <c r="AB12" s="98">
        <v>0</v>
      </c>
      <c r="AC12" s="98">
        <v>0</v>
      </c>
      <c r="AD12" s="98">
        <v>0</v>
      </c>
      <c r="AE12" s="98">
        <v>0</v>
      </c>
      <c r="AF12" s="98">
        <v>0</v>
      </c>
      <c r="AG12" s="98">
        <v>0</v>
      </c>
      <c r="AH12" s="98">
        <v>0</v>
      </c>
    </row>
    <row r="13" spans="1:43">
      <c r="C13" s="74" t="s">
        <v>1188</v>
      </c>
      <c r="D13" s="46" t="s">
        <v>464</v>
      </c>
      <c r="E13" s="46">
        <v>320</v>
      </c>
      <c r="F13" s="46" t="s">
        <v>462</v>
      </c>
      <c r="G13" s="46">
        <v>104</v>
      </c>
      <c r="H13" s="98">
        <v>0</v>
      </c>
      <c r="I13" s="98">
        <v>2330</v>
      </c>
      <c r="J13" s="98">
        <v>3750</v>
      </c>
      <c r="K13" s="98">
        <v>4580</v>
      </c>
      <c r="L13" s="98">
        <v>347</v>
      </c>
      <c r="M13" s="98">
        <v>3198</v>
      </c>
      <c r="N13" s="98">
        <v>1560</v>
      </c>
      <c r="O13" s="98">
        <v>2721</v>
      </c>
      <c r="P13" s="98">
        <v>18486</v>
      </c>
      <c r="Q13" s="98">
        <v>0</v>
      </c>
      <c r="R13" s="98">
        <v>3950</v>
      </c>
      <c r="S13" s="98">
        <v>3850</v>
      </c>
      <c r="T13" s="98">
        <v>4170</v>
      </c>
      <c r="U13" s="98">
        <v>1467</v>
      </c>
      <c r="V13" s="98">
        <v>1274</v>
      </c>
      <c r="W13" s="98">
        <v>930</v>
      </c>
      <c r="X13" s="98">
        <v>2914</v>
      </c>
      <c r="Y13" s="98">
        <v>18555</v>
      </c>
      <c r="Z13" s="98">
        <v>0</v>
      </c>
      <c r="AA13" s="98">
        <v>4130</v>
      </c>
      <c r="AB13" s="98">
        <v>4150</v>
      </c>
      <c r="AC13" s="98">
        <v>5240</v>
      </c>
      <c r="AD13" s="98">
        <v>770</v>
      </c>
      <c r="AE13" s="98">
        <v>2748</v>
      </c>
      <c r="AF13" s="98">
        <v>1680</v>
      </c>
      <c r="AG13" s="98">
        <v>3206</v>
      </c>
      <c r="AH13" s="98">
        <v>21924</v>
      </c>
    </row>
    <row r="14" spans="1:43">
      <c r="B14" s="71"/>
      <c r="C14" s="71"/>
      <c r="D14" s="70" t="s">
        <v>497</v>
      </c>
      <c r="E14" s="70"/>
      <c r="F14" s="70"/>
      <c r="G14" s="70"/>
      <c r="H14" s="103">
        <v>0</v>
      </c>
      <c r="I14" s="103">
        <v>6337</v>
      </c>
      <c r="J14" s="103">
        <v>12400</v>
      </c>
      <c r="K14" s="103">
        <v>14100</v>
      </c>
      <c r="L14" s="103">
        <v>937</v>
      </c>
      <c r="M14" s="103">
        <v>7278</v>
      </c>
      <c r="N14" s="103">
        <v>3420</v>
      </c>
      <c r="O14" s="103">
        <v>6002</v>
      </c>
      <c r="P14" s="103">
        <v>50474</v>
      </c>
      <c r="Q14" s="103">
        <v>0</v>
      </c>
      <c r="R14" s="103">
        <v>10200</v>
      </c>
      <c r="S14" s="103">
        <v>11800</v>
      </c>
      <c r="T14" s="103">
        <v>10300</v>
      </c>
      <c r="U14" s="103">
        <v>3674</v>
      </c>
      <c r="V14" s="103">
        <v>4315</v>
      </c>
      <c r="W14" s="103">
        <v>2270</v>
      </c>
      <c r="X14" s="103">
        <v>6725</v>
      </c>
      <c r="Y14" s="103">
        <v>49284</v>
      </c>
      <c r="Z14" s="103">
        <v>0</v>
      </c>
      <c r="AA14" s="103">
        <v>9600</v>
      </c>
      <c r="AB14" s="103">
        <v>11150</v>
      </c>
      <c r="AC14" s="103">
        <v>10878</v>
      </c>
      <c r="AD14" s="103">
        <v>2137</v>
      </c>
      <c r="AE14" s="103">
        <v>7278</v>
      </c>
      <c r="AF14" s="103">
        <v>3830</v>
      </c>
      <c r="AG14" s="103">
        <v>6855</v>
      </c>
      <c r="AH14" s="103">
        <v>51728</v>
      </c>
      <c r="AI14" s="103"/>
      <c r="AJ14" s="103"/>
      <c r="AK14" s="103"/>
    </row>
    <row r="15" spans="1:43">
      <c r="C15" s="74">
        <v>310003571</v>
      </c>
      <c r="D15" s="46" t="s">
        <v>498</v>
      </c>
      <c r="E15" s="46">
        <v>380</v>
      </c>
      <c r="F15" s="46" t="s">
        <v>461</v>
      </c>
      <c r="G15" s="46">
        <v>72</v>
      </c>
      <c r="H15" s="98">
        <v>0</v>
      </c>
      <c r="I15" s="98">
        <v>0</v>
      </c>
      <c r="J15" s="98">
        <v>0</v>
      </c>
      <c r="K15" s="98">
        <v>0</v>
      </c>
      <c r="L15" s="98">
        <v>0</v>
      </c>
      <c r="M15" s="98">
        <v>0</v>
      </c>
      <c r="N15" s="98">
        <v>0</v>
      </c>
      <c r="O15" s="98">
        <v>0</v>
      </c>
      <c r="P15" s="98">
        <v>0</v>
      </c>
      <c r="Q15" s="98">
        <v>0</v>
      </c>
      <c r="R15" s="98">
        <v>0</v>
      </c>
      <c r="S15" s="98">
        <v>0</v>
      </c>
      <c r="T15" s="98">
        <v>0</v>
      </c>
      <c r="U15" s="98">
        <v>0</v>
      </c>
      <c r="V15" s="98">
        <v>0</v>
      </c>
      <c r="W15" s="98">
        <v>0</v>
      </c>
      <c r="X15" s="98">
        <v>0</v>
      </c>
      <c r="Y15" s="98">
        <v>0</v>
      </c>
      <c r="Z15" s="98">
        <v>0</v>
      </c>
      <c r="AA15" s="98">
        <v>0</v>
      </c>
      <c r="AB15" s="98">
        <v>0</v>
      </c>
      <c r="AC15" s="98">
        <v>0</v>
      </c>
      <c r="AD15" s="98">
        <v>0</v>
      </c>
      <c r="AE15" s="98">
        <v>0</v>
      </c>
      <c r="AF15" s="98">
        <v>0</v>
      </c>
      <c r="AG15" s="98">
        <v>0</v>
      </c>
      <c r="AH15" s="98">
        <v>0</v>
      </c>
    </row>
    <row r="16" spans="1:43" ht="16.5" customHeight="1">
      <c r="C16" s="74">
        <v>310003572</v>
      </c>
      <c r="D16" s="46" t="s">
        <v>466</v>
      </c>
      <c r="E16" s="46">
        <v>350</v>
      </c>
      <c r="F16" s="46" t="s">
        <v>461</v>
      </c>
      <c r="G16" s="46">
        <v>72</v>
      </c>
      <c r="H16" s="98">
        <v>0</v>
      </c>
      <c r="I16" s="98">
        <v>0</v>
      </c>
      <c r="J16" s="98">
        <v>0</v>
      </c>
      <c r="K16" s="98">
        <v>0</v>
      </c>
      <c r="L16" s="98">
        <v>0</v>
      </c>
      <c r="M16" s="98">
        <v>0</v>
      </c>
      <c r="N16" s="98">
        <v>0</v>
      </c>
      <c r="O16" s="98">
        <v>0</v>
      </c>
      <c r="P16" s="98">
        <v>0</v>
      </c>
      <c r="Q16" s="98">
        <v>0</v>
      </c>
      <c r="R16" s="98">
        <v>0</v>
      </c>
      <c r="S16" s="98">
        <v>0</v>
      </c>
      <c r="T16" s="98">
        <v>0</v>
      </c>
      <c r="U16" s="98">
        <v>0</v>
      </c>
      <c r="V16" s="98">
        <v>0</v>
      </c>
      <c r="W16" s="98">
        <v>0</v>
      </c>
      <c r="X16" s="98">
        <v>0</v>
      </c>
      <c r="Y16" s="98">
        <v>0</v>
      </c>
      <c r="Z16" s="98">
        <v>0</v>
      </c>
      <c r="AA16" s="98">
        <v>0</v>
      </c>
      <c r="AB16" s="98">
        <v>0</v>
      </c>
      <c r="AC16" s="98">
        <v>0</v>
      </c>
      <c r="AD16" s="98">
        <v>0</v>
      </c>
      <c r="AE16" s="98">
        <v>0</v>
      </c>
      <c r="AF16" s="98">
        <v>0</v>
      </c>
      <c r="AG16" s="98">
        <v>0</v>
      </c>
      <c r="AH16" s="98">
        <v>0</v>
      </c>
    </row>
    <row r="17" spans="2:37">
      <c r="C17" s="74">
        <v>310003573</v>
      </c>
      <c r="D17" s="46" t="s">
        <v>470</v>
      </c>
      <c r="E17" s="46">
        <v>350</v>
      </c>
      <c r="F17" s="46" t="s">
        <v>462</v>
      </c>
      <c r="G17" s="46">
        <v>72</v>
      </c>
      <c r="H17" s="98">
        <v>0</v>
      </c>
      <c r="I17" s="98">
        <v>3614</v>
      </c>
      <c r="J17" s="98">
        <v>5400</v>
      </c>
      <c r="K17" s="98">
        <v>6183</v>
      </c>
      <c r="L17" s="98">
        <v>3037</v>
      </c>
      <c r="M17" s="98">
        <v>3698</v>
      </c>
      <c r="N17" s="98">
        <v>1362</v>
      </c>
      <c r="O17" s="98">
        <v>12944</v>
      </c>
      <c r="P17" s="98">
        <v>36238</v>
      </c>
      <c r="Q17" s="98">
        <v>0</v>
      </c>
      <c r="R17" s="98">
        <v>5114</v>
      </c>
      <c r="S17" s="98">
        <v>4786</v>
      </c>
      <c r="T17" s="98">
        <v>3957</v>
      </c>
      <c r="U17" s="98">
        <v>1550</v>
      </c>
      <c r="V17" s="98">
        <v>2586</v>
      </c>
      <c r="W17" s="98">
        <v>2610</v>
      </c>
      <c r="X17" s="98">
        <v>13225</v>
      </c>
      <c r="Y17" s="98">
        <v>33828</v>
      </c>
      <c r="Z17" s="98">
        <v>0</v>
      </c>
      <c r="AA17" s="98">
        <v>5779</v>
      </c>
      <c r="AB17" s="98">
        <v>4946</v>
      </c>
      <c r="AC17" s="98">
        <v>4912</v>
      </c>
      <c r="AD17" s="98">
        <v>2832</v>
      </c>
      <c r="AE17" s="98">
        <v>3117</v>
      </c>
      <c r="AF17" s="98">
        <v>2072</v>
      </c>
      <c r="AG17" s="98">
        <v>14255</v>
      </c>
      <c r="AH17" s="98">
        <v>37913</v>
      </c>
    </row>
    <row r="18" spans="2:37">
      <c r="C18" s="74">
        <v>310003574</v>
      </c>
      <c r="D18" s="46" t="s">
        <v>499</v>
      </c>
      <c r="E18" s="46">
        <v>380</v>
      </c>
      <c r="F18" s="46" t="s">
        <v>461</v>
      </c>
      <c r="G18" s="46">
        <v>72</v>
      </c>
      <c r="H18" s="98">
        <v>0</v>
      </c>
      <c r="I18" s="98">
        <v>0</v>
      </c>
      <c r="J18" s="98">
        <v>0</v>
      </c>
      <c r="K18" s="98">
        <v>0</v>
      </c>
      <c r="L18" s="98">
        <v>0</v>
      </c>
      <c r="M18" s="98">
        <v>0</v>
      </c>
      <c r="N18" s="98">
        <v>0</v>
      </c>
      <c r="O18" s="98">
        <v>0</v>
      </c>
      <c r="P18" s="98">
        <v>0</v>
      </c>
      <c r="Q18" s="98">
        <v>0</v>
      </c>
      <c r="R18" s="98">
        <v>0</v>
      </c>
      <c r="S18" s="98">
        <v>0</v>
      </c>
      <c r="T18" s="98">
        <v>0</v>
      </c>
      <c r="U18" s="98">
        <v>0</v>
      </c>
      <c r="V18" s="98">
        <v>0</v>
      </c>
      <c r="W18" s="98">
        <v>0</v>
      </c>
      <c r="X18" s="98">
        <v>0</v>
      </c>
      <c r="Y18" s="98">
        <v>0</v>
      </c>
      <c r="Z18" s="98">
        <v>0</v>
      </c>
      <c r="AA18" s="98">
        <v>0</v>
      </c>
      <c r="AB18" s="98">
        <v>0</v>
      </c>
      <c r="AC18" s="98">
        <v>0</v>
      </c>
      <c r="AD18" s="98">
        <v>0</v>
      </c>
      <c r="AE18" s="98">
        <v>0</v>
      </c>
      <c r="AF18" s="98">
        <v>0</v>
      </c>
      <c r="AG18" s="98">
        <v>0</v>
      </c>
      <c r="AH18" s="98">
        <v>0</v>
      </c>
    </row>
    <row r="19" spans="2:37">
      <c r="B19" s="71"/>
      <c r="C19" s="71">
        <v>310003576</v>
      </c>
      <c r="D19" s="70" t="s">
        <v>500</v>
      </c>
      <c r="E19" s="70">
        <v>350</v>
      </c>
      <c r="F19" s="70" t="s">
        <v>462</v>
      </c>
      <c r="G19" s="70">
        <v>72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/>
      <c r="AJ19" s="103"/>
      <c r="AK19" s="103"/>
    </row>
    <row r="20" spans="2:37">
      <c r="D20" s="46" t="s">
        <v>501</v>
      </c>
      <c r="H20" s="98">
        <v>0</v>
      </c>
      <c r="I20" s="98">
        <v>3614</v>
      </c>
      <c r="J20" s="98">
        <v>5400</v>
      </c>
      <c r="K20" s="98">
        <v>6183</v>
      </c>
      <c r="L20" s="98">
        <v>3037</v>
      </c>
      <c r="M20" s="98">
        <v>3698</v>
      </c>
      <c r="N20" s="98">
        <v>1362</v>
      </c>
      <c r="O20" s="98">
        <v>12944</v>
      </c>
      <c r="P20" s="98">
        <v>36238</v>
      </c>
      <c r="Q20" s="98">
        <v>0</v>
      </c>
      <c r="R20" s="98">
        <v>5114</v>
      </c>
      <c r="S20" s="98">
        <v>4786</v>
      </c>
      <c r="T20" s="98">
        <v>3957</v>
      </c>
      <c r="U20" s="98">
        <v>1550</v>
      </c>
      <c r="V20" s="98">
        <v>2586</v>
      </c>
      <c r="W20" s="98">
        <v>2610</v>
      </c>
      <c r="X20" s="98">
        <v>13225</v>
      </c>
      <c r="Y20" s="98">
        <v>33828</v>
      </c>
      <c r="Z20" s="98">
        <v>0</v>
      </c>
      <c r="AA20" s="98">
        <v>5779</v>
      </c>
      <c r="AB20" s="98">
        <v>4946</v>
      </c>
      <c r="AC20" s="98">
        <v>4912</v>
      </c>
      <c r="AD20" s="98">
        <v>2832</v>
      </c>
      <c r="AE20" s="98">
        <v>3117</v>
      </c>
      <c r="AF20" s="98">
        <v>2072</v>
      </c>
      <c r="AG20" s="98">
        <v>14255</v>
      </c>
      <c r="AH20" s="98">
        <v>37913</v>
      </c>
    </row>
    <row r="21" spans="2:37">
      <c r="C21" s="74">
        <v>310002641</v>
      </c>
      <c r="D21" s="46" t="s">
        <v>467</v>
      </c>
      <c r="E21" s="46">
        <v>350</v>
      </c>
      <c r="F21" s="46" t="s">
        <v>461</v>
      </c>
      <c r="G21" s="46">
        <v>72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8">
        <v>0</v>
      </c>
      <c r="N21" s="98">
        <v>0</v>
      </c>
      <c r="O21" s="98">
        <v>0</v>
      </c>
      <c r="P21" s="98">
        <v>0</v>
      </c>
      <c r="Q21" s="98">
        <v>0</v>
      </c>
      <c r="R21" s="98">
        <v>0</v>
      </c>
      <c r="S21" s="98">
        <v>0</v>
      </c>
      <c r="T21" s="98">
        <v>0</v>
      </c>
      <c r="U21" s="98">
        <v>0</v>
      </c>
      <c r="V21" s="98">
        <v>0</v>
      </c>
      <c r="W21" s="98">
        <v>0</v>
      </c>
      <c r="X21" s="98">
        <v>0</v>
      </c>
      <c r="Y21" s="98">
        <v>0</v>
      </c>
      <c r="Z21" s="98">
        <v>0</v>
      </c>
      <c r="AA21" s="98">
        <v>0</v>
      </c>
      <c r="AB21" s="98">
        <v>0</v>
      </c>
      <c r="AC21" s="98">
        <v>0</v>
      </c>
      <c r="AD21" s="98">
        <v>0</v>
      </c>
      <c r="AE21" s="98">
        <v>0</v>
      </c>
      <c r="AF21" s="98">
        <v>0</v>
      </c>
      <c r="AG21" s="98">
        <v>0</v>
      </c>
      <c r="AH21" s="98">
        <v>0</v>
      </c>
    </row>
    <row r="22" spans="2:37">
      <c r="C22" s="74">
        <v>310002642</v>
      </c>
      <c r="D22" s="46" t="s">
        <v>31</v>
      </c>
      <c r="E22" s="46">
        <v>350</v>
      </c>
      <c r="F22" s="46" t="s">
        <v>462</v>
      </c>
      <c r="G22" s="46">
        <v>72</v>
      </c>
      <c r="H22" s="98">
        <v>0</v>
      </c>
      <c r="I22" s="98">
        <v>5795</v>
      </c>
      <c r="J22" s="98">
        <v>6396</v>
      </c>
      <c r="K22" s="98">
        <v>9023</v>
      </c>
      <c r="L22" s="98">
        <v>3037</v>
      </c>
      <c r="M22" s="98">
        <v>4321</v>
      </c>
      <c r="N22" s="98">
        <v>2404</v>
      </c>
      <c r="O22" s="98">
        <v>13303</v>
      </c>
      <c r="P22" s="98">
        <v>44279</v>
      </c>
      <c r="Q22" s="98">
        <v>0</v>
      </c>
      <c r="R22" s="98">
        <v>7670</v>
      </c>
      <c r="S22" s="98">
        <v>5475</v>
      </c>
      <c r="T22" s="98">
        <v>4599</v>
      </c>
      <c r="U22" s="98">
        <v>2507</v>
      </c>
      <c r="V22" s="98">
        <v>2385</v>
      </c>
      <c r="W22" s="98">
        <v>2610</v>
      </c>
      <c r="X22" s="98">
        <v>14519</v>
      </c>
      <c r="Y22" s="98">
        <v>39765</v>
      </c>
      <c r="Z22" s="98">
        <v>0</v>
      </c>
      <c r="AA22" s="98">
        <v>9265</v>
      </c>
      <c r="AB22" s="98">
        <v>5716</v>
      </c>
      <c r="AC22" s="98">
        <v>6450</v>
      </c>
      <c r="AD22" s="98">
        <v>2650</v>
      </c>
      <c r="AE22" s="98">
        <v>3699</v>
      </c>
      <c r="AF22" s="98">
        <v>2622</v>
      </c>
      <c r="AG22" s="98">
        <v>13300</v>
      </c>
      <c r="AH22" s="98">
        <v>43702</v>
      </c>
    </row>
    <row r="23" spans="2:37">
      <c r="C23" s="74">
        <v>310002644</v>
      </c>
      <c r="D23" s="46" t="s">
        <v>35</v>
      </c>
      <c r="E23" s="46">
        <v>350</v>
      </c>
      <c r="F23" s="46" t="s">
        <v>502</v>
      </c>
      <c r="G23" s="46">
        <v>72</v>
      </c>
      <c r="H23" s="98">
        <v>0</v>
      </c>
      <c r="I23" s="98">
        <v>1460</v>
      </c>
      <c r="J23" s="98">
        <v>1698</v>
      </c>
      <c r="K23" s="98">
        <v>1146</v>
      </c>
      <c r="L23" s="98">
        <v>421</v>
      </c>
      <c r="M23" s="98">
        <v>1388</v>
      </c>
      <c r="N23" s="98">
        <v>640</v>
      </c>
      <c r="O23" s="98">
        <v>2412</v>
      </c>
      <c r="P23" s="98">
        <v>9165</v>
      </c>
      <c r="Q23" s="98">
        <v>0</v>
      </c>
      <c r="R23" s="98">
        <v>2740</v>
      </c>
      <c r="S23" s="98">
        <v>1488</v>
      </c>
      <c r="T23" s="98">
        <v>999</v>
      </c>
      <c r="U23" s="98">
        <v>940</v>
      </c>
      <c r="V23" s="98">
        <v>713</v>
      </c>
      <c r="W23" s="98">
        <v>1488</v>
      </c>
      <c r="X23" s="98">
        <v>2442</v>
      </c>
      <c r="Y23" s="98">
        <v>10810</v>
      </c>
      <c r="Z23" s="98">
        <v>0</v>
      </c>
      <c r="AA23" s="98">
        <v>1934</v>
      </c>
      <c r="AB23" s="98">
        <v>1538</v>
      </c>
      <c r="AC23" s="98">
        <v>1045</v>
      </c>
      <c r="AD23" s="98">
        <v>351</v>
      </c>
      <c r="AE23" s="98">
        <v>957</v>
      </c>
      <c r="AF23" s="98">
        <v>900</v>
      </c>
      <c r="AG23" s="98">
        <v>2574</v>
      </c>
      <c r="AH23" s="98">
        <v>9299</v>
      </c>
    </row>
    <row r="24" spans="2:37">
      <c r="C24" s="74">
        <v>310002646</v>
      </c>
      <c r="D24" s="46" t="s">
        <v>33</v>
      </c>
      <c r="E24" s="46">
        <v>350</v>
      </c>
      <c r="F24" s="46" t="s">
        <v>462</v>
      </c>
      <c r="G24" s="46">
        <v>72</v>
      </c>
      <c r="H24" s="98">
        <v>0</v>
      </c>
      <c r="I24" s="98">
        <v>2005</v>
      </c>
      <c r="J24" s="98">
        <v>3509</v>
      </c>
      <c r="K24" s="98">
        <v>1200</v>
      </c>
      <c r="L24" s="98">
        <v>438</v>
      </c>
      <c r="M24" s="98">
        <v>1718</v>
      </c>
      <c r="N24" s="98">
        <v>1288</v>
      </c>
      <c r="O24" s="98">
        <v>2332</v>
      </c>
      <c r="P24" s="98">
        <v>12490</v>
      </c>
      <c r="Q24" s="98">
        <v>0</v>
      </c>
      <c r="R24" s="98">
        <v>2915</v>
      </c>
      <c r="S24" s="98">
        <v>2810</v>
      </c>
      <c r="T24" s="98">
        <v>1665</v>
      </c>
      <c r="U24" s="98">
        <v>700</v>
      </c>
      <c r="V24" s="98">
        <v>1536</v>
      </c>
      <c r="W24" s="98">
        <v>1425</v>
      </c>
      <c r="X24" s="98">
        <v>2262</v>
      </c>
      <c r="Y24" s="98">
        <v>13313</v>
      </c>
      <c r="Z24" s="98">
        <v>0</v>
      </c>
      <c r="AA24" s="98">
        <v>2314</v>
      </c>
      <c r="AB24" s="98">
        <v>2974</v>
      </c>
      <c r="AC24" s="98">
        <v>1475</v>
      </c>
      <c r="AD24" s="98">
        <v>508</v>
      </c>
      <c r="AE24" s="98">
        <v>1487</v>
      </c>
      <c r="AF24" s="98">
        <v>1598</v>
      </c>
      <c r="AG24" s="98">
        <v>2327</v>
      </c>
      <c r="AH24" s="98">
        <v>12683</v>
      </c>
    </row>
    <row r="25" spans="2:37">
      <c r="C25" s="74">
        <v>310003155</v>
      </c>
      <c r="D25" s="46" t="s">
        <v>73</v>
      </c>
      <c r="E25" s="46">
        <v>350</v>
      </c>
      <c r="F25" s="46" t="s">
        <v>462</v>
      </c>
      <c r="G25" s="46">
        <v>72</v>
      </c>
      <c r="H25" s="98">
        <v>0</v>
      </c>
      <c r="I25" s="98">
        <v>1400</v>
      </c>
      <c r="J25" s="98">
        <v>2229</v>
      </c>
      <c r="K25" s="98">
        <v>1320</v>
      </c>
      <c r="L25" s="98">
        <v>476</v>
      </c>
      <c r="M25" s="98">
        <v>1565</v>
      </c>
      <c r="N25" s="98">
        <v>405</v>
      </c>
      <c r="O25" s="98">
        <v>1435</v>
      </c>
      <c r="P25" s="98">
        <v>8830</v>
      </c>
      <c r="Q25" s="98">
        <v>0</v>
      </c>
      <c r="R25" s="98">
        <v>1780</v>
      </c>
      <c r="S25" s="98">
        <v>2008</v>
      </c>
      <c r="T25" s="98">
        <v>1895</v>
      </c>
      <c r="U25" s="98">
        <v>805</v>
      </c>
      <c r="V25" s="98">
        <v>715</v>
      </c>
      <c r="W25" s="98">
        <v>835</v>
      </c>
      <c r="X25" s="98">
        <v>1315</v>
      </c>
      <c r="Y25" s="98">
        <v>9353</v>
      </c>
      <c r="Z25" s="98">
        <v>0</v>
      </c>
      <c r="AA25" s="98">
        <v>2505</v>
      </c>
      <c r="AB25" s="98">
        <v>2303</v>
      </c>
      <c r="AC25" s="98">
        <v>2450</v>
      </c>
      <c r="AD25" s="98">
        <v>446</v>
      </c>
      <c r="AE25" s="98">
        <v>1128</v>
      </c>
      <c r="AF25" s="98">
        <v>775</v>
      </c>
      <c r="AG25" s="98">
        <v>1525</v>
      </c>
      <c r="AH25" s="98">
        <v>11132</v>
      </c>
    </row>
    <row r="26" spans="2:37">
      <c r="C26" s="74">
        <v>310004070</v>
      </c>
      <c r="D26" s="46" t="s">
        <v>469</v>
      </c>
      <c r="E26" s="46">
        <v>350</v>
      </c>
      <c r="F26" s="46" t="s">
        <v>462</v>
      </c>
      <c r="G26" s="46">
        <v>72</v>
      </c>
      <c r="H26" s="98">
        <v>0</v>
      </c>
      <c r="I26" s="98">
        <v>140</v>
      </c>
      <c r="J26" s="98">
        <v>113</v>
      </c>
      <c r="K26" s="98">
        <v>75</v>
      </c>
      <c r="L26" s="98">
        <v>80</v>
      </c>
      <c r="M26" s="98">
        <v>215</v>
      </c>
      <c r="N26" s="98">
        <v>3</v>
      </c>
      <c r="O26" s="98">
        <v>280</v>
      </c>
      <c r="P26" s="98">
        <v>906</v>
      </c>
      <c r="Q26" s="98">
        <v>0</v>
      </c>
      <c r="R26" s="98">
        <v>420</v>
      </c>
      <c r="S26" s="98">
        <v>238</v>
      </c>
      <c r="T26" s="98">
        <v>122</v>
      </c>
      <c r="U26" s="98">
        <v>340</v>
      </c>
      <c r="V26" s="98">
        <v>5</v>
      </c>
      <c r="W26" s="98">
        <v>3</v>
      </c>
      <c r="X26" s="98">
        <v>292</v>
      </c>
      <c r="Y26" s="98">
        <v>1420</v>
      </c>
      <c r="Z26" s="98">
        <v>0</v>
      </c>
      <c r="AA26" s="98">
        <v>360</v>
      </c>
      <c r="AB26" s="98">
        <v>133</v>
      </c>
      <c r="AC26" s="98">
        <v>260</v>
      </c>
      <c r="AD26" s="98">
        <v>60</v>
      </c>
      <c r="AE26" s="98">
        <v>215</v>
      </c>
      <c r="AF26" s="98">
        <v>3</v>
      </c>
      <c r="AG26" s="98">
        <v>252</v>
      </c>
      <c r="AH26" s="98">
        <v>1283</v>
      </c>
    </row>
    <row r="27" spans="2:37">
      <c r="C27" s="109">
        <v>310004338</v>
      </c>
      <c r="D27" s="110" t="s">
        <v>1101</v>
      </c>
      <c r="E27" s="46">
        <v>350</v>
      </c>
      <c r="F27" s="46" t="s">
        <v>462</v>
      </c>
      <c r="G27" s="46">
        <v>72</v>
      </c>
      <c r="H27" s="98">
        <v>0</v>
      </c>
      <c r="I27" s="98">
        <v>265</v>
      </c>
      <c r="J27" s="98">
        <v>500</v>
      </c>
      <c r="K27" s="98">
        <v>250</v>
      </c>
      <c r="L27" s="98">
        <v>120</v>
      </c>
      <c r="M27" s="98">
        <v>195</v>
      </c>
      <c r="N27" s="98">
        <v>60</v>
      </c>
      <c r="O27" s="98">
        <v>459</v>
      </c>
      <c r="P27" s="98">
        <v>1849</v>
      </c>
      <c r="Q27" s="98">
        <v>0</v>
      </c>
      <c r="R27" s="98">
        <v>205</v>
      </c>
      <c r="S27" s="98">
        <v>460</v>
      </c>
      <c r="T27" s="98">
        <v>185</v>
      </c>
      <c r="U27" s="98">
        <v>170</v>
      </c>
      <c r="V27" s="98">
        <v>25</v>
      </c>
      <c r="W27" s="98">
        <v>205</v>
      </c>
      <c r="X27" s="98">
        <v>385</v>
      </c>
      <c r="Y27" s="98">
        <v>1635</v>
      </c>
      <c r="Z27" s="98">
        <v>0</v>
      </c>
      <c r="AA27" s="98">
        <v>200</v>
      </c>
      <c r="AB27" s="98">
        <v>250</v>
      </c>
      <c r="AC27" s="98">
        <v>415</v>
      </c>
      <c r="AD27" s="98">
        <v>180</v>
      </c>
      <c r="AE27" s="98">
        <v>512</v>
      </c>
      <c r="AF27" s="98">
        <v>10</v>
      </c>
      <c r="AG27" s="98">
        <v>352</v>
      </c>
      <c r="AH27" s="98">
        <v>1919</v>
      </c>
    </row>
    <row r="28" spans="2:37">
      <c r="B28" s="71"/>
      <c r="C28" s="71"/>
      <c r="D28" s="70" t="s">
        <v>503</v>
      </c>
      <c r="E28" s="70"/>
      <c r="F28" s="70"/>
      <c r="G28" s="70"/>
      <c r="H28" s="103">
        <v>0</v>
      </c>
      <c r="I28" s="103">
        <v>11065</v>
      </c>
      <c r="J28" s="103">
        <v>14445</v>
      </c>
      <c r="K28" s="103">
        <v>13014</v>
      </c>
      <c r="L28" s="103">
        <v>4572</v>
      </c>
      <c r="M28" s="103">
        <v>9402</v>
      </c>
      <c r="N28" s="103">
        <v>4800</v>
      </c>
      <c r="O28" s="103">
        <v>20221</v>
      </c>
      <c r="P28" s="103">
        <v>77519</v>
      </c>
      <c r="Q28" s="103">
        <v>0</v>
      </c>
      <c r="R28" s="103">
        <v>15730</v>
      </c>
      <c r="S28" s="103">
        <v>12479</v>
      </c>
      <c r="T28" s="103">
        <v>9465</v>
      </c>
      <c r="U28" s="103">
        <v>5462</v>
      </c>
      <c r="V28" s="103">
        <v>5379</v>
      </c>
      <c r="W28" s="103">
        <v>6566</v>
      </c>
      <c r="X28" s="103">
        <v>21215</v>
      </c>
      <c r="Y28" s="103">
        <v>76296</v>
      </c>
      <c r="Z28" s="103">
        <v>0</v>
      </c>
      <c r="AA28" s="103">
        <v>16578</v>
      </c>
      <c r="AB28" s="103">
        <v>12914</v>
      </c>
      <c r="AC28" s="103">
        <v>12095</v>
      </c>
      <c r="AD28" s="103">
        <v>4195</v>
      </c>
      <c r="AE28" s="103">
        <v>7998</v>
      </c>
      <c r="AF28" s="103">
        <v>5908</v>
      </c>
      <c r="AG28" s="103">
        <v>20330</v>
      </c>
      <c r="AH28" s="103">
        <v>80018</v>
      </c>
      <c r="AI28" s="103"/>
      <c r="AJ28" s="103"/>
      <c r="AK28" s="103"/>
    </row>
    <row r="29" spans="2:37">
      <c r="C29" s="74">
        <v>310002013</v>
      </c>
      <c r="D29" s="46" t="s">
        <v>504</v>
      </c>
      <c r="E29" s="46">
        <v>380</v>
      </c>
      <c r="F29" s="46" t="s">
        <v>461</v>
      </c>
      <c r="G29" s="46">
        <v>72</v>
      </c>
      <c r="H29" s="98">
        <v>0</v>
      </c>
      <c r="I29" s="98">
        <v>0</v>
      </c>
      <c r="J29" s="98">
        <v>0</v>
      </c>
      <c r="K29" s="98">
        <v>0</v>
      </c>
      <c r="L29" s="98">
        <v>0</v>
      </c>
      <c r="M29" s="98">
        <v>0</v>
      </c>
      <c r="N29" s="98">
        <v>0</v>
      </c>
      <c r="O29" s="98">
        <v>0</v>
      </c>
      <c r="P29" s="98">
        <v>0</v>
      </c>
      <c r="Q29" s="98">
        <v>0</v>
      </c>
      <c r="R29" s="98">
        <v>0</v>
      </c>
      <c r="S29" s="98">
        <v>0</v>
      </c>
      <c r="T29" s="98">
        <v>0</v>
      </c>
      <c r="U29" s="98">
        <v>0</v>
      </c>
      <c r="V29" s="98">
        <v>0</v>
      </c>
      <c r="W29" s="98">
        <v>0</v>
      </c>
      <c r="X29" s="98">
        <v>0</v>
      </c>
      <c r="Y29" s="98">
        <v>0</v>
      </c>
      <c r="Z29" s="98">
        <v>0</v>
      </c>
      <c r="AA29" s="98">
        <v>0</v>
      </c>
      <c r="AB29" s="98">
        <v>0</v>
      </c>
      <c r="AC29" s="98">
        <v>0</v>
      </c>
      <c r="AD29" s="98">
        <v>0</v>
      </c>
      <c r="AE29" s="98">
        <v>0</v>
      </c>
      <c r="AF29" s="98">
        <v>0</v>
      </c>
      <c r="AG29" s="98">
        <v>0</v>
      </c>
      <c r="AH29" s="98">
        <v>0</v>
      </c>
    </row>
    <row r="30" spans="2:37">
      <c r="C30" s="74">
        <v>310001998</v>
      </c>
      <c r="D30" s="46" t="s">
        <v>505</v>
      </c>
      <c r="E30" s="46">
        <v>380</v>
      </c>
      <c r="F30" s="46" t="s">
        <v>461</v>
      </c>
      <c r="G30" s="46">
        <v>72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>
        <v>0</v>
      </c>
      <c r="AB30" s="98">
        <v>0</v>
      </c>
      <c r="AC30" s="98">
        <v>0</v>
      </c>
      <c r="AD30" s="98">
        <v>0</v>
      </c>
      <c r="AE30" s="98">
        <v>0</v>
      </c>
      <c r="AF30" s="98">
        <v>0</v>
      </c>
      <c r="AG30" s="98">
        <v>0</v>
      </c>
      <c r="AH30" s="98">
        <v>0</v>
      </c>
    </row>
    <row r="31" spans="2:37">
      <c r="C31" s="74">
        <v>310001991</v>
      </c>
      <c r="D31" s="46" t="s">
        <v>507</v>
      </c>
      <c r="E31" s="46">
        <v>380</v>
      </c>
      <c r="F31" s="46" t="s">
        <v>461</v>
      </c>
      <c r="G31" s="46">
        <v>72</v>
      </c>
      <c r="H31" s="98">
        <v>0</v>
      </c>
      <c r="I31" s="98">
        <v>0</v>
      </c>
      <c r="J31" s="98">
        <v>0</v>
      </c>
      <c r="K31" s="98">
        <v>0</v>
      </c>
      <c r="L31" s="98">
        <v>0</v>
      </c>
      <c r="M31" s="98">
        <v>0</v>
      </c>
      <c r="N31" s="98">
        <v>0</v>
      </c>
      <c r="O31" s="98">
        <v>0</v>
      </c>
      <c r="P31" s="98">
        <v>0</v>
      </c>
      <c r="Q31" s="98">
        <v>0</v>
      </c>
      <c r="R31" s="98">
        <v>0</v>
      </c>
      <c r="S31" s="98">
        <v>0</v>
      </c>
      <c r="T31" s="98">
        <v>0</v>
      </c>
      <c r="U31" s="98">
        <v>0</v>
      </c>
      <c r="V31" s="98">
        <v>0</v>
      </c>
      <c r="W31" s="98">
        <v>0</v>
      </c>
      <c r="X31" s="98">
        <v>0</v>
      </c>
      <c r="Y31" s="98">
        <v>0</v>
      </c>
      <c r="Z31" s="98">
        <v>0</v>
      </c>
      <c r="AA31" s="98">
        <v>0</v>
      </c>
      <c r="AB31" s="98">
        <v>0</v>
      </c>
      <c r="AC31" s="98">
        <v>0</v>
      </c>
      <c r="AD31" s="98">
        <v>0</v>
      </c>
      <c r="AE31" s="98">
        <v>0</v>
      </c>
      <c r="AF31" s="98">
        <v>0</v>
      </c>
      <c r="AG31" s="98">
        <v>0</v>
      </c>
      <c r="AH31" s="98">
        <v>0</v>
      </c>
    </row>
    <row r="32" spans="2:37">
      <c r="C32" s="74">
        <v>310002142</v>
      </c>
      <c r="D32" s="46" t="s">
        <v>508</v>
      </c>
      <c r="E32" s="46">
        <v>380</v>
      </c>
      <c r="F32" s="46" t="s">
        <v>461</v>
      </c>
      <c r="G32" s="46">
        <v>72</v>
      </c>
      <c r="H32" s="98">
        <v>0</v>
      </c>
      <c r="I32" s="98">
        <v>0</v>
      </c>
      <c r="J32" s="98">
        <v>0</v>
      </c>
      <c r="K32" s="98">
        <v>0</v>
      </c>
      <c r="L32" s="98">
        <v>0</v>
      </c>
      <c r="M32" s="98">
        <v>0</v>
      </c>
      <c r="N32" s="98">
        <v>0</v>
      </c>
      <c r="O32" s="98">
        <v>0</v>
      </c>
      <c r="P32" s="98">
        <v>0</v>
      </c>
      <c r="Q32" s="98">
        <v>0</v>
      </c>
      <c r="R32" s="98">
        <v>0</v>
      </c>
      <c r="S32" s="98">
        <v>0</v>
      </c>
      <c r="T32" s="98">
        <v>0</v>
      </c>
      <c r="U32" s="98">
        <v>0</v>
      </c>
      <c r="V32" s="98">
        <v>0</v>
      </c>
      <c r="W32" s="98">
        <v>0</v>
      </c>
      <c r="X32" s="98">
        <v>0</v>
      </c>
      <c r="Y32" s="98">
        <v>0</v>
      </c>
      <c r="Z32" s="98">
        <v>0</v>
      </c>
      <c r="AA32" s="98">
        <v>0</v>
      </c>
      <c r="AB32" s="98">
        <v>0</v>
      </c>
      <c r="AC32" s="98">
        <v>0</v>
      </c>
      <c r="AD32" s="98">
        <v>0</v>
      </c>
      <c r="AE32" s="98">
        <v>0</v>
      </c>
      <c r="AF32" s="98">
        <v>0</v>
      </c>
      <c r="AG32" s="98">
        <v>0</v>
      </c>
      <c r="AH32" s="98">
        <v>0</v>
      </c>
    </row>
    <row r="33" spans="2:37">
      <c r="B33" s="71"/>
      <c r="C33" s="71">
        <v>310004069</v>
      </c>
      <c r="D33" s="70" t="s">
        <v>506</v>
      </c>
      <c r="E33" s="70">
        <v>380</v>
      </c>
      <c r="F33" s="70" t="s">
        <v>461</v>
      </c>
      <c r="G33" s="70">
        <v>72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/>
      <c r="AJ33" s="103"/>
      <c r="AK33" s="103"/>
    </row>
    <row r="34" spans="2:37">
      <c r="B34" s="71"/>
      <c r="C34" s="121">
        <v>310004339</v>
      </c>
      <c r="D34" s="122" t="s">
        <v>1102</v>
      </c>
      <c r="E34" s="70">
        <v>380</v>
      </c>
      <c r="F34" s="70" t="s">
        <v>461</v>
      </c>
      <c r="G34" s="70">
        <v>72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/>
      <c r="AJ34" s="103"/>
      <c r="AK34" s="103"/>
    </row>
    <row r="35" spans="2:37">
      <c r="D35" s="46" t="s">
        <v>509</v>
      </c>
      <c r="H35" s="98">
        <v>0</v>
      </c>
      <c r="I35" s="98">
        <v>0</v>
      </c>
      <c r="J35" s="98">
        <v>0</v>
      </c>
      <c r="K35" s="98">
        <v>0</v>
      </c>
      <c r="L35" s="98">
        <v>0</v>
      </c>
      <c r="M35" s="98">
        <v>0</v>
      </c>
      <c r="N35" s="98">
        <v>0</v>
      </c>
      <c r="O35" s="98">
        <v>0</v>
      </c>
      <c r="P35" s="98">
        <v>0</v>
      </c>
      <c r="Q35" s="98">
        <v>0</v>
      </c>
      <c r="R35" s="98">
        <v>0</v>
      </c>
      <c r="S35" s="98">
        <v>0</v>
      </c>
      <c r="T35" s="98">
        <v>0</v>
      </c>
      <c r="U35" s="98">
        <v>0</v>
      </c>
      <c r="V35" s="98">
        <v>0</v>
      </c>
      <c r="W35" s="98">
        <v>0</v>
      </c>
      <c r="X35" s="98">
        <v>0</v>
      </c>
      <c r="Y35" s="98">
        <v>0</v>
      </c>
      <c r="Z35" s="98">
        <v>0</v>
      </c>
      <c r="AA35" s="98">
        <v>0</v>
      </c>
      <c r="AB35" s="98">
        <v>0</v>
      </c>
      <c r="AC35" s="98">
        <v>0</v>
      </c>
      <c r="AD35" s="98">
        <v>0</v>
      </c>
      <c r="AE35" s="98">
        <v>0</v>
      </c>
      <c r="AF35" s="98">
        <v>0</v>
      </c>
      <c r="AG35" s="98">
        <v>0</v>
      </c>
      <c r="AH35" s="98">
        <v>0</v>
      </c>
    </row>
    <row r="36" spans="2:37">
      <c r="D36" s="46" t="s">
        <v>510</v>
      </c>
      <c r="H36" s="98">
        <v>0</v>
      </c>
      <c r="I36" s="98">
        <v>14679</v>
      </c>
      <c r="J36" s="98">
        <v>19845</v>
      </c>
      <c r="K36" s="98">
        <v>19197</v>
      </c>
      <c r="L36" s="98">
        <v>7609</v>
      </c>
      <c r="M36" s="98">
        <v>13100</v>
      </c>
      <c r="N36" s="98">
        <v>6162</v>
      </c>
      <c r="O36" s="98">
        <v>33165</v>
      </c>
      <c r="P36" s="98">
        <v>113757</v>
      </c>
      <c r="Q36" s="98">
        <v>0</v>
      </c>
      <c r="R36" s="98">
        <v>20844</v>
      </c>
      <c r="S36" s="98">
        <v>17265</v>
      </c>
      <c r="T36" s="98">
        <v>13422</v>
      </c>
      <c r="U36" s="98">
        <v>7012</v>
      </c>
      <c r="V36" s="98">
        <v>7965</v>
      </c>
      <c r="W36" s="98">
        <v>9176</v>
      </c>
      <c r="X36" s="98">
        <v>34440</v>
      </c>
      <c r="Y36" s="98">
        <v>110124</v>
      </c>
      <c r="Z36" s="98">
        <v>0</v>
      </c>
      <c r="AA36" s="98">
        <v>22357</v>
      </c>
      <c r="AB36" s="98">
        <v>17860</v>
      </c>
      <c r="AC36" s="98">
        <v>17007</v>
      </c>
      <c r="AD36" s="98">
        <v>7027</v>
      </c>
      <c r="AE36" s="98">
        <v>11115</v>
      </c>
      <c r="AF36" s="98">
        <v>7980</v>
      </c>
      <c r="AG36" s="98">
        <v>34585</v>
      </c>
      <c r="AH36" s="98">
        <v>117931</v>
      </c>
    </row>
    <row r="37" spans="2:37">
      <c r="C37" s="74">
        <v>310003341</v>
      </c>
      <c r="D37" s="46" t="s">
        <v>511</v>
      </c>
      <c r="E37" s="46">
        <v>400</v>
      </c>
      <c r="F37" s="46" t="s">
        <v>461</v>
      </c>
      <c r="G37" s="46">
        <v>54</v>
      </c>
      <c r="H37" s="98">
        <v>0</v>
      </c>
      <c r="I37" s="98">
        <v>7</v>
      </c>
      <c r="J37" s="98">
        <v>0</v>
      </c>
      <c r="K37" s="98">
        <v>0</v>
      </c>
      <c r="L37" s="98">
        <v>0</v>
      </c>
      <c r="M37" s="98">
        <v>0</v>
      </c>
      <c r="N37" s="98">
        <v>0</v>
      </c>
      <c r="O37" s="98">
        <v>0</v>
      </c>
      <c r="P37" s="98">
        <v>7</v>
      </c>
      <c r="Q37" s="98">
        <v>0</v>
      </c>
      <c r="R37" s="98">
        <v>8</v>
      </c>
      <c r="S37" s="98">
        <v>0</v>
      </c>
      <c r="T37" s="98">
        <v>0</v>
      </c>
      <c r="U37" s="98">
        <v>0</v>
      </c>
      <c r="V37" s="98">
        <v>0</v>
      </c>
      <c r="W37" s="98">
        <v>0</v>
      </c>
      <c r="X37" s="98">
        <v>0</v>
      </c>
      <c r="Y37" s="98">
        <v>8</v>
      </c>
      <c r="Z37" s="98">
        <v>0</v>
      </c>
      <c r="AA37" s="98">
        <v>6</v>
      </c>
      <c r="AB37" s="98">
        <v>0</v>
      </c>
      <c r="AC37" s="98">
        <v>0</v>
      </c>
      <c r="AD37" s="98">
        <v>0</v>
      </c>
      <c r="AE37" s="98">
        <v>0</v>
      </c>
      <c r="AF37" s="98">
        <v>0</v>
      </c>
      <c r="AG37" s="98">
        <v>0</v>
      </c>
      <c r="AH37" s="98">
        <v>6</v>
      </c>
    </row>
    <row r="38" spans="2:37">
      <c r="C38" s="74">
        <v>310003703</v>
      </c>
      <c r="D38" s="46" t="s">
        <v>512</v>
      </c>
      <c r="E38" s="46">
        <v>400</v>
      </c>
      <c r="F38" s="46" t="s">
        <v>461</v>
      </c>
      <c r="G38" s="46">
        <v>54</v>
      </c>
      <c r="H38" s="98">
        <v>0</v>
      </c>
      <c r="I38" s="98">
        <v>7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7</v>
      </c>
      <c r="Q38" s="98">
        <v>0</v>
      </c>
      <c r="R38" s="98">
        <v>8</v>
      </c>
      <c r="S38" s="98">
        <v>0</v>
      </c>
      <c r="T38" s="98">
        <v>0</v>
      </c>
      <c r="U38" s="98">
        <v>0</v>
      </c>
      <c r="V38" s="98">
        <v>0</v>
      </c>
      <c r="W38" s="98">
        <v>0</v>
      </c>
      <c r="X38" s="98">
        <v>0</v>
      </c>
      <c r="Y38" s="98">
        <v>8</v>
      </c>
      <c r="Z38" s="98">
        <v>0</v>
      </c>
      <c r="AA38" s="98">
        <v>8</v>
      </c>
      <c r="AB38" s="98">
        <v>0</v>
      </c>
      <c r="AC38" s="98">
        <v>0</v>
      </c>
      <c r="AD38" s="98">
        <v>0</v>
      </c>
      <c r="AE38" s="98">
        <v>0</v>
      </c>
      <c r="AF38" s="98">
        <v>0</v>
      </c>
      <c r="AG38" s="98">
        <v>0</v>
      </c>
      <c r="AH38" s="98">
        <v>8</v>
      </c>
    </row>
    <row r="39" spans="2:37">
      <c r="B39" s="71"/>
      <c r="C39" s="71">
        <v>310003722</v>
      </c>
      <c r="D39" s="70" t="s">
        <v>513</v>
      </c>
      <c r="E39" s="70">
        <v>400</v>
      </c>
      <c r="F39" s="70" t="s">
        <v>461</v>
      </c>
      <c r="G39" s="70">
        <v>54</v>
      </c>
      <c r="H39" s="103">
        <v>0</v>
      </c>
      <c r="I39" s="103">
        <v>11</v>
      </c>
      <c r="J39" s="103">
        <v>0</v>
      </c>
      <c r="K39" s="103">
        <v>0</v>
      </c>
      <c r="L39" s="103">
        <v>24</v>
      </c>
      <c r="M39" s="103">
        <v>0</v>
      </c>
      <c r="N39" s="103">
        <v>0</v>
      </c>
      <c r="O39" s="103">
        <v>0</v>
      </c>
      <c r="P39" s="103">
        <v>35</v>
      </c>
      <c r="Q39" s="103">
        <v>0</v>
      </c>
      <c r="R39" s="103">
        <v>3</v>
      </c>
      <c r="S39" s="103">
        <v>0</v>
      </c>
      <c r="T39" s="103">
        <v>0</v>
      </c>
      <c r="U39" s="103">
        <v>24</v>
      </c>
      <c r="V39" s="103">
        <v>0</v>
      </c>
      <c r="W39" s="103">
        <v>0</v>
      </c>
      <c r="X39" s="103">
        <v>0</v>
      </c>
      <c r="Y39" s="103">
        <v>27</v>
      </c>
      <c r="Z39" s="103">
        <v>0</v>
      </c>
      <c r="AA39" s="103">
        <v>10</v>
      </c>
      <c r="AB39" s="103">
        <v>0</v>
      </c>
      <c r="AC39" s="103">
        <v>0</v>
      </c>
      <c r="AD39" s="103">
        <v>24</v>
      </c>
      <c r="AE39" s="103">
        <v>0</v>
      </c>
      <c r="AF39" s="103">
        <v>0</v>
      </c>
      <c r="AG39" s="103">
        <v>0</v>
      </c>
      <c r="AH39" s="103">
        <v>34</v>
      </c>
      <c r="AI39" s="103"/>
      <c r="AJ39" s="103"/>
      <c r="AK39" s="103"/>
    </row>
    <row r="40" spans="2:37">
      <c r="C40" s="74">
        <v>310003725</v>
      </c>
      <c r="D40" s="46" t="s">
        <v>514</v>
      </c>
      <c r="E40" s="46">
        <v>400</v>
      </c>
      <c r="F40" s="46" t="s">
        <v>461</v>
      </c>
      <c r="G40" s="46">
        <v>54</v>
      </c>
      <c r="H40" s="98">
        <v>0</v>
      </c>
      <c r="I40" s="98">
        <v>18</v>
      </c>
      <c r="J40" s="98">
        <v>0</v>
      </c>
      <c r="K40" s="98">
        <v>0</v>
      </c>
      <c r="L40" s="98">
        <v>0</v>
      </c>
      <c r="M40" s="98">
        <v>0</v>
      </c>
      <c r="N40" s="98">
        <v>0</v>
      </c>
      <c r="O40" s="98">
        <v>0</v>
      </c>
      <c r="P40" s="98">
        <v>18</v>
      </c>
      <c r="Q40" s="98">
        <v>0</v>
      </c>
      <c r="R40" s="98">
        <v>12</v>
      </c>
      <c r="S40" s="98">
        <v>0</v>
      </c>
      <c r="T40" s="98">
        <v>0</v>
      </c>
      <c r="U40" s="98">
        <v>0</v>
      </c>
      <c r="V40" s="98">
        <v>0</v>
      </c>
      <c r="W40" s="98">
        <v>0</v>
      </c>
      <c r="X40" s="98">
        <v>0</v>
      </c>
      <c r="Y40" s="98">
        <v>12</v>
      </c>
      <c r="Z40" s="98">
        <v>0</v>
      </c>
      <c r="AA40" s="98">
        <v>25</v>
      </c>
      <c r="AB40" s="98">
        <v>0</v>
      </c>
      <c r="AC40" s="98">
        <v>0</v>
      </c>
      <c r="AD40" s="98">
        <v>0</v>
      </c>
      <c r="AE40" s="98">
        <v>0</v>
      </c>
      <c r="AF40" s="98">
        <v>0</v>
      </c>
      <c r="AG40" s="98">
        <v>0</v>
      </c>
      <c r="AH40" s="98">
        <v>25</v>
      </c>
    </row>
    <row r="41" spans="2:37">
      <c r="C41" s="74">
        <v>310002906</v>
      </c>
      <c r="D41" s="46" t="s">
        <v>515</v>
      </c>
      <c r="E41" s="46">
        <v>400</v>
      </c>
      <c r="F41" s="46" t="s">
        <v>461</v>
      </c>
      <c r="G41" s="46">
        <v>54</v>
      </c>
      <c r="H41" s="98">
        <v>0</v>
      </c>
      <c r="I41" s="98">
        <v>5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5</v>
      </c>
      <c r="Q41" s="98">
        <v>0</v>
      </c>
      <c r="R41" s="98">
        <v>5</v>
      </c>
      <c r="S41" s="98">
        <v>0</v>
      </c>
      <c r="T41" s="98">
        <v>0</v>
      </c>
      <c r="U41" s="98">
        <v>0</v>
      </c>
      <c r="V41" s="98">
        <v>0</v>
      </c>
      <c r="W41" s="98">
        <v>0</v>
      </c>
      <c r="X41" s="98">
        <v>0</v>
      </c>
      <c r="Y41" s="98">
        <v>5</v>
      </c>
      <c r="Z41" s="98">
        <v>0</v>
      </c>
      <c r="AA41" s="98">
        <v>2</v>
      </c>
      <c r="AB41" s="98">
        <v>0</v>
      </c>
      <c r="AC41" s="98">
        <v>0</v>
      </c>
      <c r="AD41" s="98">
        <v>0</v>
      </c>
      <c r="AE41" s="98">
        <v>0</v>
      </c>
      <c r="AF41" s="98">
        <v>0</v>
      </c>
      <c r="AG41" s="98">
        <v>0</v>
      </c>
      <c r="AH41" s="98">
        <v>2</v>
      </c>
    </row>
    <row r="42" spans="2:37">
      <c r="D42" s="46" t="s">
        <v>516</v>
      </c>
      <c r="H42" s="98">
        <v>0</v>
      </c>
      <c r="I42" s="98">
        <v>48</v>
      </c>
      <c r="J42" s="98">
        <v>0</v>
      </c>
      <c r="K42" s="98">
        <v>0</v>
      </c>
      <c r="L42" s="98">
        <v>24</v>
      </c>
      <c r="M42" s="98">
        <v>0</v>
      </c>
      <c r="N42" s="98">
        <v>0</v>
      </c>
      <c r="O42" s="98">
        <v>0</v>
      </c>
      <c r="P42" s="98">
        <v>72</v>
      </c>
      <c r="Q42" s="98">
        <v>0</v>
      </c>
      <c r="R42" s="98">
        <v>36</v>
      </c>
      <c r="S42" s="98">
        <v>0</v>
      </c>
      <c r="T42" s="98">
        <v>0</v>
      </c>
      <c r="U42" s="98">
        <v>24</v>
      </c>
      <c r="V42" s="98">
        <v>0</v>
      </c>
      <c r="W42" s="98">
        <v>0</v>
      </c>
      <c r="X42" s="98">
        <v>0</v>
      </c>
      <c r="Y42" s="98">
        <v>60</v>
      </c>
      <c r="Z42" s="98">
        <v>0</v>
      </c>
      <c r="AA42" s="98">
        <v>51</v>
      </c>
      <c r="AB42" s="98">
        <v>0</v>
      </c>
      <c r="AC42" s="98">
        <v>0</v>
      </c>
      <c r="AD42" s="98">
        <v>24</v>
      </c>
      <c r="AE42" s="98">
        <v>0</v>
      </c>
      <c r="AF42" s="98">
        <v>0</v>
      </c>
      <c r="AG42" s="98">
        <v>0</v>
      </c>
      <c r="AH42" s="98">
        <v>75</v>
      </c>
    </row>
    <row r="43" spans="2:37">
      <c r="C43" s="74">
        <v>310002015</v>
      </c>
      <c r="D43" s="46" t="s">
        <v>474</v>
      </c>
      <c r="E43" s="46">
        <v>500</v>
      </c>
      <c r="F43" s="46" t="s">
        <v>461</v>
      </c>
      <c r="G43" s="46">
        <v>54</v>
      </c>
      <c r="H43" s="98">
        <v>0</v>
      </c>
      <c r="I43" s="98">
        <v>1572</v>
      </c>
      <c r="J43" s="98">
        <v>637</v>
      </c>
      <c r="K43" s="98">
        <v>355</v>
      </c>
      <c r="L43" s="98">
        <v>350</v>
      </c>
      <c r="M43" s="98">
        <v>324</v>
      </c>
      <c r="N43" s="98">
        <v>270</v>
      </c>
      <c r="O43" s="98">
        <v>552</v>
      </c>
      <c r="P43" s="98">
        <v>4060</v>
      </c>
      <c r="Q43" s="98">
        <v>0</v>
      </c>
      <c r="R43" s="98">
        <v>2262</v>
      </c>
      <c r="S43" s="98">
        <v>941</v>
      </c>
      <c r="T43" s="98">
        <v>775</v>
      </c>
      <c r="U43" s="98">
        <v>71</v>
      </c>
      <c r="V43" s="98">
        <v>382</v>
      </c>
      <c r="W43" s="98">
        <v>260</v>
      </c>
      <c r="X43" s="98">
        <v>557</v>
      </c>
      <c r="Y43" s="98">
        <v>5248</v>
      </c>
      <c r="Z43" s="98">
        <v>0</v>
      </c>
      <c r="AA43" s="98">
        <v>1230</v>
      </c>
      <c r="AB43" s="98">
        <v>649</v>
      </c>
      <c r="AC43" s="98">
        <v>625</v>
      </c>
      <c r="AD43" s="98">
        <v>285</v>
      </c>
      <c r="AE43" s="98">
        <v>126</v>
      </c>
      <c r="AF43" s="98">
        <v>130</v>
      </c>
      <c r="AG43" s="98">
        <v>523</v>
      </c>
      <c r="AH43" s="98">
        <v>3568</v>
      </c>
    </row>
    <row r="44" spans="2:37">
      <c r="C44" s="74">
        <v>310002000</v>
      </c>
      <c r="D44" s="46" t="s">
        <v>476</v>
      </c>
      <c r="E44" s="46">
        <v>500</v>
      </c>
      <c r="F44" s="46" t="s">
        <v>461</v>
      </c>
      <c r="G44" s="46">
        <v>54</v>
      </c>
      <c r="H44" s="98">
        <v>0</v>
      </c>
      <c r="I44" s="98">
        <v>3161</v>
      </c>
      <c r="J44" s="98">
        <v>938</v>
      </c>
      <c r="K44" s="98">
        <v>1480</v>
      </c>
      <c r="L44" s="98">
        <v>829</v>
      </c>
      <c r="M44" s="98">
        <v>444</v>
      </c>
      <c r="N44" s="98">
        <v>520</v>
      </c>
      <c r="O44" s="98">
        <v>1445</v>
      </c>
      <c r="P44" s="98">
        <v>8817</v>
      </c>
      <c r="Q44" s="98">
        <v>0</v>
      </c>
      <c r="R44" s="98">
        <v>4169</v>
      </c>
      <c r="S44" s="98">
        <v>1349</v>
      </c>
      <c r="T44" s="98">
        <v>1223</v>
      </c>
      <c r="U44" s="98">
        <v>388</v>
      </c>
      <c r="V44" s="98">
        <v>418</v>
      </c>
      <c r="W44" s="98">
        <v>300</v>
      </c>
      <c r="X44" s="98">
        <v>1457</v>
      </c>
      <c r="Y44" s="98">
        <v>9304</v>
      </c>
      <c r="Z44" s="98">
        <v>0</v>
      </c>
      <c r="AA44" s="98">
        <v>2400</v>
      </c>
      <c r="AB44" s="98">
        <v>1119</v>
      </c>
      <c r="AC44" s="98">
        <v>1315</v>
      </c>
      <c r="AD44" s="98">
        <v>878</v>
      </c>
      <c r="AE44" s="98">
        <v>194</v>
      </c>
      <c r="AF44" s="98">
        <v>220</v>
      </c>
      <c r="AG44" s="98">
        <v>1442</v>
      </c>
      <c r="AH44" s="98">
        <v>7568</v>
      </c>
    </row>
    <row r="45" spans="2:37">
      <c r="C45" s="74">
        <v>310001994</v>
      </c>
      <c r="D45" s="46" t="s">
        <v>478</v>
      </c>
      <c r="E45" s="46">
        <v>500</v>
      </c>
      <c r="F45" s="46" t="s">
        <v>461</v>
      </c>
      <c r="G45" s="46">
        <v>54</v>
      </c>
      <c r="H45" s="98">
        <v>0</v>
      </c>
      <c r="I45" s="98">
        <v>1154</v>
      </c>
      <c r="J45" s="98">
        <v>235</v>
      </c>
      <c r="K45" s="98">
        <v>283</v>
      </c>
      <c r="L45" s="98">
        <v>320</v>
      </c>
      <c r="M45" s="98">
        <v>257</v>
      </c>
      <c r="N45" s="98">
        <v>160</v>
      </c>
      <c r="O45" s="98">
        <v>513</v>
      </c>
      <c r="P45" s="98">
        <v>2922</v>
      </c>
      <c r="Q45" s="98">
        <v>0</v>
      </c>
      <c r="R45" s="98">
        <v>1423</v>
      </c>
      <c r="S45" s="98">
        <v>599</v>
      </c>
      <c r="T45" s="98">
        <v>347</v>
      </c>
      <c r="U45" s="98">
        <v>65</v>
      </c>
      <c r="V45" s="98">
        <v>151</v>
      </c>
      <c r="W45" s="98">
        <v>220</v>
      </c>
      <c r="X45" s="98">
        <v>560</v>
      </c>
      <c r="Y45" s="98">
        <v>3365</v>
      </c>
      <c r="Z45" s="98">
        <v>0</v>
      </c>
      <c r="AA45" s="98">
        <v>815</v>
      </c>
      <c r="AB45" s="98">
        <v>439</v>
      </c>
      <c r="AC45" s="98">
        <v>228</v>
      </c>
      <c r="AD45" s="98">
        <v>335</v>
      </c>
      <c r="AE45" s="98">
        <v>50</v>
      </c>
      <c r="AF45" s="98">
        <v>70</v>
      </c>
      <c r="AG45" s="98">
        <v>543</v>
      </c>
      <c r="AH45" s="98">
        <v>2480</v>
      </c>
    </row>
    <row r="46" spans="2:37">
      <c r="C46" s="74">
        <v>310002099</v>
      </c>
      <c r="D46" s="46" t="s">
        <v>479</v>
      </c>
      <c r="E46" s="46">
        <v>500</v>
      </c>
      <c r="F46" s="46" t="s">
        <v>461</v>
      </c>
      <c r="G46" s="46">
        <v>54</v>
      </c>
      <c r="H46" s="98">
        <v>0</v>
      </c>
      <c r="I46" s="98">
        <v>640</v>
      </c>
      <c r="J46" s="98">
        <v>50</v>
      </c>
      <c r="K46" s="98">
        <v>100</v>
      </c>
      <c r="L46" s="98">
        <v>285</v>
      </c>
      <c r="M46" s="98">
        <v>30</v>
      </c>
      <c r="N46" s="98">
        <v>0</v>
      </c>
      <c r="O46" s="98">
        <v>568</v>
      </c>
      <c r="P46" s="98">
        <v>1673</v>
      </c>
      <c r="Q46" s="98">
        <v>0</v>
      </c>
      <c r="R46" s="98">
        <v>873</v>
      </c>
      <c r="S46" s="98">
        <v>80</v>
      </c>
      <c r="T46" s="98">
        <v>250</v>
      </c>
      <c r="U46" s="98">
        <v>270</v>
      </c>
      <c r="V46" s="98">
        <v>40</v>
      </c>
      <c r="W46" s="98">
        <v>0</v>
      </c>
      <c r="X46" s="98">
        <v>520</v>
      </c>
      <c r="Y46" s="98">
        <v>2033</v>
      </c>
      <c r="Z46" s="98">
        <v>0</v>
      </c>
      <c r="AA46" s="98">
        <v>470</v>
      </c>
      <c r="AB46" s="98">
        <v>30</v>
      </c>
      <c r="AC46" s="98">
        <v>50</v>
      </c>
      <c r="AD46" s="98">
        <v>105</v>
      </c>
      <c r="AE46" s="98">
        <v>60</v>
      </c>
      <c r="AF46" s="98">
        <v>0</v>
      </c>
      <c r="AG46" s="98">
        <v>568</v>
      </c>
      <c r="AH46" s="98">
        <v>1283</v>
      </c>
    </row>
    <row r="47" spans="2:37">
      <c r="B47" s="71"/>
      <c r="C47" s="71">
        <v>310002100</v>
      </c>
      <c r="D47" s="70" t="s">
        <v>1305</v>
      </c>
      <c r="E47" s="70">
        <v>500</v>
      </c>
      <c r="F47" s="70" t="s">
        <v>461</v>
      </c>
      <c r="G47" s="70">
        <v>54</v>
      </c>
      <c r="H47" s="103">
        <v>145</v>
      </c>
      <c r="I47" s="103">
        <v>0</v>
      </c>
      <c r="J47" s="103">
        <v>0</v>
      </c>
      <c r="K47" s="103">
        <v>0</v>
      </c>
      <c r="L47" s="103">
        <v>210</v>
      </c>
      <c r="M47" s="103">
        <v>0</v>
      </c>
      <c r="N47" s="103">
        <v>0</v>
      </c>
      <c r="O47" s="103">
        <v>390</v>
      </c>
      <c r="P47" s="103">
        <v>745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/>
      <c r="AJ47" s="103"/>
      <c r="AK47" s="103"/>
    </row>
    <row r="48" spans="2:37">
      <c r="B48" s="71"/>
      <c r="C48" s="71" t="s">
        <v>1240</v>
      </c>
      <c r="D48" s="70" t="s">
        <v>1306</v>
      </c>
      <c r="E48" s="70">
        <v>500</v>
      </c>
      <c r="F48" s="70" t="s">
        <v>462</v>
      </c>
      <c r="G48" s="70">
        <v>54</v>
      </c>
      <c r="H48" s="103">
        <v>0</v>
      </c>
      <c r="I48" s="103">
        <v>455</v>
      </c>
      <c r="J48" s="103">
        <v>350</v>
      </c>
      <c r="K48" s="103">
        <v>55</v>
      </c>
      <c r="L48" s="103">
        <v>0</v>
      </c>
      <c r="M48" s="103">
        <v>200</v>
      </c>
      <c r="N48" s="103">
        <v>0</v>
      </c>
      <c r="O48" s="103">
        <v>10</v>
      </c>
      <c r="P48" s="103">
        <v>1070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/>
      <c r="AJ48" s="103"/>
      <c r="AK48" s="103"/>
    </row>
    <row r="49" spans="2:43">
      <c r="D49" s="46" t="s">
        <v>517</v>
      </c>
      <c r="H49" s="98">
        <v>145</v>
      </c>
      <c r="I49" s="98">
        <v>6982</v>
      </c>
      <c r="J49" s="98">
        <v>2210</v>
      </c>
      <c r="K49" s="98">
        <v>2273</v>
      </c>
      <c r="L49" s="98">
        <v>1994</v>
      </c>
      <c r="M49" s="98">
        <v>1255</v>
      </c>
      <c r="N49" s="98">
        <v>950</v>
      </c>
      <c r="O49" s="98">
        <v>3478</v>
      </c>
      <c r="P49" s="98">
        <v>19287</v>
      </c>
      <c r="Q49" s="98">
        <v>0</v>
      </c>
      <c r="R49" s="98">
        <v>8727</v>
      </c>
      <c r="S49" s="98">
        <v>2969</v>
      </c>
      <c r="T49" s="98">
        <v>2595</v>
      </c>
      <c r="U49" s="98">
        <v>794</v>
      </c>
      <c r="V49" s="98">
        <v>991</v>
      </c>
      <c r="W49" s="98">
        <v>780</v>
      </c>
      <c r="X49" s="98">
        <v>3094</v>
      </c>
      <c r="Y49" s="98">
        <v>19950</v>
      </c>
      <c r="Z49" s="98">
        <v>0</v>
      </c>
      <c r="AA49" s="98">
        <v>4915</v>
      </c>
      <c r="AB49" s="98">
        <v>2237</v>
      </c>
      <c r="AC49" s="98">
        <v>2218</v>
      </c>
      <c r="AD49" s="98">
        <v>1603</v>
      </c>
      <c r="AE49" s="98">
        <v>430</v>
      </c>
      <c r="AF49" s="98">
        <v>420</v>
      </c>
      <c r="AG49" s="98">
        <v>3076</v>
      </c>
      <c r="AH49" s="98">
        <v>14899</v>
      </c>
    </row>
    <row r="50" spans="2:43">
      <c r="C50" s="74">
        <v>310002002</v>
      </c>
      <c r="D50" s="46" t="s">
        <v>481</v>
      </c>
      <c r="E50" s="46">
        <v>800</v>
      </c>
      <c r="F50" s="46" t="s">
        <v>482</v>
      </c>
      <c r="G50" s="46">
        <v>70</v>
      </c>
      <c r="H50" s="98">
        <v>0</v>
      </c>
      <c r="I50" s="98">
        <v>0</v>
      </c>
      <c r="J50" s="98">
        <v>210</v>
      </c>
      <c r="K50" s="98">
        <v>208</v>
      </c>
      <c r="L50" s="98">
        <v>0</v>
      </c>
      <c r="M50" s="98">
        <v>0</v>
      </c>
      <c r="N50" s="98">
        <v>0</v>
      </c>
      <c r="O50" s="98">
        <v>450</v>
      </c>
      <c r="P50" s="98">
        <v>868</v>
      </c>
      <c r="Q50" s="98">
        <v>0</v>
      </c>
      <c r="R50" s="98">
        <v>0</v>
      </c>
      <c r="S50" s="98">
        <v>355</v>
      </c>
      <c r="T50" s="98">
        <v>200</v>
      </c>
      <c r="U50" s="98">
        <v>0</v>
      </c>
      <c r="V50" s="98">
        <v>0</v>
      </c>
      <c r="W50" s="98">
        <v>0</v>
      </c>
      <c r="X50" s="98">
        <v>450</v>
      </c>
      <c r="Y50" s="98">
        <v>1005</v>
      </c>
      <c r="Z50" s="98">
        <v>0</v>
      </c>
      <c r="AA50" s="98">
        <v>0</v>
      </c>
      <c r="AB50" s="98">
        <v>256</v>
      </c>
      <c r="AC50" s="98">
        <v>200</v>
      </c>
      <c r="AD50" s="98">
        <v>0</v>
      </c>
      <c r="AE50" s="98">
        <v>0</v>
      </c>
      <c r="AF50" s="98">
        <v>0</v>
      </c>
      <c r="AG50" s="98">
        <v>450</v>
      </c>
      <c r="AH50" s="98">
        <v>906</v>
      </c>
    </row>
    <row r="51" spans="2:43">
      <c r="C51" s="74">
        <v>310001995</v>
      </c>
      <c r="D51" s="46" t="s">
        <v>483</v>
      </c>
      <c r="E51" s="46">
        <v>800</v>
      </c>
      <c r="F51" s="46" t="s">
        <v>482</v>
      </c>
      <c r="G51" s="46">
        <v>70</v>
      </c>
      <c r="H51" s="98">
        <v>0</v>
      </c>
      <c r="I51" s="98">
        <v>0</v>
      </c>
      <c r="J51" s="98">
        <v>60</v>
      </c>
      <c r="K51" s="98">
        <v>32</v>
      </c>
      <c r="L51" s="98">
        <v>0</v>
      </c>
      <c r="M51" s="98">
        <v>0</v>
      </c>
      <c r="N51" s="98">
        <v>0</v>
      </c>
      <c r="O51" s="98">
        <v>300</v>
      </c>
      <c r="P51" s="98">
        <v>392</v>
      </c>
      <c r="Q51" s="98">
        <v>0</v>
      </c>
      <c r="R51" s="98">
        <v>0</v>
      </c>
      <c r="S51" s="98">
        <v>95</v>
      </c>
      <c r="T51" s="98">
        <v>90</v>
      </c>
      <c r="U51" s="98">
        <v>0</v>
      </c>
      <c r="V51" s="98">
        <v>0</v>
      </c>
      <c r="W51" s="98">
        <v>0</v>
      </c>
      <c r="X51" s="98">
        <v>300</v>
      </c>
      <c r="Y51" s="98">
        <v>485</v>
      </c>
      <c r="Z51" s="98">
        <v>0</v>
      </c>
      <c r="AA51" s="98">
        <v>0</v>
      </c>
      <c r="AB51" s="98">
        <v>44</v>
      </c>
      <c r="AC51" s="98">
        <v>150</v>
      </c>
      <c r="AD51" s="98">
        <v>0</v>
      </c>
      <c r="AE51" s="98">
        <v>0</v>
      </c>
      <c r="AF51" s="98">
        <v>0</v>
      </c>
      <c r="AG51" s="98">
        <v>300</v>
      </c>
      <c r="AH51" s="98">
        <v>494</v>
      </c>
    </row>
    <row r="52" spans="2:43">
      <c r="D52" s="46" t="s">
        <v>518</v>
      </c>
      <c r="H52" s="98">
        <v>0</v>
      </c>
      <c r="I52" s="98">
        <v>0</v>
      </c>
      <c r="J52" s="98">
        <v>270</v>
      </c>
      <c r="K52" s="98">
        <v>240</v>
      </c>
      <c r="L52" s="98">
        <v>0</v>
      </c>
      <c r="M52" s="98">
        <v>0</v>
      </c>
      <c r="N52" s="98">
        <v>0</v>
      </c>
      <c r="O52" s="98">
        <v>750</v>
      </c>
      <c r="P52" s="98">
        <v>1260</v>
      </c>
      <c r="Q52" s="98">
        <v>0</v>
      </c>
      <c r="R52" s="98">
        <v>0</v>
      </c>
      <c r="S52" s="98">
        <v>450</v>
      </c>
      <c r="T52" s="98">
        <v>290</v>
      </c>
      <c r="U52" s="98">
        <v>0</v>
      </c>
      <c r="V52" s="98">
        <v>0</v>
      </c>
      <c r="W52" s="98">
        <v>0</v>
      </c>
      <c r="X52" s="98">
        <v>750</v>
      </c>
      <c r="Y52" s="98">
        <v>1490</v>
      </c>
      <c r="Z52" s="98">
        <v>0</v>
      </c>
      <c r="AA52" s="98">
        <v>0</v>
      </c>
      <c r="AB52" s="98">
        <v>300</v>
      </c>
      <c r="AC52" s="98">
        <v>350</v>
      </c>
      <c r="AD52" s="98">
        <v>0</v>
      </c>
      <c r="AE52" s="98">
        <v>0</v>
      </c>
      <c r="AF52" s="98">
        <v>0</v>
      </c>
      <c r="AG52" s="98">
        <v>750</v>
      </c>
      <c r="AH52" s="98">
        <v>1400</v>
      </c>
    </row>
    <row r="53" spans="2:43">
      <c r="C53" s="74">
        <v>310003711</v>
      </c>
      <c r="D53" s="46" t="s">
        <v>485</v>
      </c>
      <c r="E53" s="46">
        <v>350</v>
      </c>
      <c r="F53" s="46" t="s">
        <v>461</v>
      </c>
      <c r="G53" s="46">
        <v>72</v>
      </c>
      <c r="H53" s="98">
        <v>0</v>
      </c>
      <c r="I53" s="98">
        <v>0</v>
      </c>
      <c r="J53" s="98">
        <v>0</v>
      </c>
      <c r="K53" s="98">
        <v>0</v>
      </c>
      <c r="L53" s="98">
        <v>0</v>
      </c>
      <c r="M53" s="98">
        <v>0</v>
      </c>
      <c r="N53" s="98">
        <v>0</v>
      </c>
      <c r="O53" s="98">
        <v>0</v>
      </c>
      <c r="P53" s="98">
        <v>0</v>
      </c>
      <c r="Q53" s="98">
        <v>0</v>
      </c>
      <c r="R53" s="98">
        <v>0</v>
      </c>
      <c r="S53" s="98">
        <v>0</v>
      </c>
      <c r="T53" s="98">
        <v>0</v>
      </c>
      <c r="U53" s="98">
        <v>0</v>
      </c>
      <c r="V53" s="98">
        <v>0</v>
      </c>
      <c r="W53" s="98">
        <v>0</v>
      </c>
      <c r="X53" s="98">
        <v>0</v>
      </c>
      <c r="Y53" s="98">
        <v>0</v>
      </c>
      <c r="Z53" s="98">
        <v>0</v>
      </c>
      <c r="AA53" s="98">
        <v>0</v>
      </c>
      <c r="AB53" s="98">
        <v>0</v>
      </c>
      <c r="AC53" s="98">
        <v>0</v>
      </c>
      <c r="AD53" s="98">
        <v>0</v>
      </c>
      <c r="AE53" s="98">
        <v>0</v>
      </c>
      <c r="AF53" s="98">
        <v>0</v>
      </c>
      <c r="AG53" s="98">
        <v>0</v>
      </c>
      <c r="AH53" s="98">
        <v>0</v>
      </c>
    </row>
    <row r="54" spans="2:43">
      <c r="C54" s="74">
        <v>310003649</v>
      </c>
      <c r="D54" s="46" t="s">
        <v>519</v>
      </c>
      <c r="E54" s="46">
        <v>350</v>
      </c>
      <c r="F54" s="46" t="s">
        <v>462</v>
      </c>
      <c r="G54" s="46">
        <v>72</v>
      </c>
      <c r="H54" s="98">
        <v>0</v>
      </c>
      <c r="I54" s="98">
        <v>822</v>
      </c>
      <c r="J54" s="98">
        <v>959</v>
      </c>
      <c r="K54" s="98">
        <v>942</v>
      </c>
      <c r="L54" s="98">
        <v>646</v>
      </c>
      <c r="M54" s="98">
        <v>354</v>
      </c>
      <c r="N54" s="98">
        <v>376</v>
      </c>
      <c r="O54" s="98">
        <v>668</v>
      </c>
      <c r="P54" s="98">
        <v>4767</v>
      </c>
      <c r="Q54" s="98">
        <v>0</v>
      </c>
      <c r="R54" s="98">
        <v>708</v>
      </c>
      <c r="S54" s="98">
        <v>1841</v>
      </c>
      <c r="T54" s="98">
        <v>708</v>
      </c>
      <c r="U54" s="98">
        <v>518</v>
      </c>
      <c r="V54" s="98">
        <v>1062</v>
      </c>
      <c r="W54" s="98">
        <v>432</v>
      </c>
      <c r="X54" s="98">
        <v>1054</v>
      </c>
      <c r="Y54" s="98">
        <v>6323</v>
      </c>
      <c r="Z54" s="98">
        <v>0</v>
      </c>
      <c r="AA54" s="98">
        <v>731</v>
      </c>
      <c r="AB54" s="98">
        <v>605</v>
      </c>
      <c r="AC54" s="98">
        <v>1760</v>
      </c>
      <c r="AD54" s="98">
        <v>524</v>
      </c>
      <c r="AE54" s="98">
        <v>354</v>
      </c>
      <c r="AF54" s="98">
        <v>354</v>
      </c>
      <c r="AG54" s="98">
        <v>610</v>
      </c>
      <c r="AH54" s="98">
        <v>4938</v>
      </c>
    </row>
    <row r="55" spans="2:43">
      <c r="D55" s="46" t="s">
        <v>520</v>
      </c>
      <c r="H55" s="98">
        <v>0</v>
      </c>
      <c r="I55" s="98">
        <v>822</v>
      </c>
      <c r="J55" s="98">
        <v>959</v>
      </c>
      <c r="K55" s="98">
        <v>942</v>
      </c>
      <c r="L55" s="98">
        <v>646</v>
      </c>
      <c r="M55" s="98">
        <v>354</v>
      </c>
      <c r="N55" s="98">
        <v>376</v>
      </c>
      <c r="O55" s="98">
        <v>668</v>
      </c>
      <c r="P55" s="98">
        <v>4767</v>
      </c>
      <c r="Q55" s="98">
        <v>0</v>
      </c>
      <c r="R55" s="98">
        <v>708</v>
      </c>
      <c r="S55" s="98">
        <v>1841</v>
      </c>
      <c r="T55" s="98">
        <v>708</v>
      </c>
      <c r="U55" s="98">
        <v>518</v>
      </c>
      <c r="V55" s="98">
        <v>1062</v>
      </c>
      <c r="W55" s="98">
        <v>432</v>
      </c>
      <c r="X55" s="98">
        <v>1054</v>
      </c>
      <c r="Y55" s="98">
        <v>6323</v>
      </c>
      <c r="Z55" s="98">
        <v>0</v>
      </c>
      <c r="AA55" s="98">
        <v>731</v>
      </c>
      <c r="AB55" s="98">
        <v>605</v>
      </c>
      <c r="AC55" s="98">
        <v>1760</v>
      </c>
      <c r="AD55" s="98">
        <v>524</v>
      </c>
      <c r="AE55" s="98">
        <v>354</v>
      </c>
      <c r="AF55" s="98">
        <v>354</v>
      </c>
      <c r="AG55" s="98">
        <v>610</v>
      </c>
      <c r="AH55" s="98">
        <v>4938</v>
      </c>
    </row>
    <row r="56" spans="2:43" s="70" customFormat="1">
      <c r="B56" s="71"/>
      <c r="C56" s="71"/>
      <c r="D56" s="70" t="s">
        <v>486</v>
      </c>
      <c r="H56" s="103">
        <v>145</v>
      </c>
      <c r="I56" s="103">
        <v>32083</v>
      </c>
      <c r="J56" s="103">
        <v>38616</v>
      </c>
      <c r="K56" s="103">
        <v>39825</v>
      </c>
      <c r="L56" s="103">
        <v>11502</v>
      </c>
      <c r="M56" s="103">
        <v>24843</v>
      </c>
      <c r="N56" s="103">
        <v>12205</v>
      </c>
      <c r="O56" s="103">
        <v>49085</v>
      </c>
      <c r="P56" s="103">
        <v>208304</v>
      </c>
      <c r="Q56" s="103">
        <v>0</v>
      </c>
      <c r="R56" s="103">
        <v>46379</v>
      </c>
      <c r="S56" s="103">
        <v>38209</v>
      </c>
      <c r="T56" s="103">
        <v>30491</v>
      </c>
      <c r="U56" s="103">
        <v>13567</v>
      </c>
      <c r="V56" s="103">
        <v>16265</v>
      </c>
      <c r="W56" s="103">
        <v>14633</v>
      </c>
      <c r="X56" s="103">
        <v>51190</v>
      </c>
      <c r="Y56" s="103">
        <v>210734</v>
      </c>
      <c r="Z56" s="103">
        <v>0</v>
      </c>
      <c r="AA56" s="103">
        <v>41588</v>
      </c>
      <c r="AB56" s="103">
        <v>36036</v>
      </c>
      <c r="AC56" s="103">
        <v>35832</v>
      </c>
      <c r="AD56" s="103">
        <v>12200</v>
      </c>
      <c r="AE56" s="103">
        <v>21422</v>
      </c>
      <c r="AF56" s="103">
        <v>13844</v>
      </c>
      <c r="AG56" s="103">
        <v>52198</v>
      </c>
      <c r="AH56" s="103">
        <v>213120</v>
      </c>
      <c r="AI56" s="103"/>
      <c r="AJ56" s="103"/>
      <c r="AK56" s="103"/>
      <c r="AL56" s="103"/>
      <c r="AM56" s="103"/>
      <c r="AN56" s="103"/>
      <c r="AO56" s="103"/>
      <c r="AP56" s="103"/>
      <c r="AQ56" s="103"/>
    </row>
    <row r="57" spans="2:43">
      <c r="C57" s="74" t="s">
        <v>247</v>
      </c>
      <c r="D57" s="46" t="s">
        <v>248</v>
      </c>
      <c r="E57" s="46">
        <v>370</v>
      </c>
      <c r="F57" s="46" t="s">
        <v>482</v>
      </c>
      <c r="G57" s="46">
        <v>144</v>
      </c>
      <c r="H57" s="98">
        <v>0</v>
      </c>
      <c r="I57" s="98">
        <v>44</v>
      </c>
      <c r="J57" s="98">
        <v>20</v>
      </c>
      <c r="K57" s="98">
        <v>8</v>
      </c>
      <c r="L57" s="98">
        <v>28</v>
      </c>
      <c r="M57" s="98">
        <v>0</v>
      </c>
      <c r="N57" s="98">
        <v>0</v>
      </c>
      <c r="O57" s="98">
        <v>874</v>
      </c>
      <c r="P57" s="98">
        <v>974</v>
      </c>
      <c r="Q57" s="98">
        <v>0</v>
      </c>
      <c r="R57" s="98">
        <v>78</v>
      </c>
      <c r="S57" s="98">
        <v>15</v>
      </c>
      <c r="T57" s="98">
        <v>20</v>
      </c>
      <c r="U57" s="98">
        <v>0</v>
      </c>
      <c r="V57" s="98">
        <v>10</v>
      </c>
      <c r="W57" s="98">
        <v>0</v>
      </c>
      <c r="X57" s="98">
        <v>472</v>
      </c>
      <c r="Y57" s="98">
        <v>595</v>
      </c>
      <c r="Z57" s="98">
        <v>0</v>
      </c>
      <c r="AA57" s="98">
        <v>114</v>
      </c>
      <c r="AB57" s="98">
        <v>30</v>
      </c>
      <c r="AC57" s="98">
        <v>25</v>
      </c>
      <c r="AD57" s="98">
        <v>0</v>
      </c>
      <c r="AE57" s="98">
        <v>0</v>
      </c>
      <c r="AF57" s="98">
        <v>0</v>
      </c>
      <c r="AG57" s="98">
        <v>345</v>
      </c>
      <c r="AH57" s="98">
        <v>514</v>
      </c>
    </row>
    <row r="58" spans="2:43">
      <c r="C58" s="74" t="s">
        <v>249</v>
      </c>
      <c r="D58" s="46" t="s">
        <v>250</v>
      </c>
      <c r="E58" s="46">
        <v>370</v>
      </c>
      <c r="F58" s="46" t="s">
        <v>482</v>
      </c>
      <c r="G58" s="46">
        <v>144</v>
      </c>
      <c r="H58" s="98">
        <v>0</v>
      </c>
      <c r="I58" s="98">
        <v>96</v>
      </c>
      <c r="J58" s="98">
        <v>75</v>
      </c>
      <c r="K58" s="98">
        <v>16</v>
      </c>
      <c r="L58" s="98">
        <v>59</v>
      </c>
      <c r="M58" s="98">
        <v>0</v>
      </c>
      <c r="N58" s="98">
        <v>380</v>
      </c>
      <c r="O58" s="98">
        <v>779</v>
      </c>
      <c r="P58" s="98">
        <v>1405</v>
      </c>
      <c r="Q58" s="98">
        <v>0</v>
      </c>
      <c r="R58" s="98">
        <v>322</v>
      </c>
      <c r="S58" s="98">
        <v>145</v>
      </c>
      <c r="T58" s="98">
        <v>10</v>
      </c>
      <c r="U58" s="98">
        <v>119</v>
      </c>
      <c r="V58" s="98">
        <v>60</v>
      </c>
      <c r="W58" s="98">
        <v>940</v>
      </c>
      <c r="X58" s="98">
        <v>394</v>
      </c>
      <c r="Y58" s="98">
        <v>1990</v>
      </c>
      <c r="Z58" s="98">
        <v>0</v>
      </c>
      <c r="AA58" s="98">
        <v>215</v>
      </c>
      <c r="AB58" s="98">
        <v>85</v>
      </c>
      <c r="AC58" s="98">
        <v>20</v>
      </c>
      <c r="AD58" s="98">
        <v>75</v>
      </c>
      <c r="AE58" s="98">
        <v>0</v>
      </c>
      <c r="AF58" s="98">
        <v>510</v>
      </c>
      <c r="AG58" s="98">
        <v>369</v>
      </c>
      <c r="AH58" s="98">
        <v>1274</v>
      </c>
    </row>
    <row r="59" spans="2:43">
      <c r="C59" s="74" t="s">
        <v>251</v>
      </c>
      <c r="D59" s="46" t="s">
        <v>252</v>
      </c>
      <c r="E59" s="46">
        <v>370</v>
      </c>
      <c r="F59" s="46" t="s">
        <v>482</v>
      </c>
      <c r="G59" s="46">
        <v>144</v>
      </c>
      <c r="H59" s="98">
        <v>0</v>
      </c>
      <c r="I59" s="98">
        <v>71</v>
      </c>
      <c r="J59" s="98">
        <v>10</v>
      </c>
      <c r="K59" s="98">
        <v>15</v>
      </c>
      <c r="L59" s="98">
        <v>82</v>
      </c>
      <c r="M59" s="98">
        <v>0</v>
      </c>
      <c r="N59" s="98">
        <v>200</v>
      </c>
      <c r="O59" s="98">
        <v>645</v>
      </c>
      <c r="P59" s="98">
        <v>1023</v>
      </c>
      <c r="Q59" s="98">
        <v>0</v>
      </c>
      <c r="R59" s="98">
        <v>198</v>
      </c>
      <c r="S59" s="98">
        <v>151</v>
      </c>
      <c r="T59" s="98">
        <v>20</v>
      </c>
      <c r="U59" s="98">
        <v>132</v>
      </c>
      <c r="V59" s="98">
        <v>45</v>
      </c>
      <c r="W59" s="98">
        <v>775</v>
      </c>
      <c r="X59" s="98">
        <v>394</v>
      </c>
      <c r="Y59" s="98">
        <v>1715</v>
      </c>
      <c r="Z59" s="98">
        <v>0</v>
      </c>
      <c r="AA59" s="98">
        <v>195</v>
      </c>
      <c r="AB59" s="98">
        <v>85</v>
      </c>
      <c r="AC59" s="98">
        <v>40</v>
      </c>
      <c r="AD59" s="98">
        <v>220</v>
      </c>
      <c r="AE59" s="98">
        <v>0</v>
      </c>
      <c r="AF59" s="98">
        <v>550</v>
      </c>
      <c r="AG59" s="98">
        <v>242</v>
      </c>
      <c r="AH59" s="98">
        <v>1332</v>
      </c>
    </row>
    <row r="60" spans="2:43">
      <c r="C60" s="74" t="s">
        <v>253</v>
      </c>
      <c r="D60" s="46" t="s">
        <v>254</v>
      </c>
      <c r="E60" s="46">
        <v>370</v>
      </c>
      <c r="F60" s="46" t="s">
        <v>482</v>
      </c>
      <c r="G60" s="46">
        <v>144</v>
      </c>
      <c r="H60" s="98">
        <v>0</v>
      </c>
      <c r="I60" s="98">
        <v>36</v>
      </c>
      <c r="J60" s="98">
        <v>30</v>
      </c>
      <c r="K60" s="98">
        <v>15</v>
      </c>
      <c r="L60" s="98">
        <v>32</v>
      </c>
      <c r="M60" s="98">
        <v>0</v>
      </c>
      <c r="N60" s="98">
        <v>150</v>
      </c>
      <c r="O60" s="98">
        <v>450</v>
      </c>
      <c r="P60" s="98">
        <v>713</v>
      </c>
      <c r="Q60" s="98">
        <v>0</v>
      </c>
      <c r="R60" s="98">
        <v>252</v>
      </c>
      <c r="S60" s="98">
        <v>160</v>
      </c>
      <c r="T60" s="98">
        <v>20</v>
      </c>
      <c r="U60" s="98">
        <v>35</v>
      </c>
      <c r="V60" s="98">
        <v>20</v>
      </c>
      <c r="W60" s="98">
        <v>580</v>
      </c>
      <c r="X60" s="98">
        <v>316</v>
      </c>
      <c r="Y60" s="98">
        <v>1383</v>
      </c>
      <c r="Z60" s="98">
        <v>0</v>
      </c>
      <c r="AA60" s="98">
        <v>229</v>
      </c>
      <c r="AB60" s="98">
        <v>70</v>
      </c>
      <c r="AC60" s="98">
        <v>50</v>
      </c>
      <c r="AD60" s="98">
        <v>110</v>
      </c>
      <c r="AE60" s="98">
        <v>0</v>
      </c>
      <c r="AF60" s="98">
        <v>425</v>
      </c>
      <c r="AG60" s="98">
        <v>200</v>
      </c>
      <c r="AH60" s="98">
        <v>1084</v>
      </c>
    </row>
    <row r="61" spans="2:43" s="70" customFormat="1">
      <c r="B61" s="71"/>
      <c r="C61" s="71"/>
      <c r="D61" s="70" t="s">
        <v>521</v>
      </c>
      <c r="H61" s="103">
        <v>0</v>
      </c>
      <c r="I61" s="103">
        <v>247</v>
      </c>
      <c r="J61" s="103">
        <v>135</v>
      </c>
      <c r="K61" s="103">
        <v>54</v>
      </c>
      <c r="L61" s="103">
        <v>201</v>
      </c>
      <c r="M61" s="103">
        <v>0</v>
      </c>
      <c r="N61" s="103">
        <v>730</v>
      </c>
      <c r="O61" s="103">
        <v>2748</v>
      </c>
      <c r="P61" s="103">
        <v>4115</v>
      </c>
      <c r="Q61" s="103">
        <v>0</v>
      </c>
      <c r="R61" s="103">
        <v>850</v>
      </c>
      <c r="S61" s="103">
        <v>471</v>
      </c>
      <c r="T61" s="103">
        <v>70</v>
      </c>
      <c r="U61" s="103">
        <v>286</v>
      </c>
      <c r="V61" s="103">
        <v>135</v>
      </c>
      <c r="W61" s="103">
        <v>2295</v>
      </c>
      <c r="X61" s="103">
        <v>1576</v>
      </c>
      <c r="Y61" s="103">
        <v>5683</v>
      </c>
      <c r="Z61" s="103">
        <v>0</v>
      </c>
      <c r="AA61" s="103">
        <v>753</v>
      </c>
      <c r="AB61" s="103">
        <v>270</v>
      </c>
      <c r="AC61" s="103">
        <v>135</v>
      </c>
      <c r="AD61" s="103">
        <v>405</v>
      </c>
      <c r="AE61" s="103">
        <v>0</v>
      </c>
      <c r="AF61" s="103">
        <v>1485</v>
      </c>
      <c r="AG61" s="103">
        <v>1156</v>
      </c>
      <c r="AH61" s="103">
        <v>4204</v>
      </c>
      <c r="AI61" s="103"/>
      <c r="AJ61" s="103"/>
      <c r="AK61" s="103"/>
      <c r="AL61" s="103"/>
      <c r="AM61" s="103"/>
      <c r="AN61" s="103"/>
      <c r="AO61" s="103"/>
      <c r="AP61" s="103"/>
      <c r="AQ61" s="103"/>
    </row>
    <row r="62" spans="2:43">
      <c r="C62" s="74">
        <v>310000887</v>
      </c>
      <c r="D62" s="46" t="s">
        <v>243</v>
      </c>
      <c r="E62" s="46">
        <v>350</v>
      </c>
      <c r="F62" s="46" t="s">
        <v>482</v>
      </c>
      <c r="G62" s="46">
        <v>200</v>
      </c>
      <c r="H62" s="98">
        <v>0</v>
      </c>
      <c r="I62" s="98">
        <v>100</v>
      </c>
      <c r="J62" s="98">
        <v>0</v>
      </c>
      <c r="K62" s="98">
        <v>0</v>
      </c>
      <c r="L62" s="98">
        <v>50</v>
      </c>
      <c r="M62" s="98">
        <v>0</v>
      </c>
      <c r="N62" s="98">
        <v>0</v>
      </c>
      <c r="O62" s="98">
        <v>0</v>
      </c>
      <c r="P62" s="98">
        <v>150</v>
      </c>
      <c r="Q62" s="98">
        <v>0</v>
      </c>
      <c r="R62" s="98">
        <v>0</v>
      </c>
      <c r="S62" s="98">
        <v>0</v>
      </c>
      <c r="T62" s="98">
        <v>0</v>
      </c>
      <c r="U62" s="98">
        <v>100</v>
      </c>
      <c r="V62" s="98">
        <v>0</v>
      </c>
      <c r="W62" s="98">
        <v>0</v>
      </c>
      <c r="X62" s="98">
        <v>0</v>
      </c>
      <c r="Y62" s="98">
        <v>100</v>
      </c>
      <c r="Z62" s="98">
        <v>0</v>
      </c>
      <c r="AA62" s="98">
        <v>0</v>
      </c>
      <c r="AB62" s="98">
        <v>0</v>
      </c>
      <c r="AC62" s="98">
        <v>0</v>
      </c>
      <c r="AD62" s="98">
        <v>0</v>
      </c>
      <c r="AE62" s="98">
        <v>0</v>
      </c>
      <c r="AF62" s="98">
        <v>0</v>
      </c>
      <c r="AG62" s="98">
        <v>0</v>
      </c>
      <c r="AH62" s="98">
        <v>0</v>
      </c>
    </row>
    <row r="63" spans="2:43">
      <c r="C63" s="74">
        <v>310000686</v>
      </c>
      <c r="D63" s="46" t="s">
        <v>244</v>
      </c>
      <c r="E63" s="46">
        <v>600</v>
      </c>
      <c r="F63" s="46" t="s">
        <v>482</v>
      </c>
      <c r="G63" s="46">
        <v>150</v>
      </c>
      <c r="H63" s="98">
        <v>0</v>
      </c>
      <c r="I63" s="98">
        <v>0</v>
      </c>
      <c r="J63" s="98">
        <v>0</v>
      </c>
      <c r="K63" s="98">
        <v>600</v>
      </c>
      <c r="L63" s="98">
        <v>1400</v>
      </c>
      <c r="M63" s="98">
        <v>2316</v>
      </c>
      <c r="N63" s="98">
        <v>0</v>
      </c>
      <c r="O63" s="98">
        <v>2500</v>
      </c>
      <c r="P63" s="98">
        <v>6816</v>
      </c>
      <c r="Q63" s="98">
        <v>0</v>
      </c>
      <c r="R63" s="98">
        <v>0</v>
      </c>
      <c r="S63" s="98">
        <v>1200</v>
      </c>
      <c r="T63" s="98">
        <v>1400</v>
      </c>
      <c r="U63" s="98">
        <v>980</v>
      </c>
      <c r="V63" s="98">
        <v>0</v>
      </c>
      <c r="W63" s="98">
        <v>1716</v>
      </c>
      <c r="X63" s="98">
        <v>2500</v>
      </c>
      <c r="Y63" s="98">
        <v>7796</v>
      </c>
      <c r="Z63" s="98">
        <v>0</v>
      </c>
      <c r="AA63" s="98">
        <v>150</v>
      </c>
      <c r="AB63" s="98">
        <v>0</v>
      </c>
      <c r="AC63" s="98">
        <v>900</v>
      </c>
      <c r="AD63" s="98">
        <v>1200</v>
      </c>
      <c r="AE63" s="98">
        <v>2216</v>
      </c>
      <c r="AF63" s="98">
        <v>0</v>
      </c>
      <c r="AG63" s="98">
        <v>2650</v>
      </c>
      <c r="AH63" s="98">
        <v>7116</v>
      </c>
    </row>
    <row r="64" spans="2:43">
      <c r="C64" s="74">
        <v>310000688</v>
      </c>
      <c r="D64" s="46" t="s">
        <v>245</v>
      </c>
      <c r="E64" s="46">
        <v>1500</v>
      </c>
      <c r="F64" s="46" t="s">
        <v>494</v>
      </c>
      <c r="G64" s="46">
        <v>100</v>
      </c>
      <c r="H64" s="98">
        <v>0</v>
      </c>
      <c r="I64" s="98">
        <v>0</v>
      </c>
      <c r="J64" s="98">
        <v>0</v>
      </c>
      <c r="K64" s="98">
        <v>0</v>
      </c>
      <c r="L64" s="98">
        <v>1000</v>
      </c>
      <c r="M64" s="98">
        <v>1584</v>
      </c>
      <c r="N64" s="98">
        <v>0</v>
      </c>
      <c r="O64" s="98">
        <v>2000</v>
      </c>
      <c r="P64" s="98">
        <v>4584</v>
      </c>
      <c r="Q64" s="98">
        <v>0</v>
      </c>
      <c r="R64" s="98">
        <v>0</v>
      </c>
      <c r="S64" s="98">
        <v>600</v>
      </c>
      <c r="T64" s="98">
        <v>400</v>
      </c>
      <c r="U64" s="98">
        <v>820</v>
      </c>
      <c r="V64" s="98">
        <v>0</v>
      </c>
      <c r="W64" s="98">
        <v>1584</v>
      </c>
      <c r="X64" s="98">
        <v>2000</v>
      </c>
      <c r="Y64" s="98">
        <v>5404</v>
      </c>
      <c r="Z64" s="98">
        <v>0</v>
      </c>
      <c r="AA64" s="98">
        <v>150</v>
      </c>
      <c r="AB64" s="98">
        <v>0</v>
      </c>
      <c r="AC64" s="98">
        <v>900</v>
      </c>
      <c r="AD64" s="98">
        <v>600</v>
      </c>
      <c r="AE64" s="98">
        <v>1684</v>
      </c>
      <c r="AF64" s="98">
        <v>0</v>
      </c>
      <c r="AG64" s="98">
        <v>2000</v>
      </c>
      <c r="AH64" s="98">
        <v>5334</v>
      </c>
    </row>
    <row r="65" spans="2:43">
      <c r="C65" s="74">
        <v>310002393</v>
      </c>
      <c r="D65" s="46" t="s">
        <v>246</v>
      </c>
      <c r="E65" s="46">
        <v>460</v>
      </c>
      <c r="F65" s="46" t="s">
        <v>482</v>
      </c>
      <c r="G65" s="46">
        <v>125</v>
      </c>
      <c r="H65" s="98">
        <v>0</v>
      </c>
      <c r="I65" s="98">
        <v>0</v>
      </c>
      <c r="J65" s="98">
        <v>0</v>
      </c>
      <c r="K65" s="98">
        <v>0</v>
      </c>
      <c r="L65" s="98">
        <v>50</v>
      </c>
      <c r="M65" s="98">
        <v>0</v>
      </c>
      <c r="N65" s="98">
        <v>20</v>
      </c>
      <c r="O65" s="98">
        <v>75</v>
      </c>
      <c r="P65" s="98">
        <v>145</v>
      </c>
      <c r="Q65" s="98">
        <v>0</v>
      </c>
      <c r="R65" s="98">
        <v>0</v>
      </c>
      <c r="S65" s="98">
        <v>150</v>
      </c>
      <c r="T65" s="98">
        <v>0</v>
      </c>
      <c r="U65" s="98">
        <v>0</v>
      </c>
      <c r="V65" s="98">
        <v>0</v>
      </c>
      <c r="W65" s="98">
        <v>0</v>
      </c>
      <c r="X65" s="98">
        <v>0</v>
      </c>
      <c r="Y65" s="98">
        <v>150</v>
      </c>
      <c r="Z65" s="98">
        <v>1</v>
      </c>
      <c r="AA65" s="98">
        <v>0</v>
      </c>
      <c r="AB65" s="98">
        <v>6</v>
      </c>
      <c r="AC65" s="98">
        <v>27</v>
      </c>
      <c r="AD65" s="98">
        <v>30</v>
      </c>
      <c r="AE65" s="98">
        <v>0</v>
      </c>
      <c r="AF65" s="98">
        <v>0</v>
      </c>
      <c r="AG65" s="98">
        <v>225</v>
      </c>
      <c r="AH65" s="98">
        <v>289</v>
      </c>
    </row>
    <row r="66" spans="2:43" s="70" customFormat="1">
      <c r="B66" s="71"/>
      <c r="C66" s="71">
        <v>310002857</v>
      </c>
      <c r="D66" s="70" t="s">
        <v>264</v>
      </c>
      <c r="E66" s="70">
        <v>1000</v>
      </c>
      <c r="F66" s="70" t="s">
        <v>494</v>
      </c>
      <c r="G66" s="70">
        <v>112</v>
      </c>
      <c r="H66" s="103">
        <v>0</v>
      </c>
      <c r="I66" s="103">
        <v>0</v>
      </c>
      <c r="J66" s="103">
        <v>0</v>
      </c>
      <c r="K66" s="103">
        <v>0</v>
      </c>
      <c r="L66" s="103">
        <v>0</v>
      </c>
      <c r="M66" s="103">
        <v>0</v>
      </c>
      <c r="N66" s="103">
        <v>0</v>
      </c>
      <c r="O66" s="103">
        <v>0</v>
      </c>
      <c r="P66" s="103">
        <v>0</v>
      </c>
      <c r="Q66" s="103">
        <v>0</v>
      </c>
      <c r="R66" s="103">
        <v>0</v>
      </c>
      <c r="S66" s="103">
        <v>0</v>
      </c>
      <c r="T66" s="103">
        <v>0</v>
      </c>
      <c r="U66" s="103">
        <v>0</v>
      </c>
      <c r="V66" s="103">
        <v>0</v>
      </c>
      <c r="W66" s="103">
        <v>0</v>
      </c>
      <c r="X66" s="103">
        <v>0</v>
      </c>
      <c r="Y66" s="103">
        <v>0</v>
      </c>
      <c r="Z66" s="103">
        <v>0</v>
      </c>
      <c r="AA66" s="103">
        <v>0</v>
      </c>
      <c r="AB66" s="103">
        <v>0</v>
      </c>
      <c r="AC66" s="103">
        <v>0</v>
      </c>
      <c r="AD66" s="103">
        <v>0</v>
      </c>
      <c r="AE66" s="103">
        <v>0</v>
      </c>
      <c r="AF66" s="103">
        <v>0</v>
      </c>
      <c r="AG66" s="103">
        <v>0</v>
      </c>
      <c r="AH66" s="103">
        <v>0</v>
      </c>
      <c r="AI66" s="103"/>
      <c r="AJ66" s="103"/>
      <c r="AK66" s="103"/>
      <c r="AL66" s="103"/>
      <c r="AM66" s="103"/>
      <c r="AN66" s="103"/>
      <c r="AO66" s="103"/>
      <c r="AP66" s="103"/>
      <c r="AQ66" s="103"/>
    </row>
    <row r="67" spans="2:43" s="70" customFormat="1">
      <c r="B67" s="71"/>
      <c r="C67" s="71"/>
      <c r="D67" s="70" t="s">
        <v>522</v>
      </c>
      <c r="H67" s="103">
        <v>0</v>
      </c>
      <c r="I67" s="103">
        <v>100</v>
      </c>
      <c r="J67" s="103">
        <v>0</v>
      </c>
      <c r="K67" s="103">
        <v>600</v>
      </c>
      <c r="L67" s="103">
        <v>2500</v>
      </c>
      <c r="M67" s="103">
        <v>3900</v>
      </c>
      <c r="N67" s="103">
        <v>20</v>
      </c>
      <c r="O67" s="103">
        <v>4575</v>
      </c>
      <c r="P67" s="103">
        <v>11695</v>
      </c>
      <c r="Q67" s="103">
        <v>0</v>
      </c>
      <c r="R67" s="103">
        <v>0</v>
      </c>
      <c r="S67" s="103">
        <v>1950</v>
      </c>
      <c r="T67" s="103">
        <v>1800</v>
      </c>
      <c r="U67" s="103">
        <v>1900</v>
      </c>
      <c r="V67" s="103">
        <v>0</v>
      </c>
      <c r="W67" s="103">
        <v>3300</v>
      </c>
      <c r="X67" s="103">
        <v>4500</v>
      </c>
      <c r="Y67" s="103">
        <v>13450</v>
      </c>
      <c r="Z67" s="103">
        <v>1</v>
      </c>
      <c r="AA67" s="103">
        <v>300</v>
      </c>
      <c r="AB67" s="103">
        <v>6</v>
      </c>
      <c r="AC67" s="103">
        <v>1827</v>
      </c>
      <c r="AD67" s="103">
        <v>1830</v>
      </c>
      <c r="AE67" s="103">
        <v>3900</v>
      </c>
      <c r="AF67" s="103">
        <v>0</v>
      </c>
      <c r="AG67" s="103">
        <v>4875</v>
      </c>
      <c r="AH67" s="103">
        <v>12739</v>
      </c>
      <c r="AI67" s="103"/>
      <c r="AJ67" s="103"/>
      <c r="AK67" s="103"/>
      <c r="AL67" s="103"/>
      <c r="AM67" s="103"/>
      <c r="AN67" s="103"/>
      <c r="AO67" s="103"/>
      <c r="AP67" s="103"/>
      <c r="AQ67" s="103"/>
    </row>
    <row r="68" spans="2:43">
      <c r="B68" s="74">
        <v>745111</v>
      </c>
      <c r="C68" s="74">
        <v>310747106</v>
      </c>
      <c r="D68" s="46" t="s">
        <v>635</v>
      </c>
      <c r="E68" s="46">
        <v>250</v>
      </c>
    </row>
    <row r="69" spans="2:43">
      <c r="B69" s="74">
        <v>747106</v>
      </c>
      <c r="C69" s="74">
        <v>310747107</v>
      </c>
      <c r="D69" s="46" t="s">
        <v>1079</v>
      </c>
      <c r="E69" s="46">
        <v>250</v>
      </c>
    </row>
    <row r="70" spans="2:43" s="70" customFormat="1">
      <c r="B70" s="71">
        <v>747107</v>
      </c>
      <c r="C70" s="71">
        <v>310747108</v>
      </c>
      <c r="D70" s="70" t="s">
        <v>636</v>
      </c>
      <c r="E70" s="70">
        <v>250</v>
      </c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</row>
    <row r="71" spans="2:43">
      <c r="B71" s="74">
        <v>747108</v>
      </c>
      <c r="C71" s="74">
        <v>310747109</v>
      </c>
      <c r="D71" s="46" t="s">
        <v>637</v>
      </c>
      <c r="E71" s="46">
        <v>250</v>
      </c>
    </row>
    <row r="72" spans="2:43">
      <c r="B72" s="74">
        <v>747109</v>
      </c>
      <c r="C72" s="74">
        <v>310747110</v>
      </c>
      <c r="D72" s="46" t="s">
        <v>958</v>
      </c>
      <c r="E72" s="46">
        <v>250</v>
      </c>
    </row>
    <row r="73" spans="2:43" s="70" customFormat="1">
      <c r="B73" s="71">
        <v>747110</v>
      </c>
      <c r="C73" s="71">
        <v>310745111</v>
      </c>
      <c r="D73" s="70" t="s">
        <v>959</v>
      </c>
      <c r="E73" s="70">
        <v>250</v>
      </c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</row>
    <row r="74" spans="2:43" s="70" customFormat="1">
      <c r="B74" s="71">
        <v>747113</v>
      </c>
      <c r="C74" s="71">
        <v>310747113</v>
      </c>
      <c r="D74" s="70" t="s">
        <v>638</v>
      </c>
      <c r="E74" s="70">
        <v>250</v>
      </c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</row>
    <row r="75" spans="2:43">
      <c r="D75" s="46" t="s">
        <v>960</v>
      </c>
    </row>
    <row r="76" spans="2:43">
      <c r="B76" s="74">
        <v>717106</v>
      </c>
      <c r="C76" s="74">
        <v>310717106</v>
      </c>
      <c r="D76" s="46" t="s">
        <v>632</v>
      </c>
      <c r="E76" s="46">
        <v>250</v>
      </c>
    </row>
    <row r="77" spans="2:43" s="70" customFormat="1">
      <c r="B77" s="71">
        <v>717108</v>
      </c>
      <c r="C77" s="71">
        <v>310717108</v>
      </c>
      <c r="D77" s="70" t="s">
        <v>633</v>
      </c>
      <c r="E77" s="70">
        <v>250</v>
      </c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</row>
    <row r="78" spans="2:43" s="70" customFormat="1">
      <c r="B78" s="71">
        <v>717109</v>
      </c>
      <c r="C78" s="71">
        <v>310717109</v>
      </c>
      <c r="D78" s="70" t="s">
        <v>634</v>
      </c>
      <c r="E78" s="70">
        <v>250</v>
      </c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</row>
    <row r="79" spans="2:43">
      <c r="D79" s="46" t="s">
        <v>960</v>
      </c>
    </row>
    <row r="80" spans="2:43">
      <c r="B80" s="74">
        <v>731106</v>
      </c>
      <c r="C80" s="74">
        <v>310731106</v>
      </c>
      <c r="D80" s="46" t="s">
        <v>961</v>
      </c>
      <c r="E80" s="46">
        <v>325</v>
      </c>
    </row>
    <row r="81" spans="2:43">
      <c r="C81" s="74">
        <v>310744106</v>
      </c>
      <c r="D81" s="46" t="s">
        <v>1002</v>
      </c>
      <c r="E81" s="46">
        <v>325</v>
      </c>
    </row>
    <row r="82" spans="2:43">
      <c r="C82" s="74" t="s">
        <v>1307</v>
      </c>
      <c r="D82" s="46" t="s">
        <v>1080</v>
      </c>
      <c r="E82" s="46">
        <v>325</v>
      </c>
    </row>
    <row r="83" spans="2:43" s="70" customFormat="1">
      <c r="B83" s="71"/>
      <c r="C83" s="71">
        <v>310744108</v>
      </c>
      <c r="D83" s="70" t="s">
        <v>1003</v>
      </c>
      <c r="E83" s="70">
        <v>325</v>
      </c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</row>
    <row r="84" spans="2:43">
      <c r="C84" s="74">
        <v>310744109</v>
      </c>
      <c r="D84" s="46" t="s">
        <v>1004</v>
      </c>
      <c r="E84" s="46">
        <v>325</v>
      </c>
    </row>
    <row r="85" spans="2:43">
      <c r="C85" s="74">
        <v>310744113</v>
      </c>
      <c r="D85" s="46" t="s">
        <v>1005</v>
      </c>
      <c r="E85" s="46">
        <v>325</v>
      </c>
    </row>
    <row r="86" spans="2:43">
      <c r="C86" s="74">
        <v>310744111</v>
      </c>
      <c r="D86" s="46" t="s">
        <v>1006</v>
      </c>
      <c r="E86" s="46">
        <v>325</v>
      </c>
    </row>
    <row r="87" spans="2:43">
      <c r="C87" s="74">
        <v>310744118</v>
      </c>
      <c r="D87" s="46" t="s">
        <v>1046</v>
      </c>
      <c r="E87" s="46">
        <v>325</v>
      </c>
    </row>
    <row r="88" spans="2:43">
      <c r="D88" s="46" t="s">
        <v>962</v>
      </c>
    </row>
    <row r="89" spans="2:43">
      <c r="B89" s="74">
        <v>726106</v>
      </c>
      <c r="C89" s="74">
        <v>310726106</v>
      </c>
      <c r="D89" s="46" t="s">
        <v>641</v>
      </c>
      <c r="E89" s="46">
        <v>360</v>
      </c>
    </row>
    <row r="90" spans="2:43">
      <c r="B90" s="74">
        <v>726107</v>
      </c>
      <c r="C90" s="74">
        <v>310726107</v>
      </c>
      <c r="D90" s="46" t="s">
        <v>642</v>
      </c>
      <c r="E90" s="46">
        <v>360</v>
      </c>
    </row>
    <row r="91" spans="2:43" s="70" customFormat="1">
      <c r="B91" s="71">
        <v>726108</v>
      </c>
      <c r="C91" s="71">
        <v>310726108</v>
      </c>
      <c r="D91" s="70" t="s">
        <v>643</v>
      </c>
      <c r="E91" s="70">
        <v>360</v>
      </c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</row>
    <row r="92" spans="2:43">
      <c r="B92" s="74">
        <v>726109</v>
      </c>
      <c r="C92" s="74">
        <v>310726109</v>
      </c>
      <c r="D92" s="46" t="s">
        <v>644</v>
      </c>
      <c r="E92" s="46">
        <v>360</v>
      </c>
    </row>
    <row r="93" spans="2:43">
      <c r="B93" s="74">
        <v>726110</v>
      </c>
      <c r="C93" s="74">
        <v>310726110</v>
      </c>
      <c r="D93" s="46" t="s">
        <v>645</v>
      </c>
      <c r="E93" s="46">
        <v>360</v>
      </c>
    </row>
    <row r="94" spans="2:43">
      <c r="B94" s="74">
        <v>726113</v>
      </c>
      <c r="C94" s="74">
        <v>310726113</v>
      </c>
      <c r="D94" s="46" t="s">
        <v>963</v>
      </c>
      <c r="E94" s="46">
        <v>360</v>
      </c>
    </row>
    <row r="95" spans="2:43">
      <c r="B95" s="74">
        <v>726118</v>
      </c>
      <c r="C95" s="74">
        <v>310726118</v>
      </c>
      <c r="D95" s="46" t="s">
        <v>646</v>
      </c>
      <c r="E95" s="46">
        <v>360</v>
      </c>
    </row>
    <row r="96" spans="2:43">
      <c r="B96" s="74">
        <v>726119</v>
      </c>
      <c r="C96" s="74">
        <v>310726119</v>
      </c>
      <c r="D96" s="46" t="s">
        <v>964</v>
      </c>
      <c r="E96" s="46">
        <v>360</v>
      </c>
    </row>
    <row r="97" spans="2:5">
      <c r="B97" s="74">
        <v>726125</v>
      </c>
      <c r="C97" s="74">
        <v>310726125</v>
      </c>
      <c r="D97" s="46" t="s">
        <v>965</v>
      </c>
      <c r="E97" s="46">
        <v>360</v>
      </c>
    </row>
    <row r="98" spans="2:5">
      <c r="D98" s="46" t="s">
        <v>966</v>
      </c>
    </row>
    <row r="99" spans="2:5">
      <c r="B99" s="74">
        <v>758106</v>
      </c>
      <c r="C99" s="74">
        <v>310758106</v>
      </c>
      <c r="D99" s="46" t="s">
        <v>647</v>
      </c>
      <c r="E99" s="46">
        <v>490</v>
      </c>
    </row>
    <row r="100" spans="2:5">
      <c r="B100" s="74">
        <v>758107</v>
      </c>
      <c r="C100" s="74">
        <v>310758107</v>
      </c>
      <c r="D100" s="46" t="s">
        <v>967</v>
      </c>
      <c r="E100" s="46">
        <v>490</v>
      </c>
    </row>
    <row r="101" spans="2:5">
      <c r="B101" s="74">
        <v>758108</v>
      </c>
      <c r="C101" s="74">
        <v>310758108</v>
      </c>
      <c r="D101" s="46" t="s">
        <v>968</v>
      </c>
      <c r="E101" s="46">
        <v>490</v>
      </c>
    </row>
    <row r="102" spans="2:5">
      <c r="B102" s="74">
        <v>758109</v>
      </c>
      <c r="C102" s="74">
        <v>310758109</v>
      </c>
      <c r="D102" s="46" t="s">
        <v>969</v>
      </c>
      <c r="E102" s="46">
        <v>490</v>
      </c>
    </row>
    <row r="103" spans="2:5">
      <c r="B103" s="74">
        <v>758113</v>
      </c>
      <c r="C103" s="74">
        <v>310758113</v>
      </c>
      <c r="D103" s="46" t="s">
        <v>648</v>
      </c>
      <c r="E103" s="46">
        <v>490</v>
      </c>
    </row>
    <row r="104" spans="2:5">
      <c r="D104" s="46" t="s">
        <v>970</v>
      </c>
    </row>
    <row r="105" spans="2:5">
      <c r="B105" s="74">
        <v>706106</v>
      </c>
      <c r="C105" s="74">
        <v>310706106</v>
      </c>
      <c r="D105" s="46" t="s">
        <v>653</v>
      </c>
      <c r="E105" s="46" t="s">
        <v>589</v>
      </c>
    </row>
    <row r="106" spans="2:5">
      <c r="B106" s="74">
        <v>706107</v>
      </c>
      <c r="C106" s="74">
        <v>310706107</v>
      </c>
      <c r="D106" s="46" t="s">
        <v>654</v>
      </c>
      <c r="E106" s="46" t="s">
        <v>589</v>
      </c>
    </row>
    <row r="107" spans="2:5">
      <c r="B107" s="74">
        <v>706108</v>
      </c>
      <c r="C107" s="74">
        <v>310706108</v>
      </c>
      <c r="D107" s="46" t="s">
        <v>655</v>
      </c>
      <c r="E107" s="46" t="s">
        <v>589</v>
      </c>
    </row>
    <row r="108" spans="2:5">
      <c r="B108" s="74">
        <v>706109</v>
      </c>
      <c r="C108" s="74">
        <v>310706109</v>
      </c>
      <c r="D108" s="46" t="s">
        <v>656</v>
      </c>
      <c r="E108" s="46" t="s">
        <v>589</v>
      </c>
    </row>
    <row r="109" spans="2:5">
      <c r="B109" s="74">
        <v>706110</v>
      </c>
      <c r="C109" s="74">
        <v>310706110</v>
      </c>
      <c r="D109" s="46" t="s">
        <v>657</v>
      </c>
      <c r="E109" s="46" t="s">
        <v>589</v>
      </c>
    </row>
    <row r="110" spans="2:5">
      <c r="B110" s="74">
        <v>706111</v>
      </c>
      <c r="C110" s="74">
        <v>310706111</v>
      </c>
      <c r="D110" s="46" t="s">
        <v>971</v>
      </c>
      <c r="E110" s="46" t="s">
        <v>589</v>
      </c>
    </row>
    <row r="111" spans="2:5">
      <c r="B111" s="74">
        <v>706113</v>
      </c>
      <c r="C111" s="74">
        <v>310706113</v>
      </c>
      <c r="D111" s="46" t="s">
        <v>972</v>
      </c>
      <c r="E111" s="46" t="s">
        <v>589</v>
      </c>
    </row>
    <row r="112" spans="2:5">
      <c r="B112" s="74">
        <v>706118</v>
      </c>
      <c r="C112" s="74">
        <v>310706118</v>
      </c>
      <c r="D112" s="46" t="s">
        <v>973</v>
      </c>
      <c r="E112" s="46" t="s">
        <v>589</v>
      </c>
    </row>
    <row r="113" spans="2:5">
      <c r="B113" s="74">
        <v>706125</v>
      </c>
      <c r="C113" s="74">
        <v>310706125</v>
      </c>
      <c r="D113" s="46" t="s">
        <v>974</v>
      </c>
      <c r="E113" s="46" t="s">
        <v>589</v>
      </c>
    </row>
    <row r="114" spans="2:5">
      <c r="D114" s="46" t="s">
        <v>975</v>
      </c>
    </row>
    <row r="115" spans="2:5">
      <c r="B115" s="74">
        <v>712106</v>
      </c>
      <c r="C115" s="74">
        <v>310712106</v>
      </c>
      <c r="D115" s="46" t="s">
        <v>660</v>
      </c>
      <c r="E115" s="46" t="s">
        <v>598</v>
      </c>
    </row>
    <row r="116" spans="2:5">
      <c r="B116" s="74">
        <v>712107</v>
      </c>
      <c r="C116" s="74">
        <v>310712107</v>
      </c>
      <c r="D116" s="46" t="s">
        <v>661</v>
      </c>
      <c r="E116" s="46" t="s">
        <v>598</v>
      </c>
    </row>
    <row r="117" spans="2:5">
      <c r="B117" s="74">
        <v>712108</v>
      </c>
      <c r="C117" s="74">
        <v>310712108</v>
      </c>
      <c r="D117" s="46" t="s">
        <v>662</v>
      </c>
      <c r="E117" s="46" t="s">
        <v>598</v>
      </c>
    </row>
    <row r="118" spans="2:5">
      <c r="B118" s="74">
        <v>712109</v>
      </c>
      <c r="C118" s="74">
        <v>310712109</v>
      </c>
      <c r="D118" s="46" t="s">
        <v>663</v>
      </c>
      <c r="E118" s="46" t="s">
        <v>598</v>
      </c>
    </row>
    <row r="119" spans="2:5">
      <c r="B119" s="74">
        <v>712110</v>
      </c>
      <c r="C119" s="74">
        <v>310712110</v>
      </c>
      <c r="D119" s="46" t="s">
        <v>664</v>
      </c>
      <c r="E119" s="46" t="s">
        <v>598</v>
      </c>
    </row>
    <row r="120" spans="2:5">
      <c r="B120" s="74">
        <v>712113</v>
      </c>
      <c r="C120" s="74">
        <v>310712113</v>
      </c>
      <c r="D120" s="46" t="s">
        <v>976</v>
      </c>
      <c r="E120" s="46" t="s">
        <v>598</v>
      </c>
    </row>
    <row r="121" spans="2:5">
      <c r="B121" s="74">
        <v>712118</v>
      </c>
      <c r="C121" s="74">
        <v>310712118</v>
      </c>
      <c r="D121" s="46" t="s">
        <v>977</v>
      </c>
      <c r="E121" s="46" t="s">
        <v>598</v>
      </c>
    </row>
    <row r="122" spans="2:5">
      <c r="B122" s="74">
        <v>712119</v>
      </c>
      <c r="C122" s="74">
        <v>310712119</v>
      </c>
      <c r="D122" s="46" t="s">
        <v>978</v>
      </c>
      <c r="E122" s="46" t="s">
        <v>598</v>
      </c>
    </row>
    <row r="123" spans="2:5">
      <c r="C123" s="74">
        <v>310712125</v>
      </c>
      <c r="D123" s="46" t="s">
        <v>979</v>
      </c>
      <c r="E123" s="46" t="s">
        <v>598</v>
      </c>
    </row>
    <row r="124" spans="2:5">
      <c r="D124" s="46" t="s">
        <v>980</v>
      </c>
    </row>
    <row r="125" spans="2:5">
      <c r="D125" s="46" t="s">
        <v>559</v>
      </c>
    </row>
    <row r="126" spans="2:5">
      <c r="B126" s="74">
        <v>706402</v>
      </c>
      <c r="C126" s="74">
        <v>310719402</v>
      </c>
      <c r="D126" s="46" t="s">
        <v>606</v>
      </c>
      <c r="E126" s="46">
        <v>350</v>
      </c>
    </row>
    <row r="127" spans="2:5">
      <c r="B127" s="74">
        <v>709402</v>
      </c>
      <c r="C127" s="74">
        <v>310725402</v>
      </c>
      <c r="D127" s="46" t="s">
        <v>607</v>
      </c>
      <c r="E127" s="46">
        <v>600</v>
      </c>
    </row>
    <row r="128" spans="2:5">
      <c r="B128" s="74">
        <v>719402</v>
      </c>
      <c r="C128" s="74">
        <v>310706402</v>
      </c>
      <c r="D128" s="46" t="s">
        <v>680</v>
      </c>
      <c r="E128" s="46" t="s">
        <v>589</v>
      </c>
    </row>
    <row r="129" spans="2:34">
      <c r="B129" s="74">
        <v>724402</v>
      </c>
      <c r="C129" s="74">
        <v>310709402</v>
      </c>
      <c r="D129" s="46" t="s">
        <v>608</v>
      </c>
      <c r="E129" s="46" t="s">
        <v>981</v>
      </c>
    </row>
    <row r="130" spans="2:34">
      <c r="B130" s="74">
        <v>725402</v>
      </c>
      <c r="C130" s="74">
        <v>310724402</v>
      </c>
      <c r="D130" s="46" t="s">
        <v>982</v>
      </c>
      <c r="E130" s="46">
        <v>500</v>
      </c>
    </row>
    <row r="131" spans="2:34">
      <c r="D131" s="46" t="s">
        <v>983</v>
      </c>
    </row>
    <row r="132" spans="2:34">
      <c r="B132" s="74">
        <v>716723</v>
      </c>
      <c r="C132" s="74">
        <v>310003569</v>
      </c>
      <c r="D132" s="46" t="s">
        <v>487</v>
      </c>
      <c r="E132" s="46">
        <v>150</v>
      </c>
      <c r="H132" s="98">
        <v>0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98">
        <v>0</v>
      </c>
      <c r="U132" s="98">
        <v>0</v>
      </c>
      <c r="V132" s="98">
        <v>0</v>
      </c>
      <c r="W132" s="98">
        <v>0</v>
      </c>
      <c r="X132" s="98">
        <v>0</v>
      </c>
      <c r="Y132" s="98">
        <v>0</v>
      </c>
      <c r="Z132" s="98">
        <v>0</v>
      </c>
      <c r="AA132" s="98">
        <v>0</v>
      </c>
      <c r="AB132" s="98">
        <v>0</v>
      </c>
      <c r="AC132" s="98">
        <v>0</v>
      </c>
      <c r="AD132" s="98">
        <v>0</v>
      </c>
      <c r="AE132" s="98">
        <v>0</v>
      </c>
      <c r="AF132" s="98">
        <v>0</v>
      </c>
      <c r="AG132" s="98">
        <v>0</v>
      </c>
      <c r="AH132" s="98">
        <v>0</v>
      </c>
    </row>
    <row r="133" spans="2:34">
      <c r="B133" s="74">
        <v>716724</v>
      </c>
      <c r="C133" s="74">
        <v>310003570</v>
      </c>
      <c r="D133" s="46" t="s">
        <v>489</v>
      </c>
      <c r="E133" s="46">
        <v>150</v>
      </c>
      <c r="H133" s="98">
        <v>0</v>
      </c>
      <c r="I133" s="98">
        <v>0</v>
      </c>
      <c r="J133" s="98">
        <v>0</v>
      </c>
      <c r="K133" s="98">
        <v>0</v>
      </c>
      <c r="L133" s="98">
        <v>0</v>
      </c>
      <c r="M133" s="98">
        <v>0</v>
      </c>
      <c r="N133" s="98">
        <v>0</v>
      </c>
      <c r="O133" s="98">
        <v>0</v>
      </c>
      <c r="P133" s="98">
        <v>0</v>
      </c>
      <c r="Q133" s="98">
        <v>0</v>
      </c>
      <c r="R133" s="98">
        <v>0</v>
      </c>
      <c r="S133" s="98">
        <v>0</v>
      </c>
      <c r="T133" s="98">
        <v>0</v>
      </c>
      <c r="U133" s="98">
        <v>0</v>
      </c>
      <c r="V133" s="98">
        <v>0</v>
      </c>
      <c r="W133" s="98">
        <v>0</v>
      </c>
      <c r="X133" s="98">
        <v>0</v>
      </c>
      <c r="Y133" s="98">
        <v>0</v>
      </c>
      <c r="Z133" s="98">
        <v>0</v>
      </c>
      <c r="AA133" s="98">
        <v>0</v>
      </c>
      <c r="AB133" s="98">
        <v>0</v>
      </c>
      <c r="AC133" s="98">
        <v>0</v>
      </c>
      <c r="AD133" s="98">
        <v>0</v>
      </c>
      <c r="AE133" s="98">
        <v>0</v>
      </c>
      <c r="AF133" s="98">
        <v>0</v>
      </c>
      <c r="AG133" s="98">
        <v>0</v>
      </c>
      <c r="AH133" s="98">
        <v>0</v>
      </c>
    </row>
    <row r="134" spans="2:34">
      <c r="D134" s="46" t="s">
        <v>984</v>
      </c>
      <c r="H134" s="98">
        <v>0</v>
      </c>
      <c r="I134" s="98">
        <v>0</v>
      </c>
      <c r="J134" s="98">
        <v>0</v>
      </c>
      <c r="K134" s="98">
        <v>0</v>
      </c>
      <c r="L134" s="98">
        <v>0</v>
      </c>
      <c r="M134" s="98">
        <v>0</v>
      </c>
      <c r="N134" s="98">
        <v>0</v>
      </c>
      <c r="O134" s="98">
        <v>0</v>
      </c>
      <c r="P134" s="98">
        <v>0</v>
      </c>
      <c r="Q134" s="98">
        <v>0</v>
      </c>
      <c r="R134" s="98">
        <v>0</v>
      </c>
      <c r="S134" s="98">
        <v>0</v>
      </c>
      <c r="T134" s="98">
        <v>0</v>
      </c>
      <c r="U134" s="98">
        <v>0</v>
      </c>
      <c r="V134" s="98">
        <v>0</v>
      </c>
      <c r="W134" s="98">
        <v>0</v>
      </c>
      <c r="X134" s="98">
        <v>0</v>
      </c>
      <c r="Y134" s="98">
        <v>0</v>
      </c>
      <c r="Z134" s="98">
        <v>0</v>
      </c>
      <c r="AA134" s="98">
        <v>0</v>
      </c>
      <c r="AB134" s="98">
        <v>0</v>
      </c>
      <c r="AC134" s="98">
        <v>0</v>
      </c>
      <c r="AD134" s="98">
        <v>0</v>
      </c>
      <c r="AE134" s="98">
        <v>0</v>
      </c>
      <c r="AF134" s="98">
        <v>0</v>
      </c>
      <c r="AG134" s="98">
        <v>0</v>
      </c>
      <c r="AH134" s="98">
        <v>0</v>
      </c>
    </row>
    <row r="135" spans="2:34">
      <c r="C135" s="74">
        <v>310004050</v>
      </c>
      <c r="D135" s="46" t="s">
        <v>933</v>
      </c>
      <c r="E135" s="46" t="s">
        <v>934</v>
      </c>
      <c r="H135" s="98">
        <v>0</v>
      </c>
      <c r="I135" s="98">
        <v>0</v>
      </c>
      <c r="J135" s="98">
        <v>0</v>
      </c>
      <c r="K135" s="98">
        <v>0</v>
      </c>
      <c r="L135" s="98">
        <v>0</v>
      </c>
      <c r="M135" s="98">
        <v>0</v>
      </c>
      <c r="N135" s="98">
        <v>0</v>
      </c>
      <c r="O135" s="98">
        <v>0</v>
      </c>
      <c r="P135" s="98">
        <v>0</v>
      </c>
      <c r="Q135" s="98">
        <v>0</v>
      </c>
      <c r="R135" s="98">
        <v>0</v>
      </c>
      <c r="S135" s="98">
        <v>0</v>
      </c>
      <c r="T135" s="98">
        <v>0</v>
      </c>
      <c r="U135" s="98">
        <v>0</v>
      </c>
      <c r="V135" s="98">
        <v>0</v>
      </c>
      <c r="W135" s="98">
        <v>0</v>
      </c>
      <c r="X135" s="98">
        <v>0</v>
      </c>
      <c r="Y135" s="98">
        <v>0</v>
      </c>
      <c r="Z135" s="98">
        <v>0</v>
      </c>
      <c r="AA135" s="98">
        <v>0</v>
      </c>
      <c r="AB135" s="98">
        <v>0</v>
      </c>
      <c r="AC135" s="98">
        <v>0</v>
      </c>
      <c r="AD135" s="98">
        <v>0</v>
      </c>
      <c r="AE135" s="98">
        <v>0</v>
      </c>
      <c r="AF135" s="98">
        <v>0</v>
      </c>
      <c r="AG135" s="98">
        <v>0</v>
      </c>
      <c r="AH135" s="98">
        <v>0</v>
      </c>
    </row>
    <row r="136" spans="2:34">
      <c r="C136" s="74">
        <v>310004051</v>
      </c>
      <c r="D136" s="46" t="s">
        <v>935</v>
      </c>
      <c r="E136" s="46" t="s">
        <v>934</v>
      </c>
      <c r="H136" s="98">
        <v>0</v>
      </c>
      <c r="I136" s="98">
        <v>0</v>
      </c>
      <c r="J136" s="98">
        <v>0</v>
      </c>
      <c r="K136" s="98">
        <v>0</v>
      </c>
      <c r="L136" s="98">
        <v>0</v>
      </c>
      <c r="M136" s="98">
        <v>0</v>
      </c>
      <c r="N136" s="98">
        <v>0</v>
      </c>
      <c r="O136" s="98">
        <v>0</v>
      </c>
      <c r="P136" s="98">
        <v>0</v>
      </c>
      <c r="Q136" s="98">
        <v>0</v>
      </c>
      <c r="R136" s="98">
        <v>0</v>
      </c>
      <c r="S136" s="98">
        <v>0</v>
      </c>
      <c r="T136" s="98">
        <v>0</v>
      </c>
      <c r="U136" s="98">
        <v>0</v>
      </c>
      <c r="V136" s="98">
        <v>0</v>
      </c>
      <c r="W136" s="98">
        <v>0</v>
      </c>
      <c r="X136" s="98">
        <v>0</v>
      </c>
      <c r="Y136" s="98">
        <v>0</v>
      </c>
      <c r="Z136" s="98">
        <v>0</v>
      </c>
      <c r="AA136" s="98">
        <v>0</v>
      </c>
      <c r="AB136" s="98">
        <v>0</v>
      </c>
      <c r="AC136" s="98">
        <v>0</v>
      </c>
      <c r="AD136" s="98">
        <v>0</v>
      </c>
      <c r="AE136" s="98">
        <v>0</v>
      </c>
      <c r="AF136" s="98">
        <v>0</v>
      </c>
      <c r="AG136" s="98">
        <v>0</v>
      </c>
      <c r="AH136" s="98">
        <v>0</v>
      </c>
    </row>
    <row r="137" spans="2:34">
      <c r="D137" s="46" t="s">
        <v>985</v>
      </c>
      <c r="H137" s="98">
        <v>0</v>
      </c>
      <c r="I137" s="98">
        <v>0</v>
      </c>
      <c r="J137" s="98">
        <v>0</v>
      </c>
      <c r="K137" s="98">
        <v>0</v>
      </c>
      <c r="L137" s="98">
        <v>0</v>
      </c>
      <c r="M137" s="98">
        <v>0</v>
      </c>
      <c r="N137" s="98">
        <v>0</v>
      </c>
      <c r="O137" s="98">
        <v>0</v>
      </c>
      <c r="P137" s="98">
        <v>0</v>
      </c>
      <c r="Q137" s="98">
        <v>0</v>
      </c>
      <c r="R137" s="98">
        <v>0</v>
      </c>
      <c r="S137" s="98">
        <v>0</v>
      </c>
      <c r="T137" s="98">
        <v>0</v>
      </c>
      <c r="U137" s="98">
        <v>0</v>
      </c>
      <c r="V137" s="98">
        <v>0</v>
      </c>
      <c r="W137" s="98">
        <v>0</v>
      </c>
      <c r="X137" s="98">
        <v>0</v>
      </c>
      <c r="Y137" s="98">
        <v>0</v>
      </c>
      <c r="Z137" s="98">
        <v>0</v>
      </c>
      <c r="AA137" s="98">
        <v>0</v>
      </c>
      <c r="AB137" s="98">
        <v>0</v>
      </c>
      <c r="AC137" s="98">
        <v>0</v>
      </c>
      <c r="AD137" s="98">
        <v>0</v>
      </c>
      <c r="AE137" s="98">
        <v>0</v>
      </c>
      <c r="AF137" s="98">
        <v>0</v>
      </c>
      <c r="AG137" s="98">
        <v>0</v>
      </c>
      <c r="AH137" s="98">
        <v>0</v>
      </c>
    </row>
    <row r="138" spans="2:34">
      <c r="B138" s="74">
        <v>715881</v>
      </c>
      <c r="C138" s="74">
        <v>310715881</v>
      </c>
      <c r="D138" s="46" t="s">
        <v>986</v>
      </c>
      <c r="E138" s="46" t="s">
        <v>942</v>
      </c>
      <c r="H138" s="98">
        <v>0</v>
      </c>
      <c r="I138" s="98">
        <v>0</v>
      </c>
      <c r="J138" s="98">
        <v>0</v>
      </c>
      <c r="K138" s="98">
        <v>0</v>
      </c>
      <c r="L138" s="98">
        <v>0</v>
      </c>
      <c r="M138" s="98">
        <v>0</v>
      </c>
      <c r="N138" s="98">
        <v>0</v>
      </c>
      <c r="O138" s="98">
        <v>0</v>
      </c>
      <c r="P138" s="98">
        <v>0</v>
      </c>
      <c r="Q138" s="98">
        <v>0</v>
      </c>
      <c r="R138" s="98">
        <v>0</v>
      </c>
      <c r="S138" s="98">
        <v>0</v>
      </c>
      <c r="T138" s="98">
        <v>0</v>
      </c>
      <c r="U138" s="98">
        <v>0</v>
      </c>
      <c r="V138" s="98">
        <v>0</v>
      </c>
      <c r="W138" s="98">
        <v>0</v>
      </c>
      <c r="X138" s="98">
        <v>0</v>
      </c>
      <c r="Y138" s="98">
        <v>0</v>
      </c>
      <c r="Z138" s="98">
        <v>0</v>
      </c>
      <c r="AA138" s="98">
        <v>0</v>
      </c>
      <c r="AB138" s="98">
        <v>0</v>
      </c>
      <c r="AC138" s="98">
        <v>0</v>
      </c>
      <c r="AD138" s="98">
        <v>0</v>
      </c>
      <c r="AE138" s="98">
        <v>0</v>
      </c>
      <c r="AF138" s="98">
        <v>0</v>
      </c>
      <c r="AG138" s="98">
        <v>0</v>
      </c>
      <c r="AH138" s="98">
        <v>0</v>
      </c>
    </row>
    <row r="139" spans="2:34">
      <c r="B139" s="74">
        <v>763880</v>
      </c>
      <c r="C139" s="74">
        <v>310763880</v>
      </c>
      <c r="D139" s="46" t="s">
        <v>987</v>
      </c>
      <c r="E139" s="46" t="s">
        <v>943</v>
      </c>
      <c r="H139" s="98">
        <v>0</v>
      </c>
      <c r="I139" s="98">
        <v>0</v>
      </c>
      <c r="J139" s="98">
        <v>0</v>
      </c>
      <c r="K139" s="98">
        <v>0</v>
      </c>
      <c r="L139" s="98">
        <v>0</v>
      </c>
      <c r="M139" s="98">
        <v>0</v>
      </c>
      <c r="N139" s="98">
        <v>0</v>
      </c>
      <c r="O139" s="98">
        <v>0</v>
      </c>
      <c r="P139" s="98">
        <v>0</v>
      </c>
      <c r="Q139" s="98">
        <v>0</v>
      </c>
      <c r="R139" s="98">
        <v>0</v>
      </c>
      <c r="S139" s="98">
        <v>0</v>
      </c>
      <c r="T139" s="98">
        <v>0</v>
      </c>
      <c r="U139" s="98">
        <v>0</v>
      </c>
      <c r="V139" s="98">
        <v>0</v>
      </c>
      <c r="W139" s="98">
        <v>0</v>
      </c>
      <c r="X139" s="98">
        <v>0</v>
      </c>
      <c r="Y139" s="98">
        <v>0</v>
      </c>
      <c r="Z139" s="98">
        <v>0</v>
      </c>
      <c r="AA139" s="98">
        <v>0</v>
      </c>
      <c r="AB139" s="98">
        <v>0</v>
      </c>
      <c r="AC139" s="98">
        <v>0</v>
      </c>
      <c r="AD139" s="98">
        <v>0</v>
      </c>
      <c r="AE139" s="98">
        <v>0</v>
      </c>
      <c r="AF139" s="98">
        <v>0</v>
      </c>
      <c r="AG139" s="98">
        <v>0</v>
      </c>
      <c r="AH139" s="98">
        <v>0</v>
      </c>
    </row>
    <row r="140" spans="2:34">
      <c r="D140" s="46" t="s">
        <v>988</v>
      </c>
      <c r="H140" s="98">
        <v>0</v>
      </c>
      <c r="I140" s="98">
        <v>0</v>
      </c>
      <c r="J140" s="98">
        <v>0</v>
      </c>
      <c r="K140" s="98">
        <v>0</v>
      </c>
      <c r="L140" s="98">
        <v>0</v>
      </c>
      <c r="M140" s="98">
        <v>0</v>
      </c>
      <c r="N140" s="98">
        <v>0</v>
      </c>
      <c r="O140" s="98">
        <v>0</v>
      </c>
      <c r="P140" s="98">
        <v>0</v>
      </c>
      <c r="Q140" s="98">
        <v>0</v>
      </c>
      <c r="R140" s="98">
        <v>0</v>
      </c>
      <c r="S140" s="98">
        <v>0</v>
      </c>
      <c r="T140" s="98">
        <v>0</v>
      </c>
      <c r="U140" s="98">
        <v>0</v>
      </c>
      <c r="V140" s="98">
        <v>0</v>
      </c>
      <c r="W140" s="98">
        <v>0</v>
      </c>
      <c r="X140" s="98">
        <v>0</v>
      </c>
      <c r="Y140" s="98">
        <v>0</v>
      </c>
      <c r="Z140" s="98">
        <v>0</v>
      </c>
      <c r="AA140" s="98">
        <v>0</v>
      </c>
      <c r="AB140" s="98">
        <v>0</v>
      </c>
      <c r="AC140" s="98">
        <v>0</v>
      </c>
      <c r="AD140" s="98">
        <v>0</v>
      </c>
      <c r="AE140" s="98">
        <v>0</v>
      </c>
      <c r="AF140" s="98">
        <v>0</v>
      </c>
      <c r="AG140" s="98">
        <v>0</v>
      </c>
      <c r="AH140" s="98">
        <v>0</v>
      </c>
    </row>
    <row r="141" spans="2:34">
      <c r="B141" s="74">
        <v>716722</v>
      </c>
      <c r="C141" s="74">
        <v>310003348</v>
      </c>
      <c r="D141" s="46" t="s">
        <v>989</v>
      </c>
      <c r="E141" s="46">
        <v>150</v>
      </c>
    </row>
    <row r="142" spans="2:34">
      <c r="D142" s="46" t="s">
        <v>990</v>
      </c>
    </row>
    <row r="143" spans="2:34">
      <c r="B143" s="74">
        <v>717401</v>
      </c>
      <c r="C143" s="74">
        <v>310717401</v>
      </c>
      <c r="D143" s="46" t="s">
        <v>991</v>
      </c>
      <c r="E143" s="46">
        <v>250</v>
      </c>
    </row>
    <row r="144" spans="2:34">
      <c r="C144" s="74">
        <v>310744401</v>
      </c>
      <c r="D144" s="46" t="s">
        <v>1020</v>
      </c>
      <c r="E144" s="46">
        <v>325</v>
      </c>
    </row>
    <row r="145" spans="2:34">
      <c r="D145" s="46" t="s">
        <v>992</v>
      </c>
    </row>
    <row r="146" spans="2:34">
      <c r="B146" s="74">
        <v>718416</v>
      </c>
      <c r="C146" s="74">
        <v>310002513</v>
      </c>
      <c r="D146" s="46" t="s">
        <v>993</v>
      </c>
      <c r="E146" s="46">
        <v>325</v>
      </c>
    </row>
    <row r="147" spans="2:34">
      <c r="B147" s="74">
        <v>720417</v>
      </c>
      <c r="C147" s="74">
        <v>310002515</v>
      </c>
      <c r="D147" s="46" t="s">
        <v>994</v>
      </c>
      <c r="E147" s="46">
        <v>400</v>
      </c>
    </row>
    <row r="148" spans="2:34">
      <c r="D148" s="46" t="s">
        <v>995</v>
      </c>
    </row>
    <row r="149" spans="2:34">
      <c r="B149" s="74">
        <v>717710</v>
      </c>
      <c r="C149" s="74">
        <v>319900276</v>
      </c>
      <c r="D149" s="46" t="s">
        <v>996</v>
      </c>
      <c r="E149" s="46">
        <v>250</v>
      </c>
    </row>
    <row r="150" spans="2:34">
      <c r="D150" s="46" t="s">
        <v>997</v>
      </c>
    </row>
    <row r="151" spans="2:34">
      <c r="D151" s="46" t="s">
        <v>129</v>
      </c>
      <c r="H151" s="98">
        <v>145</v>
      </c>
      <c r="I151" s="98">
        <v>32430</v>
      </c>
      <c r="J151" s="98">
        <v>38751</v>
      </c>
      <c r="K151" s="98">
        <v>40479</v>
      </c>
      <c r="L151" s="98">
        <v>14203</v>
      </c>
      <c r="M151" s="98">
        <v>28743</v>
      </c>
      <c r="N151" s="98">
        <v>12955</v>
      </c>
      <c r="O151" s="98">
        <v>56408</v>
      </c>
      <c r="P151" s="98">
        <v>224114</v>
      </c>
      <c r="Q151" s="98">
        <v>0</v>
      </c>
      <c r="R151" s="98">
        <v>47229</v>
      </c>
      <c r="S151" s="98">
        <v>40630</v>
      </c>
      <c r="T151" s="98">
        <v>32361</v>
      </c>
      <c r="U151" s="98">
        <v>15753</v>
      </c>
      <c r="V151" s="98">
        <v>16400</v>
      </c>
      <c r="W151" s="98">
        <v>20228</v>
      </c>
      <c r="X151" s="98">
        <v>57266</v>
      </c>
      <c r="Y151" s="98">
        <v>229867</v>
      </c>
      <c r="Z151" s="98">
        <v>1</v>
      </c>
      <c r="AA151" s="98">
        <v>42641</v>
      </c>
      <c r="AB151" s="98">
        <v>36312</v>
      </c>
      <c r="AC151" s="98">
        <v>37794</v>
      </c>
      <c r="AD151" s="98">
        <v>14435</v>
      </c>
      <c r="AE151" s="98">
        <v>25322</v>
      </c>
      <c r="AF151" s="98">
        <v>15329</v>
      </c>
      <c r="AG151" s="98">
        <v>58229</v>
      </c>
      <c r="AH151" s="98">
        <v>230063</v>
      </c>
    </row>
    <row r="152" spans="2:34">
      <c r="C152" s="74" t="s">
        <v>1308</v>
      </c>
      <c r="D152" s="46" t="s">
        <v>1025</v>
      </c>
      <c r="E152" s="46">
        <v>325</v>
      </c>
      <c r="F152" s="46" t="s">
        <v>461</v>
      </c>
      <c r="G152" s="46">
        <v>70</v>
      </c>
      <c r="H152" s="98">
        <v>0</v>
      </c>
      <c r="I152" s="98">
        <v>0</v>
      </c>
      <c r="J152" s="98">
        <v>0</v>
      </c>
      <c r="K152" s="98">
        <v>0</v>
      </c>
      <c r="L152" s="98">
        <v>51</v>
      </c>
      <c r="M152" s="98">
        <v>0</v>
      </c>
      <c r="N152" s="98">
        <v>0</v>
      </c>
      <c r="O152" s="98">
        <v>0</v>
      </c>
      <c r="P152" s="98">
        <v>51</v>
      </c>
      <c r="Q152" s="98">
        <v>0</v>
      </c>
      <c r="R152" s="98">
        <v>0</v>
      </c>
      <c r="S152" s="98">
        <v>0</v>
      </c>
      <c r="T152" s="98">
        <v>0</v>
      </c>
      <c r="U152" s="98">
        <v>0</v>
      </c>
      <c r="V152" s="98">
        <v>0</v>
      </c>
      <c r="W152" s="98">
        <v>0</v>
      </c>
      <c r="X152" s="98">
        <v>0</v>
      </c>
      <c r="Y152" s="98">
        <v>0</v>
      </c>
      <c r="Z152" s="98">
        <v>0</v>
      </c>
      <c r="AA152" s="98">
        <v>0</v>
      </c>
      <c r="AB152" s="98">
        <v>0</v>
      </c>
      <c r="AC152" s="98">
        <v>0</v>
      </c>
      <c r="AD152" s="98">
        <v>51</v>
      </c>
      <c r="AE152" s="98">
        <v>0</v>
      </c>
      <c r="AF152" s="98">
        <v>0</v>
      </c>
      <c r="AG152" s="98">
        <v>0</v>
      </c>
      <c r="AH152" s="98">
        <v>51</v>
      </c>
    </row>
    <row r="153" spans="2:34">
      <c r="C153" s="74" t="s">
        <v>1309</v>
      </c>
      <c r="D153" s="46" t="s">
        <v>1026</v>
      </c>
      <c r="E153" s="46">
        <v>325</v>
      </c>
      <c r="F153" s="46" t="s">
        <v>1050</v>
      </c>
      <c r="G153" s="46">
        <v>70</v>
      </c>
      <c r="H153" s="98">
        <v>0</v>
      </c>
      <c r="I153" s="98">
        <v>0</v>
      </c>
      <c r="J153" s="98">
        <v>102</v>
      </c>
      <c r="K153" s="98">
        <v>0</v>
      </c>
      <c r="L153" s="98">
        <v>259</v>
      </c>
      <c r="M153" s="98">
        <v>0</v>
      </c>
      <c r="N153" s="98">
        <v>20</v>
      </c>
      <c r="O153" s="98">
        <v>51</v>
      </c>
      <c r="P153" s="98">
        <v>432</v>
      </c>
      <c r="Q153" s="98">
        <v>0</v>
      </c>
      <c r="R153" s="98">
        <v>0</v>
      </c>
      <c r="S153" s="98">
        <v>204</v>
      </c>
      <c r="T153" s="98">
        <v>0</v>
      </c>
      <c r="U153" s="98">
        <v>102</v>
      </c>
      <c r="V153" s="98">
        <v>0</v>
      </c>
      <c r="W153" s="98">
        <v>112</v>
      </c>
      <c r="X153" s="98">
        <v>0</v>
      </c>
      <c r="Y153" s="98">
        <v>418</v>
      </c>
      <c r="Z153" s="98">
        <v>0</v>
      </c>
      <c r="AA153" s="98">
        <v>0</v>
      </c>
      <c r="AB153" s="98">
        <v>204</v>
      </c>
      <c r="AC153" s="98">
        <v>0</v>
      </c>
      <c r="AD153" s="98">
        <v>157</v>
      </c>
      <c r="AE153" s="98">
        <v>0</v>
      </c>
      <c r="AF153" s="98">
        <v>10</v>
      </c>
      <c r="AG153" s="98">
        <v>0</v>
      </c>
      <c r="AH153" s="98">
        <v>371</v>
      </c>
    </row>
    <row r="154" spans="2:34">
      <c r="D154" s="46" t="s">
        <v>1027</v>
      </c>
      <c r="H154" s="98">
        <v>0</v>
      </c>
      <c r="I154" s="98">
        <v>0</v>
      </c>
      <c r="J154" s="98">
        <v>102</v>
      </c>
      <c r="K154" s="98">
        <v>0</v>
      </c>
      <c r="L154" s="98">
        <v>310</v>
      </c>
      <c r="M154" s="98">
        <v>0</v>
      </c>
      <c r="N154" s="98">
        <v>20</v>
      </c>
      <c r="O154" s="98">
        <v>51</v>
      </c>
      <c r="P154" s="98">
        <v>483</v>
      </c>
      <c r="Q154" s="98">
        <v>0</v>
      </c>
      <c r="R154" s="98">
        <v>0</v>
      </c>
      <c r="S154" s="98">
        <v>204</v>
      </c>
      <c r="T154" s="98">
        <v>0</v>
      </c>
      <c r="U154" s="98">
        <v>102</v>
      </c>
      <c r="V154" s="98">
        <v>0</v>
      </c>
      <c r="W154" s="98">
        <v>112</v>
      </c>
      <c r="X154" s="98">
        <v>0</v>
      </c>
      <c r="Y154" s="98">
        <v>418</v>
      </c>
      <c r="Z154" s="98">
        <v>0</v>
      </c>
      <c r="AA154" s="98">
        <v>0</v>
      </c>
      <c r="AB154" s="98">
        <v>204</v>
      </c>
      <c r="AC154" s="98">
        <v>0</v>
      </c>
      <c r="AD154" s="98">
        <v>208</v>
      </c>
      <c r="AE154" s="98">
        <v>0</v>
      </c>
      <c r="AF154" s="98">
        <v>10</v>
      </c>
      <c r="AG154" s="98">
        <v>0</v>
      </c>
      <c r="AH154" s="98">
        <v>422</v>
      </c>
    </row>
    <row r="155" spans="2:34">
      <c r="C155" s="74" t="s">
        <v>1310</v>
      </c>
      <c r="D155" s="46" t="s">
        <v>1028</v>
      </c>
      <c r="E155" s="46">
        <v>325</v>
      </c>
      <c r="F155" s="46" t="s">
        <v>1050</v>
      </c>
      <c r="G155" s="46">
        <v>70</v>
      </c>
      <c r="H155" s="98">
        <v>0</v>
      </c>
      <c r="I155" s="98">
        <v>1030</v>
      </c>
      <c r="J155" s="98">
        <v>631</v>
      </c>
      <c r="K155" s="98">
        <v>620</v>
      </c>
      <c r="L155" s="98">
        <v>417</v>
      </c>
      <c r="M155" s="98">
        <v>0</v>
      </c>
      <c r="N155" s="98">
        <v>230</v>
      </c>
      <c r="O155" s="98">
        <v>400</v>
      </c>
      <c r="P155" s="98">
        <v>3328</v>
      </c>
      <c r="Q155" s="98">
        <v>0</v>
      </c>
      <c r="R155" s="98">
        <v>850</v>
      </c>
      <c r="S155" s="98">
        <v>761</v>
      </c>
      <c r="T155" s="98">
        <v>540</v>
      </c>
      <c r="U155" s="98">
        <v>250</v>
      </c>
      <c r="V155" s="98">
        <v>0</v>
      </c>
      <c r="W155" s="98">
        <v>180</v>
      </c>
      <c r="X155" s="98">
        <v>400</v>
      </c>
      <c r="Y155" s="98">
        <v>2981</v>
      </c>
      <c r="Z155" s="98">
        <v>70</v>
      </c>
      <c r="AA155" s="98">
        <v>880</v>
      </c>
      <c r="AB155" s="98">
        <v>190</v>
      </c>
      <c r="AC155" s="98">
        <v>420</v>
      </c>
      <c r="AD155" s="98">
        <v>250</v>
      </c>
      <c r="AE155" s="98">
        <v>0</v>
      </c>
      <c r="AF155" s="98">
        <v>90</v>
      </c>
      <c r="AG155" s="98">
        <v>405</v>
      </c>
      <c r="AH155" s="98">
        <v>2305</v>
      </c>
    </row>
    <row r="156" spans="2:34">
      <c r="D156" s="46" t="s">
        <v>995</v>
      </c>
      <c r="H156" s="98">
        <v>0</v>
      </c>
      <c r="I156" s="98">
        <v>1030</v>
      </c>
      <c r="J156" s="98">
        <v>631</v>
      </c>
      <c r="K156" s="98">
        <v>620</v>
      </c>
      <c r="L156" s="98">
        <v>417</v>
      </c>
      <c r="M156" s="98">
        <v>0</v>
      </c>
      <c r="N156" s="98">
        <v>230</v>
      </c>
      <c r="O156" s="98">
        <v>400</v>
      </c>
      <c r="P156" s="98">
        <v>3328</v>
      </c>
      <c r="Q156" s="98">
        <v>0</v>
      </c>
      <c r="R156" s="98">
        <v>850</v>
      </c>
      <c r="S156" s="98">
        <v>761</v>
      </c>
      <c r="T156" s="98">
        <v>540</v>
      </c>
      <c r="U156" s="98">
        <v>250</v>
      </c>
      <c r="V156" s="98">
        <v>0</v>
      </c>
      <c r="W156" s="98">
        <v>180</v>
      </c>
      <c r="X156" s="98">
        <v>400</v>
      </c>
      <c r="Y156" s="98">
        <v>2981</v>
      </c>
      <c r="Z156" s="98">
        <v>70</v>
      </c>
      <c r="AA156" s="98">
        <v>880</v>
      </c>
      <c r="AB156" s="98">
        <v>190</v>
      </c>
      <c r="AC156" s="98">
        <v>420</v>
      </c>
      <c r="AD156" s="98">
        <v>250</v>
      </c>
      <c r="AE156" s="98">
        <v>0</v>
      </c>
      <c r="AF156" s="98">
        <v>90</v>
      </c>
      <c r="AG156" s="98">
        <v>405</v>
      </c>
      <c r="AH156" s="98">
        <v>2305</v>
      </c>
    </row>
  </sheetData>
  <autoFilter ref="A4:AQ4" xr:uid="{EBDE6BB0-CA25-45A6-8D2C-55040A8C8B2B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D4A5-1369-4B22-AF1F-6112350F2FC5}">
  <sheetPr>
    <tabColor rgb="FFFFFF00"/>
  </sheetPr>
  <dimension ref="A1:AH108"/>
  <sheetViews>
    <sheetView showGridLines="0" zoomScale="70" zoomScaleNormal="70" workbookViewId="0">
      <selection activeCell="C1" sqref="C1:C1048576"/>
    </sheetView>
  </sheetViews>
  <sheetFormatPr defaultColWidth="8.7109375" defaultRowHeight="12" outlineLevelCol="1"/>
  <cols>
    <col min="1" max="1" width="8.7109375" style="46"/>
    <col min="2" max="2" width="13.140625" style="46" bestFit="1" customWidth="1"/>
    <col min="3" max="3" width="9.28515625" style="46" customWidth="1"/>
    <col min="4" max="4" width="26.140625" style="46" customWidth="1"/>
    <col min="5" max="7" width="8.7109375" style="46"/>
    <col min="8" max="8" width="9.7109375" style="46" bestFit="1" customWidth="1"/>
    <col min="9" max="15" width="8.7109375" style="46" customWidth="1" outlineLevel="1"/>
    <col min="16" max="16" width="11.28515625" style="46" bestFit="1" customWidth="1"/>
    <col min="17" max="17" width="9.7109375" style="46" bestFit="1" customWidth="1"/>
    <col min="18" max="24" width="8.7109375" style="46" customWidth="1" outlineLevel="1"/>
    <col min="25" max="25" width="11.28515625" style="46" bestFit="1" customWidth="1"/>
    <col min="26" max="26" width="9.7109375" style="46" bestFit="1" customWidth="1"/>
    <col min="27" max="33" width="8.7109375" style="46" customWidth="1" outlineLevel="1"/>
    <col min="34" max="34" width="11.28515625" style="46" bestFit="1" customWidth="1"/>
    <col min="35" max="16384" width="8.7109375" style="46"/>
  </cols>
  <sheetData>
    <row r="1" spans="1:34">
      <c r="B1" s="46" t="s">
        <v>452</v>
      </c>
      <c r="C1" s="46" t="s">
        <v>1311</v>
      </c>
      <c r="P1" s="46">
        <v>0.9</v>
      </c>
      <c r="Q1" s="46">
        <v>1</v>
      </c>
      <c r="Y1" s="46">
        <v>1</v>
      </c>
      <c r="Z1" s="46">
        <v>1</v>
      </c>
      <c r="AH1" s="46">
        <v>1</v>
      </c>
    </row>
    <row r="2" spans="1:34">
      <c r="A2" s="46">
        <v>1</v>
      </c>
      <c r="B2" s="46">
        <v>2</v>
      </c>
      <c r="C2" s="46">
        <v>3</v>
      </c>
      <c r="D2" s="46">
        <v>4</v>
      </c>
      <c r="E2" s="46">
        <v>5</v>
      </c>
      <c r="F2" s="46">
        <v>6</v>
      </c>
      <c r="G2" s="46">
        <v>7</v>
      </c>
      <c r="H2" s="46">
        <v>8</v>
      </c>
      <c r="I2" s="46">
        <v>9</v>
      </c>
      <c r="J2" s="46">
        <v>10</v>
      </c>
      <c r="K2" s="46">
        <v>11</v>
      </c>
      <c r="L2" s="46">
        <v>12</v>
      </c>
      <c r="M2" s="46">
        <v>13</v>
      </c>
      <c r="N2" s="46">
        <v>14</v>
      </c>
      <c r="O2" s="46">
        <v>15</v>
      </c>
      <c r="P2" s="46">
        <v>16</v>
      </c>
      <c r="Q2" s="46">
        <v>17</v>
      </c>
      <c r="R2" s="46">
        <v>18</v>
      </c>
      <c r="S2" s="46">
        <v>19</v>
      </c>
      <c r="T2" s="46">
        <v>20</v>
      </c>
      <c r="U2" s="46">
        <v>21</v>
      </c>
      <c r="V2" s="46">
        <v>22</v>
      </c>
      <c r="W2" s="46">
        <v>23</v>
      </c>
      <c r="X2" s="46">
        <v>24</v>
      </c>
      <c r="Y2" s="46">
        <v>25</v>
      </c>
      <c r="Z2" s="46">
        <v>26</v>
      </c>
      <c r="AA2" s="46">
        <v>27</v>
      </c>
      <c r="AB2" s="46">
        <v>28</v>
      </c>
      <c r="AC2" s="46">
        <v>29</v>
      </c>
      <c r="AD2" s="46">
        <v>30</v>
      </c>
      <c r="AE2" s="46">
        <v>31</v>
      </c>
      <c r="AF2" s="46">
        <v>32</v>
      </c>
      <c r="AG2" s="46">
        <v>33</v>
      </c>
      <c r="AH2" s="46">
        <v>34</v>
      </c>
    </row>
    <row r="3" spans="1:34" s="75" customFormat="1">
      <c r="A3" s="75" t="s">
        <v>453</v>
      </c>
      <c r="C3" s="105" t="s">
        <v>454</v>
      </c>
      <c r="D3" s="75" t="s">
        <v>104</v>
      </c>
      <c r="E3" s="75" t="s">
        <v>14</v>
      </c>
      <c r="F3" s="75" t="s">
        <v>455</v>
      </c>
      <c r="G3" s="75" t="s">
        <v>456</v>
      </c>
      <c r="H3" s="76" t="s">
        <v>1155</v>
      </c>
      <c r="I3" s="77"/>
      <c r="J3" s="77"/>
      <c r="K3" s="77"/>
      <c r="L3" s="77"/>
      <c r="M3" s="77"/>
      <c r="N3" s="77"/>
      <c r="O3" s="77"/>
      <c r="P3" s="77"/>
      <c r="Q3" s="78" t="s">
        <v>1156</v>
      </c>
      <c r="Z3" s="79" t="s">
        <v>1158</v>
      </c>
      <c r="AA3" s="80"/>
      <c r="AB3" s="80"/>
      <c r="AC3" s="80"/>
      <c r="AD3" s="80"/>
      <c r="AE3" s="80"/>
      <c r="AF3" s="80"/>
      <c r="AG3" s="80"/>
      <c r="AH3" s="80"/>
    </row>
    <row r="4" spans="1:34">
      <c r="H4" s="81" t="s">
        <v>93</v>
      </c>
      <c r="I4" s="81" t="s">
        <v>94</v>
      </c>
      <c r="J4" s="81" t="s">
        <v>95</v>
      </c>
      <c r="K4" s="81" t="s">
        <v>96</v>
      </c>
      <c r="L4" s="81" t="s">
        <v>97</v>
      </c>
      <c r="M4" s="81" t="s">
        <v>98</v>
      </c>
      <c r="N4" s="81" t="s">
        <v>99</v>
      </c>
      <c r="O4" s="81" t="s">
        <v>100</v>
      </c>
      <c r="P4" s="81" t="s">
        <v>91</v>
      </c>
      <c r="Q4" s="82" t="s">
        <v>93</v>
      </c>
      <c r="R4" s="82" t="s">
        <v>94</v>
      </c>
      <c r="S4" s="82" t="s">
        <v>95</v>
      </c>
      <c r="T4" s="82" t="s">
        <v>96</v>
      </c>
      <c r="U4" s="82" t="s">
        <v>97</v>
      </c>
      <c r="V4" s="82" t="s">
        <v>98</v>
      </c>
      <c r="W4" s="82" t="s">
        <v>99</v>
      </c>
      <c r="X4" s="82" t="s">
        <v>100</v>
      </c>
      <c r="Y4" s="82" t="s">
        <v>91</v>
      </c>
      <c r="Z4" s="83" t="s">
        <v>93</v>
      </c>
      <c r="AA4" s="83" t="s">
        <v>94</v>
      </c>
      <c r="AB4" s="83" t="s">
        <v>95</v>
      </c>
      <c r="AC4" s="83" t="s">
        <v>96</v>
      </c>
      <c r="AD4" s="83" t="s">
        <v>97</v>
      </c>
      <c r="AE4" s="83" t="s">
        <v>98</v>
      </c>
      <c r="AF4" s="83" t="s">
        <v>99</v>
      </c>
      <c r="AG4" s="83" t="s">
        <v>100</v>
      </c>
      <c r="AH4" s="83" t="s">
        <v>91</v>
      </c>
    </row>
    <row r="5" spans="1:34">
      <c r="B5" s="46">
        <v>310002949</v>
      </c>
      <c r="C5" s="46">
        <v>310002949</v>
      </c>
      <c r="D5" s="46" t="s">
        <v>20</v>
      </c>
      <c r="E5" s="46">
        <v>180</v>
      </c>
      <c r="F5" s="46" t="s">
        <v>457</v>
      </c>
      <c r="G5" s="46">
        <v>88</v>
      </c>
      <c r="H5" s="80">
        <v>30</v>
      </c>
      <c r="I5" s="80">
        <v>0</v>
      </c>
      <c r="J5" s="80">
        <v>0</v>
      </c>
      <c r="K5" s="80">
        <v>0</v>
      </c>
      <c r="L5" s="80">
        <v>0</v>
      </c>
      <c r="M5" s="80">
        <v>0</v>
      </c>
      <c r="N5" s="80">
        <v>15</v>
      </c>
      <c r="O5" s="80">
        <v>3</v>
      </c>
      <c r="P5" s="80">
        <v>48</v>
      </c>
      <c r="Q5" s="80">
        <v>30</v>
      </c>
      <c r="R5" s="80">
        <v>0</v>
      </c>
      <c r="S5" s="80">
        <v>0</v>
      </c>
      <c r="T5" s="80">
        <v>0</v>
      </c>
      <c r="U5" s="80">
        <v>0</v>
      </c>
      <c r="V5" s="80">
        <v>0</v>
      </c>
      <c r="W5" s="80">
        <v>15</v>
      </c>
      <c r="X5" s="80">
        <v>3</v>
      </c>
      <c r="Y5" s="80">
        <v>48</v>
      </c>
      <c r="Z5" s="80">
        <v>30</v>
      </c>
      <c r="AA5" s="80">
        <v>0</v>
      </c>
      <c r="AB5" s="80">
        <v>0</v>
      </c>
      <c r="AC5" s="80">
        <v>0</v>
      </c>
      <c r="AD5" s="80">
        <v>0</v>
      </c>
      <c r="AE5" s="80">
        <v>0</v>
      </c>
      <c r="AF5" s="80">
        <v>15</v>
      </c>
      <c r="AG5" s="80">
        <v>3</v>
      </c>
      <c r="AH5" s="80">
        <v>48</v>
      </c>
    </row>
    <row r="6" spans="1:34">
      <c r="B6" s="46">
        <v>310002951</v>
      </c>
      <c r="C6" s="46">
        <v>310002951</v>
      </c>
      <c r="D6" s="46" t="s">
        <v>24</v>
      </c>
      <c r="E6" s="46">
        <v>180</v>
      </c>
      <c r="F6" s="46" t="s">
        <v>457</v>
      </c>
      <c r="G6" s="46">
        <v>88</v>
      </c>
      <c r="H6" s="80">
        <v>26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15</v>
      </c>
      <c r="O6" s="80">
        <v>32</v>
      </c>
      <c r="P6" s="80">
        <v>73</v>
      </c>
      <c r="Q6" s="80">
        <v>26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15</v>
      </c>
      <c r="X6" s="80">
        <v>32</v>
      </c>
      <c r="Y6" s="80">
        <v>73</v>
      </c>
      <c r="Z6" s="80">
        <v>26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15</v>
      </c>
      <c r="AG6" s="80">
        <v>32</v>
      </c>
      <c r="AH6" s="80">
        <v>73</v>
      </c>
    </row>
    <row r="7" spans="1:34">
      <c r="B7" s="46">
        <v>310002953</v>
      </c>
      <c r="C7" s="46">
        <v>310002953</v>
      </c>
      <c r="D7" s="46" t="s">
        <v>22</v>
      </c>
      <c r="E7" s="46">
        <v>180</v>
      </c>
      <c r="F7" s="46" t="s">
        <v>457</v>
      </c>
      <c r="G7" s="46">
        <v>88</v>
      </c>
      <c r="H7" s="80">
        <v>427</v>
      </c>
      <c r="I7" s="80">
        <v>661</v>
      </c>
      <c r="J7" s="80">
        <v>4760</v>
      </c>
      <c r="K7" s="80">
        <v>5872</v>
      </c>
      <c r="L7" s="80">
        <v>733</v>
      </c>
      <c r="M7" s="80">
        <v>1400</v>
      </c>
      <c r="N7" s="80">
        <v>321</v>
      </c>
      <c r="O7" s="80">
        <v>1535</v>
      </c>
      <c r="P7" s="80">
        <v>15709</v>
      </c>
      <c r="Q7" s="80">
        <v>427</v>
      </c>
      <c r="R7" s="80">
        <v>661</v>
      </c>
      <c r="S7" s="80">
        <v>4760</v>
      </c>
      <c r="T7" s="80">
        <v>5872</v>
      </c>
      <c r="U7" s="80">
        <v>733</v>
      </c>
      <c r="V7" s="80">
        <v>1400</v>
      </c>
      <c r="W7" s="80">
        <v>321</v>
      </c>
      <c r="X7" s="80">
        <v>1535</v>
      </c>
      <c r="Y7" s="80">
        <v>15709</v>
      </c>
      <c r="Z7" s="80">
        <v>427</v>
      </c>
      <c r="AA7" s="80">
        <v>661</v>
      </c>
      <c r="AB7" s="80">
        <v>4760</v>
      </c>
      <c r="AC7" s="80">
        <v>5872</v>
      </c>
      <c r="AD7" s="80">
        <v>733</v>
      </c>
      <c r="AE7" s="80">
        <v>1400</v>
      </c>
      <c r="AF7" s="80">
        <v>321</v>
      </c>
      <c r="AG7" s="80">
        <v>1535</v>
      </c>
      <c r="AH7" s="80">
        <v>15709</v>
      </c>
    </row>
    <row r="8" spans="1:34">
      <c r="B8" s="46">
        <v>310003079</v>
      </c>
      <c r="C8" s="46">
        <v>310003079</v>
      </c>
      <c r="D8" s="46" t="s">
        <v>26</v>
      </c>
      <c r="E8" s="46">
        <v>180</v>
      </c>
      <c r="F8" s="46" t="s">
        <v>457</v>
      </c>
      <c r="G8" s="46">
        <v>88</v>
      </c>
      <c r="H8" s="80">
        <v>106</v>
      </c>
      <c r="I8" s="80">
        <v>276</v>
      </c>
      <c r="J8" s="80">
        <v>920</v>
      </c>
      <c r="K8" s="80">
        <v>1825</v>
      </c>
      <c r="L8" s="80">
        <v>281</v>
      </c>
      <c r="M8" s="80">
        <v>541</v>
      </c>
      <c r="N8" s="80">
        <v>130</v>
      </c>
      <c r="O8" s="80">
        <v>430</v>
      </c>
      <c r="P8" s="80">
        <v>4509</v>
      </c>
      <c r="Q8" s="80">
        <v>106</v>
      </c>
      <c r="R8" s="80">
        <v>276</v>
      </c>
      <c r="S8" s="80">
        <v>920</v>
      </c>
      <c r="T8" s="80">
        <v>1825</v>
      </c>
      <c r="U8" s="80">
        <v>281</v>
      </c>
      <c r="V8" s="80">
        <v>541</v>
      </c>
      <c r="W8" s="80">
        <v>130</v>
      </c>
      <c r="X8" s="80">
        <v>430</v>
      </c>
      <c r="Y8" s="80">
        <v>4509</v>
      </c>
      <c r="Z8" s="80">
        <v>106</v>
      </c>
      <c r="AA8" s="80">
        <v>276</v>
      </c>
      <c r="AB8" s="80">
        <v>920</v>
      </c>
      <c r="AC8" s="80">
        <v>1825</v>
      </c>
      <c r="AD8" s="80">
        <v>281</v>
      </c>
      <c r="AE8" s="80">
        <v>541</v>
      </c>
      <c r="AF8" s="80">
        <v>130</v>
      </c>
      <c r="AG8" s="80">
        <v>430</v>
      </c>
      <c r="AH8" s="80">
        <v>4509</v>
      </c>
    </row>
    <row r="9" spans="1:34" s="70" customFormat="1">
      <c r="D9" s="70" t="s">
        <v>458</v>
      </c>
      <c r="H9" s="84">
        <v>589</v>
      </c>
      <c r="I9" s="84">
        <v>937</v>
      </c>
      <c r="J9" s="84">
        <v>5680</v>
      </c>
      <c r="K9" s="84">
        <v>7697</v>
      </c>
      <c r="L9" s="84">
        <v>1014</v>
      </c>
      <c r="M9" s="84">
        <v>1941</v>
      </c>
      <c r="N9" s="84">
        <v>481</v>
      </c>
      <c r="O9" s="84">
        <v>2000</v>
      </c>
      <c r="P9" s="84">
        <v>20339</v>
      </c>
      <c r="Q9" s="84">
        <v>589</v>
      </c>
      <c r="R9" s="84">
        <v>937</v>
      </c>
      <c r="S9" s="84">
        <v>5680</v>
      </c>
      <c r="T9" s="84">
        <v>7697</v>
      </c>
      <c r="U9" s="84">
        <v>1014</v>
      </c>
      <c r="V9" s="84">
        <v>1941</v>
      </c>
      <c r="W9" s="84">
        <v>481</v>
      </c>
      <c r="X9" s="84">
        <v>2000</v>
      </c>
      <c r="Y9" s="84">
        <v>20339</v>
      </c>
      <c r="Z9" s="84">
        <v>589</v>
      </c>
      <c r="AA9" s="84">
        <v>937</v>
      </c>
      <c r="AB9" s="84">
        <v>5680</v>
      </c>
      <c r="AC9" s="84">
        <v>7697</v>
      </c>
      <c r="AD9" s="84">
        <v>1014</v>
      </c>
      <c r="AE9" s="84">
        <v>1941</v>
      </c>
      <c r="AF9" s="84">
        <v>481</v>
      </c>
      <c r="AG9" s="84">
        <v>2000</v>
      </c>
      <c r="AH9" s="84">
        <v>20339</v>
      </c>
    </row>
    <row r="10" spans="1:34">
      <c r="B10" s="46" t="s">
        <v>459</v>
      </c>
      <c r="C10" s="46">
        <v>310001198</v>
      </c>
      <c r="D10" s="46" t="s">
        <v>460</v>
      </c>
      <c r="E10" s="46">
        <v>320</v>
      </c>
      <c r="F10" s="46" t="s">
        <v>461</v>
      </c>
      <c r="G10" s="46">
        <v>104</v>
      </c>
      <c r="H10" s="80">
        <v>2429</v>
      </c>
      <c r="I10" s="80">
        <v>4724</v>
      </c>
      <c r="J10" s="80">
        <v>12461</v>
      </c>
      <c r="K10" s="80">
        <v>13155</v>
      </c>
      <c r="L10" s="80">
        <v>5649</v>
      </c>
      <c r="M10" s="80">
        <v>8740</v>
      </c>
      <c r="N10" s="80">
        <v>4200</v>
      </c>
      <c r="O10" s="80">
        <v>3410</v>
      </c>
      <c r="P10" s="80">
        <v>54768</v>
      </c>
      <c r="Q10" s="80">
        <v>2429</v>
      </c>
      <c r="R10" s="80">
        <v>4724</v>
      </c>
      <c r="S10" s="80">
        <v>12461</v>
      </c>
      <c r="T10" s="80">
        <v>13155</v>
      </c>
      <c r="U10" s="80">
        <v>5649</v>
      </c>
      <c r="V10" s="80">
        <v>8740</v>
      </c>
      <c r="W10" s="80">
        <v>4200</v>
      </c>
      <c r="X10" s="80">
        <v>3410</v>
      </c>
      <c r="Y10" s="80">
        <v>54768</v>
      </c>
      <c r="Z10" s="80">
        <v>2429</v>
      </c>
      <c r="AA10" s="80">
        <v>4724</v>
      </c>
      <c r="AB10" s="80">
        <v>12461</v>
      </c>
      <c r="AC10" s="80">
        <v>13155</v>
      </c>
      <c r="AD10" s="80">
        <v>5649</v>
      </c>
      <c r="AE10" s="80">
        <v>8740</v>
      </c>
      <c r="AF10" s="80">
        <v>4200</v>
      </c>
      <c r="AG10" s="80">
        <v>3410</v>
      </c>
      <c r="AH10" s="80">
        <v>54768</v>
      </c>
    </row>
    <row r="11" spans="1:34">
      <c r="B11" s="46">
        <v>310003727</v>
      </c>
      <c r="C11" s="46">
        <v>310003727</v>
      </c>
      <c r="D11" s="46" t="s">
        <v>463</v>
      </c>
      <c r="E11" s="46">
        <v>320</v>
      </c>
      <c r="F11" s="46" t="s">
        <v>461</v>
      </c>
      <c r="G11" s="46">
        <v>104</v>
      </c>
      <c r="H11" s="80">
        <v>1532</v>
      </c>
      <c r="I11" s="80">
        <v>2962</v>
      </c>
      <c r="J11" s="80">
        <v>6250</v>
      </c>
      <c r="K11" s="80">
        <v>6395</v>
      </c>
      <c r="L11" s="80">
        <v>4064</v>
      </c>
      <c r="M11" s="80">
        <v>5446</v>
      </c>
      <c r="N11" s="80">
        <v>3086</v>
      </c>
      <c r="O11" s="80">
        <v>2790</v>
      </c>
      <c r="P11" s="80">
        <v>32525</v>
      </c>
      <c r="Q11" s="80">
        <v>1532</v>
      </c>
      <c r="R11" s="80">
        <v>2962</v>
      </c>
      <c r="S11" s="80">
        <v>6250</v>
      </c>
      <c r="T11" s="80">
        <v>6395</v>
      </c>
      <c r="U11" s="80">
        <v>4064</v>
      </c>
      <c r="V11" s="80">
        <v>5446</v>
      </c>
      <c r="W11" s="80">
        <v>3086</v>
      </c>
      <c r="X11" s="80">
        <v>2790</v>
      </c>
      <c r="Y11" s="80">
        <v>32525</v>
      </c>
      <c r="Z11" s="80">
        <v>1532</v>
      </c>
      <c r="AA11" s="80">
        <v>2962</v>
      </c>
      <c r="AB11" s="80">
        <v>6250</v>
      </c>
      <c r="AC11" s="80">
        <v>6395</v>
      </c>
      <c r="AD11" s="80">
        <v>4064</v>
      </c>
      <c r="AE11" s="80">
        <v>5446</v>
      </c>
      <c r="AF11" s="80">
        <v>3086</v>
      </c>
      <c r="AG11" s="80">
        <v>2790</v>
      </c>
      <c r="AH11" s="80">
        <v>32525</v>
      </c>
    </row>
    <row r="12" spans="1:34" s="70" customFormat="1">
      <c r="D12" s="70" t="s">
        <v>465</v>
      </c>
      <c r="H12" s="84">
        <v>3961</v>
      </c>
      <c r="I12" s="84">
        <v>7686</v>
      </c>
      <c r="J12" s="84">
        <v>18711</v>
      </c>
      <c r="K12" s="84">
        <v>19550</v>
      </c>
      <c r="L12" s="84">
        <v>9713</v>
      </c>
      <c r="M12" s="84">
        <v>14186</v>
      </c>
      <c r="N12" s="84">
        <v>7286</v>
      </c>
      <c r="O12" s="84">
        <v>6200</v>
      </c>
      <c r="P12" s="84">
        <v>87293</v>
      </c>
      <c r="Q12" s="84">
        <v>3961</v>
      </c>
      <c r="R12" s="84">
        <v>7686</v>
      </c>
      <c r="S12" s="84">
        <v>18711</v>
      </c>
      <c r="T12" s="84">
        <v>19550</v>
      </c>
      <c r="U12" s="84">
        <v>9713</v>
      </c>
      <c r="V12" s="84">
        <v>14186</v>
      </c>
      <c r="W12" s="84">
        <v>7286</v>
      </c>
      <c r="X12" s="84">
        <v>6200</v>
      </c>
      <c r="Y12" s="84">
        <v>87293</v>
      </c>
      <c r="Z12" s="84">
        <v>3961</v>
      </c>
      <c r="AA12" s="84">
        <v>7686</v>
      </c>
      <c r="AB12" s="84">
        <v>18711</v>
      </c>
      <c r="AC12" s="84">
        <v>19550</v>
      </c>
      <c r="AD12" s="84">
        <v>9713</v>
      </c>
      <c r="AE12" s="84">
        <v>14186</v>
      </c>
      <c r="AF12" s="84">
        <v>7286</v>
      </c>
      <c r="AG12" s="84">
        <v>6200</v>
      </c>
      <c r="AH12" s="84">
        <v>87293</v>
      </c>
    </row>
    <row r="13" spans="1:34">
      <c r="B13" s="46">
        <v>310002976</v>
      </c>
      <c r="C13" s="46">
        <v>310002976</v>
      </c>
      <c r="D13" s="46" t="s">
        <v>565</v>
      </c>
      <c r="E13" s="46">
        <v>350</v>
      </c>
      <c r="F13" s="46" t="s">
        <v>461</v>
      </c>
      <c r="G13" s="46">
        <v>72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</row>
    <row r="14" spans="1:34">
      <c r="B14" s="46">
        <v>310003572</v>
      </c>
      <c r="C14" s="46">
        <v>310003572</v>
      </c>
      <c r="D14" s="46" t="s">
        <v>566</v>
      </c>
      <c r="E14" s="46">
        <v>350</v>
      </c>
      <c r="F14" s="46" t="s">
        <v>461</v>
      </c>
      <c r="G14" s="46">
        <v>72</v>
      </c>
      <c r="H14" s="80">
        <v>3209</v>
      </c>
      <c r="I14" s="80">
        <v>6131</v>
      </c>
      <c r="J14" s="80">
        <v>11870</v>
      </c>
      <c r="K14" s="80">
        <v>11178</v>
      </c>
      <c r="L14" s="80">
        <v>12054</v>
      </c>
      <c r="M14" s="80">
        <v>8404</v>
      </c>
      <c r="N14" s="80">
        <v>5678</v>
      </c>
      <c r="O14" s="80">
        <v>9475</v>
      </c>
      <c r="P14" s="80">
        <v>67999</v>
      </c>
      <c r="Q14" s="80">
        <v>3209</v>
      </c>
      <c r="R14" s="80">
        <v>6131</v>
      </c>
      <c r="S14" s="80">
        <v>11870</v>
      </c>
      <c r="T14" s="80">
        <v>11178</v>
      </c>
      <c r="U14" s="80">
        <v>12054</v>
      </c>
      <c r="V14" s="80">
        <v>8404</v>
      </c>
      <c r="W14" s="80">
        <v>5678</v>
      </c>
      <c r="X14" s="80">
        <v>9475</v>
      </c>
      <c r="Y14" s="80">
        <v>67999</v>
      </c>
      <c r="Z14" s="80">
        <v>3209</v>
      </c>
      <c r="AA14" s="80">
        <v>6131</v>
      </c>
      <c r="AB14" s="80">
        <v>11870</v>
      </c>
      <c r="AC14" s="80">
        <v>11178</v>
      </c>
      <c r="AD14" s="80">
        <v>12054</v>
      </c>
      <c r="AE14" s="80">
        <v>8404</v>
      </c>
      <c r="AF14" s="80">
        <v>5678</v>
      </c>
      <c r="AG14" s="80">
        <v>9475</v>
      </c>
      <c r="AH14" s="80">
        <v>67999</v>
      </c>
    </row>
    <row r="15" spans="1:34">
      <c r="B15" s="46">
        <v>310003576</v>
      </c>
      <c r="C15" s="46">
        <v>310003576</v>
      </c>
      <c r="D15" s="46" t="s">
        <v>567</v>
      </c>
      <c r="E15" s="46">
        <v>350</v>
      </c>
      <c r="F15" s="46" t="s">
        <v>462</v>
      </c>
      <c r="G15" s="46">
        <v>72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</row>
    <row r="16" spans="1:34" s="70" customFormat="1">
      <c r="D16" s="70" t="s">
        <v>343</v>
      </c>
      <c r="H16" s="84">
        <v>3209</v>
      </c>
      <c r="I16" s="84">
        <v>6131</v>
      </c>
      <c r="J16" s="84">
        <v>11870</v>
      </c>
      <c r="K16" s="84">
        <v>11178</v>
      </c>
      <c r="L16" s="84">
        <v>12054</v>
      </c>
      <c r="M16" s="84">
        <v>8404</v>
      </c>
      <c r="N16" s="84">
        <v>5678</v>
      </c>
      <c r="O16" s="84">
        <v>9475</v>
      </c>
      <c r="P16" s="84">
        <v>67999</v>
      </c>
      <c r="Q16" s="84">
        <v>3209</v>
      </c>
      <c r="R16" s="84">
        <v>6131</v>
      </c>
      <c r="S16" s="84">
        <v>11870</v>
      </c>
      <c r="T16" s="84">
        <v>11178</v>
      </c>
      <c r="U16" s="84">
        <v>12054</v>
      </c>
      <c r="V16" s="84">
        <v>8404</v>
      </c>
      <c r="W16" s="84">
        <v>5678</v>
      </c>
      <c r="X16" s="84">
        <v>9475</v>
      </c>
      <c r="Y16" s="84">
        <v>67999</v>
      </c>
      <c r="Z16" s="84">
        <v>3209</v>
      </c>
      <c r="AA16" s="84">
        <v>6131</v>
      </c>
      <c r="AB16" s="84">
        <v>11870</v>
      </c>
      <c r="AC16" s="84">
        <v>11178</v>
      </c>
      <c r="AD16" s="84">
        <v>12054</v>
      </c>
      <c r="AE16" s="84">
        <v>8404</v>
      </c>
      <c r="AF16" s="84">
        <v>5678</v>
      </c>
      <c r="AG16" s="84">
        <v>9475</v>
      </c>
      <c r="AH16" s="84">
        <v>67999</v>
      </c>
    </row>
    <row r="17" spans="1:34">
      <c r="B17" s="46">
        <v>310002641</v>
      </c>
      <c r="C17" s="46">
        <v>310002641</v>
      </c>
      <c r="D17" s="46" t="s">
        <v>467</v>
      </c>
      <c r="E17" s="46">
        <v>350</v>
      </c>
      <c r="F17" s="46" t="s">
        <v>461</v>
      </c>
      <c r="G17" s="46">
        <v>72</v>
      </c>
      <c r="H17" s="80">
        <v>4965</v>
      </c>
      <c r="I17" s="80">
        <v>12839</v>
      </c>
      <c r="J17" s="80">
        <v>17910</v>
      </c>
      <c r="K17" s="80">
        <v>19396</v>
      </c>
      <c r="L17" s="80">
        <v>11255</v>
      </c>
      <c r="M17" s="80">
        <v>10214</v>
      </c>
      <c r="N17" s="80">
        <v>7132</v>
      </c>
      <c r="O17" s="80">
        <v>11755</v>
      </c>
      <c r="P17" s="80">
        <v>95466</v>
      </c>
      <c r="Q17" s="80">
        <v>4965</v>
      </c>
      <c r="R17" s="80">
        <v>12839</v>
      </c>
      <c r="S17" s="80">
        <v>17910</v>
      </c>
      <c r="T17" s="80">
        <v>19396</v>
      </c>
      <c r="U17" s="80">
        <v>11255</v>
      </c>
      <c r="V17" s="80">
        <v>10214</v>
      </c>
      <c r="W17" s="80">
        <v>7132</v>
      </c>
      <c r="X17" s="80">
        <v>11755</v>
      </c>
      <c r="Y17" s="80">
        <v>95466</v>
      </c>
      <c r="Z17" s="80">
        <v>4965</v>
      </c>
      <c r="AA17" s="80">
        <v>12839</v>
      </c>
      <c r="AB17" s="80">
        <v>17910</v>
      </c>
      <c r="AC17" s="80">
        <v>19396</v>
      </c>
      <c r="AD17" s="80">
        <v>11255</v>
      </c>
      <c r="AE17" s="80">
        <v>10214</v>
      </c>
      <c r="AF17" s="80">
        <v>7132</v>
      </c>
      <c r="AG17" s="80">
        <v>11755</v>
      </c>
      <c r="AH17" s="80">
        <v>95466</v>
      </c>
    </row>
    <row r="18" spans="1:34" s="70" customFormat="1">
      <c r="D18" s="70" t="s">
        <v>468</v>
      </c>
      <c r="H18" s="84">
        <v>4965</v>
      </c>
      <c r="I18" s="84">
        <v>12839</v>
      </c>
      <c r="J18" s="84">
        <v>17910</v>
      </c>
      <c r="K18" s="84">
        <v>19396</v>
      </c>
      <c r="L18" s="84">
        <v>11255</v>
      </c>
      <c r="M18" s="84">
        <v>10214</v>
      </c>
      <c r="N18" s="84">
        <v>7132</v>
      </c>
      <c r="O18" s="84">
        <v>11755</v>
      </c>
      <c r="P18" s="84">
        <v>95466</v>
      </c>
      <c r="Q18" s="84">
        <v>4965</v>
      </c>
      <c r="R18" s="84">
        <v>12839</v>
      </c>
      <c r="S18" s="84">
        <v>17910</v>
      </c>
      <c r="T18" s="84">
        <v>19396</v>
      </c>
      <c r="U18" s="84">
        <v>11255</v>
      </c>
      <c r="V18" s="84">
        <v>10214</v>
      </c>
      <c r="W18" s="84">
        <v>7132</v>
      </c>
      <c r="X18" s="84">
        <v>11755</v>
      </c>
      <c r="Y18" s="84">
        <v>95466</v>
      </c>
      <c r="Z18" s="84">
        <v>4965</v>
      </c>
      <c r="AA18" s="84">
        <v>12839</v>
      </c>
      <c r="AB18" s="84">
        <v>17910</v>
      </c>
      <c r="AC18" s="84">
        <v>19396</v>
      </c>
      <c r="AD18" s="84">
        <v>11255</v>
      </c>
      <c r="AE18" s="84">
        <v>10214</v>
      </c>
      <c r="AF18" s="84">
        <v>7132</v>
      </c>
      <c r="AG18" s="84">
        <v>11755</v>
      </c>
      <c r="AH18" s="84">
        <v>95466</v>
      </c>
    </row>
    <row r="19" spans="1:34">
      <c r="B19" s="46">
        <v>310004070</v>
      </c>
      <c r="C19" s="46">
        <v>310004070</v>
      </c>
      <c r="D19" s="46" t="s">
        <v>568</v>
      </c>
      <c r="E19" s="46">
        <v>350</v>
      </c>
      <c r="F19" s="46" t="s">
        <v>462</v>
      </c>
      <c r="G19" s="46">
        <v>72</v>
      </c>
      <c r="H19" s="80">
        <v>8</v>
      </c>
      <c r="I19" s="80">
        <v>23</v>
      </c>
      <c r="J19" s="80">
        <v>0</v>
      </c>
      <c r="K19" s="80">
        <v>117</v>
      </c>
      <c r="L19" s="80">
        <v>11</v>
      </c>
      <c r="M19" s="80">
        <v>0</v>
      </c>
      <c r="N19" s="80">
        <v>2</v>
      </c>
      <c r="O19" s="80">
        <v>0</v>
      </c>
      <c r="P19" s="80">
        <v>161</v>
      </c>
      <c r="Q19" s="80">
        <v>8</v>
      </c>
      <c r="R19" s="80">
        <v>23</v>
      </c>
      <c r="S19" s="80">
        <v>0</v>
      </c>
      <c r="T19" s="80">
        <v>117</v>
      </c>
      <c r="U19" s="80">
        <v>11</v>
      </c>
      <c r="V19" s="80">
        <v>0</v>
      </c>
      <c r="W19" s="80">
        <v>2</v>
      </c>
      <c r="X19" s="80">
        <v>0</v>
      </c>
      <c r="Y19" s="80">
        <v>161</v>
      </c>
      <c r="Z19" s="80">
        <v>8</v>
      </c>
      <c r="AA19" s="80">
        <v>23</v>
      </c>
      <c r="AB19" s="80">
        <v>0</v>
      </c>
      <c r="AC19" s="80">
        <v>117</v>
      </c>
      <c r="AD19" s="80">
        <v>11</v>
      </c>
      <c r="AE19" s="80">
        <v>0</v>
      </c>
      <c r="AF19" s="80">
        <v>2</v>
      </c>
      <c r="AG19" s="80">
        <v>0</v>
      </c>
      <c r="AH19" s="80">
        <v>161</v>
      </c>
    </row>
    <row r="20" spans="1:34">
      <c r="B20" s="46">
        <v>310002644</v>
      </c>
      <c r="C20" s="46">
        <v>310002644</v>
      </c>
      <c r="D20" s="46" t="s">
        <v>35</v>
      </c>
      <c r="E20" s="46">
        <v>350</v>
      </c>
      <c r="F20" s="46" t="s">
        <v>462</v>
      </c>
      <c r="G20" s="46">
        <v>72</v>
      </c>
      <c r="H20" s="80">
        <v>1322</v>
      </c>
      <c r="I20" s="80">
        <v>2053</v>
      </c>
      <c r="J20" s="80">
        <v>2306</v>
      </c>
      <c r="K20" s="80">
        <v>2316</v>
      </c>
      <c r="L20" s="80">
        <v>1512</v>
      </c>
      <c r="M20" s="80">
        <v>2694</v>
      </c>
      <c r="N20" s="80">
        <v>1895</v>
      </c>
      <c r="O20" s="80">
        <v>1360</v>
      </c>
      <c r="P20" s="80">
        <v>15458</v>
      </c>
      <c r="Q20" s="80">
        <v>1322</v>
      </c>
      <c r="R20" s="80">
        <v>2053</v>
      </c>
      <c r="S20" s="80">
        <v>2306</v>
      </c>
      <c r="T20" s="80">
        <v>2316</v>
      </c>
      <c r="U20" s="80">
        <v>1512</v>
      </c>
      <c r="V20" s="80">
        <v>2694</v>
      </c>
      <c r="W20" s="80">
        <v>1895</v>
      </c>
      <c r="X20" s="80">
        <v>1360</v>
      </c>
      <c r="Y20" s="80">
        <v>15458</v>
      </c>
      <c r="Z20" s="80">
        <v>1322</v>
      </c>
      <c r="AA20" s="80">
        <v>2053</v>
      </c>
      <c r="AB20" s="80">
        <v>2306</v>
      </c>
      <c r="AC20" s="80">
        <v>2316</v>
      </c>
      <c r="AD20" s="80">
        <v>1512</v>
      </c>
      <c r="AE20" s="80">
        <v>2694</v>
      </c>
      <c r="AF20" s="80">
        <v>1895</v>
      </c>
      <c r="AG20" s="80">
        <v>1360</v>
      </c>
      <c r="AH20" s="80">
        <v>15458</v>
      </c>
    </row>
    <row r="21" spans="1:34">
      <c r="B21" s="46">
        <v>310002646</v>
      </c>
      <c r="C21" s="46">
        <v>310002646</v>
      </c>
      <c r="D21" s="46" t="s">
        <v>33</v>
      </c>
      <c r="E21" s="46">
        <v>350</v>
      </c>
      <c r="F21" s="46" t="s">
        <v>462</v>
      </c>
      <c r="G21" s="46">
        <v>72</v>
      </c>
      <c r="H21" s="80">
        <v>2223</v>
      </c>
      <c r="I21" s="80">
        <v>3249</v>
      </c>
      <c r="J21" s="80">
        <v>5294</v>
      </c>
      <c r="K21" s="80">
        <v>3644</v>
      </c>
      <c r="L21" s="80">
        <v>1109</v>
      </c>
      <c r="M21" s="80">
        <v>4501</v>
      </c>
      <c r="N21" s="80">
        <v>3108</v>
      </c>
      <c r="O21" s="80">
        <v>1100</v>
      </c>
      <c r="P21" s="80">
        <v>24228</v>
      </c>
      <c r="Q21" s="80">
        <v>2223</v>
      </c>
      <c r="R21" s="80">
        <v>3249</v>
      </c>
      <c r="S21" s="80">
        <v>5294</v>
      </c>
      <c r="T21" s="80">
        <v>3644</v>
      </c>
      <c r="U21" s="80">
        <v>1109</v>
      </c>
      <c r="V21" s="80">
        <v>4501</v>
      </c>
      <c r="W21" s="80">
        <v>3108</v>
      </c>
      <c r="X21" s="80">
        <v>1100</v>
      </c>
      <c r="Y21" s="80">
        <v>24228</v>
      </c>
      <c r="Z21" s="80">
        <v>2223</v>
      </c>
      <c r="AA21" s="80">
        <v>3249</v>
      </c>
      <c r="AB21" s="80">
        <v>5294</v>
      </c>
      <c r="AC21" s="80">
        <v>3644</v>
      </c>
      <c r="AD21" s="80">
        <v>1109</v>
      </c>
      <c r="AE21" s="80">
        <v>4501</v>
      </c>
      <c r="AF21" s="80">
        <v>3108</v>
      </c>
      <c r="AG21" s="80">
        <v>1100</v>
      </c>
      <c r="AH21" s="80">
        <v>24228</v>
      </c>
    </row>
    <row r="22" spans="1:34">
      <c r="B22" s="46">
        <v>310003155</v>
      </c>
      <c r="C22" s="46">
        <v>310003155</v>
      </c>
      <c r="D22" s="46" t="s">
        <v>73</v>
      </c>
      <c r="E22" s="46">
        <v>350</v>
      </c>
      <c r="F22" s="46" t="s">
        <v>462</v>
      </c>
      <c r="G22" s="46">
        <v>72</v>
      </c>
      <c r="H22" s="80">
        <v>747</v>
      </c>
      <c r="I22" s="80">
        <v>2573</v>
      </c>
      <c r="J22" s="80">
        <v>8710</v>
      </c>
      <c r="K22" s="80">
        <v>6576</v>
      </c>
      <c r="L22" s="80">
        <v>2567</v>
      </c>
      <c r="M22" s="80">
        <v>4263</v>
      </c>
      <c r="N22" s="80">
        <v>2574</v>
      </c>
      <c r="O22" s="80">
        <v>1265</v>
      </c>
      <c r="P22" s="80">
        <v>29275</v>
      </c>
      <c r="Q22" s="80">
        <v>747</v>
      </c>
      <c r="R22" s="80">
        <v>2573</v>
      </c>
      <c r="S22" s="80">
        <v>8710</v>
      </c>
      <c r="T22" s="80">
        <v>6576</v>
      </c>
      <c r="U22" s="80">
        <v>2567</v>
      </c>
      <c r="V22" s="80">
        <v>4263</v>
      </c>
      <c r="W22" s="80">
        <v>2574</v>
      </c>
      <c r="X22" s="80">
        <v>1265</v>
      </c>
      <c r="Y22" s="80">
        <v>29275</v>
      </c>
      <c r="Z22" s="80">
        <v>747</v>
      </c>
      <c r="AA22" s="80">
        <v>2573</v>
      </c>
      <c r="AB22" s="80">
        <v>8710</v>
      </c>
      <c r="AC22" s="80">
        <v>6576</v>
      </c>
      <c r="AD22" s="80">
        <v>2567</v>
      </c>
      <c r="AE22" s="80">
        <v>4263</v>
      </c>
      <c r="AF22" s="80">
        <v>2574</v>
      </c>
      <c r="AG22" s="80">
        <v>1265</v>
      </c>
      <c r="AH22" s="80">
        <v>29275</v>
      </c>
    </row>
    <row r="23" spans="1:34" s="70" customFormat="1">
      <c r="A23" s="70" t="s">
        <v>1047</v>
      </c>
      <c r="B23" s="122">
        <v>310004338</v>
      </c>
      <c r="C23" s="122">
        <v>310004338</v>
      </c>
      <c r="D23" s="122" t="s">
        <v>1036</v>
      </c>
      <c r="E23" s="70">
        <v>350</v>
      </c>
      <c r="F23" s="70" t="s">
        <v>462</v>
      </c>
      <c r="G23" s="70">
        <v>72</v>
      </c>
      <c r="H23" s="84">
        <v>80</v>
      </c>
      <c r="I23" s="84">
        <v>324</v>
      </c>
      <c r="J23" s="84">
        <v>221</v>
      </c>
      <c r="K23" s="84">
        <v>558</v>
      </c>
      <c r="L23" s="84">
        <v>583</v>
      </c>
      <c r="M23" s="84">
        <v>96</v>
      </c>
      <c r="N23" s="84">
        <v>191</v>
      </c>
      <c r="O23" s="84">
        <v>215</v>
      </c>
      <c r="P23" s="84">
        <v>2268</v>
      </c>
      <c r="Q23" s="84">
        <v>80</v>
      </c>
      <c r="R23" s="84">
        <v>324</v>
      </c>
      <c r="S23" s="84">
        <v>221</v>
      </c>
      <c r="T23" s="84">
        <v>558</v>
      </c>
      <c r="U23" s="84">
        <v>583</v>
      </c>
      <c r="V23" s="84">
        <v>96</v>
      </c>
      <c r="W23" s="84">
        <v>191</v>
      </c>
      <c r="X23" s="84">
        <v>215</v>
      </c>
      <c r="Y23" s="84">
        <v>2268</v>
      </c>
      <c r="Z23" s="84">
        <v>80</v>
      </c>
      <c r="AA23" s="84">
        <v>324</v>
      </c>
      <c r="AB23" s="84">
        <v>221</v>
      </c>
      <c r="AC23" s="84">
        <v>558</v>
      </c>
      <c r="AD23" s="84">
        <v>583</v>
      </c>
      <c r="AE23" s="84">
        <v>96</v>
      </c>
      <c r="AF23" s="84">
        <v>191</v>
      </c>
      <c r="AG23" s="84">
        <v>215</v>
      </c>
      <c r="AH23" s="84">
        <v>2268</v>
      </c>
    </row>
    <row r="24" spans="1:34" s="70" customFormat="1">
      <c r="D24" s="70" t="s">
        <v>471</v>
      </c>
      <c r="H24" s="84">
        <v>4380</v>
      </c>
      <c r="I24" s="84">
        <v>8222</v>
      </c>
      <c r="J24" s="84">
        <v>16531</v>
      </c>
      <c r="K24" s="84">
        <v>13211</v>
      </c>
      <c r="L24" s="84">
        <v>5782</v>
      </c>
      <c r="M24" s="84">
        <v>11554</v>
      </c>
      <c r="N24" s="84">
        <v>7770</v>
      </c>
      <c r="O24" s="84">
        <v>3940</v>
      </c>
      <c r="P24" s="84">
        <v>71390</v>
      </c>
      <c r="Q24" s="84">
        <v>4380</v>
      </c>
      <c r="R24" s="84">
        <v>8222</v>
      </c>
      <c r="S24" s="84">
        <v>16531</v>
      </c>
      <c r="T24" s="84">
        <v>13211</v>
      </c>
      <c r="U24" s="84">
        <v>5782</v>
      </c>
      <c r="V24" s="84">
        <v>11554</v>
      </c>
      <c r="W24" s="84">
        <v>7770</v>
      </c>
      <c r="X24" s="84">
        <v>3940</v>
      </c>
      <c r="Y24" s="84">
        <v>71390</v>
      </c>
      <c r="Z24" s="84">
        <v>4380</v>
      </c>
      <c r="AA24" s="84">
        <v>8222</v>
      </c>
      <c r="AB24" s="84">
        <v>16531</v>
      </c>
      <c r="AC24" s="84">
        <v>13211</v>
      </c>
      <c r="AD24" s="84">
        <v>5782</v>
      </c>
      <c r="AE24" s="84">
        <v>11554</v>
      </c>
      <c r="AF24" s="84">
        <v>7770</v>
      </c>
      <c r="AG24" s="84">
        <v>3940</v>
      </c>
      <c r="AH24" s="84">
        <v>71390</v>
      </c>
    </row>
    <row r="25" spans="1:34">
      <c r="D25" s="46" t="s">
        <v>472</v>
      </c>
      <c r="H25" s="80">
        <v>9345</v>
      </c>
      <c r="I25" s="80">
        <v>21061</v>
      </c>
      <c r="J25" s="80">
        <v>34441</v>
      </c>
      <c r="K25" s="80">
        <v>32607</v>
      </c>
      <c r="L25" s="80">
        <v>17037</v>
      </c>
      <c r="M25" s="80">
        <v>21768</v>
      </c>
      <c r="N25" s="80">
        <v>14902</v>
      </c>
      <c r="O25" s="80">
        <v>15695</v>
      </c>
      <c r="P25" s="80">
        <v>166856</v>
      </c>
      <c r="Q25" s="80">
        <v>9345</v>
      </c>
      <c r="R25" s="80">
        <v>21061</v>
      </c>
      <c r="S25" s="80">
        <v>34441</v>
      </c>
      <c r="T25" s="80">
        <v>32607</v>
      </c>
      <c r="U25" s="80">
        <v>17037</v>
      </c>
      <c r="V25" s="80">
        <v>21768</v>
      </c>
      <c r="W25" s="80">
        <v>14902</v>
      </c>
      <c r="X25" s="80">
        <v>15695</v>
      </c>
      <c r="Y25" s="80">
        <v>166856</v>
      </c>
      <c r="Z25" s="80">
        <v>9345</v>
      </c>
      <c r="AA25" s="80">
        <v>21061</v>
      </c>
      <c r="AB25" s="80">
        <v>34441</v>
      </c>
      <c r="AC25" s="80">
        <v>32607</v>
      </c>
      <c r="AD25" s="80">
        <v>17037</v>
      </c>
      <c r="AE25" s="80">
        <v>21768</v>
      </c>
      <c r="AF25" s="80">
        <v>14902</v>
      </c>
      <c r="AG25" s="80">
        <v>15695</v>
      </c>
      <c r="AH25" s="80">
        <v>166856</v>
      </c>
    </row>
    <row r="26" spans="1:34">
      <c r="B26" s="46" t="s">
        <v>473</v>
      </c>
      <c r="C26" s="46">
        <v>310002015</v>
      </c>
      <c r="D26" s="46" t="s">
        <v>474</v>
      </c>
      <c r="E26" s="46">
        <v>500</v>
      </c>
      <c r="F26" s="46" t="s">
        <v>461</v>
      </c>
      <c r="G26" s="46">
        <v>54</v>
      </c>
      <c r="H26" s="80">
        <v>970</v>
      </c>
      <c r="I26" s="80">
        <v>35</v>
      </c>
      <c r="J26" s="80">
        <v>125</v>
      </c>
      <c r="K26" s="80">
        <v>45</v>
      </c>
      <c r="L26" s="80">
        <v>100</v>
      </c>
      <c r="M26" s="80">
        <v>0</v>
      </c>
      <c r="N26" s="80">
        <v>16</v>
      </c>
      <c r="O26" s="80">
        <v>25</v>
      </c>
      <c r="P26" s="80">
        <v>1316</v>
      </c>
      <c r="Q26" s="80">
        <v>970</v>
      </c>
      <c r="R26" s="80">
        <v>35</v>
      </c>
      <c r="S26" s="80">
        <v>125</v>
      </c>
      <c r="T26" s="80">
        <v>45</v>
      </c>
      <c r="U26" s="80">
        <v>100</v>
      </c>
      <c r="V26" s="80">
        <v>0</v>
      </c>
      <c r="W26" s="80">
        <v>16</v>
      </c>
      <c r="X26" s="80">
        <v>25</v>
      </c>
      <c r="Y26" s="80">
        <v>1316</v>
      </c>
      <c r="Z26" s="80">
        <v>970</v>
      </c>
      <c r="AA26" s="80">
        <v>35</v>
      </c>
      <c r="AB26" s="80">
        <v>125</v>
      </c>
      <c r="AC26" s="80">
        <v>45</v>
      </c>
      <c r="AD26" s="80">
        <v>100</v>
      </c>
      <c r="AE26" s="80">
        <v>0</v>
      </c>
      <c r="AF26" s="80">
        <v>16</v>
      </c>
      <c r="AG26" s="80">
        <v>25</v>
      </c>
      <c r="AH26" s="80">
        <v>1316</v>
      </c>
    </row>
    <row r="27" spans="1:34">
      <c r="B27" s="46" t="s">
        <v>475</v>
      </c>
      <c r="C27" s="46">
        <v>310002000</v>
      </c>
      <c r="D27" s="46" t="s">
        <v>476</v>
      </c>
      <c r="E27" s="46">
        <v>500</v>
      </c>
      <c r="F27" s="46" t="s">
        <v>461</v>
      </c>
      <c r="G27" s="46">
        <v>54</v>
      </c>
      <c r="H27" s="80">
        <v>1179</v>
      </c>
      <c r="I27" s="80">
        <v>65</v>
      </c>
      <c r="J27" s="80">
        <v>220</v>
      </c>
      <c r="K27" s="80">
        <v>465</v>
      </c>
      <c r="L27" s="80">
        <v>279</v>
      </c>
      <c r="M27" s="80">
        <v>0</v>
      </c>
      <c r="N27" s="80">
        <v>10</v>
      </c>
      <c r="O27" s="80">
        <v>354</v>
      </c>
      <c r="P27" s="80">
        <v>2572</v>
      </c>
      <c r="Q27" s="80">
        <v>1179</v>
      </c>
      <c r="R27" s="80">
        <v>65</v>
      </c>
      <c r="S27" s="80">
        <v>220</v>
      </c>
      <c r="T27" s="80">
        <v>465</v>
      </c>
      <c r="U27" s="80">
        <v>279</v>
      </c>
      <c r="V27" s="80">
        <v>0</v>
      </c>
      <c r="W27" s="80">
        <v>10</v>
      </c>
      <c r="X27" s="80">
        <v>354</v>
      </c>
      <c r="Y27" s="80">
        <v>2572</v>
      </c>
      <c r="Z27" s="80">
        <v>1179</v>
      </c>
      <c r="AA27" s="80">
        <v>65</v>
      </c>
      <c r="AB27" s="80">
        <v>220</v>
      </c>
      <c r="AC27" s="80">
        <v>465</v>
      </c>
      <c r="AD27" s="80">
        <v>279</v>
      </c>
      <c r="AE27" s="80">
        <v>0</v>
      </c>
      <c r="AF27" s="80">
        <v>10</v>
      </c>
      <c r="AG27" s="80">
        <v>354</v>
      </c>
      <c r="AH27" s="80">
        <v>2572</v>
      </c>
    </row>
    <row r="28" spans="1:34" s="70" customFormat="1">
      <c r="B28" s="70" t="s">
        <v>477</v>
      </c>
      <c r="C28" s="70">
        <v>310001994</v>
      </c>
      <c r="D28" s="70" t="s">
        <v>478</v>
      </c>
      <c r="E28" s="70">
        <v>500</v>
      </c>
      <c r="F28" s="70" t="s">
        <v>461</v>
      </c>
      <c r="G28" s="70">
        <v>54</v>
      </c>
      <c r="H28" s="84">
        <v>532</v>
      </c>
      <c r="I28" s="84">
        <v>30</v>
      </c>
      <c r="J28" s="84">
        <v>5</v>
      </c>
      <c r="K28" s="84">
        <v>35</v>
      </c>
      <c r="L28" s="84">
        <v>50</v>
      </c>
      <c r="M28" s="84">
        <v>0</v>
      </c>
      <c r="N28" s="84">
        <v>5</v>
      </c>
      <c r="O28" s="84">
        <v>49</v>
      </c>
      <c r="P28" s="84">
        <v>706</v>
      </c>
      <c r="Q28" s="84">
        <v>532</v>
      </c>
      <c r="R28" s="84">
        <v>30</v>
      </c>
      <c r="S28" s="84">
        <v>5</v>
      </c>
      <c r="T28" s="84">
        <v>35</v>
      </c>
      <c r="U28" s="84">
        <v>50</v>
      </c>
      <c r="V28" s="84">
        <v>0</v>
      </c>
      <c r="W28" s="84">
        <v>5</v>
      </c>
      <c r="X28" s="84">
        <v>49</v>
      </c>
      <c r="Y28" s="84">
        <v>706</v>
      </c>
      <c r="Z28" s="84">
        <v>532</v>
      </c>
      <c r="AA28" s="84">
        <v>30</v>
      </c>
      <c r="AB28" s="84">
        <v>5</v>
      </c>
      <c r="AC28" s="84">
        <v>35</v>
      </c>
      <c r="AD28" s="84">
        <v>50</v>
      </c>
      <c r="AE28" s="84">
        <v>0</v>
      </c>
      <c r="AF28" s="84">
        <v>5</v>
      </c>
      <c r="AG28" s="84">
        <v>49</v>
      </c>
      <c r="AH28" s="84">
        <v>706</v>
      </c>
    </row>
    <row r="29" spans="1:34">
      <c r="C29" s="46">
        <v>310002100</v>
      </c>
      <c r="D29" s="46" t="s">
        <v>1261</v>
      </c>
      <c r="E29" s="46">
        <v>500</v>
      </c>
      <c r="F29" s="46" t="s">
        <v>461</v>
      </c>
      <c r="G29" s="46">
        <v>54</v>
      </c>
      <c r="H29" s="80">
        <v>96</v>
      </c>
      <c r="I29" s="80">
        <v>25</v>
      </c>
      <c r="J29" s="80">
        <v>165</v>
      </c>
      <c r="K29" s="80">
        <v>240</v>
      </c>
      <c r="L29" s="80">
        <v>149</v>
      </c>
      <c r="M29" s="80">
        <v>0</v>
      </c>
      <c r="N29" s="80">
        <v>138</v>
      </c>
      <c r="O29" s="80">
        <v>10</v>
      </c>
      <c r="P29" s="80">
        <v>823</v>
      </c>
      <c r="Q29" s="80">
        <v>96</v>
      </c>
      <c r="R29" s="80">
        <v>25</v>
      </c>
      <c r="S29" s="80">
        <v>165</v>
      </c>
      <c r="T29" s="80">
        <v>240</v>
      </c>
      <c r="U29" s="80">
        <v>149</v>
      </c>
      <c r="V29" s="80">
        <v>0</v>
      </c>
      <c r="W29" s="80">
        <v>138</v>
      </c>
      <c r="X29" s="80">
        <v>10</v>
      </c>
      <c r="Y29" s="80">
        <v>823</v>
      </c>
      <c r="Z29" s="80">
        <v>96</v>
      </c>
      <c r="AA29" s="80">
        <v>25</v>
      </c>
      <c r="AB29" s="80">
        <v>165</v>
      </c>
      <c r="AC29" s="80">
        <v>240</v>
      </c>
      <c r="AD29" s="80">
        <v>149</v>
      </c>
      <c r="AE29" s="80">
        <v>0</v>
      </c>
      <c r="AF29" s="80">
        <v>138</v>
      </c>
      <c r="AG29" s="80">
        <v>10</v>
      </c>
      <c r="AH29" s="80">
        <v>823</v>
      </c>
    </row>
    <row r="30" spans="1:34" s="70" customFormat="1">
      <c r="D30" s="70" t="s">
        <v>480</v>
      </c>
      <c r="H30" s="84">
        <v>2777</v>
      </c>
      <c r="I30" s="84">
        <v>155</v>
      </c>
      <c r="J30" s="84">
        <v>515</v>
      </c>
      <c r="K30" s="84">
        <v>785</v>
      </c>
      <c r="L30" s="84">
        <v>578</v>
      </c>
      <c r="M30" s="84">
        <v>0</v>
      </c>
      <c r="N30" s="84">
        <v>169</v>
      </c>
      <c r="O30" s="84">
        <v>438</v>
      </c>
      <c r="P30" s="84">
        <v>5417</v>
      </c>
      <c r="Q30" s="84">
        <v>2777</v>
      </c>
      <c r="R30" s="84">
        <v>155</v>
      </c>
      <c r="S30" s="84">
        <v>515</v>
      </c>
      <c r="T30" s="84">
        <v>785</v>
      </c>
      <c r="U30" s="84">
        <v>578</v>
      </c>
      <c r="V30" s="84">
        <v>0</v>
      </c>
      <c r="W30" s="84">
        <v>169</v>
      </c>
      <c r="X30" s="84">
        <v>438</v>
      </c>
      <c r="Y30" s="84">
        <v>5417</v>
      </c>
      <c r="Z30" s="84">
        <v>2777</v>
      </c>
      <c r="AA30" s="84">
        <v>155</v>
      </c>
      <c r="AB30" s="84">
        <v>515</v>
      </c>
      <c r="AC30" s="84">
        <v>785</v>
      </c>
      <c r="AD30" s="84">
        <v>578</v>
      </c>
      <c r="AE30" s="84">
        <v>0</v>
      </c>
      <c r="AF30" s="84">
        <v>169</v>
      </c>
      <c r="AG30" s="84">
        <v>438</v>
      </c>
      <c r="AH30" s="84">
        <v>5417</v>
      </c>
    </row>
    <row r="31" spans="1:34" s="70" customFormat="1">
      <c r="C31" s="70">
        <v>310002002</v>
      </c>
      <c r="D31" s="70" t="s">
        <v>481</v>
      </c>
      <c r="E31" s="70">
        <v>800</v>
      </c>
      <c r="F31" s="70" t="s">
        <v>482</v>
      </c>
      <c r="G31" s="70">
        <v>55</v>
      </c>
      <c r="H31" s="84">
        <v>0</v>
      </c>
      <c r="I31" s="84">
        <v>0</v>
      </c>
      <c r="J31" s="84">
        <v>0</v>
      </c>
      <c r="K31" s="84">
        <v>60</v>
      </c>
      <c r="L31" s="84">
        <v>6</v>
      </c>
      <c r="M31" s="84">
        <v>0</v>
      </c>
      <c r="N31" s="84">
        <v>0</v>
      </c>
      <c r="O31" s="84">
        <v>250</v>
      </c>
      <c r="P31" s="123">
        <v>316</v>
      </c>
      <c r="Q31" s="84">
        <v>0</v>
      </c>
      <c r="R31" s="84">
        <v>0</v>
      </c>
      <c r="S31" s="84">
        <v>0</v>
      </c>
      <c r="T31" s="84">
        <v>60</v>
      </c>
      <c r="U31" s="84">
        <v>6</v>
      </c>
      <c r="V31" s="84">
        <v>0</v>
      </c>
      <c r="W31" s="84">
        <v>0</v>
      </c>
      <c r="X31" s="84">
        <v>250</v>
      </c>
      <c r="Y31" s="123">
        <v>316</v>
      </c>
      <c r="Z31" s="84">
        <v>0</v>
      </c>
      <c r="AA31" s="84">
        <v>0</v>
      </c>
      <c r="AB31" s="84">
        <v>0</v>
      </c>
      <c r="AC31" s="84">
        <v>60</v>
      </c>
      <c r="AD31" s="84">
        <v>6</v>
      </c>
      <c r="AE31" s="84">
        <v>0</v>
      </c>
      <c r="AF31" s="84">
        <v>0</v>
      </c>
      <c r="AG31" s="84">
        <v>250</v>
      </c>
      <c r="AH31" s="123">
        <v>316</v>
      </c>
    </row>
    <row r="32" spans="1:34">
      <c r="D32" s="46" t="s">
        <v>484</v>
      </c>
      <c r="H32" s="80">
        <v>0</v>
      </c>
      <c r="I32" s="80">
        <v>0</v>
      </c>
      <c r="J32" s="80">
        <v>0</v>
      </c>
      <c r="K32" s="80">
        <v>60</v>
      </c>
      <c r="L32" s="80">
        <v>6</v>
      </c>
      <c r="M32" s="80">
        <v>0</v>
      </c>
      <c r="N32" s="80">
        <v>0</v>
      </c>
      <c r="O32" s="80">
        <v>250</v>
      </c>
      <c r="P32" s="80">
        <v>316</v>
      </c>
      <c r="Q32" s="80">
        <v>0</v>
      </c>
      <c r="R32" s="80">
        <v>0</v>
      </c>
      <c r="S32" s="80">
        <v>0</v>
      </c>
      <c r="T32" s="80">
        <v>60</v>
      </c>
      <c r="U32" s="80">
        <v>6</v>
      </c>
      <c r="V32" s="80">
        <v>0</v>
      </c>
      <c r="W32" s="80">
        <v>0</v>
      </c>
      <c r="X32" s="80">
        <v>250</v>
      </c>
      <c r="Y32" s="80">
        <v>316</v>
      </c>
      <c r="Z32" s="80">
        <v>0</v>
      </c>
      <c r="AA32" s="80">
        <v>0</v>
      </c>
      <c r="AB32" s="80">
        <v>0</v>
      </c>
      <c r="AC32" s="80">
        <v>60</v>
      </c>
      <c r="AD32" s="80">
        <v>6</v>
      </c>
      <c r="AE32" s="80">
        <v>0</v>
      </c>
      <c r="AF32" s="80">
        <v>0</v>
      </c>
      <c r="AG32" s="80">
        <v>250</v>
      </c>
      <c r="AH32" s="80">
        <v>316</v>
      </c>
    </row>
    <row r="33" spans="2:34">
      <c r="B33" s="46">
        <v>310003711</v>
      </c>
      <c r="C33" s="46">
        <v>310003711</v>
      </c>
      <c r="D33" s="46" t="s">
        <v>485</v>
      </c>
      <c r="E33" s="46">
        <v>350</v>
      </c>
      <c r="F33" s="46" t="s">
        <v>461</v>
      </c>
      <c r="G33" s="46">
        <v>72</v>
      </c>
      <c r="H33" s="80">
        <v>1880</v>
      </c>
      <c r="I33" s="80">
        <v>1407</v>
      </c>
      <c r="J33" s="80">
        <v>5544</v>
      </c>
      <c r="K33" s="80">
        <v>5907</v>
      </c>
      <c r="L33" s="80">
        <v>3438</v>
      </c>
      <c r="M33" s="80">
        <v>1762</v>
      </c>
      <c r="N33" s="80">
        <v>1489</v>
      </c>
      <c r="O33" s="80">
        <v>1882</v>
      </c>
      <c r="P33" s="80">
        <v>23309</v>
      </c>
      <c r="Q33" s="80">
        <v>1880</v>
      </c>
      <c r="R33" s="80">
        <v>1407</v>
      </c>
      <c r="S33" s="80">
        <v>5544</v>
      </c>
      <c r="T33" s="80">
        <v>5907</v>
      </c>
      <c r="U33" s="80">
        <v>3438</v>
      </c>
      <c r="V33" s="80">
        <v>1762</v>
      </c>
      <c r="W33" s="80">
        <v>1489</v>
      </c>
      <c r="X33" s="80">
        <v>1882</v>
      </c>
      <c r="Y33" s="80">
        <v>23309</v>
      </c>
      <c r="Z33" s="80">
        <v>1880</v>
      </c>
      <c r="AA33" s="80">
        <v>1407</v>
      </c>
      <c r="AB33" s="80">
        <v>5544</v>
      </c>
      <c r="AC33" s="80">
        <v>5907</v>
      </c>
      <c r="AD33" s="80">
        <v>3438</v>
      </c>
      <c r="AE33" s="80">
        <v>1762</v>
      </c>
      <c r="AF33" s="80">
        <v>1489</v>
      </c>
      <c r="AG33" s="80">
        <v>1882</v>
      </c>
      <c r="AH33" s="80">
        <v>23309</v>
      </c>
    </row>
    <row r="34" spans="2:34">
      <c r="D34" s="46" t="s">
        <v>569</v>
      </c>
      <c r="H34" s="80">
        <v>1880</v>
      </c>
      <c r="I34" s="80">
        <v>1407</v>
      </c>
      <c r="J34" s="80">
        <v>5544</v>
      </c>
      <c r="K34" s="80">
        <v>5907</v>
      </c>
      <c r="L34" s="80">
        <v>3438</v>
      </c>
      <c r="M34" s="80">
        <v>1762</v>
      </c>
      <c r="N34" s="80">
        <v>1489</v>
      </c>
      <c r="O34" s="80">
        <v>1882</v>
      </c>
      <c r="P34" s="80">
        <v>23309</v>
      </c>
      <c r="Q34" s="80">
        <v>1880</v>
      </c>
      <c r="R34" s="80">
        <v>1407</v>
      </c>
      <c r="S34" s="80">
        <v>5544</v>
      </c>
      <c r="T34" s="80">
        <v>5907</v>
      </c>
      <c r="U34" s="80">
        <v>3438</v>
      </c>
      <c r="V34" s="80">
        <v>1762</v>
      </c>
      <c r="W34" s="80">
        <v>1489</v>
      </c>
      <c r="X34" s="80">
        <v>1882</v>
      </c>
      <c r="Y34" s="80">
        <v>23309</v>
      </c>
      <c r="Z34" s="80">
        <v>1880</v>
      </c>
      <c r="AA34" s="80">
        <v>1407</v>
      </c>
      <c r="AB34" s="80">
        <v>5544</v>
      </c>
      <c r="AC34" s="80">
        <v>5907</v>
      </c>
      <c r="AD34" s="80">
        <v>3438</v>
      </c>
      <c r="AE34" s="80">
        <v>1762</v>
      </c>
      <c r="AF34" s="80">
        <v>1489</v>
      </c>
      <c r="AG34" s="80">
        <v>1882</v>
      </c>
      <c r="AH34" s="80">
        <v>23309</v>
      </c>
    </row>
    <row r="35" spans="2:34">
      <c r="D35" s="46" t="s">
        <v>486</v>
      </c>
      <c r="H35" s="80">
        <v>21761</v>
      </c>
      <c r="I35" s="80">
        <v>37377</v>
      </c>
      <c r="J35" s="80">
        <v>76761</v>
      </c>
      <c r="K35" s="80">
        <v>77784</v>
      </c>
      <c r="L35" s="80">
        <v>43840</v>
      </c>
      <c r="M35" s="80">
        <v>48061</v>
      </c>
      <c r="N35" s="80">
        <v>30005</v>
      </c>
      <c r="O35" s="80">
        <v>35940</v>
      </c>
      <c r="P35" s="80">
        <v>371529</v>
      </c>
      <c r="Q35" s="80">
        <v>21761</v>
      </c>
      <c r="R35" s="80">
        <v>37377</v>
      </c>
      <c r="S35" s="80">
        <v>76761</v>
      </c>
      <c r="T35" s="80">
        <v>77784</v>
      </c>
      <c r="U35" s="80">
        <v>43840</v>
      </c>
      <c r="V35" s="80">
        <v>48061</v>
      </c>
      <c r="W35" s="80">
        <v>30005</v>
      </c>
      <c r="X35" s="80">
        <v>35940</v>
      </c>
      <c r="Y35" s="80">
        <v>371529</v>
      </c>
      <c r="Z35" s="80">
        <v>21761</v>
      </c>
      <c r="AA35" s="80">
        <v>37377</v>
      </c>
      <c r="AB35" s="80">
        <v>76761</v>
      </c>
      <c r="AC35" s="80">
        <v>77784</v>
      </c>
      <c r="AD35" s="80">
        <v>43840</v>
      </c>
      <c r="AE35" s="80">
        <v>48061</v>
      </c>
      <c r="AF35" s="80">
        <v>30005</v>
      </c>
      <c r="AG35" s="80">
        <v>35940</v>
      </c>
      <c r="AH35" s="80">
        <v>371529</v>
      </c>
    </row>
    <row r="36" spans="2:34" s="70" customFormat="1">
      <c r="B36" s="70" t="s">
        <v>247</v>
      </c>
      <c r="C36" s="70" t="s">
        <v>247</v>
      </c>
      <c r="D36" s="70" t="s">
        <v>248</v>
      </c>
      <c r="E36" s="70">
        <v>370</v>
      </c>
      <c r="F36" s="70" t="s">
        <v>482</v>
      </c>
      <c r="G36" s="70">
        <v>144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1330</v>
      </c>
      <c r="P36" s="84">
        <v>1330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1330</v>
      </c>
      <c r="Y36" s="84">
        <v>1330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4">
        <v>1330</v>
      </c>
      <c r="AH36" s="84">
        <v>1330</v>
      </c>
    </row>
    <row r="37" spans="2:34">
      <c r="B37" s="46" t="s">
        <v>249</v>
      </c>
      <c r="C37" s="46" t="s">
        <v>249</v>
      </c>
      <c r="D37" s="46" t="s">
        <v>250</v>
      </c>
      <c r="E37" s="46">
        <v>370</v>
      </c>
      <c r="F37" s="46" t="s">
        <v>482</v>
      </c>
      <c r="G37" s="46">
        <v>144</v>
      </c>
      <c r="H37" s="80">
        <v>725</v>
      </c>
      <c r="I37" s="80">
        <v>540</v>
      </c>
      <c r="J37" s="80">
        <v>936</v>
      </c>
      <c r="K37" s="80">
        <v>979</v>
      </c>
      <c r="L37" s="80">
        <v>744</v>
      </c>
      <c r="M37" s="80">
        <v>676</v>
      </c>
      <c r="N37" s="80">
        <v>1519</v>
      </c>
      <c r="O37" s="80">
        <v>870</v>
      </c>
      <c r="P37" s="80">
        <v>6989</v>
      </c>
      <c r="Q37" s="80">
        <v>725</v>
      </c>
      <c r="R37" s="80">
        <v>540</v>
      </c>
      <c r="S37" s="80">
        <v>936</v>
      </c>
      <c r="T37" s="80">
        <v>979</v>
      </c>
      <c r="U37" s="80">
        <v>744</v>
      </c>
      <c r="V37" s="80">
        <v>676</v>
      </c>
      <c r="W37" s="80">
        <v>1519</v>
      </c>
      <c r="X37" s="80">
        <v>870</v>
      </c>
      <c r="Y37" s="80">
        <v>6989</v>
      </c>
      <c r="Z37" s="80">
        <v>725</v>
      </c>
      <c r="AA37" s="80">
        <v>540</v>
      </c>
      <c r="AB37" s="80">
        <v>936</v>
      </c>
      <c r="AC37" s="80">
        <v>979</v>
      </c>
      <c r="AD37" s="80">
        <v>744</v>
      </c>
      <c r="AE37" s="80">
        <v>676</v>
      </c>
      <c r="AF37" s="80">
        <v>1519</v>
      </c>
      <c r="AG37" s="80">
        <v>870</v>
      </c>
      <c r="AH37" s="80">
        <v>6989</v>
      </c>
    </row>
    <row r="38" spans="2:34">
      <c r="B38" s="46" t="s">
        <v>251</v>
      </c>
      <c r="C38" s="46" t="s">
        <v>251</v>
      </c>
      <c r="D38" s="46" t="s">
        <v>252</v>
      </c>
      <c r="E38" s="46">
        <v>370</v>
      </c>
      <c r="F38" s="46" t="s">
        <v>482</v>
      </c>
      <c r="G38" s="46">
        <v>144</v>
      </c>
      <c r="H38" s="80">
        <v>65</v>
      </c>
      <c r="I38" s="80">
        <v>0</v>
      </c>
      <c r="J38" s="80">
        <v>105</v>
      </c>
      <c r="K38" s="80">
        <v>69</v>
      </c>
      <c r="L38" s="80">
        <v>59</v>
      </c>
      <c r="M38" s="80">
        <v>0</v>
      </c>
      <c r="N38" s="80">
        <v>0</v>
      </c>
      <c r="O38" s="80">
        <v>540</v>
      </c>
      <c r="P38" s="80">
        <v>838</v>
      </c>
      <c r="Q38" s="80">
        <v>65</v>
      </c>
      <c r="R38" s="80">
        <v>0</v>
      </c>
      <c r="S38" s="80">
        <v>105</v>
      </c>
      <c r="T38" s="80">
        <v>69</v>
      </c>
      <c r="U38" s="80">
        <v>59</v>
      </c>
      <c r="V38" s="80">
        <v>0</v>
      </c>
      <c r="W38" s="80">
        <v>0</v>
      </c>
      <c r="X38" s="80">
        <v>540</v>
      </c>
      <c r="Y38" s="80">
        <v>838</v>
      </c>
      <c r="Z38" s="80">
        <v>65</v>
      </c>
      <c r="AA38" s="80">
        <v>0</v>
      </c>
      <c r="AB38" s="80">
        <v>105</v>
      </c>
      <c r="AC38" s="80">
        <v>69</v>
      </c>
      <c r="AD38" s="80">
        <v>59</v>
      </c>
      <c r="AE38" s="80">
        <v>0</v>
      </c>
      <c r="AF38" s="80">
        <v>0</v>
      </c>
      <c r="AG38" s="80">
        <v>540</v>
      </c>
      <c r="AH38" s="80">
        <v>838</v>
      </c>
    </row>
    <row r="39" spans="2:34">
      <c r="B39" s="46" t="s">
        <v>253</v>
      </c>
      <c r="C39" s="46" t="s">
        <v>253</v>
      </c>
      <c r="D39" s="46" t="s">
        <v>254</v>
      </c>
      <c r="E39" s="46">
        <v>370</v>
      </c>
      <c r="F39" s="46" t="s">
        <v>482</v>
      </c>
      <c r="G39" s="46">
        <v>144</v>
      </c>
      <c r="H39" s="80">
        <v>56</v>
      </c>
      <c r="I39" s="80">
        <v>0</v>
      </c>
      <c r="J39" s="80">
        <v>30</v>
      </c>
      <c r="K39" s="80">
        <v>118</v>
      </c>
      <c r="L39" s="80">
        <v>79</v>
      </c>
      <c r="M39" s="80">
        <v>0</v>
      </c>
      <c r="N39" s="80">
        <v>20</v>
      </c>
      <c r="O39" s="80">
        <v>532</v>
      </c>
      <c r="P39" s="80">
        <v>835</v>
      </c>
      <c r="Q39" s="80">
        <v>56</v>
      </c>
      <c r="R39" s="80">
        <v>0</v>
      </c>
      <c r="S39" s="80">
        <v>30</v>
      </c>
      <c r="T39" s="80">
        <v>118</v>
      </c>
      <c r="U39" s="80">
        <v>79</v>
      </c>
      <c r="V39" s="80">
        <v>0</v>
      </c>
      <c r="W39" s="80">
        <v>20</v>
      </c>
      <c r="X39" s="80">
        <v>532</v>
      </c>
      <c r="Y39" s="80">
        <v>835</v>
      </c>
      <c r="Z39" s="80">
        <v>56</v>
      </c>
      <c r="AA39" s="80">
        <v>0</v>
      </c>
      <c r="AB39" s="80">
        <v>30</v>
      </c>
      <c r="AC39" s="80">
        <v>118</v>
      </c>
      <c r="AD39" s="80">
        <v>79</v>
      </c>
      <c r="AE39" s="80">
        <v>0</v>
      </c>
      <c r="AF39" s="80">
        <v>20</v>
      </c>
      <c r="AG39" s="80">
        <v>532</v>
      </c>
      <c r="AH39" s="80">
        <v>835</v>
      </c>
    </row>
    <row r="40" spans="2:34">
      <c r="D40" s="46" t="s">
        <v>521</v>
      </c>
      <c r="H40" s="80">
        <v>846</v>
      </c>
      <c r="I40" s="80">
        <v>540</v>
      </c>
      <c r="J40" s="80">
        <v>1071</v>
      </c>
      <c r="K40" s="80">
        <v>1166</v>
      </c>
      <c r="L40" s="80">
        <v>882</v>
      </c>
      <c r="M40" s="80">
        <v>676</v>
      </c>
      <c r="N40" s="80">
        <v>1539</v>
      </c>
      <c r="O40" s="80">
        <v>3272</v>
      </c>
      <c r="P40" s="80">
        <v>9992</v>
      </c>
      <c r="Q40" s="80">
        <v>846</v>
      </c>
      <c r="R40" s="80">
        <v>540</v>
      </c>
      <c r="S40" s="80">
        <v>1071</v>
      </c>
      <c r="T40" s="80">
        <v>1166</v>
      </c>
      <c r="U40" s="80">
        <v>882</v>
      </c>
      <c r="V40" s="80">
        <v>676</v>
      </c>
      <c r="W40" s="80">
        <v>1539</v>
      </c>
      <c r="X40" s="80">
        <v>3272</v>
      </c>
      <c r="Y40" s="80">
        <v>9992</v>
      </c>
      <c r="Z40" s="80">
        <v>846</v>
      </c>
      <c r="AA40" s="80">
        <v>540</v>
      </c>
      <c r="AB40" s="80">
        <v>1071</v>
      </c>
      <c r="AC40" s="80">
        <v>1166</v>
      </c>
      <c r="AD40" s="80">
        <v>882</v>
      </c>
      <c r="AE40" s="80">
        <v>676</v>
      </c>
      <c r="AF40" s="80">
        <v>1539</v>
      </c>
      <c r="AG40" s="80">
        <v>3272</v>
      </c>
      <c r="AH40" s="80">
        <v>9992</v>
      </c>
    </row>
    <row r="41" spans="2:34">
      <c r="B41" s="46" t="s">
        <v>523</v>
      </c>
      <c r="C41" s="46" t="s">
        <v>523</v>
      </c>
      <c r="D41" s="46" t="s">
        <v>570</v>
      </c>
      <c r="E41" s="46">
        <v>250</v>
      </c>
      <c r="F41" s="46" t="s">
        <v>571</v>
      </c>
      <c r="G41" s="46">
        <v>130</v>
      </c>
      <c r="H41" s="80">
        <v>242</v>
      </c>
      <c r="I41" s="80">
        <v>792</v>
      </c>
      <c r="J41" s="80">
        <v>5405</v>
      </c>
      <c r="K41" s="80">
        <v>3457</v>
      </c>
      <c r="L41" s="80">
        <v>432</v>
      </c>
      <c r="M41" s="80">
        <v>987</v>
      </c>
      <c r="N41" s="80">
        <v>157</v>
      </c>
      <c r="O41" s="80">
        <v>60</v>
      </c>
      <c r="P41" s="80">
        <v>11532</v>
      </c>
      <c r="Q41" s="80">
        <v>242</v>
      </c>
      <c r="R41" s="80">
        <v>792</v>
      </c>
      <c r="S41" s="80">
        <v>5405</v>
      </c>
      <c r="T41" s="80">
        <v>3457</v>
      </c>
      <c r="U41" s="80">
        <v>432</v>
      </c>
      <c r="V41" s="80">
        <v>987</v>
      </c>
      <c r="W41" s="80">
        <v>157</v>
      </c>
      <c r="X41" s="80">
        <v>60</v>
      </c>
      <c r="Y41" s="80">
        <v>11532</v>
      </c>
      <c r="Z41" s="80">
        <v>242</v>
      </c>
      <c r="AA41" s="80">
        <v>792</v>
      </c>
      <c r="AB41" s="80">
        <v>5405</v>
      </c>
      <c r="AC41" s="80">
        <v>3457</v>
      </c>
      <c r="AD41" s="80">
        <v>432</v>
      </c>
      <c r="AE41" s="80">
        <v>987</v>
      </c>
      <c r="AF41" s="80">
        <v>157</v>
      </c>
      <c r="AG41" s="80">
        <v>60</v>
      </c>
      <c r="AH41" s="80">
        <v>11532</v>
      </c>
    </row>
    <row r="42" spans="2:34">
      <c r="B42" s="46" t="s">
        <v>524</v>
      </c>
      <c r="C42" s="46" t="s">
        <v>524</v>
      </c>
      <c r="D42" s="46" t="s">
        <v>1068</v>
      </c>
      <c r="E42" s="46">
        <v>250</v>
      </c>
      <c r="F42" s="46" t="s">
        <v>571</v>
      </c>
      <c r="G42" s="46">
        <v>130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</row>
    <row r="43" spans="2:34">
      <c r="B43" s="46" t="s">
        <v>526</v>
      </c>
      <c r="C43" s="46" t="s">
        <v>526</v>
      </c>
      <c r="D43" s="46" t="s">
        <v>1069</v>
      </c>
      <c r="E43" s="46">
        <v>250</v>
      </c>
      <c r="F43" s="46" t="s">
        <v>571</v>
      </c>
      <c r="G43" s="46">
        <v>130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0</v>
      </c>
      <c r="Z43" s="80">
        <v>0</v>
      </c>
      <c r="AA43" s="80">
        <v>0</v>
      </c>
      <c r="AB43" s="80">
        <v>0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</row>
    <row r="44" spans="2:34">
      <c r="D44" s="46" t="s">
        <v>572</v>
      </c>
      <c r="H44" s="80">
        <v>242</v>
      </c>
      <c r="I44" s="80">
        <v>792</v>
      </c>
      <c r="J44" s="80">
        <v>5405</v>
      </c>
      <c r="K44" s="80">
        <v>3457</v>
      </c>
      <c r="L44" s="80">
        <v>432</v>
      </c>
      <c r="M44" s="80">
        <v>987</v>
      </c>
      <c r="N44" s="80">
        <v>157</v>
      </c>
      <c r="O44" s="80">
        <v>60</v>
      </c>
      <c r="P44" s="80">
        <v>11532</v>
      </c>
      <c r="Q44" s="80">
        <v>242</v>
      </c>
      <c r="R44" s="80">
        <v>792</v>
      </c>
      <c r="S44" s="80">
        <v>5405</v>
      </c>
      <c r="T44" s="80">
        <v>3457</v>
      </c>
      <c r="U44" s="80">
        <v>432</v>
      </c>
      <c r="V44" s="80">
        <v>987</v>
      </c>
      <c r="W44" s="80">
        <v>157</v>
      </c>
      <c r="X44" s="80">
        <v>60</v>
      </c>
      <c r="Y44" s="80">
        <v>11532</v>
      </c>
      <c r="Z44" s="80">
        <v>242</v>
      </c>
      <c r="AA44" s="80">
        <v>792</v>
      </c>
      <c r="AB44" s="80">
        <v>5405</v>
      </c>
      <c r="AC44" s="80">
        <v>3457</v>
      </c>
      <c r="AD44" s="80">
        <v>432</v>
      </c>
      <c r="AE44" s="80">
        <v>987</v>
      </c>
      <c r="AF44" s="80">
        <v>157</v>
      </c>
      <c r="AG44" s="80">
        <v>60</v>
      </c>
      <c r="AH44" s="80">
        <v>11532</v>
      </c>
    </row>
    <row r="45" spans="2:34">
      <c r="B45" s="46" t="s">
        <v>1037</v>
      </c>
      <c r="C45" s="46" t="s">
        <v>1037</v>
      </c>
      <c r="D45" s="46" t="s">
        <v>961</v>
      </c>
      <c r="E45" s="46">
        <v>325</v>
      </c>
      <c r="F45" s="46" t="s">
        <v>571</v>
      </c>
      <c r="H45" s="80">
        <v>6</v>
      </c>
      <c r="I45" s="80">
        <v>40</v>
      </c>
      <c r="J45" s="80">
        <v>0</v>
      </c>
      <c r="K45" s="80">
        <v>0</v>
      </c>
      <c r="L45" s="80">
        <v>9</v>
      </c>
      <c r="M45" s="80">
        <v>35</v>
      </c>
      <c r="N45" s="80">
        <v>10</v>
      </c>
      <c r="O45" s="80">
        <v>20</v>
      </c>
      <c r="P45" s="80">
        <v>120</v>
      </c>
      <c r="Q45" s="80">
        <v>6</v>
      </c>
      <c r="R45" s="80">
        <v>40</v>
      </c>
      <c r="S45" s="80">
        <v>0</v>
      </c>
      <c r="T45" s="80">
        <v>0</v>
      </c>
      <c r="U45" s="80">
        <v>9</v>
      </c>
      <c r="V45" s="80">
        <v>35</v>
      </c>
      <c r="W45" s="80">
        <v>10</v>
      </c>
      <c r="X45" s="80">
        <v>20</v>
      </c>
      <c r="Y45" s="80">
        <v>120</v>
      </c>
      <c r="Z45" s="80">
        <v>6</v>
      </c>
      <c r="AA45" s="80">
        <v>40</v>
      </c>
      <c r="AB45" s="80">
        <v>0</v>
      </c>
      <c r="AC45" s="80">
        <v>0</v>
      </c>
      <c r="AD45" s="80">
        <v>9</v>
      </c>
      <c r="AE45" s="80">
        <v>35</v>
      </c>
      <c r="AF45" s="80">
        <v>10</v>
      </c>
      <c r="AG45" s="80">
        <v>20</v>
      </c>
      <c r="AH45" s="80">
        <v>120</v>
      </c>
    </row>
    <row r="46" spans="2:34">
      <c r="B46" s="46" t="s">
        <v>1038</v>
      </c>
      <c r="C46" s="46" t="s">
        <v>1038</v>
      </c>
      <c r="D46" s="46" t="s">
        <v>1003</v>
      </c>
      <c r="E46" s="46">
        <v>325</v>
      </c>
      <c r="F46" s="46" t="s">
        <v>571</v>
      </c>
      <c r="H46" s="80">
        <v>1</v>
      </c>
      <c r="I46" s="80">
        <v>12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13</v>
      </c>
      <c r="Q46" s="80">
        <v>1</v>
      </c>
      <c r="R46" s="80">
        <v>12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13</v>
      </c>
      <c r="Z46" s="80">
        <v>1</v>
      </c>
      <c r="AA46" s="80">
        <v>12</v>
      </c>
      <c r="AB46" s="80">
        <v>0</v>
      </c>
      <c r="AC46" s="80">
        <v>0</v>
      </c>
      <c r="AD46" s="80">
        <v>0</v>
      </c>
      <c r="AE46" s="80">
        <v>0</v>
      </c>
      <c r="AF46" s="80">
        <v>0</v>
      </c>
      <c r="AG46" s="80">
        <v>0</v>
      </c>
      <c r="AH46" s="80">
        <v>13</v>
      </c>
    </row>
    <row r="47" spans="2:34">
      <c r="B47" s="46" t="s">
        <v>1039</v>
      </c>
      <c r="C47" s="46" t="s">
        <v>1039</v>
      </c>
      <c r="D47" s="46" t="s">
        <v>1004</v>
      </c>
      <c r="E47" s="46">
        <v>325</v>
      </c>
      <c r="F47" s="46" t="s">
        <v>571</v>
      </c>
      <c r="H47" s="80">
        <v>1</v>
      </c>
      <c r="I47" s="80">
        <v>12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13</v>
      </c>
      <c r="Q47" s="80">
        <v>1</v>
      </c>
      <c r="R47" s="80">
        <v>12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13</v>
      </c>
      <c r="Z47" s="80">
        <v>1</v>
      </c>
      <c r="AA47" s="80">
        <v>12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13</v>
      </c>
    </row>
    <row r="48" spans="2:34">
      <c r="B48" s="46" t="s">
        <v>1040</v>
      </c>
      <c r="C48" s="46" t="s">
        <v>1040</v>
      </c>
      <c r="D48" s="46" t="s">
        <v>1005</v>
      </c>
      <c r="E48" s="46">
        <v>325</v>
      </c>
      <c r="F48" s="46" t="s">
        <v>571</v>
      </c>
      <c r="H48" s="80">
        <v>1</v>
      </c>
      <c r="I48" s="80">
        <v>12</v>
      </c>
      <c r="J48" s="80">
        <v>0</v>
      </c>
      <c r="K48" s="80">
        <v>0</v>
      </c>
      <c r="L48" s="80">
        <v>0</v>
      </c>
      <c r="M48" s="80">
        <v>5</v>
      </c>
      <c r="N48" s="80">
        <v>0</v>
      </c>
      <c r="O48" s="80">
        <v>0</v>
      </c>
      <c r="P48" s="80">
        <v>18</v>
      </c>
      <c r="Q48" s="80">
        <v>1</v>
      </c>
      <c r="R48" s="80">
        <v>12</v>
      </c>
      <c r="S48" s="80">
        <v>0</v>
      </c>
      <c r="T48" s="80">
        <v>0</v>
      </c>
      <c r="U48" s="80">
        <v>0</v>
      </c>
      <c r="V48" s="80">
        <v>5</v>
      </c>
      <c r="W48" s="80">
        <v>0</v>
      </c>
      <c r="X48" s="80">
        <v>0</v>
      </c>
      <c r="Y48" s="80">
        <v>18</v>
      </c>
      <c r="Z48" s="80">
        <v>1</v>
      </c>
      <c r="AA48" s="80">
        <v>12</v>
      </c>
      <c r="AB48" s="80">
        <v>0</v>
      </c>
      <c r="AC48" s="80">
        <v>0</v>
      </c>
      <c r="AD48" s="80">
        <v>0</v>
      </c>
      <c r="AE48" s="80">
        <v>5</v>
      </c>
      <c r="AF48" s="80">
        <v>0</v>
      </c>
      <c r="AG48" s="80">
        <v>0</v>
      </c>
      <c r="AH48" s="80">
        <v>18</v>
      </c>
    </row>
    <row r="49" spans="2:34">
      <c r="B49" s="46" t="s">
        <v>1041</v>
      </c>
      <c r="C49" s="46" t="s">
        <v>1041</v>
      </c>
      <c r="D49" s="46" t="s">
        <v>1006</v>
      </c>
      <c r="E49" s="46">
        <v>325</v>
      </c>
      <c r="F49" s="46" t="s">
        <v>571</v>
      </c>
      <c r="H49" s="80">
        <v>4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4</v>
      </c>
      <c r="Q49" s="80">
        <v>4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4</v>
      </c>
      <c r="Z49" s="80">
        <v>4</v>
      </c>
      <c r="AA49" s="80">
        <v>0</v>
      </c>
      <c r="AB49" s="80">
        <v>0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4</v>
      </c>
    </row>
    <row r="50" spans="2:34">
      <c r="B50" s="46" t="s">
        <v>1042</v>
      </c>
      <c r="C50" s="46" t="s">
        <v>1042</v>
      </c>
      <c r="D50" s="46" t="s">
        <v>1046</v>
      </c>
      <c r="E50" s="46">
        <v>325</v>
      </c>
      <c r="F50" s="46" t="s">
        <v>571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0</v>
      </c>
      <c r="AB50" s="80">
        <v>0</v>
      </c>
      <c r="AC50" s="80">
        <v>0</v>
      </c>
      <c r="AD50" s="80">
        <v>0</v>
      </c>
      <c r="AE50" s="80">
        <v>0</v>
      </c>
      <c r="AF50" s="80">
        <v>0</v>
      </c>
      <c r="AG50" s="80">
        <v>0</v>
      </c>
      <c r="AH50" s="80">
        <v>0</v>
      </c>
    </row>
    <row r="51" spans="2:34">
      <c r="D51" s="46" t="s">
        <v>572</v>
      </c>
      <c r="H51" s="80">
        <v>13</v>
      </c>
      <c r="I51" s="80">
        <v>76</v>
      </c>
      <c r="J51" s="80">
        <v>0</v>
      </c>
      <c r="K51" s="80">
        <v>0</v>
      </c>
      <c r="L51" s="80">
        <v>9</v>
      </c>
      <c r="M51" s="80">
        <v>40</v>
      </c>
      <c r="N51" s="80">
        <v>10</v>
      </c>
      <c r="O51" s="80">
        <v>20</v>
      </c>
      <c r="P51" s="80">
        <v>168</v>
      </c>
      <c r="Q51" s="80">
        <v>13</v>
      </c>
      <c r="R51" s="80">
        <v>76</v>
      </c>
      <c r="S51" s="80">
        <v>0</v>
      </c>
      <c r="T51" s="80">
        <v>0</v>
      </c>
      <c r="U51" s="80">
        <v>9</v>
      </c>
      <c r="V51" s="80">
        <v>40</v>
      </c>
      <c r="W51" s="80">
        <v>10</v>
      </c>
      <c r="X51" s="80">
        <v>20</v>
      </c>
      <c r="Y51" s="80">
        <v>168</v>
      </c>
      <c r="Z51" s="80">
        <v>13</v>
      </c>
      <c r="AA51" s="80">
        <v>76</v>
      </c>
      <c r="AB51" s="80">
        <v>0</v>
      </c>
      <c r="AC51" s="80">
        <v>0</v>
      </c>
      <c r="AD51" s="80">
        <v>9</v>
      </c>
      <c r="AE51" s="80">
        <v>40</v>
      </c>
      <c r="AF51" s="80">
        <v>10</v>
      </c>
      <c r="AG51" s="80">
        <v>20</v>
      </c>
      <c r="AH51" s="80">
        <v>168</v>
      </c>
    </row>
    <row r="52" spans="2:34">
      <c r="B52" s="46" t="s">
        <v>530</v>
      </c>
      <c r="C52" s="46" t="s">
        <v>530</v>
      </c>
      <c r="D52" s="46" t="s">
        <v>573</v>
      </c>
      <c r="E52" s="46">
        <v>360</v>
      </c>
      <c r="F52" s="46" t="s">
        <v>482</v>
      </c>
      <c r="G52" s="46">
        <v>125</v>
      </c>
      <c r="H52" s="80">
        <v>4824</v>
      </c>
      <c r="I52" s="80">
        <v>4457</v>
      </c>
      <c r="J52" s="80">
        <v>20800</v>
      </c>
      <c r="K52" s="80">
        <v>15196</v>
      </c>
      <c r="L52" s="80">
        <v>8906</v>
      </c>
      <c r="M52" s="80">
        <v>10924</v>
      </c>
      <c r="N52" s="80">
        <v>5825</v>
      </c>
      <c r="O52" s="80">
        <v>2950</v>
      </c>
      <c r="P52" s="80">
        <v>73882</v>
      </c>
      <c r="Q52" s="80">
        <v>4824</v>
      </c>
      <c r="R52" s="80">
        <v>4457</v>
      </c>
      <c r="S52" s="80">
        <v>20800</v>
      </c>
      <c r="T52" s="80">
        <v>15196</v>
      </c>
      <c r="U52" s="80">
        <v>8906</v>
      </c>
      <c r="V52" s="80">
        <v>10924</v>
      </c>
      <c r="W52" s="80">
        <v>5825</v>
      </c>
      <c r="X52" s="80">
        <v>2950</v>
      </c>
      <c r="Y52" s="80">
        <v>73882</v>
      </c>
      <c r="Z52" s="80">
        <v>4824</v>
      </c>
      <c r="AA52" s="80">
        <v>4457</v>
      </c>
      <c r="AB52" s="80">
        <v>20800</v>
      </c>
      <c r="AC52" s="80">
        <v>15196</v>
      </c>
      <c r="AD52" s="80">
        <v>8906</v>
      </c>
      <c r="AE52" s="80">
        <v>10924</v>
      </c>
      <c r="AF52" s="80">
        <v>5825</v>
      </c>
      <c r="AG52" s="80">
        <v>2950</v>
      </c>
      <c r="AH52" s="80">
        <v>73882</v>
      </c>
    </row>
    <row r="53" spans="2:34">
      <c r="B53" s="46" t="s">
        <v>531</v>
      </c>
      <c r="C53" s="46" t="s">
        <v>531</v>
      </c>
      <c r="D53" s="46" t="s">
        <v>574</v>
      </c>
      <c r="E53" s="46">
        <v>360</v>
      </c>
      <c r="F53" s="46" t="s">
        <v>482</v>
      </c>
      <c r="G53" s="46">
        <v>125</v>
      </c>
      <c r="H53" s="80">
        <v>541</v>
      </c>
      <c r="I53" s="80">
        <v>75</v>
      </c>
      <c r="J53" s="80">
        <v>0</v>
      </c>
      <c r="K53" s="80">
        <v>200</v>
      </c>
      <c r="L53" s="80">
        <v>461</v>
      </c>
      <c r="M53" s="80">
        <v>1456</v>
      </c>
      <c r="N53" s="80">
        <v>785</v>
      </c>
      <c r="O53" s="80">
        <v>435</v>
      </c>
      <c r="P53" s="80">
        <v>3953</v>
      </c>
      <c r="Q53" s="80">
        <v>541</v>
      </c>
      <c r="R53" s="80">
        <v>75</v>
      </c>
      <c r="S53" s="80">
        <v>0</v>
      </c>
      <c r="T53" s="80">
        <v>200</v>
      </c>
      <c r="U53" s="80">
        <v>461</v>
      </c>
      <c r="V53" s="80">
        <v>1456</v>
      </c>
      <c r="W53" s="80">
        <v>785</v>
      </c>
      <c r="X53" s="80">
        <v>435</v>
      </c>
      <c r="Y53" s="80">
        <v>3953</v>
      </c>
      <c r="Z53" s="80">
        <v>541</v>
      </c>
      <c r="AA53" s="80">
        <v>75</v>
      </c>
      <c r="AB53" s="80">
        <v>0</v>
      </c>
      <c r="AC53" s="80">
        <v>200</v>
      </c>
      <c r="AD53" s="80">
        <v>461</v>
      </c>
      <c r="AE53" s="80">
        <v>1456</v>
      </c>
      <c r="AF53" s="80">
        <v>785</v>
      </c>
      <c r="AG53" s="80">
        <v>435</v>
      </c>
      <c r="AH53" s="80">
        <v>3953</v>
      </c>
    </row>
    <row r="54" spans="2:34">
      <c r="B54" s="46" t="s">
        <v>532</v>
      </c>
      <c r="C54" s="46" t="s">
        <v>532</v>
      </c>
      <c r="D54" s="46" t="s">
        <v>575</v>
      </c>
      <c r="E54" s="46">
        <v>360</v>
      </c>
      <c r="F54" s="46" t="s">
        <v>482</v>
      </c>
      <c r="G54" s="46">
        <v>125</v>
      </c>
      <c r="H54" s="80">
        <v>830</v>
      </c>
      <c r="I54" s="80">
        <v>774</v>
      </c>
      <c r="J54" s="80">
        <v>2700</v>
      </c>
      <c r="K54" s="80">
        <v>2506</v>
      </c>
      <c r="L54" s="80">
        <v>1369</v>
      </c>
      <c r="M54" s="80">
        <v>2756</v>
      </c>
      <c r="N54" s="80">
        <v>1725</v>
      </c>
      <c r="O54" s="80">
        <v>770</v>
      </c>
      <c r="P54" s="80">
        <v>13430</v>
      </c>
      <c r="Q54" s="80">
        <v>830</v>
      </c>
      <c r="R54" s="80">
        <v>774</v>
      </c>
      <c r="S54" s="80">
        <v>2700</v>
      </c>
      <c r="T54" s="80">
        <v>2506</v>
      </c>
      <c r="U54" s="80">
        <v>1369</v>
      </c>
      <c r="V54" s="80">
        <v>2756</v>
      </c>
      <c r="W54" s="80">
        <v>1725</v>
      </c>
      <c r="X54" s="80">
        <v>770</v>
      </c>
      <c r="Y54" s="80">
        <v>13430</v>
      </c>
      <c r="Z54" s="80">
        <v>830</v>
      </c>
      <c r="AA54" s="80">
        <v>774</v>
      </c>
      <c r="AB54" s="80">
        <v>2700</v>
      </c>
      <c r="AC54" s="80">
        <v>2506</v>
      </c>
      <c r="AD54" s="80">
        <v>1369</v>
      </c>
      <c r="AE54" s="80">
        <v>2756</v>
      </c>
      <c r="AF54" s="80">
        <v>1725</v>
      </c>
      <c r="AG54" s="80">
        <v>770</v>
      </c>
      <c r="AH54" s="80">
        <v>13430</v>
      </c>
    </row>
    <row r="55" spans="2:34">
      <c r="B55" s="46" t="s">
        <v>533</v>
      </c>
      <c r="C55" s="46" t="s">
        <v>533</v>
      </c>
      <c r="D55" s="46" t="s">
        <v>576</v>
      </c>
      <c r="E55" s="46">
        <v>360</v>
      </c>
      <c r="F55" s="46" t="s">
        <v>482</v>
      </c>
      <c r="G55" s="46">
        <v>125</v>
      </c>
      <c r="H55" s="80">
        <v>1313</v>
      </c>
      <c r="I55" s="80">
        <v>1299</v>
      </c>
      <c r="J55" s="80">
        <v>4130</v>
      </c>
      <c r="K55" s="80">
        <v>2528</v>
      </c>
      <c r="L55" s="80">
        <v>2535</v>
      </c>
      <c r="M55" s="80">
        <v>3450</v>
      </c>
      <c r="N55" s="80">
        <v>2470</v>
      </c>
      <c r="O55" s="80">
        <v>1220</v>
      </c>
      <c r="P55" s="80">
        <v>18945</v>
      </c>
      <c r="Q55" s="80">
        <v>1313</v>
      </c>
      <c r="R55" s="80">
        <v>1299</v>
      </c>
      <c r="S55" s="80">
        <v>4130</v>
      </c>
      <c r="T55" s="80">
        <v>2528</v>
      </c>
      <c r="U55" s="80">
        <v>2535</v>
      </c>
      <c r="V55" s="80">
        <v>3450</v>
      </c>
      <c r="W55" s="80">
        <v>2470</v>
      </c>
      <c r="X55" s="80">
        <v>1220</v>
      </c>
      <c r="Y55" s="80">
        <v>18945</v>
      </c>
      <c r="Z55" s="80">
        <v>1313</v>
      </c>
      <c r="AA55" s="80">
        <v>1299</v>
      </c>
      <c r="AB55" s="80">
        <v>4130</v>
      </c>
      <c r="AC55" s="80">
        <v>2528</v>
      </c>
      <c r="AD55" s="80">
        <v>2535</v>
      </c>
      <c r="AE55" s="80">
        <v>3450</v>
      </c>
      <c r="AF55" s="80">
        <v>2470</v>
      </c>
      <c r="AG55" s="80">
        <v>1220</v>
      </c>
      <c r="AH55" s="80">
        <v>18945</v>
      </c>
    </row>
    <row r="56" spans="2:34">
      <c r="B56" s="46" t="s">
        <v>534</v>
      </c>
      <c r="C56" s="46" t="s">
        <v>534</v>
      </c>
      <c r="D56" s="46" t="s">
        <v>577</v>
      </c>
      <c r="E56" s="46">
        <v>360</v>
      </c>
      <c r="F56" s="46" t="s">
        <v>482</v>
      </c>
      <c r="G56" s="46">
        <v>125</v>
      </c>
      <c r="H56" s="80">
        <v>10</v>
      </c>
      <c r="I56" s="80">
        <v>0</v>
      </c>
      <c r="J56" s="80">
        <v>0</v>
      </c>
      <c r="K56" s="80">
        <v>0</v>
      </c>
      <c r="L56" s="80">
        <v>50</v>
      </c>
      <c r="M56" s="80">
        <v>90</v>
      </c>
      <c r="N56" s="80">
        <v>0</v>
      </c>
      <c r="O56" s="80">
        <v>75</v>
      </c>
      <c r="P56" s="80">
        <v>225</v>
      </c>
      <c r="Q56" s="80">
        <v>10</v>
      </c>
      <c r="R56" s="80">
        <v>0</v>
      </c>
      <c r="S56" s="80">
        <v>0</v>
      </c>
      <c r="T56" s="80">
        <v>0</v>
      </c>
      <c r="U56" s="80">
        <v>50</v>
      </c>
      <c r="V56" s="80">
        <v>90</v>
      </c>
      <c r="W56" s="80">
        <v>0</v>
      </c>
      <c r="X56" s="80">
        <v>75</v>
      </c>
      <c r="Y56" s="80">
        <v>225</v>
      </c>
      <c r="Z56" s="80">
        <v>10</v>
      </c>
      <c r="AA56" s="80">
        <v>0</v>
      </c>
      <c r="AB56" s="80">
        <v>0</v>
      </c>
      <c r="AC56" s="80">
        <v>0</v>
      </c>
      <c r="AD56" s="80">
        <v>50</v>
      </c>
      <c r="AE56" s="80">
        <v>90</v>
      </c>
      <c r="AF56" s="80">
        <v>0</v>
      </c>
      <c r="AG56" s="80">
        <v>75</v>
      </c>
      <c r="AH56" s="80">
        <v>225</v>
      </c>
    </row>
    <row r="57" spans="2:34">
      <c r="B57" s="46" t="s">
        <v>536</v>
      </c>
      <c r="C57" s="46" t="s">
        <v>536</v>
      </c>
      <c r="D57" s="46" t="s">
        <v>578</v>
      </c>
      <c r="E57" s="46">
        <v>360</v>
      </c>
      <c r="F57" s="46" t="s">
        <v>482</v>
      </c>
      <c r="G57" s="46">
        <v>125</v>
      </c>
      <c r="H57" s="80">
        <v>905</v>
      </c>
      <c r="I57" s="80">
        <v>936</v>
      </c>
      <c r="J57" s="80">
        <v>3295</v>
      </c>
      <c r="K57" s="80">
        <v>2448</v>
      </c>
      <c r="L57" s="80">
        <v>1677</v>
      </c>
      <c r="M57" s="80">
        <v>2952</v>
      </c>
      <c r="N57" s="80">
        <v>1600</v>
      </c>
      <c r="O57" s="80">
        <v>1335</v>
      </c>
      <c r="P57" s="80">
        <v>15148</v>
      </c>
      <c r="Q57" s="80">
        <v>905</v>
      </c>
      <c r="R57" s="80">
        <v>936</v>
      </c>
      <c r="S57" s="80">
        <v>3295</v>
      </c>
      <c r="T57" s="80">
        <v>2448</v>
      </c>
      <c r="U57" s="80">
        <v>1677</v>
      </c>
      <c r="V57" s="80">
        <v>2952</v>
      </c>
      <c r="W57" s="80">
        <v>1600</v>
      </c>
      <c r="X57" s="80">
        <v>1335</v>
      </c>
      <c r="Y57" s="80">
        <v>15148</v>
      </c>
      <c r="Z57" s="80">
        <v>905</v>
      </c>
      <c r="AA57" s="80">
        <v>936</v>
      </c>
      <c r="AB57" s="80">
        <v>3295</v>
      </c>
      <c r="AC57" s="80">
        <v>2448</v>
      </c>
      <c r="AD57" s="80">
        <v>1677</v>
      </c>
      <c r="AE57" s="80">
        <v>2952</v>
      </c>
      <c r="AF57" s="80">
        <v>1600</v>
      </c>
      <c r="AG57" s="80">
        <v>1335</v>
      </c>
      <c r="AH57" s="80">
        <v>15148</v>
      </c>
    </row>
    <row r="58" spans="2:34">
      <c r="B58" s="46" t="s">
        <v>537</v>
      </c>
      <c r="C58" s="46" t="s">
        <v>537</v>
      </c>
      <c r="D58" s="46" t="s">
        <v>579</v>
      </c>
      <c r="E58" s="46">
        <v>360</v>
      </c>
      <c r="F58" s="46" t="s">
        <v>482</v>
      </c>
      <c r="G58" s="46">
        <v>125</v>
      </c>
      <c r="H58" s="80">
        <v>18</v>
      </c>
      <c r="I58" s="80">
        <v>15</v>
      </c>
      <c r="J58" s="80">
        <v>390</v>
      </c>
      <c r="K58" s="80">
        <v>573</v>
      </c>
      <c r="L58" s="80">
        <v>0</v>
      </c>
      <c r="M58" s="80">
        <v>0</v>
      </c>
      <c r="N58" s="80">
        <v>20</v>
      </c>
      <c r="O58" s="80">
        <v>55</v>
      </c>
      <c r="P58" s="80">
        <v>1071</v>
      </c>
      <c r="Q58" s="80">
        <v>18</v>
      </c>
      <c r="R58" s="80">
        <v>15</v>
      </c>
      <c r="S58" s="80">
        <v>390</v>
      </c>
      <c r="T58" s="80">
        <v>573</v>
      </c>
      <c r="U58" s="80">
        <v>0</v>
      </c>
      <c r="V58" s="80">
        <v>0</v>
      </c>
      <c r="W58" s="80">
        <v>20</v>
      </c>
      <c r="X58" s="80">
        <v>55</v>
      </c>
      <c r="Y58" s="80">
        <v>1071</v>
      </c>
      <c r="Z58" s="80">
        <v>18</v>
      </c>
      <c r="AA58" s="80">
        <v>15</v>
      </c>
      <c r="AB58" s="80">
        <v>390</v>
      </c>
      <c r="AC58" s="80">
        <v>573</v>
      </c>
      <c r="AD58" s="80">
        <v>0</v>
      </c>
      <c r="AE58" s="80">
        <v>0</v>
      </c>
      <c r="AF58" s="80">
        <v>20</v>
      </c>
      <c r="AG58" s="80">
        <v>55</v>
      </c>
      <c r="AH58" s="80">
        <v>1071</v>
      </c>
    </row>
    <row r="59" spans="2:34">
      <c r="B59" s="46" t="s">
        <v>538</v>
      </c>
      <c r="C59" s="46" t="s">
        <v>538</v>
      </c>
      <c r="D59" s="46" t="s">
        <v>580</v>
      </c>
      <c r="E59" s="46">
        <v>360</v>
      </c>
      <c r="F59" s="46" t="s">
        <v>482</v>
      </c>
      <c r="G59" s="46">
        <v>125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0</v>
      </c>
      <c r="Z59" s="80">
        <v>0</v>
      </c>
      <c r="AA59" s="80">
        <v>0</v>
      </c>
      <c r="AB59" s="80">
        <v>0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</row>
    <row r="60" spans="2:34">
      <c r="B60" s="46" t="s">
        <v>535</v>
      </c>
      <c r="C60" s="46" t="s">
        <v>535</v>
      </c>
      <c r="D60" s="46" t="s">
        <v>581</v>
      </c>
      <c r="E60" s="46">
        <v>360</v>
      </c>
      <c r="F60" s="46" t="s">
        <v>482</v>
      </c>
      <c r="G60" s="46">
        <v>125</v>
      </c>
      <c r="H60" s="80">
        <v>651</v>
      </c>
      <c r="I60" s="80">
        <v>489</v>
      </c>
      <c r="J60" s="80">
        <v>3015</v>
      </c>
      <c r="K60" s="80">
        <v>2242</v>
      </c>
      <c r="L60" s="80">
        <v>1001</v>
      </c>
      <c r="M60" s="80">
        <v>1871</v>
      </c>
      <c r="N60" s="80">
        <v>1425</v>
      </c>
      <c r="O60" s="80">
        <v>845</v>
      </c>
      <c r="P60" s="80">
        <v>11539</v>
      </c>
      <c r="Q60" s="80">
        <v>651</v>
      </c>
      <c r="R60" s="80">
        <v>489</v>
      </c>
      <c r="S60" s="80">
        <v>3015</v>
      </c>
      <c r="T60" s="80">
        <v>2242</v>
      </c>
      <c r="U60" s="80">
        <v>1001</v>
      </c>
      <c r="V60" s="80">
        <v>1871</v>
      </c>
      <c r="W60" s="80">
        <v>1425</v>
      </c>
      <c r="X60" s="80">
        <v>845</v>
      </c>
      <c r="Y60" s="80">
        <v>11539</v>
      </c>
      <c r="Z60" s="80">
        <v>651</v>
      </c>
      <c r="AA60" s="80">
        <v>489</v>
      </c>
      <c r="AB60" s="80">
        <v>3015</v>
      </c>
      <c r="AC60" s="80">
        <v>2242</v>
      </c>
      <c r="AD60" s="80">
        <v>1001</v>
      </c>
      <c r="AE60" s="80">
        <v>1871</v>
      </c>
      <c r="AF60" s="80">
        <v>1425</v>
      </c>
      <c r="AG60" s="80">
        <v>845</v>
      </c>
      <c r="AH60" s="80">
        <v>11539</v>
      </c>
    </row>
    <row r="61" spans="2:34">
      <c r="B61" s="46" t="s">
        <v>539</v>
      </c>
      <c r="C61" s="46" t="s">
        <v>539</v>
      </c>
      <c r="D61" s="46" t="s">
        <v>582</v>
      </c>
      <c r="E61" s="46">
        <v>360</v>
      </c>
      <c r="F61" s="46" t="s">
        <v>482</v>
      </c>
      <c r="G61" s="46">
        <v>125</v>
      </c>
      <c r="H61" s="80">
        <v>842</v>
      </c>
      <c r="I61" s="80">
        <v>627</v>
      </c>
      <c r="J61" s="80">
        <v>3085</v>
      </c>
      <c r="K61" s="80">
        <v>2041</v>
      </c>
      <c r="L61" s="80">
        <v>1152</v>
      </c>
      <c r="M61" s="80">
        <v>2033</v>
      </c>
      <c r="N61" s="80">
        <v>1440</v>
      </c>
      <c r="O61" s="80">
        <v>370</v>
      </c>
      <c r="P61" s="80">
        <v>11590</v>
      </c>
      <c r="Q61" s="80">
        <v>842</v>
      </c>
      <c r="R61" s="80">
        <v>627</v>
      </c>
      <c r="S61" s="80">
        <v>3085</v>
      </c>
      <c r="T61" s="80">
        <v>2041</v>
      </c>
      <c r="U61" s="80">
        <v>1152</v>
      </c>
      <c r="V61" s="80">
        <v>2033</v>
      </c>
      <c r="W61" s="80">
        <v>1440</v>
      </c>
      <c r="X61" s="80">
        <v>370</v>
      </c>
      <c r="Y61" s="80">
        <v>11590</v>
      </c>
      <c r="Z61" s="80">
        <v>842</v>
      </c>
      <c r="AA61" s="80">
        <v>627</v>
      </c>
      <c r="AB61" s="80">
        <v>3085</v>
      </c>
      <c r="AC61" s="80">
        <v>2041</v>
      </c>
      <c r="AD61" s="80">
        <v>1152</v>
      </c>
      <c r="AE61" s="80">
        <v>2033</v>
      </c>
      <c r="AF61" s="80">
        <v>1440</v>
      </c>
      <c r="AG61" s="80">
        <v>370</v>
      </c>
      <c r="AH61" s="80">
        <v>11590</v>
      </c>
    </row>
    <row r="62" spans="2:34">
      <c r="D62" s="46" t="s">
        <v>583</v>
      </c>
      <c r="H62" s="80">
        <v>9934</v>
      </c>
      <c r="I62" s="80">
        <v>8672</v>
      </c>
      <c r="J62" s="80">
        <v>37415</v>
      </c>
      <c r="K62" s="80">
        <v>27734</v>
      </c>
      <c r="L62" s="80">
        <v>17151</v>
      </c>
      <c r="M62" s="80">
        <v>25532</v>
      </c>
      <c r="N62" s="80">
        <v>15290</v>
      </c>
      <c r="O62" s="80">
        <v>8055</v>
      </c>
      <c r="P62" s="80">
        <v>149783</v>
      </c>
      <c r="Q62" s="80">
        <v>9934</v>
      </c>
      <c r="R62" s="80">
        <v>8672</v>
      </c>
      <c r="S62" s="80">
        <v>37415</v>
      </c>
      <c r="T62" s="80">
        <v>27734</v>
      </c>
      <c r="U62" s="80">
        <v>17151</v>
      </c>
      <c r="V62" s="80">
        <v>25532</v>
      </c>
      <c r="W62" s="80">
        <v>15290</v>
      </c>
      <c r="X62" s="80">
        <v>8055</v>
      </c>
      <c r="Y62" s="80">
        <v>149783</v>
      </c>
      <c r="Z62" s="80">
        <v>9934</v>
      </c>
      <c r="AA62" s="80">
        <v>8672</v>
      </c>
      <c r="AB62" s="80">
        <v>37415</v>
      </c>
      <c r="AC62" s="80">
        <v>27734</v>
      </c>
      <c r="AD62" s="80">
        <v>17151</v>
      </c>
      <c r="AE62" s="80">
        <v>25532</v>
      </c>
      <c r="AF62" s="80">
        <v>15290</v>
      </c>
      <c r="AG62" s="80">
        <v>8055</v>
      </c>
      <c r="AH62" s="80">
        <v>149783</v>
      </c>
    </row>
    <row r="63" spans="2:34">
      <c r="B63" s="46" t="s">
        <v>540</v>
      </c>
      <c r="C63" s="46" t="s">
        <v>540</v>
      </c>
      <c r="D63" s="46" t="s">
        <v>584</v>
      </c>
      <c r="E63" s="46">
        <v>490</v>
      </c>
      <c r="F63" s="46" t="s">
        <v>482</v>
      </c>
      <c r="G63" s="46">
        <v>50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0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</row>
    <row r="64" spans="2:34">
      <c r="B64" s="46" t="s">
        <v>541</v>
      </c>
      <c r="C64" s="46" t="s">
        <v>541</v>
      </c>
      <c r="D64" s="46" t="s">
        <v>585</v>
      </c>
      <c r="E64" s="46">
        <v>490</v>
      </c>
      <c r="F64" s="46" t="s">
        <v>482</v>
      </c>
      <c r="G64" s="46">
        <v>50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</row>
    <row r="65" spans="2:34">
      <c r="B65" s="46" t="s">
        <v>542</v>
      </c>
      <c r="C65" s="46" t="s">
        <v>542</v>
      </c>
      <c r="D65" s="46" t="s">
        <v>586</v>
      </c>
      <c r="E65" s="46">
        <v>490</v>
      </c>
      <c r="F65" s="46" t="s">
        <v>482</v>
      </c>
      <c r="G65" s="46">
        <v>50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</row>
    <row r="66" spans="2:34">
      <c r="D66" s="46" t="s">
        <v>587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  <c r="AB66" s="80">
        <v>0</v>
      </c>
      <c r="AC66" s="80">
        <v>0</v>
      </c>
      <c r="AD66" s="80">
        <v>0</v>
      </c>
      <c r="AE66" s="80">
        <v>0</v>
      </c>
      <c r="AF66" s="80">
        <v>0</v>
      </c>
      <c r="AG66" s="80">
        <v>0</v>
      </c>
      <c r="AH66" s="80">
        <v>0</v>
      </c>
    </row>
    <row r="67" spans="2:34">
      <c r="B67" s="46" t="s">
        <v>543</v>
      </c>
      <c r="C67" s="46" t="s">
        <v>543</v>
      </c>
      <c r="D67" s="46" t="s">
        <v>588</v>
      </c>
      <c r="E67" s="46" t="s">
        <v>589</v>
      </c>
      <c r="F67" s="46" t="s">
        <v>482</v>
      </c>
      <c r="G67" s="46">
        <v>70</v>
      </c>
      <c r="H67" s="80">
        <v>1862</v>
      </c>
      <c r="I67" s="80">
        <v>441</v>
      </c>
      <c r="J67" s="80">
        <v>1322</v>
      </c>
      <c r="K67" s="80">
        <v>1153</v>
      </c>
      <c r="L67" s="80">
        <v>532</v>
      </c>
      <c r="M67" s="80">
        <v>830</v>
      </c>
      <c r="N67" s="80">
        <v>975</v>
      </c>
      <c r="O67" s="80">
        <v>110</v>
      </c>
      <c r="P67" s="80">
        <v>7225</v>
      </c>
      <c r="Q67" s="80">
        <v>1862</v>
      </c>
      <c r="R67" s="80">
        <v>441</v>
      </c>
      <c r="S67" s="80">
        <v>1322</v>
      </c>
      <c r="T67" s="80">
        <v>1153</v>
      </c>
      <c r="U67" s="80">
        <v>532</v>
      </c>
      <c r="V67" s="80">
        <v>830</v>
      </c>
      <c r="W67" s="80">
        <v>975</v>
      </c>
      <c r="X67" s="80">
        <v>110</v>
      </c>
      <c r="Y67" s="80">
        <v>7225</v>
      </c>
      <c r="Z67" s="80">
        <v>1862</v>
      </c>
      <c r="AA67" s="80">
        <v>441</v>
      </c>
      <c r="AB67" s="80">
        <v>1322</v>
      </c>
      <c r="AC67" s="80">
        <v>1153</v>
      </c>
      <c r="AD67" s="80">
        <v>532</v>
      </c>
      <c r="AE67" s="80">
        <v>830</v>
      </c>
      <c r="AF67" s="80">
        <v>975</v>
      </c>
      <c r="AG67" s="80">
        <v>110</v>
      </c>
      <c r="AH67" s="80">
        <v>7225</v>
      </c>
    </row>
    <row r="68" spans="2:34">
      <c r="B68" s="46" t="s">
        <v>544</v>
      </c>
      <c r="C68" s="46" t="s">
        <v>544</v>
      </c>
      <c r="D68" s="46" t="s">
        <v>590</v>
      </c>
      <c r="E68" s="46" t="s">
        <v>589</v>
      </c>
      <c r="F68" s="46" t="s">
        <v>482</v>
      </c>
      <c r="G68" s="46">
        <v>70</v>
      </c>
      <c r="H68" s="80">
        <v>87</v>
      </c>
      <c r="I68" s="80">
        <v>0</v>
      </c>
      <c r="J68" s="80">
        <v>40</v>
      </c>
      <c r="K68" s="80">
        <v>10</v>
      </c>
      <c r="L68" s="80">
        <v>32</v>
      </c>
      <c r="M68" s="80">
        <v>4</v>
      </c>
      <c r="N68" s="80">
        <v>29</v>
      </c>
      <c r="O68" s="80">
        <v>14</v>
      </c>
      <c r="P68" s="80">
        <v>216</v>
      </c>
      <c r="Q68" s="80">
        <v>87</v>
      </c>
      <c r="R68" s="80">
        <v>0</v>
      </c>
      <c r="S68" s="80">
        <v>40</v>
      </c>
      <c r="T68" s="80">
        <v>10</v>
      </c>
      <c r="U68" s="80">
        <v>32</v>
      </c>
      <c r="V68" s="80">
        <v>4</v>
      </c>
      <c r="W68" s="80">
        <v>29</v>
      </c>
      <c r="X68" s="80">
        <v>14</v>
      </c>
      <c r="Y68" s="80">
        <v>216</v>
      </c>
      <c r="Z68" s="80">
        <v>87</v>
      </c>
      <c r="AA68" s="80">
        <v>0</v>
      </c>
      <c r="AB68" s="80">
        <v>40</v>
      </c>
      <c r="AC68" s="80">
        <v>10</v>
      </c>
      <c r="AD68" s="80">
        <v>32</v>
      </c>
      <c r="AE68" s="80">
        <v>4</v>
      </c>
      <c r="AF68" s="80">
        <v>29</v>
      </c>
      <c r="AG68" s="80">
        <v>14</v>
      </c>
      <c r="AH68" s="80">
        <v>216</v>
      </c>
    </row>
    <row r="69" spans="2:34">
      <c r="B69" s="46" t="s">
        <v>545</v>
      </c>
      <c r="C69" s="46" t="s">
        <v>545</v>
      </c>
      <c r="D69" s="46" t="s">
        <v>591</v>
      </c>
      <c r="E69" s="46" t="s">
        <v>589</v>
      </c>
      <c r="F69" s="46" t="s">
        <v>482</v>
      </c>
      <c r="G69" s="46">
        <v>70</v>
      </c>
      <c r="H69" s="80">
        <v>97</v>
      </c>
      <c r="I69" s="80">
        <v>1</v>
      </c>
      <c r="J69" s="80">
        <v>48</v>
      </c>
      <c r="K69" s="80">
        <v>105</v>
      </c>
      <c r="L69" s="80">
        <v>16</v>
      </c>
      <c r="M69" s="80">
        <v>10</v>
      </c>
      <c r="N69" s="80">
        <v>59</v>
      </c>
      <c r="O69" s="80">
        <v>20</v>
      </c>
      <c r="P69" s="80">
        <v>356</v>
      </c>
      <c r="Q69" s="80">
        <v>97</v>
      </c>
      <c r="R69" s="80">
        <v>1</v>
      </c>
      <c r="S69" s="80">
        <v>48</v>
      </c>
      <c r="T69" s="80">
        <v>105</v>
      </c>
      <c r="U69" s="80">
        <v>16</v>
      </c>
      <c r="V69" s="80">
        <v>10</v>
      </c>
      <c r="W69" s="80">
        <v>59</v>
      </c>
      <c r="X69" s="80">
        <v>20</v>
      </c>
      <c r="Y69" s="80">
        <v>356</v>
      </c>
      <c r="Z69" s="80">
        <v>97</v>
      </c>
      <c r="AA69" s="80">
        <v>1</v>
      </c>
      <c r="AB69" s="80">
        <v>48</v>
      </c>
      <c r="AC69" s="80">
        <v>105</v>
      </c>
      <c r="AD69" s="80">
        <v>16</v>
      </c>
      <c r="AE69" s="80">
        <v>10</v>
      </c>
      <c r="AF69" s="80">
        <v>59</v>
      </c>
      <c r="AG69" s="80">
        <v>20</v>
      </c>
      <c r="AH69" s="80">
        <v>356</v>
      </c>
    </row>
    <row r="70" spans="2:34">
      <c r="B70" s="46" t="s">
        <v>546</v>
      </c>
      <c r="C70" s="46" t="s">
        <v>546</v>
      </c>
      <c r="D70" s="46" t="s">
        <v>592</v>
      </c>
      <c r="E70" s="46" t="s">
        <v>589</v>
      </c>
      <c r="F70" s="46" t="s">
        <v>482</v>
      </c>
      <c r="G70" s="46">
        <v>70</v>
      </c>
      <c r="H70" s="80">
        <v>93</v>
      </c>
      <c r="I70" s="80">
        <v>5</v>
      </c>
      <c r="J70" s="80">
        <v>48</v>
      </c>
      <c r="K70" s="80">
        <v>80</v>
      </c>
      <c r="L70" s="80">
        <v>31</v>
      </c>
      <c r="M70" s="80">
        <v>14</v>
      </c>
      <c r="N70" s="80">
        <v>52</v>
      </c>
      <c r="O70" s="80">
        <v>32</v>
      </c>
      <c r="P70" s="80">
        <v>355</v>
      </c>
      <c r="Q70" s="80">
        <v>93</v>
      </c>
      <c r="R70" s="80">
        <v>5</v>
      </c>
      <c r="S70" s="80">
        <v>48</v>
      </c>
      <c r="T70" s="80">
        <v>80</v>
      </c>
      <c r="U70" s="80">
        <v>31</v>
      </c>
      <c r="V70" s="80">
        <v>14</v>
      </c>
      <c r="W70" s="80">
        <v>52</v>
      </c>
      <c r="X70" s="80">
        <v>32</v>
      </c>
      <c r="Y70" s="80">
        <v>355</v>
      </c>
      <c r="Z70" s="80">
        <v>93</v>
      </c>
      <c r="AA70" s="80">
        <v>5</v>
      </c>
      <c r="AB70" s="80">
        <v>48</v>
      </c>
      <c r="AC70" s="80">
        <v>80</v>
      </c>
      <c r="AD70" s="80">
        <v>31</v>
      </c>
      <c r="AE70" s="80">
        <v>14</v>
      </c>
      <c r="AF70" s="80">
        <v>52</v>
      </c>
      <c r="AG70" s="80">
        <v>32</v>
      </c>
      <c r="AH70" s="80">
        <v>355</v>
      </c>
    </row>
    <row r="71" spans="2:34">
      <c r="B71" s="46" t="s">
        <v>549</v>
      </c>
      <c r="C71" s="46" t="s">
        <v>549</v>
      </c>
      <c r="D71" s="46" t="s">
        <v>593</v>
      </c>
      <c r="E71" s="46" t="s">
        <v>589</v>
      </c>
      <c r="F71" s="46" t="s">
        <v>482</v>
      </c>
      <c r="G71" s="46">
        <v>70</v>
      </c>
      <c r="H71" s="80">
        <v>134</v>
      </c>
      <c r="I71" s="80">
        <v>5</v>
      </c>
      <c r="J71" s="80">
        <v>90</v>
      </c>
      <c r="K71" s="80">
        <v>180</v>
      </c>
      <c r="L71" s="80">
        <v>36</v>
      </c>
      <c r="M71" s="80">
        <v>36</v>
      </c>
      <c r="N71" s="80">
        <v>50</v>
      </c>
      <c r="O71" s="80">
        <v>56</v>
      </c>
      <c r="P71" s="80">
        <v>587</v>
      </c>
      <c r="Q71" s="80">
        <v>134</v>
      </c>
      <c r="R71" s="80">
        <v>5</v>
      </c>
      <c r="S71" s="80">
        <v>90</v>
      </c>
      <c r="T71" s="80">
        <v>180</v>
      </c>
      <c r="U71" s="80">
        <v>36</v>
      </c>
      <c r="V71" s="80">
        <v>36</v>
      </c>
      <c r="W71" s="80">
        <v>50</v>
      </c>
      <c r="X71" s="80">
        <v>56</v>
      </c>
      <c r="Y71" s="80">
        <v>587</v>
      </c>
      <c r="Z71" s="80">
        <v>134</v>
      </c>
      <c r="AA71" s="80">
        <v>5</v>
      </c>
      <c r="AB71" s="80">
        <v>90</v>
      </c>
      <c r="AC71" s="80">
        <v>180</v>
      </c>
      <c r="AD71" s="80">
        <v>36</v>
      </c>
      <c r="AE71" s="80">
        <v>36</v>
      </c>
      <c r="AF71" s="80">
        <v>50</v>
      </c>
      <c r="AG71" s="80">
        <v>56</v>
      </c>
      <c r="AH71" s="80">
        <v>587</v>
      </c>
    </row>
    <row r="72" spans="2:34">
      <c r="B72" s="46" t="s">
        <v>548</v>
      </c>
      <c r="C72" s="46" t="s">
        <v>548</v>
      </c>
      <c r="D72" s="46" t="s">
        <v>594</v>
      </c>
      <c r="E72" s="46" t="s">
        <v>589</v>
      </c>
      <c r="F72" s="46" t="s">
        <v>482</v>
      </c>
      <c r="G72" s="46">
        <v>70</v>
      </c>
      <c r="H72" s="80">
        <v>76</v>
      </c>
      <c r="I72" s="80">
        <v>5</v>
      </c>
      <c r="J72" s="80">
        <v>0</v>
      </c>
      <c r="K72" s="80">
        <v>193</v>
      </c>
      <c r="L72" s="80">
        <v>0</v>
      </c>
      <c r="M72" s="80">
        <v>0</v>
      </c>
      <c r="N72" s="80">
        <v>32</v>
      </c>
      <c r="O72" s="80">
        <v>52</v>
      </c>
      <c r="P72" s="80">
        <v>358</v>
      </c>
      <c r="Q72" s="80">
        <v>76</v>
      </c>
      <c r="R72" s="80">
        <v>5</v>
      </c>
      <c r="S72" s="80">
        <v>0</v>
      </c>
      <c r="T72" s="80">
        <v>193</v>
      </c>
      <c r="U72" s="80">
        <v>0</v>
      </c>
      <c r="V72" s="80">
        <v>0</v>
      </c>
      <c r="W72" s="80">
        <v>32</v>
      </c>
      <c r="X72" s="80">
        <v>52</v>
      </c>
      <c r="Y72" s="80">
        <v>358</v>
      </c>
      <c r="Z72" s="80">
        <v>76</v>
      </c>
      <c r="AA72" s="80">
        <v>5</v>
      </c>
      <c r="AB72" s="80">
        <v>0</v>
      </c>
      <c r="AC72" s="80">
        <v>193</v>
      </c>
      <c r="AD72" s="80">
        <v>0</v>
      </c>
      <c r="AE72" s="80">
        <v>0</v>
      </c>
      <c r="AF72" s="80">
        <v>32</v>
      </c>
      <c r="AG72" s="80">
        <v>52</v>
      </c>
      <c r="AH72" s="80">
        <v>358</v>
      </c>
    </row>
    <row r="73" spans="2:34">
      <c r="B73" s="46" t="s">
        <v>550</v>
      </c>
      <c r="C73" s="46" t="s">
        <v>550</v>
      </c>
      <c r="D73" s="46" t="s">
        <v>595</v>
      </c>
      <c r="E73" s="46" t="s">
        <v>589</v>
      </c>
      <c r="F73" s="46" t="s">
        <v>482</v>
      </c>
      <c r="G73" s="46">
        <v>70</v>
      </c>
      <c r="H73" s="80">
        <v>132</v>
      </c>
      <c r="I73" s="80">
        <v>8</v>
      </c>
      <c r="J73" s="80">
        <v>93</v>
      </c>
      <c r="K73" s="80">
        <v>238</v>
      </c>
      <c r="L73" s="80">
        <v>86</v>
      </c>
      <c r="M73" s="80">
        <v>10</v>
      </c>
      <c r="N73" s="80">
        <v>71</v>
      </c>
      <c r="O73" s="80">
        <v>32</v>
      </c>
      <c r="P73" s="80">
        <v>670</v>
      </c>
      <c r="Q73" s="80">
        <v>132</v>
      </c>
      <c r="R73" s="80">
        <v>8</v>
      </c>
      <c r="S73" s="80">
        <v>93</v>
      </c>
      <c r="T73" s="80">
        <v>238</v>
      </c>
      <c r="U73" s="80">
        <v>86</v>
      </c>
      <c r="V73" s="80">
        <v>10</v>
      </c>
      <c r="W73" s="80">
        <v>71</v>
      </c>
      <c r="X73" s="80">
        <v>32</v>
      </c>
      <c r="Y73" s="80">
        <v>670</v>
      </c>
      <c r="Z73" s="80">
        <v>132</v>
      </c>
      <c r="AA73" s="80">
        <v>8</v>
      </c>
      <c r="AB73" s="80">
        <v>93</v>
      </c>
      <c r="AC73" s="80">
        <v>238</v>
      </c>
      <c r="AD73" s="80">
        <v>86</v>
      </c>
      <c r="AE73" s="80">
        <v>10</v>
      </c>
      <c r="AF73" s="80">
        <v>71</v>
      </c>
      <c r="AG73" s="80">
        <v>32</v>
      </c>
      <c r="AH73" s="80">
        <v>670</v>
      </c>
    </row>
    <row r="74" spans="2:34">
      <c r="D74" s="46" t="s">
        <v>596</v>
      </c>
      <c r="H74" s="80">
        <v>2481</v>
      </c>
      <c r="I74" s="80">
        <v>465</v>
      </c>
      <c r="J74" s="80">
        <v>1641</v>
      </c>
      <c r="K74" s="80">
        <v>1959</v>
      </c>
      <c r="L74" s="80">
        <v>733</v>
      </c>
      <c r="M74" s="80">
        <v>904</v>
      </c>
      <c r="N74" s="80">
        <v>1268</v>
      </c>
      <c r="O74" s="80">
        <v>316</v>
      </c>
      <c r="P74" s="80">
        <v>9767</v>
      </c>
      <c r="Q74" s="80">
        <v>2481</v>
      </c>
      <c r="R74" s="80">
        <v>465</v>
      </c>
      <c r="S74" s="80">
        <v>1641</v>
      </c>
      <c r="T74" s="80">
        <v>1959</v>
      </c>
      <c r="U74" s="80">
        <v>733</v>
      </c>
      <c r="V74" s="80">
        <v>904</v>
      </c>
      <c r="W74" s="80">
        <v>1268</v>
      </c>
      <c r="X74" s="80">
        <v>316</v>
      </c>
      <c r="Y74" s="80">
        <v>9767</v>
      </c>
      <c r="Z74" s="80">
        <v>2481</v>
      </c>
      <c r="AA74" s="80">
        <v>465</v>
      </c>
      <c r="AB74" s="80">
        <v>1641</v>
      </c>
      <c r="AC74" s="80">
        <v>1959</v>
      </c>
      <c r="AD74" s="80">
        <v>733</v>
      </c>
      <c r="AE74" s="80">
        <v>904</v>
      </c>
      <c r="AF74" s="80">
        <v>1268</v>
      </c>
      <c r="AG74" s="80">
        <v>316</v>
      </c>
      <c r="AH74" s="80">
        <v>9767</v>
      </c>
    </row>
    <row r="75" spans="2:34">
      <c r="B75" s="46" t="s">
        <v>551</v>
      </c>
      <c r="C75" s="46" t="s">
        <v>551</v>
      </c>
      <c r="D75" s="46" t="s">
        <v>597</v>
      </c>
      <c r="E75" s="46" t="s">
        <v>598</v>
      </c>
      <c r="F75" s="46" t="s">
        <v>482</v>
      </c>
      <c r="G75" s="46">
        <v>40</v>
      </c>
      <c r="H75" s="80">
        <v>850</v>
      </c>
      <c r="I75" s="80">
        <v>0</v>
      </c>
      <c r="J75" s="80">
        <v>647</v>
      </c>
      <c r="K75" s="80">
        <v>211</v>
      </c>
      <c r="L75" s="80">
        <v>455</v>
      </c>
      <c r="M75" s="80">
        <v>65</v>
      </c>
      <c r="N75" s="80">
        <v>437</v>
      </c>
      <c r="O75" s="80">
        <v>90</v>
      </c>
      <c r="P75" s="80">
        <v>2755</v>
      </c>
      <c r="Q75" s="80">
        <v>850</v>
      </c>
      <c r="R75" s="80">
        <v>0</v>
      </c>
      <c r="S75" s="80">
        <v>647</v>
      </c>
      <c r="T75" s="80">
        <v>211</v>
      </c>
      <c r="U75" s="80">
        <v>455</v>
      </c>
      <c r="V75" s="80">
        <v>65</v>
      </c>
      <c r="W75" s="80">
        <v>437</v>
      </c>
      <c r="X75" s="80">
        <v>90</v>
      </c>
      <c r="Y75" s="80">
        <v>2755</v>
      </c>
      <c r="Z75" s="80">
        <v>850</v>
      </c>
      <c r="AA75" s="80">
        <v>0</v>
      </c>
      <c r="AB75" s="80">
        <v>647</v>
      </c>
      <c r="AC75" s="80">
        <v>211</v>
      </c>
      <c r="AD75" s="80">
        <v>455</v>
      </c>
      <c r="AE75" s="80">
        <v>65</v>
      </c>
      <c r="AF75" s="80">
        <v>437</v>
      </c>
      <c r="AG75" s="80">
        <v>90</v>
      </c>
      <c r="AH75" s="80">
        <v>2755</v>
      </c>
    </row>
    <row r="76" spans="2:34">
      <c r="B76" s="46" t="s">
        <v>553</v>
      </c>
      <c r="C76" s="46" t="s">
        <v>553</v>
      </c>
      <c r="D76" s="46" t="s">
        <v>599</v>
      </c>
      <c r="E76" s="46" t="s">
        <v>598</v>
      </c>
      <c r="F76" s="46" t="s">
        <v>482</v>
      </c>
      <c r="G76" s="46">
        <v>40</v>
      </c>
      <c r="H76" s="80">
        <v>0</v>
      </c>
      <c r="I76" s="80">
        <v>0</v>
      </c>
      <c r="J76" s="80">
        <v>0</v>
      </c>
      <c r="K76" s="80">
        <v>5</v>
      </c>
      <c r="L76" s="80">
        <v>0</v>
      </c>
      <c r="M76" s="80">
        <v>0</v>
      </c>
      <c r="N76" s="80">
        <v>0</v>
      </c>
      <c r="O76" s="80">
        <v>30</v>
      </c>
      <c r="P76" s="80">
        <v>35</v>
      </c>
      <c r="Q76" s="80">
        <v>0</v>
      </c>
      <c r="R76" s="80">
        <v>0</v>
      </c>
      <c r="S76" s="80">
        <v>0</v>
      </c>
      <c r="T76" s="80">
        <v>5</v>
      </c>
      <c r="U76" s="80">
        <v>0</v>
      </c>
      <c r="V76" s="80">
        <v>0</v>
      </c>
      <c r="W76" s="80">
        <v>0</v>
      </c>
      <c r="X76" s="80">
        <v>30</v>
      </c>
      <c r="Y76" s="80">
        <v>35</v>
      </c>
      <c r="Z76" s="80">
        <v>0</v>
      </c>
      <c r="AA76" s="80">
        <v>0</v>
      </c>
      <c r="AB76" s="80">
        <v>0</v>
      </c>
      <c r="AC76" s="80">
        <v>5</v>
      </c>
      <c r="AD76" s="80">
        <v>0</v>
      </c>
      <c r="AE76" s="80">
        <v>0</v>
      </c>
      <c r="AF76" s="80">
        <v>0</v>
      </c>
      <c r="AG76" s="80">
        <v>30</v>
      </c>
      <c r="AH76" s="80">
        <v>35</v>
      </c>
    </row>
    <row r="77" spans="2:34">
      <c r="B77" s="46" t="s">
        <v>554</v>
      </c>
      <c r="C77" s="46" t="s">
        <v>554</v>
      </c>
      <c r="D77" s="46" t="s">
        <v>1103</v>
      </c>
      <c r="E77" s="46" t="s">
        <v>598</v>
      </c>
      <c r="F77" s="46" t="s">
        <v>1104</v>
      </c>
      <c r="G77" s="46">
        <v>41</v>
      </c>
      <c r="H77" s="80">
        <v>0</v>
      </c>
      <c r="I77" s="80">
        <v>0</v>
      </c>
      <c r="J77" s="80">
        <v>0</v>
      </c>
      <c r="K77" s="80">
        <v>15</v>
      </c>
      <c r="L77" s="80">
        <v>0</v>
      </c>
      <c r="M77" s="80">
        <v>0</v>
      </c>
      <c r="N77" s="80">
        <v>0</v>
      </c>
      <c r="O77" s="80">
        <v>30</v>
      </c>
      <c r="P77" s="80">
        <v>45</v>
      </c>
      <c r="Q77" s="80">
        <v>0</v>
      </c>
      <c r="R77" s="80">
        <v>0</v>
      </c>
      <c r="S77" s="80">
        <v>0</v>
      </c>
      <c r="T77" s="80">
        <v>15</v>
      </c>
      <c r="U77" s="80">
        <v>0</v>
      </c>
      <c r="V77" s="80">
        <v>0</v>
      </c>
      <c r="W77" s="80">
        <v>0</v>
      </c>
      <c r="X77" s="80">
        <v>30</v>
      </c>
      <c r="Y77" s="80">
        <v>45</v>
      </c>
      <c r="Z77" s="80">
        <v>0</v>
      </c>
      <c r="AA77" s="80">
        <v>0</v>
      </c>
      <c r="AB77" s="80">
        <v>0</v>
      </c>
      <c r="AC77" s="80">
        <v>15</v>
      </c>
      <c r="AD77" s="80">
        <v>0</v>
      </c>
      <c r="AE77" s="80">
        <v>0</v>
      </c>
      <c r="AF77" s="80">
        <v>0</v>
      </c>
      <c r="AG77" s="80">
        <v>30</v>
      </c>
      <c r="AH77" s="80">
        <v>45</v>
      </c>
    </row>
    <row r="78" spans="2:34">
      <c r="B78" s="46" t="s">
        <v>557</v>
      </c>
      <c r="C78" s="46" t="s">
        <v>557</v>
      </c>
      <c r="D78" s="46" t="s">
        <v>600</v>
      </c>
      <c r="E78" s="46" t="s">
        <v>598</v>
      </c>
      <c r="F78" s="46" t="s">
        <v>482</v>
      </c>
      <c r="G78" s="46">
        <v>40</v>
      </c>
      <c r="H78" s="80">
        <v>0</v>
      </c>
      <c r="I78" s="80">
        <v>0</v>
      </c>
      <c r="J78" s="80">
        <v>0</v>
      </c>
      <c r="K78" s="80">
        <v>10</v>
      </c>
      <c r="L78" s="80">
        <v>0</v>
      </c>
      <c r="M78" s="80">
        <v>0</v>
      </c>
      <c r="N78" s="80">
        <v>0</v>
      </c>
      <c r="O78" s="80">
        <v>50</v>
      </c>
      <c r="P78" s="80">
        <v>60</v>
      </c>
      <c r="Q78" s="80">
        <v>0</v>
      </c>
      <c r="R78" s="80">
        <v>0</v>
      </c>
      <c r="S78" s="80">
        <v>0</v>
      </c>
      <c r="T78" s="80">
        <v>10</v>
      </c>
      <c r="U78" s="80">
        <v>0</v>
      </c>
      <c r="V78" s="80">
        <v>0</v>
      </c>
      <c r="W78" s="80">
        <v>0</v>
      </c>
      <c r="X78" s="80">
        <v>50</v>
      </c>
      <c r="Y78" s="80">
        <v>60</v>
      </c>
      <c r="Z78" s="80">
        <v>0</v>
      </c>
      <c r="AA78" s="80">
        <v>0</v>
      </c>
      <c r="AB78" s="80">
        <v>0</v>
      </c>
      <c r="AC78" s="80">
        <v>10</v>
      </c>
      <c r="AD78" s="80">
        <v>0</v>
      </c>
      <c r="AE78" s="80">
        <v>0</v>
      </c>
      <c r="AF78" s="80">
        <v>0</v>
      </c>
      <c r="AG78" s="80">
        <v>50</v>
      </c>
      <c r="AH78" s="80">
        <v>60</v>
      </c>
    </row>
    <row r="79" spans="2:34">
      <c r="B79" s="46" t="s">
        <v>558</v>
      </c>
      <c r="C79" s="46" t="s">
        <v>558</v>
      </c>
      <c r="D79" s="46" t="s">
        <v>601</v>
      </c>
      <c r="E79" s="46" t="s">
        <v>598</v>
      </c>
      <c r="F79" s="46" t="s">
        <v>482</v>
      </c>
      <c r="G79" s="46">
        <v>40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</row>
    <row r="80" spans="2:34" s="70" customFormat="1">
      <c r="B80" s="70" t="s">
        <v>556</v>
      </c>
      <c r="C80" s="70" t="s">
        <v>556</v>
      </c>
      <c r="D80" s="70" t="s">
        <v>602</v>
      </c>
      <c r="E80" s="70" t="s">
        <v>598</v>
      </c>
      <c r="F80" s="70" t="s">
        <v>482</v>
      </c>
      <c r="G80" s="70">
        <v>40</v>
      </c>
      <c r="H80" s="84">
        <v>0</v>
      </c>
      <c r="I80" s="84">
        <v>0</v>
      </c>
      <c r="J80" s="84">
        <v>0</v>
      </c>
      <c r="K80" s="84">
        <v>35</v>
      </c>
      <c r="L80" s="84">
        <v>0</v>
      </c>
      <c r="M80" s="84">
        <v>0</v>
      </c>
      <c r="N80" s="84">
        <v>0</v>
      </c>
      <c r="O80" s="84">
        <v>30</v>
      </c>
      <c r="P80" s="84">
        <v>65</v>
      </c>
      <c r="Q80" s="84">
        <v>0</v>
      </c>
      <c r="R80" s="84">
        <v>0</v>
      </c>
      <c r="S80" s="84">
        <v>0</v>
      </c>
      <c r="T80" s="84">
        <v>35</v>
      </c>
      <c r="U80" s="84">
        <v>0</v>
      </c>
      <c r="V80" s="84">
        <v>0</v>
      </c>
      <c r="W80" s="84">
        <v>0</v>
      </c>
      <c r="X80" s="84">
        <v>30</v>
      </c>
      <c r="Y80" s="84">
        <v>65</v>
      </c>
      <c r="Z80" s="84">
        <v>0</v>
      </c>
      <c r="AA80" s="84">
        <v>0</v>
      </c>
      <c r="AB80" s="84">
        <v>0</v>
      </c>
      <c r="AC80" s="84">
        <v>35</v>
      </c>
      <c r="AD80" s="84">
        <v>0</v>
      </c>
      <c r="AE80" s="84">
        <v>0</v>
      </c>
      <c r="AF80" s="84">
        <v>0</v>
      </c>
      <c r="AG80" s="84">
        <v>30</v>
      </c>
      <c r="AH80" s="84">
        <v>65</v>
      </c>
    </row>
    <row r="81" spans="2:34">
      <c r="B81" s="46" t="s">
        <v>603</v>
      </c>
      <c r="C81" s="46" t="s">
        <v>603</v>
      </c>
      <c r="D81" s="46" t="s">
        <v>604</v>
      </c>
      <c r="E81" s="46" t="s">
        <v>598</v>
      </c>
      <c r="F81" s="46" t="s">
        <v>482</v>
      </c>
      <c r="G81" s="46">
        <v>40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0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</row>
    <row r="82" spans="2:34">
      <c r="D82" s="46" t="s">
        <v>605</v>
      </c>
      <c r="H82" s="80">
        <v>850</v>
      </c>
      <c r="I82" s="80">
        <v>0</v>
      </c>
      <c r="J82" s="80">
        <v>647</v>
      </c>
      <c r="K82" s="80">
        <v>276</v>
      </c>
      <c r="L82" s="80">
        <v>455</v>
      </c>
      <c r="M82" s="80">
        <v>65</v>
      </c>
      <c r="N82" s="80">
        <v>437</v>
      </c>
      <c r="O82" s="80">
        <v>230</v>
      </c>
      <c r="P82" s="80">
        <v>2960</v>
      </c>
      <c r="Q82" s="80">
        <v>850</v>
      </c>
      <c r="R82" s="80">
        <v>0</v>
      </c>
      <c r="S82" s="80">
        <v>647</v>
      </c>
      <c r="T82" s="80">
        <v>276</v>
      </c>
      <c r="U82" s="80">
        <v>455</v>
      </c>
      <c r="V82" s="80">
        <v>65</v>
      </c>
      <c r="W82" s="80">
        <v>437</v>
      </c>
      <c r="X82" s="80">
        <v>230</v>
      </c>
      <c r="Y82" s="80">
        <v>2960</v>
      </c>
      <c r="Z82" s="80">
        <v>850</v>
      </c>
      <c r="AA82" s="80">
        <v>0</v>
      </c>
      <c r="AB82" s="80">
        <v>647</v>
      </c>
      <c r="AC82" s="80">
        <v>276</v>
      </c>
      <c r="AD82" s="80">
        <v>455</v>
      </c>
      <c r="AE82" s="80">
        <v>65</v>
      </c>
      <c r="AF82" s="80">
        <v>437</v>
      </c>
      <c r="AG82" s="80">
        <v>230</v>
      </c>
      <c r="AH82" s="80">
        <v>2960</v>
      </c>
    </row>
    <row r="83" spans="2:34">
      <c r="D83" s="46" t="s">
        <v>559</v>
      </c>
      <c r="H83" s="80">
        <v>13520</v>
      </c>
      <c r="I83" s="80">
        <v>10005</v>
      </c>
      <c r="J83" s="80">
        <v>45108</v>
      </c>
      <c r="K83" s="80">
        <v>33426</v>
      </c>
      <c r="L83" s="80">
        <v>18780</v>
      </c>
      <c r="M83" s="80">
        <v>27528</v>
      </c>
      <c r="N83" s="80">
        <v>17162</v>
      </c>
      <c r="O83" s="80">
        <v>8681</v>
      </c>
      <c r="P83" s="80">
        <v>174210</v>
      </c>
      <c r="Q83" s="80">
        <v>13520</v>
      </c>
      <c r="R83" s="80">
        <v>10005</v>
      </c>
      <c r="S83" s="80">
        <v>45108</v>
      </c>
      <c r="T83" s="80">
        <v>33426</v>
      </c>
      <c r="U83" s="80">
        <v>18780</v>
      </c>
      <c r="V83" s="80">
        <v>27528</v>
      </c>
      <c r="W83" s="80">
        <v>17162</v>
      </c>
      <c r="X83" s="80">
        <v>8681</v>
      </c>
      <c r="Y83" s="80">
        <v>174210</v>
      </c>
      <c r="Z83" s="80">
        <v>13520</v>
      </c>
      <c r="AA83" s="80">
        <v>10005</v>
      </c>
      <c r="AB83" s="80">
        <v>45108</v>
      </c>
      <c r="AC83" s="80">
        <v>33426</v>
      </c>
      <c r="AD83" s="80">
        <v>18780</v>
      </c>
      <c r="AE83" s="80">
        <v>27528</v>
      </c>
      <c r="AF83" s="80">
        <v>17162</v>
      </c>
      <c r="AG83" s="80">
        <v>8681</v>
      </c>
      <c r="AH83" s="80">
        <v>174210</v>
      </c>
    </row>
    <row r="84" spans="2:34">
      <c r="B84" s="46" t="s">
        <v>562</v>
      </c>
      <c r="C84" s="46" t="s">
        <v>562</v>
      </c>
      <c r="D84" s="46" t="s">
        <v>606</v>
      </c>
      <c r="E84" s="46">
        <v>350</v>
      </c>
      <c r="F84" s="46" t="s">
        <v>482</v>
      </c>
      <c r="G84" s="46">
        <v>200</v>
      </c>
      <c r="H84" s="80">
        <v>6540</v>
      </c>
      <c r="I84" s="80">
        <v>1383</v>
      </c>
      <c r="J84" s="80">
        <v>4155</v>
      </c>
      <c r="K84" s="80">
        <v>9906</v>
      </c>
      <c r="L84" s="80">
        <v>2142</v>
      </c>
      <c r="M84" s="80">
        <v>1455</v>
      </c>
      <c r="N84" s="80">
        <v>1887</v>
      </c>
      <c r="O84" s="80">
        <v>3960</v>
      </c>
      <c r="P84" s="80">
        <v>31428</v>
      </c>
      <c r="Q84" s="80">
        <v>6540</v>
      </c>
      <c r="R84" s="80">
        <v>1383</v>
      </c>
      <c r="S84" s="80">
        <v>4155</v>
      </c>
      <c r="T84" s="80">
        <v>9906</v>
      </c>
      <c r="U84" s="80">
        <v>2142</v>
      </c>
      <c r="V84" s="80">
        <v>1455</v>
      </c>
      <c r="W84" s="80">
        <v>1887</v>
      </c>
      <c r="X84" s="80">
        <v>3960</v>
      </c>
      <c r="Y84" s="80">
        <v>31428</v>
      </c>
      <c r="Z84" s="80">
        <v>6540</v>
      </c>
      <c r="AA84" s="80">
        <v>1383</v>
      </c>
      <c r="AB84" s="80">
        <v>4155</v>
      </c>
      <c r="AC84" s="80">
        <v>9906</v>
      </c>
      <c r="AD84" s="80">
        <v>2142</v>
      </c>
      <c r="AE84" s="80">
        <v>1455</v>
      </c>
      <c r="AF84" s="80">
        <v>1887</v>
      </c>
      <c r="AG84" s="80">
        <v>3960</v>
      </c>
      <c r="AH84" s="80">
        <v>31428</v>
      </c>
    </row>
    <row r="85" spans="2:34">
      <c r="B85" s="46" t="s">
        <v>563</v>
      </c>
      <c r="C85" s="46" t="s">
        <v>563</v>
      </c>
      <c r="D85" s="46" t="s">
        <v>607</v>
      </c>
      <c r="E85" s="46">
        <v>600</v>
      </c>
      <c r="F85" s="46" t="s">
        <v>482</v>
      </c>
      <c r="G85" s="46">
        <v>150</v>
      </c>
      <c r="H85" s="80">
        <v>60950</v>
      </c>
      <c r="I85" s="80">
        <v>33267</v>
      </c>
      <c r="J85" s="80">
        <v>66300</v>
      </c>
      <c r="K85" s="80">
        <v>63790</v>
      </c>
      <c r="L85" s="80">
        <v>53157</v>
      </c>
      <c r="M85" s="80">
        <v>48517</v>
      </c>
      <c r="N85" s="80">
        <v>40200</v>
      </c>
      <c r="O85" s="80">
        <v>33300</v>
      </c>
      <c r="P85" s="80">
        <v>399481</v>
      </c>
      <c r="Q85" s="80">
        <v>60950</v>
      </c>
      <c r="R85" s="80">
        <v>33267</v>
      </c>
      <c r="S85" s="80">
        <v>66300</v>
      </c>
      <c r="T85" s="80">
        <v>63790</v>
      </c>
      <c r="U85" s="80">
        <v>53157</v>
      </c>
      <c r="V85" s="80">
        <v>48517</v>
      </c>
      <c r="W85" s="80">
        <v>40200</v>
      </c>
      <c r="X85" s="80">
        <v>33300</v>
      </c>
      <c r="Y85" s="80">
        <v>399481</v>
      </c>
      <c r="Z85" s="80">
        <v>60950</v>
      </c>
      <c r="AA85" s="80">
        <v>33267</v>
      </c>
      <c r="AB85" s="80">
        <v>66300</v>
      </c>
      <c r="AC85" s="80">
        <v>63790</v>
      </c>
      <c r="AD85" s="80">
        <v>53157</v>
      </c>
      <c r="AE85" s="80">
        <v>48517</v>
      </c>
      <c r="AF85" s="80">
        <v>40200</v>
      </c>
      <c r="AG85" s="80">
        <v>33300</v>
      </c>
      <c r="AH85" s="80">
        <v>399481</v>
      </c>
    </row>
    <row r="86" spans="2:34">
      <c r="B86" s="46" t="s">
        <v>563</v>
      </c>
      <c r="C86" s="46" t="s">
        <v>561</v>
      </c>
      <c r="D86" s="46" t="s">
        <v>608</v>
      </c>
      <c r="E86" s="46">
        <v>1500</v>
      </c>
      <c r="F86" s="46" t="s">
        <v>462</v>
      </c>
      <c r="G86" s="46">
        <v>100</v>
      </c>
      <c r="H86" s="80">
        <v>47936</v>
      </c>
      <c r="I86" s="80">
        <v>12481</v>
      </c>
      <c r="J86" s="80">
        <v>18253</v>
      </c>
      <c r="K86" s="80">
        <v>14330</v>
      </c>
      <c r="L86" s="80">
        <v>15188</v>
      </c>
      <c r="M86" s="80">
        <v>16377</v>
      </c>
      <c r="N86" s="80">
        <v>15570</v>
      </c>
      <c r="O86" s="80">
        <v>9660</v>
      </c>
      <c r="P86" s="80">
        <v>149795</v>
      </c>
      <c r="Q86" s="80">
        <v>47936</v>
      </c>
      <c r="R86" s="80">
        <v>12481</v>
      </c>
      <c r="S86" s="80">
        <v>18253</v>
      </c>
      <c r="T86" s="80">
        <v>14330</v>
      </c>
      <c r="U86" s="80">
        <v>15188</v>
      </c>
      <c r="V86" s="80">
        <v>16377</v>
      </c>
      <c r="W86" s="80">
        <v>15570</v>
      </c>
      <c r="X86" s="80">
        <v>9660</v>
      </c>
      <c r="Y86" s="80">
        <v>149795</v>
      </c>
      <c r="Z86" s="80">
        <v>47936</v>
      </c>
      <c r="AA86" s="80">
        <v>12481</v>
      </c>
      <c r="AB86" s="80">
        <v>18253</v>
      </c>
      <c r="AC86" s="80">
        <v>14330</v>
      </c>
      <c r="AD86" s="80">
        <v>15188</v>
      </c>
      <c r="AE86" s="80">
        <v>16377</v>
      </c>
      <c r="AF86" s="80">
        <v>15570</v>
      </c>
      <c r="AG86" s="80">
        <v>9660</v>
      </c>
      <c r="AH86" s="80">
        <v>149795</v>
      </c>
    </row>
    <row r="87" spans="2:34">
      <c r="D87" s="46" t="s">
        <v>609</v>
      </c>
      <c r="H87" s="80">
        <v>115426</v>
      </c>
      <c r="I87" s="80">
        <v>47131</v>
      </c>
      <c r="J87" s="80">
        <v>88708</v>
      </c>
      <c r="K87" s="80">
        <v>88026</v>
      </c>
      <c r="L87" s="80">
        <v>70487</v>
      </c>
      <c r="M87" s="80">
        <v>66349</v>
      </c>
      <c r="N87" s="80">
        <v>57657</v>
      </c>
      <c r="O87" s="80">
        <v>46920</v>
      </c>
      <c r="P87" s="80">
        <v>580704</v>
      </c>
      <c r="Q87" s="80">
        <v>115426</v>
      </c>
      <c r="R87" s="80">
        <v>47131</v>
      </c>
      <c r="S87" s="80">
        <v>88708</v>
      </c>
      <c r="T87" s="80">
        <v>88026</v>
      </c>
      <c r="U87" s="80">
        <v>70487</v>
      </c>
      <c r="V87" s="80">
        <v>66349</v>
      </c>
      <c r="W87" s="80">
        <v>57657</v>
      </c>
      <c r="X87" s="80">
        <v>46920</v>
      </c>
      <c r="Y87" s="80">
        <v>580704</v>
      </c>
      <c r="Z87" s="80">
        <v>115426</v>
      </c>
      <c r="AA87" s="80">
        <v>47131</v>
      </c>
      <c r="AB87" s="80">
        <v>88708</v>
      </c>
      <c r="AC87" s="80">
        <v>88026</v>
      </c>
      <c r="AD87" s="80">
        <v>70487</v>
      </c>
      <c r="AE87" s="80">
        <v>66349</v>
      </c>
      <c r="AF87" s="80">
        <v>57657</v>
      </c>
      <c r="AG87" s="80">
        <v>46920</v>
      </c>
      <c r="AH87" s="80">
        <v>580704</v>
      </c>
    </row>
    <row r="88" spans="2:34">
      <c r="B88" s="46">
        <v>319900232</v>
      </c>
      <c r="C88" s="46">
        <v>319900232</v>
      </c>
      <c r="D88" s="46" t="s">
        <v>491</v>
      </c>
      <c r="E88" s="46">
        <v>150</v>
      </c>
      <c r="H88" s="80">
        <v>1257</v>
      </c>
      <c r="I88" s="80">
        <v>926</v>
      </c>
      <c r="J88" s="80">
        <v>4040</v>
      </c>
      <c r="K88" s="80">
        <v>3888</v>
      </c>
      <c r="L88" s="80">
        <v>4708</v>
      </c>
      <c r="M88" s="80">
        <v>2763</v>
      </c>
      <c r="N88" s="80">
        <v>1545</v>
      </c>
      <c r="O88" s="80">
        <v>1000</v>
      </c>
      <c r="P88" s="80">
        <v>20127</v>
      </c>
      <c r="Q88" s="80">
        <v>1257</v>
      </c>
      <c r="R88" s="80">
        <v>926</v>
      </c>
      <c r="S88" s="80">
        <v>4040</v>
      </c>
      <c r="T88" s="80">
        <v>3888</v>
      </c>
      <c r="U88" s="80">
        <v>4708</v>
      </c>
      <c r="V88" s="80">
        <v>2763</v>
      </c>
      <c r="W88" s="80">
        <v>1545</v>
      </c>
      <c r="X88" s="80">
        <v>1000</v>
      </c>
      <c r="Y88" s="80">
        <v>20127</v>
      </c>
      <c r="Z88" s="80">
        <v>1257</v>
      </c>
      <c r="AA88" s="80">
        <v>926</v>
      </c>
      <c r="AB88" s="80">
        <v>4040</v>
      </c>
      <c r="AC88" s="80">
        <v>3888</v>
      </c>
      <c r="AD88" s="80">
        <v>4708</v>
      </c>
      <c r="AE88" s="80">
        <v>2763</v>
      </c>
      <c r="AF88" s="80">
        <v>1545</v>
      </c>
      <c r="AG88" s="80">
        <v>1000</v>
      </c>
      <c r="AH88" s="80">
        <v>20127</v>
      </c>
    </row>
    <row r="89" spans="2:34" s="70" customFormat="1">
      <c r="D89" s="70" t="s">
        <v>492</v>
      </c>
      <c r="H89" s="84">
        <v>1257</v>
      </c>
      <c r="I89" s="84">
        <v>926</v>
      </c>
      <c r="J89" s="84">
        <v>4040</v>
      </c>
      <c r="K89" s="84">
        <v>3888</v>
      </c>
      <c r="L89" s="84">
        <v>4708</v>
      </c>
      <c r="M89" s="84">
        <v>2763</v>
      </c>
      <c r="N89" s="84">
        <v>1545</v>
      </c>
      <c r="O89" s="84">
        <v>1000</v>
      </c>
      <c r="P89" s="84">
        <v>20127</v>
      </c>
      <c r="Q89" s="84">
        <v>1257</v>
      </c>
      <c r="R89" s="84">
        <v>926</v>
      </c>
      <c r="S89" s="84">
        <v>4040</v>
      </c>
      <c r="T89" s="84">
        <v>3888</v>
      </c>
      <c r="U89" s="84">
        <v>4708</v>
      </c>
      <c r="V89" s="84">
        <v>2763</v>
      </c>
      <c r="W89" s="84">
        <v>1545</v>
      </c>
      <c r="X89" s="84">
        <v>1000</v>
      </c>
      <c r="Y89" s="84">
        <v>20127</v>
      </c>
      <c r="Z89" s="84">
        <v>1257</v>
      </c>
      <c r="AA89" s="84">
        <v>926</v>
      </c>
      <c r="AB89" s="84">
        <v>4040</v>
      </c>
      <c r="AC89" s="84">
        <v>3888</v>
      </c>
      <c r="AD89" s="84">
        <v>4708</v>
      </c>
      <c r="AE89" s="84">
        <v>2763</v>
      </c>
      <c r="AF89" s="84">
        <v>1545</v>
      </c>
      <c r="AG89" s="84">
        <v>1000</v>
      </c>
      <c r="AH89" s="84">
        <v>20127</v>
      </c>
    </row>
    <row r="90" spans="2:34">
      <c r="B90" s="46">
        <v>310003569</v>
      </c>
      <c r="C90" s="46">
        <v>310003569</v>
      </c>
      <c r="D90" s="46" t="s">
        <v>487</v>
      </c>
      <c r="E90" s="46">
        <v>150</v>
      </c>
      <c r="F90" s="46" t="s">
        <v>488</v>
      </c>
      <c r="G90" s="46">
        <v>108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80">
        <v>0</v>
      </c>
      <c r="AA90" s="80">
        <v>0</v>
      </c>
      <c r="AB90" s="80">
        <v>0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</row>
    <row r="91" spans="2:34">
      <c r="B91" s="46">
        <v>310003570</v>
      </c>
      <c r="C91" s="46">
        <v>310003570</v>
      </c>
      <c r="D91" s="46" t="s">
        <v>489</v>
      </c>
      <c r="E91" s="46">
        <v>150</v>
      </c>
      <c r="F91" s="46" t="s">
        <v>488</v>
      </c>
      <c r="G91" s="46">
        <v>108</v>
      </c>
      <c r="H91" s="80">
        <v>0</v>
      </c>
      <c r="I91" s="80">
        <v>0</v>
      </c>
      <c r="J91" s="80">
        <v>0</v>
      </c>
      <c r="K91" s="80">
        <v>0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0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0</v>
      </c>
      <c r="Y91" s="80">
        <v>0</v>
      </c>
      <c r="Z91" s="80">
        <v>0</v>
      </c>
      <c r="AA91" s="80">
        <v>0</v>
      </c>
      <c r="AB91" s="80">
        <v>0</v>
      </c>
      <c r="AC91" s="80">
        <v>0</v>
      </c>
      <c r="AD91" s="80">
        <v>0</v>
      </c>
      <c r="AE91" s="80">
        <v>0</v>
      </c>
      <c r="AF91" s="80">
        <v>0</v>
      </c>
      <c r="AG91" s="80">
        <v>0</v>
      </c>
      <c r="AH91" s="80">
        <v>0</v>
      </c>
    </row>
    <row r="92" spans="2:34">
      <c r="D92" s="46" t="s">
        <v>490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0</v>
      </c>
      <c r="X92" s="80">
        <v>0</v>
      </c>
      <c r="Y92" s="80">
        <v>0</v>
      </c>
      <c r="Z92" s="80">
        <v>0</v>
      </c>
      <c r="AA92" s="80">
        <v>0</v>
      </c>
      <c r="AB92" s="80">
        <v>0</v>
      </c>
      <c r="AC92" s="80">
        <v>0</v>
      </c>
      <c r="AD92" s="80">
        <v>0</v>
      </c>
      <c r="AE92" s="80">
        <v>0</v>
      </c>
      <c r="AF92" s="80">
        <v>0</v>
      </c>
      <c r="AG92" s="80">
        <v>0</v>
      </c>
      <c r="AH92" s="80">
        <v>0</v>
      </c>
    </row>
    <row r="93" spans="2:34">
      <c r="B93" s="46">
        <v>310004050</v>
      </c>
      <c r="C93" s="46">
        <v>310004050</v>
      </c>
      <c r="D93" s="46" t="s">
        <v>933</v>
      </c>
      <c r="E93" s="46" t="s">
        <v>934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</row>
    <row r="94" spans="2:34">
      <c r="B94" s="46">
        <v>310004051</v>
      </c>
      <c r="C94" s="46">
        <v>310004051</v>
      </c>
      <c r="D94" s="46" t="s">
        <v>935</v>
      </c>
      <c r="E94" s="46" t="s">
        <v>934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</row>
    <row r="95" spans="2:34">
      <c r="D95" s="46" t="s">
        <v>936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</row>
    <row r="96" spans="2:34">
      <c r="B96" s="46">
        <v>310003879</v>
      </c>
      <c r="C96" s="46">
        <v>310003879</v>
      </c>
      <c r="D96" s="46" t="s">
        <v>944</v>
      </c>
      <c r="E96" s="46" t="s">
        <v>942</v>
      </c>
      <c r="H96" s="46">
        <v>233</v>
      </c>
      <c r="I96" s="46">
        <v>0</v>
      </c>
      <c r="J96" s="46">
        <v>39</v>
      </c>
      <c r="K96" s="46">
        <v>60</v>
      </c>
      <c r="L96" s="46">
        <v>0</v>
      </c>
      <c r="M96" s="46">
        <v>58</v>
      </c>
      <c r="N96" s="46">
        <v>0</v>
      </c>
      <c r="O96" s="46">
        <v>0</v>
      </c>
      <c r="P96" s="46">
        <v>390</v>
      </c>
      <c r="Q96" s="46">
        <v>233</v>
      </c>
      <c r="R96" s="46">
        <v>0</v>
      </c>
      <c r="S96" s="46">
        <v>39</v>
      </c>
      <c r="T96" s="46">
        <v>60</v>
      </c>
      <c r="U96" s="46">
        <v>0</v>
      </c>
      <c r="V96" s="46">
        <v>58</v>
      </c>
      <c r="W96" s="46">
        <v>0</v>
      </c>
      <c r="X96" s="46">
        <v>0</v>
      </c>
      <c r="Y96" s="46">
        <v>390</v>
      </c>
      <c r="Z96" s="46">
        <v>233</v>
      </c>
      <c r="AA96" s="46">
        <v>0</v>
      </c>
      <c r="AB96" s="46">
        <v>39</v>
      </c>
      <c r="AC96" s="46">
        <v>60</v>
      </c>
      <c r="AD96" s="46">
        <v>0</v>
      </c>
      <c r="AE96" s="46">
        <v>58</v>
      </c>
      <c r="AF96" s="46">
        <v>0</v>
      </c>
      <c r="AG96" s="46">
        <v>0</v>
      </c>
      <c r="AH96" s="46">
        <v>390</v>
      </c>
    </row>
    <row r="97" spans="2:34">
      <c r="B97" s="46">
        <v>310003880</v>
      </c>
      <c r="C97" s="46">
        <v>310003880</v>
      </c>
      <c r="D97" s="46" t="s">
        <v>945</v>
      </c>
      <c r="E97" s="46" t="s">
        <v>943</v>
      </c>
      <c r="H97" s="46">
        <v>70</v>
      </c>
      <c r="I97" s="46">
        <v>0</v>
      </c>
      <c r="J97" s="46">
        <v>26</v>
      </c>
      <c r="K97" s="46">
        <v>40</v>
      </c>
      <c r="L97" s="46">
        <v>0</v>
      </c>
      <c r="M97" s="46">
        <v>38</v>
      </c>
      <c r="N97" s="46">
        <v>0</v>
      </c>
      <c r="O97" s="46">
        <v>0</v>
      </c>
      <c r="P97" s="46">
        <v>174</v>
      </c>
      <c r="Q97" s="46">
        <v>70</v>
      </c>
      <c r="R97" s="46">
        <v>0</v>
      </c>
      <c r="S97" s="46">
        <v>26</v>
      </c>
      <c r="T97" s="46">
        <v>40</v>
      </c>
      <c r="U97" s="46">
        <v>0</v>
      </c>
      <c r="V97" s="46">
        <v>38</v>
      </c>
      <c r="W97" s="46">
        <v>0</v>
      </c>
      <c r="X97" s="46">
        <v>0</v>
      </c>
      <c r="Y97" s="46">
        <v>174</v>
      </c>
      <c r="Z97" s="46">
        <v>70</v>
      </c>
      <c r="AA97" s="46">
        <v>0</v>
      </c>
      <c r="AB97" s="46">
        <v>26</v>
      </c>
      <c r="AC97" s="46">
        <v>40</v>
      </c>
      <c r="AD97" s="46">
        <v>0</v>
      </c>
      <c r="AE97" s="46">
        <v>38</v>
      </c>
      <c r="AF97" s="46">
        <v>0</v>
      </c>
      <c r="AG97" s="46">
        <v>0</v>
      </c>
      <c r="AH97" s="46">
        <v>174</v>
      </c>
    </row>
    <row r="98" spans="2:34">
      <c r="D98" s="46" t="s">
        <v>946</v>
      </c>
      <c r="H98" s="46">
        <v>303</v>
      </c>
      <c r="I98" s="46">
        <v>0</v>
      </c>
      <c r="J98" s="46">
        <v>65</v>
      </c>
      <c r="K98" s="46">
        <v>100</v>
      </c>
      <c r="L98" s="46">
        <v>0</v>
      </c>
      <c r="M98" s="46">
        <v>96</v>
      </c>
      <c r="N98" s="46">
        <v>0</v>
      </c>
      <c r="O98" s="46">
        <v>0</v>
      </c>
      <c r="P98" s="46">
        <v>564</v>
      </c>
      <c r="Q98" s="46">
        <v>303</v>
      </c>
      <c r="R98" s="46">
        <v>0</v>
      </c>
      <c r="S98" s="46">
        <v>65</v>
      </c>
      <c r="T98" s="46">
        <v>100</v>
      </c>
      <c r="U98" s="46">
        <v>0</v>
      </c>
      <c r="V98" s="46">
        <v>96</v>
      </c>
      <c r="W98" s="46">
        <v>0</v>
      </c>
      <c r="X98" s="46">
        <v>0</v>
      </c>
      <c r="Y98" s="46">
        <v>564</v>
      </c>
      <c r="Z98" s="46">
        <v>303</v>
      </c>
      <c r="AA98" s="46">
        <v>0</v>
      </c>
      <c r="AB98" s="46">
        <v>65</v>
      </c>
      <c r="AC98" s="46">
        <v>100</v>
      </c>
      <c r="AD98" s="46">
        <v>0</v>
      </c>
      <c r="AE98" s="46">
        <v>96</v>
      </c>
      <c r="AF98" s="46">
        <v>0</v>
      </c>
      <c r="AG98" s="46">
        <v>0</v>
      </c>
      <c r="AH98" s="46">
        <v>564</v>
      </c>
    </row>
    <row r="99" spans="2:34">
      <c r="B99" s="46">
        <v>310004169</v>
      </c>
      <c r="C99" s="46">
        <v>310004169</v>
      </c>
      <c r="D99" s="46" t="s">
        <v>947</v>
      </c>
      <c r="E99" s="46">
        <v>180</v>
      </c>
      <c r="H99" s="46">
        <v>114</v>
      </c>
      <c r="I99" s="46">
        <v>0</v>
      </c>
      <c r="J99" s="46">
        <v>80</v>
      </c>
      <c r="K99" s="46">
        <v>85</v>
      </c>
      <c r="L99" s="46">
        <v>120</v>
      </c>
      <c r="M99" s="46">
        <v>85</v>
      </c>
      <c r="N99" s="46">
        <v>143</v>
      </c>
      <c r="O99" s="46">
        <v>36</v>
      </c>
      <c r="P99" s="46">
        <v>663</v>
      </c>
      <c r="Q99" s="46">
        <v>114</v>
      </c>
      <c r="R99" s="46">
        <v>0</v>
      </c>
      <c r="S99" s="46">
        <v>80</v>
      </c>
      <c r="T99" s="46">
        <v>85</v>
      </c>
      <c r="U99" s="46">
        <v>120</v>
      </c>
      <c r="V99" s="46">
        <v>85</v>
      </c>
      <c r="W99" s="46">
        <v>143</v>
      </c>
      <c r="X99" s="46">
        <v>36</v>
      </c>
      <c r="Y99" s="46">
        <v>663</v>
      </c>
      <c r="Z99" s="46">
        <v>114</v>
      </c>
      <c r="AA99" s="46">
        <v>0</v>
      </c>
      <c r="AB99" s="46">
        <v>80</v>
      </c>
      <c r="AC99" s="46">
        <v>85</v>
      </c>
      <c r="AD99" s="46">
        <v>120</v>
      </c>
      <c r="AE99" s="46">
        <v>85</v>
      </c>
      <c r="AF99" s="46">
        <v>143</v>
      </c>
      <c r="AG99" s="46">
        <v>36</v>
      </c>
      <c r="AH99" s="46">
        <v>663</v>
      </c>
    </row>
    <row r="100" spans="2:34">
      <c r="B100" s="46">
        <v>310004170</v>
      </c>
      <c r="C100" s="46">
        <v>310004170</v>
      </c>
      <c r="D100" s="46" t="s">
        <v>948</v>
      </c>
      <c r="E100" s="46">
        <v>180</v>
      </c>
      <c r="H100" s="46">
        <v>131</v>
      </c>
      <c r="I100" s="46">
        <v>0</v>
      </c>
      <c r="J100" s="46">
        <v>150</v>
      </c>
      <c r="K100" s="46">
        <v>150</v>
      </c>
      <c r="L100" s="46">
        <v>150</v>
      </c>
      <c r="M100" s="46">
        <v>114</v>
      </c>
      <c r="N100" s="46">
        <v>173</v>
      </c>
      <c r="O100" s="46">
        <v>50</v>
      </c>
      <c r="P100" s="46">
        <v>918</v>
      </c>
      <c r="Q100" s="46">
        <v>131</v>
      </c>
      <c r="R100" s="46">
        <v>0</v>
      </c>
      <c r="S100" s="46">
        <v>150</v>
      </c>
      <c r="T100" s="46">
        <v>150</v>
      </c>
      <c r="U100" s="46">
        <v>150</v>
      </c>
      <c r="V100" s="46">
        <v>114</v>
      </c>
      <c r="W100" s="46">
        <v>173</v>
      </c>
      <c r="X100" s="46">
        <v>50</v>
      </c>
      <c r="Y100" s="46">
        <v>918</v>
      </c>
      <c r="Z100" s="46">
        <v>131</v>
      </c>
      <c r="AA100" s="46">
        <v>0</v>
      </c>
      <c r="AB100" s="46">
        <v>150</v>
      </c>
      <c r="AC100" s="46">
        <v>150</v>
      </c>
      <c r="AD100" s="46">
        <v>150</v>
      </c>
      <c r="AE100" s="46">
        <v>114</v>
      </c>
      <c r="AF100" s="46">
        <v>173</v>
      </c>
      <c r="AG100" s="46">
        <v>50</v>
      </c>
      <c r="AH100" s="46">
        <v>918</v>
      </c>
    </row>
    <row r="101" spans="2:34">
      <c r="D101" s="46" t="s">
        <v>949</v>
      </c>
      <c r="H101" s="46">
        <v>245</v>
      </c>
      <c r="I101" s="46">
        <v>0</v>
      </c>
      <c r="J101" s="46">
        <v>230</v>
      </c>
      <c r="K101" s="46">
        <v>235</v>
      </c>
      <c r="L101" s="46">
        <v>270</v>
      </c>
      <c r="M101" s="46">
        <v>199</v>
      </c>
      <c r="N101" s="46">
        <v>316</v>
      </c>
      <c r="O101" s="46">
        <v>86</v>
      </c>
      <c r="P101" s="46">
        <v>1581</v>
      </c>
      <c r="Q101" s="46">
        <v>245</v>
      </c>
      <c r="R101" s="46">
        <v>0</v>
      </c>
      <c r="S101" s="46">
        <v>230</v>
      </c>
      <c r="T101" s="46">
        <v>235</v>
      </c>
      <c r="U101" s="46">
        <v>270</v>
      </c>
      <c r="V101" s="46">
        <v>199</v>
      </c>
      <c r="W101" s="46">
        <v>316</v>
      </c>
      <c r="X101" s="46">
        <v>86</v>
      </c>
      <c r="Y101" s="46">
        <v>1581</v>
      </c>
      <c r="Z101" s="46">
        <v>245</v>
      </c>
      <c r="AA101" s="46">
        <v>0</v>
      </c>
      <c r="AB101" s="46">
        <v>230</v>
      </c>
      <c r="AC101" s="46">
        <v>235</v>
      </c>
      <c r="AD101" s="46">
        <v>270</v>
      </c>
      <c r="AE101" s="46">
        <v>199</v>
      </c>
      <c r="AF101" s="46">
        <v>316</v>
      </c>
      <c r="AG101" s="46">
        <v>86</v>
      </c>
      <c r="AH101" s="46">
        <v>1581</v>
      </c>
    </row>
    <row r="102" spans="2:34">
      <c r="B102" s="46">
        <v>310000887</v>
      </c>
      <c r="C102" s="46">
        <v>310000887</v>
      </c>
      <c r="D102" s="46" t="s">
        <v>243</v>
      </c>
      <c r="E102" s="46">
        <v>350</v>
      </c>
      <c r="F102" s="46" t="s">
        <v>482</v>
      </c>
      <c r="G102" s="46">
        <v>200</v>
      </c>
      <c r="H102" s="46">
        <v>0</v>
      </c>
      <c r="I102" s="46">
        <v>0</v>
      </c>
      <c r="J102" s="46">
        <v>0</v>
      </c>
      <c r="K102" s="46">
        <v>350</v>
      </c>
      <c r="L102" s="46">
        <v>0</v>
      </c>
      <c r="M102" s="46">
        <v>0</v>
      </c>
      <c r="N102" s="46">
        <v>150</v>
      </c>
      <c r="O102" s="46">
        <v>0</v>
      </c>
      <c r="P102" s="46">
        <v>500</v>
      </c>
      <c r="Q102" s="46">
        <v>0</v>
      </c>
      <c r="R102" s="46">
        <v>0</v>
      </c>
      <c r="S102" s="46">
        <v>0</v>
      </c>
      <c r="T102" s="46">
        <v>350</v>
      </c>
      <c r="U102" s="46">
        <v>0</v>
      </c>
      <c r="V102" s="46">
        <v>0</v>
      </c>
      <c r="W102" s="46">
        <v>150</v>
      </c>
      <c r="X102" s="46">
        <v>0</v>
      </c>
      <c r="Y102" s="46">
        <v>500</v>
      </c>
      <c r="Z102" s="46">
        <v>0</v>
      </c>
      <c r="AA102" s="46">
        <v>0</v>
      </c>
      <c r="AB102" s="46">
        <v>0</v>
      </c>
      <c r="AC102" s="46">
        <v>350</v>
      </c>
      <c r="AD102" s="46">
        <v>0</v>
      </c>
      <c r="AE102" s="46">
        <v>0</v>
      </c>
      <c r="AF102" s="46">
        <v>150</v>
      </c>
      <c r="AG102" s="46">
        <v>0</v>
      </c>
      <c r="AH102" s="46">
        <v>500</v>
      </c>
    </row>
    <row r="103" spans="2:34">
      <c r="B103" s="46">
        <v>310000686</v>
      </c>
      <c r="C103" s="46">
        <v>310000686</v>
      </c>
      <c r="D103" s="46" t="s">
        <v>244</v>
      </c>
      <c r="E103" s="46">
        <v>600</v>
      </c>
      <c r="F103" s="46" t="s">
        <v>482</v>
      </c>
      <c r="G103" s="46">
        <v>150</v>
      </c>
      <c r="H103" s="46">
        <v>881</v>
      </c>
      <c r="I103" s="46">
        <v>0</v>
      </c>
      <c r="J103" s="46">
        <v>0</v>
      </c>
      <c r="K103" s="46">
        <v>0</v>
      </c>
      <c r="L103" s="46">
        <v>0</v>
      </c>
      <c r="M103" s="46">
        <v>20</v>
      </c>
      <c r="N103" s="46">
        <v>210</v>
      </c>
      <c r="O103" s="46">
        <v>0</v>
      </c>
      <c r="P103" s="46">
        <v>1111</v>
      </c>
      <c r="Q103" s="46">
        <v>881</v>
      </c>
      <c r="R103" s="46">
        <v>0</v>
      </c>
      <c r="S103" s="46">
        <v>0</v>
      </c>
      <c r="T103" s="46">
        <v>0</v>
      </c>
      <c r="U103" s="46">
        <v>0</v>
      </c>
      <c r="V103" s="46">
        <v>20</v>
      </c>
      <c r="W103" s="46">
        <v>210</v>
      </c>
      <c r="X103" s="46">
        <v>0</v>
      </c>
      <c r="Y103" s="46">
        <v>1111</v>
      </c>
      <c r="Z103" s="46">
        <v>881</v>
      </c>
      <c r="AA103" s="46">
        <v>0</v>
      </c>
      <c r="AB103" s="46">
        <v>0</v>
      </c>
      <c r="AC103" s="46">
        <v>0</v>
      </c>
      <c r="AD103" s="46">
        <v>0</v>
      </c>
      <c r="AE103" s="46">
        <v>20</v>
      </c>
      <c r="AF103" s="46">
        <v>210</v>
      </c>
      <c r="AG103" s="46">
        <v>0</v>
      </c>
      <c r="AH103" s="46">
        <v>1111</v>
      </c>
    </row>
    <row r="104" spans="2:34">
      <c r="B104" s="46">
        <v>310000688</v>
      </c>
      <c r="C104" s="46">
        <v>310000688</v>
      </c>
      <c r="D104" s="46" t="s">
        <v>245</v>
      </c>
      <c r="E104" s="46">
        <v>1500</v>
      </c>
      <c r="F104" s="46" t="s">
        <v>494</v>
      </c>
      <c r="G104" s="46">
        <v>100</v>
      </c>
      <c r="H104" s="46">
        <v>275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40</v>
      </c>
      <c r="O104" s="46">
        <v>0</v>
      </c>
      <c r="P104" s="46">
        <v>315</v>
      </c>
      <c r="Q104" s="46">
        <v>275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40</v>
      </c>
      <c r="X104" s="46">
        <v>0</v>
      </c>
      <c r="Y104" s="46">
        <v>315</v>
      </c>
      <c r="Z104" s="46">
        <v>275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40</v>
      </c>
      <c r="AG104" s="46">
        <v>0</v>
      </c>
      <c r="AH104" s="46">
        <v>315</v>
      </c>
    </row>
    <row r="105" spans="2:34">
      <c r="B105" s="46">
        <v>310002393</v>
      </c>
      <c r="C105" s="46">
        <v>310002393</v>
      </c>
      <c r="D105" s="46" t="s">
        <v>246</v>
      </c>
      <c r="E105" s="46">
        <v>460</v>
      </c>
      <c r="F105" s="46" t="s">
        <v>482</v>
      </c>
      <c r="G105" s="46">
        <v>125</v>
      </c>
      <c r="H105" s="46">
        <v>1277</v>
      </c>
      <c r="I105" s="46">
        <v>319</v>
      </c>
      <c r="J105" s="46">
        <v>502</v>
      </c>
      <c r="K105" s="46">
        <v>1133</v>
      </c>
      <c r="L105" s="46">
        <v>517</v>
      </c>
      <c r="M105" s="46">
        <v>397</v>
      </c>
      <c r="N105" s="46">
        <v>795</v>
      </c>
      <c r="O105" s="46">
        <v>487</v>
      </c>
      <c r="P105" s="46">
        <v>5427</v>
      </c>
      <c r="Q105" s="46">
        <v>1277</v>
      </c>
      <c r="R105" s="46">
        <v>319</v>
      </c>
      <c r="S105" s="46">
        <v>502</v>
      </c>
      <c r="T105" s="46">
        <v>1133</v>
      </c>
      <c r="U105" s="46">
        <v>517</v>
      </c>
      <c r="V105" s="46">
        <v>397</v>
      </c>
      <c r="W105" s="46">
        <v>795</v>
      </c>
      <c r="X105" s="46">
        <v>487</v>
      </c>
      <c r="Y105" s="46">
        <v>5427</v>
      </c>
      <c r="Z105" s="46">
        <v>1277</v>
      </c>
      <c r="AA105" s="46">
        <v>319</v>
      </c>
      <c r="AB105" s="46">
        <v>502</v>
      </c>
      <c r="AC105" s="46">
        <v>1133</v>
      </c>
      <c r="AD105" s="46">
        <v>517</v>
      </c>
      <c r="AE105" s="46">
        <v>397</v>
      </c>
      <c r="AF105" s="46">
        <v>795</v>
      </c>
      <c r="AG105" s="46">
        <v>487</v>
      </c>
      <c r="AH105" s="46">
        <v>5427</v>
      </c>
    </row>
    <row r="106" spans="2:34">
      <c r="B106" s="46">
        <v>310002857</v>
      </c>
      <c r="C106" s="46">
        <v>310002857</v>
      </c>
      <c r="D106" s="46" t="s">
        <v>264</v>
      </c>
      <c r="E106" s="46">
        <v>1000</v>
      </c>
      <c r="F106" s="46" t="s">
        <v>494</v>
      </c>
      <c r="G106" s="46">
        <v>112</v>
      </c>
      <c r="H106" s="46">
        <v>73</v>
      </c>
      <c r="I106" s="46">
        <v>0</v>
      </c>
      <c r="J106" s="46">
        <v>0</v>
      </c>
      <c r="K106" s="46">
        <v>0</v>
      </c>
      <c r="L106" s="46">
        <v>3</v>
      </c>
      <c r="M106" s="46">
        <v>5</v>
      </c>
      <c r="N106" s="46">
        <v>27</v>
      </c>
      <c r="O106" s="46">
        <v>0</v>
      </c>
      <c r="P106" s="46">
        <v>108</v>
      </c>
      <c r="Q106" s="46">
        <v>73</v>
      </c>
      <c r="R106" s="46">
        <v>0</v>
      </c>
      <c r="S106" s="46">
        <v>0</v>
      </c>
      <c r="T106" s="46">
        <v>0</v>
      </c>
      <c r="U106" s="46">
        <v>3</v>
      </c>
      <c r="V106" s="46">
        <v>5</v>
      </c>
      <c r="W106" s="46">
        <v>27</v>
      </c>
      <c r="X106" s="46">
        <v>0</v>
      </c>
      <c r="Y106" s="46">
        <v>108</v>
      </c>
      <c r="Z106" s="46">
        <v>73</v>
      </c>
      <c r="AA106" s="46">
        <v>0</v>
      </c>
      <c r="AB106" s="46">
        <v>0</v>
      </c>
      <c r="AC106" s="46">
        <v>0</v>
      </c>
      <c r="AD106" s="46">
        <v>3</v>
      </c>
      <c r="AE106" s="46">
        <v>5</v>
      </c>
      <c r="AF106" s="46">
        <v>27</v>
      </c>
      <c r="AG106" s="46">
        <v>0</v>
      </c>
      <c r="AH106" s="46">
        <v>108</v>
      </c>
    </row>
    <row r="107" spans="2:34">
      <c r="D107" s="46" t="s">
        <v>495</v>
      </c>
      <c r="H107" s="46">
        <v>2506</v>
      </c>
      <c r="I107" s="46">
        <v>319</v>
      </c>
      <c r="J107" s="46">
        <v>502</v>
      </c>
      <c r="K107" s="46">
        <v>1483</v>
      </c>
      <c r="L107" s="46">
        <v>520</v>
      </c>
      <c r="M107" s="46">
        <v>422</v>
      </c>
      <c r="N107" s="46">
        <v>1222</v>
      </c>
      <c r="O107" s="46">
        <v>487</v>
      </c>
      <c r="P107" s="46">
        <v>7461</v>
      </c>
      <c r="Q107" s="46">
        <v>2506</v>
      </c>
      <c r="R107" s="46">
        <v>319</v>
      </c>
      <c r="S107" s="46">
        <v>502</v>
      </c>
      <c r="T107" s="46">
        <v>1483</v>
      </c>
      <c r="U107" s="46">
        <v>520</v>
      </c>
      <c r="V107" s="46">
        <v>422</v>
      </c>
      <c r="W107" s="46">
        <v>1222</v>
      </c>
      <c r="X107" s="46">
        <v>487</v>
      </c>
      <c r="Y107" s="46">
        <v>7461</v>
      </c>
      <c r="Z107" s="46">
        <v>2506</v>
      </c>
      <c r="AA107" s="46">
        <v>319</v>
      </c>
      <c r="AB107" s="46">
        <v>502</v>
      </c>
      <c r="AC107" s="46">
        <v>1483</v>
      </c>
      <c r="AD107" s="46">
        <v>520</v>
      </c>
      <c r="AE107" s="46">
        <v>422</v>
      </c>
      <c r="AF107" s="46">
        <v>1222</v>
      </c>
      <c r="AG107" s="46">
        <v>487</v>
      </c>
      <c r="AH107" s="46">
        <v>7461</v>
      </c>
    </row>
    <row r="108" spans="2:34">
      <c r="D108" s="46" t="s">
        <v>129</v>
      </c>
      <c r="H108" s="46">
        <v>155864</v>
      </c>
      <c r="I108" s="46">
        <v>96298</v>
      </c>
      <c r="J108" s="46">
        <v>216485</v>
      </c>
      <c r="K108" s="46">
        <v>206108</v>
      </c>
      <c r="L108" s="46">
        <v>139487</v>
      </c>
      <c r="M108" s="46">
        <v>146094</v>
      </c>
      <c r="N108" s="46">
        <v>109446</v>
      </c>
      <c r="O108" s="46">
        <v>96386</v>
      </c>
      <c r="P108" s="46">
        <v>1166168</v>
      </c>
      <c r="Q108" s="46">
        <v>155864</v>
      </c>
      <c r="R108" s="46">
        <v>96298</v>
      </c>
      <c r="S108" s="46">
        <v>216485</v>
      </c>
      <c r="T108" s="46">
        <v>206108</v>
      </c>
      <c r="U108" s="46">
        <v>139487</v>
      </c>
      <c r="V108" s="46">
        <v>146094</v>
      </c>
      <c r="W108" s="46">
        <v>109446</v>
      </c>
      <c r="X108" s="46">
        <v>96386</v>
      </c>
      <c r="Y108" s="46">
        <v>1166168</v>
      </c>
      <c r="Z108" s="46">
        <v>155864</v>
      </c>
      <c r="AA108" s="46">
        <v>96298</v>
      </c>
      <c r="AB108" s="46">
        <v>216485</v>
      </c>
      <c r="AC108" s="46">
        <v>206108</v>
      </c>
      <c r="AD108" s="46">
        <v>139487</v>
      </c>
      <c r="AE108" s="46">
        <v>146094</v>
      </c>
      <c r="AF108" s="46">
        <v>109446</v>
      </c>
      <c r="AG108" s="46">
        <v>96386</v>
      </c>
      <c r="AH108" s="46">
        <v>1166168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BA13-E106-4280-B7E5-3E621CA4858B}">
  <sheetPr>
    <tabColor rgb="FFFFFF00"/>
  </sheetPr>
  <dimension ref="A3:GS169"/>
  <sheetViews>
    <sheetView showGridLines="0" zoomScale="70" zoomScaleNormal="70" workbookViewId="0">
      <pane xSplit="9" ySplit="6" topLeftCell="J7" activePane="bottomRight" state="frozen"/>
      <selection activeCell="M30" sqref="M30"/>
      <selection pane="topRight" activeCell="M30" sqref="M30"/>
      <selection pane="bottomLeft" activeCell="M30" sqref="M30"/>
      <selection pane="bottomRight" activeCell="B32" sqref="B32"/>
    </sheetView>
  </sheetViews>
  <sheetFormatPr defaultColWidth="8.7109375" defaultRowHeight="12" outlineLevelCol="1"/>
  <cols>
    <col min="1" max="1" width="13.5703125" style="46" bestFit="1" customWidth="1"/>
    <col min="2" max="2" width="30.5703125" style="124" bestFit="1" customWidth="1"/>
    <col min="3" max="3" width="5.42578125" style="74" bestFit="1" customWidth="1"/>
    <col min="4" max="4" width="6.140625" style="74" bestFit="1" customWidth="1"/>
    <col min="5" max="5" width="6.42578125" style="46" bestFit="1" customWidth="1"/>
    <col min="6" max="6" width="9.7109375" style="46" bestFit="1" customWidth="1"/>
    <col min="7" max="9" width="7.5703125" style="46" customWidth="1" outlineLevel="1"/>
    <col min="10" max="10" width="7.85546875" style="46" bestFit="1" customWidth="1" outlineLevel="1"/>
    <col min="11" max="11" width="8.28515625" style="46" bestFit="1" customWidth="1"/>
    <col min="12" max="15" width="6.7109375" style="46" customWidth="1" outlineLevel="1"/>
    <col min="16" max="16" width="7.7109375" style="46" customWidth="1" outlineLevel="1"/>
    <col min="17" max="20" width="6.5703125" style="46" customWidth="1" outlineLevel="1"/>
    <col min="21" max="21" width="6.7109375" style="46" customWidth="1" outlineLevel="1"/>
    <col min="22" max="22" width="7.5703125" style="46" customWidth="1" outlineLevel="1"/>
    <col min="23" max="25" width="6.7109375" style="46" customWidth="1" outlineLevel="1"/>
    <col min="26" max="26" width="7.7109375" style="46" customWidth="1" outlineLevel="1"/>
    <col min="27" max="31" width="6.7109375" style="46" customWidth="1" outlineLevel="1"/>
    <col min="32" max="35" width="5.85546875" style="46" customWidth="1" outlineLevel="1"/>
    <col min="36" max="36" width="6" style="46" customWidth="1" outlineLevel="1"/>
    <col min="37" max="40" width="5.85546875" style="46" customWidth="1" outlineLevel="1"/>
    <col min="41" max="41" width="6" style="46" customWidth="1" outlineLevel="1"/>
    <col min="42" max="45" width="5.140625" style="46" customWidth="1" outlineLevel="1"/>
    <col min="46" max="46" width="6" style="46" customWidth="1" outlineLevel="1"/>
    <col min="47" max="50" width="5.85546875" style="46" customWidth="1" outlineLevel="1"/>
    <col min="51" max="51" width="6" style="46" customWidth="1" outlineLevel="1"/>
    <col min="52" max="52" width="6.7109375" style="46" customWidth="1" outlineLevel="1"/>
    <col min="53" max="55" width="5.140625" style="46" customWidth="1" outlineLevel="1"/>
    <col min="56" max="56" width="6" style="46" customWidth="1" outlineLevel="1"/>
    <col min="57" max="57" width="6.7109375" style="46" customWidth="1" outlineLevel="1"/>
    <col min="58" max="60" width="5.140625" style="46" customWidth="1" outlineLevel="1"/>
    <col min="61" max="61" width="6" style="46" customWidth="1" outlineLevel="1"/>
    <col min="62" max="63" width="6.5703125" style="46" customWidth="1" outlineLevel="1"/>
    <col min="64" max="64" width="6.5703125" style="46" customWidth="1" outlineLevel="1" collapsed="1"/>
    <col min="65" max="65" width="6.5703125" style="46" customWidth="1" outlineLevel="1"/>
    <col min="66" max="66" width="6.7109375" style="46" customWidth="1" outlineLevel="1"/>
    <col min="67" max="67" width="8" style="46" customWidth="1" outlineLevel="1"/>
    <col min="68" max="70" width="5.140625" style="46" customWidth="1" outlineLevel="1"/>
    <col min="71" max="71" width="6" style="46" customWidth="1" outlineLevel="1"/>
    <col min="72" max="76" width="7.85546875" style="46" bestFit="1" customWidth="1"/>
    <col min="77" max="78" width="6.7109375" style="46" bestFit="1" customWidth="1" outlineLevel="1"/>
    <col min="79" max="80" width="7.7109375" style="46" bestFit="1" customWidth="1" outlineLevel="1"/>
    <col min="81" max="81" width="7.85546875" style="46" bestFit="1" customWidth="1" outlineLevel="1"/>
    <col min="82" max="86" width="7.28515625" style="46" bestFit="1" customWidth="1" outlineLevel="1"/>
    <col min="87" max="87" width="7.7109375" style="46" bestFit="1" customWidth="1" outlineLevel="1"/>
    <col min="88" max="88" width="7.28515625" style="46" bestFit="1" customWidth="1" outlineLevel="1"/>
    <col min="89" max="89" width="6.7109375" style="46" bestFit="1" customWidth="1" outlineLevel="1"/>
    <col min="90" max="90" width="7.28515625" style="46" bestFit="1" customWidth="1" outlineLevel="1"/>
    <col min="91" max="91" width="7.85546875" style="46" bestFit="1" customWidth="1" outlineLevel="1"/>
    <col min="92" max="96" width="6.7109375" style="46" bestFit="1" customWidth="1" outlineLevel="1"/>
    <col min="97" max="97" width="6.28515625" style="46" bestFit="1" customWidth="1" outlineLevel="1"/>
    <col min="98" max="99" width="6" style="46" bestFit="1" customWidth="1" outlineLevel="1"/>
    <col min="100" max="101" width="6.28515625" style="46" bestFit="1" customWidth="1" outlineLevel="1"/>
    <col min="102" max="105" width="6" style="46" bestFit="1" customWidth="1" outlineLevel="1"/>
    <col min="106" max="106" width="6.140625" style="46" bestFit="1" customWidth="1" outlineLevel="1"/>
    <col min="107" max="107" width="6.28515625" style="46" bestFit="1" customWidth="1" outlineLevel="1"/>
    <col min="108" max="108" width="5.5703125" style="46" bestFit="1" customWidth="1" outlineLevel="1"/>
    <col min="109" max="109" width="6.28515625" style="46" bestFit="1" customWidth="1" outlineLevel="1"/>
    <col min="110" max="110" width="5.5703125" style="46" bestFit="1" customWidth="1" outlineLevel="1"/>
    <col min="111" max="111" width="6.28515625" style="46" bestFit="1" customWidth="1" outlineLevel="1"/>
    <col min="112" max="115" width="6" style="46" bestFit="1" customWidth="1" outlineLevel="1"/>
    <col min="116" max="116" width="6.28515625" style="46" bestFit="1" customWidth="1" outlineLevel="1"/>
    <col min="117" max="117" width="6.85546875" style="46" bestFit="1" customWidth="1" outlineLevel="1"/>
    <col min="118" max="118" width="5.5703125" style="46" bestFit="1" customWidth="1" outlineLevel="1" collapsed="1"/>
    <col min="119" max="119" width="5.5703125" style="46" bestFit="1" customWidth="1" outlineLevel="1"/>
    <col min="120" max="120" width="5.7109375" style="46" bestFit="1" customWidth="1" outlineLevel="1" collapsed="1"/>
    <col min="121" max="121" width="6.28515625" style="46" bestFit="1" customWidth="1" outlineLevel="1"/>
    <col min="122" max="122" width="6.85546875" style="46" bestFit="1" customWidth="1" outlineLevel="1"/>
    <col min="123" max="125" width="5.28515625" style="46" bestFit="1" customWidth="1" outlineLevel="1"/>
    <col min="126" max="126" width="6.140625" style="46" bestFit="1" customWidth="1" outlineLevel="1"/>
    <col min="127" max="127" width="7.28515625" style="46" bestFit="1" customWidth="1" outlineLevel="1"/>
    <col min="128" max="129" width="8.28515625" style="46" bestFit="1" customWidth="1" outlineLevel="1"/>
    <col min="130" max="130" width="7.28515625" style="46" bestFit="1" customWidth="1" outlineLevel="1"/>
    <col min="131" max="131" width="8.28515625" style="46" bestFit="1" customWidth="1" outlineLevel="1"/>
    <col min="132" max="132" width="8.140625" style="46" bestFit="1" customWidth="1" outlineLevel="1"/>
    <col min="133" max="135" width="7.28515625" style="46" bestFit="1" customWidth="1" outlineLevel="1"/>
    <col min="136" max="136" width="6.5703125" style="46" bestFit="1" customWidth="1" outlineLevel="1"/>
    <col min="137" max="141" width="7.7109375" style="46" bestFit="1" customWidth="1"/>
    <col min="142" max="143" width="7.7109375" style="46" bestFit="1" customWidth="1" outlineLevel="1"/>
    <col min="144" max="145" width="6.7109375" style="46" bestFit="1" customWidth="1" outlineLevel="1"/>
    <col min="146" max="146" width="7.7109375" style="46" bestFit="1" customWidth="1" outlineLevel="1"/>
    <col min="147" max="155" width="6.7109375" style="46" bestFit="1" customWidth="1" outlineLevel="1"/>
    <col min="156" max="156" width="7.7109375" style="46" bestFit="1" customWidth="1" outlineLevel="1"/>
    <col min="157" max="157" width="5.5703125" style="46" bestFit="1" customWidth="1" outlineLevel="1"/>
    <col min="158" max="158" width="6.5703125" style="46" bestFit="1" customWidth="1" outlineLevel="1"/>
    <col min="159" max="160" width="5.5703125" style="46" bestFit="1" customWidth="1" outlineLevel="1"/>
    <col min="161" max="161" width="6.7109375" style="46" bestFit="1" customWidth="1" outlineLevel="1"/>
    <col min="162" max="165" width="5.28515625" style="46" bestFit="1" customWidth="1" outlineLevel="1"/>
    <col min="166" max="166" width="6.28515625" style="46" bestFit="1" customWidth="1" outlineLevel="1"/>
    <col min="167" max="167" width="6.5703125" style="46" bestFit="1" customWidth="1" outlineLevel="1"/>
    <col min="168" max="170" width="5.28515625" style="46" bestFit="1" customWidth="1" outlineLevel="1"/>
    <col min="171" max="171" width="6.28515625" style="46" bestFit="1" customWidth="1" outlineLevel="1"/>
    <col min="172" max="174" width="5.28515625" style="46" bestFit="1" customWidth="1" outlineLevel="1"/>
    <col min="175" max="175" width="5.28515625" style="46" bestFit="1" customWidth="1" outlineLevel="1" collapsed="1"/>
    <col min="176" max="176" width="6.28515625" style="46" bestFit="1" customWidth="1" outlineLevel="1"/>
    <col min="177" max="180" width="5.7109375" style="46" bestFit="1" customWidth="1" outlineLevel="1"/>
    <col min="181" max="181" width="6.28515625" style="46" bestFit="1" customWidth="1" outlineLevel="1"/>
    <col min="182" max="182" width="6.85546875" style="46" bestFit="1" customWidth="1" outlineLevel="1"/>
    <col min="183" max="185" width="5.28515625" style="46" bestFit="1" customWidth="1" outlineLevel="1"/>
    <col min="186" max="186" width="6.28515625" style="46" bestFit="1" customWidth="1" outlineLevel="1"/>
    <col min="187" max="187" width="6.7109375" style="46" bestFit="1" customWidth="1" outlineLevel="1"/>
    <col min="188" max="190" width="5.140625" style="46" bestFit="1" customWidth="1" outlineLevel="1"/>
    <col min="191" max="191" width="6.140625" style="46" bestFit="1" customWidth="1" outlineLevel="1"/>
    <col min="192" max="196" width="6.5703125" style="46" bestFit="1" customWidth="1" outlineLevel="1"/>
    <col min="197" max="197" width="8" style="46" bestFit="1" customWidth="1" outlineLevel="1"/>
    <col min="198" max="200" width="5.140625" style="46" bestFit="1" customWidth="1" outlineLevel="1"/>
    <col min="201" max="201" width="6.140625" style="46" bestFit="1" customWidth="1" outlineLevel="1"/>
    <col min="202" max="206" width="7.5703125" style="46" bestFit="1" customWidth="1"/>
    <col min="207" max="208" width="6.5703125" style="46" bestFit="1" customWidth="1"/>
    <col min="209" max="211" width="7.5703125" style="46" bestFit="1" customWidth="1"/>
    <col min="212" max="213" width="6.5703125" style="46" bestFit="1" customWidth="1"/>
    <col min="214" max="214" width="5.140625" style="46" bestFit="1" customWidth="1"/>
    <col min="215" max="220" width="6.5703125" style="46" bestFit="1" customWidth="1"/>
    <col min="221" max="221" width="7.5703125" style="46" bestFit="1" customWidth="1"/>
    <col min="222" max="225" width="5.42578125" style="46" bestFit="1" customWidth="1"/>
    <col min="226" max="226" width="6.5703125" style="46" bestFit="1" customWidth="1"/>
    <col min="227" max="231" width="5.140625" style="46" bestFit="1" customWidth="1"/>
    <col min="232" max="232" width="5.85546875" style="46" bestFit="1" customWidth="1"/>
    <col min="233" max="235" width="4.7109375" style="46" bestFit="1" customWidth="1"/>
    <col min="236" max="236" width="5.140625" style="46" bestFit="1" customWidth="1"/>
    <col min="237" max="237" width="4.7109375" style="46" bestFit="1" customWidth="1"/>
    <col min="238" max="240" width="4.140625" style="46" bestFit="1" customWidth="1"/>
    <col min="241" max="241" width="5.140625" style="46" bestFit="1" customWidth="1"/>
    <col min="242" max="245" width="4.7109375" style="46" bestFit="1" customWidth="1"/>
    <col min="246" max="246" width="5.140625" style="46" bestFit="1" customWidth="1"/>
    <col min="247" max="247" width="6.7109375" style="46" bestFit="1" customWidth="1"/>
    <col min="248" max="250" width="4.140625" style="46" bestFit="1" customWidth="1"/>
    <col min="251" max="251" width="5.140625" style="46" bestFit="1" customWidth="1"/>
    <col min="252" max="252" width="6.7109375" style="46" bestFit="1" customWidth="1"/>
    <col min="253" max="255" width="4.140625" style="46" bestFit="1" customWidth="1"/>
    <col min="256" max="257" width="5.140625" style="46" bestFit="1" customWidth="1"/>
    <col min="258" max="259" width="6.5703125" style="46" bestFit="1" customWidth="1"/>
    <col min="260" max="260" width="5.140625" style="46" bestFit="1" customWidth="1"/>
    <col min="261" max="261" width="6.5703125" style="46" bestFit="1" customWidth="1"/>
    <col min="262" max="262" width="8" style="46" bestFit="1" customWidth="1"/>
    <col min="263" max="266" width="4.7109375" style="46" bestFit="1" customWidth="1"/>
    <col min="267" max="16384" width="8.7109375" style="46"/>
  </cols>
  <sheetData>
    <row r="3" spans="1:186">
      <c r="A3" s="46">
        <v>3</v>
      </c>
      <c r="B3" s="124">
        <v>4</v>
      </c>
      <c r="C3" s="74">
        <v>5</v>
      </c>
      <c r="D3" s="74">
        <v>6</v>
      </c>
      <c r="E3" s="46">
        <v>7</v>
      </c>
      <c r="F3" s="46">
        <v>8</v>
      </c>
    </row>
    <row r="4" spans="1:186" ht="17.25" customHeight="1">
      <c r="G4" s="110">
        <v>45383</v>
      </c>
      <c r="H4" s="75"/>
      <c r="J4" s="125"/>
      <c r="L4" s="46">
        <v>45352</v>
      </c>
      <c r="BJ4" s="46">
        <v>45413</v>
      </c>
      <c r="BK4" s="75"/>
      <c r="BL4" s="75"/>
      <c r="BM4" s="104"/>
      <c r="BO4" s="46">
        <v>45383</v>
      </c>
      <c r="BR4" s="125"/>
      <c r="BT4" s="110"/>
      <c r="BW4" s="126"/>
      <c r="DM4" s="46">
        <v>45444</v>
      </c>
      <c r="DO4" s="75"/>
      <c r="DP4" s="104"/>
      <c r="DQ4" s="104"/>
      <c r="DR4" s="126">
        <v>45413</v>
      </c>
      <c r="DZ4" s="104"/>
      <c r="EA4" s="127"/>
      <c r="EG4" s="110"/>
    </row>
    <row r="5" spans="1:186" ht="15" customHeight="1">
      <c r="L5" s="46" t="s">
        <v>610</v>
      </c>
      <c r="Q5" s="46" t="s">
        <v>999</v>
      </c>
      <c r="V5" s="46" t="s">
        <v>611</v>
      </c>
      <c r="AA5" s="46" t="s">
        <v>612</v>
      </c>
      <c r="AF5" s="46" t="s">
        <v>1318</v>
      </c>
      <c r="AK5" s="46" t="s">
        <v>1034</v>
      </c>
      <c r="AP5" s="46" t="s">
        <v>613</v>
      </c>
      <c r="AU5" s="46" t="s">
        <v>1000</v>
      </c>
      <c r="AZ5" s="46" t="s">
        <v>1001</v>
      </c>
      <c r="BE5" s="46" t="s">
        <v>1319</v>
      </c>
      <c r="BO5" s="46" t="s">
        <v>610</v>
      </c>
      <c r="BT5" s="46" t="s">
        <v>999</v>
      </c>
      <c r="BY5" s="46" t="s">
        <v>611</v>
      </c>
      <c r="CD5" s="46" t="s">
        <v>612</v>
      </c>
      <c r="CI5" s="46" t="s">
        <v>1318</v>
      </c>
      <c r="CN5" s="46" t="s">
        <v>1034</v>
      </c>
      <c r="CS5" s="46" t="s">
        <v>613</v>
      </c>
      <c r="CX5" s="46" t="s">
        <v>1000</v>
      </c>
      <c r="DC5" s="46" t="s">
        <v>1001</v>
      </c>
      <c r="DH5" s="46" t="s">
        <v>1319</v>
      </c>
      <c r="DR5" s="46" t="s">
        <v>610</v>
      </c>
      <c r="DW5" s="46" t="s">
        <v>999</v>
      </c>
      <c r="EB5" s="46" t="s">
        <v>611</v>
      </c>
      <c r="EG5" s="46" t="s">
        <v>612</v>
      </c>
      <c r="EL5" s="46" t="s">
        <v>1318</v>
      </c>
      <c r="EQ5" s="46" t="s">
        <v>1034</v>
      </c>
      <c r="EV5" s="46" t="s">
        <v>613</v>
      </c>
      <c r="FA5" s="46" t="s">
        <v>1000</v>
      </c>
      <c r="FF5" s="46" t="s">
        <v>1001</v>
      </c>
      <c r="FK5" s="46" t="s">
        <v>1319</v>
      </c>
      <c r="FP5" s="46" t="s">
        <v>1000</v>
      </c>
      <c r="FU5" s="46" t="s">
        <v>1001</v>
      </c>
      <c r="FZ5" s="46" t="s">
        <v>937</v>
      </c>
    </row>
    <row r="6" spans="1:186" s="219" customFormat="1" ht="15.4" customHeight="1">
      <c r="A6" s="219" t="s">
        <v>614</v>
      </c>
      <c r="B6" s="258" t="s">
        <v>615</v>
      </c>
      <c r="C6" s="245" t="s">
        <v>14</v>
      </c>
      <c r="D6" s="219" t="s">
        <v>455</v>
      </c>
      <c r="E6" s="219" t="s">
        <v>616</v>
      </c>
      <c r="G6" s="259" t="s">
        <v>1320</v>
      </c>
      <c r="H6" s="259" t="s">
        <v>1321</v>
      </c>
      <c r="I6" s="259" t="s">
        <v>1322</v>
      </c>
      <c r="J6" s="259" t="s">
        <v>1323</v>
      </c>
      <c r="K6" s="259" t="s">
        <v>91</v>
      </c>
      <c r="L6" s="219" t="s">
        <v>1320</v>
      </c>
      <c r="M6" s="219" t="s">
        <v>1321</v>
      </c>
      <c r="N6" s="219" t="s">
        <v>1322</v>
      </c>
      <c r="O6" s="219" t="s">
        <v>1323</v>
      </c>
      <c r="P6" s="219" t="s">
        <v>91</v>
      </c>
      <c r="Q6" s="219" t="s">
        <v>1320</v>
      </c>
      <c r="R6" s="219" t="s">
        <v>1321</v>
      </c>
      <c r="S6" s="219" t="s">
        <v>1322</v>
      </c>
      <c r="T6" s="219" t="s">
        <v>1323</v>
      </c>
      <c r="U6" s="219" t="s">
        <v>91</v>
      </c>
      <c r="V6" s="219" t="s">
        <v>1320</v>
      </c>
      <c r="W6" s="219" t="s">
        <v>1321</v>
      </c>
      <c r="X6" s="219" t="s">
        <v>1322</v>
      </c>
      <c r="Y6" s="219" t="s">
        <v>1323</v>
      </c>
      <c r="Z6" s="219" t="s">
        <v>91</v>
      </c>
      <c r="AA6" s="219" t="s">
        <v>1320</v>
      </c>
      <c r="AB6" s="219" t="s">
        <v>1321</v>
      </c>
      <c r="AC6" s="219" t="s">
        <v>1322</v>
      </c>
      <c r="AD6" s="219" t="s">
        <v>1323</v>
      </c>
      <c r="AE6" s="219" t="s">
        <v>91</v>
      </c>
      <c r="AF6" s="219" t="s">
        <v>1320</v>
      </c>
      <c r="AG6" s="219" t="s">
        <v>1321</v>
      </c>
      <c r="AH6" s="219" t="s">
        <v>1322</v>
      </c>
      <c r="AI6" s="219" t="s">
        <v>1323</v>
      </c>
      <c r="AJ6" s="219" t="s">
        <v>91</v>
      </c>
      <c r="AK6" s="219" t="s">
        <v>1320</v>
      </c>
      <c r="AL6" s="219" t="s">
        <v>1321</v>
      </c>
      <c r="AM6" s="219" t="s">
        <v>1322</v>
      </c>
      <c r="AN6" s="219" t="s">
        <v>1323</v>
      </c>
      <c r="AO6" s="219" t="s">
        <v>91</v>
      </c>
      <c r="AP6" s="219" t="s">
        <v>1320</v>
      </c>
      <c r="AQ6" s="219" t="s">
        <v>1321</v>
      </c>
      <c r="AR6" s="219" t="s">
        <v>1322</v>
      </c>
      <c r="AS6" s="219" t="s">
        <v>1323</v>
      </c>
      <c r="AT6" s="219" t="s">
        <v>91</v>
      </c>
      <c r="AU6" s="219" t="s">
        <v>1320</v>
      </c>
      <c r="AV6" s="219" t="s">
        <v>1321</v>
      </c>
      <c r="AW6" s="219" t="s">
        <v>1322</v>
      </c>
      <c r="AX6" s="219" t="s">
        <v>1323</v>
      </c>
      <c r="AY6" s="219" t="s">
        <v>91</v>
      </c>
      <c r="AZ6" s="219" t="s">
        <v>1320</v>
      </c>
      <c r="BA6" s="219" t="s">
        <v>1321</v>
      </c>
      <c r="BB6" s="219" t="s">
        <v>1322</v>
      </c>
      <c r="BC6" s="219" t="s">
        <v>1323</v>
      </c>
      <c r="BD6" s="219" t="s">
        <v>91</v>
      </c>
      <c r="BE6" s="219" t="s">
        <v>1320</v>
      </c>
      <c r="BF6" s="219" t="s">
        <v>1321</v>
      </c>
      <c r="BG6" s="219" t="s">
        <v>1322</v>
      </c>
      <c r="BH6" s="219" t="s">
        <v>1323</v>
      </c>
      <c r="BI6" s="219" t="s">
        <v>91</v>
      </c>
      <c r="BJ6" s="219" t="s">
        <v>1320</v>
      </c>
      <c r="BK6" s="219" t="s">
        <v>1324</v>
      </c>
      <c r="BL6" s="219" t="s">
        <v>1325</v>
      </c>
      <c r="BM6" s="219" t="s">
        <v>1326</v>
      </c>
      <c r="BN6" s="219" t="s">
        <v>1327</v>
      </c>
      <c r="BO6" s="219" t="s">
        <v>1320</v>
      </c>
      <c r="BP6" s="219" t="s">
        <v>1324</v>
      </c>
      <c r="BQ6" s="219" t="s">
        <v>1325</v>
      </c>
      <c r="BR6" s="219" t="s">
        <v>1326</v>
      </c>
      <c r="BS6" s="219" t="s">
        <v>1327</v>
      </c>
      <c r="BT6" s="260" t="s">
        <v>1320</v>
      </c>
      <c r="BU6" s="260" t="s">
        <v>1324</v>
      </c>
      <c r="BV6" s="260" t="s">
        <v>1325</v>
      </c>
      <c r="BW6" s="260" t="s">
        <v>1326</v>
      </c>
      <c r="BX6" s="260" t="s">
        <v>1327</v>
      </c>
      <c r="BY6" s="219" t="s">
        <v>1320</v>
      </c>
      <c r="BZ6" s="219" t="s">
        <v>1324</v>
      </c>
      <c r="CA6" s="219" t="s">
        <v>1325</v>
      </c>
      <c r="CB6" s="219" t="s">
        <v>1326</v>
      </c>
      <c r="CC6" s="219" t="s">
        <v>1327</v>
      </c>
      <c r="CD6" s="219" t="s">
        <v>1320</v>
      </c>
      <c r="CE6" s="219" t="s">
        <v>1324</v>
      </c>
      <c r="CF6" s="219" t="s">
        <v>1325</v>
      </c>
      <c r="CG6" s="219" t="s">
        <v>1326</v>
      </c>
      <c r="CH6" s="219" t="s">
        <v>1327</v>
      </c>
      <c r="CI6" s="219" t="s">
        <v>1320</v>
      </c>
      <c r="CJ6" s="219" t="s">
        <v>1324</v>
      </c>
      <c r="CK6" s="219" t="s">
        <v>1325</v>
      </c>
      <c r="CL6" s="219" t="s">
        <v>1326</v>
      </c>
      <c r="CM6" s="219" t="s">
        <v>1327</v>
      </c>
      <c r="CN6" s="219" t="s">
        <v>1320</v>
      </c>
      <c r="CO6" s="219" t="s">
        <v>1324</v>
      </c>
      <c r="CP6" s="219" t="s">
        <v>1325</v>
      </c>
      <c r="CQ6" s="219" t="s">
        <v>1326</v>
      </c>
      <c r="CR6" s="219" t="s">
        <v>1327</v>
      </c>
      <c r="CS6" s="219" t="s">
        <v>1320</v>
      </c>
      <c r="CT6" s="219" t="s">
        <v>1324</v>
      </c>
      <c r="CU6" s="219" t="s">
        <v>1325</v>
      </c>
      <c r="CV6" s="219" t="s">
        <v>1326</v>
      </c>
      <c r="CW6" s="219" t="s">
        <v>1327</v>
      </c>
      <c r="CX6" s="219" t="s">
        <v>1320</v>
      </c>
      <c r="CY6" s="219" t="s">
        <v>1324</v>
      </c>
      <c r="CZ6" s="219" t="s">
        <v>1325</v>
      </c>
      <c r="DA6" s="219" t="s">
        <v>1326</v>
      </c>
      <c r="DB6" s="219" t="s">
        <v>1327</v>
      </c>
      <c r="DC6" s="219" t="s">
        <v>1320</v>
      </c>
      <c r="DD6" s="219" t="s">
        <v>1324</v>
      </c>
      <c r="DE6" s="219" t="s">
        <v>1325</v>
      </c>
      <c r="DF6" s="219" t="s">
        <v>1326</v>
      </c>
      <c r="DG6" s="219" t="s">
        <v>1327</v>
      </c>
      <c r="DH6" s="219" t="s">
        <v>1320</v>
      </c>
      <c r="DI6" s="219" t="s">
        <v>1324</v>
      </c>
      <c r="DJ6" s="219" t="s">
        <v>1325</v>
      </c>
      <c r="DK6" s="219" t="s">
        <v>1326</v>
      </c>
      <c r="DL6" s="219" t="s">
        <v>1327</v>
      </c>
      <c r="DM6" s="219" t="s">
        <v>1328</v>
      </c>
      <c r="DN6" s="219" t="s">
        <v>1329</v>
      </c>
      <c r="DO6" s="219" t="s">
        <v>1330</v>
      </c>
      <c r="DP6" s="219" t="s">
        <v>1331</v>
      </c>
      <c r="DQ6" s="219" t="s">
        <v>91</v>
      </c>
      <c r="DR6" s="219" t="s">
        <v>1328</v>
      </c>
      <c r="DS6" s="219" t="s">
        <v>1329</v>
      </c>
      <c r="DT6" s="219" t="s">
        <v>1330</v>
      </c>
      <c r="DU6" s="219" t="s">
        <v>1331</v>
      </c>
      <c r="DV6" s="219" t="s">
        <v>91</v>
      </c>
      <c r="DW6" s="219" t="s">
        <v>1328</v>
      </c>
      <c r="DX6" s="219" t="s">
        <v>1329</v>
      </c>
      <c r="DY6" s="219" t="s">
        <v>1330</v>
      </c>
      <c r="DZ6" s="219" t="s">
        <v>1331</v>
      </c>
      <c r="EA6" s="219" t="s">
        <v>91</v>
      </c>
      <c r="EB6" s="219" t="s">
        <v>1328</v>
      </c>
      <c r="EC6" s="219" t="s">
        <v>1329</v>
      </c>
      <c r="ED6" s="219" t="s">
        <v>1330</v>
      </c>
      <c r="EE6" s="219" t="s">
        <v>1331</v>
      </c>
      <c r="EF6" s="219" t="s">
        <v>91</v>
      </c>
      <c r="EG6" s="261" t="s">
        <v>1328</v>
      </c>
      <c r="EH6" s="261" t="s">
        <v>1329</v>
      </c>
      <c r="EI6" s="261" t="s">
        <v>1330</v>
      </c>
      <c r="EJ6" s="261" t="s">
        <v>1331</v>
      </c>
      <c r="EK6" s="261" t="s">
        <v>91</v>
      </c>
      <c r="EL6" s="219" t="s">
        <v>1328</v>
      </c>
      <c r="EM6" s="219" t="s">
        <v>1329</v>
      </c>
      <c r="EN6" s="219" t="s">
        <v>1330</v>
      </c>
      <c r="EO6" s="219" t="s">
        <v>1331</v>
      </c>
      <c r="EP6" s="219" t="s">
        <v>91</v>
      </c>
      <c r="EQ6" s="219" t="s">
        <v>1328</v>
      </c>
      <c r="ER6" s="219" t="s">
        <v>1329</v>
      </c>
      <c r="ES6" s="219" t="s">
        <v>1330</v>
      </c>
      <c r="ET6" s="219" t="s">
        <v>1331</v>
      </c>
      <c r="EU6" s="219" t="s">
        <v>91</v>
      </c>
      <c r="EV6" s="219" t="s">
        <v>1328</v>
      </c>
      <c r="EW6" s="219" t="s">
        <v>1329</v>
      </c>
      <c r="EX6" s="219" t="s">
        <v>1330</v>
      </c>
      <c r="EY6" s="219" t="s">
        <v>1331</v>
      </c>
      <c r="EZ6" s="219" t="s">
        <v>91</v>
      </c>
      <c r="FA6" s="219" t="s">
        <v>1328</v>
      </c>
      <c r="FB6" s="219" t="s">
        <v>1329</v>
      </c>
      <c r="FC6" s="219" t="s">
        <v>1330</v>
      </c>
      <c r="FD6" s="219" t="s">
        <v>1331</v>
      </c>
      <c r="FE6" s="219" t="s">
        <v>91</v>
      </c>
      <c r="FF6" s="219" t="s">
        <v>1328</v>
      </c>
      <c r="FG6" s="219" t="s">
        <v>1329</v>
      </c>
      <c r="FH6" s="219" t="s">
        <v>1330</v>
      </c>
      <c r="FI6" s="219" t="s">
        <v>1331</v>
      </c>
      <c r="FJ6" s="219" t="s">
        <v>91</v>
      </c>
      <c r="FK6" s="219" t="s">
        <v>1328</v>
      </c>
      <c r="FL6" s="219" t="s">
        <v>1329</v>
      </c>
      <c r="FM6" s="219" t="s">
        <v>1330</v>
      </c>
      <c r="FN6" s="219" t="s">
        <v>1331</v>
      </c>
      <c r="FO6" s="219" t="s">
        <v>91</v>
      </c>
      <c r="FP6" s="219" t="s">
        <v>1105</v>
      </c>
      <c r="FQ6" s="219" t="s">
        <v>1106</v>
      </c>
      <c r="FR6" s="219" t="s">
        <v>1107</v>
      </c>
      <c r="FS6" s="219" t="s">
        <v>1108</v>
      </c>
      <c r="FT6" s="219" t="s">
        <v>91</v>
      </c>
      <c r="FU6" s="219" t="s">
        <v>1105</v>
      </c>
      <c r="FV6" s="219" t="s">
        <v>1106</v>
      </c>
      <c r="FW6" s="219" t="s">
        <v>1107</v>
      </c>
      <c r="FX6" s="219" t="s">
        <v>1108</v>
      </c>
      <c r="FY6" s="219" t="s">
        <v>91</v>
      </c>
      <c r="FZ6" s="219" t="s">
        <v>1105</v>
      </c>
      <c r="GA6" s="219" t="s">
        <v>1106</v>
      </c>
      <c r="GB6" s="219" t="s">
        <v>1107</v>
      </c>
      <c r="GC6" s="219" t="s">
        <v>1108</v>
      </c>
      <c r="GD6" s="219" t="s">
        <v>91</v>
      </c>
    </row>
    <row r="7" spans="1:186">
      <c r="A7" s="46">
        <v>310002953</v>
      </c>
      <c r="B7" s="124" t="s">
        <v>22</v>
      </c>
      <c r="C7" s="74">
        <v>180</v>
      </c>
      <c r="D7" s="74" t="s">
        <v>457</v>
      </c>
      <c r="E7" s="46">
        <v>88</v>
      </c>
      <c r="G7" s="46">
        <v>1991</v>
      </c>
      <c r="H7" s="46">
        <v>2284</v>
      </c>
      <c r="I7" s="46">
        <v>1579</v>
      </c>
      <c r="J7" s="80">
        <v>1812</v>
      </c>
      <c r="K7" s="80">
        <v>7666</v>
      </c>
      <c r="L7" s="80">
        <v>0</v>
      </c>
      <c r="M7" s="80">
        <v>0</v>
      </c>
      <c r="N7" s="80">
        <v>0</v>
      </c>
      <c r="O7" s="80">
        <v>0</v>
      </c>
      <c r="P7" s="80">
        <v>0</v>
      </c>
      <c r="Q7" s="80">
        <v>310</v>
      </c>
      <c r="R7" s="80">
        <v>380</v>
      </c>
      <c r="S7" s="80">
        <v>250</v>
      </c>
      <c r="T7" s="80">
        <v>260</v>
      </c>
      <c r="U7" s="80">
        <v>1200</v>
      </c>
      <c r="V7" s="80">
        <v>0</v>
      </c>
      <c r="W7" s="80">
        <v>0</v>
      </c>
      <c r="X7" s="80">
        <v>0</v>
      </c>
      <c r="Y7" s="80">
        <v>0</v>
      </c>
      <c r="Z7" s="80">
        <v>0</v>
      </c>
      <c r="AA7" s="80">
        <v>290</v>
      </c>
      <c r="AB7" s="80">
        <v>435</v>
      </c>
      <c r="AC7" s="80">
        <v>290</v>
      </c>
      <c r="AD7" s="80">
        <v>435</v>
      </c>
      <c r="AE7" s="80">
        <v>1450</v>
      </c>
      <c r="AF7" s="80">
        <v>22</v>
      </c>
      <c r="AG7" s="80">
        <v>22</v>
      </c>
      <c r="AH7" s="80">
        <v>22</v>
      </c>
      <c r="AI7" s="80">
        <v>22</v>
      </c>
      <c r="AJ7" s="80">
        <v>88</v>
      </c>
      <c r="AK7" s="80">
        <v>83</v>
      </c>
      <c r="AL7" s="80">
        <v>166</v>
      </c>
      <c r="AM7" s="80">
        <v>83</v>
      </c>
      <c r="AN7" s="80">
        <v>166</v>
      </c>
      <c r="AO7" s="80">
        <v>498</v>
      </c>
      <c r="AP7" s="80">
        <v>44</v>
      </c>
      <c r="AQ7" s="80">
        <v>44</v>
      </c>
      <c r="AR7" s="80">
        <v>44</v>
      </c>
      <c r="AS7" s="80">
        <v>44</v>
      </c>
      <c r="AT7" s="80">
        <v>176</v>
      </c>
      <c r="AU7" s="80">
        <v>10</v>
      </c>
      <c r="AV7" s="80">
        <v>5</v>
      </c>
      <c r="AW7" s="80">
        <v>10</v>
      </c>
      <c r="AX7" s="80">
        <v>5</v>
      </c>
      <c r="AY7" s="80">
        <v>30</v>
      </c>
      <c r="AZ7" s="80">
        <v>1232</v>
      </c>
      <c r="BA7" s="80">
        <v>1232</v>
      </c>
      <c r="BB7" s="80">
        <v>880</v>
      </c>
      <c r="BC7" s="80">
        <v>880</v>
      </c>
      <c r="BD7" s="80">
        <v>4224</v>
      </c>
      <c r="BE7" s="80">
        <v>0</v>
      </c>
      <c r="BF7" s="80">
        <v>0</v>
      </c>
      <c r="BG7" s="80">
        <v>0</v>
      </c>
      <c r="BH7" s="80">
        <v>0</v>
      </c>
      <c r="BI7" s="80">
        <v>0</v>
      </c>
      <c r="BJ7" s="80">
        <v>1733</v>
      </c>
      <c r="BK7" s="98">
        <v>1555</v>
      </c>
      <c r="BL7" s="98">
        <v>947</v>
      </c>
      <c r="BM7" s="80">
        <v>1247</v>
      </c>
      <c r="BN7" s="80">
        <v>5482</v>
      </c>
      <c r="BO7" s="80">
        <v>0</v>
      </c>
      <c r="BP7" s="80">
        <v>0</v>
      </c>
      <c r="BQ7" s="80">
        <v>0</v>
      </c>
      <c r="BR7" s="80">
        <v>0</v>
      </c>
      <c r="BS7" s="80">
        <v>0</v>
      </c>
      <c r="BT7" s="80">
        <v>260</v>
      </c>
      <c r="BU7" s="80">
        <v>320</v>
      </c>
      <c r="BV7" s="80">
        <v>210</v>
      </c>
      <c r="BW7" s="80">
        <v>220</v>
      </c>
      <c r="BX7" s="80">
        <v>1010</v>
      </c>
      <c r="BY7" s="80">
        <v>0</v>
      </c>
      <c r="BZ7" s="80">
        <v>0</v>
      </c>
      <c r="CA7" s="80">
        <v>0</v>
      </c>
      <c r="CB7" s="80">
        <v>0</v>
      </c>
      <c r="CC7" s="80">
        <v>0</v>
      </c>
      <c r="CD7" s="80">
        <v>380</v>
      </c>
      <c r="CE7" s="80">
        <v>160</v>
      </c>
      <c r="CF7" s="80">
        <v>160</v>
      </c>
      <c r="CG7" s="80">
        <v>380</v>
      </c>
      <c r="CH7" s="80">
        <v>1080</v>
      </c>
      <c r="CI7" s="80">
        <v>22</v>
      </c>
      <c r="CJ7" s="80">
        <v>22</v>
      </c>
      <c r="CK7" s="80">
        <v>22</v>
      </c>
      <c r="CL7" s="80">
        <v>22</v>
      </c>
      <c r="CM7" s="80">
        <v>88</v>
      </c>
      <c r="CN7" s="80">
        <v>70</v>
      </c>
      <c r="CO7" s="80">
        <v>140</v>
      </c>
      <c r="CP7" s="80">
        <v>70</v>
      </c>
      <c r="CQ7" s="80">
        <v>140</v>
      </c>
      <c r="CR7" s="80">
        <v>420</v>
      </c>
      <c r="CS7" s="80">
        <v>23</v>
      </c>
      <c r="CT7" s="80">
        <v>23</v>
      </c>
      <c r="CU7" s="80">
        <v>35</v>
      </c>
      <c r="CV7" s="80">
        <v>35</v>
      </c>
      <c r="CW7" s="80">
        <v>116</v>
      </c>
      <c r="CX7" s="80">
        <v>10</v>
      </c>
      <c r="CY7" s="80">
        <v>10</v>
      </c>
      <c r="CZ7" s="80">
        <v>10</v>
      </c>
      <c r="DA7" s="80">
        <v>10</v>
      </c>
      <c r="DB7" s="80">
        <v>40</v>
      </c>
      <c r="DC7" s="80">
        <v>968</v>
      </c>
      <c r="DD7" s="80">
        <v>880</v>
      </c>
      <c r="DE7" s="80">
        <v>440</v>
      </c>
      <c r="DF7" s="80">
        <v>440</v>
      </c>
      <c r="DG7" s="80">
        <v>2728</v>
      </c>
      <c r="DH7" s="80">
        <v>0</v>
      </c>
      <c r="DI7" s="80">
        <v>0</v>
      </c>
      <c r="DJ7" s="80">
        <v>0</v>
      </c>
      <c r="DK7" s="80">
        <v>0</v>
      </c>
      <c r="DL7" s="80">
        <v>0</v>
      </c>
      <c r="DM7" s="80">
        <v>825.39584691578693</v>
      </c>
      <c r="DN7" s="98">
        <v>1398.3958469157869</v>
      </c>
      <c r="DO7" s="98">
        <v>1391.7916938315739</v>
      </c>
      <c r="DP7" s="98">
        <v>1220.3958469157869</v>
      </c>
      <c r="DQ7" s="98">
        <v>4835.9792345789347</v>
      </c>
      <c r="DR7" s="98">
        <v>0</v>
      </c>
      <c r="DS7" s="98">
        <v>0</v>
      </c>
      <c r="DT7" s="98">
        <v>0</v>
      </c>
      <c r="DU7" s="98">
        <v>0</v>
      </c>
      <c r="DV7" s="80">
        <v>0</v>
      </c>
      <c r="DW7" s="80">
        <v>236</v>
      </c>
      <c r="DX7" s="80">
        <v>292</v>
      </c>
      <c r="DY7" s="80">
        <v>190</v>
      </c>
      <c r="DZ7" s="80">
        <v>202</v>
      </c>
      <c r="EA7" s="80">
        <v>920</v>
      </c>
      <c r="EB7" s="80">
        <v>0</v>
      </c>
      <c r="EC7" s="80">
        <v>0</v>
      </c>
      <c r="ED7" s="80">
        <v>0</v>
      </c>
      <c r="EE7" s="80">
        <v>0</v>
      </c>
      <c r="EF7" s="46">
        <v>0</v>
      </c>
      <c r="EG7" s="46">
        <v>172.39584691578699</v>
      </c>
      <c r="EH7" s="46">
        <v>172.39584691578699</v>
      </c>
      <c r="EI7" s="46">
        <v>344.79169383157398</v>
      </c>
      <c r="EJ7" s="46">
        <v>172.39584691578699</v>
      </c>
      <c r="EK7" s="46">
        <v>861.97923457893489</v>
      </c>
      <c r="EL7" s="46">
        <v>22</v>
      </c>
      <c r="EM7" s="46">
        <v>22</v>
      </c>
      <c r="EN7" s="46">
        <v>22</v>
      </c>
      <c r="EO7" s="46">
        <v>22</v>
      </c>
      <c r="EP7" s="46">
        <v>88</v>
      </c>
      <c r="EQ7" s="46">
        <v>77</v>
      </c>
      <c r="ER7" s="46">
        <v>154</v>
      </c>
      <c r="ES7" s="46">
        <v>77</v>
      </c>
      <c r="ET7" s="46">
        <v>154</v>
      </c>
      <c r="EU7" s="46">
        <v>462</v>
      </c>
      <c r="EV7" s="46">
        <v>44</v>
      </c>
      <c r="EW7" s="46">
        <v>44</v>
      </c>
      <c r="EX7" s="46">
        <v>44</v>
      </c>
      <c r="EY7" s="46">
        <v>44</v>
      </c>
      <c r="EZ7" s="46">
        <v>176</v>
      </c>
      <c r="FA7" s="46">
        <v>10</v>
      </c>
      <c r="FB7" s="46">
        <v>10</v>
      </c>
      <c r="FC7" s="46">
        <v>10</v>
      </c>
      <c r="FD7" s="46">
        <v>10</v>
      </c>
      <c r="FE7" s="46">
        <v>40</v>
      </c>
      <c r="FF7" s="46">
        <v>264</v>
      </c>
      <c r="FG7" s="46">
        <v>704</v>
      </c>
      <c r="FH7" s="46">
        <v>704</v>
      </c>
      <c r="FI7" s="46">
        <v>616</v>
      </c>
      <c r="FJ7" s="46">
        <v>2288</v>
      </c>
      <c r="FK7" s="46">
        <v>0</v>
      </c>
      <c r="FL7" s="46">
        <v>0</v>
      </c>
      <c r="FM7" s="46">
        <v>0</v>
      </c>
      <c r="FN7" s="46">
        <v>0</v>
      </c>
      <c r="FO7" s="46">
        <v>0</v>
      </c>
      <c r="FP7" s="46">
        <v>10</v>
      </c>
      <c r="FQ7" s="46">
        <v>5</v>
      </c>
      <c r="FR7" s="46">
        <v>5</v>
      </c>
      <c r="FS7" s="46">
        <v>5</v>
      </c>
      <c r="FT7" s="46">
        <v>25</v>
      </c>
      <c r="FU7" s="46">
        <v>1496</v>
      </c>
      <c r="FV7" s="46">
        <v>1232</v>
      </c>
      <c r="FW7" s="46">
        <v>1408</v>
      </c>
      <c r="FX7" s="46">
        <v>1144</v>
      </c>
      <c r="FY7" s="46">
        <v>5280</v>
      </c>
      <c r="FZ7" s="46">
        <v>0</v>
      </c>
      <c r="GA7" s="46">
        <v>0</v>
      </c>
      <c r="GB7" s="46">
        <v>0</v>
      </c>
      <c r="GC7" s="46">
        <v>0</v>
      </c>
      <c r="GD7" s="46">
        <v>0</v>
      </c>
    </row>
    <row r="8" spans="1:186">
      <c r="A8" s="46">
        <v>310002951</v>
      </c>
      <c r="B8" s="124" t="s">
        <v>24</v>
      </c>
      <c r="C8" s="74">
        <v>180</v>
      </c>
      <c r="D8" s="74" t="s">
        <v>457</v>
      </c>
      <c r="E8" s="46">
        <v>88</v>
      </c>
      <c r="G8" s="46">
        <v>100</v>
      </c>
      <c r="H8" s="46">
        <v>212</v>
      </c>
      <c r="I8" s="46">
        <v>168</v>
      </c>
      <c r="J8" s="80">
        <v>167</v>
      </c>
      <c r="K8" s="80">
        <v>647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90</v>
      </c>
      <c r="R8" s="80">
        <v>110</v>
      </c>
      <c r="S8" s="80">
        <v>70</v>
      </c>
      <c r="T8" s="80">
        <v>70</v>
      </c>
      <c r="U8" s="80">
        <v>340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5</v>
      </c>
      <c r="AL8" s="80">
        <v>9</v>
      </c>
      <c r="AM8" s="80">
        <v>5</v>
      </c>
      <c r="AN8" s="80">
        <v>9</v>
      </c>
      <c r="AO8" s="80">
        <v>28</v>
      </c>
      <c r="AP8" s="80">
        <v>0</v>
      </c>
      <c r="AQ8" s="80">
        <v>0</v>
      </c>
      <c r="AR8" s="80">
        <v>0</v>
      </c>
      <c r="AS8" s="80">
        <v>0</v>
      </c>
      <c r="AT8" s="80">
        <v>0</v>
      </c>
      <c r="AU8" s="80">
        <v>5</v>
      </c>
      <c r="AV8" s="80">
        <v>5</v>
      </c>
      <c r="AW8" s="80">
        <v>5</v>
      </c>
      <c r="AX8" s="80">
        <v>0</v>
      </c>
      <c r="AY8" s="80">
        <v>15</v>
      </c>
      <c r="AZ8" s="80">
        <v>0</v>
      </c>
      <c r="BA8" s="80">
        <v>88</v>
      </c>
      <c r="BB8" s="80">
        <v>88</v>
      </c>
      <c r="BC8" s="80">
        <v>88</v>
      </c>
      <c r="BD8" s="80">
        <v>264</v>
      </c>
      <c r="BE8" s="80">
        <v>0</v>
      </c>
      <c r="BF8" s="80">
        <v>0</v>
      </c>
      <c r="BG8" s="80">
        <v>0</v>
      </c>
      <c r="BH8" s="80">
        <v>0</v>
      </c>
      <c r="BI8" s="80">
        <v>0</v>
      </c>
      <c r="BJ8" s="80">
        <v>181</v>
      </c>
      <c r="BK8" s="98">
        <v>208</v>
      </c>
      <c r="BL8" s="98">
        <v>161</v>
      </c>
      <c r="BM8" s="80">
        <v>90</v>
      </c>
      <c r="BN8" s="80">
        <v>640</v>
      </c>
      <c r="BO8" s="80">
        <v>0</v>
      </c>
      <c r="BP8" s="80">
        <v>0</v>
      </c>
      <c r="BQ8" s="80">
        <v>0</v>
      </c>
      <c r="BR8" s="80">
        <v>0</v>
      </c>
      <c r="BS8" s="80">
        <v>0</v>
      </c>
      <c r="BT8" s="80">
        <v>80</v>
      </c>
      <c r="BU8" s="80">
        <v>100</v>
      </c>
      <c r="BV8" s="80">
        <v>60</v>
      </c>
      <c r="BW8" s="80">
        <v>70</v>
      </c>
      <c r="BX8" s="80">
        <v>310</v>
      </c>
      <c r="BY8" s="80">
        <v>0</v>
      </c>
      <c r="BZ8" s="80">
        <v>0</v>
      </c>
      <c r="CA8" s="80">
        <v>0</v>
      </c>
      <c r="CB8" s="80">
        <v>0</v>
      </c>
      <c r="CC8" s="80">
        <v>0</v>
      </c>
      <c r="CD8" s="80">
        <v>0</v>
      </c>
      <c r="CE8" s="80">
        <v>0</v>
      </c>
      <c r="CF8" s="80">
        <v>0</v>
      </c>
      <c r="CG8" s="80">
        <v>0</v>
      </c>
      <c r="CH8" s="80">
        <v>0</v>
      </c>
      <c r="CI8" s="80">
        <v>0</v>
      </c>
      <c r="CJ8" s="80">
        <v>0</v>
      </c>
      <c r="CK8" s="80">
        <v>0</v>
      </c>
      <c r="CL8" s="80">
        <v>0</v>
      </c>
      <c r="CM8" s="80">
        <v>0</v>
      </c>
      <c r="CN8" s="80">
        <v>7</v>
      </c>
      <c r="CO8" s="80">
        <v>14</v>
      </c>
      <c r="CP8" s="80">
        <v>7</v>
      </c>
      <c r="CQ8" s="80">
        <v>14</v>
      </c>
      <c r="CR8" s="80">
        <v>42</v>
      </c>
      <c r="CS8" s="80">
        <v>0</v>
      </c>
      <c r="CT8" s="80">
        <v>0</v>
      </c>
      <c r="CU8" s="80">
        <v>0</v>
      </c>
      <c r="CV8" s="80">
        <v>0</v>
      </c>
      <c r="CW8" s="80">
        <v>0</v>
      </c>
      <c r="CX8" s="80">
        <v>6</v>
      </c>
      <c r="CY8" s="80">
        <v>6</v>
      </c>
      <c r="CZ8" s="80">
        <v>6</v>
      </c>
      <c r="DA8" s="80">
        <v>6</v>
      </c>
      <c r="DB8" s="80">
        <v>24</v>
      </c>
      <c r="DC8" s="80">
        <v>88</v>
      </c>
      <c r="DD8" s="80">
        <v>88</v>
      </c>
      <c r="DE8" s="80">
        <v>88</v>
      </c>
      <c r="DF8" s="80">
        <v>0</v>
      </c>
      <c r="DG8" s="80">
        <v>264</v>
      </c>
      <c r="DH8" s="80">
        <v>0</v>
      </c>
      <c r="DI8" s="80">
        <v>0</v>
      </c>
      <c r="DJ8" s="80">
        <v>0</v>
      </c>
      <c r="DK8" s="80">
        <v>0</v>
      </c>
      <c r="DL8" s="80">
        <v>0</v>
      </c>
      <c r="DM8" s="80">
        <v>78</v>
      </c>
      <c r="DN8" s="98">
        <v>185</v>
      </c>
      <c r="DO8" s="80">
        <v>152</v>
      </c>
      <c r="DP8" s="98">
        <v>159</v>
      </c>
      <c r="DQ8" s="98">
        <v>574</v>
      </c>
      <c r="DR8" s="98">
        <v>0</v>
      </c>
      <c r="DS8" s="98">
        <v>0</v>
      </c>
      <c r="DT8" s="98">
        <v>0</v>
      </c>
      <c r="DU8" s="98">
        <v>0</v>
      </c>
      <c r="DV8" s="80">
        <v>0</v>
      </c>
      <c r="DW8" s="80">
        <v>70</v>
      </c>
      <c r="DX8" s="80">
        <v>86</v>
      </c>
      <c r="DY8" s="80">
        <v>56</v>
      </c>
      <c r="DZ8" s="80">
        <v>60</v>
      </c>
      <c r="EA8" s="80">
        <v>272</v>
      </c>
      <c r="EB8" s="80">
        <v>0</v>
      </c>
      <c r="EC8" s="80">
        <v>0</v>
      </c>
      <c r="ED8" s="80">
        <v>0</v>
      </c>
      <c r="EE8" s="80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2</v>
      </c>
      <c r="ER8" s="46">
        <v>5</v>
      </c>
      <c r="ES8" s="46">
        <v>2</v>
      </c>
      <c r="ET8" s="46">
        <v>5</v>
      </c>
      <c r="EU8" s="46">
        <v>14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6</v>
      </c>
      <c r="FB8" s="46">
        <v>6</v>
      </c>
      <c r="FC8" s="46">
        <v>6</v>
      </c>
      <c r="FD8" s="46">
        <v>6</v>
      </c>
      <c r="FE8" s="46">
        <v>24</v>
      </c>
      <c r="FF8" s="46">
        <v>0</v>
      </c>
      <c r="FG8" s="46">
        <v>88</v>
      </c>
      <c r="FH8" s="46">
        <v>88</v>
      </c>
      <c r="FI8" s="46">
        <v>88</v>
      </c>
      <c r="FJ8" s="46">
        <v>264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5</v>
      </c>
      <c r="FQ8" s="46">
        <v>5</v>
      </c>
      <c r="FR8" s="46">
        <v>5</v>
      </c>
      <c r="FS8" s="46">
        <v>0</v>
      </c>
      <c r="FT8" s="46">
        <v>15</v>
      </c>
      <c r="FU8" s="46">
        <v>176</v>
      </c>
      <c r="FV8" s="46">
        <v>176</v>
      </c>
      <c r="FW8" s="46">
        <v>88</v>
      </c>
      <c r="FX8" s="46">
        <v>0</v>
      </c>
      <c r="FY8" s="46">
        <v>440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</row>
    <row r="9" spans="1:186">
      <c r="A9" s="46">
        <v>310002949</v>
      </c>
      <c r="B9" s="124" t="s">
        <v>20</v>
      </c>
      <c r="C9" s="74">
        <v>180</v>
      </c>
      <c r="D9" s="74" t="s">
        <v>457</v>
      </c>
      <c r="E9" s="46">
        <v>88</v>
      </c>
      <c r="G9" s="46">
        <v>206</v>
      </c>
      <c r="H9" s="46">
        <v>346</v>
      </c>
      <c r="I9" s="46">
        <v>186</v>
      </c>
      <c r="J9" s="80">
        <v>306</v>
      </c>
      <c r="K9" s="80">
        <v>1044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90</v>
      </c>
      <c r="R9" s="80">
        <v>110</v>
      </c>
      <c r="S9" s="80">
        <v>70</v>
      </c>
      <c r="T9" s="80">
        <v>70</v>
      </c>
      <c r="U9" s="80">
        <v>340</v>
      </c>
      <c r="V9" s="80">
        <v>0</v>
      </c>
      <c r="W9" s="80">
        <v>0</v>
      </c>
      <c r="X9" s="80">
        <v>0</v>
      </c>
      <c r="Y9" s="80">
        <v>0</v>
      </c>
      <c r="Z9" s="80">
        <v>0</v>
      </c>
      <c r="AA9" s="80">
        <v>70</v>
      </c>
      <c r="AB9" s="80">
        <v>170</v>
      </c>
      <c r="AC9" s="80">
        <v>70</v>
      </c>
      <c r="AD9" s="80">
        <v>170</v>
      </c>
      <c r="AE9" s="80">
        <v>480</v>
      </c>
      <c r="AF9" s="80">
        <v>0</v>
      </c>
      <c r="AG9" s="80">
        <v>0</v>
      </c>
      <c r="AH9" s="80">
        <v>0</v>
      </c>
      <c r="AI9" s="80">
        <v>0</v>
      </c>
      <c r="AJ9" s="80">
        <v>0</v>
      </c>
      <c r="AK9" s="80">
        <v>19</v>
      </c>
      <c r="AL9" s="80">
        <v>39</v>
      </c>
      <c r="AM9" s="80">
        <v>19</v>
      </c>
      <c r="AN9" s="80">
        <v>39</v>
      </c>
      <c r="AO9" s="80">
        <v>116</v>
      </c>
      <c r="AP9" s="80">
        <v>22</v>
      </c>
      <c r="AQ9" s="80">
        <v>22</v>
      </c>
      <c r="AR9" s="80">
        <v>22</v>
      </c>
      <c r="AS9" s="80">
        <v>22</v>
      </c>
      <c r="AT9" s="80">
        <v>88</v>
      </c>
      <c r="AU9" s="80">
        <v>5</v>
      </c>
      <c r="AV9" s="80">
        <v>5</v>
      </c>
      <c r="AW9" s="80">
        <v>5</v>
      </c>
      <c r="AX9" s="80">
        <v>5</v>
      </c>
      <c r="AY9" s="80">
        <v>20</v>
      </c>
      <c r="AZ9" s="80">
        <v>0</v>
      </c>
      <c r="BA9" s="80">
        <v>0</v>
      </c>
      <c r="BB9" s="80">
        <v>0</v>
      </c>
      <c r="BC9" s="80">
        <v>0</v>
      </c>
      <c r="BD9" s="80">
        <v>0</v>
      </c>
      <c r="BE9" s="80">
        <v>0</v>
      </c>
      <c r="BF9" s="80">
        <v>0</v>
      </c>
      <c r="BG9" s="80">
        <v>0</v>
      </c>
      <c r="BH9" s="80">
        <v>0</v>
      </c>
      <c r="BI9" s="80">
        <v>0</v>
      </c>
      <c r="BJ9" s="80">
        <v>257</v>
      </c>
      <c r="BK9" s="80">
        <v>206</v>
      </c>
      <c r="BL9" s="98">
        <v>167</v>
      </c>
      <c r="BM9" s="80">
        <v>276</v>
      </c>
      <c r="BN9" s="80">
        <v>906</v>
      </c>
      <c r="BO9" s="80">
        <v>0</v>
      </c>
      <c r="BP9" s="80">
        <v>0</v>
      </c>
      <c r="BQ9" s="80">
        <v>0</v>
      </c>
      <c r="BR9" s="80">
        <v>0</v>
      </c>
      <c r="BS9" s="80">
        <v>0</v>
      </c>
      <c r="BT9" s="80">
        <v>70</v>
      </c>
      <c r="BU9" s="80">
        <v>80</v>
      </c>
      <c r="BV9" s="80">
        <v>60</v>
      </c>
      <c r="BW9" s="80">
        <v>60</v>
      </c>
      <c r="BX9" s="80">
        <v>270</v>
      </c>
      <c r="BY9" s="80">
        <v>0</v>
      </c>
      <c r="BZ9" s="80">
        <v>0</v>
      </c>
      <c r="CA9" s="80">
        <v>0</v>
      </c>
      <c r="CB9" s="80">
        <v>0</v>
      </c>
      <c r="CC9" s="80">
        <v>0</v>
      </c>
      <c r="CD9" s="80">
        <v>145</v>
      </c>
      <c r="CE9" s="80">
        <v>60</v>
      </c>
      <c r="CF9" s="80">
        <v>60</v>
      </c>
      <c r="CG9" s="80">
        <v>145</v>
      </c>
      <c r="CH9" s="80">
        <v>410</v>
      </c>
      <c r="CI9" s="80">
        <v>0</v>
      </c>
      <c r="CJ9" s="80">
        <v>0</v>
      </c>
      <c r="CK9" s="80">
        <v>0</v>
      </c>
      <c r="CL9" s="80">
        <v>0</v>
      </c>
      <c r="CM9" s="80">
        <v>0</v>
      </c>
      <c r="CN9" s="80">
        <v>24</v>
      </c>
      <c r="CO9" s="80">
        <v>48</v>
      </c>
      <c r="CP9" s="80">
        <v>24</v>
      </c>
      <c r="CQ9" s="80">
        <v>48</v>
      </c>
      <c r="CR9" s="80">
        <v>144</v>
      </c>
      <c r="CS9" s="80">
        <v>12</v>
      </c>
      <c r="CT9" s="80">
        <v>12</v>
      </c>
      <c r="CU9" s="80">
        <v>17</v>
      </c>
      <c r="CV9" s="80">
        <v>17</v>
      </c>
      <c r="CW9" s="80">
        <v>58</v>
      </c>
      <c r="CX9" s="80">
        <v>6</v>
      </c>
      <c r="CY9" s="80">
        <v>6</v>
      </c>
      <c r="CZ9" s="80">
        <v>6</v>
      </c>
      <c r="DA9" s="80">
        <v>6</v>
      </c>
      <c r="DB9" s="80">
        <v>24</v>
      </c>
      <c r="DC9" s="80">
        <v>0</v>
      </c>
      <c r="DD9" s="80">
        <v>0</v>
      </c>
      <c r="DE9" s="80">
        <v>0</v>
      </c>
      <c r="DF9" s="80">
        <v>0</v>
      </c>
      <c r="DG9" s="80">
        <v>0</v>
      </c>
      <c r="DH9" s="80">
        <v>0</v>
      </c>
      <c r="DI9" s="80">
        <v>0</v>
      </c>
      <c r="DJ9" s="80">
        <v>0</v>
      </c>
      <c r="DK9" s="80">
        <v>0</v>
      </c>
      <c r="DL9" s="80">
        <v>0</v>
      </c>
      <c r="DM9" s="80">
        <v>178.69939117945108</v>
      </c>
      <c r="DN9" s="98">
        <v>215.69939117945108</v>
      </c>
      <c r="DO9" s="80">
        <v>232.39878235890214</v>
      </c>
      <c r="DP9" s="98">
        <v>192.69939117945108</v>
      </c>
      <c r="DQ9" s="98">
        <v>819.49695589725548</v>
      </c>
      <c r="DR9" s="98">
        <v>0</v>
      </c>
      <c r="DS9" s="98">
        <v>0</v>
      </c>
      <c r="DT9" s="98">
        <v>0</v>
      </c>
      <c r="DU9" s="98">
        <v>0</v>
      </c>
      <c r="DV9" s="80">
        <v>0</v>
      </c>
      <c r="DW9" s="80">
        <v>62</v>
      </c>
      <c r="DX9" s="80">
        <v>76</v>
      </c>
      <c r="DY9" s="80">
        <v>50</v>
      </c>
      <c r="DZ9" s="80">
        <v>53</v>
      </c>
      <c r="EA9" s="80">
        <v>241</v>
      </c>
      <c r="EB9" s="80">
        <v>0</v>
      </c>
      <c r="EC9" s="80">
        <v>0</v>
      </c>
      <c r="ED9" s="80">
        <v>0</v>
      </c>
      <c r="EE9" s="80">
        <v>0</v>
      </c>
      <c r="EF9" s="46">
        <v>0</v>
      </c>
      <c r="EG9" s="46">
        <v>65.699391179451069</v>
      </c>
      <c r="EH9" s="46">
        <v>65.699391179451069</v>
      </c>
      <c r="EI9" s="46">
        <v>131.39878235890214</v>
      </c>
      <c r="EJ9" s="46">
        <v>65.699391179451069</v>
      </c>
      <c r="EK9" s="46">
        <v>328.49695589725536</v>
      </c>
      <c r="EL9" s="46">
        <v>0</v>
      </c>
      <c r="EM9" s="46">
        <v>0</v>
      </c>
      <c r="EN9" s="46">
        <v>0</v>
      </c>
      <c r="EO9" s="46">
        <v>0</v>
      </c>
      <c r="EP9" s="46">
        <v>0</v>
      </c>
      <c r="EQ9" s="46">
        <v>23</v>
      </c>
      <c r="ER9" s="46">
        <v>46</v>
      </c>
      <c r="ES9" s="46">
        <v>23</v>
      </c>
      <c r="ET9" s="46">
        <v>46</v>
      </c>
      <c r="EU9" s="46">
        <v>138</v>
      </c>
      <c r="EV9" s="46">
        <v>22</v>
      </c>
      <c r="EW9" s="46">
        <v>22</v>
      </c>
      <c r="EX9" s="46">
        <v>22</v>
      </c>
      <c r="EY9" s="46">
        <v>22</v>
      </c>
      <c r="EZ9" s="46">
        <v>88</v>
      </c>
      <c r="FA9" s="46">
        <v>6</v>
      </c>
      <c r="FB9" s="46">
        <v>6</v>
      </c>
      <c r="FC9" s="46">
        <v>6</v>
      </c>
      <c r="FD9" s="46">
        <v>6</v>
      </c>
      <c r="FE9" s="46">
        <v>24</v>
      </c>
      <c r="FF9" s="46">
        <v>0</v>
      </c>
      <c r="FG9" s="46">
        <v>0</v>
      </c>
      <c r="FH9" s="46">
        <v>0</v>
      </c>
      <c r="FI9" s="46">
        <v>0</v>
      </c>
      <c r="FJ9" s="46">
        <v>0</v>
      </c>
      <c r="FK9" s="46">
        <v>0</v>
      </c>
      <c r="FL9" s="46">
        <v>0</v>
      </c>
      <c r="FM9" s="46">
        <v>0</v>
      </c>
      <c r="FN9" s="46">
        <v>0</v>
      </c>
      <c r="FO9" s="46">
        <v>0</v>
      </c>
      <c r="FP9" s="46">
        <v>5</v>
      </c>
      <c r="FQ9" s="46">
        <v>5</v>
      </c>
      <c r="FR9" s="46">
        <v>5</v>
      </c>
      <c r="FS9" s="46">
        <v>5</v>
      </c>
      <c r="FT9" s="46">
        <v>20</v>
      </c>
      <c r="FU9" s="46">
        <v>0</v>
      </c>
      <c r="FV9" s="46">
        <v>0</v>
      </c>
      <c r="FW9" s="46">
        <v>0</v>
      </c>
      <c r="FX9" s="46">
        <v>0</v>
      </c>
      <c r="FY9" s="46">
        <v>0</v>
      </c>
      <c r="FZ9" s="46">
        <v>0</v>
      </c>
      <c r="GA9" s="46">
        <v>0</v>
      </c>
      <c r="GB9" s="46">
        <v>0</v>
      </c>
      <c r="GC9" s="46">
        <v>0</v>
      </c>
      <c r="GD9" s="46">
        <v>0</v>
      </c>
    </row>
    <row r="10" spans="1:186">
      <c r="A10" s="46">
        <v>310003079</v>
      </c>
      <c r="B10" s="124" t="s">
        <v>26</v>
      </c>
      <c r="C10" s="74">
        <v>180</v>
      </c>
      <c r="D10" s="74" t="s">
        <v>457</v>
      </c>
      <c r="E10" s="46">
        <v>88</v>
      </c>
      <c r="G10" s="46">
        <v>541</v>
      </c>
      <c r="H10" s="46">
        <v>544</v>
      </c>
      <c r="I10" s="46">
        <v>451</v>
      </c>
      <c r="J10" s="80">
        <v>456</v>
      </c>
      <c r="K10" s="80">
        <v>1992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0</v>
      </c>
      <c r="AI10" s="80">
        <v>0</v>
      </c>
      <c r="AJ10" s="80">
        <v>0</v>
      </c>
      <c r="AK10" s="80">
        <v>4</v>
      </c>
      <c r="AL10" s="80">
        <v>9</v>
      </c>
      <c r="AM10" s="80">
        <v>4</v>
      </c>
      <c r="AN10" s="80">
        <v>9</v>
      </c>
      <c r="AO10" s="80">
        <v>26</v>
      </c>
      <c r="AP10" s="80">
        <v>0</v>
      </c>
      <c r="AQ10" s="80">
        <v>0</v>
      </c>
      <c r="AR10" s="80">
        <v>0</v>
      </c>
      <c r="AS10" s="80">
        <v>0</v>
      </c>
      <c r="AT10" s="80">
        <v>0</v>
      </c>
      <c r="AU10" s="80">
        <v>9</v>
      </c>
      <c r="AV10" s="80">
        <v>7</v>
      </c>
      <c r="AW10" s="80">
        <v>7</v>
      </c>
      <c r="AX10" s="80">
        <v>7</v>
      </c>
      <c r="AY10" s="80">
        <v>30</v>
      </c>
      <c r="AZ10" s="80">
        <v>528</v>
      </c>
      <c r="BA10" s="80">
        <v>528</v>
      </c>
      <c r="BB10" s="80">
        <v>440</v>
      </c>
      <c r="BC10" s="80">
        <v>440</v>
      </c>
      <c r="BD10" s="80">
        <v>1936</v>
      </c>
      <c r="BE10" s="80">
        <v>0</v>
      </c>
      <c r="BF10" s="80">
        <v>0</v>
      </c>
      <c r="BG10" s="80">
        <v>0</v>
      </c>
      <c r="BH10" s="80">
        <v>0</v>
      </c>
      <c r="BI10" s="80">
        <v>0</v>
      </c>
      <c r="BJ10" s="80">
        <v>546</v>
      </c>
      <c r="BK10" s="80">
        <v>465</v>
      </c>
      <c r="BL10" s="98">
        <v>370</v>
      </c>
      <c r="BM10" s="80">
        <v>377</v>
      </c>
      <c r="BN10" s="80">
        <v>1758</v>
      </c>
      <c r="BO10" s="80">
        <v>0</v>
      </c>
      <c r="BP10" s="80">
        <v>0</v>
      </c>
      <c r="BQ10" s="80">
        <v>0</v>
      </c>
      <c r="BR10" s="80">
        <v>0</v>
      </c>
      <c r="BS10" s="80">
        <v>0</v>
      </c>
      <c r="BT10" s="80">
        <v>0</v>
      </c>
      <c r="BU10" s="80">
        <v>0</v>
      </c>
      <c r="BV10" s="80">
        <v>0</v>
      </c>
      <c r="BW10" s="80">
        <v>0</v>
      </c>
      <c r="BX10" s="80">
        <v>0</v>
      </c>
      <c r="BY10" s="80">
        <v>0</v>
      </c>
      <c r="BZ10" s="80">
        <v>0</v>
      </c>
      <c r="CA10" s="80">
        <v>0</v>
      </c>
      <c r="CB10" s="80">
        <v>0</v>
      </c>
      <c r="CC10" s="80">
        <v>0</v>
      </c>
      <c r="CD10" s="80">
        <v>0</v>
      </c>
      <c r="CE10" s="80">
        <v>0</v>
      </c>
      <c r="CF10" s="80">
        <v>0</v>
      </c>
      <c r="CG10" s="80">
        <v>0</v>
      </c>
      <c r="CH10" s="80">
        <v>0</v>
      </c>
      <c r="CI10" s="80">
        <v>0</v>
      </c>
      <c r="CJ10" s="80">
        <v>0</v>
      </c>
      <c r="CK10" s="80">
        <v>0</v>
      </c>
      <c r="CL10" s="80">
        <v>0</v>
      </c>
      <c r="CM10" s="80">
        <v>0</v>
      </c>
      <c r="CN10" s="80">
        <v>8</v>
      </c>
      <c r="CO10" s="80">
        <v>15</v>
      </c>
      <c r="CP10" s="80">
        <v>8</v>
      </c>
      <c r="CQ10" s="80">
        <v>15</v>
      </c>
      <c r="CR10" s="80">
        <v>46</v>
      </c>
      <c r="CS10" s="80">
        <v>0</v>
      </c>
      <c r="CT10" s="80">
        <v>0</v>
      </c>
      <c r="CU10" s="80">
        <v>0</v>
      </c>
      <c r="CV10" s="80">
        <v>0</v>
      </c>
      <c r="CW10" s="80">
        <v>0</v>
      </c>
      <c r="CX10" s="80">
        <v>10</v>
      </c>
      <c r="CY10" s="80">
        <v>10</v>
      </c>
      <c r="CZ10" s="80">
        <v>10</v>
      </c>
      <c r="DA10" s="80">
        <v>10</v>
      </c>
      <c r="DB10" s="80">
        <v>40</v>
      </c>
      <c r="DC10" s="80">
        <v>528</v>
      </c>
      <c r="DD10" s="80">
        <v>440</v>
      </c>
      <c r="DE10" s="80">
        <v>352</v>
      </c>
      <c r="DF10" s="80">
        <v>352</v>
      </c>
      <c r="DG10" s="80">
        <v>1672</v>
      </c>
      <c r="DH10" s="80">
        <v>0</v>
      </c>
      <c r="DI10" s="80">
        <v>0</v>
      </c>
      <c r="DJ10" s="80">
        <v>0</v>
      </c>
      <c r="DK10" s="80">
        <v>0</v>
      </c>
      <c r="DL10" s="80">
        <v>0</v>
      </c>
      <c r="DM10" s="80">
        <v>361</v>
      </c>
      <c r="DN10" s="98">
        <v>365</v>
      </c>
      <c r="DO10" s="80">
        <v>361</v>
      </c>
      <c r="DP10" s="80">
        <v>365</v>
      </c>
      <c r="DQ10" s="80">
        <v>1452</v>
      </c>
      <c r="DR10" s="80">
        <v>0</v>
      </c>
      <c r="DS10" s="80">
        <v>0</v>
      </c>
      <c r="DT10" s="80">
        <v>0</v>
      </c>
      <c r="DU10" s="80">
        <v>0</v>
      </c>
      <c r="DV10" s="80">
        <v>0</v>
      </c>
      <c r="DW10" s="80">
        <v>0</v>
      </c>
      <c r="DX10" s="80">
        <v>0</v>
      </c>
      <c r="DY10" s="80">
        <v>0</v>
      </c>
      <c r="DZ10" s="80">
        <v>0</v>
      </c>
      <c r="EA10" s="80">
        <v>0</v>
      </c>
      <c r="EB10" s="80">
        <v>0</v>
      </c>
      <c r="EC10" s="80">
        <v>0</v>
      </c>
      <c r="ED10" s="80">
        <v>0</v>
      </c>
      <c r="EE10" s="80">
        <v>0</v>
      </c>
      <c r="EF10" s="46">
        <v>0</v>
      </c>
      <c r="EG10" s="46">
        <v>0</v>
      </c>
      <c r="EH10" s="46">
        <v>0</v>
      </c>
      <c r="EI10" s="46">
        <v>0</v>
      </c>
      <c r="EJ10" s="46">
        <v>0</v>
      </c>
      <c r="EK10" s="46">
        <v>0</v>
      </c>
      <c r="EL10" s="46">
        <v>0</v>
      </c>
      <c r="EM10" s="46">
        <v>0</v>
      </c>
      <c r="EN10" s="46">
        <v>0</v>
      </c>
      <c r="EO10" s="46">
        <v>0</v>
      </c>
      <c r="EP10" s="46">
        <v>0</v>
      </c>
      <c r="EQ10" s="46">
        <v>4</v>
      </c>
      <c r="ER10" s="46">
        <v>8</v>
      </c>
      <c r="ES10" s="46">
        <v>4</v>
      </c>
      <c r="ET10" s="46">
        <v>8</v>
      </c>
      <c r="EU10" s="46">
        <v>24</v>
      </c>
      <c r="EV10" s="46">
        <v>0</v>
      </c>
      <c r="EW10" s="46">
        <v>0</v>
      </c>
      <c r="EX10" s="46">
        <v>0</v>
      </c>
      <c r="EY10" s="46">
        <v>0</v>
      </c>
      <c r="EZ10" s="46">
        <v>0</v>
      </c>
      <c r="FA10" s="46">
        <v>5</v>
      </c>
      <c r="FB10" s="46">
        <v>5</v>
      </c>
      <c r="FC10" s="46">
        <v>5</v>
      </c>
      <c r="FD10" s="46">
        <v>5</v>
      </c>
      <c r="FE10" s="46">
        <v>20</v>
      </c>
      <c r="FF10" s="46">
        <v>352</v>
      </c>
      <c r="FG10" s="46">
        <v>352</v>
      </c>
      <c r="FH10" s="46">
        <v>352</v>
      </c>
      <c r="FI10" s="46">
        <v>352</v>
      </c>
      <c r="FJ10" s="46">
        <v>1408</v>
      </c>
      <c r="FK10" s="46">
        <v>0</v>
      </c>
      <c r="FL10" s="46">
        <v>0</v>
      </c>
      <c r="FM10" s="46">
        <v>0</v>
      </c>
      <c r="FN10" s="46">
        <v>0</v>
      </c>
      <c r="FO10" s="46">
        <v>0</v>
      </c>
      <c r="FP10" s="46">
        <v>9</v>
      </c>
      <c r="FQ10" s="46">
        <v>7</v>
      </c>
      <c r="FR10" s="46">
        <v>7</v>
      </c>
      <c r="FS10" s="46">
        <v>7</v>
      </c>
      <c r="FT10" s="46">
        <v>30</v>
      </c>
      <c r="FU10" s="46">
        <v>880</v>
      </c>
      <c r="FV10" s="46">
        <v>440</v>
      </c>
      <c r="FW10" s="46">
        <v>528</v>
      </c>
      <c r="FX10" s="46">
        <v>528</v>
      </c>
      <c r="FY10" s="46">
        <v>2376</v>
      </c>
      <c r="FZ10" s="46">
        <v>0</v>
      </c>
      <c r="GA10" s="46">
        <v>0</v>
      </c>
      <c r="GB10" s="46">
        <v>0</v>
      </c>
      <c r="GC10" s="46">
        <v>0</v>
      </c>
      <c r="GD10" s="46">
        <v>0</v>
      </c>
    </row>
    <row r="11" spans="1:186">
      <c r="A11" s="46">
        <v>310002954</v>
      </c>
      <c r="B11" s="124" t="s">
        <v>23</v>
      </c>
      <c r="C11" s="74">
        <v>180</v>
      </c>
      <c r="D11" s="74" t="s">
        <v>617</v>
      </c>
      <c r="E11" s="46">
        <v>88</v>
      </c>
      <c r="G11" s="46">
        <v>6500</v>
      </c>
      <c r="H11" s="46">
        <v>5610</v>
      </c>
      <c r="I11" s="46">
        <v>5410</v>
      </c>
      <c r="J11" s="80">
        <v>4430</v>
      </c>
      <c r="K11" s="80">
        <v>21950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450</v>
      </c>
      <c r="R11" s="80">
        <v>560</v>
      </c>
      <c r="S11" s="80">
        <v>370</v>
      </c>
      <c r="T11" s="80">
        <v>390</v>
      </c>
      <c r="U11" s="80">
        <v>1770</v>
      </c>
      <c r="V11" s="80">
        <v>6000</v>
      </c>
      <c r="W11" s="80">
        <v>5000</v>
      </c>
      <c r="X11" s="80">
        <v>5000</v>
      </c>
      <c r="Y11" s="80">
        <v>4000</v>
      </c>
      <c r="Z11" s="80">
        <v>20000</v>
      </c>
      <c r="AA11" s="80">
        <v>0</v>
      </c>
      <c r="AB11" s="80">
        <v>0</v>
      </c>
      <c r="AC11" s="80">
        <v>0</v>
      </c>
      <c r="AD11" s="80">
        <v>0</v>
      </c>
      <c r="AE11" s="80">
        <v>0</v>
      </c>
      <c r="AF11" s="80">
        <v>0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</v>
      </c>
      <c r="AM11" s="80">
        <v>0</v>
      </c>
      <c r="AN11" s="80">
        <v>0</v>
      </c>
      <c r="AO11" s="80">
        <v>0</v>
      </c>
      <c r="AP11" s="80">
        <v>0</v>
      </c>
      <c r="AQ11" s="80">
        <v>0</v>
      </c>
      <c r="AR11" s="80">
        <v>0</v>
      </c>
      <c r="AS11" s="80">
        <v>0</v>
      </c>
      <c r="AT11" s="80">
        <v>0</v>
      </c>
      <c r="AU11" s="80">
        <v>0</v>
      </c>
      <c r="AV11" s="80">
        <v>0</v>
      </c>
      <c r="AW11" s="80">
        <v>0</v>
      </c>
      <c r="AX11" s="80">
        <v>0</v>
      </c>
      <c r="AY11" s="80">
        <v>0</v>
      </c>
      <c r="AZ11" s="80">
        <v>0</v>
      </c>
      <c r="BA11" s="80">
        <v>0</v>
      </c>
      <c r="BB11" s="80">
        <v>0</v>
      </c>
      <c r="BC11" s="80">
        <v>0</v>
      </c>
      <c r="BD11" s="80">
        <v>0</v>
      </c>
      <c r="BE11" s="80">
        <v>50</v>
      </c>
      <c r="BF11" s="80">
        <v>50</v>
      </c>
      <c r="BG11" s="80">
        <v>40</v>
      </c>
      <c r="BH11" s="80">
        <v>40</v>
      </c>
      <c r="BI11" s="80">
        <v>180</v>
      </c>
      <c r="BJ11" s="80">
        <v>6350</v>
      </c>
      <c r="BK11" s="80">
        <v>5420</v>
      </c>
      <c r="BL11" s="80">
        <v>5290</v>
      </c>
      <c r="BM11" s="80">
        <v>4310</v>
      </c>
      <c r="BN11" s="80">
        <v>21370</v>
      </c>
      <c r="BO11" s="80">
        <v>0</v>
      </c>
      <c r="BP11" s="80">
        <v>0</v>
      </c>
      <c r="BQ11" s="80">
        <v>0</v>
      </c>
      <c r="BR11" s="80">
        <v>0</v>
      </c>
      <c r="BS11" s="80">
        <v>0</v>
      </c>
      <c r="BT11" s="80">
        <v>310</v>
      </c>
      <c r="BU11" s="80">
        <v>380</v>
      </c>
      <c r="BV11" s="80">
        <v>250</v>
      </c>
      <c r="BW11" s="80">
        <v>270</v>
      </c>
      <c r="BX11" s="80">
        <v>1210</v>
      </c>
      <c r="BY11" s="80">
        <v>6000</v>
      </c>
      <c r="BZ11" s="80">
        <v>5000</v>
      </c>
      <c r="CA11" s="80">
        <v>5000</v>
      </c>
      <c r="CB11" s="80">
        <v>4000</v>
      </c>
      <c r="CC11" s="80">
        <v>20000</v>
      </c>
      <c r="CD11" s="80">
        <v>0</v>
      </c>
      <c r="CE11" s="80">
        <v>0</v>
      </c>
      <c r="CF11" s="80">
        <v>0</v>
      </c>
      <c r="CG11" s="80">
        <v>0</v>
      </c>
      <c r="CH11" s="80">
        <v>0</v>
      </c>
      <c r="CI11" s="80">
        <v>0</v>
      </c>
      <c r="CJ11" s="80">
        <v>0</v>
      </c>
      <c r="CK11" s="80">
        <v>0</v>
      </c>
      <c r="CL11" s="80">
        <v>0</v>
      </c>
      <c r="CM11" s="80">
        <v>0</v>
      </c>
      <c r="CN11" s="80">
        <v>0</v>
      </c>
      <c r="CO11" s="80">
        <v>0</v>
      </c>
      <c r="CP11" s="80">
        <v>0</v>
      </c>
      <c r="CQ11" s="80">
        <v>0</v>
      </c>
      <c r="CR11" s="80">
        <v>0</v>
      </c>
      <c r="CS11" s="80">
        <v>0</v>
      </c>
      <c r="CT11" s="80">
        <v>0</v>
      </c>
      <c r="CU11" s="80">
        <v>0</v>
      </c>
      <c r="CV11" s="80">
        <v>0</v>
      </c>
      <c r="CW11" s="80">
        <v>0</v>
      </c>
      <c r="CX11" s="80">
        <v>0</v>
      </c>
      <c r="CY11" s="80">
        <v>0</v>
      </c>
      <c r="CZ11" s="80">
        <v>0</v>
      </c>
      <c r="DA11" s="80">
        <v>0</v>
      </c>
      <c r="DB11" s="80">
        <v>0</v>
      </c>
      <c r="DC11" s="80">
        <v>0</v>
      </c>
      <c r="DD11" s="80">
        <v>0</v>
      </c>
      <c r="DE11" s="80">
        <v>0</v>
      </c>
      <c r="DF11" s="80">
        <v>0</v>
      </c>
      <c r="DG11" s="80">
        <v>0</v>
      </c>
      <c r="DH11" s="80">
        <v>40</v>
      </c>
      <c r="DI11" s="80">
        <v>40</v>
      </c>
      <c r="DJ11" s="80">
        <v>40</v>
      </c>
      <c r="DK11" s="80">
        <v>40</v>
      </c>
      <c r="DL11" s="80">
        <v>160</v>
      </c>
      <c r="DM11" s="80">
        <v>5487</v>
      </c>
      <c r="DN11" s="98">
        <v>5591</v>
      </c>
      <c r="DO11" s="80">
        <v>4400</v>
      </c>
      <c r="DP11" s="80">
        <v>1421</v>
      </c>
      <c r="DQ11" s="80">
        <v>16899</v>
      </c>
      <c r="DR11" s="80">
        <v>0</v>
      </c>
      <c r="DS11" s="80">
        <v>0</v>
      </c>
      <c r="DT11" s="80">
        <v>0</v>
      </c>
      <c r="DU11" s="80">
        <v>0</v>
      </c>
      <c r="DV11" s="80">
        <v>0</v>
      </c>
      <c r="DW11" s="80">
        <v>447</v>
      </c>
      <c r="DX11" s="80">
        <v>551</v>
      </c>
      <c r="DY11" s="80">
        <v>360</v>
      </c>
      <c r="DZ11" s="80">
        <v>381</v>
      </c>
      <c r="EA11" s="80">
        <v>1739</v>
      </c>
      <c r="EB11" s="80">
        <v>5000</v>
      </c>
      <c r="EC11" s="80">
        <v>5000</v>
      </c>
      <c r="ED11" s="80">
        <v>4000</v>
      </c>
      <c r="EE11" s="80">
        <v>1000</v>
      </c>
      <c r="EF11" s="46">
        <v>15000</v>
      </c>
      <c r="EG11" s="46">
        <v>0</v>
      </c>
      <c r="EH11" s="46">
        <v>0</v>
      </c>
      <c r="EI11" s="46">
        <v>0</v>
      </c>
      <c r="EJ11" s="46">
        <v>0</v>
      </c>
      <c r="EK11" s="46">
        <v>0</v>
      </c>
      <c r="EL11" s="46">
        <v>0</v>
      </c>
      <c r="EM11" s="46">
        <v>0</v>
      </c>
      <c r="EN11" s="46">
        <v>0</v>
      </c>
      <c r="EO11" s="46">
        <v>0</v>
      </c>
      <c r="EP11" s="46">
        <v>0</v>
      </c>
      <c r="EQ11" s="46">
        <v>0</v>
      </c>
      <c r="ER11" s="46">
        <v>0</v>
      </c>
      <c r="ES11" s="46">
        <v>0</v>
      </c>
      <c r="ET11" s="46">
        <v>0</v>
      </c>
      <c r="EU11" s="46">
        <v>0</v>
      </c>
      <c r="EV11" s="46">
        <v>0</v>
      </c>
      <c r="EW11" s="46">
        <v>0</v>
      </c>
      <c r="EX11" s="46">
        <v>0</v>
      </c>
      <c r="EY11" s="46">
        <v>0</v>
      </c>
      <c r="EZ11" s="46">
        <v>0</v>
      </c>
      <c r="FA11" s="46">
        <v>0</v>
      </c>
      <c r="FB11" s="46">
        <v>0</v>
      </c>
      <c r="FC11" s="46">
        <v>0</v>
      </c>
      <c r="FD11" s="46">
        <v>0</v>
      </c>
      <c r="FE11" s="46">
        <v>0</v>
      </c>
      <c r="FF11" s="46">
        <v>0</v>
      </c>
      <c r="FG11" s="46">
        <v>0</v>
      </c>
      <c r="FH11" s="46">
        <v>0</v>
      </c>
      <c r="FI11" s="46">
        <v>0</v>
      </c>
      <c r="FJ11" s="46">
        <v>0</v>
      </c>
      <c r="FK11" s="46">
        <v>40</v>
      </c>
      <c r="FL11" s="46">
        <v>40</v>
      </c>
      <c r="FM11" s="46">
        <v>40</v>
      </c>
      <c r="FN11" s="46">
        <v>40</v>
      </c>
      <c r="FO11" s="46">
        <v>160</v>
      </c>
      <c r="FP11" s="46">
        <v>0</v>
      </c>
      <c r="FQ11" s="46">
        <v>0</v>
      </c>
      <c r="FR11" s="46">
        <v>0</v>
      </c>
      <c r="FS11" s="46">
        <v>0</v>
      </c>
      <c r="FT11" s="46">
        <v>0</v>
      </c>
      <c r="FU11" s="46">
        <v>0</v>
      </c>
      <c r="FV11" s="46">
        <v>0</v>
      </c>
      <c r="FW11" s="46">
        <v>0</v>
      </c>
      <c r="FX11" s="46">
        <v>0</v>
      </c>
      <c r="FY11" s="46">
        <v>0</v>
      </c>
      <c r="FZ11" s="46">
        <v>0</v>
      </c>
      <c r="GA11" s="46">
        <v>0</v>
      </c>
      <c r="GB11" s="46">
        <v>0</v>
      </c>
      <c r="GC11" s="46">
        <v>0</v>
      </c>
      <c r="GD11" s="46">
        <v>0</v>
      </c>
    </row>
    <row r="12" spans="1:186">
      <c r="A12" s="46">
        <v>310002952</v>
      </c>
      <c r="B12" s="124" t="s">
        <v>25</v>
      </c>
      <c r="C12" s="74">
        <v>180</v>
      </c>
      <c r="D12" s="74" t="s">
        <v>617</v>
      </c>
      <c r="E12" s="46">
        <v>88</v>
      </c>
      <c r="G12" s="46">
        <v>2130</v>
      </c>
      <c r="H12" s="46">
        <v>2150</v>
      </c>
      <c r="I12" s="46">
        <v>1110</v>
      </c>
      <c r="J12" s="80">
        <v>1110</v>
      </c>
      <c r="K12" s="80">
        <v>6500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90</v>
      </c>
      <c r="R12" s="80">
        <v>110</v>
      </c>
      <c r="S12" s="80">
        <v>70</v>
      </c>
      <c r="T12" s="80">
        <v>70</v>
      </c>
      <c r="U12" s="80">
        <v>340</v>
      </c>
      <c r="V12" s="80">
        <v>2000</v>
      </c>
      <c r="W12" s="80">
        <v>2000</v>
      </c>
      <c r="X12" s="80">
        <v>1000</v>
      </c>
      <c r="Y12" s="80">
        <v>1000</v>
      </c>
      <c r="Z12" s="80">
        <v>6000</v>
      </c>
      <c r="AA12" s="80">
        <v>0</v>
      </c>
      <c r="AB12" s="80">
        <v>0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</v>
      </c>
      <c r="AO12" s="80">
        <v>0</v>
      </c>
      <c r="AP12" s="80">
        <v>0</v>
      </c>
      <c r="AQ12" s="80">
        <v>0</v>
      </c>
      <c r="AR12" s="80">
        <v>0</v>
      </c>
      <c r="AS12" s="80">
        <v>0</v>
      </c>
      <c r="AT12" s="80">
        <v>0</v>
      </c>
      <c r="AU12" s="80">
        <v>0</v>
      </c>
      <c r="AV12" s="80">
        <v>0</v>
      </c>
      <c r="AW12" s="80">
        <v>0</v>
      </c>
      <c r="AX12" s="80">
        <v>0</v>
      </c>
      <c r="AY12" s="80">
        <v>0</v>
      </c>
      <c r="AZ12" s="80">
        <v>0</v>
      </c>
      <c r="BA12" s="80">
        <v>0</v>
      </c>
      <c r="BB12" s="80">
        <v>0</v>
      </c>
      <c r="BC12" s="80">
        <v>0</v>
      </c>
      <c r="BD12" s="80">
        <v>0</v>
      </c>
      <c r="BE12" s="80">
        <v>40</v>
      </c>
      <c r="BF12" s="80">
        <v>40</v>
      </c>
      <c r="BG12" s="80">
        <v>40</v>
      </c>
      <c r="BH12" s="80">
        <v>40</v>
      </c>
      <c r="BI12" s="80">
        <v>160</v>
      </c>
      <c r="BJ12" s="80">
        <v>2130</v>
      </c>
      <c r="BK12" s="80">
        <v>2150</v>
      </c>
      <c r="BL12" s="80">
        <v>1110</v>
      </c>
      <c r="BM12" s="80">
        <v>1110</v>
      </c>
      <c r="BN12" s="80">
        <v>6500</v>
      </c>
      <c r="BO12" s="80">
        <v>0</v>
      </c>
      <c r="BP12" s="80">
        <v>0</v>
      </c>
      <c r="BQ12" s="80">
        <v>0</v>
      </c>
      <c r="BR12" s="80">
        <v>0</v>
      </c>
      <c r="BS12" s="80">
        <v>0</v>
      </c>
      <c r="BT12" s="80">
        <v>90</v>
      </c>
      <c r="BU12" s="80">
        <v>110</v>
      </c>
      <c r="BV12" s="80">
        <v>70</v>
      </c>
      <c r="BW12" s="80">
        <v>70</v>
      </c>
      <c r="BX12" s="80">
        <v>340</v>
      </c>
      <c r="BY12" s="80">
        <v>2000</v>
      </c>
      <c r="BZ12" s="80">
        <v>2000</v>
      </c>
      <c r="CA12" s="80">
        <v>1000</v>
      </c>
      <c r="CB12" s="80">
        <v>1000</v>
      </c>
      <c r="CC12" s="80">
        <v>6000</v>
      </c>
      <c r="CD12" s="80">
        <v>0</v>
      </c>
      <c r="CE12" s="80">
        <v>0</v>
      </c>
      <c r="CF12" s="80">
        <v>0</v>
      </c>
      <c r="CG12" s="80">
        <v>0</v>
      </c>
      <c r="CH12" s="80">
        <v>0</v>
      </c>
      <c r="CI12" s="80">
        <v>0</v>
      </c>
      <c r="CJ12" s="80">
        <v>0</v>
      </c>
      <c r="CK12" s="80">
        <v>0</v>
      </c>
      <c r="CL12" s="80">
        <v>0</v>
      </c>
      <c r="CM12" s="80">
        <v>0</v>
      </c>
      <c r="CN12" s="80">
        <v>0</v>
      </c>
      <c r="CO12" s="80">
        <v>0</v>
      </c>
      <c r="CP12" s="80">
        <v>0</v>
      </c>
      <c r="CQ12" s="80">
        <v>0</v>
      </c>
      <c r="CR12" s="80">
        <v>0</v>
      </c>
      <c r="CS12" s="80">
        <v>0</v>
      </c>
      <c r="CT12" s="80">
        <v>0</v>
      </c>
      <c r="CU12" s="80">
        <v>0</v>
      </c>
      <c r="CV12" s="80">
        <v>0</v>
      </c>
      <c r="CW12" s="80">
        <v>0</v>
      </c>
      <c r="CX12" s="80">
        <v>0</v>
      </c>
      <c r="CY12" s="80">
        <v>0</v>
      </c>
      <c r="CZ12" s="80">
        <v>0</v>
      </c>
      <c r="DA12" s="80">
        <v>0</v>
      </c>
      <c r="DB12" s="80">
        <v>0</v>
      </c>
      <c r="DC12" s="80">
        <v>0</v>
      </c>
      <c r="DD12" s="80">
        <v>0</v>
      </c>
      <c r="DE12" s="80">
        <v>0</v>
      </c>
      <c r="DF12" s="80">
        <v>0</v>
      </c>
      <c r="DG12" s="80">
        <v>0</v>
      </c>
      <c r="DH12" s="80">
        <v>40</v>
      </c>
      <c r="DI12" s="80">
        <v>40</v>
      </c>
      <c r="DJ12" s="80">
        <v>40</v>
      </c>
      <c r="DK12" s="80">
        <v>40</v>
      </c>
      <c r="DL12" s="80">
        <v>160</v>
      </c>
      <c r="DM12" s="80">
        <v>1633</v>
      </c>
      <c r="DN12" s="98">
        <v>1155</v>
      </c>
      <c r="DO12" s="80">
        <v>1115</v>
      </c>
      <c r="DP12" s="80">
        <v>620</v>
      </c>
      <c r="DQ12" s="80">
        <v>4523</v>
      </c>
      <c r="DR12" s="80">
        <v>0</v>
      </c>
      <c r="DS12" s="80">
        <v>0</v>
      </c>
      <c r="DT12" s="80">
        <v>0</v>
      </c>
      <c r="DU12" s="80">
        <v>0</v>
      </c>
      <c r="DV12" s="80">
        <v>0</v>
      </c>
      <c r="DW12" s="80">
        <v>93</v>
      </c>
      <c r="DX12" s="80">
        <v>115</v>
      </c>
      <c r="DY12" s="80">
        <v>75</v>
      </c>
      <c r="DZ12" s="80">
        <v>80</v>
      </c>
      <c r="EA12" s="80">
        <v>363</v>
      </c>
      <c r="EB12" s="80">
        <v>1500</v>
      </c>
      <c r="EC12" s="80">
        <v>1000</v>
      </c>
      <c r="ED12" s="80">
        <v>1000</v>
      </c>
      <c r="EE12" s="80">
        <v>500</v>
      </c>
      <c r="EF12" s="46">
        <v>4000</v>
      </c>
      <c r="EG12" s="46">
        <v>0</v>
      </c>
      <c r="EH12" s="46">
        <v>0</v>
      </c>
      <c r="EI12" s="46">
        <v>0</v>
      </c>
      <c r="EJ12" s="46">
        <v>0</v>
      </c>
      <c r="EK12" s="46">
        <v>0</v>
      </c>
      <c r="EL12" s="46">
        <v>0</v>
      </c>
      <c r="EM12" s="46">
        <v>0</v>
      </c>
      <c r="EN12" s="46">
        <v>0</v>
      </c>
      <c r="EO12" s="46">
        <v>0</v>
      </c>
      <c r="EP12" s="46">
        <v>0</v>
      </c>
      <c r="EQ12" s="46">
        <v>0</v>
      </c>
      <c r="ER12" s="46">
        <v>0</v>
      </c>
      <c r="ES12" s="46">
        <v>0</v>
      </c>
      <c r="ET12" s="46">
        <v>0</v>
      </c>
      <c r="EU12" s="46">
        <v>0</v>
      </c>
      <c r="EV12" s="46">
        <v>0</v>
      </c>
      <c r="EW12" s="46">
        <v>0</v>
      </c>
      <c r="EX12" s="46">
        <v>0</v>
      </c>
      <c r="EY12" s="46">
        <v>0</v>
      </c>
      <c r="EZ12" s="46">
        <v>0</v>
      </c>
      <c r="FA12" s="46">
        <v>0</v>
      </c>
      <c r="FB12" s="46">
        <v>0</v>
      </c>
      <c r="FC12" s="46">
        <v>0</v>
      </c>
      <c r="FD12" s="46">
        <v>0</v>
      </c>
      <c r="FE12" s="46">
        <v>0</v>
      </c>
      <c r="FF12" s="46">
        <v>0</v>
      </c>
      <c r="FG12" s="46">
        <v>0</v>
      </c>
      <c r="FH12" s="46">
        <v>0</v>
      </c>
      <c r="FI12" s="46">
        <v>0</v>
      </c>
      <c r="FJ12" s="46">
        <v>0</v>
      </c>
      <c r="FK12" s="46">
        <v>40</v>
      </c>
      <c r="FL12" s="46">
        <v>40</v>
      </c>
      <c r="FM12" s="46">
        <v>40</v>
      </c>
      <c r="FN12" s="46">
        <v>40</v>
      </c>
      <c r="FO12" s="46">
        <v>160</v>
      </c>
      <c r="FP12" s="46">
        <v>0</v>
      </c>
      <c r="FQ12" s="46">
        <v>0</v>
      </c>
      <c r="FR12" s="46">
        <v>0</v>
      </c>
      <c r="FS12" s="46">
        <v>0</v>
      </c>
      <c r="FT12" s="46">
        <v>0</v>
      </c>
      <c r="FU12" s="46">
        <v>0</v>
      </c>
      <c r="FV12" s="46">
        <v>0</v>
      </c>
      <c r="FW12" s="46">
        <v>0</v>
      </c>
      <c r="FX12" s="46">
        <v>0</v>
      </c>
      <c r="FY12" s="46">
        <v>0</v>
      </c>
      <c r="FZ12" s="46">
        <v>0</v>
      </c>
      <c r="GA12" s="46">
        <v>0</v>
      </c>
      <c r="GB12" s="46">
        <v>0</v>
      </c>
      <c r="GC12" s="46">
        <v>0</v>
      </c>
      <c r="GD12" s="46">
        <v>0</v>
      </c>
    </row>
    <row r="13" spans="1:186">
      <c r="A13" s="46">
        <v>310002950</v>
      </c>
      <c r="B13" s="124" t="s">
        <v>21</v>
      </c>
      <c r="C13" s="74">
        <v>180</v>
      </c>
      <c r="D13" s="74" t="s">
        <v>617</v>
      </c>
      <c r="E13" s="46">
        <v>88</v>
      </c>
      <c r="G13" s="46">
        <v>2095</v>
      </c>
      <c r="H13" s="46">
        <v>2115</v>
      </c>
      <c r="I13" s="46">
        <v>1085</v>
      </c>
      <c r="J13" s="80">
        <v>1085</v>
      </c>
      <c r="K13" s="80">
        <v>6380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70</v>
      </c>
      <c r="R13" s="80">
        <v>90</v>
      </c>
      <c r="S13" s="80">
        <v>60</v>
      </c>
      <c r="T13" s="80">
        <v>60</v>
      </c>
      <c r="U13" s="80">
        <v>280</v>
      </c>
      <c r="V13" s="80">
        <v>2000</v>
      </c>
      <c r="W13" s="80">
        <v>2000</v>
      </c>
      <c r="X13" s="80">
        <v>1000</v>
      </c>
      <c r="Y13" s="80">
        <v>1000</v>
      </c>
      <c r="Z13" s="80">
        <v>6000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0</v>
      </c>
      <c r="AO13" s="80">
        <v>0</v>
      </c>
      <c r="AP13" s="80">
        <v>0</v>
      </c>
      <c r="AQ13" s="80">
        <v>0</v>
      </c>
      <c r="AR13" s="80">
        <v>0</v>
      </c>
      <c r="AS13" s="80">
        <v>0</v>
      </c>
      <c r="AT13" s="80">
        <v>0</v>
      </c>
      <c r="AU13" s="80">
        <v>0</v>
      </c>
      <c r="AV13" s="80">
        <v>0</v>
      </c>
      <c r="AW13" s="80">
        <v>0</v>
      </c>
      <c r="AX13" s="80">
        <v>0</v>
      </c>
      <c r="AY13" s="80">
        <v>0</v>
      </c>
      <c r="AZ13" s="80">
        <v>0</v>
      </c>
      <c r="BA13" s="80">
        <v>0</v>
      </c>
      <c r="BB13" s="80">
        <v>0</v>
      </c>
      <c r="BC13" s="80">
        <v>0</v>
      </c>
      <c r="BD13" s="80">
        <v>0</v>
      </c>
      <c r="BE13" s="80">
        <v>25</v>
      </c>
      <c r="BF13" s="80">
        <v>25</v>
      </c>
      <c r="BG13" s="80">
        <v>25</v>
      </c>
      <c r="BH13" s="80">
        <v>25</v>
      </c>
      <c r="BI13" s="80">
        <v>100</v>
      </c>
      <c r="BJ13" s="80">
        <v>2095</v>
      </c>
      <c r="BK13" s="80">
        <v>2105</v>
      </c>
      <c r="BL13" s="80">
        <v>1075</v>
      </c>
      <c r="BM13" s="80">
        <v>1085</v>
      </c>
      <c r="BN13" s="80">
        <v>6360</v>
      </c>
      <c r="BO13" s="80">
        <v>0</v>
      </c>
      <c r="BP13" s="80">
        <v>0</v>
      </c>
      <c r="BQ13" s="80">
        <v>0</v>
      </c>
      <c r="BR13" s="80">
        <v>0</v>
      </c>
      <c r="BS13" s="80">
        <v>0</v>
      </c>
      <c r="BT13" s="80">
        <v>70</v>
      </c>
      <c r="BU13" s="80">
        <v>80</v>
      </c>
      <c r="BV13" s="80">
        <v>50</v>
      </c>
      <c r="BW13" s="80">
        <v>60</v>
      </c>
      <c r="BX13" s="80">
        <v>260</v>
      </c>
      <c r="BY13" s="80">
        <v>2000</v>
      </c>
      <c r="BZ13" s="80">
        <v>2000</v>
      </c>
      <c r="CA13" s="80">
        <v>1000</v>
      </c>
      <c r="CB13" s="80">
        <v>1000</v>
      </c>
      <c r="CC13" s="80">
        <v>6000</v>
      </c>
      <c r="CD13" s="80">
        <v>0</v>
      </c>
      <c r="CE13" s="80">
        <v>0</v>
      </c>
      <c r="CF13" s="80">
        <v>0</v>
      </c>
      <c r="CG13" s="80">
        <v>0</v>
      </c>
      <c r="CH13" s="80">
        <v>0</v>
      </c>
      <c r="CI13" s="80">
        <v>0</v>
      </c>
      <c r="CJ13" s="80">
        <v>0</v>
      </c>
      <c r="CK13" s="80">
        <v>0</v>
      </c>
      <c r="CL13" s="80">
        <v>0</v>
      </c>
      <c r="CM13" s="80">
        <v>0</v>
      </c>
      <c r="CN13" s="80">
        <v>0</v>
      </c>
      <c r="CO13" s="80">
        <v>0</v>
      </c>
      <c r="CP13" s="80">
        <v>0</v>
      </c>
      <c r="CQ13" s="80">
        <v>0</v>
      </c>
      <c r="CR13" s="80">
        <v>0</v>
      </c>
      <c r="CS13" s="80">
        <v>0</v>
      </c>
      <c r="CT13" s="80">
        <v>0</v>
      </c>
      <c r="CU13" s="80">
        <v>0</v>
      </c>
      <c r="CV13" s="80">
        <v>0</v>
      </c>
      <c r="CW13" s="80">
        <v>0</v>
      </c>
      <c r="CX13" s="80">
        <v>0</v>
      </c>
      <c r="CY13" s="80">
        <v>0</v>
      </c>
      <c r="CZ13" s="80">
        <v>0</v>
      </c>
      <c r="DA13" s="80">
        <v>0</v>
      </c>
      <c r="DB13" s="80">
        <v>0</v>
      </c>
      <c r="DC13" s="80">
        <v>0</v>
      </c>
      <c r="DD13" s="80">
        <v>0</v>
      </c>
      <c r="DE13" s="80">
        <v>0</v>
      </c>
      <c r="DF13" s="80">
        <v>0</v>
      </c>
      <c r="DG13" s="80">
        <v>0</v>
      </c>
      <c r="DH13" s="80">
        <v>25</v>
      </c>
      <c r="DI13" s="80">
        <v>25</v>
      </c>
      <c r="DJ13" s="80">
        <v>25</v>
      </c>
      <c r="DK13" s="80">
        <v>25</v>
      </c>
      <c r="DL13" s="80">
        <v>100</v>
      </c>
      <c r="DM13" s="80">
        <v>2137</v>
      </c>
      <c r="DN13" s="98">
        <v>1163</v>
      </c>
      <c r="DO13" s="80">
        <v>1115</v>
      </c>
      <c r="DP13" s="80">
        <v>620</v>
      </c>
      <c r="DQ13" s="80">
        <v>5035</v>
      </c>
      <c r="DR13" s="80">
        <v>0</v>
      </c>
      <c r="DS13" s="80">
        <v>0</v>
      </c>
      <c r="DT13" s="80">
        <v>0</v>
      </c>
      <c r="DU13" s="80">
        <v>0</v>
      </c>
      <c r="DV13" s="80">
        <v>0</v>
      </c>
      <c r="DW13" s="80">
        <v>112</v>
      </c>
      <c r="DX13" s="80">
        <v>138</v>
      </c>
      <c r="DY13" s="80">
        <v>90</v>
      </c>
      <c r="DZ13" s="80">
        <v>95</v>
      </c>
      <c r="EA13" s="80">
        <v>435</v>
      </c>
      <c r="EB13" s="80">
        <v>2000</v>
      </c>
      <c r="EC13" s="80">
        <v>1000</v>
      </c>
      <c r="ED13" s="80">
        <v>1000</v>
      </c>
      <c r="EE13" s="80">
        <v>500</v>
      </c>
      <c r="EF13" s="46">
        <v>4500</v>
      </c>
      <c r="EG13" s="46">
        <v>0</v>
      </c>
      <c r="EH13" s="46">
        <v>0</v>
      </c>
      <c r="EI13" s="46">
        <v>0</v>
      </c>
      <c r="EJ13" s="46">
        <v>0</v>
      </c>
      <c r="EK13" s="46">
        <v>0</v>
      </c>
      <c r="EL13" s="46">
        <v>0</v>
      </c>
      <c r="EM13" s="46">
        <v>0</v>
      </c>
      <c r="EN13" s="46">
        <v>0</v>
      </c>
      <c r="EO13" s="46">
        <v>0</v>
      </c>
      <c r="EP13" s="46">
        <v>0</v>
      </c>
      <c r="EQ13" s="46">
        <v>0</v>
      </c>
      <c r="ER13" s="46">
        <v>0</v>
      </c>
      <c r="ES13" s="46">
        <v>0</v>
      </c>
      <c r="ET13" s="46">
        <v>0</v>
      </c>
      <c r="EU13" s="46">
        <v>0</v>
      </c>
      <c r="EV13" s="46">
        <v>0</v>
      </c>
      <c r="EW13" s="46">
        <v>0</v>
      </c>
      <c r="EX13" s="46">
        <v>0</v>
      </c>
      <c r="EY13" s="46">
        <v>0</v>
      </c>
      <c r="EZ13" s="46">
        <v>0</v>
      </c>
      <c r="FA13" s="46">
        <v>0</v>
      </c>
      <c r="FB13" s="46">
        <v>0</v>
      </c>
      <c r="FC13" s="46">
        <v>0</v>
      </c>
      <c r="FD13" s="46">
        <v>0</v>
      </c>
      <c r="FE13" s="46">
        <v>0</v>
      </c>
      <c r="FF13" s="46">
        <v>0</v>
      </c>
      <c r="FG13" s="46">
        <v>0</v>
      </c>
      <c r="FH13" s="46">
        <v>0</v>
      </c>
      <c r="FI13" s="46">
        <v>0</v>
      </c>
      <c r="FJ13" s="46">
        <v>0</v>
      </c>
      <c r="FK13" s="46">
        <v>25</v>
      </c>
      <c r="FL13" s="46">
        <v>25</v>
      </c>
      <c r="FM13" s="46">
        <v>25</v>
      </c>
      <c r="FN13" s="46">
        <v>25</v>
      </c>
      <c r="FO13" s="46">
        <v>100</v>
      </c>
      <c r="FP13" s="46">
        <v>0</v>
      </c>
      <c r="FQ13" s="46">
        <v>0</v>
      </c>
      <c r="FR13" s="46">
        <v>0</v>
      </c>
      <c r="FS13" s="46">
        <v>0</v>
      </c>
      <c r="FT13" s="46">
        <v>0</v>
      </c>
      <c r="FU13" s="46">
        <v>0</v>
      </c>
      <c r="FV13" s="46">
        <v>0</v>
      </c>
      <c r="FW13" s="46">
        <v>0</v>
      </c>
      <c r="FX13" s="46">
        <v>0</v>
      </c>
      <c r="FY13" s="46">
        <v>0</v>
      </c>
      <c r="FZ13" s="46">
        <v>0</v>
      </c>
      <c r="GA13" s="46">
        <v>0</v>
      </c>
      <c r="GB13" s="46">
        <v>0</v>
      </c>
      <c r="GC13" s="46">
        <v>0</v>
      </c>
      <c r="GD13" s="46">
        <v>0</v>
      </c>
    </row>
    <row r="14" spans="1:186">
      <c r="A14" s="46">
        <v>310003080</v>
      </c>
      <c r="B14" s="124" t="s">
        <v>27</v>
      </c>
      <c r="C14" s="74">
        <v>180</v>
      </c>
      <c r="D14" s="74" t="s">
        <v>617</v>
      </c>
      <c r="E14" s="46">
        <v>88</v>
      </c>
      <c r="G14" s="46">
        <v>3210</v>
      </c>
      <c r="H14" s="46">
        <v>2250</v>
      </c>
      <c r="I14" s="46">
        <v>1680</v>
      </c>
      <c r="J14" s="80">
        <v>1190</v>
      </c>
      <c r="K14" s="80">
        <v>8330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160</v>
      </c>
      <c r="R14" s="80">
        <v>200</v>
      </c>
      <c r="S14" s="80">
        <v>130</v>
      </c>
      <c r="T14" s="80">
        <v>140</v>
      </c>
      <c r="U14" s="80">
        <v>630</v>
      </c>
      <c r="V14" s="80">
        <v>3000</v>
      </c>
      <c r="W14" s="80">
        <v>2000</v>
      </c>
      <c r="X14" s="80">
        <v>1500</v>
      </c>
      <c r="Y14" s="80">
        <v>1000</v>
      </c>
      <c r="Z14" s="80">
        <v>7500</v>
      </c>
      <c r="AA14" s="80">
        <v>0</v>
      </c>
      <c r="AB14" s="80">
        <v>0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0</v>
      </c>
      <c r="AO14" s="80">
        <v>0</v>
      </c>
      <c r="AP14" s="80">
        <v>0</v>
      </c>
      <c r="AQ14" s="80">
        <v>0</v>
      </c>
      <c r="AR14" s="80">
        <v>0</v>
      </c>
      <c r="AS14" s="80">
        <v>0</v>
      </c>
      <c r="AT14" s="80">
        <v>0</v>
      </c>
      <c r="AU14" s="80">
        <v>0</v>
      </c>
      <c r="AV14" s="80">
        <v>0</v>
      </c>
      <c r="AW14" s="80">
        <v>0</v>
      </c>
      <c r="AX14" s="80">
        <v>0</v>
      </c>
      <c r="AY14" s="80">
        <v>0</v>
      </c>
      <c r="AZ14" s="80">
        <v>0</v>
      </c>
      <c r="BA14" s="80">
        <v>0</v>
      </c>
      <c r="BB14" s="80">
        <v>0</v>
      </c>
      <c r="BC14" s="80">
        <v>0</v>
      </c>
      <c r="BD14" s="80">
        <v>0</v>
      </c>
      <c r="BE14" s="80">
        <v>50</v>
      </c>
      <c r="BF14" s="80">
        <v>50</v>
      </c>
      <c r="BG14" s="80">
        <v>50</v>
      </c>
      <c r="BH14" s="80">
        <v>50</v>
      </c>
      <c r="BI14" s="80">
        <v>200</v>
      </c>
      <c r="BJ14" s="80">
        <v>3200</v>
      </c>
      <c r="BK14" s="80">
        <v>2240</v>
      </c>
      <c r="BL14" s="80">
        <v>1670</v>
      </c>
      <c r="BM14" s="80">
        <v>1180</v>
      </c>
      <c r="BN14" s="80">
        <v>8290</v>
      </c>
      <c r="BO14" s="80">
        <v>0</v>
      </c>
      <c r="BP14" s="80">
        <v>0</v>
      </c>
      <c r="BQ14" s="80">
        <v>0</v>
      </c>
      <c r="BR14" s="80">
        <v>0</v>
      </c>
      <c r="BS14" s="80">
        <v>0</v>
      </c>
      <c r="BT14" s="80">
        <v>150</v>
      </c>
      <c r="BU14" s="80">
        <v>190</v>
      </c>
      <c r="BV14" s="80">
        <v>120</v>
      </c>
      <c r="BW14" s="80">
        <v>130</v>
      </c>
      <c r="BX14" s="80">
        <v>590</v>
      </c>
      <c r="BY14" s="80">
        <v>3000</v>
      </c>
      <c r="BZ14" s="80">
        <v>2000</v>
      </c>
      <c r="CA14" s="80">
        <v>1500</v>
      </c>
      <c r="CB14" s="80">
        <v>1000</v>
      </c>
      <c r="CC14" s="80">
        <v>7500</v>
      </c>
      <c r="CD14" s="80">
        <v>0</v>
      </c>
      <c r="CE14" s="80">
        <v>0</v>
      </c>
      <c r="CF14" s="80">
        <v>0</v>
      </c>
      <c r="CG14" s="80">
        <v>0</v>
      </c>
      <c r="CH14" s="80">
        <v>0</v>
      </c>
      <c r="CI14" s="80">
        <v>0</v>
      </c>
      <c r="CJ14" s="80">
        <v>0</v>
      </c>
      <c r="CK14" s="80">
        <v>0</v>
      </c>
      <c r="CL14" s="80">
        <v>0</v>
      </c>
      <c r="CM14" s="80">
        <v>0</v>
      </c>
      <c r="CN14" s="80">
        <v>0</v>
      </c>
      <c r="CO14" s="80">
        <v>0</v>
      </c>
      <c r="CP14" s="80">
        <v>0</v>
      </c>
      <c r="CQ14" s="80">
        <v>0</v>
      </c>
      <c r="CR14" s="80">
        <v>0</v>
      </c>
      <c r="CS14" s="80">
        <v>0</v>
      </c>
      <c r="CT14" s="80">
        <v>0</v>
      </c>
      <c r="CU14" s="80">
        <v>0</v>
      </c>
      <c r="CV14" s="80">
        <v>0</v>
      </c>
      <c r="CW14" s="80">
        <v>0</v>
      </c>
      <c r="CX14" s="80">
        <v>0</v>
      </c>
      <c r="CY14" s="80">
        <v>0</v>
      </c>
      <c r="CZ14" s="80">
        <v>0</v>
      </c>
      <c r="DA14" s="80">
        <v>0</v>
      </c>
      <c r="DB14" s="80">
        <v>0</v>
      </c>
      <c r="DC14" s="80">
        <v>0</v>
      </c>
      <c r="DD14" s="80">
        <v>0</v>
      </c>
      <c r="DE14" s="80">
        <v>0</v>
      </c>
      <c r="DF14" s="80">
        <v>0</v>
      </c>
      <c r="DG14" s="80">
        <v>0</v>
      </c>
      <c r="DH14" s="80">
        <v>50</v>
      </c>
      <c r="DI14" s="80">
        <v>50</v>
      </c>
      <c r="DJ14" s="80">
        <v>50</v>
      </c>
      <c r="DK14" s="80">
        <v>50</v>
      </c>
      <c r="DL14" s="80">
        <v>200</v>
      </c>
      <c r="DM14" s="80">
        <v>2237</v>
      </c>
      <c r="DN14" s="98">
        <v>2281</v>
      </c>
      <c r="DO14" s="80">
        <v>1701</v>
      </c>
      <c r="DP14" s="80">
        <v>1210</v>
      </c>
      <c r="DQ14" s="80">
        <v>7429</v>
      </c>
      <c r="DR14" s="80">
        <v>0</v>
      </c>
      <c r="DS14" s="80">
        <v>0</v>
      </c>
      <c r="DT14" s="80">
        <v>0</v>
      </c>
      <c r="DU14" s="80">
        <v>0</v>
      </c>
      <c r="DV14" s="80">
        <v>0</v>
      </c>
      <c r="DW14" s="80">
        <v>187</v>
      </c>
      <c r="DX14" s="80">
        <v>231</v>
      </c>
      <c r="DY14" s="80">
        <v>151</v>
      </c>
      <c r="DZ14" s="80">
        <v>160</v>
      </c>
      <c r="EA14" s="80">
        <v>729</v>
      </c>
      <c r="EB14" s="80">
        <v>2000</v>
      </c>
      <c r="EC14" s="80">
        <v>2000</v>
      </c>
      <c r="ED14" s="80">
        <v>1500</v>
      </c>
      <c r="EE14" s="80">
        <v>1000</v>
      </c>
      <c r="EF14" s="46">
        <v>6500</v>
      </c>
      <c r="EG14" s="46">
        <v>0</v>
      </c>
      <c r="EH14" s="46">
        <v>0</v>
      </c>
      <c r="EI14" s="46">
        <v>0</v>
      </c>
      <c r="EJ14" s="46">
        <v>0</v>
      </c>
      <c r="EK14" s="46">
        <v>0</v>
      </c>
      <c r="EL14" s="46">
        <v>0</v>
      </c>
      <c r="EM14" s="46">
        <v>0</v>
      </c>
      <c r="EN14" s="46">
        <v>0</v>
      </c>
      <c r="EO14" s="46">
        <v>0</v>
      </c>
      <c r="EP14" s="46">
        <v>0</v>
      </c>
      <c r="EQ14" s="46">
        <v>0</v>
      </c>
      <c r="ER14" s="46">
        <v>0</v>
      </c>
      <c r="ES14" s="46">
        <v>0</v>
      </c>
      <c r="ET14" s="46">
        <v>0</v>
      </c>
      <c r="EU14" s="46">
        <v>0</v>
      </c>
      <c r="EV14" s="46">
        <v>0</v>
      </c>
      <c r="EW14" s="46">
        <v>0</v>
      </c>
      <c r="EX14" s="46">
        <v>0</v>
      </c>
      <c r="EY14" s="46">
        <v>0</v>
      </c>
      <c r="EZ14" s="46">
        <v>0</v>
      </c>
      <c r="FA14" s="46">
        <v>0</v>
      </c>
      <c r="FB14" s="46">
        <v>0</v>
      </c>
      <c r="FC14" s="46">
        <v>0</v>
      </c>
      <c r="FD14" s="46">
        <v>0</v>
      </c>
      <c r="FE14" s="46">
        <v>0</v>
      </c>
      <c r="FF14" s="46">
        <v>0</v>
      </c>
      <c r="FG14" s="46">
        <v>0</v>
      </c>
      <c r="FH14" s="46">
        <v>0</v>
      </c>
      <c r="FI14" s="46">
        <v>0</v>
      </c>
      <c r="FJ14" s="46">
        <v>0</v>
      </c>
      <c r="FK14" s="46">
        <v>50</v>
      </c>
      <c r="FL14" s="46">
        <v>50</v>
      </c>
      <c r="FM14" s="46">
        <v>50</v>
      </c>
      <c r="FN14" s="46">
        <v>50</v>
      </c>
      <c r="FO14" s="46">
        <v>200</v>
      </c>
      <c r="FP14" s="46">
        <v>0</v>
      </c>
      <c r="FQ14" s="46">
        <v>0</v>
      </c>
      <c r="FR14" s="46">
        <v>0</v>
      </c>
      <c r="FS14" s="46">
        <v>0</v>
      </c>
      <c r="FT14" s="46">
        <v>0</v>
      </c>
      <c r="FU14" s="46">
        <v>0</v>
      </c>
      <c r="FV14" s="46">
        <v>0</v>
      </c>
      <c r="FW14" s="46">
        <v>0</v>
      </c>
      <c r="FX14" s="46">
        <v>0</v>
      </c>
      <c r="FY14" s="46">
        <v>0</v>
      </c>
      <c r="FZ14" s="46">
        <v>0</v>
      </c>
      <c r="GA14" s="46">
        <v>0</v>
      </c>
      <c r="GB14" s="46">
        <v>0</v>
      </c>
      <c r="GC14" s="46">
        <v>0</v>
      </c>
      <c r="GD14" s="46">
        <v>0</v>
      </c>
    </row>
    <row r="15" spans="1:186" s="84" customFormat="1" ht="15" customHeight="1">
      <c r="A15" s="128"/>
      <c r="B15" s="129"/>
      <c r="C15" s="130"/>
      <c r="D15" s="130"/>
      <c r="G15" s="84">
        <v>16773</v>
      </c>
      <c r="H15" s="84">
        <v>15511</v>
      </c>
      <c r="I15" s="84">
        <v>11669</v>
      </c>
      <c r="J15" s="84">
        <v>10556</v>
      </c>
      <c r="K15" s="84">
        <v>54509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1260</v>
      </c>
      <c r="R15" s="84">
        <v>1560</v>
      </c>
      <c r="S15" s="84">
        <v>1020</v>
      </c>
      <c r="T15" s="84">
        <v>1060</v>
      </c>
      <c r="U15" s="84">
        <v>4900</v>
      </c>
      <c r="V15" s="84">
        <v>13000</v>
      </c>
      <c r="W15" s="84">
        <v>11000</v>
      </c>
      <c r="X15" s="84">
        <v>8500</v>
      </c>
      <c r="Y15" s="84">
        <v>7000</v>
      </c>
      <c r="Z15" s="84">
        <v>39500</v>
      </c>
      <c r="AA15" s="84">
        <v>360</v>
      </c>
      <c r="AB15" s="84">
        <v>605</v>
      </c>
      <c r="AC15" s="84">
        <v>360</v>
      </c>
      <c r="AD15" s="84">
        <v>605</v>
      </c>
      <c r="AE15" s="84">
        <v>1930</v>
      </c>
      <c r="AF15" s="84">
        <v>22</v>
      </c>
      <c r="AG15" s="84">
        <v>22</v>
      </c>
      <c r="AH15" s="84">
        <v>22</v>
      </c>
      <c r="AI15" s="84">
        <v>22</v>
      </c>
      <c r="AJ15" s="84">
        <v>88</v>
      </c>
      <c r="AK15" s="84">
        <v>111</v>
      </c>
      <c r="AL15" s="84">
        <v>223</v>
      </c>
      <c r="AM15" s="84">
        <v>111</v>
      </c>
      <c r="AN15" s="84">
        <v>223</v>
      </c>
      <c r="AO15" s="84">
        <v>668</v>
      </c>
      <c r="AP15" s="84">
        <v>66</v>
      </c>
      <c r="AQ15" s="84">
        <v>66</v>
      </c>
      <c r="AR15" s="84">
        <v>66</v>
      </c>
      <c r="AS15" s="84">
        <v>66</v>
      </c>
      <c r="AT15" s="84">
        <v>264</v>
      </c>
      <c r="AU15" s="84">
        <v>29</v>
      </c>
      <c r="AV15" s="84">
        <v>22</v>
      </c>
      <c r="AW15" s="84">
        <v>27</v>
      </c>
      <c r="AX15" s="84">
        <v>17</v>
      </c>
      <c r="AY15" s="84">
        <v>95</v>
      </c>
      <c r="AZ15" s="84">
        <v>1760</v>
      </c>
      <c r="BA15" s="84">
        <v>1848</v>
      </c>
      <c r="BB15" s="84">
        <v>1408</v>
      </c>
      <c r="BC15" s="84">
        <v>1408</v>
      </c>
      <c r="BD15" s="84">
        <v>6424</v>
      </c>
      <c r="BE15" s="84">
        <v>165</v>
      </c>
      <c r="BF15" s="84">
        <v>165</v>
      </c>
      <c r="BG15" s="84">
        <v>155</v>
      </c>
      <c r="BH15" s="84">
        <v>155</v>
      </c>
      <c r="BI15" s="84">
        <v>640</v>
      </c>
      <c r="BJ15" s="84">
        <v>16492</v>
      </c>
      <c r="BK15" s="84">
        <v>14349</v>
      </c>
      <c r="BL15" s="84">
        <v>10790</v>
      </c>
      <c r="BM15" s="84">
        <v>9675</v>
      </c>
      <c r="BN15" s="84">
        <v>51306</v>
      </c>
      <c r="BO15" s="84">
        <v>0</v>
      </c>
      <c r="BP15" s="84">
        <v>0</v>
      </c>
      <c r="BQ15" s="84">
        <v>0</v>
      </c>
      <c r="BR15" s="84">
        <v>0</v>
      </c>
      <c r="BS15" s="84">
        <v>0</v>
      </c>
      <c r="BT15" s="84">
        <v>1030</v>
      </c>
      <c r="BU15" s="84">
        <v>1260</v>
      </c>
      <c r="BV15" s="84">
        <v>820</v>
      </c>
      <c r="BW15" s="84">
        <v>880</v>
      </c>
      <c r="BX15" s="84">
        <v>3990</v>
      </c>
      <c r="BY15" s="84">
        <v>13000</v>
      </c>
      <c r="BZ15" s="84">
        <v>11000</v>
      </c>
      <c r="CA15" s="84">
        <v>8500</v>
      </c>
      <c r="CB15" s="84">
        <v>7000</v>
      </c>
      <c r="CC15" s="84">
        <v>39500</v>
      </c>
      <c r="CD15" s="84">
        <v>525</v>
      </c>
      <c r="CE15" s="84">
        <v>220</v>
      </c>
      <c r="CF15" s="84">
        <v>220</v>
      </c>
      <c r="CG15" s="84">
        <v>525</v>
      </c>
      <c r="CH15" s="84">
        <v>1490</v>
      </c>
      <c r="CI15" s="84">
        <v>22</v>
      </c>
      <c r="CJ15" s="84">
        <v>22</v>
      </c>
      <c r="CK15" s="84">
        <v>22</v>
      </c>
      <c r="CL15" s="84">
        <v>22</v>
      </c>
      <c r="CM15" s="84">
        <v>88</v>
      </c>
      <c r="CN15" s="84">
        <v>109</v>
      </c>
      <c r="CO15" s="84">
        <v>217</v>
      </c>
      <c r="CP15" s="84">
        <v>109</v>
      </c>
      <c r="CQ15" s="84">
        <v>217</v>
      </c>
      <c r="CR15" s="84">
        <v>652</v>
      </c>
      <c r="CS15" s="84">
        <v>35</v>
      </c>
      <c r="CT15" s="84">
        <v>35</v>
      </c>
      <c r="CU15" s="84">
        <v>52</v>
      </c>
      <c r="CV15" s="84">
        <v>52</v>
      </c>
      <c r="CW15" s="84">
        <v>174</v>
      </c>
      <c r="CX15" s="84">
        <v>32</v>
      </c>
      <c r="CY15" s="84">
        <v>32</v>
      </c>
      <c r="CZ15" s="84">
        <v>32</v>
      </c>
      <c r="DA15" s="84">
        <v>32</v>
      </c>
      <c r="DB15" s="84">
        <v>128</v>
      </c>
      <c r="DC15" s="84">
        <v>1584</v>
      </c>
      <c r="DD15" s="84">
        <v>1408</v>
      </c>
      <c r="DE15" s="84">
        <v>880</v>
      </c>
      <c r="DF15" s="84">
        <v>792</v>
      </c>
      <c r="DG15" s="84">
        <v>4664</v>
      </c>
      <c r="DH15" s="84">
        <v>155</v>
      </c>
      <c r="DI15" s="84">
        <v>155</v>
      </c>
      <c r="DJ15" s="84">
        <v>155</v>
      </c>
      <c r="DK15" s="84">
        <v>155</v>
      </c>
      <c r="DL15" s="84">
        <v>620</v>
      </c>
      <c r="DM15" s="84">
        <v>12937.095238095239</v>
      </c>
      <c r="DN15" s="103">
        <v>12354.095238095239</v>
      </c>
      <c r="DO15" s="84">
        <v>10468.190476190477</v>
      </c>
      <c r="DP15" s="84">
        <v>5808.0952380952385</v>
      </c>
      <c r="DQ15" s="84">
        <v>41567.476190476191</v>
      </c>
      <c r="DR15" s="84">
        <v>0</v>
      </c>
      <c r="DS15" s="84">
        <v>0</v>
      </c>
      <c r="DT15" s="84">
        <v>0</v>
      </c>
      <c r="DU15" s="84">
        <v>0</v>
      </c>
      <c r="DV15" s="84">
        <v>0</v>
      </c>
      <c r="DW15" s="84">
        <v>1207</v>
      </c>
      <c r="DX15" s="84">
        <v>1489</v>
      </c>
      <c r="DY15" s="84">
        <v>972</v>
      </c>
      <c r="DZ15" s="84">
        <v>1031</v>
      </c>
      <c r="EA15" s="84">
        <v>4699</v>
      </c>
      <c r="EB15" s="84">
        <v>10500</v>
      </c>
      <c r="EC15" s="84">
        <v>9000</v>
      </c>
      <c r="ED15" s="84">
        <v>7500</v>
      </c>
      <c r="EE15" s="84">
        <v>3000</v>
      </c>
      <c r="EF15" s="84">
        <v>30000</v>
      </c>
      <c r="EG15" s="84">
        <v>238.09523809523807</v>
      </c>
      <c r="EH15" s="84">
        <v>238.09523809523807</v>
      </c>
      <c r="EI15" s="84">
        <v>476.19047619047615</v>
      </c>
      <c r="EJ15" s="84">
        <v>238.09523809523807</v>
      </c>
      <c r="EK15" s="84">
        <v>1190.4761904761904</v>
      </c>
      <c r="EL15" s="84">
        <v>22</v>
      </c>
      <c r="EM15" s="84">
        <v>22</v>
      </c>
      <c r="EN15" s="84">
        <v>22</v>
      </c>
      <c r="EO15" s="84">
        <v>22</v>
      </c>
      <c r="EP15" s="84">
        <v>88</v>
      </c>
      <c r="EQ15" s="84">
        <v>106</v>
      </c>
      <c r="ER15" s="84">
        <v>213</v>
      </c>
      <c r="ES15" s="84">
        <v>106</v>
      </c>
      <c r="ET15" s="84">
        <v>213</v>
      </c>
      <c r="EU15" s="84">
        <v>638</v>
      </c>
      <c r="EV15" s="84">
        <v>66</v>
      </c>
      <c r="EW15" s="84">
        <v>66</v>
      </c>
      <c r="EX15" s="84">
        <v>66</v>
      </c>
      <c r="EY15" s="84">
        <v>66</v>
      </c>
      <c r="EZ15" s="84">
        <v>264</v>
      </c>
      <c r="FA15" s="84">
        <v>27</v>
      </c>
      <c r="FB15" s="84">
        <v>27</v>
      </c>
      <c r="FC15" s="84">
        <v>27</v>
      </c>
      <c r="FD15" s="84">
        <v>27</v>
      </c>
      <c r="FE15" s="84">
        <v>108</v>
      </c>
      <c r="FF15" s="84">
        <v>616</v>
      </c>
      <c r="FG15" s="84">
        <v>1144</v>
      </c>
      <c r="FH15" s="84">
        <v>1144</v>
      </c>
      <c r="FI15" s="84">
        <v>1056</v>
      </c>
      <c r="FJ15" s="84">
        <v>3960</v>
      </c>
      <c r="FK15" s="84">
        <v>155</v>
      </c>
      <c r="FL15" s="84">
        <v>155</v>
      </c>
      <c r="FM15" s="84">
        <v>155</v>
      </c>
      <c r="FN15" s="84">
        <v>155</v>
      </c>
      <c r="FO15" s="84">
        <v>620</v>
      </c>
      <c r="FP15" s="84">
        <v>29</v>
      </c>
      <c r="FQ15" s="84">
        <v>22</v>
      </c>
      <c r="FR15" s="84">
        <v>22</v>
      </c>
      <c r="FS15" s="84">
        <v>17</v>
      </c>
      <c r="FT15" s="84">
        <v>90</v>
      </c>
      <c r="FU15" s="84">
        <v>2552</v>
      </c>
      <c r="FV15" s="84">
        <v>1848</v>
      </c>
      <c r="FW15" s="84">
        <v>2024</v>
      </c>
      <c r="FX15" s="84">
        <v>1672</v>
      </c>
      <c r="FY15" s="84">
        <v>8096</v>
      </c>
      <c r="FZ15" s="84">
        <v>0</v>
      </c>
      <c r="GA15" s="84">
        <v>0</v>
      </c>
      <c r="GB15" s="84">
        <v>0</v>
      </c>
      <c r="GC15" s="84">
        <v>0</v>
      </c>
      <c r="GD15" s="84">
        <v>0</v>
      </c>
    </row>
    <row r="16" spans="1:186">
      <c r="A16" s="46">
        <v>310001198</v>
      </c>
      <c r="B16" s="124" t="s">
        <v>460</v>
      </c>
      <c r="C16" s="74">
        <v>320</v>
      </c>
      <c r="D16" s="74" t="s">
        <v>461</v>
      </c>
      <c r="E16" s="46">
        <v>104</v>
      </c>
      <c r="G16" s="46">
        <v>34332</v>
      </c>
      <c r="H16" s="46">
        <v>35681</v>
      </c>
      <c r="I16" s="46">
        <v>33613</v>
      </c>
      <c r="J16" s="80">
        <v>36733</v>
      </c>
      <c r="K16" s="80">
        <v>140359</v>
      </c>
      <c r="L16" s="80">
        <v>20000</v>
      </c>
      <c r="M16" s="80">
        <v>20000</v>
      </c>
      <c r="N16" s="80">
        <v>20000</v>
      </c>
      <c r="O16" s="80">
        <v>25000</v>
      </c>
      <c r="P16" s="80">
        <v>85000</v>
      </c>
      <c r="Q16" s="80">
        <v>1200</v>
      </c>
      <c r="R16" s="80">
        <v>1480</v>
      </c>
      <c r="S16" s="80">
        <v>980</v>
      </c>
      <c r="T16" s="80">
        <v>1030</v>
      </c>
      <c r="U16" s="80">
        <v>4690</v>
      </c>
      <c r="V16" s="80">
        <v>10000</v>
      </c>
      <c r="W16" s="80">
        <v>10000</v>
      </c>
      <c r="X16" s="80">
        <v>10000</v>
      </c>
      <c r="Y16" s="80">
        <v>7000</v>
      </c>
      <c r="Z16" s="80">
        <v>37000</v>
      </c>
      <c r="AA16" s="80">
        <v>700</v>
      </c>
      <c r="AB16" s="80">
        <v>1640</v>
      </c>
      <c r="AC16" s="80">
        <v>700</v>
      </c>
      <c r="AD16" s="80">
        <v>1640</v>
      </c>
      <c r="AE16" s="80">
        <v>4680</v>
      </c>
      <c r="AF16" s="80">
        <v>420</v>
      </c>
      <c r="AG16" s="80">
        <v>420</v>
      </c>
      <c r="AH16" s="80">
        <v>280</v>
      </c>
      <c r="AI16" s="80">
        <v>280</v>
      </c>
      <c r="AJ16" s="80">
        <v>1400</v>
      </c>
      <c r="AK16" s="80">
        <v>138</v>
      </c>
      <c r="AL16" s="80">
        <v>275</v>
      </c>
      <c r="AM16" s="80">
        <v>138</v>
      </c>
      <c r="AN16" s="80">
        <v>275</v>
      </c>
      <c r="AO16" s="80">
        <v>826</v>
      </c>
      <c r="AP16" s="80">
        <v>234</v>
      </c>
      <c r="AQ16" s="80">
        <v>234</v>
      </c>
      <c r="AR16" s="80">
        <v>78</v>
      </c>
      <c r="AS16" s="80">
        <v>78</v>
      </c>
      <c r="AT16" s="80">
        <v>624</v>
      </c>
      <c r="AU16" s="80">
        <v>40</v>
      </c>
      <c r="AV16" s="80">
        <v>32</v>
      </c>
      <c r="AW16" s="80">
        <v>45</v>
      </c>
      <c r="AX16" s="80">
        <v>38</v>
      </c>
      <c r="AY16" s="80">
        <v>155</v>
      </c>
      <c r="AZ16" s="80">
        <v>1560</v>
      </c>
      <c r="BA16" s="80">
        <v>1560</v>
      </c>
      <c r="BB16" s="80">
        <v>1352</v>
      </c>
      <c r="BC16" s="80">
        <v>1352</v>
      </c>
      <c r="BD16" s="80">
        <v>5824</v>
      </c>
      <c r="BE16" s="80">
        <v>40</v>
      </c>
      <c r="BF16" s="80">
        <v>40</v>
      </c>
      <c r="BG16" s="80">
        <v>40</v>
      </c>
      <c r="BH16" s="80">
        <v>40</v>
      </c>
      <c r="BI16" s="80">
        <v>160</v>
      </c>
      <c r="BJ16" s="80">
        <v>34148</v>
      </c>
      <c r="BK16" s="80">
        <v>33147</v>
      </c>
      <c r="BL16" s="80">
        <v>32668</v>
      </c>
      <c r="BM16" s="80">
        <v>16199</v>
      </c>
      <c r="BN16" s="80">
        <v>116162</v>
      </c>
      <c r="BO16" s="80">
        <v>20000</v>
      </c>
      <c r="BP16" s="80">
        <v>20000</v>
      </c>
      <c r="BQ16" s="80">
        <v>20000</v>
      </c>
      <c r="BR16" s="80">
        <v>5000</v>
      </c>
      <c r="BS16" s="80">
        <v>65000</v>
      </c>
      <c r="BT16" s="80">
        <v>790</v>
      </c>
      <c r="BU16" s="80">
        <v>970</v>
      </c>
      <c r="BV16" s="80">
        <v>630</v>
      </c>
      <c r="BW16" s="80">
        <v>670</v>
      </c>
      <c r="BX16" s="80">
        <v>3060</v>
      </c>
      <c r="BY16" s="80">
        <v>10000</v>
      </c>
      <c r="BZ16" s="80">
        <v>10000</v>
      </c>
      <c r="CA16" s="80">
        <v>10000</v>
      </c>
      <c r="CB16" s="80">
        <v>7000</v>
      </c>
      <c r="CC16" s="80">
        <v>37000</v>
      </c>
      <c r="CD16" s="80">
        <v>1410</v>
      </c>
      <c r="CE16" s="80">
        <v>600</v>
      </c>
      <c r="CF16" s="80">
        <v>600</v>
      </c>
      <c r="CG16" s="80">
        <v>1410</v>
      </c>
      <c r="CH16" s="80">
        <v>4020</v>
      </c>
      <c r="CI16" s="80">
        <v>82</v>
      </c>
      <c r="CJ16" s="80">
        <v>82</v>
      </c>
      <c r="CK16" s="80">
        <v>123</v>
      </c>
      <c r="CL16" s="80">
        <v>123</v>
      </c>
      <c r="CM16" s="80">
        <v>410</v>
      </c>
      <c r="CN16" s="80">
        <v>166</v>
      </c>
      <c r="CO16" s="80">
        <v>333</v>
      </c>
      <c r="CP16" s="80">
        <v>166</v>
      </c>
      <c r="CQ16" s="80">
        <v>333</v>
      </c>
      <c r="CR16" s="80">
        <v>998</v>
      </c>
      <c r="CS16" s="80">
        <v>70</v>
      </c>
      <c r="CT16" s="80">
        <v>70</v>
      </c>
      <c r="CU16" s="80">
        <v>45</v>
      </c>
      <c r="CV16" s="80">
        <v>45</v>
      </c>
      <c r="CW16" s="80">
        <v>230</v>
      </c>
      <c r="CX16" s="80">
        <v>40</v>
      </c>
      <c r="CY16" s="80">
        <v>22</v>
      </c>
      <c r="CZ16" s="80">
        <v>34</v>
      </c>
      <c r="DA16" s="80">
        <v>28</v>
      </c>
      <c r="DB16" s="80">
        <v>124</v>
      </c>
      <c r="DC16" s="80">
        <v>1560</v>
      </c>
      <c r="DD16" s="80">
        <v>1040</v>
      </c>
      <c r="DE16" s="80">
        <v>1040</v>
      </c>
      <c r="DF16" s="80">
        <v>1560</v>
      </c>
      <c r="DG16" s="80">
        <v>5200</v>
      </c>
      <c r="DH16" s="80">
        <v>30</v>
      </c>
      <c r="DI16" s="80">
        <v>30</v>
      </c>
      <c r="DJ16" s="80">
        <v>30</v>
      </c>
      <c r="DK16" s="80">
        <v>30</v>
      </c>
      <c r="DL16" s="80">
        <v>120</v>
      </c>
      <c r="DM16" s="80">
        <v>25076.120505618099</v>
      </c>
      <c r="DN16" s="98">
        <v>23461.120505618099</v>
      </c>
      <c r="DO16" s="80">
        <v>28511.241011236198</v>
      </c>
      <c r="DP16" s="80">
        <v>23079.120505618099</v>
      </c>
      <c r="DQ16" s="80">
        <v>100127.6025280905</v>
      </c>
      <c r="DR16" s="80">
        <v>10000</v>
      </c>
      <c r="DS16" s="80">
        <v>10000</v>
      </c>
      <c r="DT16" s="80">
        <v>15000</v>
      </c>
      <c r="DU16" s="80">
        <v>15000</v>
      </c>
      <c r="DV16" s="80">
        <v>50000</v>
      </c>
      <c r="DW16" s="80">
        <v>1059</v>
      </c>
      <c r="DX16" s="80">
        <v>1307</v>
      </c>
      <c r="DY16" s="80">
        <v>853</v>
      </c>
      <c r="DZ16" s="80">
        <v>903</v>
      </c>
      <c r="EA16" s="80">
        <v>4122</v>
      </c>
      <c r="EB16" s="80">
        <v>12000</v>
      </c>
      <c r="EC16" s="80">
        <v>10000</v>
      </c>
      <c r="ED16" s="80">
        <v>10000</v>
      </c>
      <c r="EE16" s="80">
        <v>5000</v>
      </c>
      <c r="EF16" s="46">
        <v>37000</v>
      </c>
      <c r="EG16" s="46">
        <v>625.12050561809929</v>
      </c>
      <c r="EH16" s="46">
        <v>625.12050561809929</v>
      </c>
      <c r="EI16" s="46">
        <v>1250.2410112361986</v>
      </c>
      <c r="EJ16" s="46">
        <v>625.12050561809929</v>
      </c>
      <c r="EK16" s="46">
        <v>3125.6025280904964</v>
      </c>
      <c r="EL16" s="46">
        <v>82</v>
      </c>
      <c r="EM16" s="46">
        <v>82</v>
      </c>
      <c r="EN16" s="46">
        <v>123</v>
      </c>
      <c r="EO16" s="46">
        <v>123</v>
      </c>
      <c r="EP16" s="46">
        <v>410</v>
      </c>
      <c r="EQ16" s="46">
        <v>150</v>
      </c>
      <c r="ER16" s="46">
        <v>300</v>
      </c>
      <c r="ES16" s="46">
        <v>150</v>
      </c>
      <c r="ET16" s="46">
        <v>300</v>
      </c>
      <c r="EU16" s="46">
        <v>900</v>
      </c>
      <c r="EV16" s="46">
        <v>70</v>
      </c>
      <c r="EW16" s="46">
        <v>70</v>
      </c>
      <c r="EX16" s="46">
        <v>45</v>
      </c>
      <c r="EY16" s="46">
        <v>45</v>
      </c>
      <c r="EZ16" s="46">
        <v>230</v>
      </c>
      <c r="FA16" s="46">
        <v>40</v>
      </c>
      <c r="FB16" s="46">
        <v>27</v>
      </c>
      <c r="FC16" s="46">
        <v>40</v>
      </c>
      <c r="FD16" s="46">
        <v>33</v>
      </c>
      <c r="FE16" s="46">
        <v>140</v>
      </c>
      <c r="FF16" s="46">
        <v>1040</v>
      </c>
      <c r="FG16" s="46">
        <v>1040</v>
      </c>
      <c r="FH16" s="46">
        <v>1040</v>
      </c>
      <c r="FI16" s="46">
        <v>1040</v>
      </c>
      <c r="FJ16" s="46">
        <v>4160</v>
      </c>
      <c r="FK16" s="46">
        <v>10</v>
      </c>
      <c r="FL16" s="46">
        <v>10</v>
      </c>
      <c r="FM16" s="46">
        <v>10</v>
      </c>
      <c r="FN16" s="46">
        <v>10</v>
      </c>
      <c r="FO16" s="46">
        <v>40</v>
      </c>
      <c r="FP16" s="46">
        <v>43</v>
      </c>
      <c r="FQ16" s="46">
        <v>26</v>
      </c>
      <c r="FR16" s="46">
        <v>43</v>
      </c>
      <c r="FS16" s="46">
        <v>32</v>
      </c>
      <c r="FT16" s="46">
        <v>144</v>
      </c>
      <c r="FU16" s="46">
        <v>2288</v>
      </c>
      <c r="FV16" s="46">
        <v>2080</v>
      </c>
      <c r="FW16" s="46">
        <v>2288</v>
      </c>
      <c r="FX16" s="46">
        <v>2288</v>
      </c>
      <c r="FY16" s="46">
        <v>8944</v>
      </c>
      <c r="FZ16" s="46">
        <v>0</v>
      </c>
      <c r="GA16" s="46">
        <v>0</v>
      </c>
      <c r="GB16" s="46">
        <v>0</v>
      </c>
      <c r="GC16" s="46">
        <v>0</v>
      </c>
      <c r="GD16" s="46">
        <v>0</v>
      </c>
    </row>
    <row r="17" spans="1:186">
      <c r="A17" s="46">
        <v>310001229</v>
      </c>
      <c r="B17" s="124" t="s">
        <v>29</v>
      </c>
      <c r="C17" s="74">
        <v>320</v>
      </c>
      <c r="D17" s="74" t="s">
        <v>462</v>
      </c>
      <c r="E17" s="46">
        <v>104</v>
      </c>
      <c r="G17" s="46">
        <v>3478</v>
      </c>
      <c r="H17" s="46">
        <v>3148</v>
      </c>
      <c r="I17" s="46">
        <v>2798</v>
      </c>
      <c r="J17" s="80">
        <v>2328</v>
      </c>
      <c r="K17" s="80">
        <v>11752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850</v>
      </c>
      <c r="R17" s="80">
        <v>1040</v>
      </c>
      <c r="S17" s="80">
        <v>690</v>
      </c>
      <c r="T17" s="80">
        <v>720</v>
      </c>
      <c r="U17" s="80">
        <v>3300</v>
      </c>
      <c r="V17" s="80">
        <v>2500</v>
      </c>
      <c r="W17" s="80">
        <v>2000</v>
      </c>
      <c r="X17" s="80">
        <v>2000</v>
      </c>
      <c r="Y17" s="80">
        <v>1500</v>
      </c>
      <c r="Z17" s="80">
        <v>8000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0</v>
      </c>
      <c r="AO17" s="80">
        <v>0</v>
      </c>
      <c r="AP17" s="80">
        <v>78</v>
      </c>
      <c r="AQ17" s="80">
        <v>78</v>
      </c>
      <c r="AR17" s="80">
        <v>78</v>
      </c>
      <c r="AS17" s="80">
        <v>78</v>
      </c>
      <c r="AT17" s="80">
        <v>312</v>
      </c>
      <c r="AU17" s="80">
        <v>10</v>
      </c>
      <c r="AV17" s="80">
        <v>10</v>
      </c>
      <c r="AW17" s="80">
        <v>10</v>
      </c>
      <c r="AX17" s="80">
        <v>10</v>
      </c>
      <c r="AY17" s="80">
        <v>40</v>
      </c>
      <c r="AZ17" s="80">
        <v>0</v>
      </c>
      <c r="BA17" s="80">
        <v>0</v>
      </c>
      <c r="BB17" s="80">
        <v>0</v>
      </c>
      <c r="BC17" s="80">
        <v>0</v>
      </c>
      <c r="BD17" s="80">
        <v>0</v>
      </c>
      <c r="BE17" s="80">
        <v>40</v>
      </c>
      <c r="BF17" s="80">
        <v>20</v>
      </c>
      <c r="BG17" s="80">
        <v>20</v>
      </c>
      <c r="BH17" s="80">
        <v>20</v>
      </c>
      <c r="BI17" s="80">
        <v>100</v>
      </c>
      <c r="BJ17" s="80">
        <v>2990</v>
      </c>
      <c r="BK17" s="80">
        <v>2550</v>
      </c>
      <c r="BL17" s="80">
        <v>2375</v>
      </c>
      <c r="BM17" s="80">
        <v>1885</v>
      </c>
      <c r="BN17" s="80">
        <v>9800</v>
      </c>
      <c r="BO17" s="80">
        <v>0</v>
      </c>
      <c r="BP17" s="80">
        <v>0</v>
      </c>
      <c r="BQ17" s="80">
        <v>0</v>
      </c>
      <c r="BR17" s="80">
        <v>0</v>
      </c>
      <c r="BS17" s="80">
        <v>0</v>
      </c>
      <c r="BT17" s="80">
        <v>370</v>
      </c>
      <c r="BU17" s="80">
        <v>450</v>
      </c>
      <c r="BV17" s="80">
        <v>300</v>
      </c>
      <c r="BW17" s="80">
        <v>310</v>
      </c>
      <c r="BX17" s="80">
        <v>1430</v>
      </c>
      <c r="BY17" s="80">
        <v>2500</v>
      </c>
      <c r="BZ17" s="80">
        <v>2000</v>
      </c>
      <c r="CA17" s="80">
        <v>2000</v>
      </c>
      <c r="CB17" s="80">
        <v>1500</v>
      </c>
      <c r="CC17" s="80">
        <v>8000</v>
      </c>
      <c r="CD17" s="80">
        <v>0</v>
      </c>
      <c r="CE17" s="80">
        <v>0</v>
      </c>
      <c r="CF17" s="80">
        <v>0</v>
      </c>
      <c r="CG17" s="80">
        <v>0</v>
      </c>
      <c r="CH17" s="80">
        <v>0</v>
      </c>
      <c r="CI17" s="80">
        <v>0</v>
      </c>
      <c r="CJ17" s="80">
        <v>0</v>
      </c>
      <c r="CK17" s="80">
        <v>0</v>
      </c>
      <c r="CL17" s="80">
        <v>0</v>
      </c>
      <c r="CM17" s="80">
        <v>0</v>
      </c>
      <c r="CN17" s="80">
        <v>0</v>
      </c>
      <c r="CO17" s="80">
        <v>0</v>
      </c>
      <c r="CP17" s="80">
        <v>0</v>
      </c>
      <c r="CQ17" s="80">
        <v>0</v>
      </c>
      <c r="CR17" s="80">
        <v>0</v>
      </c>
      <c r="CS17" s="80">
        <v>70</v>
      </c>
      <c r="CT17" s="80">
        <v>70</v>
      </c>
      <c r="CU17" s="80">
        <v>45</v>
      </c>
      <c r="CV17" s="80">
        <v>45</v>
      </c>
      <c r="CW17" s="80">
        <v>230</v>
      </c>
      <c r="CX17" s="80">
        <v>10</v>
      </c>
      <c r="CY17" s="80">
        <v>10</v>
      </c>
      <c r="CZ17" s="80">
        <v>10</v>
      </c>
      <c r="DA17" s="80">
        <v>10</v>
      </c>
      <c r="DB17" s="80">
        <v>40</v>
      </c>
      <c r="DC17" s="80">
        <v>0</v>
      </c>
      <c r="DD17" s="80">
        <v>0</v>
      </c>
      <c r="DE17" s="80">
        <v>0</v>
      </c>
      <c r="DF17" s="80">
        <v>0</v>
      </c>
      <c r="DG17" s="80">
        <v>0</v>
      </c>
      <c r="DH17" s="80">
        <v>40</v>
      </c>
      <c r="DI17" s="80">
        <v>20</v>
      </c>
      <c r="DJ17" s="80">
        <v>20</v>
      </c>
      <c r="DK17" s="80">
        <v>20</v>
      </c>
      <c r="DL17" s="80">
        <v>100</v>
      </c>
      <c r="DM17" s="80">
        <v>3035</v>
      </c>
      <c r="DN17" s="98">
        <v>2612</v>
      </c>
      <c r="DO17" s="80">
        <v>1409</v>
      </c>
      <c r="DP17" s="80">
        <v>1429</v>
      </c>
      <c r="DQ17" s="80">
        <v>8485</v>
      </c>
      <c r="DR17" s="80">
        <v>0</v>
      </c>
      <c r="DS17" s="80">
        <v>0</v>
      </c>
      <c r="DT17" s="80">
        <v>0</v>
      </c>
      <c r="DU17" s="80">
        <v>0</v>
      </c>
      <c r="DV17" s="80">
        <v>0</v>
      </c>
      <c r="DW17" s="80">
        <v>415</v>
      </c>
      <c r="DX17" s="80">
        <v>512</v>
      </c>
      <c r="DY17" s="80">
        <v>334</v>
      </c>
      <c r="DZ17" s="80">
        <v>354</v>
      </c>
      <c r="EA17" s="80">
        <v>1615</v>
      </c>
      <c r="EB17" s="80">
        <v>2500</v>
      </c>
      <c r="EC17" s="80">
        <v>2000</v>
      </c>
      <c r="ED17" s="80">
        <v>1000</v>
      </c>
      <c r="EE17" s="80">
        <v>1000</v>
      </c>
      <c r="EF17" s="46">
        <v>6500</v>
      </c>
      <c r="EG17" s="46">
        <v>0</v>
      </c>
      <c r="EH17" s="46">
        <v>0</v>
      </c>
      <c r="EI17" s="46">
        <v>0</v>
      </c>
      <c r="EJ17" s="46">
        <v>0</v>
      </c>
      <c r="EK17" s="46">
        <v>0</v>
      </c>
      <c r="EL17" s="46">
        <v>0</v>
      </c>
      <c r="EM17" s="46">
        <v>0</v>
      </c>
      <c r="EN17" s="46">
        <v>0</v>
      </c>
      <c r="EO17" s="46">
        <v>0</v>
      </c>
      <c r="EP17" s="46">
        <v>0</v>
      </c>
      <c r="EQ17" s="46">
        <v>0</v>
      </c>
      <c r="ER17" s="46">
        <v>0</v>
      </c>
      <c r="ES17" s="46">
        <v>0</v>
      </c>
      <c r="ET17" s="46">
        <v>0</v>
      </c>
      <c r="EU17" s="46">
        <v>0</v>
      </c>
      <c r="EV17" s="46">
        <v>70</v>
      </c>
      <c r="EW17" s="46">
        <v>70</v>
      </c>
      <c r="EX17" s="46">
        <v>45</v>
      </c>
      <c r="EY17" s="46">
        <v>45</v>
      </c>
      <c r="EZ17" s="46">
        <v>230</v>
      </c>
      <c r="FA17" s="46">
        <v>10</v>
      </c>
      <c r="FB17" s="46">
        <v>10</v>
      </c>
      <c r="FC17" s="46">
        <v>10</v>
      </c>
      <c r="FD17" s="46">
        <v>10</v>
      </c>
      <c r="FE17" s="46">
        <v>40</v>
      </c>
      <c r="FF17" s="46">
        <v>0</v>
      </c>
      <c r="FG17" s="46">
        <v>0</v>
      </c>
      <c r="FH17" s="46">
        <v>0</v>
      </c>
      <c r="FI17" s="46">
        <v>0</v>
      </c>
      <c r="FJ17" s="46">
        <v>0</v>
      </c>
      <c r="FK17" s="46">
        <v>40</v>
      </c>
      <c r="FL17" s="46">
        <v>20</v>
      </c>
      <c r="FM17" s="46">
        <v>20</v>
      </c>
      <c r="FN17" s="46">
        <v>20</v>
      </c>
      <c r="FO17" s="46">
        <v>100</v>
      </c>
      <c r="FP17" s="46">
        <v>10</v>
      </c>
      <c r="FQ17" s="46">
        <v>10</v>
      </c>
      <c r="FR17" s="46">
        <v>10</v>
      </c>
      <c r="FS17" s="46">
        <v>10</v>
      </c>
      <c r="FT17" s="46">
        <v>40</v>
      </c>
      <c r="FU17" s="46">
        <v>0</v>
      </c>
      <c r="FV17" s="46">
        <v>0</v>
      </c>
      <c r="FW17" s="46">
        <v>0</v>
      </c>
      <c r="FX17" s="46">
        <v>0</v>
      </c>
      <c r="FY17" s="46">
        <v>0</v>
      </c>
      <c r="FZ17" s="46">
        <v>0</v>
      </c>
      <c r="GA17" s="46">
        <v>0</v>
      </c>
      <c r="GB17" s="46">
        <v>0</v>
      </c>
      <c r="GC17" s="46">
        <v>0</v>
      </c>
      <c r="GD17" s="46">
        <v>0</v>
      </c>
    </row>
    <row r="18" spans="1:186" s="84" customFormat="1">
      <c r="A18" s="131">
        <v>310003727</v>
      </c>
      <c r="B18" s="129" t="s">
        <v>214</v>
      </c>
      <c r="C18" s="132">
        <v>320</v>
      </c>
      <c r="D18" s="129" t="s">
        <v>461</v>
      </c>
      <c r="E18" s="84">
        <v>104</v>
      </c>
      <c r="G18" s="84">
        <v>17753</v>
      </c>
      <c r="H18" s="84">
        <v>14380</v>
      </c>
      <c r="I18" s="84">
        <v>13307</v>
      </c>
      <c r="J18" s="84">
        <v>16921</v>
      </c>
      <c r="K18" s="84">
        <v>62361</v>
      </c>
      <c r="L18" s="84">
        <v>10000</v>
      </c>
      <c r="M18" s="84">
        <v>7000</v>
      </c>
      <c r="N18" s="84">
        <v>7000</v>
      </c>
      <c r="O18" s="84">
        <v>10000</v>
      </c>
      <c r="P18" s="84">
        <v>34000</v>
      </c>
      <c r="Q18" s="84">
        <v>660</v>
      </c>
      <c r="R18" s="84">
        <v>820</v>
      </c>
      <c r="S18" s="84">
        <v>540</v>
      </c>
      <c r="T18" s="84">
        <v>570</v>
      </c>
      <c r="U18" s="84">
        <v>2590</v>
      </c>
      <c r="V18" s="84">
        <v>5000</v>
      </c>
      <c r="W18" s="84">
        <v>4000</v>
      </c>
      <c r="X18" s="84">
        <v>4000</v>
      </c>
      <c r="Y18" s="84">
        <v>4000</v>
      </c>
      <c r="Z18" s="84">
        <v>17000</v>
      </c>
      <c r="AA18" s="84">
        <v>275</v>
      </c>
      <c r="AB18" s="84">
        <v>870</v>
      </c>
      <c r="AC18" s="84">
        <v>375</v>
      </c>
      <c r="AD18" s="84">
        <v>870</v>
      </c>
      <c r="AE18" s="84">
        <v>2390</v>
      </c>
      <c r="AF18" s="84">
        <v>180</v>
      </c>
      <c r="AG18" s="84">
        <v>180</v>
      </c>
      <c r="AH18" s="84">
        <v>120</v>
      </c>
      <c r="AI18" s="84">
        <v>120</v>
      </c>
      <c r="AJ18" s="84">
        <v>600</v>
      </c>
      <c r="AK18" s="84">
        <v>90</v>
      </c>
      <c r="AL18" s="84">
        <v>181</v>
      </c>
      <c r="AM18" s="84">
        <v>90</v>
      </c>
      <c r="AN18" s="84">
        <v>181</v>
      </c>
      <c r="AO18" s="84">
        <v>542</v>
      </c>
      <c r="AP18" s="84">
        <v>234</v>
      </c>
      <c r="AQ18" s="84">
        <v>234</v>
      </c>
      <c r="AR18" s="84">
        <v>78</v>
      </c>
      <c r="AS18" s="84">
        <v>78</v>
      </c>
      <c r="AT18" s="84">
        <v>624</v>
      </c>
      <c r="AU18" s="84">
        <v>46</v>
      </c>
      <c r="AV18" s="84">
        <v>35</v>
      </c>
      <c r="AW18" s="84">
        <v>44</v>
      </c>
      <c r="AX18" s="84">
        <v>42</v>
      </c>
      <c r="AY18" s="84">
        <v>167</v>
      </c>
      <c r="AZ18" s="84">
        <v>1248</v>
      </c>
      <c r="BA18" s="84">
        <v>1040</v>
      </c>
      <c r="BB18" s="84">
        <v>1040</v>
      </c>
      <c r="BC18" s="84">
        <v>1040</v>
      </c>
      <c r="BD18" s="84">
        <v>4368</v>
      </c>
      <c r="BE18" s="84">
        <v>20</v>
      </c>
      <c r="BF18" s="84">
        <v>20</v>
      </c>
      <c r="BG18" s="84">
        <v>20</v>
      </c>
      <c r="BH18" s="84">
        <v>20</v>
      </c>
      <c r="BI18" s="84">
        <v>80</v>
      </c>
      <c r="BJ18" s="84">
        <v>16570</v>
      </c>
      <c r="BK18" s="84">
        <v>16131</v>
      </c>
      <c r="BL18" s="84">
        <v>12850</v>
      </c>
      <c r="BM18" s="84">
        <v>10424</v>
      </c>
      <c r="BN18" s="84">
        <v>55975</v>
      </c>
      <c r="BO18" s="84">
        <v>10000</v>
      </c>
      <c r="BP18" s="84">
        <v>10000</v>
      </c>
      <c r="BQ18" s="84">
        <v>7000</v>
      </c>
      <c r="BR18" s="84">
        <v>5000</v>
      </c>
      <c r="BS18" s="84">
        <v>32000</v>
      </c>
      <c r="BT18" s="84">
        <v>410</v>
      </c>
      <c r="BU18" s="84">
        <v>500</v>
      </c>
      <c r="BV18" s="84">
        <v>330</v>
      </c>
      <c r="BW18" s="84">
        <v>350</v>
      </c>
      <c r="BX18" s="84">
        <v>1590</v>
      </c>
      <c r="BY18" s="84">
        <v>4000</v>
      </c>
      <c r="BZ18" s="84">
        <v>4000</v>
      </c>
      <c r="CA18" s="84">
        <v>4000</v>
      </c>
      <c r="CB18" s="84">
        <v>3000</v>
      </c>
      <c r="CC18" s="84">
        <v>15000</v>
      </c>
      <c r="CD18" s="84">
        <v>750</v>
      </c>
      <c r="CE18" s="84">
        <v>320</v>
      </c>
      <c r="CF18" s="84">
        <v>320</v>
      </c>
      <c r="CG18" s="84">
        <v>750</v>
      </c>
      <c r="CH18" s="84">
        <v>2140</v>
      </c>
      <c r="CI18" s="84">
        <v>43</v>
      </c>
      <c r="CJ18" s="84">
        <v>43</v>
      </c>
      <c r="CK18" s="84">
        <v>64</v>
      </c>
      <c r="CL18" s="84">
        <v>64</v>
      </c>
      <c r="CM18" s="84">
        <v>214</v>
      </c>
      <c r="CN18" s="84">
        <v>127</v>
      </c>
      <c r="CO18" s="84">
        <v>253</v>
      </c>
      <c r="CP18" s="84">
        <v>127</v>
      </c>
      <c r="CQ18" s="84">
        <v>253</v>
      </c>
      <c r="CR18" s="84">
        <v>760</v>
      </c>
      <c r="CS18" s="84">
        <v>45</v>
      </c>
      <c r="CT18" s="84">
        <v>45</v>
      </c>
      <c r="CU18" s="84">
        <v>30</v>
      </c>
      <c r="CV18" s="84">
        <v>30</v>
      </c>
      <c r="CW18" s="84">
        <v>150</v>
      </c>
      <c r="CX18" s="84">
        <v>41</v>
      </c>
      <c r="CY18" s="84">
        <v>24</v>
      </c>
      <c r="CZ18" s="84">
        <v>33</v>
      </c>
      <c r="DA18" s="84">
        <v>31</v>
      </c>
      <c r="DB18" s="84">
        <v>129</v>
      </c>
      <c r="DC18" s="84">
        <v>1144</v>
      </c>
      <c r="DD18" s="84">
        <v>936</v>
      </c>
      <c r="DE18" s="84">
        <v>936</v>
      </c>
      <c r="DF18" s="84">
        <v>936</v>
      </c>
      <c r="DG18" s="84">
        <v>3952</v>
      </c>
      <c r="DH18" s="84">
        <v>10</v>
      </c>
      <c r="DI18" s="84">
        <v>10</v>
      </c>
      <c r="DJ18" s="84">
        <v>10</v>
      </c>
      <c r="DK18" s="84">
        <v>10</v>
      </c>
      <c r="DL18" s="84">
        <v>40</v>
      </c>
      <c r="DM18" s="84">
        <v>12133.022351524758</v>
      </c>
      <c r="DN18" s="103">
        <v>13188.022351524758</v>
      </c>
      <c r="DO18" s="84">
        <v>11193.044703049516</v>
      </c>
      <c r="DP18" s="84">
        <v>12988.022351524758</v>
      </c>
      <c r="DQ18" s="84">
        <v>49502.111757623788</v>
      </c>
      <c r="DR18" s="84">
        <v>7000</v>
      </c>
      <c r="DS18" s="84">
        <v>7000</v>
      </c>
      <c r="DT18" s="84">
        <v>7000</v>
      </c>
      <c r="DU18" s="84">
        <v>10000</v>
      </c>
      <c r="DV18" s="84">
        <v>31000</v>
      </c>
      <c r="DW18" s="84">
        <v>558</v>
      </c>
      <c r="DX18" s="84">
        <v>689</v>
      </c>
      <c r="DY18" s="84">
        <v>450</v>
      </c>
      <c r="DZ18" s="84">
        <v>476</v>
      </c>
      <c r="EA18" s="84">
        <v>2173</v>
      </c>
      <c r="EB18" s="84">
        <v>4000</v>
      </c>
      <c r="EC18" s="84">
        <v>4000</v>
      </c>
      <c r="ED18" s="84">
        <v>2000</v>
      </c>
      <c r="EE18" s="84">
        <v>1000</v>
      </c>
      <c r="EF18" s="84">
        <v>11000</v>
      </c>
      <c r="EG18" s="84">
        <v>332.02235152475794</v>
      </c>
      <c r="EH18" s="84">
        <v>332.02235152475794</v>
      </c>
      <c r="EI18" s="84">
        <v>664.04470304951587</v>
      </c>
      <c r="EJ18" s="84">
        <v>332.02235152475794</v>
      </c>
      <c r="EK18" s="84">
        <v>1660.1117576237898</v>
      </c>
      <c r="EL18" s="84">
        <v>43</v>
      </c>
      <c r="EM18" s="84">
        <v>43</v>
      </c>
      <c r="EN18" s="84">
        <v>64</v>
      </c>
      <c r="EO18" s="84">
        <v>64</v>
      </c>
      <c r="EP18" s="84">
        <v>214</v>
      </c>
      <c r="EQ18" s="84">
        <v>104</v>
      </c>
      <c r="ER18" s="84">
        <v>208</v>
      </c>
      <c r="ES18" s="84">
        <v>104</v>
      </c>
      <c r="ET18" s="84">
        <v>208</v>
      </c>
      <c r="EU18" s="84">
        <v>624</v>
      </c>
      <c r="EV18" s="84">
        <v>45</v>
      </c>
      <c r="EW18" s="84">
        <v>45</v>
      </c>
      <c r="EX18" s="84">
        <v>30</v>
      </c>
      <c r="EY18" s="84">
        <v>30</v>
      </c>
      <c r="EZ18" s="84">
        <v>150</v>
      </c>
      <c r="FA18" s="84">
        <v>41</v>
      </c>
      <c r="FB18" s="84">
        <v>29</v>
      </c>
      <c r="FC18" s="84">
        <v>39</v>
      </c>
      <c r="FD18" s="84">
        <v>36</v>
      </c>
      <c r="FE18" s="84">
        <v>145</v>
      </c>
      <c r="FF18" s="84">
        <v>0</v>
      </c>
      <c r="FG18" s="84">
        <v>832</v>
      </c>
      <c r="FH18" s="84">
        <v>832</v>
      </c>
      <c r="FI18" s="84">
        <v>832</v>
      </c>
      <c r="FJ18" s="84">
        <v>2496</v>
      </c>
      <c r="FK18" s="84">
        <v>10</v>
      </c>
      <c r="FL18" s="84">
        <v>10</v>
      </c>
      <c r="FM18" s="84">
        <v>10</v>
      </c>
      <c r="FN18" s="84">
        <v>10</v>
      </c>
      <c r="FO18" s="84">
        <v>40</v>
      </c>
      <c r="FP18" s="84">
        <v>40</v>
      </c>
      <c r="FQ18" s="84">
        <v>25</v>
      </c>
      <c r="FR18" s="84">
        <v>32</v>
      </c>
      <c r="FS18" s="84">
        <v>31</v>
      </c>
      <c r="FT18" s="84">
        <v>128</v>
      </c>
      <c r="FU18" s="84">
        <v>1040</v>
      </c>
      <c r="FV18" s="84">
        <v>1352</v>
      </c>
      <c r="FW18" s="84">
        <v>1664</v>
      </c>
      <c r="FX18" s="84">
        <v>1768</v>
      </c>
      <c r="FY18" s="84">
        <v>5824</v>
      </c>
      <c r="FZ18" s="84">
        <v>0</v>
      </c>
      <c r="GA18" s="84">
        <v>0</v>
      </c>
      <c r="GB18" s="84">
        <v>0</v>
      </c>
      <c r="GC18" s="84">
        <v>0</v>
      </c>
      <c r="GD18" s="84">
        <v>0</v>
      </c>
    </row>
    <row r="19" spans="1:186">
      <c r="A19" s="46">
        <v>310003728</v>
      </c>
      <c r="B19" s="124" t="s">
        <v>215</v>
      </c>
      <c r="C19" s="74">
        <v>320</v>
      </c>
      <c r="D19" s="74" t="s">
        <v>462</v>
      </c>
      <c r="E19" s="46">
        <v>104</v>
      </c>
      <c r="G19" s="46">
        <v>2692</v>
      </c>
      <c r="H19" s="46">
        <v>2832</v>
      </c>
      <c r="I19" s="46">
        <v>2562</v>
      </c>
      <c r="J19" s="80">
        <v>1572</v>
      </c>
      <c r="K19" s="80">
        <v>9658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600</v>
      </c>
      <c r="R19" s="80">
        <v>740</v>
      </c>
      <c r="S19" s="80">
        <v>490</v>
      </c>
      <c r="T19" s="80">
        <v>510</v>
      </c>
      <c r="U19" s="80">
        <v>2340</v>
      </c>
      <c r="V19" s="80">
        <v>2000</v>
      </c>
      <c r="W19" s="80">
        <v>2000</v>
      </c>
      <c r="X19" s="80">
        <v>2000</v>
      </c>
      <c r="Y19" s="80">
        <v>1000</v>
      </c>
      <c r="Z19" s="80">
        <v>7000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0</v>
      </c>
      <c r="AO19" s="80">
        <v>0</v>
      </c>
      <c r="AP19" s="80">
        <v>62</v>
      </c>
      <c r="AQ19" s="80">
        <v>62</v>
      </c>
      <c r="AR19" s="80">
        <v>42</v>
      </c>
      <c r="AS19" s="80">
        <v>42</v>
      </c>
      <c r="AT19" s="80">
        <v>208</v>
      </c>
      <c r="AU19" s="80">
        <v>10</v>
      </c>
      <c r="AV19" s="80">
        <v>10</v>
      </c>
      <c r="AW19" s="80">
        <v>10</v>
      </c>
      <c r="AX19" s="80">
        <v>10</v>
      </c>
      <c r="AY19" s="80">
        <v>40</v>
      </c>
      <c r="AZ19" s="80">
        <v>0</v>
      </c>
      <c r="BA19" s="80">
        <v>0</v>
      </c>
      <c r="BB19" s="80">
        <v>0</v>
      </c>
      <c r="BC19" s="80">
        <v>0</v>
      </c>
      <c r="BD19" s="80">
        <v>0</v>
      </c>
      <c r="BE19" s="80">
        <v>20</v>
      </c>
      <c r="BF19" s="80">
        <v>20</v>
      </c>
      <c r="BG19" s="80">
        <v>20</v>
      </c>
      <c r="BH19" s="80">
        <v>10</v>
      </c>
      <c r="BI19" s="80">
        <v>70</v>
      </c>
      <c r="BJ19" s="80">
        <v>2332</v>
      </c>
      <c r="BK19" s="80">
        <v>2387</v>
      </c>
      <c r="BL19" s="80">
        <v>2272</v>
      </c>
      <c r="BM19" s="80">
        <v>1267</v>
      </c>
      <c r="BN19" s="80">
        <v>8258</v>
      </c>
      <c r="BO19" s="80">
        <v>0</v>
      </c>
      <c r="BP19" s="80">
        <v>0</v>
      </c>
      <c r="BQ19" s="80">
        <v>0</v>
      </c>
      <c r="BR19" s="80">
        <v>0</v>
      </c>
      <c r="BS19" s="80">
        <v>0</v>
      </c>
      <c r="BT19" s="80">
        <v>240</v>
      </c>
      <c r="BU19" s="80">
        <v>300</v>
      </c>
      <c r="BV19" s="80">
        <v>200</v>
      </c>
      <c r="BW19" s="80">
        <v>210</v>
      </c>
      <c r="BX19" s="80">
        <v>950</v>
      </c>
      <c r="BY19" s="80">
        <v>2000</v>
      </c>
      <c r="BZ19" s="80">
        <v>2000</v>
      </c>
      <c r="CA19" s="80">
        <v>2000</v>
      </c>
      <c r="CB19" s="80">
        <v>1000</v>
      </c>
      <c r="CC19" s="80">
        <v>7000</v>
      </c>
      <c r="CD19" s="80">
        <v>0</v>
      </c>
      <c r="CE19" s="80">
        <v>0</v>
      </c>
      <c r="CF19" s="80">
        <v>0</v>
      </c>
      <c r="CG19" s="80">
        <v>0</v>
      </c>
      <c r="CH19" s="80">
        <v>0</v>
      </c>
      <c r="CI19" s="80">
        <v>0</v>
      </c>
      <c r="CJ19" s="80">
        <v>0</v>
      </c>
      <c r="CK19" s="80">
        <v>0</v>
      </c>
      <c r="CL19" s="80">
        <v>0</v>
      </c>
      <c r="CM19" s="80">
        <v>0</v>
      </c>
      <c r="CN19" s="80">
        <v>0</v>
      </c>
      <c r="CO19" s="80">
        <v>0</v>
      </c>
      <c r="CP19" s="80">
        <v>0</v>
      </c>
      <c r="CQ19" s="80">
        <v>0</v>
      </c>
      <c r="CR19" s="80">
        <v>0</v>
      </c>
      <c r="CS19" s="80">
        <v>62</v>
      </c>
      <c r="CT19" s="80">
        <v>62</v>
      </c>
      <c r="CU19" s="80">
        <v>42</v>
      </c>
      <c r="CV19" s="80">
        <v>42</v>
      </c>
      <c r="CW19" s="80">
        <v>208</v>
      </c>
      <c r="CX19" s="80">
        <v>10</v>
      </c>
      <c r="CY19" s="80">
        <v>5</v>
      </c>
      <c r="CZ19" s="80">
        <v>10</v>
      </c>
      <c r="DA19" s="80">
        <v>5</v>
      </c>
      <c r="DB19" s="80">
        <v>30</v>
      </c>
      <c r="DC19" s="80">
        <v>0</v>
      </c>
      <c r="DD19" s="80">
        <v>0</v>
      </c>
      <c r="DE19" s="80">
        <v>0</v>
      </c>
      <c r="DF19" s="80">
        <v>0</v>
      </c>
      <c r="DG19" s="80">
        <v>0</v>
      </c>
      <c r="DH19" s="80">
        <v>20</v>
      </c>
      <c r="DI19" s="80">
        <v>20</v>
      </c>
      <c r="DJ19" s="80">
        <v>20</v>
      </c>
      <c r="DK19" s="80">
        <v>10</v>
      </c>
      <c r="DL19" s="80">
        <v>70</v>
      </c>
      <c r="DM19" s="80">
        <v>2253</v>
      </c>
      <c r="DN19" s="98">
        <v>2296</v>
      </c>
      <c r="DO19" s="80">
        <v>1213</v>
      </c>
      <c r="DP19" s="80">
        <v>1218</v>
      </c>
      <c r="DQ19" s="80">
        <v>6980</v>
      </c>
      <c r="DR19" s="80">
        <v>0</v>
      </c>
      <c r="DS19" s="80">
        <v>0</v>
      </c>
      <c r="DT19" s="80">
        <v>0</v>
      </c>
      <c r="DU19" s="80">
        <v>0</v>
      </c>
      <c r="DV19" s="80">
        <v>0</v>
      </c>
      <c r="DW19" s="80">
        <v>207</v>
      </c>
      <c r="DX19" s="80">
        <v>255</v>
      </c>
      <c r="DY19" s="80">
        <v>167</v>
      </c>
      <c r="DZ19" s="80">
        <v>177</v>
      </c>
      <c r="EA19" s="80">
        <v>806</v>
      </c>
      <c r="EB19" s="80">
        <v>2000</v>
      </c>
      <c r="EC19" s="80">
        <v>2000</v>
      </c>
      <c r="ED19" s="80">
        <v>1000</v>
      </c>
      <c r="EE19" s="80">
        <v>1000</v>
      </c>
      <c r="EF19" s="46">
        <v>6000</v>
      </c>
      <c r="EG19" s="46">
        <v>0</v>
      </c>
      <c r="EH19" s="46">
        <v>0</v>
      </c>
      <c r="EI19" s="46">
        <v>0</v>
      </c>
      <c r="EJ19" s="46">
        <v>0</v>
      </c>
      <c r="EK19" s="46">
        <v>0</v>
      </c>
      <c r="EL19" s="46">
        <v>0</v>
      </c>
      <c r="EM19" s="46">
        <v>0</v>
      </c>
      <c r="EN19" s="46">
        <v>0</v>
      </c>
      <c r="EO19" s="46">
        <v>0</v>
      </c>
      <c r="EP19" s="46">
        <v>0</v>
      </c>
      <c r="EQ19" s="46">
        <v>0</v>
      </c>
      <c r="ER19" s="46">
        <v>0</v>
      </c>
      <c r="ES19" s="46">
        <v>0</v>
      </c>
      <c r="ET19" s="46">
        <v>0</v>
      </c>
      <c r="EU19" s="46">
        <v>0</v>
      </c>
      <c r="EV19" s="46">
        <v>26</v>
      </c>
      <c r="EW19" s="46">
        <v>26</v>
      </c>
      <c r="EX19" s="46">
        <v>26</v>
      </c>
      <c r="EY19" s="46">
        <v>26</v>
      </c>
      <c r="EZ19" s="46">
        <v>104</v>
      </c>
      <c r="FA19" s="46">
        <v>10</v>
      </c>
      <c r="FB19" s="46">
        <v>5</v>
      </c>
      <c r="FC19" s="46">
        <v>10</v>
      </c>
      <c r="FD19" s="46">
        <v>5</v>
      </c>
      <c r="FE19" s="46">
        <v>30</v>
      </c>
      <c r="FF19" s="46">
        <v>0</v>
      </c>
      <c r="FG19" s="46">
        <v>0</v>
      </c>
      <c r="FH19" s="46">
        <v>0</v>
      </c>
      <c r="FI19" s="46">
        <v>0</v>
      </c>
      <c r="FJ19" s="46">
        <v>0</v>
      </c>
      <c r="FK19" s="46">
        <v>10</v>
      </c>
      <c r="FL19" s="46">
        <v>10</v>
      </c>
      <c r="FM19" s="46">
        <v>10</v>
      </c>
      <c r="FN19" s="46">
        <v>10</v>
      </c>
      <c r="FO19" s="46">
        <v>40</v>
      </c>
      <c r="FP19" s="46">
        <v>10</v>
      </c>
      <c r="FQ19" s="46">
        <v>10</v>
      </c>
      <c r="FR19" s="46">
        <v>10</v>
      </c>
      <c r="FS19" s="46">
        <v>10</v>
      </c>
      <c r="FT19" s="46">
        <v>40</v>
      </c>
      <c r="FU19" s="46">
        <v>0</v>
      </c>
      <c r="FV19" s="46">
        <v>0</v>
      </c>
      <c r="FW19" s="46">
        <v>0</v>
      </c>
      <c r="FX19" s="46">
        <v>0</v>
      </c>
      <c r="FY19" s="46">
        <v>0</v>
      </c>
      <c r="FZ19" s="46">
        <v>0</v>
      </c>
      <c r="GA19" s="46">
        <v>0</v>
      </c>
      <c r="GB19" s="46">
        <v>0</v>
      </c>
      <c r="GC19" s="46">
        <v>0</v>
      </c>
      <c r="GD19" s="46">
        <v>0</v>
      </c>
    </row>
    <row r="20" spans="1:186" ht="15" customHeight="1">
      <c r="A20" s="133"/>
      <c r="F20" s="46" t="s">
        <v>618</v>
      </c>
      <c r="G20" s="46">
        <v>58255</v>
      </c>
      <c r="H20" s="46">
        <v>56041</v>
      </c>
      <c r="I20" s="46">
        <v>52280</v>
      </c>
      <c r="J20" s="80">
        <v>57554</v>
      </c>
      <c r="K20" s="80">
        <v>224130</v>
      </c>
      <c r="L20" s="80">
        <v>30000</v>
      </c>
      <c r="M20" s="80">
        <v>27000</v>
      </c>
      <c r="N20" s="80">
        <v>27000</v>
      </c>
      <c r="O20" s="80">
        <v>35000</v>
      </c>
      <c r="P20" s="80">
        <v>119000</v>
      </c>
      <c r="Q20" s="80">
        <v>3310</v>
      </c>
      <c r="R20" s="80">
        <v>4080</v>
      </c>
      <c r="S20" s="80">
        <v>2700</v>
      </c>
      <c r="T20" s="80">
        <v>2830</v>
      </c>
      <c r="U20" s="80">
        <v>12920</v>
      </c>
      <c r="V20" s="80">
        <v>19500</v>
      </c>
      <c r="W20" s="80">
        <v>18000</v>
      </c>
      <c r="X20" s="80">
        <v>18000</v>
      </c>
      <c r="Y20" s="80">
        <v>13500</v>
      </c>
      <c r="Z20" s="80">
        <v>69000</v>
      </c>
      <c r="AA20" s="80">
        <v>975</v>
      </c>
      <c r="AB20" s="80">
        <v>2510</v>
      </c>
      <c r="AC20" s="80">
        <v>1075</v>
      </c>
      <c r="AD20" s="80">
        <v>2510</v>
      </c>
      <c r="AE20" s="80">
        <v>7070</v>
      </c>
      <c r="AF20" s="80">
        <v>600</v>
      </c>
      <c r="AG20" s="80">
        <v>600</v>
      </c>
      <c r="AH20" s="80">
        <v>400</v>
      </c>
      <c r="AI20" s="80">
        <v>400</v>
      </c>
      <c r="AJ20" s="80">
        <v>2000</v>
      </c>
      <c r="AK20" s="80">
        <v>228</v>
      </c>
      <c r="AL20" s="80">
        <v>456</v>
      </c>
      <c r="AM20" s="80">
        <v>228</v>
      </c>
      <c r="AN20" s="80">
        <v>456</v>
      </c>
      <c r="AO20" s="80">
        <v>1368</v>
      </c>
      <c r="AP20" s="80">
        <v>608</v>
      </c>
      <c r="AQ20" s="80">
        <v>608</v>
      </c>
      <c r="AR20" s="80">
        <v>276</v>
      </c>
      <c r="AS20" s="80">
        <v>276</v>
      </c>
      <c r="AT20" s="80">
        <v>1768</v>
      </c>
      <c r="AU20" s="80">
        <v>106</v>
      </c>
      <c r="AV20" s="80">
        <v>87</v>
      </c>
      <c r="AW20" s="80">
        <v>109</v>
      </c>
      <c r="AX20" s="80">
        <v>100</v>
      </c>
      <c r="AY20" s="80">
        <v>402</v>
      </c>
      <c r="AZ20" s="80">
        <v>2808</v>
      </c>
      <c r="BA20" s="80">
        <v>2600</v>
      </c>
      <c r="BB20" s="80">
        <v>2392</v>
      </c>
      <c r="BC20" s="80">
        <v>2392</v>
      </c>
      <c r="BD20" s="80">
        <v>10192</v>
      </c>
      <c r="BE20" s="80">
        <v>120</v>
      </c>
      <c r="BF20" s="80">
        <v>100</v>
      </c>
      <c r="BG20" s="80">
        <v>100</v>
      </c>
      <c r="BH20" s="80">
        <v>90</v>
      </c>
      <c r="BI20" s="80">
        <v>410</v>
      </c>
      <c r="BJ20" s="80">
        <v>56040</v>
      </c>
      <c r="BK20" s="80">
        <v>54215</v>
      </c>
      <c r="BL20" s="80">
        <v>50165</v>
      </c>
      <c r="BM20" s="80">
        <v>29775</v>
      </c>
      <c r="BN20" s="80">
        <v>190195</v>
      </c>
      <c r="BO20" s="80">
        <v>30000</v>
      </c>
      <c r="BP20" s="80">
        <v>30000</v>
      </c>
      <c r="BQ20" s="80">
        <v>27000</v>
      </c>
      <c r="BR20" s="80">
        <v>10000</v>
      </c>
      <c r="BS20" s="80">
        <v>97000</v>
      </c>
      <c r="BT20" s="80">
        <v>1810</v>
      </c>
      <c r="BU20" s="80">
        <v>2220</v>
      </c>
      <c r="BV20" s="80">
        <v>1460</v>
      </c>
      <c r="BW20" s="80">
        <v>1540</v>
      </c>
      <c r="BX20" s="80">
        <v>7030</v>
      </c>
      <c r="BY20" s="80">
        <v>18500</v>
      </c>
      <c r="BZ20" s="80">
        <v>18000</v>
      </c>
      <c r="CA20" s="80">
        <v>18000</v>
      </c>
      <c r="CB20" s="80">
        <v>12500</v>
      </c>
      <c r="CC20" s="80">
        <v>67000</v>
      </c>
      <c r="CD20" s="80">
        <v>2160</v>
      </c>
      <c r="CE20" s="80">
        <v>920</v>
      </c>
      <c r="CF20" s="80">
        <v>920</v>
      </c>
      <c r="CG20" s="80">
        <v>2160</v>
      </c>
      <c r="CH20" s="80">
        <v>6160</v>
      </c>
      <c r="CI20" s="80">
        <v>125</v>
      </c>
      <c r="CJ20" s="80">
        <v>125</v>
      </c>
      <c r="CK20" s="80">
        <v>187</v>
      </c>
      <c r="CL20" s="80">
        <v>187</v>
      </c>
      <c r="CM20" s="80">
        <v>624</v>
      </c>
      <c r="CN20" s="80">
        <v>293</v>
      </c>
      <c r="CO20" s="80">
        <v>586</v>
      </c>
      <c r="CP20" s="80">
        <v>293</v>
      </c>
      <c r="CQ20" s="80">
        <v>586</v>
      </c>
      <c r="CR20" s="80">
        <v>1758</v>
      </c>
      <c r="CS20" s="80">
        <v>247</v>
      </c>
      <c r="CT20" s="80">
        <v>247</v>
      </c>
      <c r="CU20" s="80">
        <v>162</v>
      </c>
      <c r="CV20" s="80">
        <v>162</v>
      </c>
      <c r="CW20" s="80">
        <v>818</v>
      </c>
      <c r="CX20" s="80">
        <v>101</v>
      </c>
      <c r="CY20" s="80">
        <v>61</v>
      </c>
      <c r="CZ20" s="80">
        <v>87</v>
      </c>
      <c r="DA20" s="80">
        <v>74</v>
      </c>
      <c r="DB20" s="80">
        <v>323</v>
      </c>
      <c r="DC20" s="80">
        <v>2704</v>
      </c>
      <c r="DD20" s="80">
        <v>1976</v>
      </c>
      <c r="DE20" s="80">
        <v>1976</v>
      </c>
      <c r="DF20" s="80">
        <v>2496</v>
      </c>
      <c r="DG20" s="80">
        <v>9152</v>
      </c>
      <c r="DH20" s="80">
        <v>100</v>
      </c>
      <c r="DI20" s="80">
        <v>80</v>
      </c>
      <c r="DJ20" s="80">
        <v>80</v>
      </c>
      <c r="DK20" s="80">
        <v>70</v>
      </c>
      <c r="DL20" s="80">
        <v>330</v>
      </c>
      <c r="DM20" s="80">
        <v>42497.142857142855</v>
      </c>
      <c r="DN20" s="98">
        <v>41557.142857142855</v>
      </c>
      <c r="DO20" s="80">
        <v>42326.285714285717</v>
      </c>
      <c r="DP20" s="80">
        <v>38714.142857142855</v>
      </c>
      <c r="DQ20" s="80">
        <v>165094.71428571429</v>
      </c>
      <c r="DR20" s="80">
        <v>17000</v>
      </c>
      <c r="DS20" s="80">
        <v>17000</v>
      </c>
      <c r="DT20" s="80">
        <v>22000</v>
      </c>
      <c r="DU20" s="80">
        <v>25000</v>
      </c>
      <c r="DV20" s="80">
        <v>81000</v>
      </c>
      <c r="DW20" s="80">
        <v>2239</v>
      </c>
      <c r="DX20" s="80">
        <v>2763</v>
      </c>
      <c r="DY20" s="80">
        <v>1804</v>
      </c>
      <c r="DZ20" s="80">
        <v>1910</v>
      </c>
      <c r="EA20" s="80">
        <v>8716</v>
      </c>
      <c r="EB20" s="80">
        <v>20500</v>
      </c>
      <c r="EC20" s="80">
        <v>18000</v>
      </c>
      <c r="ED20" s="80">
        <v>14000</v>
      </c>
      <c r="EE20" s="80">
        <v>8000</v>
      </c>
      <c r="EF20" s="46">
        <v>60500</v>
      </c>
      <c r="EG20" s="46">
        <v>957.14285714285722</v>
      </c>
      <c r="EH20" s="46">
        <v>957.14285714285722</v>
      </c>
      <c r="EI20" s="46">
        <v>1914.2857142857144</v>
      </c>
      <c r="EJ20" s="46">
        <v>957.14285714285722</v>
      </c>
      <c r="EK20" s="46">
        <v>4785.7142857142862</v>
      </c>
      <c r="EL20" s="46">
        <v>125</v>
      </c>
      <c r="EM20" s="46">
        <v>125</v>
      </c>
      <c r="EN20" s="46">
        <v>187</v>
      </c>
      <c r="EO20" s="46">
        <v>187</v>
      </c>
      <c r="EP20" s="46">
        <v>624</v>
      </c>
      <c r="EQ20" s="46">
        <v>254</v>
      </c>
      <c r="ER20" s="46">
        <v>508</v>
      </c>
      <c r="ES20" s="46">
        <v>254</v>
      </c>
      <c r="ET20" s="46">
        <v>508</v>
      </c>
      <c r="EU20" s="46">
        <v>1524</v>
      </c>
      <c r="EV20" s="46">
        <v>211</v>
      </c>
      <c r="EW20" s="46">
        <v>211</v>
      </c>
      <c r="EX20" s="46">
        <v>146</v>
      </c>
      <c r="EY20" s="46">
        <v>146</v>
      </c>
      <c r="EZ20" s="46">
        <v>714</v>
      </c>
      <c r="FA20" s="46">
        <v>101</v>
      </c>
      <c r="FB20" s="46">
        <v>71</v>
      </c>
      <c r="FC20" s="46">
        <v>99</v>
      </c>
      <c r="FD20" s="46">
        <v>84</v>
      </c>
      <c r="FE20" s="46">
        <v>355</v>
      </c>
      <c r="FF20" s="46">
        <v>1040</v>
      </c>
      <c r="FG20" s="46">
        <v>1872</v>
      </c>
      <c r="FH20" s="46">
        <v>1872</v>
      </c>
      <c r="FI20" s="46">
        <v>1872</v>
      </c>
      <c r="FJ20" s="46">
        <v>6656</v>
      </c>
      <c r="FK20" s="46">
        <v>70</v>
      </c>
      <c r="FL20" s="46">
        <v>50</v>
      </c>
      <c r="FM20" s="46">
        <v>50</v>
      </c>
      <c r="FN20" s="46">
        <v>50</v>
      </c>
      <c r="FO20" s="46">
        <v>220</v>
      </c>
      <c r="FP20" s="46">
        <v>103</v>
      </c>
      <c r="FQ20" s="46">
        <v>71</v>
      </c>
      <c r="FR20" s="46">
        <v>95</v>
      </c>
      <c r="FS20" s="46">
        <v>83</v>
      </c>
      <c r="FT20" s="46">
        <v>352</v>
      </c>
      <c r="FU20" s="46">
        <v>3328</v>
      </c>
      <c r="FV20" s="46">
        <v>3432</v>
      </c>
      <c r="FW20" s="46">
        <v>3952</v>
      </c>
      <c r="FX20" s="46">
        <v>4056</v>
      </c>
      <c r="FY20" s="46">
        <v>14768</v>
      </c>
      <c r="FZ20" s="46">
        <v>0</v>
      </c>
      <c r="GA20" s="46">
        <v>0</v>
      </c>
      <c r="GB20" s="46">
        <v>0</v>
      </c>
      <c r="GC20" s="46">
        <v>0</v>
      </c>
      <c r="GD20" s="46">
        <v>0</v>
      </c>
    </row>
    <row r="21" spans="1:186">
      <c r="A21" s="46">
        <v>310002013</v>
      </c>
      <c r="B21" s="124" t="s">
        <v>504</v>
      </c>
      <c r="C21" s="74">
        <v>380</v>
      </c>
      <c r="D21" s="74" t="s">
        <v>461</v>
      </c>
      <c r="E21" s="46">
        <v>72</v>
      </c>
      <c r="G21" s="46">
        <v>12720.433562963888</v>
      </c>
      <c r="H21" s="46">
        <v>10693</v>
      </c>
      <c r="I21" s="46">
        <v>9200.4335629638881</v>
      </c>
      <c r="J21" s="80">
        <v>10938</v>
      </c>
      <c r="K21" s="80">
        <v>43551.867125927776</v>
      </c>
      <c r="L21" s="80">
        <v>10000</v>
      </c>
      <c r="M21" s="80">
        <v>7000</v>
      </c>
      <c r="N21" s="80">
        <v>7000</v>
      </c>
      <c r="O21" s="80">
        <v>8000</v>
      </c>
      <c r="P21" s="80">
        <v>32000</v>
      </c>
      <c r="Q21" s="80">
        <v>830</v>
      </c>
      <c r="R21" s="80">
        <v>1030</v>
      </c>
      <c r="S21" s="80">
        <v>680</v>
      </c>
      <c r="T21" s="80">
        <v>710</v>
      </c>
      <c r="U21" s="80">
        <v>3250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320.43356296388862</v>
      </c>
      <c r="AB21" s="80">
        <v>1000</v>
      </c>
      <c r="AC21" s="80">
        <v>320.43356296388862</v>
      </c>
      <c r="AD21" s="80">
        <v>1000</v>
      </c>
      <c r="AE21" s="80">
        <v>2640.8671259277771</v>
      </c>
      <c r="AF21" s="80">
        <v>51</v>
      </c>
      <c r="AG21" s="80">
        <v>51</v>
      </c>
      <c r="AH21" s="80">
        <v>51</v>
      </c>
      <c r="AI21" s="80">
        <v>51</v>
      </c>
      <c r="AJ21" s="80">
        <v>204</v>
      </c>
      <c r="AK21" s="80">
        <v>105</v>
      </c>
      <c r="AL21" s="80">
        <v>210</v>
      </c>
      <c r="AM21" s="80">
        <v>105</v>
      </c>
      <c r="AN21" s="80">
        <v>210</v>
      </c>
      <c r="AO21" s="80">
        <v>630</v>
      </c>
      <c r="AP21" s="80">
        <v>50</v>
      </c>
      <c r="AQ21" s="80">
        <v>50</v>
      </c>
      <c r="AR21" s="80">
        <v>50</v>
      </c>
      <c r="AS21" s="80">
        <v>50</v>
      </c>
      <c r="AT21" s="80">
        <v>200</v>
      </c>
      <c r="AU21" s="80">
        <v>68</v>
      </c>
      <c r="AV21" s="80">
        <v>56</v>
      </c>
      <c r="AW21" s="80">
        <v>58</v>
      </c>
      <c r="AX21" s="80">
        <v>53</v>
      </c>
      <c r="AY21" s="80">
        <v>235</v>
      </c>
      <c r="AZ21" s="80">
        <v>1296</v>
      </c>
      <c r="BA21" s="80">
        <v>1296</v>
      </c>
      <c r="BB21" s="80">
        <v>936</v>
      </c>
      <c r="BC21" s="80">
        <v>864</v>
      </c>
      <c r="BD21" s="80">
        <v>4392</v>
      </c>
      <c r="BE21" s="80">
        <v>0</v>
      </c>
      <c r="BF21" s="80">
        <v>0</v>
      </c>
      <c r="BG21" s="80">
        <v>0</v>
      </c>
      <c r="BH21" s="80">
        <v>0</v>
      </c>
      <c r="BI21" s="80">
        <v>0</v>
      </c>
      <c r="BJ21" s="80">
        <v>12440.752278011689</v>
      </c>
      <c r="BK21" s="80">
        <v>12230.752278011689</v>
      </c>
      <c r="BL21" s="80">
        <v>11804.834852007793</v>
      </c>
      <c r="BM21" s="80">
        <v>9245.8348520077925</v>
      </c>
      <c r="BN21" s="80">
        <v>45722.174260038963</v>
      </c>
      <c r="BO21" s="80">
        <v>10000</v>
      </c>
      <c r="BP21" s="80">
        <v>10000</v>
      </c>
      <c r="BQ21" s="80">
        <v>10000</v>
      </c>
      <c r="BR21" s="80">
        <v>7000</v>
      </c>
      <c r="BS21" s="80">
        <v>37000</v>
      </c>
      <c r="BT21" s="80">
        <v>470</v>
      </c>
      <c r="BU21" s="80">
        <v>580</v>
      </c>
      <c r="BV21" s="80">
        <v>380</v>
      </c>
      <c r="BW21" s="80">
        <v>400</v>
      </c>
      <c r="BX21" s="80">
        <v>1830</v>
      </c>
      <c r="BY21" s="80">
        <v>0</v>
      </c>
      <c r="BZ21" s="80">
        <v>0</v>
      </c>
      <c r="CA21" s="80">
        <v>0</v>
      </c>
      <c r="CB21" s="80">
        <v>0</v>
      </c>
      <c r="CC21" s="80">
        <v>0</v>
      </c>
      <c r="CD21" s="80">
        <v>770</v>
      </c>
      <c r="CE21" s="80">
        <v>330</v>
      </c>
      <c r="CF21" s="80">
        <v>330</v>
      </c>
      <c r="CG21" s="80">
        <v>770</v>
      </c>
      <c r="CH21" s="80">
        <v>2200</v>
      </c>
      <c r="CI21" s="80">
        <v>35</v>
      </c>
      <c r="CJ21" s="80">
        <v>35</v>
      </c>
      <c r="CK21" s="80">
        <v>23</v>
      </c>
      <c r="CL21" s="80">
        <v>23</v>
      </c>
      <c r="CM21" s="80">
        <v>116</v>
      </c>
      <c r="CN21" s="80">
        <v>122</v>
      </c>
      <c r="CO21" s="80">
        <v>244</v>
      </c>
      <c r="CP21" s="80">
        <v>122</v>
      </c>
      <c r="CQ21" s="80">
        <v>244</v>
      </c>
      <c r="CR21" s="80">
        <v>732</v>
      </c>
      <c r="CS21" s="80">
        <v>53.752278011688553</v>
      </c>
      <c r="CT21" s="80">
        <v>53.752278011688553</v>
      </c>
      <c r="CU21" s="80">
        <v>35.834852007792371</v>
      </c>
      <c r="CV21" s="80">
        <v>35.834852007792371</v>
      </c>
      <c r="CW21" s="80">
        <v>179.17426003896185</v>
      </c>
      <c r="CX21" s="80">
        <v>54</v>
      </c>
      <c r="CY21" s="80">
        <v>52</v>
      </c>
      <c r="CZ21" s="80">
        <v>50</v>
      </c>
      <c r="DA21" s="80">
        <v>53</v>
      </c>
      <c r="DB21" s="80">
        <v>209</v>
      </c>
      <c r="DC21" s="80">
        <v>936</v>
      </c>
      <c r="DD21" s="80">
        <v>936</v>
      </c>
      <c r="DE21" s="80">
        <v>864</v>
      </c>
      <c r="DF21" s="80">
        <v>720</v>
      </c>
      <c r="DG21" s="80">
        <v>3456</v>
      </c>
      <c r="DH21" s="80">
        <v>0</v>
      </c>
      <c r="DI21" s="80">
        <v>0</v>
      </c>
      <c r="DJ21" s="80">
        <v>0</v>
      </c>
      <c r="DK21" s="80">
        <v>0</v>
      </c>
      <c r="DL21" s="80">
        <v>0</v>
      </c>
      <c r="DM21" s="80">
        <v>6892.584078009736</v>
      </c>
      <c r="DN21" s="98">
        <v>7163.584078009736</v>
      </c>
      <c r="DO21" s="80">
        <v>10198.351653788592</v>
      </c>
      <c r="DP21" s="80">
        <v>9996.6299524520164</v>
      </c>
      <c r="DQ21" s="80">
        <v>34251.14976226008</v>
      </c>
      <c r="DR21" s="80">
        <v>5000</v>
      </c>
      <c r="DS21" s="80">
        <v>5000</v>
      </c>
      <c r="DT21" s="80">
        <v>8000</v>
      </c>
      <c r="DU21" s="80">
        <v>8000</v>
      </c>
      <c r="DV21" s="80">
        <v>26000</v>
      </c>
      <c r="DW21" s="80">
        <v>772</v>
      </c>
      <c r="DX21" s="80">
        <v>953</v>
      </c>
      <c r="DY21" s="80">
        <v>622</v>
      </c>
      <c r="DZ21" s="80">
        <v>659</v>
      </c>
      <c r="EA21" s="80">
        <v>3006</v>
      </c>
      <c r="EB21" s="80">
        <v>0</v>
      </c>
      <c r="EC21" s="80">
        <v>0</v>
      </c>
      <c r="ED21" s="80">
        <v>0</v>
      </c>
      <c r="EE21" s="80">
        <v>0</v>
      </c>
      <c r="EF21" s="46">
        <v>0</v>
      </c>
      <c r="EG21" s="46">
        <v>330.72170133657528</v>
      </c>
      <c r="EH21" s="46">
        <v>330.72170133657528</v>
      </c>
      <c r="EI21" s="46">
        <v>661.44340267315056</v>
      </c>
      <c r="EJ21" s="46">
        <v>330.72170133657528</v>
      </c>
      <c r="EK21" s="46">
        <v>1653.6085066828764</v>
      </c>
      <c r="EL21" s="46">
        <v>26</v>
      </c>
      <c r="EM21" s="46">
        <v>26</v>
      </c>
      <c r="EN21" s="46">
        <v>18</v>
      </c>
      <c r="EO21" s="46">
        <v>18</v>
      </c>
      <c r="EP21" s="46">
        <v>88</v>
      </c>
      <c r="EQ21" s="46">
        <v>98</v>
      </c>
      <c r="ER21" s="46">
        <v>196</v>
      </c>
      <c r="ES21" s="46">
        <v>98</v>
      </c>
      <c r="ET21" s="46">
        <v>196</v>
      </c>
      <c r="EU21" s="46">
        <v>588</v>
      </c>
      <c r="EV21" s="46">
        <v>29.862376673160306</v>
      </c>
      <c r="EW21" s="46">
        <v>29.862376673160306</v>
      </c>
      <c r="EX21" s="46">
        <v>19.908251115440208</v>
      </c>
      <c r="EY21" s="46">
        <v>19.908251115440208</v>
      </c>
      <c r="EZ21" s="46">
        <v>99.541255577201028</v>
      </c>
      <c r="FA21" s="46">
        <v>60</v>
      </c>
      <c r="FB21" s="46">
        <v>52</v>
      </c>
      <c r="FC21" s="46">
        <v>59</v>
      </c>
      <c r="FD21" s="46">
        <v>53</v>
      </c>
      <c r="FE21" s="46">
        <v>224</v>
      </c>
      <c r="FF21" s="46">
        <v>576</v>
      </c>
      <c r="FG21" s="46">
        <v>576</v>
      </c>
      <c r="FH21" s="46">
        <v>720</v>
      </c>
      <c r="FI21" s="46">
        <v>720</v>
      </c>
      <c r="FJ21" s="46">
        <v>2592</v>
      </c>
      <c r="FK21" s="46">
        <v>0</v>
      </c>
      <c r="FL21" s="46">
        <v>0</v>
      </c>
      <c r="FM21" s="46">
        <v>0</v>
      </c>
      <c r="FN21" s="46">
        <v>0</v>
      </c>
      <c r="FO21" s="46">
        <v>0</v>
      </c>
      <c r="FP21" s="46">
        <v>58</v>
      </c>
      <c r="FQ21" s="46">
        <v>47</v>
      </c>
      <c r="FR21" s="46">
        <v>44</v>
      </c>
      <c r="FS21" s="46">
        <v>43</v>
      </c>
      <c r="FT21" s="46">
        <v>192</v>
      </c>
      <c r="FU21" s="46">
        <v>1440</v>
      </c>
      <c r="FV21" s="46">
        <v>1440</v>
      </c>
      <c r="FW21" s="46">
        <v>1440</v>
      </c>
      <c r="FX21" s="46">
        <v>1152</v>
      </c>
      <c r="FY21" s="46">
        <v>5472</v>
      </c>
      <c r="FZ21" s="46">
        <v>0</v>
      </c>
      <c r="GA21" s="46">
        <v>0</v>
      </c>
      <c r="GB21" s="46">
        <v>0</v>
      </c>
      <c r="GC21" s="46">
        <v>0</v>
      </c>
      <c r="GD21" s="46">
        <v>0</v>
      </c>
    </row>
    <row r="22" spans="1:186">
      <c r="A22" s="46">
        <v>310001998</v>
      </c>
      <c r="B22" s="124" t="s">
        <v>505</v>
      </c>
      <c r="C22" s="74">
        <v>380</v>
      </c>
      <c r="D22" s="74" t="s">
        <v>461</v>
      </c>
      <c r="E22" s="46">
        <v>72</v>
      </c>
      <c r="G22" s="46">
        <v>37941</v>
      </c>
      <c r="H22" s="46">
        <v>31094</v>
      </c>
      <c r="I22" s="46">
        <v>26919</v>
      </c>
      <c r="J22" s="80">
        <v>34312</v>
      </c>
      <c r="K22" s="80">
        <v>130266</v>
      </c>
      <c r="L22" s="80">
        <v>30000</v>
      </c>
      <c r="M22" s="80">
        <v>20000</v>
      </c>
      <c r="N22" s="80">
        <v>20000</v>
      </c>
      <c r="O22" s="80">
        <v>25000</v>
      </c>
      <c r="P22" s="80">
        <v>95000</v>
      </c>
      <c r="Q22" s="80">
        <v>3923</v>
      </c>
      <c r="R22" s="80">
        <v>4843</v>
      </c>
      <c r="S22" s="80">
        <v>3200</v>
      </c>
      <c r="T22" s="80">
        <v>3353</v>
      </c>
      <c r="U22" s="80">
        <v>15319</v>
      </c>
      <c r="V22" s="80">
        <v>0</v>
      </c>
      <c r="W22" s="80">
        <v>0</v>
      </c>
      <c r="X22" s="80">
        <v>0</v>
      </c>
      <c r="Y22" s="80">
        <v>0</v>
      </c>
      <c r="Z22" s="80">
        <v>0</v>
      </c>
      <c r="AA22" s="80">
        <v>1055</v>
      </c>
      <c r="AB22" s="80">
        <v>3000</v>
      </c>
      <c r="AC22" s="80">
        <v>1055</v>
      </c>
      <c r="AD22" s="80">
        <v>3000</v>
      </c>
      <c r="AE22" s="80">
        <v>8110</v>
      </c>
      <c r="AF22" s="80">
        <v>263</v>
      </c>
      <c r="AG22" s="80">
        <v>263</v>
      </c>
      <c r="AH22" s="80">
        <v>263</v>
      </c>
      <c r="AI22" s="80">
        <v>263</v>
      </c>
      <c r="AJ22" s="80">
        <v>1052</v>
      </c>
      <c r="AK22" s="80">
        <v>301</v>
      </c>
      <c r="AL22" s="80">
        <v>602</v>
      </c>
      <c r="AM22" s="80">
        <v>301</v>
      </c>
      <c r="AN22" s="80">
        <v>602</v>
      </c>
      <c r="AO22" s="80">
        <v>1806</v>
      </c>
      <c r="AP22" s="80">
        <v>135</v>
      </c>
      <c r="AQ22" s="80">
        <v>135</v>
      </c>
      <c r="AR22" s="80">
        <v>135</v>
      </c>
      <c r="AS22" s="80">
        <v>135</v>
      </c>
      <c r="AT22" s="80">
        <v>540</v>
      </c>
      <c r="AU22" s="80">
        <v>104</v>
      </c>
      <c r="AV22" s="80">
        <v>91</v>
      </c>
      <c r="AW22" s="80">
        <v>93</v>
      </c>
      <c r="AX22" s="80">
        <v>87</v>
      </c>
      <c r="AY22" s="80">
        <v>375</v>
      </c>
      <c r="AZ22" s="80">
        <v>2160</v>
      </c>
      <c r="BA22" s="80">
        <v>2160</v>
      </c>
      <c r="BB22" s="80">
        <v>1872</v>
      </c>
      <c r="BC22" s="80">
        <v>1872</v>
      </c>
      <c r="BD22" s="80">
        <v>8064</v>
      </c>
      <c r="BE22" s="80">
        <v>0</v>
      </c>
      <c r="BF22" s="80">
        <v>0</v>
      </c>
      <c r="BG22" s="80">
        <v>0</v>
      </c>
      <c r="BH22" s="80">
        <v>0</v>
      </c>
      <c r="BI22" s="80">
        <v>0</v>
      </c>
      <c r="BJ22" s="80">
        <v>31470.744485640673</v>
      </c>
      <c r="BK22" s="80">
        <v>25724.744485640673</v>
      </c>
      <c r="BL22" s="80">
        <v>24575.496323760446</v>
      </c>
      <c r="BM22" s="80">
        <v>21329.496323760446</v>
      </c>
      <c r="BN22" s="80">
        <v>103100.48161880224</v>
      </c>
      <c r="BO22" s="80">
        <v>25000</v>
      </c>
      <c r="BP22" s="80">
        <v>20000</v>
      </c>
      <c r="BQ22" s="80">
        <v>20000</v>
      </c>
      <c r="BR22" s="80">
        <v>15000</v>
      </c>
      <c r="BS22" s="80">
        <v>80000</v>
      </c>
      <c r="BT22" s="80">
        <v>1870</v>
      </c>
      <c r="BU22" s="80">
        <v>2310</v>
      </c>
      <c r="BV22" s="80">
        <v>1510</v>
      </c>
      <c r="BW22" s="80">
        <v>1600</v>
      </c>
      <c r="BX22" s="80">
        <v>7290</v>
      </c>
      <c r="BY22" s="80">
        <v>0</v>
      </c>
      <c r="BZ22" s="80">
        <v>0</v>
      </c>
      <c r="CA22" s="80">
        <v>0</v>
      </c>
      <c r="CB22" s="80">
        <v>0</v>
      </c>
      <c r="CC22" s="80">
        <v>0</v>
      </c>
      <c r="CD22" s="80">
        <v>2500</v>
      </c>
      <c r="CE22" s="80">
        <v>1080</v>
      </c>
      <c r="CF22" s="80">
        <v>1080</v>
      </c>
      <c r="CG22" s="80">
        <v>2500</v>
      </c>
      <c r="CH22" s="80">
        <v>7160</v>
      </c>
      <c r="CI22" s="80">
        <v>180</v>
      </c>
      <c r="CJ22" s="80">
        <v>180</v>
      </c>
      <c r="CK22" s="80">
        <v>121</v>
      </c>
      <c r="CL22" s="80">
        <v>121</v>
      </c>
      <c r="CM22" s="80">
        <v>602</v>
      </c>
      <c r="CN22" s="80">
        <v>249</v>
      </c>
      <c r="CO22" s="80">
        <v>497</v>
      </c>
      <c r="CP22" s="80">
        <v>249</v>
      </c>
      <c r="CQ22" s="80">
        <v>497</v>
      </c>
      <c r="CR22" s="80">
        <v>1492</v>
      </c>
      <c r="CS22" s="80">
        <v>141.74448564067114</v>
      </c>
      <c r="CT22" s="80">
        <v>141.74448564067114</v>
      </c>
      <c r="CU22" s="80">
        <v>94.496323760447439</v>
      </c>
      <c r="CV22" s="80">
        <v>94.496323760447439</v>
      </c>
      <c r="CW22" s="80">
        <v>472.48161880223722</v>
      </c>
      <c r="CX22" s="80">
        <v>90</v>
      </c>
      <c r="CY22" s="80">
        <v>76</v>
      </c>
      <c r="CZ22" s="80">
        <v>81</v>
      </c>
      <c r="DA22" s="80">
        <v>77</v>
      </c>
      <c r="DB22" s="80">
        <v>324</v>
      </c>
      <c r="DC22" s="80">
        <v>1440</v>
      </c>
      <c r="DD22" s="80">
        <v>1440</v>
      </c>
      <c r="DE22" s="80">
        <v>1440</v>
      </c>
      <c r="DF22" s="80">
        <v>1440</v>
      </c>
      <c r="DG22" s="80">
        <v>5760</v>
      </c>
      <c r="DH22" s="80">
        <v>0</v>
      </c>
      <c r="DI22" s="80">
        <v>0</v>
      </c>
      <c r="DJ22" s="80">
        <v>0</v>
      </c>
      <c r="DK22" s="80">
        <v>0</v>
      </c>
      <c r="DL22" s="80">
        <v>0</v>
      </c>
      <c r="DM22" s="80">
        <v>20608.032383648049</v>
      </c>
      <c r="DN22" s="98">
        <v>21522.032383648049</v>
      </c>
      <c r="DO22" s="80">
        <v>26055.068852006712</v>
      </c>
      <c r="DP22" s="80">
        <v>25352.783404825703</v>
      </c>
      <c r="DQ22" s="80">
        <v>93537.917024128517</v>
      </c>
      <c r="DR22" s="80">
        <v>15000</v>
      </c>
      <c r="DS22" s="80">
        <v>15000</v>
      </c>
      <c r="DT22" s="80">
        <v>20000</v>
      </c>
      <c r="DU22" s="80">
        <v>20000</v>
      </c>
      <c r="DV22" s="80">
        <v>70000</v>
      </c>
      <c r="DW22" s="80">
        <v>2883</v>
      </c>
      <c r="DX22" s="80">
        <v>3558</v>
      </c>
      <c r="DY22" s="80">
        <v>2323</v>
      </c>
      <c r="DZ22" s="80">
        <v>2459</v>
      </c>
      <c r="EA22" s="80">
        <v>11223</v>
      </c>
      <c r="EB22" s="80">
        <v>0</v>
      </c>
      <c r="EC22" s="80">
        <v>0</v>
      </c>
      <c r="ED22" s="80">
        <v>0</v>
      </c>
      <c r="EE22" s="80">
        <v>0</v>
      </c>
      <c r="EF22" s="46">
        <v>0</v>
      </c>
      <c r="EG22" s="46">
        <v>1086.2854471810092</v>
      </c>
      <c r="EH22" s="46">
        <v>1086.2854471810092</v>
      </c>
      <c r="EI22" s="46">
        <v>2172.5708943620184</v>
      </c>
      <c r="EJ22" s="46">
        <v>1086.2854471810092</v>
      </c>
      <c r="EK22" s="46">
        <v>5431.4272359050465</v>
      </c>
      <c r="EL22" s="46">
        <v>135</v>
      </c>
      <c r="EM22" s="46">
        <v>135</v>
      </c>
      <c r="EN22" s="46">
        <v>90</v>
      </c>
      <c r="EO22" s="46">
        <v>90</v>
      </c>
      <c r="EP22" s="46">
        <v>450</v>
      </c>
      <c r="EQ22" s="46">
        <v>254</v>
      </c>
      <c r="ER22" s="46">
        <v>508</v>
      </c>
      <c r="ES22" s="46">
        <v>254</v>
      </c>
      <c r="ET22" s="46">
        <v>508</v>
      </c>
      <c r="EU22" s="46">
        <v>1524</v>
      </c>
      <c r="EV22" s="46">
        <v>78.746936467039532</v>
      </c>
      <c r="EW22" s="46">
        <v>78.746936467039532</v>
      </c>
      <c r="EX22" s="46">
        <v>52.497957644693024</v>
      </c>
      <c r="EY22" s="46">
        <v>52.497957644693024</v>
      </c>
      <c r="EZ22" s="46">
        <v>262.4897882234651</v>
      </c>
      <c r="FA22" s="46">
        <v>91</v>
      </c>
      <c r="FB22" s="46">
        <v>76</v>
      </c>
      <c r="FC22" s="46">
        <v>83</v>
      </c>
      <c r="FD22" s="46">
        <v>77</v>
      </c>
      <c r="FE22" s="46">
        <v>327</v>
      </c>
      <c r="FF22" s="46">
        <v>1080</v>
      </c>
      <c r="FG22" s="46">
        <v>1080</v>
      </c>
      <c r="FH22" s="46">
        <v>1080</v>
      </c>
      <c r="FI22" s="46">
        <v>1080</v>
      </c>
      <c r="FJ22" s="46">
        <v>4320</v>
      </c>
      <c r="FK22" s="46">
        <v>0</v>
      </c>
      <c r="FL22" s="46">
        <v>0</v>
      </c>
      <c r="FM22" s="46">
        <v>0</v>
      </c>
      <c r="FN22" s="46">
        <v>0</v>
      </c>
      <c r="FO22" s="46">
        <v>0</v>
      </c>
      <c r="FP22" s="46">
        <v>98</v>
      </c>
      <c r="FQ22" s="46">
        <v>96</v>
      </c>
      <c r="FR22" s="46">
        <v>93</v>
      </c>
      <c r="FS22" s="46">
        <v>91</v>
      </c>
      <c r="FT22" s="46">
        <v>378</v>
      </c>
      <c r="FU22" s="46">
        <v>2736</v>
      </c>
      <c r="FV22" s="46">
        <v>2736</v>
      </c>
      <c r="FW22" s="46">
        <v>1944</v>
      </c>
      <c r="FX22" s="46">
        <v>2160</v>
      </c>
      <c r="FY22" s="46">
        <v>9576</v>
      </c>
      <c r="FZ22" s="46">
        <v>0</v>
      </c>
      <c r="GA22" s="46">
        <v>0</v>
      </c>
      <c r="GB22" s="46">
        <v>0</v>
      </c>
      <c r="GC22" s="46">
        <v>0</v>
      </c>
      <c r="GD22" s="46">
        <v>0</v>
      </c>
    </row>
    <row r="23" spans="1:186">
      <c r="A23" s="46">
        <v>310001991</v>
      </c>
      <c r="B23" s="124" t="s">
        <v>507</v>
      </c>
      <c r="C23" s="74">
        <v>380</v>
      </c>
      <c r="D23" s="74" t="s">
        <v>461</v>
      </c>
      <c r="E23" s="46">
        <v>72</v>
      </c>
      <c r="G23" s="46">
        <v>10541</v>
      </c>
      <c r="H23" s="46">
        <v>10543</v>
      </c>
      <c r="I23" s="46">
        <v>7063</v>
      </c>
      <c r="J23" s="80">
        <v>7951</v>
      </c>
      <c r="K23" s="80">
        <v>36098</v>
      </c>
      <c r="L23" s="80">
        <v>8000</v>
      </c>
      <c r="M23" s="80">
        <v>7000</v>
      </c>
      <c r="N23" s="80">
        <v>5000</v>
      </c>
      <c r="O23" s="80">
        <v>5000</v>
      </c>
      <c r="P23" s="80">
        <v>25000</v>
      </c>
      <c r="Q23" s="80">
        <v>957</v>
      </c>
      <c r="R23" s="80">
        <v>1180</v>
      </c>
      <c r="S23" s="80">
        <v>781</v>
      </c>
      <c r="T23" s="80">
        <v>817</v>
      </c>
      <c r="U23" s="80">
        <v>3735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390</v>
      </c>
      <c r="AB23" s="80">
        <v>1100</v>
      </c>
      <c r="AC23" s="80">
        <v>390</v>
      </c>
      <c r="AD23" s="80">
        <v>1100</v>
      </c>
      <c r="AE23" s="80">
        <v>2980</v>
      </c>
      <c r="AF23" s="80">
        <v>57</v>
      </c>
      <c r="AG23" s="80">
        <v>57</v>
      </c>
      <c r="AH23" s="80">
        <v>57</v>
      </c>
      <c r="AI23" s="80">
        <v>57</v>
      </c>
      <c r="AJ23" s="80">
        <v>228</v>
      </c>
      <c r="AK23" s="80">
        <v>148</v>
      </c>
      <c r="AL23" s="80">
        <v>296</v>
      </c>
      <c r="AM23" s="80">
        <v>148</v>
      </c>
      <c r="AN23" s="80">
        <v>296</v>
      </c>
      <c r="AO23" s="80">
        <v>888</v>
      </c>
      <c r="AP23" s="80">
        <v>55</v>
      </c>
      <c r="AQ23" s="80">
        <v>55</v>
      </c>
      <c r="AR23" s="80">
        <v>55</v>
      </c>
      <c r="AS23" s="80">
        <v>55</v>
      </c>
      <c r="AT23" s="80">
        <v>220</v>
      </c>
      <c r="AU23" s="80">
        <v>70</v>
      </c>
      <c r="AV23" s="80">
        <v>63</v>
      </c>
      <c r="AW23" s="80">
        <v>56</v>
      </c>
      <c r="AX23" s="80">
        <v>50</v>
      </c>
      <c r="AY23" s="80">
        <v>239</v>
      </c>
      <c r="AZ23" s="80">
        <v>864</v>
      </c>
      <c r="BA23" s="80">
        <v>792</v>
      </c>
      <c r="BB23" s="80">
        <v>576</v>
      </c>
      <c r="BC23" s="80">
        <v>576</v>
      </c>
      <c r="BD23" s="80">
        <v>2808</v>
      </c>
      <c r="BE23" s="80">
        <v>0</v>
      </c>
      <c r="BF23" s="80">
        <v>0</v>
      </c>
      <c r="BG23" s="80">
        <v>0</v>
      </c>
      <c r="BH23" s="80">
        <v>0</v>
      </c>
      <c r="BI23" s="80">
        <v>0</v>
      </c>
      <c r="BJ23" s="80">
        <v>6481.29856092503</v>
      </c>
      <c r="BK23" s="80">
        <v>9538.29856092503</v>
      </c>
      <c r="BL23" s="80">
        <v>5591.865707283353</v>
      </c>
      <c r="BM23" s="80">
        <v>12156.865707283354</v>
      </c>
      <c r="BN23" s="80">
        <v>33768.328536416768</v>
      </c>
      <c r="BO23" s="80">
        <v>4000</v>
      </c>
      <c r="BP23" s="80">
        <v>4000</v>
      </c>
      <c r="BQ23" s="80">
        <v>4000</v>
      </c>
      <c r="BR23" s="80">
        <v>10000</v>
      </c>
      <c r="BS23" s="80">
        <v>22000</v>
      </c>
      <c r="BT23" s="80">
        <v>500</v>
      </c>
      <c r="BU23" s="80">
        <v>610</v>
      </c>
      <c r="BV23" s="80">
        <v>400</v>
      </c>
      <c r="BW23" s="80">
        <v>420</v>
      </c>
      <c r="BX23" s="80">
        <v>1930</v>
      </c>
      <c r="BY23" s="80">
        <v>0</v>
      </c>
      <c r="BZ23" s="80">
        <v>0</v>
      </c>
      <c r="CA23" s="80">
        <v>0</v>
      </c>
      <c r="CB23" s="80">
        <v>0</v>
      </c>
      <c r="CC23" s="80">
        <v>0</v>
      </c>
      <c r="CD23" s="80">
        <v>910</v>
      </c>
      <c r="CE23" s="80">
        <v>3990</v>
      </c>
      <c r="CF23" s="80">
        <v>390</v>
      </c>
      <c r="CG23" s="80">
        <v>910</v>
      </c>
      <c r="CH23" s="80">
        <v>6200</v>
      </c>
      <c r="CI23" s="80">
        <v>37</v>
      </c>
      <c r="CJ23" s="80">
        <v>37</v>
      </c>
      <c r="CK23" s="80">
        <v>25</v>
      </c>
      <c r="CL23" s="80">
        <v>25</v>
      </c>
      <c r="CM23" s="80">
        <v>124</v>
      </c>
      <c r="CN23" s="80">
        <v>102</v>
      </c>
      <c r="CO23" s="80">
        <v>204</v>
      </c>
      <c r="CP23" s="80">
        <v>102</v>
      </c>
      <c r="CQ23" s="80">
        <v>204</v>
      </c>
      <c r="CR23" s="80">
        <v>612</v>
      </c>
      <c r="CS23" s="80">
        <v>73.298560925029847</v>
      </c>
      <c r="CT23" s="80">
        <v>73.298560925029847</v>
      </c>
      <c r="CU23" s="80">
        <v>48.865707283353238</v>
      </c>
      <c r="CV23" s="80">
        <v>48.865707283353238</v>
      </c>
      <c r="CW23" s="80">
        <v>244.32853641676616</v>
      </c>
      <c r="CX23" s="80">
        <v>55</v>
      </c>
      <c r="CY23" s="80">
        <v>48</v>
      </c>
      <c r="CZ23" s="80">
        <v>50</v>
      </c>
      <c r="DA23" s="80">
        <v>45</v>
      </c>
      <c r="DB23" s="80">
        <v>198</v>
      </c>
      <c r="DC23" s="80">
        <v>804</v>
      </c>
      <c r="DD23" s="80">
        <v>576</v>
      </c>
      <c r="DE23" s="80">
        <v>576</v>
      </c>
      <c r="DF23" s="80">
        <v>504</v>
      </c>
      <c r="DG23" s="80">
        <v>2460</v>
      </c>
      <c r="DH23" s="80">
        <v>0</v>
      </c>
      <c r="DI23" s="80">
        <v>0</v>
      </c>
      <c r="DJ23" s="80">
        <v>0</v>
      </c>
      <c r="DK23" s="80">
        <v>0</v>
      </c>
      <c r="DL23" s="80">
        <v>0</v>
      </c>
      <c r="DM23" s="80">
        <v>15979.226858533057</v>
      </c>
      <c r="DN23" s="98">
        <v>9071.2268585330567</v>
      </c>
      <c r="DO23" s="80">
        <v>9056.1584867512756</v>
      </c>
      <c r="DP23" s="80">
        <v>6772.6530509543472</v>
      </c>
      <c r="DQ23" s="80">
        <v>40879.265254771737</v>
      </c>
      <c r="DR23" s="80">
        <v>14000</v>
      </c>
      <c r="DS23" s="80">
        <v>7000</v>
      </c>
      <c r="DT23" s="80">
        <v>7000</v>
      </c>
      <c r="DU23" s="80">
        <v>5000</v>
      </c>
      <c r="DV23" s="80">
        <v>33000</v>
      </c>
      <c r="DW23" s="80">
        <v>716</v>
      </c>
      <c r="DX23" s="80">
        <v>884</v>
      </c>
      <c r="DY23" s="80">
        <v>577</v>
      </c>
      <c r="DZ23" s="80">
        <v>611</v>
      </c>
      <c r="EA23" s="80">
        <v>2788</v>
      </c>
      <c r="EB23" s="80">
        <v>0</v>
      </c>
      <c r="EC23" s="80">
        <v>0</v>
      </c>
      <c r="ED23" s="80">
        <v>0</v>
      </c>
      <c r="EE23" s="80">
        <v>0</v>
      </c>
      <c r="EF23" s="46">
        <v>0</v>
      </c>
      <c r="EG23" s="46">
        <v>394.50543579692845</v>
      </c>
      <c r="EH23" s="46">
        <v>394.50543579692845</v>
      </c>
      <c r="EI23" s="46">
        <v>789.0108715938569</v>
      </c>
      <c r="EJ23" s="46">
        <v>394.50543579692845</v>
      </c>
      <c r="EK23" s="46">
        <v>1972.5271789846422</v>
      </c>
      <c r="EL23" s="46">
        <v>29</v>
      </c>
      <c r="EM23" s="46">
        <v>29</v>
      </c>
      <c r="EN23" s="46">
        <v>20</v>
      </c>
      <c r="EO23" s="46">
        <v>20</v>
      </c>
      <c r="EP23" s="46">
        <v>98</v>
      </c>
      <c r="EQ23" s="46">
        <v>85</v>
      </c>
      <c r="ER23" s="46">
        <v>171</v>
      </c>
      <c r="ES23" s="46">
        <v>85</v>
      </c>
      <c r="ET23" s="46">
        <v>171</v>
      </c>
      <c r="EU23" s="46">
        <v>512</v>
      </c>
      <c r="EV23" s="46">
        <v>40.7214227361277</v>
      </c>
      <c r="EW23" s="46">
        <v>40.7214227361277</v>
      </c>
      <c r="EX23" s="46">
        <v>27.147615157418468</v>
      </c>
      <c r="EY23" s="46">
        <v>27.147615157418468</v>
      </c>
      <c r="EZ23" s="46">
        <v>135.73807578709233</v>
      </c>
      <c r="FA23" s="46">
        <v>54</v>
      </c>
      <c r="FB23" s="46">
        <v>48</v>
      </c>
      <c r="FC23" s="46">
        <v>54</v>
      </c>
      <c r="FD23" s="46">
        <v>45</v>
      </c>
      <c r="FE23" s="46">
        <v>201</v>
      </c>
      <c r="FF23" s="46">
        <v>660</v>
      </c>
      <c r="FG23" s="46">
        <v>504</v>
      </c>
      <c r="FH23" s="46">
        <v>504</v>
      </c>
      <c r="FI23" s="46">
        <v>504</v>
      </c>
      <c r="FJ23" s="46">
        <v>2172</v>
      </c>
      <c r="FK23" s="46">
        <v>0</v>
      </c>
      <c r="FL23" s="46">
        <v>0</v>
      </c>
      <c r="FM23" s="46">
        <v>0</v>
      </c>
      <c r="FN23" s="46">
        <v>0</v>
      </c>
      <c r="FO23" s="46">
        <v>0</v>
      </c>
      <c r="FP23" s="46">
        <v>50</v>
      </c>
      <c r="FQ23" s="46">
        <v>48</v>
      </c>
      <c r="FR23" s="46">
        <v>31</v>
      </c>
      <c r="FS23" s="46">
        <v>30</v>
      </c>
      <c r="FT23" s="46">
        <v>159</v>
      </c>
      <c r="FU23" s="46">
        <v>1008</v>
      </c>
      <c r="FV23" s="46">
        <v>864</v>
      </c>
      <c r="FW23" s="46">
        <v>864</v>
      </c>
      <c r="FX23" s="46">
        <v>864</v>
      </c>
      <c r="FY23" s="46">
        <v>3600</v>
      </c>
      <c r="FZ23" s="46">
        <v>0</v>
      </c>
      <c r="GA23" s="46">
        <v>0</v>
      </c>
      <c r="GB23" s="46">
        <v>0</v>
      </c>
      <c r="GC23" s="46">
        <v>0</v>
      </c>
      <c r="GD23" s="46">
        <v>0</v>
      </c>
    </row>
    <row r="24" spans="1:186">
      <c r="A24" s="46">
        <v>310002142</v>
      </c>
      <c r="B24" s="124" t="s">
        <v>508</v>
      </c>
      <c r="C24" s="74">
        <v>380</v>
      </c>
      <c r="D24" s="74" t="s">
        <v>461</v>
      </c>
      <c r="E24" s="46">
        <v>72</v>
      </c>
      <c r="G24" s="46">
        <v>13189</v>
      </c>
      <c r="H24" s="46">
        <v>14095</v>
      </c>
      <c r="I24" s="46">
        <v>9604</v>
      </c>
      <c r="J24" s="80">
        <v>10127</v>
      </c>
      <c r="K24" s="80">
        <v>47015</v>
      </c>
      <c r="L24" s="80">
        <v>10000</v>
      </c>
      <c r="M24" s="80">
        <v>10000</v>
      </c>
      <c r="N24" s="80">
        <v>7000</v>
      </c>
      <c r="O24" s="80">
        <v>7000</v>
      </c>
      <c r="P24" s="80">
        <v>34000</v>
      </c>
      <c r="Q24" s="80">
        <v>1222</v>
      </c>
      <c r="R24" s="80">
        <v>1508</v>
      </c>
      <c r="S24" s="80">
        <v>997</v>
      </c>
      <c r="T24" s="80">
        <v>1044</v>
      </c>
      <c r="U24" s="80">
        <v>4771</v>
      </c>
      <c r="V24" s="80">
        <v>0</v>
      </c>
      <c r="W24" s="80">
        <v>0</v>
      </c>
      <c r="X24" s="80">
        <v>0</v>
      </c>
      <c r="Y24" s="80">
        <v>0</v>
      </c>
      <c r="Z24" s="80">
        <v>0</v>
      </c>
      <c r="AA24" s="80">
        <v>405</v>
      </c>
      <c r="AB24" s="80">
        <v>1200</v>
      </c>
      <c r="AC24" s="80">
        <v>405</v>
      </c>
      <c r="AD24" s="80">
        <v>1200</v>
      </c>
      <c r="AE24" s="80">
        <v>3210</v>
      </c>
      <c r="AF24" s="80">
        <v>0</v>
      </c>
      <c r="AG24" s="80">
        <v>0</v>
      </c>
      <c r="AH24" s="80">
        <v>0</v>
      </c>
      <c r="AI24" s="80">
        <v>0</v>
      </c>
      <c r="AJ24" s="80">
        <v>0</v>
      </c>
      <c r="AK24" s="80">
        <v>42</v>
      </c>
      <c r="AL24" s="80">
        <v>85</v>
      </c>
      <c r="AM24" s="80">
        <v>42</v>
      </c>
      <c r="AN24" s="80">
        <v>85</v>
      </c>
      <c r="AO24" s="80">
        <v>254</v>
      </c>
      <c r="AP24" s="80">
        <v>38</v>
      </c>
      <c r="AQ24" s="80">
        <v>38</v>
      </c>
      <c r="AR24" s="80">
        <v>38</v>
      </c>
      <c r="AS24" s="80">
        <v>38</v>
      </c>
      <c r="AT24" s="80">
        <v>152</v>
      </c>
      <c r="AU24" s="80">
        <v>42</v>
      </c>
      <c r="AV24" s="80">
        <v>40</v>
      </c>
      <c r="AW24" s="80">
        <v>42</v>
      </c>
      <c r="AX24" s="80">
        <v>40</v>
      </c>
      <c r="AY24" s="80">
        <v>164</v>
      </c>
      <c r="AZ24" s="80">
        <v>1440</v>
      </c>
      <c r="BA24" s="80">
        <v>1224</v>
      </c>
      <c r="BB24" s="80">
        <v>1080</v>
      </c>
      <c r="BC24" s="80">
        <v>720</v>
      </c>
      <c r="BD24" s="80">
        <v>4464</v>
      </c>
      <c r="BE24" s="80">
        <v>0</v>
      </c>
      <c r="BF24" s="80">
        <v>0</v>
      </c>
      <c r="BG24" s="80">
        <v>0</v>
      </c>
      <c r="BH24" s="80">
        <v>0</v>
      </c>
      <c r="BI24" s="80">
        <v>0</v>
      </c>
      <c r="BJ24" s="80">
        <v>12663.535851190851</v>
      </c>
      <c r="BK24" s="80">
        <v>9158.5358511908507</v>
      </c>
      <c r="BL24" s="80">
        <v>8798.6905674605659</v>
      </c>
      <c r="BM24" s="80">
        <v>7429.6905674605669</v>
      </c>
      <c r="BN24" s="80">
        <v>38050.452837302837</v>
      </c>
      <c r="BO24" s="80">
        <v>10000</v>
      </c>
      <c r="BP24" s="80">
        <v>7000</v>
      </c>
      <c r="BQ24" s="80">
        <v>7000</v>
      </c>
      <c r="BR24" s="80">
        <v>5000</v>
      </c>
      <c r="BS24" s="80">
        <v>29000</v>
      </c>
      <c r="BT24" s="80">
        <v>710</v>
      </c>
      <c r="BU24" s="80">
        <v>880</v>
      </c>
      <c r="BV24" s="80">
        <v>570</v>
      </c>
      <c r="BW24" s="80">
        <v>610</v>
      </c>
      <c r="BX24" s="80">
        <v>2770</v>
      </c>
      <c r="BY24" s="80">
        <v>0</v>
      </c>
      <c r="BZ24" s="80">
        <v>0</v>
      </c>
      <c r="CA24" s="80">
        <v>0</v>
      </c>
      <c r="CB24" s="80">
        <v>0</v>
      </c>
      <c r="CC24" s="80">
        <v>0</v>
      </c>
      <c r="CD24" s="80">
        <v>970</v>
      </c>
      <c r="CE24" s="80">
        <v>410</v>
      </c>
      <c r="CF24" s="80">
        <v>410</v>
      </c>
      <c r="CG24" s="80">
        <v>970</v>
      </c>
      <c r="CH24" s="80">
        <v>2760</v>
      </c>
      <c r="CI24" s="80">
        <v>0</v>
      </c>
      <c r="CJ24" s="80">
        <v>0</v>
      </c>
      <c r="CK24" s="80">
        <v>0</v>
      </c>
      <c r="CL24" s="80">
        <v>0</v>
      </c>
      <c r="CM24" s="80">
        <v>0</v>
      </c>
      <c r="CN24" s="80">
        <v>36</v>
      </c>
      <c r="CO24" s="80">
        <v>72</v>
      </c>
      <c r="CP24" s="80">
        <v>36</v>
      </c>
      <c r="CQ24" s="80">
        <v>72</v>
      </c>
      <c r="CR24" s="80">
        <v>216</v>
      </c>
      <c r="CS24" s="80">
        <v>41.535851190850252</v>
      </c>
      <c r="CT24" s="80">
        <v>41.535851190850252</v>
      </c>
      <c r="CU24" s="80">
        <v>27.690567460566839</v>
      </c>
      <c r="CV24" s="80">
        <v>27.690567460566839</v>
      </c>
      <c r="CW24" s="80">
        <v>138.45283730283418</v>
      </c>
      <c r="CX24" s="80">
        <v>42</v>
      </c>
      <c r="CY24" s="80">
        <v>35</v>
      </c>
      <c r="CZ24" s="80">
        <v>35</v>
      </c>
      <c r="DA24" s="80">
        <v>30</v>
      </c>
      <c r="DB24" s="80">
        <v>142</v>
      </c>
      <c r="DC24" s="80">
        <v>864</v>
      </c>
      <c r="DD24" s="80">
        <v>720</v>
      </c>
      <c r="DE24" s="80">
        <v>720</v>
      </c>
      <c r="DF24" s="80">
        <v>720</v>
      </c>
      <c r="DG24" s="80">
        <v>3024</v>
      </c>
      <c r="DH24" s="80">
        <v>0</v>
      </c>
      <c r="DI24" s="80">
        <v>0</v>
      </c>
      <c r="DJ24" s="80">
        <v>0</v>
      </c>
      <c r="DK24" s="80">
        <v>0</v>
      </c>
      <c r="DL24" s="80">
        <v>0</v>
      </c>
      <c r="DM24" s="80">
        <v>7332.9562662895014</v>
      </c>
      <c r="DN24" s="98">
        <v>7620.9562662895014</v>
      </c>
      <c r="DO24" s="80">
        <v>9526.145235400596</v>
      </c>
      <c r="DP24" s="80">
        <v>12194.264441994901</v>
      </c>
      <c r="DQ24" s="80">
        <v>36674.322209974496</v>
      </c>
      <c r="DR24" s="80">
        <v>5000</v>
      </c>
      <c r="DS24" s="80">
        <v>5000</v>
      </c>
      <c r="DT24" s="80">
        <v>7000</v>
      </c>
      <c r="DU24" s="80">
        <v>10000</v>
      </c>
      <c r="DV24" s="80">
        <v>27000</v>
      </c>
      <c r="DW24" s="80">
        <v>1089</v>
      </c>
      <c r="DX24" s="80">
        <v>1343</v>
      </c>
      <c r="DY24" s="80">
        <v>877</v>
      </c>
      <c r="DZ24" s="80">
        <v>929</v>
      </c>
      <c r="EA24" s="80">
        <v>4238</v>
      </c>
      <c r="EB24" s="80">
        <v>0</v>
      </c>
      <c r="EC24" s="80">
        <v>0</v>
      </c>
      <c r="ED24" s="80">
        <v>0</v>
      </c>
      <c r="EE24" s="80">
        <v>0</v>
      </c>
      <c r="EF24" s="46">
        <v>0</v>
      </c>
      <c r="EG24" s="46">
        <v>417.88079340569624</v>
      </c>
      <c r="EH24" s="46">
        <v>417.88079340569624</v>
      </c>
      <c r="EI24" s="46">
        <v>835.76158681139248</v>
      </c>
      <c r="EJ24" s="46">
        <v>417.88079340569624</v>
      </c>
      <c r="EK24" s="46">
        <v>2089.403967028481</v>
      </c>
      <c r="EL24" s="46">
        <v>0</v>
      </c>
      <c r="EM24" s="46">
        <v>0</v>
      </c>
      <c r="EN24" s="46">
        <v>0</v>
      </c>
      <c r="EO24" s="46">
        <v>0</v>
      </c>
      <c r="EP24" s="46">
        <v>0</v>
      </c>
      <c r="EQ24" s="46">
        <v>41</v>
      </c>
      <c r="ER24" s="46">
        <v>82</v>
      </c>
      <c r="ES24" s="46">
        <v>41</v>
      </c>
      <c r="ET24" s="46">
        <v>82</v>
      </c>
      <c r="EU24" s="46">
        <v>246</v>
      </c>
      <c r="EV24" s="46">
        <v>23.075472883805691</v>
      </c>
      <c r="EW24" s="46">
        <v>23.075472883805691</v>
      </c>
      <c r="EX24" s="46">
        <v>15.383648589203796</v>
      </c>
      <c r="EY24" s="46">
        <v>15.383648589203796</v>
      </c>
      <c r="EZ24" s="46">
        <v>76.918242946018978</v>
      </c>
      <c r="FA24" s="46">
        <v>42</v>
      </c>
      <c r="FB24" s="46">
        <v>35</v>
      </c>
      <c r="FC24" s="46">
        <v>37</v>
      </c>
      <c r="FD24" s="46">
        <v>30</v>
      </c>
      <c r="FE24" s="46">
        <v>144</v>
      </c>
      <c r="FF24" s="46">
        <v>720</v>
      </c>
      <c r="FG24" s="46">
        <v>720</v>
      </c>
      <c r="FH24" s="46">
        <v>720</v>
      </c>
      <c r="FI24" s="46">
        <v>720</v>
      </c>
      <c r="FJ24" s="46">
        <v>2880</v>
      </c>
      <c r="FK24" s="46">
        <v>0</v>
      </c>
      <c r="FL24" s="46">
        <v>0</v>
      </c>
      <c r="FM24" s="46">
        <v>0</v>
      </c>
      <c r="FN24" s="46">
        <v>0</v>
      </c>
      <c r="FO24" s="46">
        <v>0</v>
      </c>
      <c r="FP24" s="46">
        <v>37</v>
      </c>
      <c r="FQ24" s="46">
        <v>30</v>
      </c>
      <c r="FR24" s="46">
        <v>32</v>
      </c>
      <c r="FS24" s="46">
        <v>25</v>
      </c>
      <c r="FT24" s="46">
        <v>124</v>
      </c>
      <c r="FU24" s="46">
        <v>288</v>
      </c>
      <c r="FV24" s="46">
        <v>1440</v>
      </c>
      <c r="FW24" s="46">
        <v>1728</v>
      </c>
      <c r="FX24" s="46">
        <v>2160</v>
      </c>
      <c r="FY24" s="46">
        <v>5616</v>
      </c>
      <c r="FZ24" s="46">
        <v>0</v>
      </c>
      <c r="GA24" s="46">
        <v>0</v>
      </c>
      <c r="GB24" s="46">
        <v>0</v>
      </c>
      <c r="GC24" s="46">
        <v>0</v>
      </c>
      <c r="GD24" s="46">
        <v>0</v>
      </c>
    </row>
    <row r="25" spans="1:186">
      <c r="A25" s="133">
        <v>310004069</v>
      </c>
      <c r="B25" s="124" t="s">
        <v>620</v>
      </c>
      <c r="C25" s="74">
        <v>380</v>
      </c>
      <c r="D25" s="74" t="s">
        <v>461</v>
      </c>
      <c r="E25" s="46">
        <v>72</v>
      </c>
      <c r="G25" s="46">
        <v>9566</v>
      </c>
      <c r="H25" s="46">
        <v>8401</v>
      </c>
      <c r="I25" s="46">
        <v>7332</v>
      </c>
      <c r="J25" s="80">
        <v>6015</v>
      </c>
      <c r="K25" s="80">
        <v>31314</v>
      </c>
      <c r="L25" s="80">
        <v>8000</v>
      </c>
      <c r="M25" s="80">
        <v>6000</v>
      </c>
      <c r="N25" s="80">
        <v>6000</v>
      </c>
      <c r="O25" s="80">
        <v>4000</v>
      </c>
      <c r="P25" s="80">
        <v>24000</v>
      </c>
      <c r="Q25" s="80">
        <v>830</v>
      </c>
      <c r="R25" s="80">
        <v>1020</v>
      </c>
      <c r="S25" s="80">
        <v>670</v>
      </c>
      <c r="T25" s="80">
        <v>710</v>
      </c>
      <c r="U25" s="80">
        <v>3230</v>
      </c>
      <c r="V25" s="80">
        <v>0</v>
      </c>
      <c r="W25" s="80">
        <v>0</v>
      </c>
      <c r="X25" s="80">
        <v>0</v>
      </c>
      <c r="Y25" s="80">
        <v>0</v>
      </c>
      <c r="Z25" s="80">
        <v>0</v>
      </c>
      <c r="AA25" s="80">
        <v>265</v>
      </c>
      <c r="AB25" s="80">
        <v>850</v>
      </c>
      <c r="AC25" s="80">
        <v>265</v>
      </c>
      <c r="AD25" s="80">
        <v>850</v>
      </c>
      <c r="AE25" s="80">
        <v>2230</v>
      </c>
      <c r="AF25" s="80">
        <v>112</v>
      </c>
      <c r="AG25" s="80">
        <v>112</v>
      </c>
      <c r="AH25" s="80">
        <v>112</v>
      </c>
      <c r="AI25" s="80">
        <v>112</v>
      </c>
      <c r="AJ25" s="80">
        <v>448</v>
      </c>
      <c r="AK25" s="80">
        <v>63</v>
      </c>
      <c r="AL25" s="80">
        <v>125</v>
      </c>
      <c r="AM25" s="80">
        <v>63</v>
      </c>
      <c r="AN25" s="80">
        <v>125</v>
      </c>
      <c r="AO25" s="80">
        <v>376</v>
      </c>
      <c r="AP25" s="80">
        <v>100</v>
      </c>
      <c r="AQ25" s="80">
        <v>100</v>
      </c>
      <c r="AR25" s="80">
        <v>100</v>
      </c>
      <c r="AS25" s="80">
        <v>100</v>
      </c>
      <c r="AT25" s="80">
        <v>400</v>
      </c>
      <c r="AU25" s="80">
        <v>52</v>
      </c>
      <c r="AV25" s="80">
        <v>50</v>
      </c>
      <c r="AW25" s="80">
        <v>50</v>
      </c>
      <c r="AX25" s="80">
        <v>46</v>
      </c>
      <c r="AY25" s="80">
        <v>198</v>
      </c>
      <c r="AZ25" s="80">
        <v>144</v>
      </c>
      <c r="BA25" s="80">
        <v>144</v>
      </c>
      <c r="BB25" s="80">
        <v>72</v>
      </c>
      <c r="BC25" s="80">
        <v>72</v>
      </c>
      <c r="BD25" s="80">
        <v>432</v>
      </c>
      <c r="BE25" s="80">
        <v>0</v>
      </c>
      <c r="BF25" s="80">
        <v>0</v>
      </c>
      <c r="BG25" s="80">
        <v>0</v>
      </c>
      <c r="BH25" s="80">
        <v>0</v>
      </c>
      <c r="BI25" s="80">
        <v>0</v>
      </c>
      <c r="BJ25" s="80">
        <v>6593.731414566706</v>
      </c>
      <c r="BK25" s="80">
        <v>6410.731414566706</v>
      </c>
      <c r="BL25" s="80">
        <v>5987.1542763778043</v>
      </c>
      <c r="BM25" s="80">
        <v>3437.1542763778043</v>
      </c>
      <c r="BN25" s="80">
        <v>22428.771381889022</v>
      </c>
      <c r="BO25" s="80">
        <v>5000</v>
      </c>
      <c r="BP25" s="80">
        <v>5000</v>
      </c>
      <c r="BQ25" s="80">
        <v>5000</v>
      </c>
      <c r="BR25" s="80">
        <v>2000</v>
      </c>
      <c r="BS25" s="80">
        <v>17000</v>
      </c>
      <c r="BT25" s="80">
        <v>530</v>
      </c>
      <c r="BU25" s="80">
        <v>650</v>
      </c>
      <c r="BV25" s="80">
        <v>420</v>
      </c>
      <c r="BW25" s="80">
        <v>450</v>
      </c>
      <c r="BX25" s="80">
        <v>2050</v>
      </c>
      <c r="BY25" s="80">
        <v>0</v>
      </c>
      <c r="BZ25" s="80">
        <v>0</v>
      </c>
      <c r="CA25" s="80">
        <v>0</v>
      </c>
      <c r="CB25" s="80">
        <v>0</v>
      </c>
      <c r="CC25" s="80">
        <v>0</v>
      </c>
      <c r="CD25" s="80">
        <v>630</v>
      </c>
      <c r="CE25" s="80">
        <v>270</v>
      </c>
      <c r="CF25" s="80">
        <v>270</v>
      </c>
      <c r="CG25" s="80">
        <v>630</v>
      </c>
      <c r="CH25" s="80">
        <v>1800</v>
      </c>
      <c r="CI25" s="80">
        <v>76</v>
      </c>
      <c r="CJ25" s="80">
        <v>76</v>
      </c>
      <c r="CK25" s="80">
        <v>51</v>
      </c>
      <c r="CL25" s="80">
        <v>51</v>
      </c>
      <c r="CM25" s="80">
        <v>254</v>
      </c>
      <c r="CN25" s="80">
        <v>64</v>
      </c>
      <c r="CO25" s="80">
        <v>128</v>
      </c>
      <c r="CP25" s="80">
        <v>64</v>
      </c>
      <c r="CQ25" s="80">
        <v>128</v>
      </c>
      <c r="CR25" s="80">
        <v>384</v>
      </c>
      <c r="CS25" s="80">
        <v>97.731414566706462</v>
      </c>
      <c r="CT25" s="80">
        <v>97.731414566706462</v>
      </c>
      <c r="CU25" s="80">
        <v>65.154276377804308</v>
      </c>
      <c r="CV25" s="80">
        <v>65.154276377804308</v>
      </c>
      <c r="CW25" s="80">
        <v>325.77138188902154</v>
      </c>
      <c r="CX25" s="80">
        <v>52</v>
      </c>
      <c r="CY25" s="80">
        <v>45</v>
      </c>
      <c r="CZ25" s="80">
        <v>45</v>
      </c>
      <c r="DA25" s="80">
        <v>41</v>
      </c>
      <c r="DB25" s="80">
        <v>183</v>
      </c>
      <c r="DC25" s="80">
        <v>144</v>
      </c>
      <c r="DD25" s="80">
        <v>144</v>
      </c>
      <c r="DE25" s="80">
        <v>72</v>
      </c>
      <c r="DF25" s="80">
        <v>72</v>
      </c>
      <c r="DG25" s="80">
        <v>432</v>
      </c>
      <c r="DH25" s="80">
        <v>0</v>
      </c>
      <c r="DI25" s="80">
        <v>0</v>
      </c>
      <c r="DJ25" s="80">
        <v>0</v>
      </c>
      <c r="DK25" s="80">
        <v>0</v>
      </c>
      <c r="DL25" s="80">
        <v>0</v>
      </c>
      <c r="DM25" s="80">
        <v>3343.3510208079733</v>
      </c>
      <c r="DN25" s="98">
        <v>3479.3510208079733</v>
      </c>
      <c r="DO25" s="80">
        <v>5364.3084011961646</v>
      </c>
      <c r="DP25" s="80">
        <v>6165.252610703028</v>
      </c>
      <c r="DQ25" s="80">
        <v>18352.26305351514</v>
      </c>
      <c r="DR25" s="80">
        <v>2000</v>
      </c>
      <c r="DS25" s="80">
        <v>2000</v>
      </c>
      <c r="DT25" s="80">
        <v>4000</v>
      </c>
      <c r="DU25" s="80">
        <v>5000</v>
      </c>
      <c r="DV25" s="80">
        <v>13000</v>
      </c>
      <c r="DW25" s="80">
        <v>717</v>
      </c>
      <c r="DX25" s="80">
        <v>885</v>
      </c>
      <c r="DY25" s="80">
        <v>578</v>
      </c>
      <c r="DZ25" s="80">
        <v>612</v>
      </c>
      <c r="EA25" s="80">
        <v>2792</v>
      </c>
      <c r="EB25" s="80">
        <v>0</v>
      </c>
      <c r="EC25" s="80">
        <v>0</v>
      </c>
      <c r="ED25" s="80">
        <v>0</v>
      </c>
      <c r="EE25" s="80">
        <v>0</v>
      </c>
      <c r="EF25" s="46">
        <v>0</v>
      </c>
      <c r="EG25" s="46">
        <v>271.05579049313656</v>
      </c>
      <c r="EH25" s="46">
        <v>271.05579049313656</v>
      </c>
      <c r="EI25" s="46">
        <v>542.11158098627311</v>
      </c>
      <c r="EJ25" s="46">
        <v>271.05579049313656</v>
      </c>
      <c r="EK25" s="46">
        <v>1355.2789524656828</v>
      </c>
      <c r="EL25" s="46">
        <v>57</v>
      </c>
      <c r="EM25" s="46">
        <v>57</v>
      </c>
      <c r="EN25" s="46">
        <v>38</v>
      </c>
      <c r="EO25" s="46">
        <v>38</v>
      </c>
      <c r="EP25" s="46">
        <v>190</v>
      </c>
      <c r="EQ25" s="46">
        <v>48</v>
      </c>
      <c r="ER25" s="46">
        <v>95</v>
      </c>
      <c r="ES25" s="46">
        <v>48</v>
      </c>
      <c r="ET25" s="46">
        <v>95</v>
      </c>
      <c r="EU25" s="46">
        <v>286</v>
      </c>
      <c r="EV25" s="46">
        <v>54.295230314836928</v>
      </c>
      <c r="EW25" s="46">
        <v>54.295230314836928</v>
      </c>
      <c r="EX25" s="46">
        <v>36.196820209891285</v>
      </c>
      <c r="EY25" s="46">
        <v>36.196820209891285</v>
      </c>
      <c r="EZ25" s="46">
        <v>180.98410104945643</v>
      </c>
      <c r="FA25" s="46">
        <v>52</v>
      </c>
      <c r="FB25" s="46">
        <v>45</v>
      </c>
      <c r="FC25" s="46">
        <v>50</v>
      </c>
      <c r="FD25" s="46">
        <v>41</v>
      </c>
      <c r="FE25" s="46">
        <v>188</v>
      </c>
      <c r="FF25" s="46">
        <v>144</v>
      </c>
      <c r="FG25" s="46">
        <v>72</v>
      </c>
      <c r="FH25" s="46">
        <v>72</v>
      </c>
      <c r="FI25" s="46">
        <v>72</v>
      </c>
      <c r="FJ25" s="46">
        <v>360</v>
      </c>
      <c r="FK25" s="46">
        <v>0</v>
      </c>
      <c r="FL25" s="46">
        <v>0</v>
      </c>
      <c r="FM25" s="46">
        <v>0</v>
      </c>
      <c r="FN25" s="46">
        <v>0</v>
      </c>
      <c r="FO25" s="46">
        <v>0</v>
      </c>
      <c r="FP25" s="46">
        <v>45</v>
      </c>
      <c r="FQ25" s="46">
        <v>45</v>
      </c>
      <c r="FR25" s="46">
        <v>40</v>
      </c>
      <c r="FS25" s="46">
        <v>35</v>
      </c>
      <c r="FT25" s="46">
        <v>165</v>
      </c>
      <c r="FU25" s="46">
        <v>160</v>
      </c>
      <c r="FV25" s="46">
        <v>110</v>
      </c>
      <c r="FW25" s="46">
        <v>120</v>
      </c>
      <c r="FX25" s="46">
        <v>144</v>
      </c>
      <c r="FY25" s="46">
        <v>534</v>
      </c>
      <c r="FZ25" s="46">
        <v>0</v>
      </c>
      <c r="GA25" s="46">
        <v>0</v>
      </c>
      <c r="GB25" s="46">
        <v>0</v>
      </c>
      <c r="GC25" s="46">
        <v>0</v>
      </c>
      <c r="GD25" s="46">
        <v>0</v>
      </c>
    </row>
    <row r="26" spans="1:186">
      <c r="A26" s="46">
        <v>310004072</v>
      </c>
      <c r="B26" s="124" t="s">
        <v>345</v>
      </c>
      <c r="C26" s="74">
        <v>380</v>
      </c>
      <c r="D26" s="74" t="s">
        <v>461</v>
      </c>
      <c r="E26" s="46">
        <v>72</v>
      </c>
      <c r="G26" s="46">
        <v>0</v>
      </c>
      <c r="H26" s="46">
        <v>0</v>
      </c>
      <c r="I26" s="46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0</v>
      </c>
      <c r="AM26" s="80">
        <v>0</v>
      </c>
      <c r="AN26" s="80">
        <v>0</v>
      </c>
      <c r="AO26" s="80">
        <v>0</v>
      </c>
      <c r="AP26" s="80">
        <v>0</v>
      </c>
      <c r="AQ26" s="80">
        <v>0</v>
      </c>
      <c r="AR26" s="80">
        <v>0</v>
      </c>
      <c r="AS26" s="80">
        <v>0</v>
      </c>
      <c r="AT26" s="80">
        <v>0</v>
      </c>
      <c r="AU26" s="80">
        <v>0</v>
      </c>
      <c r="AV26" s="80">
        <v>0</v>
      </c>
      <c r="AW26" s="80">
        <v>0</v>
      </c>
      <c r="AX26" s="80">
        <v>0</v>
      </c>
      <c r="AY26" s="80">
        <v>0</v>
      </c>
      <c r="AZ26" s="80">
        <v>0</v>
      </c>
      <c r="BA26" s="80">
        <v>0</v>
      </c>
      <c r="BB26" s="80">
        <v>0</v>
      </c>
      <c r="BC26" s="80">
        <v>0</v>
      </c>
      <c r="BD26" s="80">
        <v>0</v>
      </c>
      <c r="BE26" s="80">
        <v>0</v>
      </c>
      <c r="BF26" s="80">
        <v>0</v>
      </c>
      <c r="BG26" s="80">
        <v>0</v>
      </c>
      <c r="BH26" s="80">
        <v>0</v>
      </c>
      <c r="BI26" s="80">
        <v>0</v>
      </c>
      <c r="BJ26" s="80">
        <v>0</v>
      </c>
      <c r="BK26" s="80">
        <v>0</v>
      </c>
      <c r="BL26" s="80">
        <v>0</v>
      </c>
      <c r="BM26" s="80">
        <v>0</v>
      </c>
      <c r="BN26" s="80">
        <v>0</v>
      </c>
      <c r="BO26" s="80">
        <v>0</v>
      </c>
      <c r="BP26" s="80">
        <v>0</v>
      </c>
      <c r="BQ26" s="80">
        <v>0</v>
      </c>
      <c r="BR26" s="80">
        <v>0</v>
      </c>
      <c r="BS26" s="80">
        <v>0</v>
      </c>
      <c r="BT26" s="80">
        <v>0</v>
      </c>
      <c r="BU26" s="80">
        <v>0</v>
      </c>
      <c r="BV26" s="80">
        <v>0</v>
      </c>
      <c r="BW26" s="80">
        <v>0</v>
      </c>
      <c r="BX26" s="80">
        <v>0</v>
      </c>
      <c r="BY26" s="80">
        <v>0</v>
      </c>
      <c r="BZ26" s="80">
        <v>0</v>
      </c>
      <c r="CA26" s="80">
        <v>0</v>
      </c>
      <c r="CB26" s="80">
        <v>0</v>
      </c>
      <c r="CC26" s="80">
        <v>0</v>
      </c>
      <c r="CD26" s="80">
        <v>0</v>
      </c>
      <c r="CE26" s="80">
        <v>0</v>
      </c>
      <c r="CF26" s="80">
        <v>0</v>
      </c>
      <c r="CG26" s="80">
        <v>0</v>
      </c>
      <c r="CH26" s="80">
        <v>0</v>
      </c>
      <c r="CI26" s="80">
        <v>0</v>
      </c>
      <c r="CJ26" s="80">
        <v>0</v>
      </c>
      <c r="CK26" s="80">
        <v>0</v>
      </c>
      <c r="CL26" s="80">
        <v>0</v>
      </c>
      <c r="CM26" s="80">
        <v>0</v>
      </c>
      <c r="CN26" s="80">
        <v>0</v>
      </c>
      <c r="CO26" s="80">
        <v>0</v>
      </c>
      <c r="CP26" s="80">
        <v>0</v>
      </c>
      <c r="CQ26" s="80">
        <v>0</v>
      </c>
      <c r="CR26" s="80">
        <v>0</v>
      </c>
      <c r="CS26" s="80">
        <v>0</v>
      </c>
      <c r="CT26" s="80">
        <v>0</v>
      </c>
      <c r="CU26" s="80">
        <v>0</v>
      </c>
      <c r="CV26" s="80">
        <v>0</v>
      </c>
      <c r="CW26" s="80">
        <v>0</v>
      </c>
      <c r="CX26" s="80">
        <v>0</v>
      </c>
      <c r="CY26" s="80">
        <v>0</v>
      </c>
      <c r="CZ26" s="80">
        <v>0</v>
      </c>
      <c r="DA26" s="80">
        <v>0</v>
      </c>
      <c r="DB26" s="80">
        <v>0</v>
      </c>
      <c r="DC26" s="80">
        <v>0</v>
      </c>
      <c r="DD26" s="80">
        <v>0</v>
      </c>
      <c r="DE26" s="80">
        <v>0</v>
      </c>
      <c r="DF26" s="80">
        <v>0</v>
      </c>
      <c r="DG26" s="80">
        <v>0</v>
      </c>
      <c r="DH26" s="80">
        <v>0</v>
      </c>
      <c r="DI26" s="80">
        <v>0</v>
      </c>
      <c r="DJ26" s="80">
        <v>0</v>
      </c>
      <c r="DK26" s="80">
        <v>0</v>
      </c>
      <c r="DL26" s="80">
        <v>0</v>
      </c>
      <c r="DM26" s="80">
        <v>0</v>
      </c>
      <c r="DN26" s="98">
        <v>0</v>
      </c>
      <c r="DO26" s="80">
        <v>0</v>
      </c>
      <c r="DP26" s="80">
        <v>0</v>
      </c>
      <c r="DQ26" s="80">
        <v>0</v>
      </c>
      <c r="DR26" s="80">
        <v>0</v>
      </c>
      <c r="DS26" s="80">
        <v>0</v>
      </c>
      <c r="DT26" s="80">
        <v>0</v>
      </c>
      <c r="DU26" s="80">
        <v>0</v>
      </c>
      <c r="DV26" s="80">
        <v>0</v>
      </c>
      <c r="DW26" s="80">
        <v>0</v>
      </c>
      <c r="DX26" s="80">
        <v>0</v>
      </c>
      <c r="DY26" s="80">
        <v>0</v>
      </c>
      <c r="DZ26" s="80">
        <v>0</v>
      </c>
      <c r="EA26" s="80">
        <v>0</v>
      </c>
      <c r="EB26" s="80">
        <v>0</v>
      </c>
      <c r="EC26" s="80">
        <v>0</v>
      </c>
      <c r="ED26" s="80">
        <v>0</v>
      </c>
      <c r="EE26" s="80">
        <v>0</v>
      </c>
      <c r="EF26" s="46">
        <v>0</v>
      </c>
      <c r="EG26" s="46">
        <v>0</v>
      </c>
      <c r="EH26" s="46">
        <v>0</v>
      </c>
      <c r="EI26" s="46">
        <v>0</v>
      </c>
      <c r="EJ26" s="46">
        <v>0</v>
      </c>
      <c r="EK26" s="46">
        <v>0</v>
      </c>
      <c r="EL26" s="46">
        <v>0</v>
      </c>
      <c r="EM26" s="46">
        <v>0</v>
      </c>
      <c r="EN26" s="46">
        <v>0</v>
      </c>
      <c r="EO26" s="46">
        <v>0</v>
      </c>
      <c r="EP26" s="46">
        <v>0</v>
      </c>
      <c r="EQ26" s="46">
        <v>0</v>
      </c>
      <c r="ER26" s="46">
        <v>0</v>
      </c>
      <c r="ES26" s="46">
        <v>0</v>
      </c>
      <c r="ET26" s="46">
        <v>0</v>
      </c>
      <c r="EU26" s="46">
        <v>0</v>
      </c>
      <c r="EV26" s="46">
        <v>0</v>
      </c>
      <c r="EW26" s="46">
        <v>0</v>
      </c>
      <c r="EX26" s="46">
        <v>0</v>
      </c>
      <c r="EY26" s="46">
        <v>0</v>
      </c>
      <c r="EZ26" s="46">
        <v>0</v>
      </c>
      <c r="FA26" s="46">
        <v>0</v>
      </c>
      <c r="FB26" s="46">
        <v>0</v>
      </c>
      <c r="FC26" s="46">
        <v>0</v>
      </c>
      <c r="FD26" s="46">
        <v>0</v>
      </c>
      <c r="FE26" s="46">
        <v>0</v>
      </c>
      <c r="FF26" s="46">
        <v>0</v>
      </c>
      <c r="FG26" s="46">
        <v>0</v>
      </c>
      <c r="FH26" s="46">
        <v>0</v>
      </c>
      <c r="FI26" s="46">
        <v>0</v>
      </c>
      <c r="FJ26" s="46">
        <v>0</v>
      </c>
      <c r="FK26" s="46">
        <v>0</v>
      </c>
      <c r="FL26" s="46">
        <v>0</v>
      </c>
      <c r="FM26" s="46">
        <v>0</v>
      </c>
      <c r="FN26" s="46">
        <v>0</v>
      </c>
      <c r="FO26" s="46">
        <v>0</v>
      </c>
      <c r="FP26" s="46">
        <v>0</v>
      </c>
      <c r="FQ26" s="46">
        <v>0</v>
      </c>
      <c r="FR26" s="46">
        <v>0</v>
      </c>
      <c r="FS26" s="46">
        <v>0</v>
      </c>
      <c r="FT26" s="46">
        <v>0</v>
      </c>
      <c r="FU26" s="46">
        <v>0</v>
      </c>
      <c r="FV26" s="46">
        <v>0</v>
      </c>
      <c r="FW26" s="46">
        <v>0</v>
      </c>
      <c r="FX26" s="46">
        <v>0</v>
      </c>
      <c r="FY26" s="46">
        <v>0</v>
      </c>
      <c r="FZ26" s="46">
        <v>0</v>
      </c>
      <c r="GA26" s="46">
        <v>0</v>
      </c>
      <c r="GB26" s="46">
        <v>0</v>
      </c>
      <c r="GC26" s="46">
        <v>0</v>
      </c>
      <c r="GD26" s="46">
        <v>0</v>
      </c>
    </row>
    <row r="27" spans="1:186">
      <c r="A27" s="134">
        <v>310004339</v>
      </c>
      <c r="B27" s="135" t="s">
        <v>1035</v>
      </c>
      <c r="C27" s="74">
        <v>380</v>
      </c>
      <c r="D27" s="74" t="s">
        <v>461</v>
      </c>
      <c r="E27" s="46">
        <v>72</v>
      </c>
      <c r="G27" s="46">
        <v>9597</v>
      </c>
      <c r="H27" s="46">
        <v>7129</v>
      </c>
      <c r="I27" s="46">
        <v>6204</v>
      </c>
      <c r="J27" s="80">
        <v>3716</v>
      </c>
      <c r="K27" s="80">
        <v>26646</v>
      </c>
      <c r="L27" s="80">
        <v>8000</v>
      </c>
      <c r="M27" s="80">
        <v>5000</v>
      </c>
      <c r="N27" s="80">
        <v>5000</v>
      </c>
      <c r="O27" s="80">
        <v>2000</v>
      </c>
      <c r="P27" s="80">
        <v>20000</v>
      </c>
      <c r="Q27" s="80">
        <v>899</v>
      </c>
      <c r="R27" s="80">
        <v>1109</v>
      </c>
      <c r="S27" s="80">
        <v>734</v>
      </c>
      <c r="T27" s="80">
        <v>768</v>
      </c>
      <c r="U27" s="80">
        <v>3510</v>
      </c>
      <c r="V27" s="80">
        <v>0</v>
      </c>
      <c r="W27" s="80">
        <v>0</v>
      </c>
      <c r="X27" s="80">
        <v>0</v>
      </c>
      <c r="Y27" s="80">
        <v>0</v>
      </c>
      <c r="Z27" s="80">
        <v>0</v>
      </c>
      <c r="AA27" s="80">
        <v>200</v>
      </c>
      <c r="AB27" s="80">
        <v>600</v>
      </c>
      <c r="AC27" s="80">
        <v>200</v>
      </c>
      <c r="AD27" s="80">
        <v>600</v>
      </c>
      <c r="AE27" s="80">
        <v>1600</v>
      </c>
      <c r="AF27" s="80">
        <v>69</v>
      </c>
      <c r="AG27" s="80">
        <v>69</v>
      </c>
      <c r="AH27" s="80">
        <v>69</v>
      </c>
      <c r="AI27" s="80">
        <v>69</v>
      </c>
      <c r="AJ27" s="80">
        <v>276</v>
      </c>
      <c r="AK27" s="80">
        <v>77</v>
      </c>
      <c r="AL27" s="80">
        <v>155</v>
      </c>
      <c r="AM27" s="80">
        <v>77</v>
      </c>
      <c r="AN27" s="80">
        <v>155</v>
      </c>
      <c r="AO27" s="80">
        <v>464</v>
      </c>
      <c r="AP27" s="80">
        <v>30</v>
      </c>
      <c r="AQ27" s="80">
        <v>30</v>
      </c>
      <c r="AR27" s="80">
        <v>30</v>
      </c>
      <c r="AS27" s="80">
        <v>30</v>
      </c>
      <c r="AT27" s="80">
        <v>120</v>
      </c>
      <c r="AU27" s="80">
        <v>34</v>
      </c>
      <c r="AV27" s="80">
        <v>22</v>
      </c>
      <c r="AW27" s="80">
        <v>22</v>
      </c>
      <c r="AX27" s="80">
        <v>22</v>
      </c>
      <c r="AY27" s="80">
        <v>100</v>
      </c>
      <c r="AZ27" s="80">
        <v>288</v>
      </c>
      <c r="BA27" s="80">
        <v>144</v>
      </c>
      <c r="BB27" s="80">
        <v>72</v>
      </c>
      <c r="BC27" s="80">
        <v>72</v>
      </c>
      <c r="BD27" s="80">
        <v>576</v>
      </c>
      <c r="BE27" s="80">
        <v>0</v>
      </c>
      <c r="BF27" s="80">
        <v>0</v>
      </c>
      <c r="BG27" s="80">
        <v>0</v>
      </c>
      <c r="BH27" s="80">
        <v>0</v>
      </c>
      <c r="BI27" s="80">
        <v>0</v>
      </c>
      <c r="BJ27" s="80">
        <v>4066.3194243700118</v>
      </c>
      <c r="BK27" s="80">
        <v>3896.3194243700118</v>
      </c>
      <c r="BL27" s="80">
        <v>10622.546282913341</v>
      </c>
      <c r="BM27" s="80">
        <v>10979.546282913341</v>
      </c>
      <c r="BN27" s="80">
        <v>29564.731414566704</v>
      </c>
      <c r="BO27" s="80">
        <v>3000</v>
      </c>
      <c r="BP27" s="80">
        <v>3000</v>
      </c>
      <c r="BQ27" s="80">
        <v>10000</v>
      </c>
      <c r="BR27" s="80">
        <v>10000</v>
      </c>
      <c r="BS27" s="80">
        <v>26000</v>
      </c>
      <c r="BT27" s="80">
        <v>280</v>
      </c>
      <c r="BU27" s="80">
        <v>340</v>
      </c>
      <c r="BV27" s="80">
        <v>220</v>
      </c>
      <c r="BW27" s="80">
        <v>240</v>
      </c>
      <c r="BX27" s="80">
        <v>1080</v>
      </c>
      <c r="BY27" s="80">
        <v>0</v>
      </c>
      <c r="BZ27" s="80">
        <v>0</v>
      </c>
      <c r="CA27" s="80">
        <v>0</v>
      </c>
      <c r="CB27" s="80">
        <v>0</v>
      </c>
      <c r="CC27" s="80">
        <v>0</v>
      </c>
      <c r="CD27" s="80">
        <v>480</v>
      </c>
      <c r="CE27" s="80">
        <v>200</v>
      </c>
      <c r="CF27" s="80">
        <v>200</v>
      </c>
      <c r="CG27" s="80">
        <v>480</v>
      </c>
      <c r="CH27" s="80">
        <v>1360</v>
      </c>
      <c r="CI27" s="80">
        <v>46</v>
      </c>
      <c r="CJ27" s="80">
        <v>46</v>
      </c>
      <c r="CK27" s="80">
        <v>31</v>
      </c>
      <c r="CL27" s="80">
        <v>31</v>
      </c>
      <c r="CM27" s="80">
        <v>154</v>
      </c>
      <c r="CN27" s="80">
        <v>58</v>
      </c>
      <c r="CO27" s="80">
        <v>115</v>
      </c>
      <c r="CP27" s="80">
        <v>58</v>
      </c>
      <c r="CQ27" s="80">
        <v>115</v>
      </c>
      <c r="CR27" s="80">
        <v>346</v>
      </c>
      <c r="CS27" s="80">
        <v>29.319424370011937</v>
      </c>
      <c r="CT27" s="80">
        <v>29.319424370011937</v>
      </c>
      <c r="CU27" s="80">
        <v>19.546282913341294</v>
      </c>
      <c r="CV27" s="80">
        <v>19.546282913341294</v>
      </c>
      <c r="CW27" s="80">
        <v>97.731414566706462</v>
      </c>
      <c r="CX27" s="80">
        <v>29</v>
      </c>
      <c r="CY27" s="80">
        <v>22</v>
      </c>
      <c r="CZ27" s="80">
        <v>22</v>
      </c>
      <c r="DA27" s="80">
        <v>22</v>
      </c>
      <c r="DB27" s="80">
        <v>95</v>
      </c>
      <c r="DC27" s="80">
        <v>144</v>
      </c>
      <c r="DD27" s="80">
        <v>144</v>
      </c>
      <c r="DE27" s="80">
        <v>72</v>
      </c>
      <c r="DF27" s="80">
        <v>72</v>
      </c>
      <c r="DG27" s="80">
        <v>432</v>
      </c>
      <c r="DH27" s="80">
        <v>0</v>
      </c>
      <c r="DI27" s="80">
        <v>0</v>
      </c>
      <c r="DJ27" s="80">
        <v>0</v>
      </c>
      <c r="DK27" s="80">
        <v>0</v>
      </c>
      <c r="DL27" s="80">
        <v>0</v>
      </c>
      <c r="DM27" s="80">
        <v>5960.7142205549153</v>
      </c>
      <c r="DN27" s="98">
        <v>6205.7142205549153</v>
      </c>
      <c r="DO27" s="80">
        <v>4107.7103489838955</v>
      </c>
      <c r="DP27" s="80">
        <v>2840.2846975234315</v>
      </c>
      <c r="DQ27" s="80">
        <v>19114.423487617158</v>
      </c>
      <c r="DR27" s="80">
        <v>5000</v>
      </c>
      <c r="DS27" s="80">
        <v>5000</v>
      </c>
      <c r="DT27" s="80">
        <v>3000</v>
      </c>
      <c r="DU27" s="80">
        <v>2000</v>
      </c>
      <c r="DV27" s="80">
        <v>15000</v>
      </c>
      <c r="DW27" s="80">
        <v>538</v>
      </c>
      <c r="DX27" s="80">
        <v>664</v>
      </c>
      <c r="DY27" s="80">
        <v>434</v>
      </c>
      <c r="DZ27" s="80">
        <v>459</v>
      </c>
      <c r="EA27" s="80">
        <v>2095</v>
      </c>
      <c r="EB27" s="80">
        <v>0</v>
      </c>
      <c r="EC27" s="80">
        <v>0</v>
      </c>
      <c r="ED27" s="80">
        <v>0</v>
      </c>
      <c r="EE27" s="80">
        <v>0</v>
      </c>
      <c r="EF27" s="46">
        <v>0</v>
      </c>
      <c r="EG27" s="46">
        <v>205.42565146046422</v>
      </c>
      <c r="EH27" s="46">
        <v>205.42565146046422</v>
      </c>
      <c r="EI27" s="46">
        <v>410.85130292092845</v>
      </c>
      <c r="EJ27" s="46">
        <v>205.42565146046422</v>
      </c>
      <c r="EK27" s="46">
        <v>1027.1282573023211</v>
      </c>
      <c r="EL27" s="46">
        <v>35</v>
      </c>
      <c r="EM27" s="46">
        <v>35</v>
      </c>
      <c r="EN27" s="46">
        <v>24</v>
      </c>
      <c r="EO27" s="46">
        <v>24</v>
      </c>
      <c r="EP27" s="46">
        <v>118</v>
      </c>
      <c r="EQ27" s="46">
        <v>60</v>
      </c>
      <c r="ER27" s="46">
        <v>119</v>
      </c>
      <c r="ES27" s="46">
        <v>60</v>
      </c>
      <c r="ET27" s="46">
        <v>119</v>
      </c>
      <c r="EU27" s="46">
        <v>358</v>
      </c>
      <c r="EV27" s="46">
        <v>16.288569094451077</v>
      </c>
      <c r="EW27" s="46">
        <v>16.288569094451077</v>
      </c>
      <c r="EX27" s="46">
        <v>10.859046062967387</v>
      </c>
      <c r="EY27" s="46">
        <v>10.859046062967387</v>
      </c>
      <c r="EZ27" s="46">
        <v>54.295230314836928</v>
      </c>
      <c r="FA27" s="46">
        <v>34</v>
      </c>
      <c r="FB27" s="46">
        <v>22</v>
      </c>
      <c r="FC27" s="46">
        <v>24</v>
      </c>
      <c r="FD27" s="46">
        <v>22</v>
      </c>
      <c r="FE27" s="46">
        <v>102</v>
      </c>
      <c r="FF27" s="46">
        <v>72</v>
      </c>
      <c r="FG27" s="46">
        <v>144</v>
      </c>
      <c r="FH27" s="46">
        <v>144</v>
      </c>
      <c r="FI27" s="46">
        <v>0</v>
      </c>
      <c r="FJ27" s="46">
        <v>360</v>
      </c>
      <c r="FK27" s="46">
        <v>0</v>
      </c>
      <c r="FL27" s="46">
        <v>0</v>
      </c>
      <c r="FM27" s="46">
        <v>0</v>
      </c>
      <c r="FN27" s="46">
        <v>0</v>
      </c>
      <c r="FO27" s="46">
        <v>0</v>
      </c>
      <c r="FP27" s="46">
        <v>39</v>
      </c>
      <c r="FQ27" s="46">
        <v>27</v>
      </c>
      <c r="FR27" s="46">
        <v>27</v>
      </c>
      <c r="FS27" s="46">
        <v>27</v>
      </c>
      <c r="FT27" s="46">
        <v>120</v>
      </c>
      <c r="FU27" s="46">
        <v>0</v>
      </c>
      <c r="FV27" s="46">
        <v>144</v>
      </c>
      <c r="FW27" s="46">
        <v>144</v>
      </c>
      <c r="FX27" s="46">
        <v>144</v>
      </c>
      <c r="FY27" s="46">
        <v>432</v>
      </c>
      <c r="FZ27" s="46">
        <v>0</v>
      </c>
      <c r="GA27" s="46">
        <v>0</v>
      </c>
      <c r="GB27" s="46">
        <v>0</v>
      </c>
      <c r="GC27" s="46">
        <v>0</v>
      </c>
      <c r="GD27" s="46">
        <v>0</v>
      </c>
    </row>
    <row r="28" spans="1:186">
      <c r="A28" s="46">
        <v>310002642</v>
      </c>
      <c r="B28" s="124" t="s">
        <v>31</v>
      </c>
      <c r="C28" s="74">
        <v>350</v>
      </c>
      <c r="D28" s="74" t="s">
        <v>462</v>
      </c>
      <c r="E28" s="46">
        <v>72</v>
      </c>
      <c r="G28" s="46">
        <v>13105</v>
      </c>
      <c r="H28" s="46">
        <v>16320</v>
      </c>
      <c r="I28" s="46">
        <v>15895</v>
      </c>
      <c r="J28" s="80">
        <v>12950</v>
      </c>
      <c r="K28" s="80">
        <v>58270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840</v>
      </c>
      <c r="R28" s="80">
        <v>1040</v>
      </c>
      <c r="S28" s="80">
        <v>680</v>
      </c>
      <c r="T28" s="80">
        <v>720</v>
      </c>
      <c r="U28" s="80">
        <v>3280</v>
      </c>
      <c r="V28" s="80">
        <v>12000</v>
      </c>
      <c r="W28" s="80">
        <v>15000</v>
      </c>
      <c r="X28" s="80">
        <v>15000</v>
      </c>
      <c r="Y28" s="80">
        <v>12000</v>
      </c>
      <c r="Z28" s="80">
        <v>54000</v>
      </c>
      <c r="AA28" s="80">
        <v>15</v>
      </c>
      <c r="AB28" s="80">
        <v>30</v>
      </c>
      <c r="AC28" s="80">
        <v>15</v>
      </c>
      <c r="AD28" s="80">
        <v>30</v>
      </c>
      <c r="AE28" s="80">
        <v>90</v>
      </c>
      <c r="AF28" s="80">
        <v>0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0</v>
      </c>
      <c r="AM28" s="80">
        <v>0</v>
      </c>
      <c r="AN28" s="80">
        <v>0</v>
      </c>
      <c r="AO28" s="80">
        <v>0</v>
      </c>
      <c r="AP28" s="80">
        <v>0</v>
      </c>
      <c r="AQ28" s="80">
        <v>0</v>
      </c>
      <c r="AR28" s="80">
        <v>0</v>
      </c>
      <c r="AS28" s="80">
        <v>0</v>
      </c>
      <c r="AT28" s="80">
        <v>0</v>
      </c>
      <c r="AU28" s="80">
        <v>0</v>
      </c>
      <c r="AV28" s="80">
        <v>0</v>
      </c>
      <c r="AW28" s="80">
        <v>0</v>
      </c>
      <c r="AX28" s="80">
        <v>0</v>
      </c>
      <c r="AY28" s="80">
        <v>0</v>
      </c>
      <c r="AZ28" s="80">
        <v>0</v>
      </c>
      <c r="BA28" s="80">
        <v>0</v>
      </c>
      <c r="BB28" s="80">
        <v>0</v>
      </c>
      <c r="BC28" s="80">
        <v>0</v>
      </c>
      <c r="BD28" s="80">
        <v>0</v>
      </c>
      <c r="BE28" s="80">
        <v>250</v>
      </c>
      <c r="BF28" s="80">
        <v>250</v>
      </c>
      <c r="BG28" s="80">
        <v>200</v>
      </c>
      <c r="BH28" s="80">
        <v>200</v>
      </c>
      <c r="BI28" s="80">
        <v>900</v>
      </c>
      <c r="BJ28" s="80">
        <v>12945</v>
      </c>
      <c r="BK28" s="80">
        <v>13120</v>
      </c>
      <c r="BL28" s="80">
        <v>12765</v>
      </c>
      <c r="BM28" s="80">
        <v>12810</v>
      </c>
      <c r="BN28" s="80">
        <v>51640</v>
      </c>
      <c r="BO28" s="80">
        <v>0</v>
      </c>
      <c r="BP28" s="80">
        <v>0</v>
      </c>
      <c r="BQ28" s="80">
        <v>0</v>
      </c>
      <c r="BR28" s="80">
        <v>0</v>
      </c>
      <c r="BS28" s="80">
        <v>0</v>
      </c>
      <c r="BT28" s="80">
        <v>680</v>
      </c>
      <c r="BU28" s="80">
        <v>840</v>
      </c>
      <c r="BV28" s="80">
        <v>550</v>
      </c>
      <c r="BW28" s="80">
        <v>580</v>
      </c>
      <c r="BX28" s="80">
        <v>2650</v>
      </c>
      <c r="BY28" s="80">
        <v>12000</v>
      </c>
      <c r="BZ28" s="80">
        <v>12000</v>
      </c>
      <c r="CA28" s="80">
        <v>12000</v>
      </c>
      <c r="CB28" s="80">
        <v>12000</v>
      </c>
      <c r="CC28" s="80">
        <v>48000</v>
      </c>
      <c r="CD28" s="80">
        <v>15</v>
      </c>
      <c r="CE28" s="80">
        <v>30</v>
      </c>
      <c r="CF28" s="80">
        <v>15</v>
      </c>
      <c r="CG28" s="80">
        <v>30</v>
      </c>
      <c r="CH28" s="80">
        <v>90</v>
      </c>
      <c r="CI28" s="80">
        <v>0</v>
      </c>
      <c r="CJ28" s="80">
        <v>0</v>
      </c>
      <c r="CK28" s="80">
        <v>0</v>
      </c>
      <c r="CL28" s="80">
        <v>0</v>
      </c>
      <c r="CM28" s="80">
        <v>0</v>
      </c>
      <c r="CN28" s="80">
        <v>0</v>
      </c>
      <c r="CO28" s="80">
        <v>0</v>
      </c>
      <c r="CP28" s="80">
        <v>0</v>
      </c>
      <c r="CQ28" s="80">
        <v>0</v>
      </c>
      <c r="CR28" s="80">
        <v>0</v>
      </c>
      <c r="CS28" s="80">
        <v>0</v>
      </c>
      <c r="CT28" s="80">
        <v>0</v>
      </c>
      <c r="CU28" s="80">
        <v>0</v>
      </c>
      <c r="CV28" s="80">
        <v>0</v>
      </c>
      <c r="CW28" s="80">
        <v>0</v>
      </c>
      <c r="CX28" s="80">
        <v>0</v>
      </c>
      <c r="CY28" s="80">
        <v>0</v>
      </c>
      <c r="CZ28" s="80">
        <v>0</v>
      </c>
      <c r="DA28" s="80">
        <v>0</v>
      </c>
      <c r="DB28" s="80">
        <v>0</v>
      </c>
      <c r="DC28" s="80">
        <v>0</v>
      </c>
      <c r="DD28" s="80">
        <v>0</v>
      </c>
      <c r="DE28" s="80">
        <v>0</v>
      </c>
      <c r="DF28" s="80">
        <v>0</v>
      </c>
      <c r="DG28" s="80">
        <v>0</v>
      </c>
      <c r="DH28" s="80">
        <v>250</v>
      </c>
      <c r="DI28" s="80">
        <v>250</v>
      </c>
      <c r="DJ28" s="80">
        <v>200</v>
      </c>
      <c r="DK28" s="80">
        <v>200</v>
      </c>
      <c r="DL28" s="80">
        <v>900</v>
      </c>
      <c r="DM28" s="80">
        <v>11191</v>
      </c>
      <c r="DN28" s="98">
        <v>11422</v>
      </c>
      <c r="DO28" s="80">
        <v>8961</v>
      </c>
      <c r="DP28" s="80">
        <v>9019</v>
      </c>
      <c r="DQ28" s="80">
        <v>40593</v>
      </c>
      <c r="DR28" s="80">
        <v>0</v>
      </c>
      <c r="DS28" s="80">
        <v>0</v>
      </c>
      <c r="DT28" s="80">
        <v>0</v>
      </c>
      <c r="DU28" s="80">
        <v>0</v>
      </c>
      <c r="DV28" s="80">
        <v>0</v>
      </c>
      <c r="DW28" s="80">
        <v>926</v>
      </c>
      <c r="DX28" s="80">
        <v>1142</v>
      </c>
      <c r="DY28" s="80">
        <v>746</v>
      </c>
      <c r="DZ28" s="80">
        <v>789</v>
      </c>
      <c r="EA28" s="80">
        <v>3603</v>
      </c>
      <c r="EB28" s="80">
        <v>10000</v>
      </c>
      <c r="EC28" s="80">
        <v>10000</v>
      </c>
      <c r="ED28" s="80">
        <v>8000</v>
      </c>
      <c r="EE28" s="80">
        <v>8000</v>
      </c>
      <c r="EF28" s="46">
        <v>36000</v>
      </c>
      <c r="EG28" s="46">
        <v>15</v>
      </c>
      <c r="EH28" s="46">
        <v>30</v>
      </c>
      <c r="EI28" s="46">
        <v>15</v>
      </c>
      <c r="EJ28" s="46">
        <v>30</v>
      </c>
      <c r="EK28" s="46">
        <v>90</v>
      </c>
      <c r="EL28" s="46">
        <v>0</v>
      </c>
      <c r="EM28" s="46">
        <v>0</v>
      </c>
      <c r="EN28" s="46">
        <v>0</v>
      </c>
      <c r="EO28" s="46">
        <v>0</v>
      </c>
      <c r="EP28" s="46">
        <v>0</v>
      </c>
      <c r="EQ28" s="46">
        <v>0</v>
      </c>
      <c r="ER28" s="46">
        <v>0</v>
      </c>
      <c r="ES28" s="46">
        <v>0</v>
      </c>
      <c r="ET28" s="46">
        <v>0</v>
      </c>
      <c r="EU28" s="46">
        <v>0</v>
      </c>
      <c r="EV28" s="46">
        <v>0</v>
      </c>
      <c r="EW28" s="46">
        <v>0</v>
      </c>
      <c r="EX28" s="46">
        <v>0</v>
      </c>
      <c r="EY28" s="46">
        <v>0</v>
      </c>
      <c r="EZ28" s="46">
        <v>0</v>
      </c>
      <c r="FA28" s="46">
        <v>0</v>
      </c>
      <c r="FB28" s="46">
        <v>0</v>
      </c>
      <c r="FC28" s="46">
        <v>0</v>
      </c>
      <c r="FD28" s="46">
        <v>0</v>
      </c>
      <c r="FE28" s="46">
        <v>0</v>
      </c>
      <c r="FF28" s="46">
        <v>0</v>
      </c>
      <c r="FG28" s="46">
        <v>0</v>
      </c>
      <c r="FH28" s="46">
        <v>0</v>
      </c>
      <c r="FI28" s="46">
        <v>0</v>
      </c>
      <c r="FJ28" s="46">
        <v>0</v>
      </c>
      <c r="FK28" s="46">
        <v>250</v>
      </c>
      <c r="FL28" s="46">
        <v>250</v>
      </c>
      <c r="FM28" s="46">
        <v>200</v>
      </c>
      <c r="FN28" s="46">
        <v>200</v>
      </c>
      <c r="FO28" s="46">
        <v>900</v>
      </c>
      <c r="FP28" s="46">
        <v>0</v>
      </c>
      <c r="FQ28" s="46">
        <v>0</v>
      </c>
      <c r="FR28" s="46">
        <v>0</v>
      </c>
      <c r="FS28" s="46">
        <v>0</v>
      </c>
      <c r="FT28" s="46">
        <v>0</v>
      </c>
      <c r="FU28" s="46">
        <v>0</v>
      </c>
      <c r="FV28" s="46">
        <v>0</v>
      </c>
      <c r="FW28" s="46">
        <v>0</v>
      </c>
      <c r="FX28" s="46">
        <v>0</v>
      </c>
      <c r="FY28" s="46">
        <v>0</v>
      </c>
      <c r="FZ28" s="46">
        <v>0</v>
      </c>
      <c r="GA28" s="46">
        <v>0</v>
      </c>
      <c r="GB28" s="46">
        <v>0</v>
      </c>
      <c r="GC28" s="46">
        <v>0</v>
      </c>
      <c r="GD28" s="46">
        <v>0</v>
      </c>
    </row>
    <row r="29" spans="1:186">
      <c r="A29" s="46">
        <v>310004070</v>
      </c>
      <c r="B29" s="124" t="s">
        <v>621</v>
      </c>
      <c r="C29" s="74">
        <v>350</v>
      </c>
      <c r="D29" s="74" t="s">
        <v>502</v>
      </c>
      <c r="E29" s="46">
        <v>72</v>
      </c>
      <c r="G29" s="46">
        <v>1515</v>
      </c>
      <c r="H29" s="46">
        <v>1015</v>
      </c>
      <c r="I29" s="46">
        <v>1015</v>
      </c>
      <c r="J29" s="80">
        <v>1015</v>
      </c>
      <c r="K29" s="80">
        <v>4560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80">
        <v>0</v>
      </c>
      <c r="V29" s="80">
        <v>1500</v>
      </c>
      <c r="W29" s="80">
        <v>1000</v>
      </c>
      <c r="X29" s="80">
        <v>1000</v>
      </c>
      <c r="Y29" s="80">
        <v>1000</v>
      </c>
      <c r="Z29" s="80">
        <v>4500</v>
      </c>
      <c r="AA29" s="80">
        <v>0</v>
      </c>
      <c r="AB29" s="80">
        <v>0</v>
      </c>
      <c r="AC29" s="80">
        <v>0</v>
      </c>
      <c r="AD29" s="80">
        <v>0</v>
      </c>
      <c r="AE29" s="80">
        <v>0</v>
      </c>
      <c r="AF29" s="80">
        <v>0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0</v>
      </c>
      <c r="AM29" s="80">
        <v>0</v>
      </c>
      <c r="AN29" s="80">
        <v>0</v>
      </c>
      <c r="AO29" s="80">
        <v>0</v>
      </c>
      <c r="AP29" s="80">
        <v>0</v>
      </c>
      <c r="AQ29" s="80">
        <v>0</v>
      </c>
      <c r="AR29" s="80">
        <v>0</v>
      </c>
      <c r="AS29" s="80">
        <v>0</v>
      </c>
      <c r="AT29" s="80">
        <v>0</v>
      </c>
      <c r="AU29" s="80">
        <v>0</v>
      </c>
      <c r="AV29" s="80">
        <v>0</v>
      </c>
      <c r="AW29" s="80">
        <v>0</v>
      </c>
      <c r="AX29" s="80">
        <v>0</v>
      </c>
      <c r="AY29" s="80">
        <v>0</v>
      </c>
      <c r="AZ29" s="80">
        <v>0</v>
      </c>
      <c r="BA29" s="80">
        <v>0</v>
      </c>
      <c r="BB29" s="80">
        <v>0</v>
      </c>
      <c r="BC29" s="80">
        <v>0</v>
      </c>
      <c r="BD29" s="80">
        <v>0</v>
      </c>
      <c r="BE29" s="80">
        <v>15</v>
      </c>
      <c r="BF29" s="80">
        <v>15</v>
      </c>
      <c r="BG29" s="80">
        <v>15</v>
      </c>
      <c r="BH29" s="80">
        <v>15</v>
      </c>
      <c r="BI29" s="80">
        <v>60</v>
      </c>
      <c r="BJ29" s="80">
        <v>1015</v>
      </c>
      <c r="BK29" s="80">
        <v>1015</v>
      </c>
      <c r="BL29" s="80">
        <v>1015</v>
      </c>
      <c r="BM29" s="80">
        <v>1015</v>
      </c>
      <c r="BN29" s="80">
        <v>4060</v>
      </c>
      <c r="BO29" s="80">
        <v>0</v>
      </c>
      <c r="BP29" s="80">
        <v>0</v>
      </c>
      <c r="BQ29" s="80">
        <v>0</v>
      </c>
      <c r="BR29" s="80">
        <v>0</v>
      </c>
      <c r="BS29" s="80">
        <v>0</v>
      </c>
      <c r="BT29" s="80">
        <v>0</v>
      </c>
      <c r="BU29" s="80">
        <v>0</v>
      </c>
      <c r="BV29" s="80">
        <v>0</v>
      </c>
      <c r="BW29" s="80">
        <v>0</v>
      </c>
      <c r="BX29" s="80">
        <v>0</v>
      </c>
      <c r="BY29" s="80">
        <v>1000</v>
      </c>
      <c r="BZ29" s="80">
        <v>1000</v>
      </c>
      <c r="CA29" s="80">
        <v>1000</v>
      </c>
      <c r="CB29" s="80">
        <v>1000</v>
      </c>
      <c r="CC29" s="80">
        <v>4000</v>
      </c>
      <c r="CD29" s="80">
        <v>0</v>
      </c>
      <c r="CE29" s="80">
        <v>0</v>
      </c>
      <c r="CF29" s="80">
        <v>0</v>
      </c>
      <c r="CG29" s="80">
        <v>0</v>
      </c>
      <c r="CH29" s="80">
        <v>0</v>
      </c>
      <c r="CI29" s="80">
        <v>0</v>
      </c>
      <c r="CJ29" s="80">
        <v>0</v>
      </c>
      <c r="CK29" s="80">
        <v>0</v>
      </c>
      <c r="CL29" s="80">
        <v>0</v>
      </c>
      <c r="CM29" s="80">
        <v>0</v>
      </c>
      <c r="CN29" s="80">
        <v>0</v>
      </c>
      <c r="CO29" s="80">
        <v>0</v>
      </c>
      <c r="CP29" s="80">
        <v>0</v>
      </c>
      <c r="CQ29" s="80">
        <v>0</v>
      </c>
      <c r="CR29" s="80">
        <v>0</v>
      </c>
      <c r="CS29" s="80">
        <v>0</v>
      </c>
      <c r="CT29" s="80">
        <v>0</v>
      </c>
      <c r="CU29" s="80">
        <v>0</v>
      </c>
      <c r="CV29" s="80">
        <v>0</v>
      </c>
      <c r="CW29" s="80">
        <v>0</v>
      </c>
      <c r="CX29" s="80">
        <v>0</v>
      </c>
      <c r="CY29" s="80">
        <v>0</v>
      </c>
      <c r="CZ29" s="80">
        <v>0</v>
      </c>
      <c r="DA29" s="80">
        <v>0</v>
      </c>
      <c r="DB29" s="80">
        <v>0</v>
      </c>
      <c r="DC29" s="80">
        <v>0</v>
      </c>
      <c r="DD29" s="80">
        <v>0</v>
      </c>
      <c r="DE29" s="80">
        <v>0</v>
      </c>
      <c r="DF29" s="80">
        <v>0</v>
      </c>
      <c r="DG29" s="80">
        <v>0</v>
      </c>
      <c r="DH29" s="80">
        <v>15</v>
      </c>
      <c r="DI29" s="80">
        <v>15</v>
      </c>
      <c r="DJ29" s="80">
        <v>15</v>
      </c>
      <c r="DK29" s="80">
        <v>15</v>
      </c>
      <c r="DL29" s="80">
        <v>60</v>
      </c>
      <c r="DM29" s="80">
        <v>1515</v>
      </c>
      <c r="DN29" s="98">
        <v>1015</v>
      </c>
      <c r="DO29" s="80">
        <v>515</v>
      </c>
      <c r="DP29" s="80">
        <v>515</v>
      </c>
      <c r="DQ29" s="80">
        <v>3560</v>
      </c>
      <c r="DR29" s="80">
        <v>0</v>
      </c>
      <c r="DS29" s="80">
        <v>0</v>
      </c>
      <c r="DT29" s="80">
        <v>0</v>
      </c>
      <c r="DU29" s="80">
        <v>0</v>
      </c>
      <c r="DV29" s="80">
        <v>0</v>
      </c>
      <c r="DW29" s="80">
        <v>0</v>
      </c>
      <c r="DX29" s="80">
        <v>0</v>
      </c>
      <c r="DY29" s="80">
        <v>0</v>
      </c>
      <c r="DZ29" s="80">
        <v>0</v>
      </c>
      <c r="EA29" s="80">
        <v>0</v>
      </c>
      <c r="EB29" s="80">
        <v>1500</v>
      </c>
      <c r="EC29" s="80">
        <v>1000</v>
      </c>
      <c r="ED29" s="80">
        <v>500</v>
      </c>
      <c r="EE29" s="80">
        <v>500</v>
      </c>
      <c r="EF29" s="46">
        <v>3500</v>
      </c>
      <c r="EG29" s="46">
        <v>0</v>
      </c>
      <c r="EH29" s="46">
        <v>0</v>
      </c>
      <c r="EI29" s="46">
        <v>0</v>
      </c>
      <c r="EJ29" s="46">
        <v>0</v>
      </c>
      <c r="EK29" s="46">
        <v>0</v>
      </c>
      <c r="EL29" s="46">
        <v>0</v>
      </c>
      <c r="EM29" s="46">
        <v>0</v>
      </c>
      <c r="EN29" s="46">
        <v>0</v>
      </c>
      <c r="EO29" s="46">
        <v>0</v>
      </c>
      <c r="EP29" s="46">
        <v>0</v>
      </c>
      <c r="EQ29" s="46">
        <v>0</v>
      </c>
      <c r="ER29" s="46">
        <v>0</v>
      </c>
      <c r="ES29" s="46">
        <v>0</v>
      </c>
      <c r="ET29" s="46">
        <v>0</v>
      </c>
      <c r="EU29" s="46">
        <v>0</v>
      </c>
      <c r="EV29" s="46">
        <v>0</v>
      </c>
      <c r="EW29" s="46">
        <v>0</v>
      </c>
      <c r="EX29" s="46">
        <v>0</v>
      </c>
      <c r="EY29" s="46">
        <v>0</v>
      </c>
      <c r="EZ29" s="46">
        <v>0</v>
      </c>
      <c r="FA29" s="46">
        <v>0</v>
      </c>
      <c r="FB29" s="46">
        <v>0</v>
      </c>
      <c r="FC29" s="46">
        <v>0</v>
      </c>
      <c r="FD29" s="46">
        <v>0</v>
      </c>
      <c r="FE29" s="46">
        <v>0</v>
      </c>
      <c r="FF29" s="46">
        <v>0</v>
      </c>
      <c r="FG29" s="46">
        <v>0</v>
      </c>
      <c r="FH29" s="46">
        <v>0</v>
      </c>
      <c r="FI29" s="46">
        <v>0</v>
      </c>
      <c r="FJ29" s="46">
        <v>0</v>
      </c>
      <c r="FK29" s="46">
        <v>15</v>
      </c>
      <c r="FL29" s="46">
        <v>15</v>
      </c>
      <c r="FM29" s="46">
        <v>15</v>
      </c>
      <c r="FN29" s="46">
        <v>15</v>
      </c>
      <c r="FO29" s="46">
        <v>60</v>
      </c>
      <c r="FP29" s="46">
        <v>0</v>
      </c>
      <c r="FQ29" s="46">
        <v>0</v>
      </c>
      <c r="FR29" s="46">
        <v>0</v>
      </c>
      <c r="FS29" s="46">
        <v>0</v>
      </c>
      <c r="FT29" s="46">
        <v>0</v>
      </c>
      <c r="FU29" s="46">
        <v>0</v>
      </c>
      <c r="FV29" s="46">
        <v>0</v>
      </c>
      <c r="FW29" s="46">
        <v>0</v>
      </c>
      <c r="FX29" s="46">
        <v>0</v>
      </c>
      <c r="FY29" s="46">
        <v>0</v>
      </c>
      <c r="FZ29" s="46">
        <v>0</v>
      </c>
      <c r="GA29" s="46">
        <v>0</v>
      </c>
      <c r="GB29" s="46">
        <v>0</v>
      </c>
      <c r="GC29" s="46">
        <v>0</v>
      </c>
      <c r="GD29" s="46">
        <v>0</v>
      </c>
    </row>
    <row r="30" spans="1:186">
      <c r="A30" s="46">
        <v>310002644</v>
      </c>
      <c r="B30" s="124" t="s">
        <v>35</v>
      </c>
      <c r="C30" s="74">
        <v>350</v>
      </c>
      <c r="D30" s="74" t="s">
        <v>462</v>
      </c>
      <c r="E30" s="46">
        <v>72</v>
      </c>
      <c r="G30" s="46">
        <v>4275</v>
      </c>
      <c r="H30" s="46">
        <v>4300</v>
      </c>
      <c r="I30" s="46">
        <v>2215</v>
      </c>
      <c r="J30" s="80">
        <v>2230</v>
      </c>
      <c r="K30" s="80">
        <v>13020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200</v>
      </c>
      <c r="R30" s="80">
        <v>240</v>
      </c>
      <c r="S30" s="80">
        <v>160</v>
      </c>
      <c r="T30" s="80">
        <v>170</v>
      </c>
      <c r="U30" s="80">
        <v>770</v>
      </c>
      <c r="V30" s="80">
        <v>4000</v>
      </c>
      <c r="W30" s="80">
        <v>4000</v>
      </c>
      <c r="X30" s="80">
        <v>2000</v>
      </c>
      <c r="Y30" s="80">
        <v>2000</v>
      </c>
      <c r="Z30" s="80">
        <v>12000</v>
      </c>
      <c r="AA30" s="80">
        <v>5</v>
      </c>
      <c r="AB30" s="80">
        <v>10</v>
      </c>
      <c r="AC30" s="80">
        <v>5</v>
      </c>
      <c r="AD30" s="80">
        <v>10</v>
      </c>
      <c r="AE30" s="80">
        <v>30</v>
      </c>
      <c r="AF30" s="80">
        <v>0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0</v>
      </c>
      <c r="AM30" s="80">
        <v>0</v>
      </c>
      <c r="AN30" s="80">
        <v>0</v>
      </c>
      <c r="AO30" s="80">
        <v>0</v>
      </c>
      <c r="AP30" s="80">
        <v>0</v>
      </c>
      <c r="AQ30" s="80">
        <v>0</v>
      </c>
      <c r="AR30" s="80">
        <v>0</v>
      </c>
      <c r="AS30" s="80">
        <v>0</v>
      </c>
      <c r="AT30" s="80">
        <v>0</v>
      </c>
      <c r="AU30" s="80">
        <v>0</v>
      </c>
      <c r="AV30" s="80">
        <v>0</v>
      </c>
      <c r="AW30" s="80">
        <v>0</v>
      </c>
      <c r="AX30" s="80">
        <v>0</v>
      </c>
      <c r="AY30" s="80">
        <v>0</v>
      </c>
      <c r="AZ30" s="80">
        <v>0</v>
      </c>
      <c r="BA30" s="80">
        <v>0</v>
      </c>
      <c r="BB30" s="80">
        <v>0</v>
      </c>
      <c r="BC30" s="80">
        <v>0</v>
      </c>
      <c r="BD30" s="80">
        <v>0</v>
      </c>
      <c r="BE30" s="80">
        <v>70</v>
      </c>
      <c r="BF30" s="80">
        <v>50</v>
      </c>
      <c r="BG30" s="80">
        <v>50</v>
      </c>
      <c r="BH30" s="80">
        <v>50</v>
      </c>
      <c r="BI30" s="80">
        <v>220</v>
      </c>
      <c r="BJ30" s="80">
        <v>3285</v>
      </c>
      <c r="BK30" s="80">
        <v>3290</v>
      </c>
      <c r="BL30" s="80">
        <v>2205</v>
      </c>
      <c r="BM30" s="80">
        <v>2220</v>
      </c>
      <c r="BN30" s="80">
        <v>11000</v>
      </c>
      <c r="BO30" s="80">
        <v>0</v>
      </c>
      <c r="BP30" s="80">
        <v>0</v>
      </c>
      <c r="BQ30" s="80">
        <v>0</v>
      </c>
      <c r="BR30" s="80">
        <v>0</v>
      </c>
      <c r="BS30" s="80">
        <v>0</v>
      </c>
      <c r="BT30" s="80">
        <v>180</v>
      </c>
      <c r="BU30" s="80">
        <v>230</v>
      </c>
      <c r="BV30" s="80">
        <v>150</v>
      </c>
      <c r="BW30" s="80">
        <v>160</v>
      </c>
      <c r="BX30" s="80">
        <v>720</v>
      </c>
      <c r="BY30" s="80">
        <v>3000</v>
      </c>
      <c r="BZ30" s="80">
        <v>3000</v>
      </c>
      <c r="CA30" s="80">
        <v>2000</v>
      </c>
      <c r="CB30" s="80">
        <v>2000</v>
      </c>
      <c r="CC30" s="80">
        <v>10000</v>
      </c>
      <c r="CD30" s="80">
        <v>5</v>
      </c>
      <c r="CE30" s="80">
        <v>10</v>
      </c>
      <c r="CF30" s="80">
        <v>5</v>
      </c>
      <c r="CG30" s="80">
        <v>10</v>
      </c>
      <c r="CH30" s="80">
        <v>30</v>
      </c>
      <c r="CI30" s="80">
        <v>0</v>
      </c>
      <c r="CJ30" s="80">
        <v>0</v>
      </c>
      <c r="CK30" s="80">
        <v>0</v>
      </c>
      <c r="CL30" s="80">
        <v>0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0">
        <v>0</v>
      </c>
      <c r="CS30" s="80">
        <v>0</v>
      </c>
      <c r="CT30" s="80">
        <v>0</v>
      </c>
      <c r="CU30" s="80">
        <v>0</v>
      </c>
      <c r="CV30" s="80">
        <v>0</v>
      </c>
      <c r="CW30" s="80">
        <v>0</v>
      </c>
      <c r="CX30" s="80">
        <v>0</v>
      </c>
      <c r="CY30" s="80">
        <v>0</v>
      </c>
      <c r="CZ30" s="80">
        <v>0</v>
      </c>
      <c r="DA30" s="80">
        <v>0</v>
      </c>
      <c r="DB30" s="80">
        <v>0</v>
      </c>
      <c r="DC30" s="80">
        <v>0</v>
      </c>
      <c r="DD30" s="80">
        <v>0</v>
      </c>
      <c r="DE30" s="80">
        <v>0</v>
      </c>
      <c r="DF30" s="80">
        <v>0</v>
      </c>
      <c r="DG30" s="80">
        <v>0</v>
      </c>
      <c r="DH30" s="80">
        <v>100</v>
      </c>
      <c r="DI30" s="80">
        <v>50</v>
      </c>
      <c r="DJ30" s="80">
        <v>50</v>
      </c>
      <c r="DK30" s="80">
        <v>50</v>
      </c>
      <c r="DL30" s="80">
        <v>250</v>
      </c>
      <c r="DM30" s="80">
        <v>4299</v>
      </c>
      <c r="DN30" s="98">
        <v>2857</v>
      </c>
      <c r="DO30" s="80">
        <v>2256</v>
      </c>
      <c r="DP30" s="80">
        <v>1750</v>
      </c>
      <c r="DQ30" s="80">
        <v>11162</v>
      </c>
      <c r="DR30" s="80">
        <v>0</v>
      </c>
      <c r="DS30" s="80">
        <v>0</v>
      </c>
      <c r="DT30" s="80">
        <v>0</v>
      </c>
      <c r="DU30" s="80">
        <v>0</v>
      </c>
      <c r="DV30" s="80">
        <v>0</v>
      </c>
      <c r="DW30" s="80">
        <v>224</v>
      </c>
      <c r="DX30" s="80">
        <v>277</v>
      </c>
      <c r="DY30" s="80">
        <v>181</v>
      </c>
      <c r="DZ30" s="80">
        <v>190</v>
      </c>
      <c r="EA30" s="80">
        <v>872</v>
      </c>
      <c r="EB30" s="80">
        <v>4000</v>
      </c>
      <c r="EC30" s="80">
        <v>2500</v>
      </c>
      <c r="ED30" s="80">
        <v>2000</v>
      </c>
      <c r="EE30" s="80">
        <v>1500</v>
      </c>
      <c r="EF30" s="46">
        <v>10000</v>
      </c>
      <c r="EG30" s="46">
        <v>5</v>
      </c>
      <c r="EH30" s="46">
        <v>10</v>
      </c>
      <c r="EI30" s="46">
        <v>5</v>
      </c>
      <c r="EJ30" s="46">
        <v>10</v>
      </c>
      <c r="EK30" s="46">
        <v>30</v>
      </c>
      <c r="EL30" s="46">
        <v>0</v>
      </c>
      <c r="EM30" s="46">
        <v>0</v>
      </c>
      <c r="EN30" s="46">
        <v>0</v>
      </c>
      <c r="EO30" s="46">
        <v>0</v>
      </c>
      <c r="EP30" s="46">
        <v>0</v>
      </c>
      <c r="EQ30" s="46">
        <v>0</v>
      </c>
      <c r="ER30" s="46">
        <v>0</v>
      </c>
      <c r="ES30" s="46">
        <v>0</v>
      </c>
      <c r="ET30" s="46">
        <v>0</v>
      </c>
      <c r="EU30" s="46">
        <v>0</v>
      </c>
      <c r="EV30" s="46">
        <v>0</v>
      </c>
      <c r="EW30" s="46">
        <v>0</v>
      </c>
      <c r="EX30" s="46">
        <v>0</v>
      </c>
      <c r="EY30" s="46">
        <v>0</v>
      </c>
      <c r="EZ30" s="46">
        <v>0</v>
      </c>
      <c r="FA30" s="46">
        <v>0</v>
      </c>
      <c r="FB30" s="46">
        <v>0</v>
      </c>
      <c r="FC30" s="46">
        <v>0</v>
      </c>
      <c r="FD30" s="46">
        <v>0</v>
      </c>
      <c r="FE30" s="46">
        <v>0</v>
      </c>
      <c r="FF30" s="46">
        <v>0</v>
      </c>
      <c r="FG30" s="46">
        <v>0</v>
      </c>
      <c r="FH30" s="46">
        <v>0</v>
      </c>
      <c r="FI30" s="46">
        <v>0</v>
      </c>
      <c r="FJ30" s="46">
        <v>0</v>
      </c>
      <c r="FK30" s="46">
        <v>70</v>
      </c>
      <c r="FL30" s="46">
        <v>70</v>
      </c>
      <c r="FM30" s="46">
        <v>70</v>
      </c>
      <c r="FN30" s="46">
        <v>50</v>
      </c>
      <c r="FO30" s="46">
        <v>260</v>
      </c>
      <c r="FP30" s="46">
        <v>0</v>
      </c>
      <c r="FQ30" s="46">
        <v>0</v>
      </c>
      <c r="FR30" s="46">
        <v>0</v>
      </c>
      <c r="FS30" s="46">
        <v>0</v>
      </c>
      <c r="FT30" s="46">
        <v>0</v>
      </c>
      <c r="FU30" s="46">
        <v>0</v>
      </c>
      <c r="FV30" s="46">
        <v>0</v>
      </c>
      <c r="FW30" s="46">
        <v>0</v>
      </c>
      <c r="FX30" s="46">
        <v>0</v>
      </c>
      <c r="FY30" s="46">
        <v>0</v>
      </c>
      <c r="FZ30" s="46">
        <v>0</v>
      </c>
      <c r="GA30" s="46">
        <v>0</v>
      </c>
      <c r="GB30" s="46">
        <v>0</v>
      </c>
      <c r="GC30" s="46">
        <v>0</v>
      </c>
      <c r="GD30" s="46">
        <v>0</v>
      </c>
    </row>
    <row r="31" spans="1:186">
      <c r="A31" s="133">
        <v>310002646</v>
      </c>
      <c r="B31" s="124" t="s">
        <v>33</v>
      </c>
      <c r="C31" s="74">
        <v>350</v>
      </c>
      <c r="D31" s="74" t="s">
        <v>462</v>
      </c>
      <c r="E31" s="46">
        <v>72</v>
      </c>
      <c r="G31" s="46">
        <v>5357</v>
      </c>
      <c r="H31" s="46">
        <v>4435</v>
      </c>
      <c r="I31" s="46">
        <v>4297</v>
      </c>
      <c r="J31" s="80">
        <v>3325</v>
      </c>
      <c r="K31" s="80">
        <v>17414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300</v>
      </c>
      <c r="R31" s="80">
        <v>370</v>
      </c>
      <c r="S31" s="80">
        <v>240</v>
      </c>
      <c r="T31" s="80">
        <v>260</v>
      </c>
      <c r="U31" s="80">
        <v>1170</v>
      </c>
      <c r="V31" s="80">
        <v>5000</v>
      </c>
      <c r="W31" s="80">
        <v>4000</v>
      </c>
      <c r="X31" s="80">
        <v>4000</v>
      </c>
      <c r="Y31" s="80">
        <v>3000</v>
      </c>
      <c r="Z31" s="80">
        <v>16000</v>
      </c>
      <c r="AA31" s="80">
        <v>7</v>
      </c>
      <c r="AB31" s="80">
        <v>15</v>
      </c>
      <c r="AC31" s="80">
        <v>7</v>
      </c>
      <c r="AD31" s="80">
        <v>15</v>
      </c>
      <c r="AE31" s="80">
        <v>44</v>
      </c>
      <c r="AF31" s="80">
        <v>0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0</v>
      </c>
      <c r="AO31" s="80">
        <v>0</v>
      </c>
      <c r="AP31" s="80">
        <v>0</v>
      </c>
      <c r="AQ31" s="80">
        <v>0</v>
      </c>
      <c r="AR31" s="80">
        <v>0</v>
      </c>
      <c r="AS31" s="80">
        <v>0</v>
      </c>
      <c r="AT31" s="80">
        <v>0</v>
      </c>
      <c r="AU31" s="80">
        <v>0</v>
      </c>
      <c r="AV31" s="80">
        <v>0</v>
      </c>
      <c r="AW31" s="80">
        <v>0</v>
      </c>
      <c r="AX31" s="80">
        <v>0</v>
      </c>
      <c r="AY31" s="80">
        <v>0</v>
      </c>
      <c r="AZ31" s="80">
        <v>0</v>
      </c>
      <c r="BA31" s="80">
        <v>0</v>
      </c>
      <c r="BB31" s="80">
        <v>0</v>
      </c>
      <c r="BC31" s="80">
        <v>0</v>
      </c>
      <c r="BD31" s="80">
        <v>0</v>
      </c>
      <c r="BE31" s="80">
        <v>50</v>
      </c>
      <c r="BF31" s="80">
        <v>50</v>
      </c>
      <c r="BG31" s="80">
        <v>50</v>
      </c>
      <c r="BH31" s="80">
        <v>50</v>
      </c>
      <c r="BI31" s="80">
        <v>200</v>
      </c>
      <c r="BJ31" s="80">
        <v>5317</v>
      </c>
      <c r="BK31" s="80">
        <v>4395</v>
      </c>
      <c r="BL31" s="80">
        <v>4267</v>
      </c>
      <c r="BM31" s="80">
        <v>3295</v>
      </c>
      <c r="BN31" s="80">
        <v>17274</v>
      </c>
      <c r="BO31" s="80">
        <v>0</v>
      </c>
      <c r="BP31" s="80">
        <v>0</v>
      </c>
      <c r="BQ31" s="80">
        <v>0</v>
      </c>
      <c r="BR31" s="80">
        <v>0</v>
      </c>
      <c r="BS31" s="80">
        <v>0</v>
      </c>
      <c r="BT31" s="80">
        <v>260</v>
      </c>
      <c r="BU31" s="80">
        <v>330</v>
      </c>
      <c r="BV31" s="80">
        <v>210</v>
      </c>
      <c r="BW31" s="80">
        <v>230</v>
      </c>
      <c r="BX31" s="80">
        <v>1030</v>
      </c>
      <c r="BY31" s="80">
        <v>5000</v>
      </c>
      <c r="BZ31" s="80">
        <v>4000</v>
      </c>
      <c r="CA31" s="80">
        <v>4000</v>
      </c>
      <c r="CB31" s="80">
        <v>3000</v>
      </c>
      <c r="CC31" s="80">
        <v>16000</v>
      </c>
      <c r="CD31" s="80">
        <v>7</v>
      </c>
      <c r="CE31" s="80">
        <v>15</v>
      </c>
      <c r="CF31" s="80">
        <v>7</v>
      </c>
      <c r="CG31" s="80">
        <v>15</v>
      </c>
      <c r="CH31" s="80">
        <v>44</v>
      </c>
      <c r="CI31" s="80">
        <v>0</v>
      </c>
      <c r="CJ31" s="80">
        <v>0</v>
      </c>
      <c r="CK31" s="80">
        <v>0</v>
      </c>
      <c r="CL31" s="80">
        <v>0</v>
      </c>
      <c r="CM31" s="80">
        <v>0</v>
      </c>
      <c r="CN31" s="80">
        <v>0</v>
      </c>
      <c r="CO31" s="80">
        <v>0</v>
      </c>
      <c r="CP31" s="80">
        <v>0</v>
      </c>
      <c r="CQ31" s="80">
        <v>0</v>
      </c>
      <c r="CR31" s="80">
        <v>0</v>
      </c>
      <c r="CS31" s="80">
        <v>0</v>
      </c>
      <c r="CT31" s="80">
        <v>0</v>
      </c>
      <c r="CU31" s="80">
        <v>0</v>
      </c>
      <c r="CV31" s="80">
        <v>0</v>
      </c>
      <c r="CW31" s="80">
        <v>0</v>
      </c>
      <c r="CX31" s="80">
        <v>0</v>
      </c>
      <c r="CY31" s="80">
        <v>0</v>
      </c>
      <c r="CZ31" s="80">
        <v>0</v>
      </c>
      <c r="DA31" s="80">
        <v>0</v>
      </c>
      <c r="DB31" s="80">
        <v>0</v>
      </c>
      <c r="DC31" s="80">
        <v>0</v>
      </c>
      <c r="DD31" s="80">
        <v>0</v>
      </c>
      <c r="DE31" s="80">
        <v>0</v>
      </c>
      <c r="DF31" s="80">
        <v>0</v>
      </c>
      <c r="DG31" s="80">
        <v>0</v>
      </c>
      <c r="DH31" s="80">
        <v>50</v>
      </c>
      <c r="DI31" s="80">
        <v>50</v>
      </c>
      <c r="DJ31" s="80">
        <v>50</v>
      </c>
      <c r="DK31" s="80">
        <v>50</v>
      </c>
      <c r="DL31" s="80">
        <v>200</v>
      </c>
      <c r="DM31" s="80">
        <v>5368</v>
      </c>
      <c r="DN31" s="98">
        <v>3448</v>
      </c>
      <c r="DO31" s="80">
        <v>3307</v>
      </c>
      <c r="DP31" s="80">
        <v>3330</v>
      </c>
      <c r="DQ31" s="80">
        <v>15453</v>
      </c>
      <c r="DR31" s="80">
        <v>0</v>
      </c>
      <c r="DS31" s="80">
        <v>0</v>
      </c>
      <c r="DT31" s="80">
        <v>0</v>
      </c>
      <c r="DU31" s="80">
        <v>0</v>
      </c>
      <c r="DV31" s="80">
        <v>0</v>
      </c>
      <c r="DW31" s="80">
        <v>311</v>
      </c>
      <c r="DX31" s="80">
        <v>383</v>
      </c>
      <c r="DY31" s="80">
        <v>250</v>
      </c>
      <c r="DZ31" s="80">
        <v>265</v>
      </c>
      <c r="EA31" s="80">
        <v>1209</v>
      </c>
      <c r="EB31" s="80">
        <v>5000</v>
      </c>
      <c r="EC31" s="80">
        <v>3000</v>
      </c>
      <c r="ED31" s="80">
        <v>3000</v>
      </c>
      <c r="EE31" s="80">
        <v>3000</v>
      </c>
      <c r="EF31" s="46">
        <v>14000</v>
      </c>
      <c r="EG31" s="46">
        <v>7</v>
      </c>
      <c r="EH31" s="46">
        <v>15</v>
      </c>
      <c r="EI31" s="46">
        <v>7</v>
      </c>
      <c r="EJ31" s="46">
        <v>15</v>
      </c>
      <c r="EK31" s="46">
        <v>44</v>
      </c>
      <c r="EL31" s="46">
        <v>0</v>
      </c>
      <c r="EM31" s="46">
        <v>0</v>
      </c>
      <c r="EN31" s="46">
        <v>0</v>
      </c>
      <c r="EO31" s="46">
        <v>0</v>
      </c>
      <c r="EP31" s="46">
        <v>0</v>
      </c>
      <c r="EQ31" s="46">
        <v>0</v>
      </c>
      <c r="ER31" s="46">
        <v>0</v>
      </c>
      <c r="ES31" s="46">
        <v>0</v>
      </c>
      <c r="ET31" s="46">
        <v>0</v>
      </c>
      <c r="EU31" s="46">
        <v>0</v>
      </c>
      <c r="EV31" s="46">
        <v>0</v>
      </c>
      <c r="EW31" s="46">
        <v>0</v>
      </c>
      <c r="EX31" s="46">
        <v>0</v>
      </c>
      <c r="EY31" s="46">
        <v>0</v>
      </c>
      <c r="EZ31" s="46">
        <v>0</v>
      </c>
      <c r="FA31" s="46">
        <v>0</v>
      </c>
      <c r="FB31" s="46">
        <v>0</v>
      </c>
      <c r="FC31" s="46">
        <v>0</v>
      </c>
      <c r="FD31" s="46">
        <v>0</v>
      </c>
      <c r="FE31" s="46">
        <v>0</v>
      </c>
      <c r="FF31" s="46">
        <v>0</v>
      </c>
      <c r="FG31" s="46">
        <v>0</v>
      </c>
      <c r="FH31" s="46">
        <v>0</v>
      </c>
      <c r="FI31" s="46">
        <v>0</v>
      </c>
      <c r="FJ31" s="46">
        <v>0</v>
      </c>
      <c r="FK31" s="46">
        <v>50</v>
      </c>
      <c r="FL31" s="46">
        <v>50</v>
      </c>
      <c r="FM31" s="46">
        <v>50</v>
      </c>
      <c r="FN31" s="46">
        <v>50</v>
      </c>
      <c r="FO31" s="46">
        <v>200</v>
      </c>
      <c r="FP31" s="46">
        <v>0</v>
      </c>
      <c r="FQ31" s="46">
        <v>0</v>
      </c>
      <c r="FR31" s="46">
        <v>0</v>
      </c>
      <c r="FS31" s="46">
        <v>0</v>
      </c>
      <c r="FT31" s="46">
        <v>0</v>
      </c>
      <c r="FU31" s="46">
        <v>0</v>
      </c>
      <c r="FV31" s="46">
        <v>0</v>
      </c>
      <c r="FW31" s="46">
        <v>0</v>
      </c>
      <c r="FX31" s="46">
        <v>0</v>
      </c>
      <c r="FY31" s="46">
        <v>0</v>
      </c>
      <c r="FZ31" s="46">
        <v>0</v>
      </c>
      <c r="GA31" s="46">
        <v>0</v>
      </c>
      <c r="GB31" s="46">
        <v>0</v>
      </c>
      <c r="GC31" s="46">
        <v>0</v>
      </c>
      <c r="GD31" s="46">
        <v>0</v>
      </c>
    </row>
    <row r="32" spans="1:186">
      <c r="A32" s="133">
        <v>310003155</v>
      </c>
      <c r="B32" s="124" t="s">
        <v>73</v>
      </c>
      <c r="C32" s="74">
        <v>350</v>
      </c>
      <c r="D32" s="74" t="s">
        <v>462</v>
      </c>
      <c r="E32" s="46">
        <v>72</v>
      </c>
      <c r="G32" s="46">
        <v>4015</v>
      </c>
      <c r="H32" s="46">
        <v>4030</v>
      </c>
      <c r="I32" s="46">
        <v>4015</v>
      </c>
      <c r="J32" s="80">
        <v>4030</v>
      </c>
      <c r="K32" s="80">
        <v>16090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4000</v>
      </c>
      <c r="W32" s="80">
        <v>4000</v>
      </c>
      <c r="X32" s="80">
        <v>4000</v>
      </c>
      <c r="Y32" s="80">
        <v>4000</v>
      </c>
      <c r="Z32" s="80">
        <v>16000</v>
      </c>
      <c r="AA32" s="80">
        <v>15</v>
      </c>
      <c r="AB32" s="80">
        <v>30</v>
      </c>
      <c r="AC32" s="80">
        <v>15</v>
      </c>
      <c r="AD32" s="80">
        <v>30</v>
      </c>
      <c r="AE32" s="80">
        <v>90</v>
      </c>
      <c r="AF32" s="80">
        <v>0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  <c r="AO32" s="80">
        <v>0</v>
      </c>
      <c r="AP32" s="80">
        <v>0</v>
      </c>
      <c r="AQ32" s="80">
        <v>0</v>
      </c>
      <c r="AR32" s="80">
        <v>0</v>
      </c>
      <c r="AS32" s="80">
        <v>0</v>
      </c>
      <c r="AT32" s="80">
        <v>0</v>
      </c>
      <c r="AU32" s="80">
        <v>0</v>
      </c>
      <c r="AV32" s="80">
        <v>0</v>
      </c>
      <c r="AW32" s="80">
        <v>0</v>
      </c>
      <c r="AX32" s="80">
        <v>0</v>
      </c>
      <c r="AY32" s="80">
        <v>0</v>
      </c>
      <c r="AZ32" s="80">
        <v>0</v>
      </c>
      <c r="BA32" s="80">
        <v>0</v>
      </c>
      <c r="BB32" s="80">
        <v>0</v>
      </c>
      <c r="BC32" s="80">
        <v>0</v>
      </c>
      <c r="BD32" s="80">
        <v>0</v>
      </c>
      <c r="BE32" s="80">
        <v>0</v>
      </c>
      <c r="BF32" s="80">
        <v>0</v>
      </c>
      <c r="BG32" s="80">
        <v>0</v>
      </c>
      <c r="BH32" s="80">
        <v>0</v>
      </c>
      <c r="BI32" s="80">
        <v>0</v>
      </c>
      <c r="BJ32" s="80">
        <v>4015</v>
      </c>
      <c r="BK32" s="80">
        <v>4030</v>
      </c>
      <c r="BL32" s="80">
        <v>3015</v>
      </c>
      <c r="BM32" s="80">
        <v>2030</v>
      </c>
      <c r="BN32" s="80">
        <v>13090</v>
      </c>
      <c r="BO32" s="80">
        <v>0</v>
      </c>
      <c r="BP32" s="80">
        <v>0</v>
      </c>
      <c r="BQ32" s="80">
        <v>0</v>
      </c>
      <c r="BR32" s="80">
        <v>0</v>
      </c>
      <c r="BS32" s="80">
        <v>0</v>
      </c>
      <c r="BT32" s="80">
        <v>0</v>
      </c>
      <c r="BU32" s="80">
        <v>0</v>
      </c>
      <c r="BV32" s="80">
        <v>0</v>
      </c>
      <c r="BW32" s="80">
        <v>0</v>
      </c>
      <c r="BX32" s="80">
        <v>0</v>
      </c>
      <c r="BY32" s="80">
        <v>4000</v>
      </c>
      <c r="BZ32" s="80">
        <v>4000</v>
      </c>
      <c r="CA32" s="80">
        <v>3000</v>
      </c>
      <c r="CB32" s="80">
        <v>2000</v>
      </c>
      <c r="CC32" s="80">
        <v>13000</v>
      </c>
      <c r="CD32" s="80">
        <v>15</v>
      </c>
      <c r="CE32" s="80">
        <v>30</v>
      </c>
      <c r="CF32" s="80">
        <v>15</v>
      </c>
      <c r="CG32" s="80">
        <v>30</v>
      </c>
      <c r="CH32" s="80">
        <v>90</v>
      </c>
      <c r="CI32" s="80">
        <v>0</v>
      </c>
      <c r="CJ32" s="80">
        <v>0</v>
      </c>
      <c r="CK32" s="80">
        <v>0</v>
      </c>
      <c r="CL32" s="80">
        <v>0</v>
      </c>
      <c r="CM32" s="80">
        <v>0</v>
      </c>
      <c r="CN32" s="80">
        <v>0</v>
      </c>
      <c r="CO32" s="80">
        <v>0</v>
      </c>
      <c r="CP32" s="80">
        <v>0</v>
      </c>
      <c r="CQ32" s="80">
        <v>0</v>
      </c>
      <c r="CR32" s="80">
        <v>0</v>
      </c>
      <c r="CS32" s="80">
        <v>0</v>
      </c>
      <c r="CT32" s="80">
        <v>0</v>
      </c>
      <c r="CU32" s="80">
        <v>0</v>
      </c>
      <c r="CV32" s="80">
        <v>0</v>
      </c>
      <c r="CW32" s="80">
        <v>0</v>
      </c>
      <c r="CX32" s="80">
        <v>0</v>
      </c>
      <c r="CY32" s="80">
        <v>0</v>
      </c>
      <c r="CZ32" s="80">
        <v>0</v>
      </c>
      <c r="DA32" s="80">
        <v>0</v>
      </c>
      <c r="DB32" s="80">
        <v>0</v>
      </c>
      <c r="DC32" s="80">
        <v>0</v>
      </c>
      <c r="DD32" s="80">
        <v>0</v>
      </c>
      <c r="DE32" s="80">
        <v>0</v>
      </c>
      <c r="DF32" s="80">
        <v>0</v>
      </c>
      <c r="DG32" s="80">
        <v>0</v>
      </c>
      <c r="DH32" s="80">
        <v>0</v>
      </c>
      <c r="DI32" s="80">
        <v>0</v>
      </c>
      <c r="DJ32" s="80">
        <v>0</v>
      </c>
      <c r="DK32" s="80">
        <v>0</v>
      </c>
      <c r="DL32" s="80">
        <v>0</v>
      </c>
      <c r="DM32" s="80">
        <v>4015</v>
      </c>
      <c r="DN32" s="98">
        <v>3030</v>
      </c>
      <c r="DO32" s="80">
        <v>3015</v>
      </c>
      <c r="DP32" s="80">
        <v>2030</v>
      </c>
      <c r="DQ32" s="80">
        <v>12090</v>
      </c>
      <c r="DR32" s="80">
        <v>0</v>
      </c>
      <c r="DS32" s="80">
        <v>0</v>
      </c>
      <c r="DT32" s="80">
        <v>0</v>
      </c>
      <c r="DU32" s="80">
        <v>0</v>
      </c>
      <c r="DV32" s="80">
        <v>0</v>
      </c>
      <c r="DW32" s="80">
        <v>0</v>
      </c>
      <c r="DX32" s="80">
        <v>0</v>
      </c>
      <c r="DY32" s="80">
        <v>0</v>
      </c>
      <c r="DZ32" s="80">
        <v>0</v>
      </c>
      <c r="EA32" s="80">
        <v>0</v>
      </c>
      <c r="EB32" s="80">
        <v>4000</v>
      </c>
      <c r="EC32" s="80">
        <v>3000</v>
      </c>
      <c r="ED32" s="80">
        <v>3000</v>
      </c>
      <c r="EE32" s="80">
        <v>2000</v>
      </c>
      <c r="EF32" s="46">
        <v>12000</v>
      </c>
      <c r="EG32" s="46">
        <v>15</v>
      </c>
      <c r="EH32" s="46">
        <v>30</v>
      </c>
      <c r="EI32" s="46">
        <v>15</v>
      </c>
      <c r="EJ32" s="46">
        <v>30</v>
      </c>
      <c r="EK32" s="46">
        <v>90</v>
      </c>
      <c r="EL32" s="46">
        <v>0</v>
      </c>
      <c r="EM32" s="46">
        <v>0</v>
      </c>
      <c r="EN32" s="46">
        <v>0</v>
      </c>
      <c r="EO32" s="46">
        <v>0</v>
      </c>
      <c r="EP32" s="46">
        <v>0</v>
      </c>
      <c r="EQ32" s="46">
        <v>0</v>
      </c>
      <c r="ER32" s="46">
        <v>0</v>
      </c>
      <c r="ES32" s="46">
        <v>0</v>
      </c>
      <c r="ET32" s="46">
        <v>0</v>
      </c>
      <c r="EU32" s="46">
        <v>0</v>
      </c>
      <c r="EV32" s="46">
        <v>0</v>
      </c>
      <c r="EW32" s="46">
        <v>0</v>
      </c>
      <c r="EX32" s="46">
        <v>0</v>
      </c>
      <c r="EY32" s="46">
        <v>0</v>
      </c>
      <c r="EZ32" s="46">
        <v>0</v>
      </c>
      <c r="FA32" s="46">
        <v>0</v>
      </c>
      <c r="FB32" s="46">
        <v>0</v>
      </c>
      <c r="FC32" s="46">
        <v>0</v>
      </c>
      <c r="FD32" s="46">
        <v>0</v>
      </c>
      <c r="FE32" s="46">
        <v>0</v>
      </c>
      <c r="FF32" s="46">
        <v>0</v>
      </c>
      <c r="FG32" s="46">
        <v>0</v>
      </c>
      <c r="FH32" s="46">
        <v>0</v>
      </c>
      <c r="FI32" s="46">
        <v>0</v>
      </c>
      <c r="FJ32" s="46">
        <v>0</v>
      </c>
      <c r="FK32" s="46">
        <v>0</v>
      </c>
      <c r="FL32" s="46">
        <v>0</v>
      </c>
      <c r="FM32" s="46">
        <v>0</v>
      </c>
      <c r="FN32" s="46">
        <v>0</v>
      </c>
      <c r="FO32" s="46">
        <v>0</v>
      </c>
      <c r="FP32" s="46">
        <v>0</v>
      </c>
      <c r="FQ32" s="46">
        <v>0</v>
      </c>
      <c r="FR32" s="46">
        <v>0</v>
      </c>
      <c r="FS32" s="46">
        <v>0</v>
      </c>
      <c r="FT32" s="46">
        <v>0</v>
      </c>
      <c r="FU32" s="46">
        <v>0</v>
      </c>
      <c r="FV32" s="46">
        <v>0</v>
      </c>
      <c r="FW32" s="46">
        <v>0</v>
      </c>
      <c r="FX32" s="46">
        <v>0</v>
      </c>
      <c r="FY32" s="46">
        <v>0</v>
      </c>
      <c r="FZ32" s="46">
        <v>0</v>
      </c>
      <c r="GA32" s="46">
        <v>0</v>
      </c>
      <c r="GB32" s="46">
        <v>0</v>
      </c>
      <c r="GC32" s="46">
        <v>0</v>
      </c>
      <c r="GD32" s="46">
        <v>0</v>
      </c>
    </row>
    <row r="33" spans="1:186">
      <c r="A33" s="110">
        <v>310004338</v>
      </c>
      <c r="B33" s="135" t="s">
        <v>1036</v>
      </c>
      <c r="C33" s="74">
        <v>350</v>
      </c>
      <c r="D33" s="74" t="s">
        <v>462</v>
      </c>
      <c r="E33" s="46">
        <v>72</v>
      </c>
      <c r="G33" s="46">
        <v>1505</v>
      </c>
      <c r="H33" s="46">
        <v>1000</v>
      </c>
      <c r="I33" s="46">
        <v>1005</v>
      </c>
      <c r="J33" s="80">
        <v>1000</v>
      </c>
      <c r="K33" s="80">
        <v>4510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1500</v>
      </c>
      <c r="W33" s="80">
        <v>1000</v>
      </c>
      <c r="X33" s="80">
        <v>1000</v>
      </c>
      <c r="Y33" s="80">
        <v>1000</v>
      </c>
      <c r="Z33" s="80">
        <v>4500</v>
      </c>
      <c r="AA33" s="80">
        <v>5</v>
      </c>
      <c r="AB33" s="80">
        <v>0</v>
      </c>
      <c r="AC33" s="80">
        <v>5</v>
      </c>
      <c r="AD33" s="80">
        <v>0</v>
      </c>
      <c r="AE33" s="80">
        <v>10</v>
      </c>
      <c r="AF33" s="80">
        <v>0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0</v>
      </c>
      <c r="AM33" s="80">
        <v>0</v>
      </c>
      <c r="AN33" s="80">
        <v>0</v>
      </c>
      <c r="AO33" s="80">
        <v>0</v>
      </c>
      <c r="AP33" s="80">
        <v>0</v>
      </c>
      <c r="AQ33" s="80">
        <v>0</v>
      </c>
      <c r="AR33" s="80">
        <v>0</v>
      </c>
      <c r="AS33" s="80">
        <v>0</v>
      </c>
      <c r="AT33" s="80">
        <v>0</v>
      </c>
      <c r="AU33" s="80">
        <v>0</v>
      </c>
      <c r="AV33" s="80">
        <v>0</v>
      </c>
      <c r="AW33" s="80">
        <v>0</v>
      </c>
      <c r="AX33" s="80">
        <v>0</v>
      </c>
      <c r="AY33" s="80">
        <v>0</v>
      </c>
      <c r="AZ33" s="80">
        <v>0</v>
      </c>
      <c r="BA33" s="80">
        <v>0</v>
      </c>
      <c r="BB33" s="80">
        <v>0</v>
      </c>
      <c r="BC33" s="80">
        <v>0</v>
      </c>
      <c r="BD33" s="80">
        <v>0</v>
      </c>
      <c r="BE33" s="80">
        <v>0</v>
      </c>
      <c r="BF33" s="80">
        <v>0</v>
      </c>
      <c r="BG33" s="80">
        <v>0</v>
      </c>
      <c r="BH33" s="80">
        <v>0</v>
      </c>
      <c r="BI33" s="80">
        <v>0</v>
      </c>
      <c r="BJ33" s="80">
        <v>1005</v>
      </c>
      <c r="BK33" s="80">
        <v>1000</v>
      </c>
      <c r="BL33" s="80">
        <v>1005</v>
      </c>
      <c r="BM33" s="80">
        <v>500</v>
      </c>
      <c r="BN33" s="80">
        <v>3510</v>
      </c>
      <c r="BO33" s="80">
        <v>0</v>
      </c>
      <c r="BP33" s="80">
        <v>0</v>
      </c>
      <c r="BQ33" s="80">
        <v>0</v>
      </c>
      <c r="BR33" s="80">
        <v>0</v>
      </c>
      <c r="BS33" s="80">
        <v>0</v>
      </c>
      <c r="BT33" s="80">
        <v>0</v>
      </c>
      <c r="BU33" s="80">
        <v>0</v>
      </c>
      <c r="BV33" s="80">
        <v>0</v>
      </c>
      <c r="BW33" s="80">
        <v>0</v>
      </c>
      <c r="BX33" s="80">
        <v>0</v>
      </c>
      <c r="BY33" s="80">
        <v>1000</v>
      </c>
      <c r="BZ33" s="80">
        <v>1000</v>
      </c>
      <c r="CA33" s="80">
        <v>1000</v>
      </c>
      <c r="CB33" s="80">
        <v>500</v>
      </c>
      <c r="CC33" s="80">
        <v>3500</v>
      </c>
      <c r="CD33" s="80">
        <v>5</v>
      </c>
      <c r="CE33" s="80">
        <v>0</v>
      </c>
      <c r="CF33" s="80">
        <v>5</v>
      </c>
      <c r="CG33" s="80">
        <v>0</v>
      </c>
      <c r="CH33" s="80">
        <v>10</v>
      </c>
      <c r="CI33" s="80">
        <v>0</v>
      </c>
      <c r="CJ33" s="80">
        <v>0</v>
      </c>
      <c r="CK33" s="80">
        <v>0</v>
      </c>
      <c r="CL33" s="80">
        <v>0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0">
        <v>0</v>
      </c>
      <c r="CS33" s="80">
        <v>0</v>
      </c>
      <c r="CT33" s="80">
        <v>0</v>
      </c>
      <c r="CU33" s="80">
        <v>0</v>
      </c>
      <c r="CV33" s="80">
        <v>0</v>
      </c>
      <c r="CW33" s="80">
        <v>0</v>
      </c>
      <c r="CX33" s="80">
        <v>0</v>
      </c>
      <c r="CY33" s="80">
        <v>0</v>
      </c>
      <c r="CZ33" s="80">
        <v>0</v>
      </c>
      <c r="DA33" s="80">
        <v>0</v>
      </c>
      <c r="DB33" s="80">
        <v>0</v>
      </c>
      <c r="DC33" s="80">
        <v>0</v>
      </c>
      <c r="DD33" s="80">
        <v>0</v>
      </c>
      <c r="DE33" s="80">
        <v>0</v>
      </c>
      <c r="DF33" s="80">
        <v>0</v>
      </c>
      <c r="DG33" s="80">
        <v>0</v>
      </c>
      <c r="DH33" s="80">
        <v>0</v>
      </c>
      <c r="DI33" s="80">
        <v>0</v>
      </c>
      <c r="DJ33" s="80">
        <v>0</v>
      </c>
      <c r="DK33" s="80">
        <v>0</v>
      </c>
      <c r="DL33" s="80">
        <v>0</v>
      </c>
      <c r="DM33" s="80">
        <v>1505</v>
      </c>
      <c r="DN33" s="98">
        <v>1000</v>
      </c>
      <c r="DO33" s="80">
        <v>1005</v>
      </c>
      <c r="DP33" s="80">
        <v>500</v>
      </c>
      <c r="DQ33" s="80">
        <v>4010</v>
      </c>
      <c r="DR33" s="80">
        <v>0</v>
      </c>
      <c r="DS33" s="80">
        <v>0</v>
      </c>
      <c r="DT33" s="80">
        <v>0</v>
      </c>
      <c r="DU33" s="80">
        <v>0</v>
      </c>
      <c r="DV33" s="80">
        <v>0</v>
      </c>
      <c r="DW33" s="80">
        <v>0</v>
      </c>
      <c r="DX33" s="80">
        <v>0</v>
      </c>
      <c r="DY33" s="80">
        <v>0</v>
      </c>
      <c r="DZ33" s="80">
        <v>0</v>
      </c>
      <c r="EA33" s="80">
        <v>0</v>
      </c>
      <c r="EB33" s="80">
        <v>1500</v>
      </c>
      <c r="EC33" s="80">
        <v>1000</v>
      </c>
      <c r="ED33" s="80">
        <v>1000</v>
      </c>
      <c r="EE33" s="80">
        <v>500</v>
      </c>
      <c r="EF33" s="46">
        <v>4000</v>
      </c>
      <c r="EG33" s="46">
        <v>5</v>
      </c>
      <c r="EH33" s="46">
        <v>0</v>
      </c>
      <c r="EI33" s="46">
        <v>5</v>
      </c>
      <c r="EJ33" s="46">
        <v>0</v>
      </c>
      <c r="EK33" s="46">
        <v>10</v>
      </c>
      <c r="EL33" s="46">
        <v>0</v>
      </c>
      <c r="EM33" s="46">
        <v>0</v>
      </c>
      <c r="EN33" s="46">
        <v>0</v>
      </c>
      <c r="EO33" s="46">
        <v>0</v>
      </c>
      <c r="EP33" s="46">
        <v>0</v>
      </c>
      <c r="EQ33" s="46">
        <v>0</v>
      </c>
      <c r="ER33" s="46">
        <v>0</v>
      </c>
      <c r="ES33" s="46">
        <v>0</v>
      </c>
      <c r="ET33" s="46">
        <v>0</v>
      </c>
      <c r="EU33" s="46">
        <v>0</v>
      </c>
      <c r="EV33" s="46">
        <v>0</v>
      </c>
      <c r="EW33" s="46">
        <v>0</v>
      </c>
      <c r="EX33" s="46">
        <v>0</v>
      </c>
      <c r="EY33" s="46">
        <v>0</v>
      </c>
      <c r="EZ33" s="46">
        <v>0</v>
      </c>
      <c r="FA33" s="46">
        <v>0</v>
      </c>
      <c r="FB33" s="46">
        <v>0</v>
      </c>
      <c r="FC33" s="46">
        <v>0</v>
      </c>
      <c r="FD33" s="46">
        <v>0</v>
      </c>
      <c r="FE33" s="46">
        <v>0</v>
      </c>
      <c r="FF33" s="46">
        <v>0</v>
      </c>
      <c r="FG33" s="46">
        <v>0</v>
      </c>
      <c r="FH33" s="46">
        <v>0</v>
      </c>
      <c r="FI33" s="46">
        <v>0</v>
      </c>
      <c r="FJ33" s="46">
        <v>0</v>
      </c>
      <c r="FK33" s="46">
        <v>0</v>
      </c>
      <c r="FL33" s="46">
        <v>0</v>
      </c>
      <c r="FM33" s="46">
        <v>0</v>
      </c>
      <c r="FN33" s="46">
        <v>0</v>
      </c>
      <c r="FO33" s="46">
        <v>0</v>
      </c>
      <c r="FP33" s="46">
        <v>0</v>
      </c>
      <c r="FQ33" s="46">
        <v>0</v>
      </c>
      <c r="FR33" s="46">
        <v>0</v>
      </c>
      <c r="FS33" s="46">
        <v>0</v>
      </c>
      <c r="FT33" s="46">
        <v>0</v>
      </c>
      <c r="FU33" s="46">
        <v>0</v>
      </c>
      <c r="FV33" s="46">
        <v>0</v>
      </c>
      <c r="FW33" s="46">
        <v>0</v>
      </c>
      <c r="FX33" s="46">
        <v>0</v>
      </c>
      <c r="FY33" s="46">
        <v>0</v>
      </c>
      <c r="FZ33" s="46">
        <v>0</v>
      </c>
      <c r="GA33" s="46">
        <v>0</v>
      </c>
      <c r="GB33" s="46">
        <v>0</v>
      </c>
      <c r="GC33" s="46">
        <v>0</v>
      </c>
      <c r="GD33" s="46">
        <v>0</v>
      </c>
    </row>
    <row r="34" spans="1:186">
      <c r="G34" s="46">
        <v>123326.4335629639</v>
      </c>
      <c r="H34" s="46">
        <v>113055</v>
      </c>
      <c r="I34" s="46">
        <v>94764.433562963895</v>
      </c>
      <c r="J34" s="80">
        <v>97609</v>
      </c>
      <c r="K34" s="80">
        <v>428754.86712592776</v>
      </c>
      <c r="L34" s="80">
        <v>74000</v>
      </c>
      <c r="M34" s="80">
        <v>55000</v>
      </c>
      <c r="N34" s="80">
        <v>50000</v>
      </c>
      <c r="O34" s="80">
        <v>51000</v>
      </c>
      <c r="P34" s="80">
        <v>230000</v>
      </c>
      <c r="Q34" s="80">
        <v>10001</v>
      </c>
      <c r="R34" s="80">
        <v>12340</v>
      </c>
      <c r="S34" s="80">
        <v>8142</v>
      </c>
      <c r="T34" s="80">
        <v>8552</v>
      </c>
      <c r="U34" s="80">
        <v>39035</v>
      </c>
      <c r="V34" s="80">
        <v>28000</v>
      </c>
      <c r="W34" s="80">
        <v>29000</v>
      </c>
      <c r="X34" s="80">
        <v>27000</v>
      </c>
      <c r="Y34" s="80">
        <v>23000</v>
      </c>
      <c r="Z34" s="80">
        <v>107000</v>
      </c>
      <c r="AA34" s="80">
        <v>2682.4335629638886</v>
      </c>
      <c r="AB34" s="80">
        <v>7835</v>
      </c>
      <c r="AC34" s="80">
        <v>2682.4335629638886</v>
      </c>
      <c r="AD34" s="80">
        <v>7835</v>
      </c>
      <c r="AE34" s="80">
        <v>21034.867125927776</v>
      </c>
      <c r="AF34" s="80">
        <v>552</v>
      </c>
      <c r="AG34" s="80">
        <v>552</v>
      </c>
      <c r="AH34" s="80">
        <v>552</v>
      </c>
      <c r="AI34" s="80">
        <v>552</v>
      </c>
      <c r="AJ34" s="80">
        <v>2208</v>
      </c>
      <c r="AK34" s="80">
        <v>736</v>
      </c>
      <c r="AL34" s="80">
        <v>1473</v>
      </c>
      <c r="AM34" s="80">
        <v>736</v>
      </c>
      <c r="AN34" s="80">
        <v>1473</v>
      </c>
      <c r="AO34" s="80">
        <v>4418</v>
      </c>
      <c r="AP34" s="80">
        <v>408</v>
      </c>
      <c r="AQ34" s="80">
        <v>408</v>
      </c>
      <c r="AR34" s="80">
        <v>408</v>
      </c>
      <c r="AS34" s="80">
        <v>408</v>
      </c>
      <c r="AT34" s="80">
        <v>1632</v>
      </c>
      <c r="AU34" s="80">
        <v>370</v>
      </c>
      <c r="AV34" s="80">
        <v>322</v>
      </c>
      <c r="AW34" s="80">
        <v>321</v>
      </c>
      <c r="AX34" s="80">
        <v>298</v>
      </c>
      <c r="AY34" s="80">
        <v>1311</v>
      </c>
      <c r="AZ34" s="80">
        <v>6192</v>
      </c>
      <c r="BA34" s="80">
        <v>5760</v>
      </c>
      <c r="BB34" s="80">
        <v>4608</v>
      </c>
      <c r="BC34" s="80">
        <v>4176</v>
      </c>
      <c r="BD34" s="80">
        <v>20736</v>
      </c>
      <c r="BE34" s="80">
        <v>385</v>
      </c>
      <c r="BF34" s="80">
        <v>365</v>
      </c>
      <c r="BG34" s="80">
        <v>315</v>
      </c>
      <c r="BH34" s="80">
        <v>315</v>
      </c>
      <c r="BI34" s="80">
        <v>1380</v>
      </c>
      <c r="BJ34" s="80">
        <v>101298.38201470496</v>
      </c>
      <c r="BK34" s="80">
        <v>93809.382014704956</v>
      </c>
      <c r="BL34" s="80">
        <v>91652.588009803309</v>
      </c>
      <c r="BM34" s="80">
        <v>86448.588009803309</v>
      </c>
      <c r="BN34" s="80">
        <v>373208.94004901656</v>
      </c>
      <c r="BO34" s="80">
        <v>57000</v>
      </c>
      <c r="BP34" s="80">
        <v>49000</v>
      </c>
      <c r="BQ34" s="80">
        <v>56000</v>
      </c>
      <c r="BR34" s="80">
        <v>49000</v>
      </c>
      <c r="BS34" s="80">
        <v>211000</v>
      </c>
      <c r="BT34" s="80">
        <v>5480</v>
      </c>
      <c r="BU34" s="80">
        <v>6770</v>
      </c>
      <c r="BV34" s="80">
        <v>4410</v>
      </c>
      <c r="BW34" s="80">
        <v>4690</v>
      </c>
      <c r="BX34" s="80">
        <v>21350</v>
      </c>
      <c r="BY34" s="80">
        <v>26000</v>
      </c>
      <c r="BZ34" s="80">
        <v>25000</v>
      </c>
      <c r="CA34" s="80">
        <v>23000</v>
      </c>
      <c r="CB34" s="80">
        <v>20500</v>
      </c>
      <c r="CC34" s="80">
        <v>94500</v>
      </c>
      <c r="CD34" s="80">
        <v>6307</v>
      </c>
      <c r="CE34" s="80">
        <v>6365</v>
      </c>
      <c r="CF34" s="80">
        <v>2727</v>
      </c>
      <c r="CG34" s="80">
        <v>6345</v>
      </c>
      <c r="CH34" s="80">
        <v>21744</v>
      </c>
      <c r="CI34" s="80">
        <v>374</v>
      </c>
      <c r="CJ34" s="80">
        <v>374</v>
      </c>
      <c r="CK34" s="80">
        <v>251</v>
      </c>
      <c r="CL34" s="80">
        <v>251</v>
      </c>
      <c r="CM34" s="80">
        <v>1250</v>
      </c>
      <c r="CN34" s="80">
        <v>631</v>
      </c>
      <c r="CO34" s="80">
        <v>1260</v>
      </c>
      <c r="CP34" s="80">
        <v>631</v>
      </c>
      <c r="CQ34" s="80">
        <v>1260</v>
      </c>
      <c r="CR34" s="80">
        <v>3782</v>
      </c>
      <c r="CS34" s="80">
        <v>437.38201470495824</v>
      </c>
      <c r="CT34" s="80">
        <v>437.38201470495824</v>
      </c>
      <c r="CU34" s="80">
        <v>291.58800980330551</v>
      </c>
      <c r="CV34" s="80">
        <v>291.58800980330551</v>
      </c>
      <c r="CW34" s="80">
        <v>1457.9400490165274</v>
      </c>
      <c r="CX34" s="80">
        <v>322</v>
      </c>
      <c r="CY34" s="80">
        <v>278</v>
      </c>
      <c r="CZ34" s="80">
        <v>283</v>
      </c>
      <c r="DA34" s="80">
        <v>268</v>
      </c>
      <c r="DB34" s="80">
        <v>1151</v>
      </c>
      <c r="DC34" s="80">
        <v>4332</v>
      </c>
      <c r="DD34" s="80">
        <v>3960</v>
      </c>
      <c r="DE34" s="80">
        <v>3744</v>
      </c>
      <c r="DF34" s="80">
        <v>3528</v>
      </c>
      <c r="DG34" s="80">
        <v>15564</v>
      </c>
      <c r="DH34" s="80">
        <v>415</v>
      </c>
      <c r="DI34" s="80">
        <v>365</v>
      </c>
      <c r="DJ34" s="80">
        <v>315</v>
      </c>
      <c r="DK34" s="80">
        <v>315</v>
      </c>
      <c r="DL34" s="80">
        <v>1410</v>
      </c>
      <c r="DM34" s="80">
        <v>88009.864827843237</v>
      </c>
      <c r="DN34" s="98">
        <v>77834.864827843237</v>
      </c>
      <c r="DO34" s="80">
        <v>83366.742978127237</v>
      </c>
      <c r="DP34" s="80">
        <v>80465.868158453435</v>
      </c>
      <c r="DQ34" s="80">
        <v>329677.34079226712</v>
      </c>
      <c r="DR34" s="80">
        <v>46000</v>
      </c>
      <c r="DS34" s="80">
        <v>39000</v>
      </c>
      <c r="DT34" s="80">
        <v>49000</v>
      </c>
      <c r="DU34" s="80">
        <v>50000</v>
      </c>
      <c r="DV34" s="80">
        <v>184000</v>
      </c>
      <c r="DW34" s="80">
        <v>8176</v>
      </c>
      <c r="DX34" s="80">
        <v>10089</v>
      </c>
      <c r="DY34" s="80">
        <v>6588</v>
      </c>
      <c r="DZ34" s="80">
        <v>6973</v>
      </c>
      <c r="EA34" s="80">
        <v>31826</v>
      </c>
      <c r="EB34" s="80">
        <v>26000</v>
      </c>
      <c r="EC34" s="80">
        <v>20500</v>
      </c>
      <c r="ED34" s="80">
        <v>17500</v>
      </c>
      <c r="EE34" s="80">
        <v>15500</v>
      </c>
      <c r="EF34" s="46">
        <v>79500</v>
      </c>
      <c r="EG34" s="46">
        <v>2752.8748196738097</v>
      </c>
      <c r="EH34" s="46">
        <v>2790.8748196738097</v>
      </c>
      <c r="EI34" s="46">
        <v>5458.7496393476194</v>
      </c>
      <c r="EJ34" s="46">
        <v>2790.8748196738097</v>
      </c>
      <c r="EK34" s="46">
        <v>13793.374098369053</v>
      </c>
      <c r="EL34" s="46">
        <v>282</v>
      </c>
      <c r="EM34" s="46">
        <v>282</v>
      </c>
      <c r="EN34" s="46">
        <v>190</v>
      </c>
      <c r="EO34" s="46">
        <v>190</v>
      </c>
      <c r="EP34" s="46">
        <v>944</v>
      </c>
      <c r="EQ34" s="46">
        <v>586</v>
      </c>
      <c r="ER34" s="46">
        <v>1171</v>
      </c>
      <c r="ES34" s="46">
        <v>586</v>
      </c>
      <c r="ET34" s="46">
        <v>1171</v>
      </c>
      <c r="EU34" s="46">
        <v>3514</v>
      </c>
      <c r="EV34" s="46">
        <v>242.99000816942123</v>
      </c>
      <c r="EW34" s="46">
        <v>242.99000816942123</v>
      </c>
      <c r="EX34" s="46">
        <v>161.99333877961419</v>
      </c>
      <c r="EY34" s="46">
        <v>161.99333877961419</v>
      </c>
      <c r="EZ34" s="46">
        <v>809.96669389807073</v>
      </c>
      <c r="FA34" s="46">
        <v>333</v>
      </c>
      <c r="FB34" s="46">
        <v>278</v>
      </c>
      <c r="FC34" s="46">
        <v>307</v>
      </c>
      <c r="FD34" s="46">
        <v>268</v>
      </c>
      <c r="FE34" s="46">
        <v>1186</v>
      </c>
      <c r="FF34" s="46">
        <v>3252</v>
      </c>
      <c r="FG34" s="46">
        <v>3096</v>
      </c>
      <c r="FH34" s="46">
        <v>3240</v>
      </c>
      <c r="FI34" s="46">
        <v>3096</v>
      </c>
      <c r="FJ34" s="46">
        <v>12684</v>
      </c>
      <c r="FK34" s="46">
        <v>385</v>
      </c>
      <c r="FL34" s="46">
        <v>385</v>
      </c>
      <c r="FM34" s="46">
        <v>335</v>
      </c>
      <c r="FN34" s="46">
        <v>315</v>
      </c>
      <c r="FO34" s="46">
        <v>1420</v>
      </c>
      <c r="FP34" s="46">
        <v>327</v>
      </c>
      <c r="FQ34" s="46">
        <v>293</v>
      </c>
      <c r="FR34" s="46">
        <v>267</v>
      </c>
      <c r="FS34" s="46">
        <v>251</v>
      </c>
      <c r="FT34" s="46">
        <v>1138</v>
      </c>
      <c r="FU34" s="46">
        <v>5632</v>
      </c>
      <c r="FV34" s="46">
        <v>6734</v>
      </c>
      <c r="FW34" s="46">
        <v>6240</v>
      </c>
      <c r="FX34" s="46">
        <v>6624</v>
      </c>
      <c r="FY34" s="46">
        <v>25230</v>
      </c>
      <c r="FZ34" s="46">
        <v>0</v>
      </c>
      <c r="GA34" s="46">
        <v>0</v>
      </c>
      <c r="GB34" s="46">
        <v>0</v>
      </c>
      <c r="GC34" s="46">
        <v>0</v>
      </c>
      <c r="GD34" s="46">
        <v>0</v>
      </c>
    </row>
    <row r="35" spans="1:186">
      <c r="A35" s="46">
        <v>310002015</v>
      </c>
      <c r="B35" s="124" t="s">
        <v>474</v>
      </c>
      <c r="C35" s="74">
        <v>500</v>
      </c>
      <c r="D35" s="74" t="s">
        <v>461</v>
      </c>
      <c r="E35" s="46">
        <v>54</v>
      </c>
      <c r="G35" s="46">
        <v>12690</v>
      </c>
      <c r="H35" s="46">
        <v>13874</v>
      </c>
      <c r="I35" s="46">
        <v>17490</v>
      </c>
      <c r="J35" s="80">
        <v>18471</v>
      </c>
      <c r="K35" s="80">
        <v>62525</v>
      </c>
      <c r="L35" s="80">
        <v>10000</v>
      </c>
      <c r="M35" s="80">
        <v>10000</v>
      </c>
      <c r="N35" s="80">
        <v>15000</v>
      </c>
      <c r="O35" s="80">
        <v>15000</v>
      </c>
      <c r="P35" s="80">
        <v>50000</v>
      </c>
      <c r="Q35" s="80">
        <v>1150</v>
      </c>
      <c r="R35" s="80">
        <v>1420</v>
      </c>
      <c r="S35" s="80">
        <v>940</v>
      </c>
      <c r="T35" s="80">
        <v>990</v>
      </c>
      <c r="U35" s="80">
        <v>4500</v>
      </c>
      <c r="V35" s="80">
        <v>0</v>
      </c>
      <c r="W35" s="80">
        <v>0</v>
      </c>
      <c r="X35" s="80">
        <v>0</v>
      </c>
      <c r="Y35" s="80">
        <v>0</v>
      </c>
      <c r="Z35" s="80">
        <v>0</v>
      </c>
      <c r="AA35" s="80">
        <v>430</v>
      </c>
      <c r="AB35" s="80">
        <v>1200</v>
      </c>
      <c r="AC35" s="80">
        <v>430</v>
      </c>
      <c r="AD35" s="80">
        <v>1200</v>
      </c>
      <c r="AE35" s="80">
        <v>3260</v>
      </c>
      <c r="AF35" s="80">
        <v>161</v>
      </c>
      <c r="AG35" s="80">
        <v>161</v>
      </c>
      <c r="AH35" s="80">
        <v>242</v>
      </c>
      <c r="AI35" s="80">
        <v>242</v>
      </c>
      <c r="AJ35" s="80">
        <v>806</v>
      </c>
      <c r="AK35" s="80">
        <v>162</v>
      </c>
      <c r="AL35" s="80">
        <v>324</v>
      </c>
      <c r="AM35" s="80">
        <v>162</v>
      </c>
      <c r="AN35" s="80">
        <v>324</v>
      </c>
      <c r="AO35" s="80">
        <v>972</v>
      </c>
      <c r="AP35" s="80">
        <v>80</v>
      </c>
      <c r="AQ35" s="80">
        <v>80</v>
      </c>
      <c r="AR35" s="80">
        <v>80</v>
      </c>
      <c r="AS35" s="80">
        <v>80</v>
      </c>
      <c r="AT35" s="80">
        <v>320</v>
      </c>
      <c r="AU35" s="80">
        <v>59</v>
      </c>
      <c r="AV35" s="80">
        <v>41</v>
      </c>
      <c r="AW35" s="80">
        <v>42</v>
      </c>
      <c r="AX35" s="80">
        <v>41</v>
      </c>
      <c r="AY35" s="80">
        <v>183</v>
      </c>
      <c r="AZ35" s="80">
        <v>648</v>
      </c>
      <c r="BA35" s="80">
        <v>648</v>
      </c>
      <c r="BB35" s="80">
        <v>594</v>
      </c>
      <c r="BC35" s="80">
        <v>594</v>
      </c>
      <c r="BD35" s="80">
        <v>2484</v>
      </c>
      <c r="BE35" s="80">
        <v>0</v>
      </c>
      <c r="BF35" s="80">
        <v>0</v>
      </c>
      <c r="BG35" s="80">
        <v>0</v>
      </c>
      <c r="BH35" s="80">
        <v>0</v>
      </c>
      <c r="BI35" s="80">
        <v>0</v>
      </c>
      <c r="BJ35" s="80">
        <v>17745</v>
      </c>
      <c r="BK35" s="80">
        <v>12613</v>
      </c>
      <c r="BL35" s="80">
        <v>12105</v>
      </c>
      <c r="BM35" s="80">
        <v>12825</v>
      </c>
      <c r="BN35" s="80">
        <v>55288</v>
      </c>
      <c r="BO35" s="80">
        <v>15000</v>
      </c>
      <c r="BP35" s="80">
        <v>10000</v>
      </c>
      <c r="BQ35" s="80">
        <v>10000</v>
      </c>
      <c r="BR35" s="80">
        <v>10000</v>
      </c>
      <c r="BS35" s="80">
        <v>45000</v>
      </c>
      <c r="BT35" s="80">
        <v>860</v>
      </c>
      <c r="BU35" s="80">
        <v>1060</v>
      </c>
      <c r="BV35" s="80">
        <v>700</v>
      </c>
      <c r="BW35" s="80">
        <v>740</v>
      </c>
      <c r="BX35" s="80">
        <v>3360</v>
      </c>
      <c r="BY35" s="80">
        <v>0</v>
      </c>
      <c r="BZ35" s="80">
        <v>0</v>
      </c>
      <c r="CA35" s="80">
        <v>0</v>
      </c>
      <c r="CB35" s="80">
        <v>0</v>
      </c>
      <c r="CC35" s="80">
        <v>0</v>
      </c>
      <c r="CD35" s="80">
        <v>890</v>
      </c>
      <c r="CE35" s="80">
        <v>390</v>
      </c>
      <c r="CF35" s="80">
        <v>390</v>
      </c>
      <c r="CG35" s="80">
        <v>890</v>
      </c>
      <c r="CH35" s="80">
        <v>2560</v>
      </c>
      <c r="CI35" s="80">
        <v>229</v>
      </c>
      <c r="CJ35" s="80">
        <v>229</v>
      </c>
      <c r="CK35" s="80">
        <v>153</v>
      </c>
      <c r="CL35" s="80">
        <v>153</v>
      </c>
      <c r="CM35" s="80">
        <v>764</v>
      </c>
      <c r="CN35" s="80">
        <v>181</v>
      </c>
      <c r="CO35" s="80">
        <v>362</v>
      </c>
      <c r="CP35" s="80">
        <v>181</v>
      </c>
      <c r="CQ35" s="80">
        <v>362</v>
      </c>
      <c r="CR35" s="80">
        <v>1086</v>
      </c>
      <c r="CS35" s="80">
        <v>50</v>
      </c>
      <c r="CT35" s="80">
        <v>50</v>
      </c>
      <c r="CU35" s="80">
        <v>50</v>
      </c>
      <c r="CV35" s="80">
        <v>50</v>
      </c>
      <c r="CW35" s="80">
        <v>200</v>
      </c>
      <c r="CX35" s="80">
        <v>49</v>
      </c>
      <c r="CY35" s="80">
        <v>36</v>
      </c>
      <c r="CZ35" s="80">
        <v>37</v>
      </c>
      <c r="DA35" s="80">
        <v>36</v>
      </c>
      <c r="DB35" s="80">
        <v>158</v>
      </c>
      <c r="DC35" s="80">
        <v>486</v>
      </c>
      <c r="DD35" s="80">
        <v>486</v>
      </c>
      <c r="DE35" s="80">
        <v>594</v>
      </c>
      <c r="DF35" s="80">
        <v>594</v>
      </c>
      <c r="DG35" s="80">
        <v>2160</v>
      </c>
      <c r="DH35" s="80">
        <v>0</v>
      </c>
      <c r="DI35" s="80">
        <v>0</v>
      </c>
      <c r="DJ35" s="80">
        <v>0</v>
      </c>
      <c r="DK35" s="80">
        <v>0</v>
      </c>
      <c r="DL35" s="80">
        <v>0</v>
      </c>
      <c r="DM35" s="80">
        <v>12214.951285202384</v>
      </c>
      <c r="DN35" s="98">
        <v>12550.951285202384</v>
      </c>
      <c r="DO35" s="80">
        <v>12645.902570404767</v>
      </c>
      <c r="DP35" s="80">
        <v>9401.9512852023836</v>
      </c>
      <c r="DQ35" s="80">
        <v>46813.756426011918</v>
      </c>
      <c r="DR35" s="80">
        <v>10000</v>
      </c>
      <c r="DS35" s="80">
        <v>10000</v>
      </c>
      <c r="DT35" s="80">
        <v>10000</v>
      </c>
      <c r="DU35" s="80">
        <v>7000</v>
      </c>
      <c r="DV35" s="80">
        <v>37000</v>
      </c>
      <c r="DW35" s="80">
        <v>925</v>
      </c>
      <c r="DX35" s="80">
        <v>1142</v>
      </c>
      <c r="DY35" s="80">
        <v>745</v>
      </c>
      <c r="DZ35" s="80">
        <v>789</v>
      </c>
      <c r="EA35" s="80">
        <v>3601</v>
      </c>
      <c r="EB35" s="80">
        <v>0</v>
      </c>
      <c r="EC35" s="80">
        <v>0</v>
      </c>
      <c r="ED35" s="80">
        <v>0</v>
      </c>
      <c r="EE35" s="80">
        <v>0</v>
      </c>
      <c r="EF35" s="46">
        <v>0</v>
      </c>
      <c r="EG35" s="46">
        <v>421.95128520238313</v>
      </c>
      <c r="EH35" s="46">
        <v>421.95128520238313</v>
      </c>
      <c r="EI35" s="46">
        <v>843.90257040476627</v>
      </c>
      <c r="EJ35" s="46">
        <v>421.95128520238313</v>
      </c>
      <c r="EK35" s="46">
        <v>2109.7564260119157</v>
      </c>
      <c r="EL35" s="46">
        <v>161</v>
      </c>
      <c r="EM35" s="46">
        <v>161</v>
      </c>
      <c r="EN35" s="46">
        <v>242</v>
      </c>
      <c r="EO35" s="46">
        <v>242</v>
      </c>
      <c r="EP35" s="46">
        <v>806</v>
      </c>
      <c r="EQ35" s="46">
        <v>134</v>
      </c>
      <c r="ER35" s="46">
        <v>269</v>
      </c>
      <c r="ES35" s="46">
        <v>134</v>
      </c>
      <c r="ET35" s="46">
        <v>269</v>
      </c>
      <c r="EU35" s="46">
        <v>806</v>
      </c>
      <c r="EV35" s="46">
        <v>35</v>
      </c>
      <c r="EW35" s="46">
        <v>35</v>
      </c>
      <c r="EX35" s="46">
        <v>50</v>
      </c>
      <c r="EY35" s="46">
        <v>50</v>
      </c>
      <c r="EZ35" s="46">
        <v>170</v>
      </c>
      <c r="FA35" s="46">
        <v>52</v>
      </c>
      <c r="FB35" s="46">
        <v>36</v>
      </c>
      <c r="FC35" s="46">
        <v>37</v>
      </c>
      <c r="FD35" s="46">
        <v>36</v>
      </c>
      <c r="FE35" s="46">
        <v>161</v>
      </c>
      <c r="FF35" s="46">
        <v>486</v>
      </c>
      <c r="FG35" s="46">
        <v>486</v>
      </c>
      <c r="FH35" s="46">
        <v>594</v>
      </c>
      <c r="FI35" s="46">
        <v>594</v>
      </c>
      <c r="FJ35" s="46">
        <v>2160</v>
      </c>
      <c r="FK35" s="46">
        <v>0</v>
      </c>
      <c r="FL35" s="46">
        <v>0</v>
      </c>
      <c r="FM35" s="46">
        <v>0</v>
      </c>
      <c r="FN35" s="46">
        <v>0</v>
      </c>
      <c r="FO35" s="46">
        <v>0</v>
      </c>
      <c r="FP35" s="46">
        <v>62</v>
      </c>
      <c r="FQ35" s="46">
        <v>36</v>
      </c>
      <c r="FR35" s="46">
        <v>47</v>
      </c>
      <c r="FS35" s="46">
        <v>31</v>
      </c>
      <c r="FT35" s="46">
        <v>176</v>
      </c>
      <c r="FU35" s="46">
        <v>216</v>
      </c>
      <c r="FV35" s="46">
        <v>540</v>
      </c>
      <c r="FW35" s="46">
        <v>540</v>
      </c>
      <c r="FX35" s="46">
        <v>648</v>
      </c>
      <c r="FY35" s="46">
        <v>1944</v>
      </c>
      <c r="FZ35" s="46">
        <v>0</v>
      </c>
      <c r="GA35" s="46">
        <v>0</v>
      </c>
      <c r="GB35" s="46">
        <v>0</v>
      </c>
      <c r="GC35" s="46">
        <v>0</v>
      </c>
      <c r="GD35" s="46">
        <v>0</v>
      </c>
    </row>
    <row r="36" spans="1:186" ht="15" customHeight="1">
      <c r="A36" s="46">
        <v>310002016</v>
      </c>
      <c r="B36" s="124" t="s">
        <v>61</v>
      </c>
      <c r="C36" s="74">
        <v>500</v>
      </c>
      <c r="D36" s="74" t="s">
        <v>462</v>
      </c>
      <c r="E36" s="46">
        <v>54</v>
      </c>
      <c r="G36" s="46">
        <v>6050</v>
      </c>
      <c r="H36" s="46">
        <v>6040</v>
      </c>
      <c r="I36" s="46">
        <v>6040</v>
      </c>
      <c r="J36" s="80">
        <v>4040</v>
      </c>
      <c r="K36" s="80">
        <v>22170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80">
        <v>0</v>
      </c>
      <c r="V36" s="80">
        <v>6000</v>
      </c>
      <c r="W36" s="80">
        <v>6000</v>
      </c>
      <c r="X36" s="80">
        <v>6000</v>
      </c>
      <c r="Y36" s="80">
        <v>4000</v>
      </c>
      <c r="Z36" s="80">
        <v>22000</v>
      </c>
      <c r="AA36" s="80">
        <v>0</v>
      </c>
      <c r="AB36" s="80">
        <v>0</v>
      </c>
      <c r="AC36" s="80">
        <v>0</v>
      </c>
      <c r="AD36" s="80">
        <v>0</v>
      </c>
      <c r="AE36" s="80">
        <v>0</v>
      </c>
      <c r="AF36" s="80">
        <v>0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0</v>
      </c>
      <c r="AM36" s="80">
        <v>0</v>
      </c>
      <c r="AN36" s="80">
        <v>0</v>
      </c>
      <c r="AO36" s="80">
        <v>0</v>
      </c>
      <c r="AP36" s="80">
        <v>0</v>
      </c>
      <c r="AQ36" s="80">
        <v>0</v>
      </c>
      <c r="AR36" s="80">
        <v>0</v>
      </c>
      <c r="AS36" s="80">
        <v>0</v>
      </c>
      <c r="AT36" s="80">
        <v>0</v>
      </c>
      <c r="AU36" s="80">
        <v>0</v>
      </c>
      <c r="AV36" s="80">
        <v>0</v>
      </c>
      <c r="AW36" s="80">
        <v>0</v>
      </c>
      <c r="AX36" s="80">
        <v>0</v>
      </c>
      <c r="AY36" s="80">
        <v>0</v>
      </c>
      <c r="AZ36" s="80">
        <v>0</v>
      </c>
      <c r="BA36" s="80">
        <v>0</v>
      </c>
      <c r="BB36" s="80">
        <v>0</v>
      </c>
      <c r="BC36" s="80">
        <v>0</v>
      </c>
      <c r="BD36" s="80">
        <v>0</v>
      </c>
      <c r="BE36" s="80">
        <v>50</v>
      </c>
      <c r="BF36" s="80">
        <v>40</v>
      </c>
      <c r="BG36" s="80">
        <v>40</v>
      </c>
      <c r="BH36" s="80">
        <v>40</v>
      </c>
      <c r="BI36" s="80">
        <v>170</v>
      </c>
      <c r="BJ36" s="80">
        <v>5050</v>
      </c>
      <c r="BK36" s="80">
        <v>5040</v>
      </c>
      <c r="BL36" s="80">
        <v>4040</v>
      </c>
      <c r="BM36" s="80">
        <v>4040</v>
      </c>
      <c r="BN36" s="80">
        <v>18170</v>
      </c>
      <c r="BO36" s="80">
        <v>0</v>
      </c>
      <c r="BP36" s="80">
        <v>0</v>
      </c>
      <c r="BQ36" s="80">
        <v>0</v>
      </c>
      <c r="BR36" s="80">
        <v>0</v>
      </c>
      <c r="BS36" s="80">
        <v>0</v>
      </c>
      <c r="BT36" s="80">
        <v>0</v>
      </c>
      <c r="BU36" s="80">
        <v>0</v>
      </c>
      <c r="BV36" s="80">
        <v>0</v>
      </c>
      <c r="BW36" s="80">
        <v>0</v>
      </c>
      <c r="BX36" s="80">
        <v>0</v>
      </c>
      <c r="BY36" s="80">
        <v>5000</v>
      </c>
      <c r="BZ36" s="80">
        <v>5000</v>
      </c>
      <c r="CA36" s="80">
        <v>4000</v>
      </c>
      <c r="CB36" s="80">
        <v>4000</v>
      </c>
      <c r="CC36" s="80">
        <v>18000</v>
      </c>
      <c r="CD36" s="80">
        <v>0</v>
      </c>
      <c r="CE36" s="80">
        <v>0</v>
      </c>
      <c r="CF36" s="80">
        <v>0</v>
      </c>
      <c r="CG36" s="80">
        <v>0</v>
      </c>
      <c r="CH36" s="80">
        <v>0</v>
      </c>
      <c r="CI36" s="80">
        <v>0</v>
      </c>
      <c r="CJ36" s="80">
        <v>0</v>
      </c>
      <c r="CK36" s="80">
        <v>0</v>
      </c>
      <c r="CL36" s="80">
        <v>0</v>
      </c>
      <c r="CM36" s="80">
        <v>0</v>
      </c>
      <c r="CN36" s="80">
        <v>0</v>
      </c>
      <c r="CO36" s="80">
        <v>0</v>
      </c>
      <c r="CP36" s="80">
        <v>0</v>
      </c>
      <c r="CQ36" s="80">
        <v>0</v>
      </c>
      <c r="CR36" s="80">
        <v>0</v>
      </c>
      <c r="CS36" s="80">
        <v>0</v>
      </c>
      <c r="CT36" s="80">
        <v>0</v>
      </c>
      <c r="CU36" s="80">
        <v>0</v>
      </c>
      <c r="CV36" s="80">
        <v>0</v>
      </c>
      <c r="CW36" s="80">
        <v>0</v>
      </c>
      <c r="CX36" s="80">
        <v>0</v>
      </c>
      <c r="CY36" s="80">
        <v>0</v>
      </c>
      <c r="CZ36" s="80">
        <v>0</v>
      </c>
      <c r="DA36" s="80">
        <v>0</v>
      </c>
      <c r="DB36" s="80">
        <v>0</v>
      </c>
      <c r="DC36" s="80">
        <v>0</v>
      </c>
      <c r="DD36" s="80">
        <v>0</v>
      </c>
      <c r="DE36" s="80">
        <v>0</v>
      </c>
      <c r="DF36" s="80">
        <v>0</v>
      </c>
      <c r="DG36" s="80">
        <v>0</v>
      </c>
      <c r="DH36" s="80">
        <v>50</v>
      </c>
      <c r="DI36" s="80">
        <v>40</v>
      </c>
      <c r="DJ36" s="80">
        <v>40</v>
      </c>
      <c r="DK36" s="80">
        <v>40</v>
      </c>
      <c r="DL36" s="80">
        <v>170</v>
      </c>
      <c r="DM36" s="80">
        <v>5032</v>
      </c>
      <c r="DN36" s="98">
        <v>4040</v>
      </c>
      <c r="DO36" s="80">
        <v>4040</v>
      </c>
      <c r="DP36" s="80">
        <v>3040</v>
      </c>
      <c r="DQ36" s="80">
        <v>16152</v>
      </c>
      <c r="DR36" s="80">
        <v>0</v>
      </c>
      <c r="DS36" s="80">
        <v>0</v>
      </c>
      <c r="DT36" s="80">
        <v>0</v>
      </c>
      <c r="DU36" s="80">
        <v>0</v>
      </c>
      <c r="DV36" s="80">
        <v>0</v>
      </c>
      <c r="DW36" s="80">
        <v>0</v>
      </c>
      <c r="DX36" s="80">
        <v>0</v>
      </c>
      <c r="DY36" s="80">
        <v>0</v>
      </c>
      <c r="DZ36" s="80">
        <v>0</v>
      </c>
      <c r="EA36" s="80">
        <v>0</v>
      </c>
      <c r="EB36" s="80">
        <v>5000</v>
      </c>
      <c r="EC36" s="80">
        <v>4000</v>
      </c>
      <c r="ED36" s="80">
        <v>4000</v>
      </c>
      <c r="EE36" s="80">
        <v>3000</v>
      </c>
      <c r="EF36" s="46">
        <v>16000</v>
      </c>
      <c r="EG36" s="46">
        <v>0</v>
      </c>
      <c r="EH36" s="46">
        <v>0</v>
      </c>
      <c r="EI36" s="46">
        <v>0</v>
      </c>
      <c r="EJ36" s="46">
        <v>0</v>
      </c>
      <c r="EK36" s="46">
        <v>0</v>
      </c>
      <c r="EL36" s="46">
        <v>0</v>
      </c>
      <c r="EM36" s="46">
        <v>0</v>
      </c>
      <c r="EN36" s="46">
        <v>0</v>
      </c>
      <c r="EO36" s="46">
        <v>0</v>
      </c>
      <c r="EP36" s="46">
        <v>0</v>
      </c>
      <c r="EQ36" s="46">
        <v>0</v>
      </c>
      <c r="ER36" s="46">
        <v>0</v>
      </c>
      <c r="ES36" s="46">
        <v>0</v>
      </c>
      <c r="ET36" s="46">
        <v>0</v>
      </c>
      <c r="EU36" s="46">
        <v>0</v>
      </c>
      <c r="EV36" s="46">
        <v>0</v>
      </c>
      <c r="EW36" s="46">
        <v>0</v>
      </c>
      <c r="EX36" s="46">
        <v>0</v>
      </c>
      <c r="EY36" s="46">
        <v>0</v>
      </c>
      <c r="EZ36" s="46">
        <v>0</v>
      </c>
      <c r="FA36" s="46">
        <v>2</v>
      </c>
      <c r="FB36" s="46">
        <v>0</v>
      </c>
      <c r="FC36" s="46">
        <v>0</v>
      </c>
      <c r="FD36" s="46">
        <v>0</v>
      </c>
      <c r="FE36" s="46">
        <v>2</v>
      </c>
      <c r="FF36" s="46">
        <v>0</v>
      </c>
      <c r="FG36" s="46">
        <v>0</v>
      </c>
      <c r="FH36" s="46">
        <v>0</v>
      </c>
      <c r="FI36" s="46">
        <v>0</v>
      </c>
      <c r="FJ36" s="46">
        <v>0</v>
      </c>
      <c r="FK36" s="46">
        <v>30</v>
      </c>
      <c r="FL36" s="46">
        <v>40</v>
      </c>
      <c r="FM36" s="46">
        <v>40</v>
      </c>
      <c r="FN36" s="46">
        <v>40</v>
      </c>
      <c r="FO36" s="46">
        <v>150</v>
      </c>
      <c r="FP36" s="46">
        <v>0</v>
      </c>
      <c r="FQ36" s="46">
        <v>0</v>
      </c>
      <c r="FR36" s="46">
        <v>0</v>
      </c>
      <c r="FS36" s="46">
        <v>0</v>
      </c>
      <c r="FT36" s="46">
        <v>0</v>
      </c>
      <c r="FU36" s="46">
        <v>0</v>
      </c>
      <c r="FV36" s="46">
        <v>0</v>
      </c>
      <c r="FW36" s="46">
        <v>0</v>
      </c>
      <c r="FX36" s="46">
        <v>0</v>
      </c>
      <c r="FY36" s="46">
        <v>0</v>
      </c>
      <c r="FZ36" s="46">
        <v>0</v>
      </c>
      <c r="GA36" s="46">
        <v>0</v>
      </c>
      <c r="GB36" s="46">
        <v>0</v>
      </c>
      <c r="GC36" s="46">
        <v>0</v>
      </c>
      <c r="GD36" s="46">
        <v>0</v>
      </c>
    </row>
    <row r="37" spans="1:186">
      <c r="A37" s="46">
        <v>310002000</v>
      </c>
      <c r="B37" s="124" t="s">
        <v>476</v>
      </c>
      <c r="C37" s="74">
        <v>500</v>
      </c>
      <c r="D37" s="74" t="s">
        <v>461</v>
      </c>
      <c r="E37" s="46">
        <v>54</v>
      </c>
      <c r="G37" s="46">
        <v>25028</v>
      </c>
      <c r="H37" s="46">
        <v>27075</v>
      </c>
      <c r="I37" s="46">
        <v>34764</v>
      </c>
      <c r="J37" s="80">
        <v>36380</v>
      </c>
      <c r="K37" s="80">
        <v>123247</v>
      </c>
      <c r="L37" s="80">
        <v>20000</v>
      </c>
      <c r="M37" s="80">
        <v>20000</v>
      </c>
      <c r="N37" s="80">
        <v>30000</v>
      </c>
      <c r="O37" s="80">
        <v>30000</v>
      </c>
      <c r="P37" s="80">
        <v>100000</v>
      </c>
      <c r="Q37" s="80">
        <v>2220</v>
      </c>
      <c r="R37" s="80">
        <v>2750</v>
      </c>
      <c r="S37" s="80">
        <v>1810</v>
      </c>
      <c r="T37" s="80">
        <v>1900</v>
      </c>
      <c r="U37" s="80">
        <v>8680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730</v>
      </c>
      <c r="AB37" s="80">
        <v>1950</v>
      </c>
      <c r="AC37" s="80">
        <v>730</v>
      </c>
      <c r="AD37" s="80">
        <v>1950</v>
      </c>
      <c r="AE37" s="80">
        <v>5360</v>
      </c>
      <c r="AF37" s="80">
        <v>300</v>
      </c>
      <c r="AG37" s="80">
        <v>300</v>
      </c>
      <c r="AH37" s="80">
        <v>450</v>
      </c>
      <c r="AI37" s="80">
        <v>450</v>
      </c>
      <c r="AJ37" s="80">
        <v>1500</v>
      </c>
      <c r="AK37" s="80">
        <v>310</v>
      </c>
      <c r="AL37" s="80">
        <v>620</v>
      </c>
      <c r="AM37" s="80">
        <v>310</v>
      </c>
      <c r="AN37" s="80">
        <v>620</v>
      </c>
      <c r="AO37" s="80">
        <v>1860</v>
      </c>
      <c r="AP37" s="80">
        <v>155</v>
      </c>
      <c r="AQ37" s="80">
        <v>155</v>
      </c>
      <c r="AR37" s="80">
        <v>155</v>
      </c>
      <c r="AS37" s="80">
        <v>155</v>
      </c>
      <c r="AT37" s="80">
        <v>620</v>
      </c>
      <c r="AU37" s="80">
        <v>71</v>
      </c>
      <c r="AV37" s="80">
        <v>58</v>
      </c>
      <c r="AW37" s="80">
        <v>67</v>
      </c>
      <c r="AX37" s="80">
        <v>63</v>
      </c>
      <c r="AY37" s="80">
        <v>259</v>
      </c>
      <c r="AZ37" s="80">
        <v>1242</v>
      </c>
      <c r="BA37" s="80">
        <v>1242</v>
      </c>
      <c r="BB37" s="80">
        <v>1242</v>
      </c>
      <c r="BC37" s="80">
        <v>1242</v>
      </c>
      <c r="BD37" s="80">
        <v>4968</v>
      </c>
      <c r="BE37" s="80">
        <v>0</v>
      </c>
      <c r="BF37" s="80">
        <v>0</v>
      </c>
      <c r="BG37" s="80">
        <v>0</v>
      </c>
      <c r="BH37" s="80">
        <v>0</v>
      </c>
      <c r="BI37" s="80">
        <v>0</v>
      </c>
      <c r="BJ37" s="80">
        <v>35424</v>
      </c>
      <c r="BK37" s="80">
        <v>25159</v>
      </c>
      <c r="BL37" s="80">
        <v>13987</v>
      </c>
      <c r="BM37" s="80">
        <v>24670</v>
      </c>
      <c r="BN37" s="80">
        <v>99240</v>
      </c>
      <c r="BO37" s="80">
        <v>30000</v>
      </c>
      <c r="BP37" s="80">
        <v>20000</v>
      </c>
      <c r="BQ37" s="80">
        <v>10000</v>
      </c>
      <c r="BR37" s="80">
        <v>20000</v>
      </c>
      <c r="BS37" s="80">
        <v>80000</v>
      </c>
      <c r="BT37" s="80">
        <v>1640</v>
      </c>
      <c r="BU37" s="80">
        <v>2030</v>
      </c>
      <c r="BV37" s="80">
        <v>1320</v>
      </c>
      <c r="BW37" s="80">
        <v>1400</v>
      </c>
      <c r="BX37" s="80">
        <v>6390</v>
      </c>
      <c r="BY37" s="80">
        <v>0</v>
      </c>
      <c r="BZ37" s="80">
        <v>0</v>
      </c>
      <c r="CA37" s="80">
        <v>0</v>
      </c>
      <c r="CB37" s="80">
        <v>0</v>
      </c>
      <c r="CC37" s="80">
        <v>0</v>
      </c>
      <c r="CD37" s="80">
        <v>1520</v>
      </c>
      <c r="CE37" s="80">
        <v>650</v>
      </c>
      <c r="CF37" s="80">
        <v>650</v>
      </c>
      <c r="CG37" s="80">
        <v>1520</v>
      </c>
      <c r="CH37" s="80">
        <v>4340</v>
      </c>
      <c r="CI37" s="80">
        <v>422</v>
      </c>
      <c r="CJ37" s="80">
        <v>422</v>
      </c>
      <c r="CK37" s="80">
        <v>282</v>
      </c>
      <c r="CL37" s="80">
        <v>282</v>
      </c>
      <c r="CM37" s="80">
        <v>1408</v>
      </c>
      <c r="CN37" s="80">
        <v>331</v>
      </c>
      <c r="CO37" s="80">
        <v>662</v>
      </c>
      <c r="CP37" s="80">
        <v>331</v>
      </c>
      <c r="CQ37" s="80">
        <v>662</v>
      </c>
      <c r="CR37" s="80">
        <v>1986</v>
      </c>
      <c r="CS37" s="80">
        <v>100</v>
      </c>
      <c r="CT37" s="80">
        <v>100</v>
      </c>
      <c r="CU37" s="80">
        <v>100</v>
      </c>
      <c r="CV37" s="80">
        <v>100</v>
      </c>
      <c r="CW37" s="80">
        <v>400</v>
      </c>
      <c r="CX37" s="80">
        <v>61</v>
      </c>
      <c r="CY37" s="80">
        <v>53</v>
      </c>
      <c r="CZ37" s="80">
        <v>62</v>
      </c>
      <c r="DA37" s="80">
        <v>58</v>
      </c>
      <c r="DB37" s="80">
        <v>234</v>
      </c>
      <c r="DC37" s="80">
        <v>1350</v>
      </c>
      <c r="DD37" s="80">
        <v>1242</v>
      </c>
      <c r="DE37" s="80">
        <v>1242</v>
      </c>
      <c r="DF37" s="80">
        <v>648</v>
      </c>
      <c r="DG37" s="80">
        <v>4482</v>
      </c>
      <c r="DH37" s="80">
        <v>0</v>
      </c>
      <c r="DI37" s="80">
        <v>0</v>
      </c>
      <c r="DJ37" s="80">
        <v>0</v>
      </c>
      <c r="DK37" s="80">
        <v>0</v>
      </c>
      <c r="DL37" s="80">
        <v>0</v>
      </c>
      <c r="DM37" s="80">
        <v>24555.272886046288</v>
      </c>
      <c r="DN37" s="98">
        <v>25265.272886046288</v>
      </c>
      <c r="DO37" s="80">
        <v>25043.545772092573</v>
      </c>
      <c r="DP37" s="80">
        <v>5652.2728860462867</v>
      </c>
      <c r="DQ37" s="80">
        <v>80516.364430231435</v>
      </c>
      <c r="DR37" s="80">
        <v>20000</v>
      </c>
      <c r="DS37" s="80">
        <v>20000</v>
      </c>
      <c r="DT37" s="80">
        <v>20000</v>
      </c>
      <c r="DU37" s="80">
        <v>1000</v>
      </c>
      <c r="DV37" s="80">
        <v>61000</v>
      </c>
      <c r="DW37" s="80">
        <v>2104</v>
      </c>
      <c r="DX37" s="80">
        <v>2597</v>
      </c>
      <c r="DY37" s="80">
        <v>1695</v>
      </c>
      <c r="DZ37" s="80">
        <v>1795</v>
      </c>
      <c r="EA37" s="80">
        <v>8191</v>
      </c>
      <c r="EB37" s="80">
        <v>0</v>
      </c>
      <c r="EC37" s="80">
        <v>0</v>
      </c>
      <c r="ED37" s="80">
        <v>0</v>
      </c>
      <c r="EE37" s="80">
        <v>0</v>
      </c>
      <c r="EF37" s="46">
        <v>0</v>
      </c>
      <c r="EG37" s="46">
        <v>713.27288604628677</v>
      </c>
      <c r="EH37" s="46">
        <v>713.27288604628677</v>
      </c>
      <c r="EI37" s="46">
        <v>1426.5457720925735</v>
      </c>
      <c r="EJ37" s="46">
        <v>713.27288604628677</v>
      </c>
      <c r="EK37" s="46">
        <v>3566.3644302314337</v>
      </c>
      <c r="EL37" s="46">
        <v>300</v>
      </c>
      <c r="EM37" s="46">
        <v>300</v>
      </c>
      <c r="EN37" s="46">
        <v>450</v>
      </c>
      <c r="EO37" s="46">
        <v>450</v>
      </c>
      <c r="EP37" s="46">
        <v>1500</v>
      </c>
      <c r="EQ37" s="46">
        <v>228</v>
      </c>
      <c r="ER37" s="46">
        <v>456</v>
      </c>
      <c r="ES37" s="46">
        <v>228</v>
      </c>
      <c r="ET37" s="46">
        <v>456</v>
      </c>
      <c r="EU37" s="46">
        <v>1368</v>
      </c>
      <c r="EV37" s="46">
        <v>66</v>
      </c>
      <c r="EW37" s="46">
        <v>66</v>
      </c>
      <c r="EX37" s="46">
        <v>100</v>
      </c>
      <c r="EY37" s="46">
        <v>100</v>
      </c>
      <c r="EZ37" s="46">
        <v>332</v>
      </c>
      <c r="FA37" s="46">
        <v>64</v>
      </c>
      <c r="FB37" s="46">
        <v>53</v>
      </c>
      <c r="FC37" s="46">
        <v>64</v>
      </c>
      <c r="FD37" s="46">
        <v>58</v>
      </c>
      <c r="FE37" s="46">
        <v>239</v>
      </c>
      <c r="FF37" s="46">
        <v>1080</v>
      </c>
      <c r="FG37" s="46">
        <v>1080</v>
      </c>
      <c r="FH37" s="46">
        <v>1080</v>
      </c>
      <c r="FI37" s="46">
        <v>1080</v>
      </c>
      <c r="FJ37" s="46">
        <v>4320</v>
      </c>
      <c r="FK37" s="46">
        <v>0</v>
      </c>
      <c r="FL37" s="46">
        <v>0</v>
      </c>
      <c r="FM37" s="46">
        <v>0</v>
      </c>
      <c r="FN37" s="46">
        <v>0</v>
      </c>
      <c r="FO37" s="46">
        <v>0</v>
      </c>
      <c r="FP37" s="46">
        <v>67</v>
      </c>
      <c r="FQ37" s="46">
        <v>63</v>
      </c>
      <c r="FR37" s="46">
        <v>67</v>
      </c>
      <c r="FS37" s="46">
        <v>63</v>
      </c>
      <c r="FT37" s="46">
        <v>260</v>
      </c>
      <c r="FU37" s="46">
        <v>540</v>
      </c>
      <c r="FV37" s="46">
        <v>810</v>
      </c>
      <c r="FW37" s="46">
        <v>810</v>
      </c>
      <c r="FX37" s="46">
        <v>810</v>
      </c>
      <c r="FY37" s="46">
        <v>2970</v>
      </c>
      <c r="FZ37" s="46">
        <v>0</v>
      </c>
      <c r="GA37" s="46">
        <v>0</v>
      </c>
      <c r="GB37" s="46">
        <v>0</v>
      </c>
      <c r="GC37" s="46">
        <v>0</v>
      </c>
      <c r="GD37" s="46">
        <v>0</v>
      </c>
    </row>
    <row r="38" spans="1:186">
      <c r="A38" s="46">
        <v>310002001</v>
      </c>
      <c r="B38" s="124" t="s">
        <v>63</v>
      </c>
      <c r="C38" s="74">
        <v>500</v>
      </c>
      <c r="D38" s="74" t="s">
        <v>462</v>
      </c>
      <c r="E38" s="46">
        <v>54</v>
      </c>
      <c r="G38" s="46">
        <v>10430</v>
      </c>
      <c r="H38" s="46">
        <v>10510</v>
      </c>
      <c r="I38" s="46">
        <v>8370</v>
      </c>
      <c r="J38" s="80">
        <v>8380</v>
      </c>
      <c r="K38" s="80">
        <v>37690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340</v>
      </c>
      <c r="R38" s="80">
        <v>420</v>
      </c>
      <c r="S38" s="80">
        <v>280</v>
      </c>
      <c r="T38" s="80">
        <v>290</v>
      </c>
      <c r="U38" s="80">
        <v>1330</v>
      </c>
      <c r="V38" s="80">
        <v>10000</v>
      </c>
      <c r="W38" s="80">
        <v>10000</v>
      </c>
      <c r="X38" s="80">
        <v>8000</v>
      </c>
      <c r="Y38" s="80">
        <v>8000</v>
      </c>
      <c r="Z38" s="80">
        <v>36000</v>
      </c>
      <c r="AA38" s="80">
        <v>0</v>
      </c>
      <c r="AB38" s="80">
        <v>0</v>
      </c>
      <c r="AC38" s="80">
        <v>0</v>
      </c>
      <c r="AD38" s="80">
        <v>0</v>
      </c>
      <c r="AE38" s="80">
        <v>0</v>
      </c>
      <c r="AF38" s="80">
        <v>0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0</v>
      </c>
      <c r="AM38" s="80">
        <v>0</v>
      </c>
      <c r="AN38" s="80">
        <v>0</v>
      </c>
      <c r="AO38" s="80">
        <v>0</v>
      </c>
      <c r="AP38" s="80">
        <v>0</v>
      </c>
      <c r="AQ38" s="80">
        <v>0</v>
      </c>
      <c r="AR38" s="80">
        <v>0</v>
      </c>
      <c r="AS38" s="80">
        <v>0</v>
      </c>
      <c r="AT38" s="80">
        <v>0</v>
      </c>
      <c r="AU38" s="80">
        <v>0</v>
      </c>
      <c r="AV38" s="80">
        <v>0</v>
      </c>
      <c r="AW38" s="80">
        <v>0</v>
      </c>
      <c r="AX38" s="80">
        <v>0</v>
      </c>
      <c r="AY38" s="80">
        <v>0</v>
      </c>
      <c r="AZ38" s="80">
        <v>0</v>
      </c>
      <c r="BA38" s="80">
        <v>0</v>
      </c>
      <c r="BB38" s="80">
        <v>0</v>
      </c>
      <c r="BC38" s="80">
        <v>0</v>
      </c>
      <c r="BD38" s="80">
        <v>0</v>
      </c>
      <c r="BE38" s="80">
        <v>90</v>
      </c>
      <c r="BF38" s="80">
        <v>90</v>
      </c>
      <c r="BG38" s="80">
        <v>90</v>
      </c>
      <c r="BH38" s="80">
        <v>90</v>
      </c>
      <c r="BI38" s="80">
        <v>360</v>
      </c>
      <c r="BJ38" s="80">
        <v>6370</v>
      </c>
      <c r="BK38" s="80">
        <v>15430</v>
      </c>
      <c r="BL38" s="80">
        <v>10320</v>
      </c>
      <c r="BM38" s="80">
        <v>8330</v>
      </c>
      <c r="BN38" s="80">
        <v>40450</v>
      </c>
      <c r="BO38" s="80">
        <v>0</v>
      </c>
      <c r="BP38" s="80">
        <v>0</v>
      </c>
      <c r="BQ38" s="80">
        <v>0</v>
      </c>
      <c r="BR38" s="80">
        <v>0</v>
      </c>
      <c r="BS38" s="80">
        <v>0</v>
      </c>
      <c r="BT38" s="80">
        <v>280</v>
      </c>
      <c r="BU38" s="80">
        <v>340</v>
      </c>
      <c r="BV38" s="80">
        <v>230</v>
      </c>
      <c r="BW38" s="80">
        <v>240</v>
      </c>
      <c r="BX38" s="80">
        <v>1090</v>
      </c>
      <c r="BY38" s="80">
        <v>6000</v>
      </c>
      <c r="BZ38" s="80">
        <v>15000</v>
      </c>
      <c r="CA38" s="80">
        <v>10000</v>
      </c>
      <c r="CB38" s="80">
        <v>8000</v>
      </c>
      <c r="CC38" s="80">
        <v>39000</v>
      </c>
      <c r="CD38" s="80">
        <v>0</v>
      </c>
      <c r="CE38" s="80">
        <v>0</v>
      </c>
      <c r="CF38" s="80">
        <v>0</v>
      </c>
      <c r="CG38" s="80">
        <v>0</v>
      </c>
      <c r="CH38" s="80">
        <v>0</v>
      </c>
      <c r="CI38" s="80">
        <v>0</v>
      </c>
      <c r="CJ38" s="80">
        <v>0</v>
      </c>
      <c r="CK38" s="80">
        <v>0</v>
      </c>
      <c r="CL38" s="80">
        <v>0</v>
      </c>
      <c r="CM38" s="80">
        <v>0</v>
      </c>
      <c r="CN38" s="80">
        <v>0</v>
      </c>
      <c r="CO38" s="80">
        <v>0</v>
      </c>
      <c r="CP38" s="80">
        <v>0</v>
      </c>
      <c r="CQ38" s="80">
        <v>0</v>
      </c>
      <c r="CR38" s="80">
        <v>0</v>
      </c>
      <c r="CS38" s="80">
        <v>0</v>
      </c>
      <c r="CT38" s="80">
        <v>0</v>
      </c>
      <c r="CU38" s="80">
        <v>0</v>
      </c>
      <c r="CV38" s="80">
        <v>0</v>
      </c>
      <c r="CW38" s="80">
        <v>0</v>
      </c>
      <c r="CX38" s="80">
        <v>0</v>
      </c>
      <c r="CY38" s="80">
        <v>0</v>
      </c>
      <c r="CZ38" s="80">
        <v>0</v>
      </c>
      <c r="DA38" s="80">
        <v>0</v>
      </c>
      <c r="DB38" s="80">
        <v>0</v>
      </c>
      <c r="DC38" s="80">
        <v>0</v>
      </c>
      <c r="DD38" s="80">
        <v>0</v>
      </c>
      <c r="DE38" s="80">
        <v>0</v>
      </c>
      <c r="DF38" s="80">
        <v>0</v>
      </c>
      <c r="DG38" s="80">
        <v>0</v>
      </c>
      <c r="DH38" s="80">
        <v>90</v>
      </c>
      <c r="DI38" s="80">
        <v>90</v>
      </c>
      <c r="DJ38" s="80">
        <v>90</v>
      </c>
      <c r="DK38" s="80">
        <v>90</v>
      </c>
      <c r="DL38" s="80">
        <v>360</v>
      </c>
      <c r="DM38" s="80">
        <v>7406</v>
      </c>
      <c r="DN38" s="98">
        <v>7475</v>
      </c>
      <c r="DO38" s="80">
        <v>6341</v>
      </c>
      <c r="DP38" s="80">
        <v>5356</v>
      </c>
      <c r="DQ38" s="80">
        <v>26578</v>
      </c>
      <c r="DR38" s="80">
        <v>0</v>
      </c>
      <c r="DS38" s="80">
        <v>0</v>
      </c>
      <c r="DT38" s="80">
        <v>0</v>
      </c>
      <c r="DU38" s="80">
        <v>0</v>
      </c>
      <c r="DV38" s="80">
        <v>0</v>
      </c>
      <c r="DW38" s="80">
        <v>312</v>
      </c>
      <c r="DX38" s="80">
        <v>385</v>
      </c>
      <c r="DY38" s="80">
        <v>251</v>
      </c>
      <c r="DZ38" s="80">
        <v>266</v>
      </c>
      <c r="EA38" s="80">
        <v>1214</v>
      </c>
      <c r="EB38" s="80">
        <v>7000</v>
      </c>
      <c r="EC38" s="80">
        <v>7000</v>
      </c>
      <c r="ED38" s="80">
        <v>6000</v>
      </c>
      <c r="EE38" s="80">
        <v>5000</v>
      </c>
      <c r="EF38" s="46">
        <v>25000</v>
      </c>
      <c r="EG38" s="46">
        <v>0</v>
      </c>
      <c r="EH38" s="46">
        <v>0</v>
      </c>
      <c r="EI38" s="46">
        <v>0</v>
      </c>
      <c r="EJ38" s="46">
        <v>0</v>
      </c>
      <c r="EK38" s="46">
        <v>0</v>
      </c>
      <c r="EL38" s="46">
        <v>0</v>
      </c>
      <c r="EM38" s="46">
        <v>0</v>
      </c>
      <c r="EN38" s="46">
        <v>0</v>
      </c>
      <c r="EO38" s="46">
        <v>0</v>
      </c>
      <c r="EP38" s="46">
        <v>0</v>
      </c>
      <c r="EQ38" s="46">
        <v>0</v>
      </c>
      <c r="ER38" s="46">
        <v>0</v>
      </c>
      <c r="ES38" s="46">
        <v>0</v>
      </c>
      <c r="ET38" s="46">
        <v>0</v>
      </c>
      <c r="EU38" s="46">
        <v>0</v>
      </c>
      <c r="EV38" s="46">
        <v>0</v>
      </c>
      <c r="EW38" s="46">
        <v>0</v>
      </c>
      <c r="EX38" s="46">
        <v>0</v>
      </c>
      <c r="EY38" s="46">
        <v>0</v>
      </c>
      <c r="EZ38" s="46">
        <v>0</v>
      </c>
      <c r="FA38" s="46">
        <v>4</v>
      </c>
      <c r="FB38" s="46">
        <v>0</v>
      </c>
      <c r="FC38" s="46">
        <v>0</v>
      </c>
      <c r="FD38" s="46">
        <v>0</v>
      </c>
      <c r="FE38" s="46">
        <v>4</v>
      </c>
      <c r="FF38" s="46">
        <v>0</v>
      </c>
      <c r="FG38" s="46">
        <v>0</v>
      </c>
      <c r="FH38" s="46">
        <v>0</v>
      </c>
      <c r="FI38" s="46">
        <v>0</v>
      </c>
      <c r="FJ38" s="46">
        <v>0</v>
      </c>
      <c r="FK38" s="46">
        <v>90</v>
      </c>
      <c r="FL38" s="46">
        <v>90</v>
      </c>
      <c r="FM38" s="46">
        <v>90</v>
      </c>
      <c r="FN38" s="46">
        <v>90</v>
      </c>
      <c r="FO38" s="46">
        <v>360</v>
      </c>
      <c r="FP38" s="46">
        <v>0</v>
      </c>
      <c r="FQ38" s="46">
        <v>0</v>
      </c>
      <c r="FR38" s="46">
        <v>0</v>
      </c>
      <c r="FS38" s="46">
        <v>0</v>
      </c>
      <c r="FT38" s="46">
        <v>0</v>
      </c>
      <c r="FU38" s="46">
        <v>0</v>
      </c>
      <c r="FV38" s="46">
        <v>0</v>
      </c>
      <c r="FW38" s="46">
        <v>0</v>
      </c>
      <c r="FX38" s="46">
        <v>0</v>
      </c>
      <c r="FY38" s="46">
        <v>0</v>
      </c>
      <c r="FZ38" s="46">
        <v>0</v>
      </c>
      <c r="GA38" s="46">
        <v>0</v>
      </c>
      <c r="GB38" s="46">
        <v>0</v>
      </c>
      <c r="GC38" s="46">
        <v>0</v>
      </c>
      <c r="GD38" s="46">
        <v>0</v>
      </c>
    </row>
    <row r="39" spans="1:186" s="84" customFormat="1">
      <c r="A39" s="131">
        <v>310001994</v>
      </c>
      <c r="B39" s="129" t="s">
        <v>478</v>
      </c>
      <c r="C39" s="132">
        <v>500</v>
      </c>
      <c r="D39" s="130" t="s">
        <v>461</v>
      </c>
      <c r="E39" s="84">
        <v>54</v>
      </c>
      <c r="G39" s="84">
        <v>10226</v>
      </c>
      <c r="H39" s="84">
        <v>11226</v>
      </c>
      <c r="I39" s="84">
        <v>11851</v>
      </c>
      <c r="J39" s="84">
        <v>12935</v>
      </c>
      <c r="K39" s="84">
        <v>46238</v>
      </c>
      <c r="L39" s="84">
        <v>8000</v>
      </c>
      <c r="M39" s="84">
        <v>8000</v>
      </c>
      <c r="N39" s="84">
        <v>10000</v>
      </c>
      <c r="O39" s="84">
        <v>10000</v>
      </c>
      <c r="P39" s="84">
        <v>36000</v>
      </c>
      <c r="Q39" s="84">
        <v>950</v>
      </c>
      <c r="R39" s="84">
        <v>1180</v>
      </c>
      <c r="S39" s="84">
        <v>780</v>
      </c>
      <c r="T39" s="84">
        <v>820</v>
      </c>
      <c r="U39" s="84">
        <v>3730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320</v>
      </c>
      <c r="AB39" s="84">
        <v>950</v>
      </c>
      <c r="AC39" s="84">
        <v>320</v>
      </c>
      <c r="AD39" s="84">
        <v>950</v>
      </c>
      <c r="AE39" s="84">
        <v>2540</v>
      </c>
      <c r="AF39" s="84">
        <v>140</v>
      </c>
      <c r="AG39" s="84">
        <v>140</v>
      </c>
      <c r="AH39" s="84">
        <v>209</v>
      </c>
      <c r="AI39" s="84">
        <v>209</v>
      </c>
      <c r="AJ39" s="84">
        <v>698</v>
      </c>
      <c r="AK39" s="84">
        <v>154</v>
      </c>
      <c r="AL39" s="84">
        <v>309</v>
      </c>
      <c r="AM39" s="84">
        <v>154</v>
      </c>
      <c r="AN39" s="84">
        <v>309</v>
      </c>
      <c r="AO39" s="84">
        <v>926</v>
      </c>
      <c r="AP39" s="84">
        <v>76</v>
      </c>
      <c r="AQ39" s="84">
        <v>76</v>
      </c>
      <c r="AR39" s="84">
        <v>76</v>
      </c>
      <c r="AS39" s="84">
        <v>76</v>
      </c>
      <c r="AT39" s="84">
        <v>304</v>
      </c>
      <c r="AU39" s="84">
        <v>46</v>
      </c>
      <c r="AV39" s="84">
        <v>31</v>
      </c>
      <c r="AW39" s="84">
        <v>42</v>
      </c>
      <c r="AX39" s="84">
        <v>31</v>
      </c>
      <c r="AY39" s="84">
        <v>150</v>
      </c>
      <c r="AZ39" s="84">
        <v>540</v>
      </c>
      <c r="BA39" s="84">
        <v>540</v>
      </c>
      <c r="BB39" s="84">
        <v>270</v>
      </c>
      <c r="BC39" s="84">
        <v>540</v>
      </c>
      <c r="BD39" s="84">
        <v>1890</v>
      </c>
      <c r="BE39" s="84">
        <v>0</v>
      </c>
      <c r="BF39" s="84">
        <v>0</v>
      </c>
      <c r="BG39" s="84">
        <v>0</v>
      </c>
      <c r="BH39" s="84">
        <v>0</v>
      </c>
      <c r="BI39" s="84">
        <v>0</v>
      </c>
      <c r="BJ39" s="84">
        <v>12291</v>
      </c>
      <c r="BK39" s="84">
        <v>9969</v>
      </c>
      <c r="BL39" s="84">
        <v>9447</v>
      </c>
      <c r="BM39" s="84">
        <v>11970</v>
      </c>
      <c r="BN39" s="84">
        <v>43677</v>
      </c>
      <c r="BO39" s="84">
        <v>10000</v>
      </c>
      <c r="BP39" s="84">
        <v>8000</v>
      </c>
      <c r="BQ39" s="84">
        <v>8000</v>
      </c>
      <c r="BR39" s="84">
        <v>10000</v>
      </c>
      <c r="BS39" s="84">
        <v>36000</v>
      </c>
      <c r="BT39" s="84">
        <v>670</v>
      </c>
      <c r="BU39" s="84">
        <v>830</v>
      </c>
      <c r="BV39" s="84">
        <v>540</v>
      </c>
      <c r="BW39" s="84">
        <v>570</v>
      </c>
      <c r="BX39" s="84">
        <v>2610</v>
      </c>
      <c r="BY39" s="84">
        <v>0</v>
      </c>
      <c r="BZ39" s="84">
        <v>0</v>
      </c>
      <c r="CA39" s="84">
        <v>0</v>
      </c>
      <c r="CB39" s="84">
        <v>0</v>
      </c>
      <c r="CC39" s="84">
        <v>0</v>
      </c>
      <c r="CD39" s="84">
        <v>670</v>
      </c>
      <c r="CE39" s="84">
        <v>290</v>
      </c>
      <c r="CF39" s="84">
        <v>290</v>
      </c>
      <c r="CG39" s="84">
        <v>670</v>
      </c>
      <c r="CH39" s="84">
        <v>1920</v>
      </c>
      <c r="CI39" s="84">
        <v>196</v>
      </c>
      <c r="CJ39" s="84">
        <v>196</v>
      </c>
      <c r="CK39" s="84">
        <v>131</v>
      </c>
      <c r="CL39" s="84">
        <v>131</v>
      </c>
      <c r="CM39" s="84">
        <v>654</v>
      </c>
      <c r="CN39" s="84">
        <v>119</v>
      </c>
      <c r="CO39" s="84">
        <v>238</v>
      </c>
      <c r="CP39" s="84">
        <v>119</v>
      </c>
      <c r="CQ39" s="84">
        <v>238</v>
      </c>
      <c r="CR39" s="84">
        <v>714</v>
      </c>
      <c r="CS39" s="84">
        <v>55</v>
      </c>
      <c r="CT39" s="84">
        <v>55</v>
      </c>
      <c r="CU39" s="84">
        <v>55</v>
      </c>
      <c r="CV39" s="84">
        <v>55</v>
      </c>
      <c r="CW39" s="84">
        <v>220</v>
      </c>
      <c r="CX39" s="84">
        <v>41</v>
      </c>
      <c r="CY39" s="84">
        <v>36</v>
      </c>
      <c r="CZ39" s="84">
        <v>42</v>
      </c>
      <c r="DA39" s="84">
        <v>36</v>
      </c>
      <c r="DB39" s="84">
        <v>155</v>
      </c>
      <c r="DC39" s="84">
        <v>540</v>
      </c>
      <c r="DD39" s="84">
        <v>324</v>
      </c>
      <c r="DE39" s="84">
        <v>270</v>
      </c>
      <c r="DF39" s="84">
        <v>270</v>
      </c>
      <c r="DG39" s="84">
        <v>1404</v>
      </c>
      <c r="DH39" s="84">
        <v>0</v>
      </c>
      <c r="DI39" s="84">
        <v>0</v>
      </c>
      <c r="DJ39" s="84">
        <v>0</v>
      </c>
      <c r="DK39" s="84">
        <v>0</v>
      </c>
      <c r="DL39" s="84">
        <v>0</v>
      </c>
      <c r="DM39" s="84">
        <v>9964.8184872504389</v>
      </c>
      <c r="DN39" s="103">
        <v>10047.818487250439</v>
      </c>
      <c r="DO39" s="84">
        <v>9946.6369745008778</v>
      </c>
      <c r="DP39" s="84">
        <v>6786.8184872504389</v>
      </c>
      <c r="DQ39" s="84">
        <v>36746.092436252191</v>
      </c>
      <c r="DR39" s="84">
        <v>8000</v>
      </c>
      <c r="DS39" s="84">
        <v>8000</v>
      </c>
      <c r="DT39" s="84">
        <v>8000</v>
      </c>
      <c r="DU39" s="84">
        <v>5000</v>
      </c>
      <c r="DV39" s="84">
        <v>29000</v>
      </c>
      <c r="DW39" s="84">
        <v>769</v>
      </c>
      <c r="DX39" s="84">
        <v>949</v>
      </c>
      <c r="DY39" s="84">
        <v>620</v>
      </c>
      <c r="DZ39" s="84">
        <v>656</v>
      </c>
      <c r="EA39" s="84">
        <v>2994</v>
      </c>
      <c r="EB39" s="84">
        <v>0</v>
      </c>
      <c r="EC39" s="84">
        <v>0</v>
      </c>
      <c r="ED39" s="84">
        <v>0</v>
      </c>
      <c r="EE39" s="84">
        <v>0</v>
      </c>
      <c r="EF39" s="84">
        <v>0</v>
      </c>
      <c r="EG39" s="84">
        <v>314.81848725043852</v>
      </c>
      <c r="EH39" s="84">
        <v>314.81848725043852</v>
      </c>
      <c r="EI39" s="84">
        <v>629.63697450087705</v>
      </c>
      <c r="EJ39" s="84">
        <v>314.81848725043852</v>
      </c>
      <c r="EK39" s="84">
        <v>1574.0924362521926</v>
      </c>
      <c r="EL39" s="84">
        <v>140</v>
      </c>
      <c r="EM39" s="84">
        <v>140</v>
      </c>
      <c r="EN39" s="84">
        <v>209</v>
      </c>
      <c r="EO39" s="84">
        <v>209</v>
      </c>
      <c r="EP39" s="84">
        <v>698</v>
      </c>
      <c r="EQ39" s="84">
        <v>126</v>
      </c>
      <c r="ER39" s="84">
        <v>251</v>
      </c>
      <c r="ES39" s="84">
        <v>126</v>
      </c>
      <c r="ET39" s="84">
        <v>251</v>
      </c>
      <c r="EU39" s="84">
        <v>754</v>
      </c>
      <c r="EV39" s="84">
        <v>33</v>
      </c>
      <c r="EW39" s="84">
        <v>33</v>
      </c>
      <c r="EX39" s="84">
        <v>50</v>
      </c>
      <c r="EY39" s="84">
        <v>50</v>
      </c>
      <c r="EZ39" s="84">
        <v>166</v>
      </c>
      <c r="FA39" s="84">
        <v>42</v>
      </c>
      <c r="FB39" s="84">
        <v>36</v>
      </c>
      <c r="FC39" s="84">
        <v>42</v>
      </c>
      <c r="FD39" s="84">
        <v>36</v>
      </c>
      <c r="FE39" s="84">
        <v>156</v>
      </c>
      <c r="FF39" s="84">
        <v>540</v>
      </c>
      <c r="FG39" s="84">
        <v>324</v>
      </c>
      <c r="FH39" s="84">
        <v>270</v>
      </c>
      <c r="FI39" s="84">
        <v>270</v>
      </c>
      <c r="FJ39" s="84">
        <v>1404</v>
      </c>
      <c r="FK39" s="84">
        <v>0</v>
      </c>
      <c r="FL39" s="84">
        <v>0</v>
      </c>
      <c r="FM39" s="84">
        <v>0</v>
      </c>
      <c r="FN39" s="84">
        <v>0</v>
      </c>
      <c r="FO39" s="84">
        <v>0</v>
      </c>
      <c r="FP39" s="84">
        <v>37</v>
      </c>
      <c r="FQ39" s="84">
        <v>31</v>
      </c>
      <c r="FR39" s="84">
        <v>37</v>
      </c>
      <c r="FS39" s="84">
        <v>31</v>
      </c>
      <c r="FT39" s="84">
        <v>136</v>
      </c>
      <c r="FU39" s="84">
        <v>540</v>
      </c>
      <c r="FV39" s="84">
        <v>540</v>
      </c>
      <c r="FW39" s="84">
        <v>540</v>
      </c>
      <c r="FX39" s="84">
        <v>540</v>
      </c>
      <c r="FY39" s="84">
        <v>2160</v>
      </c>
      <c r="FZ39" s="84">
        <v>0</v>
      </c>
      <c r="GA39" s="84">
        <v>0</v>
      </c>
      <c r="GB39" s="84">
        <v>0</v>
      </c>
      <c r="GC39" s="84">
        <v>0</v>
      </c>
      <c r="GD39" s="84">
        <v>0</v>
      </c>
    </row>
    <row r="40" spans="1:186">
      <c r="A40" s="46">
        <v>310001993</v>
      </c>
      <c r="B40" s="124" t="s">
        <v>65</v>
      </c>
      <c r="C40" s="74">
        <v>500</v>
      </c>
      <c r="D40" s="74" t="s">
        <v>462</v>
      </c>
      <c r="E40" s="46">
        <v>54</v>
      </c>
      <c r="G40" s="46">
        <v>3050</v>
      </c>
      <c r="H40" s="46">
        <v>3050</v>
      </c>
      <c r="I40" s="46">
        <v>3040</v>
      </c>
      <c r="J40" s="80">
        <v>3040</v>
      </c>
      <c r="K40" s="80">
        <v>12180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0</v>
      </c>
      <c r="S40" s="80">
        <v>0</v>
      </c>
      <c r="T40" s="80">
        <v>0</v>
      </c>
      <c r="U40" s="80">
        <v>0</v>
      </c>
      <c r="V40" s="80">
        <v>3000</v>
      </c>
      <c r="W40" s="80">
        <v>3000</v>
      </c>
      <c r="X40" s="80">
        <v>3000</v>
      </c>
      <c r="Y40" s="80">
        <v>3000</v>
      </c>
      <c r="Z40" s="80">
        <v>12000</v>
      </c>
      <c r="AA40" s="80">
        <v>0</v>
      </c>
      <c r="AB40" s="80">
        <v>0</v>
      </c>
      <c r="AC40" s="80">
        <v>0</v>
      </c>
      <c r="AD40" s="80">
        <v>0</v>
      </c>
      <c r="AE40" s="80">
        <v>0</v>
      </c>
      <c r="AF40" s="80">
        <v>0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0</v>
      </c>
      <c r="AM40" s="80">
        <v>0</v>
      </c>
      <c r="AN40" s="80">
        <v>0</v>
      </c>
      <c r="AO40" s="80">
        <v>0</v>
      </c>
      <c r="AP40" s="80">
        <v>0</v>
      </c>
      <c r="AQ40" s="80">
        <v>0</v>
      </c>
      <c r="AR40" s="80">
        <v>0</v>
      </c>
      <c r="AS40" s="80">
        <v>0</v>
      </c>
      <c r="AT40" s="80">
        <v>0</v>
      </c>
      <c r="AU40" s="80">
        <v>0</v>
      </c>
      <c r="AV40" s="80">
        <v>0</v>
      </c>
      <c r="AW40" s="80">
        <v>0</v>
      </c>
      <c r="AX40" s="80">
        <v>0</v>
      </c>
      <c r="AY40" s="80">
        <v>0</v>
      </c>
      <c r="AZ40" s="80">
        <v>0</v>
      </c>
      <c r="BA40" s="80">
        <v>0</v>
      </c>
      <c r="BB40" s="80">
        <v>0</v>
      </c>
      <c r="BC40" s="80">
        <v>0</v>
      </c>
      <c r="BD40" s="80">
        <v>0</v>
      </c>
      <c r="BE40" s="80">
        <v>50</v>
      </c>
      <c r="BF40" s="80">
        <v>50</v>
      </c>
      <c r="BG40" s="80">
        <v>40</v>
      </c>
      <c r="BH40" s="80">
        <v>40</v>
      </c>
      <c r="BI40" s="80">
        <v>180</v>
      </c>
      <c r="BJ40" s="80">
        <v>3050</v>
      </c>
      <c r="BK40" s="80">
        <v>4050</v>
      </c>
      <c r="BL40" s="80">
        <v>2040</v>
      </c>
      <c r="BM40" s="80">
        <v>2040</v>
      </c>
      <c r="BN40" s="80">
        <v>11180</v>
      </c>
      <c r="BO40" s="80">
        <v>0</v>
      </c>
      <c r="BP40" s="80">
        <v>0</v>
      </c>
      <c r="BQ40" s="80">
        <v>0</v>
      </c>
      <c r="BR40" s="80">
        <v>0</v>
      </c>
      <c r="BS40" s="80">
        <v>0</v>
      </c>
      <c r="BT40" s="80">
        <v>0</v>
      </c>
      <c r="BU40" s="80">
        <v>0</v>
      </c>
      <c r="BV40" s="80">
        <v>0</v>
      </c>
      <c r="BW40" s="80">
        <v>0</v>
      </c>
      <c r="BX40" s="80">
        <v>0</v>
      </c>
      <c r="BY40" s="80">
        <v>3000</v>
      </c>
      <c r="BZ40" s="80">
        <v>4000</v>
      </c>
      <c r="CA40" s="80">
        <v>2000</v>
      </c>
      <c r="CB40" s="80">
        <v>2000</v>
      </c>
      <c r="CC40" s="80">
        <v>11000</v>
      </c>
      <c r="CD40" s="80">
        <v>0</v>
      </c>
      <c r="CE40" s="80">
        <v>0</v>
      </c>
      <c r="CF40" s="80">
        <v>0</v>
      </c>
      <c r="CG40" s="80">
        <v>0</v>
      </c>
      <c r="CH40" s="80">
        <v>0</v>
      </c>
      <c r="CI40" s="80">
        <v>0</v>
      </c>
      <c r="CJ40" s="80">
        <v>0</v>
      </c>
      <c r="CK40" s="80">
        <v>0</v>
      </c>
      <c r="CL40" s="80">
        <v>0</v>
      </c>
      <c r="CM40" s="80">
        <v>0</v>
      </c>
      <c r="CN40" s="80">
        <v>0</v>
      </c>
      <c r="CO40" s="80">
        <v>0</v>
      </c>
      <c r="CP40" s="80">
        <v>0</v>
      </c>
      <c r="CQ40" s="80">
        <v>0</v>
      </c>
      <c r="CR40" s="80">
        <v>0</v>
      </c>
      <c r="CS40" s="80">
        <v>0</v>
      </c>
      <c r="CT40" s="80">
        <v>0</v>
      </c>
      <c r="CU40" s="80">
        <v>0</v>
      </c>
      <c r="CV40" s="80">
        <v>0</v>
      </c>
      <c r="CW40" s="80">
        <v>0</v>
      </c>
      <c r="CX40" s="80">
        <v>0</v>
      </c>
      <c r="CY40" s="80">
        <v>0</v>
      </c>
      <c r="CZ40" s="80">
        <v>0</v>
      </c>
      <c r="DA40" s="80">
        <v>0</v>
      </c>
      <c r="DB40" s="80">
        <v>0</v>
      </c>
      <c r="DC40" s="80">
        <v>0</v>
      </c>
      <c r="DD40" s="80">
        <v>0</v>
      </c>
      <c r="DE40" s="80">
        <v>0</v>
      </c>
      <c r="DF40" s="80">
        <v>0</v>
      </c>
      <c r="DG40" s="80">
        <v>0</v>
      </c>
      <c r="DH40" s="80">
        <v>50</v>
      </c>
      <c r="DI40" s="80">
        <v>50</v>
      </c>
      <c r="DJ40" s="80">
        <v>40</v>
      </c>
      <c r="DK40" s="80">
        <v>40</v>
      </c>
      <c r="DL40" s="80">
        <v>180</v>
      </c>
      <c r="DM40" s="80">
        <v>4054</v>
      </c>
      <c r="DN40" s="98">
        <v>3050</v>
      </c>
      <c r="DO40" s="80">
        <v>2040</v>
      </c>
      <c r="DP40" s="80">
        <v>2040</v>
      </c>
      <c r="DQ40" s="80">
        <v>11184</v>
      </c>
      <c r="DR40" s="80">
        <v>0</v>
      </c>
      <c r="DS40" s="80">
        <v>0</v>
      </c>
      <c r="DT40" s="80">
        <v>0</v>
      </c>
      <c r="DU40" s="80">
        <v>0</v>
      </c>
      <c r="DV40" s="80">
        <v>0</v>
      </c>
      <c r="DW40" s="80">
        <v>0</v>
      </c>
      <c r="DX40" s="80">
        <v>0</v>
      </c>
      <c r="DY40" s="80">
        <v>0</v>
      </c>
      <c r="DZ40" s="80">
        <v>0</v>
      </c>
      <c r="EA40" s="80">
        <v>0</v>
      </c>
      <c r="EB40" s="80">
        <v>4000</v>
      </c>
      <c r="EC40" s="80">
        <v>3000</v>
      </c>
      <c r="ED40" s="80">
        <v>2000</v>
      </c>
      <c r="EE40" s="80">
        <v>2000</v>
      </c>
      <c r="EF40" s="46">
        <v>11000</v>
      </c>
      <c r="EG40" s="46">
        <v>0</v>
      </c>
      <c r="EH40" s="46">
        <v>0</v>
      </c>
      <c r="EI40" s="46">
        <v>0</v>
      </c>
      <c r="EJ40" s="46">
        <v>0</v>
      </c>
      <c r="EK40" s="46">
        <v>0</v>
      </c>
      <c r="EL40" s="46">
        <v>0</v>
      </c>
      <c r="EM40" s="46">
        <v>0</v>
      </c>
      <c r="EN40" s="46">
        <v>0</v>
      </c>
      <c r="EO40" s="46">
        <v>0</v>
      </c>
      <c r="EP40" s="46">
        <v>0</v>
      </c>
      <c r="EQ40" s="46">
        <v>0</v>
      </c>
      <c r="ER40" s="46">
        <v>0</v>
      </c>
      <c r="ES40" s="46">
        <v>0</v>
      </c>
      <c r="ET40" s="46">
        <v>0</v>
      </c>
      <c r="EU40" s="46">
        <v>0</v>
      </c>
      <c r="EV40" s="46">
        <v>0</v>
      </c>
      <c r="EW40" s="46">
        <v>0</v>
      </c>
      <c r="EX40" s="46">
        <v>0</v>
      </c>
      <c r="EY40" s="46">
        <v>0</v>
      </c>
      <c r="EZ40" s="46">
        <v>0</v>
      </c>
      <c r="FA40" s="46">
        <v>4</v>
      </c>
      <c r="FB40" s="46">
        <v>0</v>
      </c>
      <c r="FC40" s="46">
        <v>0</v>
      </c>
      <c r="FD40" s="46">
        <v>0</v>
      </c>
      <c r="FE40" s="46">
        <v>4</v>
      </c>
      <c r="FF40" s="46">
        <v>0</v>
      </c>
      <c r="FG40" s="46">
        <v>0</v>
      </c>
      <c r="FH40" s="46">
        <v>0</v>
      </c>
      <c r="FI40" s="46">
        <v>0</v>
      </c>
      <c r="FJ40" s="46">
        <v>0</v>
      </c>
      <c r="FK40" s="46">
        <v>50</v>
      </c>
      <c r="FL40" s="46">
        <v>50</v>
      </c>
      <c r="FM40" s="46">
        <v>40</v>
      </c>
      <c r="FN40" s="46">
        <v>40</v>
      </c>
      <c r="FO40" s="46">
        <v>180</v>
      </c>
      <c r="FP40" s="46">
        <v>0</v>
      </c>
      <c r="FQ40" s="46">
        <v>0</v>
      </c>
      <c r="FR40" s="46">
        <v>0</v>
      </c>
      <c r="FS40" s="46">
        <v>0</v>
      </c>
      <c r="FT40" s="46">
        <v>0</v>
      </c>
      <c r="FU40" s="46">
        <v>0</v>
      </c>
      <c r="FV40" s="46">
        <v>0</v>
      </c>
      <c r="FW40" s="46">
        <v>0</v>
      </c>
      <c r="FX40" s="46">
        <v>0</v>
      </c>
      <c r="FY40" s="46">
        <v>0</v>
      </c>
      <c r="FZ40" s="46">
        <v>0</v>
      </c>
      <c r="GA40" s="46">
        <v>0</v>
      </c>
      <c r="GB40" s="46">
        <v>0</v>
      </c>
      <c r="GC40" s="46">
        <v>0</v>
      </c>
      <c r="GD40" s="46">
        <v>0</v>
      </c>
    </row>
    <row r="41" spans="1:186">
      <c r="A41" s="133">
        <v>310002099</v>
      </c>
      <c r="B41" s="124" t="s">
        <v>479</v>
      </c>
      <c r="C41" s="74">
        <v>500</v>
      </c>
      <c r="D41" s="74" t="s">
        <v>461</v>
      </c>
      <c r="E41" s="46">
        <v>54</v>
      </c>
      <c r="G41" s="46">
        <v>11334</v>
      </c>
      <c r="H41" s="46">
        <v>12160</v>
      </c>
      <c r="I41" s="46">
        <v>11225</v>
      </c>
      <c r="J41" s="80">
        <v>11925</v>
      </c>
      <c r="K41" s="80">
        <v>46644</v>
      </c>
      <c r="L41" s="80">
        <v>10000</v>
      </c>
      <c r="M41" s="80">
        <v>10000</v>
      </c>
      <c r="N41" s="80">
        <v>10000</v>
      </c>
      <c r="O41" s="80">
        <v>10000</v>
      </c>
      <c r="P41" s="80">
        <v>40000</v>
      </c>
      <c r="Q41" s="80">
        <v>730</v>
      </c>
      <c r="R41" s="80">
        <v>900</v>
      </c>
      <c r="S41" s="80">
        <v>590</v>
      </c>
      <c r="T41" s="80">
        <v>620</v>
      </c>
      <c r="U41" s="80">
        <v>2840</v>
      </c>
      <c r="V41" s="80">
        <v>0</v>
      </c>
      <c r="W41" s="80">
        <v>0</v>
      </c>
      <c r="X41" s="80">
        <v>0</v>
      </c>
      <c r="Y41" s="80">
        <v>0</v>
      </c>
      <c r="Z41" s="80">
        <v>0</v>
      </c>
      <c r="AA41" s="80">
        <v>255</v>
      </c>
      <c r="AB41" s="80">
        <v>800</v>
      </c>
      <c r="AC41" s="80">
        <v>255</v>
      </c>
      <c r="AD41" s="80">
        <v>800</v>
      </c>
      <c r="AE41" s="80">
        <v>2110</v>
      </c>
      <c r="AF41" s="80">
        <v>100</v>
      </c>
      <c r="AG41" s="80">
        <v>100</v>
      </c>
      <c r="AH41" s="80">
        <v>150</v>
      </c>
      <c r="AI41" s="80">
        <v>150</v>
      </c>
      <c r="AJ41" s="80">
        <v>500</v>
      </c>
      <c r="AK41" s="80">
        <v>132</v>
      </c>
      <c r="AL41" s="80">
        <v>264</v>
      </c>
      <c r="AM41" s="80">
        <v>132</v>
      </c>
      <c r="AN41" s="80">
        <v>264</v>
      </c>
      <c r="AO41" s="80">
        <v>792</v>
      </c>
      <c r="AP41" s="80">
        <v>66</v>
      </c>
      <c r="AQ41" s="80">
        <v>66</v>
      </c>
      <c r="AR41" s="80">
        <v>66</v>
      </c>
      <c r="AS41" s="80">
        <v>66</v>
      </c>
      <c r="AT41" s="80">
        <v>264</v>
      </c>
      <c r="AU41" s="80">
        <v>51</v>
      </c>
      <c r="AV41" s="80">
        <v>30</v>
      </c>
      <c r="AW41" s="80">
        <v>32</v>
      </c>
      <c r="AX41" s="80">
        <v>25</v>
      </c>
      <c r="AY41" s="80">
        <v>138</v>
      </c>
      <c r="AZ41" s="80">
        <v>0</v>
      </c>
      <c r="BA41" s="80">
        <v>0</v>
      </c>
      <c r="BB41" s="80">
        <v>0</v>
      </c>
      <c r="BC41" s="80">
        <v>0</v>
      </c>
      <c r="BD41" s="80">
        <v>0</v>
      </c>
      <c r="BE41" s="80">
        <v>0</v>
      </c>
      <c r="BF41" s="80">
        <v>0</v>
      </c>
      <c r="BG41" s="80">
        <v>0</v>
      </c>
      <c r="BH41" s="80">
        <v>0</v>
      </c>
      <c r="BI41" s="80">
        <v>0</v>
      </c>
      <c r="BJ41" s="80">
        <v>11375</v>
      </c>
      <c r="BK41" s="80">
        <v>9286</v>
      </c>
      <c r="BL41" s="80">
        <v>8913</v>
      </c>
      <c r="BM41" s="80">
        <v>11378</v>
      </c>
      <c r="BN41" s="80">
        <v>40952</v>
      </c>
      <c r="BO41" s="80">
        <v>10000</v>
      </c>
      <c r="BP41" s="80">
        <v>8000</v>
      </c>
      <c r="BQ41" s="80">
        <v>8000</v>
      </c>
      <c r="BR41" s="80">
        <v>10000</v>
      </c>
      <c r="BS41" s="80">
        <v>36000</v>
      </c>
      <c r="BT41" s="80">
        <v>450</v>
      </c>
      <c r="BU41" s="80">
        <v>550</v>
      </c>
      <c r="BV41" s="80">
        <v>360</v>
      </c>
      <c r="BW41" s="80">
        <v>380</v>
      </c>
      <c r="BX41" s="80">
        <v>1740</v>
      </c>
      <c r="BY41" s="80">
        <v>0</v>
      </c>
      <c r="BZ41" s="80">
        <v>0</v>
      </c>
      <c r="CA41" s="80">
        <v>0</v>
      </c>
      <c r="CB41" s="80">
        <v>0</v>
      </c>
      <c r="CC41" s="80">
        <v>0</v>
      </c>
      <c r="CD41" s="80">
        <v>540</v>
      </c>
      <c r="CE41" s="80">
        <v>230</v>
      </c>
      <c r="CF41" s="80">
        <v>230</v>
      </c>
      <c r="CG41" s="80">
        <v>540</v>
      </c>
      <c r="CH41" s="80">
        <v>1540</v>
      </c>
      <c r="CI41" s="80">
        <v>143</v>
      </c>
      <c r="CJ41" s="80">
        <v>143</v>
      </c>
      <c r="CK41" s="80">
        <v>95</v>
      </c>
      <c r="CL41" s="80">
        <v>95</v>
      </c>
      <c r="CM41" s="80">
        <v>476</v>
      </c>
      <c r="CN41" s="80">
        <v>146</v>
      </c>
      <c r="CO41" s="80">
        <v>293</v>
      </c>
      <c r="CP41" s="80">
        <v>146</v>
      </c>
      <c r="CQ41" s="80">
        <v>293</v>
      </c>
      <c r="CR41" s="80">
        <v>878</v>
      </c>
      <c r="CS41" s="80">
        <v>45</v>
      </c>
      <c r="CT41" s="80">
        <v>45</v>
      </c>
      <c r="CU41" s="80">
        <v>45</v>
      </c>
      <c r="CV41" s="80">
        <v>45</v>
      </c>
      <c r="CW41" s="80">
        <v>180</v>
      </c>
      <c r="CX41" s="80">
        <v>51</v>
      </c>
      <c r="CY41" s="80">
        <v>25</v>
      </c>
      <c r="CZ41" s="80">
        <v>37</v>
      </c>
      <c r="DA41" s="80">
        <v>25</v>
      </c>
      <c r="DB41" s="80">
        <v>138</v>
      </c>
      <c r="DC41" s="80">
        <v>0</v>
      </c>
      <c r="DD41" s="80">
        <v>0</v>
      </c>
      <c r="DE41" s="80">
        <v>0</v>
      </c>
      <c r="DF41" s="80">
        <v>0</v>
      </c>
      <c r="DG41" s="80">
        <v>0</v>
      </c>
      <c r="DH41" s="80">
        <v>0</v>
      </c>
      <c r="DI41" s="80">
        <v>0</v>
      </c>
      <c r="DJ41" s="80">
        <v>0</v>
      </c>
      <c r="DK41" s="80">
        <v>0</v>
      </c>
      <c r="DL41" s="80">
        <v>0</v>
      </c>
      <c r="DM41" s="80">
        <v>11167.338293881843</v>
      </c>
      <c r="DN41" s="98">
        <v>11394.338293881843</v>
      </c>
      <c r="DO41" s="80">
        <v>11348.676587763688</v>
      </c>
      <c r="DP41" s="80">
        <v>6214.338293881844</v>
      </c>
      <c r="DQ41" s="80">
        <v>40124.691469409219</v>
      </c>
      <c r="DR41" s="80">
        <v>10000</v>
      </c>
      <c r="DS41" s="80">
        <v>10000</v>
      </c>
      <c r="DT41" s="80">
        <v>10000</v>
      </c>
      <c r="DU41" s="80">
        <v>5000</v>
      </c>
      <c r="DV41" s="80">
        <v>35000</v>
      </c>
      <c r="DW41" s="80">
        <v>638</v>
      </c>
      <c r="DX41" s="80">
        <v>788</v>
      </c>
      <c r="DY41" s="80">
        <v>514</v>
      </c>
      <c r="DZ41" s="80">
        <v>544</v>
      </c>
      <c r="EA41" s="80">
        <v>2484</v>
      </c>
      <c r="EB41" s="80">
        <v>0</v>
      </c>
      <c r="EC41" s="80">
        <v>0</v>
      </c>
      <c r="ED41" s="80">
        <v>0</v>
      </c>
      <c r="EE41" s="80">
        <v>0</v>
      </c>
      <c r="EF41" s="46">
        <v>0</v>
      </c>
      <c r="EG41" s="46">
        <v>252.33829388184395</v>
      </c>
      <c r="EH41" s="46">
        <v>252.33829388184395</v>
      </c>
      <c r="EI41" s="46">
        <v>504.67658776368791</v>
      </c>
      <c r="EJ41" s="46">
        <v>252.33829388184395</v>
      </c>
      <c r="EK41" s="46">
        <v>1261.6914694092197</v>
      </c>
      <c r="EL41" s="46">
        <v>100</v>
      </c>
      <c r="EM41" s="46">
        <v>100</v>
      </c>
      <c r="EN41" s="46">
        <v>150</v>
      </c>
      <c r="EO41" s="46">
        <v>150</v>
      </c>
      <c r="EP41" s="46">
        <v>500</v>
      </c>
      <c r="EQ41" s="46">
        <v>101</v>
      </c>
      <c r="ER41" s="46">
        <v>201</v>
      </c>
      <c r="ES41" s="46">
        <v>101</v>
      </c>
      <c r="ET41" s="46">
        <v>201</v>
      </c>
      <c r="EU41" s="46">
        <v>604</v>
      </c>
      <c r="EV41" s="46">
        <v>28</v>
      </c>
      <c r="EW41" s="46">
        <v>28</v>
      </c>
      <c r="EX41" s="46">
        <v>42</v>
      </c>
      <c r="EY41" s="46">
        <v>42</v>
      </c>
      <c r="EZ41" s="46">
        <v>140</v>
      </c>
      <c r="FA41" s="46">
        <v>48</v>
      </c>
      <c r="FB41" s="46">
        <v>25</v>
      </c>
      <c r="FC41" s="46">
        <v>37</v>
      </c>
      <c r="FD41" s="46">
        <v>25</v>
      </c>
      <c r="FE41" s="46">
        <v>135</v>
      </c>
      <c r="FF41" s="46">
        <v>0</v>
      </c>
      <c r="FG41" s="46">
        <v>0</v>
      </c>
      <c r="FH41" s="46">
        <v>0</v>
      </c>
      <c r="FI41" s="46">
        <v>0</v>
      </c>
      <c r="FJ41" s="46">
        <v>0</v>
      </c>
      <c r="FK41" s="46">
        <v>0</v>
      </c>
      <c r="FL41" s="46">
        <v>0</v>
      </c>
      <c r="FM41" s="46">
        <v>0</v>
      </c>
      <c r="FN41" s="46">
        <v>0</v>
      </c>
      <c r="FO41" s="46">
        <v>0</v>
      </c>
      <c r="FP41" s="46">
        <v>61</v>
      </c>
      <c r="FQ41" s="46">
        <v>35</v>
      </c>
      <c r="FR41" s="46">
        <v>46</v>
      </c>
      <c r="FS41" s="46">
        <v>30</v>
      </c>
      <c r="FT41" s="46">
        <v>172</v>
      </c>
      <c r="FU41" s="46">
        <v>0</v>
      </c>
      <c r="FV41" s="46">
        <v>0</v>
      </c>
      <c r="FW41" s="46">
        <v>0</v>
      </c>
      <c r="FX41" s="46">
        <v>0</v>
      </c>
      <c r="FY41" s="46">
        <v>0</v>
      </c>
      <c r="FZ41" s="46">
        <v>0</v>
      </c>
      <c r="GA41" s="46">
        <v>0</v>
      </c>
      <c r="GB41" s="46">
        <v>0</v>
      </c>
      <c r="GC41" s="46">
        <v>0</v>
      </c>
      <c r="GD41" s="46">
        <v>0</v>
      </c>
    </row>
    <row r="42" spans="1:186">
      <c r="A42" s="46">
        <v>310001984</v>
      </c>
      <c r="B42" s="124" t="s">
        <v>67</v>
      </c>
      <c r="C42" s="74">
        <v>500</v>
      </c>
      <c r="D42" s="74" t="s">
        <v>462</v>
      </c>
      <c r="E42" s="46">
        <v>54</v>
      </c>
      <c r="G42" s="46">
        <v>3030</v>
      </c>
      <c r="H42" s="46">
        <v>3026</v>
      </c>
      <c r="I42" s="46">
        <v>2030</v>
      </c>
      <c r="J42" s="80">
        <v>2016</v>
      </c>
      <c r="K42" s="80">
        <v>10102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3000</v>
      </c>
      <c r="W42" s="80">
        <v>3000</v>
      </c>
      <c r="X42" s="80">
        <v>2000</v>
      </c>
      <c r="Y42" s="80">
        <v>2000</v>
      </c>
      <c r="Z42" s="80">
        <v>10000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0</v>
      </c>
      <c r="AM42" s="80">
        <v>0</v>
      </c>
      <c r="AN42" s="80">
        <v>0</v>
      </c>
      <c r="AO42" s="80">
        <v>0</v>
      </c>
      <c r="AP42" s="80">
        <v>0</v>
      </c>
      <c r="AQ42" s="80">
        <v>0</v>
      </c>
      <c r="AR42" s="80">
        <v>0</v>
      </c>
      <c r="AS42" s="80">
        <v>0</v>
      </c>
      <c r="AT42" s="80">
        <v>0</v>
      </c>
      <c r="AU42" s="80">
        <v>10</v>
      </c>
      <c r="AV42" s="80">
        <v>6</v>
      </c>
      <c r="AW42" s="80">
        <v>10</v>
      </c>
      <c r="AX42" s="80">
        <v>6</v>
      </c>
      <c r="AY42" s="80">
        <v>32</v>
      </c>
      <c r="AZ42" s="80">
        <v>0</v>
      </c>
      <c r="BA42" s="80">
        <v>0</v>
      </c>
      <c r="BB42" s="80">
        <v>0</v>
      </c>
      <c r="BC42" s="80">
        <v>0</v>
      </c>
      <c r="BD42" s="80">
        <v>0</v>
      </c>
      <c r="BE42" s="80">
        <v>20</v>
      </c>
      <c r="BF42" s="80">
        <v>20</v>
      </c>
      <c r="BG42" s="80">
        <v>20</v>
      </c>
      <c r="BH42" s="80">
        <v>10</v>
      </c>
      <c r="BI42" s="80">
        <v>70</v>
      </c>
      <c r="BJ42" s="80">
        <v>3025</v>
      </c>
      <c r="BK42" s="80">
        <v>3026</v>
      </c>
      <c r="BL42" s="80">
        <v>2030</v>
      </c>
      <c r="BM42" s="80">
        <v>2016</v>
      </c>
      <c r="BN42" s="80">
        <v>10097</v>
      </c>
      <c r="BO42" s="80">
        <v>0</v>
      </c>
      <c r="BP42" s="80">
        <v>0</v>
      </c>
      <c r="BQ42" s="80">
        <v>0</v>
      </c>
      <c r="BR42" s="80">
        <v>0</v>
      </c>
      <c r="BS42" s="80">
        <v>0</v>
      </c>
      <c r="BT42" s="80">
        <v>0</v>
      </c>
      <c r="BU42" s="80">
        <v>0</v>
      </c>
      <c r="BV42" s="80">
        <v>0</v>
      </c>
      <c r="BW42" s="80">
        <v>0</v>
      </c>
      <c r="BX42" s="80">
        <v>0</v>
      </c>
      <c r="BY42" s="80">
        <v>3000</v>
      </c>
      <c r="BZ42" s="80">
        <v>3000</v>
      </c>
      <c r="CA42" s="80">
        <v>2000</v>
      </c>
      <c r="CB42" s="80">
        <v>2000</v>
      </c>
      <c r="CC42" s="80">
        <v>10000</v>
      </c>
      <c r="CD42" s="80">
        <v>0</v>
      </c>
      <c r="CE42" s="80">
        <v>0</v>
      </c>
      <c r="CF42" s="80">
        <v>0</v>
      </c>
      <c r="CG42" s="80">
        <v>0</v>
      </c>
      <c r="CH42" s="80">
        <v>0</v>
      </c>
      <c r="CI42" s="80">
        <v>0</v>
      </c>
      <c r="CJ42" s="80">
        <v>0</v>
      </c>
      <c r="CK42" s="80">
        <v>0</v>
      </c>
      <c r="CL42" s="80">
        <v>0</v>
      </c>
      <c r="CM42" s="80">
        <v>0</v>
      </c>
      <c r="CN42" s="80">
        <v>0</v>
      </c>
      <c r="CO42" s="80">
        <v>0</v>
      </c>
      <c r="CP42" s="80">
        <v>0</v>
      </c>
      <c r="CQ42" s="80">
        <v>0</v>
      </c>
      <c r="CR42" s="80">
        <v>0</v>
      </c>
      <c r="CS42" s="80">
        <v>0</v>
      </c>
      <c r="CT42" s="80">
        <v>0</v>
      </c>
      <c r="CU42" s="80">
        <v>0</v>
      </c>
      <c r="CV42" s="80">
        <v>0</v>
      </c>
      <c r="CW42" s="80">
        <v>0</v>
      </c>
      <c r="CX42" s="80">
        <v>5</v>
      </c>
      <c r="CY42" s="80">
        <v>6</v>
      </c>
      <c r="CZ42" s="80">
        <v>10</v>
      </c>
      <c r="DA42" s="80">
        <v>6</v>
      </c>
      <c r="DB42" s="80">
        <v>27</v>
      </c>
      <c r="DC42" s="80">
        <v>0</v>
      </c>
      <c r="DD42" s="80">
        <v>0</v>
      </c>
      <c r="DE42" s="80">
        <v>0</v>
      </c>
      <c r="DF42" s="80">
        <v>0</v>
      </c>
      <c r="DG42" s="80">
        <v>0</v>
      </c>
      <c r="DH42" s="80">
        <v>20</v>
      </c>
      <c r="DI42" s="80">
        <v>20</v>
      </c>
      <c r="DJ42" s="80">
        <v>20</v>
      </c>
      <c r="DK42" s="80">
        <v>10</v>
      </c>
      <c r="DL42" s="80">
        <v>70</v>
      </c>
      <c r="DM42" s="80">
        <v>3034</v>
      </c>
      <c r="DN42" s="98">
        <v>3026</v>
      </c>
      <c r="DO42" s="80">
        <v>2530</v>
      </c>
      <c r="DP42" s="80">
        <v>2016</v>
      </c>
      <c r="DQ42" s="80">
        <v>10606</v>
      </c>
      <c r="DR42" s="80">
        <v>0</v>
      </c>
      <c r="DS42" s="80">
        <v>0</v>
      </c>
      <c r="DT42" s="80">
        <v>0</v>
      </c>
      <c r="DU42" s="80">
        <v>0</v>
      </c>
      <c r="DV42" s="80">
        <v>0</v>
      </c>
      <c r="DW42" s="80">
        <v>0</v>
      </c>
      <c r="DX42" s="80">
        <v>0</v>
      </c>
      <c r="DY42" s="80">
        <v>0</v>
      </c>
      <c r="DZ42" s="80">
        <v>0</v>
      </c>
      <c r="EA42" s="80">
        <v>0</v>
      </c>
      <c r="EB42" s="80">
        <v>3000</v>
      </c>
      <c r="EC42" s="80">
        <v>3000</v>
      </c>
      <c r="ED42" s="80">
        <v>2500</v>
      </c>
      <c r="EE42" s="80">
        <v>2000</v>
      </c>
      <c r="EF42" s="46">
        <v>10500</v>
      </c>
      <c r="EG42" s="46">
        <v>0</v>
      </c>
      <c r="EH42" s="46">
        <v>0</v>
      </c>
      <c r="EI42" s="46">
        <v>0</v>
      </c>
      <c r="EJ42" s="46">
        <v>0</v>
      </c>
      <c r="EK42" s="46">
        <v>0</v>
      </c>
      <c r="EL42" s="46">
        <v>0</v>
      </c>
      <c r="EM42" s="46">
        <v>0</v>
      </c>
      <c r="EN42" s="46">
        <v>0</v>
      </c>
      <c r="EO42" s="46">
        <v>0</v>
      </c>
      <c r="EP42" s="46">
        <v>0</v>
      </c>
      <c r="EQ42" s="46">
        <v>0</v>
      </c>
      <c r="ER42" s="46">
        <v>0</v>
      </c>
      <c r="ES42" s="46">
        <v>0</v>
      </c>
      <c r="ET42" s="46">
        <v>0</v>
      </c>
      <c r="EU42" s="46">
        <v>0</v>
      </c>
      <c r="EV42" s="46">
        <v>0</v>
      </c>
      <c r="EW42" s="46">
        <v>0</v>
      </c>
      <c r="EX42" s="46">
        <v>0</v>
      </c>
      <c r="EY42" s="46">
        <v>0</v>
      </c>
      <c r="EZ42" s="46">
        <v>0</v>
      </c>
      <c r="FA42" s="46">
        <v>14</v>
      </c>
      <c r="FB42" s="46">
        <v>6</v>
      </c>
      <c r="FC42" s="46">
        <v>10</v>
      </c>
      <c r="FD42" s="46">
        <v>6</v>
      </c>
      <c r="FE42" s="46">
        <v>36</v>
      </c>
      <c r="FF42" s="46">
        <v>0</v>
      </c>
      <c r="FG42" s="46">
        <v>0</v>
      </c>
      <c r="FH42" s="46">
        <v>0</v>
      </c>
      <c r="FI42" s="46">
        <v>0</v>
      </c>
      <c r="FJ42" s="46">
        <v>0</v>
      </c>
      <c r="FK42" s="46">
        <v>20</v>
      </c>
      <c r="FL42" s="46">
        <v>20</v>
      </c>
      <c r="FM42" s="46">
        <v>20</v>
      </c>
      <c r="FN42" s="46">
        <v>10</v>
      </c>
      <c r="FO42" s="46">
        <v>70</v>
      </c>
      <c r="FP42" s="46">
        <v>0</v>
      </c>
      <c r="FQ42" s="46">
        <v>0</v>
      </c>
      <c r="FR42" s="46">
        <v>0</v>
      </c>
      <c r="FS42" s="46">
        <v>0</v>
      </c>
      <c r="FT42" s="46">
        <v>0</v>
      </c>
      <c r="FU42" s="46">
        <v>0</v>
      </c>
      <c r="FV42" s="46">
        <v>0</v>
      </c>
      <c r="FW42" s="46">
        <v>0</v>
      </c>
      <c r="FX42" s="46">
        <v>0</v>
      </c>
      <c r="FY42" s="46">
        <v>0</v>
      </c>
      <c r="FZ42" s="46">
        <v>0</v>
      </c>
      <c r="GA42" s="46">
        <v>0</v>
      </c>
      <c r="GB42" s="46">
        <v>0</v>
      </c>
      <c r="GC42" s="46">
        <v>0</v>
      </c>
      <c r="GD42" s="46">
        <v>0</v>
      </c>
    </row>
    <row r="43" spans="1:186" ht="15" customHeight="1">
      <c r="A43" s="46">
        <v>310002100</v>
      </c>
      <c r="B43" s="124" t="s">
        <v>1312</v>
      </c>
      <c r="C43" s="74">
        <v>500</v>
      </c>
      <c r="D43" s="74" t="s">
        <v>461</v>
      </c>
      <c r="E43" s="46">
        <v>54</v>
      </c>
      <c r="G43" s="46">
        <v>840</v>
      </c>
      <c r="H43" s="46">
        <v>1030</v>
      </c>
      <c r="I43" s="46">
        <v>680</v>
      </c>
      <c r="J43" s="80">
        <v>720</v>
      </c>
      <c r="K43" s="80">
        <v>3270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840</v>
      </c>
      <c r="R43" s="80">
        <v>1030</v>
      </c>
      <c r="S43" s="80">
        <v>680</v>
      </c>
      <c r="T43" s="80">
        <v>720</v>
      </c>
      <c r="U43" s="80">
        <v>3270</v>
      </c>
      <c r="V43" s="80">
        <v>0</v>
      </c>
      <c r="W43" s="80">
        <v>0</v>
      </c>
      <c r="X43" s="80">
        <v>0</v>
      </c>
      <c r="Y43" s="80">
        <v>0</v>
      </c>
      <c r="Z43" s="80">
        <v>0</v>
      </c>
      <c r="AA43" s="80">
        <v>0</v>
      </c>
      <c r="AB43" s="80">
        <v>0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0</v>
      </c>
      <c r="AM43" s="80">
        <v>0</v>
      </c>
      <c r="AN43" s="80">
        <v>0</v>
      </c>
      <c r="AO43" s="80">
        <v>0</v>
      </c>
      <c r="AP43" s="80">
        <v>0</v>
      </c>
      <c r="AQ43" s="80">
        <v>0</v>
      </c>
      <c r="AR43" s="80">
        <v>0</v>
      </c>
      <c r="AS43" s="80">
        <v>0</v>
      </c>
      <c r="AT43" s="80">
        <v>0</v>
      </c>
      <c r="AU43" s="80">
        <v>0</v>
      </c>
      <c r="AV43" s="80">
        <v>0</v>
      </c>
      <c r="AW43" s="80">
        <v>0</v>
      </c>
      <c r="AX43" s="80">
        <v>0</v>
      </c>
      <c r="AY43" s="80">
        <v>0</v>
      </c>
      <c r="AZ43" s="80">
        <v>0</v>
      </c>
      <c r="BA43" s="80">
        <v>0</v>
      </c>
      <c r="BB43" s="80">
        <v>0</v>
      </c>
      <c r="BC43" s="80">
        <v>0</v>
      </c>
      <c r="BD43" s="80">
        <v>0</v>
      </c>
      <c r="BE43" s="80">
        <v>0</v>
      </c>
      <c r="BF43" s="80">
        <v>0</v>
      </c>
      <c r="BG43" s="80">
        <v>0</v>
      </c>
      <c r="BH43" s="80">
        <v>0</v>
      </c>
      <c r="BI43" s="80">
        <v>0</v>
      </c>
      <c r="BJ43" s="80">
        <v>672</v>
      </c>
      <c r="BK43" s="80">
        <v>824</v>
      </c>
      <c r="BL43" s="80">
        <v>544</v>
      </c>
      <c r="BM43" s="80">
        <v>576</v>
      </c>
      <c r="BN43" s="80">
        <v>2616</v>
      </c>
      <c r="BO43" s="80">
        <v>0</v>
      </c>
      <c r="BP43" s="80">
        <v>0</v>
      </c>
      <c r="BQ43" s="80">
        <v>0</v>
      </c>
      <c r="BR43" s="80">
        <v>0</v>
      </c>
      <c r="BS43" s="80">
        <v>0</v>
      </c>
      <c r="BT43" s="80">
        <v>672</v>
      </c>
      <c r="BU43" s="80">
        <v>824</v>
      </c>
      <c r="BV43" s="80">
        <v>544</v>
      </c>
      <c r="BW43" s="80">
        <v>576</v>
      </c>
      <c r="BX43" s="80">
        <v>2616</v>
      </c>
      <c r="BY43" s="80">
        <v>0</v>
      </c>
      <c r="BZ43" s="80">
        <v>0</v>
      </c>
      <c r="CA43" s="80">
        <v>0</v>
      </c>
      <c r="CB43" s="80">
        <v>0</v>
      </c>
      <c r="CC43" s="80">
        <v>0</v>
      </c>
      <c r="CD43" s="80">
        <v>0</v>
      </c>
      <c r="CE43" s="80">
        <v>0</v>
      </c>
      <c r="CF43" s="80">
        <v>0</v>
      </c>
      <c r="CG43" s="80">
        <v>0</v>
      </c>
      <c r="CH43" s="80">
        <v>0</v>
      </c>
      <c r="CI43" s="80">
        <v>0</v>
      </c>
      <c r="CJ43" s="80">
        <v>0</v>
      </c>
      <c r="CK43" s="80">
        <v>0</v>
      </c>
      <c r="CL43" s="80">
        <v>0</v>
      </c>
      <c r="CM43" s="80">
        <v>0</v>
      </c>
      <c r="CN43" s="80">
        <v>0</v>
      </c>
      <c r="CO43" s="80">
        <v>0</v>
      </c>
      <c r="CP43" s="80">
        <v>0</v>
      </c>
      <c r="CQ43" s="80">
        <v>0</v>
      </c>
      <c r="CR43" s="80">
        <v>0</v>
      </c>
      <c r="CS43" s="80">
        <v>0</v>
      </c>
      <c r="CT43" s="80">
        <v>0</v>
      </c>
      <c r="CU43" s="80">
        <v>0</v>
      </c>
      <c r="CV43" s="80">
        <v>0</v>
      </c>
      <c r="CW43" s="80">
        <v>0</v>
      </c>
      <c r="CX43" s="80">
        <v>0</v>
      </c>
      <c r="CY43" s="80">
        <v>0</v>
      </c>
      <c r="CZ43" s="80">
        <v>0</v>
      </c>
      <c r="DA43" s="80">
        <v>0</v>
      </c>
      <c r="DB43" s="80">
        <v>0</v>
      </c>
      <c r="DC43" s="80">
        <v>0</v>
      </c>
      <c r="DD43" s="80">
        <v>0</v>
      </c>
      <c r="DE43" s="80">
        <v>0</v>
      </c>
      <c r="DF43" s="80">
        <v>0</v>
      </c>
      <c r="DG43" s="80">
        <v>0</v>
      </c>
      <c r="DH43" s="80">
        <v>0</v>
      </c>
      <c r="DI43" s="80">
        <v>0</v>
      </c>
      <c r="DJ43" s="80">
        <v>0</v>
      </c>
      <c r="DK43" s="80">
        <v>0</v>
      </c>
      <c r="DL43" s="80">
        <v>0</v>
      </c>
      <c r="DM43" s="80">
        <v>680</v>
      </c>
      <c r="DN43" s="98">
        <v>825</v>
      </c>
      <c r="DO43" s="80">
        <v>545</v>
      </c>
      <c r="DP43" s="80">
        <v>580</v>
      </c>
      <c r="DQ43" s="80">
        <v>2630</v>
      </c>
      <c r="DR43" s="80">
        <v>0</v>
      </c>
      <c r="DS43" s="80">
        <v>0</v>
      </c>
      <c r="DT43" s="80">
        <v>0</v>
      </c>
      <c r="DU43" s="80">
        <v>0</v>
      </c>
      <c r="DV43" s="80">
        <v>0</v>
      </c>
      <c r="DW43" s="80">
        <v>680</v>
      </c>
      <c r="DX43" s="80">
        <v>825</v>
      </c>
      <c r="DY43" s="80">
        <v>545</v>
      </c>
      <c r="DZ43" s="80">
        <v>580</v>
      </c>
      <c r="EA43" s="80">
        <v>2630</v>
      </c>
      <c r="EB43" s="80">
        <v>0</v>
      </c>
      <c r="EC43" s="80">
        <v>0</v>
      </c>
      <c r="ED43" s="80">
        <v>0</v>
      </c>
      <c r="EE43" s="80">
        <v>0</v>
      </c>
      <c r="EF43" s="46">
        <v>0</v>
      </c>
      <c r="EG43" s="46">
        <v>0</v>
      </c>
      <c r="EH43" s="46">
        <v>0</v>
      </c>
      <c r="EI43" s="46">
        <v>0</v>
      </c>
      <c r="EJ43" s="46">
        <v>0</v>
      </c>
      <c r="EK43" s="46">
        <v>0</v>
      </c>
      <c r="EL43" s="46">
        <v>0</v>
      </c>
      <c r="EM43" s="46">
        <v>0</v>
      </c>
      <c r="EN43" s="46">
        <v>0</v>
      </c>
      <c r="EO43" s="46">
        <v>0</v>
      </c>
      <c r="EP43" s="46">
        <v>0</v>
      </c>
      <c r="EQ43" s="46">
        <v>0</v>
      </c>
      <c r="ER43" s="46">
        <v>0</v>
      </c>
      <c r="ES43" s="46">
        <v>0</v>
      </c>
      <c r="ET43" s="46">
        <v>0</v>
      </c>
      <c r="EU43" s="46">
        <v>0</v>
      </c>
      <c r="EV43" s="46">
        <v>0</v>
      </c>
      <c r="EW43" s="46">
        <v>0</v>
      </c>
      <c r="EX43" s="46">
        <v>0</v>
      </c>
      <c r="EY43" s="46">
        <v>0</v>
      </c>
      <c r="EZ43" s="46">
        <v>0</v>
      </c>
      <c r="FA43" s="46">
        <v>0</v>
      </c>
      <c r="FB43" s="46">
        <v>0</v>
      </c>
      <c r="FC43" s="46">
        <v>0</v>
      </c>
      <c r="FD43" s="46">
        <v>0</v>
      </c>
      <c r="FE43" s="46">
        <v>0</v>
      </c>
      <c r="FF43" s="46">
        <v>0</v>
      </c>
      <c r="FG43" s="46">
        <v>0</v>
      </c>
      <c r="FH43" s="46">
        <v>0</v>
      </c>
      <c r="FI43" s="46">
        <v>0</v>
      </c>
      <c r="FJ43" s="46">
        <v>0</v>
      </c>
      <c r="FK43" s="46">
        <v>0</v>
      </c>
      <c r="FL43" s="46">
        <v>0</v>
      </c>
      <c r="FM43" s="46">
        <v>0</v>
      </c>
      <c r="FN43" s="46">
        <v>0</v>
      </c>
      <c r="FO43" s="46">
        <v>0</v>
      </c>
      <c r="FP43" s="46">
        <v>227</v>
      </c>
      <c r="FQ43" s="46">
        <v>165</v>
      </c>
      <c r="FR43" s="46">
        <v>197</v>
      </c>
      <c r="FS43" s="46">
        <v>155</v>
      </c>
      <c r="FT43" s="46">
        <v>744</v>
      </c>
      <c r="FU43" s="46">
        <v>1296</v>
      </c>
      <c r="FV43" s="46">
        <v>1890</v>
      </c>
      <c r="FW43" s="46">
        <v>1890</v>
      </c>
      <c r="FX43" s="46">
        <v>1998</v>
      </c>
      <c r="FY43" s="46">
        <v>7074</v>
      </c>
      <c r="FZ43" s="46">
        <v>0</v>
      </c>
      <c r="GA43" s="46">
        <v>0</v>
      </c>
      <c r="GB43" s="46">
        <v>0</v>
      </c>
      <c r="GC43" s="46">
        <v>0</v>
      </c>
      <c r="GD43" s="46">
        <v>0</v>
      </c>
    </row>
    <row r="44" spans="1:186">
      <c r="A44" s="46">
        <v>310002381</v>
      </c>
      <c r="B44" s="124" t="s">
        <v>1313</v>
      </c>
      <c r="C44" s="74">
        <v>500</v>
      </c>
      <c r="D44" s="74" t="s">
        <v>1050</v>
      </c>
      <c r="E44" s="46">
        <v>54</v>
      </c>
      <c r="G44" s="46">
        <v>1000</v>
      </c>
      <c r="H44" s="46">
        <v>700</v>
      </c>
      <c r="I44" s="46">
        <v>500</v>
      </c>
      <c r="J44" s="80">
        <v>500</v>
      </c>
      <c r="K44" s="80">
        <v>2700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0</v>
      </c>
      <c r="S44" s="80">
        <v>0</v>
      </c>
      <c r="T44" s="80">
        <v>0</v>
      </c>
      <c r="U44" s="80">
        <v>0</v>
      </c>
      <c r="V44" s="80">
        <v>1000</v>
      </c>
      <c r="W44" s="80">
        <v>700</v>
      </c>
      <c r="X44" s="80">
        <v>500</v>
      </c>
      <c r="Y44" s="80">
        <v>500</v>
      </c>
      <c r="Z44" s="80">
        <v>2700</v>
      </c>
      <c r="AA44" s="80">
        <v>0</v>
      </c>
      <c r="AB44" s="80">
        <v>0</v>
      </c>
      <c r="AC44" s="80">
        <v>0</v>
      </c>
      <c r="AD44" s="80">
        <v>0</v>
      </c>
      <c r="AE44" s="80">
        <v>0</v>
      </c>
      <c r="AF44" s="80">
        <v>0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0</v>
      </c>
      <c r="AM44" s="80">
        <v>0</v>
      </c>
      <c r="AN44" s="80">
        <v>0</v>
      </c>
      <c r="AO44" s="80">
        <v>0</v>
      </c>
      <c r="AP44" s="80">
        <v>0</v>
      </c>
      <c r="AQ44" s="80">
        <v>0</v>
      </c>
      <c r="AR44" s="80">
        <v>0</v>
      </c>
      <c r="AS44" s="80">
        <v>0</v>
      </c>
      <c r="AT44" s="80">
        <v>0</v>
      </c>
      <c r="AU44" s="80">
        <v>0</v>
      </c>
      <c r="AV44" s="80">
        <v>0</v>
      </c>
      <c r="AW44" s="80">
        <v>0</v>
      </c>
      <c r="AX44" s="80">
        <v>0</v>
      </c>
      <c r="AY44" s="80">
        <v>0</v>
      </c>
      <c r="AZ44" s="80">
        <v>0</v>
      </c>
      <c r="BA44" s="80">
        <v>0</v>
      </c>
      <c r="BB44" s="80">
        <v>0</v>
      </c>
      <c r="BC44" s="80">
        <v>0</v>
      </c>
      <c r="BD44" s="80">
        <v>0</v>
      </c>
      <c r="BE44" s="80">
        <v>0</v>
      </c>
      <c r="BF44" s="80">
        <v>0</v>
      </c>
      <c r="BG44" s="80">
        <v>0</v>
      </c>
      <c r="BH44" s="80">
        <v>0</v>
      </c>
      <c r="BI44" s="80">
        <v>0</v>
      </c>
      <c r="BJ44" s="80">
        <v>1000</v>
      </c>
      <c r="BK44" s="80">
        <v>700</v>
      </c>
      <c r="BL44" s="80">
        <v>500</v>
      </c>
      <c r="BM44" s="80">
        <v>500</v>
      </c>
      <c r="BN44" s="80">
        <v>2700</v>
      </c>
      <c r="BO44" s="80">
        <v>0</v>
      </c>
      <c r="BP44" s="80">
        <v>0</v>
      </c>
      <c r="BQ44" s="80">
        <v>0</v>
      </c>
      <c r="BR44" s="80">
        <v>0</v>
      </c>
      <c r="BS44" s="80">
        <v>0</v>
      </c>
      <c r="BT44" s="80">
        <v>0</v>
      </c>
      <c r="BU44" s="80">
        <v>0</v>
      </c>
      <c r="BV44" s="80">
        <v>0</v>
      </c>
      <c r="BW44" s="80">
        <v>0</v>
      </c>
      <c r="BX44" s="80">
        <v>0</v>
      </c>
      <c r="BY44" s="80">
        <v>1000</v>
      </c>
      <c r="BZ44" s="80">
        <v>700</v>
      </c>
      <c r="CA44" s="80">
        <v>500</v>
      </c>
      <c r="CB44" s="80">
        <v>500</v>
      </c>
      <c r="CC44" s="80">
        <v>2700</v>
      </c>
      <c r="CD44" s="80">
        <v>0</v>
      </c>
      <c r="CE44" s="80">
        <v>0</v>
      </c>
      <c r="CF44" s="80">
        <v>0</v>
      </c>
      <c r="CG44" s="80">
        <v>0</v>
      </c>
      <c r="CH44" s="80">
        <v>0</v>
      </c>
      <c r="CI44" s="80">
        <v>0</v>
      </c>
      <c r="CJ44" s="80">
        <v>0</v>
      </c>
      <c r="CK44" s="80">
        <v>0</v>
      </c>
      <c r="CL44" s="80">
        <v>0</v>
      </c>
      <c r="CM44" s="80">
        <v>0</v>
      </c>
      <c r="CN44" s="80">
        <v>0</v>
      </c>
      <c r="CO44" s="80">
        <v>0</v>
      </c>
      <c r="CP44" s="80">
        <v>0</v>
      </c>
      <c r="CQ44" s="80">
        <v>0</v>
      </c>
      <c r="CR44" s="80">
        <v>0</v>
      </c>
      <c r="CS44" s="80">
        <v>0</v>
      </c>
      <c r="CT44" s="80">
        <v>0</v>
      </c>
      <c r="CU44" s="80">
        <v>0</v>
      </c>
      <c r="CV44" s="80">
        <v>0</v>
      </c>
      <c r="CW44" s="80">
        <v>0</v>
      </c>
      <c r="CX44" s="80">
        <v>0</v>
      </c>
      <c r="CY44" s="80">
        <v>0</v>
      </c>
      <c r="CZ44" s="80">
        <v>0</v>
      </c>
      <c r="DA44" s="80">
        <v>0</v>
      </c>
      <c r="DB44" s="80">
        <v>0</v>
      </c>
      <c r="DC44" s="80">
        <v>0</v>
      </c>
      <c r="DD44" s="80">
        <v>0</v>
      </c>
      <c r="DE44" s="80">
        <v>0</v>
      </c>
      <c r="DF44" s="80">
        <v>0</v>
      </c>
      <c r="DG44" s="80">
        <v>0</v>
      </c>
      <c r="DH44" s="80">
        <v>0</v>
      </c>
      <c r="DI44" s="80">
        <v>0</v>
      </c>
      <c r="DJ44" s="80">
        <v>0</v>
      </c>
      <c r="DK44" s="80">
        <v>0</v>
      </c>
      <c r="DL44" s="80">
        <v>0</v>
      </c>
      <c r="DM44" s="80">
        <v>1000</v>
      </c>
      <c r="DN44" s="98">
        <v>700</v>
      </c>
      <c r="DO44" s="80">
        <v>500</v>
      </c>
      <c r="DP44" s="80">
        <v>500</v>
      </c>
      <c r="DQ44" s="80">
        <v>2700</v>
      </c>
      <c r="DR44" s="80">
        <v>0</v>
      </c>
      <c r="DS44" s="80">
        <v>0</v>
      </c>
      <c r="DT44" s="80">
        <v>0</v>
      </c>
      <c r="DU44" s="80">
        <v>0</v>
      </c>
      <c r="DV44" s="80">
        <v>0</v>
      </c>
      <c r="DW44" s="80">
        <v>0</v>
      </c>
      <c r="DX44" s="80">
        <v>0</v>
      </c>
      <c r="DY44" s="80">
        <v>0</v>
      </c>
      <c r="DZ44" s="80">
        <v>0</v>
      </c>
      <c r="EA44" s="80">
        <v>0</v>
      </c>
      <c r="EB44" s="80">
        <v>1000</v>
      </c>
      <c r="EC44" s="80">
        <v>700</v>
      </c>
      <c r="ED44" s="80">
        <v>500</v>
      </c>
      <c r="EE44" s="80">
        <v>500</v>
      </c>
      <c r="EF44" s="46">
        <v>2700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6">
        <v>0</v>
      </c>
      <c r="FD44" s="46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28</v>
      </c>
      <c r="FQ44" s="46">
        <v>16</v>
      </c>
      <c r="FR44" s="46">
        <v>21</v>
      </c>
      <c r="FS44" s="46">
        <v>18</v>
      </c>
      <c r="FT44" s="46">
        <v>83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</row>
    <row r="45" spans="1:186">
      <c r="G45" s="46">
        <v>83678</v>
      </c>
      <c r="H45" s="46">
        <v>88691</v>
      </c>
      <c r="I45" s="46">
        <v>95990</v>
      </c>
      <c r="J45" s="80">
        <v>98407</v>
      </c>
      <c r="K45" s="80">
        <v>366766</v>
      </c>
      <c r="L45" s="80">
        <v>48000</v>
      </c>
      <c r="M45" s="80">
        <v>48000</v>
      </c>
      <c r="N45" s="80">
        <v>65000</v>
      </c>
      <c r="O45" s="80">
        <v>65000</v>
      </c>
      <c r="P45" s="80">
        <v>226000</v>
      </c>
      <c r="Q45" s="80">
        <v>6230</v>
      </c>
      <c r="R45" s="80">
        <v>7700</v>
      </c>
      <c r="S45" s="80">
        <v>5080</v>
      </c>
      <c r="T45" s="80">
        <v>5340</v>
      </c>
      <c r="U45" s="80">
        <v>24350</v>
      </c>
      <c r="V45" s="80">
        <v>23000</v>
      </c>
      <c r="W45" s="80">
        <v>22700</v>
      </c>
      <c r="X45" s="80">
        <v>19500</v>
      </c>
      <c r="Y45" s="80">
        <v>17500</v>
      </c>
      <c r="Z45" s="80">
        <v>82700</v>
      </c>
      <c r="AA45" s="80">
        <v>1735</v>
      </c>
      <c r="AB45" s="80">
        <v>4900</v>
      </c>
      <c r="AC45" s="80">
        <v>1735</v>
      </c>
      <c r="AD45" s="80">
        <v>4900</v>
      </c>
      <c r="AE45" s="80">
        <v>13270</v>
      </c>
      <c r="AF45" s="80">
        <v>701</v>
      </c>
      <c r="AG45" s="80">
        <v>701</v>
      </c>
      <c r="AH45" s="80">
        <v>1051</v>
      </c>
      <c r="AI45" s="80">
        <v>1051</v>
      </c>
      <c r="AJ45" s="80">
        <v>3504</v>
      </c>
      <c r="AK45" s="80">
        <v>758</v>
      </c>
      <c r="AL45" s="80">
        <v>1517</v>
      </c>
      <c r="AM45" s="80">
        <v>758</v>
      </c>
      <c r="AN45" s="80">
        <v>1517</v>
      </c>
      <c r="AO45" s="80">
        <v>4550</v>
      </c>
      <c r="AP45" s="80">
        <v>377</v>
      </c>
      <c r="AQ45" s="80">
        <v>377</v>
      </c>
      <c r="AR45" s="80">
        <v>377</v>
      </c>
      <c r="AS45" s="80">
        <v>377</v>
      </c>
      <c r="AT45" s="80">
        <v>1508</v>
      </c>
      <c r="AU45" s="80">
        <v>237</v>
      </c>
      <c r="AV45" s="80">
        <v>166</v>
      </c>
      <c r="AW45" s="80">
        <v>193</v>
      </c>
      <c r="AX45" s="80">
        <v>166</v>
      </c>
      <c r="AY45" s="80">
        <v>762</v>
      </c>
      <c r="AZ45" s="80">
        <v>2430</v>
      </c>
      <c r="BA45" s="80">
        <v>2430</v>
      </c>
      <c r="BB45" s="80">
        <v>2106</v>
      </c>
      <c r="BC45" s="80">
        <v>2376</v>
      </c>
      <c r="BD45" s="80">
        <v>9342</v>
      </c>
      <c r="BE45" s="80">
        <v>210</v>
      </c>
      <c r="BF45" s="80">
        <v>200</v>
      </c>
      <c r="BG45" s="80">
        <v>190</v>
      </c>
      <c r="BH45" s="80">
        <v>180</v>
      </c>
      <c r="BI45" s="80">
        <v>780</v>
      </c>
      <c r="BJ45" s="80">
        <v>96002</v>
      </c>
      <c r="BK45" s="80">
        <v>86097</v>
      </c>
      <c r="BL45" s="80">
        <v>63926</v>
      </c>
      <c r="BM45" s="80">
        <v>78345</v>
      </c>
      <c r="BN45" s="80">
        <v>324370</v>
      </c>
      <c r="BO45" s="80">
        <v>65000</v>
      </c>
      <c r="BP45" s="80">
        <v>46000</v>
      </c>
      <c r="BQ45" s="80">
        <v>36000</v>
      </c>
      <c r="BR45" s="80">
        <v>50000</v>
      </c>
      <c r="BS45" s="80">
        <v>197000</v>
      </c>
      <c r="BT45" s="80">
        <v>4572</v>
      </c>
      <c r="BU45" s="80">
        <v>5634</v>
      </c>
      <c r="BV45" s="80">
        <v>3694</v>
      </c>
      <c r="BW45" s="80">
        <v>3906</v>
      </c>
      <c r="BX45" s="80">
        <v>17806</v>
      </c>
      <c r="BY45" s="80">
        <v>18000</v>
      </c>
      <c r="BZ45" s="80">
        <v>27700</v>
      </c>
      <c r="CA45" s="80">
        <v>18500</v>
      </c>
      <c r="CB45" s="80">
        <v>16500</v>
      </c>
      <c r="CC45" s="80">
        <v>80700</v>
      </c>
      <c r="CD45" s="80">
        <v>3620</v>
      </c>
      <c r="CE45" s="80">
        <v>1560</v>
      </c>
      <c r="CF45" s="80">
        <v>1560</v>
      </c>
      <c r="CG45" s="80">
        <v>3620</v>
      </c>
      <c r="CH45" s="80">
        <v>10360</v>
      </c>
      <c r="CI45" s="80">
        <v>990</v>
      </c>
      <c r="CJ45" s="80">
        <v>990</v>
      </c>
      <c r="CK45" s="80">
        <v>661</v>
      </c>
      <c r="CL45" s="80">
        <v>661</v>
      </c>
      <c r="CM45" s="80">
        <v>3302</v>
      </c>
      <c r="CN45" s="80">
        <v>777</v>
      </c>
      <c r="CO45" s="80">
        <v>1555</v>
      </c>
      <c r="CP45" s="80">
        <v>777</v>
      </c>
      <c r="CQ45" s="80">
        <v>1555</v>
      </c>
      <c r="CR45" s="80">
        <v>4664</v>
      </c>
      <c r="CS45" s="80">
        <v>250</v>
      </c>
      <c r="CT45" s="80">
        <v>250</v>
      </c>
      <c r="CU45" s="80">
        <v>250</v>
      </c>
      <c r="CV45" s="80">
        <v>250</v>
      </c>
      <c r="CW45" s="80">
        <v>1000</v>
      </c>
      <c r="CX45" s="80">
        <v>207</v>
      </c>
      <c r="CY45" s="80">
        <v>156</v>
      </c>
      <c r="CZ45" s="80">
        <v>188</v>
      </c>
      <c r="DA45" s="80">
        <v>161</v>
      </c>
      <c r="DB45" s="80">
        <v>712</v>
      </c>
      <c r="DC45" s="80">
        <v>2376</v>
      </c>
      <c r="DD45" s="80">
        <v>2052</v>
      </c>
      <c r="DE45" s="80">
        <v>2106</v>
      </c>
      <c r="DF45" s="80">
        <v>1512</v>
      </c>
      <c r="DG45" s="80">
        <v>8046</v>
      </c>
      <c r="DH45" s="80">
        <v>210</v>
      </c>
      <c r="DI45" s="80">
        <v>200</v>
      </c>
      <c r="DJ45" s="80">
        <v>190</v>
      </c>
      <c r="DK45" s="80">
        <v>180</v>
      </c>
      <c r="DL45" s="80">
        <v>780</v>
      </c>
      <c r="DM45" s="80">
        <v>79108.380952380947</v>
      </c>
      <c r="DN45" s="98">
        <v>78374.380952380947</v>
      </c>
      <c r="DO45" s="80">
        <v>74980.761904761908</v>
      </c>
      <c r="DP45" s="80">
        <v>41587.380952380954</v>
      </c>
      <c r="DQ45" s="80">
        <v>274050.90476190473</v>
      </c>
      <c r="DR45" s="80">
        <v>48000</v>
      </c>
      <c r="DS45" s="80">
        <v>48000</v>
      </c>
      <c r="DT45" s="80">
        <v>48000</v>
      </c>
      <c r="DU45" s="80">
        <v>18000</v>
      </c>
      <c r="DV45" s="80">
        <v>162000</v>
      </c>
      <c r="DW45" s="80">
        <v>5428</v>
      </c>
      <c r="DX45" s="80">
        <v>6686</v>
      </c>
      <c r="DY45" s="80">
        <v>4370</v>
      </c>
      <c r="DZ45" s="80">
        <v>4630</v>
      </c>
      <c r="EA45" s="80">
        <v>21114</v>
      </c>
      <c r="EB45" s="80">
        <v>20000</v>
      </c>
      <c r="EC45" s="80">
        <v>17700</v>
      </c>
      <c r="ED45" s="80">
        <v>15000</v>
      </c>
      <c r="EE45" s="80">
        <v>12500</v>
      </c>
      <c r="EF45" s="46">
        <v>65200</v>
      </c>
      <c r="EG45" s="46">
        <v>1702.3809523809523</v>
      </c>
      <c r="EH45" s="46">
        <v>1702.3809523809523</v>
      </c>
      <c r="EI45" s="46">
        <v>3404.7619047619046</v>
      </c>
      <c r="EJ45" s="46">
        <v>1702.3809523809523</v>
      </c>
      <c r="EK45" s="46">
        <v>8511.9047619047615</v>
      </c>
      <c r="EL45" s="46">
        <v>701</v>
      </c>
      <c r="EM45" s="46">
        <v>701</v>
      </c>
      <c r="EN45" s="46">
        <v>1051</v>
      </c>
      <c r="EO45" s="46">
        <v>1051</v>
      </c>
      <c r="EP45" s="46">
        <v>3504</v>
      </c>
      <c r="EQ45" s="46">
        <v>589</v>
      </c>
      <c r="ER45" s="46">
        <v>1177</v>
      </c>
      <c r="ES45" s="46">
        <v>589</v>
      </c>
      <c r="ET45" s="46">
        <v>1177</v>
      </c>
      <c r="EU45" s="46">
        <v>3532</v>
      </c>
      <c r="EV45" s="46">
        <v>162</v>
      </c>
      <c r="EW45" s="46">
        <v>162</v>
      </c>
      <c r="EX45" s="46">
        <v>242</v>
      </c>
      <c r="EY45" s="46">
        <v>242</v>
      </c>
      <c r="EZ45" s="46">
        <v>808</v>
      </c>
      <c r="FA45" s="46">
        <v>230</v>
      </c>
      <c r="FB45" s="46">
        <v>156</v>
      </c>
      <c r="FC45" s="46">
        <v>190</v>
      </c>
      <c r="FD45" s="46">
        <v>161</v>
      </c>
      <c r="FE45" s="46">
        <v>737</v>
      </c>
      <c r="FF45" s="46">
        <v>2106</v>
      </c>
      <c r="FG45" s="46">
        <v>1890</v>
      </c>
      <c r="FH45" s="46">
        <v>1944</v>
      </c>
      <c r="FI45" s="46">
        <v>1944</v>
      </c>
      <c r="FJ45" s="46">
        <v>7884</v>
      </c>
      <c r="FK45" s="46">
        <v>190</v>
      </c>
      <c r="FL45" s="46">
        <v>200</v>
      </c>
      <c r="FM45" s="46">
        <v>190</v>
      </c>
      <c r="FN45" s="46">
        <v>180</v>
      </c>
      <c r="FO45" s="46">
        <v>760</v>
      </c>
      <c r="FP45" s="46">
        <v>0</v>
      </c>
      <c r="FQ45" s="46">
        <v>0</v>
      </c>
      <c r="FR45" s="46">
        <v>0</v>
      </c>
      <c r="FS45" s="46">
        <v>0</v>
      </c>
      <c r="FT45" s="46">
        <v>0</v>
      </c>
      <c r="FU45" s="46">
        <v>0</v>
      </c>
      <c r="FV45" s="46">
        <v>0</v>
      </c>
      <c r="FW45" s="46">
        <v>0</v>
      </c>
      <c r="FX45" s="46">
        <v>0</v>
      </c>
      <c r="FY45" s="46">
        <v>0</v>
      </c>
      <c r="FZ45" s="46">
        <v>0</v>
      </c>
      <c r="GA45" s="46">
        <v>0</v>
      </c>
      <c r="GB45" s="46">
        <v>0</v>
      </c>
      <c r="GC45" s="46">
        <v>0</v>
      </c>
      <c r="GD45" s="46">
        <v>0</v>
      </c>
    </row>
    <row r="46" spans="1:186">
      <c r="A46" s="46">
        <v>310002906</v>
      </c>
      <c r="B46" s="124" t="s">
        <v>622</v>
      </c>
      <c r="C46" s="74">
        <v>400</v>
      </c>
      <c r="D46" s="74" t="s">
        <v>461</v>
      </c>
      <c r="E46" s="46">
        <v>60</v>
      </c>
      <c r="G46" s="46">
        <v>95.476966690290567</v>
      </c>
      <c r="H46" s="46">
        <v>113.47696669029057</v>
      </c>
      <c r="I46" s="46">
        <v>92.21545003543585</v>
      </c>
      <c r="J46" s="80">
        <v>104.21545003543585</v>
      </c>
      <c r="K46" s="80">
        <v>405.38483345145289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20</v>
      </c>
      <c r="R46" s="80">
        <v>30</v>
      </c>
      <c r="S46" s="80">
        <v>20</v>
      </c>
      <c r="T46" s="80">
        <v>20</v>
      </c>
      <c r="U46" s="80">
        <v>90</v>
      </c>
      <c r="V46" s="80">
        <v>0</v>
      </c>
      <c r="W46" s="80">
        <v>0</v>
      </c>
      <c r="X46" s="80">
        <v>0</v>
      </c>
      <c r="Y46" s="80">
        <v>0</v>
      </c>
      <c r="Z46" s="80">
        <v>0</v>
      </c>
      <c r="AA46" s="80">
        <v>10</v>
      </c>
      <c r="AB46" s="80">
        <v>20</v>
      </c>
      <c r="AC46" s="80">
        <v>10</v>
      </c>
      <c r="AD46" s="80">
        <v>20</v>
      </c>
      <c r="AE46" s="80">
        <v>60</v>
      </c>
      <c r="AF46" s="80">
        <v>0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0</v>
      </c>
      <c r="AM46" s="80">
        <v>0</v>
      </c>
      <c r="AN46" s="80">
        <v>0</v>
      </c>
      <c r="AO46" s="80">
        <v>0</v>
      </c>
      <c r="AP46" s="80">
        <v>17.476966690290574</v>
      </c>
      <c r="AQ46" s="80">
        <v>17.476966690290574</v>
      </c>
      <c r="AR46" s="80">
        <v>26.215450035435858</v>
      </c>
      <c r="AS46" s="80">
        <v>26.215450035435858</v>
      </c>
      <c r="AT46" s="80">
        <v>87.384833451452863</v>
      </c>
      <c r="AU46" s="80">
        <v>48</v>
      </c>
      <c r="AV46" s="80">
        <v>46</v>
      </c>
      <c r="AW46" s="80">
        <v>36</v>
      </c>
      <c r="AX46" s="80">
        <v>38</v>
      </c>
      <c r="AY46" s="80">
        <v>168</v>
      </c>
      <c r="AZ46" s="80">
        <v>0</v>
      </c>
      <c r="BA46" s="80">
        <v>0</v>
      </c>
      <c r="BB46" s="80">
        <v>0</v>
      </c>
      <c r="BC46" s="80">
        <v>0</v>
      </c>
      <c r="BD46" s="80">
        <v>0</v>
      </c>
      <c r="BE46" s="80">
        <v>0</v>
      </c>
      <c r="BF46" s="80">
        <v>0</v>
      </c>
      <c r="BG46" s="80">
        <v>0</v>
      </c>
      <c r="BH46" s="80">
        <v>0</v>
      </c>
      <c r="BI46" s="80">
        <v>0</v>
      </c>
      <c r="BJ46" s="80">
        <v>87</v>
      </c>
      <c r="BK46" s="80">
        <v>72</v>
      </c>
      <c r="BL46" s="80">
        <v>69</v>
      </c>
      <c r="BM46" s="80">
        <v>81</v>
      </c>
      <c r="BN46" s="80">
        <v>309</v>
      </c>
      <c r="BO46" s="80">
        <v>0</v>
      </c>
      <c r="BP46" s="80">
        <v>0</v>
      </c>
      <c r="BQ46" s="80">
        <v>0</v>
      </c>
      <c r="BR46" s="80">
        <v>0</v>
      </c>
      <c r="BS46" s="80">
        <v>0</v>
      </c>
      <c r="BT46" s="80">
        <v>30</v>
      </c>
      <c r="BU46" s="80">
        <v>30</v>
      </c>
      <c r="BV46" s="80">
        <v>20</v>
      </c>
      <c r="BW46" s="80">
        <v>20</v>
      </c>
      <c r="BX46" s="80">
        <v>100</v>
      </c>
      <c r="BY46" s="80">
        <v>0</v>
      </c>
      <c r="BZ46" s="80">
        <v>0</v>
      </c>
      <c r="CA46" s="80">
        <v>0</v>
      </c>
      <c r="CB46" s="80">
        <v>0</v>
      </c>
      <c r="CC46" s="80">
        <v>0</v>
      </c>
      <c r="CD46" s="80">
        <v>20</v>
      </c>
      <c r="CE46" s="80">
        <v>10</v>
      </c>
      <c r="CF46" s="80">
        <v>10</v>
      </c>
      <c r="CG46" s="80">
        <v>20</v>
      </c>
      <c r="CH46" s="80">
        <v>60</v>
      </c>
      <c r="CI46" s="80">
        <v>0</v>
      </c>
      <c r="CJ46" s="80">
        <v>0</v>
      </c>
      <c r="CK46" s="80">
        <v>0</v>
      </c>
      <c r="CL46" s="80">
        <v>0</v>
      </c>
      <c r="CM46" s="80">
        <v>0</v>
      </c>
      <c r="CN46" s="80">
        <v>0</v>
      </c>
      <c r="CO46" s="80">
        <v>0</v>
      </c>
      <c r="CP46" s="80">
        <v>0</v>
      </c>
      <c r="CQ46" s="80">
        <v>0</v>
      </c>
      <c r="CR46" s="80">
        <v>0</v>
      </c>
      <c r="CS46" s="80">
        <v>16</v>
      </c>
      <c r="CT46" s="80">
        <v>16</v>
      </c>
      <c r="CU46" s="80">
        <v>23</v>
      </c>
      <c r="CV46" s="80">
        <v>23</v>
      </c>
      <c r="CW46" s="80">
        <v>78</v>
      </c>
      <c r="CX46" s="80">
        <v>21</v>
      </c>
      <c r="CY46" s="80">
        <v>16</v>
      </c>
      <c r="CZ46" s="80">
        <v>16</v>
      </c>
      <c r="DA46" s="80">
        <v>18</v>
      </c>
      <c r="DB46" s="80">
        <v>71</v>
      </c>
      <c r="DC46" s="80">
        <v>0</v>
      </c>
      <c r="DD46" s="80">
        <v>0</v>
      </c>
      <c r="DE46" s="80">
        <v>0</v>
      </c>
      <c r="DF46" s="80">
        <v>0</v>
      </c>
      <c r="DG46" s="80">
        <v>0</v>
      </c>
      <c r="DH46" s="80">
        <v>0</v>
      </c>
      <c r="DI46" s="80">
        <v>0</v>
      </c>
      <c r="DJ46" s="80">
        <v>0</v>
      </c>
      <c r="DK46" s="80">
        <v>0</v>
      </c>
      <c r="DL46" s="80">
        <v>0</v>
      </c>
      <c r="DM46" s="80">
        <v>70.549634088876502</v>
      </c>
      <c r="DN46" s="98">
        <v>69.549634088876502</v>
      </c>
      <c r="DO46" s="80">
        <v>73.108481501636788</v>
      </c>
      <c r="DP46" s="80">
        <v>68.540420764992732</v>
      </c>
      <c r="DQ46" s="80">
        <v>281.74817044438254</v>
      </c>
      <c r="DR46" s="80">
        <v>0</v>
      </c>
      <c r="DS46" s="80">
        <v>0</v>
      </c>
      <c r="DT46" s="80">
        <v>0</v>
      </c>
      <c r="DU46" s="80">
        <v>0</v>
      </c>
      <c r="DV46" s="80">
        <v>0</v>
      </c>
      <c r="DW46" s="80">
        <v>28</v>
      </c>
      <c r="DX46" s="80">
        <v>34</v>
      </c>
      <c r="DY46" s="80">
        <v>22</v>
      </c>
      <c r="DZ46" s="80">
        <v>24</v>
      </c>
      <c r="EA46" s="80">
        <v>108</v>
      </c>
      <c r="EB46" s="80">
        <v>0</v>
      </c>
      <c r="EC46" s="80">
        <v>0</v>
      </c>
      <c r="ED46" s="80">
        <v>0</v>
      </c>
      <c r="EE46" s="80">
        <v>0</v>
      </c>
      <c r="EF46" s="46">
        <v>0</v>
      </c>
      <c r="EG46" s="46">
        <v>8.5680607366440462</v>
      </c>
      <c r="EH46" s="46">
        <v>8.5680607366440462</v>
      </c>
      <c r="EI46" s="46">
        <v>17.136121473288092</v>
      </c>
      <c r="EJ46" s="46">
        <v>8.5680607366440462</v>
      </c>
      <c r="EK46" s="46">
        <v>42.840303683220228</v>
      </c>
      <c r="EL46" s="46">
        <v>0</v>
      </c>
      <c r="EM46" s="46">
        <v>0</v>
      </c>
      <c r="EN46" s="46">
        <v>0</v>
      </c>
      <c r="EO46" s="46">
        <v>0</v>
      </c>
      <c r="EP46" s="46">
        <v>0</v>
      </c>
      <c r="EQ46" s="46">
        <v>0</v>
      </c>
      <c r="ER46" s="46">
        <v>0</v>
      </c>
      <c r="ES46" s="46">
        <v>0</v>
      </c>
      <c r="ET46" s="46">
        <v>0</v>
      </c>
      <c r="EU46" s="46">
        <v>0</v>
      </c>
      <c r="EV46" s="46">
        <v>13.981573352232459</v>
      </c>
      <c r="EW46" s="46">
        <v>13.981573352232459</v>
      </c>
      <c r="EX46" s="46">
        <v>20.972360028348689</v>
      </c>
      <c r="EY46" s="46">
        <v>20.972360028348689</v>
      </c>
      <c r="EZ46" s="46">
        <v>69.907866761162296</v>
      </c>
      <c r="FA46" s="46">
        <v>20</v>
      </c>
      <c r="FB46" s="46">
        <v>13</v>
      </c>
      <c r="FC46" s="46">
        <v>13</v>
      </c>
      <c r="FD46" s="46">
        <v>15</v>
      </c>
      <c r="FE46" s="46">
        <v>61</v>
      </c>
      <c r="FF46" s="46">
        <v>0</v>
      </c>
      <c r="FG46" s="46">
        <v>0</v>
      </c>
      <c r="FH46" s="46">
        <v>0</v>
      </c>
      <c r="FI46" s="46">
        <v>0</v>
      </c>
      <c r="FJ46" s="46">
        <v>0</v>
      </c>
      <c r="FK46" s="46">
        <v>0</v>
      </c>
      <c r="FL46" s="46">
        <v>0</v>
      </c>
      <c r="FM46" s="46">
        <v>0</v>
      </c>
      <c r="FN46" s="46">
        <v>0</v>
      </c>
      <c r="FO46" s="46">
        <v>0</v>
      </c>
      <c r="FP46" s="46">
        <v>0</v>
      </c>
      <c r="FQ46" s="46">
        <v>0</v>
      </c>
      <c r="FR46" s="46">
        <v>0</v>
      </c>
      <c r="FS46" s="46">
        <v>0</v>
      </c>
      <c r="FT46" s="46">
        <v>0</v>
      </c>
      <c r="FU46" s="46">
        <v>0</v>
      </c>
      <c r="FV46" s="46">
        <v>0</v>
      </c>
      <c r="FW46" s="46">
        <v>0</v>
      </c>
      <c r="FX46" s="46">
        <v>0</v>
      </c>
      <c r="FY46" s="46">
        <v>0</v>
      </c>
      <c r="FZ46" s="46">
        <v>0</v>
      </c>
      <c r="GA46" s="46">
        <v>0</v>
      </c>
      <c r="GB46" s="46">
        <v>0</v>
      </c>
      <c r="GC46" s="46">
        <v>0</v>
      </c>
      <c r="GD46" s="46">
        <v>0</v>
      </c>
    </row>
    <row r="47" spans="1:186">
      <c r="A47" s="46">
        <v>310003164</v>
      </c>
      <c r="B47" s="124" t="s">
        <v>623</v>
      </c>
      <c r="C47" s="74">
        <v>400</v>
      </c>
      <c r="D47" s="74" t="s">
        <v>461</v>
      </c>
      <c r="E47" s="46">
        <v>60</v>
      </c>
      <c r="G47" s="46">
        <v>0</v>
      </c>
      <c r="H47" s="46">
        <v>0</v>
      </c>
      <c r="I47" s="46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  <c r="AO47" s="80">
        <v>0</v>
      </c>
      <c r="AP47" s="80">
        <v>0</v>
      </c>
      <c r="AQ47" s="80">
        <v>0</v>
      </c>
      <c r="AR47" s="80">
        <v>0</v>
      </c>
      <c r="AS47" s="80">
        <v>0</v>
      </c>
      <c r="AT47" s="80">
        <v>0</v>
      </c>
      <c r="AU47" s="80">
        <v>0</v>
      </c>
      <c r="AV47" s="80">
        <v>0</v>
      </c>
      <c r="AW47" s="80">
        <v>0</v>
      </c>
      <c r="AX47" s="80">
        <v>0</v>
      </c>
      <c r="AY47" s="80">
        <v>0</v>
      </c>
      <c r="AZ47" s="80">
        <v>0</v>
      </c>
      <c r="BA47" s="80">
        <v>0</v>
      </c>
      <c r="BB47" s="80">
        <v>0</v>
      </c>
      <c r="BC47" s="80">
        <v>0</v>
      </c>
      <c r="BD47" s="80">
        <v>0</v>
      </c>
      <c r="BE47" s="80">
        <v>0</v>
      </c>
      <c r="BF47" s="80">
        <v>0</v>
      </c>
      <c r="BG47" s="80">
        <v>0</v>
      </c>
      <c r="BH47" s="80">
        <v>0</v>
      </c>
      <c r="BI47" s="80">
        <v>0</v>
      </c>
      <c r="BJ47" s="80">
        <v>0</v>
      </c>
      <c r="BK47" s="80">
        <v>0</v>
      </c>
      <c r="BL47" s="80">
        <v>0</v>
      </c>
      <c r="BM47" s="80">
        <v>0</v>
      </c>
      <c r="BN47" s="80">
        <v>0</v>
      </c>
      <c r="BO47" s="80">
        <v>0</v>
      </c>
      <c r="BP47" s="80">
        <v>0</v>
      </c>
      <c r="BQ47" s="80">
        <v>0</v>
      </c>
      <c r="BR47" s="80">
        <v>0</v>
      </c>
      <c r="BS47" s="80">
        <v>0</v>
      </c>
      <c r="BT47" s="80">
        <v>0</v>
      </c>
      <c r="BU47" s="80">
        <v>0</v>
      </c>
      <c r="BV47" s="80">
        <v>0</v>
      </c>
      <c r="BW47" s="80">
        <v>0</v>
      </c>
      <c r="BX47" s="80">
        <v>0</v>
      </c>
      <c r="BY47" s="80">
        <v>0</v>
      </c>
      <c r="BZ47" s="80">
        <v>0</v>
      </c>
      <c r="CA47" s="80">
        <v>0</v>
      </c>
      <c r="CB47" s="80">
        <v>0</v>
      </c>
      <c r="CC47" s="80">
        <v>0</v>
      </c>
      <c r="CD47" s="80">
        <v>0</v>
      </c>
      <c r="CE47" s="80">
        <v>0</v>
      </c>
      <c r="CF47" s="80">
        <v>0</v>
      </c>
      <c r="CG47" s="80">
        <v>0</v>
      </c>
      <c r="CH47" s="80">
        <v>0</v>
      </c>
      <c r="CI47" s="80">
        <v>0</v>
      </c>
      <c r="CJ47" s="80">
        <v>0</v>
      </c>
      <c r="CK47" s="80">
        <v>0</v>
      </c>
      <c r="CL47" s="80">
        <v>0</v>
      </c>
      <c r="CM47" s="80">
        <v>0</v>
      </c>
      <c r="CN47" s="80">
        <v>0</v>
      </c>
      <c r="CO47" s="80">
        <v>0</v>
      </c>
      <c r="CP47" s="80">
        <v>0</v>
      </c>
      <c r="CQ47" s="80">
        <v>0</v>
      </c>
      <c r="CR47" s="80">
        <v>0</v>
      </c>
      <c r="CS47" s="80">
        <v>0</v>
      </c>
      <c r="CT47" s="80">
        <v>0</v>
      </c>
      <c r="CU47" s="80">
        <v>0</v>
      </c>
      <c r="CV47" s="80">
        <v>0</v>
      </c>
      <c r="CW47" s="80">
        <v>0</v>
      </c>
      <c r="CX47" s="80">
        <v>0</v>
      </c>
      <c r="CY47" s="80">
        <v>0</v>
      </c>
      <c r="CZ47" s="80">
        <v>0</v>
      </c>
      <c r="DA47" s="80">
        <v>0</v>
      </c>
      <c r="DB47" s="80">
        <v>0</v>
      </c>
      <c r="DC47" s="80">
        <v>0</v>
      </c>
      <c r="DD47" s="80">
        <v>0</v>
      </c>
      <c r="DE47" s="80">
        <v>0</v>
      </c>
      <c r="DF47" s="80">
        <v>0</v>
      </c>
      <c r="DG47" s="80">
        <v>0</v>
      </c>
      <c r="DH47" s="80">
        <v>0</v>
      </c>
      <c r="DI47" s="80">
        <v>0</v>
      </c>
      <c r="DJ47" s="80">
        <v>0</v>
      </c>
      <c r="DK47" s="80">
        <v>0</v>
      </c>
      <c r="DL47" s="80">
        <v>0</v>
      </c>
      <c r="DM47" s="80">
        <v>0</v>
      </c>
      <c r="DN47" s="98">
        <v>0</v>
      </c>
      <c r="DO47" s="80">
        <v>0</v>
      </c>
      <c r="DP47" s="80">
        <v>0</v>
      </c>
      <c r="DQ47" s="80">
        <v>0</v>
      </c>
      <c r="DR47" s="80">
        <v>0</v>
      </c>
      <c r="DS47" s="80">
        <v>0</v>
      </c>
      <c r="DT47" s="80">
        <v>0</v>
      </c>
      <c r="DU47" s="80">
        <v>0</v>
      </c>
      <c r="DV47" s="80">
        <v>0</v>
      </c>
      <c r="DW47" s="80">
        <v>0</v>
      </c>
      <c r="DX47" s="80">
        <v>0</v>
      </c>
      <c r="DY47" s="80">
        <v>0</v>
      </c>
      <c r="DZ47" s="80">
        <v>0</v>
      </c>
      <c r="EA47" s="80">
        <v>0</v>
      </c>
      <c r="EB47" s="80">
        <v>0</v>
      </c>
      <c r="EC47" s="80">
        <v>0</v>
      </c>
      <c r="ED47" s="80">
        <v>0</v>
      </c>
      <c r="EE47" s="80">
        <v>0</v>
      </c>
      <c r="EF47" s="46">
        <v>0</v>
      </c>
      <c r="EG47" s="46">
        <v>0</v>
      </c>
      <c r="EH47" s="46">
        <v>0</v>
      </c>
      <c r="EI47" s="46">
        <v>0</v>
      </c>
      <c r="EJ47" s="46">
        <v>0</v>
      </c>
      <c r="EK47" s="46">
        <v>0</v>
      </c>
      <c r="EL47" s="46">
        <v>0</v>
      </c>
      <c r="EM47" s="46">
        <v>0</v>
      </c>
      <c r="EN47" s="46">
        <v>0</v>
      </c>
      <c r="EO47" s="46">
        <v>0</v>
      </c>
      <c r="EP47" s="46">
        <v>0</v>
      </c>
      <c r="EQ47" s="46">
        <v>0</v>
      </c>
      <c r="ER47" s="46">
        <v>0</v>
      </c>
      <c r="ES47" s="46">
        <v>0</v>
      </c>
      <c r="ET47" s="46">
        <v>0</v>
      </c>
      <c r="EU47" s="46">
        <v>0</v>
      </c>
      <c r="EV47" s="46">
        <v>0</v>
      </c>
      <c r="EW47" s="46">
        <v>0</v>
      </c>
      <c r="EX47" s="46">
        <v>0</v>
      </c>
      <c r="EY47" s="46">
        <v>0</v>
      </c>
      <c r="EZ47" s="46">
        <v>0</v>
      </c>
      <c r="FA47" s="46">
        <v>0</v>
      </c>
      <c r="FB47" s="46">
        <v>0</v>
      </c>
      <c r="FC47" s="46">
        <v>0</v>
      </c>
      <c r="FD47" s="46">
        <v>0</v>
      </c>
      <c r="FE47" s="46">
        <v>0</v>
      </c>
      <c r="FF47" s="46">
        <v>0</v>
      </c>
      <c r="FG47" s="46">
        <v>0</v>
      </c>
      <c r="FH47" s="46">
        <v>0</v>
      </c>
      <c r="FI47" s="46">
        <v>0</v>
      </c>
      <c r="FJ47" s="46">
        <v>0</v>
      </c>
      <c r="FK47" s="46">
        <v>0</v>
      </c>
      <c r="FL47" s="46">
        <v>0</v>
      </c>
      <c r="FM47" s="46">
        <v>0</v>
      </c>
      <c r="FN47" s="46">
        <v>0</v>
      </c>
      <c r="FO47" s="46">
        <v>0</v>
      </c>
      <c r="FP47" s="46">
        <v>58</v>
      </c>
      <c r="FQ47" s="46">
        <v>44</v>
      </c>
      <c r="FR47" s="46">
        <v>47</v>
      </c>
      <c r="FS47" s="46">
        <v>62</v>
      </c>
      <c r="FT47" s="46">
        <v>211</v>
      </c>
      <c r="FU47" s="46">
        <v>0</v>
      </c>
      <c r="FV47" s="46">
        <v>0</v>
      </c>
      <c r="FW47" s="46">
        <v>0</v>
      </c>
      <c r="FX47" s="46">
        <v>0</v>
      </c>
      <c r="FY47" s="46">
        <v>0</v>
      </c>
      <c r="FZ47" s="46">
        <v>0</v>
      </c>
      <c r="GA47" s="46">
        <v>0</v>
      </c>
      <c r="GB47" s="46">
        <v>0</v>
      </c>
      <c r="GC47" s="46">
        <v>0</v>
      </c>
      <c r="GD47" s="46">
        <v>0</v>
      </c>
    </row>
    <row r="48" spans="1:186">
      <c r="A48" s="46">
        <v>310003165</v>
      </c>
      <c r="B48" s="124" t="s">
        <v>624</v>
      </c>
      <c r="C48" s="74">
        <v>400</v>
      </c>
      <c r="D48" s="74" t="s">
        <v>461</v>
      </c>
      <c r="E48" s="46">
        <v>60</v>
      </c>
      <c r="G48" s="46">
        <v>0</v>
      </c>
      <c r="H48" s="46">
        <v>0</v>
      </c>
      <c r="I48" s="46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  <c r="AO48" s="80">
        <v>0</v>
      </c>
      <c r="AP48" s="80">
        <v>0</v>
      </c>
      <c r="AQ48" s="80">
        <v>0</v>
      </c>
      <c r="AR48" s="80">
        <v>0</v>
      </c>
      <c r="AS48" s="80">
        <v>0</v>
      </c>
      <c r="AT48" s="80">
        <v>0</v>
      </c>
      <c r="AU48" s="80">
        <v>0</v>
      </c>
      <c r="AV48" s="80">
        <v>0</v>
      </c>
      <c r="AW48" s="80">
        <v>0</v>
      </c>
      <c r="AX48" s="80">
        <v>0</v>
      </c>
      <c r="AY48" s="80">
        <v>0</v>
      </c>
      <c r="AZ48" s="80">
        <v>0</v>
      </c>
      <c r="BA48" s="80">
        <v>0</v>
      </c>
      <c r="BB48" s="80">
        <v>0</v>
      </c>
      <c r="BC48" s="80">
        <v>0</v>
      </c>
      <c r="BD48" s="80">
        <v>0</v>
      </c>
      <c r="BE48" s="80">
        <v>0</v>
      </c>
      <c r="BF48" s="80">
        <v>0</v>
      </c>
      <c r="BG48" s="80">
        <v>0</v>
      </c>
      <c r="BH48" s="80">
        <v>0</v>
      </c>
      <c r="BI48" s="80">
        <v>0</v>
      </c>
      <c r="BJ48" s="80">
        <v>0</v>
      </c>
      <c r="BK48" s="80">
        <v>0</v>
      </c>
      <c r="BL48" s="80">
        <v>0</v>
      </c>
      <c r="BM48" s="80">
        <v>0</v>
      </c>
      <c r="BN48" s="80">
        <v>0</v>
      </c>
      <c r="BO48" s="80">
        <v>0</v>
      </c>
      <c r="BP48" s="80">
        <v>0</v>
      </c>
      <c r="BQ48" s="80">
        <v>0</v>
      </c>
      <c r="BR48" s="80">
        <v>0</v>
      </c>
      <c r="BS48" s="80">
        <v>0</v>
      </c>
      <c r="BT48" s="80">
        <v>0</v>
      </c>
      <c r="BU48" s="80">
        <v>0</v>
      </c>
      <c r="BV48" s="80">
        <v>0</v>
      </c>
      <c r="BW48" s="80">
        <v>0</v>
      </c>
      <c r="BX48" s="80">
        <v>0</v>
      </c>
      <c r="BY48" s="80">
        <v>0</v>
      </c>
      <c r="BZ48" s="80">
        <v>0</v>
      </c>
      <c r="CA48" s="80">
        <v>0</v>
      </c>
      <c r="CB48" s="80">
        <v>0</v>
      </c>
      <c r="CC48" s="80">
        <v>0</v>
      </c>
      <c r="CD48" s="80">
        <v>0</v>
      </c>
      <c r="CE48" s="80">
        <v>0</v>
      </c>
      <c r="CF48" s="80">
        <v>0</v>
      </c>
      <c r="CG48" s="80">
        <v>0</v>
      </c>
      <c r="CH48" s="80">
        <v>0</v>
      </c>
      <c r="CI48" s="80">
        <v>0</v>
      </c>
      <c r="CJ48" s="80">
        <v>0</v>
      </c>
      <c r="CK48" s="80">
        <v>0</v>
      </c>
      <c r="CL48" s="80">
        <v>0</v>
      </c>
      <c r="CM48" s="80">
        <v>0</v>
      </c>
      <c r="CN48" s="80">
        <v>0</v>
      </c>
      <c r="CO48" s="80">
        <v>0</v>
      </c>
      <c r="CP48" s="80">
        <v>0</v>
      </c>
      <c r="CQ48" s="80">
        <v>0</v>
      </c>
      <c r="CR48" s="80">
        <v>0</v>
      </c>
      <c r="CS48" s="80">
        <v>0</v>
      </c>
      <c r="CT48" s="80">
        <v>0</v>
      </c>
      <c r="CU48" s="80">
        <v>0</v>
      </c>
      <c r="CV48" s="80">
        <v>0</v>
      </c>
      <c r="CW48" s="80">
        <v>0</v>
      </c>
      <c r="CX48" s="80">
        <v>0</v>
      </c>
      <c r="CY48" s="80">
        <v>0</v>
      </c>
      <c r="CZ48" s="80">
        <v>0</v>
      </c>
      <c r="DA48" s="80">
        <v>0</v>
      </c>
      <c r="DB48" s="80">
        <v>0</v>
      </c>
      <c r="DC48" s="80">
        <v>0</v>
      </c>
      <c r="DD48" s="80">
        <v>0</v>
      </c>
      <c r="DE48" s="80">
        <v>0</v>
      </c>
      <c r="DF48" s="80">
        <v>0</v>
      </c>
      <c r="DG48" s="80">
        <v>0</v>
      </c>
      <c r="DH48" s="80">
        <v>0</v>
      </c>
      <c r="DI48" s="80">
        <v>0</v>
      </c>
      <c r="DJ48" s="80">
        <v>0</v>
      </c>
      <c r="DK48" s="80">
        <v>0</v>
      </c>
      <c r="DL48" s="80">
        <v>0</v>
      </c>
      <c r="DM48" s="80">
        <v>0</v>
      </c>
      <c r="DN48" s="98">
        <v>0</v>
      </c>
      <c r="DO48" s="80">
        <v>0</v>
      </c>
      <c r="DP48" s="80">
        <v>0</v>
      </c>
      <c r="DQ48" s="80">
        <v>0</v>
      </c>
      <c r="DR48" s="80">
        <v>0</v>
      </c>
      <c r="DS48" s="80">
        <v>0</v>
      </c>
      <c r="DT48" s="80">
        <v>0</v>
      </c>
      <c r="DU48" s="80">
        <v>0</v>
      </c>
      <c r="DV48" s="80">
        <v>0</v>
      </c>
      <c r="DW48" s="80">
        <v>0</v>
      </c>
      <c r="DX48" s="80">
        <v>0</v>
      </c>
      <c r="DY48" s="80">
        <v>0</v>
      </c>
      <c r="DZ48" s="80">
        <v>0</v>
      </c>
      <c r="EA48" s="80">
        <v>0</v>
      </c>
      <c r="EB48" s="80">
        <v>0</v>
      </c>
      <c r="EC48" s="80">
        <v>0</v>
      </c>
      <c r="ED48" s="80">
        <v>0</v>
      </c>
      <c r="EE48" s="80">
        <v>0</v>
      </c>
      <c r="EF48" s="46">
        <v>0</v>
      </c>
      <c r="EG48" s="46">
        <v>0</v>
      </c>
      <c r="EH48" s="46">
        <v>0</v>
      </c>
      <c r="EI48" s="46">
        <v>0</v>
      </c>
      <c r="EJ48" s="46">
        <v>0</v>
      </c>
      <c r="EK48" s="46">
        <v>0</v>
      </c>
      <c r="EL48" s="46">
        <v>0</v>
      </c>
      <c r="EM48" s="46">
        <v>0</v>
      </c>
      <c r="EN48" s="46">
        <v>0</v>
      </c>
      <c r="EO48" s="46">
        <v>0</v>
      </c>
      <c r="EP48" s="46">
        <v>0</v>
      </c>
      <c r="EQ48" s="46">
        <v>0</v>
      </c>
      <c r="ER48" s="46">
        <v>0</v>
      </c>
      <c r="ES48" s="46">
        <v>0</v>
      </c>
      <c r="ET48" s="46">
        <v>0</v>
      </c>
      <c r="EU48" s="46">
        <v>0</v>
      </c>
      <c r="EV48" s="46">
        <v>0</v>
      </c>
      <c r="EW48" s="46">
        <v>0</v>
      </c>
      <c r="EX48" s="46">
        <v>0</v>
      </c>
      <c r="EY48" s="46">
        <v>0</v>
      </c>
      <c r="EZ48" s="46">
        <v>0</v>
      </c>
      <c r="FA48" s="46">
        <v>0</v>
      </c>
      <c r="FB48" s="46">
        <v>0</v>
      </c>
      <c r="FC48" s="46">
        <v>0</v>
      </c>
      <c r="FD48" s="46">
        <v>0</v>
      </c>
      <c r="FE48" s="46">
        <v>0</v>
      </c>
      <c r="FF48" s="46">
        <v>0</v>
      </c>
      <c r="FG48" s="46">
        <v>0</v>
      </c>
      <c r="FH48" s="46">
        <v>0</v>
      </c>
      <c r="FI48" s="46">
        <v>0</v>
      </c>
      <c r="FJ48" s="46">
        <v>0</v>
      </c>
      <c r="FK48" s="46">
        <v>0</v>
      </c>
      <c r="FL48" s="46">
        <v>0</v>
      </c>
      <c r="FM48" s="46">
        <v>0</v>
      </c>
      <c r="FN48" s="46">
        <v>0</v>
      </c>
      <c r="FO48" s="46">
        <v>0</v>
      </c>
      <c r="FP48" s="46">
        <v>25</v>
      </c>
      <c r="FQ48" s="46">
        <v>16</v>
      </c>
      <c r="FR48" s="46">
        <v>19</v>
      </c>
      <c r="FS48" s="46">
        <v>11</v>
      </c>
      <c r="FT48" s="46">
        <v>71</v>
      </c>
      <c r="FU48" s="46">
        <v>0</v>
      </c>
      <c r="FV48" s="46">
        <v>0</v>
      </c>
      <c r="FW48" s="46">
        <v>0</v>
      </c>
      <c r="FX48" s="46">
        <v>0</v>
      </c>
      <c r="FY48" s="46">
        <v>0</v>
      </c>
      <c r="FZ48" s="46">
        <v>0</v>
      </c>
      <c r="GA48" s="46">
        <v>0</v>
      </c>
      <c r="GB48" s="46">
        <v>0</v>
      </c>
      <c r="GC48" s="46">
        <v>0</v>
      </c>
      <c r="GD48" s="46">
        <v>0</v>
      </c>
    </row>
    <row r="49" spans="1:186">
      <c r="A49" s="46">
        <v>310003341</v>
      </c>
      <c r="B49" s="124" t="s">
        <v>625</v>
      </c>
      <c r="C49" s="74">
        <v>400</v>
      </c>
      <c r="D49" s="74" t="s">
        <v>461</v>
      </c>
      <c r="E49" s="46">
        <v>60</v>
      </c>
      <c r="G49" s="46">
        <v>91.504606661941892</v>
      </c>
      <c r="H49" s="46">
        <v>88.504606661941892</v>
      </c>
      <c r="I49" s="46">
        <v>85.756909992912824</v>
      </c>
      <c r="J49" s="80">
        <v>92.756909992912824</v>
      </c>
      <c r="K49" s="80">
        <v>358.52303330970943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10</v>
      </c>
      <c r="R49" s="80">
        <v>10</v>
      </c>
      <c r="S49" s="80">
        <v>0</v>
      </c>
      <c r="T49" s="80">
        <v>10</v>
      </c>
      <c r="U49" s="80">
        <v>30</v>
      </c>
      <c r="V49" s="80">
        <v>0</v>
      </c>
      <c r="W49" s="80">
        <v>0</v>
      </c>
      <c r="X49" s="80">
        <v>0</v>
      </c>
      <c r="Y49" s="80">
        <v>0</v>
      </c>
      <c r="Z49" s="80">
        <v>0</v>
      </c>
      <c r="AA49" s="80">
        <v>0</v>
      </c>
      <c r="AB49" s="80">
        <v>0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0</v>
      </c>
      <c r="AM49" s="80">
        <v>0</v>
      </c>
      <c r="AN49" s="80">
        <v>0</v>
      </c>
      <c r="AO49" s="80">
        <v>0</v>
      </c>
      <c r="AP49" s="80">
        <v>8.5046066619418852</v>
      </c>
      <c r="AQ49" s="80">
        <v>8.5046066619418852</v>
      </c>
      <c r="AR49" s="80">
        <v>12.756909992912828</v>
      </c>
      <c r="AS49" s="80">
        <v>12.756909992912828</v>
      </c>
      <c r="AT49" s="80">
        <v>42.523033309709426</v>
      </c>
      <c r="AU49" s="80">
        <v>73</v>
      </c>
      <c r="AV49" s="80">
        <v>70</v>
      </c>
      <c r="AW49" s="80">
        <v>73</v>
      </c>
      <c r="AX49" s="80">
        <v>70</v>
      </c>
      <c r="AY49" s="80">
        <v>286</v>
      </c>
      <c r="AZ49" s="80">
        <v>0</v>
      </c>
      <c r="BA49" s="80">
        <v>0</v>
      </c>
      <c r="BB49" s="80">
        <v>0</v>
      </c>
      <c r="BC49" s="80">
        <v>0</v>
      </c>
      <c r="BD49" s="80">
        <v>0</v>
      </c>
      <c r="BE49" s="80">
        <v>0</v>
      </c>
      <c r="BF49" s="80">
        <v>0</v>
      </c>
      <c r="BG49" s="80">
        <v>0</v>
      </c>
      <c r="BH49" s="80">
        <v>0</v>
      </c>
      <c r="BI49" s="80">
        <v>0</v>
      </c>
      <c r="BJ49" s="80">
        <v>46</v>
      </c>
      <c r="BK49" s="80">
        <v>43</v>
      </c>
      <c r="BL49" s="80">
        <v>41</v>
      </c>
      <c r="BM49" s="80">
        <v>38</v>
      </c>
      <c r="BN49" s="80">
        <v>168</v>
      </c>
      <c r="BO49" s="80">
        <v>0</v>
      </c>
      <c r="BP49" s="80">
        <v>0</v>
      </c>
      <c r="BQ49" s="80">
        <v>0</v>
      </c>
      <c r="BR49" s="80">
        <v>0</v>
      </c>
      <c r="BS49" s="80">
        <v>0</v>
      </c>
      <c r="BT49" s="80">
        <v>10</v>
      </c>
      <c r="BU49" s="80">
        <v>10</v>
      </c>
      <c r="BV49" s="80">
        <v>10</v>
      </c>
      <c r="BW49" s="80">
        <v>10</v>
      </c>
      <c r="BX49" s="80">
        <v>40</v>
      </c>
      <c r="BY49" s="80">
        <v>0</v>
      </c>
      <c r="BZ49" s="80">
        <v>0</v>
      </c>
      <c r="CA49" s="80">
        <v>0</v>
      </c>
      <c r="CB49" s="80">
        <v>0</v>
      </c>
      <c r="CC49" s="80">
        <v>0</v>
      </c>
      <c r="CD49" s="80">
        <v>0</v>
      </c>
      <c r="CE49" s="80">
        <v>0</v>
      </c>
      <c r="CF49" s="80">
        <v>0</v>
      </c>
      <c r="CG49" s="80">
        <v>0</v>
      </c>
      <c r="CH49" s="80">
        <v>0</v>
      </c>
      <c r="CI49" s="80">
        <v>0</v>
      </c>
      <c r="CJ49" s="80">
        <v>0</v>
      </c>
      <c r="CK49" s="80">
        <v>0</v>
      </c>
      <c r="CL49" s="80">
        <v>0</v>
      </c>
      <c r="CM49" s="80">
        <v>0</v>
      </c>
      <c r="CN49" s="80">
        <v>0</v>
      </c>
      <c r="CO49" s="80">
        <v>0</v>
      </c>
      <c r="CP49" s="80">
        <v>0</v>
      </c>
      <c r="CQ49" s="80">
        <v>0</v>
      </c>
      <c r="CR49" s="80">
        <v>0</v>
      </c>
      <c r="CS49" s="80">
        <v>8</v>
      </c>
      <c r="CT49" s="80">
        <v>8</v>
      </c>
      <c r="CU49" s="80">
        <v>13</v>
      </c>
      <c r="CV49" s="80">
        <v>13</v>
      </c>
      <c r="CW49" s="80">
        <v>42</v>
      </c>
      <c r="CX49" s="80">
        <v>28</v>
      </c>
      <c r="CY49" s="80">
        <v>25</v>
      </c>
      <c r="CZ49" s="80">
        <v>18</v>
      </c>
      <c r="DA49" s="80">
        <v>15</v>
      </c>
      <c r="DB49" s="80">
        <v>86</v>
      </c>
      <c r="DC49" s="80">
        <v>0</v>
      </c>
      <c r="DD49" s="80">
        <v>0</v>
      </c>
      <c r="DE49" s="80">
        <v>0</v>
      </c>
      <c r="DF49" s="80">
        <v>0</v>
      </c>
      <c r="DG49" s="80">
        <v>0</v>
      </c>
      <c r="DH49" s="80">
        <v>0</v>
      </c>
      <c r="DI49" s="80">
        <v>0</v>
      </c>
      <c r="DJ49" s="80">
        <v>0</v>
      </c>
      <c r="DK49" s="80">
        <v>0</v>
      </c>
      <c r="DL49" s="80">
        <v>0</v>
      </c>
      <c r="DM49" s="80">
        <v>39.80368532955351</v>
      </c>
      <c r="DN49" s="98">
        <v>37.80368532955351</v>
      </c>
      <c r="DO49" s="80">
        <v>42.205527994330261</v>
      </c>
      <c r="DP49" s="80">
        <v>39.205527994330261</v>
      </c>
      <c r="DQ49" s="80">
        <v>159.01842664776754</v>
      </c>
      <c r="DR49" s="80">
        <v>0</v>
      </c>
      <c r="DS49" s="80">
        <v>0</v>
      </c>
      <c r="DT49" s="80">
        <v>0</v>
      </c>
      <c r="DU49" s="80">
        <v>0</v>
      </c>
      <c r="DV49" s="80">
        <v>0</v>
      </c>
      <c r="DW49" s="80">
        <v>5</v>
      </c>
      <c r="DX49" s="80">
        <v>6</v>
      </c>
      <c r="DY49" s="80">
        <v>4</v>
      </c>
      <c r="DZ49" s="80">
        <v>4</v>
      </c>
      <c r="EA49" s="80">
        <v>19</v>
      </c>
      <c r="EB49" s="80">
        <v>0</v>
      </c>
      <c r="EC49" s="80">
        <v>0</v>
      </c>
      <c r="ED49" s="80">
        <v>0</v>
      </c>
      <c r="EE49" s="80">
        <v>0</v>
      </c>
      <c r="EF49" s="46">
        <v>0</v>
      </c>
      <c r="EG49" s="46">
        <v>0</v>
      </c>
      <c r="EH49" s="46">
        <v>0</v>
      </c>
      <c r="EI49" s="46">
        <v>0</v>
      </c>
      <c r="EJ49" s="46">
        <v>0</v>
      </c>
      <c r="EK49" s="46">
        <v>0</v>
      </c>
      <c r="EL49" s="46">
        <v>0</v>
      </c>
      <c r="EM49" s="46">
        <v>0</v>
      </c>
      <c r="EN49" s="46">
        <v>0</v>
      </c>
      <c r="EO49" s="46">
        <v>0</v>
      </c>
      <c r="EP49" s="46">
        <v>0</v>
      </c>
      <c r="EQ49" s="46">
        <v>0</v>
      </c>
      <c r="ER49" s="46">
        <v>0</v>
      </c>
      <c r="ES49" s="46">
        <v>0</v>
      </c>
      <c r="ET49" s="46">
        <v>0</v>
      </c>
      <c r="EU49" s="46">
        <v>0</v>
      </c>
      <c r="EV49" s="46">
        <v>6.8036853295535087</v>
      </c>
      <c r="EW49" s="46">
        <v>6.8036853295535087</v>
      </c>
      <c r="EX49" s="46">
        <v>10.205527994330263</v>
      </c>
      <c r="EY49" s="46">
        <v>10.205527994330263</v>
      </c>
      <c r="EZ49" s="46">
        <v>34.018426647767541</v>
      </c>
      <c r="FA49" s="46">
        <v>28</v>
      </c>
      <c r="FB49" s="46">
        <v>25</v>
      </c>
      <c r="FC49" s="46">
        <v>28</v>
      </c>
      <c r="FD49" s="46">
        <v>25</v>
      </c>
      <c r="FE49" s="46">
        <v>106</v>
      </c>
      <c r="FF49" s="46">
        <v>0</v>
      </c>
      <c r="FG49" s="46">
        <v>0</v>
      </c>
      <c r="FH49" s="46">
        <v>0</v>
      </c>
      <c r="FI49" s="46">
        <v>0</v>
      </c>
      <c r="FJ49" s="46">
        <v>0</v>
      </c>
      <c r="FK49" s="46">
        <v>0</v>
      </c>
      <c r="FL49" s="46">
        <v>0</v>
      </c>
      <c r="FM49" s="46">
        <v>0</v>
      </c>
      <c r="FN49" s="46">
        <v>0</v>
      </c>
      <c r="FO49" s="46">
        <v>0</v>
      </c>
      <c r="FP49" s="46">
        <v>0</v>
      </c>
      <c r="FQ49" s="46">
        <v>0</v>
      </c>
      <c r="FR49" s="46">
        <v>0</v>
      </c>
      <c r="FS49" s="46">
        <v>0</v>
      </c>
      <c r="FT49" s="46">
        <v>0</v>
      </c>
      <c r="FU49" s="46">
        <v>0</v>
      </c>
      <c r="FV49" s="46">
        <v>0</v>
      </c>
      <c r="FW49" s="46">
        <v>0</v>
      </c>
      <c r="FX49" s="46">
        <v>0</v>
      </c>
      <c r="FY49" s="46">
        <v>0</v>
      </c>
      <c r="FZ49" s="46">
        <v>0</v>
      </c>
      <c r="GA49" s="46">
        <v>0</v>
      </c>
      <c r="GB49" s="46">
        <v>0</v>
      </c>
      <c r="GC49" s="46">
        <v>0</v>
      </c>
      <c r="GD49" s="46">
        <v>0</v>
      </c>
    </row>
    <row r="50" spans="1:186">
      <c r="A50" s="46">
        <v>310003722</v>
      </c>
      <c r="B50" s="124" t="s">
        <v>216</v>
      </c>
      <c r="C50" s="74">
        <v>400</v>
      </c>
      <c r="D50" s="74" t="s">
        <v>461</v>
      </c>
      <c r="E50" s="46">
        <v>54</v>
      </c>
      <c r="G50" s="46">
        <v>648.15875265768955</v>
      </c>
      <c r="H50" s="46">
        <v>884.15875265768955</v>
      </c>
      <c r="I50" s="46">
        <v>656.23812898653432</v>
      </c>
      <c r="J50" s="80">
        <v>682.23812898653432</v>
      </c>
      <c r="K50" s="80">
        <v>2870.7937632884477</v>
      </c>
      <c r="L50" s="80">
        <v>500</v>
      </c>
      <c r="M50" s="80">
        <v>700</v>
      </c>
      <c r="N50" s="80">
        <v>500</v>
      </c>
      <c r="O50" s="80">
        <v>500</v>
      </c>
      <c r="P50" s="80">
        <v>2200</v>
      </c>
      <c r="Q50" s="80">
        <v>20</v>
      </c>
      <c r="R50" s="80">
        <v>30</v>
      </c>
      <c r="S50" s="80">
        <v>20</v>
      </c>
      <c r="T50" s="80">
        <v>20</v>
      </c>
      <c r="U50" s="80">
        <v>90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20</v>
      </c>
      <c r="AB50" s="80">
        <v>40</v>
      </c>
      <c r="AC50" s="80">
        <v>20</v>
      </c>
      <c r="AD50" s="80">
        <v>40</v>
      </c>
      <c r="AE50" s="80">
        <v>120</v>
      </c>
      <c r="AF50" s="80">
        <v>0</v>
      </c>
      <c r="AG50" s="80">
        <v>0</v>
      </c>
      <c r="AH50" s="80">
        <v>0</v>
      </c>
      <c r="AI50" s="80">
        <v>0</v>
      </c>
      <c r="AJ50" s="80">
        <v>0</v>
      </c>
      <c r="AK50" s="80">
        <v>14</v>
      </c>
      <c r="AL50" s="80">
        <v>28</v>
      </c>
      <c r="AM50" s="80">
        <v>14</v>
      </c>
      <c r="AN50" s="80">
        <v>28</v>
      </c>
      <c r="AO50" s="80">
        <v>84</v>
      </c>
      <c r="AP50" s="80">
        <v>16.158752657689583</v>
      </c>
      <c r="AQ50" s="80">
        <v>16.158752657689583</v>
      </c>
      <c r="AR50" s="80">
        <v>24.23812898653437</v>
      </c>
      <c r="AS50" s="80">
        <v>24.23812898653437</v>
      </c>
      <c r="AT50" s="80">
        <v>80.793763288447906</v>
      </c>
      <c r="AU50" s="80">
        <v>78</v>
      </c>
      <c r="AV50" s="80">
        <v>70</v>
      </c>
      <c r="AW50" s="80">
        <v>78</v>
      </c>
      <c r="AX50" s="80">
        <v>70</v>
      </c>
      <c r="AY50" s="80">
        <v>296</v>
      </c>
      <c r="AZ50" s="80">
        <v>0</v>
      </c>
      <c r="BA50" s="80">
        <v>0</v>
      </c>
      <c r="BB50" s="80">
        <v>0</v>
      </c>
      <c r="BC50" s="80">
        <v>0</v>
      </c>
      <c r="BD50" s="80">
        <v>0</v>
      </c>
      <c r="BE50" s="80">
        <v>0</v>
      </c>
      <c r="BF50" s="80">
        <v>0</v>
      </c>
      <c r="BG50" s="80">
        <v>0</v>
      </c>
      <c r="BH50" s="80">
        <v>0</v>
      </c>
      <c r="BI50" s="80">
        <v>0</v>
      </c>
      <c r="BJ50" s="80">
        <v>617</v>
      </c>
      <c r="BK50" s="80">
        <v>604</v>
      </c>
      <c r="BL50" s="80">
        <v>594</v>
      </c>
      <c r="BM50" s="80">
        <v>616</v>
      </c>
      <c r="BN50" s="80">
        <v>2431</v>
      </c>
      <c r="BO50" s="80">
        <v>500</v>
      </c>
      <c r="BP50" s="80">
        <v>500</v>
      </c>
      <c r="BQ50" s="80">
        <v>500</v>
      </c>
      <c r="BR50" s="80">
        <v>500</v>
      </c>
      <c r="BS50" s="80">
        <v>2000</v>
      </c>
      <c r="BT50" s="80">
        <v>30</v>
      </c>
      <c r="BU50" s="80">
        <v>30</v>
      </c>
      <c r="BV50" s="80">
        <v>20</v>
      </c>
      <c r="BW50" s="80">
        <v>20</v>
      </c>
      <c r="BX50" s="80">
        <v>100</v>
      </c>
      <c r="BY50" s="80">
        <v>0</v>
      </c>
      <c r="BZ50" s="80">
        <v>0</v>
      </c>
      <c r="CA50" s="80">
        <v>0</v>
      </c>
      <c r="CB50" s="80">
        <v>0</v>
      </c>
      <c r="CC50" s="80">
        <v>0</v>
      </c>
      <c r="CD50" s="80">
        <v>40</v>
      </c>
      <c r="CE50" s="80">
        <v>20</v>
      </c>
      <c r="CF50" s="80">
        <v>20</v>
      </c>
      <c r="CG50" s="80">
        <v>40</v>
      </c>
      <c r="CH50" s="80">
        <v>120</v>
      </c>
      <c r="CI50" s="80">
        <v>0</v>
      </c>
      <c r="CJ50" s="80">
        <v>0</v>
      </c>
      <c r="CK50" s="80">
        <v>0</v>
      </c>
      <c r="CL50" s="80">
        <v>0</v>
      </c>
      <c r="CM50" s="80">
        <v>0</v>
      </c>
      <c r="CN50" s="80">
        <v>10</v>
      </c>
      <c r="CO50" s="80">
        <v>20</v>
      </c>
      <c r="CP50" s="80">
        <v>10</v>
      </c>
      <c r="CQ50" s="80">
        <v>20</v>
      </c>
      <c r="CR50" s="80">
        <v>60</v>
      </c>
      <c r="CS50" s="80">
        <v>14</v>
      </c>
      <c r="CT50" s="80">
        <v>14</v>
      </c>
      <c r="CU50" s="80">
        <v>21</v>
      </c>
      <c r="CV50" s="80">
        <v>21</v>
      </c>
      <c r="CW50" s="80">
        <v>70</v>
      </c>
      <c r="CX50" s="80">
        <v>23</v>
      </c>
      <c r="CY50" s="80">
        <v>20</v>
      </c>
      <c r="CZ50" s="80">
        <v>23</v>
      </c>
      <c r="DA50" s="80">
        <v>15</v>
      </c>
      <c r="DB50" s="80">
        <v>81</v>
      </c>
      <c r="DC50" s="80">
        <v>0</v>
      </c>
      <c r="DD50" s="80">
        <v>0</v>
      </c>
      <c r="DE50" s="80">
        <v>0</v>
      </c>
      <c r="DF50" s="80">
        <v>0</v>
      </c>
      <c r="DG50" s="80">
        <v>0</v>
      </c>
      <c r="DH50" s="80">
        <v>0</v>
      </c>
      <c r="DI50" s="80">
        <v>0</v>
      </c>
      <c r="DJ50" s="80">
        <v>0</v>
      </c>
      <c r="DK50" s="80">
        <v>0</v>
      </c>
      <c r="DL50" s="80">
        <v>0</v>
      </c>
      <c r="DM50" s="80">
        <v>92.962318632152517</v>
      </c>
      <c r="DN50" s="98">
        <v>96.962318632152517</v>
      </c>
      <c r="DO50" s="80">
        <v>107.46113620122921</v>
      </c>
      <c r="DP50" s="80">
        <v>87.425819695228355</v>
      </c>
      <c r="DQ50" s="80">
        <v>384.81159316076264</v>
      </c>
      <c r="DR50" s="80">
        <v>0</v>
      </c>
      <c r="DS50" s="80">
        <v>0</v>
      </c>
      <c r="DT50" s="80">
        <v>0</v>
      </c>
      <c r="DU50" s="80">
        <v>0</v>
      </c>
      <c r="DV50" s="80">
        <v>0</v>
      </c>
      <c r="DW50" s="80">
        <v>29</v>
      </c>
      <c r="DX50" s="80">
        <v>36</v>
      </c>
      <c r="DY50" s="80">
        <v>23</v>
      </c>
      <c r="DZ50" s="80">
        <v>25</v>
      </c>
      <c r="EA50" s="80">
        <v>113</v>
      </c>
      <c r="EB50" s="80">
        <v>0</v>
      </c>
      <c r="EC50" s="80">
        <v>0</v>
      </c>
      <c r="ED50" s="80">
        <v>0</v>
      </c>
      <c r="EE50" s="80">
        <v>0</v>
      </c>
      <c r="EF50" s="46">
        <v>0</v>
      </c>
      <c r="EG50" s="46">
        <v>19.035316506000854</v>
      </c>
      <c r="EH50" s="46">
        <v>19.035316506000854</v>
      </c>
      <c r="EI50" s="46">
        <v>38.070633012001707</v>
      </c>
      <c r="EJ50" s="46">
        <v>19.035316506000854</v>
      </c>
      <c r="EK50" s="46">
        <v>95.176582530004268</v>
      </c>
      <c r="EL50" s="46">
        <v>0</v>
      </c>
      <c r="EM50" s="46">
        <v>0</v>
      </c>
      <c r="EN50" s="46">
        <v>0</v>
      </c>
      <c r="EO50" s="46">
        <v>0</v>
      </c>
      <c r="EP50" s="46">
        <v>0</v>
      </c>
      <c r="EQ50" s="46">
        <v>4</v>
      </c>
      <c r="ER50" s="46">
        <v>9</v>
      </c>
      <c r="ES50" s="46">
        <v>4</v>
      </c>
      <c r="ET50" s="46">
        <v>9</v>
      </c>
      <c r="EU50" s="46">
        <v>26</v>
      </c>
      <c r="EV50" s="46">
        <v>12.927002126151667</v>
      </c>
      <c r="EW50" s="46">
        <v>12.927002126151667</v>
      </c>
      <c r="EX50" s="46">
        <v>19.390503189227498</v>
      </c>
      <c r="EY50" s="46">
        <v>19.390503189227498</v>
      </c>
      <c r="EZ50" s="46">
        <v>64.63501063075833</v>
      </c>
      <c r="FA50" s="46">
        <v>28</v>
      </c>
      <c r="FB50" s="46">
        <v>20</v>
      </c>
      <c r="FC50" s="46">
        <v>23</v>
      </c>
      <c r="FD50" s="46">
        <v>15</v>
      </c>
      <c r="FE50" s="46">
        <v>86</v>
      </c>
      <c r="FF50" s="46">
        <v>0</v>
      </c>
      <c r="FG50" s="46">
        <v>0</v>
      </c>
      <c r="FH50" s="46">
        <v>0</v>
      </c>
      <c r="FI50" s="46">
        <v>0</v>
      </c>
      <c r="FJ50" s="46">
        <v>0</v>
      </c>
      <c r="FK50" s="46">
        <v>0</v>
      </c>
      <c r="FL50" s="46">
        <v>0</v>
      </c>
      <c r="FM50" s="46">
        <v>0</v>
      </c>
      <c r="FN50" s="46">
        <v>0</v>
      </c>
      <c r="FO50" s="46">
        <v>0</v>
      </c>
      <c r="FP50" s="46">
        <v>96</v>
      </c>
      <c r="FQ50" s="46">
        <v>77</v>
      </c>
      <c r="FR50" s="46">
        <v>78</v>
      </c>
      <c r="FS50" s="46">
        <v>85</v>
      </c>
      <c r="FT50" s="46">
        <v>336</v>
      </c>
      <c r="FU50" s="46">
        <v>0</v>
      </c>
      <c r="FV50" s="46">
        <v>0</v>
      </c>
      <c r="FW50" s="46">
        <v>0</v>
      </c>
      <c r="FX50" s="46">
        <v>0</v>
      </c>
      <c r="FY50" s="46">
        <v>0</v>
      </c>
      <c r="FZ50" s="46">
        <v>0</v>
      </c>
      <c r="GA50" s="46">
        <v>0</v>
      </c>
      <c r="GB50" s="46">
        <v>0</v>
      </c>
      <c r="GC50" s="46">
        <v>0</v>
      </c>
      <c r="GD50" s="46">
        <v>0</v>
      </c>
    </row>
    <row r="51" spans="1:186">
      <c r="A51" s="46">
        <v>310003724</v>
      </c>
      <c r="B51" s="124" t="s">
        <v>217</v>
      </c>
      <c r="C51" s="74">
        <v>400</v>
      </c>
      <c r="D51" s="74" t="s">
        <v>462</v>
      </c>
      <c r="E51" s="46">
        <v>54</v>
      </c>
      <c r="G51" s="46">
        <v>0</v>
      </c>
      <c r="H51" s="46">
        <v>0</v>
      </c>
      <c r="I51" s="46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0</v>
      </c>
      <c r="AO51" s="80">
        <v>0</v>
      </c>
      <c r="AP51" s="80">
        <v>0</v>
      </c>
      <c r="AQ51" s="80">
        <v>0</v>
      </c>
      <c r="AR51" s="80">
        <v>0</v>
      </c>
      <c r="AS51" s="80">
        <v>0</v>
      </c>
      <c r="AT51" s="80">
        <v>0</v>
      </c>
      <c r="AU51" s="80">
        <v>0</v>
      </c>
      <c r="AV51" s="80">
        <v>0</v>
      </c>
      <c r="AW51" s="80">
        <v>0</v>
      </c>
      <c r="AX51" s="80">
        <v>0</v>
      </c>
      <c r="AY51" s="80">
        <v>0</v>
      </c>
      <c r="AZ51" s="80">
        <v>0</v>
      </c>
      <c r="BA51" s="80">
        <v>0</v>
      </c>
      <c r="BB51" s="80">
        <v>0</v>
      </c>
      <c r="BC51" s="80">
        <v>0</v>
      </c>
      <c r="BD51" s="80">
        <v>0</v>
      </c>
      <c r="BE51" s="80">
        <v>0</v>
      </c>
      <c r="BF51" s="80">
        <v>0</v>
      </c>
      <c r="BG51" s="80">
        <v>0</v>
      </c>
      <c r="BH51" s="80">
        <v>0</v>
      </c>
      <c r="BI51" s="80">
        <v>0</v>
      </c>
      <c r="BJ51" s="80">
        <v>0</v>
      </c>
      <c r="BK51" s="80">
        <v>0</v>
      </c>
      <c r="BL51" s="80">
        <v>0</v>
      </c>
      <c r="BM51" s="80">
        <v>0</v>
      </c>
      <c r="BN51" s="80">
        <v>0</v>
      </c>
      <c r="BO51" s="80">
        <v>0</v>
      </c>
      <c r="BP51" s="80">
        <v>0</v>
      </c>
      <c r="BQ51" s="80">
        <v>0</v>
      </c>
      <c r="BR51" s="80">
        <v>0</v>
      </c>
      <c r="BS51" s="80">
        <v>0</v>
      </c>
      <c r="BT51" s="80">
        <v>0</v>
      </c>
      <c r="BU51" s="80">
        <v>0</v>
      </c>
      <c r="BV51" s="80">
        <v>0</v>
      </c>
      <c r="BW51" s="80">
        <v>0</v>
      </c>
      <c r="BX51" s="80">
        <v>0</v>
      </c>
      <c r="BY51" s="80">
        <v>0</v>
      </c>
      <c r="BZ51" s="80">
        <v>0</v>
      </c>
      <c r="CA51" s="80">
        <v>0</v>
      </c>
      <c r="CB51" s="80">
        <v>0</v>
      </c>
      <c r="CC51" s="80">
        <v>0</v>
      </c>
      <c r="CD51" s="80">
        <v>0</v>
      </c>
      <c r="CE51" s="80">
        <v>0</v>
      </c>
      <c r="CF51" s="80">
        <v>0</v>
      </c>
      <c r="CG51" s="80">
        <v>0</v>
      </c>
      <c r="CH51" s="80">
        <v>0</v>
      </c>
      <c r="CI51" s="80">
        <v>0</v>
      </c>
      <c r="CJ51" s="80">
        <v>0</v>
      </c>
      <c r="CK51" s="80">
        <v>0</v>
      </c>
      <c r="CL51" s="80">
        <v>0</v>
      </c>
      <c r="CM51" s="80">
        <v>0</v>
      </c>
      <c r="CN51" s="80">
        <v>0</v>
      </c>
      <c r="CO51" s="80">
        <v>0</v>
      </c>
      <c r="CP51" s="80">
        <v>0</v>
      </c>
      <c r="CQ51" s="80">
        <v>0</v>
      </c>
      <c r="CR51" s="80">
        <v>0</v>
      </c>
      <c r="CS51" s="80">
        <v>0</v>
      </c>
      <c r="CT51" s="80">
        <v>0</v>
      </c>
      <c r="CU51" s="80">
        <v>0</v>
      </c>
      <c r="CV51" s="80">
        <v>0</v>
      </c>
      <c r="CW51" s="80">
        <v>0</v>
      </c>
      <c r="CX51" s="80">
        <v>0</v>
      </c>
      <c r="CY51" s="80">
        <v>0</v>
      </c>
      <c r="CZ51" s="80">
        <v>0</v>
      </c>
      <c r="DA51" s="80">
        <v>0</v>
      </c>
      <c r="DB51" s="80">
        <v>0</v>
      </c>
      <c r="DC51" s="80">
        <v>0</v>
      </c>
      <c r="DD51" s="80">
        <v>0</v>
      </c>
      <c r="DE51" s="80">
        <v>0</v>
      </c>
      <c r="DF51" s="80">
        <v>0</v>
      </c>
      <c r="DG51" s="80">
        <v>0</v>
      </c>
      <c r="DH51" s="80">
        <v>0</v>
      </c>
      <c r="DI51" s="80">
        <v>0</v>
      </c>
      <c r="DJ51" s="80">
        <v>0</v>
      </c>
      <c r="DK51" s="80">
        <v>0</v>
      </c>
      <c r="DL51" s="80">
        <v>0</v>
      </c>
      <c r="DM51" s="80">
        <v>0</v>
      </c>
      <c r="DN51" s="98">
        <v>0</v>
      </c>
      <c r="DO51" s="80">
        <v>0</v>
      </c>
      <c r="DP51" s="80">
        <v>0</v>
      </c>
      <c r="DQ51" s="80">
        <v>0</v>
      </c>
      <c r="DR51" s="80">
        <v>0</v>
      </c>
      <c r="DS51" s="80">
        <v>0</v>
      </c>
      <c r="DT51" s="80">
        <v>0</v>
      </c>
      <c r="DU51" s="80">
        <v>0</v>
      </c>
      <c r="DV51" s="80">
        <v>0</v>
      </c>
      <c r="DW51" s="80">
        <v>0</v>
      </c>
      <c r="DX51" s="80">
        <v>0</v>
      </c>
      <c r="DY51" s="80">
        <v>0</v>
      </c>
      <c r="DZ51" s="80">
        <v>0</v>
      </c>
      <c r="EA51" s="80">
        <v>0</v>
      </c>
      <c r="EB51" s="80">
        <v>0</v>
      </c>
      <c r="EC51" s="80">
        <v>0</v>
      </c>
      <c r="ED51" s="80">
        <v>0</v>
      </c>
      <c r="EE51" s="80">
        <v>0</v>
      </c>
      <c r="EF51" s="46">
        <v>0</v>
      </c>
      <c r="EG51" s="46">
        <v>0</v>
      </c>
      <c r="EH51" s="46">
        <v>0</v>
      </c>
      <c r="EI51" s="46">
        <v>0</v>
      </c>
      <c r="EJ51" s="46">
        <v>0</v>
      </c>
      <c r="EK51" s="46">
        <v>0</v>
      </c>
      <c r="EL51" s="46">
        <v>0</v>
      </c>
      <c r="EM51" s="46">
        <v>0</v>
      </c>
      <c r="EN51" s="46">
        <v>0</v>
      </c>
      <c r="EO51" s="46">
        <v>0</v>
      </c>
      <c r="EP51" s="46">
        <v>0</v>
      </c>
      <c r="EQ51" s="46">
        <v>0</v>
      </c>
      <c r="ER51" s="46">
        <v>0</v>
      </c>
      <c r="ES51" s="46">
        <v>0</v>
      </c>
      <c r="ET51" s="46">
        <v>0</v>
      </c>
      <c r="EU51" s="46">
        <v>0</v>
      </c>
      <c r="EV51" s="46">
        <v>0</v>
      </c>
      <c r="EW51" s="46">
        <v>0</v>
      </c>
      <c r="EX51" s="46">
        <v>0</v>
      </c>
      <c r="EY51" s="46">
        <v>0</v>
      </c>
      <c r="EZ51" s="46">
        <v>0</v>
      </c>
      <c r="FA51" s="46">
        <v>0</v>
      </c>
      <c r="FB51" s="46">
        <v>0</v>
      </c>
      <c r="FC51" s="46">
        <v>0</v>
      </c>
      <c r="FD51" s="46">
        <v>0</v>
      </c>
      <c r="FE51" s="46">
        <v>0</v>
      </c>
      <c r="FF51" s="46">
        <v>0</v>
      </c>
      <c r="FG51" s="46">
        <v>0</v>
      </c>
      <c r="FH51" s="46">
        <v>0</v>
      </c>
      <c r="FI51" s="46">
        <v>0</v>
      </c>
      <c r="FJ51" s="46">
        <v>0</v>
      </c>
      <c r="FK51" s="46">
        <v>0</v>
      </c>
      <c r="FL51" s="46">
        <v>0</v>
      </c>
      <c r="FM51" s="46">
        <v>0</v>
      </c>
      <c r="FN51" s="46">
        <v>0</v>
      </c>
      <c r="FO51" s="46">
        <v>0</v>
      </c>
      <c r="FP51" s="46">
        <v>0</v>
      </c>
      <c r="FQ51" s="46">
        <v>0</v>
      </c>
      <c r="FR51" s="46">
        <v>0</v>
      </c>
      <c r="FS51" s="46">
        <v>0</v>
      </c>
      <c r="FT51" s="46">
        <v>0</v>
      </c>
      <c r="FU51" s="46">
        <v>0</v>
      </c>
      <c r="FV51" s="46">
        <v>0</v>
      </c>
      <c r="FW51" s="46">
        <v>0</v>
      </c>
      <c r="FX51" s="46">
        <v>0</v>
      </c>
      <c r="FY51" s="46">
        <v>0</v>
      </c>
      <c r="FZ51" s="46">
        <v>0</v>
      </c>
      <c r="GA51" s="46">
        <v>0</v>
      </c>
      <c r="GB51" s="46">
        <v>0</v>
      </c>
      <c r="GC51" s="46">
        <v>0</v>
      </c>
      <c r="GD51" s="46">
        <v>0</v>
      </c>
    </row>
    <row r="52" spans="1:186">
      <c r="A52" s="133">
        <v>310003725</v>
      </c>
      <c r="B52" s="124" t="s">
        <v>626</v>
      </c>
      <c r="C52" s="74">
        <v>400</v>
      </c>
      <c r="D52" s="74" t="s">
        <v>461</v>
      </c>
      <c r="E52" s="46">
        <v>54</v>
      </c>
      <c r="G52" s="46">
        <v>210.76612331679661</v>
      </c>
      <c r="H52" s="46">
        <v>263.76612331679661</v>
      </c>
      <c r="I52" s="46">
        <v>215.64918497519488</v>
      </c>
      <c r="J52" s="80">
        <v>258.64918497519488</v>
      </c>
      <c r="K52" s="80">
        <v>948.83061658398299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50</v>
      </c>
      <c r="R52" s="80">
        <v>60</v>
      </c>
      <c r="S52" s="80">
        <v>40</v>
      </c>
      <c r="T52" s="80">
        <v>40</v>
      </c>
      <c r="U52" s="80">
        <v>190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25</v>
      </c>
      <c r="AB52" s="80">
        <v>60</v>
      </c>
      <c r="AC52" s="80">
        <v>25</v>
      </c>
      <c r="AD52" s="80">
        <v>60</v>
      </c>
      <c r="AE52" s="80">
        <v>170</v>
      </c>
      <c r="AF52" s="80">
        <v>0</v>
      </c>
      <c r="AG52" s="80">
        <v>0</v>
      </c>
      <c r="AH52" s="80">
        <v>0</v>
      </c>
      <c r="AI52" s="80">
        <v>0</v>
      </c>
      <c r="AJ52" s="80">
        <v>0</v>
      </c>
      <c r="AK52" s="80">
        <v>10</v>
      </c>
      <c r="AL52" s="80">
        <v>19</v>
      </c>
      <c r="AM52" s="80">
        <v>10</v>
      </c>
      <c r="AN52" s="80">
        <v>19</v>
      </c>
      <c r="AO52" s="80">
        <v>58</v>
      </c>
      <c r="AP52" s="80">
        <v>29.766123316796598</v>
      </c>
      <c r="AQ52" s="80">
        <v>29.766123316796598</v>
      </c>
      <c r="AR52" s="80">
        <v>44.649184975194892</v>
      </c>
      <c r="AS52" s="80">
        <v>44.649184975194892</v>
      </c>
      <c r="AT52" s="80">
        <v>148.83061658398299</v>
      </c>
      <c r="AU52" s="80">
        <v>96</v>
      </c>
      <c r="AV52" s="80">
        <v>95</v>
      </c>
      <c r="AW52" s="80">
        <v>96</v>
      </c>
      <c r="AX52" s="80">
        <v>95</v>
      </c>
      <c r="AY52" s="80">
        <v>382</v>
      </c>
      <c r="AZ52" s="80">
        <v>0</v>
      </c>
      <c r="BA52" s="80">
        <v>0</v>
      </c>
      <c r="BB52" s="80">
        <v>0</v>
      </c>
      <c r="BC52" s="80">
        <v>0</v>
      </c>
      <c r="BD52" s="80">
        <v>0</v>
      </c>
      <c r="BE52" s="80">
        <v>0</v>
      </c>
      <c r="BF52" s="80">
        <v>0</v>
      </c>
      <c r="BG52" s="80">
        <v>0</v>
      </c>
      <c r="BH52" s="80">
        <v>0</v>
      </c>
      <c r="BI52" s="80">
        <v>0</v>
      </c>
      <c r="BJ52" s="80">
        <v>197</v>
      </c>
      <c r="BK52" s="80">
        <v>190</v>
      </c>
      <c r="BL52" s="80">
        <v>160</v>
      </c>
      <c r="BM52" s="80">
        <v>228</v>
      </c>
      <c r="BN52" s="80">
        <v>775</v>
      </c>
      <c r="BO52" s="80">
        <v>0</v>
      </c>
      <c r="BP52" s="80">
        <v>0</v>
      </c>
      <c r="BQ52" s="80">
        <v>0</v>
      </c>
      <c r="BR52" s="80">
        <v>0</v>
      </c>
      <c r="BS52" s="80">
        <v>0</v>
      </c>
      <c r="BT52" s="80">
        <v>40</v>
      </c>
      <c r="BU52" s="80">
        <v>50</v>
      </c>
      <c r="BV52" s="80">
        <v>30</v>
      </c>
      <c r="BW52" s="80">
        <v>40</v>
      </c>
      <c r="BX52" s="80">
        <v>160</v>
      </c>
      <c r="BY52" s="80">
        <v>0</v>
      </c>
      <c r="BZ52" s="80">
        <v>0</v>
      </c>
      <c r="CA52" s="80">
        <v>0</v>
      </c>
      <c r="CB52" s="80">
        <v>0</v>
      </c>
      <c r="CC52" s="80">
        <v>0</v>
      </c>
      <c r="CD52" s="80">
        <v>60</v>
      </c>
      <c r="CE52" s="80">
        <v>25</v>
      </c>
      <c r="CF52" s="80">
        <v>25</v>
      </c>
      <c r="CG52" s="80">
        <v>60</v>
      </c>
      <c r="CH52" s="80">
        <v>170</v>
      </c>
      <c r="CI52" s="80">
        <v>0</v>
      </c>
      <c r="CJ52" s="80">
        <v>0</v>
      </c>
      <c r="CK52" s="80">
        <v>0</v>
      </c>
      <c r="CL52" s="80">
        <v>0</v>
      </c>
      <c r="CM52" s="80">
        <v>0</v>
      </c>
      <c r="CN52" s="80">
        <v>19</v>
      </c>
      <c r="CO52" s="80">
        <v>38</v>
      </c>
      <c r="CP52" s="80">
        <v>19</v>
      </c>
      <c r="CQ52" s="80">
        <v>38</v>
      </c>
      <c r="CR52" s="80">
        <v>114</v>
      </c>
      <c r="CS52" s="80">
        <v>27</v>
      </c>
      <c r="CT52" s="80">
        <v>27</v>
      </c>
      <c r="CU52" s="80">
        <v>40</v>
      </c>
      <c r="CV52" s="80">
        <v>40</v>
      </c>
      <c r="CW52" s="80">
        <v>134</v>
      </c>
      <c r="CX52" s="80">
        <v>51</v>
      </c>
      <c r="CY52" s="80">
        <v>50</v>
      </c>
      <c r="CZ52" s="80">
        <v>46</v>
      </c>
      <c r="DA52" s="80">
        <v>50</v>
      </c>
      <c r="DB52" s="80">
        <v>197</v>
      </c>
      <c r="DC52" s="80">
        <v>0</v>
      </c>
      <c r="DD52" s="80">
        <v>0</v>
      </c>
      <c r="DE52" s="80">
        <v>0</v>
      </c>
      <c r="DF52" s="80">
        <v>0</v>
      </c>
      <c r="DG52" s="80">
        <v>0</v>
      </c>
      <c r="DH52" s="80">
        <v>0</v>
      </c>
      <c r="DI52" s="80">
        <v>0</v>
      </c>
      <c r="DJ52" s="80">
        <v>0</v>
      </c>
      <c r="DK52" s="80">
        <v>0</v>
      </c>
      <c r="DL52" s="80">
        <v>0</v>
      </c>
      <c r="DM52" s="80">
        <v>165.19427172890352</v>
      </c>
      <c r="DN52" s="98">
        <v>189.19427172890352</v>
      </c>
      <c r="DO52" s="80">
        <v>197.48209413108839</v>
      </c>
      <c r="DP52" s="80">
        <v>183.10072105562216</v>
      </c>
      <c r="DQ52" s="80">
        <v>734.97135864451752</v>
      </c>
      <c r="DR52" s="80">
        <v>0</v>
      </c>
      <c r="DS52" s="80">
        <v>0</v>
      </c>
      <c r="DT52" s="80">
        <v>0</v>
      </c>
      <c r="DU52" s="80">
        <v>0</v>
      </c>
      <c r="DV52" s="80">
        <v>0</v>
      </c>
      <c r="DW52" s="80">
        <v>46</v>
      </c>
      <c r="DX52" s="80">
        <v>57</v>
      </c>
      <c r="DY52" s="80">
        <v>37</v>
      </c>
      <c r="DZ52" s="80">
        <v>39</v>
      </c>
      <c r="EA52" s="80">
        <v>179</v>
      </c>
      <c r="EB52" s="80">
        <v>0</v>
      </c>
      <c r="EC52" s="80">
        <v>0</v>
      </c>
      <c r="ED52" s="80">
        <v>0</v>
      </c>
      <c r="EE52" s="80">
        <v>0</v>
      </c>
      <c r="EF52" s="46">
        <v>0</v>
      </c>
      <c r="EG52" s="46">
        <v>28.381373075466225</v>
      </c>
      <c r="EH52" s="46">
        <v>28.381373075466225</v>
      </c>
      <c r="EI52" s="46">
        <v>56.76274615093245</v>
      </c>
      <c r="EJ52" s="46">
        <v>28.381373075466225</v>
      </c>
      <c r="EK52" s="46">
        <v>141.90686537733112</v>
      </c>
      <c r="EL52" s="46">
        <v>0</v>
      </c>
      <c r="EM52" s="46">
        <v>0</v>
      </c>
      <c r="EN52" s="46">
        <v>0</v>
      </c>
      <c r="EO52" s="46">
        <v>0</v>
      </c>
      <c r="EP52" s="46">
        <v>0</v>
      </c>
      <c r="EQ52" s="46">
        <v>15</v>
      </c>
      <c r="ER52" s="46">
        <v>30</v>
      </c>
      <c r="ES52" s="46">
        <v>15</v>
      </c>
      <c r="ET52" s="46">
        <v>30</v>
      </c>
      <c r="EU52" s="46">
        <v>90</v>
      </c>
      <c r="EV52" s="46">
        <v>23.812898653437284</v>
      </c>
      <c r="EW52" s="46">
        <v>23.812898653437284</v>
      </c>
      <c r="EX52" s="46">
        <v>35.719347980155923</v>
      </c>
      <c r="EY52" s="46">
        <v>35.719347980155923</v>
      </c>
      <c r="EZ52" s="46">
        <v>119.06449326718641</v>
      </c>
      <c r="FA52" s="46">
        <v>52</v>
      </c>
      <c r="FB52" s="46">
        <v>50</v>
      </c>
      <c r="FC52" s="46">
        <v>53</v>
      </c>
      <c r="FD52" s="46">
        <v>50</v>
      </c>
      <c r="FE52" s="46">
        <v>205</v>
      </c>
      <c r="FF52" s="46">
        <v>0</v>
      </c>
      <c r="FG52" s="46">
        <v>0</v>
      </c>
      <c r="FH52" s="46">
        <v>0</v>
      </c>
      <c r="FI52" s="46">
        <v>0</v>
      </c>
      <c r="FJ52" s="46">
        <v>0</v>
      </c>
      <c r="FK52" s="46">
        <v>0</v>
      </c>
      <c r="FL52" s="46">
        <v>0</v>
      </c>
      <c r="FM52" s="46">
        <v>0</v>
      </c>
      <c r="FN52" s="46">
        <v>0</v>
      </c>
      <c r="FO52" s="46">
        <v>0</v>
      </c>
      <c r="FP52" s="46">
        <v>17</v>
      </c>
      <c r="FQ52" s="46">
        <v>12</v>
      </c>
      <c r="FR52" s="46">
        <v>12</v>
      </c>
      <c r="FS52" s="46">
        <v>12</v>
      </c>
      <c r="FT52" s="46">
        <v>53</v>
      </c>
      <c r="FU52" s="46">
        <v>0</v>
      </c>
      <c r="FV52" s="46">
        <v>0</v>
      </c>
      <c r="FW52" s="46">
        <v>0</v>
      </c>
      <c r="FX52" s="46">
        <v>0</v>
      </c>
      <c r="FY52" s="46">
        <v>0</v>
      </c>
      <c r="FZ52" s="46">
        <v>0</v>
      </c>
      <c r="GA52" s="46">
        <v>0</v>
      </c>
      <c r="GB52" s="46">
        <v>0</v>
      </c>
      <c r="GC52" s="46">
        <v>0</v>
      </c>
      <c r="GD52" s="46">
        <v>0</v>
      </c>
    </row>
    <row r="53" spans="1:186">
      <c r="A53" s="46">
        <v>310003603</v>
      </c>
      <c r="B53" s="124" t="s">
        <v>1092</v>
      </c>
      <c r="C53" s="74">
        <v>400</v>
      </c>
      <c r="D53" s="74" t="s">
        <v>462</v>
      </c>
      <c r="G53" s="46">
        <v>0</v>
      </c>
      <c r="H53" s="46">
        <v>0</v>
      </c>
      <c r="I53" s="46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0</v>
      </c>
      <c r="AM53" s="80">
        <v>0</v>
      </c>
      <c r="AN53" s="80">
        <v>0</v>
      </c>
      <c r="AO53" s="80">
        <v>0</v>
      </c>
      <c r="AP53" s="80">
        <v>0</v>
      </c>
      <c r="AQ53" s="80">
        <v>0</v>
      </c>
      <c r="AR53" s="80">
        <v>0</v>
      </c>
      <c r="AS53" s="80">
        <v>0</v>
      </c>
      <c r="AT53" s="80">
        <v>0</v>
      </c>
      <c r="AU53" s="80">
        <v>0</v>
      </c>
      <c r="AV53" s="80">
        <v>0</v>
      </c>
      <c r="AW53" s="80">
        <v>0</v>
      </c>
      <c r="AX53" s="80">
        <v>0</v>
      </c>
      <c r="AY53" s="80">
        <v>0</v>
      </c>
      <c r="AZ53" s="80">
        <v>0</v>
      </c>
      <c r="BA53" s="80">
        <v>0</v>
      </c>
      <c r="BB53" s="80">
        <v>0</v>
      </c>
      <c r="BC53" s="80">
        <v>0</v>
      </c>
      <c r="BD53" s="80">
        <v>0</v>
      </c>
      <c r="BE53" s="80">
        <v>0</v>
      </c>
      <c r="BF53" s="80">
        <v>0</v>
      </c>
      <c r="BG53" s="80">
        <v>0</v>
      </c>
      <c r="BH53" s="80">
        <v>0</v>
      </c>
      <c r="BI53" s="80">
        <v>0</v>
      </c>
      <c r="BJ53" s="80">
        <v>0</v>
      </c>
      <c r="BK53" s="80">
        <v>0</v>
      </c>
      <c r="BL53" s="80">
        <v>0</v>
      </c>
      <c r="BM53" s="80">
        <v>0</v>
      </c>
      <c r="BN53" s="80">
        <v>0</v>
      </c>
      <c r="BO53" s="80">
        <v>0</v>
      </c>
      <c r="BP53" s="80">
        <v>0</v>
      </c>
      <c r="BQ53" s="80">
        <v>0</v>
      </c>
      <c r="BR53" s="80">
        <v>0</v>
      </c>
      <c r="BS53" s="80">
        <v>0</v>
      </c>
      <c r="BT53" s="80">
        <v>0</v>
      </c>
      <c r="BU53" s="80">
        <v>0</v>
      </c>
      <c r="BV53" s="80">
        <v>0</v>
      </c>
      <c r="BW53" s="80">
        <v>0</v>
      </c>
      <c r="BX53" s="80">
        <v>0</v>
      </c>
      <c r="BY53" s="80">
        <v>0</v>
      </c>
      <c r="BZ53" s="80">
        <v>0</v>
      </c>
      <c r="CA53" s="80">
        <v>0</v>
      </c>
      <c r="CB53" s="80">
        <v>0</v>
      </c>
      <c r="CC53" s="80">
        <v>0</v>
      </c>
      <c r="CD53" s="80">
        <v>0</v>
      </c>
      <c r="CE53" s="80">
        <v>0</v>
      </c>
      <c r="CF53" s="80">
        <v>0</v>
      </c>
      <c r="CG53" s="80">
        <v>0</v>
      </c>
      <c r="CH53" s="80">
        <v>0</v>
      </c>
      <c r="CI53" s="80">
        <v>0</v>
      </c>
      <c r="CJ53" s="80">
        <v>0</v>
      </c>
      <c r="CK53" s="80">
        <v>0</v>
      </c>
      <c r="CL53" s="80">
        <v>0</v>
      </c>
      <c r="CM53" s="80">
        <v>0</v>
      </c>
      <c r="CN53" s="80">
        <v>0</v>
      </c>
      <c r="CO53" s="80">
        <v>0</v>
      </c>
      <c r="CP53" s="80">
        <v>0</v>
      </c>
      <c r="CQ53" s="80">
        <v>0</v>
      </c>
      <c r="CR53" s="80">
        <v>0</v>
      </c>
      <c r="CS53" s="80">
        <v>0</v>
      </c>
      <c r="CT53" s="80">
        <v>0</v>
      </c>
      <c r="CU53" s="80">
        <v>0</v>
      </c>
      <c r="CV53" s="80">
        <v>0</v>
      </c>
      <c r="CW53" s="80">
        <v>0</v>
      </c>
      <c r="CX53" s="80">
        <v>0</v>
      </c>
      <c r="CY53" s="80">
        <v>0</v>
      </c>
      <c r="CZ53" s="80">
        <v>0</v>
      </c>
      <c r="DA53" s="80">
        <v>0</v>
      </c>
      <c r="DB53" s="80">
        <v>0</v>
      </c>
      <c r="DC53" s="80">
        <v>0</v>
      </c>
      <c r="DD53" s="80">
        <v>0</v>
      </c>
      <c r="DE53" s="80">
        <v>0</v>
      </c>
      <c r="DF53" s="80">
        <v>0</v>
      </c>
      <c r="DG53" s="80">
        <v>0</v>
      </c>
      <c r="DH53" s="80">
        <v>0</v>
      </c>
      <c r="DI53" s="80">
        <v>0</v>
      </c>
      <c r="DJ53" s="80">
        <v>0</v>
      </c>
      <c r="DK53" s="80">
        <v>0</v>
      </c>
      <c r="DL53" s="80">
        <v>0</v>
      </c>
      <c r="DM53" s="80">
        <v>0</v>
      </c>
      <c r="DN53" s="98">
        <v>0</v>
      </c>
      <c r="DO53" s="80">
        <v>0</v>
      </c>
      <c r="DP53" s="80">
        <v>0</v>
      </c>
      <c r="DQ53" s="80">
        <v>0</v>
      </c>
      <c r="DR53" s="80">
        <v>0</v>
      </c>
      <c r="DS53" s="80">
        <v>0</v>
      </c>
      <c r="DT53" s="80">
        <v>0</v>
      </c>
      <c r="DU53" s="80">
        <v>0</v>
      </c>
      <c r="DV53" s="80">
        <v>0</v>
      </c>
      <c r="DW53" s="80">
        <v>0</v>
      </c>
      <c r="DX53" s="80">
        <v>0</v>
      </c>
      <c r="DY53" s="80">
        <v>0</v>
      </c>
      <c r="DZ53" s="80">
        <v>0</v>
      </c>
      <c r="EA53" s="80">
        <v>0</v>
      </c>
      <c r="EB53" s="80">
        <v>0</v>
      </c>
      <c r="EC53" s="80">
        <v>0</v>
      </c>
      <c r="ED53" s="80">
        <v>0</v>
      </c>
      <c r="EE53" s="80">
        <v>0</v>
      </c>
      <c r="EF53" s="46">
        <v>0</v>
      </c>
      <c r="EG53" s="46">
        <v>0</v>
      </c>
      <c r="EH53" s="46">
        <v>0</v>
      </c>
      <c r="EI53" s="46">
        <v>0</v>
      </c>
      <c r="EJ53" s="46">
        <v>0</v>
      </c>
      <c r="EK53" s="46">
        <v>0</v>
      </c>
      <c r="EL53" s="46">
        <v>0</v>
      </c>
      <c r="EM53" s="46">
        <v>0</v>
      </c>
      <c r="EN53" s="46">
        <v>0</v>
      </c>
      <c r="EO53" s="46">
        <v>0</v>
      </c>
      <c r="EP53" s="46">
        <v>0</v>
      </c>
      <c r="EQ53" s="46">
        <v>0</v>
      </c>
      <c r="ER53" s="46">
        <v>0</v>
      </c>
      <c r="ES53" s="46">
        <v>0</v>
      </c>
      <c r="ET53" s="46">
        <v>0</v>
      </c>
      <c r="EU53" s="46">
        <v>0</v>
      </c>
      <c r="EV53" s="46">
        <v>0</v>
      </c>
      <c r="EW53" s="46">
        <v>0</v>
      </c>
      <c r="EX53" s="46">
        <v>0</v>
      </c>
      <c r="EY53" s="46">
        <v>0</v>
      </c>
      <c r="EZ53" s="46">
        <v>0</v>
      </c>
      <c r="FA53" s="46">
        <v>0</v>
      </c>
      <c r="FB53" s="46">
        <v>0</v>
      </c>
      <c r="FC53" s="46">
        <v>0</v>
      </c>
      <c r="FD53" s="46">
        <v>0</v>
      </c>
      <c r="FE53" s="46">
        <v>0</v>
      </c>
      <c r="FF53" s="46">
        <v>0</v>
      </c>
      <c r="FG53" s="46">
        <v>0</v>
      </c>
      <c r="FH53" s="46">
        <v>0</v>
      </c>
      <c r="FI53" s="46">
        <v>0</v>
      </c>
      <c r="FJ53" s="46">
        <v>0</v>
      </c>
      <c r="FK53" s="46">
        <v>0</v>
      </c>
      <c r="FL53" s="46">
        <v>0</v>
      </c>
      <c r="FM53" s="46">
        <v>0</v>
      </c>
      <c r="FN53" s="46">
        <v>0</v>
      </c>
      <c r="FO53" s="46">
        <v>0</v>
      </c>
      <c r="FP53" s="46">
        <v>29</v>
      </c>
      <c r="FQ53" s="46">
        <v>24</v>
      </c>
      <c r="FR53" s="46">
        <v>24</v>
      </c>
      <c r="FS53" s="46">
        <v>19</v>
      </c>
      <c r="FT53" s="46">
        <v>96</v>
      </c>
      <c r="FU53" s="46">
        <v>0</v>
      </c>
      <c r="FV53" s="46">
        <v>0</v>
      </c>
      <c r="FW53" s="46">
        <v>0</v>
      </c>
      <c r="FX53" s="46">
        <v>0</v>
      </c>
      <c r="FY53" s="46">
        <v>0</v>
      </c>
      <c r="FZ53" s="46">
        <v>0</v>
      </c>
      <c r="GA53" s="46">
        <v>0</v>
      </c>
      <c r="GB53" s="46">
        <v>0</v>
      </c>
      <c r="GC53" s="46">
        <v>0</v>
      </c>
      <c r="GD53" s="46">
        <v>0</v>
      </c>
    </row>
    <row r="54" spans="1:186">
      <c r="A54" s="46">
        <v>310003703</v>
      </c>
      <c r="B54" s="124" t="s">
        <v>1093</v>
      </c>
      <c r="C54" s="74">
        <v>400</v>
      </c>
      <c r="D54" s="74" t="s">
        <v>461</v>
      </c>
      <c r="G54" s="46">
        <v>151.93479801559178</v>
      </c>
      <c r="H54" s="46">
        <v>175.43479801559178</v>
      </c>
      <c r="I54" s="46">
        <v>147.90219702338766</v>
      </c>
      <c r="J54" s="80">
        <v>161.40219702338766</v>
      </c>
      <c r="K54" s="80">
        <v>636.67399007795893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50</v>
      </c>
      <c r="R54" s="80">
        <v>70</v>
      </c>
      <c r="S54" s="80">
        <v>40</v>
      </c>
      <c r="T54" s="80">
        <v>50</v>
      </c>
      <c r="U54" s="80">
        <v>210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15</v>
      </c>
      <c r="AB54" s="80">
        <v>30</v>
      </c>
      <c r="AC54" s="80">
        <v>15</v>
      </c>
      <c r="AD54" s="80">
        <v>30</v>
      </c>
      <c r="AE54" s="80">
        <v>90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  <c r="AK54" s="80">
        <v>13</v>
      </c>
      <c r="AL54" s="80">
        <v>6.5</v>
      </c>
      <c r="AM54" s="80">
        <v>13</v>
      </c>
      <c r="AN54" s="80">
        <v>6.5</v>
      </c>
      <c r="AO54" s="80">
        <v>39</v>
      </c>
      <c r="AP54" s="80">
        <v>11.934798015591779</v>
      </c>
      <c r="AQ54" s="80">
        <v>11.934798015591779</v>
      </c>
      <c r="AR54" s="80">
        <v>17.902197023387668</v>
      </c>
      <c r="AS54" s="80">
        <v>17.902197023387668</v>
      </c>
      <c r="AT54" s="80">
        <v>59.673990077958891</v>
      </c>
      <c r="AU54" s="80">
        <v>62</v>
      </c>
      <c r="AV54" s="80">
        <v>57</v>
      </c>
      <c r="AW54" s="80">
        <v>62</v>
      </c>
      <c r="AX54" s="80">
        <v>57</v>
      </c>
      <c r="AY54" s="80">
        <v>238</v>
      </c>
      <c r="AZ54" s="80">
        <v>0</v>
      </c>
      <c r="BA54" s="80">
        <v>0</v>
      </c>
      <c r="BB54" s="80">
        <v>0</v>
      </c>
      <c r="BC54" s="80">
        <v>0</v>
      </c>
      <c r="BD54" s="80">
        <v>0</v>
      </c>
      <c r="BE54" s="80">
        <v>0</v>
      </c>
      <c r="BF54" s="80">
        <v>0</v>
      </c>
      <c r="BG54" s="80">
        <v>0</v>
      </c>
      <c r="BH54" s="80">
        <v>0</v>
      </c>
      <c r="BI54" s="80">
        <v>0</v>
      </c>
      <c r="BJ54" s="80">
        <v>113</v>
      </c>
      <c r="BK54" s="80">
        <v>83</v>
      </c>
      <c r="BL54" s="80">
        <v>88</v>
      </c>
      <c r="BM54" s="80">
        <v>93</v>
      </c>
      <c r="BN54" s="80">
        <v>377</v>
      </c>
      <c r="BO54" s="80">
        <v>0</v>
      </c>
      <c r="BP54" s="80">
        <v>0</v>
      </c>
      <c r="BQ54" s="80">
        <v>0</v>
      </c>
      <c r="BR54" s="80">
        <v>0</v>
      </c>
      <c r="BS54" s="80">
        <v>0</v>
      </c>
      <c r="BT54" s="80">
        <v>30</v>
      </c>
      <c r="BU54" s="80">
        <v>30</v>
      </c>
      <c r="BV54" s="80">
        <v>20</v>
      </c>
      <c r="BW54" s="80">
        <v>20</v>
      </c>
      <c r="BX54" s="80">
        <v>100</v>
      </c>
      <c r="BY54" s="80">
        <v>0</v>
      </c>
      <c r="BZ54" s="80">
        <v>0</v>
      </c>
      <c r="CA54" s="80">
        <v>0</v>
      </c>
      <c r="CB54" s="80">
        <v>0</v>
      </c>
      <c r="CC54" s="80">
        <v>0</v>
      </c>
      <c r="CD54" s="80">
        <v>30</v>
      </c>
      <c r="CE54" s="80">
        <v>15</v>
      </c>
      <c r="CF54" s="80">
        <v>15</v>
      </c>
      <c r="CG54" s="80">
        <v>30</v>
      </c>
      <c r="CH54" s="80">
        <v>90</v>
      </c>
      <c r="CI54" s="80">
        <v>0</v>
      </c>
      <c r="CJ54" s="80">
        <v>0</v>
      </c>
      <c r="CK54" s="80">
        <v>0</v>
      </c>
      <c r="CL54" s="80">
        <v>0</v>
      </c>
      <c r="CM54" s="80">
        <v>0</v>
      </c>
      <c r="CN54" s="80">
        <v>20</v>
      </c>
      <c r="CO54" s="80">
        <v>10</v>
      </c>
      <c r="CP54" s="80">
        <v>20</v>
      </c>
      <c r="CQ54" s="80">
        <v>10</v>
      </c>
      <c r="CR54" s="80">
        <v>60</v>
      </c>
      <c r="CS54" s="80">
        <v>11</v>
      </c>
      <c r="CT54" s="80">
        <v>11</v>
      </c>
      <c r="CU54" s="80">
        <v>16</v>
      </c>
      <c r="CV54" s="80">
        <v>16</v>
      </c>
      <c r="CW54" s="80">
        <v>54</v>
      </c>
      <c r="CX54" s="80">
        <v>22</v>
      </c>
      <c r="CY54" s="80">
        <v>17</v>
      </c>
      <c r="CZ54" s="80">
        <v>17</v>
      </c>
      <c r="DA54" s="80">
        <v>17</v>
      </c>
      <c r="DB54" s="80">
        <v>73</v>
      </c>
      <c r="DC54" s="80">
        <v>0</v>
      </c>
      <c r="DD54" s="80">
        <v>0</v>
      </c>
      <c r="DE54" s="80">
        <v>0</v>
      </c>
      <c r="DF54" s="80">
        <v>0</v>
      </c>
      <c r="DG54" s="80">
        <v>0</v>
      </c>
      <c r="DH54" s="80">
        <v>0</v>
      </c>
      <c r="DI54" s="80">
        <v>0</v>
      </c>
      <c r="DJ54" s="80">
        <v>0</v>
      </c>
      <c r="DK54" s="80">
        <v>0</v>
      </c>
      <c r="DL54" s="80">
        <v>0</v>
      </c>
      <c r="DM54" s="80">
        <v>89.716044248397623</v>
      </c>
      <c r="DN54" s="98">
        <v>79.216044248397623</v>
      </c>
      <c r="DO54" s="80">
        <v>98.658169290558533</v>
      </c>
      <c r="DP54" s="80">
        <v>74.989963454634335</v>
      </c>
      <c r="DQ54" s="80">
        <v>342.58022124198811</v>
      </c>
      <c r="DR54" s="80">
        <v>0</v>
      </c>
      <c r="DS54" s="80">
        <v>0</v>
      </c>
      <c r="DT54" s="80">
        <v>0</v>
      </c>
      <c r="DU54" s="80">
        <v>0</v>
      </c>
      <c r="DV54" s="80">
        <v>0</v>
      </c>
      <c r="DW54" s="80">
        <v>23</v>
      </c>
      <c r="DX54" s="80">
        <v>28</v>
      </c>
      <c r="DY54" s="80">
        <v>18</v>
      </c>
      <c r="DZ54" s="80">
        <v>19</v>
      </c>
      <c r="EA54" s="80">
        <v>88</v>
      </c>
      <c r="EB54" s="80">
        <v>0</v>
      </c>
      <c r="EC54" s="80">
        <v>0</v>
      </c>
      <c r="ED54" s="80">
        <v>0</v>
      </c>
      <c r="EE54" s="80">
        <v>0</v>
      </c>
      <c r="EF54" s="46">
        <v>0</v>
      </c>
      <c r="EG54" s="46">
        <v>14.168205835924196</v>
      </c>
      <c r="EH54" s="46">
        <v>14.168205835924196</v>
      </c>
      <c r="EI54" s="46">
        <v>28.336411671848392</v>
      </c>
      <c r="EJ54" s="46">
        <v>14.168205835924196</v>
      </c>
      <c r="EK54" s="46">
        <v>70.841029179620975</v>
      </c>
      <c r="EL54" s="46">
        <v>0</v>
      </c>
      <c r="EM54" s="46">
        <v>0</v>
      </c>
      <c r="EN54" s="46">
        <v>0</v>
      </c>
      <c r="EO54" s="46">
        <v>0</v>
      </c>
      <c r="EP54" s="46">
        <v>0</v>
      </c>
      <c r="EQ54" s="46">
        <v>21</v>
      </c>
      <c r="ER54" s="46">
        <v>10.5</v>
      </c>
      <c r="ES54" s="46">
        <v>21</v>
      </c>
      <c r="ET54" s="46">
        <v>10.5</v>
      </c>
      <c r="EU54" s="46">
        <v>63</v>
      </c>
      <c r="EV54" s="46">
        <v>9.547838412473423</v>
      </c>
      <c r="EW54" s="46">
        <v>9.547838412473423</v>
      </c>
      <c r="EX54" s="46">
        <v>14.321757618710135</v>
      </c>
      <c r="EY54" s="46">
        <v>14.321757618710135</v>
      </c>
      <c r="EZ54" s="46">
        <v>47.739192062367117</v>
      </c>
      <c r="FA54" s="46">
        <v>22</v>
      </c>
      <c r="FB54" s="46">
        <v>17</v>
      </c>
      <c r="FC54" s="46">
        <v>17</v>
      </c>
      <c r="FD54" s="46">
        <v>17</v>
      </c>
      <c r="FE54" s="46">
        <v>73</v>
      </c>
      <c r="FF54" s="46">
        <v>0</v>
      </c>
      <c r="FG54" s="46">
        <v>0</v>
      </c>
      <c r="FH54" s="46">
        <v>0</v>
      </c>
      <c r="FI54" s="46">
        <v>0</v>
      </c>
      <c r="FJ54" s="46">
        <v>0</v>
      </c>
      <c r="FK54" s="46">
        <v>0</v>
      </c>
      <c r="FL54" s="46">
        <v>0</v>
      </c>
      <c r="FM54" s="46">
        <v>0</v>
      </c>
      <c r="FN54" s="46">
        <v>0</v>
      </c>
      <c r="FO54" s="46">
        <v>0</v>
      </c>
      <c r="FP54" s="46">
        <v>253</v>
      </c>
      <c r="FQ54" s="46">
        <v>189</v>
      </c>
      <c r="FR54" s="46">
        <v>201</v>
      </c>
      <c r="FS54" s="46">
        <v>207</v>
      </c>
      <c r="FT54" s="46">
        <v>850</v>
      </c>
      <c r="FU54" s="46">
        <v>0</v>
      </c>
      <c r="FV54" s="46">
        <v>0</v>
      </c>
      <c r="FW54" s="46">
        <v>0</v>
      </c>
      <c r="FX54" s="46">
        <v>0</v>
      </c>
      <c r="FY54" s="46">
        <v>0</v>
      </c>
      <c r="FZ54" s="46">
        <v>0</v>
      </c>
      <c r="GA54" s="46">
        <v>0</v>
      </c>
      <c r="GB54" s="46">
        <v>0</v>
      </c>
      <c r="GC54" s="46">
        <v>0</v>
      </c>
      <c r="GD54" s="46">
        <v>0</v>
      </c>
    </row>
    <row r="55" spans="1:186">
      <c r="A55" s="46">
        <v>310003704</v>
      </c>
      <c r="B55" s="124" t="s">
        <v>260</v>
      </c>
      <c r="C55" s="74">
        <v>400</v>
      </c>
      <c r="D55" s="74" t="s">
        <v>461</v>
      </c>
      <c r="G55" s="46">
        <v>662.15875265768955</v>
      </c>
      <c r="H55" s="46">
        <v>794.15875265768955</v>
      </c>
      <c r="I55" s="46">
        <v>660.23812898653432</v>
      </c>
      <c r="J55" s="80">
        <v>682.23812898653432</v>
      </c>
      <c r="K55" s="80">
        <v>2798.7937632884477</v>
      </c>
      <c r="L55" s="80">
        <v>500</v>
      </c>
      <c r="M55" s="80">
        <v>600</v>
      </c>
      <c r="N55" s="80">
        <v>500</v>
      </c>
      <c r="O55" s="80">
        <v>500</v>
      </c>
      <c r="P55" s="80">
        <v>2100</v>
      </c>
      <c r="Q55" s="80">
        <v>60</v>
      </c>
      <c r="R55" s="80">
        <v>70</v>
      </c>
      <c r="S55" s="80">
        <v>50</v>
      </c>
      <c r="T55" s="80">
        <v>50</v>
      </c>
      <c r="U55" s="80">
        <v>230</v>
      </c>
      <c r="V55" s="80">
        <v>0</v>
      </c>
      <c r="W55" s="80">
        <v>0</v>
      </c>
      <c r="X55" s="80">
        <v>0</v>
      </c>
      <c r="Y55" s="80">
        <v>0</v>
      </c>
      <c r="Z55" s="80">
        <v>0</v>
      </c>
      <c r="AA55" s="80">
        <v>10</v>
      </c>
      <c r="AB55" s="80">
        <v>25</v>
      </c>
      <c r="AC55" s="80">
        <v>10</v>
      </c>
      <c r="AD55" s="80">
        <v>25</v>
      </c>
      <c r="AE55" s="80">
        <v>70</v>
      </c>
      <c r="AF55" s="80">
        <v>0</v>
      </c>
      <c r="AG55" s="80">
        <v>0</v>
      </c>
      <c r="AH55" s="80">
        <v>0</v>
      </c>
      <c r="AI55" s="80">
        <v>0</v>
      </c>
      <c r="AJ55" s="80">
        <v>0</v>
      </c>
      <c r="AK55" s="80">
        <v>12</v>
      </c>
      <c r="AL55" s="80">
        <v>24</v>
      </c>
      <c r="AM55" s="80">
        <v>12</v>
      </c>
      <c r="AN55" s="80">
        <v>24</v>
      </c>
      <c r="AO55" s="80">
        <v>72</v>
      </c>
      <c r="AP55" s="80">
        <v>16.158752657689583</v>
      </c>
      <c r="AQ55" s="80">
        <v>16.158752657689583</v>
      </c>
      <c r="AR55" s="80">
        <v>24.23812898653437</v>
      </c>
      <c r="AS55" s="80">
        <v>24.23812898653437</v>
      </c>
      <c r="AT55" s="80">
        <v>80.793763288447906</v>
      </c>
      <c r="AU55" s="80">
        <v>64</v>
      </c>
      <c r="AV55" s="80">
        <v>59</v>
      </c>
      <c r="AW55" s="80">
        <v>64</v>
      </c>
      <c r="AX55" s="80">
        <v>59</v>
      </c>
      <c r="AY55" s="80">
        <v>246</v>
      </c>
      <c r="AZ55" s="80">
        <v>0</v>
      </c>
      <c r="BA55" s="80">
        <v>0</v>
      </c>
      <c r="BB55" s="80">
        <v>0</v>
      </c>
      <c r="BC55" s="80">
        <v>0</v>
      </c>
      <c r="BD55" s="80">
        <v>0</v>
      </c>
      <c r="BE55" s="80">
        <v>0</v>
      </c>
      <c r="BF55" s="80">
        <v>0</v>
      </c>
      <c r="BG55" s="80">
        <v>0</v>
      </c>
      <c r="BH55" s="80">
        <v>0</v>
      </c>
      <c r="BI55" s="80">
        <v>0</v>
      </c>
      <c r="BJ55" s="80">
        <v>623</v>
      </c>
      <c r="BK55" s="80">
        <v>646.85921842924324</v>
      </c>
      <c r="BL55" s="80">
        <v>609.85921842924324</v>
      </c>
      <c r="BM55" s="80">
        <v>654</v>
      </c>
      <c r="BN55" s="80">
        <v>2533.7184368584867</v>
      </c>
      <c r="BO55" s="80">
        <v>500</v>
      </c>
      <c r="BP55" s="80">
        <v>500</v>
      </c>
      <c r="BQ55" s="80">
        <v>500</v>
      </c>
      <c r="BR55" s="80">
        <v>500</v>
      </c>
      <c r="BS55" s="80">
        <v>2000</v>
      </c>
      <c r="BT55" s="80">
        <v>30</v>
      </c>
      <c r="BU55" s="80">
        <v>40</v>
      </c>
      <c r="BV55" s="80">
        <v>30</v>
      </c>
      <c r="BW55" s="80">
        <v>30</v>
      </c>
      <c r="BX55" s="80">
        <v>130</v>
      </c>
      <c r="BY55" s="80">
        <v>0</v>
      </c>
      <c r="BZ55" s="80">
        <v>0</v>
      </c>
      <c r="CA55" s="80">
        <v>0</v>
      </c>
      <c r="CB55" s="80">
        <v>0</v>
      </c>
      <c r="CC55" s="80">
        <v>0</v>
      </c>
      <c r="CD55" s="80">
        <v>25</v>
      </c>
      <c r="CE55" s="80">
        <v>9.8592184292432794</v>
      </c>
      <c r="CF55" s="80">
        <v>9.8592184292432794</v>
      </c>
      <c r="CG55" s="80">
        <v>25</v>
      </c>
      <c r="CH55" s="80">
        <v>69.718436858486555</v>
      </c>
      <c r="CI55" s="80">
        <v>0</v>
      </c>
      <c r="CJ55" s="80">
        <v>0</v>
      </c>
      <c r="CK55" s="80">
        <v>0</v>
      </c>
      <c r="CL55" s="80">
        <v>0</v>
      </c>
      <c r="CM55" s="80">
        <v>0</v>
      </c>
      <c r="CN55" s="80">
        <v>30</v>
      </c>
      <c r="CO55" s="80">
        <v>59</v>
      </c>
      <c r="CP55" s="80">
        <v>30</v>
      </c>
      <c r="CQ55" s="80">
        <v>59</v>
      </c>
      <c r="CR55" s="80">
        <v>178</v>
      </c>
      <c r="CS55" s="80">
        <v>14</v>
      </c>
      <c r="CT55" s="80">
        <v>14</v>
      </c>
      <c r="CU55" s="80">
        <v>21</v>
      </c>
      <c r="CV55" s="80">
        <v>21</v>
      </c>
      <c r="CW55" s="80">
        <v>70</v>
      </c>
      <c r="CX55" s="80">
        <v>24</v>
      </c>
      <c r="CY55" s="80">
        <v>24</v>
      </c>
      <c r="CZ55" s="80">
        <v>19</v>
      </c>
      <c r="DA55" s="80">
        <v>19</v>
      </c>
      <c r="DB55" s="80">
        <v>86</v>
      </c>
      <c r="DC55" s="80">
        <v>0</v>
      </c>
      <c r="DD55" s="80">
        <v>0</v>
      </c>
      <c r="DE55" s="80">
        <v>0</v>
      </c>
      <c r="DF55" s="80">
        <v>0</v>
      </c>
      <c r="DG55" s="80">
        <v>0</v>
      </c>
      <c r="DH55" s="80">
        <v>0</v>
      </c>
      <c r="DI55" s="80">
        <v>0</v>
      </c>
      <c r="DJ55" s="80">
        <v>0</v>
      </c>
      <c r="DK55" s="80">
        <v>0</v>
      </c>
      <c r="DL55" s="80">
        <v>0</v>
      </c>
      <c r="DM55" s="80">
        <v>90.678807876878238</v>
      </c>
      <c r="DN55" s="98">
        <v>112.67880787687824</v>
      </c>
      <c r="DO55" s="80">
        <v>98.894114690680638</v>
      </c>
      <c r="DP55" s="80">
        <v>103.14230893995408</v>
      </c>
      <c r="DQ55" s="80">
        <v>405.39403938439119</v>
      </c>
      <c r="DR55" s="80">
        <v>0</v>
      </c>
      <c r="DS55" s="80">
        <v>0</v>
      </c>
      <c r="DT55" s="80">
        <v>0</v>
      </c>
      <c r="DU55" s="80">
        <v>0</v>
      </c>
      <c r="DV55" s="80">
        <v>0</v>
      </c>
      <c r="DW55" s="80">
        <v>28</v>
      </c>
      <c r="DX55" s="80">
        <v>35</v>
      </c>
      <c r="DY55" s="80">
        <v>23</v>
      </c>
      <c r="DZ55" s="80">
        <v>24</v>
      </c>
      <c r="EA55" s="80">
        <v>110</v>
      </c>
      <c r="EB55" s="80">
        <v>0</v>
      </c>
      <c r="EC55" s="80">
        <v>0</v>
      </c>
      <c r="ED55" s="80">
        <v>0</v>
      </c>
      <c r="EE55" s="80">
        <v>0</v>
      </c>
      <c r="EF55" s="46">
        <v>0</v>
      </c>
      <c r="EG55" s="46">
        <v>11.751805750726572</v>
      </c>
      <c r="EH55" s="46">
        <v>11.751805750726572</v>
      </c>
      <c r="EI55" s="46">
        <v>23.503611501453143</v>
      </c>
      <c r="EJ55" s="46">
        <v>11.751805750726572</v>
      </c>
      <c r="EK55" s="46">
        <v>58.759028753632862</v>
      </c>
      <c r="EL55" s="46">
        <v>0</v>
      </c>
      <c r="EM55" s="46">
        <v>0</v>
      </c>
      <c r="EN55" s="46">
        <v>0</v>
      </c>
      <c r="EO55" s="46">
        <v>0</v>
      </c>
      <c r="EP55" s="46">
        <v>0</v>
      </c>
      <c r="EQ55" s="46">
        <v>14</v>
      </c>
      <c r="ER55" s="46">
        <v>29</v>
      </c>
      <c r="ES55" s="46">
        <v>14</v>
      </c>
      <c r="ET55" s="46">
        <v>29</v>
      </c>
      <c r="EU55" s="46">
        <v>86</v>
      </c>
      <c r="EV55" s="46">
        <v>12.927002126151667</v>
      </c>
      <c r="EW55" s="46">
        <v>12.927002126151667</v>
      </c>
      <c r="EX55" s="46">
        <v>19.390503189227498</v>
      </c>
      <c r="EY55" s="46">
        <v>19.390503189227498</v>
      </c>
      <c r="EZ55" s="46">
        <v>64.63501063075833</v>
      </c>
      <c r="FA55" s="46">
        <v>24</v>
      </c>
      <c r="FB55" s="46">
        <v>24</v>
      </c>
      <c r="FC55" s="46">
        <v>19</v>
      </c>
      <c r="FD55" s="46">
        <v>19</v>
      </c>
      <c r="FE55" s="46">
        <v>86</v>
      </c>
      <c r="FF55" s="46">
        <v>0</v>
      </c>
      <c r="FG55" s="46">
        <v>0</v>
      </c>
      <c r="FH55" s="46">
        <v>0</v>
      </c>
      <c r="FI55" s="46">
        <v>0</v>
      </c>
      <c r="FJ55" s="46">
        <v>0</v>
      </c>
      <c r="FK55" s="46">
        <v>0</v>
      </c>
      <c r="FL55" s="46">
        <v>0</v>
      </c>
      <c r="FM55" s="46">
        <v>0</v>
      </c>
      <c r="FN55" s="46">
        <v>0</v>
      </c>
      <c r="FO55" s="46">
        <v>0</v>
      </c>
      <c r="FP55" s="46">
        <v>60</v>
      </c>
      <c r="FQ55" s="46">
        <v>54</v>
      </c>
      <c r="FR55" s="46">
        <v>46</v>
      </c>
      <c r="FS55" s="46">
        <v>48</v>
      </c>
      <c r="FT55" s="46">
        <v>208</v>
      </c>
      <c r="FU55" s="46">
        <v>70</v>
      </c>
      <c r="FV55" s="46">
        <v>70</v>
      </c>
      <c r="FW55" s="46">
        <v>140</v>
      </c>
      <c r="FX55" s="46">
        <v>140</v>
      </c>
      <c r="FY55" s="46">
        <v>420</v>
      </c>
      <c r="FZ55" s="46">
        <v>0</v>
      </c>
      <c r="GA55" s="46">
        <v>0</v>
      </c>
      <c r="GB55" s="46">
        <v>0</v>
      </c>
      <c r="GC55" s="46">
        <v>0</v>
      </c>
      <c r="GD55" s="46">
        <v>0</v>
      </c>
    </row>
    <row r="56" spans="1:186">
      <c r="A56" s="133"/>
      <c r="F56" s="46" t="s">
        <v>627</v>
      </c>
      <c r="G56" s="46">
        <v>1860</v>
      </c>
      <c r="H56" s="46">
        <v>2319.5</v>
      </c>
      <c r="I56" s="46">
        <v>1858</v>
      </c>
      <c r="J56" s="80">
        <v>1981.5</v>
      </c>
      <c r="K56" s="80">
        <v>8019</v>
      </c>
      <c r="L56" s="80">
        <v>1000</v>
      </c>
      <c r="M56" s="80">
        <v>1300</v>
      </c>
      <c r="N56" s="80">
        <v>1000</v>
      </c>
      <c r="O56" s="80">
        <v>1000</v>
      </c>
      <c r="P56" s="80">
        <v>4300</v>
      </c>
      <c r="Q56" s="80">
        <v>210</v>
      </c>
      <c r="R56" s="80">
        <v>270</v>
      </c>
      <c r="S56" s="80">
        <v>170</v>
      </c>
      <c r="T56" s="80">
        <v>190</v>
      </c>
      <c r="U56" s="80">
        <v>840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80</v>
      </c>
      <c r="AB56" s="80">
        <v>175</v>
      </c>
      <c r="AC56" s="80">
        <v>80</v>
      </c>
      <c r="AD56" s="80">
        <v>175</v>
      </c>
      <c r="AE56" s="80">
        <v>510</v>
      </c>
      <c r="AF56" s="80">
        <v>0</v>
      </c>
      <c r="AG56" s="80">
        <v>0</v>
      </c>
      <c r="AH56" s="80">
        <v>0</v>
      </c>
      <c r="AI56" s="80">
        <v>0</v>
      </c>
      <c r="AJ56" s="80">
        <v>0</v>
      </c>
      <c r="AK56" s="80">
        <v>49</v>
      </c>
      <c r="AL56" s="80">
        <v>77.5</v>
      </c>
      <c r="AM56" s="80">
        <v>49</v>
      </c>
      <c r="AN56" s="80">
        <v>77.5</v>
      </c>
      <c r="AO56" s="80">
        <v>253</v>
      </c>
      <c r="AP56" s="80">
        <v>100</v>
      </c>
      <c r="AQ56" s="80">
        <v>100</v>
      </c>
      <c r="AR56" s="80">
        <v>150</v>
      </c>
      <c r="AS56" s="80">
        <v>150</v>
      </c>
      <c r="AT56" s="80">
        <v>500</v>
      </c>
      <c r="AU56" s="80">
        <v>421</v>
      </c>
      <c r="AV56" s="80">
        <v>397</v>
      </c>
      <c r="AW56" s="80">
        <v>409</v>
      </c>
      <c r="AX56" s="80">
        <v>389</v>
      </c>
      <c r="AY56" s="80">
        <v>1616</v>
      </c>
      <c r="AZ56" s="80">
        <v>0</v>
      </c>
      <c r="BA56" s="80">
        <v>0</v>
      </c>
      <c r="BB56" s="80">
        <v>0</v>
      </c>
      <c r="BC56" s="80">
        <v>0</v>
      </c>
      <c r="BD56" s="80">
        <v>0</v>
      </c>
      <c r="BE56" s="80">
        <v>0</v>
      </c>
      <c r="BF56" s="80">
        <v>0</v>
      </c>
      <c r="BG56" s="80">
        <v>0</v>
      </c>
      <c r="BH56" s="80">
        <v>0</v>
      </c>
      <c r="BI56" s="80">
        <v>0</v>
      </c>
      <c r="BJ56" s="80">
        <v>1683</v>
      </c>
      <c r="BK56" s="80">
        <v>1638.8592184292434</v>
      </c>
      <c r="BL56" s="80">
        <v>1561.8592184292434</v>
      </c>
      <c r="BM56" s="80">
        <v>1710</v>
      </c>
      <c r="BN56" s="80">
        <v>6593.7184368584867</v>
      </c>
      <c r="BO56" s="80">
        <v>1000</v>
      </c>
      <c r="BP56" s="80">
        <v>1000</v>
      </c>
      <c r="BQ56" s="80">
        <v>1000</v>
      </c>
      <c r="BR56" s="80">
        <v>1000</v>
      </c>
      <c r="BS56" s="80">
        <v>4000</v>
      </c>
      <c r="BT56" s="80">
        <v>170</v>
      </c>
      <c r="BU56" s="80">
        <v>190</v>
      </c>
      <c r="BV56" s="80">
        <v>130</v>
      </c>
      <c r="BW56" s="80">
        <v>140</v>
      </c>
      <c r="BX56" s="80">
        <v>630</v>
      </c>
      <c r="BY56" s="80">
        <v>0</v>
      </c>
      <c r="BZ56" s="80">
        <v>0</v>
      </c>
      <c r="CA56" s="80">
        <v>0</v>
      </c>
      <c r="CB56" s="80">
        <v>0</v>
      </c>
      <c r="CC56" s="80">
        <v>0</v>
      </c>
      <c r="CD56" s="80">
        <v>175</v>
      </c>
      <c r="CE56" s="80">
        <v>79.859218429243285</v>
      </c>
      <c r="CF56" s="80">
        <v>79.859218429243285</v>
      </c>
      <c r="CG56" s="80">
        <v>175</v>
      </c>
      <c r="CH56" s="80">
        <v>509.71843685848654</v>
      </c>
      <c r="CI56" s="80">
        <v>0</v>
      </c>
      <c r="CJ56" s="80">
        <v>0</v>
      </c>
      <c r="CK56" s="80">
        <v>0</v>
      </c>
      <c r="CL56" s="80">
        <v>0</v>
      </c>
      <c r="CM56" s="80">
        <v>0</v>
      </c>
      <c r="CN56" s="80">
        <v>79</v>
      </c>
      <c r="CO56" s="80">
        <v>127</v>
      </c>
      <c r="CP56" s="80">
        <v>79</v>
      </c>
      <c r="CQ56" s="80">
        <v>127</v>
      </c>
      <c r="CR56" s="80">
        <v>412</v>
      </c>
      <c r="CS56" s="80">
        <v>90</v>
      </c>
      <c r="CT56" s="80">
        <v>90</v>
      </c>
      <c r="CU56" s="80">
        <v>134</v>
      </c>
      <c r="CV56" s="80">
        <v>134</v>
      </c>
      <c r="CW56" s="80">
        <v>448</v>
      </c>
      <c r="CX56" s="80">
        <v>169</v>
      </c>
      <c r="CY56" s="80">
        <v>152</v>
      </c>
      <c r="CZ56" s="80">
        <v>139</v>
      </c>
      <c r="DA56" s="80">
        <v>134</v>
      </c>
      <c r="DB56" s="80">
        <v>594</v>
      </c>
      <c r="DC56" s="80">
        <v>0</v>
      </c>
      <c r="DD56" s="80">
        <v>0</v>
      </c>
      <c r="DE56" s="80">
        <v>0</v>
      </c>
      <c r="DF56" s="80">
        <v>0</v>
      </c>
      <c r="DG56" s="80">
        <v>0</v>
      </c>
      <c r="DH56" s="80">
        <v>0</v>
      </c>
      <c r="DI56" s="80">
        <v>0</v>
      </c>
      <c r="DJ56" s="80">
        <v>0</v>
      </c>
      <c r="DK56" s="80">
        <v>0</v>
      </c>
      <c r="DL56" s="80">
        <v>0</v>
      </c>
      <c r="DM56" s="80">
        <v>548.90476190476193</v>
      </c>
      <c r="DN56" s="98">
        <v>585.40476190476193</v>
      </c>
      <c r="DO56" s="80">
        <v>617.80952380952385</v>
      </c>
      <c r="DP56" s="80">
        <v>556.40476190476193</v>
      </c>
      <c r="DQ56" s="80">
        <v>2308.5238095238096</v>
      </c>
      <c r="DR56" s="80">
        <v>0</v>
      </c>
      <c r="DS56" s="80">
        <v>0</v>
      </c>
      <c r="DT56" s="80">
        <v>0</v>
      </c>
      <c r="DU56" s="80">
        <v>0</v>
      </c>
      <c r="DV56" s="80">
        <v>0</v>
      </c>
      <c r="DW56" s="80">
        <v>159</v>
      </c>
      <c r="DX56" s="80">
        <v>196</v>
      </c>
      <c r="DY56" s="80">
        <v>127</v>
      </c>
      <c r="DZ56" s="80">
        <v>135</v>
      </c>
      <c r="EA56" s="80">
        <v>617</v>
      </c>
      <c r="EB56" s="80">
        <v>0</v>
      </c>
      <c r="EC56" s="80">
        <v>0</v>
      </c>
      <c r="ED56" s="80">
        <v>0</v>
      </c>
      <c r="EE56" s="80">
        <v>0</v>
      </c>
      <c r="EF56" s="46">
        <v>0</v>
      </c>
      <c r="EG56" s="46">
        <v>81.904761904761898</v>
      </c>
      <c r="EH56" s="46">
        <v>81.904761904761898</v>
      </c>
      <c r="EI56" s="46">
        <v>163.8095238095238</v>
      </c>
      <c r="EJ56" s="46">
        <v>81.904761904761898</v>
      </c>
      <c r="EK56" s="46">
        <v>409.52380952380952</v>
      </c>
      <c r="EL56" s="46">
        <v>0</v>
      </c>
      <c r="EM56" s="46">
        <v>0</v>
      </c>
      <c r="EN56" s="46">
        <v>0</v>
      </c>
      <c r="EO56" s="46">
        <v>0</v>
      </c>
      <c r="EP56" s="46">
        <v>0</v>
      </c>
      <c r="EQ56" s="46">
        <v>54</v>
      </c>
      <c r="ER56" s="46">
        <v>78.5</v>
      </c>
      <c r="ES56" s="46">
        <v>54</v>
      </c>
      <c r="ET56" s="46">
        <v>78.5</v>
      </c>
      <c r="EU56" s="46">
        <v>265</v>
      </c>
      <c r="EV56" s="46">
        <v>80.000000000000014</v>
      </c>
      <c r="EW56" s="46">
        <v>80.000000000000014</v>
      </c>
      <c r="EX56" s="46">
        <v>120</v>
      </c>
      <c r="EY56" s="46">
        <v>120</v>
      </c>
      <c r="EZ56" s="46">
        <v>400</v>
      </c>
      <c r="FA56" s="46">
        <v>174</v>
      </c>
      <c r="FB56" s="46">
        <v>149</v>
      </c>
      <c r="FC56" s="46">
        <v>153</v>
      </c>
      <c r="FD56" s="46">
        <v>141</v>
      </c>
      <c r="FE56" s="46">
        <v>617</v>
      </c>
      <c r="FF56" s="46">
        <v>0</v>
      </c>
      <c r="FG56" s="46">
        <v>0</v>
      </c>
      <c r="FH56" s="46">
        <v>0</v>
      </c>
      <c r="FI56" s="46">
        <v>0</v>
      </c>
      <c r="FJ56" s="46">
        <v>0</v>
      </c>
      <c r="FK56" s="46">
        <v>0</v>
      </c>
      <c r="FL56" s="46">
        <v>0</v>
      </c>
      <c r="FM56" s="46">
        <v>0</v>
      </c>
      <c r="FN56" s="46">
        <v>0</v>
      </c>
      <c r="FO56" s="46">
        <v>0</v>
      </c>
      <c r="FP56" s="46">
        <v>36</v>
      </c>
      <c r="FQ56" s="46">
        <v>30</v>
      </c>
      <c r="FR56" s="46">
        <v>27</v>
      </c>
      <c r="FS56" s="46">
        <v>28</v>
      </c>
      <c r="FT56" s="46">
        <v>121</v>
      </c>
      <c r="FU56" s="46">
        <v>0</v>
      </c>
      <c r="FV56" s="46">
        <v>70</v>
      </c>
      <c r="FW56" s="46">
        <v>70</v>
      </c>
      <c r="FX56" s="46">
        <v>70</v>
      </c>
      <c r="FY56" s="46">
        <v>210</v>
      </c>
      <c r="FZ56" s="46">
        <v>0</v>
      </c>
      <c r="GA56" s="46">
        <v>0</v>
      </c>
      <c r="GB56" s="46">
        <v>0</v>
      </c>
      <c r="GC56" s="46">
        <v>0</v>
      </c>
      <c r="GD56" s="46">
        <v>0</v>
      </c>
    </row>
    <row r="57" spans="1:186" ht="15" customHeight="1">
      <c r="A57" s="46">
        <v>310002002</v>
      </c>
      <c r="B57" s="124" t="s">
        <v>481</v>
      </c>
      <c r="C57" s="74">
        <v>800</v>
      </c>
      <c r="D57" s="74" t="s">
        <v>482</v>
      </c>
      <c r="E57" s="46">
        <v>55</v>
      </c>
      <c r="G57" s="46">
        <v>30833</v>
      </c>
      <c r="H57" s="46">
        <v>36346</v>
      </c>
      <c r="I57" s="46">
        <v>35872</v>
      </c>
      <c r="J57" s="80">
        <v>31396</v>
      </c>
      <c r="K57" s="80">
        <v>134447</v>
      </c>
      <c r="L57" s="80">
        <v>30000</v>
      </c>
      <c r="M57" s="80">
        <v>35000</v>
      </c>
      <c r="N57" s="80">
        <v>35000</v>
      </c>
      <c r="O57" s="80">
        <v>30000</v>
      </c>
      <c r="P57" s="80">
        <v>130000</v>
      </c>
      <c r="Q57" s="80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195</v>
      </c>
      <c r="AB57" s="80">
        <v>460</v>
      </c>
      <c r="AC57" s="80">
        <v>195</v>
      </c>
      <c r="AD57" s="80">
        <v>460</v>
      </c>
      <c r="AE57" s="80">
        <v>1310</v>
      </c>
      <c r="AF57" s="80">
        <v>75</v>
      </c>
      <c r="AG57" s="80">
        <v>75</v>
      </c>
      <c r="AH57" s="80">
        <v>120</v>
      </c>
      <c r="AI57" s="80">
        <v>120</v>
      </c>
      <c r="AJ57" s="80">
        <v>390</v>
      </c>
      <c r="AK57" s="80">
        <v>256</v>
      </c>
      <c r="AL57" s="80">
        <v>512</v>
      </c>
      <c r="AM57" s="80">
        <v>256</v>
      </c>
      <c r="AN57" s="80">
        <v>512</v>
      </c>
      <c r="AO57" s="80">
        <v>1536</v>
      </c>
      <c r="AP57" s="80">
        <v>180</v>
      </c>
      <c r="AQ57" s="80">
        <v>180</v>
      </c>
      <c r="AR57" s="80">
        <v>120</v>
      </c>
      <c r="AS57" s="80">
        <v>120</v>
      </c>
      <c r="AT57" s="80">
        <v>600</v>
      </c>
      <c r="AU57" s="80">
        <v>57</v>
      </c>
      <c r="AV57" s="80">
        <v>49</v>
      </c>
      <c r="AW57" s="80">
        <v>41</v>
      </c>
      <c r="AX57" s="80">
        <v>44</v>
      </c>
      <c r="AY57" s="80">
        <v>191</v>
      </c>
      <c r="AZ57" s="80">
        <v>70</v>
      </c>
      <c r="BA57" s="80">
        <v>70</v>
      </c>
      <c r="BB57" s="80">
        <v>140</v>
      </c>
      <c r="BC57" s="80">
        <v>140</v>
      </c>
      <c r="BD57" s="80">
        <v>420</v>
      </c>
      <c r="BE57" s="80">
        <v>0</v>
      </c>
      <c r="BF57" s="80">
        <v>0</v>
      </c>
      <c r="BG57" s="80">
        <v>0</v>
      </c>
      <c r="BH57" s="80">
        <v>0</v>
      </c>
      <c r="BI57" s="80">
        <v>0</v>
      </c>
      <c r="BJ57" s="80">
        <v>26263</v>
      </c>
      <c r="BK57" s="80">
        <v>26285</v>
      </c>
      <c r="BL57" s="80">
        <v>25900</v>
      </c>
      <c r="BM57" s="80">
        <v>26519</v>
      </c>
      <c r="BN57" s="80">
        <v>104967</v>
      </c>
      <c r="BO57" s="80">
        <v>25000</v>
      </c>
      <c r="BP57" s="80">
        <v>25000</v>
      </c>
      <c r="BQ57" s="80">
        <v>25000</v>
      </c>
      <c r="BR57" s="80">
        <v>25000</v>
      </c>
      <c r="BS57" s="80">
        <v>100000</v>
      </c>
      <c r="BT57" s="80">
        <v>0</v>
      </c>
      <c r="BU57" s="80">
        <v>0</v>
      </c>
      <c r="BV57" s="80">
        <v>0</v>
      </c>
      <c r="BW57" s="80">
        <v>0</v>
      </c>
      <c r="BX57" s="80">
        <v>0</v>
      </c>
      <c r="BY57" s="80">
        <v>0</v>
      </c>
      <c r="BZ57" s="80">
        <v>0</v>
      </c>
      <c r="CA57" s="80">
        <v>0</v>
      </c>
      <c r="CB57" s="80">
        <v>0</v>
      </c>
      <c r="CC57" s="80">
        <v>0</v>
      </c>
      <c r="CD57" s="80">
        <v>470</v>
      </c>
      <c r="CE57" s="80">
        <v>210</v>
      </c>
      <c r="CF57" s="80">
        <v>210</v>
      </c>
      <c r="CG57" s="80">
        <v>470</v>
      </c>
      <c r="CH57" s="80">
        <v>1360</v>
      </c>
      <c r="CI57" s="80">
        <v>59</v>
      </c>
      <c r="CJ57" s="80">
        <v>59</v>
      </c>
      <c r="CK57" s="80">
        <v>88</v>
      </c>
      <c r="CL57" s="80">
        <v>88</v>
      </c>
      <c r="CM57" s="80">
        <v>294</v>
      </c>
      <c r="CN57" s="80">
        <v>361</v>
      </c>
      <c r="CO57" s="80">
        <v>722</v>
      </c>
      <c r="CP57" s="80">
        <v>361</v>
      </c>
      <c r="CQ57" s="80">
        <v>722</v>
      </c>
      <c r="CR57" s="80">
        <v>2166</v>
      </c>
      <c r="CS57" s="80">
        <v>180</v>
      </c>
      <c r="CT57" s="80">
        <v>180</v>
      </c>
      <c r="CU57" s="80">
        <v>120</v>
      </c>
      <c r="CV57" s="80">
        <v>120</v>
      </c>
      <c r="CW57" s="80">
        <v>600</v>
      </c>
      <c r="CX57" s="80">
        <v>53</v>
      </c>
      <c r="CY57" s="80">
        <v>44</v>
      </c>
      <c r="CZ57" s="80">
        <v>51</v>
      </c>
      <c r="DA57" s="80">
        <v>49</v>
      </c>
      <c r="DB57" s="80">
        <v>197</v>
      </c>
      <c r="DC57" s="80">
        <v>140</v>
      </c>
      <c r="DD57" s="80">
        <v>70</v>
      </c>
      <c r="DE57" s="80">
        <v>70</v>
      </c>
      <c r="DF57" s="80">
        <v>70</v>
      </c>
      <c r="DG57" s="80">
        <v>350</v>
      </c>
      <c r="DH57" s="80">
        <v>0</v>
      </c>
      <c r="DI57" s="80">
        <v>0</v>
      </c>
      <c r="DJ57" s="80">
        <v>0</v>
      </c>
      <c r="DK57" s="80">
        <v>0</v>
      </c>
      <c r="DL57" s="80">
        <v>0</v>
      </c>
      <c r="DM57" s="80">
        <v>25817.697658610923</v>
      </c>
      <c r="DN57" s="98">
        <v>25968.697658610923</v>
      </c>
      <c r="DO57" s="80">
        <v>25965.395317221846</v>
      </c>
      <c r="DP57" s="80">
        <v>25968.697658610923</v>
      </c>
      <c r="DQ57" s="80">
        <v>103720.48829305462</v>
      </c>
      <c r="DR57" s="80">
        <v>25000</v>
      </c>
      <c r="DS57" s="80">
        <v>25000</v>
      </c>
      <c r="DT57" s="80">
        <v>25000</v>
      </c>
      <c r="DU57" s="80">
        <v>25000</v>
      </c>
      <c r="DV57" s="80">
        <v>100000</v>
      </c>
      <c r="DW57" s="80">
        <v>0</v>
      </c>
      <c r="DX57" s="80">
        <v>0</v>
      </c>
      <c r="DY57" s="80">
        <v>0</v>
      </c>
      <c r="DZ57" s="80">
        <v>0</v>
      </c>
      <c r="EA57" s="80">
        <v>0</v>
      </c>
      <c r="EB57" s="80">
        <v>0</v>
      </c>
      <c r="EC57" s="80">
        <v>0</v>
      </c>
      <c r="ED57" s="80">
        <v>0</v>
      </c>
      <c r="EE57" s="80">
        <v>0</v>
      </c>
      <c r="EF57" s="46">
        <v>0</v>
      </c>
      <c r="EG57" s="46">
        <v>228.69765861092287</v>
      </c>
      <c r="EH57" s="46">
        <v>228.69765861092287</v>
      </c>
      <c r="EI57" s="46">
        <v>457.39531722184574</v>
      </c>
      <c r="EJ57" s="46">
        <v>228.69765861092287</v>
      </c>
      <c r="EK57" s="46">
        <v>1143.4882930546144</v>
      </c>
      <c r="EL57" s="46">
        <v>59</v>
      </c>
      <c r="EM57" s="46">
        <v>59</v>
      </c>
      <c r="EN57" s="46">
        <v>88</v>
      </c>
      <c r="EO57" s="46">
        <v>88</v>
      </c>
      <c r="EP57" s="46">
        <v>294</v>
      </c>
      <c r="EQ57" s="46">
        <v>233</v>
      </c>
      <c r="ER57" s="46">
        <v>467</v>
      </c>
      <c r="ES57" s="46">
        <v>233</v>
      </c>
      <c r="ET57" s="46">
        <v>467</v>
      </c>
      <c r="EU57" s="46">
        <v>1400</v>
      </c>
      <c r="EV57" s="46">
        <v>100</v>
      </c>
      <c r="EW57" s="46">
        <v>100</v>
      </c>
      <c r="EX57" s="46">
        <v>66</v>
      </c>
      <c r="EY57" s="46">
        <v>66</v>
      </c>
      <c r="EZ57" s="46">
        <v>332</v>
      </c>
      <c r="FA57" s="46">
        <v>57</v>
      </c>
      <c r="FB57" s="46">
        <v>44</v>
      </c>
      <c r="FC57" s="46">
        <v>51</v>
      </c>
      <c r="FD57" s="46">
        <v>49</v>
      </c>
      <c r="FE57" s="46">
        <v>201</v>
      </c>
      <c r="FF57" s="46">
        <v>140</v>
      </c>
      <c r="FG57" s="46">
        <v>70</v>
      </c>
      <c r="FH57" s="46">
        <v>70</v>
      </c>
      <c r="FI57" s="46">
        <v>70</v>
      </c>
      <c r="FJ57" s="46">
        <v>350</v>
      </c>
      <c r="FK57" s="46">
        <v>0</v>
      </c>
      <c r="FL57" s="46">
        <v>0</v>
      </c>
      <c r="FM57" s="46">
        <v>0</v>
      </c>
      <c r="FN57" s="46">
        <v>0</v>
      </c>
      <c r="FO57" s="46">
        <v>0</v>
      </c>
      <c r="FP57" s="46">
        <v>0</v>
      </c>
      <c r="FQ57" s="46">
        <v>0</v>
      </c>
      <c r="FR57" s="46">
        <v>0</v>
      </c>
      <c r="FS57" s="46">
        <v>0</v>
      </c>
      <c r="FT57" s="46">
        <v>0</v>
      </c>
      <c r="FU57" s="46">
        <v>0</v>
      </c>
      <c r="FV57" s="46">
        <v>0</v>
      </c>
      <c r="FW57" s="46">
        <v>0</v>
      </c>
      <c r="FX57" s="46">
        <v>0</v>
      </c>
      <c r="FY57" s="46">
        <v>0</v>
      </c>
      <c r="FZ57" s="46">
        <v>0</v>
      </c>
      <c r="GA57" s="46">
        <v>0</v>
      </c>
      <c r="GB57" s="46">
        <v>0</v>
      </c>
      <c r="GC57" s="46">
        <v>0</v>
      </c>
      <c r="GD57" s="46">
        <v>0</v>
      </c>
    </row>
    <row r="58" spans="1:186" ht="15" customHeight="1">
      <c r="A58" s="46">
        <v>310001995</v>
      </c>
      <c r="B58" s="124" t="s">
        <v>483</v>
      </c>
      <c r="C58" s="74">
        <v>800</v>
      </c>
      <c r="D58" s="74" t="s">
        <v>482</v>
      </c>
      <c r="E58" s="46">
        <v>55</v>
      </c>
      <c r="G58" s="46">
        <v>13463</v>
      </c>
      <c r="H58" s="46">
        <v>15709</v>
      </c>
      <c r="I58" s="46">
        <v>20561</v>
      </c>
      <c r="J58" s="80">
        <v>20794</v>
      </c>
      <c r="K58" s="80">
        <v>70527</v>
      </c>
      <c r="L58" s="80">
        <v>13000</v>
      </c>
      <c r="M58" s="80">
        <v>15000</v>
      </c>
      <c r="N58" s="80">
        <v>20000</v>
      </c>
      <c r="O58" s="80">
        <v>20000</v>
      </c>
      <c r="P58" s="80">
        <v>68000</v>
      </c>
      <c r="Q58" s="80">
        <v>110</v>
      </c>
      <c r="R58" s="80">
        <v>140</v>
      </c>
      <c r="S58" s="80">
        <v>90</v>
      </c>
      <c r="T58" s="80">
        <v>100</v>
      </c>
      <c r="U58" s="80">
        <v>440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110</v>
      </c>
      <c r="AB58" s="80">
        <v>250</v>
      </c>
      <c r="AC58" s="80">
        <v>110</v>
      </c>
      <c r="AD58" s="80">
        <v>250</v>
      </c>
      <c r="AE58" s="80">
        <v>720</v>
      </c>
      <c r="AF58" s="80">
        <v>35</v>
      </c>
      <c r="AG58" s="80">
        <v>35</v>
      </c>
      <c r="AH58" s="80">
        <v>52</v>
      </c>
      <c r="AI58" s="80">
        <v>52</v>
      </c>
      <c r="AJ58" s="80">
        <v>174</v>
      </c>
      <c r="AK58" s="80">
        <v>82</v>
      </c>
      <c r="AL58" s="80">
        <v>164</v>
      </c>
      <c r="AM58" s="80">
        <v>82</v>
      </c>
      <c r="AN58" s="80">
        <v>164</v>
      </c>
      <c r="AO58" s="80">
        <v>492</v>
      </c>
      <c r="AP58" s="80">
        <v>90</v>
      </c>
      <c r="AQ58" s="80">
        <v>90</v>
      </c>
      <c r="AR58" s="80">
        <v>60</v>
      </c>
      <c r="AS58" s="80">
        <v>60</v>
      </c>
      <c r="AT58" s="80">
        <v>300</v>
      </c>
      <c r="AU58" s="80">
        <v>36</v>
      </c>
      <c r="AV58" s="80">
        <v>30</v>
      </c>
      <c r="AW58" s="80">
        <v>27</v>
      </c>
      <c r="AX58" s="80">
        <v>28</v>
      </c>
      <c r="AY58" s="80">
        <v>121</v>
      </c>
      <c r="AZ58" s="80">
        <v>0</v>
      </c>
      <c r="BA58" s="80">
        <v>0</v>
      </c>
      <c r="BB58" s="80">
        <v>140</v>
      </c>
      <c r="BC58" s="80">
        <v>140</v>
      </c>
      <c r="BD58" s="80">
        <v>280</v>
      </c>
      <c r="BE58" s="80">
        <v>0</v>
      </c>
      <c r="BF58" s="80">
        <v>0</v>
      </c>
      <c r="BG58" s="80">
        <v>0</v>
      </c>
      <c r="BH58" s="80">
        <v>0</v>
      </c>
      <c r="BI58" s="80">
        <v>0</v>
      </c>
      <c r="BJ58" s="80">
        <v>13632.762514228334</v>
      </c>
      <c r="BK58" s="80">
        <v>13629</v>
      </c>
      <c r="BL58" s="80">
        <v>13522</v>
      </c>
      <c r="BM58" s="80">
        <v>13860.762514228334</v>
      </c>
      <c r="BN58" s="80">
        <v>54644.525028456672</v>
      </c>
      <c r="BO58" s="80">
        <v>13000</v>
      </c>
      <c r="BP58" s="80">
        <v>13000</v>
      </c>
      <c r="BQ58" s="80">
        <v>13000</v>
      </c>
      <c r="BR58" s="80">
        <v>13000</v>
      </c>
      <c r="BS58" s="80">
        <v>52000</v>
      </c>
      <c r="BT58" s="80">
        <v>100</v>
      </c>
      <c r="BU58" s="80">
        <v>120</v>
      </c>
      <c r="BV58" s="80">
        <v>80</v>
      </c>
      <c r="BW58" s="80">
        <v>80</v>
      </c>
      <c r="BX58" s="80">
        <v>380</v>
      </c>
      <c r="BY58" s="80">
        <v>0</v>
      </c>
      <c r="BZ58" s="80">
        <v>0</v>
      </c>
      <c r="CA58" s="80">
        <v>0</v>
      </c>
      <c r="CB58" s="80">
        <v>0</v>
      </c>
      <c r="CC58" s="80">
        <v>0</v>
      </c>
      <c r="CD58" s="80">
        <v>254.76251422833445</v>
      </c>
      <c r="CE58" s="80">
        <v>110</v>
      </c>
      <c r="CF58" s="80">
        <v>110</v>
      </c>
      <c r="CG58" s="80">
        <v>254.76251422833445</v>
      </c>
      <c r="CH58" s="80">
        <v>729.52502845666891</v>
      </c>
      <c r="CI58" s="80">
        <v>27</v>
      </c>
      <c r="CJ58" s="80">
        <v>27</v>
      </c>
      <c r="CK58" s="80">
        <v>41</v>
      </c>
      <c r="CL58" s="80">
        <v>41</v>
      </c>
      <c r="CM58" s="80">
        <v>136</v>
      </c>
      <c r="CN58" s="80">
        <v>129</v>
      </c>
      <c r="CO58" s="80">
        <v>257</v>
      </c>
      <c r="CP58" s="80">
        <v>129</v>
      </c>
      <c r="CQ58" s="80">
        <v>257</v>
      </c>
      <c r="CR58" s="80">
        <v>772</v>
      </c>
      <c r="CS58" s="80">
        <v>90</v>
      </c>
      <c r="CT58" s="80">
        <v>90</v>
      </c>
      <c r="CU58" s="80">
        <v>60</v>
      </c>
      <c r="CV58" s="80">
        <v>60</v>
      </c>
      <c r="CW58" s="80">
        <v>300</v>
      </c>
      <c r="CX58" s="80">
        <v>32</v>
      </c>
      <c r="CY58" s="80">
        <v>25</v>
      </c>
      <c r="CZ58" s="80">
        <v>32</v>
      </c>
      <c r="DA58" s="80">
        <v>28</v>
      </c>
      <c r="DB58" s="80">
        <v>117</v>
      </c>
      <c r="DC58" s="80">
        <v>0</v>
      </c>
      <c r="DD58" s="80">
        <v>0</v>
      </c>
      <c r="DE58" s="80">
        <v>70</v>
      </c>
      <c r="DF58" s="80">
        <v>140</v>
      </c>
      <c r="DG58" s="80">
        <v>210</v>
      </c>
      <c r="DH58" s="80">
        <v>0</v>
      </c>
      <c r="DI58" s="80">
        <v>0</v>
      </c>
      <c r="DJ58" s="80">
        <v>0</v>
      </c>
      <c r="DK58" s="80">
        <v>0</v>
      </c>
      <c r="DL58" s="80">
        <v>0</v>
      </c>
      <c r="DM58" s="80">
        <v>12400.683293770029</v>
      </c>
      <c r="DN58" s="98">
        <v>12489.683293770029</v>
      </c>
      <c r="DO58" s="80">
        <v>12571.366587540058</v>
      </c>
      <c r="DP58" s="80">
        <v>12598.683293770029</v>
      </c>
      <c r="DQ58" s="80">
        <v>50060.416468850148</v>
      </c>
      <c r="DR58" s="80">
        <v>12000</v>
      </c>
      <c r="DS58" s="80">
        <v>12000</v>
      </c>
      <c r="DT58" s="80">
        <v>12000</v>
      </c>
      <c r="DU58" s="80">
        <v>12000</v>
      </c>
      <c r="DV58" s="80">
        <v>48000</v>
      </c>
      <c r="DW58" s="80">
        <v>83</v>
      </c>
      <c r="DX58" s="80">
        <v>102</v>
      </c>
      <c r="DY58" s="80">
        <v>67</v>
      </c>
      <c r="DZ58" s="80">
        <v>71</v>
      </c>
      <c r="EA58" s="80">
        <v>323</v>
      </c>
      <c r="EB58" s="80">
        <v>0</v>
      </c>
      <c r="EC58" s="80">
        <v>0</v>
      </c>
      <c r="ED58" s="80">
        <v>0</v>
      </c>
      <c r="EE58" s="80">
        <v>0</v>
      </c>
      <c r="EF58" s="46">
        <v>0</v>
      </c>
      <c r="EG58" s="46">
        <v>123.68329377002954</v>
      </c>
      <c r="EH58" s="46">
        <v>123.68329377002954</v>
      </c>
      <c r="EI58" s="46">
        <v>247.36658754005907</v>
      </c>
      <c r="EJ58" s="46">
        <v>123.68329377002954</v>
      </c>
      <c r="EK58" s="46">
        <v>618.41646885014768</v>
      </c>
      <c r="EL58" s="46">
        <v>27</v>
      </c>
      <c r="EM58" s="46">
        <v>27</v>
      </c>
      <c r="EN58" s="46">
        <v>41</v>
      </c>
      <c r="EO58" s="46">
        <v>41</v>
      </c>
      <c r="EP58" s="46">
        <v>136</v>
      </c>
      <c r="EQ58" s="46">
        <v>81</v>
      </c>
      <c r="ER58" s="46">
        <v>162</v>
      </c>
      <c r="ES58" s="46">
        <v>81</v>
      </c>
      <c r="ET58" s="46">
        <v>162</v>
      </c>
      <c r="EU58" s="46">
        <v>486</v>
      </c>
      <c r="EV58" s="46">
        <v>50</v>
      </c>
      <c r="EW58" s="46">
        <v>50</v>
      </c>
      <c r="EX58" s="46">
        <v>33</v>
      </c>
      <c r="EY58" s="46">
        <v>33</v>
      </c>
      <c r="EZ58" s="46">
        <v>166</v>
      </c>
      <c r="FA58" s="46">
        <v>36</v>
      </c>
      <c r="FB58" s="46">
        <v>25</v>
      </c>
      <c r="FC58" s="46">
        <v>32</v>
      </c>
      <c r="FD58" s="46">
        <v>28</v>
      </c>
      <c r="FE58" s="46">
        <v>121</v>
      </c>
      <c r="FF58" s="46">
        <v>0</v>
      </c>
      <c r="FG58" s="46">
        <v>0</v>
      </c>
      <c r="FH58" s="46">
        <v>70</v>
      </c>
      <c r="FI58" s="46">
        <v>140</v>
      </c>
      <c r="FJ58" s="46">
        <v>210</v>
      </c>
      <c r="FK58" s="46">
        <v>0</v>
      </c>
      <c r="FL58" s="46">
        <v>0</v>
      </c>
      <c r="FM58" s="46">
        <v>0</v>
      </c>
      <c r="FN58" s="46">
        <v>0</v>
      </c>
      <c r="FO58" s="46">
        <v>0</v>
      </c>
      <c r="FP58" s="46">
        <v>96</v>
      </c>
      <c r="FQ58" s="46">
        <v>84</v>
      </c>
      <c r="FR58" s="46">
        <v>73</v>
      </c>
      <c r="FS58" s="46">
        <v>76</v>
      </c>
      <c r="FT58" s="46">
        <v>329</v>
      </c>
      <c r="FU58" s="46">
        <v>70</v>
      </c>
      <c r="FV58" s="46">
        <v>140</v>
      </c>
      <c r="FW58" s="46">
        <v>210</v>
      </c>
      <c r="FX58" s="46">
        <v>210</v>
      </c>
      <c r="FY58" s="46">
        <v>630</v>
      </c>
      <c r="FZ58" s="46">
        <v>0</v>
      </c>
      <c r="GA58" s="46">
        <v>0</v>
      </c>
      <c r="GB58" s="46">
        <v>0</v>
      </c>
      <c r="GC58" s="46">
        <v>0</v>
      </c>
      <c r="GD58" s="46">
        <v>0</v>
      </c>
    </row>
    <row r="59" spans="1:186">
      <c r="A59" s="46">
        <v>310002003</v>
      </c>
      <c r="B59" s="124" t="s">
        <v>70</v>
      </c>
      <c r="C59" s="74">
        <v>800</v>
      </c>
      <c r="D59" s="74" t="s">
        <v>628</v>
      </c>
      <c r="E59" s="46">
        <v>55</v>
      </c>
      <c r="G59" s="46">
        <v>5750</v>
      </c>
      <c r="H59" s="46">
        <v>5920</v>
      </c>
      <c r="I59" s="46">
        <v>4620</v>
      </c>
      <c r="J59" s="80">
        <v>4650</v>
      </c>
      <c r="K59" s="80">
        <v>20940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710</v>
      </c>
      <c r="R59" s="80">
        <v>880</v>
      </c>
      <c r="S59" s="80">
        <v>580</v>
      </c>
      <c r="T59" s="80">
        <v>610</v>
      </c>
      <c r="U59" s="80">
        <v>2780</v>
      </c>
      <c r="V59" s="80">
        <v>5000</v>
      </c>
      <c r="W59" s="80">
        <v>5000</v>
      </c>
      <c r="X59" s="80">
        <v>4000</v>
      </c>
      <c r="Y59" s="80">
        <v>4000</v>
      </c>
      <c r="Z59" s="80">
        <v>18000</v>
      </c>
      <c r="AA59" s="80">
        <v>0</v>
      </c>
      <c r="AB59" s="80">
        <v>0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0</v>
      </c>
      <c r="AM59" s="80">
        <v>0</v>
      </c>
      <c r="AN59" s="80">
        <v>0</v>
      </c>
      <c r="AO59" s="80">
        <v>0</v>
      </c>
      <c r="AP59" s="80">
        <v>0</v>
      </c>
      <c r="AQ59" s="80">
        <v>0</v>
      </c>
      <c r="AR59" s="80">
        <v>0</v>
      </c>
      <c r="AS59" s="80">
        <v>0</v>
      </c>
      <c r="AT59" s="80">
        <v>0</v>
      </c>
      <c r="AU59" s="80">
        <v>0</v>
      </c>
      <c r="AV59" s="80">
        <v>0</v>
      </c>
      <c r="AW59" s="80">
        <v>0</v>
      </c>
      <c r="AX59" s="80">
        <v>0</v>
      </c>
      <c r="AY59" s="80">
        <v>0</v>
      </c>
      <c r="AZ59" s="80">
        <v>0</v>
      </c>
      <c r="BA59" s="80">
        <v>0</v>
      </c>
      <c r="BB59" s="80">
        <v>0</v>
      </c>
      <c r="BC59" s="80">
        <v>0</v>
      </c>
      <c r="BD59" s="80">
        <v>0</v>
      </c>
      <c r="BE59" s="80">
        <v>40</v>
      </c>
      <c r="BF59" s="80">
        <v>40</v>
      </c>
      <c r="BG59" s="80">
        <v>40</v>
      </c>
      <c r="BH59" s="80">
        <v>40</v>
      </c>
      <c r="BI59" s="80">
        <v>160</v>
      </c>
      <c r="BJ59" s="80">
        <v>5410</v>
      </c>
      <c r="BK59" s="80">
        <v>5500</v>
      </c>
      <c r="BL59" s="80">
        <v>5340</v>
      </c>
      <c r="BM59" s="80">
        <v>4360</v>
      </c>
      <c r="BN59" s="80">
        <v>20610</v>
      </c>
      <c r="BO59" s="80">
        <v>0</v>
      </c>
      <c r="BP59" s="80">
        <v>0</v>
      </c>
      <c r="BQ59" s="80">
        <v>0</v>
      </c>
      <c r="BR59" s="80">
        <v>0</v>
      </c>
      <c r="BS59" s="80">
        <v>0</v>
      </c>
      <c r="BT59" s="80">
        <v>370</v>
      </c>
      <c r="BU59" s="80">
        <v>460</v>
      </c>
      <c r="BV59" s="80">
        <v>300</v>
      </c>
      <c r="BW59" s="80">
        <v>320</v>
      </c>
      <c r="BX59" s="80">
        <v>1450</v>
      </c>
      <c r="BY59" s="80">
        <v>5000</v>
      </c>
      <c r="BZ59" s="80">
        <v>5000</v>
      </c>
      <c r="CA59" s="80">
        <v>5000</v>
      </c>
      <c r="CB59" s="80">
        <v>4000</v>
      </c>
      <c r="CC59" s="80">
        <v>19000</v>
      </c>
      <c r="CD59" s="80">
        <v>0</v>
      </c>
      <c r="CE59" s="80">
        <v>0</v>
      </c>
      <c r="CF59" s="80">
        <v>0</v>
      </c>
      <c r="CG59" s="80">
        <v>0</v>
      </c>
      <c r="CH59" s="80">
        <v>0</v>
      </c>
      <c r="CI59" s="80">
        <v>0</v>
      </c>
      <c r="CJ59" s="80">
        <v>0</v>
      </c>
      <c r="CK59" s="80">
        <v>0</v>
      </c>
      <c r="CL59" s="80">
        <v>0</v>
      </c>
      <c r="CM59" s="80">
        <v>0</v>
      </c>
      <c r="CN59" s="80">
        <v>0</v>
      </c>
      <c r="CO59" s="80">
        <v>0</v>
      </c>
      <c r="CP59" s="80">
        <v>0</v>
      </c>
      <c r="CQ59" s="80">
        <v>0</v>
      </c>
      <c r="CR59" s="80">
        <v>0</v>
      </c>
      <c r="CS59" s="80">
        <v>0</v>
      </c>
      <c r="CT59" s="80">
        <v>0</v>
      </c>
      <c r="CU59" s="80">
        <v>0</v>
      </c>
      <c r="CV59" s="80">
        <v>0</v>
      </c>
      <c r="CW59" s="80">
        <v>0</v>
      </c>
      <c r="CX59" s="80">
        <v>0</v>
      </c>
      <c r="CY59" s="80">
        <v>0</v>
      </c>
      <c r="CZ59" s="80">
        <v>0</v>
      </c>
      <c r="DA59" s="80">
        <v>0</v>
      </c>
      <c r="DB59" s="80">
        <v>0</v>
      </c>
      <c r="DC59" s="80">
        <v>0</v>
      </c>
      <c r="DD59" s="80">
        <v>0</v>
      </c>
      <c r="DE59" s="80">
        <v>0</v>
      </c>
      <c r="DF59" s="80">
        <v>0</v>
      </c>
      <c r="DG59" s="80">
        <v>0</v>
      </c>
      <c r="DH59" s="80">
        <v>40</v>
      </c>
      <c r="DI59" s="80">
        <v>40</v>
      </c>
      <c r="DJ59" s="80">
        <v>40</v>
      </c>
      <c r="DK59" s="80">
        <v>40</v>
      </c>
      <c r="DL59" s="80">
        <v>160</v>
      </c>
      <c r="DM59" s="80">
        <v>4558</v>
      </c>
      <c r="DN59" s="98">
        <v>4680</v>
      </c>
      <c r="DO59" s="80">
        <v>4458</v>
      </c>
      <c r="DP59" s="80">
        <v>4482</v>
      </c>
      <c r="DQ59" s="80">
        <v>18178</v>
      </c>
      <c r="DR59" s="80">
        <v>0</v>
      </c>
      <c r="DS59" s="80">
        <v>0</v>
      </c>
      <c r="DT59" s="80">
        <v>0</v>
      </c>
      <c r="DU59" s="80">
        <v>0</v>
      </c>
      <c r="DV59" s="80">
        <v>0</v>
      </c>
      <c r="DW59" s="80">
        <v>518</v>
      </c>
      <c r="DX59" s="80">
        <v>640</v>
      </c>
      <c r="DY59" s="80">
        <v>418</v>
      </c>
      <c r="DZ59" s="80">
        <v>442</v>
      </c>
      <c r="EA59" s="80">
        <v>2018</v>
      </c>
      <c r="EB59" s="80">
        <v>4000</v>
      </c>
      <c r="EC59" s="80">
        <v>4000</v>
      </c>
      <c r="ED59" s="80">
        <v>4000</v>
      </c>
      <c r="EE59" s="80">
        <v>4000</v>
      </c>
      <c r="EF59" s="46">
        <v>16000</v>
      </c>
      <c r="EG59" s="46">
        <v>0</v>
      </c>
      <c r="EH59" s="46">
        <v>0</v>
      </c>
      <c r="EI59" s="46">
        <v>0</v>
      </c>
      <c r="EJ59" s="46">
        <v>0</v>
      </c>
      <c r="EK59" s="46">
        <v>0</v>
      </c>
      <c r="EL59" s="46">
        <v>0</v>
      </c>
      <c r="EM59" s="46">
        <v>0</v>
      </c>
      <c r="EN59" s="46">
        <v>0</v>
      </c>
      <c r="EO59" s="46">
        <v>0</v>
      </c>
      <c r="EP59" s="46">
        <v>0</v>
      </c>
      <c r="EQ59" s="46">
        <v>0</v>
      </c>
      <c r="ER59" s="46">
        <v>0</v>
      </c>
      <c r="ES59" s="46">
        <v>0</v>
      </c>
      <c r="ET59" s="46">
        <v>0</v>
      </c>
      <c r="EU59" s="46">
        <v>0</v>
      </c>
      <c r="EV59" s="46">
        <v>0</v>
      </c>
      <c r="EW59" s="46">
        <v>0</v>
      </c>
      <c r="EX59" s="46">
        <v>0</v>
      </c>
      <c r="EY59" s="46">
        <v>0</v>
      </c>
      <c r="EZ59" s="46">
        <v>0</v>
      </c>
      <c r="FA59" s="46">
        <v>0</v>
      </c>
      <c r="FB59" s="46">
        <v>0</v>
      </c>
      <c r="FC59" s="46">
        <v>0</v>
      </c>
      <c r="FD59" s="46">
        <v>0</v>
      </c>
      <c r="FE59" s="46">
        <v>0</v>
      </c>
      <c r="FF59" s="46">
        <v>0</v>
      </c>
      <c r="FG59" s="46">
        <v>0</v>
      </c>
      <c r="FH59" s="46">
        <v>0</v>
      </c>
      <c r="FI59" s="46">
        <v>0</v>
      </c>
      <c r="FJ59" s="46">
        <v>0</v>
      </c>
      <c r="FK59" s="46">
        <v>40</v>
      </c>
      <c r="FL59" s="46">
        <v>40</v>
      </c>
      <c r="FM59" s="46">
        <v>40</v>
      </c>
      <c r="FN59" s="46">
        <v>40</v>
      </c>
      <c r="FO59" s="46">
        <v>160</v>
      </c>
      <c r="FP59" s="46">
        <v>0</v>
      </c>
      <c r="FQ59" s="46">
        <v>0</v>
      </c>
      <c r="FR59" s="46">
        <v>0</v>
      </c>
      <c r="FS59" s="46">
        <v>0</v>
      </c>
      <c r="FT59" s="46">
        <v>0</v>
      </c>
      <c r="FU59" s="46">
        <v>0</v>
      </c>
      <c r="FV59" s="46">
        <v>0</v>
      </c>
      <c r="FW59" s="46">
        <v>0</v>
      </c>
      <c r="FX59" s="46">
        <v>0</v>
      </c>
      <c r="FY59" s="46">
        <v>0</v>
      </c>
      <c r="FZ59" s="46">
        <v>0</v>
      </c>
      <c r="GA59" s="46">
        <v>0</v>
      </c>
      <c r="GB59" s="46">
        <v>0</v>
      </c>
      <c r="GC59" s="46">
        <v>0</v>
      </c>
      <c r="GD59" s="46">
        <v>0</v>
      </c>
    </row>
    <row r="60" spans="1:186">
      <c r="A60" s="133"/>
      <c r="G60" s="46">
        <v>50046</v>
      </c>
      <c r="H60" s="46">
        <v>57975</v>
      </c>
      <c r="I60" s="46">
        <v>61053</v>
      </c>
      <c r="J60" s="80">
        <v>56840</v>
      </c>
      <c r="K60" s="80">
        <v>225914</v>
      </c>
      <c r="L60" s="80">
        <v>43000</v>
      </c>
      <c r="M60" s="80">
        <v>50000</v>
      </c>
      <c r="N60" s="80">
        <v>55000</v>
      </c>
      <c r="O60" s="80">
        <v>50000</v>
      </c>
      <c r="P60" s="80">
        <v>198000</v>
      </c>
      <c r="Q60" s="80">
        <v>820</v>
      </c>
      <c r="R60" s="80">
        <v>1020</v>
      </c>
      <c r="S60" s="80">
        <v>670</v>
      </c>
      <c r="T60" s="80">
        <v>710</v>
      </c>
      <c r="U60" s="80">
        <v>3220</v>
      </c>
      <c r="V60" s="80">
        <v>5000</v>
      </c>
      <c r="W60" s="80">
        <v>5000</v>
      </c>
      <c r="X60" s="80">
        <v>4000</v>
      </c>
      <c r="Y60" s="80">
        <v>4000</v>
      </c>
      <c r="Z60" s="80">
        <v>18000</v>
      </c>
      <c r="AA60" s="80">
        <v>305</v>
      </c>
      <c r="AB60" s="80">
        <v>710</v>
      </c>
      <c r="AC60" s="80">
        <v>305</v>
      </c>
      <c r="AD60" s="80">
        <v>710</v>
      </c>
      <c r="AE60" s="80">
        <v>2030</v>
      </c>
      <c r="AF60" s="80">
        <v>110</v>
      </c>
      <c r="AG60" s="80">
        <v>110</v>
      </c>
      <c r="AH60" s="80">
        <v>172</v>
      </c>
      <c r="AI60" s="80">
        <v>172</v>
      </c>
      <c r="AJ60" s="80">
        <v>564</v>
      </c>
      <c r="AK60" s="80">
        <v>338</v>
      </c>
      <c r="AL60" s="80">
        <v>676</v>
      </c>
      <c r="AM60" s="80">
        <v>338</v>
      </c>
      <c r="AN60" s="80">
        <v>676</v>
      </c>
      <c r="AO60" s="80">
        <v>2028</v>
      </c>
      <c r="AP60" s="80">
        <v>270</v>
      </c>
      <c r="AQ60" s="80">
        <v>270</v>
      </c>
      <c r="AR60" s="80">
        <v>180</v>
      </c>
      <c r="AS60" s="80">
        <v>180</v>
      </c>
      <c r="AT60" s="80">
        <v>900</v>
      </c>
      <c r="AU60" s="80">
        <v>93</v>
      </c>
      <c r="AV60" s="80">
        <v>79</v>
      </c>
      <c r="AW60" s="80">
        <v>68</v>
      </c>
      <c r="AX60" s="80">
        <v>72</v>
      </c>
      <c r="AY60" s="80">
        <v>312</v>
      </c>
      <c r="AZ60" s="80">
        <v>70</v>
      </c>
      <c r="BA60" s="80">
        <v>70</v>
      </c>
      <c r="BB60" s="80">
        <v>280</v>
      </c>
      <c r="BC60" s="80">
        <v>280</v>
      </c>
      <c r="BD60" s="80">
        <v>700</v>
      </c>
      <c r="BE60" s="80">
        <v>40</v>
      </c>
      <c r="BF60" s="80">
        <v>40</v>
      </c>
      <c r="BG60" s="80">
        <v>40</v>
      </c>
      <c r="BH60" s="80">
        <v>40</v>
      </c>
      <c r="BI60" s="80">
        <v>160</v>
      </c>
      <c r="BJ60" s="80">
        <v>45305.762514228336</v>
      </c>
      <c r="BK60" s="80">
        <v>45414</v>
      </c>
      <c r="BL60" s="80">
        <v>44762</v>
      </c>
      <c r="BM60" s="80">
        <v>44739.762514228336</v>
      </c>
      <c r="BN60" s="80">
        <v>180221.52502845667</v>
      </c>
      <c r="BO60" s="80">
        <v>38000</v>
      </c>
      <c r="BP60" s="80">
        <v>38000</v>
      </c>
      <c r="BQ60" s="80">
        <v>38000</v>
      </c>
      <c r="BR60" s="80">
        <v>38000</v>
      </c>
      <c r="BS60" s="80">
        <v>152000</v>
      </c>
      <c r="BT60" s="80">
        <v>470</v>
      </c>
      <c r="BU60" s="80">
        <v>580</v>
      </c>
      <c r="BV60" s="80">
        <v>380</v>
      </c>
      <c r="BW60" s="80">
        <v>400</v>
      </c>
      <c r="BX60" s="80">
        <v>1830</v>
      </c>
      <c r="BY60" s="80">
        <v>5000</v>
      </c>
      <c r="BZ60" s="80">
        <v>5000</v>
      </c>
      <c r="CA60" s="80">
        <v>5000</v>
      </c>
      <c r="CB60" s="80">
        <v>4000</v>
      </c>
      <c r="CC60" s="80">
        <v>19000</v>
      </c>
      <c r="CD60" s="80">
        <v>724.76251422833445</v>
      </c>
      <c r="CE60" s="80">
        <v>320</v>
      </c>
      <c r="CF60" s="80">
        <v>320</v>
      </c>
      <c r="CG60" s="80">
        <v>724.76251422833445</v>
      </c>
      <c r="CH60" s="80">
        <v>2089.5250284566691</v>
      </c>
      <c r="CI60" s="80">
        <v>86</v>
      </c>
      <c r="CJ60" s="80">
        <v>86</v>
      </c>
      <c r="CK60" s="80">
        <v>129</v>
      </c>
      <c r="CL60" s="80">
        <v>129</v>
      </c>
      <c r="CM60" s="80">
        <v>430</v>
      </c>
      <c r="CN60" s="80">
        <v>490</v>
      </c>
      <c r="CO60" s="80">
        <v>979</v>
      </c>
      <c r="CP60" s="80">
        <v>490</v>
      </c>
      <c r="CQ60" s="80">
        <v>979</v>
      </c>
      <c r="CR60" s="80">
        <v>2938</v>
      </c>
      <c r="CS60" s="80">
        <v>270</v>
      </c>
      <c r="CT60" s="80">
        <v>270</v>
      </c>
      <c r="CU60" s="80">
        <v>180</v>
      </c>
      <c r="CV60" s="80">
        <v>180</v>
      </c>
      <c r="CW60" s="80">
        <v>900</v>
      </c>
      <c r="CX60" s="80">
        <v>85</v>
      </c>
      <c r="CY60" s="80">
        <v>69</v>
      </c>
      <c r="CZ60" s="80">
        <v>83</v>
      </c>
      <c r="DA60" s="80">
        <v>77</v>
      </c>
      <c r="DB60" s="80">
        <v>314</v>
      </c>
      <c r="DC60" s="80">
        <v>140</v>
      </c>
      <c r="DD60" s="80">
        <v>70</v>
      </c>
      <c r="DE60" s="80">
        <v>140</v>
      </c>
      <c r="DF60" s="80">
        <v>210</v>
      </c>
      <c r="DG60" s="80">
        <v>560</v>
      </c>
      <c r="DH60" s="80">
        <v>40</v>
      </c>
      <c r="DI60" s="80">
        <v>40</v>
      </c>
      <c r="DJ60" s="80">
        <v>40</v>
      </c>
      <c r="DK60" s="80">
        <v>40</v>
      </c>
      <c r="DL60" s="80">
        <v>160</v>
      </c>
      <c r="DM60" s="80">
        <v>42776.380952380954</v>
      </c>
      <c r="DN60" s="98">
        <v>43138.380952380954</v>
      </c>
      <c r="DO60" s="80">
        <v>42994.761904761908</v>
      </c>
      <c r="DP60" s="80">
        <v>43049.380952380954</v>
      </c>
      <c r="DQ60" s="80">
        <v>171958.90476190476</v>
      </c>
      <c r="DR60" s="80">
        <v>37000</v>
      </c>
      <c r="DS60" s="80">
        <v>37000</v>
      </c>
      <c r="DT60" s="80">
        <v>37000</v>
      </c>
      <c r="DU60" s="80">
        <v>37000</v>
      </c>
      <c r="DV60" s="80">
        <v>148000</v>
      </c>
      <c r="DW60" s="80">
        <v>601</v>
      </c>
      <c r="DX60" s="80">
        <v>742</v>
      </c>
      <c r="DY60" s="80">
        <v>485</v>
      </c>
      <c r="DZ60" s="80">
        <v>513</v>
      </c>
      <c r="EA60" s="80">
        <v>2341</v>
      </c>
      <c r="EB60" s="80">
        <v>4000</v>
      </c>
      <c r="EC60" s="80">
        <v>4000</v>
      </c>
      <c r="ED60" s="80">
        <v>4000</v>
      </c>
      <c r="EE60" s="80">
        <v>4000</v>
      </c>
      <c r="EF60" s="46">
        <v>16000</v>
      </c>
      <c r="EG60" s="46">
        <v>352.38095238095241</v>
      </c>
      <c r="EH60" s="46">
        <v>352.38095238095241</v>
      </c>
      <c r="EI60" s="46">
        <v>704.76190476190482</v>
      </c>
      <c r="EJ60" s="46">
        <v>352.38095238095241</v>
      </c>
      <c r="EK60" s="46">
        <v>1761.9047619047619</v>
      </c>
      <c r="EL60" s="46">
        <v>86</v>
      </c>
      <c r="EM60" s="46">
        <v>86</v>
      </c>
      <c r="EN60" s="46">
        <v>129</v>
      </c>
      <c r="EO60" s="46">
        <v>129</v>
      </c>
      <c r="EP60" s="46">
        <v>430</v>
      </c>
      <c r="EQ60" s="46">
        <v>314</v>
      </c>
      <c r="ER60" s="46">
        <v>629</v>
      </c>
      <c r="ES60" s="46">
        <v>314</v>
      </c>
      <c r="ET60" s="46">
        <v>629</v>
      </c>
      <c r="EU60" s="46">
        <v>1886</v>
      </c>
      <c r="EV60" s="46">
        <v>150</v>
      </c>
      <c r="EW60" s="46">
        <v>150</v>
      </c>
      <c r="EX60" s="46">
        <v>99</v>
      </c>
      <c r="EY60" s="46">
        <v>99</v>
      </c>
      <c r="EZ60" s="46">
        <v>498</v>
      </c>
      <c r="FA60" s="46">
        <v>93</v>
      </c>
      <c r="FB60" s="46">
        <v>69</v>
      </c>
      <c r="FC60" s="46">
        <v>83</v>
      </c>
      <c r="FD60" s="46">
        <v>77</v>
      </c>
      <c r="FE60" s="46">
        <v>322</v>
      </c>
      <c r="FF60" s="46">
        <v>140</v>
      </c>
      <c r="FG60" s="46">
        <v>70</v>
      </c>
      <c r="FH60" s="46">
        <v>140</v>
      </c>
      <c r="FI60" s="46">
        <v>210</v>
      </c>
      <c r="FJ60" s="46">
        <v>560</v>
      </c>
      <c r="FK60" s="46">
        <v>40</v>
      </c>
      <c r="FL60" s="46">
        <v>40</v>
      </c>
      <c r="FM60" s="46">
        <v>40</v>
      </c>
      <c r="FN60" s="46">
        <v>40</v>
      </c>
      <c r="FO60" s="46">
        <v>160</v>
      </c>
      <c r="FP60" s="46">
        <v>0</v>
      </c>
      <c r="FQ60" s="46">
        <v>0</v>
      </c>
      <c r="FR60" s="46">
        <v>0</v>
      </c>
      <c r="FS60" s="46">
        <v>0</v>
      </c>
      <c r="FT60" s="46">
        <v>0</v>
      </c>
      <c r="FU60" s="46">
        <v>864</v>
      </c>
      <c r="FV60" s="46">
        <v>864</v>
      </c>
      <c r="FW60" s="46">
        <v>1224</v>
      </c>
      <c r="FX60" s="46">
        <v>1224</v>
      </c>
      <c r="FY60" s="46">
        <v>4176</v>
      </c>
      <c r="FZ60" s="46">
        <v>0</v>
      </c>
      <c r="GA60" s="46">
        <v>0</v>
      </c>
      <c r="GB60" s="46">
        <v>0</v>
      </c>
      <c r="GC60" s="46">
        <v>0</v>
      </c>
      <c r="GD60" s="46">
        <v>0</v>
      </c>
    </row>
    <row r="61" spans="1:186">
      <c r="A61" s="46">
        <v>310003649</v>
      </c>
      <c r="B61" s="124" t="s">
        <v>58</v>
      </c>
      <c r="C61" s="74">
        <v>350</v>
      </c>
      <c r="D61" s="74" t="s">
        <v>462</v>
      </c>
      <c r="E61" s="46">
        <v>72</v>
      </c>
      <c r="G61" s="46">
        <v>2100</v>
      </c>
      <c r="H61" s="46">
        <v>2120</v>
      </c>
      <c r="I61" s="46">
        <v>2080</v>
      </c>
      <c r="J61" s="80">
        <v>2080</v>
      </c>
      <c r="K61" s="80">
        <v>8380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100</v>
      </c>
      <c r="R61" s="80">
        <v>120</v>
      </c>
      <c r="S61" s="80">
        <v>80</v>
      </c>
      <c r="T61" s="80">
        <v>80</v>
      </c>
      <c r="U61" s="80">
        <v>380</v>
      </c>
      <c r="V61" s="80">
        <v>2000</v>
      </c>
      <c r="W61" s="80">
        <v>2000</v>
      </c>
      <c r="X61" s="80">
        <v>2000</v>
      </c>
      <c r="Y61" s="80">
        <v>2000</v>
      </c>
      <c r="Z61" s="80">
        <v>8000</v>
      </c>
      <c r="AA61" s="80">
        <v>0</v>
      </c>
      <c r="AB61" s="80">
        <v>0</v>
      </c>
      <c r="AC61" s="80">
        <v>0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0</v>
      </c>
      <c r="AO61" s="80">
        <v>0</v>
      </c>
      <c r="AP61" s="80">
        <v>0</v>
      </c>
      <c r="AQ61" s="80">
        <v>0</v>
      </c>
      <c r="AR61" s="80">
        <v>0</v>
      </c>
      <c r="AS61" s="80">
        <v>0</v>
      </c>
      <c r="AT61" s="80">
        <v>0</v>
      </c>
      <c r="AU61" s="80">
        <v>0</v>
      </c>
      <c r="AV61" s="80">
        <v>0</v>
      </c>
      <c r="AW61" s="80">
        <v>0</v>
      </c>
      <c r="AX61" s="80">
        <v>0</v>
      </c>
      <c r="AY61" s="80">
        <v>0</v>
      </c>
      <c r="AZ61" s="80">
        <v>0</v>
      </c>
      <c r="BA61" s="80">
        <v>0</v>
      </c>
      <c r="BB61" s="80">
        <v>0</v>
      </c>
      <c r="BC61" s="80">
        <v>0</v>
      </c>
      <c r="BD61" s="80">
        <v>0</v>
      </c>
      <c r="BE61" s="80">
        <v>0</v>
      </c>
      <c r="BF61" s="80">
        <v>0</v>
      </c>
      <c r="BG61" s="80">
        <v>0</v>
      </c>
      <c r="BH61" s="80">
        <v>0</v>
      </c>
      <c r="BI61" s="80">
        <v>0</v>
      </c>
      <c r="BJ61" s="80">
        <v>2080</v>
      </c>
      <c r="BK61" s="80">
        <v>2100</v>
      </c>
      <c r="BL61" s="80">
        <v>2070</v>
      </c>
      <c r="BM61" s="80">
        <v>1070</v>
      </c>
      <c r="BN61" s="80">
        <v>7320</v>
      </c>
      <c r="BO61" s="80">
        <v>0</v>
      </c>
      <c r="BP61" s="80">
        <v>0</v>
      </c>
      <c r="BQ61" s="80">
        <v>0</v>
      </c>
      <c r="BR61" s="80">
        <v>0</v>
      </c>
      <c r="BS61" s="80">
        <v>0</v>
      </c>
      <c r="BT61" s="80">
        <v>80</v>
      </c>
      <c r="BU61" s="80">
        <v>100</v>
      </c>
      <c r="BV61" s="80">
        <v>70</v>
      </c>
      <c r="BW61" s="80">
        <v>70</v>
      </c>
      <c r="BX61" s="80">
        <v>320</v>
      </c>
      <c r="BY61" s="80">
        <v>2000</v>
      </c>
      <c r="BZ61" s="80">
        <v>2000</v>
      </c>
      <c r="CA61" s="80">
        <v>2000</v>
      </c>
      <c r="CB61" s="80">
        <v>1000</v>
      </c>
      <c r="CC61" s="80">
        <v>7000</v>
      </c>
      <c r="CD61" s="80">
        <v>0</v>
      </c>
      <c r="CE61" s="80">
        <v>0</v>
      </c>
      <c r="CF61" s="80">
        <v>0</v>
      </c>
      <c r="CG61" s="80">
        <v>0</v>
      </c>
      <c r="CH61" s="80">
        <v>0</v>
      </c>
      <c r="CI61" s="80">
        <v>0</v>
      </c>
      <c r="CJ61" s="80">
        <v>0</v>
      </c>
      <c r="CK61" s="80">
        <v>0</v>
      </c>
      <c r="CL61" s="80">
        <v>0</v>
      </c>
      <c r="CM61" s="80">
        <v>0</v>
      </c>
      <c r="CN61" s="80">
        <v>0</v>
      </c>
      <c r="CO61" s="80">
        <v>0</v>
      </c>
      <c r="CP61" s="80">
        <v>0</v>
      </c>
      <c r="CQ61" s="80">
        <v>0</v>
      </c>
      <c r="CR61" s="80">
        <v>0</v>
      </c>
      <c r="CS61" s="80">
        <v>0</v>
      </c>
      <c r="CT61" s="80">
        <v>0</v>
      </c>
      <c r="CU61" s="80">
        <v>0</v>
      </c>
      <c r="CV61" s="80">
        <v>0</v>
      </c>
      <c r="CW61" s="80">
        <v>0</v>
      </c>
      <c r="CX61" s="80">
        <v>0</v>
      </c>
      <c r="CY61" s="80">
        <v>0</v>
      </c>
      <c r="CZ61" s="80">
        <v>0</v>
      </c>
      <c r="DA61" s="80">
        <v>0</v>
      </c>
      <c r="DB61" s="80">
        <v>0</v>
      </c>
      <c r="DC61" s="80">
        <v>0</v>
      </c>
      <c r="DD61" s="80">
        <v>0</v>
      </c>
      <c r="DE61" s="80">
        <v>0</v>
      </c>
      <c r="DF61" s="80">
        <v>0</v>
      </c>
      <c r="DG61" s="80">
        <v>0</v>
      </c>
      <c r="DH61" s="80">
        <v>0</v>
      </c>
      <c r="DI61" s="80">
        <v>0</v>
      </c>
      <c r="DJ61" s="80">
        <v>0</v>
      </c>
      <c r="DK61" s="80">
        <v>0</v>
      </c>
      <c r="DL61" s="80">
        <v>0</v>
      </c>
      <c r="DM61" s="80">
        <v>2156</v>
      </c>
      <c r="DN61" s="98">
        <v>2192</v>
      </c>
      <c r="DO61" s="80">
        <v>2125</v>
      </c>
      <c r="DP61" s="80">
        <v>1133</v>
      </c>
      <c r="DQ61" s="80">
        <v>7606</v>
      </c>
      <c r="DR61" s="80">
        <v>0</v>
      </c>
      <c r="DS61" s="80">
        <v>0</v>
      </c>
      <c r="DT61" s="80">
        <v>0</v>
      </c>
      <c r="DU61" s="80">
        <v>0</v>
      </c>
      <c r="DV61" s="80">
        <v>0</v>
      </c>
      <c r="DW61" s="80">
        <v>156</v>
      </c>
      <c r="DX61" s="80">
        <v>192</v>
      </c>
      <c r="DY61" s="80">
        <v>125</v>
      </c>
      <c r="DZ61" s="80">
        <v>133</v>
      </c>
      <c r="EA61" s="80">
        <v>606</v>
      </c>
      <c r="EB61" s="80">
        <v>2000</v>
      </c>
      <c r="EC61" s="80">
        <v>2000</v>
      </c>
      <c r="ED61" s="80">
        <v>2000</v>
      </c>
      <c r="EE61" s="80">
        <v>1000</v>
      </c>
      <c r="EF61" s="46">
        <v>7000</v>
      </c>
      <c r="EG61" s="46">
        <v>0</v>
      </c>
      <c r="EH61" s="46">
        <v>0</v>
      </c>
      <c r="EI61" s="46">
        <v>0</v>
      </c>
      <c r="EJ61" s="46">
        <v>0</v>
      </c>
      <c r="EK61" s="46">
        <v>0</v>
      </c>
      <c r="EL61" s="46">
        <v>0</v>
      </c>
      <c r="EM61" s="46">
        <v>0</v>
      </c>
      <c r="EN61" s="46">
        <v>0</v>
      </c>
      <c r="EO61" s="46">
        <v>0</v>
      </c>
      <c r="EP61" s="46">
        <v>0</v>
      </c>
      <c r="EQ61" s="46">
        <v>0</v>
      </c>
      <c r="ER61" s="46">
        <v>0</v>
      </c>
      <c r="ES61" s="46">
        <v>0</v>
      </c>
      <c r="ET61" s="46">
        <v>0</v>
      </c>
      <c r="EU61" s="46">
        <v>0</v>
      </c>
      <c r="EV61" s="46">
        <v>0</v>
      </c>
      <c r="EW61" s="46">
        <v>0</v>
      </c>
      <c r="EX61" s="46">
        <v>0</v>
      </c>
      <c r="EY61" s="46">
        <v>0</v>
      </c>
      <c r="EZ61" s="46">
        <v>0</v>
      </c>
      <c r="FA61" s="46">
        <v>0</v>
      </c>
      <c r="FB61" s="46">
        <v>0</v>
      </c>
      <c r="FC61" s="46">
        <v>0</v>
      </c>
      <c r="FD61" s="46">
        <v>0</v>
      </c>
      <c r="FE61" s="46">
        <v>0</v>
      </c>
      <c r="FF61" s="46">
        <v>0</v>
      </c>
      <c r="FG61" s="46">
        <v>0</v>
      </c>
      <c r="FH61" s="46">
        <v>0</v>
      </c>
      <c r="FI61" s="46">
        <v>0</v>
      </c>
      <c r="FJ61" s="46">
        <v>0</v>
      </c>
      <c r="FK61" s="46">
        <v>0</v>
      </c>
      <c r="FL61" s="46">
        <v>0</v>
      </c>
      <c r="FM61" s="46">
        <v>0</v>
      </c>
      <c r="FN61" s="46">
        <v>0</v>
      </c>
      <c r="FO61" s="46">
        <v>0</v>
      </c>
      <c r="FP61" s="46">
        <v>58</v>
      </c>
      <c r="FQ61" s="46">
        <v>52</v>
      </c>
      <c r="FR61" s="46">
        <v>43</v>
      </c>
      <c r="FS61" s="46">
        <v>42</v>
      </c>
      <c r="FT61" s="46">
        <v>195</v>
      </c>
      <c r="FU61" s="46">
        <v>0</v>
      </c>
      <c r="FV61" s="46">
        <v>0</v>
      </c>
      <c r="FW61" s="46">
        <v>0</v>
      </c>
      <c r="FX61" s="46">
        <v>0</v>
      </c>
      <c r="FY61" s="46">
        <v>0</v>
      </c>
      <c r="FZ61" s="46">
        <v>0</v>
      </c>
      <c r="GA61" s="46">
        <v>0</v>
      </c>
      <c r="GB61" s="46">
        <v>0</v>
      </c>
      <c r="GC61" s="46">
        <v>0</v>
      </c>
      <c r="GD61" s="46">
        <v>0</v>
      </c>
    </row>
    <row r="62" spans="1:186" ht="15" customHeight="1">
      <c r="A62" s="46">
        <v>310003711</v>
      </c>
      <c r="B62" s="124" t="s">
        <v>485</v>
      </c>
      <c r="C62" s="74">
        <v>350</v>
      </c>
      <c r="D62" s="74" t="s">
        <v>461</v>
      </c>
      <c r="E62" s="46">
        <v>72</v>
      </c>
      <c r="G62" s="46">
        <v>1080</v>
      </c>
      <c r="H62" s="46">
        <v>1080</v>
      </c>
      <c r="I62" s="46">
        <v>720</v>
      </c>
      <c r="J62" s="80">
        <v>720</v>
      </c>
      <c r="K62" s="80">
        <v>3600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0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0</v>
      </c>
      <c r="AM62" s="80">
        <v>0</v>
      </c>
      <c r="AN62" s="80">
        <v>0</v>
      </c>
      <c r="AO62" s="80">
        <v>0</v>
      </c>
      <c r="AP62" s="80">
        <v>0</v>
      </c>
      <c r="AQ62" s="80">
        <v>0</v>
      </c>
      <c r="AR62" s="80">
        <v>0</v>
      </c>
      <c r="AS62" s="80">
        <v>0</v>
      </c>
      <c r="AT62" s="80">
        <v>0</v>
      </c>
      <c r="AU62" s="80">
        <v>0</v>
      </c>
      <c r="AV62" s="80">
        <v>0</v>
      </c>
      <c r="AW62" s="80">
        <v>0</v>
      </c>
      <c r="AX62" s="80">
        <v>0</v>
      </c>
      <c r="AY62" s="80">
        <v>0</v>
      </c>
      <c r="AZ62" s="80">
        <v>1080</v>
      </c>
      <c r="BA62" s="80">
        <v>1080</v>
      </c>
      <c r="BB62" s="80">
        <v>720</v>
      </c>
      <c r="BC62" s="80">
        <v>720</v>
      </c>
      <c r="BD62" s="80">
        <v>3600</v>
      </c>
      <c r="BE62" s="80">
        <v>0</v>
      </c>
      <c r="BF62" s="80">
        <v>0</v>
      </c>
      <c r="BG62" s="80">
        <v>0</v>
      </c>
      <c r="BH62" s="80">
        <v>0</v>
      </c>
      <c r="BI62" s="80">
        <v>0</v>
      </c>
      <c r="BJ62" s="80">
        <v>1080</v>
      </c>
      <c r="BK62" s="80">
        <v>576</v>
      </c>
      <c r="BL62" s="80">
        <v>576</v>
      </c>
      <c r="BM62" s="80">
        <v>576</v>
      </c>
      <c r="BN62" s="80">
        <v>2808</v>
      </c>
      <c r="BO62" s="80">
        <v>0</v>
      </c>
      <c r="BP62" s="80">
        <v>0</v>
      </c>
      <c r="BQ62" s="80">
        <v>0</v>
      </c>
      <c r="BR62" s="80">
        <v>0</v>
      </c>
      <c r="BS62" s="80">
        <v>0</v>
      </c>
      <c r="BT62" s="80">
        <v>0</v>
      </c>
      <c r="BU62" s="80">
        <v>0</v>
      </c>
      <c r="BV62" s="80">
        <v>0</v>
      </c>
      <c r="BW62" s="80">
        <v>0</v>
      </c>
      <c r="BX62" s="80">
        <v>0</v>
      </c>
      <c r="BY62" s="80">
        <v>0</v>
      </c>
      <c r="BZ62" s="80">
        <v>0</v>
      </c>
      <c r="CA62" s="80">
        <v>0</v>
      </c>
      <c r="CB62" s="80">
        <v>0</v>
      </c>
      <c r="CC62" s="80">
        <v>0</v>
      </c>
      <c r="CD62" s="80">
        <v>0</v>
      </c>
      <c r="CE62" s="80">
        <v>0</v>
      </c>
      <c r="CF62" s="80">
        <v>0</v>
      </c>
      <c r="CG62" s="80">
        <v>0</v>
      </c>
      <c r="CH62" s="80">
        <v>0</v>
      </c>
      <c r="CI62" s="80">
        <v>0</v>
      </c>
      <c r="CJ62" s="80">
        <v>0</v>
      </c>
      <c r="CK62" s="80">
        <v>0</v>
      </c>
      <c r="CL62" s="80">
        <v>0</v>
      </c>
      <c r="CM62" s="80">
        <v>0</v>
      </c>
      <c r="CN62" s="80">
        <v>0</v>
      </c>
      <c r="CO62" s="80">
        <v>0</v>
      </c>
      <c r="CP62" s="80">
        <v>0</v>
      </c>
      <c r="CQ62" s="80">
        <v>0</v>
      </c>
      <c r="CR62" s="80">
        <v>0</v>
      </c>
      <c r="CS62" s="80">
        <v>0</v>
      </c>
      <c r="CT62" s="80">
        <v>0</v>
      </c>
      <c r="CU62" s="80">
        <v>0</v>
      </c>
      <c r="CV62" s="80">
        <v>0</v>
      </c>
      <c r="CW62" s="80">
        <v>0</v>
      </c>
      <c r="CX62" s="80">
        <v>0</v>
      </c>
      <c r="CY62" s="80">
        <v>0</v>
      </c>
      <c r="CZ62" s="80">
        <v>0</v>
      </c>
      <c r="DA62" s="80">
        <v>0</v>
      </c>
      <c r="DB62" s="80">
        <v>0</v>
      </c>
      <c r="DC62" s="80">
        <v>1080</v>
      </c>
      <c r="DD62" s="80">
        <v>576</v>
      </c>
      <c r="DE62" s="80">
        <v>576</v>
      </c>
      <c r="DF62" s="80">
        <v>576</v>
      </c>
      <c r="DG62" s="80">
        <v>2808</v>
      </c>
      <c r="DH62" s="80">
        <v>0</v>
      </c>
      <c r="DI62" s="80">
        <v>0</v>
      </c>
      <c r="DJ62" s="80">
        <v>0</v>
      </c>
      <c r="DK62" s="80">
        <v>0</v>
      </c>
      <c r="DL62" s="80">
        <v>0</v>
      </c>
      <c r="DM62" s="80">
        <v>576</v>
      </c>
      <c r="DN62" s="98">
        <v>576</v>
      </c>
      <c r="DO62" s="80">
        <v>576</v>
      </c>
      <c r="DP62" s="80">
        <v>576</v>
      </c>
      <c r="DQ62" s="80">
        <v>2304</v>
      </c>
      <c r="DR62" s="80">
        <v>0</v>
      </c>
      <c r="DS62" s="80">
        <v>0</v>
      </c>
      <c r="DT62" s="80">
        <v>0</v>
      </c>
      <c r="DU62" s="80">
        <v>0</v>
      </c>
      <c r="DV62" s="80">
        <v>0</v>
      </c>
      <c r="DW62" s="80">
        <v>0</v>
      </c>
      <c r="DX62" s="80">
        <v>0</v>
      </c>
      <c r="DY62" s="80">
        <v>0</v>
      </c>
      <c r="DZ62" s="80">
        <v>0</v>
      </c>
      <c r="EA62" s="80">
        <v>0</v>
      </c>
      <c r="EB62" s="80">
        <v>0</v>
      </c>
      <c r="EC62" s="80">
        <v>0</v>
      </c>
      <c r="ED62" s="80">
        <v>0</v>
      </c>
      <c r="EE62" s="80">
        <v>0</v>
      </c>
      <c r="EF62" s="46">
        <v>0</v>
      </c>
      <c r="EG62" s="46">
        <v>0</v>
      </c>
      <c r="EH62" s="46">
        <v>0</v>
      </c>
      <c r="EI62" s="46">
        <v>0</v>
      </c>
      <c r="EJ62" s="46">
        <v>0</v>
      </c>
      <c r="EK62" s="46">
        <v>0</v>
      </c>
      <c r="EL62" s="46">
        <v>0</v>
      </c>
      <c r="EM62" s="46">
        <v>0</v>
      </c>
      <c r="EN62" s="46">
        <v>0</v>
      </c>
      <c r="EO62" s="46">
        <v>0</v>
      </c>
      <c r="EP62" s="46">
        <v>0</v>
      </c>
      <c r="EQ62" s="46">
        <v>0</v>
      </c>
      <c r="ER62" s="46">
        <v>0</v>
      </c>
      <c r="ES62" s="46">
        <v>0</v>
      </c>
      <c r="ET62" s="46">
        <v>0</v>
      </c>
      <c r="EU62" s="46">
        <v>0</v>
      </c>
      <c r="EV62" s="46">
        <v>0</v>
      </c>
      <c r="EW62" s="46">
        <v>0</v>
      </c>
      <c r="EX62" s="46">
        <v>0</v>
      </c>
      <c r="EY62" s="46">
        <v>0</v>
      </c>
      <c r="EZ62" s="46">
        <v>0</v>
      </c>
      <c r="FA62" s="46">
        <v>0</v>
      </c>
      <c r="FB62" s="46">
        <v>0</v>
      </c>
      <c r="FC62" s="46">
        <v>0</v>
      </c>
      <c r="FD62" s="46">
        <v>0</v>
      </c>
      <c r="FE62" s="46">
        <v>0</v>
      </c>
      <c r="FF62" s="46">
        <v>576</v>
      </c>
      <c r="FG62" s="46">
        <v>576</v>
      </c>
      <c r="FH62" s="46">
        <v>576</v>
      </c>
      <c r="FI62" s="46">
        <v>576</v>
      </c>
      <c r="FJ62" s="46">
        <v>2304</v>
      </c>
      <c r="FK62" s="46">
        <v>0</v>
      </c>
      <c r="FL62" s="46">
        <v>0</v>
      </c>
      <c r="FM62" s="46">
        <v>0</v>
      </c>
      <c r="FN62" s="46">
        <v>0</v>
      </c>
      <c r="FO62" s="46">
        <v>0</v>
      </c>
      <c r="FP62" s="46">
        <v>58</v>
      </c>
      <c r="FQ62" s="46">
        <v>52</v>
      </c>
      <c r="FR62" s="46">
        <v>43</v>
      </c>
      <c r="FS62" s="46">
        <v>42</v>
      </c>
      <c r="FT62" s="46">
        <v>195</v>
      </c>
      <c r="FU62" s="46">
        <v>864</v>
      </c>
      <c r="FV62" s="46">
        <v>864</v>
      </c>
      <c r="FW62" s="46">
        <v>1224</v>
      </c>
      <c r="FX62" s="46">
        <v>1224</v>
      </c>
      <c r="FY62" s="46">
        <v>4176</v>
      </c>
      <c r="FZ62" s="46">
        <v>0</v>
      </c>
      <c r="GA62" s="46">
        <v>0</v>
      </c>
      <c r="GB62" s="46">
        <v>0</v>
      </c>
      <c r="GC62" s="46">
        <v>0</v>
      </c>
      <c r="GD62" s="46">
        <v>0</v>
      </c>
    </row>
    <row r="63" spans="1:186">
      <c r="A63" s="46">
        <v>310004209</v>
      </c>
      <c r="B63" s="124" t="s">
        <v>938</v>
      </c>
      <c r="C63" s="74">
        <v>475</v>
      </c>
      <c r="D63" s="74" t="s">
        <v>461</v>
      </c>
      <c r="E63" s="46">
        <v>54</v>
      </c>
      <c r="G63" s="46">
        <v>4229.2142857142862</v>
      </c>
      <c r="H63" s="46">
        <v>4866</v>
      </c>
      <c r="I63" s="46">
        <v>11161.214285714286</v>
      </c>
      <c r="J63" s="80">
        <v>11703</v>
      </c>
      <c r="K63" s="80">
        <v>31959.428571428572</v>
      </c>
      <c r="L63" s="80">
        <v>3000</v>
      </c>
      <c r="M63" s="80">
        <v>3000</v>
      </c>
      <c r="N63" s="80">
        <v>10000</v>
      </c>
      <c r="O63" s="80">
        <v>10000</v>
      </c>
      <c r="P63" s="80">
        <v>26000</v>
      </c>
      <c r="Q63" s="80">
        <v>490</v>
      </c>
      <c r="R63" s="80">
        <v>610</v>
      </c>
      <c r="S63" s="80">
        <v>400</v>
      </c>
      <c r="T63" s="80">
        <v>420</v>
      </c>
      <c r="U63" s="80">
        <v>1920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290.21428571428572</v>
      </c>
      <c r="AB63" s="80">
        <v>680</v>
      </c>
      <c r="AC63" s="80">
        <v>290.21428571428572</v>
      </c>
      <c r="AD63" s="80">
        <v>680</v>
      </c>
      <c r="AE63" s="80">
        <v>1940.4285714285716</v>
      </c>
      <c r="AF63" s="80">
        <v>162</v>
      </c>
      <c r="AG63" s="80">
        <v>162</v>
      </c>
      <c r="AH63" s="80">
        <v>162</v>
      </c>
      <c r="AI63" s="80">
        <v>162</v>
      </c>
      <c r="AJ63" s="80">
        <v>648</v>
      </c>
      <c r="AK63" s="80">
        <v>138</v>
      </c>
      <c r="AL63" s="80">
        <v>276</v>
      </c>
      <c r="AM63" s="80">
        <v>138</v>
      </c>
      <c r="AN63" s="80">
        <v>276</v>
      </c>
      <c r="AO63" s="80">
        <v>828</v>
      </c>
      <c r="AP63" s="80">
        <v>76</v>
      </c>
      <c r="AQ63" s="80">
        <v>76</v>
      </c>
      <c r="AR63" s="80">
        <v>113</v>
      </c>
      <c r="AS63" s="80">
        <v>113</v>
      </c>
      <c r="AT63" s="80">
        <v>378</v>
      </c>
      <c r="AU63" s="80">
        <v>73</v>
      </c>
      <c r="AV63" s="80">
        <v>62</v>
      </c>
      <c r="AW63" s="80">
        <v>58</v>
      </c>
      <c r="AX63" s="80">
        <v>52</v>
      </c>
      <c r="AY63" s="80">
        <v>245</v>
      </c>
      <c r="AZ63" s="80">
        <v>0</v>
      </c>
      <c r="BA63" s="80">
        <v>0</v>
      </c>
      <c r="BB63" s="80">
        <v>0</v>
      </c>
      <c r="BC63" s="80">
        <v>0</v>
      </c>
      <c r="BD63" s="80">
        <v>0</v>
      </c>
      <c r="BE63" s="80">
        <v>0</v>
      </c>
      <c r="BF63" s="80">
        <v>0</v>
      </c>
      <c r="BG63" s="80">
        <v>0</v>
      </c>
      <c r="BH63" s="80">
        <v>0</v>
      </c>
      <c r="BI63" s="80">
        <v>0</v>
      </c>
      <c r="BJ63" s="80">
        <v>11595</v>
      </c>
      <c r="BK63" s="80">
        <v>11543</v>
      </c>
      <c r="BL63" s="80">
        <v>11059</v>
      </c>
      <c r="BM63" s="80">
        <v>11677</v>
      </c>
      <c r="BN63" s="80">
        <v>45874</v>
      </c>
      <c r="BO63" s="80">
        <v>10000</v>
      </c>
      <c r="BP63" s="80">
        <v>10000</v>
      </c>
      <c r="BQ63" s="80">
        <v>10000</v>
      </c>
      <c r="BR63" s="80">
        <v>10000</v>
      </c>
      <c r="BS63" s="80">
        <v>40000</v>
      </c>
      <c r="BT63" s="80">
        <v>460</v>
      </c>
      <c r="BU63" s="80">
        <v>570</v>
      </c>
      <c r="BV63" s="80">
        <v>370</v>
      </c>
      <c r="BW63" s="80">
        <v>390</v>
      </c>
      <c r="BX63" s="80">
        <v>1790</v>
      </c>
      <c r="BY63" s="80">
        <v>0</v>
      </c>
      <c r="BZ63" s="80">
        <v>0</v>
      </c>
      <c r="CA63" s="80">
        <v>0</v>
      </c>
      <c r="CB63" s="80">
        <v>0</v>
      </c>
      <c r="CC63" s="80">
        <v>0</v>
      </c>
      <c r="CD63" s="80">
        <v>670</v>
      </c>
      <c r="CE63" s="80">
        <v>290</v>
      </c>
      <c r="CF63" s="80">
        <v>290</v>
      </c>
      <c r="CG63" s="80">
        <v>670</v>
      </c>
      <c r="CH63" s="80">
        <v>1920</v>
      </c>
      <c r="CI63" s="80">
        <v>135</v>
      </c>
      <c r="CJ63" s="80">
        <v>135</v>
      </c>
      <c r="CK63" s="80">
        <v>90</v>
      </c>
      <c r="CL63" s="80">
        <v>90</v>
      </c>
      <c r="CM63" s="80">
        <v>450</v>
      </c>
      <c r="CN63" s="80">
        <v>219</v>
      </c>
      <c r="CO63" s="80">
        <v>438</v>
      </c>
      <c r="CP63" s="80">
        <v>219</v>
      </c>
      <c r="CQ63" s="80">
        <v>438</v>
      </c>
      <c r="CR63" s="80">
        <v>1314</v>
      </c>
      <c r="CS63" s="80">
        <v>48</v>
      </c>
      <c r="CT63" s="80">
        <v>48</v>
      </c>
      <c r="CU63" s="80">
        <v>32</v>
      </c>
      <c r="CV63" s="80">
        <v>32</v>
      </c>
      <c r="CW63" s="80">
        <v>160</v>
      </c>
      <c r="CX63" s="80">
        <v>63</v>
      </c>
      <c r="CY63" s="80">
        <v>62</v>
      </c>
      <c r="CZ63" s="80">
        <v>58</v>
      </c>
      <c r="DA63" s="80">
        <v>57</v>
      </c>
      <c r="DB63" s="80">
        <v>240</v>
      </c>
      <c r="DC63" s="80">
        <v>0</v>
      </c>
      <c r="DD63" s="80">
        <v>0</v>
      </c>
      <c r="DE63" s="80">
        <v>0</v>
      </c>
      <c r="DF63" s="80">
        <v>0</v>
      </c>
      <c r="DG63" s="80">
        <v>0</v>
      </c>
      <c r="DH63" s="80">
        <v>0</v>
      </c>
      <c r="DI63" s="80">
        <v>0</v>
      </c>
      <c r="DJ63" s="80">
        <v>0</v>
      </c>
      <c r="DK63" s="80">
        <v>0</v>
      </c>
      <c r="DL63" s="80">
        <v>0</v>
      </c>
      <c r="DM63" s="80">
        <v>4155.5714285714284</v>
      </c>
      <c r="DN63" s="98">
        <v>4380.5714285714284</v>
      </c>
      <c r="DO63" s="80">
        <v>4301.1428571428569</v>
      </c>
      <c r="DP63" s="80">
        <v>7134.5714285714284</v>
      </c>
      <c r="DQ63" s="80">
        <v>19971.857142857141</v>
      </c>
      <c r="DR63" s="80">
        <v>3000</v>
      </c>
      <c r="DS63" s="80">
        <v>3000</v>
      </c>
      <c r="DT63" s="80">
        <v>3000</v>
      </c>
      <c r="DU63" s="80">
        <v>6000</v>
      </c>
      <c r="DV63" s="80">
        <v>15000</v>
      </c>
      <c r="DW63" s="80">
        <v>473</v>
      </c>
      <c r="DX63" s="80">
        <v>583</v>
      </c>
      <c r="DY63" s="80">
        <v>381</v>
      </c>
      <c r="DZ63" s="80">
        <v>403</v>
      </c>
      <c r="EA63" s="80">
        <v>1840</v>
      </c>
      <c r="EB63" s="80">
        <v>0</v>
      </c>
      <c r="EC63" s="80">
        <v>0</v>
      </c>
      <c r="ED63" s="80">
        <v>0</v>
      </c>
      <c r="EE63" s="80">
        <v>0</v>
      </c>
      <c r="EF63" s="46">
        <v>0</v>
      </c>
      <c r="EG63" s="46">
        <v>308.57142857142861</v>
      </c>
      <c r="EH63" s="46">
        <v>308.57142857142861</v>
      </c>
      <c r="EI63" s="46">
        <v>617.14285714285722</v>
      </c>
      <c r="EJ63" s="46">
        <v>308.57142857142861</v>
      </c>
      <c r="EK63" s="46">
        <v>1542.8571428571431</v>
      </c>
      <c r="EL63" s="46">
        <v>135</v>
      </c>
      <c r="EM63" s="46">
        <v>135</v>
      </c>
      <c r="EN63" s="46">
        <v>90</v>
      </c>
      <c r="EO63" s="46">
        <v>90</v>
      </c>
      <c r="EP63" s="46">
        <v>450</v>
      </c>
      <c r="EQ63" s="46">
        <v>122</v>
      </c>
      <c r="ER63" s="46">
        <v>244</v>
      </c>
      <c r="ES63" s="46">
        <v>122</v>
      </c>
      <c r="ET63" s="46">
        <v>244</v>
      </c>
      <c r="EU63" s="46">
        <v>732</v>
      </c>
      <c r="EV63" s="46">
        <v>48</v>
      </c>
      <c r="EW63" s="46">
        <v>48</v>
      </c>
      <c r="EX63" s="46">
        <v>32</v>
      </c>
      <c r="EY63" s="46">
        <v>32</v>
      </c>
      <c r="EZ63" s="46">
        <v>160</v>
      </c>
      <c r="FA63" s="46">
        <v>69</v>
      </c>
      <c r="FB63" s="46">
        <v>62</v>
      </c>
      <c r="FC63" s="46">
        <v>59</v>
      </c>
      <c r="FD63" s="46">
        <v>57</v>
      </c>
      <c r="FE63" s="46">
        <v>247</v>
      </c>
      <c r="FF63" s="46">
        <v>0</v>
      </c>
      <c r="FG63" s="46">
        <v>0</v>
      </c>
      <c r="FH63" s="46">
        <v>0</v>
      </c>
      <c r="FI63" s="46">
        <v>0</v>
      </c>
      <c r="FJ63" s="46">
        <v>0</v>
      </c>
      <c r="FK63" s="46">
        <v>0</v>
      </c>
      <c r="FL63" s="46">
        <v>0</v>
      </c>
      <c r="FM63" s="46">
        <v>0</v>
      </c>
      <c r="FN63" s="46">
        <v>0</v>
      </c>
      <c r="FO63" s="46">
        <v>0</v>
      </c>
      <c r="FP63" s="46">
        <v>63</v>
      </c>
      <c r="FQ63" s="46">
        <v>51</v>
      </c>
      <c r="FR63" s="46">
        <v>48</v>
      </c>
      <c r="FS63" s="46">
        <v>40</v>
      </c>
      <c r="FT63" s="46">
        <v>202</v>
      </c>
      <c r="FU63" s="46">
        <v>1080</v>
      </c>
      <c r="FV63" s="46">
        <v>1440</v>
      </c>
      <c r="FW63" s="46">
        <v>1440</v>
      </c>
      <c r="FX63" s="46">
        <v>2880</v>
      </c>
      <c r="FY63" s="46">
        <v>6840</v>
      </c>
      <c r="FZ63" s="46">
        <v>0</v>
      </c>
      <c r="GA63" s="46">
        <v>0</v>
      </c>
      <c r="GB63" s="46">
        <v>0</v>
      </c>
      <c r="GC63" s="46">
        <v>0</v>
      </c>
      <c r="GD63" s="46">
        <v>0</v>
      </c>
    </row>
    <row r="64" spans="1:186">
      <c r="F64" s="46" t="s">
        <v>629</v>
      </c>
      <c r="G64" s="46">
        <v>7409.2142857142853</v>
      </c>
      <c r="H64" s="46">
        <v>8066</v>
      </c>
      <c r="I64" s="46">
        <v>13961.214285714286</v>
      </c>
      <c r="J64" s="80">
        <v>14503</v>
      </c>
      <c r="K64" s="80">
        <v>43939.428571428572</v>
      </c>
      <c r="L64" s="80">
        <v>3000</v>
      </c>
      <c r="M64" s="80">
        <v>3000</v>
      </c>
      <c r="N64" s="80">
        <v>10000</v>
      </c>
      <c r="O64" s="80">
        <v>10000</v>
      </c>
      <c r="P64" s="80">
        <v>26000</v>
      </c>
      <c r="Q64" s="80">
        <v>590</v>
      </c>
      <c r="R64" s="80">
        <v>730</v>
      </c>
      <c r="S64" s="80">
        <v>480</v>
      </c>
      <c r="T64" s="80">
        <v>500</v>
      </c>
      <c r="U64" s="80">
        <v>2300</v>
      </c>
      <c r="V64" s="80">
        <v>2000</v>
      </c>
      <c r="W64" s="80">
        <v>2000</v>
      </c>
      <c r="X64" s="80">
        <v>2000</v>
      </c>
      <c r="Y64" s="80">
        <v>2000</v>
      </c>
      <c r="Z64" s="80">
        <v>8000</v>
      </c>
      <c r="AA64" s="80">
        <v>290.21428571428572</v>
      </c>
      <c r="AB64" s="80">
        <v>680</v>
      </c>
      <c r="AC64" s="80">
        <v>290.21428571428572</v>
      </c>
      <c r="AD64" s="80">
        <v>680</v>
      </c>
      <c r="AE64" s="80">
        <v>1940.4285714285716</v>
      </c>
      <c r="AF64" s="80">
        <v>162</v>
      </c>
      <c r="AG64" s="80">
        <v>162</v>
      </c>
      <c r="AH64" s="80">
        <v>162</v>
      </c>
      <c r="AI64" s="80">
        <v>162</v>
      </c>
      <c r="AJ64" s="80">
        <v>648</v>
      </c>
      <c r="AK64" s="80">
        <v>138</v>
      </c>
      <c r="AL64" s="80">
        <v>276</v>
      </c>
      <c r="AM64" s="80">
        <v>138</v>
      </c>
      <c r="AN64" s="80">
        <v>276</v>
      </c>
      <c r="AO64" s="80">
        <v>828</v>
      </c>
      <c r="AP64" s="80">
        <v>76</v>
      </c>
      <c r="AQ64" s="80">
        <v>76</v>
      </c>
      <c r="AR64" s="80">
        <v>113</v>
      </c>
      <c r="AS64" s="80">
        <v>113</v>
      </c>
      <c r="AT64" s="80">
        <v>378</v>
      </c>
      <c r="AU64" s="80">
        <v>73</v>
      </c>
      <c r="AV64" s="80">
        <v>62</v>
      </c>
      <c r="AW64" s="80">
        <v>58</v>
      </c>
      <c r="AX64" s="80">
        <v>52</v>
      </c>
      <c r="AY64" s="80">
        <v>245</v>
      </c>
      <c r="AZ64" s="80">
        <v>1080</v>
      </c>
      <c r="BA64" s="80">
        <v>1080</v>
      </c>
      <c r="BB64" s="80">
        <v>720</v>
      </c>
      <c r="BC64" s="80">
        <v>720</v>
      </c>
      <c r="BD64" s="80">
        <v>3600</v>
      </c>
      <c r="BE64" s="80">
        <v>0</v>
      </c>
      <c r="BF64" s="80">
        <v>0</v>
      </c>
      <c r="BG64" s="80">
        <v>0</v>
      </c>
      <c r="BH64" s="80">
        <v>0</v>
      </c>
      <c r="BI64" s="80">
        <v>0</v>
      </c>
      <c r="BJ64" s="80">
        <v>14755</v>
      </c>
      <c r="BK64" s="80">
        <v>14219</v>
      </c>
      <c r="BL64" s="80">
        <v>13705</v>
      </c>
      <c r="BM64" s="80">
        <v>13323</v>
      </c>
      <c r="BN64" s="80">
        <v>56002</v>
      </c>
      <c r="BO64" s="80">
        <v>10000</v>
      </c>
      <c r="BP64" s="80">
        <v>10000</v>
      </c>
      <c r="BQ64" s="80">
        <v>10000</v>
      </c>
      <c r="BR64" s="80">
        <v>10000</v>
      </c>
      <c r="BS64" s="80">
        <v>40000</v>
      </c>
      <c r="BT64" s="80">
        <v>540</v>
      </c>
      <c r="BU64" s="80">
        <v>670</v>
      </c>
      <c r="BV64" s="80">
        <v>440</v>
      </c>
      <c r="BW64" s="80">
        <v>460</v>
      </c>
      <c r="BX64" s="80">
        <v>2110</v>
      </c>
      <c r="BY64" s="80">
        <v>2000</v>
      </c>
      <c r="BZ64" s="80">
        <v>2000</v>
      </c>
      <c r="CA64" s="80">
        <v>2000</v>
      </c>
      <c r="CB64" s="80">
        <v>1000</v>
      </c>
      <c r="CC64" s="80">
        <v>7000</v>
      </c>
      <c r="CD64" s="80">
        <v>670</v>
      </c>
      <c r="CE64" s="80">
        <v>290</v>
      </c>
      <c r="CF64" s="80">
        <v>290</v>
      </c>
      <c r="CG64" s="80">
        <v>670</v>
      </c>
      <c r="CH64" s="80">
        <v>1920</v>
      </c>
      <c r="CI64" s="80">
        <v>135</v>
      </c>
      <c r="CJ64" s="80">
        <v>135</v>
      </c>
      <c r="CK64" s="80">
        <v>90</v>
      </c>
      <c r="CL64" s="80">
        <v>90</v>
      </c>
      <c r="CM64" s="80">
        <v>450</v>
      </c>
      <c r="CN64" s="80">
        <v>219</v>
      </c>
      <c r="CO64" s="80">
        <v>438</v>
      </c>
      <c r="CP64" s="80">
        <v>219</v>
      </c>
      <c r="CQ64" s="80">
        <v>438</v>
      </c>
      <c r="CR64" s="80">
        <v>1314</v>
      </c>
      <c r="CS64" s="80">
        <v>48</v>
      </c>
      <c r="CT64" s="80">
        <v>48</v>
      </c>
      <c r="CU64" s="80">
        <v>32</v>
      </c>
      <c r="CV64" s="80">
        <v>32</v>
      </c>
      <c r="CW64" s="80">
        <v>160</v>
      </c>
      <c r="CX64" s="80">
        <v>63</v>
      </c>
      <c r="CY64" s="80">
        <v>62</v>
      </c>
      <c r="CZ64" s="80">
        <v>58</v>
      </c>
      <c r="DA64" s="80">
        <v>57</v>
      </c>
      <c r="DB64" s="80">
        <v>240</v>
      </c>
      <c r="DC64" s="80">
        <v>1080</v>
      </c>
      <c r="DD64" s="80">
        <v>576</v>
      </c>
      <c r="DE64" s="80">
        <v>576</v>
      </c>
      <c r="DF64" s="80">
        <v>576</v>
      </c>
      <c r="DG64" s="80">
        <v>2808</v>
      </c>
      <c r="DH64" s="80">
        <v>0</v>
      </c>
      <c r="DI64" s="80">
        <v>0</v>
      </c>
      <c r="DJ64" s="80">
        <v>0</v>
      </c>
      <c r="DK64" s="80">
        <v>0</v>
      </c>
      <c r="DL64" s="80">
        <v>0</v>
      </c>
      <c r="DM64" s="80">
        <v>6887.5714285714284</v>
      </c>
      <c r="DN64" s="98">
        <v>7148.5714285714284</v>
      </c>
      <c r="DO64" s="80">
        <v>7002.1428571428569</v>
      </c>
      <c r="DP64" s="80">
        <v>8843.5714285714275</v>
      </c>
      <c r="DQ64" s="80">
        <v>29881.857142857141</v>
      </c>
      <c r="DR64" s="80">
        <v>3000</v>
      </c>
      <c r="DS64" s="80">
        <v>3000</v>
      </c>
      <c r="DT64" s="80">
        <v>3000</v>
      </c>
      <c r="DU64" s="80">
        <v>6000</v>
      </c>
      <c r="DV64" s="80">
        <v>15000</v>
      </c>
      <c r="DW64" s="80">
        <v>629</v>
      </c>
      <c r="DX64" s="80">
        <v>775</v>
      </c>
      <c r="DY64" s="80">
        <v>506</v>
      </c>
      <c r="DZ64" s="80">
        <v>536</v>
      </c>
      <c r="EA64" s="80">
        <v>2446</v>
      </c>
      <c r="EB64" s="80">
        <v>2000</v>
      </c>
      <c r="EC64" s="80">
        <v>2000</v>
      </c>
      <c r="ED64" s="80">
        <v>2000</v>
      </c>
      <c r="EE64" s="80">
        <v>1000</v>
      </c>
      <c r="EF64" s="46">
        <v>7000</v>
      </c>
      <c r="EG64" s="46">
        <v>308.57142857142861</v>
      </c>
      <c r="EH64" s="46">
        <v>308.57142857142861</v>
      </c>
      <c r="EI64" s="46">
        <v>617.14285714285722</v>
      </c>
      <c r="EJ64" s="46">
        <v>308.57142857142861</v>
      </c>
      <c r="EK64" s="46">
        <v>1542.8571428571431</v>
      </c>
      <c r="EL64" s="46">
        <v>135</v>
      </c>
      <c r="EM64" s="46">
        <v>135</v>
      </c>
      <c r="EN64" s="46">
        <v>90</v>
      </c>
      <c r="EO64" s="46">
        <v>90</v>
      </c>
      <c r="EP64" s="46">
        <v>450</v>
      </c>
      <c r="EQ64" s="46">
        <v>122</v>
      </c>
      <c r="ER64" s="46">
        <v>244</v>
      </c>
      <c r="ES64" s="46">
        <v>122</v>
      </c>
      <c r="ET64" s="46">
        <v>244</v>
      </c>
      <c r="EU64" s="46">
        <v>732</v>
      </c>
      <c r="EV64" s="46">
        <v>48</v>
      </c>
      <c r="EW64" s="46">
        <v>48</v>
      </c>
      <c r="EX64" s="46">
        <v>32</v>
      </c>
      <c r="EY64" s="46">
        <v>32</v>
      </c>
      <c r="EZ64" s="46">
        <v>160</v>
      </c>
      <c r="FA64" s="46">
        <v>69</v>
      </c>
      <c r="FB64" s="46">
        <v>62</v>
      </c>
      <c r="FC64" s="46">
        <v>59</v>
      </c>
      <c r="FD64" s="46">
        <v>57</v>
      </c>
      <c r="FE64" s="46">
        <v>247</v>
      </c>
      <c r="FF64" s="46">
        <v>576</v>
      </c>
      <c r="FG64" s="46">
        <v>576</v>
      </c>
      <c r="FH64" s="46">
        <v>576</v>
      </c>
      <c r="FI64" s="46">
        <v>576</v>
      </c>
      <c r="FJ64" s="46">
        <v>2304</v>
      </c>
      <c r="FK64" s="46">
        <v>0</v>
      </c>
      <c r="FL64" s="46">
        <v>0</v>
      </c>
      <c r="FM64" s="46">
        <v>0</v>
      </c>
      <c r="FN64" s="46">
        <v>0</v>
      </c>
      <c r="FO64" s="46">
        <v>0</v>
      </c>
      <c r="FP64" s="46">
        <v>0</v>
      </c>
      <c r="FQ64" s="46">
        <v>0</v>
      </c>
      <c r="FR64" s="46">
        <v>0</v>
      </c>
      <c r="FS64" s="46">
        <v>0</v>
      </c>
      <c r="FT64" s="46">
        <v>0</v>
      </c>
      <c r="FU64" s="46">
        <v>0</v>
      </c>
      <c r="FV64" s="46">
        <v>0</v>
      </c>
      <c r="FW64" s="46">
        <v>0</v>
      </c>
      <c r="FX64" s="46">
        <v>0</v>
      </c>
      <c r="FY64" s="46">
        <v>0</v>
      </c>
      <c r="FZ64" s="46">
        <v>0</v>
      </c>
      <c r="GA64" s="46">
        <v>0</v>
      </c>
      <c r="GB64" s="46">
        <v>0</v>
      </c>
      <c r="GC64" s="46">
        <v>0</v>
      </c>
      <c r="GD64" s="46">
        <v>0</v>
      </c>
    </row>
    <row r="65" spans="1:186">
      <c r="A65" s="133">
        <v>310003571</v>
      </c>
      <c r="B65" s="124" t="s">
        <v>271</v>
      </c>
      <c r="C65" s="74">
        <v>380</v>
      </c>
      <c r="D65" s="74" t="s">
        <v>461</v>
      </c>
      <c r="E65" s="46">
        <v>72</v>
      </c>
      <c r="G65" s="46">
        <v>36169</v>
      </c>
      <c r="H65" s="46">
        <v>33705</v>
      </c>
      <c r="I65" s="46">
        <v>25575</v>
      </c>
      <c r="J65" s="80">
        <v>30491</v>
      </c>
      <c r="K65" s="80">
        <v>125940</v>
      </c>
      <c r="L65" s="80">
        <v>30000</v>
      </c>
      <c r="M65" s="80">
        <v>25000</v>
      </c>
      <c r="N65" s="80">
        <v>20000</v>
      </c>
      <c r="O65" s="80">
        <v>23000</v>
      </c>
      <c r="P65" s="80">
        <v>98000</v>
      </c>
      <c r="Q65" s="80">
        <v>3197</v>
      </c>
      <c r="R65" s="80">
        <v>3945</v>
      </c>
      <c r="S65" s="80">
        <v>2608</v>
      </c>
      <c r="T65" s="80">
        <v>2731</v>
      </c>
      <c r="U65" s="80">
        <v>12481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840</v>
      </c>
      <c r="AB65" s="80">
        <v>2400</v>
      </c>
      <c r="AC65" s="80">
        <v>840</v>
      </c>
      <c r="AD65" s="80">
        <v>2400</v>
      </c>
      <c r="AE65" s="80">
        <v>6480</v>
      </c>
      <c r="AF65" s="80">
        <v>323</v>
      </c>
      <c r="AG65" s="80">
        <v>323</v>
      </c>
      <c r="AH65" s="80">
        <v>323</v>
      </c>
      <c r="AI65" s="80">
        <v>323</v>
      </c>
      <c r="AJ65" s="80">
        <v>1292</v>
      </c>
      <c r="AK65" s="80">
        <v>235</v>
      </c>
      <c r="AL65" s="80">
        <v>471</v>
      </c>
      <c r="AM65" s="80">
        <v>235</v>
      </c>
      <c r="AN65" s="80">
        <v>471</v>
      </c>
      <c r="AO65" s="80">
        <v>1412</v>
      </c>
      <c r="AP65" s="80">
        <v>100</v>
      </c>
      <c r="AQ65" s="80">
        <v>100</v>
      </c>
      <c r="AR65" s="80">
        <v>100</v>
      </c>
      <c r="AS65" s="80">
        <v>100</v>
      </c>
      <c r="AT65" s="80">
        <v>400</v>
      </c>
      <c r="AU65" s="80">
        <v>34</v>
      </c>
      <c r="AV65" s="80">
        <v>26</v>
      </c>
      <c r="AW65" s="80">
        <v>29</v>
      </c>
      <c r="AX65" s="80">
        <v>26</v>
      </c>
      <c r="AY65" s="80">
        <v>115</v>
      </c>
      <c r="AZ65" s="80">
        <v>1440</v>
      </c>
      <c r="BA65" s="80">
        <v>1440</v>
      </c>
      <c r="BB65" s="80">
        <v>1440</v>
      </c>
      <c r="BC65" s="80">
        <v>1440</v>
      </c>
      <c r="BD65" s="80">
        <v>5760</v>
      </c>
      <c r="BE65" s="80">
        <v>0</v>
      </c>
      <c r="BF65" s="80">
        <v>0</v>
      </c>
      <c r="BG65" s="80">
        <v>0</v>
      </c>
      <c r="BH65" s="80">
        <v>0</v>
      </c>
      <c r="BI65" s="80">
        <v>0</v>
      </c>
      <c r="BJ65" s="80">
        <v>30478.617985295041</v>
      </c>
      <c r="BK65" s="80">
        <v>29650.617985295041</v>
      </c>
      <c r="BL65" s="80">
        <v>28261.411990196695</v>
      </c>
      <c r="BM65" s="80">
        <v>19700.411990196695</v>
      </c>
      <c r="BN65" s="80">
        <v>108091.05995098347</v>
      </c>
      <c r="BO65" s="80">
        <v>25000</v>
      </c>
      <c r="BP65" s="80">
        <v>25000</v>
      </c>
      <c r="BQ65" s="80">
        <v>25000</v>
      </c>
      <c r="BR65" s="80">
        <v>15000</v>
      </c>
      <c r="BS65" s="80">
        <v>90000</v>
      </c>
      <c r="BT65" s="80">
        <v>1610</v>
      </c>
      <c r="BU65" s="80">
        <v>1990</v>
      </c>
      <c r="BV65" s="80">
        <v>1290</v>
      </c>
      <c r="BW65" s="80">
        <v>1370</v>
      </c>
      <c r="BX65" s="80">
        <v>6260</v>
      </c>
      <c r="BY65" s="80">
        <v>0</v>
      </c>
      <c r="BZ65" s="80">
        <v>0</v>
      </c>
      <c r="CA65" s="80">
        <v>0</v>
      </c>
      <c r="CB65" s="80">
        <v>0</v>
      </c>
      <c r="CC65" s="80">
        <v>0</v>
      </c>
      <c r="CD65" s="80">
        <v>1990</v>
      </c>
      <c r="CE65" s="80">
        <v>850</v>
      </c>
      <c r="CF65" s="80">
        <v>850</v>
      </c>
      <c r="CG65" s="80">
        <v>1990</v>
      </c>
      <c r="CH65" s="80">
        <v>5680</v>
      </c>
      <c r="CI65" s="80">
        <v>225</v>
      </c>
      <c r="CJ65" s="80">
        <v>225</v>
      </c>
      <c r="CK65" s="80">
        <v>150</v>
      </c>
      <c r="CL65" s="80">
        <v>150</v>
      </c>
      <c r="CM65" s="80">
        <v>750</v>
      </c>
      <c r="CN65" s="80">
        <v>226</v>
      </c>
      <c r="CO65" s="80">
        <v>453</v>
      </c>
      <c r="CP65" s="80">
        <v>226</v>
      </c>
      <c r="CQ65" s="80">
        <v>453</v>
      </c>
      <c r="CR65" s="80">
        <v>1358</v>
      </c>
      <c r="CS65" s="80">
        <v>102.61798529504178</v>
      </c>
      <c r="CT65" s="80">
        <v>102.61798529504178</v>
      </c>
      <c r="CU65" s="80">
        <v>68.411990196694532</v>
      </c>
      <c r="CV65" s="80">
        <v>68.411990196694532</v>
      </c>
      <c r="CW65" s="80">
        <v>342.05995098347262</v>
      </c>
      <c r="CX65" s="80">
        <v>29</v>
      </c>
      <c r="CY65" s="80">
        <v>26</v>
      </c>
      <c r="CZ65" s="80">
        <v>29</v>
      </c>
      <c r="DA65" s="80">
        <v>21</v>
      </c>
      <c r="DB65" s="80">
        <v>105</v>
      </c>
      <c r="DC65" s="80">
        <v>1296</v>
      </c>
      <c r="DD65" s="80">
        <v>1004</v>
      </c>
      <c r="DE65" s="80">
        <v>648</v>
      </c>
      <c r="DF65" s="80">
        <v>648</v>
      </c>
      <c r="DG65" s="80">
        <v>3596</v>
      </c>
      <c r="DH65" s="80">
        <v>0</v>
      </c>
      <c r="DI65" s="80">
        <v>0</v>
      </c>
      <c r="DJ65" s="80">
        <v>0</v>
      </c>
      <c r="DK65" s="80">
        <v>0</v>
      </c>
      <c r="DL65" s="80">
        <v>0</v>
      </c>
      <c r="DM65" s="80">
        <v>19663.622854794041</v>
      </c>
      <c r="DN65" s="98">
        <v>20365.622854794041</v>
      </c>
      <c r="DO65" s="80">
        <v>24627.232387147305</v>
      </c>
      <c r="DP65" s="80">
        <v>24014.619524183847</v>
      </c>
      <c r="DQ65" s="80">
        <v>88671.09762091923</v>
      </c>
      <c r="DR65" s="80">
        <v>15000</v>
      </c>
      <c r="DS65" s="80">
        <v>15000</v>
      </c>
      <c r="DT65" s="80">
        <v>20000</v>
      </c>
      <c r="DU65" s="80">
        <v>20000</v>
      </c>
      <c r="DV65" s="80">
        <v>70000</v>
      </c>
      <c r="DW65" s="80">
        <v>2404</v>
      </c>
      <c r="DX65" s="80">
        <v>2967</v>
      </c>
      <c r="DY65" s="80">
        <v>1937</v>
      </c>
      <c r="DZ65" s="80">
        <v>2051</v>
      </c>
      <c r="EA65" s="80">
        <v>9359</v>
      </c>
      <c r="EB65" s="80">
        <v>0</v>
      </c>
      <c r="EC65" s="80">
        <v>0</v>
      </c>
      <c r="ED65" s="80">
        <v>0</v>
      </c>
      <c r="EE65" s="80">
        <v>0</v>
      </c>
      <c r="EF65" s="46">
        <v>0</v>
      </c>
      <c r="EG65" s="46">
        <v>860.61286296346088</v>
      </c>
      <c r="EH65" s="46">
        <v>860.61286296346088</v>
      </c>
      <c r="EI65" s="46">
        <v>1721.2257259269218</v>
      </c>
      <c r="EJ65" s="46">
        <v>860.61286296346088</v>
      </c>
      <c r="EK65" s="46">
        <v>4303.064314817304</v>
      </c>
      <c r="EL65" s="46">
        <v>166</v>
      </c>
      <c r="EM65" s="46">
        <v>166</v>
      </c>
      <c r="EN65" s="46">
        <v>111</v>
      </c>
      <c r="EO65" s="46">
        <v>111</v>
      </c>
      <c r="EP65" s="46">
        <v>554</v>
      </c>
      <c r="EQ65" s="46">
        <v>143</v>
      </c>
      <c r="ER65" s="46">
        <v>285</v>
      </c>
      <c r="ES65" s="46">
        <v>143</v>
      </c>
      <c r="ET65" s="46">
        <v>285</v>
      </c>
      <c r="EU65" s="46">
        <v>856</v>
      </c>
      <c r="EV65" s="46">
        <v>57.00999183057877</v>
      </c>
      <c r="EW65" s="46">
        <v>57.00999183057877</v>
      </c>
      <c r="EX65" s="46">
        <v>38.006661220385851</v>
      </c>
      <c r="EY65" s="46">
        <v>38.006661220385851</v>
      </c>
      <c r="EZ65" s="46">
        <v>190.03330610192927</v>
      </c>
      <c r="FA65" s="46">
        <v>29</v>
      </c>
      <c r="FB65" s="46">
        <v>26</v>
      </c>
      <c r="FC65" s="46">
        <v>29</v>
      </c>
      <c r="FD65" s="46">
        <v>21</v>
      </c>
      <c r="FE65" s="46">
        <v>105</v>
      </c>
      <c r="FF65" s="46">
        <v>1004</v>
      </c>
      <c r="FG65" s="46">
        <v>1004</v>
      </c>
      <c r="FH65" s="46">
        <v>648</v>
      </c>
      <c r="FI65" s="46">
        <v>648</v>
      </c>
      <c r="FJ65" s="46">
        <v>3304</v>
      </c>
      <c r="FK65" s="46">
        <v>0</v>
      </c>
      <c r="FL65" s="46">
        <v>0</v>
      </c>
      <c r="FM65" s="46">
        <v>0</v>
      </c>
      <c r="FN65" s="46">
        <v>0</v>
      </c>
      <c r="FO65" s="46">
        <v>0</v>
      </c>
      <c r="FP65" s="46">
        <v>0</v>
      </c>
      <c r="FQ65" s="46">
        <v>0</v>
      </c>
      <c r="FR65" s="46">
        <v>0</v>
      </c>
      <c r="FS65" s="46">
        <v>0</v>
      </c>
      <c r="FT65" s="46">
        <v>0</v>
      </c>
      <c r="FU65" s="46">
        <v>0</v>
      </c>
      <c r="FV65" s="46">
        <v>0</v>
      </c>
      <c r="FW65" s="46">
        <v>0</v>
      </c>
      <c r="FX65" s="46">
        <v>0</v>
      </c>
      <c r="FY65" s="46">
        <v>0</v>
      </c>
      <c r="FZ65" s="46">
        <v>0</v>
      </c>
      <c r="GA65" s="46">
        <v>0</v>
      </c>
      <c r="GB65" s="46">
        <v>0</v>
      </c>
      <c r="GC65" s="46">
        <v>0</v>
      </c>
      <c r="GD65" s="46">
        <v>0</v>
      </c>
    </row>
    <row r="66" spans="1:186">
      <c r="A66" s="133">
        <v>310003573</v>
      </c>
      <c r="B66" s="124" t="s">
        <v>273</v>
      </c>
      <c r="C66" s="74">
        <v>350</v>
      </c>
      <c r="D66" s="74" t="s">
        <v>462</v>
      </c>
      <c r="E66" s="46">
        <v>72</v>
      </c>
      <c r="G66" s="46">
        <v>10800</v>
      </c>
      <c r="H66" s="46">
        <v>10900</v>
      </c>
      <c r="I66" s="46">
        <v>10690</v>
      </c>
      <c r="J66" s="80">
        <v>10660</v>
      </c>
      <c r="K66" s="80">
        <v>43050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610</v>
      </c>
      <c r="R66" s="80">
        <v>760</v>
      </c>
      <c r="S66" s="80">
        <v>500</v>
      </c>
      <c r="T66" s="80">
        <v>520</v>
      </c>
      <c r="U66" s="80">
        <v>2390</v>
      </c>
      <c r="V66" s="80">
        <v>10000</v>
      </c>
      <c r="W66" s="80">
        <v>10000</v>
      </c>
      <c r="X66" s="80">
        <v>10000</v>
      </c>
      <c r="Y66" s="80">
        <v>10000</v>
      </c>
      <c r="Z66" s="80">
        <v>40000</v>
      </c>
      <c r="AA66" s="80">
        <v>40</v>
      </c>
      <c r="AB66" s="80">
        <v>40</v>
      </c>
      <c r="AC66" s="80">
        <v>40</v>
      </c>
      <c r="AD66" s="80">
        <v>40</v>
      </c>
      <c r="AE66" s="80">
        <v>160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0</v>
      </c>
      <c r="AM66" s="80">
        <v>0</v>
      </c>
      <c r="AN66" s="80">
        <v>0</v>
      </c>
      <c r="AO66" s="80">
        <v>0</v>
      </c>
      <c r="AP66" s="80">
        <v>0</v>
      </c>
      <c r="AQ66" s="80">
        <v>0</v>
      </c>
      <c r="AR66" s="80">
        <v>0</v>
      </c>
      <c r="AS66" s="80">
        <v>0</v>
      </c>
      <c r="AT66" s="80">
        <v>0</v>
      </c>
      <c r="AU66" s="80">
        <v>0</v>
      </c>
      <c r="AV66" s="80">
        <v>0</v>
      </c>
      <c r="AW66" s="80">
        <v>0</v>
      </c>
      <c r="AX66" s="80">
        <v>0</v>
      </c>
      <c r="AY66" s="80">
        <v>0</v>
      </c>
      <c r="AZ66" s="80">
        <v>0</v>
      </c>
      <c r="BA66" s="80">
        <v>0</v>
      </c>
      <c r="BB66" s="80">
        <v>0</v>
      </c>
      <c r="BC66" s="80">
        <v>0</v>
      </c>
      <c r="BD66" s="80">
        <v>0</v>
      </c>
      <c r="BE66" s="80">
        <v>150</v>
      </c>
      <c r="BF66" s="80">
        <v>100</v>
      </c>
      <c r="BG66" s="80">
        <v>150</v>
      </c>
      <c r="BH66" s="80">
        <v>100</v>
      </c>
      <c r="BI66" s="80">
        <v>500</v>
      </c>
      <c r="BJ66" s="80">
        <v>9650</v>
      </c>
      <c r="BK66" s="80">
        <v>9710</v>
      </c>
      <c r="BL66" s="80">
        <v>9560</v>
      </c>
      <c r="BM66" s="80">
        <v>9540</v>
      </c>
      <c r="BN66" s="80">
        <v>38460</v>
      </c>
      <c r="BO66" s="80">
        <v>0</v>
      </c>
      <c r="BP66" s="80">
        <v>0</v>
      </c>
      <c r="BQ66" s="80">
        <v>0</v>
      </c>
      <c r="BR66" s="80">
        <v>0</v>
      </c>
      <c r="BS66" s="80">
        <v>0</v>
      </c>
      <c r="BT66" s="80">
        <v>460</v>
      </c>
      <c r="BU66" s="80">
        <v>570</v>
      </c>
      <c r="BV66" s="80">
        <v>370</v>
      </c>
      <c r="BW66" s="80">
        <v>400</v>
      </c>
      <c r="BX66" s="80">
        <v>1800</v>
      </c>
      <c r="BY66" s="80">
        <v>9000</v>
      </c>
      <c r="BZ66" s="80">
        <v>9000</v>
      </c>
      <c r="CA66" s="80">
        <v>9000</v>
      </c>
      <c r="CB66" s="80">
        <v>9000</v>
      </c>
      <c r="CC66" s="80">
        <v>36000</v>
      </c>
      <c r="CD66" s="80">
        <v>40</v>
      </c>
      <c r="CE66" s="80">
        <v>40</v>
      </c>
      <c r="CF66" s="80">
        <v>40</v>
      </c>
      <c r="CG66" s="80">
        <v>40</v>
      </c>
      <c r="CH66" s="80">
        <v>160</v>
      </c>
      <c r="CI66" s="80">
        <v>0</v>
      </c>
      <c r="CJ66" s="80">
        <v>0</v>
      </c>
      <c r="CK66" s="80">
        <v>0</v>
      </c>
      <c r="CL66" s="80">
        <v>0</v>
      </c>
      <c r="CM66" s="80">
        <v>0</v>
      </c>
      <c r="CN66" s="80">
        <v>0</v>
      </c>
      <c r="CO66" s="80">
        <v>0</v>
      </c>
      <c r="CP66" s="80">
        <v>0</v>
      </c>
      <c r="CQ66" s="80">
        <v>0</v>
      </c>
      <c r="CR66" s="80">
        <v>0</v>
      </c>
      <c r="CS66" s="80">
        <v>0</v>
      </c>
      <c r="CT66" s="80">
        <v>0</v>
      </c>
      <c r="CU66" s="80">
        <v>0</v>
      </c>
      <c r="CV66" s="80">
        <v>0</v>
      </c>
      <c r="CW66" s="80">
        <v>0</v>
      </c>
      <c r="CX66" s="80">
        <v>0</v>
      </c>
      <c r="CY66" s="80">
        <v>0</v>
      </c>
      <c r="CZ66" s="80">
        <v>0</v>
      </c>
      <c r="DA66" s="80">
        <v>0</v>
      </c>
      <c r="DB66" s="80">
        <v>0</v>
      </c>
      <c r="DC66" s="80">
        <v>0</v>
      </c>
      <c r="DD66" s="80">
        <v>0</v>
      </c>
      <c r="DE66" s="80">
        <v>0</v>
      </c>
      <c r="DF66" s="80">
        <v>0</v>
      </c>
      <c r="DG66" s="80">
        <v>0</v>
      </c>
      <c r="DH66" s="80">
        <v>150</v>
      </c>
      <c r="DI66" s="80">
        <v>100</v>
      </c>
      <c r="DJ66" s="80">
        <v>150</v>
      </c>
      <c r="DK66" s="80">
        <v>100</v>
      </c>
      <c r="DL66" s="80">
        <v>500</v>
      </c>
      <c r="DM66" s="80">
        <v>9856</v>
      </c>
      <c r="DN66" s="98">
        <v>10001</v>
      </c>
      <c r="DO66" s="80">
        <v>9737</v>
      </c>
      <c r="DP66" s="80">
        <v>9766</v>
      </c>
      <c r="DQ66" s="80">
        <v>39360</v>
      </c>
      <c r="DR66" s="80">
        <v>0</v>
      </c>
      <c r="DS66" s="80">
        <v>0</v>
      </c>
      <c r="DT66" s="80">
        <v>0</v>
      </c>
      <c r="DU66" s="80">
        <v>0</v>
      </c>
      <c r="DV66" s="80">
        <v>0</v>
      </c>
      <c r="DW66" s="80">
        <v>616</v>
      </c>
      <c r="DX66" s="80">
        <v>761</v>
      </c>
      <c r="DY66" s="80">
        <v>497</v>
      </c>
      <c r="DZ66" s="80">
        <v>526</v>
      </c>
      <c r="EA66" s="80">
        <v>2400</v>
      </c>
      <c r="EB66" s="80">
        <v>9000</v>
      </c>
      <c r="EC66" s="80">
        <v>9000</v>
      </c>
      <c r="ED66" s="80">
        <v>9000</v>
      </c>
      <c r="EE66" s="80">
        <v>9000</v>
      </c>
      <c r="EF66" s="46">
        <v>36000</v>
      </c>
      <c r="EG66" s="46">
        <v>40</v>
      </c>
      <c r="EH66" s="46">
        <v>40</v>
      </c>
      <c r="EI66" s="46">
        <v>40</v>
      </c>
      <c r="EJ66" s="46">
        <v>40</v>
      </c>
      <c r="EK66" s="46">
        <v>160</v>
      </c>
      <c r="EL66" s="46">
        <v>0</v>
      </c>
      <c r="EM66" s="46">
        <v>0</v>
      </c>
      <c r="EN66" s="46">
        <v>0</v>
      </c>
      <c r="EO66" s="46">
        <v>0</v>
      </c>
      <c r="EP66" s="46">
        <v>0</v>
      </c>
      <c r="EQ66" s="46">
        <v>0</v>
      </c>
      <c r="ER66" s="46">
        <v>0</v>
      </c>
      <c r="ES66" s="46">
        <v>0</v>
      </c>
      <c r="ET66" s="46">
        <v>0</v>
      </c>
      <c r="EU66" s="46">
        <v>0</v>
      </c>
      <c r="EV66" s="46">
        <v>0</v>
      </c>
      <c r="EW66" s="46">
        <v>0</v>
      </c>
      <c r="EX66" s="46">
        <v>0</v>
      </c>
      <c r="EY66" s="46">
        <v>0</v>
      </c>
      <c r="EZ66" s="46">
        <v>0</v>
      </c>
      <c r="FA66" s="46">
        <v>0</v>
      </c>
      <c r="FB66" s="46">
        <v>0</v>
      </c>
      <c r="FC66" s="46">
        <v>0</v>
      </c>
      <c r="FD66" s="46">
        <v>0</v>
      </c>
      <c r="FE66" s="46">
        <v>0</v>
      </c>
      <c r="FF66" s="46">
        <v>0</v>
      </c>
      <c r="FG66" s="46">
        <v>0</v>
      </c>
      <c r="FH66" s="46">
        <v>0</v>
      </c>
      <c r="FI66" s="46">
        <v>0</v>
      </c>
      <c r="FJ66" s="46">
        <v>0</v>
      </c>
      <c r="FK66" s="46">
        <v>200</v>
      </c>
      <c r="FL66" s="46">
        <v>200</v>
      </c>
      <c r="FM66" s="46">
        <v>200</v>
      </c>
      <c r="FN66" s="46">
        <v>200</v>
      </c>
      <c r="FO66" s="46">
        <v>800</v>
      </c>
      <c r="FP66" s="46">
        <v>0</v>
      </c>
      <c r="FQ66" s="46">
        <v>0</v>
      </c>
      <c r="FR66" s="46">
        <v>0</v>
      </c>
      <c r="FS66" s="46">
        <v>0</v>
      </c>
      <c r="FT66" s="46">
        <v>0</v>
      </c>
      <c r="FU66" s="46">
        <v>0</v>
      </c>
      <c r="FV66" s="46">
        <v>0</v>
      </c>
      <c r="FW66" s="46">
        <v>0</v>
      </c>
      <c r="FX66" s="46">
        <v>0</v>
      </c>
      <c r="FY66" s="46">
        <v>0</v>
      </c>
      <c r="FZ66" s="46">
        <v>0</v>
      </c>
      <c r="GA66" s="46">
        <v>0</v>
      </c>
      <c r="GB66" s="46">
        <v>0</v>
      </c>
      <c r="GC66" s="46">
        <v>0</v>
      </c>
      <c r="GD66" s="46">
        <v>0</v>
      </c>
    </row>
    <row r="67" spans="1:186">
      <c r="A67" s="133">
        <v>310003574</v>
      </c>
      <c r="B67" s="124" t="s">
        <v>630</v>
      </c>
      <c r="C67" s="74">
        <v>380</v>
      </c>
      <c r="D67" s="74" t="s">
        <v>461</v>
      </c>
      <c r="E67" s="46">
        <v>72</v>
      </c>
      <c r="G67" s="46">
        <v>0</v>
      </c>
      <c r="H67" s="46">
        <v>0</v>
      </c>
      <c r="I67" s="46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  <c r="AB67" s="80">
        <v>0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0</v>
      </c>
      <c r="AO67" s="80">
        <v>0</v>
      </c>
      <c r="AP67" s="80">
        <v>0</v>
      </c>
      <c r="AQ67" s="80">
        <v>0</v>
      </c>
      <c r="AR67" s="80">
        <v>0</v>
      </c>
      <c r="AS67" s="80">
        <v>0</v>
      </c>
      <c r="AT67" s="80">
        <v>0</v>
      </c>
      <c r="AU67" s="80">
        <v>0</v>
      </c>
      <c r="AV67" s="80">
        <v>0</v>
      </c>
      <c r="AW67" s="80">
        <v>0</v>
      </c>
      <c r="AX67" s="80">
        <v>0</v>
      </c>
      <c r="AY67" s="80">
        <v>0</v>
      </c>
      <c r="AZ67" s="80">
        <v>0</v>
      </c>
      <c r="BA67" s="80">
        <v>0</v>
      </c>
      <c r="BB67" s="80">
        <v>0</v>
      </c>
      <c r="BC67" s="80">
        <v>0</v>
      </c>
      <c r="BD67" s="80">
        <v>0</v>
      </c>
      <c r="BE67" s="80">
        <v>0</v>
      </c>
      <c r="BF67" s="80">
        <v>0</v>
      </c>
      <c r="BG67" s="80">
        <v>0</v>
      </c>
      <c r="BH67" s="80">
        <v>0</v>
      </c>
      <c r="BI67" s="80">
        <v>0</v>
      </c>
      <c r="BJ67" s="80">
        <v>0</v>
      </c>
      <c r="BK67" s="80">
        <v>0</v>
      </c>
      <c r="BL67" s="80">
        <v>0</v>
      </c>
      <c r="BM67" s="80">
        <v>0</v>
      </c>
      <c r="BN67" s="80">
        <v>0</v>
      </c>
      <c r="BO67" s="80">
        <v>0</v>
      </c>
      <c r="BP67" s="80">
        <v>0</v>
      </c>
      <c r="BQ67" s="80">
        <v>0</v>
      </c>
      <c r="BR67" s="80">
        <v>0</v>
      </c>
      <c r="BS67" s="80">
        <v>0</v>
      </c>
      <c r="BT67" s="80">
        <v>0</v>
      </c>
      <c r="BU67" s="80">
        <v>0</v>
      </c>
      <c r="BV67" s="80">
        <v>0</v>
      </c>
      <c r="BW67" s="80">
        <v>0</v>
      </c>
      <c r="BX67" s="80">
        <v>0</v>
      </c>
      <c r="BY67" s="80">
        <v>0</v>
      </c>
      <c r="BZ67" s="80">
        <v>0</v>
      </c>
      <c r="CA67" s="80">
        <v>0</v>
      </c>
      <c r="CB67" s="80">
        <v>0</v>
      </c>
      <c r="CC67" s="80">
        <v>0</v>
      </c>
      <c r="CD67" s="80">
        <v>0</v>
      </c>
      <c r="CE67" s="80">
        <v>0</v>
      </c>
      <c r="CF67" s="80">
        <v>0</v>
      </c>
      <c r="CG67" s="80">
        <v>0</v>
      </c>
      <c r="CH67" s="80">
        <v>0</v>
      </c>
      <c r="CI67" s="80">
        <v>0</v>
      </c>
      <c r="CJ67" s="80">
        <v>0</v>
      </c>
      <c r="CK67" s="80">
        <v>0</v>
      </c>
      <c r="CL67" s="80">
        <v>0</v>
      </c>
      <c r="CM67" s="80">
        <v>0</v>
      </c>
      <c r="CN67" s="80">
        <v>0</v>
      </c>
      <c r="CO67" s="80">
        <v>0</v>
      </c>
      <c r="CP67" s="80">
        <v>0</v>
      </c>
      <c r="CQ67" s="80">
        <v>0</v>
      </c>
      <c r="CR67" s="80">
        <v>0</v>
      </c>
      <c r="CS67" s="80">
        <v>0</v>
      </c>
      <c r="CT67" s="80">
        <v>0</v>
      </c>
      <c r="CU67" s="80">
        <v>0</v>
      </c>
      <c r="CV67" s="80">
        <v>0</v>
      </c>
      <c r="CW67" s="80">
        <v>0</v>
      </c>
      <c r="CX67" s="80">
        <v>0</v>
      </c>
      <c r="CY67" s="80">
        <v>0</v>
      </c>
      <c r="CZ67" s="80">
        <v>0</v>
      </c>
      <c r="DA67" s="80">
        <v>0</v>
      </c>
      <c r="DB67" s="80">
        <v>0</v>
      </c>
      <c r="DC67" s="80">
        <v>0</v>
      </c>
      <c r="DD67" s="80">
        <v>0</v>
      </c>
      <c r="DE67" s="80">
        <v>0</v>
      </c>
      <c r="DF67" s="80">
        <v>0</v>
      </c>
      <c r="DG67" s="80">
        <v>0</v>
      </c>
      <c r="DH67" s="80">
        <v>0</v>
      </c>
      <c r="DI67" s="80">
        <v>0</v>
      </c>
      <c r="DJ67" s="80">
        <v>0</v>
      </c>
      <c r="DK67" s="80">
        <v>0</v>
      </c>
      <c r="DL67" s="80">
        <v>0</v>
      </c>
      <c r="DM67" s="80">
        <v>0</v>
      </c>
      <c r="DN67" s="98">
        <v>0</v>
      </c>
      <c r="DO67" s="80">
        <v>0</v>
      </c>
      <c r="DP67" s="80">
        <v>0</v>
      </c>
      <c r="DQ67" s="80">
        <v>0</v>
      </c>
      <c r="DR67" s="80">
        <v>0</v>
      </c>
      <c r="DS67" s="80">
        <v>0</v>
      </c>
      <c r="DT67" s="80">
        <v>0</v>
      </c>
      <c r="DU67" s="80">
        <v>0</v>
      </c>
      <c r="DV67" s="80">
        <v>0</v>
      </c>
      <c r="DW67" s="80">
        <v>0</v>
      </c>
      <c r="DX67" s="80">
        <v>0</v>
      </c>
      <c r="DY67" s="80">
        <v>0</v>
      </c>
      <c r="DZ67" s="80">
        <v>0</v>
      </c>
      <c r="EA67" s="80">
        <v>0</v>
      </c>
      <c r="EB67" s="80">
        <v>0</v>
      </c>
      <c r="EC67" s="80">
        <v>0</v>
      </c>
      <c r="ED67" s="80">
        <v>0</v>
      </c>
      <c r="EE67" s="80">
        <v>0</v>
      </c>
      <c r="EF67" s="46">
        <v>0</v>
      </c>
      <c r="EG67" s="46">
        <v>0</v>
      </c>
      <c r="EH67" s="46">
        <v>0</v>
      </c>
      <c r="EI67" s="46">
        <v>0</v>
      </c>
      <c r="EJ67" s="46">
        <v>0</v>
      </c>
      <c r="EK67" s="46">
        <v>0</v>
      </c>
      <c r="EL67" s="46">
        <v>0</v>
      </c>
      <c r="EM67" s="46">
        <v>0</v>
      </c>
      <c r="EN67" s="46">
        <v>0</v>
      </c>
      <c r="EO67" s="46">
        <v>0</v>
      </c>
      <c r="EP67" s="46">
        <v>0</v>
      </c>
      <c r="EQ67" s="46">
        <v>0</v>
      </c>
      <c r="ER67" s="46">
        <v>0</v>
      </c>
      <c r="ES67" s="46">
        <v>0</v>
      </c>
      <c r="ET67" s="46">
        <v>0</v>
      </c>
      <c r="EU67" s="46">
        <v>0</v>
      </c>
      <c r="EV67" s="46">
        <v>0</v>
      </c>
      <c r="EW67" s="46">
        <v>0</v>
      </c>
      <c r="EX67" s="46">
        <v>0</v>
      </c>
      <c r="EY67" s="46">
        <v>0</v>
      </c>
      <c r="EZ67" s="46">
        <v>0</v>
      </c>
      <c r="FA67" s="46">
        <v>0</v>
      </c>
      <c r="FB67" s="46">
        <v>0</v>
      </c>
      <c r="FC67" s="46">
        <v>0</v>
      </c>
      <c r="FD67" s="46">
        <v>0</v>
      </c>
      <c r="FE67" s="46">
        <v>0</v>
      </c>
      <c r="FF67" s="46">
        <v>0</v>
      </c>
      <c r="FG67" s="46">
        <v>0</v>
      </c>
      <c r="FH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63</v>
      </c>
      <c r="FQ67" s="46">
        <v>51</v>
      </c>
      <c r="FR67" s="46">
        <v>48</v>
      </c>
      <c r="FS67" s="46">
        <v>40</v>
      </c>
      <c r="FT67" s="46">
        <v>202</v>
      </c>
      <c r="FU67" s="46">
        <v>1080</v>
      </c>
      <c r="FV67" s="46">
        <v>1440</v>
      </c>
      <c r="FW67" s="46">
        <v>1440</v>
      </c>
      <c r="FX67" s="46">
        <v>2880</v>
      </c>
      <c r="FY67" s="46">
        <v>6840</v>
      </c>
      <c r="FZ67" s="46">
        <v>0</v>
      </c>
      <c r="GA67" s="46">
        <v>0</v>
      </c>
      <c r="GB67" s="46">
        <v>0</v>
      </c>
      <c r="GC67" s="46">
        <v>0</v>
      </c>
      <c r="GD67" s="46">
        <v>0</v>
      </c>
    </row>
    <row r="68" spans="1:186">
      <c r="A68" s="133">
        <v>310003576</v>
      </c>
      <c r="B68" s="124" t="s">
        <v>567</v>
      </c>
      <c r="C68" s="74">
        <v>350</v>
      </c>
      <c r="D68" s="74" t="s">
        <v>462</v>
      </c>
      <c r="E68" s="46">
        <v>72</v>
      </c>
      <c r="G68" s="46">
        <v>0</v>
      </c>
      <c r="H68" s="46">
        <v>0</v>
      </c>
      <c r="I68" s="46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0</v>
      </c>
      <c r="AM68" s="80">
        <v>0</v>
      </c>
      <c r="AN68" s="80">
        <v>0</v>
      </c>
      <c r="AO68" s="80">
        <v>0</v>
      </c>
      <c r="AP68" s="80">
        <v>0</v>
      </c>
      <c r="AQ68" s="80">
        <v>0</v>
      </c>
      <c r="AR68" s="80">
        <v>0</v>
      </c>
      <c r="AS68" s="80">
        <v>0</v>
      </c>
      <c r="AT68" s="80">
        <v>0</v>
      </c>
      <c r="AU68" s="80">
        <v>0</v>
      </c>
      <c r="AV68" s="80">
        <v>0</v>
      </c>
      <c r="AW68" s="80">
        <v>0</v>
      </c>
      <c r="AX68" s="80">
        <v>0</v>
      </c>
      <c r="AY68" s="80">
        <v>0</v>
      </c>
      <c r="AZ68" s="80">
        <v>0</v>
      </c>
      <c r="BA68" s="80">
        <v>0</v>
      </c>
      <c r="BB68" s="80">
        <v>0</v>
      </c>
      <c r="BC68" s="80">
        <v>0</v>
      </c>
      <c r="BD68" s="80">
        <v>0</v>
      </c>
      <c r="BE68" s="80">
        <v>0</v>
      </c>
      <c r="BF68" s="80">
        <v>0</v>
      </c>
      <c r="BG68" s="80">
        <v>0</v>
      </c>
      <c r="BH68" s="80">
        <v>0</v>
      </c>
      <c r="BI68" s="80">
        <v>0</v>
      </c>
      <c r="BJ68" s="80">
        <v>0</v>
      </c>
      <c r="BK68" s="80">
        <v>0</v>
      </c>
      <c r="BL68" s="80">
        <v>0</v>
      </c>
      <c r="BM68" s="80">
        <v>0</v>
      </c>
      <c r="BN68" s="80">
        <v>0</v>
      </c>
      <c r="BO68" s="80">
        <v>0</v>
      </c>
      <c r="BP68" s="80">
        <v>0</v>
      </c>
      <c r="BQ68" s="80">
        <v>0</v>
      </c>
      <c r="BR68" s="80">
        <v>0</v>
      </c>
      <c r="BS68" s="80">
        <v>0</v>
      </c>
      <c r="BT68" s="80">
        <v>0</v>
      </c>
      <c r="BU68" s="80">
        <v>0</v>
      </c>
      <c r="BV68" s="80">
        <v>0</v>
      </c>
      <c r="BW68" s="80">
        <v>0</v>
      </c>
      <c r="BX68" s="80">
        <v>0</v>
      </c>
      <c r="BY68" s="80">
        <v>0</v>
      </c>
      <c r="BZ68" s="80">
        <v>0</v>
      </c>
      <c r="CA68" s="80">
        <v>0</v>
      </c>
      <c r="CB68" s="80">
        <v>0</v>
      </c>
      <c r="CC68" s="80">
        <v>0</v>
      </c>
      <c r="CD68" s="80">
        <v>0</v>
      </c>
      <c r="CE68" s="80">
        <v>0</v>
      </c>
      <c r="CF68" s="80">
        <v>0</v>
      </c>
      <c r="CG68" s="80">
        <v>0</v>
      </c>
      <c r="CH68" s="80">
        <v>0</v>
      </c>
      <c r="CI68" s="80">
        <v>0</v>
      </c>
      <c r="CJ68" s="80">
        <v>0</v>
      </c>
      <c r="CK68" s="80">
        <v>0</v>
      </c>
      <c r="CL68" s="80">
        <v>0</v>
      </c>
      <c r="CM68" s="80">
        <v>0</v>
      </c>
      <c r="CN68" s="80">
        <v>0</v>
      </c>
      <c r="CO68" s="80">
        <v>0</v>
      </c>
      <c r="CP68" s="80">
        <v>0</v>
      </c>
      <c r="CQ68" s="80">
        <v>0</v>
      </c>
      <c r="CR68" s="80">
        <v>0</v>
      </c>
      <c r="CS68" s="80">
        <v>0</v>
      </c>
      <c r="CT68" s="80">
        <v>0</v>
      </c>
      <c r="CU68" s="80">
        <v>0</v>
      </c>
      <c r="CV68" s="80">
        <v>0</v>
      </c>
      <c r="CW68" s="80">
        <v>0</v>
      </c>
      <c r="CX68" s="80">
        <v>0</v>
      </c>
      <c r="CY68" s="80">
        <v>0</v>
      </c>
      <c r="CZ68" s="80">
        <v>0</v>
      </c>
      <c r="DA68" s="80">
        <v>0</v>
      </c>
      <c r="DB68" s="80">
        <v>0</v>
      </c>
      <c r="DC68" s="80">
        <v>0</v>
      </c>
      <c r="DD68" s="80">
        <v>0</v>
      </c>
      <c r="DE68" s="80">
        <v>0</v>
      </c>
      <c r="DF68" s="80">
        <v>0</v>
      </c>
      <c r="DG68" s="80">
        <v>0</v>
      </c>
      <c r="DH68" s="80">
        <v>0</v>
      </c>
      <c r="DI68" s="80">
        <v>0</v>
      </c>
      <c r="DJ68" s="80">
        <v>0</v>
      </c>
      <c r="DK68" s="80">
        <v>0</v>
      </c>
      <c r="DL68" s="80">
        <v>0</v>
      </c>
      <c r="DM68" s="80">
        <v>0</v>
      </c>
      <c r="DN68" s="98">
        <v>0</v>
      </c>
      <c r="DO68" s="80">
        <v>0</v>
      </c>
      <c r="DP68" s="80">
        <v>0</v>
      </c>
      <c r="DQ68" s="80">
        <v>0</v>
      </c>
      <c r="DR68" s="80">
        <v>0</v>
      </c>
      <c r="DS68" s="80">
        <v>0</v>
      </c>
      <c r="DT68" s="80">
        <v>0</v>
      </c>
      <c r="DU68" s="80">
        <v>0</v>
      </c>
      <c r="DV68" s="80">
        <v>0</v>
      </c>
      <c r="DW68" s="80">
        <v>0</v>
      </c>
      <c r="DX68" s="80">
        <v>0</v>
      </c>
      <c r="DY68" s="80">
        <v>0</v>
      </c>
      <c r="DZ68" s="80">
        <v>0</v>
      </c>
      <c r="EA68" s="80">
        <v>0</v>
      </c>
      <c r="EB68" s="80">
        <v>0</v>
      </c>
      <c r="EC68" s="80">
        <v>0</v>
      </c>
      <c r="ED68" s="80">
        <v>0</v>
      </c>
      <c r="EE68" s="80">
        <v>0</v>
      </c>
      <c r="EF68" s="46">
        <v>0</v>
      </c>
      <c r="EG68" s="46">
        <v>0</v>
      </c>
      <c r="EH68" s="46">
        <v>0</v>
      </c>
      <c r="EI68" s="46">
        <v>0</v>
      </c>
      <c r="EJ68" s="46">
        <v>0</v>
      </c>
      <c r="EK68" s="46">
        <v>0</v>
      </c>
      <c r="EL68" s="46">
        <v>0</v>
      </c>
      <c r="EM68" s="46">
        <v>0</v>
      </c>
      <c r="EN68" s="46">
        <v>0</v>
      </c>
      <c r="EO68" s="46">
        <v>0</v>
      </c>
      <c r="EP68" s="46">
        <v>0</v>
      </c>
      <c r="EQ68" s="46">
        <v>0</v>
      </c>
      <c r="ER68" s="46">
        <v>0</v>
      </c>
      <c r="ES68" s="46">
        <v>0</v>
      </c>
      <c r="ET68" s="46">
        <v>0</v>
      </c>
      <c r="EU68" s="46">
        <v>0</v>
      </c>
      <c r="EV68" s="46">
        <v>0</v>
      </c>
      <c r="EW68" s="46">
        <v>0</v>
      </c>
      <c r="EX68" s="46">
        <v>0</v>
      </c>
      <c r="EY68" s="46">
        <v>0</v>
      </c>
      <c r="EZ68" s="46">
        <v>0</v>
      </c>
      <c r="FA68" s="46">
        <v>0</v>
      </c>
      <c r="FB68" s="46">
        <v>0</v>
      </c>
      <c r="FC68" s="46">
        <v>0</v>
      </c>
      <c r="FD68" s="46">
        <v>0</v>
      </c>
      <c r="FE68" s="46">
        <v>0</v>
      </c>
      <c r="FF68" s="46">
        <v>0</v>
      </c>
      <c r="FG68" s="46">
        <v>0</v>
      </c>
      <c r="FH68" s="46">
        <v>0</v>
      </c>
      <c r="FI68" s="46">
        <v>0</v>
      </c>
      <c r="FJ68" s="46">
        <v>0</v>
      </c>
      <c r="FK68" s="46">
        <v>0</v>
      </c>
      <c r="FL68" s="46">
        <v>0</v>
      </c>
      <c r="FM68" s="46">
        <v>0</v>
      </c>
      <c r="FN68" s="46">
        <v>0</v>
      </c>
      <c r="FO68" s="46">
        <v>0</v>
      </c>
      <c r="FP68" s="46">
        <v>1156</v>
      </c>
      <c r="FQ68" s="46">
        <v>927</v>
      </c>
      <c r="FR68" s="46">
        <v>946</v>
      </c>
      <c r="FS68" s="46">
        <v>871</v>
      </c>
      <c r="FT68" s="46">
        <v>3900</v>
      </c>
      <c r="FU68" s="46">
        <v>14822</v>
      </c>
      <c r="FV68" s="46">
        <v>16348</v>
      </c>
      <c r="FW68" s="46">
        <v>16980</v>
      </c>
      <c r="FX68" s="46">
        <v>18664</v>
      </c>
      <c r="FY68" s="46">
        <v>66814</v>
      </c>
      <c r="FZ68" s="46">
        <v>0</v>
      </c>
      <c r="GA68" s="46">
        <v>0</v>
      </c>
      <c r="GB68" s="46">
        <v>0</v>
      </c>
      <c r="GC68" s="46">
        <v>0</v>
      </c>
      <c r="GD68" s="46">
        <v>0</v>
      </c>
    </row>
    <row r="69" spans="1:186">
      <c r="A69" s="133"/>
      <c r="G69" s="46">
        <v>46969</v>
      </c>
      <c r="H69" s="46">
        <v>44605</v>
      </c>
      <c r="I69" s="46">
        <v>36265</v>
      </c>
      <c r="J69" s="80">
        <v>41151</v>
      </c>
      <c r="K69" s="80">
        <v>168990</v>
      </c>
      <c r="L69" s="80">
        <v>30000</v>
      </c>
      <c r="M69" s="80">
        <v>25000</v>
      </c>
      <c r="N69" s="80">
        <v>20000</v>
      </c>
      <c r="O69" s="80">
        <v>23000</v>
      </c>
      <c r="P69" s="80">
        <v>98000</v>
      </c>
      <c r="Q69" s="80">
        <v>3807</v>
      </c>
      <c r="R69" s="80">
        <v>4705</v>
      </c>
      <c r="S69" s="80">
        <v>3108</v>
      </c>
      <c r="T69" s="80">
        <v>3251</v>
      </c>
      <c r="U69" s="80">
        <v>14871</v>
      </c>
      <c r="V69" s="80">
        <v>10000</v>
      </c>
      <c r="W69" s="80">
        <v>10000</v>
      </c>
      <c r="X69" s="80">
        <v>10000</v>
      </c>
      <c r="Y69" s="80">
        <v>10000</v>
      </c>
      <c r="Z69" s="80">
        <v>40000</v>
      </c>
      <c r="AA69" s="80">
        <v>880</v>
      </c>
      <c r="AB69" s="80">
        <v>2440</v>
      </c>
      <c r="AC69" s="80">
        <v>880</v>
      </c>
      <c r="AD69" s="80">
        <v>2440</v>
      </c>
      <c r="AE69" s="80">
        <v>6640</v>
      </c>
      <c r="AF69" s="80">
        <v>323</v>
      </c>
      <c r="AG69" s="80">
        <v>323</v>
      </c>
      <c r="AH69" s="80">
        <v>323</v>
      </c>
      <c r="AI69" s="80">
        <v>323</v>
      </c>
      <c r="AJ69" s="80">
        <v>1292</v>
      </c>
      <c r="AK69" s="80">
        <v>235</v>
      </c>
      <c r="AL69" s="80">
        <v>471</v>
      </c>
      <c r="AM69" s="80">
        <v>235</v>
      </c>
      <c r="AN69" s="80">
        <v>471</v>
      </c>
      <c r="AO69" s="80">
        <v>1412</v>
      </c>
      <c r="AP69" s="80">
        <v>100</v>
      </c>
      <c r="AQ69" s="80">
        <v>100</v>
      </c>
      <c r="AR69" s="80">
        <v>100</v>
      </c>
      <c r="AS69" s="80">
        <v>100</v>
      </c>
      <c r="AT69" s="80">
        <v>400</v>
      </c>
      <c r="AU69" s="80">
        <v>34</v>
      </c>
      <c r="AV69" s="80">
        <v>26</v>
      </c>
      <c r="AW69" s="80">
        <v>29</v>
      </c>
      <c r="AX69" s="80">
        <v>26</v>
      </c>
      <c r="AY69" s="80">
        <v>115</v>
      </c>
      <c r="AZ69" s="80">
        <v>1440</v>
      </c>
      <c r="BA69" s="80">
        <v>1440</v>
      </c>
      <c r="BB69" s="80">
        <v>1440</v>
      </c>
      <c r="BC69" s="80">
        <v>1440</v>
      </c>
      <c r="BD69" s="80">
        <v>5760</v>
      </c>
      <c r="BE69" s="80">
        <v>150</v>
      </c>
      <c r="BF69" s="80">
        <v>100</v>
      </c>
      <c r="BG69" s="80">
        <v>150</v>
      </c>
      <c r="BH69" s="80">
        <v>100</v>
      </c>
      <c r="BI69" s="80">
        <v>500</v>
      </c>
      <c r="BJ69" s="80">
        <v>40128.617985295044</v>
      </c>
      <c r="BK69" s="80">
        <v>39360.617985295044</v>
      </c>
      <c r="BL69" s="80">
        <v>37821.411990196691</v>
      </c>
      <c r="BM69" s="80">
        <v>29240.411990196695</v>
      </c>
      <c r="BN69" s="80">
        <v>146551.05995098347</v>
      </c>
      <c r="BO69" s="80">
        <v>25000</v>
      </c>
      <c r="BP69" s="80">
        <v>25000</v>
      </c>
      <c r="BQ69" s="80">
        <v>25000</v>
      </c>
      <c r="BR69" s="80">
        <v>15000</v>
      </c>
      <c r="BS69" s="80">
        <v>90000</v>
      </c>
      <c r="BT69" s="80">
        <v>2070</v>
      </c>
      <c r="BU69" s="80">
        <v>2560</v>
      </c>
      <c r="BV69" s="80">
        <v>1660</v>
      </c>
      <c r="BW69" s="80">
        <v>1770</v>
      </c>
      <c r="BX69" s="80">
        <v>8060</v>
      </c>
      <c r="BY69" s="80">
        <v>9000</v>
      </c>
      <c r="BZ69" s="80">
        <v>9000</v>
      </c>
      <c r="CA69" s="80">
        <v>9000</v>
      </c>
      <c r="CB69" s="80">
        <v>9000</v>
      </c>
      <c r="CC69" s="80">
        <v>36000</v>
      </c>
      <c r="CD69" s="80">
        <v>2030</v>
      </c>
      <c r="CE69" s="80">
        <v>890</v>
      </c>
      <c r="CF69" s="80">
        <v>890</v>
      </c>
      <c r="CG69" s="80">
        <v>2030</v>
      </c>
      <c r="CH69" s="80">
        <v>5840</v>
      </c>
      <c r="CI69" s="80">
        <v>225</v>
      </c>
      <c r="CJ69" s="80">
        <v>225</v>
      </c>
      <c r="CK69" s="80">
        <v>150</v>
      </c>
      <c r="CL69" s="80">
        <v>150</v>
      </c>
      <c r="CM69" s="80">
        <v>750</v>
      </c>
      <c r="CN69" s="80">
        <v>226</v>
      </c>
      <c r="CO69" s="80">
        <v>453</v>
      </c>
      <c r="CP69" s="80">
        <v>226</v>
      </c>
      <c r="CQ69" s="80">
        <v>453</v>
      </c>
      <c r="CR69" s="80">
        <v>1358</v>
      </c>
      <c r="CS69" s="80">
        <v>102.61798529504178</v>
      </c>
      <c r="CT69" s="80">
        <v>102.61798529504178</v>
      </c>
      <c r="CU69" s="80">
        <v>68.411990196694532</v>
      </c>
      <c r="CV69" s="80">
        <v>68.411990196694532</v>
      </c>
      <c r="CW69" s="80">
        <v>342.05995098347262</v>
      </c>
      <c r="CX69" s="80">
        <v>29</v>
      </c>
      <c r="CY69" s="80">
        <v>26</v>
      </c>
      <c r="CZ69" s="80">
        <v>29</v>
      </c>
      <c r="DA69" s="80">
        <v>21</v>
      </c>
      <c r="DB69" s="80">
        <v>105</v>
      </c>
      <c r="DC69" s="80">
        <v>1296</v>
      </c>
      <c r="DD69" s="80">
        <v>1004</v>
      </c>
      <c r="DE69" s="80">
        <v>648</v>
      </c>
      <c r="DF69" s="80">
        <v>648</v>
      </c>
      <c r="DG69" s="80">
        <v>3596</v>
      </c>
      <c r="DH69" s="80">
        <v>150</v>
      </c>
      <c r="DI69" s="80">
        <v>100</v>
      </c>
      <c r="DJ69" s="80">
        <v>150</v>
      </c>
      <c r="DK69" s="80">
        <v>100</v>
      </c>
      <c r="DL69" s="80">
        <v>500</v>
      </c>
      <c r="DM69" s="80">
        <v>29519.622854794041</v>
      </c>
      <c r="DN69" s="98">
        <v>30366.622854794041</v>
      </c>
      <c r="DO69" s="80">
        <v>34364.232387147313</v>
      </c>
      <c r="DP69" s="80">
        <v>33780.61952418385</v>
      </c>
      <c r="DQ69" s="80">
        <v>128031.09762091923</v>
      </c>
      <c r="DR69" s="80">
        <v>15000</v>
      </c>
      <c r="DS69" s="80">
        <v>15000</v>
      </c>
      <c r="DT69" s="80">
        <v>20000</v>
      </c>
      <c r="DU69" s="80">
        <v>20000</v>
      </c>
      <c r="DV69" s="80">
        <v>70000</v>
      </c>
      <c r="DW69" s="80">
        <v>3020</v>
      </c>
      <c r="DX69" s="80">
        <v>3728</v>
      </c>
      <c r="DY69" s="80">
        <v>2434</v>
      </c>
      <c r="DZ69" s="80">
        <v>2577</v>
      </c>
      <c r="EA69" s="80">
        <v>11759</v>
      </c>
      <c r="EB69" s="80">
        <v>9000</v>
      </c>
      <c r="EC69" s="80">
        <v>9000</v>
      </c>
      <c r="ED69" s="80">
        <v>9000</v>
      </c>
      <c r="EE69" s="80">
        <v>9000</v>
      </c>
      <c r="EF69" s="46">
        <v>36000</v>
      </c>
      <c r="EG69" s="46">
        <v>900.61286296346088</v>
      </c>
      <c r="EH69" s="46">
        <v>900.61286296346088</v>
      </c>
      <c r="EI69" s="46">
        <v>1761.2257259269218</v>
      </c>
      <c r="EJ69" s="46">
        <v>900.61286296346088</v>
      </c>
      <c r="EK69" s="46">
        <v>4463.064314817304</v>
      </c>
      <c r="EL69" s="46">
        <v>166</v>
      </c>
      <c r="EM69" s="46">
        <v>166</v>
      </c>
      <c r="EN69" s="46">
        <v>111</v>
      </c>
      <c r="EO69" s="46">
        <v>111</v>
      </c>
      <c r="EP69" s="46">
        <v>554</v>
      </c>
      <c r="EQ69" s="46">
        <v>143</v>
      </c>
      <c r="ER69" s="46">
        <v>285</v>
      </c>
      <c r="ES69" s="46">
        <v>143</v>
      </c>
      <c r="ET69" s="46">
        <v>285</v>
      </c>
      <c r="EU69" s="46">
        <v>856</v>
      </c>
      <c r="EV69" s="46">
        <v>57.00999183057877</v>
      </c>
      <c r="EW69" s="46">
        <v>57.00999183057877</v>
      </c>
      <c r="EX69" s="46">
        <v>38.006661220385851</v>
      </c>
      <c r="EY69" s="46">
        <v>38.006661220385851</v>
      </c>
      <c r="EZ69" s="46">
        <v>190.03330610192927</v>
      </c>
      <c r="FA69" s="46">
        <v>29</v>
      </c>
      <c r="FB69" s="46">
        <v>26</v>
      </c>
      <c r="FC69" s="46">
        <v>29</v>
      </c>
      <c r="FD69" s="46">
        <v>21</v>
      </c>
      <c r="FE69" s="46">
        <v>105</v>
      </c>
      <c r="FF69" s="46">
        <v>1004</v>
      </c>
      <c r="FG69" s="46">
        <v>1004</v>
      </c>
      <c r="FH69" s="46">
        <v>648</v>
      </c>
      <c r="FI69" s="46">
        <v>648</v>
      </c>
      <c r="FJ69" s="46">
        <v>3304</v>
      </c>
      <c r="FK69" s="46">
        <v>200</v>
      </c>
      <c r="FL69" s="46">
        <v>200</v>
      </c>
      <c r="FM69" s="46">
        <v>200</v>
      </c>
      <c r="FN69" s="46">
        <v>200</v>
      </c>
      <c r="FO69" s="46">
        <v>800</v>
      </c>
      <c r="FP69" s="46">
        <v>0</v>
      </c>
      <c r="FQ69" s="46">
        <v>0</v>
      </c>
      <c r="FR69" s="46">
        <v>0</v>
      </c>
      <c r="FS69" s="46">
        <v>0</v>
      </c>
      <c r="FT69" s="46">
        <v>0</v>
      </c>
      <c r="FU69" s="46">
        <v>0</v>
      </c>
      <c r="FV69" s="46">
        <v>0</v>
      </c>
      <c r="FW69" s="46">
        <v>0</v>
      </c>
      <c r="FX69" s="46">
        <v>0</v>
      </c>
      <c r="FY69" s="46">
        <v>0</v>
      </c>
      <c r="FZ69" s="46">
        <v>0</v>
      </c>
      <c r="GA69" s="46">
        <v>0</v>
      </c>
      <c r="GB69" s="46">
        <v>0</v>
      </c>
      <c r="GC69" s="46">
        <v>0</v>
      </c>
      <c r="GD69" s="46">
        <v>0</v>
      </c>
    </row>
    <row r="70" spans="1:186" ht="15" customHeight="1">
      <c r="A70" s="133"/>
      <c r="G70" s="46">
        <v>388316.64784867817</v>
      </c>
      <c r="H70" s="46">
        <v>386263.5</v>
      </c>
      <c r="I70" s="46">
        <v>367840.64784867817</v>
      </c>
      <c r="J70" s="80">
        <v>378601.5</v>
      </c>
      <c r="K70" s="80">
        <v>1521022.2956973563</v>
      </c>
      <c r="L70" s="80">
        <v>229000</v>
      </c>
      <c r="M70" s="80">
        <v>209300</v>
      </c>
      <c r="N70" s="80">
        <v>228000</v>
      </c>
      <c r="O70" s="80">
        <v>235000</v>
      </c>
      <c r="P70" s="80">
        <v>901300</v>
      </c>
      <c r="Q70" s="80">
        <v>26228</v>
      </c>
      <c r="R70" s="80">
        <v>32405</v>
      </c>
      <c r="S70" s="80">
        <v>21370</v>
      </c>
      <c r="T70" s="80">
        <v>22433</v>
      </c>
      <c r="U70" s="80">
        <v>102436</v>
      </c>
      <c r="V70" s="80">
        <v>100500</v>
      </c>
      <c r="W70" s="80">
        <v>97700</v>
      </c>
      <c r="X70" s="80">
        <v>89000</v>
      </c>
      <c r="Y70" s="80">
        <v>77000</v>
      </c>
      <c r="Z70" s="80">
        <v>364200</v>
      </c>
      <c r="AA70" s="80">
        <v>7307.6478486781734</v>
      </c>
      <c r="AB70" s="80">
        <v>19855</v>
      </c>
      <c r="AC70" s="80">
        <v>7407.6478486781734</v>
      </c>
      <c r="AD70" s="80">
        <v>19855</v>
      </c>
      <c r="AE70" s="80">
        <v>54425.295697356349</v>
      </c>
      <c r="AF70" s="80">
        <v>2470</v>
      </c>
      <c r="AG70" s="80">
        <v>2470</v>
      </c>
      <c r="AH70" s="80">
        <v>2682</v>
      </c>
      <c r="AI70" s="80">
        <v>2682</v>
      </c>
      <c r="AJ70" s="80">
        <v>10304</v>
      </c>
      <c r="AK70" s="80">
        <v>2593</v>
      </c>
      <c r="AL70" s="80">
        <v>5169.5</v>
      </c>
      <c r="AM70" s="80">
        <v>2593</v>
      </c>
      <c r="AN70" s="80">
        <v>5169.5</v>
      </c>
      <c r="AO70" s="80">
        <v>15525</v>
      </c>
      <c r="AP70" s="80">
        <v>2005</v>
      </c>
      <c r="AQ70" s="80">
        <v>2005</v>
      </c>
      <c r="AR70" s="80">
        <v>1670</v>
      </c>
      <c r="AS70" s="80">
        <v>1670</v>
      </c>
      <c r="AT70" s="80">
        <v>7350</v>
      </c>
      <c r="AU70" s="80">
        <v>1363</v>
      </c>
      <c r="AV70" s="80">
        <v>1161</v>
      </c>
      <c r="AW70" s="80">
        <v>1214</v>
      </c>
      <c r="AX70" s="80">
        <v>1120</v>
      </c>
      <c r="AY70" s="80">
        <v>4858</v>
      </c>
      <c r="AZ70" s="80">
        <v>15780</v>
      </c>
      <c r="BA70" s="80">
        <v>15228</v>
      </c>
      <c r="BB70" s="80">
        <v>12954</v>
      </c>
      <c r="BC70" s="80">
        <v>12792</v>
      </c>
      <c r="BD70" s="80">
        <v>56754</v>
      </c>
      <c r="BE70" s="80">
        <v>1070</v>
      </c>
      <c r="BF70" s="80">
        <v>970</v>
      </c>
      <c r="BG70" s="80">
        <v>950</v>
      </c>
      <c r="BH70" s="80">
        <v>880</v>
      </c>
      <c r="BI70" s="80">
        <v>3870</v>
      </c>
      <c r="BJ70" s="80">
        <v>371704.76251422835</v>
      </c>
      <c r="BK70" s="80">
        <v>349102.85921842925</v>
      </c>
      <c r="BL70" s="80">
        <v>314383.85921842925</v>
      </c>
      <c r="BM70" s="80">
        <v>293256.76251422835</v>
      </c>
      <c r="BN70" s="80">
        <v>1328448.2434653151</v>
      </c>
      <c r="BO70" s="80">
        <v>226000</v>
      </c>
      <c r="BP70" s="80">
        <v>199000</v>
      </c>
      <c r="BQ70" s="80">
        <v>193000</v>
      </c>
      <c r="BR70" s="80">
        <v>173000</v>
      </c>
      <c r="BS70" s="80">
        <v>791000</v>
      </c>
      <c r="BT70" s="80">
        <v>16142</v>
      </c>
      <c r="BU70" s="80">
        <v>19884</v>
      </c>
      <c r="BV70" s="80">
        <v>12994</v>
      </c>
      <c r="BW70" s="80">
        <v>13786</v>
      </c>
      <c r="BX70" s="80">
        <v>62806</v>
      </c>
      <c r="BY70" s="80">
        <v>91500</v>
      </c>
      <c r="BZ70" s="80">
        <v>97700</v>
      </c>
      <c r="CA70" s="80">
        <v>84000</v>
      </c>
      <c r="CB70" s="80">
        <v>70500</v>
      </c>
      <c r="CC70" s="80">
        <v>343700</v>
      </c>
      <c r="CD70" s="80">
        <v>16211.762514228334</v>
      </c>
      <c r="CE70" s="80">
        <v>10644.859218429243</v>
      </c>
      <c r="CF70" s="80">
        <v>7006.8592184292429</v>
      </c>
      <c r="CG70" s="80">
        <v>16249.762514228334</v>
      </c>
      <c r="CH70" s="80">
        <v>50113.243465315158</v>
      </c>
      <c r="CI70" s="80">
        <v>1957</v>
      </c>
      <c r="CJ70" s="80">
        <v>1957</v>
      </c>
      <c r="CK70" s="80">
        <v>1490</v>
      </c>
      <c r="CL70" s="80">
        <v>1490</v>
      </c>
      <c r="CM70" s="80">
        <v>6894</v>
      </c>
      <c r="CN70" s="80">
        <v>2824</v>
      </c>
      <c r="CO70" s="80">
        <v>5615</v>
      </c>
      <c r="CP70" s="80">
        <v>2824</v>
      </c>
      <c r="CQ70" s="80">
        <v>5615</v>
      </c>
      <c r="CR70" s="80">
        <v>16878</v>
      </c>
      <c r="CS70" s="80">
        <v>1480</v>
      </c>
      <c r="CT70" s="80">
        <v>1480</v>
      </c>
      <c r="CU70" s="80">
        <v>1170</v>
      </c>
      <c r="CV70" s="80">
        <v>1170</v>
      </c>
      <c r="CW70" s="80">
        <v>5300</v>
      </c>
      <c r="CX70" s="80">
        <v>1008</v>
      </c>
      <c r="CY70" s="80">
        <v>836</v>
      </c>
      <c r="CZ70" s="80">
        <v>899</v>
      </c>
      <c r="DA70" s="80">
        <v>824</v>
      </c>
      <c r="DB70" s="80">
        <v>3567</v>
      </c>
      <c r="DC70" s="80">
        <v>13512</v>
      </c>
      <c r="DD70" s="80">
        <v>11046</v>
      </c>
      <c r="DE70" s="80">
        <v>10070</v>
      </c>
      <c r="DF70" s="80">
        <v>9762</v>
      </c>
      <c r="DG70" s="80">
        <v>44390</v>
      </c>
      <c r="DH70" s="80">
        <v>1070</v>
      </c>
      <c r="DI70" s="80">
        <v>940</v>
      </c>
      <c r="DJ70" s="80">
        <v>930</v>
      </c>
      <c r="DK70" s="80">
        <v>860</v>
      </c>
      <c r="DL70" s="80">
        <v>3800</v>
      </c>
      <c r="DM70" s="80">
        <v>302284.96387311345</v>
      </c>
      <c r="DN70" s="98">
        <v>291359.46387311345</v>
      </c>
      <c r="DO70" s="80">
        <v>296120.92774622689</v>
      </c>
      <c r="DP70" s="80">
        <v>252805.46387311345</v>
      </c>
      <c r="DQ70" s="80">
        <v>1142570.8193655673</v>
      </c>
      <c r="DR70" s="80">
        <v>166000</v>
      </c>
      <c r="DS70" s="80">
        <v>159000</v>
      </c>
      <c r="DT70" s="80">
        <v>179000</v>
      </c>
      <c r="DU70" s="80">
        <v>156000</v>
      </c>
      <c r="DV70" s="80">
        <v>660000</v>
      </c>
      <c r="DW70" s="80">
        <v>21459</v>
      </c>
      <c r="DX70" s="80">
        <v>26468</v>
      </c>
      <c r="DY70" s="80">
        <v>17286</v>
      </c>
      <c r="DZ70" s="80">
        <v>18305</v>
      </c>
      <c r="EA70" s="80">
        <v>83518</v>
      </c>
      <c r="EB70" s="80">
        <v>92000</v>
      </c>
      <c r="EC70" s="80">
        <v>80200</v>
      </c>
      <c r="ED70" s="80">
        <v>69000</v>
      </c>
      <c r="EE70" s="80">
        <v>53000</v>
      </c>
      <c r="EF70" s="46">
        <v>294200</v>
      </c>
      <c r="EG70" s="46">
        <v>7293.9638731134601</v>
      </c>
      <c r="EH70" s="46">
        <v>7331.9638731134601</v>
      </c>
      <c r="EI70" s="46">
        <v>14500.92774622692</v>
      </c>
      <c r="EJ70" s="46">
        <v>7331.9638731134601</v>
      </c>
      <c r="EK70" s="46">
        <v>36458.819365567317</v>
      </c>
      <c r="EL70" s="46">
        <v>1517</v>
      </c>
      <c r="EM70" s="46">
        <v>1517</v>
      </c>
      <c r="EN70" s="46">
        <v>1780</v>
      </c>
      <c r="EO70" s="46">
        <v>1780</v>
      </c>
      <c r="EP70" s="46">
        <v>6594</v>
      </c>
      <c r="EQ70" s="46">
        <v>2168</v>
      </c>
      <c r="ER70" s="46">
        <v>4305.5</v>
      </c>
      <c r="ES70" s="46">
        <v>2168</v>
      </c>
      <c r="ET70" s="46">
        <v>4305.5</v>
      </c>
      <c r="EU70" s="46">
        <v>12947</v>
      </c>
      <c r="EV70" s="46">
        <v>1017</v>
      </c>
      <c r="EW70" s="46">
        <v>1017</v>
      </c>
      <c r="EX70" s="46">
        <v>905</v>
      </c>
      <c r="EY70" s="46">
        <v>905</v>
      </c>
      <c r="EZ70" s="46">
        <v>3844</v>
      </c>
      <c r="FA70" s="46">
        <v>1056</v>
      </c>
      <c r="FB70" s="46">
        <v>838</v>
      </c>
      <c r="FC70" s="46">
        <v>947</v>
      </c>
      <c r="FD70" s="46">
        <v>836</v>
      </c>
      <c r="FE70" s="46">
        <v>3677</v>
      </c>
      <c r="FF70" s="46">
        <v>8734</v>
      </c>
      <c r="FG70" s="46">
        <v>9652</v>
      </c>
      <c r="FH70" s="46">
        <v>9564</v>
      </c>
      <c r="FI70" s="46">
        <v>9402</v>
      </c>
      <c r="FJ70" s="46">
        <v>37352</v>
      </c>
      <c r="FK70" s="46">
        <v>1040</v>
      </c>
      <c r="FL70" s="46">
        <v>1030</v>
      </c>
      <c r="FM70" s="46">
        <v>970</v>
      </c>
      <c r="FN70" s="46">
        <v>940</v>
      </c>
      <c r="FO70" s="46">
        <v>3980</v>
      </c>
      <c r="FP70" s="46">
        <v>0</v>
      </c>
      <c r="FQ70" s="46">
        <v>0</v>
      </c>
      <c r="FR70" s="46">
        <v>0</v>
      </c>
      <c r="FS70" s="46">
        <v>0</v>
      </c>
      <c r="FT70" s="46">
        <v>0</v>
      </c>
      <c r="FU70" s="46">
        <v>0</v>
      </c>
      <c r="FV70" s="46">
        <v>0</v>
      </c>
      <c r="FW70" s="46">
        <v>0</v>
      </c>
      <c r="FX70" s="46">
        <v>0</v>
      </c>
      <c r="FY70" s="46">
        <v>0</v>
      </c>
      <c r="FZ70" s="46">
        <v>0</v>
      </c>
      <c r="GA70" s="46">
        <v>0</v>
      </c>
      <c r="GB70" s="46">
        <v>0</v>
      </c>
      <c r="GC70" s="46">
        <v>0</v>
      </c>
      <c r="GD70" s="46">
        <v>0</v>
      </c>
    </row>
    <row r="71" spans="1:186" ht="15" customHeight="1">
      <c r="A71" s="133" t="s">
        <v>247</v>
      </c>
      <c r="B71" s="124" t="s">
        <v>248</v>
      </c>
      <c r="C71" s="74">
        <v>370</v>
      </c>
      <c r="D71" s="74" t="s">
        <v>482</v>
      </c>
      <c r="E71" s="46">
        <v>144</v>
      </c>
      <c r="G71" s="46">
        <v>3</v>
      </c>
      <c r="H71" s="46">
        <v>2</v>
      </c>
      <c r="I71" s="46">
        <v>2</v>
      </c>
      <c r="J71" s="80">
        <v>3</v>
      </c>
      <c r="K71" s="80">
        <v>10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3</v>
      </c>
      <c r="AB71" s="80">
        <v>2</v>
      </c>
      <c r="AC71" s="80">
        <v>2</v>
      </c>
      <c r="AD71" s="80">
        <v>3</v>
      </c>
      <c r="AE71" s="80">
        <v>10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0</v>
      </c>
      <c r="AO71" s="80">
        <v>0</v>
      </c>
      <c r="AP71" s="80">
        <v>0</v>
      </c>
      <c r="AQ71" s="80">
        <v>0</v>
      </c>
      <c r="AR71" s="80">
        <v>0</v>
      </c>
      <c r="AS71" s="80">
        <v>0</v>
      </c>
      <c r="AT71" s="80">
        <v>0</v>
      </c>
      <c r="AU71" s="80">
        <v>0</v>
      </c>
      <c r="AV71" s="80">
        <v>0</v>
      </c>
      <c r="AW71" s="80">
        <v>0</v>
      </c>
      <c r="AX71" s="80">
        <v>0</v>
      </c>
      <c r="AY71" s="80">
        <v>0</v>
      </c>
      <c r="AZ71" s="80">
        <v>0</v>
      </c>
      <c r="BA71" s="80">
        <v>0</v>
      </c>
      <c r="BB71" s="80">
        <v>0</v>
      </c>
      <c r="BC71" s="80">
        <v>0</v>
      </c>
      <c r="BD71" s="80">
        <v>0</v>
      </c>
      <c r="BE71" s="80">
        <v>0</v>
      </c>
      <c r="BF71" s="80">
        <v>0</v>
      </c>
      <c r="BG71" s="80">
        <v>0</v>
      </c>
      <c r="BH71" s="80">
        <v>0</v>
      </c>
      <c r="BI71" s="80">
        <v>0</v>
      </c>
      <c r="BJ71" s="80">
        <v>3</v>
      </c>
      <c r="BK71" s="80">
        <v>2</v>
      </c>
      <c r="BL71" s="80">
        <v>2</v>
      </c>
      <c r="BM71" s="80">
        <v>3</v>
      </c>
      <c r="BN71" s="80">
        <v>10</v>
      </c>
      <c r="BO71" s="80">
        <v>0</v>
      </c>
      <c r="BP71" s="80">
        <v>0</v>
      </c>
      <c r="BQ71" s="80">
        <v>0</v>
      </c>
      <c r="BR71" s="80">
        <v>0</v>
      </c>
      <c r="BS71" s="80">
        <v>0</v>
      </c>
      <c r="BT71" s="80">
        <v>0</v>
      </c>
      <c r="BU71" s="80">
        <v>0</v>
      </c>
      <c r="BV71" s="80">
        <v>0</v>
      </c>
      <c r="BW71" s="80">
        <v>0</v>
      </c>
      <c r="BX71" s="80">
        <v>0</v>
      </c>
      <c r="BY71" s="80">
        <v>0</v>
      </c>
      <c r="BZ71" s="80">
        <v>0</v>
      </c>
      <c r="CA71" s="80">
        <v>0</v>
      </c>
      <c r="CB71" s="80">
        <v>0</v>
      </c>
      <c r="CC71" s="80">
        <v>0</v>
      </c>
      <c r="CD71" s="80">
        <v>3</v>
      </c>
      <c r="CE71" s="80">
        <v>2</v>
      </c>
      <c r="CF71" s="80">
        <v>2</v>
      </c>
      <c r="CG71" s="80">
        <v>3</v>
      </c>
      <c r="CH71" s="80">
        <v>10</v>
      </c>
      <c r="CI71" s="80">
        <v>0</v>
      </c>
      <c r="CJ71" s="80">
        <v>0</v>
      </c>
      <c r="CK71" s="80">
        <v>0</v>
      </c>
      <c r="CL71" s="80">
        <v>0</v>
      </c>
      <c r="CM71" s="80">
        <v>0</v>
      </c>
      <c r="CN71" s="80">
        <v>0</v>
      </c>
      <c r="CO71" s="80">
        <v>0</v>
      </c>
      <c r="CP71" s="80">
        <v>0</v>
      </c>
      <c r="CQ71" s="80">
        <v>0</v>
      </c>
      <c r="CR71" s="80">
        <v>0</v>
      </c>
      <c r="CS71" s="80">
        <v>0</v>
      </c>
      <c r="CT71" s="80">
        <v>0</v>
      </c>
      <c r="CU71" s="80">
        <v>0</v>
      </c>
      <c r="CV71" s="80">
        <v>0</v>
      </c>
      <c r="CW71" s="80">
        <v>0</v>
      </c>
      <c r="CX71" s="80">
        <v>0</v>
      </c>
      <c r="CY71" s="80">
        <v>0</v>
      </c>
      <c r="CZ71" s="80">
        <v>0</v>
      </c>
      <c r="DA71" s="80">
        <v>0</v>
      </c>
      <c r="DB71" s="80">
        <v>0</v>
      </c>
      <c r="DC71" s="80">
        <v>0</v>
      </c>
      <c r="DD71" s="80">
        <v>0</v>
      </c>
      <c r="DE71" s="80">
        <v>0</v>
      </c>
      <c r="DF71" s="80">
        <v>0</v>
      </c>
      <c r="DG71" s="80">
        <v>0</v>
      </c>
      <c r="DH71" s="80">
        <v>0</v>
      </c>
      <c r="DI71" s="80">
        <v>0</v>
      </c>
      <c r="DJ71" s="80">
        <v>0</v>
      </c>
      <c r="DK71" s="80">
        <v>0</v>
      </c>
      <c r="DL71" s="80">
        <v>0</v>
      </c>
      <c r="DM71" s="80">
        <v>3</v>
      </c>
      <c r="DN71" s="98">
        <v>2</v>
      </c>
      <c r="DO71" s="80">
        <v>2</v>
      </c>
      <c r="DP71" s="80">
        <v>3</v>
      </c>
      <c r="DQ71" s="80">
        <v>10</v>
      </c>
      <c r="DR71" s="80">
        <v>0</v>
      </c>
      <c r="DS71" s="80">
        <v>0</v>
      </c>
      <c r="DT71" s="80">
        <v>0</v>
      </c>
      <c r="DU71" s="80">
        <v>0</v>
      </c>
      <c r="DV71" s="80">
        <v>0</v>
      </c>
      <c r="DW71" s="80">
        <v>0</v>
      </c>
      <c r="DX71" s="80">
        <v>0</v>
      </c>
      <c r="DY71" s="80">
        <v>0</v>
      </c>
      <c r="DZ71" s="80">
        <v>0</v>
      </c>
      <c r="EA71" s="80">
        <v>0</v>
      </c>
      <c r="EB71" s="80">
        <v>0</v>
      </c>
      <c r="EC71" s="80">
        <v>0</v>
      </c>
      <c r="ED71" s="80">
        <v>0</v>
      </c>
      <c r="EE71" s="80">
        <v>0</v>
      </c>
      <c r="EF71" s="46">
        <v>0</v>
      </c>
      <c r="EG71" s="46">
        <v>3</v>
      </c>
      <c r="EH71" s="46">
        <v>2</v>
      </c>
      <c r="EI71" s="46">
        <v>2</v>
      </c>
      <c r="EJ71" s="46">
        <v>3</v>
      </c>
      <c r="EK71" s="46">
        <v>10</v>
      </c>
      <c r="EL71" s="46">
        <v>0</v>
      </c>
      <c r="EM71" s="46">
        <v>0</v>
      </c>
      <c r="EN71" s="46">
        <v>0</v>
      </c>
      <c r="EO71" s="46">
        <v>0</v>
      </c>
      <c r="EP71" s="46">
        <v>0</v>
      </c>
      <c r="EQ71" s="46">
        <v>0</v>
      </c>
      <c r="ER71" s="46">
        <v>0</v>
      </c>
      <c r="ES71" s="46">
        <v>0</v>
      </c>
      <c r="ET71" s="46">
        <v>0</v>
      </c>
      <c r="EU71" s="46">
        <v>0</v>
      </c>
      <c r="EV71" s="46">
        <v>0</v>
      </c>
      <c r="EW71" s="46">
        <v>0</v>
      </c>
      <c r="EX71" s="46">
        <v>0</v>
      </c>
      <c r="EY71" s="46">
        <v>0</v>
      </c>
      <c r="EZ71" s="46">
        <v>0</v>
      </c>
      <c r="FA71" s="46">
        <v>0</v>
      </c>
      <c r="FB71" s="46">
        <v>0</v>
      </c>
      <c r="FC71" s="46">
        <v>0</v>
      </c>
      <c r="FD71" s="46">
        <v>0</v>
      </c>
      <c r="FE71" s="46">
        <v>0</v>
      </c>
      <c r="FF71" s="46">
        <v>0</v>
      </c>
      <c r="FG71" s="46">
        <v>0</v>
      </c>
      <c r="FH71" s="46">
        <v>0</v>
      </c>
      <c r="FI71" s="46">
        <v>0</v>
      </c>
      <c r="FJ71" s="46">
        <v>0</v>
      </c>
      <c r="FK71" s="46">
        <v>0</v>
      </c>
      <c r="FL71" s="46">
        <v>0</v>
      </c>
      <c r="FM71" s="46">
        <v>0</v>
      </c>
      <c r="FN71" s="46">
        <v>0</v>
      </c>
      <c r="FO71" s="46">
        <v>0</v>
      </c>
      <c r="FP71" s="46">
        <v>0</v>
      </c>
      <c r="FQ71" s="46">
        <v>0</v>
      </c>
      <c r="FR71" s="46">
        <v>0</v>
      </c>
      <c r="FS71" s="46">
        <v>0</v>
      </c>
      <c r="FT71" s="46">
        <v>0</v>
      </c>
      <c r="FU71" s="46">
        <v>0</v>
      </c>
      <c r="FV71" s="46">
        <v>0</v>
      </c>
      <c r="FW71" s="46">
        <v>0</v>
      </c>
      <c r="FX71" s="46">
        <v>0</v>
      </c>
      <c r="FY71" s="46">
        <v>0</v>
      </c>
      <c r="FZ71" s="46">
        <v>0</v>
      </c>
      <c r="GA71" s="46">
        <v>0</v>
      </c>
      <c r="GB71" s="46">
        <v>0</v>
      </c>
      <c r="GC71" s="46">
        <v>0</v>
      </c>
      <c r="GD71" s="46">
        <v>0</v>
      </c>
    </row>
    <row r="72" spans="1:186">
      <c r="A72" s="133" t="s">
        <v>249</v>
      </c>
      <c r="B72" s="124" t="s">
        <v>250</v>
      </c>
      <c r="C72" s="74">
        <v>370</v>
      </c>
      <c r="D72" s="74" t="s">
        <v>482</v>
      </c>
      <c r="E72" s="46">
        <v>144</v>
      </c>
      <c r="G72" s="46">
        <v>1915</v>
      </c>
      <c r="H72" s="46">
        <v>2005</v>
      </c>
      <c r="I72" s="46">
        <v>1135</v>
      </c>
      <c r="J72" s="80">
        <v>1247</v>
      </c>
      <c r="K72" s="80">
        <v>6302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410</v>
      </c>
      <c r="R72" s="80">
        <v>500</v>
      </c>
      <c r="S72" s="80">
        <v>330</v>
      </c>
      <c r="T72" s="80">
        <v>350</v>
      </c>
      <c r="U72" s="80">
        <v>1590</v>
      </c>
      <c r="V72" s="80">
        <v>1500</v>
      </c>
      <c r="W72" s="80">
        <v>1500</v>
      </c>
      <c r="X72" s="80">
        <v>800</v>
      </c>
      <c r="Y72" s="80">
        <v>892</v>
      </c>
      <c r="Z72" s="80">
        <v>4692</v>
      </c>
      <c r="AA72" s="80">
        <v>5</v>
      </c>
      <c r="AB72" s="80">
        <v>5</v>
      </c>
      <c r="AC72" s="80">
        <v>5</v>
      </c>
      <c r="AD72" s="80">
        <v>5</v>
      </c>
      <c r="AE72" s="80">
        <v>20</v>
      </c>
      <c r="AF72" s="80">
        <v>0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0</v>
      </c>
      <c r="AM72" s="80">
        <v>0</v>
      </c>
      <c r="AN72" s="80">
        <v>0</v>
      </c>
      <c r="AO72" s="80">
        <v>0</v>
      </c>
      <c r="AP72" s="80">
        <v>0</v>
      </c>
      <c r="AQ72" s="80">
        <v>0</v>
      </c>
      <c r="AR72" s="80">
        <v>0</v>
      </c>
      <c r="AS72" s="80">
        <v>0</v>
      </c>
      <c r="AT72" s="80">
        <v>0</v>
      </c>
      <c r="AU72" s="80">
        <v>0</v>
      </c>
      <c r="AV72" s="80">
        <v>0</v>
      </c>
      <c r="AW72" s="80">
        <v>0</v>
      </c>
      <c r="AX72" s="80">
        <v>0</v>
      </c>
      <c r="AY72" s="80">
        <v>0</v>
      </c>
      <c r="AZ72" s="80">
        <v>0</v>
      </c>
      <c r="BA72" s="80">
        <v>0</v>
      </c>
      <c r="BB72" s="80">
        <v>0</v>
      </c>
      <c r="BC72" s="80">
        <v>0</v>
      </c>
      <c r="BD72" s="80">
        <v>0</v>
      </c>
      <c r="BE72" s="80">
        <v>0</v>
      </c>
      <c r="BF72" s="80">
        <v>0</v>
      </c>
      <c r="BG72" s="80">
        <v>0</v>
      </c>
      <c r="BH72" s="80">
        <v>0</v>
      </c>
      <c r="BI72" s="80">
        <v>0</v>
      </c>
      <c r="BJ72" s="80">
        <v>1775</v>
      </c>
      <c r="BK72" s="80">
        <v>1845</v>
      </c>
      <c r="BL72" s="80">
        <v>1025</v>
      </c>
      <c r="BM72" s="80">
        <v>1127</v>
      </c>
      <c r="BN72" s="80">
        <v>5772</v>
      </c>
      <c r="BO72" s="80">
        <v>0</v>
      </c>
      <c r="BP72" s="80">
        <v>0</v>
      </c>
      <c r="BQ72" s="80">
        <v>0</v>
      </c>
      <c r="BR72" s="80">
        <v>0</v>
      </c>
      <c r="BS72" s="80">
        <v>0</v>
      </c>
      <c r="BT72" s="80">
        <v>270</v>
      </c>
      <c r="BU72" s="80">
        <v>340</v>
      </c>
      <c r="BV72" s="80">
        <v>220</v>
      </c>
      <c r="BW72" s="80">
        <v>230</v>
      </c>
      <c r="BX72" s="80">
        <v>1060</v>
      </c>
      <c r="BY72" s="80">
        <v>1500</v>
      </c>
      <c r="BZ72" s="80">
        <v>1500</v>
      </c>
      <c r="CA72" s="80">
        <v>800</v>
      </c>
      <c r="CB72" s="80">
        <v>892</v>
      </c>
      <c r="CC72" s="80">
        <v>4692</v>
      </c>
      <c r="CD72" s="80">
        <v>5</v>
      </c>
      <c r="CE72" s="80">
        <v>5</v>
      </c>
      <c r="CF72" s="80">
        <v>5</v>
      </c>
      <c r="CG72" s="80">
        <v>5</v>
      </c>
      <c r="CH72" s="80">
        <v>20</v>
      </c>
      <c r="CI72" s="80">
        <v>0</v>
      </c>
      <c r="CJ72" s="80">
        <v>0</v>
      </c>
      <c r="CK72" s="80">
        <v>0</v>
      </c>
      <c r="CL72" s="80">
        <v>0</v>
      </c>
      <c r="CM72" s="80">
        <v>0</v>
      </c>
      <c r="CN72" s="80">
        <v>0</v>
      </c>
      <c r="CO72" s="80">
        <v>0</v>
      </c>
      <c r="CP72" s="80">
        <v>0</v>
      </c>
      <c r="CQ72" s="80">
        <v>0</v>
      </c>
      <c r="CR72" s="80">
        <v>0</v>
      </c>
      <c r="CS72" s="80">
        <v>0</v>
      </c>
      <c r="CT72" s="80">
        <v>0</v>
      </c>
      <c r="CU72" s="80">
        <v>0</v>
      </c>
      <c r="CV72" s="80">
        <v>0</v>
      </c>
      <c r="CW72" s="80">
        <v>0</v>
      </c>
      <c r="CX72" s="80">
        <v>0</v>
      </c>
      <c r="CY72" s="80">
        <v>0</v>
      </c>
      <c r="CZ72" s="80">
        <v>0</v>
      </c>
      <c r="DA72" s="80">
        <v>0</v>
      </c>
      <c r="DB72" s="80">
        <v>0</v>
      </c>
      <c r="DC72" s="80">
        <v>0</v>
      </c>
      <c r="DD72" s="80">
        <v>0</v>
      </c>
      <c r="DE72" s="80">
        <v>0</v>
      </c>
      <c r="DF72" s="80">
        <v>0</v>
      </c>
      <c r="DG72" s="80">
        <v>0</v>
      </c>
      <c r="DH72" s="80">
        <v>0</v>
      </c>
      <c r="DI72" s="80">
        <v>0</v>
      </c>
      <c r="DJ72" s="80">
        <v>0</v>
      </c>
      <c r="DK72" s="80">
        <v>0</v>
      </c>
      <c r="DL72" s="80">
        <v>0</v>
      </c>
      <c r="DM72" s="80">
        <v>1797</v>
      </c>
      <c r="DN72" s="98">
        <v>1866</v>
      </c>
      <c r="DO72" s="80">
        <v>1040</v>
      </c>
      <c r="DP72" s="80">
        <v>1147</v>
      </c>
      <c r="DQ72" s="80">
        <v>5850</v>
      </c>
      <c r="DR72" s="80">
        <v>0</v>
      </c>
      <c r="DS72" s="80">
        <v>0</v>
      </c>
      <c r="DT72" s="80">
        <v>0</v>
      </c>
      <c r="DU72" s="80">
        <v>0</v>
      </c>
      <c r="DV72" s="80">
        <v>0</v>
      </c>
      <c r="DW72" s="80">
        <v>292</v>
      </c>
      <c r="DX72" s="80">
        <v>361</v>
      </c>
      <c r="DY72" s="80">
        <v>235</v>
      </c>
      <c r="DZ72" s="80">
        <v>250</v>
      </c>
      <c r="EA72" s="80">
        <v>1138</v>
      </c>
      <c r="EB72" s="80">
        <v>1500</v>
      </c>
      <c r="EC72" s="80">
        <v>1500</v>
      </c>
      <c r="ED72" s="80">
        <v>800</v>
      </c>
      <c r="EE72" s="80">
        <v>892</v>
      </c>
      <c r="EF72" s="46">
        <v>4692</v>
      </c>
      <c r="EG72" s="46">
        <v>5</v>
      </c>
      <c r="EH72" s="46">
        <v>5</v>
      </c>
      <c r="EI72" s="46">
        <v>5</v>
      </c>
      <c r="EJ72" s="46">
        <v>5</v>
      </c>
      <c r="EK72" s="46">
        <v>20</v>
      </c>
      <c r="EL72" s="46">
        <v>0</v>
      </c>
      <c r="EM72" s="46">
        <v>0</v>
      </c>
      <c r="EN72" s="46">
        <v>0</v>
      </c>
      <c r="EO72" s="46">
        <v>0</v>
      </c>
      <c r="EP72" s="46">
        <v>0</v>
      </c>
      <c r="EQ72" s="46">
        <v>0</v>
      </c>
      <c r="ER72" s="46">
        <v>0</v>
      </c>
      <c r="ES72" s="46">
        <v>0</v>
      </c>
      <c r="ET72" s="46">
        <v>0</v>
      </c>
      <c r="EU72" s="46">
        <v>0</v>
      </c>
      <c r="EV72" s="46">
        <v>0</v>
      </c>
      <c r="EW72" s="46">
        <v>0</v>
      </c>
      <c r="EX72" s="46">
        <v>0</v>
      </c>
      <c r="EY72" s="46">
        <v>0</v>
      </c>
      <c r="EZ72" s="46">
        <v>0</v>
      </c>
      <c r="FA72" s="46">
        <v>0</v>
      </c>
      <c r="FB72" s="46">
        <v>0</v>
      </c>
      <c r="FC72" s="46">
        <v>0</v>
      </c>
      <c r="FD72" s="46">
        <v>0</v>
      </c>
      <c r="FE72" s="46">
        <v>0</v>
      </c>
      <c r="FF72" s="46">
        <v>0</v>
      </c>
      <c r="FG72" s="46">
        <v>0</v>
      </c>
      <c r="FH72" s="46">
        <v>0</v>
      </c>
      <c r="FI72" s="46">
        <v>0</v>
      </c>
      <c r="FJ72" s="46">
        <v>0</v>
      </c>
      <c r="FK72" s="46">
        <v>0</v>
      </c>
      <c r="FL72" s="46">
        <v>0</v>
      </c>
      <c r="FM72" s="46">
        <v>0</v>
      </c>
      <c r="FN72" s="46">
        <v>0</v>
      </c>
      <c r="FO72" s="46">
        <v>0</v>
      </c>
      <c r="FP72" s="46">
        <v>0</v>
      </c>
      <c r="FQ72" s="46">
        <v>0</v>
      </c>
      <c r="FR72" s="46">
        <v>0</v>
      </c>
      <c r="FS72" s="46">
        <v>0</v>
      </c>
      <c r="FT72" s="46">
        <v>0</v>
      </c>
      <c r="FU72" s="46">
        <v>0</v>
      </c>
      <c r="FV72" s="46">
        <v>0</v>
      </c>
      <c r="FW72" s="46">
        <v>0</v>
      </c>
      <c r="FX72" s="46">
        <v>0</v>
      </c>
      <c r="FY72" s="46">
        <v>0</v>
      </c>
      <c r="FZ72" s="46">
        <v>0</v>
      </c>
      <c r="GA72" s="46">
        <v>0</v>
      </c>
      <c r="GB72" s="46">
        <v>0</v>
      </c>
      <c r="GC72" s="46">
        <v>0</v>
      </c>
      <c r="GD72" s="46">
        <v>0</v>
      </c>
    </row>
    <row r="73" spans="1:186">
      <c r="A73" s="133" t="s">
        <v>251</v>
      </c>
      <c r="B73" s="124" t="s">
        <v>252</v>
      </c>
      <c r="C73" s="74">
        <v>370</v>
      </c>
      <c r="D73" s="74" t="s">
        <v>482</v>
      </c>
      <c r="E73" s="46">
        <v>144</v>
      </c>
      <c r="G73" s="46">
        <v>805</v>
      </c>
      <c r="H73" s="46">
        <v>505</v>
      </c>
      <c r="I73" s="46">
        <v>405</v>
      </c>
      <c r="J73" s="80">
        <v>447</v>
      </c>
      <c r="K73" s="80">
        <v>2162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0</v>
      </c>
      <c r="U73" s="80">
        <v>0</v>
      </c>
      <c r="V73" s="80">
        <v>800</v>
      </c>
      <c r="W73" s="80">
        <v>500</v>
      </c>
      <c r="X73" s="80">
        <v>400</v>
      </c>
      <c r="Y73" s="80">
        <v>442</v>
      </c>
      <c r="Z73" s="80">
        <v>2142</v>
      </c>
      <c r="AA73" s="80">
        <v>5</v>
      </c>
      <c r="AB73" s="80">
        <v>5</v>
      </c>
      <c r="AC73" s="80">
        <v>5</v>
      </c>
      <c r="AD73" s="80">
        <v>5</v>
      </c>
      <c r="AE73" s="80">
        <v>20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0</v>
      </c>
      <c r="AM73" s="80">
        <v>0</v>
      </c>
      <c r="AN73" s="80">
        <v>0</v>
      </c>
      <c r="AO73" s="80">
        <v>0</v>
      </c>
      <c r="AP73" s="80">
        <v>0</v>
      </c>
      <c r="AQ73" s="80">
        <v>0</v>
      </c>
      <c r="AR73" s="80">
        <v>0</v>
      </c>
      <c r="AS73" s="80">
        <v>0</v>
      </c>
      <c r="AT73" s="80">
        <v>0</v>
      </c>
      <c r="AU73" s="80">
        <v>0</v>
      </c>
      <c r="AV73" s="80">
        <v>0</v>
      </c>
      <c r="AW73" s="80">
        <v>0</v>
      </c>
      <c r="AX73" s="80">
        <v>0</v>
      </c>
      <c r="AY73" s="80">
        <v>0</v>
      </c>
      <c r="AZ73" s="80">
        <v>0</v>
      </c>
      <c r="BA73" s="80">
        <v>0</v>
      </c>
      <c r="BB73" s="80">
        <v>0</v>
      </c>
      <c r="BC73" s="80">
        <v>0</v>
      </c>
      <c r="BD73" s="80">
        <v>0</v>
      </c>
      <c r="BE73" s="80">
        <v>0</v>
      </c>
      <c r="BF73" s="80">
        <v>0</v>
      </c>
      <c r="BG73" s="80">
        <v>0</v>
      </c>
      <c r="BH73" s="80">
        <v>0</v>
      </c>
      <c r="BI73" s="80">
        <v>0</v>
      </c>
      <c r="BJ73" s="80">
        <v>805</v>
      </c>
      <c r="BK73" s="80">
        <v>505</v>
      </c>
      <c r="BL73" s="80">
        <v>405</v>
      </c>
      <c r="BM73" s="80">
        <v>447</v>
      </c>
      <c r="BN73" s="80">
        <v>2162</v>
      </c>
      <c r="BO73" s="80">
        <v>0</v>
      </c>
      <c r="BP73" s="80">
        <v>0</v>
      </c>
      <c r="BQ73" s="80">
        <v>0</v>
      </c>
      <c r="BR73" s="80">
        <v>0</v>
      </c>
      <c r="BS73" s="80">
        <v>0</v>
      </c>
      <c r="BT73" s="80">
        <v>0</v>
      </c>
      <c r="BU73" s="80">
        <v>0</v>
      </c>
      <c r="BV73" s="80">
        <v>0</v>
      </c>
      <c r="BW73" s="80">
        <v>0</v>
      </c>
      <c r="BX73" s="80">
        <v>0</v>
      </c>
      <c r="BY73" s="80">
        <v>800</v>
      </c>
      <c r="BZ73" s="80">
        <v>500</v>
      </c>
      <c r="CA73" s="80">
        <v>400</v>
      </c>
      <c r="CB73" s="80">
        <v>442</v>
      </c>
      <c r="CC73" s="80">
        <v>2142</v>
      </c>
      <c r="CD73" s="80">
        <v>5</v>
      </c>
      <c r="CE73" s="80">
        <v>5</v>
      </c>
      <c r="CF73" s="80">
        <v>5</v>
      </c>
      <c r="CG73" s="80">
        <v>5</v>
      </c>
      <c r="CH73" s="80">
        <v>20</v>
      </c>
      <c r="CI73" s="80">
        <v>0</v>
      </c>
      <c r="CJ73" s="80">
        <v>0</v>
      </c>
      <c r="CK73" s="80">
        <v>0</v>
      </c>
      <c r="CL73" s="80">
        <v>0</v>
      </c>
      <c r="CM73" s="80">
        <v>0</v>
      </c>
      <c r="CN73" s="80">
        <v>0</v>
      </c>
      <c r="CO73" s="80">
        <v>0</v>
      </c>
      <c r="CP73" s="80">
        <v>0</v>
      </c>
      <c r="CQ73" s="80">
        <v>0</v>
      </c>
      <c r="CR73" s="80">
        <v>0</v>
      </c>
      <c r="CS73" s="80">
        <v>0</v>
      </c>
      <c r="CT73" s="80">
        <v>0</v>
      </c>
      <c r="CU73" s="80">
        <v>0</v>
      </c>
      <c r="CV73" s="80">
        <v>0</v>
      </c>
      <c r="CW73" s="80">
        <v>0</v>
      </c>
      <c r="CX73" s="80">
        <v>0</v>
      </c>
      <c r="CY73" s="80">
        <v>0</v>
      </c>
      <c r="CZ73" s="80">
        <v>0</v>
      </c>
      <c r="DA73" s="80">
        <v>0</v>
      </c>
      <c r="DB73" s="80">
        <v>0</v>
      </c>
      <c r="DC73" s="80">
        <v>0</v>
      </c>
      <c r="DD73" s="80">
        <v>0</v>
      </c>
      <c r="DE73" s="80">
        <v>0</v>
      </c>
      <c r="DF73" s="80">
        <v>0</v>
      </c>
      <c r="DG73" s="80">
        <v>0</v>
      </c>
      <c r="DH73" s="80">
        <v>0</v>
      </c>
      <c r="DI73" s="80">
        <v>0</v>
      </c>
      <c r="DJ73" s="80">
        <v>0</v>
      </c>
      <c r="DK73" s="80">
        <v>0</v>
      </c>
      <c r="DL73" s="80">
        <v>0</v>
      </c>
      <c r="DM73" s="80">
        <v>805</v>
      </c>
      <c r="DN73" s="98">
        <v>505</v>
      </c>
      <c r="DO73" s="80">
        <v>405</v>
      </c>
      <c r="DP73" s="80">
        <v>447</v>
      </c>
      <c r="DQ73" s="80">
        <v>2162</v>
      </c>
      <c r="DR73" s="80">
        <v>0</v>
      </c>
      <c r="DS73" s="80">
        <v>0</v>
      </c>
      <c r="DT73" s="80">
        <v>0</v>
      </c>
      <c r="DU73" s="80">
        <v>0</v>
      </c>
      <c r="DV73" s="80">
        <v>0</v>
      </c>
      <c r="DW73" s="80">
        <v>0</v>
      </c>
      <c r="DX73" s="80">
        <v>0</v>
      </c>
      <c r="DY73" s="80">
        <v>0</v>
      </c>
      <c r="DZ73" s="80">
        <v>0</v>
      </c>
      <c r="EA73" s="80">
        <v>0</v>
      </c>
      <c r="EB73" s="80">
        <v>800</v>
      </c>
      <c r="EC73" s="80">
        <v>500</v>
      </c>
      <c r="ED73" s="80">
        <v>400</v>
      </c>
      <c r="EE73" s="80">
        <v>442</v>
      </c>
      <c r="EF73" s="46">
        <v>2142</v>
      </c>
      <c r="EG73" s="46">
        <v>5</v>
      </c>
      <c r="EH73" s="46">
        <v>5</v>
      </c>
      <c r="EI73" s="46">
        <v>5</v>
      </c>
      <c r="EJ73" s="46">
        <v>5</v>
      </c>
      <c r="EK73" s="46">
        <v>20</v>
      </c>
      <c r="EL73" s="46">
        <v>0</v>
      </c>
      <c r="EM73" s="46">
        <v>0</v>
      </c>
      <c r="EN73" s="46">
        <v>0</v>
      </c>
      <c r="EO73" s="46">
        <v>0</v>
      </c>
      <c r="EP73" s="46">
        <v>0</v>
      </c>
      <c r="EQ73" s="46">
        <v>0</v>
      </c>
      <c r="ER73" s="46">
        <v>0</v>
      </c>
      <c r="ES73" s="46">
        <v>0</v>
      </c>
      <c r="ET73" s="46">
        <v>0</v>
      </c>
      <c r="EU73" s="46">
        <v>0</v>
      </c>
      <c r="EV73" s="46">
        <v>0</v>
      </c>
      <c r="EW73" s="46">
        <v>0</v>
      </c>
      <c r="EX73" s="46">
        <v>0</v>
      </c>
      <c r="EY73" s="46">
        <v>0</v>
      </c>
      <c r="EZ73" s="46">
        <v>0</v>
      </c>
      <c r="FA73" s="46">
        <v>0</v>
      </c>
      <c r="FB73" s="46">
        <v>0</v>
      </c>
      <c r="FC73" s="46">
        <v>0</v>
      </c>
      <c r="FD73" s="46">
        <v>0</v>
      </c>
      <c r="FE73" s="46">
        <v>0</v>
      </c>
      <c r="FF73" s="46">
        <v>0</v>
      </c>
      <c r="FG73" s="46">
        <v>0</v>
      </c>
      <c r="FH73" s="46">
        <v>0</v>
      </c>
      <c r="FI73" s="46">
        <v>0</v>
      </c>
      <c r="FJ73" s="46">
        <v>0</v>
      </c>
      <c r="FK73" s="46">
        <v>0</v>
      </c>
      <c r="FL73" s="46">
        <v>0</v>
      </c>
      <c r="FM73" s="46">
        <v>0</v>
      </c>
      <c r="FN73" s="46">
        <v>0</v>
      </c>
      <c r="FO73" s="46">
        <v>0</v>
      </c>
      <c r="FP73" s="46">
        <v>0</v>
      </c>
      <c r="FQ73" s="46">
        <v>0</v>
      </c>
      <c r="FR73" s="46">
        <v>0</v>
      </c>
      <c r="FS73" s="46">
        <v>0</v>
      </c>
      <c r="FT73" s="46">
        <v>0</v>
      </c>
      <c r="FU73" s="46">
        <v>0</v>
      </c>
      <c r="FV73" s="46">
        <v>0</v>
      </c>
      <c r="FW73" s="46">
        <v>0</v>
      </c>
      <c r="FX73" s="46">
        <v>0</v>
      </c>
      <c r="FY73" s="46">
        <v>0</v>
      </c>
      <c r="FZ73" s="46">
        <v>0</v>
      </c>
      <c r="GA73" s="46">
        <v>0</v>
      </c>
      <c r="GB73" s="46">
        <v>0</v>
      </c>
      <c r="GC73" s="46">
        <v>0</v>
      </c>
      <c r="GD73" s="46">
        <v>0</v>
      </c>
    </row>
    <row r="74" spans="1:186" ht="15" customHeight="1">
      <c r="A74" s="133" t="s">
        <v>253</v>
      </c>
      <c r="B74" s="124" t="s">
        <v>631</v>
      </c>
      <c r="C74" s="74">
        <v>370</v>
      </c>
      <c r="D74" s="74" t="s">
        <v>482</v>
      </c>
      <c r="E74" s="46">
        <v>144</v>
      </c>
      <c r="G74" s="46">
        <v>802</v>
      </c>
      <c r="H74" s="46">
        <v>602</v>
      </c>
      <c r="I74" s="46">
        <v>402</v>
      </c>
      <c r="J74" s="80">
        <v>490</v>
      </c>
      <c r="K74" s="80">
        <v>2296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80">
        <v>0</v>
      </c>
      <c r="V74" s="80">
        <v>800</v>
      </c>
      <c r="W74" s="80">
        <v>600</v>
      </c>
      <c r="X74" s="80">
        <v>400</v>
      </c>
      <c r="Y74" s="80">
        <v>488</v>
      </c>
      <c r="Z74" s="80">
        <v>2288</v>
      </c>
      <c r="AA74" s="80">
        <v>2</v>
      </c>
      <c r="AB74" s="80">
        <v>2</v>
      </c>
      <c r="AC74" s="80">
        <v>2</v>
      </c>
      <c r="AD74" s="80">
        <v>2</v>
      </c>
      <c r="AE74" s="80">
        <v>8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0</v>
      </c>
      <c r="AM74" s="80">
        <v>0</v>
      </c>
      <c r="AN74" s="80">
        <v>0</v>
      </c>
      <c r="AO74" s="80">
        <v>0</v>
      </c>
      <c r="AP74" s="80">
        <v>0</v>
      </c>
      <c r="AQ74" s="80">
        <v>0</v>
      </c>
      <c r="AR74" s="80">
        <v>0</v>
      </c>
      <c r="AS74" s="80">
        <v>0</v>
      </c>
      <c r="AT74" s="80">
        <v>0</v>
      </c>
      <c r="AU74" s="80">
        <v>0</v>
      </c>
      <c r="AV74" s="80">
        <v>0</v>
      </c>
      <c r="AW74" s="80">
        <v>0</v>
      </c>
      <c r="AX74" s="80">
        <v>0</v>
      </c>
      <c r="AY74" s="80">
        <v>0</v>
      </c>
      <c r="AZ74" s="80">
        <v>0</v>
      </c>
      <c r="BA74" s="80">
        <v>0</v>
      </c>
      <c r="BB74" s="80">
        <v>0</v>
      </c>
      <c r="BC74" s="80">
        <v>0</v>
      </c>
      <c r="BD74" s="80">
        <v>0</v>
      </c>
      <c r="BE74" s="80">
        <v>0</v>
      </c>
      <c r="BF74" s="80">
        <v>0</v>
      </c>
      <c r="BG74" s="80">
        <v>0</v>
      </c>
      <c r="BH74" s="80">
        <v>0</v>
      </c>
      <c r="BI74" s="80">
        <v>0</v>
      </c>
      <c r="BJ74" s="80">
        <v>802</v>
      </c>
      <c r="BK74" s="80">
        <v>602</v>
      </c>
      <c r="BL74" s="80">
        <v>402</v>
      </c>
      <c r="BM74" s="80">
        <v>490</v>
      </c>
      <c r="BN74" s="80">
        <v>2296</v>
      </c>
      <c r="BO74" s="80">
        <v>0</v>
      </c>
      <c r="BP74" s="80">
        <v>0</v>
      </c>
      <c r="BQ74" s="80">
        <v>0</v>
      </c>
      <c r="BR74" s="80">
        <v>0</v>
      </c>
      <c r="BS74" s="80">
        <v>0</v>
      </c>
      <c r="BT74" s="80">
        <v>0</v>
      </c>
      <c r="BU74" s="80">
        <v>0</v>
      </c>
      <c r="BV74" s="80">
        <v>0</v>
      </c>
      <c r="BW74" s="80">
        <v>0</v>
      </c>
      <c r="BX74" s="80">
        <v>0</v>
      </c>
      <c r="BY74" s="80">
        <v>800</v>
      </c>
      <c r="BZ74" s="80">
        <v>600</v>
      </c>
      <c r="CA74" s="80">
        <v>400</v>
      </c>
      <c r="CB74" s="80">
        <v>488</v>
      </c>
      <c r="CC74" s="80">
        <v>2288</v>
      </c>
      <c r="CD74" s="80">
        <v>2</v>
      </c>
      <c r="CE74" s="80">
        <v>2</v>
      </c>
      <c r="CF74" s="80">
        <v>2</v>
      </c>
      <c r="CG74" s="80">
        <v>2</v>
      </c>
      <c r="CH74" s="80">
        <v>8</v>
      </c>
      <c r="CI74" s="80">
        <v>0</v>
      </c>
      <c r="CJ74" s="80">
        <v>0</v>
      </c>
      <c r="CK74" s="80">
        <v>0</v>
      </c>
      <c r="CL74" s="80">
        <v>0</v>
      </c>
      <c r="CM74" s="80">
        <v>0</v>
      </c>
      <c r="CN74" s="80">
        <v>0</v>
      </c>
      <c r="CO74" s="80">
        <v>0</v>
      </c>
      <c r="CP74" s="80">
        <v>0</v>
      </c>
      <c r="CQ74" s="80">
        <v>0</v>
      </c>
      <c r="CR74" s="80">
        <v>0</v>
      </c>
      <c r="CS74" s="80">
        <v>0</v>
      </c>
      <c r="CT74" s="80">
        <v>0</v>
      </c>
      <c r="CU74" s="80">
        <v>0</v>
      </c>
      <c r="CV74" s="80">
        <v>0</v>
      </c>
      <c r="CW74" s="80">
        <v>0</v>
      </c>
      <c r="CX74" s="80">
        <v>0</v>
      </c>
      <c r="CY74" s="80">
        <v>0</v>
      </c>
      <c r="CZ74" s="80">
        <v>0</v>
      </c>
      <c r="DA74" s="80">
        <v>0</v>
      </c>
      <c r="DB74" s="80">
        <v>0</v>
      </c>
      <c r="DC74" s="80">
        <v>0</v>
      </c>
      <c r="DD74" s="80">
        <v>0</v>
      </c>
      <c r="DE74" s="80">
        <v>0</v>
      </c>
      <c r="DF74" s="80">
        <v>0</v>
      </c>
      <c r="DG74" s="80">
        <v>0</v>
      </c>
      <c r="DH74" s="80">
        <v>0</v>
      </c>
      <c r="DI74" s="80">
        <v>0</v>
      </c>
      <c r="DJ74" s="80">
        <v>0</v>
      </c>
      <c r="DK74" s="80">
        <v>0</v>
      </c>
      <c r="DL74" s="80">
        <v>0</v>
      </c>
      <c r="DM74" s="80">
        <v>802</v>
      </c>
      <c r="DN74" s="98">
        <v>602</v>
      </c>
      <c r="DO74" s="80">
        <v>402</v>
      </c>
      <c r="DP74" s="80">
        <v>490</v>
      </c>
      <c r="DQ74" s="80">
        <v>2296</v>
      </c>
      <c r="DR74" s="80">
        <v>0</v>
      </c>
      <c r="DS74" s="80">
        <v>0</v>
      </c>
      <c r="DT74" s="80">
        <v>0</v>
      </c>
      <c r="DU74" s="80">
        <v>0</v>
      </c>
      <c r="DV74" s="80">
        <v>0</v>
      </c>
      <c r="DW74" s="80">
        <v>0</v>
      </c>
      <c r="DX74" s="80">
        <v>0</v>
      </c>
      <c r="DY74" s="80">
        <v>0</v>
      </c>
      <c r="DZ74" s="80">
        <v>0</v>
      </c>
      <c r="EA74" s="80">
        <v>0</v>
      </c>
      <c r="EB74" s="80">
        <v>800</v>
      </c>
      <c r="EC74" s="80">
        <v>600</v>
      </c>
      <c r="ED74" s="80">
        <v>400</v>
      </c>
      <c r="EE74" s="80">
        <v>488</v>
      </c>
      <c r="EF74" s="46">
        <v>2288</v>
      </c>
      <c r="EG74" s="46">
        <v>2</v>
      </c>
      <c r="EH74" s="46">
        <v>2</v>
      </c>
      <c r="EI74" s="46">
        <v>2</v>
      </c>
      <c r="EJ74" s="46">
        <v>2</v>
      </c>
      <c r="EK74" s="46">
        <v>8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6">
        <v>0</v>
      </c>
      <c r="FD74" s="46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83</v>
      </c>
      <c r="FQ74" s="46">
        <v>52</v>
      </c>
      <c r="FR74" s="46">
        <v>72</v>
      </c>
      <c r="FS74" s="46">
        <v>43</v>
      </c>
      <c r="FT74" s="46">
        <v>250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</row>
    <row r="75" spans="1:186">
      <c r="A75" s="133"/>
      <c r="G75" s="46">
        <v>3525</v>
      </c>
      <c r="H75" s="46">
        <v>3114</v>
      </c>
      <c r="I75" s="46">
        <v>1944</v>
      </c>
      <c r="J75" s="80">
        <v>2187</v>
      </c>
      <c r="K75" s="80">
        <v>10770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410</v>
      </c>
      <c r="R75" s="80">
        <v>500</v>
      </c>
      <c r="S75" s="80">
        <v>330</v>
      </c>
      <c r="T75" s="80">
        <v>350</v>
      </c>
      <c r="U75" s="80">
        <v>1590</v>
      </c>
      <c r="V75" s="80">
        <v>3100</v>
      </c>
      <c r="W75" s="80">
        <v>2600</v>
      </c>
      <c r="X75" s="80">
        <v>1600</v>
      </c>
      <c r="Y75" s="80">
        <v>1822</v>
      </c>
      <c r="Z75" s="80">
        <v>9122</v>
      </c>
      <c r="AA75" s="80">
        <v>15</v>
      </c>
      <c r="AB75" s="80">
        <v>14</v>
      </c>
      <c r="AC75" s="80">
        <v>14</v>
      </c>
      <c r="AD75" s="80">
        <v>15</v>
      </c>
      <c r="AE75" s="80">
        <v>58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80">
        <v>0</v>
      </c>
      <c r="AM75" s="80">
        <v>0</v>
      </c>
      <c r="AN75" s="80">
        <v>0</v>
      </c>
      <c r="AO75" s="80">
        <v>0</v>
      </c>
      <c r="AP75" s="80">
        <v>0</v>
      </c>
      <c r="AQ75" s="80">
        <v>0</v>
      </c>
      <c r="AR75" s="80">
        <v>0</v>
      </c>
      <c r="AS75" s="80">
        <v>0</v>
      </c>
      <c r="AT75" s="80">
        <v>0</v>
      </c>
      <c r="AU75" s="80">
        <v>0</v>
      </c>
      <c r="AV75" s="80">
        <v>0</v>
      </c>
      <c r="AW75" s="80">
        <v>0</v>
      </c>
      <c r="AX75" s="80">
        <v>0</v>
      </c>
      <c r="AY75" s="80">
        <v>0</v>
      </c>
      <c r="AZ75" s="80">
        <v>0</v>
      </c>
      <c r="BA75" s="80">
        <v>0</v>
      </c>
      <c r="BB75" s="80">
        <v>0</v>
      </c>
      <c r="BC75" s="80">
        <v>0</v>
      </c>
      <c r="BD75" s="80">
        <v>0</v>
      </c>
      <c r="BE75" s="80">
        <v>0</v>
      </c>
      <c r="BF75" s="80">
        <v>0</v>
      </c>
      <c r="BG75" s="80">
        <v>0</v>
      </c>
      <c r="BH75" s="80">
        <v>0</v>
      </c>
      <c r="BI75" s="80">
        <v>0</v>
      </c>
      <c r="BJ75" s="80">
        <v>3385</v>
      </c>
      <c r="BK75" s="80">
        <v>2954</v>
      </c>
      <c r="BL75" s="80">
        <v>1834</v>
      </c>
      <c r="BM75" s="80">
        <v>2067</v>
      </c>
      <c r="BN75" s="80">
        <v>10240</v>
      </c>
      <c r="BO75" s="80">
        <v>0</v>
      </c>
      <c r="BP75" s="80">
        <v>0</v>
      </c>
      <c r="BQ75" s="80">
        <v>0</v>
      </c>
      <c r="BR75" s="80">
        <v>0</v>
      </c>
      <c r="BS75" s="80">
        <v>0</v>
      </c>
      <c r="BT75" s="80">
        <v>270</v>
      </c>
      <c r="BU75" s="80">
        <v>340</v>
      </c>
      <c r="BV75" s="80">
        <v>220</v>
      </c>
      <c r="BW75" s="80">
        <v>230</v>
      </c>
      <c r="BX75" s="80">
        <v>1060</v>
      </c>
      <c r="BY75" s="80">
        <v>3100</v>
      </c>
      <c r="BZ75" s="80">
        <v>2600</v>
      </c>
      <c r="CA75" s="80">
        <v>1600</v>
      </c>
      <c r="CB75" s="80">
        <v>1822</v>
      </c>
      <c r="CC75" s="80">
        <v>9122</v>
      </c>
      <c r="CD75" s="80">
        <v>15</v>
      </c>
      <c r="CE75" s="80">
        <v>14</v>
      </c>
      <c r="CF75" s="80">
        <v>14</v>
      </c>
      <c r="CG75" s="80">
        <v>15</v>
      </c>
      <c r="CH75" s="80">
        <v>58</v>
      </c>
      <c r="CI75" s="80">
        <v>0</v>
      </c>
      <c r="CJ75" s="80">
        <v>0</v>
      </c>
      <c r="CK75" s="80">
        <v>0</v>
      </c>
      <c r="CL75" s="80">
        <v>0</v>
      </c>
      <c r="CM75" s="80">
        <v>0</v>
      </c>
      <c r="CN75" s="80">
        <v>0</v>
      </c>
      <c r="CO75" s="80">
        <v>0</v>
      </c>
      <c r="CP75" s="80">
        <v>0</v>
      </c>
      <c r="CQ75" s="80">
        <v>0</v>
      </c>
      <c r="CR75" s="80">
        <v>0</v>
      </c>
      <c r="CS75" s="80">
        <v>0</v>
      </c>
      <c r="CT75" s="80">
        <v>0</v>
      </c>
      <c r="CU75" s="80">
        <v>0</v>
      </c>
      <c r="CV75" s="80">
        <v>0</v>
      </c>
      <c r="CW75" s="80">
        <v>0</v>
      </c>
      <c r="CX75" s="80">
        <v>0</v>
      </c>
      <c r="CY75" s="80">
        <v>0</v>
      </c>
      <c r="CZ75" s="80">
        <v>0</v>
      </c>
      <c r="DA75" s="80">
        <v>0</v>
      </c>
      <c r="DB75" s="80">
        <v>0</v>
      </c>
      <c r="DC75" s="80">
        <v>0</v>
      </c>
      <c r="DD75" s="80">
        <v>0</v>
      </c>
      <c r="DE75" s="80">
        <v>0</v>
      </c>
      <c r="DF75" s="80">
        <v>0</v>
      </c>
      <c r="DG75" s="80">
        <v>0</v>
      </c>
      <c r="DH75" s="80">
        <v>0</v>
      </c>
      <c r="DI75" s="80">
        <v>0</v>
      </c>
      <c r="DJ75" s="80">
        <v>0</v>
      </c>
      <c r="DK75" s="80">
        <v>0</v>
      </c>
      <c r="DL75" s="80">
        <v>0</v>
      </c>
      <c r="DM75" s="80">
        <v>3407</v>
      </c>
      <c r="DN75" s="98">
        <v>2975</v>
      </c>
      <c r="DO75" s="80">
        <v>1849</v>
      </c>
      <c r="DP75" s="80">
        <v>2087</v>
      </c>
      <c r="DQ75" s="80">
        <v>10318</v>
      </c>
      <c r="DR75" s="80">
        <v>0</v>
      </c>
      <c r="DS75" s="80">
        <v>0</v>
      </c>
      <c r="DT75" s="80">
        <v>0</v>
      </c>
      <c r="DU75" s="80">
        <v>0</v>
      </c>
      <c r="DV75" s="80">
        <v>0</v>
      </c>
      <c r="DW75" s="80">
        <v>292</v>
      </c>
      <c r="DX75" s="80">
        <v>361</v>
      </c>
      <c r="DY75" s="80">
        <v>235</v>
      </c>
      <c r="DZ75" s="80">
        <v>250</v>
      </c>
      <c r="EA75" s="80">
        <v>1138</v>
      </c>
      <c r="EB75" s="80">
        <v>3100</v>
      </c>
      <c r="EC75" s="80">
        <v>2600</v>
      </c>
      <c r="ED75" s="80">
        <v>1600</v>
      </c>
      <c r="EE75" s="80">
        <v>1822</v>
      </c>
      <c r="EF75" s="46">
        <v>9122</v>
      </c>
      <c r="EG75" s="46">
        <v>15</v>
      </c>
      <c r="EH75" s="46">
        <v>14</v>
      </c>
      <c r="EI75" s="46">
        <v>14</v>
      </c>
      <c r="EJ75" s="46">
        <v>15</v>
      </c>
      <c r="EK75" s="46">
        <v>58</v>
      </c>
      <c r="EL75" s="46">
        <v>0</v>
      </c>
      <c r="EM75" s="46">
        <v>0</v>
      </c>
      <c r="EN75" s="46">
        <v>0</v>
      </c>
      <c r="EO75" s="46">
        <v>0</v>
      </c>
      <c r="EP75" s="46">
        <v>0</v>
      </c>
      <c r="EQ75" s="46">
        <v>0</v>
      </c>
      <c r="ER75" s="46">
        <v>0</v>
      </c>
      <c r="ES75" s="46">
        <v>0</v>
      </c>
      <c r="ET75" s="46">
        <v>0</v>
      </c>
      <c r="EU75" s="46">
        <v>0</v>
      </c>
      <c r="EV75" s="46">
        <v>0</v>
      </c>
      <c r="EW75" s="46">
        <v>0</v>
      </c>
      <c r="EX75" s="46">
        <v>0</v>
      </c>
      <c r="EY75" s="46">
        <v>0</v>
      </c>
      <c r="EZ75" s="46">
        <v>0</v>
      </c>
      <c r="FA75" s="46">
        <v>0</v>
      </c>
      <c r="FB75" s="46">
        <v>0</v>
      </c>
      <c r="FC75" s="46">
        <v>0</v>
      </c>
      <c r="FD75" s="46">
        <v>0</v>
      </c>
      <c r="FE75" s="46">
        <v>0</v>
      </c>
      <c r="FF75" s="46">
        <v>0</v>
      </c>
      <c r="FG75" s="46">
        <v>0</v>
      </c>
      <c r="FH75" s="46">
        <v>0</v>
      </c>
      <c r="FI75" s="46">
        <v>0</v>
      </c>
      <c r="FJ75" s="46">
        <v>0</v>
      </c>
      <c r="FK75" s="46">
        <v>0</v>
      </c>
      <c r="FL75" s="46">
        <v>0</v>
      </c>
      <c r="FM75" s="46">
        <v>0</v>
      </c>
      <c r="FN75" s="46">
        <v>0</v>
      </c>
      <c r="FO75" s="46">
        <v>0</v>
      </c>
      <c r="FP75" s="46">
        <v>83</v>
      </c>
      <c r="FQ75" s="46">
        <v>52</v>
      </c>
      <c r="FR75" s="46">
        <v>72</v>
      </c>
      <c r="FS75" s="46">
        <v>43</v>
      </c>
      <c r="FT75" s="46">
        <v>250</v>
      </c>
      <c r="FU75" s="46">
        <v>0</v>
      </c>
      <c r="FV75" s="46">
        <v>0</v>
      </c>
      <c r="FW75" s="46">
        <v>0</v>
      </c>
      <c r="FX75" s="46">
        <v>0</v>
      </c>
      <c r="FY75" s="46">
        <v>0</v>
      </c>
      <c r="FZ75" s="46">
        <v>0</v>
      </c>
      <c r="GA75" s="46">
        <v>0</v>
      </c>
      <c r="GB75" s="46">
        <v>0</v>
      </c>
      <c r="GC75" s="46">
        <v>0</v>
      </c>
      <c r="GD75" s="46">
        <v>0</v>
      </c>
    </row>
    <row r="76" spans="1:186">
      <c r="A76" s="133" t="s">
        <v>255</v>
      </c>
      <c r="B76" s="124" t="s">
        <v>256</v>
      </c>
      <c r="C76" s="74">
        <v>502</v>
      </c>
      <c r="D76" s="74" t="s">
        <v>482</v>
      </c>
      <c r="E76" s="46">
        <v>132</v>
      </c>
      <c r="G76" s="46">
        <v>1209.6428571428571</v>
      </c>
      <c r="H76" s="46">
        <v>1805.5</v>
      </c>
      <c r="I76" s="46">
        <v>1078.6428571428571</v>
      </c>
      <c r="J76" s="80">
        <v>1436.5</v>
      </c>
      <c r="K76" s="80">
        <v>5530.2857142857138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640</v>
      </c>
      <c r="R76" s="80">
        <v>790</v>
      </c>
      <c r="S76" s="80">
        <v>520</v>
      </c>
      <c r="T76" s="80">
        <v>540</v>
      </c>
      <c r="U76" s="80">
        <v>2490</v>
      </c>
      <c r="V76" s="80">
        <v>0</v>
      </c>
      <c r="W76" s="80">
        <v>0</v>
      </c>
      <c r="X76" s="80">
        <v>0</v>
      </c>
      <c r="Y76" s="80">
        <v>0</v>
      </c>
      <c r="Z76" s="80">
        <v>0</v>
      </c>
      <c r="AA76" s="80">
        <v>195.64285714285714</v>
      </c>
      <c r="AB76" s="80">
        <v>456.49999999999994</v>
      </c>
      <c r="AC76" s="80">
        <v>195.64285714285714</v>
      </c>
      <c r="AD76" s="80">
        <v>456.49999999999994</v>
      </c>
      <c r="AE76" s="80">
        <v>1304.2857142857142</v>
      </c>
      <c r="AF76" s="80">
        <v>220</v>
      </c>
      <c r="AG76" s="80">
        <v>220</v>
      </c>
      <c r="AH76" s="80">
        <v>110</v>
      </c>
      <c r="AI76" s="80">
        <v>110</v>
      </c>
      <c r="AJ76" s="80">
        <v>660</v>
      </c>
      <c r="AK76" s="80">
        <v>86</v>
      </c>
      <c r="AL76" s="80">
        <v>172</v>
      </c>
      <c r="AM76" s="80">
        <v>86</v>
      </c>
      <c r="AN76" s="80">
        <v>172</v>
      </c>
      <c r="AO76" s="80">
        <v>516</v>
      </c>
      <c r="AP76" s="80">
        <v>0</v>
      </c>
      <c r="AQ76" s="80">
        <v>110</v>
      </c>
      <c r="AR76" s="80">
        <v>110</v>
      </c>
      <c r="AS76" s="80">
        <v>110</v>
      </c>
      <c r="AT76" s="80">
        <v>330</v>
      </c>
      <c r="AU76" s="80">
        <v>68</v>
      </c>
      <c r="AV76" s="80">
        <v>57</v>
      </c>
      <c r="AW76" s="80">
        <v>57</v>
      </c>
      <c r="AX76" s="80">
        <v>48</v>
      </c>
      <c r="AY76" s="80">
        <v>230</v>
      </c>
      <c r="AZ76" s="80">
        <v>0</v>
      </c>
      <c r="BA76" s="80">
        <v>0</v>
      </c>
      <c r="BB76" s="80">
        <v>0</v>
      </c>
      <c r="BC76" s="80">
        <v>0</v>
      </c>
      <c r="BD76" s="80">
        <v>0</v>
      </c>
      <c r="BE76" s="80">
        <v>0</v>
      </c>
      <c r="BF76" s="80">
        <v>0</v>
      </c>
      <c r="BG76" s="80">
        <v>0</v>
      </c>
      <c r="BH76" s="80">
        <v>0</v>
      </c>
      <c r="BI76" s="80">
        <v>0</v>
      </c>
      <c r="BJ76" s="80">
        <v>1087.8333333333333</v>
      </c>
      <c r="BK76" s="80">
        <v>1177.2142857142858</v>
      </c>
      <c r="BL76" s="80">
        <v>1035.2142857142858</v>
      </c>
      <c r="BM76" s="80">
        <v>1399.8333333333333</v>
      </c>
      <c r="BN76" s="80">
        <v>4700.0952380952385</v>
      </c>
      <c r="BO76" s="80">
        <v>0</v>
      </c>
      <c r="BP76" s="80">
        <v>0</v>
      </c>
      <c r="BQ76" s="80">
        <v>0</v>
      </c>
      <c r="BR76" s="80">
        <v>0</v>
      </c>
      <c r="BS76" s="80">
        <v>0</v>
      </c>
      <c r="BT76" s="80">
        <v>290</v>
      </c>
      <c r="BU76" s="80">
        <v>360</v>
      </c>
      <c r="BV76" s="80">
        <v>240</v>
      </c>
      <c r="BW76" s="80">
        <v>250</v>
      </c>
      <c r="BX76" s="80">
        <v>1140</v>
      </c>
      <c r="BY76" s="80">
        <v>0</v>
      </c>
      <c r="BZ76" s="80">
        <v>0</v>
      </c>
      <c r="CA76" s="80">
        <v>0</v>
      </c>
      <c r="CB76" s="80">
        <v>0</v>
      </c>
      <c r="CC76" s="80">
        <v>0</v>
      </c>
      <c r="CD76" s="80">
        <v>387.83333333333331</v>
      </c>
      <c r="CE76" s="80">
        <v>166.21428571428569</v>
      </c>
      <c r="CF76" s="80">
        <v>166.21428571428569</v>
      </c>
      <c r="CG76" s="80">
        <v>387.83333333333331</v>
      </c>
      <c r="CH76" s="80">
        <v>1108.0952380952381</v>
      </c>
      <c r="CI76" s="80">
        <v>110</v>
      </c>
      <c r="CJ76" s="80">
        <v>220</v>
      </c>
      <c r="CK76" s="80">
        <v>330</v>
      </c>
      <c r="CL76" s="80">
        <v>330</v>
      </c>
      <c r="CM76" s="80">
        <v>990</v>
      </c>
      <c r="CN76" s="80">
        <v>132</v>
      </c>
      <c r="CO76" s="80">
        <v>264</v>
      </c>
      <c r="CP76" s="80">
        <v>132</v>
      </c>
      <c r="CQ76" s="80">
        <v>264</v>
      </c>
      <c r="CR76" s="80">
        <v>792</v>
      </c>
      <c r="CS76" s="80">
        <v>110</v>
      </c>
      <c r="CT76" s="80">
        <v>110</v>
      </c>
      <c r="CU76" s="80">
        <v>110</v>
      </c>
      <c r="CV76" s="80">
        <v>110</v>
      </c>
      <c r="CW76" s="80">
        <v>440</v>
      </c>
      <c r="CX76" s="80">
        <v>58</v>
      </c>
      <c r="CY76" s="80">
        <v>57</v>
      </c>
      <c r="CZ76" s="80">
        <v>57</v>
      </c>
      <c r="DA76" s="80">
        <v>58</v>
      </c>
      <c r="DB76" s="80">
        <v>230</v>
      </c>
      <c r="DC76" s="80">
        <v>0</v>
      </c>
      <c r="DD76" s="80">
        <v>0</v>
      </c>
      <c r="DE76" s="80">
        <v>0</v>
      </c>
      <c r="DF76" s="80">
        <v>0</v>
      </c>
      <c r="DG76" s="80">
        <v>0</v>
      </c>
      <c r="DH76" s="80">
        <v>0</v>
      </c>
      <c r="DI76" s="80">
        <v>0</v>
      </c>
      <c r="DJ76" s="80">
        <v>0</v>
      </c>
      <c r="DK76" s="80">
        <v>0</v>
      </c>
      <c r="DL76" s="80">
        <v>0</v>
      </c>
      <c r="DM76" s="80">
        <v>987.85714285714289</v>
      </c>
      <c r="DN76" s="98">
        <v>1173.8571428571429</v>
      </c>
      <c r="DO76" s="80">
        <v>1066.7142857142858</v>
      </c>
      <c r="DP76" s="80">
        <v>972.85714285714289</v>
      </c>
      <c r="DQ76" s="80">
        <v>4201.2857142857147</v>
      </c>
      <c r="DR76" s="80">
        <v>0</v>
      </c>
      <c r="DS76" s="80">
        <v>0</v>
      </c>
      <c r="DT76" s="80">
        <v>0</v>
      </c>
      <c r="DU76" s="80">
        <v>0</v>
      </c>
      <c r="DV76" s="80">
        <v>0</v>
      </c>
      <c r="DW76" s="80">
        <v>529</v>
      </c>
      <c r="DX76" s="80">
        <v>653</v>
      </c>
      <c r="DY76" s="80">
        <v>426</v>
      </c>
      <c r="DZ76" s="80">
        <v>451</v>
      </c>
      <c r="EA76" s="80">
        <v>2059</v>
      </c>
      <c r="EB76" s="80">
        <v>0</v>
      </c>
      <c r="EC76" s="80">
        <v>0</v>
      </c>
      <c r="ED76" s="80">
        <v>0</v>
      </c>
      <c r="EE76" s="80">
        <v>0</v>
      </c>
      <c r="EF76" s="46">
        <v>0</v>
      </c>
      <c r="EG76" s="46">
        <v>182.85714285714286</v>
      </c>
      <c r="EH76" s="46">
        <v>182.85714285714286</v>
      </c>
      <c r="EI76" s="46">
        <v>365.71428571428572</v>
      </c>
      <c r="EJ76" s="46">
        <v>182.85714285714286</v>
      </c>
      <c r="EK76" s="46">
        <v>914.28571428571433</v>
      </c>
      <c r="EL76" s="46">
        <v>110</v>
      </c>
      <c r="EM76" s="46">
        <v>110</v>
      </c>
      <c r="EN76" s="46">
        <v>110</v>
      </c>
      <c r="EO76" s="46">
        <v>110</v>
      </c>
      <c r="EP76" s="46">
        <v>440</v>
      </c>
      <c r="EQ76" s="46">
        <v>63</v>
      </c>
      <c r="ER76" s="46">
        <v>126</v>
      </c>
      <c r="ES76" s="46">
        <v>63</v>
      </c>
      <c r="ET76" s="46">
        <v>126</v>
      </c>
      <c r="EU76" s="46">
        <v>378</v>
      </c>
      <c r="EV76" s="46">
        <v>55</v>
      </c>
      <c r="EW76" s="46">
        <v>55</v>
      </c>
      <c r="EX76" s="46">
        <v>55</v>
      </c>
      <c r="EY76" s="46">
        <v>55</v>
      </c>
      <c r="EZ76" s="46">
        <v>220</v>
      </c>
      <c r="FA76" s="46">
        <v>48</v>
      </c>
      <c r="FB76" s="46">
        <v>47</v>
      </c>
      <c r="FC76" s="46">
        <v>47</v>
      </c>
      <c r="FD76" s="46">
        <v>48</v>
      </c>
      <c r="FE76" s="46">
        <v>190</v>
      </c>
      <c r="FF76" s="46">
        <v>0</v>
      </c>
      <c r="FG76" s="46">
        <v>0</v>
      </c>
      <c r="FH76" s="46">
        <v>0</v>
      </c>
      <c r="FI76" s="46">
        <v>0</v>
      </c>
      <c r="FJ76" s="46">
        <v>0</v>
      </c>
      <c r="FK76" s="46">
        <v>0</v>
      </c>
      <c r="FL76" s="46">
        <v>0</v>
      </c>
      <c r="FM76" s="46">
        <v>0</v>
      </c>
      <c r="FN76" s="46">
        <v>0</v>
      </c>
      <c r="FO76" s="46">
        <v>0</v>
      </c>
      <c r="FP76" s="46">
        <v>83</v>
      </c>
      <c r="FQ76" s="46">
        <v>52</v>
      </c>
      <c r="FR76" s="46">
        <v>72</v>
      </c>
      <c r="FS76" s="46">
        <v>43</v>
      </c>
      <c r="FT76" s="46">
        <v>250</v>
      </c>
      <c r="FU76" s="46">
        <v>0</v>
      </c>
      <c r="FV76" s="46">
        <v>0</v>
      </c>
      <c r="FW76" s="46">
        <v>0</v>
      </c>
      <c r="FX76" s="46">
        <v>0</v>
      </c>
      <c r="FY76" s="46">
        <v>0</v>
      </c>
      <c r="FZ76" s="46">
        <v>0</v>
      </c>
      <c r="GA76" s="46">
        <v>0</v>
      </c>
      <c r="GB76" s="46">
        <v>0</v>
      </c>
      <c r="GC76" s="46">
        <v>0</v>
      </c>
      <c r="GD76" s="46">
        <v>0</v>
      </c>
    </row>
    <row r="77" spans="1:186">
      <c r="A77" s="133"/>
      <c r="G77" s="46">
        <v>1209.6428571428571</v>
      </c>
      <c r="H77" s="46">
        <v>1805.5</v>
      </c>
      <c r="I77" s="46">
        <v>1078.6428571428571</v>
      </c>
      <c r="J77" s="80">
        <v>1436.5</v>
      </c>
      <c r="K77" s="80">
        <v>5530.2857142857138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640</v>
      </c>
      <c r="R77" s="80">
        <v>790</v>
      </c>
      <c r="S77" s="80">
        <v>520</v>
      </c>
      <c r="T77" s="80">
        <v>540</v>
      </c>
      <c r="U77" s="80">
        <v>2490</v>
      </c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195.64285714285714</v>
      </c>
      <c r="AB77" s="80">
        <v>456.49999999999994</v>
      </c>
      <c r="AC77" s="80">
        <v>195.64285714285714</v>
      </c>
      <c r="AD77" s="80">
        <v>456.49999999999994</v>
      </c>
      <c r="AE77" s="80">
        <v>1304.2857142857142</v>
      </c>
      <c r="AF77" s="80">
        <v>220</v>
      </c>
      <c r="AG77" s="80">
        <v>220</v>
      </c>
      <c r="AH77" s="80">
        <v>110</v>
      </c>
      <c r="AI77" s="80">
        <v>110</v>
      </c>
      <c r="AJ77" s="80">
        <v>660</v>
      </c>
      <c r="AK77" s="80">
        <v>86</v>
      </c>
      <c r="AL77" s="80">
        <v>172</v>
      </c>
      <c r="AM77" s="80">
        <v>86</v>
      </c>
      <c r="AN77" s="80">
        <v>172</v>
      </c>
      <c r="AO77" s="80">
        <v>516</v>
      </c>
      <c r="AP77" s="80">
        <v>0</v>
      </c>
      <c r="AQ77" s="80">
        <v>110</v>
      </c>
      <c r="AR77" s="80">
        <v>110</v>
      </c>
      <c r="AS77" s="80">
        <v>110</v>
      </c>
      <c r="AT77" s="80">
        <v>330</v>
      </c>
      <c r="AU77" s="80">
        <v>68</v>
      </c>
      <c r="AV77" s="80">
        <v>57</v>
      </c>
      <c r="AW77" s="80">
        <v>57</v>
      </c>
      <c r="AX77" s="80">
        <v>48</v>
      </c>
      <c r="AY77" s="80">
        <v>230</v>
      </c>
      <c r="AZ77" s="80">
        <v>0</v>
      </c>
      <c r="BA77" s="80">
        <v>0</v>
      </c>
      <c r="BB77" s="80">
        <v>0</v>
      </c>
      <c r="BC77" s="80">
        <v>0</v>
      </c>
      <c r="BD77" s="80">
        <v>0</v>
      </c>
      <c r="BE77" s="80">
        <v>0</v>
      </c>
      <c r="BF77" s="80">
        <v>0</v>
      </c>
      <c r="BG77" s="80">
        <v>0</v>
      </c>
      <c r="BH77" s="80">
        <v>0</v>
      </c>
      <c r="BI77" s="80">
        <v>0</v>
      </c>
      <c r="BJ77" s="80">
        <v>1087.8333333333333</v>
      </c>
      <c r="BK77" s="80">
        <v>1177.2142857142858</v>
      </c>
      <c r="BL77" s="80">
        <v>1035.2142857142858</v>
      </c>
      <c r="BM77" s="80">
        <v>1399.8333333333333</v>
      </c>
      <c r="BN77" s="80">
        <v>4700.0952380952385</v>
      </c>
      <c r="BO77" s="80">
        <v>0</v>
      </c>
      <c r="BP77" s="80">
        <v>0</v>
      </c>
      <c r="BQ77" s="80">
        <v>0</v>
      </c>
      <c r="BR77" s="80">
        <v>0</v>
      </c>
      <c r="BS77" s="80">
        <v>0</v>
      </c>
      <c r="BT77" s="80">
        <v>290</v>
      </c>
      <c r="BU77" s="80">
        <v>360</v>
      </c>
      <c r="BV77" s="80">
        <v>240</v>
      </c>
      <c r="BW77" s="80">
        <v>250</v>
      </c>
      <c r="BX77" s="80">
        <v>1140</v>
      </c>
      <c r="BY77" s="80">
        <v>0</v>
      </c>
      <c r="BZ77" s="80">
        <v>0</v>
      </c>
      <c r="CA77" s="80">
        <v>0</v>
      </c>
      <c r="CB77" s="80">
        <v>0</v>
      </c>
      <c r="CC77" s="80">
        <v>0</v>
      </c>
      <c r="CD77" s="80">
        <v>387.83333333333331</v>
      </c>
      <c r="CE77" s="80">
        <v>166.21428571428569</v>
      </c>
      <c r="CF77" s="80">
        <v>166.21428571428569</v>
      </c>
      <c r="CG77" s="80">
        <v>387.83333333333331</v>
      </c>
      <c r="CH77" s="80">
        <v>1108.0952380952381</v>
      </c>
      <c r="CI77" s="80">
        <v>110</v>
      </c>
      <c r="CJ77" s="80">
        <v>220</v>
      </c>
      <c r="CK77" s="80">
        <v>330</v>
      </c>
      <c r="CL77" s="80">
        <v>330</v>
      </c>
      <c r="CM77" s="80">
        <v>990</v>
      </c>
      <c r="CN77" s="80">
        <v>132</v>
      </c>
      <c r="CO77" s="80">
        <v>264</v>
      </c>
      <c r="CP77" s="80">
        <v>132</v>
      </c>
      <c r="CQ77" s="80">
        <v>264</v>
      </c>
      <c r="CR77" s="80">
        <v>792</v>
      </c>
      <c r="CS77" s="80">
        <v>110</v>
      </c>
      <c r="CT77" s="80">
        <v>110</v>
      </c>
      <c r="CU77" s="80">
        <v>110</v>
      </c>
      <c r="CV77" s="80">
        <v>110</v>
      </c>
      <c r="CW77" s="80">
        <v>440</v>
      </c>
      <c r="CX77" s="80">
        <v>58</v>
      </c>
      <c r="CY77" s="80">
        <v>57</v>
      </c>
      <c r="CZ77" s="80">
        <v>57</v>
      </c>
      <c r="DA77" s="80">
        <v>58</v>
      </c>
      <c r="DB77" s="80">
        <v>230</v>
      </c>
      <c r="DC77" s="80">
        <v>0</v>
      </c>
      <c r="DD77" s="80">
        <v>0</v>
      </c>
      <c r="DE77" s="80">
        <v>0</v>
      </c>
      <c r="DF77" s="80">
        <v>0</v>
      </c>
      <c r="DG77" s="80">
        <v>0</v>
      </c>
      <c r="DH77" s="80">
        <v>0</v>
      </c>
      <c r="DI77" s="80">
        <v>0</v>
      </c>
      <c r="DJ77" s="80">
        <v>0</v>
      </c>
      <c r="DK77" s="80">
        <v>0</v>
      </c>
      <c r="DL77" s="80">
        <v>0</v>
      </c>
      <c r="DM77" s="80">
        <v>987.85714285714289</v>
      </c>
      <c r="DN77" s="98">
        <v>1173.8571428571429</v>
      </c>
      <c r="DO77" s="80">
        <v>1066.7142857142858</v>
      </c>
      <c r="DP77" s="80">
        <v>972.85714285714289</v>
      </c>
      <c r="DQ77" s="80">
        <v>4201.2857142857147</v>
      </c>
      <c r="DR77" s="80">
        <v>0</v>
      </c>
      <c r="DS77" s="80">
        <v>0</v>
      </c>
      <c r="DT77" s="80">
        <v>0</v>
      </c>
      <c r="DU77" s="80">
        <v>0</v>
      </c>
      <c r="DV77" s="80">
        <v>0</v>
      </c>
      <c r="DW77" s="80">
        <v>529</v>
      </c>
      <c r="DX77" s="80">
        <v>653</v>
      </c>
      <c r="DY77" s="80">
        <v>426</v>
      </c>
      <c r="DZ77" s="80">
        <v>451</v>
      </c>
      <c r="EA77" s="80">
        <v>2059</v>
      </c>
      <c r="EB77" s="80">
        <v>0</v>
      </c>
      <c r="EC77" s="80">
        <v>0</v>
      </c>
      <c r="ED77" s="80">
        <v>0</v>
      </c>
      <c r="EE77" s="80">
        <v>0</v>
      </c>
      <c r="EF77" s="46">
        <v>0</v>
      </c>
      <c r="EG77" s="46">
        <v>182.85714285714286</v>
      </c>
      <c r="EH77" s="46">
        <v>182.85714285714286</v>
      </c>
      <c r="EI77" s="46">
        <v>365.71428571428572</v>
      </c>
      <c r="EJ77" s="46">
        <v>182.85714285714286</v>
      </c>
      <c r="EK77" s="46">
        <v>914.28571428571433</v>
      </c>
      <c r="EL77" s="46">
        <v>110</v>
      </c>
      <c r="EM77" s="46">
        <v>110</v>
      </c>
      <c r="EN77" s="46">
        <v>110</v>
      </c>
      <c r="EO77" s="46">
        <v>110</v>
      </c>
      <c r="EP77" s="46">
        <v>440</v>
      </c>
      <c r="EQ77" s="46">
        <v>63</v>
      </c>
      <c r="ER77" s="46">
        <v>126</v>
      </c>
      <c r="ES77" s="46">
        <v>63</v>
      </c>
      <c r="ET77" s="46">
        <v>126</v>
      </c>
      <c r="EU77" s="46">
        <v>378</v>
      </c>
      <c r="EV77" s="46">
        <v>55</v>
      </c>
      <c r="EW77" s="46">
        <v>55</v>
      </c>
      <c r="EX77" s="46">
        <v>55</v>
      </c>
      <c r="EY77" s="46">
        <v>55</v>
      </c>
      <c r="EZ77" s="46">
        <v>220</v>
      </c>
      <c r="FA77" s="46">
        <v>48</v>
      </c>
      <c r="FB77" s="46">
        <v>47</v>
      </c>
      <c r="FC77" s="46">
        <v>47</v>
      </c>
      <c r="FD77" s="46">
        <v>48</v>
      </c>
      <c r="FE77" s="46">
        <v>190</v>
      </c>
      <c r="FF77" s="46">
        <v>0</v>
      </c>
      <c r="FG77" s="46">
        <v>0</v>
      </c>
      <c r="FH77" s="46">
        <v>0</v>
      </c>
      <c r="FI77" s="46">
        <v>0</v>
      </c>
      <c r="FJ77" s="46">
        <v>0</v>
      </c>
      <c r="FK77" s="46">
        <v>0</v>
      </c>
      <c r="FL77" s="46">
        <v>0</v>
      </c>
      <c r="FM77" s="46">
        <v>0</v>
      </c>
      <c r="FN77" s="46">
        <v>0</v>
      </c>
      <c r="FO77" s="46">
        <v>0</v>
      </c>
      <c r="FP77" s="46">
        <v>20</v>
      </c>
      <c r="FQ77" s="46">
        <v>20</v>
      </c>
      <c r="FR77" s="46">
        <v>20</v>
      </c>
      <c r="FS77" s="46">
        <v>10</v>
      </c>
      <c r="FT77" s="46">
        <v>70</v>
      </c>
      <c r="FZ77" s="46">
        <v>0</v>
      </c>
      <c r="GA77" s="46">
        <v>0</v>
      </c>
      <c r="GB77" s="46">
        <v>0</v>
      </c>
      <c r="GC77" s="46">
        <v>0</v>
      </c>
      <c r="GD77" s="46">
        <v>0</v>
      </c>
    </row>
    <row r="78" spans="1:186">
      <c r="A78" s="133"/>
      <c r="F78" s="46" t="s">
        <v>146</v>
      </c>
      <c r="G78" s="46">
        <v>4734.6428571428569</v>
      </c>
      <c r="H78" s="46">
        <v>4919.5</v>
      </c>
      <c r="I78" s="46">
        <v>3022.6428571428573</v>
      </c>
      <c r="J78" s="80">
        <v>3623.5</v>
      </c>
      <c r="K78" s="80">
        <v>16300.285714285714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1050</v>
      </c>
      <c r="R78" s="80">
        <v>1290</v>
      </c>
      <c r="S78" s="80">
        <v>850</v>
      </c>
      <c r="T78" s="80">
        <v>890</v>
      </c>
      <c r="U78" s="80">
        <v>4080</v>
      </c>
      <c r="V78" s="80">
        <v>3100</v>
      </c>
      <c r="W78" s="80">
        <v>2600</v>
      </c>
      <c r="X78" s="80">
        <v>1600</v>
      </c>
      <c r="Y78" s="80">
        <v>1822</v>
      </c>
      <c r="Z78" s="80">
        <v>9122</v>
      </c>
      <c r="AA78" s="80">
        <v>210.64285714285714</v>
      </c>
      <c r="AB78" s="80">
        <v>470.49999999999994</v>
      </c>
      <c r="AC78" s="80">
        <v>209.64285714285714</v>
      </c>
      <c r="AD78" s="80">
        <v>471.49999999999994</v>
      </c>
      <c r="AE78" s="80">
        <v>1362.2857142857142</v>
      </c>
      <c r="AF78" s="80">
        <v>220</v>
      </c>
      <c r="AG78" s="80">
        <v>220</v>
      </c>
      <c r="AH78" s="80">
        <v>110</v>
      </c>
      <c r="AI78" s="80">
        <v>110</v>
      </c>
      <c r="AJ78" s="80">
        <v>660</v>
      </c>
      <c r="AK78" s="80">
        <v>86</v>
      </c>
      <c r="AL78" s="80">
        <v>172</v>
      </c>
      <c r="AM78" s="80">
        <v>86</v>
      </c>
      <c r="AN78" s="80">
        <v>172</v>
      </c>
      <c r="AO78" s="80">
        <v>516</v>
      </c>
      <c r="AP78" s="80">
        <v>0</v>
      </c>
      <c r="AQ78" s="80">
        <v>110</v>
      </c>
      <c r="AR78" s="80">
        <v>110</v>
      </c>
      <c r="AS78" s="80">
        <v>110</v>
      </c>
      <c r="AT78" s="80">
        <v>330</v>
      </c>
      <c r="AU78" s="80">
        <v>68</v>
      </c>
      <c r="AV78" s="80">
        <v>57</v>
      </c>
      <c r="AW78" s="80">
        <v>57</v>
      </c>
      <c r="AX78" s="80">
        <v>48</v>
      </c>
      <c r="AY78" s="80">
        <v>230</v>
      </c>
      <c r="AZ78" s="80">
        <v>0</v>
      </c>
      <c r="BA78" s="80">
        <v>0</v>
      </c>
      <c r="BB78" s="80">
        <v>0</v>
      </c>
      <c r="BC78" s="80">
        <v>0</v>
      </c>
      <c r="BD78" s="80">
        <v>0</v>
      </c>
      <c r="BE78" s="80">
        <v>0</v>
      </c>
      <c r="BF78" s="80">
        <v>0</v>
      </c>
      <c r="BG78" s="80">
        <v>0</v>
      </c>
      <c r="BH78" s="80">
        <v>0</v>
      </c>
      <c r="BI78" s="80">
        <v>0</v>
      </c>
      <c r="BJ78" s="80">
        <v>4472.8333333333339</v>
      </c>
      <c r="BK78" s="80">
        <v>4131.2142857142862</v>
      </c>
      <c r="BL78" s="80">
        <v>2869.2142857142858</v>
      </c>
      <c r="BM78" s="80">
        <v>3466.8333333333335</v>
      </c>
      <c r="BN78" s="80">
        <v>14940.095238095239</v>
      </c>
      <c r="BO78" s="80">
        <v>0</v>
      </c>
      <c r="BP78" s="80">
        <v>0</v>
      </c>
      <c r="BQ78" s="80">
        <v>0</v>
      </c>
      <c r="BR78" s="80">
        <v>0</v>
      </c>
      <c r="BS78" s="80">
        <v>0</v>
      </c>
      <c r="BT78" s="80">
        <v>560</v>
      </c>
      <c r="BU78" s="80">
        <v>700</v>
      </c>
      <c r="BV78" s="80">
        <v>460</v>
      </c>
      <c r="BW78" s="80">
        <v>480</v>
      </c>
      <c r="BX78" s="80">
        <v>2200</v>
      </c>
      <c r="BY78" s="80">
        <v>3100</v>
      </c>
      <c r="BZ78" s="80">
        <v>2600</v>
      </c>
      <c r="CA78" s="80">
        <v>1600</v>
      </c>
      <c r="CB78" s="80">
        <v>1822</v>
      </c>
      <c r="CC78" s="80">
        <v>9122</v>
      </c>
      <c r="CD78" s="80">
        <v>402.83333333333331</v>
      </c>
      <c r="CE78" s="80">
        <v>180.21428571428569</v>
      </c>
      <c r="CF78" s="80">
        <v>180.21428571428569</v>
      </c>
      <c r="CG78" s="80">
        <v>402.83333333333331</v>
      </c>
      <c r="CH78" s="80">
        <v>1166.0952380952381</v>
      </c>
      <c r="CI78" s="80">
        <v>110</v>
      </c>
      <c r="CJ78" s="80">
        <v>220</v>
      </c>
      <c r="CK78" s="80">
        <v>330</v>
      </c>
      <c r="CL78" s="80">
        <v>330</v>
      </c>
      <c r="CM78" s="80">
        <v>990</v>
      </c>
      <c r="CN78" s="80">
        <v>132</v>
      </c>
      <c r="CO78" s="80">
        <v>264</v>
      </c>
      <c r="CP78" s="80">
        <v>132</v>
      </c>
      <c r="CQ78" s="80">
        <v>264</v>
      </c>
      <c r="CR78" s="80">
        <v>792</v>
      </c>
      <c r="CS78" s="80">
        <v>110</v>
      </c>
      <c r="CT78" s="80">
        <v>110</v>
      </c>
      <c r="CU78" s="80">
        <v>110</v>
      </c>
      <c r="CV78" s="80">
        <v>110</v>
      </c>
      <c r="CW78" s="80">
        <v>440</v>
      </c>
      <c r="CX78" s="80">
        <v>58</v>
      </c>
      <c r="CY78" s="80">
        <v>57</v>
      </c>
      <c r="CZ78" s="80">
        <v>57</v>
      </c>
      <c r="DA78" s="80">
        <v>58</v>
      </c>
      <c r="DB78" s="80">
        <v>230</v>
      </c>
      <c r="DC78" s="80">
        <v>0</v>
      </c>
      <c r="DD78" s="80">
        <v>0</v>
      </c>
      <c r="DE78" s="80">
        <v>0</v>
      </c>
      <c r="DF78" s="80">
        <v>0</v>
      </c>
      <c r="DG78" s="80">
        <v>0</v>
      </c>
      <c r="DH78" s="80">
        <v>0</v>
      </c>
      <c r="DI78" s="80">
        <v>0</v>
      </c>
      <c r="DJ78" s="80">
        <v>0</v>
      </c>
      <c r="DK78" s="80">
        <v>0</v>
      </c>
      <c r="DL78" s="80">
        <v>0</v>
      </c>
      <c r="DM78" s="80">
        <v>4394.8571428571431</v>
      </c>
      <c r="DN78" s="98">
        <v>4148.8571428571431</v>
      </c>
      <c r="DO78" s="80">
        <v>2915.7142857142858</v>
      </c>
      <c r="DP78" s="80">
        <v>3059.8571428571427</v>
      </c>
      <c r="DQ78" s="80">
        <v>14519.285714285714</v>
      </c>
      <c r="DR78" s="80">
        <v>0</v>
      </c>
      <c r="DS78" s="80">
        <v>0</v>
      </c>
      <c r="DT78" s="80">
        <v>0</v>
      </c>
      <c r="DU78" s="80">
        <v>0</v>
      </c>
      <c r="DV78" s="80">
        <v>0</v>
      </c>
      <c r="DW78" s="80">
        <v>821</v>
      </c>
      <c r="DX78" s="80">
        <v>1014</v>
      </c>
      <c r="DY78" s="80">
        <v>661</v>
      </c>
      <c r="DZ78" s="80">
        <v>701</v>
      </c>
      <c r="EA78" s="80">
        <v>3197</v>
      </c>
      <c r="EB78" s="80">
        <v>3100</v>
      </c>
      <c r="EC78" s="80">
        <v>2600</v>
      </c>
      <c r="ED78" s="80">
        <v>1600</v>
      </c>
      <c r="EE78" s="80">
        <v>1822</v>
      </c>
      <c r="EF78" s="46">
        <v>9122</v>
      </c>
      <c r="EG78" s="46">
        <v>197.85714285714286</v>
      </c>
      <c r="EH78" s="46">
        <v>196.85714285714286</v>
      </c>
      <c r="EI78" s="46">
        <v>379.71428571428572</v>
      </c>
      <c r="EJ78" s="46">
        <v>197.85714285714286</v>
      </c>
      <c r="EK78" s="46">
        <v>972.28571428571433</v>
      </c>
      <c r="EL78" s="46">
        <v>110</v>
      </c>
      <c r="EM78" s="46">
        <v>110</v>
      </c>
      <c r="EN78" s="46">
        <v>110</v>
      </c>
      <c r="EO78" s="46">
        <v>110</v>
      </c>
      <c r="EP78" s="46">
        <v>440</v>
      </c>
      <c r="EQ78" s="46">
        <v>63</v>
      </c>
      <c r="ER78" s="46">
        <v>126</v>
      </c>
      <c r="ES78" s="46">
        <v>63</v>
      </c>
      <c r="ET78" s="46">
        <v>126</v>
      </c>
      <c r="EU78" s="46">
        <v>378</v>
      </c>
      <c r="EV78" s="46">
        <v>55</v>
      </c>
      <c r="EW78" s="46">
        <v>55</v>
      </c>
      <c r="EX78" s="46">
        <v>55</v>
      </c>
      <c r="EY78" s="46">
        <v>55</v>
      </c>
      <c r="EZ78" s="46">
        <v>220</v>
      </c>
      <c r="FA78" s="46">
        <v>48</v>
      </c>
      <c r="FB78" s="46">
        <v>47</v>
      </c>
      <c r="FC78" s="46">
        <v>47</v>
      </c>
      <c r="FD78" s="46">
        <v>48</v>
      </c>
      <c r="FE78" s="46">
        <v>190</v>
      </c>
      <c r="FF78" s="46">
        <v>0</v>
      </c>
      <c r="FG78" s="46">
        <v>0</v>
      </c>
      <c r="FH78" s="46">
        <v>0</v>
      </c>
      <c r="FI78" s="46">
        <v>0</v>
      </c>
      <c r="FJ78" s="46">
        <v>0</v>
      </c>
      <c r="FK78" s="46">
        <v>0</v>
      </c>
      <c r="FL78" s="46">
        <v>0</v>
      </c>
      <c r="FM78" s="46">
        <v>0</v>
      </c>
      <c r="FN78" s="46">
        <v>0</v>
      </c>
      <c r="FO78" s="46">
        <v>0</v>
      </c>
      <c r="FP78" s="46">
        <v>5</v>
      </c>
      <c r="FQ78" s="46">
        <v>5</v>
      </c>
      <c r="FR78" s="46">
        <v>5</v>
      </c>
      <c r="FS78" s="46">
        <v>5</v>
      </c>
      <c r="FT78" s="46">
        <v>20</v>
      </c>
      <c r="FZ78" s="46">
        <v>0</v>
      </c>
      <c r="GA78" s="46">
        <v>0</v>
      </c>
      <c r="GB78" s="46">
        <v>0</v>
      </c>
      <c r="GC78" s="46">
        <v>0</v>
      </c>
      <c r="GD78" s="46">
        <v>0</v>
      </c>
    </row>
    <row r="79" spans="1:186" ht="15" customHeight="1">
      <c r="A79" s="133" t="s">
        <v>528</v>
      </c>
      <c r="B79" s="124" t="s">
        <v>632</v>
      </c>
      <c r="C79" s="74">
        <v>250</v>
      </c>
      <c r="D79" s="74" t="s">
        <v>461</v>
      </c>
      <c r="E79" s="46">
        <v>91</v>
      </c>
      <c r="G79" s="46">
        <v>532.60714285714289</v>
      </c>
      <c r="H79" s="46">
        <v>808.08333333333326</v>
      </c>
      <c r="I79" s="46">
        <v>454.60714285714283</v>
      </c>
      <c r="J79" s="80">
        <v>710.08333333333326</v>
      </c>
      <c r="K79" s="80">
        <v>2505.3809523809523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40</v>
      </c>
      <c r="R79" s="80">
        <v>50</v>
      </c>
      <c r="S79" s="80">
        <v>40</v>
      </c>
      <c r="T79" s="80">
        <v>40</v>
      </c>
      <c r="U79" s="80">
        <v>170</v>
      </c>
      <c r="V79" s="80">
        <v>0</v>
      </c>
      <c r="W79" s="80">
        <v>0</v>
      </c>
      <c r="X79" s="80">
        <v>0</v>
      </c>
      <c r="Y79" s="80">
        <v>0</v>
      </c>
      <c r="Z79" s="80">
        <v>0</v>
      </c>
      <c r="AA79" s="80">
        <v>137.60714285714283</v>
      </c>
      <c r="AB79" s="80">
        <v>321.08333333333326</v>
      </c>
      <c r="AC79" s="80">
        <v>137.60714285714283</v>
      </c>
      <c r="AD79" s="80">
        <v>321.08333333333326</v>
      </c>
      <c r="AE79" s="80">
        <v>917.38095238095218</v>
      </c>
      <c r="AF79" s="80">
        <v>200</v>
      </c>
      <c r="AG79" s="80">
        <v>200</v>
      </c>
      <c r="AH79" s="80">
        <v>140</v>
      </c>
      <c r="AI79" s="80">
        <v>140</v>
      </c>
      <c r="AJ79" s="80">
        <v>680</v>
      </c>
      <c r="AK79" s="80">
        <v>82</v>
      </c>
      <c r="AL79" s="80">
        <v>164</v>
      </c>
      <c r="AM79" s="80">
        <v>82</v>
      </c>
      <c r="AN79" s="80">
        <v>164</v>
      </c>
      <c r="AO79" s="80">
        <v>492</v>
      </c>
      <c r="AP79" s="80">
        <v>53</v>
      </c>
      <c r="AQ79" s="80">
        <v>53</v>
      </c>
      <c r="AR79" s="80">
        <v>35</v>
      </c>
      <c r="AS79" s="80">
        <v>35</v>
      </c>
      <c r="AT79" s="80">
        <v>176</v>
      </c>
      <c r="AU79" s="80">
        <v>20</v>
      </c>
      <c r="AV79" s="80">
        <v>20</v>
      </c>
      <c r="AW79" s="80">
        <v>20</v>
      </c>
      <c r="AX79" s="80">
        <v>10</v>
      </c>
      <c r="AY79" s="80">
        <v>70</v>
      </c>
      <c r="AZ79" s="80"/>
      <c r="BA79" s="80"/>
      <c r="BB79" s="80"/>
      <c r="BC79" s="80"/>
      <c r="BD79" s="80"/>
      <c r="BE79" s="80">
        <v>0</v>
      </c>
      <c r="BF79" s="80">
        <v>0</v>
      </c>
      <c r="BG79" s="80">
        <v>0</v>
      </c>
      <c r="BH79" s="80">
        <v>0</v>
      </c>
      <c r="BI79" s="80">
        <v>0</v>
      </c>
      <c r="BJ79" s="80">
        <v>783.91666666666663</v>
      </c>
      <c r="BK79" s="80">
        <v>709.25</v>
      </c>
      <c r="BL79" s="80">
        <v>566.25</v>
      </c>
      <c r="BM79" s="80">
        <v>870.91666666666663</v>
      </c>
      <c r="BN79" s="80">
        <v>2930.333333333333</v>
      </c>
      <c r="BO79" s="80">
        <v>0</v>
      </c>
      <c r="BP79" s="80">
        <v>0</v>
      </c>
      <c r="BQ79" s="80">
        <v>0</v>
      </c>
      <c r="BR79" s="80">
        <v>0</v>
      </c>
      <c r="BS79" s="80">
        <v>0</v>
      </c>
      <c r="BT79" s="80">
        <v>30</v>
      </c>
      <c r="BU79" s="80">
        <v>30</v>
      </c>
      <c r="BV79" s="80">
        <v>20</v>
      </c>
      <c r="BW79" s="80">
        <v>20</v>
      </c>
      <c r="BX79" s="80">
        <v>100</v>
      </c>
      <c r="BY79" s="80">
        <v>0</v>
      </c>
      <c r="BZ79" s="80">
        <v>0</v>
      </c>
      <c r="CA79" s="80">
        <v>0</v>
      </c>
      <c r="CB79" s="80">
        <v>0</v>
      </c>
      <c r="CC79" s="80">
        <v>0</v>
      </c>
      <c r="CD79" s="80">
        <v>331.91666666666663</v>
      </c>
      <c r="CE79" s="80">
        <v>142.24999999999997</v>
      </c>
      <c r="CF79" s="80">
        <v>142.24999999999997</v>
      </c>
      <c r="CG79" s="80">
        <v>331.91666666666663</v>
      </c>
      <c r="CH79" s="80">
        <v>948.33333333333326</v>
      </c>
      <c r="CI79" s="80">
        <v>240</v>
      </c>
      <c r="CJ79" s="80">
        <v>240</v>
      </c>
      <c r="CK79" s="80">
        <v>240</v>
      </c>
      <c r="CL79" s="80">
        <v>240</v>
      </c>
      <c r="CM79" s="80">
        <v>960</v>
      </c>
      <c r="CN79" s="80">
        <v>114</v>
      </c>
      <c r="CO79" s="80">
        <v>229</v>
      </c>
      <c r="CP79" s="80">
        <v>114</v>
      </c>
      <c r="CQ79" s="80">
        <v>229</v>
      </c>
      <c r="CR79" s="80">
        <v>686</v>
      </c>
      <c r="CS79" s="80">
        <v>53</v>
      </c>
      <c r="CT79" s="80">
        <v>53</v>
      </c>
      <c r="CU79" s="80">
        <v>35</v>
      </c>
      <c r="CV79" s="80">
        <v>35</v>
      </c>
      <c r="CW79" s="80">
        <v>176</v>
      </c>
      <c r="CX79" s="80">
        <v>15</v>
      </c>
      <c r="CY79" s="80">
        <v>15</v>
      </c>
      <c r="CZ79" s="80">
        <v>15</v>
      </c>
      <c r="DA79" s="80">
        <v>15</v>
      </c>
      <c r="DB79" s="80">
        <v>60</v>
      </c>
      <c r="DC79" s="80"/>
      <c r="DD79" s="80"/>
      <c r="DE79" s="80"/>
      <c r="DF79" s="80"/>
      <c r="DG79" s="80"/>
      <c r="DH79" s="80">
        <v>0</v>
      </c>
      <c r="DI79" s="80">
        <v>0</v>
      </c>
      <c r="DJ79" s="80">
        <v>0</v>
      </c>
      <c r="DK79" s="80">
        <v>0</v>
      </c>
      <c r="DL79" s="80">
        <v>0</v>
      </c>
      <c r="DM79" s="80">
        <v>423.52380952380952</v>
      </c>
      <c r="DN79" s="98">
        <v>506.52380952380952</v>
      </c>
      <c r="DO79" s="80">
        <v>535.04761904761904</v>
      </c>
      <c r="DP79" s="80">
        <v>463.52380952380952</v>
      </c>
      <c r="DQ79" s="80">
        <v>1928.6190476190477</v>
      </c>
      <c r="DR79" s="80">
        <v>0</v>
      </c>
      <c r="DS79" s="80">
        <v>0</v>
      </c>
      <c r="DT79" s="80">
        <v>0</v>
      </c>
      <c r="DU79" s="80">
        <v>0</v>
      </c>
      <c r="DV79" s="80">
        <v>0</v>
      </c>
      <c r="DW79" s="80">
        <v>30</v>
      </c>
      <c r="DX79" s="80">
        <v>35</v>
      </c>
      <c r="DY79" s="80">
        <v>20</v>
      </c>
      <c r="DZ79" s="80">
        <v>20</v>
      </c>
      <c r="EA79" s="80">
        <v>105</v>
      </c>
      <c r="EB79" s="80">
        <v>0</v>
      </c>
      <c r="EC79" s="80">
        <v>0</v>
      </c>
      <c r="ED79" s="80">
        <v>0</v>
      </c>
      <c r="EE79" s="80">
        <v>0</v>
      </c>
      <c r="EF79" s="46">
        <v>0</v>
      </c>
      <c r="EG79" s="46">
        <v>149.52380952380955</v>
      </c>
      <c r="EH79" s="46">
        <v>149.52380952380955</v>
      </c>
      <c r="EI79" s="46">
        <v>299.04761904761909</v>
      </c>
      <c r="EJ79" s="46">
        <v>149.52380952380955</v>
      </c>
      <c r="EK79" s="46">
        <v>747.61904761904771</v>
      </c>
      <c r="EL79" s="46">
        <v>122</v>
      </c>
      <c r="EM79" s="46">
        <v>122</v>
      </c>
      <c r="EN79" s="46">
        <v>80</v>
      </c>
      <c r="EO79" s="46">
        <v>80</v>
      </c>
      <c r="EP79" s="46">
        <v>404</v>
      </c>
      <c r="EQ79" s="46">
        <v>78</v>
      </c>
      <c r="ER79" s="46">
        <v>156</v>
      </c>
      <c r="ES79" s="46">
        <v>78</v>
      </c>
      <c r="ET79" s="46">
        <v>156</v>
      </c>
      <c r="EU79" s="46">
        <v>468</v>
      </c>
      <c r="EV79" s="46">
        <v>29</v>
      </c>
      <c r="EW79" s="46">
        <v>29</v>
      </c>
      <c r="EX79" s="46">
        <v>43</v>
      </c>
      <c r="EY79" s="46">
        <v>43</v>
      </c>
      <c r="EZ79" s="46">
        <v>144</v>
      </c>
      <c r="FA79" s="46">
        <v>15</v>
      </c>
      <c r="FB79" s="46">
        <v>15</v>
      </c>
      <c r="FC79" s="46">
        <v>15</v>
      </c>
      <c r="FD79" s="46">
        <v>15</v>
      </c>
      <c r="FE79" s="46">
        <v>60</v>
      </c>
      <c r="FK79" s="46">
        <v>0</v>
      </c>
      <c r="FL79" s="46">
        <v>0</v>
      </c>
      <c r="FM79" s="46">
        <v>0</v>
      </c>
      <c r="FN79" s="46">
        <v>0</v>
      </c>
      <c r="FO79" s="46">
        <v>0</v>
      </c>
      <c r="FP79" s="46">
        <v>25</v>
      </c>
      <c r="FQ79" s="46">
        <v>25</v>
      </c>
      <c r="FR79" s="46">
        <v>25</v>
      </c>
      <c r="FS79" s="46">
        <v>15</v>
      </c>
      <c r="FT79" s="46">
        <v>90</v>
      </c>
      <c r="FZ79" s="46">
        <v>0</v>
      </c>
      <c r="GA79" s="46">
        <v>0</v>
      </c>
      <c r="GB79" s="46">
        <v>0</v>
      </c>
      <c r="GC79" s="46">
        <v>0</v>
      </c>
      <c r="GD79" s="46">
        <v>0</v>
      </c>
    </row>
    <row r="80" spans="1:186">
      <c r="A80" s="133" t="s">
        <v>529</v>
      </c>
      <c r="B80" s="124" t="s">
        <v>634</v>
      </c>
      <c r="C80" s="74">
        <v>250</v>
      </c>
      <c r="D80" s="74" t="s">
        <v>461</v>
      </c>
      <c r="E80" s="46">
        <v>91</v>
      </c>
      <c r="G80" s="46">
        <v>1723</v>
      </c>
      <c r="H80" s="46">
        <v>1582</v>
      </c>
      <c r="I80" s="46">
        <v>1043.5</v>
      </c>
      <c r="J80" s="80">
        <v>1082.5</v>
      </c>
      <c r="K80" s="80">
        <v>5431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70</v>
      </c>
      <c r="R80" s="80">
        <v>90</v>
      </c>
      <c r="S80" s="80">
        <v>60</v>
      </c>
      <c r="T80" s="80">
        <v>60</v>
      </c>
      <c r="U80" s="80">
        <v>280</v>
      </c>
      <c r="V80" s="80">
        <v>1400</v>
      </c>
      <c r="W80" s="80">
        <v>1200</v>
      </c>
      <c r="X80" s="80">
        <v>800</v>
      </c>
      <c r="Y80" s="80">
        <v>800</v>
      </c>
      <c r="Z80" s="80">
        <v>4200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120</v>
      </c>
      <c r="AG80" s="80">
        <v>120</v>
      </c>
      <c r="AH80" s="80">
        <v>80</v>
      </c>
      <c r="AI80" s="80">
        <v>80</v>
      </c>
      <c r="AJ80" s="80">
        <v>400</v>
      </c>
      <c r="AK80" s="80">
        <v>40</v>
      </c>
      <c r="AL80" s="80">
        <v>79</v>
      </c>
      <c r="AM80" s="80">
        <v>40</v>
      </c>
      <c r="AN80" s="80">
        <v>79</v>
      </c>
      <c r="AO80" s="80">
        <v>238</v>
      </c>
      <c r="AP80" s="80">
        <v>88</v>
      </c>
      <c r="AQ80" s="80">
        <v>88</v>
      </c>
      <c r="AR80" s="80">
        <v>58.5</v>
      </c>
      <c r="AS80" s="80">
        <v>58.5</v>
      </c>
      <c r="AT80" s="80">
        <v>293</v>
      </c>
      <c r="AU80" s="80">
        <v>5</v>
      </c>
      <c r="AV80" s="80">
        <v>5</v>
      </c>
      <c r="AW80" s="80">
        <v>5</v>
      </c>
      <c r="AX80" s="80">
        <v>5</v>
      </c>
      <c r="AY80" s="80">
        <v>20</v>
      </c>
      <c r="AZ80" s="80"/>
      <c r="BA80" s="80"/>
      <c r="BB80" s="80"/>
      <c r="BC80" s="80"/>
      <c r="BD80" s="80"/>
      <c r="BE80" s="80">
        <v>0</v>
      </c>
      <c r="BF80" s="80">
        <v>0</v>
      </c>
      <c r="BG80" s="80">
        <v>0</v>
      </c>
      <c r="BH80" s="80">
        <v>0</v>
      </c>
      <c r="BI80" s="80">
        <v>0</v>
      </c>
      <c r="BJ80" s="80">
        <v>1523</v>
      </c>
      <c r="BK80" s="80">
        <v>1373</v>
      </c>
      <c r="BL80" s="80">
        <v>1183.5</v>
      </c>
      <c r="BM80" s="80">
        <v>1113.5</v>
      </c>
      <c r="BN80" s="80">
        <v>5193</v>
      </c>
      <c r="BO80" s="80">
        <v>0</v>
      </c>
      <c r="BP80" s="80">
        <v>0</v>
      </c>
      <c r="BQ80" s="80">
        <v>0</v>
      </c>
      <c r="BR80" s="80">
        <v>0</v>
      </c>
      <c r="BS80" s="80">
        <v>0</v>
      </c>
      <c r="BT80" s="80">
        <v>60</v>
      </c>
      <c r="BU80" s="80">
        <v>80</v>
      </c>
      <c r="BV80" s="80">
        <v>50</v>
      </c>
      <c r="BW80" s="80">
        <v>50</v>
      </c>
      <c r="BX80" s="80">
        <v>240</v>
      </c>
      <c r="BY80" s="80">
        <v>1200</v>
      </c>
      <c r="BZ80" s="80">
        <v>1000</v>
      </c>
      <c r="CA80" s="80">
        <v>900</v>
      </c>
      <c r="CB80" s="80">
        <v>800</v>
      </c>
      <c r="CC80" s="80">
        <v>3900</v>
      </c>
      <c r="CD80" s="80">
        <v>0</v>
      </c>
      <c r="CE80" s="80">
        <v>0</v>
      </c>
      <c r="CF80" s="80">
        <v>0</v>
      </c>
      <c r="CG80" s="80">
        <v>0</v>
      </c>
      <c r="CH80" s="80">
        <v>0</v>
      </c>
      <c r="CI80" s="80">
        <v>135</v>
      </c>
      <c r="CJ80" s="80">
        <v>135</v>
      </c>
      <c r="CK80" s="80">
        <v>135</v>
      </c>
      <c r="CL80" s="80">
        <v>135</v>
      </c>
      <c r="CM80" s="80">
        <v>540</v>
      </c>
      <c r="CN80" s="80">
        <v>30</v>
      </c>
      <c r="CO80" s="80">
        <v>60</v>
      </c>
      <c r="CP80" s="80">
        <v>30</v>
      </c>
      <c r="CQ80" s="80">
        <v>60</v>
      </c>
      <c r="CR80" s="80">
        <v>180</v>
      </c>
      <c r="CS80" s="80">
        <v>88</v>
      </c>
      <c r="CT80" s="80">
        <v>88</v>
      </c>
      <c r="CU80" s="80">
        <v>58.5</v>
      </c>
      <c r="CV80" s="80">
        <v>58.5</v>
      </c>
      <c r="CW80" s="80">
        <v>293</v>
      </c>
      <c r="CX80" s="80">
        <v>10</v>
      </c>
      <c r="CY80" s="80">
        <v>10</v>
      </c>
      <c r="CZ80" s="80">
        <v>10</v>
      </c>
      <c r="DA80" s="80">
        <v>10</v>
      </c>
      <c r="DB80" s="80">
        <v>40</v>
      </c>
      <c r="DC80" s="80"/>
      <c r="DD80" s="80"/>
      <c r="DE80" s="80"/>
      <c r="DF80" s="80"/>
      <c r="DG80" s="80"/>
      <c r="DH80" s="80">
        <v>0</v>
      </c>
      <c r="DI80" s="80">
        <v>0</v>
      </c>
      <c r="DJ80" s="80">
        <v>0</v>
      </c>
      <c r="DK80" s="80">
        <v>0</v>
      </c>
      <c r="DL80" s="80">
        <v>0</v>
      </c>
      <c r="DM80" s="80">
        <v>1422</v>
      </c>
      <c r="DN80" s="98">
        <v>1269</v>
      </c>
      <c r="DO80" s="80">
        <v>1117</v>
      </c>
      <c r="DP80" s="80">
        <v>1049</v>
      </c>
      <c r="DQ80" s="80">
        <v>4857</v>
      </c>
      <c r="DR80" s="80">
        <v>0</v>
      </c>
      <c r="DS80" s="80">
        <v>0</v>
      </c>
      <c r="DT80" s="80">
        <v>0</v>
      </c>
      <c r="DU80" s="80">
        <v>0</v>
      </c>
      <c r="DV80" s="80">
        <v>0</v>
      </c>
      <c r="DW80" s="80">
        <v>55</v>
      </c>
      <c r="DX80" s="80">
        <v>70</v>
      </c>
      <c r="DY80" s="80">
        <v>50</v>
      </c>
      <c r="DZ80" s="80">
        <v>50</v>
      </c>
      <c r="EA80" s="80">
        <v>225</v>
      </c>
      <c r="EB80" s="80">
        <v>1200</v>
      </c>
      <c r="EC80" s="80">
        <v>1000</v>
      </c>
      <c r="ED80" s="80">
        <v>900</v>
      </c>
      <c r="EE80" s="80">
        <v>800</v>
      </c>
      <c r="EF80" s="46">
        <v>3900</v>
      </c>
      <c r="EG80" s="46">
        <v>0</v>
      </c>
      <c r="EH80" s="46">
        <v>0</v>
      </c>
      <c r="EI80" s="46">
        <v>0</v>
      </c>
      <c r="EJ80" s="46">
        <v>0</v>
      </c>
      <c r="EK80" s="46">
        <v>0</v>
      </c>
      <c r="EL80" s="46">
        <v>75</v>
      </c>
      <c r="EM80" s="46">
        <v>75</v>
      </c>
      <c r="EN80" s="46">
        <v>50</v>
      </c>
      <c r="EO80" s="46">
        <v>50</v>
      </c>
      <c r="EP80" s="46">
        <v>250</v>
      </c>
      <c r="EQ80" s="46">
        <v>33</v>
      </c>
      <c r="ER80" s="46">
        <v>65</v>
      </c>
      <c r="ES80" s="46">
        <v>33</v>
      </c>
      <c r="ET80" s="46">
        <v>65</v>
      </c>
      <c r="EU80" s="46">
        <v>196</v>
      </c>
      <c r="EV80" s="46">
        <v>49</v>
      </c>
      <c r="EW80" s="46">
        <v>49</v>
      </c>
      <c r="EX80" s="46">
        <v>74</v>
      </c>
      <c r="EY80" s="46">
        <v>74</v>
      </c>
      <c r="EZ80" s="46">
        <v>246</v>
      </c>
      <c r="FA80" s="46">
        <v>10</v>
      </c>
      <c r="FB80" s="46">
        <v>10</v>
      </c>
      <c r="FC80" s="46">
        <v>10</v>
      </c>
      <c r="FD80" s="46">
        <v>10</v>
      </c>
      <c r="FE80" s="46">
        <v>40</v>
      </c>
      <c r="FK80" s="46">
        <v>0</v>
      </c>
      <c r="FL80" s="46">
        <v>0</v>
      </c>
      <c r="FM80" s="46">
        <v>0</v>
      </c>
      <c r="FN80" s="46">
        <v>0</v>
      </c>
      <c r="FO80" s="46">
        <v>0</v>
      </c>
      <c r="FP80" s="46">
        <v>0</v>
      </c>
      <c r="FQ80" s="46">
        <v>0</v>
      </c>
      <c r="FR80" s="46">
        <v>0</v>
      </c>
      <c r="FS80" s="46">
        <v>0</v>
      </c>
      <c r="FT80" s="46">
        <v>0</v>
      </c>
      <c r="FZ80" s="46">
        <v>0</v>
      </c>
      <c r="GA80" s="46">
        <v>0</v>
      </c>
      <c r="GB80" s="46">
        <v>0</v>
      </c>
      <c r="GC80" s="46">
        <v>0</v>
      </c>
      <c r="GD80" s="46">
        <v>0</v>
      </c>
    </row>
    <row r="81" spans="1:186">
      <c r="A81" s="133"/>
      <c r="G81" s="46">
        <v>2255.6071428571431</v>
      </c>
      <c r="H81" s="46">
        <v>2390.083333333333</v>
      </c>
      <c r="I81" s="46">
        <v>1498.1071428571429</v>
      </c>
      <c r="J81" s="80">
        <v>1792.5833333333333</v>
      </c>
      <c r="K81" s="80">
        <v>7936.3809523809523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110</v>
      </c>
      <c r="R81" s="80">
        <v>140</v>
      </c>
      <c r="S81" s="80">
        <v>100</v>
      </c>
      <c r="T81" s="80">
        <v>100</v>
      </c>
      <c r="U81" s="80">
        <v>450</v>
      </c>
      <c r="V81" s="80">
        <v>1400</v>
      </c>
      <c r="W81" s="80">
        <v>1200</v>
      </c>
      <c r="X81" s="80">
        <v>800</v>
      </c>
      <c r="Y81" s="80">
        <v>800</v>
      </c>
      <c r="Z81" s="80">
        <v>4200</v>
      </c>
      <c r="AA81" s="80">
        <v>137.60714285714283</v>
      </c>
      <c r="AB81" s="80">
        <v>321.08333333333326</v>
      </c>
      <c r="AC81" s="80">
        <v>137.60714285714283</v>
      </c>
      <c r="AD81" s="80">
        <v>321.08333333333326</v>
      </c>
      <c r="AE81" s="80">
        <v>917.38095238095218</v>
      </c>
      <c r="AF81" s="80">
        <v>320</v>
      </c>
      <c r="AG81" s="80">
        <v>320</v>
      </c>
      <c r="AH81" s="80">
        <v>220</v>
      </c>
      <c r="AI81" s="80">
        <v>220</v>
      </c>
      <c r="AJ81" s="80">
        <v>1080</v>
      </c>
      <c r="AK81" s="80">
        <v>122</v>
      </c>
      <c r="AL81" s="80">
        <v>243</v>
      </c>
      <c r="AM81" s="80">
        <v>122</v>
      </c>
      <c r="AN81" s="80">
        <v>243</v>
      </c>
      <c r="AO81" s="80">
        <v>730</v>
      </c>
      <c r="AP81" s="80">
        <v>141</v>
      </c>
      <c r="AQ81" s="80">
        <v>141</v>
      </c>
      <c r="AR81" s="80">
        <v>93.5</v>
      </c>
      <c r="AS81" s="80">
        <v>93.5</v>
      </c>
      <c r="AT81" s="80">
        <v>469</v>
      </c>
      <c r="AU81" s="80">
        <v>25</v>
      </c>
      <c r="AV81" s="80">
        <v>25</v>
      </c>
      <c r="AW81" s="80">
        <v>25</v>
      </c>
      <c r="AX81" s="80">
        <v>15</v>
      </c>
      <c r="AY81" s="80">
        <v>90</v>
      </c>
      <c r="AZ81" s="80"/>
      <c r="BA81" s="80"/>
      <c r="BB81" s="80"/>
      <c r="BC81" s="80"/>
      <c r="BD81" s="80"/>
      <c r="BE81" s="80">
        <v>0</v>
      </c>
      <c r="BF81" s="80">
        <v>0</v>
      </c>
      <c r="BG81" s="80">
        <v>0</v>
      </c>
      <c r="BH81" s="80">
        <v>0</v>
      </c>
      <c r="BI81" s="80">
        <v>0</v>
      </c>
      <c r="BJ81" s="80">
        <v>2306.9166666666665</v>
      </c>
      <c r="BK81" s="80">
        <v>2082.25</v>
      </c>
      <c r="BL81" s="80">
        <v>1749.75</v>
      </c>
      <c r="BM81" s="80">
        <v>1984.4166666666665</v>
      </c>
      <c r="BN81" s="80">
        <v>8123.333333333333</v>
      </c>
      <c r="BO81" s="80">
        <v>0</v>
      </c>
      <c r="BP81" s="80">
        <v>0</v>
      </c>
      <c r="BQ81" s="80">
        <v>0</v>
      </c>
      <c r="BR81" s="80">
        <v>0</v>
      </c>
      <c r="BS81" s="80">
        <v>0</v>
      </c>
      <c r="BT81" s="80">
        <v>90</v>
      </c>
      <c r="BU81" s="80">
        <v>110</v>
      </c>
      <c r="BV81" s="80">
        <v>70</v>
      </c>
      <c r="BW81" s="80">
        <v>70</v>
      </c>
      <c r="BX81" s="80">
        <v>340</v>
      </c>
      <c r="BY81" s="80">
        <v>1200</v>
      </c>
      <c r="BZ81" s="80">
        <v>1000</v>
      </c>
      <c r="CA81" s="80">
        <v>900</v>
      </c>
      <c r="CB81" s="80">
        <v>800</v>
      </c>
      <c r="CC81" s="80">
        <v>3900</v>
      </c>
      <c r="CD81" s="80">
        <v>331.91666666666663</v>
      </c>
      <c r="CE81" s="80">
        <v>142.24999999999997</v>
      </c>
      <c r="CF81" s="80">
        <v>142.24999999999997</v>
      </c>
      <c r="CG81" s="80">
        <v>331.91666666666663</v>
      </c>
      <c r="CH81" s="80">
        <v>948.33333333333326</v>
      </c>
      <c r="CI81" s="80">
        <v>375</v>
      </c>
      <c r="CJ81" s="80">
        <v>375</v>
      </c>
      <c r="CK81" s="80">
        <v>375</v>
      </c>
      <c r="CL81" s="80">
        <v>375</v>
      </c>
      <c r="CM81" s="80">
        <v>1500</v>
      </c>
      <c r="CN81" s="80">
        <v>144</v>
      </c>
      <c r="CO81" s="80">
        <v>289</v>
      </c>
      <c r="CP81" s="80">
        <v>144</v>
      </c>
      <c r="CQ81" s="80">
        <v>289</v>
      </c>
      <c r="CR81" s="80">
        <v>866</v>
      </c>
      <c r="CS81" s="80">
        <v>141</v>
      </c>
      <c r="CT81" s="80">
        <v>141</v>
      </c>
      <c r="CU81" s="80">
        <v>93.5</v>
      </c>
      <c r="CV81" s="80">
        <v>93.5</v>
      </c>
      <c r="CW81" s="80">
        <v>469</v>
      </c>
      <c r="CX81" s="80">
        <v>25</v>
      </c>
      <c r="CY81" s="80">
        <v>25</v>
      </c>
      <c r="CZ81" s="80">
        <v>25</v>
      </c>
      <c r="DA81" s="80">
        <v>25</v>
      </c>
      <c r="DB81" s="80">
        <v>100</v>
      </c>
      <c r="DC81" s="80"/>
      <c r="DD81" s="80"/>
      <c r="DE81" s="80"/>
      <c r="DF81" s="80"/>
      <c r="DG81" s="80"/>
      <c r="DH81" s="80">
        <v>0</v>
      </c>
      <c r="DI81" s="80">
        <v>0</v>
      </c>
      <c r="DJ81" s="80">
        <v>0</v>
      </c>
      <c r="DK81" s="80">
        <v>0</v>
      </c>
      <c r="DL81" s="80">
        <v>0</v>
      </c>
      <c r="DM81" s="80">
        <v>1845.5238095238096</v>
      </c>
      <c r="DN81" s="98">
        <v>1775.5238095238096</v>
      </c>
      <c r="DO81" s="80">
        <v>1652.047619047619</v>
      </c>
      <c r="DP81" s="80">
        <v>1512.5238095238096</v>
      </c>
      <c r="DQ81" s="80">
        <v>6785.6190476190477</v>
      </c>
      <c r="DR81" s="80">
        <v>0</v>
      </c>
      <c r="DS81" s="80">
        <v>0</v>
      </c>
      <c r="DT81" s="80">
        <v>0</v>
      </c>
      <c r="DU81" s="80">
        <v>0</v>
      </c>
      <c r="DV81" s="80">
        <v>0</v>
      </c>
      <c r="DW81" s="80">
        <v>85</v>
      </c>
      <c r="DX81" s="80">
        <v>105</v>
      </c>
      <c r="DY81" s="80">
        <v>70</v>
      </c>
      <c r="DZ81" s="80">
        <v>70</v>
      </c>
      <c r="EA81" s="80">
        <v>330</v>
      </c>
      <c r="EB81" s="80">
        <v>1200</v>
      </c>
      <c r="EC81" s="80">
        <v>1000</v>
      </c>
      <c r="ED81" s="80">
        <v>900</v>
      </c>
      <c r="EE81" s="80">
        <v>800</v>
      </c>
      <c r="EF81" s="46">
        <v>3900</v>
      </c>
      <c r="EG81" s="46">
        <v>149.52380952380955</v>
      </c>
      <c r="EH81" s="46">
        <v>149.52380952380955</v>
      </c>
      <c r="EI81" s="46">
        <v>299.04761904761909</v>
      </c>
      <c r="EJ81" s="46">
        <v>149.52380952380955</v>
      </c>
      <c r="EK81" s="46">
        <v>747.61904761904771</v>
      </c>
      <c r="EL81" s="46">
        <v>197</v>
      </c>
      <c r="EM81" s="46">
        <v>197</v>
      </c>
      <c r="EN81" s="46">
        <v>130</v>
      </c>
      <c r="EO81" s="46">
        <v>130</v>
      </c>
      <c r="EP81" s="46">
        <v>654</v>
      </c>
      <c r="EQ81" s="46">
        <v>111</v>
      </c>
      <c r="ER81" s="46">
        <v>221</v>
      </c>
      <c r="ES81" s="46">
        <v>111</v>
      </c>
      <c r="ET81" s="46">
        <v>221</v>
      </c>
      <c r="EU81" s="46">
        <v>664</v>
      </c>
      <c r="EV81" s="46">
        <v>78</v>
      </c>
      <c r="EW81" s="46">
        <v>78</v>
      </c>
      <c r="EX81" s="46">
        <v>117</v>
      </c>
      <c r="EY81" s="46">
        <v>117</v>
      </c>
      <c r="EZ81" s="46">
        <v>390</v>
      </c>
      <c r="FA81" s="46">
        <v>25</v>
      </c>
      <c r="FB81" s="46">
        <v>25</v>
      </c>
      <c r="FC81" s="46">
        <v>25</v>
      </c>
      <c r="FD81" s="46">
        <v>25</v>
      </c>
      <c r="FE81" s="46">
        <v>100</v>
      </c>
      <c r="FK81" s="46">
        <v>0</v>
      </c>
      <c r="FL81" s="46">
        <v>0</v>
      </c>
      <c r="FM81" s="46">
        <v>0</v>
      </c>
      <c r="FN81" s="46">
        <v>0</v>
      </c>
      <c r="FO81" s="46">
        <v>0</v>
      </c>
      <c r="FP81" s="46">
        <v>0</v>
      </c>
      <c r="FQ81" s="46">
        <v>0</v>
      </c>
      <c r="FR81" s="46">
        <v>0</v>
      </c>
      <c r="FS81" s="46">
        <v>0</v>
      </c>
      <c r="FT81" s="46">
        <v>0</v>
      </c>
      <c r="FZ81" s="46">
        <v>0</v>
      </c>
      <c r="GA81" s="46">
        <v>0</v>
      </c>
      <c r="GB81" s="46">
        <v>0</v>
      </c>
      <c r="GC81" s="46">
        <v>0</v>
      </c>
      <c r="GD81" s="46">
        <v>0</v>
      </c>
    </row>
    <row r="82" spans="1:186" ht="15" customHeight="1">
      <c r="A82" s="133" t="s">
        <v>523</v>
      </c>
      <c r="B82" s="124" t="s">
        <v>635</v>
      </c>
      <c r="C82" s="74">
        <v>250</v>
      </c>
      <c r="D82" s="74" t="s">
        <v>571</v>
      </c>
      <c r="E82" s="46">
        <v>130</v>
      </c>
      <c r="G82" s="46">
        <v>1000</v>
      </c>
      <c r="H82" s="46">
        <v>1000</v>
      </c>
      <c r="I82" s="46">
        <v>500</v>
      </c>
      <c r="J82" s="80">
        <v>500</v>
      </c>
      <c r="K82" s="80">
        <v>3000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0</v>
      </c>
      <c r="U82" s="80">
        <v>0</v>
      </c>
      <c r="V82" s="80">
        <v>1000</v>
      </c>
      <c r="W82" s="80">
        <v>1000</v>
      </c>
      <c r="X82" s="80">
        <v>500</v>
      </c>
      <c r="Y82" s="80">
        <v>500</v>
      </c>
      <c r="Z82" s="80">
        <v>3000</v>
      </c>
      <c r="AA82" s="80">
        <v>0</v>
      </c>
      <c r="AB82" s="80">
        <v>0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0</v>
      </c>
      <c r="AM82" s="80">
        <v>0</v>
      </c>
      <c r="AN82" s="80">
        <v>0</v>
      </c>
      <c r="AO82" s="80">
        <v>0</v>
      </c>
      <c r="AP82" s="80">
        <v>0</v>
      </c>
      <c r="AQ82" s="80">
        <v>0</v>
      </c>
      <c r="AR82" s="80">
        <v>0</v>
      </c>
      <c r="AS82" s="80">
        <v>0</v>
      </c>
      <c r="AT82" s="80">
        <v>0</v>
      </c>
      <c r="AU82" s="80">
        <v>0</v>
      </c>
      <c r="AV82" s="80">
        <v>0</v>
      </c>
      <c r="AW82" s="80">
        <v>0</v>
      </c>
      <c r="AX82" s="80">
        <v>0</v>
      </c>
      <c r="AY82" s="80">
        <v>0</v>
      </c>
      <c r="AZ82" s="80"/>
      <c r="BA82" s="80"/>
      <c r="BB82" s="80"/>
      <c r="BC82" s="80"/>
      <c r="BD82" s="80"/>
      <c r="BE82" s="80">
        <v>0</v>
      </c>
      <c r="BF82" s="80">
        <v>0</v>
      </c>
      <c r="BG82" s="80">
        <v>0</v>
      </c>
      <c r="BH82" s="80">
        <v>0</v>
      </c>
      <c r="BI82" s="80">
        <v>0</v>
      </c>
      <c r="BJ82" s="80">
        <v>1000</v>
      </c>
      <c r="BK82" s="80">
        <v>1000</v>
      </c>
      <c r="BL82" s="80">
        <v>500</v>
      </c>
      <c r="BM82" s="80">
        <v>500</v>
      </c>
      <c r="BN82" s="80">
        <v>3000</v>
      </c>
      <c r="BO82" s="80">
        <v>0</v>
      </c>
      <c r="BP82" s="80">
        <v>0</v>
      </c>
      <c r="BQ82" s="80">
        <v>0</v>
      </c>
      <c r="BR82" s="80">
        <v>0</v>
      </c>
      <c r="BS82" s="80">
        <v>0</v>
      </c>
      <c r="BT82" s="80">
        <v>0</v>
      </c>
      <c r="BU82" s="80">
        <v>0</v>
      </c>
      <c r="BV82" s="80">
        <v>0</v>
      </c>
      <c r="BW82" s="80">
        <v>0</v>
      </c>
      <c r="BX82" s="80">
        <v>0</v>
      </c>
      <c r="BY82" s="80">
        <v>1000</v>
      </c>
      <c r="BZ82" s="80">
        <v>1000</v>
      </c>
      <c r="CA82" s="80">
        <v>500</v>
      </c>
      <c r="CB82" s="80">
        <v>500</v>
      </c>
      <c r="CC82" s="80">
        <v>3000</v>
      </c>
      <c r="CD82" s="80">
        <v>0</v>
      </c>
      <c r="CE82" s="80">
        <v>0</v>
      </c>
      <c r="CF82" s="80">
        <v>0</v>
      </c>
      <c r="CG82" s="80">
        <v>0</v>
      </c>
      <c r="CH82" s="80">
        <v>0</v>
      </c>
      <c r="CI82" s="80">
        <v>0</v>
      </c>
      <c r="CJ82" s="80">
        <v>0</v>
      </c>
      <c r="CK82" s="80">
        <v>0</v>
      </c>
      <c r="CL82" s="80">
        <v>0</v>
      </c>
      <c r="CM82" s="80">
        <v>0</v>
      </c>
      <c r="CN82" s="80">
        <v>0</v>
      </c>
      <c r="CO82" s="80">
        <v>0</v>
      </c>
      <c r="CP82" s="80">
        <v>0</v>
      </c>
      <c r="CQ82" s="80">
        <v>0</v>
      </c>
      <c r="CR82" s="80">
        <v>0</v>
      </c>
      <c r="CS82" s="80">
        <v>0</v>
      </c>
      <c r="CT82" s="80">
        <v>0</v>
      </c>
      <c r="CU82" s="80">
        <v>0</v>
      </c>
      <c r="CV82" s="80">
        <v>0</v>
      </c>
      <c r="CW82" s="80">
        <v>0</v>
      </c>
      <c r="CX82" s="80">
        <v>0</v>
      </c>
      <c r="CY82" s="80">
        <v>0</v>
      </c>
      <c r="CZ82" s="80">
        <v>0</v>
      </c>
      <c r="DA82" s="80">
        <v>0</v>
      </c>
      <c r="DB82" s="80">
        <v>0</v>
      </c>
      <c r="DC82" s="80"/>
      <c r="DD82" s="80"/>
      <c r="DE82" s="80"/>
      <c r="DF82" s="80"/>
      <c r="DG82" s="80"/>
      <c r="DH82" s="80">
        <v>0</v>
      </c>
      <c r="DI82" s="80">
        <v>0</v>
      </c>
      <c r="DJ82" s="80">
        <v>0</v>
      </c>
      <c r="DK82" s="80">
        <v>0</v>
      </c>
      <c r="DL82" s="80">
        <v>0</v>
      </c>
      <c r="DM82" s="80">
        <v>1000</v>
      </c>
      <c r="DN82" s="98">
        <v>1000</v>
      </c>
      <c r="DO82" s="80">
        <v>500</v>
      </c>
      <c r="DP82" s="80">
        <v>500</v>
      </c>
      <c r="DQ82" s="80">
        <v>3000</v>
      </c>
      <c r="DR82" s="80">
        <v>0</v>
      </c>
      <c r="DS82" s="80">
        <v>0</v>
      </c>
      <c r="DT82" s="80">
        <v>0</v>
      </c>
      <c r="DU82" s="80">
        <v>0</v>
      </c>
      <c r="DV82" s="80">
        <v>0</v>
      </c>
      <c r="DW82" s="80">
        <v>0</v>
      </c>
      <c r="DX82" s="80">
        <v>0</v>
      </c>
      <c r="DY82" s="80">
        <v>0</v>
      </c>
      <c r="DZ82" s="80">
        <v>0</v>
      </c>
      <c r="EA82" s="80">
        <v>0</v>
      </c>
      <c r="EB82" s="80">
        <v>1000</v>
      </c>
      <c r="EC82" s="80">
        <v>1000</v>
      </c>
      <c r="ED82" s="80">
        <v>500</v>
      </c>
      <c r="EE82" s="80">
        <v>500</v>
      </c>
      <c r="EF82" s="46">
        <v>3000</v>
      </c>
      <c r="EG82" s="46">
        <v>0</v>
      </c>
      <c r="EH82" s="46">
        <v>0</v>
      </c>
      <c r="EI82" s="46">
        <v>0</v>
      </c>
      <c r="EJ82" s="46">
        <v>0</v>
      </c>
      <c r="EK82" s="46">
        <v>0</v>
      </c>
      <c r="EL82" s="46">
        <v>0</v>
      </c>
      <c r="EM82" s="46">
        <v>0</v>
      </c>
      <c r="EN82" s="46">
        <v>0</v>
      </c>
      <c r="EO82" s="46">
        <v>0</v>
      </c>
      <c r="EP82" s="46">
        <v>0</v>
      </c>
      <c r="EQ82" s="46">
        <v>0</v>
      </c>
      <c r="ER82" s="46">
        <v>0</v>
      </c>
      <c r="ES82" s="46">
        <v>0</v>
      </c>
      <c r="ET82" s="46">
        <v>0</v>
      </c>
      <c r="EU82" s="46">
        <v>0</v>
      </c>
      <c r="EV82" s="46">
        <v>0</v>
      </c>
      <c r="EW82" s="46">
        <v>0</v>
      </c>
      <c r="EX82" s="46">
        <v>0</v>
      </c>
      <c r="EY82" s="46">
        <v>0</v>
      </c>
      <c r="EZ82" s="46">
        <v>0</v>
      </c>
      <c r="FA82" s="46">
        <v>0</v>
      </c>
      <c r="FB82" s="46">
        <v>0</v>
      </c>
      <c r="FC82" s="46">
        <v>0</v>
      </c>
      <c r="FD82" s="46">
        <v>0</v>
      </c>
      <c r="FE82" s="46">
        <v>0</v>
      </c>
      <c r="FK82" s="46">
        <v>0</v>
      </c>
      <c r="FL82" s="46">
        <v>0</v>
      </c>
      <c r="FM82" s="46">
        <v>0</v>
      </c>
      <c r="FN82" s="46">
        <v>0</v>
      </c>
      <c r="FO82" s="46">
        <v>0</v>
      </c>
      <c r="FP82" s="46">
        <v>0</v>
      </c>
      <c r="FQ82" s="46">
        <v>0</v>
      </c>
      <c r="FR82" s="46">
        <v>0</v>
      </c>
      <c r="FS82" s="46">
        <v>0</v>
      </c>
      <c r="FT82" s="46">
        <v>0</v>
      </c>
      <c r="FZ82" s="46">
        <v>0</v>
      </c>
      <c r="GA82" s="46">
        <v>0</v>
      </c>
      <c r="GB82" s="46">
        <v>0</v>
      </c>
      <c r="GC82" s="46">
        <v>0</v>
      </c>
      <c r="GD82" s="46">
        <v>0</v>
      </c>
    </row>
    <row r="83" spans="1:186" ht="15" customHeight="1">
      <c r="A83" s="133" t="s">
        <v>525</v>
      </c>
      <c r="B83" s="124" t="s">
        <v>636</v>
      </c>
      <c r="C83" s="74">
        <v>250</v>
      </c>
      <c r="D83" s="74" t="s">
        <v>571</v>
      </c>
      <c r="E83" s="46">
        <v>130</v>
      </c>
      <c r="G83" s="46">
        <v>0</v>
      </c>
      <c r="H83" s="46">
        <v>0</v>
      </c>
      <c r="I83" s="46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0</v>
      </c>
      <c r="S83" s="80">
        <v>0</v>
      </c>
      <c r="T83" s="80">
        <v>0</v>
      </c>
      <c r="U83" s="80">
        <v>0</v>
      </c>
      <c r="V83" s="80">
        <v>0</v>
      </c>
      <c r="W83" s="80">
        <v>0</v>
      </c>
      <c r="X83" s="80">
        <v>0</v>
      </c>
      <c r="Y83" s="80">
        <v>0</v>
      </c>
      <c r="Z83" s="80">
        <v>0</v>
      </c>
      <c r="AA83" s="80">
        <v>0</v>
      </c>
      <c r="AB83" s="80">
        <v>0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0</v>
      </c>
      <c r="AM83" s="80">
        <v>0</v>
      </c>
      <c r="AN83" s="80">
        <v>0</v>
      </c>
      <c r="AO83" s="80">
        <v>0</v>
      </c>
      <c r="AP83" s="80">
        <v>0</v>
      </c>
      <c r="AQ83" s="80">
        <v>0</v>
      </c>
      <c r="AR83" s="80">
        <v>0</v>
      </c>
      <c r="AS83" s="80">
        <v>0</v>
      </c>
      <c r="AT83" s="80">
        <v>0</v>
      </c>
      <c r="AU83" s="80">
        <v>0</v>
      </c>
      <c r="AV83" s="80">
        <v>0</v>
      </c>
      <c r="AW83" s="80">
        <v>0</v>
      </c>
      <c r="AX83" s="80">
        <v>0</v>
      </c>
      <c r="AY83" s="80">
        <v>0</v>
      </c>
      <c r="AZ83" s="80"/>
      <c r="BA83" s="80"/>
      <c r="BB83" s="80"/>
      <c r="BC83" s="80"/>
      <c r="BD83" s="80"/>
      <c r="BE83" s="80">
        <v>0</v>
      </c>
      <c r="BF83" s="80">
        <v>0</v>
      </c>
      <c r="BG83" s="80">
        <v>0</v>
      </c>
      <c r="BH83" s="80">
        <v>0</v>
      </c>
      <c r="BI83" s="80">
        <v>0</v>
      </c>
      <c r="BJ83" s="80">
        <v>0</v>
      </c>
      <c r="BK83" s="80">
        <v>0</v>
      </c>
      <c r="BL83" s="80">
        <v>0</v>
      </c>
      <c r="BM83" s="80">
        <v>0</v>
      </c>
      <c r="BN83" s="80">
        <v>0</v>
      </c>
      <c r="BO83" s="80">
        <v>0</v>
      </c>
      <c r="BP83" s="80">
        <v>0</v>
      </c>
      <c r="BQ83" s="80">
        <v>0</v>
      </c>
      <c r="BR83" s="80">
        <v>0</v>
      </c>
      <c r="BS83" s="80">
        <v>0</v>
      </c>
      <c r="BT83" s="80">
        <v>0</v>
      </c>
      <c r="BU83" s="80">
        <v>0</v>
      </c>
      <c r="BV83" s="80">
        <v>0</v>
      </c>
      <c r="BW83" s="80">
        <v>0</v>
      </c>
      <c r="BX83" s="80">
        <v>0</v>
      </c>
      <c r="BY83" s="80">
        <v>0</v>
      </c>
      <c r="BZ83" s="80">
        <v>0</v>
      </c>
      <c r="CA83" s="80">
        <v>0</v>
      </c>
      <c r="CB83" s="80">
        <v>0</v>
      </c>
      <c r="CC83" s="80">
        <v>0</v>
      </c>
      <c r="CD83" s="80">
        <v>0</v>
      </c>
      <c r="CE83" s="80">
        <v>0</v>
      </c>
      <c r="CF83" s="80">
        <v>0</v>
      </c>
      <c r="CG83" s="80">
        <v>0</v>
      </c>
      <c r="CH83" s="80">
        <v>0</v>
      </c>
      <c r="CI83" s="80">
        <v>0</v>
      </c>
      <c r="CJ83" s="80">
        <v>0</v>
      </c>
      <c r="CK83" s="80">
        <v>0</v>
      </c>
      <c r="CL83" s="80">
        <v>0</v>
      </c>
      <c r="CM83" s="80">
        <v>0</v>
      </c>
      <c r="CN83" s="80">
        <v>0</v>
      </c>
      <c r="CO83" s="80">
        <v>0</v>
      </c>
      <c r="CP83" s="80">
        <v>0</v>
      </c>
      <c r="CQ83" s="80">
        <v>0</v>
      </c>
      <c r="CR83" s="80">
        <v>0</v>
      </c>
      <c r="CS83" s="80">
        <v>0</v>
      </c>
      <c r="CT83" s="80">
        <v>0</v>
      </c>
      <c r="CU83" s="80">
        <v>0</v>
      </c>
      <c r="CV83" s="80">
        <v>0</v>
      </c>
      <c r="CW83" s="80">
        <v>0</v>
      </c>
      <c r="CX83" s="80">
        <v>0</v>
      </c>
      <c r="CY83" s="80">
        <v>0</v>
      </c>
      <c r="CZ83" s="80">
        <v>0</v>
      </c>
      <c r="DA83" s="80">
        <v>0</v>
      </c>
      <c r="DB83" s="80">
        <v>0</v>
      </c>
      <c r="DC83" s="80"/>
      <c r="DD83" s="80"/>
      <c r="DE83" s="80"/>
      <c r="DF83" s="80"/>
      <c r="DG83" s="80"/>
      <c r="DH83" s="80">
        <v>0</v>
      </c>
      <c r="DI83" s="80">
        <v>0</v>
      </c>
      <c r="DJ83" s="80">
        <v>0</v>
      </c>
      <c r="DK83" s="80">
        <v>0</v>
      </c>
      <c r="DL83" s="80">
        <v>0</v>
      </c>
      <c r="DM83" s="80">
        <v>0</v>
      </c>
      <c r="DN83" s="98">
        <v>0</v>
      </c>
      <c r="DO83" s="80">
        <v>0</v>
      </c>
      <c r="DP83" s="80">
        <v>0</v>
      </c>
      <c r="DQ83" s="80">
        <v>0</v>
      </c>
      <c r="DR83" s="80">
        <v>0</v>
      </c>
      <c r="DS83" s="80">
        <v>0</v>
      </c>
      <c r="DT83" s="80">
        <v>0</v>
      </c>
      <c r="DU83" s="80">
        <v>0</v>
      </c>
      <c r="DV83" s="80">
        <v>0</v>
      </c>
      <c r="DW83" s="80">
        <v>0</v>
      </c>
      <c r="DX83" s="80">
        <v>0</v>
      </c>
      <c r="DY83" s="80">
        <v>0</v>
      </c>
      <c r="DZ83" s="80">
        <v>0</v>
      </c>
      <c r="EA83" s="80">
        <v>0</v>
      </c>
      <c r="EB83" s="80">
        <v>0</v>
      </c>
      <c r="EC83" s="80">
        <v>0</v>
      </c>
      <c r="ED83" s="80">
        <v>0</v>
      </c>
      <c r="EE83" s="80">
        <v>0</v>
      </c>
      <c r="EF83" s="46">
        <v>0</v>
      </c>
      <c r="EG83" s="46">
        <v>0</v>
      </c>
      <c r="EH83" s="46">
        <v>0</v>
      </c>
      <c r="EI83" s="46">
        <v>0</v>
      </c>
      <c r="EJ83" s="46">
        <v>0</v>
      </c>
      <c r="EK83" s="46">
        <v>0</v>
      </c>
      <c r="EL83" s="46">
        <v>0</v>
      </c>
      <c r="EM83" s="46">
        <v>0</v>
      </c>
      <c r="EN83" s="46">
        <v>0</v>
      </c>
      <c r="EO83" s="46">
        <v>0</v>
      </c>
      <c r="EP83" s="46">
        <v>0</v>
      </c>
      <c r="EQ83" s="46">
        <v>0</v>
      </c>
      <c r="ER83" s="46">
        <v>0</v>
      </c>
      <c r="ES83" s="46">
        <v>0</v>
      </c>
      <c r="ET83" s="46">
        <v>0</v>
      </c>
      <c r="EU83" s="46">
        <v>0</v>
      </c>
      <c r="EV83" s="46">
        <v>0</v>
      </c>
      <c r="EW83" s="46">
        <v>0</v>
      </c>
      <c r="EX83" s="46">
        <v>0</v>
      </c>
      <c r="EY83" s="46">
        <v>0</v>
      </c>
      <c r="EZ83" s="46">
        <v>0</v>
      </c>
      <c r="FA83" s="46">
        <v>0</v>
      </c>
      <c r="FB83" s="46">
        <v>0</v>
      </c>
      <c r="FC83" s="46">
        <v>0</v>
      </c>
      <c r="FD83" s="46">
        <v>0</v>
      </c>
      <c r="FE83" s="46">
        <v>0</v>
      </c>
      <c r="FK83" s="46">
        <v>0</v>
      </c>
      <c r="FL83" s="46">
        <v>0</v>
      </c>
      <c r="FM83" s="46">
        <v>0</v>
      </c>
      <c r="FN83" s="46">
        <v>0</v>
      </c>
      <c r="FO83" s="46">
        <v>0</v>
      </c>
      <c r="FP83" s="46">
        <v>0</v>
      </c>
      <c r="FQ83" s="46">
        <v>0</v>
      </c>
      <c r="FR83" s="46">
        <v>0</v>
      </c>
      <c r="FS83" s="46">
        <v>0</v>
      </c>
      <c r="FT83" s="46">
        <v>0</v>
      </c>
      <c r="FZ83" s="46">
        <v>0</v>
      </c>
      <c r="GA83" s="46">
        <v>0</v>
      </c>
      <c r="GB83" s="46">
        <v>0</v>
      </c>
      <c r="GC83" s="46">
        <v>0</v>
      </c>
      <c r="GD83" s="46">
        <v>0</v>
      </c>
    </row>
    <row r="84" spans="1:186" ht="15" customHeight="1">
      <c r="A84" s="133" t="s">
        <v>526</v>
      </c>
      <c r="B84" s="124" t="s">
        <v>637</v>
      </c>
      <c r="C84" s="74">
        <v>250</v>
      </c>
      <c r="D84" s="74" t="s">
        <v>571</v>
      </c>
      <c r="E84" s="46">
        <v>130</v>
      </c>
      <c r="G84" s="46">
        <v>0</v>
      </c>
      <c r="H84" s="46">
        <v>0</v>
      </c>
      <c r="I84" s="46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0</v>
      </c>
      <c r="U84" s="80">
        <v>0</v>
      </c>
      <c r="V84" s="80">
        <v>0</v>
      </c>
      <c r="W84" s="80">
        <v>0</v>
      </c>
      <c r="X84" s="80">
        <v>0</v>
      </c>
      <c r="Y84" s="80">
        <v>0</v>
      </c>
      <c r="Z84" s="80">
        <v>0</v>
      </c>
      <c r="AA84" s="80">
        <v>0</v>
      </c>
      <c r="AB84" s="80">
        <v>0</v>
      </c>
      <c r="AC84" s="80">
        <v>0</v>
      </c>
      <c r="AD84" s="80">
        <v>0</v>
      </c>
      <c r="AE84" s="80">
        <v>0</v>
      </c>
      <c r="AF84" s="80">
        <v>0</v>
      </c>
      <c r="AG84" s="80">
        <v>0</v>
      </c>
      <c r="AH84" s="80">
        <v>0</v>
      </c>
      <c r="AI84" s="80">
        <v>0</v>
      </c>
      <c r="AJ84" s="80">
        <v>0</v>
      </c>
      <c r="AK84" s="80">
        <v>0</v>
      </c>
      <c r="AL84" s="80">
        <v>0</v>
      </c>
      <c r="AM84" s="80">
        <v>0</v>
      </c>
      <c r="AN84" s="80">
        <v>0</v>
      </c>
      <c r="AO84" s="80">
        <v>0</v>
      </c>
      <c r="AP84" s="80">
        <v>0</v>
      </c>
      <c r="AQ84" s="80">
        <v>0</v>
      </c>
      <c r="AR84" s="80">
        <v>0</v>
      </c>
      <c r="AS84" s="80">
        <v>0</v>
      </c>
      <c r="AT84" s="80">
        <v>0</v>
      </c>
      <c r="AU84" s="80">
        <v>0</v>
      </c>
      <c r="AV84" s="80">
        <v>0</v>
      </c>
      <c r="AW84" s="80">
        <v>0</v>
      </c>
      <c r="AX84" s="80">
        <v>0</v>
      </c>
      <c r="AY84" s="80">
        <v>0</v>
      </c>
      <c r="AZ84" s="80"/>
      <c r="BA84" s="80"/>
      <c r="BB84" s="80"/>
      <c r="BC84" s="80"/>
      <c r="BD84" s="80"/>
      <c r="BE84" s="80">
        <v>0</v>
      </c>
      <c r="BF84" s="80">
        <v>0</v>
      </c>
      <c r="BG84" s="80">
        <v>0</v>
      </c>
      <c r="BH84" s="80">
        <v>0</v>
      </c>
      <c r="BI84" s="80">
        <v>0</v>
      </c>
      <c r="BJ84" s="80">
        <v>0</v>
      </c>
      <c r="BK84" s="80">
        <v>0</v>
      </c>
      <c r="BL84" s="80">
        <v>0</v>
      </c>
      <c r="BM84" s="80">
        <v>0</v>
      </c>
      <c r="BN84" s="80">
        <v>0</v>
      </c>
      <c r="BO84" s="80">
        <v>0</v>
      </c>
      <c r="BP84" s="80">
        <v>0</v>
      </c>
      <c r="BQ84" s="80">
        <v>0</v>
      </c>
      <c r="BR84" s="80">
        <v>0</v>
      </c>
      <c r="BS84" s="80">
        <v>0</v>
      </c>
      <c r="BT84" s="80">
        <v>0</v>
      </c>
      <c r="BU84" s="80">
        <v>0</v>
      </c>
      <c r="BV84" s="80">
        <v>0</v>
      </c>
      <c r="BW84" s="80">
        <v>0</v>
      </c>
      <c r="BX84" s="80">
        <v>0</v>
      </c>
      <c r="BY84" s="80">
        <v>0</v>
      </c>
      <c r="BZ84" s="80">
        <v>0</v>
      </c>
      <c r="CA84" s="80">
        <v>0</v>
      </c>
      <c r="CB84" s="80">
        <v>0</v>
      </c>
      <c r="CC84" s="80">
        <v>0</v>
      </c>
      <c r="CD84" s="80">
        <v>0</v>
      </c>
      <c r="CE84" s="80">
        <v>0</v>
      </c>
      <c r="CF84" s="80">
        <v>0</v>
      </c>
      <c r="CG84" s="80">
        <v>0</v>
      </c>
      <c r="CH84" s="80">
        <v>0</v>
      </c>
      <c r="CI84" s="80">
        <v>0</v>
      </c>
      <c r="CJ84" s="80">
        <v>0</v>
      </c>
      <c r="CK84" s="80">
        <v>0</v>
      </c>
      <c r="CL84" s="80">
        <v>0</v>
      </c>
      <c r="CM84" s="80">
        <v>0</v>
      </c>
      <c r="CN84" s="80">
        <v>0</v>
      </c>
      <c r="CO84" s="80">
        <v>0</v>
      </c>
      <c r="CP84" s="80">
        <v>0</v>
      </c>
      <c r="CQ84" s="80">
        <v>0</v>
      </c>
      <c r="CR84" s="80">
        <v>0</v>
      </c>
      <c r="CS84" s="80">
        <v>0</v>
      </c>
      <c r="CT84" s="80">
        <v>0</v>
      </c>
      <c r="CU84" s="80">
        <v>0</v>
      </c>
      <c r="CV84" s="80">
        <v>0</v>
      </c>
      <c r="CW84" s="80">
        <v>0</v>
      </c>
      <c r="CX84" s="80">
        <v>0</v>
      </c>
      <c r="CY84" s="80">
        <v>0</v>
      </c>
      <c r="CZ84" s="80">
        <v>0</v>
      </c>
      <c r="DA84" s="80">
        <v>0</v>
      </c>
      <c r="DB84" s="80">
        <v>0</v>
      </c>
      <c r="DC84" s="80"/>
      <c r="DD84" s="80"/>
      <c r="DE84" s="80"/>
      <c r="DF84" s="80"/>
      <c r="DG84" s="80"/>
      <c r="DH84" s="80">
        <v>0</v>
      </c>
      <c r="DI84" s="80">
        <v>0</v>
      </c>
      <c r="DJ84" s="80">
        <v>0</v>
      </c>
      <c r="DK84" s="80">
        <v>0</v>
      </c>
      <c r="DL84" s="80">
        <v>0</v>
      </c>
      <c r="DM84" s="80">
        <v>0</v>
      </c>
      <c r="DN84" s="98">
        <v>0</v>
      </c>
      <c r="DO84" s="80">
        <v>0</v>
      </c>
      <c r="DP84" s="80">
        <v>0</v>
      </c>
      <c r="DQ84" s="80">
        <v>0</v>
      </c>
      <c r="DR84" s="80">
        <v>0</v>
      </c>
      <c r="DS84" s="80">
        <v>0</v>
      </c>
      <c r="DT84" s="80">
        <v>0</v>
      </c>
      <c r="DU84" s="80">
        <v>0</v>
      </c>
      <c r="DV84" s="80">
        <v>0</v>
      </c>
      <c r="DW84" s="80">
        <v>0</v>
      </c>
      <c r="DX84" s="80">
        <v>0</v>
      </c>
      <c r="DY84" s="80">
        <v>0</v>
      </c>
      <c r="DZ84" s="80">
        <v>0</v>
      </c>
      <c r="EA84" s="80">
        <v>0</v>
      </c>
      <c r="EB84" s="80">
        <v>0</v>
      </c>
      <c r="EC84" s="80">
        <v>0</v>
      </c>
      <c r="ED84" s="80">
        <v>0</v>
      </c>
      <c r="EE84" s="80">
        <v>0</v>
      </c>
      <c r="EF84" s="46">
        <v>0</v>
      </c>
      <c r="EG84" s="46">
        <v>0</v>
      </c>
      <c r="EH84" s="46">
        <v>0</v>
      </c>
      <c r="EI84" s="46">
        <v>0</v>
      </c>
      <c r="EJ84" s="46">
        <v>0</v>
      </c>
      <c r="EK84" s="46">
        <v>0</v>
      </c>
      <c r="EL84" s="46">
        <v>0</v>
      </c>
      <c r="EM84" s="46">
        <v>0</v>
      </c>
      <c r="EN84" s="46">
        <v>0</v>
      </c>
      <c r="EO84" s="46">
        <v>0</v>
      </c>
      <c r="EP84" s="46">
        <v>0</v>
      </c>
      <c r="EQ84" s="46">
        <v>0</v>
      </c>
      <c r="ER84" s="46">
        <v>0</v>
      </c>
      <c r="ES84" s="46">
        <v>0</v>
      </c>
      <c r="ET84" s="46">
        <v>0</v>
      </c>
      <c r="EU84" s="46">
        <v>0</v>
      </c>
      <c r="EV84" s="46">
        <v>0</v>
      </c>
      <c r="EW84" s="46">
        <v>0</v>
      </c>
      <c r="EX84" s="46">
        <v>0</v>
      </c>
      <c r="EY84" s="46">
        <v>0</v>
      </c>
      <c r="EZ84" s="46">
        <v>0</v>
      </c>
      <c r="FA84" s="46">
        <v>0</v>
      </c>
      <c r="FB84" s="46">
        <v>0</v>
      </c>
      <c r="FC84" s="46">
        <v>0</v>
      </c>
      <c r="FD84" s="46">
        <v>0</v>
      </c>
      <c r="FE84" s="46">
        <v>0</v>
      </c>
      <c r="FK84" s="46">
        <v>0</v>
      </c>
      <c r="FL84" s="46">
        <v>0</v>
      </c>
      <c r="FM84" s="46">
        <v>0</v>
      </c>
      <c r="FN84" s="46">
        <v>0</v>
      </c>
      <c r="FO84" s="46">
        <v>0</v>
      </c>
      <c r="FP84" s="46">
        <v>0</v>
      </c>
      <c r="FQ84" s="46">
        <v>0</v>
      </c>
      <c r="FR84" s="46">
        <v>0</v>
      </c>
      <c r="FS84" s="46">
        <v>0</v>
      </c>
      <c r="FT84" s="46">
        <v>0</v>
      </c>
      <c r="FZ84" s="46">
        <v>0</v>
      </c>
      <c r="GA84" s="46">
        <v>0</v>
      </c>
      <c r="GB84" s="46">
        <v>0</v>
      </c>
      <c r="GC84" s="46">
        <v>0</v>
      </c>
      <c r="GD84" s="46">
        <v>0</v>
      </c>
    </row>
    <row r="85" spans="1:186" ht="15" customHeight="1">
      <c r="A85" s="133" t="s">
        <v>527</v>
      </c>
      <c r="B85" s="124" t="s">
        <v>638</v>
      </c>
      <c r="C85" s="74">
        <v>250</v>
      </c>
      <c r="D85" s="74" t="s">
        <v>571</v>
      </c>
      <c r="E85" s="46">
        <v>130</v>
      </c>
      <c r="G85" s="46">
        <v>0</v>
      </c>
      <c r="H85" s="46">
        <v>0</v>
      </c>
      <c r="I85" s="46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0</v>
      </c>
      <c r="U85" s="80">
        <v>0</v>
      </c>
      <c r="V85" s="80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0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0">
        <v>0</v>
      </c>
      <c r="AL85" s="80">
        <v>0</v>
      </c>
      <c r="AM85" s="80">
        <v>0</v>
      </c>
      <c r="AN85" s="80">
        <v>0</v>
      </c>
      <c r="AO85" s="80">
        <v>0</v>
      </c>
      <c r="AP85" s="80">
        <v>0</v>
      </c>
      <c r="AQ85" s="80">
        <v>0</v>
      </c>
      <c r="AR85" s="80">
        <v>0</v>
      </c>
      <c r="AS85" s="80">
        <v>0</v>
      </c>
      <c r="AT85" s="80">
        <v>0</v>
      </c>
      <c r="AU85" s="80">
        <v>0</v>
      </c>
      <c r="AV85" s="80">
        <v>0</v>
      </c>
      <c r="AW85" s="80">
        <v>0</v>
      </c>
      <c r="AX85" s="80">
        <v>0</v>
      </c>
      <c r="AY85" s="80">
        <v>0</v>
      </c>
      <c r="AZ85" s="80"/>
      <c r="BA85" s="80"/>
      <c r="BB85" s="80"/>
      <c r="BC85" s="80"/>
      <c r="BD85" s="80"/>
      <c r="BE85" s="80">
        <v>0</v>
      </c>
      <c r="BF85" s="80">
        <v>0</v>
      </c>
      <c r="BG85" s="80">
        <v>0</v>
      </c>
      <c r="BH85" s="80">
        <v>0</v>
      </c>
      <c r="BI85" s="80">
        <v>0</v>
      </c>
      <c r="BJ85" s="80">
        <v>0</v>
      </c>
      <c r="BK85" s="80">
        <v>0</v>
      </c>
      <c r="BL85" s="80">
        <v>0</v>
      </c>
      <c r="BM85" s="80">
        <v>0</v>
      </c>
      <c r="BN85" s="80">
        <v>0</v>
      </c>
      <c r="BO85" s="80">
        <v>0</v>
      </c>
      <c r="BP85" s="80">
        <v>0</v>
      </c>
      <c r="BQ85" s="80">
        <v>0</v>
      </c>
      <c r="BR85" s="80">
        <v>0</v>
      </c>
      <c r="BS85" s="80">
        <v>0</v>
      </c>
      <c r="BT85" s="80">
        <v>0</v>
      </c>
      <c r="BU85" s="80">
        <v>0</v>
      </c>
      <c r="BV85" s="80">
        <v>0</v>
      </c>
      <c r="BW85" s="80">
        <v>0</v>
      </c>
      <c r="BX85" s="80">
        <v>0</v>
      </c>
      <c r="BY85" s="80">
        <v>0</v>
      </c>
      <c r="BZ85" s="80">
        <v>0</v>
      </c>
      <c r="CA85" s="80">
        <v>0</v>
      </c>
      <c r="CB85" s="80">
        <v>0</v>
      </c>
      <c r="CC85" s="80">
        <v>0</v>
      </c>
      <c r="CD85" s="80">
        <v>0</v>
      </c>
      <c r="CE85" s="80">
        <v>0</v>
      </c>
      <c r="CF85" s="80">
        <v>0</v>
      </c>
      <c r="CG85" s="80">
        <v>0</v>
      </c>
      <c r="CH85" s="80">
        <v>0</v>
      </c>
      <c r="CI85" s="80">
        <v>0</v>
      </c>
      <c r="CJ85" s="80">
        <v>0</v>
      </c>
      <c r="CK85" s="80">
        <v>0</v>
      </c>
      <c r="CL85" s="80">
        <v>0</v>
      </c>
      <c r="CM85" s="80">
        <v>0</v>
      </c>
      <c r="CN85" s="80">
        <v>0</v>
      </c>
      <c r="CO85" s="80">
        <v>0</v>
      </c>
      <c r="CP85" s="80">
        <v>0</v>
      </c>
      <c r="CQ85" s="80">
        <v>0</v>
      </c>
      <c r="CR85" s="80">
        <v>0</v>
      </c>
      <c r="CS85" s="80">
        <v>0</v>
      </c>
      <c r="CT85" s="80">
        <v>0</v>
      </c>
      <c r="CU85" s="80">
        <v>0</v>
      </c>
      <c r="CV85" s="80">
        <v>0</v>
      </c>
      <c r="CW85" s="80">
        <v>0</v>
      </c>
      <c r="CX85" s="80">
        <v>0</v>
      </c>
      <c r="CY85" s="80">
        <v>0</v>
      </c>
      <c r="CZ85" s="80">
        <v>0</v>
      </c>
      <c r="DA85" s="80">
        <v>0</v>
      </c>
      <c r="DB85" s="80">
        <v>0</v>
      </c>
      <c r="DC85" s="80"/>
      <c r="DD85" s="80"/>
      <c r="DE85" s="80"/>
      <c r="DF85" s="80"/>
      <c r="DG85" s="80"/>
      <c r="DH85" s="80">
        <v>0</v>
      </c>
      <c r="DI85" s="80">
        <v>0</v>
      </c>
      <c r="DJ85" s="80">
        <v>0</v>
      </c>
      <c r="DK85" s="80">
        <v>0</v>
      </c>
      <c r="DL85" s="80">
        <v>0</v>
      </c>
      <c r="DM85" s="80">
        <v>0</v>
      </c>
      <c r="DN85" s="98">
        <v>0</v>
      </c>
      <c r="DO85" s="80">
        <v>0</v>
      </c>
      <c r="DP85" s="80">
        <v>0</v>
      </c>
      <c r="DQ85" s="80">
        <v>0</v>
      </c>
      <c r="DR85" s="80">
        <v>0</v>
      </c>
      <c r="DS85" s="80">
        <v>0</v>
      </c>
      <c r="DT85" s="80">
        <v>0</v>
      </c>
      <c r="DU85" s="80">
        <v>0</v>
      </c>
      <c r="DV85" s="80">
        <v>0</v>
      </c>
      <c r="DW85" s="80">
        <v>0</v>
      </c>
      <c r="DX85" s="80">
        <v>0</v>
      </c>
      <c r="DY85" s="80">
        <v>0</v>
      </c>
      <c r="DZ85" s="80">
        <v>0</v>
      </c>
      <c r="EA85" s="80">
        <v>0</v>
      </c>
      <c r="EB85" s="80">
        <v>0</v>
      </c>
      <c r="EC85" s="80">
        <v>0</v>
      </c>
      <c r="ED85" s="80">
        <v>0</v>
      </c>
      <c r="EE85" s="80">
        <v>0</v>
      </c>
      <c r="EF85" s="46">
        <v>0</v>
      </c>
      <c r="EG85" s="46">
        <v>0</v>
      </c>
      <c r="EH85" s="46">
        <v>0</v>
      </c>
      <c r="EI85" s="46">
        <v>0</v>
      </c>
      <c r="EJ85" s="46">
        <v>0</v>
      </c>
      <c r="EK85" s="46">
        <v>0</v>
      </c>
      <c r="EL85" s="46">
        <v>0</v>
      </c>
      <c r="EM85" s="46">
        <v>0</v>
      </c>
      <c r="EN85" s="46">
        <v>0</v>
      </c>
      <c r="EO85" s="46">
        <v>0</v>
      </c>
      <c r="EP85" s="46">
        <v>0</v>
      </c>
      <c r="EQ85" s="46">
        <v>0</v>
      </c>
      <c r="ER85" s="46">
        <v>0</v>
      </c>
      <c r="ES85" s="46">
        <v>0</v>
      </c>
      <c r="ET85" s="46">
        <v>0</v>
      </c>
      <c r="EU85" s="46">
        <v>0</v>
      </c>
      <c r="EV85" s="46">
        <v>0</v>
      </c>
      <c r="EW85" s="46">
        <v>0</v>
      </c>
      <c r="EX85" s="46">
        <v>0</v>
      </c>
      <c r="EY85" s="46">
        <v>0</v>
      </c>
      <c r="EZ85" s="46">
        <v>0</v>
      </c>
      <c r="FA85" s="46">
        <v>0</v>
      </c>
      <c r="FB85" s="46">
        <v>0</v>
      </c>
      <c r="FC85" s="46">
        <v>0</v>
      </c>
      <c r="FD85" s="46">
        <v>0</v>
      </c>
      <c r="FE85" s="46">
        <v>0</v>
      </c>
      <c r="FK85" s="46">
        <v>0</v>
      </c>
      <c r="FL85" s="46">
        <v>0</v>
      </c>
      <c r="FM85" s="46">
        <v>0</v>
      </c>
      <c r="FN85" s="46">
        <v>0</v>
      </c>
      <c r="FO85" s="46">
        <v>0</v>
      </c>
      <c r="FP85" s="46">
        <v>0</v>
      </c>
      <c r="FQ85" s="46">
        <v>0</v>
      </c>
      <c r="FR85" s="46">
        <v>0</v>
      </c>
      <c r="FS85" s="46">
        <v>0</v>
      </c>
      <c r="FT85" s="46">
        <v>0</v>
      </c>
      <c r="FZ85" s="46">
        <v>0</v>
      </c>
      <c r="GA85" s="46">
        <v>0</v>
      </c>
      <c r="GB85" s="46">
        <v>0</v>
      </c>
      <c r="GC85" s="46">
        <v>0</v>
      </c>
      <c r="GD85" s="46">
        <v>0</v>
      </c>
    </row>
    <row r="86" spans="1:186">
      <c r="A86" s="133" t="s">
        <v>639</v>
      </c>
      <c r="B86" s="124" t="s">
        <v>640</v>
      </c>
      <c r="C86" s="74">
        <v>250</v>
      </c>
      <c r="D86" s="74" t="s">
        <v>462</v>
      </c>
      <c r="E86" s="46">
        <v>130</v>
      </c>
      <c r="G86" s="46">
        <v>0</v>
      </c>
      <c r="H86" s="46">
        <v>0</v>
      </c>
      <c r="I86" s="46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0">
        <v>0</v>
      </c>
      <c r="X86" s="80">
        <v>0</v>
      </c>
      <c r="Y86" s="80">
        <v>0</v>
      </c>
      <c r="Z86" s="80">
        <v>0</v>
      </c>
      <c r="AA86" s="80">
        <v>0</v>
      </c>
      <c r="AB86" s="80">
        <v>0</v>
      </c>
      <c r="AC86" s="80">
        <v>0</v>
      </c>
      <c r="AD86" s="80">
        <v>0</v>
      </c>
      <c r="AE86" s="80">
        <v>0</v>
      </c>
      <c r="AF86" s="80">
        <v>0</v>
      </c>
      <c r="AG86" s="80">
        <v>0</v>
      </c>
      <c r="AH86" s="80">
        <v>0</v>
      </c>
      <c r="AI86" s="80">
        <v>0</v>
      </c>
      <c r="AJ86" s="80">
        <v>0</v>
      </c>
      <c r="AK86" s="80">
        <v>0</v>
      </c>
      <c r="AL86" s="80">
        <v>0</v>
      </c>
      <c r="AM86" s="80">
        <v>0</v>
      </c>
      <c r="AN86" s="80">
        <v>0</v>
      </c>
      <c r="AO86" s="80">
        <v>0</v>
      </c>
      <c r="AP86" s="80">
        <v>0</v>
      </c>
      <c r="AQ86" s="80">
        <v>0</v>
      </c>
      <c r="AR86" s="80">
        <v>0</v>
      </c>
      <c r="AS86" s="80">
        <v>0</v>
      </c>
      <c r="AT86" s="80">
        <v>0</v>
      </c>
      <c r="AU86" s="80">
        <v>0</v>
      </c>
      <c r="AV86" s="80">
        <v>0</v>
      </c>
      <c r="AW86" s="80">
        <v>0</v>
      </c>
      <c r="AX86" s="80">
        <v>0</v>
      </c>
      <c r="AY86" s="80">
        <v>0</v>
      </c>
      <c r="AZ86" s="80"/>
      <c r="BA86" s="80"/>
      <c r="BB86" s="80"/>
      <c r="BC86" s="80"/>
      <c r="BD86" s="80"/>
      <c r="BE86" s="80">
        <v>0</v>
      </c>
      <c r="BF86" s="80">
        <v>0</v>
      </c>
      <c r="BG86" s="80">
        <v>0</v>
      </c>
      <c r="BH86" s="80">
        <v>0</v>
      </c>
      <c r="BI86" s="80">
        <v>0</v>
      </c>
      <c r="BJ86" s="80">
        <v>0</v>
      </c>
      <c r="BK86" s="80">
        <v>0</v>
      </c>
      <c r="BL86" s="80">
        <v>0</v>
      </c>
      <c r="BM86" s="80">
        <v>0</v>
      </c>
      <c r="BN86" s="80">
        <v>0</v>
      </c>
      <c r="BO86" s="80">
        <v>0</v>
      </c>
      <c r="BP86" s="80">
        <v>0</v>
      </c>
      <c r="BQ86" s="80">
        <v>0</v>
      </c>
      <c r="BR86" s="80">
        <v>0</v>
      </c>
      <c r="BS86" s="80">
        <v>0</v>
      </c>
      <c r="BT86" s="80">
        <v>0</v>
      </c>
      <c r="BU86" s="80">
        <v>0</v>
      </c>
      <c r="BV86" s="80">
        <v>0</v>
      </c>
      <c r="BW86" s="80">
        <v>0</v>
      </c>
      <c r="BX86" s="80">
        <v>0</v>
      </c>
      <c r="BY86" s="80">
        <v>0</v>
      </c>
      <c r="BZ86" s="80">
        <v>0</v>
      </c>
      <c r="CA86" s="80">
        <v>0</v>
      </c>
      <c r="CB86" s="80">
        <v>0</v>
      </c>
      <c r="CC86" s="80">
        <v>0</v>
      </c>
      <c r="CD86" s="80">
        <v>0</v>
      </c>
      <c r="CE86" s="80">
        <v>0</v>
      </c>
      <c r="CF86" s="80">
        <v>0</v>
      </c>
      <c r="CG86" s="80">
        <v>0</v>
      </c>
      <c r="CH86" s="80">
        <v>0</v>
      </c>
      <c r="CI86" s="80">
        <v>0</v>
      </c>
      <c r="CJ86" s="80">
        <v>0</v>
      </c>
      <c r="CK86" s="80">
        <v>0</v>
      </c>
      <c r="CL86" s="80">
        <v>0</v>
      </c>
      <c r="CM86" s="80">
        <v>0</v>
      </c>
      <c r="CN86" s="80">
        <v>0</v>
      </c>
      <c r="CO86" s="80">
        <v>0</v>
      </c>
      <c r="CP86" s="80">
        <v>0</v>
      </c>
      <c r="CQ86" s="80">
        <v>0</v>
      </c>
      <c r="CR86" s="80">
        <v>0</v>
      </c>
      <c r="CS86" s="80">
        <v>0</v>
      </c>
      <c r="CT86" s="80">
        <v>0</v>
      </c>
      <c r="CU86" s="80">
        <v>0</v>
      </c>
      <c r="CV86" s="80">
        <v>0</v>
      </c>
      <c r="CW86" s="80">
        <v>0</v>
      </c>
      <c r="CX86" s="80">
        <v>0</v>
      </c>
      <c r="CY86" s="80">
        <v>0</v>
      </c>
      <c r="CZ86" s="80">
        <v>0</v>
      </c>
      <c r="DA86" s="80">
        <v>0</v>
      </c>
      <c r="DB86" s="80">
        <v>0</v>
      </c>
      <c r="DC86" s="80"/>
      <c r="DD86" s="80"/>
      <c r="DE86" s="80"/>
      <c r="DF86" s="80"/>
      <c r="DG86" s="80"/>
      <c r="DH86" s="80">
        <v>0</v>
      </c>
      <c r="DI86" s="80">
        <v>0</v>
      </c>
      <c r="DJ86" s="80">
        <v>0</v>
      </c>
      <c r="DK86" s="80">
        <v>0</v>
      </c>
      <c r="DL86" s="80">
        <v>0</v>
      </c>
      <c r="DM86" s="80">
        <v>0</v>
      </c>
      <c r="DN86" s="98">
        <v>0</v>
      </c>
      <c r="DO86" s="80">
        <v>0</v>
      </c>
      <c r="DP86" s="80">
        <v>0</v>
      </c>
      <c r="DQ86" s="80">
        <v>0</v>
      </c>
      <c r="DR86" s="80">
        <v>0</v>
      </c>
      <c r="DS86" s="80">
        <v>0</v>
      </c>
      <c r="DT86" s="80">
        <v>0</v>
      </c>
      <c r="DU86" s="80">
        <v>0</v>
      </c>
      <c r="DV86" s="80">
        <v>0</v>
      </c>
      <c r="DW86" s="80">
        <v>0</v>
      </c>
      <c r="DX86" s="80">
        <v>0</v>
      </c>
      <c r="DY86" s="80">
        <v>0</v>
      </c>
      <c r="DZ86" s="80">
        <v>0</v>
      </c>
      <c r="EA86" s="80">
        <v>0</v>
      </c>
      <c r="EB86" s="80">
        <v>0</v>
      </c>
      <c r="EC86" s="80">
        <v>0</v>
      </c>
      <c r="ED86" s="80">
        <v>0</v>
      </c>
      <c r="EE86" s="80">
        <v>0</v>
      </c>
      <c r="EF86" s="46">
        <v>0</v>
      </c>
      <c r="EG86" s="46">
        <v>0</v>
      </c>
      <c r="EH86" s="46">
        <v>0</v>
      </c>
      <c r="EI86" s="46">
        <v>0</v>
      </c>
      <c r="EJ86" s="46">
        <v>0</v>
      </c>
      <c r="EK86" s="46">
        <v>0</v>
      </c>
      <c r="EL86" s="46">
        <v>0</v>
      </c>
      <c r="EM86" s="46">
        <v>0</v>
      </c>
      <c r="EN86" s="46">
        <v>0</v>
      </c>
      <c r="EO86" s="46">
        <v>0</v>
      </c>
      <c r="EP86" s="46">
        <v>0</v>
      </c>
      <c r="EQ86" s="46">
        <v>0</v>
      </c>
      <c r="ER86" s="46">
        <v>0</v>
      </c>
      <c r="ES86" s="46">
        <v>0</v>
      </c>
      <c r="ET86" s="46">
        <v>0</v>
      </c>
      <c r="EU86" s="46">
        <v>0</v>
      </c>
      <c r="EV86" s="46">
        <v>0</v>
      </c>
      <c r="EW86" s="46">
        <v>0</v>
      </c>
      <c r="EX86" s="46">
        <v>0</v>
      </c>
      <c r="EY86" s="46">
        <v>0</v>
      </c>
      <c r="EZ86" s="46">
        <v>0</v>
      </c>
      <c r="FA86" s="46">
        <v>0</v>
      </c>
      <c r="FB86" s="46">
        <v>0</v>
      </c>
      <c r="FC86" s="46">
        <v>0</v>
      </c>
      <c r="FD86" s="46">
        <v>0</v>
      </c>
      <c r="FE86" s="46">
        <v>0</v>
      </c>
      <c r="FK86" s="46">
        <v>0</v>
      </c>
      <c r="FL86" s="46">
        <v>0</v>
      </c>
      <c r="FM86" s="46">
        <v>0</v>
      </c>
      <c r="FN86" s="46">
        <v>0</v>
      </c>
      <c r="FO86" s="46">
        <v>0</v>
      </c>
      <c r="FP86" s="46">
        <v>76</v>
      </c>
      <c r="FQ86" s="46">
        <v>55</v>
      </c>
      <c r="FR86" s="46">
        <v>63</v>
      </c>
      <c r="FS86" s="46">
        <v>45</v>
      </c>
      <c r="FT86" s="46">
        <v>239</v>
      </c>
      <c r="FZ86" s="46">
        <v>0</v>
      </c>
      <c r="GA86" s="46">
        <v>0</v>
      </c>
      <c r="GB86" s="46">
        <v>0</v>
      </c>
      <c r="GC86" s="46">
        <v>0</v>
      </c>
      <c r="GD86" s="46">
        <v>0</v>
      </c>
    </row>
    <row r="87" spans="1:186">
      <c r="A87" s="133"/>
      <c r="G87" s="46">
        <v>1000</v>
      </c>
      <c r="H87" s="46">
        <v>1000</v>
      </c>
      <c r="I87" s="46">
        <v>500</v>
      </c>
      <c r="J87" s="80">
        <v>500</v>
      </c>
      <c r="K87" s="80">
        <v>3000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0</v>
      </c>
      <c r="S87" s="80">
        <v>0</v>
      </c>
      <c r="T87" s="80">
        <v>0</v>
      </c>
      <c r="U87" s="80">
        <v>0</v>
      </c>
      <c r="V87" s="80">
        <v>1000</v>
      </c>
      <c r="W87" s="80">
        <v>1000</v>
      </c>
      <c r="X87" s="80">
        <v>500</v>
      </c>
      <c r="Y87" s="80">
        <v>500</v>
      </c>
      <c r="Z87" s="80">
        <v>3000</v>
      </c>
      <c r="AA87" s="80">
        <v>0</v>
      </c>
      <c r="AB87" s="80">
        <v>0</v>
      </c>
      <c r="AC87" s="80">
        <v>0</v>
      </c>
      <c r="AD87" s="80">
        <v>0</v>
      </c>
      <c r="AE87" s="80">
        <v>0</v>
      </c>
      <c r="AF87" s="80">
        <v>0</v>
      </c>
      <c r="AG87" s="80">
        <v>0</v>
      </c>
      <c r="AH87" s="80">
        <v>0</v>
      </c>
      <c r="AI87" s="80">
        <v>0</v>
      </c>
      <c r="AJ87" s="80">
        <v>0</v>
      </c>
      <c r="AK87" s="80">
        <v>0</v>
      </c>
      <c r="AL87" s="80">
        <v>0</v>
      </c>
      <c r="AM87" s="80">
        <v>0</v>
      </c>
      <c r="AN87" s="80">
        <v>0</v>
      </c>
      <c r="AO87" s="80">
        <v>0</v>
      </c>
      <c r="AP87" s="80">
        <v>0</v>
      </c>
      <c r="AQ87" s="80">
        <v>0</v>
      </c>
      <c r="AR87" s="80">
        <v>0</v>
      </c>
      <c r="AS87" s="80">
        <v>0</v>
      </c>
      <c r="AT87" s="80">
        <v>0</v>
      </c>
      <c r="AU87" s="80">
        <v>0</v>
      </c>
      <c r="AV87" s="80">
        <v>0</v>
      </c>
      <c r="AW87" s="80">
        <v>0</v>
      </c>
      <c r="AX87" s="80">
        <v>0</v>
      </c>
      <c r="AY87" s="80">
        <v>0</v>
      </c>
      <c r="AZ87" s="80"/>
      <c r="BA87" s="80"/>
      <c r="BB87" s="80"/>
      <c r="BC87" s="80"/>
      <c r="BD87" s="80"/>
      <c r="BE87" s="80">
        <v>0</v>
      </c>
      <c r="BF87" s="80">
        <v>0</v>
      </c>
      <c r="BG87" s="80">
        <v>0</v>
      </c>
      <c r="BH87" s="80">
        <v>0</v>
      </c>
      <c r="BI87" s="80">
        <v>0</v>
      </c>
      <c r="BJ87" s="80">
        <v>1000</v>
      </c>
      <c r="BK87" s="80">
        <v>1000</v>
      </c>
      <c r="BL87" s="80">
        <v>500</v>
      </c>
      <c r="BM87" s="80">
        <v>500</v>
      </c>
      <c r="BN87" s="80">
        <v>3000</v>
      </c>
      <c r="BO87" s="80">
        <v>0</v>
      </c>
      <c r="BP87" s="80">
        <v>0</v>
      </c>
      <c r="BQ87" s="80">
        <v>0</v>
      </c>
      <c r="BR87" s="80">
        <v>0</v>
      </c>
      <c r="BS87" s="80">
        <v>0</v>
      </c>
      <c r="BT87" s="80">
        <v>0</v>
      </c>
      <c r="BU87" s="80">
        <v>0</v>
      </c>
      <c r="BV87" s="80">
        <v>0</v>
      </c>
      <c r="BW87" s="80">
        <v>0</v>
      </c>
      <c r="BX87" s="80">
        <v>0</v>
      </c>
      <c r="BY87" s="80">
        <v>1000</v>
      </c>
      <c r="BZ87" s="80">
        <v>1000</v>
      </c>
      <c r="CA87" s="80">
        <v>500</v>
      </c>
      <c r="CB87" s="80">
        <v>500</v>
      </c>
      <c r="CC87" s="80">
        <v>3000</v>
      </c>
      <c r="CD87" s="80">
        <v>0</v>
      </c>
      <c r="CE87" s="80">
        <v>0</v>
      </c>
      <c r="CF87" s="80">
        <v>0</v>
      </c>
      <c r="CG87" s="80">
        <v>0</v>
      </c>
      <c r="CH87" s="80">
        <v>0</v>
      </c>
      <c r="CI87" s="80">
        <v>0</v>
      </c>
      <c r="CJ87" s="80">
        <v>0</v>
      </c>
      <c r="CK87" s="80">
        <v>0</v>
      </c>
      <c r="CL87" s="80">
        <v>0</v>
      </c>
      <c r="CM87" s="80">
        <v>0</v>
      </c>
      <c r="CN87" s="80">
        <v>0</v>
      </c>
      <c r="CO87" s="80">
        <v>0</v>
      </c>
      <c r="CP87" s="80">
        <v>0</v>
      </c>
      <c r="CQ87" s="80">
        <v>0</v>
      </c>
      <c r="CR87" s="80">
        <v>0</v>
      </c>
      <c r="CS87" s="80">
        <v>0</v>
      </c>
      <c r="CT87" s="80">
        <v>0</v>
      </c>
      <c r="CU87" s="80">
        <v>0</v>
      </c>
      <c r="CV87" s="80">
        <v>0</v>
      </c>
      <c r="CW87" s="80">
        <v>0</v>
      </c>
      <c r="CX87" s="80">
        <v>0</v>
      </c>
      <c r="CY87" s="80">
        <v>0</v>
      </c>
      <c r="CZ87" s="80">
        <v>0</v>
      </c>
      <c r="DA87" s="80">
        <v>0</v>
      </c>
      <c r="DB87" s="80">
        <v>0</v>
      </c>
      <c r="DC87" s="80"/>
      <c r="DD87" s="80"/>
      <c r="DE87" s="80"/>
      <c r="DF87" s="80"/>
      <c r="DG87" s="80"/>
      <c r="DH87" s="80">
        <v>0</v>
      </c>
      <c r="DI87" s="80">
        <v>0</v>
      </c>
      <c r="DJ87" s="80">
        <v>0</v>
      </c>
      <c r="DK87" s="80">
        <v>0</v>
      </c>
      <c r="DL87" s="80">
        <v>0</v>
      </c>
      <c r="DM87" s="80">
        <v>1000</v>
      </c>
      <c r="DN87" s="98">
        <v>1000</v>
      </c>
      <c r="DO87" s="80">
        <v>500</v>
      </c>
      <c r="DP87" s="80">
        <v>500</v>
      </c>
      <c r="DQ87" s="80">
        <v>3000</v>
      </c>
      <c r="DR87" s="80">
        <v>0</v>
      </c>
      <c r="DS87" s="80">
        <v>0</v>
      </c>
      <c r="DT87" s="80">
        <v>0</v>
      </c>
      <c r="DU87" s="80">
        <v>0</v>
      </c>
      <c r="DV87" s="80">
        <v>0</v>
      </c>
      <c r="DW87" s="80">
        <v>0</v>
      </c>
      <c r="DX87" s="80">
        <v>0</v>
      </c>
      <c r="DY87" s="80">
        <v>0</v>
      </c>
      <c r="DZ87" s="80">
        <v>0</v>
      </c>
      <c r="EA87" s="80">
        <v>0</v>
      </c>
      <c r="EB87" s="80">
        <v>1000</v>
      </c>
      <c r="EC87" s="80">
        <v>1000</v>
      </c>
      <c r="ED87" s="80">
        <v>500</v>
      </c>
      <c r="EE87" s="80">
        <v>500</v>
      </c>
      <c r="EF87" s="46">
        <v>3000</v>
      </c>
      <c r="EG87" s="46">
        <v>0</v>
      </c>
      <c r="EH87" s="46">
        <v>0</v>
      </c>
      <c r="EI87" s="46">
        <v>0</v>
      </c>
      <c r="EJ87" s="46">
        <v>0</v>
      </c>
      <c r="EK87" s="46">
        <v>0</v>
      </c>
      <c r="EL87" s="46">
        <v>0</v>
      </c>
      <c r="EM87" s="46">
        <v>0</v>
      </c>
      <c r="EN87" s="46">
        <v>0</v>
      </c>
      <c r="EO87" s="46">
        <v>0</v>
      </c>
      <c r="EP87" s="46">
        <v>0</v>
      </c>
      <c r="EQ87" s="46">
        <v>0</v>
      </c>
      <c r="ER87" s="46">
        <v>0</v>
      </c>
      <c r="ES87" s="46">
        <v>0</v>
      </c>
      <c r="ET87" s="46">
        <v>0</v>
      </c>
      <c r="EU87" s="46">
        <v>0</v>
      </c>
      <c r="EV87" s="46">
        <v>0</v>
      </c>
      <c r="EW87" s="46">
        <v>0</v>
      </c>
      <c r="EX87" s="46">
        <v>0</v>
      </c>
      <c r="EY87" s="46">
        <v>0</v>
      </c>
      <c r="EZ87" s="46">
        <v>0</v>
      </c>
      <c r="FA87" s="46">
        <v>0</v>
      </c>
      <c r="FB87" s="46">
        <v>0</v>
      </c>
      <c r="FC87" s="46">
        <v>0</v>
      </c>
      <c r="FD87" s="46">
        <v>0</v>
      </c>
      <c r="FE87" s="46">
        <v>0</v>
      </c>
      <c r="FK87" s="46">
        <v>0</v>
      </c>
      <c r="FL87" s="46">
        <v>0</v>
      </c>
      <c r="FM87" s="46">
        <v>0</v>
      </c>
      <c r="FN87" s="46">
        <v>0</v>
      </c>
      <c r="FO87" s="46">
        <v>0</v>
      </c>
      <c r="FP87" s="46">
        <v>19</v>
      </c>
      <c r="FQ87" s="46">
        <v>15</v>
      </c>
      <c r="FR87" s="46">
        <v>16</v>
      </c>
      <c r="FS87" s="46">
        <v>15</v>
      </c>
      <c r="FT87" s="46">
        <v>65</v>
      </c>
      <c r="FZ87" s="46">
        <v>0</v>
      </c>
      <c r="GA87" s="46">
        <v>0</v>
      </c>
      <c r="GB87" s="46">
        <v>0</v>
      </c>
      <c r="GC87" s="46">
        <v>0</v>
      </c>
      <c r="GD87" s="46">
        <v>0</v>
      </c>
    </row>
    <row r="88" spans="1:186">
      <c r="A88" s="133" t="s">
        <v>1037</v>
      </c>
      <c r="B88" s="124" t="s">
        <v>1002</v>
      </c>
      <c r="C88" s="74">
        <v>325</v>
      </c>
      <c r="D88" s="74" t="s">
        <v>462</v>
      </c>
      <c r="G88" s="46">
        <v>5567</v>
      </c>
      <c r="H88" s="46">
        <v>7406</v>
      </c>
      <c r="I88" s="46">
        <v>30600.358520273345</v>
      </c>
      <c r="J88" s="80">
        <v>30780.169880637808</v>
      </c>
      <c r="K88" s="80">
        <v>74353.528400911149</v>
      </c>
      <c r="L88" s="80">
        <v>4000</v>
      </c>
      <c r="M88" s="80">
        <v>6000</v>
      </c>
      <c r="N88" s="80">
        <v>30000</v>
      </c>
      <c r="O88" s="80">
        <v>30000</v>
      </c>
      <c r="P88" s="80">
        <v>70000</v>
      </c>
      <c r="Q88" s="80">
        <v>180</v>
      </c>
      <c r="R88" s="80">
        <v>220</v>
      </c>
      <c r="S88" s="80">
        <v>150</v>
      </c>
      <c r="T88" s="80">
        <v>160</v>
      </c>
      <c r="U88" s="80">
        <v>710</v>
      </c>
      <c r="V88" s="80">
        <v>0</v>
      </c>
      <c r="W88" s="80">
        <v>0</v>
      </c>
      <c r="X88" s="80">
        <v>0</v>
      </c>
      <c r="Y88" s="80">
        <v>0</v>
      </c>
      <c r="Z88" s="80">
        <v>0</v>
      </c>
      <c r="AA88" s="80">
        <v>1000</v>
      </c>
      <c r="AB88" s="80">
        <v>800</v>
      </c>
      <c r="AC88" s="80">
        <v>121.35852027334622</v>
      </c>
      <c r="AD88" s="80">
        <v>283.16988063780798</v>
      </c>
      <c r="AE88" s="80">
        <v>2204.5284009111542</v>
      </c>
      <c r="AF88" s="80">
        <v>120</v>
      </c>
      <c r="AG88" s="80">
        <v>120</v>
      </c>
      <c r="AH88" s="80">
        <v>120</v>
      </c>
      <c r="AI88" s="80">
        <v>120</v>
      </c>
      <c r="AJ88" s="80">
        <v>480</v>
      </c>
      <c r="AK88" s="80">
        <v>23</v>
      </c>
      <c r="AL88" s="80">
        <v>46</v>
      </c>
      <c r="AM88" s="80">
        <v>23</v>
      </c>
      <c r="AN88" s="80">
        <v>46</v>
      </c>
      <c r="AO88" s="80">
        <v>138</v>
      </c>
      <c r="AP88" s="80">
        <v>65</v>
      </c>
      <c r="AQ88" s="80">
        <v>65</v>
      </c>
      <c r="AR88" s="80">
        <v>44</v>
      </c>
      <c r="AS88" s="80">
        <v>44</v>
      </c>
      <c r="AT88" s="80">
        <v>218</v>
      </c>
      <c r="AU88" s="80">
        <v>139</v>
      </c>
      <c r="AV88" s="80">
        <v>115</v>
      </c>
      <c r="AW88" s="80">
        <v>122</v>
      </c>
      <c r="AX88" s="80">
        <v>107</v>
      </c>
      <c r="AY88" s="80">
        <v>483</v>
      </c>
      <c r="AZ88" s="80"/>
      <c r="BA88" s="80"/>
      <c r="BB88" s="80"/>
      <c r="BC88" s="80"/>
      <c r="BD88" s="80"/>
      <c r="BE88" s="80">
        <v>40</v>
      </c>
      <c r="BF88" s="80">
        <v>40</v>
      </c>
      <c r="BG88" s="80">
        <v>20</v>
      </c>
      <c r="BH88" s="80">
        <v>20</v>
      </c>
      <c r="BI88" s="80">
        <v>120</v>
      </c>
      <c r="BJ88" s="80">
        <v>16028.427740622621</v>
      </c>
      <c r="BK88" s="80">
        <v>2423.4690316954093</v>
      </c>
      <c r="BL88" s="80">
        <v>2315.4690316954093</v>
      </c>
      <c r="BM88" s="80">
        <v>2487.427740622622</v>
      </c>
      <c r="BN88" s="80">
        <v>23254.793544636061</v>
      </c>
      <c r="BO88" s="80">
        <v>15000</v>
      </c>
      <c r="BP88" s="80">
        <v>1500</v>
      </c>
      <c r="BQ88" s="80">
        <v>1500</v>
      </c>
      <c r="BR88" s="80">
        <v>1500</v>
      </c>
      <c r="BS88" s="80">
        <v>19500</v>
      </c>
      <c r="BT88" s="80">
        <v>200</v>
      </c>
      <c r="BU88" s="80">
        <v>250</v>
      </c>
      <c r="BV88" s="80">
        <v>160</v>
      </c>
      <c r="BW88" s="80">
        <v>170</v>
      </c>
      <c r="BX88" s="80">
        <v>780</v>
      </c>
      <c r="BY88" s="80">
        <v>0</v>
      </c>
      <c r="BZ88" s="80">
        <v>0</v>
      </c>
      <c r="CA88" s="80">
        <v>0</v>
      </c>
      <c r="CB88" s="80">
        <v>0</v>
      </c>
      <c r="CC88" s="80">
        <v>0</v>
      </c>
      <c r="CD88" s="80">
        <v>276.42774062262191</v>
      </c>
      <c r="CE88" s="80">
        <v>118.46903169540938</v>
      </c>
      <c r="CF88" s="80">
        <v>118.46903169540938</v>
      </c>
      <c r="CG88" s="80">
        <v>276.42774062262191</v>
      </c>
      <c r="CH88" s="80">
        <v>789.79354463606251</v>
      </c>
      <c r="CI88" s="80">
        <v>300</v>
      </c>
      <c r="CJ88" s="80">
        <v>300</v>
      </c>
      <c r="CK88" s="80">
        <v>300</v>
      </c>
      <c r="CL88" s="80">
        <v>300</v>
      </c>
      <c r="CM88" s="80">
        <v>1200</v>
      </c>
      <c r="CN88" s="80">
        <v>49</v>
      </c>
      <c r="CO88" s="80">
        <v>98</v>
      </c>
      <c r="CP88" s="80">
        <v>49</v>
      </c>
      <c r="CQ88" s="80">
        <v>98</v>
      </c>
      <c r="CR88" s="80">
        <v>294</v>
      </c>
      <c r="CS88" s="80">
        <v>34</v>
      </c>
      <c r="CT88" s="80">
        <v>34</v>
      </c>
      <c r="CU88" s="80">
        <v>51</v>
      </c>
      <c r="CV88" s="80">
        <v>51</v>
      </c>
      <c r="CW88" s="80">
        <v>170</v>
      </c>
      <c r="CX88" s="80">
        <v>129</v>
      </c>
      <c r="CY88" s="80">
        <v>83</v>
      </c>
      <c r="CZ88" s="80">
        <v>117</v>
      </c>
      <c r="DA88" s="80">
        <v>72</v>
      </c>
      <c r="DB88" s="80">
        <v>401</v>
      </c>
      <c r="DC88" s="80"/>
      <c r="DD88" s="80"/>
      <c r="DE88" s="80"/>
      <c r="DF88" s="80"/>
      <c r="DG88" s="80"/>
      <c r="DH88" s="80">
        <v>40</v>
      </c>
      <c r="DI88" s="80">
        <v>40</v>
      </c>
      <c r="DJ88" s="80">
        <v>20</v>
      </c>
      <c r="DK88" s="80">
        <v>20</v>
      </c>
      <c r="DL88" s="80">
        <v>120</v>
      </c>
      <c r="DM88" s="80">
        <v>3144.1439111863156</v>
      </c>
      <c r="DN88" s="98">
        <v>3165.1439111863156</v>
      </c>
      <c r="DO88" s="80">
        <v>3728.2878223726307</v>
      </c>
      <c r="DP88" s="80">
        <v>3569.1439111863156</v>
      </c>
      <c r="DQ88" s="80">
        <v>13606.719555931577</v>
      </c>
      <c r="DR88" s="80">
        <v>2500</v>
      </c>
      <c r="DS88" s="80">
        <v>2500</v>
      </c>
      <c r="DT88" s="80">
        <v>3000</v>
      </c>
      <c r="DU88" s="80">
        <v>3000</v>
      </c>
      <c r="DV88" s="80">
        <v>11000</v>
      </c>
      <c r="DW88" s="80">
        <v>216</v>
      </c>
      <c r="DX88" s="80">
        <v>267</v>
      </c>
      <c r="DY88" s="80">
        <v>174</v>
      </c>
      <c r="DZ88" s="80">
        <v>185</v>
      </c>
      <c r="EA88" s="80">
        <v>842</v>
      </c>
      <c r="EB88" s="80">
        <v>0</v>
      </c>
      <c r="EC88" s="80">
        <v>0</v>
      </c>
      <c r="ED88" s="80">
        <v>0</v>
      </c>
      <c r="EE88" s="80">
        <v>0</v>
      </c>
      <c r="EF88" s="46">
        <v>0</v>
      </c>
      <c r="EG88" s="46">
        <v>146.14391118631534</v>
      </c>
      <c r="EH88" s="46">
        <v>146.14391118631534</v>
      </c>
      <c r="EI88" s="46">
        <v>292.28782237263067</v>
      </c>
      <c r="EJ88" s="46">
        <v>146.14391118631534</v>
      </c>
      <c r="EK88" s="46">
        <v>730.71955593157668</v>
      </c>
      <c r="EL88" s="46">
        <v>52</v>
      </c>
      <c r="EM88" s="46">
        <v>52</v>
      </c>
      <c r="EN88" s="46">
        <v>52</v>
      </c>
      <c r="EO88" s="46">
        <v>52</v>
      </c>
      <c r="EP88" s="46">
        <v>208</v>
      </c>
      <c r="EQ88" s="46">
        <v>22</v>
      </c>
      <c r="ER88" s="46">
        <v>43</v>
      </c>
      <c r="ES88" s="46">
        <v>22</v>
      </c>
      <c r="ET88" s="46">
        <v>43</v>
      </c>
      <c r="EU88" s="46">
        <v>130</v>
      </c>
      <c r="EV88" s="46">
        <v>34</v>
      </c>
      <c r="EW88" s="46">
        <v>34</v>
      </c>
      <c r="EX88" s="46">
        <v>51</v>
      </c>
      <c r="EY88" s="46">
        <v>51</v>
      </c>
      <c r="EZ88" s="46">
        <v>170</v>
      </c>
      <c r="FA88" s="46">
        <v>134</v>
      </c>
      <c r="FB88" s="46">
        <v>83</v>
      </c>
      <c r="FC88" s="46">
        <v>117</v>
      </c>
      <c r="FD88" s="46">
        <v>72</v>
      </c>
      <c r="FE88" s="46">
        <v>406</v>
      </c>
      <c r="FK88" s="46">
        <v>40</v>
      </c>
      <c r="FL88" s="46">
        <v>40</v>
      </c>
      <c r="FM88" s="46">
        <v>20</v>
      </c>
      <c r="FN88" s="46">
        <v>20</v>
      </c>
      <c r="FO88" s="46">
        <v>120</v>
      </c>
      <c r="FP88" s="46">
        <v>19</v>
      </c>
      <c r="FQ88" s="46">
        <v>15</v>
      </c>
      <c r="FR88" s="46">
        <v>16</v>
      </c>
      <c r="FS88" s="46">
        <v>15</v>
      </c>
      <c r="FT88" s="46">
        <v>65</v>
      </c>
      <c r="FZ88" s="46">
        <v>0</v>
      </c>
      <c r="GA88" s="46">
        <v>0</v>
      </c>
      <c r="GB88" s="46">
        <v>0</v>
      </c>
      <c r="GC88" s="46">
        <v>0</v>
      </c>
      <c r="GD88" s="46">
        <v>0</v>
      </c>
    </row>
    <row r="89" spans="1:186">
      <c r="A89" s="133" t="s">
        <v>1038</v>
      </c>
      <c r="B89" s="124" t="s">
        <v>1003</v>
      </c>
      <c r="C89" s="74">
        <v>325</v>
      </c>
      <c r="D89" s="74" t="s">
        <v>462</v>
      </c>
      <c r="G89" s="46">
        <v>223</v>
      </c>
      <c r="H89" s="46">
        <v>254</v>
      </c>
      <c r="I89" s="46">
        <v>183</v>
      </c>
      <c r="J89" s="80">
        <v>199</v>
      </c>
      <c r="K89" s="80">
        <v>859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140</v>
      </c>
      <c r="R89" s="80">
        <v>170</v>
      </c>
      <c r="S89" s="80">
        <v>110</v>
      </c>
      <c r="T89" s="80">
        <v>120</v>
      </c>
      <c r="U89" s="80">
        <v>540</v>
      </c>
      <c r="V89" s="80">
        <v>0</v>
      </c>
      <c r="W89" s="80">
        <v>0</v>
      </c>
      <c r="X89" s="80">
        <v>0</v>
      </c>
      <c r="Y89" s="80">
        <v>0</v>
      </c>
      <c r="Z89" s="80">
        <v>0</v>
      </c>
      <c r="AA89" s="80">
        <v>0</v>
      </c>
      <c r="AB89" s="80">
        <v>0</v>
      </c>
      <c r="AC89" s="80">
        <v>0</v>
      </c>
      <c r="AD89" s="80">
        <v>0</v>
      </c>
      <c r="AE89" s="80">
        <v>0</v>
      </c>
      <c r="AF89" s="80">
        <v>0</v>
      </c>
      <c r="AG89" s="80">
        <v>0</v>
      </c>
      <c r="AH89" s="80">
        <v>0</v>
      </c>
      <c r="AI89" s="80">
        <v>0</v>
      </c>
      <c r="AJ89" s="80">
        <v>0</v>
      </c>
      <c r="AK89" s="80">
        <v>7</v>
      </c>
      <c r="AL89" s="80">
        <v>13</v>
      </c>
      <c r="AM89" s="80">
        <v>7</v>
      </c>
      <c r="AN89" s="80">
        <v>13</v>
      </c>
      <c r="AO89" s="80">
        <v>40</v>
      </c>
      <c r="AP89" s="80">
        <v>16</v>
      </c>
      <c r="AQ89" s="80">
        <v>16</v>
      </c>
      <c r="AR89" s="80">
        <v>10</v>
      </c>
      <c r="AS89" s="80">
        <v>10</v>
      </c>
      <c r="AT89" s="80">
        <v>52</v>
      </c>
      <c r="AU89" s="80">
        <v>60</v>
      </c>
      <c r="AV89" s="80">
        <v>55</v>
      </c>
      <c r="AW89" s="80">
        <v>56</v>
      </c>
      <c r="AX89" s="80">
        <v>56</v>
      </c>
      <c r="AY89" s="80">
        <v>227</v>
      </c>
      <c r="AZ89" s="80"/>
      <c r="BA89" s="80"/>
      <c r="BB89" s="80"/>
      <c r="BC89" s="80"/>
      <c r="BD89" s="80"/>
      <c r="BE89" s="80">
        <v>0</v>
      </c>
      <c r="BF89" s="80">
        <v>0</v>
      </c>
      <c r="BG89" s="80">
        <v>0</v>
      </c>
      <c r="BH89" s="80">
        <v>0</v>
      </c>
      <c r="BI89" s="80">
        <v>0</v>
      </c>
      <c r="BJ89" s="80">
        <v>188</v>
      </c>
      <c r="BK89" s="80">
        <v>209</v>
      </c>
      <c r="BL89" s="80">
        <v>172</v>
      </c>
      <c r="BM89" s="80">
        <v>175</v>
      </c>
      <c r="BN89" s="80">
        <v>744</v>
      </c>
      <c r="BO89" s="80">
        <v>0</v>
      </c>
      <c r="BP89" s="80">
        <v>0</v>
      </c>
      <c r="BQ89" s="80">
        <v>0</v>
      </c>
      <c r="BR89" s="80">
        <v>0</v>
      </c>
      <c r="BS89" s="80">
        <v>0</v>
      </c>
      <c r="BT89" s="80">
        <v>110</v>
      </c>
      <c r="BU89" s="80">
        <v>130</v>
      </c>
      <c r="BV89" s="80">
        <v>90</v>
      </c>
      <c r="BW89" s="80">
        <v>90</v>
      </c>
      <c r="BX89" s="80">
        <v>420</v>
      </c>
      <c r="BY89" s="80">
        <v>0</v>
      </c>
      <c r="BZ89" s="80">
        <v>0</v>
      </c>
      <c r="CA89" s="80">
        <v>0</v>
      </c>
      <c r="CB89" s="80">
        <v>0</v>
      </c>
      <c r="CC89" s="80">
        <v>0</v>
      </c>
      <c r="CD89" s="80">
        <v>0</v>
      </c>
      <c r="CE89" s="80">
        <v>0</v>
      </c>
      <c r="CF89" s="80">
        <v>0</v>
      </c>
      <c r="CG89" s="80">
        <v>0</v>
      </c>
      <c r="CH89" s="80">
        <v>0</v>
      </c>
      <c r="CI89" s="80">
        <v>0</v>
      </c>
      <c r="CJ89" s="80">
        <v>0</v>
      </c>
      <c r="CK89" s="80">
        <v>0</v>
      </c>
      <c r="CL89" s="80">
        <v>0</v>
      </c>
      <c r="CM89" s="80">
        <v>0</v>
      </c>
      <c r="CN89" s="80">
        <v>13</v>
      </c>
      <c r="CO89" s="80">
        <v>26</v>
      </c>
      <c r="CP89" s="80">
        <v>13</v>
      </c>
      <c r="CQ89" s="80">
        <v>26</v>
      </c>
      <c r="CR89" s="80">
        <v>78</v>
      </c>
      <c r="CS89" s="80">
        <v>15</v>
      </c>
      <c r="CT89" s="80">
        <v>15</v>
      </c>
      <c r="CU89" s="80">
        <v>23</v>
      </c>
      <c r="CV89" s="80">
        <v>23</v>
      </c>
      <c r="CW89" s="80">
        <v>76</v>
      </c>
      <c r="CX89" s="80">
        <v>50</v>
      </c>
      <c r="CY89" s="80">
        <v>38</v>
      </c>
      <c r="CZ89" s="80">
        <v>46</v>
      </c>
      <c r="DA89" s="80">
        <v>36</v>
      </c>
      <c r="DB89" s="80">
        <v>170</v>
      </c>
      <c r="DC89" s="80"/>
      <c r="DD89" s="80"/>
      <c r="DE89" s="80"/>
      <c r="DF89" s="80"/>
      <c r="DG89" s="80"/>
      <c r="DH89" s="80">
        <v>0</v>
      </c>
      <c r="DI89" s="80">
        <v>0</v>
      </c>
      <c r="DJ89" s="80">
        <v>0</v>
      </c>
      <c r="DK89" s="80">
        <v>0</v>
      </c>
      <c r="DL89" s="80">
        <v>0</v>
      </c>
      <c r="DM89" s="80">
        <v>154</v>
      </c>
      <c r="DN89" s="98">
        <v>163</v>
      </c>
      <c r="DO89" s="80">
        <v>140</v>
      </c>
      <c r="DP89" s="80">
        <v>137</v>
      </c>
      <c r="DQ89" s="80">
        <v>594</v>
      </c>
      <c r="DR89" s="80">
        <v>0</v>
      </c>
      <c r="DS89" s="80">
        <v>0</v>
      </c>
      <c r="DT89" s="80">
        <v>0</v>
      </c>
      <c r="DU89" s="80">
        <v>0</v>
      </c>
      <c r="DV89" s="80">
        <v>0</v>
      </c>
      <c r="DW89" s="80">
        <v>84</v>
      </c>
      <c r="DX89" s="80">
        <v>103</v>
      </c>
      <c r="DY89" s="80">
        <v>67</v>
      </c>
      <c r="DZ89" s="80">
        <v>71</v>
      </c>
      <c r="EA89" s="80">
        <v>325</v>
      </c>
      <c r="EB89" s="80">
        <v>0</v>
      </c>
      <c r="EC89" s="80">
        <v>0</v>
      </c>
      <c r="ED89" s="80">
        <v>0</v>
      </c>
      <c r="EE89" s="80">
        <v>0</v>
      </c>
      <c r="EF89" s="46">
        <v>0</v>
      </c>
      <c r="EG89" s="46">
        <v>0</v>
      </c>
      <c r="EH89" s="46">
        <v>0</v>
      </c>
      <c r="EI89" s="46">
        <v>0</v>
      </c>
      <c r="EJ89" s="46">
        <v>0</v>
      </c>
      <c r="EK89" s="46">
        <v>0</v>
      </c>
      <c r="EL89" s="46">
        <v>0</v>
      </c>
      <c r="EM89" s="46">
        <v>0</v>
      </c>
      <c r="EN89" s="46">
        <v>0</v>
      </c>
      <c r="EO89" s="46">
        <v>0</v>
      </c>
      <c r="EP89" s="46">
        <v>0</v>
      </c>
      <c r="EQ89" s="46">
        <v>3</v>
      </c>
      <c r="ER89" s="46">
        <v>7</v>
      </c>
      <c r="ES89" s="46">
        <v>3</v>
      </c>
      <c r="ET89" s="46">
        <v>7</v>
      </c>
      <c r="EU89" s="46">
        <v>20</v>
      </c>
      <c r="EV89" s="46">
        <v>15</v>
      </c>
      <c r="EW89" s="46">
        <v>15</v>
      </c>
      <c r="EX89" s="46">
        <v>23</v>
      </c>
      <c r="EY89" s="46">
        <v>23</v>
      </c>
      <c r="EZ89" s="46">
        <v>76</v>
      </c>
      <c r="FA89" s="46">
        <v>52</v>
      </c>
      <c r="FB89" s="46">
        <v>38</v>
      </c>
      <c r="FC89" s="46">
        <v>47</v>
      </c>
      <c r="FD89" s="46">
        <v>36</v>
      </c>
      <c r="FE89" s="46">
        <v>173</v>
      </c>
      <c r="FK89" s="46">
        <v>0</v>
      </c>
      <c r="FL89" s="46">
        <v>0</v>
      </c>
      <c r="FM89" s="46">
        <v>0</v>
      </c>
      <c r="FN89" s="46">
        <v>0</v>
      </c>
      <c r="FO89" s="46">
        <v>0</v>
      </c>
      <c r="FP89" s="46">
        <v>34</v>
      </c>
      <c r="FQ89" s="46">
        <v>25</v>
      </c>
      <c r="FR89" s="46">
        <v>26</v>
      </c>
      <c r="FS89" s="46">
        <v>20</v>
      </c>
      <c r="FT89" s="46">
        <v>105</v>
      </c>
      <c r="FZ89" s="46">
        <v>0</v>
      </c>
      <c r="GA89" s="46">
        <v>0</v>
      </c>
      <c r="GB89" s="46">
        <v>0</v>
      </c>
      <c r="GC89" s="46">
        <v>0</v>
      </c>
      <c r="GD89" s="46">
        <v>0</v>
      </c>
    </row>
    <row r="90" spans="1:186">
      <c r="A90" s="133" t="s">
        <v>1039</v>
      </c>
      <c r="B90" s="124" t="s">
        <v>1004</v>
      </c>
      <c r="C90" s="74">
        <v>325</v>
      </c>
      <c r="D90" s="74" t="s">
        <v>462</v>
      </c>
      <c r="G90" s="46">
        <v>151</v>
      </c>
      <c r="H90" s="46">
        <v>150</v>
      </c>
      <c r="I90" s="46">
        <v>112</v>
      </c>
      <c r="J90" s="80">
        <v>134</v>
      </c>
      <c r="K90" s="80">
        <v>547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80">
        <v>0</v>
      </c>
      <c r="AA90" s="80">
        <v>0</v>
      </c>
      <c r="AB90" s="80">
        <v>0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24</v>
      </c>
      <c r="AL90" s="80">
        <v>47</v>
      </c>
      <c r="AM90" s="80">
        <v>24</v>
      </c>
      <c r="AN90" s="80">
        <v>47</v>
      </c>
      <c r="AO90" s="80">
        <v>142</v>
      </c>
      <c r="AP90" s="80">
        <v>18</v>
      </c>
      <c r="AQ90" s="80">
        <v>18</v>
      </c>
      <c r="AR90" s="80">
        <v>12</v>
      </c>
      <c r="AS90" s="80">
        <v>12</v>
      </c>
      <c r="AT90" s="80">
        <v>60</v>
      </c>
      <c r="AU90" s="80">
        <v>59</v>
      </c>
      <c r="AV90" s="80">
        <v>55</v>
      </c>
      <c r="AW90" s="80">
        <v>56</v>
      </c>
      <c r="AX90" s="80">
        <v>55</v>
      </c>
      <c r="AY90" s="80">
        <v>225</v>
      </c>
      <c r="AZ90" s="80"/>
      <c r="BA90" s="80"/>
      <c r="BB90" s="80"/>
      <c r="BC90" s="80"/>
      <c r="BD90" s="80"/>
      <c r="BE90" s="80">
        <v>50</v>
      </c>
      <c r="BF90" s="80">
        <v>30</v>
      </c>
      <c r="BG90" s="80">
        <v>20</v>
      </c>
      <c r="BH90" s="80">
        <v>20</v>
      </c>
      <c r="BI90" s="80">
        <v>120</v>
      </c>
      <c r="BJ90" s="80">
        <v>147</v>
      </c>
      <c r="BK90" s="80">
        <v>149</v>
      </c>
      <c r="BL90" s="80">
        <v>122</v>
      </c>
      <c r="BM90" s="80">
        <v>144</v>
      </c>
      <c r="BN90" s="80">
        <v>562</v>
      </c>
      <c r="BO90" s="80">
        <v>0</v>
      </c>
      <c r="BP90" s="80">
        <v>0</v>
      </c>
      <c r="BQ90" s="80">
        <v>0</v>
      </c>
      <c r="BR90" s="80">
        <v>0</v>
      </c>
      <c r="BS90" s="80">
        <v>0</v>
      </c>
      <c r="BT90" s="80">
        <v>0</v>
      </c>
      <c r="BU90" s="80">
        <v>0</v>
      </c>
      <c r="BV90" s="80">
        <v>0</v>
      </c>
      <c r="BW90" s="80">
        <v>0</v>
      </c>
      <c r="BX90" s="80">
        <v>0</v>
      </c>
      <c r="BY90" s="80">
        <v>0</v>
      </c>
      <c r="BZ90" s="80">
        <v>0</v>
      </c>
      <c r="CA90" s="80">
        <v>0</v>
      </c>
      <c r="CB90" s="80">
        <v>0</v>
      </c>
      <c r="CC90" s="80">
        <v>0</v>
      </c>
      <c r="CD90" s="80">
        <v>0</v>
      </c>
      <c r="CE90" s="80">
        <v>0</v>
      </c>
      <c r="CF90" s="80">
        <v>0</v>
      </c>
      <c r="CG90" s="80">
        <v>0</v>
      </c>
      <c r="CH90" s="80">
        <v>0</v>
      </c>
      <c r="CI90" s="80">
        <v>0</v>
      </c>
      <c r="CJ90" s="80">
        <v>0</v>
      </c>
      <c r="CK90" s="80">
        <v>0</v>
      </c>
      <c r="CL90" s="80">
        <v>0</v>
      </c>
      <c r="CM90" s="80">
        <v>0</v>
      </c>
      <c r="CN90" s="80">
        <v>33</v>
      </c>
      <c r="CO90" s="80">
        <v>66</v>
      </c>
      <c r="CP90" s="80">
        <v>33</v>
      </c>
      <c r="CQ90" s="80">
        <v>66</v>
      </c>
      <c r="CR90" s="80">
        <v>198</v>
      </c>
      <c r="CS90" s="80">
        <v>15</v>
      </c>
      <c r="CT90" s="80">
        <v>15</v>
      </c>
      <c r="CU90" s="80">
        <v>23</v>
      </c>
      <c r="CV90" s="80">
        <v>23</v>
      </c>
      <c r="CW90" s="80">
        <v>76</v>
      </c>
      <c r="CX90" s="80">
        <v>49</v>
      </c>
      <c r="CY90" s="80">
        <v>38</v>
      </c>
      <c r="CZ90" s="80">
        <v>46</v>
      </c>
      <c r="DA90" s="80">
        <v>35</v>
      </c>
      <c r="DB90" s="80">
        <v>168</v>
      </c>
      <c r="DC90" s="80"/>
      <c r="DD90" s="80"/>
      <c r="DE90" s="80"/>
      <c r="DF90" s="80"/>
      <c r="DG90" s="80"/>
      <c r="DH90" s="80">
        <v>50</v>
      </c>
      <c r="DI90" s="80">
        <v>30</v>
      </c>
      <c r="DJ90" s="80">
        <v>20</v>
      </c>
      <c r="DK90" s="80">
        <v>20</v>
      </c>
      <c r="DL90" s="80">
        <v>120</v>
      </c>
      <c r="DM90" s="80">
        <v>137</v>
      </c>
      <c r="DN90" s="98">
        <v>126</v>
      </c>
      <c r="DO90" s="80">
        <v>111</v>
      </c>
      <c r="DP90" s="80">
        <v>121</v>
      </c>
      <c r="DQ90" s="80">
        <v>495</v>
      </c>
      <c r="DR90" s="80">
        <v>0</v>
      </c>
      <c r="DS90" s="80">
        <v>0</v>
      </c>
      <c r="DT90" s="80">
        <v>0</v>
      </c>
      <c r="DU90" s="80">
        <v>0</v>
      </c>
      <c r="DV90" s="80">
        <v>0</v>
      </c>
      <c r="DW90" s="80">
        <v>0</v>
      </c>
      <c r="DX90" s="80">
        <v>0</v>
      </c>
      <c r="DY90" s="80">
        <v>0</v>
      </c>
      <c r="DZ90" s="80">
        <v>0</v>
      </c>
      <c r="EA90" s="80">
        <v>0</v>
      </c>
      <c r="EB90" s="80">
        <v>0</v>
      </c>
      <c r="EC90" s="80">
        <v>0</v>
      </c>
      <c r="ED90" s="80">
        <v>0</v>
      </c>
      <c r="EE90" s="80">
        <v>0</v>
      </c>
      <c r="EF90" s="46">
        <v>0</v>
      </c>
      <c r="EG90" s="46">
        <v>0</v>
      </c>
      <c r="EH90" s="46">
        <v>0</v>
      </c>
      <c r="EI90" s="46">
        <v>0</v>
      </c>
      <c r="EJ90" s="46">
        <v>0</v>
      </c>
      <c r="EK90" s="46">
        <v>0</v>
      </c>
      <c r="EL90" s="46">
        <v>0</v>
      </c>
      <c r="EM90" s="46">
        <v>0</v>
      </c>
      <c r="EN90" s="46">
        <v>0</v>
      </c>
      <c r="EO90" s="46">
        <v>0</v>
      </c>
      <c r="EP90" s="46">
        <v>0</v>
      </c>
      <c r="EQ90" s="46">
        <v>21</v>
      </c>
      <c r="ER90" s="46">
        <v>43</v>
      </c>
      <c r="ES90" s="46">
        <v>21</v>
      </c>
      <c r="ET90" s="46">
        <v>43</v>
      </c>
      <c r="EU90" s="46">
        <v>128</v>
      </c>
      <c r="EV90" s="46">
        <v>15</v>
      </c>
      <c r="EW90" s="46">
        <v>15</v>
      </c>
      <c r="EX90" s="46">
        <v>23</v>
      </c>
      <c r="EY90" s="46">
        <v>23</v>
      </c>
      <c r="EZ90" s="46">
        <v>76</v>
      </c>
      <c r="FA90" s="46">
        <v>51</v>
      </c>
      <c r="FB90" s="46">
        <v>38</v>
      </c>
      <c r="FC90" s="46">
        <v>47</v>
      </c>
      <c r="FD90" s="46">
        <v>35</v>
      </c>
      <c r="FE90" s="46">
        <v>171</v>
      </c>
      <c r="FK90" s="46">
        <v>50</v>
      </c>
      <c r="FL90" s="46">
        <v>30</v>
      </c>
      <c r="FM90" s="46">
        <v>20</v>
      </c>
      <c r="FN90" s="46">
        <v>20</v>
      </c>
      <c r="FO90" s="46">
        <v>120</v>
      </c>
      <c r="FP90" s="46">
        <v>15</v>
      </c>
      <c r="FQ90" s="46">
        <v>10</v>
      </c>
      <c r="FR90" s="46">
        <v>7</v>
      </c>
      <c r="FS90" s="46">
        <v>5</v>
      </c>
      <c r="FT90" s="46">
        <v>37</v>
      </c>
      <c r="FZ90" s="46">
        <v>0</v>
      </c>
      <c r="GA90" s="46">
        <v>0</v>
      </c>
      <c r="GB90" s="46">
        <v>0</v>
      </c>
      <c r="GC90" s="46">
        <v>0</v>
      </c>
      <c r="GD90" s="46">
        <v>0</v>
      </c>
    </row>
    <row r="91" spans="1:186">
      <c r="A91" s="133" t="s">
        <v>1040</v>
      </c>
      <c r="B91" s="124" t="s">
        <v>1005</v>
      </c>
      <c r="C91" s="74">
        <v>325</v>
      </c>
      <c r="D91" s="74" t="s">
        <v>462</v>
      </c>
      <c r="G91" s="46">
        <v>422.8526748959444</v>
      </c>
      <c r="H91" s="46">
        <v>571.32290809053688</v>
      </c>
      <c r="I91" s="46">
        <v>365.8526748959444</v>
      </c>
      <c r="J91" s="80">
        <v>479.32290809053694</v>
      </c>
      <c r="K91" s="80">
        <v>1839.3511659729625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230</v>
      </c>
      <c r="R91" s="80">
        <v>280</v>
      </c>
      <c r="S91" s="80">
        <v>190</v>
      </c>
      <c r="T91" s="80">
        <v>200</v>
      </c>
      <c r="U91" s="80">
        <v>900</v>
      </c>
      <c r="V91" s="80">
        <v>0</v>
      </c>
      <c r="W91" s="80">
        <v>0</v>
      </c>
      <c r="X91" s="80">
        <v>0</v>
      </c>
      <c r="Y91" s="80">
        <v>0</v>
      </c>
      <c r="Z91" s="80">
        <v>0</v>
      </c>
      <c r="AA91" s="80">
        <v>64.852674895944403</v>
      </c>
      <c r="AB91" s="80">
        <v>151.32290809053694</v>
      </c>
      <c r="AC91" s="80">
        <v>64.852674895944403</v>
      </c>
      <c r="AD91" s="80">
        <v>151.32290809053694</v>
      </c>
      <c r="AE91" s="80">
        <v>432.35116597296269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  <c r="AK91" s="80">
        <v>18</v>
      </c>
      <c r="AL91" s="80">
        <v>35</v>
      </c>
      <c r="AM91" s="80">
        <v>18</v>
      </c>
      <c r="AN91" s="80">
        <v>35</v>
      </c>
      <c r="AO91" s="80">
        <v>106</v>
      </c>
      <c r="AP91" s="80">
        <v>40</v>
      </c>
      <c r="AQ91" s="80">
        <v>40</v>
      </c>
      <c r="AR91" s="80">
        <v>27</v>
      </c>
      <c r="AS91" s="80">
        <v>27</v>
      </c>
      <c r="AT91" s="80">
        <v>134</v>
      </c>
      <c r="AU91" s="80">
        <v>70</v>
      </c>
      <c r="AV91" s="80">
        <v>65</v>
      </c>
      <c r="AW91" s="80">
        <v>66</v>
      </c>
      <c r="AX91" s="80">
        <v>66</v>
      </c>
      <c r="AY91" s="80">
        <v>267</v>
      </c>
      <c r="AZ91" s="80"/>
      <c r="BA91" s="80"/>
      <c r="BB91" s="80"/>
      <c r="BC91" s="80"/>
      <c r="BD91" s="80"/>
      <c r="BE91" s="80">
        <v>0</v>
      </c>
      <c r="BF91" s="80">
        <v>0</v>
      </c>
      <c r="BG91" s="80">
        <v>0</v>
      </c>
      <c r="BH91" s="80">
        <v>0</v>
      </c>
      <c r="BI91" s="80">
        <v>0</v>
      </c>
      <c r="BJ91" s="80">
        <v>405.71998170742893</v>
      </c>
      <c r="BK91" s="80">
        <v>353.3085635888981</v>
      </c>
      <c r="BL91" s="80">
        <v>296.3085635888981</v>
      </c>
      <c r="BM91" s="80">
        <v>387.71998170742893</v>
      </c>
      <c r="BN91" s="80">
        <v>1443.0570905926538</v>
      </c>
      <c r="BO91" s="80">
        <v>0</v>
      </c>
      <c r="BP91" s="80">
        <v>0</v>
      </c>
      <c r="BQ91" s="80">
        <v>0</v>
      </c>
      <c r="BR91" s="80">
        <v>0</v>
      </c>
      <c r="BS91" s="80">
        <v>0</v>
      </c>
      <c r="BT91" s="80">
        <v>160</v>
      </c>
      <c r="BU91" s="80">
        <v>190</v>
      </c>
      <c r="BV91" s="80">
        <v>130</v>
      </c>
      <c r="BW91" s="80">
        <v>130</v>
      </c>
      <c r="BX91" s="80">
        <v>610</v>
      </c>
      <c r="BY91" s="80">
        <v>0</v>
      </c>
      <c r="BZ91" s="80">
        <v>0</v>
      </c>
      <c r="CA91" s="80">
        <v>0</v>
      </c>
      <c r="CB91" s="80">
        <v>0</v>
      </c>
      <c r="CC91" s="80">
        <v>0</v>
      </c>
      <c r="CD91" s="80">
        <v>147.7199817074289</v>
      </c>
      <c r="CE91" s="80">
        <v>63.308563588898103</v>
      </c>
      <c r="CF91" s="80">
        <v>63.308563588898103</v>
      </c>
      <c r="CG91" s="80">
        <v>147.7199817074289</v>
      </c>
      <c r="CH91" s="80">
        <v>422.05709059265405</v>
      </c>
      <c r="CI91" s="80">
        <v>0</v>
      </c>
      <c r="CJ91" s="80">
        <v>0</v>
      </c>
      <c r="CK91" s="80">
        <v>0</v>
      </c>
      <c r="CL91" s="80">
        <v>0</v>
      </c>
      <c r="CM91" s="80">
        <v>0</v>
      </c>
      <c r="CN91" s="80">
        <v>18</v>
      </c>
      <c r="CO91" s="80">
        <v>35</v>
      </c>
      <c r="CP91" s="80">
        <v>18</v>
      </c>
      <c r="CQ91" s="80">
        <v>35</v>
      </c>
      <c r="CR91" s="80">
        <v>106</v>
      </c>
      <c r="CS91" s="80">
        <v>20</v>
      </c>
      <c r="CT91" s="80">
        <v>20</v>
      </c>
      <c r="CU91" s="80">
        <v>29</v>
      </c>
      <c r="CV91" s="80">
        <v>29</v>
      </c>
      <c r="CW91" s="80">
        <v>98</v>
      </c>
      <c r="CX91" s="80">
        <v>60</v>
      </c>
      <c r="CY91" s="80">
        <v>45</v>
      </c>
      <c r="CZ91" s="80">
        <v>56</v>
      </c>
      <c r="DA91" s="80">
        <v>46</v>
      </c>
      <c r="DB91" s="80">
        <v>207</v>
      </c>
      <c r="DC91" s="80"/>
      <c r="DD91" s="80"/>
      <c r="DE91" s="80"/>
      <c r="DF91" s="80"/>
      <c r="DG91" s="80"/>
      <c r="DH91" s="80">
        <v>0</v>
      </c>
      <c r="DI91" s="80">
        <v>0</v>
      </c>
      <c r="DJ91" s="80">
        <v>0</v>
      </c>
      <c r="DK91" s="80">
        <v>0</v>
      </c>
      <c r="DL91" s="80">
        <v>0</v>
      </c>
      <c r="DM91" s="80">
        <v>354.09771855194151</v>
      </c>
      <c r="DN91" s="98">
        <v>391.09771855194151</v>
      </c>
      <c r="DO91" s="80">
        <v>401.19543710388302</v>
      </c>
      <c r="DP91" s="80">
        <v>332.09771855194151</v>
      </c>
      <c r="DQ91" s="80">
        <v>1478.4885927597074</v>
      </c>
      <c r="DR91" s="80">
        <v>0</v>
      </c>
      <c r="DS91" s="80">
        <v>0</v>
      </c>
      <c r="DT91" s="80">
        <v>0</v>
      </c>
      <c r="DU91" s="80">
        <v>0</v>
      </c>
      <c r="DV91" s="80">
        <v>0</v>
      </c>
      <c r="DW91" s="80">
        <v>181</v>
      </c>
      <c r="DX91" s="80">
        <v>223</v>
      </c>
      <c r="DY91" s="80">
        <v>146</v>
      </c>
      <c r="DZ91" s="80">
        <v>154</v>
      </c>
      <c r="EA91" s="80">
        <v>704</v>
      </c>
      <c r="EB91" s="80">
        <v>0</v>
      </c>
      <c r="EC91" s="80">
        <v>0</v>
      </c>
      <c r="ED91" s="80">
        <v>0</v>
      </c>
      <c r="EE91" s="80">
        <v>0</v>
      </c>
      <c r="EF91" s="46">
        <v>0</v>
      </c>
      <c r="EG91" s="46">
        <v>78.097718551941526</v>
      </c>
      <c r="EH91" s="46">
        <v>78.097718551941526</v>
      </c>
      <c r="EI91" s="46">
        <v>156.19543710388305</v>
      </c>
      <c r="EJ91" s="46">
        <v>78.097718551941526</v>
      </c>
      <c r="EK91" s="46">
        <v>390.48859275970761</v>
      </c>
      <c r="EL91" s="46">
        <v>0</v>
      </c>
      <c r="EM91" s="46">
        <v>0</v>
      </c>
      <c r="EN91" s="46">
        <v>0</v>
      </c>
      <c r="EO91" s="46">
        <v>0</v>
      </c>
      <c r="EP91" s="46">
        <v>0</v>
      </c>
      <c r="EQ91" s="46">
        <v>13</v>
      </c>
      <c r="ER91" s="46">
        <v>25</v>
      </c>
      <c r="ES91" s="46">
        <v>13</v>
      </c>
      <c r="ET91" s="46">
        <v>25</v>
      </c>
      <c r="EU91" s="46">
        <v>76</v>
      </c>
      <c r="EV91" s="46">
        <v>20</v>
      </c>
      <c r="EW91" s="46">
        <v>20</v>
      </c>
      <c r="EX91" s="46">
        <v>29</v>
      </c>
      <c r="EY91" s="46">
        <v>29</v>
      </c>
      <c r="EZ91" s="46">
        <v>98</v>
      </c>
      <c r="FA91" s="46">
        <v>62</v>
      </c>
      <c r="FB91" s="46">
        <v>45</v>
      </c>
      <c r="FC91" s="46">
        <v>57</v>
      </c>
      <c r="FD91" s="46">
        <v>46</v>
      </c>
      <c r="FE91" s="46">
        <v>210</v>
      </c>
      <c r="FK91" s="46">
        <v>0</v>
      </c>
      <c r="FL91" s="46">
        <v>0</v>
      </c>
      <c r="FM91" s="46">
        <v>0</v>
      </c>
      <c r="FN91" s="46">
        <v>0</v>
      </c>
      <c r="FO91" s="46">
        <v>0</v>
      </c>
      <c r="FP91" s="46">
        <v>3</v>
      </c>
      <c r="FQ91" s="46">
        <v>0</v>
      </c>
      <c r="FR91" s="46">
        <v>23</v>
      </c>
      <c r="FS91" s="46">
        <v>23</v>
      </c>
      <c r="FT91" s="46">
        <v>49</v>
      </c>
      <c r="FZ91" s="46">
        <v>0</v>
      </c>
      <c r="GA91" s="46">
        <v>0</v>
      </c>
      <c r="GB91" s="46">
        <v>0</v>
      </c>
      <c r="GC91" s="46">
        <v>0</v>
      </c>
      <c r="GD91" s="46">
        <v>0</v>
      </c>
    </row>
    <row r="92" spans="1:186">
      <c r="A92" s="133" t="s">
        <v>1041</v>
      </c>
      <c r="B92" s="124" t="s">
        <v>1006</v>
      </c>
      <c r="C92" s="74">
        <v>325</v>
      </c>
      <c r="D92" s="74" t="s">
        <v>462</v>
      </c>
      <c r="G92" s="46">
        <v>230.78880483070941</v>
      </c>
      <c r="H92" s="46">
        <v>314.50721127165525</v>
      </c>
      <c r="I92" s="46">
        <v>188.78880483070941</v>
      </c>
      <c r="J92" s="80">
        <v>252.50721127165525</v>
      </c>
      <c r="K92" s="80">
        <v>986.59203220472932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130</v>
      </c>
      <c r="R92" s="80">
        <v>160</v>
      </c>
      <c r="S92" s="80">
        <v>100</v>
      </c>
      <c r="T92" s="80">
        <v>110</v>
      </c>
      <c r="U92" s="80">
        <v>500</v>
      </c>
      <c r="V92" s="80">
        <v>0</v>
      </c>
      <c r="W92" s="80">
        <v>0</v>
      </c>
      <c r="X92" s="80">
        <v>0</v>
      </c>
      <c r="Y92" s="80">
        <v>0</v>
      </c>
      <c r="Z92" s="80">
        <v>0</v>
      </c>
      <c r="AA92" s="80">
        <v>38.788804830709395</v>
      </c>
      <c r="AB92" s="80">
        <v>90.507211271655251</v>
      </c>
      <c r="AC92" s="80">
        <v>38.788804830709395</v>
      </c>
      <c r="AD92" s="80">
        <v>90.507211271655251</v>
      </c>
      <c r="AE92" s="80">
        <v>258.59203220472932</v>
      </c>
      <c r="AF92" s="80">
        <v>26</v>
      </c>
      <c r="AG92" s="80">
        <v>26</v>
      </c>
      <c r="AH92" s="80">
        <v>26</v>
      </c>
      <c r="AI92" s="80">
        <v>26</v>
      </c>
      <c r="AJ92" s="80">
        <v>104</v>
      </c>
      <c r="AK92" s="80">
        <v>2</v>
      </c>
      <c r="AL92" s="80">
        <v>4</v>
      </c>
      <c r="AM92" s="80">
        <v>2</v>
      </c>
      <c r="AN92" s="80">
        <v>4</v>
      </c>
      <c r="AO92" s="80">
        <v>12</v>
      </c>
      <c r="AP92" s="80">
        <v>19</v>
      </c>
      <c r="AQ92" s="80">
        <v>19</v>
      </c>
      <c r="AR92" s="80">
        <v>12</v>
      </c>
      <c r="AS92" s="80">
        <v>12</v>
      </c>
      <c r="AT92" s="80">
        <v>62</v>
      </c>
      <c r="AU92" s="80">
        <v>15</v>
      </c>
      <c r="AV92" s="80">
        <v>15</v>
      </c>
      <c r="AW92" s="80">
        <v>10</v>
      </c>
      <c r="AX92" s="80">
        <v>10</v>
      </c>
      <c r="AY92" s="80">
        <v>50</v>
      </c>
      <c r="AZ92" s="80"/>
      <c r="BA92" s="80"/>
      <c r="BB92" s="80"/>
      <c r="BC92" s="80"/>
      <c r="BD92" s="80"/>
      <c r="BE92" s="80">
        <v>0</v>
      </c>
      <c r="BF92" s="80">
        <v>0</v>
      </c>
      <c r="BG92" s="80">
        <v>0</v>
      </c>
      <c r="BH92" s="80">
        <v>0</v>
      </c>
      <c r="BI92" s="80">
        <v>0</v>
      </c>
      <c r="BJ92" s="80">
        <v>247.35227766994916</v>
      </c>
      <c r="BK92" s="80">
        <v>217.86526185854964</v>
      </c>
      <c r="BL92" s="80">
        <v>165.86526185854964</v>
      </c>
      <c r="BM92" s="80">
        <v>227.35227766994916</v>
      </c>
      <c r="BN92" s="80">
        <v>858.43507905699767</v>
      </c>
      <c r="BO92" s="80">
        <v>0</v>
      </c>
      <c r="BP92" s="80">
        <v>0</v>
      </c>
      <c r="BQ92" s="80">
        <v>0</v>
      </c>
      <c r="BR92" s="80">
        <v>0</v>
      </c>
      <c r="BS92" s="80">
        <v>0</v>
      </c>
      <c r="BT92" s="80">
        <v>120</v>
      </c>
      <c r="BU92" s="80">
        <v>140</v>
      </c>
      <c r="BV92" s="80">
        <v>90</v>
      </c>
      <c r="BW92" s="80">
        <v>100</v>
      </c>
      <c r="BX92" s="80">
        <v>450</v>
      </c>
      <c r="BY92" s="80">
        <v>0</v>
      </c>
      <c r="BZ92" s="80">
        <v>0</v>
      </c>
      <c r="CA92" s="80">
        <v>0</v>
      </c>
      <c r="CB92" s="80">
        <v>0</v>
      </c>
      <c r="CC92" s="80">
        <v>0</v>
      </c>
      <c r="CD92" s="80">
        <v>88.352277669949174</v>
      </c>
      <c r="CE92" s="80">
        <v>37.865261858549644</v>
      </c>
      <c r="CF92" s="80">
        <v>37.865261858549644</v>
      </c>
      <c r="CG92" s="80">
        <v>88.352277669949174</v>
      </c>
      <c r="CH92" s="80">
        <v>252.43507905699761</v>
      </c>
      <c r="CI92" s="80">
        <v>15</v>
      </c>
      <c r="CJ92" s="80">
        <v>15</v>
      </c>
      <c r="CK92" s="80">
        <v>15</v>
      </c>
      <c r="CL92" s="80">
        <v>15</v>
      </c>
      <c r="CM92" s="80">
        <v>60</v>
      </c>
      <c r="CN92" s="80">
        <v>2</v>
      </c>
      <c r="CO92" s="80">
        <v>3</v>
      </c>
      <c r="CP92" s="80">
        <v>2</v>
      </c>
      <c r="CQ92" s="80">
        <v>3</v>
      </c>
      <c r="CR92" s="80">
        <v>10</v>
      </c>
      <c r="CS92" s="80">
        <v>7</v>
      </c>
      <c r="CT92" s="80">
        <v>7</v>
      </c>
      <c r="CU92" s="80">
        <v>11</v>
      </c>
      <c r="CV92" s="80">
        <v>11</v>
      </c>
      <c r="CW92" s="80">
        <v>36</v>
      </c>
      <c r="CX92" s="80">
        <v>15</v>
      </c>
      <c r="CY92" s="80">
        <v>15</v>
      </c>
      <c r="CZ92" s="80">
        <v>10</v>
      </c>
      <c r="DA92" s="80">
        <v>10</v>
      </c>
      <c r="DB92" s="80">
        <v>50</v>
      </c>
      <c r="DC92" s="80"/>
      <c r="DD92" s="80"/>
      <c r="DE92" s="80"/>
      <c r="DF92" s="80"/>
      <c r="DG92" s="80"/>
      <c r="DH92" s="80">
        <v>0</v>
      </c>
      <c r="DI92" s="80">
        <v>0</v>
      </c>
      <c r="DJ92" s="80">
        <v>0</v>
      </c>
      <c r="DK92" s="80">
        <v>0</v>
      </c>
      <c r="DL92" s="80">
        <v>0</v>
      </c>
      <c r="DM92" s="80">
        <v>130.71075121412412</v>
      </c>
      <c r="DN92" s="98">
        <v>142.71075121412412</v>
      </c>
      <c r="DO92" s="80">
        <v>164.42150242824823</v>
      </c>
      <c r="DP92" s="80">
        <v>119.71075121412412</v>
      </c>
      <c r="DQ92" s="80">
        <v>557.55375607062058</v>
      </c>
      <c r="DR92" s="80">
        <v>0</v>
      </c>
      <c r="DS92" s="80">
        <v>0</v>
      </c>
      <c r="DT92" s="80">
        <v>0</v>
      </c>
      <c r="DU92" s="80">
        <v>0</v>
      </c>
      <c r="DV92" s="80">
        <v>0</v>
      </c>
      <c r="DW92" s="80">
        <v>59</v>
      </c>
      <c r="DX92" s="80">
        <v>72</v>
      </c>
      <c r="DY92" s="80">
        <v>47</v>
      </c>
      <c r="DZ92" s="80">
        <v>50</v>
      </c>
      <c r="EA92" s="80">
        <v>228</v>
      </c>
      <c r="EB92" s="80">
        <v>0</v>
      </c>
      <c r="EC92" s="80">
        <v>0</v>
      </c>
      <c r="ED92" s="80">
        <v>0</v>
      </c>
      <c r="EE92" s="80">
        <v>0</v>
      </c>
      <c r="EF92" s="46">
        <v>0</v>
      </c>
      <c r="EG92" s="46">
        <v>46.710751214124123</v>
      </c>
      <c r="EH92" s="46">
        <v>46.710751214124123</v>
      </c>
      <c r="EI92" s="46">
        <v>93.421502428248246</v>
      </c>
      <c r="EJ92" s="46">
        <v>46.710751214124123</v>
      </c>
      <c r="EK92" s="46">
        <v>233.55375607062061</v>
      </c>
      <c r="EL92" s="46">
        <v>0</v>
      </c>
      <c r="EM92" s="46">
        <v>0</v>
      </c>
      <c r="EN92" s="46">
        <v>0</v>
      </c>
      <c r="EO92" s="46">
        <v>0</v>
      </c>
      <c r="EP92" s="46">
        <v>0</v>
      </c>
      <c r="EQ92" s="46">
        <v>3</v>
      </c>
      <c r="ER92" s="46">
        <v>7</v>
      </c>
      <c r="ES92" s="46">
        <v>3</v>
      </c>
      <c r="ET92" s="46">
        <v>7</v>
      </c>
      <c r="EU92" s="46">
        <v>20</v>
      </c>
      <c r="EV92" s="46">
        <v>7</v>
      </c>
      <c r="EW92" s="46">
        <v>7</v>
      </c>
      <c r="EX92" s="46">
        <v>11</v>
      </c>
      <c r="EY92" s="46">
        <v>11</v>
      </c>
      <c r="EZ92" s="46">
        <v>36</v>
      </c>
      <c r="FA92" s="46">
        <v>15</v>
      </c>
      <c r="FB92" s="46">
        <v>10</v>
      </c>
      <c r="FC92" s="46">
        <v>10</v>
      </c>
      <c r="FD92" s="46">
        <v>5</v>
      </c>
      <c r="FE92" s="46">
        <v>40</v>
      </c>
      <c r="FK92" s="46">
        <v>0</v>
      </c>
      <c r="FL92" s="46">
        <v>0</v>
      </c>
      <c r="FM92" s="46">
        <v>0</v>
      </c>
      <c r="FN92" s="46">
        <v>0</v>
      </c>
      <c r="FO92" s="46">
        <v>0</v>
      </c>
      <c r="FP92" s="46">
        <v>166</v>
      </c>
      <c r="FQ92" s="46">
        <v>120</v>
      </c>
      <c r="FR92" s="46">
        <v>151</v>
      </c>
      <c r="FS92" s="46">
        <v>123</v>
      </c>
      <c r="FT92" s="46">
        <v>560</v>
      </c>
      <c r="FZ92" s="46">
        <v>0</v>
      </c>
      <c r="GA92" s="46">
        <v>0</v>
      </c>
      <c r="GB92" s="46">
        <v>0</v>
      </c>
      <c r="GC92" s="46">
        <v>0</v>
      </c>
      <c r="GD92" s="46">
        <v>0</v>
      </c>
    </row>
    <row r="93" spans="1:186">
      <c r="A93" s="133" t="s">
        <v>1042</v>
      </c>
      <c r="B93" s="124" t="s">
        <v>1046</v>
      </c>
      <c r="C93" s="74">
        <v>325</v>
      </c>
      <c r="D93" s="74" t="s">
        <v>462</v>
      </c>
      <c r="G93" s="46">
        <v>1557.5</v>
      </c>
      <c r="H93" s="46">
        <v>4081.5</v>
      </c>
      <c r="I93" s="46">
        <v>8051</v>
      </c>
      <c r="J93" s="80">
        <v>8075</v>
      </c>
      <c r="K93" s="80">
        <v>21765</v>
      </c>
      <c r="L93" s="80">
        <v>1500</v>
      </c>
      <c r="M93" s="80">
        <v>4000</v>
      </c>
      <c r="N93" s="80">
        <v>8000</v>
      </c>
      <c r="O93" s="80">
        <v>8000</v>
      </c>
      <c r="P93" s="80">
        <v>21500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0</v>
      </c>
      <c r="X93" s="80">
        <v>0</v>
      </c>
      <c r="Y93" s="80">
        <v>0</v>
      </c>
      <c r="Z93" s="80">
        <v>0</v>
      </c>
      <c r="AA93" s="80">
        <v>0</v>
      </c>
      <c r="AB93" s="80">
        <v>0</v>
      </c>
      <c r="AC93" s="80">
        <v>0</v>
      </c>
      <c r="AD93" s="80">
        <v>0</v>
      </c>
      <c r="AE93" s="80">
        <v>0</v>
      </c>
      <c r="AF93" s="80">
        <v>0</v>
      </c>
      <c r="AG93" s="80">
        <v>0</v>
      </c>
      <c r="AH93" s="80">
        <v>0</v>
      </c>
      <c r="AI93" s="80">
        <v>0</v>
      </c>
      <c r="AJ93" s="80">
        <v>0</v>
      </c>
      <c r="AK93" s="80">
        <v>25</v>
      </c>
      <c r="AL93" s="80">
        <v>49</v>
      </c>
      <c r="AM93" s="80">
        <v>25</v>
      </c>
      <c r="AN93" s="80">
        <v>49</v>
      </c>
      <c r="AO93" s="80">
        <v>148</v>
      </c>
      <c r="AP93" s="80">
        <v>22.5</v>
      </c>
      <c r="AQ93" s="80">
        <v>22.5</v>
      </c>
      <c r="AR93" s="80">
        <v>16</v>
      </c>
      <c r="AS93" s="80">
        <v>16</v>
      </c>
      <c r="AT93" s="80">
        <v>77</v>
      </c>
      <c r="AU93" s="80">
        <v>0</v>
      </c>
      <c r="AV93" s="80">
        <v>0</v>
      </c>
      <c r="AW93" s="80">
        <v>0</v>
      </c>
      <c r="AX93" s="80">
        <v>0</v>
      </c>
      <c r="AY93" s="80">
        <v>0</v>
      </c>
      <c r="AZ93" s="80"/>
      <c r="BA93" s="80"/>
      <c r="BB93" s="80"/>
      <c r="BC93" s="80"/>
      <c r="BD93" s="80"/>
      <c r="BE93" s="80">
        <v>10</v>
      </c>
      <c r="BF93" s="80">
        <v>10</v>
      </c>
      <c r="BG93" s="80">
        <v>10</v>
      </c>
      <c r="BH93" s="80">
        <v>10</v>
      </c>
      <c r="BI93" s="80">
        <v>40</v>
      </c>
      <c r="BJ93" s="80">
        <v>8042</v>
      </c>
      <c r="BK93" s="80">
        <v>565</v>
      </c>
      <c r="BL93" s="80">
        <v>347</v>
      </c>
      <c r="BM93" s="80">
        <v>270</v>
      </c>
      <c r="BN93" s="80">
        <v>9224</v>
      </c>
      <c r="BO93" s="80">
        <v>8000</v>
      </c>
      <c r="BP93" s="80">
        <v>500</v>
      </c>
      <c r="BQ93" s="80">
        <v>300</v>
      </c>
      <c r="BR93" s="80">
        <v>200</v>
      </c>
      <c r="BS93" s="80">
        <v>9000</v>
      </c>
      <c r="BT93" s="80">
        <v>0</v>
      </c>
      <c r="BU93" s="80">
        <v>0</v>
      </c>
      <c r="BV93" s="80">
        <v>0</v>
      </c>
      <c r="BW93" s="80">
        <v>0</v>
      </c>
      <c r="BX93" s="80">
        <v>0</v>
      </c>
      <c r="BY93" s="80">
        <v>0</v>
      </c>
      <c r="BZ93" s="80">
        <v>0</v>
      </c>
      <c r="CA93" s="80">
        <v>0</v>
      </c>
      <c r="CB93" s="80">
        <v>0</v>
      </c>
      <c r="CC93" s="80">
        <v>0</v>
      </c>
      <c r="CD93" s="80">
        <v>0</v>
      </c>
      <c r="CE93" s="80">
        <v>0</v>
      </c>
      <c r="CF93" s="80">
        <v>0</v>
      </c>
      <c r="CG93" s="80">
        <v>0</v>
      </c>
      <c r="CH93" s="80">
        <v>0</v>
      </c>
      <c r="CI93" s="80">
        <v>0</v>
      </c>
      <c r="CJ93" s="80">
        <v>0</v>
      </c>
      <c r="CK93" s="80">
        <v>0</v>
      </c>
      <c r="CL93" s="80">
        <v>0</v>
      </c>
      <c r="CM93" s="80">
        <v>0</v>
      </c>
      <c r="CN93" s="80">
        <v>23</v>
      </c>
      <c r="CO93" s="80">
        <v>46</v>
      </c>
      <c r="CP93" s="80">
        <v>23</v>
      </c>
      <c r="CQ93" s="80">
        <v>46</v>
      </c>
      <c r="CR93" s="80">
        <v>138</v>
      </c>
      <c r="CS93" s="80">
        <v>9</v>
      </c>
      <c r="CT93" s="80">
        <v>9</v>
      </c>
      <c r="CU93" s="80">
        <v>14</v>
      </c>
      <c r="CV93" s="80">
        <v>14</v>
      </c>
      <c r="CW93" s="80">
        <v>46</v>
      </c>
      <c r="CX93" s="80">
        <v>0</v>
      </c>
      <c r="CY93" s="80">
        <v>0</v>
      </c>
      <c r="CZ93" s="80">
        <v>0</v>
      </c>
      <c r="DA93" s="80">
        <v>0</v>
      </c>
      <c r="DB93" s="80">
        <v>0</v>
      </c>
      <c r="DC93" s="80"/>
      <c r="DD93" s="80"/>
      <c r="DE93" s="80"/>
      <c r="DF93" s="80"/>
      <c r="DG93" s="80"/>
      <c r="DH93" s="80">
        <v>10</v>
      </c>
      <c r="DI93" s="80">
        <v>10</v>
      </c>
      <c r="DJ93" s="80">
        <v>10</v>
      </c>
      <c r="DK93" s="80">
        <v>10</v>
      </c>
      <c r="DL93" s="80">
        <v>40</v>
      </c>
      <c r="DM93" s="80">
        <v>1036</v>
      </c>
      <c r="DN93" s="98">
        <v>1053</v>
      </c>
      <c r="DO93" s="80">
        <v>1041</v>
      </c>
      <c r="DP93" s="80">
        <v>1058</v>
      </c>
      <c r="DQ93" s="80">
        <v>4188</v>
      </c>
      <c r="DR93" s="80">
        <v>1000</v>
      </c>
      <c r="DS93" s="80">
        <v>1000</v>
      </c>
      <c r="DT93" s="80">
        <v>1000</v>
      </c>
      <c r="DU93" s="80">
        <v>1000</v>
      </c>
      <c r="DV93" s="80">
        <v>4000</v>
      </c>
      <c r="DW93" s="80">
        <v>0</v>
      </c>
      <c r="DX93" s="80">
        <v>0</v>
      </c>
      <c r="DY93" s="80">
        <v>0</v>
      </c>
      <c r="DZ93" s="80">
        <v>0</v>
      </c>
      <c r="EA93" s="80">
        <v>0</v>
      </c>
      <c r="EB93" s="80">
        <v>0</v>
      </c>
      <c r="EC93" s="80">
        <v>0</v>
      </c>
      <c r="ED93" s="80">
        <v>0</v>
      </c>
      <c r="EE93" s="80">
        <v>0</v>
      </c>
      <c r="EF93" s="46">
        <v>0</v>
      </c>
      <c r="EG93" s="46">
        <v>0</v>
      </c>
      <c r="EH93" s="46">
        <v>0</v>
      </c>
      <c r="EI93" s="46">
        <v>0</v>
      </c>
      <c r="EJ93" s="46">
        <v>0</v>
      </c>
      <c r="EK93" s="46">
        <v>0</v>
      </c>
      <c r="EL93" s="46">
        <v>0</v>
      </c>
      <c r="EM93" s="46">
        <v>0</v>
      </c>
      <c r="EN93" s="46">
        <v>0</v>
      </c>
      <c r="EO93" s="46">
        <v>0</v>
      </c>
      <c r="EP93" s="46">
        <v>0</v>
      </c>
      <c r="EQ93" s="46">
        <v>17</v>
      </c>
      <c r="ER93" s="46">
        <v>34</v>
      </c>
      <c r="ES93" s="46">
        <v>17</v>
      </c>
      <c r="ET93" s="46">
        <v>34</v>
      </c>
      <c r="EU93" s="46">
        <v>102</v>
      </c>
      <c r="EV93" s="46">
        <v>9</v>
      </c>
      <c r="EW93" s="46">
        <v>9</v>
      </c>
      <c r="EX93" s="46">
        <v>14</v>
      </c>
      <c r="EY93" s="46">
        <v>14</v>
      </c>
      <c r="EZ93" s="46">
        <v>46</v>
      </c>
      <c r="FA93" s="46">
        <v>0</v>
      </c>
      <c r="FB93" s="46">
        <v>0</v>
      </c>
      <c r="FC93" s="46">
        <v>0</v>
      </c>
      <c r="FD93" s="46">
        <v>0</v>
      </c>
      <c r="FE93" s="46">
        <v>0</v>
      </c>
      <c r="FK93" s="46">
        <v>10</v>
      </c>
      <c r="FL93" s="46">
        <v>10</v>
      </c>
      <c r="FM93" s="46">
        <v>10</v>
      </c>
      <c r="FN93" s="46">
        <v>10</v>
      </c>
      <c r="FO93" s="46">
        <v>40</v>
      </c>
      <c r="FP93" s="46">
        <v>0</v>
      </c>
      <c r="FQ93" s="46">
        <v>0</v>
      </c>
      <c r="FR93" s="46">
        <v>0</v>
      </c>
      <c r="FS93" s="46">
        <v>0</v>
      </c>
      <c r="FT93" s="46">
        <v>0</v>
      </c>
      <c r="FZ93" s="46">
        <v>0</v>
      </c>
      <c r="GA93" s="46">
        <v>0</v>
      </c>
      <c r="GB93" s="46">
        <v>0</v>
      </c>
      <c r="GC93" s="46">
        <v>0</v>
      </c>
      <c r="GD93" s="46">
        <v>0</v>
      </c>
    </row>
    <row r="94" spans="1:186">
      <c r="A94" s="133"/>
      <c r="G94" s="46">
        <v>8152.1414797266534</v>
      </c>
      <c r="H94" s="46">
        <v>12777.330119362192</v>
      </c>
      <c r="I94" s="46">
        <v>39501</v>
      </c>
      <c r="J94" s="80">
        <v>39920</v>
      </c>
      <c r="K94" s="80">
        <v>100350.47159908884</v>
      </c>
      <c r="L94" s="80">
        <v>5500</v>
      </c>
      <c r="M94" s="80">
        <v>10000</v>
      </c>
      <c r="N94" s="80">
        <v>38000</v>
      </c>
      <c r="O94" s="80">
        <v>38000</v>
      </c>
      <c r="P94" s="80">
        <v>91500</v>
      </c>
      <c r="Q94" s="80">
        <v>680</v>
      </c>
      <c r="R94" s="80">
        <v>830</v>
      </c>
      <c r="S94" s="80">
        <v>550</v>
      </c>
      <c r="T94" s="80">
        <v>590</v>
      </c>
      <c r="U94" s="80">
        <v>2650</v>
      </c>
      <c r="V94" s="80">
        <v>0</v>
      </c>
      <c r="W94" s="80">
        <v>0</v>
      </c>
      <c r="X94" s="80">
        <v>0</v>
      </c>
      <c r="Y94" s="80">
        <v>0</v>
      </c>
      <c r="Z94" s="80">
        <v>0</v>
      </c>
      <c r="AA94" s="80">
        <v>1103.6414797266536</v>
      </c>
      <c r="AB94" s="80">
        <v>1041.8301193621921</v>
      </c>
      <c r="AC94" s="80">
        <v>225</v>
      </c>
      <c r="AD94" s="80">
        <v>525.00000000000023</v>
      </c>
      <c r="AE94" s="80">
        <v>2895.4715990888462</v>
      </c>
      <c r="AF94" s="80">
        <v>146</v>
      </c>
      <c r="AG94" s="80">
        <v>146</v>
      </c>
      <c r="AH94" s="80">
        <v>146</v>
      </c>
      <c r="AI94" s="80">
        <v>146</v>
      </c>
      <c r="AJ94" s="80">
        <v>584</v>
      </c>
      <c r="AK94" s="80">
        <v>99</v>
      </c>
      <c r="AL94" s="80">
        <v>194</v>
      </c>
      <c r="AM94" s="80">
        <v>99</v>
      </c>
      <c r="AN94" s="80">
        <v>194</v>
      </c>
      <c r="AO94" s="80">
        <v>586</v>
      </c>
      <c r="AP94" s="80">
        <v>180.5</v>
      </c>
      <c r="AQ94" s="80">
        <v>180.5</v>
      </c>
      <c r="AR94" s="80">
        <v>121</v>
      </c>
      <c r="AS94" s="80">
        <v>121</v>
      </c>
      <c r="AT94" s="80">
        <v>603</v>
      </c>
      <c r="AU94" s="80">
        <v>343</v>
      </c>
      <c r="AV94" s="80">
        <v>305</v>
      </c>
      <c r="AW94" s="80">
        <v>310</v>
      </c>
      <c r="AX94" s="80">
        <v>294</v>
      </c>
      <c r="AY94" s="80">
        <v>1252</v>
      </c>
      <c r="AZ94" s="80"/>
      <c r="BA94" s="80"/>
      <c r="BB94" s="80"/>
      <c r="BC94" s="80"/>
      <c r="BD94" s="80"/>
      <c r="BE94" s="80">
        <v>100</v>
      </c>
      <c r="BF94" s="80">
        <v>80</v>
      </c>
      <c r="BG94" s="80">
        <v>50</v>
      </c>
      <c r="BH94" s="80">
        <v>50</v>
      </c>
      <c r="BI94" s="80">
        <v>280</v>
      </c>
      <c r="BJ94" s="80">
        <v>25058.5</v>
      </c>
      <c r="BK94" s="80">
        <v>3917.6428571428573</v>
      </c>
      <c r="BL94" s="80">
        <v>3418.6428571428573</v>
      </c>
      <c r="BM94" s="80">
        <v>3691.5</v>
      </c>
      <c r="BN94" s="80">
        <v>36086.28571428571</v>
      </c>
      <c r="BO94" s="80">
        <v>23000</v>
      </c>
      <c r="BP94" s="80">
        <v>2000</v>
      </c>
      <c r="BQ94" s="80">
        <v>1800</v>
      </c>
      <c r="BR94" s="80">
        <v>1700</v>
      </c>
      <c r="BS94" s="80">
        <v>28500</v>
      </c>
      <c r="BT94" s="80">
        <v>590</v>
      </c>
      <c r="BU94" s="80">
        <v>710</v>
      </c>
      <c r="BV94" s="80">
        <v>470</v>
      </c>
      <c r="BW94" s="80">
        <v>490</v>
      </c>
      <c r="BX94" s="80">
        <v>2260</v>
      </c>
      <c r="BY94" s="80">
        <v>0</v>
      </c>
      <c r="BZ94" s="80">
        <v>0</v>
      </c>
      <c r="CA94" s="80">
        <v>0</v>
      </c>
      <c r="CB94" s="80">
        <v>0</v>
      </c>
      <c r="CC94" s="80">
        <v>0</v>
      </c>
      <c r="CD94" s="80">
        <v>512.5</v>
      </c>
      <c r="CE94" s="80">
        <v>219.64285714285714</v>
      </c>
      <c r="CF94" s="80">
        <v>219.64285714285714</v>
      </c>
      <c r="CG94" s="80">
        <v>512.5</v>
      </c>
      <c r="CH94" s="80">
        <v>1464.2857142857142</v>
      </c>
      <c r="CI94" s="80">
        <v>315</v>
      </c>
      <c r="CJ94" s="80">
        <v>315</v>
      </c>
      <c r="CK94" s="80">
        <v>315</v>
      </c>
      <c r="CL94" s="80">
        <v>315</v>
      </c>
      <c r="CM94" s="80">
        <v>1260</v>
      </c>
      <c r="CN94" s="80">
        <v>138</v>
      </c>
      <c r="CO94" s="80">
        <v>274</v>
      </c>
      <c r="CP94" s="80">
        <v>138</v>
      </c>
      <c r="CQ94" s="80">
        <v>274</v>
      </c>
      <c r="CR94" s="80">
        <v>824</v>
      </c>
      <c r="CS94" s="80">
        <v>100</v>
      </c>
      <c r="CT94" s="80">
        <v>100</v>
      </c>
      <c r="CU94" s="80">
        <v>151</v>
      </c>
      <c r="CV94" s="80">
        <v>151</v>
      </c>
      <c r="CW94" s="80">
        <v>502</v>
      </c>
      <c r="CX94" s="80">
        <v>303</v>
      </c>
      <c r="CY94" s="80">
        <v>219</v>
      </c>
      <c r="CZ94" s="80">
        <v>275</v>
      </c>
      <c r="DA94" s="80">
        <v>199</v>
      </c>
      <c r="DB94" s="80">
        <v>996</v>
      </c>
      <c r="DC94" s="80"/>
      <c r="DD94" s="80"/>
      <c r="DE94" s="80"/>
      <c r="DF94" s="80"/>
      <c r="DG94" s="80"/>
      <c r="DH94" s="80">
        <v>100</v>
      </c>
      <c r="DI94" s="80">
        <v>80</v>
      </c>
      <c r="DJ94" s="80">
        <v>50</v>
      </c>
      <c r="DK94" s="80">
        <v>50</v>
      </c>
      <c r="DL94" s="80">
        <v>280</v>
      </c>
      <c r="DM94" s="80">
        <v>4955.9523809523807</v>
      </c>
      <c r="DN94" s="98">
        <v>5040.9523809523807</v>
      </c>
      <c r="DO94" s="80">
        <v>5585.9047619047615</v>
      </c>
      <c r="DP94" s="80">
        <v>5336.9523809523807</v>
      </c>
      <c r="DQ94" s="80">
        <v>20919.761904761905</v>
      </c>
      <c r="DR94" s="80">
        <v>3500</v>
      </c>
      <c r="DS94" s="80">
        <v>3500</v>
      </c>
      <c r="DT94" s="80">
        <v>4000</v>
      </c>
      <c r="DU94" s="80">
        <v>4000</v>
      </c>
      <c r="DV94" s="80">
        <v>15000</v>
      </c>
      <c r="DW94" s="80">
        <v>540</v>
      </c>
      <c r="DX94" s="80">
        <v>665</v>
      </c>
      <c r="DY94" s="80">
        <v>434</v>
      </c>
      <c r="DZ94" s="80">
        <v>460</v>
      </c>
      <c r="EA94" s="80">
        <v>2099</v>
      </c>
      <c r="EB94" s="80">
        <v>0</v>
      </c>
      <c r="EC94" s="80">
        <v>0</v>
      </c>
      <c r="ED94" s="80">
        <v>0</v>
      </c>
      <c r="EE94" s="80">
        <v>0</v>
      </c>
      <c r="EF94" s="46">
        <v>0</v>
      </c>
      <c r="EG94" s="46">
        <v>270.95238095238096</v>
      </c>
      <c r="EH94" s="46">
        <v>270.95238095238096</v>
      </c>
      <c r="EI94" s="46">
        <v>541.90476190476193</v>
      </c>
      <c r="EJ94" s="46">
        <v>270.95238095238096</v>
      </c>
      <c r="EK94" s="46">
        <v>1354.761904761905</v>
      </c>
      <c r="EL94" s="46">
        <v>52</v>
      </c>
      <c r="EM94" s="46">
        <v>52</v>
      </c>
      <c r="EN94" s="46">
        <v>52</v>
      </c>
      <c r="EO94" s="46">
        <v>52</v>
      </c>
      <c r="EP94" s="46">
        <v>208</v>
      </c>
      <c r="EQ94" s="46">
        <v>79</v>
      </c>
      <c r="ER94" s="46">
        <v>159</v>
      </c>
      <c r="ES94" s="46">
        <v>79</v>
      </c>
      <c r="ET94" s="46">
        <v>159</v>
      </c>
      <c r="EU94" s="46">
        <v>476</v>
      </c>
      <c r="EV94" s="46">
        <v>100</v>
      </c>
      <c r="EW94" s="46">
        <v>100</v>
      </c>
      <c r="EX94" s="46">
        <v>151</v>
      </c>
      <c r="EY94" s="46">
        <v>151</v>
      </c>
      <c r="EZ94" s="46">
        <v>502</v>
      </c>
      <c r="FA94" s="46">
        <v>314</v>
      </c>
      <c r="FB94" s="46">
        <v>214</v>
      </c>
      <c r="FC94" s="46">
        <v>278</v>
      </c>
      <c r="FD94" s="46">
        <v>194</v>
      </c>
      <c r="FE94" s="46">
        <v>1000</v>
      </c>
      <c r="FK94" s="46">
        <v>100</v>
      </c>
      <c r="FL94" s="46">
        <v>80</v>
      </c>
      <c r="FM94" s="46">
        <v>50</v>
      </c>
      <c r="FN94" s="46">
        <v>50</v>
      </c>
      <c r="FO94" s="46">
        <v>280</v>
      </c>
      <c r="FP94" s="46">
        <v>0</v>
      </c>
      <c r="FQ94" s="46">
        <v>0</v>
      </c>
      <c r="FR94" s="46">
        <v>0</v>
      </c>
      <c r="FS94" s="46">
        <v>0</v>
      </c>
      <c r="FT94" s="46">
        <v>0</v>
      </c>
      <c r="FZ94" s="46">
        <v>0</v>
      </c>
      <c r="GA94" s="46">
        <v>0</v>
      </c>
      <c r="GB94" s="46">
        <v>0</v>
      </c>
      <c r="GC94" s="46">
        <v>0</v>
      </c>
      <c r="GD94" s="46">
        <v>0</v>
      </c>
    </row>
    <row r="95" spans="1:186">
      <c r="A95" s="133" t="s">
        <v>530</v>
      </c>
      <c r="B95" s="124" t="s">
        <v>641</v>
      </c>
      <c r="C95" s="74">
        <v>360</v>
      </c>
      <c r="D95" s="74" t="s">
        <v>482</v>
      </c>
      <c r="E95" s="46">
        <v>125</v>
      </c>
      <c r="G95" s="46">
        <v>11405</v>
      </c>
      <c r="H95" s="46">
        <v>11965</v>
      </c>
      <c r="I95" s="46">
        <v>9755</v>
      </c>
      <c r="J95" s="80">
        <v>8965</v>
      </c>
      <c r="K95" s="80">
        <v>42090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2850</v>
      </c>
      <c r="R95" s="80">
        <v>3400</v>
      </c>
      <c r="S95" s="80">
        <v>2200</v>
      </c>
      <c r="T95" s="80">
        <v>2400</v>
      </c>
      <c r="U95" s="80">
        <v>10850</v>
      </c>
      <c r="V95" s="80">
        <v>8500</v>
      </c>
      <c r="W95" s="80">
        <v>8500</v>
      </c>
      <c r="X95" s="80">
        <v>7500</v>
      </c>
      <c r="Y95" s="80">
        <v>6500</v>
      </c>
      <c r="Z95" s="80">
        <v>31000</v>
      </c>
      <c r="AA95" s="80">
        <v>15</v>
      </c>
      <c r="AB95" s="80">
        <v>25</v>
      </c>
      <c r="AC95" s="80">
        <v>15</v>
      </c>
      <c r="AD95" s="80">
        <v>25</v>
      </c>
      <c r="AE95" s="80">
        <v>80</v>
      </c>
      <c r="AF95" s="80">
        <v>0</v>
      </c>
      <c r="AG95" s="80">
        <v>0</v>
      </c>
      <c r="AH95" s="80">
        <v>0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0</v>
      </c>
      <c r="AO95" s="80">
        <v>0</v>
      </c>
      <c r="AP95" s="80">
        <v>0</v>
      </c>
      <c r="AQ95" s="80">
        <v>0</v>
      </c>
      <c r="AR95" s="80">
        <v>0</v>
      </c>
      <c r="AS95" s="80">
        <v>0</v>
      </c>
      <c r="AT95" s="80">
        <v>0</v>
      </c>
      <c r="AU95" s="80">
        <v>0</v>
      </c>
      <c r="AV95" s="80">
        <v>0</v>
      </c>
      <c r="AW95" s="80">
        <v>0</v>
      </c>
      <c r="AX95" s="80">
        <v>0</v>
      </c>
      <c r="AY95" s="80">
        <v>0</v>
      </c>
      <c r="AZ95" s="80"/>
      <c r="BA95" s="80"/>
      <c r="BB95" s="80"/>
      <c r="BC95" s="80"/>
      <c r="BD95" s="80"/>
      <c r="BE95" s="80">
        <v>40</v>
      </c>
      <c r="BF95" s="80">
        <v>40</v>
      </c>
      <c r="BG95" s="80">
        <v>40</v>
      </c>
      <c r="BH95" s="80">
        <v>40</v>
      </c>
      <c r="BI95" s="80">
        <v>160</v>
      </c>
      <c r="BJ95" s="80">
        <v>8935</v>
      </c>
      <c r="BK95" s="80">
        <v>8885</v>
      </c>
      <c r="BL95" s="80">
        <v>7075</v>
      </c>
      <c r="BM95" s="80">
        <v>6675</v>
      </c>
      <c r="BN95" s="80">
        <v>31570</v>
      </c>
      <c r="BO95" s="80">
        <v>0</v>
      </c>
      <c r="BP95" s="80">
        <v>0</v>
      </c>
      <c r="BQ95" s="80">
        <v>0</v>
      </c>
      <c r="BR95" s="80">
        <v>0</v>
      </c>
      <c r="BS95" s="80">
        <v>0</v>
      </c>
      <c r="BT95" s="80">
        <v>1880</v>
      </c>
      <c r="BU95" s="80">
        <v>2320</v>
      </c>
      <c r="BV95" s="80">
        <v>1520</v>
      </c>
      <c r="BW95" s="80">
        <v>1610</v>
      </c>
      <c r="BX95" s="80">
        <v>7330</v>
      </c>
      <c r="BY95" s="80">
        <v>7000</v>
      </c>
      <c r="BZ95" s="80">
        <v>6500</v>
      </c>
      <c r="CA95" s="80">
        <v>5500</v>
      </c>
      <c r="CB95" s="80">
        <v>5000</v>
      </c>
      <c r="CC95" s="80">
        <v>24000</v>
      </c>
      <c r="CD95" s="80">
        <v>15</v>
      </c>
      <c r="CE95" s="80">
        <v>25</v>
      </c>
      <c r="CF95" s="80">
        <v>15</v>
      </c>
      <c r="CG95" s="80">
        <v>25</v>
      </c>
      <c r="CH95" s="80">
        <v>80</v>
      </c>
      <c r="CI95" s="80">
        <v>0</v>
      </c>
      <c r="CJ95" s="80">
        <v>0</v>
      </c>
      <c r="CK95" s="80">
        <v>0</v>
      </c>
      <c r="CL95" s="80">
        <v>0</v>
      </c>
      <c r="CM95" s="80">
        <v>0</v>
      </c>
      <c r="CN95" s="80">
        <v>0</v>
      </c>
      <c r="CO95" s="80">
        <v>0</v>
      </c>
      <c r="CP95" s="80">
        <v>0</v>
      </c>
      <c r="CQ95" s="80">
        <v>0</v>
      </c>
      <c r="CR95" s="80">
        <v>0</v>
      </c>
      <c r="CS95" s="80">
        <v>0</v>
      </c>
      <c r="CT95" s="80">
        <v>0</v>
      </c>
      <c r="CU95" s="80">
        <v>0</v>
      </c>
      <c r="CV95" s="80">
        <v>0</v>
      </c>
      <c r="CW95" s="80">
        <v>0</v>
      </c>
      <c r="CX95" s="80">
        <v>0</v>
      </c>
      <c r="CY95" s="80">
        <v>0</v>
      </c>
      <c r="CZ95" s="80">
        <v>0</v>
      </c>
      <c r="DA95" s="80">
        <v>0</v>
      </c>
      <c r="DB95" s="80">
        <v>0</v>
      </c>
      <c r="DC95" s="80"/>
      <c r="DD95" s="80"/>
      <c r="DE95" s="80"/>
      <c r="DF95" s="80"/>
      <c r="DG95" s="80"/>
      <c r="DH95" s="80">
        <v>40</v>
      </c>
      <c r="DI95" s="80">
        <v>40</v>
      </c>
      <c r="DJ95" s="80">
        <v>40</v>
      </c>
      <c r="DK95" s="80">
        <v>40</v>
      </c>
      <c r="DL95" s="80">
        <v>160</v>
      </c>
      <c r="DM95" s="80">
        <v>9444</v>
      </c>
      <c r="DN95" s="98">
        <v>9513</v>
      </c>
      <c r="DO95" s="80">
        <v>7480</v>
      </c>
      <c r="DP95" s="80">
        <v>7103</v>
      </c>
      <c r="DQ95" s="80">
        <v>33540</v>
      </c>
      <c r="DR95" s="80">
        <v>0</v>
      </c>
      <c r="DS95" s="80">
        <v>0</v>
      </c>
      <c r="DT95" s="80">
        <v>0</v>
      </c>
      <c r="DU95" s="80">
        <v>0</v>
      </c>
      <c r="DV95" s="80">
        <v>0</v>
      </c>
      <c r="DW95" s="80">
        <v>2389</v>
      </c>
      <c r="DX95" s="80">
        <v>2948</v>
      </c>
      <c r="DY95" s="80">
        <v>1925</v>
      </c>
      <c r="DZ95" s="80">
        <v>2038</v>
      </c>
      <c r="EA95" s="80">
        <v>9300</v>
      </c>
      <c r="EB95" s="80">
        <v>7000</v>
      </c>
      <c r="EC95" s="80">
        <v>6500</v>
      </c>
      <c r="ED95" s="80">
        <v>5500</v>
      </c>
      <c r="EE95" s="80">
        <v>5000</v>
      </c>
      <c r="EF95" s="46">
        <v>24000</v>
      </c>
      <c r="EG95" s="46">
        <v>15</v>
      </c>
      <c r="EH95" s="46">
        <v>25</v>
      </c>
      <c r="EI95" s="46">
        <v>15</v>
      </c>
      <c r="EJ95" s="46">
        <v>25</v>
      </c>
      <c r="EK95" s="46">
        <v>80</v>
      </c>
      <c r="EL95" s="46">
        <v>0</v>
      </c>
      <c r="EM95" s="46">
        <v>0</v>
      </c>
      <c r="EN95" s="46">
        <v>0</v>
      </c>
      <c r="EO95" s="46">
        <v>0</v>
      </c>
      <c r="EP95" s="46">
        <v>0</v>
      </c>
      <c r="EQ95" s="46">
        <v>0</v>
      </c>
      <c r="ER95" s="46">
        <v>0</v>
      </c>
      <c r="ES95" s="46">
        <v>0</v>
      </c>
      <c r="ET95" s="46">
        <v>0</v>
      </c>
      <c r="EU95" s="46">
        <v>0</v>
      </c>
      <c r="EV95" s="46">
        <v>0</v>
      </c>
      <c r="EW95" s="46">
        <v>0</v>
      </c>
      <c r="EX95" s="46">
        <v>0</v>
      </c>
      <c r="EY95" s="46">
        <v>0</v>
      </c>
      <c r="EZ95" s="46">
        <v>0</v>
      </c>
      <c r="FA95" s="46">
        <v>0</v>
      </c>
      <c r="FB95" s="46">
        <v>0</v>
      </c>
      <c r="FC95" s="46">
        <v>0</v>
      </c>
      <c r="FD95" s="46">
        <v>0</v>
      </c>
      <c r="FE95" s="46">
        <v>0</v>
      </c>
      <c r="FK95" s="46">
        <v>40</v>
      </c>
      <c r="FL95" s="46">
        <v>40</v>
      </c>
      <c r="FM95" s="46">
        <v>40</v>
      </c>
      <c r="FN95" s="46">
        <v>40</v>
      </c>
      <c r="FO95" s="46">
        <v>160</v>
      </c>
      <c r="FP95" s="46">
        <v>0</v>
      </c>
      <c r="FQ95" s="46">
        <v>0</v>
      </c>
      <c r="FR95" s="46">
        <v>0</v>
      </c>
      <c r="FS95" s="46">
        <v>0</v>
      </c>
      <c r="FT95" s="46">
        <v>0</v>
      </c>
      <c r="FZ95" s="46">
        <v>0</v>
      </c>
      <c r="GA95" s="46">
        <v>0</v>
      </c>
      <c r="GB95" s="46">
        <v>0</v>
      </c>
      <c r="GC95" s="46">
        <v>0</v>
      </c>
      <c r="GD95" s="46">
        <v>0</v>
      </c>
    </row>
    <row r="96" spans="1:186">
      <c r="A96" s="133" t="s">
        <v>531</v>
      </c>
      <c r="B96" s="124" t="s">
        <v>642</v>
      </c>
      <c r="C96" s="74">
        <v>360</v>
      </c>
      <c r="D96" s="74" t="s">
        <v>482</v>
      </c>
      <c r="E96" s="46">
        <v>125</v>
      </c>
      <c r="G96" s="46">
        <v>917</v>
      </c>
      <c r="H96" s="46">
        <v>1130</v>
      </c>
      <c r="I96" s="46">
        <v>757</v>
      </c>
      <c r="J96" s="80">
        <v>790</v>
      </c>
      <c r="K96" s="80">
        <v>3594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890</v>
      </c>
      <c r="R96" s="80">
        <v>1100</v>
      </c>
      <c r="S96" s="80">
        <v>730</v>
      </c>
      <c r="T96" s="80">
        <v>760</v>
      </c>
      <c r="U96" s="80">
        <v>3480</v>
      </c>
      <c r="V96" s="80">
        <v>0</v>
      </c>
      <c r="W96" s="80">
        <v>0</v>
      </c>
      <c r="X96" s="80">
        <v>0</v>
      </c>
      <c r="Y96" s="80">
        <v>0</v>
      </c>
      <c r="Z96" s="80">
        <v>0</v>
      </c>
      <c r="AA96" s="80">
        <v>7</v>
      </c>
      <c r="AB96" s="80">
        <v>10</v>
      </c>
      <c r="AC96" s="80">
        <v>7</v>
      </c>
      <c r="AD96" s="80">
        <v>10</v>
      </c>
      <c r="AE96" s="80">
        <v>34</v>
      </c>
      <c r="AF96" s="80">
        <v>0</v>
      </c>
      <c r="AG96" s="80">
        <v>0</v>
      </c>
      <c r="AH96" s="80">
        <v>0</v>
      </c>
      <c r="AI96" s="80">
        <v>0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  <c r="AO96" s="80">
        <v>0</v>
      </c>
      <c r="AP96" s="80">
        <v>0</v>
      </c>
      <c r="AQ96" s="80">
        <v>0</v>
      </c>
      <c r="AR96" s="80">
        <v>0</v>
      </c>
      <c r="AS96" s="80">
        <v>0</v>
      </c>
      <c r="AT96" s="80">
        <v>0</v>
      </c>
      <c r="AU96" s="80">
        <v>0</v>
      </c>
      <c r="AV96" s="80">
        <v>0</v>
      </c>
      <c r="AW96" s="80">
        <v>0</v>
      </c>
      <c r="AX96" s="80">
        <v>0</v>
      </c>
      <c r="AY96" s="80">
        <v>0</v>
      </c>
      <c r="AZ96" s="80"/>
      <c r="BA96" s="80"/>
      <c r="BB96" s="80"/>
      <c r="BC96" s="80"/>
      <c r="BD96" s="80"/>
      <c r="BE96" s="80">
        <v>20</v>
      </c>
      <c r="BF96" s="80">
        <v>20</v>
      </c>
      <c r="BG96" s="80">
        <v>20</v>
      </c>
      <c r="BH96" s="80">
        <v>20</v>
      </c>
      <c r="BI96" s="80">
        <v>80</v>
      </c>
      <c r="BJ96" s="80">
        <v>557</v>
      </c>
      <c r="BK96" s="80">
        <v>680</v>
      </c>
      <c r="BL96" s="80">
        <v>447</v>
      </c>
      <c r="BM96" s="80">
        <v>480</v>
      </c>
      <c r="BN96" s="80">
        <v>2164</v>
      </c>
      <c r="BO96" s="80">
        <v>0</v>
      </c>
      <c r="BP96" s="80">
        <v>0</v>
      </c>
      <c r="BQ96" s="80">
        <v>0</v>
      </c>
      <c r="BR96" s="80">
        <v>0</v>
      </c>
      <c r="BS96" s="80">
        <v>0</v>
      </c>
      <c r="BT96" s="80">
        <v>530</v>
      </c>
      <c r="BU96" s="80">
        <v>650</v>
      </c>
      <c r="BV96" s="80">
        <v>420</v>
      </c>
      <c r="BW96" s="80">
        <v>450</v>
      </c>
      <c r="BX96" s="80">
        <v>2050</v>
      </c>
      <c r="BY96" s="80">
        <v>0</v>
      </c>
      <c r="BZ96" s="80">
        <v>0</v>
      </c>
      <c r="CA96" s="80">
        <v>0</v>
      </c>
      <c r="CB96" s="80">
        <v>0</v>
      </c>
      <c r="CC96" s="80">
        <v>0</v>
      </c>
      <c r="CD96" s="80">
        <v>7</v>
      </c>
      <c r="CE96" s="80">
        <v>10</v>
      </c>
      <c r="CF96" s="80">
        <v>7</v>
      </c>
      <c r="CG96" s="80">
        <v>10</v>
      </c>
      <c r="CH96" s="80">
        <v>34</v>
      </c>
      <c r="CI96" s="80">
        <v>0</v>
      </c>
      <c r="CJ96" s="80">
        <v>0</v>
      </c>
      <c r="CK96" s="80">
        <v>0</v>
      </c>
      <c r="CL96" s="80">
        <v>0</v>
      </c>
      <c r="CM96" s="80">
        <v>0</v>
      </c>
      <c r="CN96" s="80">
        <v>0</v>
      </c>
      <c r="CO96" s="80">
        <v>0</v>
      </c>
      <c r="CP96" s="80">
        <v>0</v>
      </c>
      <c r="CQ96" s="80">
        <v>0</v>
      </c>
      <c r="CR96" s="80">
        <v>0</v>
      </c>
      <c r="CS96" s="80">
        <v>0</v>
      </c>
      <c r="CT96" s="80">
        <v>0</v>
      </c>
      <c r="CU96" s="80">
        <v>0</v>
      </c>
      <c r="CV96" s="80">
        <v>0</v>
      </c>
      <c r="CW96" s="80">
        <v>0</v>
      </c>
      <c r="CX96" s="80">
        <v>0</v>
      </c>
      <c r="CY96" s="80">
        <v>0</v>
      </c>
      <c r="CZ96" s="80">
        <v>0</v>
      </c>
      <c r="DA96" s="80">
        <v>0</v>
      </c>
      <c r="DB96" s="80">
        <v>0</v>
      </c>
      <c r="DC96" s="80"/>
      <c r="DD96" s="80"/>
      <c r="DE96" s="80"/>
      <c r="DF96" s="80"/>
      <c r="DG96" s="80"/>
      <c r="DH96" s="80">
        <v>20</v>
      </c>
      <c r="DI96" s="80">
        <v>20</v>
      </c>
      <c r="DJ96" s="80">
        <v>20</v>
      </c>
      <c r="DK96" s="80">
        <v>20</v>
      </c>
      <c r="DL96" s="80">
        <v>80</v>
      </c>
      <c r="DM96" s="80">
        <v>642</v>
      </c>
      <c r="DN96" s="98">
        <v>789</v>
      </c>
      <c r="DO96" s="80">
        <v>523</v>
      </c>
      <c r="DP96" s="80">
        <v>555</v>
      </c>
      <c r="DQ96" s="80">
        <v>2509</v>
      </c>
      <c r="DR96" s="80">
        <v>0</v>
      </c>
      <c r="DS96" s="80">
        <v>0</v>
      </c>
      <c r="DT96" s="80">
        <v>0</v>
      </c>
      <c r="DU96" s="80">
        <v>0</v>
      </c>
      <c r="DV96" s="80">
        <v>0</v>
      </c>
      <c r="DW96" s="80">
        <v>615</v>
      </c>
      <c r="DX96" s="80">
        <v>759</v>
      </c>
      <c r="DY96" s="80">
        <v>496</v>
      </c>
      <c r="DZ96" s="80">
        <v>525</v>
      </c>
      <c r="EA96" s="80">
        <v>2395</v>
      </c>
      <c r="EB96" s="80">
        <v>0</v>
      </c>
      <c r="EC96" s="80">
        <v>0</v>
      </c>
      <c r="ED96" s="80">
        <v>0</v>
      </c>
      <c r="EE96" s="80">
        <v>0</v>
      </c>
      <c r="EF96" s="46">
        <v>0</v>
      </c>
      <c r="EG96" s="46">
        <v>7</v>
      </c>
      <c r="EH96" s="46">
        <v>10</v>
      </c>
      <c r="EI96" s="46">
        <v>7</v>
      </c>
      <c r="EJ96" s="46">
        <v>10</v>
      </c>
      <c r="EK96" s="46">
        <v>34</v>
      </c>
      <c r="EL96" s="46">
        <v>0</v>
      </c>
      <c r="EM96" s="46">
        <v>0</v>
      </c>
      <c r="EN96" s="46">
        <v>0</v>
      </c>
      <c r="EO96" s="46">
        <v>0</v>
      </c>
      <c r="EP96" s="46">
        <v>0</v>
      </c>
      <c r="EQ96" s="46">
        <v>0</v>
      </c>
      <c r="ER96" s="46">
        <v>0</v>
      </c>
      <c r="ES96" s="46">
        <v>0</v>
      </c>
      <c r="ET96" s="46">
        <v>0</v>
      </c>
      <c r="EU96" s="46">
        <v>0</v>
      </c>
      <c r="EV96" s="46">
        <v>0</v>
      </c>
      <c r="EW96" s="46">
        <v>0</v>
      </c>
      <c r="EX96" s="46">
        <v>0</v>
      </c>
      <c r="EY96" s="46">
        <v>0</v>
      </c>
      <c r="EZ96" s="46">
        <v>0</v>
      </c>
      <c r="FA96" s="46">
        <v>0</v>
      </c>
      <c r="FB96" s="46">
        <v>0</v>
      </c>
      <c r="FC96" s="46">
        <v>0</v>
      </c>
      <c r="FD96" s="46">
        <v>0</v>
      </c>
      <c r="FE96" s="46">
        <v>0</v>
      </c>
      <c r="FK96" s="46">
        <v>20</v>
      </c>
      <c r="FL96" s="46">
        <v>20</v>
      </c>
      <c r="FM96" s="46">
        <v>20</v>
      </c>
      <c r="FN96" s="46">
        <v>20</v>
      </c>
      <c r="FO96" s="46">
        <v>80</v>
      </c>
      <c r="FP96" s="46">
        <v>0</v>
      </c>
      <c r="FQ96" s="46">
        <v>0</v>
      </c>
      <c r="FR96" s="46">
        <v>0</v>
      </c>
      <c r="FS96" s="46">
        <v>0</v>
      </c>
      <c r="FT96" s="46">
        <v>0</v>
      </c>
      <c r="FZ96" s="46">
        <v>0</v>
      </c>
      <c r="GA96" s="46">
        <v>0</v>
      </c>
      <c r="GB96" s="46">
        <v>0</v>
      </c>
      <c r="GC96" s="46">
        <v>0</v>
      </c>
      <c r="GD96" s="46">
        <v>0</v>
      </c>
    </row>
    <row r="97" spans="1:186">
      <c r="A97" s="133" t="s">
        <v>532</v>
      </c>
      <c r="B97" s="124" t="s">
        <v>643</v>
      </c>
      <c r="C97" s="74">
        <v>360</v>
      </c>
      <c r="D97" s="74" t="s">
        <v>482</v>
      </c>
      <c r="E97" s="46">
        <v>125</v>
      </c>
      <c r="G97" s="46">
        <v>2447</v>
      </c>
      <c r="H97" s="46">
        <v>2390</v>
      </c>
      <c r="I97" s="46">
        <v>1657</v>
      </c>
      <c r="J97" s="80">
        <v>1700</v>
      </c>
      <c r="K97" s="80">
        <v>8194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1000</v>
      </c>
      <c r="R97" s="80">
        <v>1150</v>
      </c>
      <c r="S97" s="80">
        <v>830</v>
      </c>
      <c r="T97" s="80">
        <v>870</v>
      </c>
      <c r="U97" s="80">
        <v>3850</v>
      </c>
      <c r="V97" s="80">
        <v>1400</v>
      </c>
      <c r="W97" s="80">
        <v>1200</v>
      </c>
      <c r="X97" s="80">
        <v>800</v>
      </c>
      <c r="Y97" s="80">
        <v>800</v>
      </c>
      <c r="Z97" s="80">
        <v>4200</v>
      </c>
      <c r="AA97" s="80">
        <v>7</v>
      </c>
      <c r="AB97" s="80">
        <v>10</v>
      </c>
      <c r="AC97" s="80">
        <v>7</v>
      </c>
      <c r="AD97" s="80">
        <v>10</v>
      </c>
      <c r="AE97" s="80">
        <v>34</v>
      </c>
      <c r="AF97" s="80">
        <v>0</v>
      </c>
      <c r="AG97" s="80">
        <v>0</v>
      </c>
      <c r="AH97" s="80">
        <v>0</v>
      </c>
      <c r="AI97" s="80">
        <v>0</v>
      </c>
      <c r="AJ97" s="80">
        <v>0</v>
      </c>
      <c r="AK97" s="80">
        <v>0</v>
      </c>
      <c r="AL97" s="80">
        <v>0</v>
      </c>
      <c r="AM97" s="80">
        <v>0</v>
      </c>
      <c r="AN97" s="80">
        <v>0</v>
      </c>
      <c r="AO97" s="80">
        <v>0</v>
      </c>
      <c r="AP97" s="80">
        <v>0</v>
      </c>
      <c r="AQ97" s="80">
        <v>0</v>
      </c>
      <c r="AR97" s="80">
        <v>0</v>
      </c>
      <c r="AS97" s="80">
        <v>0</v>
      </c>
      <c r="AT97" s="80">
        <v>0</v>
      </c>
      <c r="AU97" s="80">
        <v>0</v>
      </c>
      <c r="AV97" s="80">
        <v>0</v>
      </c>
      <c r="AW97" s="80">
        <v>0</v>
      </c>
      <c r="AX97" s="80">
        <v>0</v>
      </c>
      <c r="AY97" s="80">
        <v>0</v>
      </c>
      <c r="AZ97" s="80"/>
      <c r="BA97" s="80"/>
      <c r="BB97" s="80"/>
      <c r="BC97" s="80"/>
      <c r="BD97" s="80"/>
      <c r="BE97" s="80">
        <v>40</v>
      </c>
      <c r="BF97" s="80">
        <v>30</v>
      </c>
      <c r="BG97" s="80">
        <v>20</v>
      </c>
      <c r="BH97" s="80">
        <v>20</v>
      </c>
      <c r="BI97" s="80">
        <v>110</v>
      </c>
      <c r="BJ97" s="80">
        <v>1867</v>
      </c>
      <c r="BK97" s="80">
        <v>1810</v>
      </c>
      <c r="BL97" s="80">
        <v>1327</v>
      </c>
      <c r="BM97" s="80">
        <v>1360</v>
      </c>
      <c r="BN97" s="80">
        <v>6364</v>
      </c>
      <c r="BO97" s="80">
        <v>0</v>
      </c>
      <c r="BP97" s="80">
        <v>0</v>
      </c>
      <c r="BQ97" s="80">
        <v>0</v>
      </c>
      <c r="BR97" s="80">
        <v>0</v>
      </c>
      <c r="BS97" s="80">
        <v>0</v>
      </c>
      <c r="BT97" s="80">
        <v>620</v>
      </c>
      <c r="BU97" s="80">
        <v>770</v>
      </c>
      <c r="BV97" s="80">
        <v>500</v>
      </c>
      <c r="BW97" s="80">
        <v>530</v>
      </c>
      <c r="BX97" s="80">
        <v>2420</v>
      </c>
      <c r="BY97" s="80">
        <v>1200</v>
      </c>
      <c r="BZ97" s="80">
        <v>1000</v>
      </c>
      <c r="CA97" s="80">
        <v>800</v>
      </c>
      <c r="CB97" s="80">
        <v>800</v>
      </c>
      <c r="CC97" s="80">
        <v>3800</v>
      </c>
      <c r="CD97" s="80">
        <v>7</v>
      </c>
      <c r="CE97" s="80">
        <v>10</v>
      </c>
      <c r="CF97" s="80">
        <v>7</v>
      </c>
      <c r="CG97" s="80">
        <v>10</v>
      </c>
      <c r="CH97" s="80">
        <v>34</v>
      </c>
      <c r="CI97" s="80">
        <v>0</v>
      </c>
      <c r="CJ97" s="80">
        <v>0</v>
      </c>
      <c r="CK97" s="80">
        <v>0</v>
      </c>
      <c r="CL97" s="80">
        <v>0</v>
      </c>
      <c r="CM97" s="80">
        <v>0</v>
      </c>
      <c r="CN97" s="80">
        <v>0</v>
      </c>
      <c r="CO97" s="80">
        <v>0</v>
      </c>
      <c r="CP97" s="80">
        <v>0</v>
      </c>
      <c r="CQ97" s="80">
        <v>0</v>
      </c>
      <c r="CR97" s="80">
        <v>0</v>
      </c>
      <c r="CS97" s="80">
        <v>0</v>
      </c>
      <c r="CT97" s="80">
        <v>0</v>
      </c>
      <c r="CU97" s="80">
        <v>0</v>
      </c>
      <c r="CV97" s="80">
        <v>0</v>
      </c>
      <c r="CW97" s="80">
        <v>0</v>
      </c>
      <c r="CX97" s="80">
        <v>0</v>
      </c>
      <c r="CY97" s="80">
        <v>0</v>
      </c>
      <c r="CZ97" s="80">
        <v>0</v>
      </c>
      <c r="DA97" s="80">
        <v>0</v>
      </c>
      <c r="DB97" s="80">
        <v>0</v>
      </c>
      <c r="DC97" s="80"/>
      <c r="DD97" s="80"/>
      <c r="DE97" s="80"/>
      <c r="DF97" s="80"/>
      <c r="DG97" s="80"/>
      <c r="DH97" s="80">
        <v>40</v>
      </c>
      <c r="DI97" s="80">
        <v>30</v>
      </c>
      <c r="DJ97" s="80">
        <v>20</v>
      </c>
      <c r="DK97" s="80">
        <v>20</v>
      </c>
      <c r="DL97" s="80">
        <v>110</v>
      </c>
      <c r="DM97" s="80">
        <v>2026</v>
      </c>
      <c r="DN97" s="98">
        <v>2002</v>
      </c>
      <c r="DO97" s="80">
        <v>1455</v>
      </c>
      <c r="DP97" s="80">
        <v>1495</v>
      </c>
      <c r="DQ97" s="80">
        <v>6978</v>
      </c>
      <c r="DR97" s="80">
        <v>0</v>
      </c>
      <c r="DS97" s="80">
        <v>0</v>
      </c>
      <c r="DT97" s="80">
        <v>0</v>
      </c>
      <c r="DU97" s="80">
        <v>0</v>
      </c>
      <c r="DV97" s="80">
        <v>0</v>
      </c>
      <c r="DW97" s="80">
        <v>779</v>
      </c>
      <c r="DX97" s="80">
        <v>962</v>
      </c>
      <c r="DY97" s="80">
        <v>628</v>
      </c>
      <c r="DZ97" s="80">
        <v>665</v>
      </c>
      <c r="EA97" s="80">
        <v>3034</v>
      </c>
      <c r="EB97" s="80">
        <v>1200</v>
      </c>
      <c r="EC97" s="80">
        <v>1000</v>
      </c>
      <c r="ED97" s="80">
        <v>800</v>
      </c>
      <c r="EE97" s="80">
        <v>800</v>
      </c>
      <c r="EF97" s="46">
        <v>3800</v>
      </c>
      <c r="EG97" s="46">
        <v>7</v>
      </c>
      <c r="EH97" s="46">
        <v>10</v>
      </c>
      <c r="EI97" s="46">
        <v>7</v>
      </c>
      <c r="EJ97" s="46">
        <v>10</v>
      </c>
      <c r="EK97" s="46">
        <v>34</v>
      </c>
      <c r="EL97" s="46">
        <v>0</v>
      </c>
      <c r="EM97" s="46">
        <v>0</v>
      </c>
      <c r="EN97" s="46">
        <v>0</v>
      </c>
      <c r="EO97" s="46">
        <v>0</v>
      </c>
      <c r="EP97" s="46">
        <v>0</v>
      </c>
      <c r="EQ97" s="46">
        <v>0</v>
      </c>
      <c r="ER97" s="46">
        <v>0</v>
      </c>
      <c r="ES97" s="46">
        <v>0</v>
      </c>
      <c r="ET97" s="46">
        <v>0</v>
      </c>
      <c r="EU97" s="46">
        <v>0</v>
      </c>
      <c r="EV97" s="46">
        <v>0</v>
      </c>
      <c r="EW97" s="46">
        <v>0</v>
      </c>
      <c r="EX97" s="46">
        <v>0</v>
      </c>
      <c r="EY97" s="46">
        <v>0</v>
      </c>
      <c r="EZ97" s="46">
        <v>0</v>
      </c>
      <c r="FA97" s="46">
        <v>0</v>
      </c>
      <c r="FB97" s="46">
        <v>0</v>
      </c>
      <c r="FC97" s="46">
        <v>0</v>
      </c>
      <c r="FD97" s="46">
        <v>0</v>
      </c>
      <c r="FE97" s="46">
        <v>0</v>
      </c>
      <c r="FK97" s="46">
        <v>40</v>
      </c>
      <c r="FL97" s="46">
        <v>30</v>
      </c>
      <c r="FM97" s="46">
        <v>20</v>
      </c>
      <c r="FN97" s="46">
        <v>20</v>
      </c>
      <c r="FO97" s="46">
        <v>110</v>
      </c>
      <c r="FP97" s="46">
        <v>0</v>
      </c>
      <c r="FQ97" s="46">
        <v>0</v>
      </c>
      <c r="FR97" s="46">
        <v>0</v>
      </c>
      <c r="FS97" s="46">
        <v>0</v>
      </c>
      <c r="FT97" s="46">
        <v>0</v>
      </c>
      <c r="FZ97" s="46">
        <v>0</v>
      </c>
      <c r="GA97" s="46">
        <v>0</v>
      </c>
      <c r="GB97" s="46">
        <v>0</v>
      </c>
      <c r="GC97" s="46">
        <v>0</v>
      </c>
      <c r="GD97" s="46">
        <v>0</v>
      </c>
    </row>
    <row r="98" spans="1:186">
      <c r="A98" s="133" t="s">
        <v>533</v>
      </c>
      <c r="B98" s="124" t="s">
        <v>644</v>
      </c>
      <c r="C98" s="74">
        <v>360</v>
      </c>
      <c r="D98" s="74" t="s">
        <v>482</v>
      </c>
      <c r="E98" s="46">
        <v>125</v>
      </c>
      <c r="G98" s="46">
        <v>4207</v>
      </c>
      <c r="H98" s="46">
        <v>4150</v>
      </c>
      <c r="I98" s="46">
        <v>2887</v>
      </c>
      <c r="J98" s="80">
        <v>2710</v>
      </c>
      <c r="K98" s="80">
        <v>13954</v>
      </c>
      <c r="L98" s="80">
        <v>0</v>
      </c>
      <c r="M98" s="80">
        <v>0</v>
      </c>
      <c r="N98" s="80">
        <v>0</v>
      </c>
      <c r="O98" s="80">
        <v>0</v>
      </c>
      <c r="P98" s="80">
        <v>0</v>
      </c>
      <c r="Q98" s="80">
        <v>1650</v>
      </c>
      <c r="R98" s="80">
        <v>2100</v>
      </c>
      <c r="S98" s="80">
        <v>1350</v>
      </c>
      <c r="T98" s="80">
        <v>1670</v>
      </c>
      <c r="U98" s="80">
        <v>6770</v>
      </c>
      <c r="V98" s="80">
        <v>2500</v>
      </c>
      <c r="W98" s="80">
        <v>2000</v>
      </c>
      <c r="X98" s="80">
        <v>1500</v>
      </c>
      <c r="Y98" s="80">
        <v>1000</v>
      </c>
      <c r="Z98" s="80">
        <v>7000</v>
      </c>
      <c r="AA98" s="80">
        <v>7</v>
      </c>
      <c r="AB98" s="80">
        <v>10</v>
      </c>
      <c r="AC98" s="80">
        <v>7</v>
      </c>
      <c r="AD98" s="80">
        <v>10</v>
      </c>
      <c r="AE98" s="80">
        <v>34</v>
      </c>
      <c r="AF98" s="80">
        <v>0</v>
      </c>
      <c r="AG98" s="80">
        <v>0</v>
      </c>
      <c r="AH98" s="80">
        <v>0</v>
      </c>
      <c r="AI98" s="80">
        <v>0</v>
      </c>
      <c r="AJ98" s="80">
        <v>0</v>
      </c>
      <c r="AK98" s="80">
        <v>0</v>
      </c>
      <c r="AL98" s="80">
        <v>0</v>
      </c>
      <c r="AM98" s="80">
        <v>0</v>
      </c>
      <c r="AN98" s="80">
        <v>0</v>
      </c>
      <c r="AO98" s="80">
        <v>0</v>
      </c>
      <c r="AP98" s="80">
        <v>0</v>
      </c>
      <c r="AQ98" s="80">
        <v>0</v>
      </c>
      <c r="AR98" s="80">
        <v>0</v>
      </c>
      <c r="AS98" s="80">
        <v>0</v>
      </c>
      <c r="AT98" s="80">
        <v>0</v>
      </c>
      <c r="AU98" s="80">
        <v>0</v>
      </c>
      <c r="AV98" s="80">
        <v>0</v>
      </c>
      <c r="AW98" s="80">
        <v>0</v>
      </c>
      <c r="AX98" s="80">
        <v>0</v>
      </c>
      <c r="AY98" s="80">
        <v>0</v>
      </c>
      <c r="AZ98" s="80"/>
      <c r="BA98" s="80"/>
      <c r="BB98" s="80"/>
      <c r="BC98" s="80"/>
      <c r="BD98" s="80"/>
      <c r="BE98" s="80">
        <v>50</v>
      </c>
      <c r="BF98" s="80">
        <v>40</v>
      </c>
      <c r="BG98" s="80">
        <v>30</v>
      </c>
      <c r="BH98" s="80">
        <v>30</v>
      </c>
      <c r="BI98" s="80">
        <v>150</v>
      </c>
      <c r="BJ98" s="80">
        <v>3227</v>
      </c>
      <c r="BK98" s="80">
        <v>3500</v>
      </c>
      <c r="BL98" s="80">
        <v>2487</v>
      </c>
      <c r="BM98" s="80">
        <v>1940</v>
      </c>
      <c r="BN98" s="80">
        <v>11154</v>
      </c>
      <c r="BO98" s="80">
        <v>0</v>
      </c>
      <c r="BP98" s="80">
        <v>0</v>
      </c>
      <c r="BQ98" s="80">
        <v>0</v>
      </c>
      <c r="BR98" s="80">
        <v>0</v>
      </c>
      <c r="BS98" s="80">
        <v>0</v>
      </c>
      <c r="BT98" s="80">
        <v>1170</v>
      </c>
      <c r="BU98" s="80">
        <v>1450</v>
      </c>
      <c r="BV98" s="80">
        <v>950</v>
      </c>
      <c r="BW98" s="80">
        <v>1000</v>
      </c>
      <c r="BX98" s="80">
        <v>4570</v>
      </c>
      <c r="BY98" s="80">
        <v>2000</v>
      </c>
      <c r="BZ98" s="80">
        <v>2000</v>
      </c>
      <c r="CA98" s="80">
        <v>1500</v>
      </c>
      <c r="CB98" s="80">
        <v>900</v>
      </c>
      <c r="CC98" s="80">
        <v>6400</v>
      </c>
      <c r="CD98" s="80">
        <v>7</v>
      </c>
      <c r="CE98" s="80">
        <v>10</v>
      </c>
      <c r="CF98" s="80">
        <v>7</v>
      </c>
      <c r="CG98" s="80">
        <v>10</v>
      </c>
      <c r="CH98" s="80">
        <v>34</v>
      </c>
      <c r="CI98" s="80">
        <v>0</v>
      </c>
      <c r="CJ98" s="80">
        <v>0</v>
      </c>
      <c r="CK98" s="80">
        <v>0</v>
      </c>
      <c r="CL98" s="80">
        <v>0</v>
      </c>
      <c r="CM98" s="80">
        <v>0</v>
      </c>
      <c r="CN98" s="80">
        <v>0</v>
      </c>
      <c r="CO98" s="80">
        <v>0</v>
      </c>
      <c r="CP98" s="80">
        <v>0</v>
      </c>
      <c r="CQ98" s="80">
        <v>0</v>
      </c>
      <c r="CR98" s="80">
        <v>0</v>
      </c>
      <c r="CS98" s="80">
        <v>0</v>
      </c>
      <c r="CT98" s="80">
        <v>0</v>
      </c>
      <c r="CU98" s="80">
        <v>0</v>
      </c>
      <c r="CV98" s="80">
        <v>0</v>
      </c>
      <c r="CW98" s="80">
        <v>0</v>
      </c>
      <c r="CX98" s="80">
        <v>0</v>
      </c>
      <c r="CY98" s="80">
        <v>0</v>
      </c>
      <c r="CZ98" s="80">
        <v>0</v>
      </c>
      <c r="DA98" s="80">
        <v>0</v>
      </c>
      <c r="DB98" s="80">
        <v>0</v>
      </c>
      <c r="DC98" s="80"/>
      <c r="DD98" s="80"/>
      <c r="DE98" s="80"/>
      <c r="DF98" s="80"/>
      <c r="DG98" s="80"/>
      <c r="DH98" s="80">
        <v>50</v>
      </c>
      <c r="DI98" s="80">
        <v>40</v>
      </c>
      <c r="DJ98" s="80">
        <v>30</v>
      </c>
      <c r="DK98" s="80">
        <v>30</v>
      </c>
      <c r="DL98" s="80">
        <v>150</v>
      </c>
      <c r="DM98" s="80">
        <v>3592</v>
      </c>
      <c r="DN98" s="98">
        <v>3944</v>
      </c>
      <c r="DO98" s="80">
        <v>2774</v>
      </c>
      <c r="DP98" s="80">
        <v>2249</v>
      </c>
      <c r="DQ98" s="80">
        <v>12559</v>
      </c>
      <c r="DR98" s="80">
        <v>0</v>
      </c>
      <c r="DS98" s="80">
        <v>0</v>
      </c>
      <c r="DT98" s="80">
        <v>0</v>
      </c>
      <c r="DU98" s="80">
        <v>0</v>
      </c>
      <c r="DV98" s="80">
        <v>0</v>
      </c>
      <c r="DW98" s="80">
        <v>1535</v>
      </c>
      <c r="DX98" s="80">
        <v>1894</v>
      </c>
      <c r="DY98" s="80">
        <v>1237</v>
      </c>
      <c r="DZ98" s="80">
        <v>1309</v>
      </c>
      <c r="EA98" s="80">
        <v>5975</v>
      </c>
      <c r="EB98" s="80">
        <v>2000</v>
      </c>
      <c r="EC98" s="80">
        <v>2000</v>
      </c>
      <c r="ED98" s="80">
        <v>1500</v>
      </c>
      <c r="EE98" s="80">
        <v>900</v>
      </c>
      <c r="EF98" s="46">
        <v>6400</v>
      </c>
      <c r="EG98" s="46">
        <v>7</v>
      </c>
      <c r="EH98" s="46">
        <v>10</v>
      </c>
      <c r="EI98" s="46">
        <v>7</v>
      </c>
      <c r="EJ98" s="46">
        <v>10</v>
      </c>
      <c r="EK98" s="46">
        <v>34</v>
      </c>
      <c r="EL98" s="46">
        <v>0</v>
      </c>
      <c r="EM98" s="46">
        <v>0</v>
      </c>
      <c r="EN98" s="46">
        <v>0</v>
      </c>
      <c r="EO98" s="46">
        <v>0</v>
      </c>
      <c r="EP98" s="46">
        <v>0</v>
      </c>
      <c r="EQ98" s="46">
        <v>0</v>
      </c>
      <c r="ER98" s="46">
        <v>0</v>
      </c>
      <c r="ES98" s="46">
        <v>0</v>
      </c>
      <c r="ET98" s="46">
        <v>0</v>
      </c>
      <c r="EU98" s="46">
        <v>0</v>
      </c>
      <c r="EV98" s="46">
        <v>0</v>
      </c>
      <c r="EW98" s="46">
        <v>0</v>
      </c>
      <c r="EX98" s="46">
        <v>0</v>
      </c>
      <c r="EY98" s="46">
        <v>0</v>
      </c>
      <c r="EZ98" s="46">
        <v>0</v>
      </c>
      <c r="FA98" s="46">
        <v>0</v>
      </c>
      <c r="FB98" s="46">
        <v>0</v>
      </c>
      <c r="FC98" s="46">
        <v>0</v>
      </c>
      <c r="FD98" s="46">
        <v>0</v>
      </c>
      <c r="FE98" s="46">
        <v>0</v>
      </c>
      <c r="FK98" s="46">
        <v>50</v>
      </c>
      <c r="FL98" s="46">
        <v>40</v>
      </c>
      <c r="FM98" s="46">
        <v>30</v>
      </c>
      <c r="FN98" s="46">
        <v>30</v>
      </c>
      <c r="FO98" s="46">
        <v>150</v>
      </c>
      <c r="FP98" s="46">
        <v>0</v>
      </c>
      <c r="FQ98" s="46">
        <v>0</v>
      </c>
      <c r="FR98" s="46">
        <v>0</v>
      </c>
      <c r="FS98" s="46">
        <v>0</v>
      </c>
      <c r="FT98" s="46">
        <v>0</v>
      </c>
      <c r="FZ98" s="46">
        <v>0</v>
      </c>
      <c r="GA98" s="46">
        <v>0</v>
      </c>
      <c r="GB98" s="46">
        <v>0</v>
      </c>
      <c r="GC98" s="46">
        <v>0</v>
      </c>
      <c r="GD98" s="46">
        <v>0</v>
      </c>
    </row>
    <row r="99" spans="1:186">
      <c r="A99" s="133" t="s">
        <v>534</v>
      </c>
      <c r="B99" s="124" t="s">
        <v>645</v>
      </c>
      <c r="C99" s="74">
        <v>360</v>
      </c>
      <c r="D99" s="74" t="s">
        <v>482</v>
      </c>
      <c r="E99" s="46">
        <v>125</v>
      </c>
      <c r="G99" s="46">
        <v>7</v>
      </c>
      <c r="H99" s="46">
        <v>10</v>
      </c>
      <c r="I99" s="46">
        <v>7</v>
      </c>
      <c r="J99" s="80">
        <v>10</v>
      </c>
      <c r="K99" s="80">
        <v>34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80">
        <v>0</v>
      </c>
      <c r="V99" s="80">
        <v>0</v>
      </c>
      <c r="W99" s="80">
        <v>0</v>
      </c>
      <c r="X99" s="80">
        <v>0</v>
      </c>
      <c r="Y99" s="80">
        <v>0</v>
      </c>
      <c r="Z99" s="80">
        <v>0</v>
      </c>
      <c r="AA99" s="80">
        <v>7</v>
      </c>
      <c r="AB99" s="80">
        <v>10</v>
      </c>
      <c r="AC99" s="80">
        <v>7</v>
      </c>
      <c r="AD99" s="80">
        <v>10</v>
      </c>
      <c r="AE99" s="80">
        <v>34</v>
      </c>
      <c r="AF99" s="80">
        <v>0</v>
      </c>
      <c r="AG99" s="80">
        <v>0</v>
      </c>
      <c r="AH99" s="80">
        <v>0</v>
      </c>
      <c r="AI99" s="80">
        <v>0</v>
      </c>
      <c r="AJ99" s="80">
        <v>0</v>
      </c>
      <c r="AK99" s="80">
        <v>0</v>
      </c>
      <c r="AL99" s="80">
        <v>0</v>
      </c>
      <c r="AM99" s="80">
        <v>0</v>
      </c>
      <c r="AN99" s="80">
        <v>0</v>
      </c>
      <c r="AO99" s="80">
        <v>0</v>
      </c>
      <c r="AP99" s="80">
        <v>0</v>
      </c>
      <c r="AQ99" s="80">
        <v>0</v>
      </c>
      <c r="AR99" s="80">
        <v>0</v>
      </c>
      <c r="AS99" s="80">
        <v>0</v>
      </c>
      <c r="AT99" s="80">
        <v>0</v>
      </c>
      <c r="AU99" s="80">
        <v>0</v>
      </c>
      <c r="AV99" s="80">
        <v>0</v>
      </c>
      <c r="AW99" s="80">
        <v>0</v>
      </c>
      <c r="AX99" s="80">
        <v>0</v>
      </c>
      <c r="AY99" s="80">
        <v>0</v>
      </c>
      <c r="AZ99" s="80"/>
      <c r="BA99" s="80"/>
      <c r="BB99" s="80"/>
      <c r="BC99" s="80"/>
      <c r="BD99" s="80"/>
      <c r="BE99" s="80">
        <v>0</v>
      </c>
      <c r="BF99" s="80">
        <v>0</v>
      </c>
      <c r="BG99" s="80">
        <v>0</v>
      </c>
      <c r="BH99" s="80">
        <v>0</v>
      </c>
      <c r="BI99" s="80">
        <v>0</v>
      </c>
      <c r="BJ99" s="80">
        <v>7</v>
      </c>
      <c r="BK99" s="80">
        <v>10</v>
      </c>
      <c r="BL99" s="80">
        <v>7</v>
      </c>
      <c r="BM99" s="80">
        <v>10</v>
      </c>
      <c r="BN99" s="80">
        <v>34</v>
      </c>
      <c r="BO99" s="80">
        <v>0</v>
      </c>
      <c r="BP99" s="80">
        <v>0</v>
      </c>
      <c r="BQ99" s="80">
        <v>0</v>
      </c>
      <c r="BR99" s="80">
        <v>0</v>
      </c>
      <c r="BS99" s="80">
        <v>0</v>
      </c>
      <c r="BT99" s="80">
        <v>0</v>
      </c>
      <c r="BU99" s="80">
        <v>0</v>
      </c>
      <c r="BV99" s="80">
        <v>0</v>
      </c>
      <c r="BW99" s="80">
        <v>0</v>
      </c>
      <c r="BX99" s="80">
        <v>0</v>
      </c>
      <c r="BY99" s="80">
        <v>0</v>
      </c>
      <c r="BZ99" s="80">
        <v>0</v>
      </c>
      <c r="CA99" s="80">
        <v>0</v>
      </c>
      <c r="CB99" s="80">
        <v>0</v>
      </c>
      <c r="CC99" s="80">
        <v>0</v>
      </c>
      <c r="CD99" s="80">
        <v>7</v>
      </c>
      <c r="CE99" s="80">
        <v>10</v>
      </c>
      <c r="CF99" s="80">
        <v>7</v>
      </c>
      <c r="CG99" s="80">
        <v>10</v>
      </c>
      <c r="CH99" s="80">
        <v>34</v>
      </c>
      <c r="CI99" s="80">
        <v>0</v>
      </c>
      <c r="CJ99" s="80">
        <v>0</v>
      </c>
      <c r="CK99" s="80">
        <v>0</v>
      </c>
      <c r="CL99" s="80">
        <v>0</v>
      </c>
      <c r="CM99" s="80">
        <v>0</v>
      </c>
      <c r="CN99" s="80">
        <v>0</v>
      </c>
      <c r="CO99" s="80">
        <v>0</v>
      </c>
      <c r="CP99" s="80">
        <v>0</v>
      </c>
      <c r="CQ99" s="80">
        <v>0</v>
      </c>
      <c r="CR99" s="80">
        <v>0</v>
      </c>
      <c r="CS99" s="80">
        <v>0</v>
      </c>
      <c r="CT99" s="80">
        <v>0</v>
      </c>
      <c r="CU99" s="80">
        <v>0</v>
      </c>
      <c r="CV99" s="80">
        <v>0</v>
      </c>
      <c r="CW99" s="80">
        <v>0</v>
      </c>
      <c r="CX99" s="80">
        <v>0</v>
      </c>
      <c r="CY99" s="80">
        <v>0</v>
      </c>
      <c r="CZ99" s="80">
        <v>0</v>
      </c>
      <c r="DA99" s="80">
        <v>0</v>
      </c>
      <c r="DB99" s="80">
        <v>0</v>
      </c>
      <c r="DC99" s="80"/>
      <c r="DD99" s="80"/>
      <c r="DE99" s="80"/>
      <c r="DF99" s="80"/>
      <c r="DG99" s="80"/>
      <c r="DH99" s="80">
        <v>0</v>
      </c>
      <c r="DI99" s="80">
        <v>0</v>
      </c>
      <c r="DJ99" s="80">
        <v>0</v>
      </c>
      <c r="DK99" s="80">
        <v>0</v>
      </c>
      <c r="DL99" s="80">
        <v>0</v>
      </c>
      <c r="DM99" s="80">
        <v>7</v>
      </c>
      <c r="DN99" s="98">
        <v>10</v>
      </c>
      <c r="DO99" s="80">
        <v>7</v>
      </c>
      <c r="DP99" s="80">
        <v>10</v>
      </c>
      <c r="DQ99" s="80">
        <v>34</v>
      </c>
      <c r="DR99" s="80">
        <v>0</v>
      </c>
      <c r="DS99" s="80">
        <v>0</v>
      </c>
      <c r="DT99" s="80">
        <v>0</v>
      </c>
      <c r="DU99" s="80">
        <v>0</v>
      </c>
      <c r="DV99" s="80">
        <v>0</v>
      </c>
      <c r="DW99" s="80">
        <v>0</v>
      </c>
      <c r="DX99" s="80">
        <v>0</v>
      </c>
      <c r="DY99" s="80">
        <v>0</v>
      </c>
      <c r="DZ99" s="80">
        <v>0</v>
      </c>
      <c r="EA99" s="80">
        <v>0</v>
      </c>
      <c r="EB99" s="80">
        <v>0</v>
      </c>
      <c r="EC99" s="80">
        <v>0</v>
      </c>
      <c r="ED99" s="80">
        <v>0</v>
      </c>
      <c r="EE99" s="80">
        <v>0</v>
      </c>
      <c r="EF99" s="46">
        <v>0</v>
      </c>
      <c r="EG99" s="46">
        <v>7</v>
      </c>
      <c r="EH99" s="46">
        <v>10</v>
      </c>
      <c r="EI99" s="46">
        <v>7</v>
      </c>
      <c r="EJ99" s="46">
        <v>10</v>
      </c>
      <c r="EK99" s="46">
        <v>34</v>
      </c>
      <c r="EL99" s="46">
        <v>0</v>
      </c>
      <c r="EM99" s="46">
        <v>0</v>
      </c>
      <c r="EN99" s="46">
        <v>0</v>
      </c>
      <c r="EO99" s="46">
        <v>0</v>
      </c>
      <c r="EP99" s="46">
        <v>0</v>
      </c>
      <c r="EQ99" s="46">
        <v>0</v>
      </c>
      <c r="ER99" s="46">
        <v>0</v>
      </c>
      <c r="ES99" s="46">
        <v>0</v>
      </c>
      <c r="ET99" s="46">
        <v>0</v>
      </c>
      <c r="EU99" s="46">
        <v>0</v>
      </c>
      <c r="EV99" s="46">
        <v>0</v>
      </c>
      <c r="EW99" s="46">
        <v>0</v>
      </c>
      <c r="EX99" s="46">
        <v>0</v>
      </c>
      <c r="EY99" s="46">
        <v>0</v>
      </c>
      <c r="EZ99" s="46">
        <v>0</v>
      </c>
      <c r="FA99" s="46">
        <v>0</v>
      </c>
      <c r="FB99" s="46">
        <v>0</v>
      </c>
      <c r="FC99" s="46">
        <v>0</v>
      </c>
      <c r="FD99" s="46">
        <v>0</v>
      </c>
      <c r="FE99" s="46">
        <v>0</v>
      </c>
      <c r="FK99" s="46">
        <v>0</v>
      </c>
      <c r="FL99" s="46">
        <v>0</v>
      </c>
      <c r="FM99" s="46">
        <v>0</v>
      </c>
      <c r="FN99" s="46">
        <v>0</v>
      </c>
      <c r="FO99" s="46">
        <v>0</v>
      </c>
      <c r="FP99" s="46">
        <v>0</v>
      </c>
      <c r="FQ99" s="46">
        <v>0</v>
      </c>
      <c r="FR99" s="46">
        <v>0</v>
      </c>
      <c r="FS99" s="46">
        <v>0</v>
      </c>
      <c r="FT99" s="46">
        <v>0</v>
      </c>
      <c r="FZ99" s="46">
        <v>0</v>
      </c>
      <c r="GA99" s="46">
        <v>0</v>
      </c>
      <c r="GB99" s="46">
        <v>0</v>
      </c>
      <c r="GC99" s="46">
        <v>0</v>
      </c>
      <c r="GD99" s="46">
        <v>0</v>
      </c>
    </row>
    <row r="100" spans="1:186">
      <c r="A100" s="133" t="s">
        <v>536</v>
      </c>
      <c r="B100" s="124" t="s">
        <v>646</v>
      </c>
      <c r="C100" s="74">
        <v>360</v>
      </c>
      <c r="D100" s="74" t="s">
        <v>482</v>
      </c>
      <c r="E100" s="46">
        <v>125</v>
      </c>
      <c r="G100" s="46">
        <v>2567</v>
      </c>
      <c r="H100" s="46">
        <v>2250</v>
      </c>
      <c r="I100" s="46">
        <v>1537</v>
      </c>
      <c r="J100" s="80">
        <v>1240</v>
      </c>
      <c r="K100" s="80">
        <v>7594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2500</v>
      </c>
      <c r="W100" s="80">
        <v>2200</v>
      </c>
      <c r="X100" s="80">
        <v>1500</v>
      </c>
      <c r="Y100" s="80">
        <v>1200</v>
      </c>
      <c r="Z100" s="80">
        <v>7400</v>
      </c>
      <c r="AA100" s="80">
        <v>7</v>
      </c>
      <c r="AB100" s="80">
        <v>10</v>
      </c>
      <c r="AC100" s="80">
        <v>7</v>
      </c>
      <c r="AD100" s="80">
        <v>10</v>
      </c>
      <c r="AE100" s="80">
        <v>34</v>
      </c>
      <c r="AF100" s="80">
        <v>0</v>
      </c>
      <c r="AG100" s="80">
        <v>0</v>
      </c>
      <c r="AH100" s="80">
        <v>0</v>
      </c>
      <c r="AI100" s="80">
        <v>0</v>
      </c>
      <c r="AJ100" s="80">
        <v>0</v>
      </c>
      <c r="AK100" s="80">
        <v>0</v>
      </c>
      <c r="AL100" s="80">
        <v>0</v>
      </c>
      <c r="AM100" s="80">
        <v>0</v>
      </c>
      <c r="AN100" s="80">
        <v>0</v>
      </c>
      <c r="AO100" s="80">
        <v>0</v>
      </c>
      <c r="AP100" s="80">
        <v>0</v>
      </c>
      <c r="AQ100" s="80">
        <v>0</v>
      </c>
      <c r="AR100" s="80">
        <v>0</v>
      </c>
      <c r="AS100" s="80">
        <v>0</v>
      </c>
      <c r="AT100" s="80">
        <v>0</v>
      </c>
      <c r="AU100" s="80">
        <v>0</v>
      </c>
      <c r="AV100" s="80">
        <v>0</v>
      </c>
      <c r="AW100" s="80">
        <v>0</v>
      </c>
      <c r="AX100" s="80">
        <v>0</v>
      </c>
      <c r="AY100" s="80">
        <v>0</v>
      </c>
      <c r="AZ100" s="80"/>
      <c r="BA100" s="80"/>
      <c r="BB100" s="80"/>
      <c r="BC100" s="80"/>
      <c r="BD100" s="80"/>
      <c r="BE100" s="80">
        <v>60</v>
      </c>
      <c r="BF100" s="80">
        <v>40</v>
      </c>
      <c r="BG100" s="80">
        <v>30</v>
      </c>
      <c r="BH100" s="80">
        <v>30</v>
      </c>
      <c r="BI100" s="80">
        <v>160</v>
      </c>
      <c r="BJ100" s="80">
        <v>2267</v>
      </c>
      <c r="BK100" s="80">
        <v>2050</v>
      </c>
      <c r="BL100" s="80">
        <v>1037</v>
      </c>
      <c r="BM100" s="80">
        <v>1040</v>
      </c>
      <c r="BN100" s="80">
        <v>6394</v>
      </c>
      <c r="BO100" s="80">
        <v>0</v>
      </c>
      <c r="BP100" s="80">
        <v>0</v>
      </c>
      <c r="BQ100" s="80">
        <v>0</v>
      </c>
      <c r="BR100" s="80">
        <v>0</v>
      </c>
      <c r="BS100" s="80">
        <v>0</v>
      </c>
      <c r="BT100" s="80">
        <v>0</v>
      </c>
      <c r="BU100" s="80">
        <v>0</v>
      </c>
      <c r="BV100" s="80">
        <v>0</v>
      </c>
      <c r="BW100" s="80">
        <v>0</v>
      </c>
      <c r="BX100" s="80">
        <v>0</v>
      </c>
      <c r="BY100" s="80">
        <v>2200</v>
      </c>
      <c r="BZ100" s="80">
        <v>2000</v>
      </c>
      <c r="CA100" s="80">
        <v>1000</v>
      </c>
      <c r="CB100" s="80">
        <v>1000</v>
      </c>
      <c r="CC100" s="80">
        <v>6200</v>
      </c>
      <c r="CD100" s="80">
        <v>7</v>
      </c>
      <c r="CE100" s="80">
        <v>10</v>
      </c>
      <c r="CF100" s="80">
        <v>7</v>
      </c>
      <c r="CG100" s="80">
        <v>10</v>
      </c>
      <c r="CH100" s="80">
        <v>34</v>
      </c>
      <c r="CI100" s="80">
        <v>0</v>
      </c>
      <c r="CJ100" s="80">
        <v>0</v>
      </c>
      <c r="CK100" s="80">
        <v>0</v>
      </c>
      <c r="CL100" s="80">
        <v>0</v>
      </c>
      <c r="CM100" s="80">
        <v>0</v>
      </c>
      <c r="CN100" s="80">
        <v>0</v>
      </c>
      <c r="CO100" s="80">
        <v>0</v>
      </c>
      <c r="CP100" s="80">
        <v>0</v>
      </c>
      <c r="CQ100" s="80">
        <v>0</v>
      </c>
      <c r="CR100" s="80">
        <v>0</v>
      </c>
      <c r="CS100" s="80">
        <v>0</v>
      </c>
      <c r="CT100" s="80">
        <v>0</v>
      </c>
      <c r="CU100" s="80">
        <v>0</v>
      </c>
      <c r="CV100" s="80">
        <v>0</v>
      </c>
      <c r="CW100" s="80">
        <v>0</v>
      </c>
      <c r="CX100" s="80">
        <v>0</v>
      </c>
      <c r="CY100" s="80">
        <v>0</v>
      </c>
      <c r="CZ100" s="80">
        <v>0</v>
      </c>
      <c r="DA100" s="80">
        <v>0</v>
      </c>
      <c r="DB100" s="80">
        <v>0</v>
      </c>
      <c r="DC100" s="80"/>
      <c r="DD100" s="80"/>
      <c r="DE100" s="80"/>
      <c r="DF100" s="80"/>
      <c r="DG100" s="80"/>
      <c r="DH100" s="80">
        <v>60</v>
      </c>
      <c r="DI100" s="80">
        <v>40</v>
      </c>
      <c r="DJ100" s="80">
        <v>30</v>
      </c>
      <c r="DK100" s="80">
        <v>30</v>
      </c>
      <c r="DL100" s="80">
        <v>160</v>
      </c>
      <c r="DM100" s="80">
        <v>2267</v>
      </c>
      <c r="DN100" s="98">
        <v>2050</v>
      </c>
      <c r="DO100" s="80">
        <v>1037</v>
      </c>
      <c r="DP100" s="80">
        <v>1040</v>
      </c>
      <c r="DQ100" s="80">
        <v>6394</v>
      </c>
      <c r="DR100" s="80">
        <v>0</v>
      </c>
      <c r="DS100" s="80">
        <v>0</v>
      </c>
      <c r="DT100" s="80">
        <v>0</v>
      </c>
      <c r="DU100" s="80">
        <v>0</v>
      </c>
      <c r="DV100" s="80">
        <v>0</v>
      </c>
      <c r="DW100" s="80">
        <v>0</v>
      </c>
      <c r="DX100" s="80">
        <v>0</v>
      </c>
      <c r="DY100" s="80">
        <v>0</v>
      </c>
      <c r="DZ100" s="80">
        <v>0</v>
      </c>
      <c r="EA100" s="80">
        <v>0</v>
      </c>
      <c r="EB100" s="80">
        <v>2200</v>
      </c>
      <c r="EC100" s="80">
        <v>2000</v>
      </c>
      <c r="ED100" s="80">
        <v>1000</v>
      </c>
      <c r="EE100" s="80">
        <v>1000</v>
      </c>
      <c r="EF100" s="46">
        <v>6200</v>
      </c>
      <c r="EG100" s="46">
        <v>7</v>
      </c>
      <c r="EH100" s="46">
        <v>10</v>
      </c>
      <c r="EI100" s="46">
        <v>7</v>
      </c>
      <c r="EJ100" s="46">
        <v>10</v>
      </c>
      <c r="EK100" s="46">
        <v>34</v>
      </c>
      <c r="EL100" s="46">
        <v>0</v>
      </c>
      <c r="EM100" s="46">
        <v>0</v>
      </c>
      <c r="EN100" s="46">
        <v>0</v>
      </c>
      <c r="EO100" s="46">
        <v>0</v>
      </c>
      <c r="EP100" s="46">
        <v>0</v>
      </c>
      <c r="EQ100" s="46">
        <v>0</v>
      </c>
      <c r="ER100" s="46">
        <v>0</v>
      </c>
      <c r="ES100" s="46">
        <v>0</v>
      </c>
      <c r="ET100" s="46">
        <v>0</v>
      </c>
      <c r="EU100" s="46">
        <v>0</v>
      </c>
      <c r="EV100" s="46">
        <v>0</v>
      </c>
      <c r="EW100" s="46">
        <v>0</v>
      </c>
      <c r="EX100" s="46">
        <v>0</v>
      </c>
      <c r="EY100" s="46">
        <v>0</v>
      </c>
      <c r="EZ100" s="46">
        <v>0</v>
      </c>
      <c r="FA100" s="46">
        <v>0</v>
      </c>
      <c r="FB100" s="46">
        <v>0</v>
      </c>
      <c r="FC100" s="46">
        <v>0</v>
      </c>
      <c r="FD100" s="46">
        <v>0</v>
      </c>
      <c r="FE100" s="46">
        <v>0</v>
      </c>
      <c r="FK100" s="46">
        <v>60</v>
      </c>
      <c r="FL100" s="46">
        <v>40</v>
      </c>
      <c r="FM100" s="46">
        <v>30</v>
      </c>
      <c r="FN100" s="46">
        <v>30</v>
      </c>
      <c r="FO100" s="46">
        <v>160</v>
      </c>
      <c r="FP100" s="46">
        <v>0</v>
      </c>
      <c r="FQ100" s="46">
        <v>0</v>
      </c>
      <c r="FR100" s="46">
        <v>0</v>
      </c>
      <c r="FS100" s="46">
        <v>0</v>
      </c>
      <c r="FT100" s="46">
        <v>0</v>
      </c>
      <c r="FZ100" s="46">
        <v>0</v>
      </c>
      <c r="GA100" s="46">
        <v>0</v>
      </c>
      <c r="GB100" s="46">
        <v>0</v>
      </c>
      <c r="GC100" s="46">
        <v>0</v>
      </c>
      <c r="GD100" s="46">
        <v>0</v>
      </c>
    </row>
    <row r="101" spans="1:186">
      <c r="A101" s="133" t="s">
        <v>535</v>
      </c>
      <c r="B101" s="124" t="s">
        <v>1007</v>
      </c>
      <c r="C101" s="74">
        <v>360</v>
      </c>
      <c r="D101" s="74" t="s">
        <v>482</v>
      </c>
      <c r="E101" s="46">
        <v>125</v>
      </c>
      <c r="G101" s="46">
        <v>1837</v>
      </c>
      <c r="H101" s="46">
        <v>1540</v>
      </c>
      <c r="I101" s="46">
        <v>1227</v>
      </c>
      <c r="J101" s="80">
        <v>1030</v>
      </c>
      <c r="K101" s="80">
        <v>5634</v>
      </c>
      <c r="L101" s="80">
        <v>0</v>
      </c>
      <c r="M101" s="80">
        <v>0</v>
      </c>
      <c r="N101" s="80">
        <v>0</v>
      </c>
      <c r="O101" s="80">
        <v>0</v>
      </c>
      <c r="P101" s="80">
        <v>0</v>
      </c>
      <c r="Q101" s="80">
        <v>0</v>
      </c>
      <c r="R101" s="80">
        <v>0</v>
      </c>
      <c r="S101" s="80">
        <v>0</v>
      </c>
      <c r="T101" s="80">
        <v>0</v>
      </c>
      <c r="U101" s="80">
        <v>0</v>
      </c>
      <c r="V101" s="80">
        <v>1800</v>
      </c>
      <c r="W101" s="80">
        <v>1500</v>
      </c>
      <c r="X101" s="80">
        <v>1200</v>
      </c>
      <c r="Y101" s="80">
        <v>1000</v>
      </c>
      <c r="Z101" s="80">
        <v>5500</v>
      </c>
      <c r="AA101" s="80">
        <v>7</v>
      </c>
      <c r="AB101" s="80">
        <v>10</v>
      </c>
      <c r="AC101" s="80">
        <v>7</v>
      </c>
      <c r="AD101" s="80">
        <v>10</v>
      </c>
      <c r="AE101" s="80">
        <v>34</v>
      </c>
      <c r="AF101" s="80">
        <v>0</v>
      </c>
      <c r="AG101" s="80">
        <v>0</v>
      </c>
      <c r="AH101" s="80">
        <v>0</v>
      </c>
      <c r="AI101" s="80">
        <v>0</v>
      </c>
      <c r="AJ101" s="80">
        <v>0</v>
      </c>
      <c r="AK101" s="80">
        <v>0</v>
      </c>
      <c r="AL101" s="80">
        <v>0</v>
      </c>
      <c r="AM101" s="80">
        <v>0</v>
      </c>
      <c r="AN101" s="80">
        <v>0</v>
      </c>
      <c r="AO101" s="80">
        <v>0</v>
      </c>
      <c r="AP101" s="80">
        <v>0</v>
      </c>
      <c r="AQ101" s="80">
        <v>0</v>
      </c>
      <c r="AR101" s="80">
        <v>0</v>
      </c>
      <c r="AS101" s="80">
        <v>0</v>
      </c>
      <c r="AT101" s="80">
        <v>0</v>
      </c>
      <c r="AU101" s="80">
        <v>0</v>
      </c>
      <c r="AV101" s="80">
        <v>0</v>
      </c>
      <c r="AW101" s="80">
        <v>0</v>
      </c>
      <c r="AX101" s="80">
        <v>0</v>
      </c>
      <c r="AY101" s="80">
        <v>0</v>
      </c>
      <c r="AZ101" s="80"/>
      <c r="BA101" s="80"/>
      <c r="BB101" s="80"/>
      <c r="BC101" s="80"/>
      <c r="BD101" s="80"/>
      <c r="BE101" s="80">
        <v>30</v>
      </c>
      <c r="BF101" s="80">
        <v>30</v>
      </c>
      <c r="BG101" s="80">
        <v>20</v>
      </c>
      <c r="BH101" s="80">
        <v>20</v>
      </c>
      <c r="BI101" s="80">
        <v>100</v>
      </c>
      <c r="BJ101" s="80">
        <v>1637</v>
      </c>
      <c r="BK101" s="80">
        <v>1240</v>
      </c>
      <c r="BL101" s="80">
        <v>1227</v>
      </c>
      <c r="BM101" s="80">
        <v>1030</v>
      </c>
      <c r="BN101" s="80">
        <v>5134</v>
      </c>
      <c r="BO101" s="80">
        <v>0</v>
      </c>
      <c r="BP101" s="80">
        <v>0</v>
      </c>
      <c r="BQ101" s="80">
        <v>0</v>
      </c>
      <c r="BR101" s="80">
        <v>0</v>
      </c>
      <c r="BS101" s="80">
        <v>0</v>
      </c>
      <c r="BT101" s="80">
        <v>0</v>
      </c>
      <c r="BU101" s="80">
        <v>0</v>
      </c>
      <c r="BV101" s="80">
        <v>0</v>
      </c>
      <c r="BW101" s="80">
        <v>0</v>
      </c>
      <c r="BX101" s="80">
        <v>0</v>
      </c>
      <c r="BY101" s="80">
        <v>1600</v>
      </c>
      <c r="BZ101" s="80">
        <v>1200</v>
      </c>
      <c r="CA101" s="80">
        <v>1200</v>
      </c>
      <c r="CB101" s="80">
        <v>1000</v>
      </c>
      <c r="CC101" s="80">
        <v>5000</v>
      </c>
      <c r="CD101" s="80">
        <v>7</v>
      </c>
      <c r="CE101" s="80">
        <v>10</v>
      </c>
      <c r="CF101" s="80">
        <v>7</v>
      </c>
      <c r="CG101" s="80">
        <v>10</v>
      </c>
      <c r="CH101" s="80">
        <v>34</v>
      </c>
      <c r="CI101" s="80">
        <v>0</v>
      </c>
      <c r="CJ101" s="80">
        <v>0</v>
      </c>
      <c r="CK101" s="80">
        <v>0</v>
      </c>
      <c r="CL101" s="80">
        <v>0</v>
      </c>
      <c r="CM101" s="80">
        <v>0</v>
      </c>
      <c r="CN101" s="80">
        <v>0</v>
      </c>
      <c r="CO101" s="80">
        <v>0</v>
      </c>
      <c r="CP101" s="80">
        <v>0</v>
      </c>
      <c r="CQ101" s="80">
        <v>0</v>
      </c>
      <c r="CR101" s="80">
        <v>0</v>
      </c>
      <c r="CS101" s="80">
        <v>0</v>
      </c>
      <c r="CT101" s="80">
        <v>0</v>
      </c>
      <c r="CU101" s="80">
        <v>0</v>
      </c>
      <c r="CV101" s="80">
        <v>0</v>
      </c>
      <c r="CW101" s="80">
        <v>0</v>
      </c>
      <c r="CX101" s="80">
        <v>0</v>
      </c>
      <c r="CY101" s="80">
        <v>0</v>
      </c>
      <c r="CZ101" s="80">
        <v>0</v>
      </c>
      <c r="DA101" s="80">
        <v>0</v>
      </c>
      <c r="DB101" s="80">
        <v>0</v>
      </c>
      <c r="DC101" s="80"/>
      <c r="DD101" s="80"/>
      <c r="DE101" s="80"/>
      <c r="DF101" s="80"/>
      <c r="DG101" s="80"/>
      <c r="DH101" s="80">
        <v>30</v>
      </c>
      <c r="DI101" s="80">
        <v>30</v>
      </c>
      <c r="DJ101" s="80">
        <v>20</v>
      </c>
      <c r="DK101" s="80">
        <v>20</v>
      </c>
      <c r="DL101" s="80">
        <v>100</v>
      </c>
      <c r="DM101" s="80">
        <v>1637</v>
      </c>
      <c r="DN101" s="98">
        <v>1240</v>
      </c>
      <c r="DO101" s="80">
        <v>1227</v>
      </c>
      <c r="DP101" s="80">
        <v>1030</v>
      </c>
      <c r="DQ101" s="80">
        <v>5134</v>
      </c>
      <c r="DR101" s="80">
        <v>0</v>
      </c>
      <c r="DS101" s="80">
        <v>0</v>
      </c>
      <c r="DT101" s="80">
        <v>0</v>
      </c>
      <c r="DU101" s="80">
        <v>0</v>
      </c>
      <c r="DV101" s="80">
        <v>0</v>
      </c>
      <c r="DW101" s="80">
        <v>0</v>
      </c>
      <c r="DX101" s="80">
        <v>0</v>
      </c>
      <c r="DY101" s="80">
        <v>0</v>
      </c>
      <c r="DZ101" s="80">
        <v>0</v>
      </c>
      <c r="EA101" s="80">
        <v>0</v>
      </c>
      <c r="EB101" s="80">
        <v>1600</v>
      </c>
      <c r="EC101" s="80">
        <v>1200</v>
      </c>
      <c r="ED101" s="80">
        <v>1200</v>
      </c>
      <c r="EE101" s="80">
        <v>1000</v>
      </c>
      <c r="EF101" s="46">
        <v>5000</v>
      </c>
      <c r="EG101" s="46">
        <v>7</v>
      </c>
      <c r="EH101" s="46">
        <v>10</v>
      </c>
      <c r="EI101" s="46">
        <v>7</v>
      </c>
      <c r="EJ101" s="46">
        <v>10</v>
      </c>
      <c r="EK101" s="46">
        <v>34</v>
      </c>
      <c r="EL101" s="46">
        <v>0</v>
      </c>
      <c r="EM101" s="46">
        <v>0</v>
      </c>
      <c r="EN101" s="46">
        <v>0</v>
      </c>
      <c r="EO101" s="46">
        <v>0</v>
      </c>
      <c r="EP101" s="46">
        <v>0</v>
      </c>
      <c r="EQ101" s="46">
        <v>0</v>
      </c>
      <c r="ER101" s="46">
        <v>0</v>
      </c>
      <c r="ES101" s="46">
        <v>0</v>
      </c>
      <c r="ET101" s="46">
        <v>0</v>
      </c>
      <c r="EU101" s="46">
        <v>0</v>
      </c>
      <c r="EV101" s="46">
        <v>0</v>
      </c>
      <c r="EW101" s="46">
        <v>0</v>
      </c>
      <c r="EX101" s="46">
        <v>0</v>
      </c>
      <c r="EY101" s="46">
        <v>0</v>
      </c>
      <c r="EZ101" s="46">
        <v>0</v>
      </c>
      <c r="FA101" s="46">
        <v>0</v>
      </c>
      <c r="FB101" s="46">
        <v>0</v>
      </c>
      <c r="FC101" s="46">
        <v>0</v>
      </c>
      <c r="FD101" s="46">
        <v>0</v>
      </c>
      <c r="FE101" s="46">
        <v>0</v>
      </c>
      <c r="FK101" s="46">
        <v>30</v>
      </c>
      <c r="FL101" s="46">
        <v>30</v>
      </c>
      <c r="FM101" s="46">
        <v>20</v>
      </c>
      <c r="FN101" s="46">
        <v>20</v>
      </c>
      <c r="FO101" s="46">
        <v>100</v>
      </c>
      <c r="FP101" s="46">
        <v>0</v>
      </c>
      <c r="FQ101" s="46">
        <v>0</v>
      </c>
      <c r="FR101" s="46">
        <v>0</v>
      </c>
      <c r="FS101" s="46">
        <v>0</v>
      </c>
      <c r="FT101" s="46">
        <v>0</v>
      </c>
      <c r="FZ101" s="46">
        <v>0</v>
      </c>
      <c r="GA101" s="46">
        <v>0</v>
      </c>
      <c r="GB101" s="46">
        <v>0</v>
      </c>
      <c r="GC101" s="46">
        <v>0</v>
      </c>
      <c r="GD101" s="46">
        <v>0</v>
      </c>
    </row>
    <row r="102" spans="1:186" ht="15" customHeight="1">
      <c r="A102" s="133" t="s">
        <v>539</v>
      </c>
      <c r="B102" s="124" t="s">
        <v>1008</v>
      </c>
      <c r="C102" s="74">
        <v>360</v>
      </c>
      <c r="D102" s="74" t="s">
        <v>482</v>
      </c>
      <c r="E102" s="46">
        <v>125</v>
      </c>
      <c r="G102" s="46">
        <v>7</v>
      </c>
      <c r="H102" s="46">
        <v>10</v>
      </c>
      <c r="I102" s="46">
        <v>7</v>
      </c>
      <c r="J102" s="80">
        <v>10</v>
      </c>
      <c r="K102" s="80">
        <v>34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0</v>
      </c>
      <c r="U102" s="80">
        <v>0</v>
      </c>
      <c r="V102" s="80">
        <v>0</v>
      </c>
      <c r="W102" s="80">
        <v>0</v>
      </c>
      <c r="X102" s="80">
        <v>0</v>
      </c>
      <c r="Y102" s="80">
        <v>0</v>
      </c>
      <c r="Z102" s="80">
        <v>0</v>
      </c>
      <c r="AA102" s="80">
        <v>7</v>
      </c>
      <c r="AB102" s="80">
        <v>10</v>
      </c>
      <c r="AC102" s="80">
        <v>7</v>
      </c>
      <c r="AD102" s="80">
        <v>10</v>
      </c>
      <c r="AE102" s="80">
        <v>34</v>
      </c>
      <c r="AF102" s="80">
        <v>0</v>
      </c>
      <c r="AG102" s="80">
        <v>0</v>
      </c>
      <c r="AH102" s="80">
        <v>0</v>
      </c>
      <c r="AI102" s="80">
        <v>0</v>
      </c>
      <c r="AJ102" s="80">
        <v>0</v>
      </c>
      <c r="AK102" s="80">
        <v>0</v>
      </c>
      <c r="AL102" s="80">
        <v>0</v>
      </c>
      <c r="AM102" s="80">
        <v>0</v>
      </c>
      <c r="AN102" s="80">
        <v>0</v>
      </c>
      <c r="AO102" s="80">
        <v>0</v>
      </c>
      <c r="AP102" s="80">
        <v>0</v>
      </c>
      <c r="AQ102" s="80">
        <v>0</v>
      </c>
      <c r="AR102" s="80">
        <v>0</v>
      </c>
      <c r="AS102" s="80">
        <v>0</v>
      </c>
      <c r="AT102" s="80">
        <v>0</v>
      </c>
      <c r="AU102" s="80">
        <v>0</v>
      </c>
      <c r="AV102" s="80">
        <v>0</v>
      </c>
      <c r="AW102" s="80">
        <v>0</v>
      </c>
      <c r="AX102" s="80">
        <v>0</v>
      </c>
      <c r="AY102" s="80">
        <v>0</v>
      </c>
      <c r="AZ102" s="80"/>
      <c r="BA102" s="80"/>
      <c r="BB102" s="80"/>
      <c r="BC102" s="80"/>
      <c r="BD102" s="80"/>
      <c r="BE102" s="80">
        <v>0</v>
      </c>
      <c r="BF102" s="80">
        <v>0</v>
      </c>
      <c r="BG102" s="80">
        <v>0</v>
      </c>
      <c r="BH102" s="80">
        <v>0</v>
      </c>
      <c r="BI102" s="80">
        <v>0</v>
      </c>
      <c r="BJ102" s="80">
        <v>7</v>
      </c>
      <c r="BK102" s="80">
        <v>10</v>
      </c>
      <c r="BL102" s="80">
        <v>7</v>
      </c>
      <c r="BM102" s="80">
        <v>10</v>
      </c>
      <c r="BN102" s="80">
        <v>34</v>
      </c>
      <c r="BO102" s="80">
        <v>0</v>
      </c>
      <c r="BP102" s="80">
        <v>0</v>
      </c>
      <c r="BQ102" s="80">
        <v>0</v>
      </c>
      <c r="BR102" s="80">
        <v>0</v>
      </c>
      <c r="BS102" s="80">
        <v>0</v>
      </c>
      <c r="BT102" s="80">
        <v>0</v>
      </c>
      <c r="BU102" s="80">
        <v>0</v>
      </c>
      <c r="BV102" s="80">
        <v>0</v>
      </c>
      <c r="BW102" s="80">
        <v>0</v>
      </c>
      <c r="BX102" s="80">
        <v>0</v>
      </c>
      <c r="BY102" s="80">
        <v>0</v>
      </c>
      <c r="BZ102" s="80">
        <v>0</v>
      </c>
      <c r="CA102" s="80">
        <v>0</v>
      </c>
      <c r="CB102" s="80">
        <v>0</v>
      </c>
      <c r="CC102" s="80">
        <v>0</v>
      </c>
      <c r="CD102" s="80">
        <v>7</v>
      </c>
      <c r="CE102" s="80">
        <v>10</v>
      </c>
      <c r="CF102" s="80">
        <v>7</v>
      </c>
      <c r="CG102" s="80">
        <v>10</v>
      </c>
      <c r="CH102" s="80">
        <v>34</v>
      </c>
      <c r="CI102" s="80">
        <v>0</v>
      </c>
      <c r="CJ102" s="80">
        <v>0</v>
      </c>
      <c r="CK102" s="80">
        <v>0</v>
      </c>
      <c r="CL102" s="80">
        <v>0</v>
      </c>
      <c r="CM102" s="80">
        <v>0</v>
      </c>
      <c r="CN102" s="80">
        <v>0</v>
      </c>
      <c r="CO102" s="80">
        <v>0</v>
      </c>
      <c r="CP102" s="80">
        <v>0</v>
      </c>
      <c r="CQ102" s="80">
        <v>0</v>
      </c>
      <c r="CR102" s="80">
        <v>0</v>
      </c>
      <c r="CS102" s="80">
        <v>0</v>
      </c>
      <c r="CT102" s="80">
        <v>0</v>
      </c>
      <c r="CU102" s="80">
        <v>0</v>
      </c>
      <c r="CV102" s="80">
        <v>0</v>
      </c>
      <c r="CW102" s="80">
        <v>0</v>
      </c>
      <c r="CX102" s="80">
        <v>0</v>
      </c>
      <c r="CY102" s="80">
        <v>0</v>
      </c>
      <c r="CZ102" s="80">
        <v>0</v>
      </c>
      <c r="DA102" s="80">
        <v>0</v>
      </c>
      <c r="DB102" s="80">
        <v>0</v>
      </c>
      <c r="DC102" s="80"/>
      <c r="DD102" s="80"/>
      <c r="DE102" s="80"/>
      <c r="DF102" s="80"/>
      <c r="DG102" s="80"/>
      <c r="DH102" s="80">
        <v>0</v>
      </c>
      <c r="DI102" s="80">
        <v>0</v>
      </c>
      <c r="DJ102" s="80">
        <v>0</v>
      </c>
      <c r="DK102" s="80">
        <v>0</v>
      </c>
      <c r="DL102" s="80">
        <v>0</v>
      </c>
      <c r="DM102" s="80">
        <v>7</v>
      </c>
      <c r="DN102" s="98">
        <v>10</v>
      </c>
      <c r="DO102" s="80">
        <v>7</v>
      </c>
      <c r="DP102" s="80">
        <v>10</v>
      </c>
      <c r="DQ102" s="80">
        <v>34</v>
      </c>
      <c r="DR102" s="80">
        <v>0</v>
      </c>
      <c r="DS102" s="80">
        <v>0</v>
      </c>
      <c r="DT102" s="80">
        <v>0</v>
      </c>
      <c r="DU102" s="80">
        <v>0</v>
      </c>
      <c r="DV102" s="80">
        <v>0</v>
      </c>
      <c r="DW102" s="80">
        <v>0</v>
      </c>
      <c r="DX102" s="80">
        <v>0</v>
      </c>
      <c r="DY102" s="80">
        <v>0</v>
      </c>
      <c r="DZ102" s="80">
        <v>0</v>
      </c>
      <c r="EA102" s="80">
        <v>0</v>
      </c>
      <c r="EB102" s="80">
        <v>0</v>
      </c>
      <c r="EC102" s="80">
        <v>0</v>
      </c>
      <c r="ED102" s="80">
        <v>0</v>
      </c>
      <c r="EE102" s="80">
        <v>0</v>
      </c>
      <c r="EF102" s="46">
        <v>0</v>
      </c>
      <c r="EG102" s="46">
        <v>7</v>
      </c>
      <c r="EH102" s="46">
        <v>10</v>
      </c>
      <c r="EI102" s="46">
        <v>7</v>
      </c>
      <c r="EJ102" s="46">
        <v>10</v>
      </c>
      <c r="EK102" s="46">
        <v>34</v>
      </c>
      <c r="EL102" s="46">
        <v>0</v>
      </c>
      <c r="EM102" s="46">
        <v>0</v>
      </c>
      <c r="EN102" s="46">
        <v>0</v>
      </c>
      <c r="EO102" s="46">
        <v>0</v>
      </c>
      <c r="EP102" s="46">
        <v>0</v>
      </c>
      <c r="EQ102" s="46">
        <v>0</v>
      </c>
      <c r="ER102" s="46">
        <v>0</v>
      </c>
      <c r="ES102" s="46">
        <v>0</v>
      </c>
      <c r="ET102" s="46">
        <v>0</v>
      </c>
      <c r="EU102" s="46">
        <v>0</v>
      </c>
      <c r="EV102" s="46">
        <v>0</v>
      </c>
      <c r="EW102" s="46">
        <v>0</v>
      </c>
      <c r="EX102" s="46">
        <v>0</v>
      </c>
      <c r="EY102" s="46">
        <v>0</v>
      </c>
      <c r="EZ102" s="46">
        <v>0</v>
      </c>
      <c r="FA102" s="46">
        <v>0</v>
      </c>
      <c r="FB102" s="46">
        <v>0</v>
      </c>
      <c r="FC102" s="46">
        <v>0</v>
      </c>
      <c r="FD102" s="46">
        <v>0</v>
      </c>
      <c r="FE102" s="46">
        <v>0</v>
      </c>
      <c r="FK102" s="46">
        <v>0</v>
      </c>
      <c r="FL102" s="46">
        <v>0</v>
      </c>
      <c r="FM102" s="46">
        <v>0</v>
      </c>
      <c r="FN102" s="46">
        <v>0</v>
      </c>
      <c r="FO102" s="46">
        <v>0</v>
      </c>
      <c r="FP102" s="46">
        <v>0</v>
      </c>
      <c r="FQ102" s="46">
        <v>0</v>
      </c>
      <c r="FR102" s="46">
        <v>0</v>
      </c>
      <c r="FS102" s="46">
        <v>0</v>
      </c>
      <c r="FT102" s="46">
        <v>0</v>
      </c>
      <c r="FZ102" s="46">
        <v>0</v>
      </c>
      <c r="GA102" s="46">
        <v>0</v>
      </c>
      <c r="GB102" s="46">
        <v>0</v>
      </c>
      <c r="GC102" s="46">
        <v>0</v>
      </c>
      <c r="GD102" s="46">
        <v>0</v>
      </c>
    </row>
    <row r="103" spans="1:186">
      <c r="A103" s="133"/>
      <c r="G103" s="46">
        <v>23394</v>
      </c>
      <c r="H103" s="46">
        <v>23445</v>
      </c>
      <c r="I103" s="46">
        <v>17834</v>
      </c>
      <c r="J103" s="80">
        <v>16455</v>
      </c>
      <c r="K103" s="80">
        <v>81128</v>
      </c>
      <c r="L103" s="80">
        <v>0</v>
      </c>
      <c r="M103" s="80">
        <v>0</v>
      </c>
      <c r="N103" s="80">
        <v>0</v>
      </c>
      <c r="O103" s="80">
        <v>0</v>
      </c>
      <c r="P103" s="80">
        <v>0</v>
      </c>
      <c r="Q103" s="80">
        <v>6390</v>
      </c>
      <c r="R103" s="80">
        <v>7750</v>
      </c>
      <c r="S103" s="80">
        <v>5110</v>
      </c>
      <c r="T103" s="80">
        <v>5700</v>
      </c>
      <c r="U103" s="80">
        <v>24950</v>
      </c>
      <c r="V103" s="80">
        <v>16700</v>
      </c>
      <c r="W103" s="80">
        <v>15400</v>
      </c>
      <c r="X103" s="80">
        <v>12500</v>
      </c>
      <c r="Y103" s="80">
        <v>10500</v>
      </c>
      <c r="Z103" s="80">
        <v>55100</v>
      </c>
      <c r="AA103" s="80">
        <v>64</v>
      </c>
      <c r="AB103" s="80">
        <v>95</v>
      </c>
      <c r="AC103" s="80">
        <v>64</v>
      </c>
      <c r="AD103" s="80">
        <v>95</v>
      </c>
      <c r="AE103" s="80">
        <v>318</v>
      </c>
      <c r="AF103" s="80">
        <v>0</v>
      </c>
      <c r="AG103" s="80">
        <v>0</v>
      </c>
      <c r="AH103" s="80">
        <v>0</v>
      </c>
      <c r="AI103" s="80">
        <v>0</v>
      </c>
      <c r="AJ103" s="80">
        <v>0</v>
      </c>
      <c r="AK103" s="80">
        <v>0</v>
      </c>
      <c r="AL103" s="80">
        <v>0</v>
      </c>
      <c r="AM103" s="80">
        <v>0</v>
      </c>
      <c r="AN103" s="80">
        <v>0</v>
      </c>
      <c r="AO103" s="80">
        <v>0</v>
      </c>
      <c r="AP103" s="80">
        <v>0</v>
      </c>
      <c r="AQ103" s="80">
        <v>0</v>
      </c>
      <c r="AR103" s="80">
        <v>0</v>
      </c>
      <c r="AS103" s="80">
        <v>0</v>
      </c>
      <c r="AT103" s="80">
        <v>0</v>
      </c>
      <c r="AU103" s="80">
        <v>0</v>
      </c>
      <c r="AV103" s="80">
        <v>0</v>
      </c>
      <c r="AW103" s="80">
        <v>0</v>
      </c>
      <c r="AX103" s="80">
        <v>0</v>
      </c>
      <c r="AY103" s="80">
        <v>0</v>
      </c>
      <c r="AZ103" s="80"/>
      <c r="BA103" s="80"/>
      <c r="BB103" s="80"/>
      <c r="BC103" s="80"/>
      <c r="BD103" s="80"/>
      <c r="BE103" s="80">
        <v>240</v>
      </c>
      <c r="BF103" s="80">
        <v>200</v>
      </c>
      <c r="BG103" s="80">
        <v>160</v>
      </c>
      <c r="BH103" s="80">
        <v>160</v>
      </c>
      <c r="BI103" s="80">
        <v>760</v>
      </c>
      <c r="BJ103" s="80">
        <v>18504</v>
      </c>
      <c r="BK103" s="80">
        <v>18185</v>
      </c>
      <c r="BL103" s="80">
        <v>13614</v>
      </c>
      <c r="BM103" s="80">
        <v>12545</v>
      </c>
      <c r="BN103" s="80">
        <v>62848</v>
      </c>
      <c r="BO103" s="80">
        <v>0</v>
      </c>
      <c r="BP103" s="80">
        <v>0</v>
      </c>
      <c r="BQ103" s="80">
        <v>0</v>
      </c>
      <c r="BR103" s="80">
        <v>0</v>
      </c>
      <c r="BS103" s="80">
        <v>0</v>
      </c>
      <c r="BT103" s="80">
        <v>4200</v>
      </c>
      <c r="BU103" s="80">
        <v>5190</v>
      </c>
      <c r="BV103" s="80">
        <v>3390</v>
      </c>
      <c r="BW103" s="80">
        <v>3590</v>
      </c>
      <c r="BX103" s="80">
        <v>16370</v>
      </c>
      <c r="BY103" s="80">
        <v>14000</v>
      </c>
      <c r="BZ103" s="80">
        <v>12700</v>
      </c>
      <c r="CA103" s="80">
        <v>10000</v>
      </c>
      <c r="CB103" s="80">
        <v>8700</v>
      </c>
      <c r="CC103" s="80">
        <v>45400</v>
      </c>
      <c r="CD103" s="80">
        <v>64</v>
      </c>
      <c r="CE103" s="80">
        <v>95</v>
      </c>
      <c r="CF103" s="80">
        <v>64</v>
      </c>
      <c r="CG103" s="80">
        <v>95</v>
      </c>
      <c r="CH103" s="80">
        <v>318</v>
      </c>
      <c r="CI103" s="80">
        <v>0</v>
      </c>
      <c r="CJ103" s="80">
        <v>0</v>
      </c>
      <c r="CK103" s="80">
        <v>0</v>
      </c>
      <c r="CL103" s="80">
        <v>0</v>
      </c>
      <c r="CM103" s="80">
        <v>0</v>
      </c>
      <c r="CN103" s="80">
        <v>0</v>
      </c>
      <c r="CO103" s="80">
        <v>0</v>
      </c>
      <c r="CP103" s="80">
        <v>0</v>
      </c>
      <c r="CQ103" s="80">
        <v>0</v>
      </c>
      <c r="CR103" s="80">
        <v>0</v>
      </c>
      <c r="CS103" s="80">
        <v>0</v>
      </c>
      <c r="CT103" s="80">
        <v>0</v>
      </c>
      <c r="CU103" s="80">
        <v>0</v>
      </c>
      <c r="CV103" s="80">
        <v>0</v>
      </c>
      <c r="CW103" s="80">
        <v>0</v>
      </c>
      <c r="CX103" s="80">
        <v>0</v>
      </c>
      <c r="CY103" s="80">
        <v>0</v>
      </c>
      <c r="CZ103" s="80">
        <v>0</v>
      </c>
      <c r="DA103" s="80">
        <v>0</v>
      </c>
      <c r="DB103" s="80">
        <v>0</v>
      </c>
      <c r="DC103" s="80"/>
      <c r="DD103" s="80"/>
      <c r="DE103" s="80"/>
      <c r="DF103" s="80"/>
      <c r="DG103" s="80"/>
      <c r="DH103" s="80">
        <v>240</v>
      </c>
      <c r="DI103" s="80">
        <v>200</v>
      </c>
      <c r="DJ103" s="80">
        <v>160</v>
      </c>
      <c r="DK103" s="80">
        <v>160</v>
      </c>
      <c r="DL103" s="80">
        <v>760</v>
      </c>
      <c r="DM103" s="80">
        <v>19622</v>
      </c>
      <c r="DN103" s="98">
        <v>19558</v>
      </c>
      <c r="DO103" s="80">
        <v>14510</v>
      </c>
      <c r="DP103" s="80">
        <v>13492</v>
      </c>
      <c r="DQ103" s="80">
        <v>67182</v>
      </c>
      <c r="DR103" s="80">
        <v>0</v>
      </c>
      <c r="DS103" s="80">
        <v>0</v>
      </c>
      <c r="DT103" s="80">
        <v>0</v>
      </c>
      <c r="DU103" s="80">
        <v>0</v>
      </c>
      <c r="DV103" s="80">
        <v>0</v>
      </c>
      <c r="DW103" s="80">
        <v>5318</v>
      </c>
      <c r="DX103" s="80">
        <v>6563</v>
      </c>
      <c r="DY103" s="80">
        <v>4286</v>
      </c>
      <c r="DZ103" s="80">
        <v>4537</v>
      </c>
      <c r="EA103" s="80">
        <v>20704</v>
      </c>
      <c r="EB103" s="80">
        <v>14000</v>
      </c>
      <c r="EC103" s="80">
        <v>12700</v>
      </c>
      <c r="ED103" s="80">
        <v>10000</v>
      </c>
      <c r="EE103" s="80">
        <v>8700</v>
      </c>
      <c r="EF103" s="46">
        <v>45400</v>
      </c>
      <c r="EG103" s="46">
        <v>64</v>
      </c>
      <c r="EH103" s="46">
        <v>95</v>
      </c>
      <c r="EI103" s="46">
        <v>64</v>
      </c>
      <c r="EJ103" s="46">
        <v>95</v>
      </c>
      <c r="EK103" s="46">
        <v>318</v>
      </c>
      <c r="EL103" s="46">
        <v>0</v>
      </c>
      <c r="EM103" s="46">
        <v>0</v>
      </c>
      <c r="EN103" s="46">
        <v>0</v>
      </c>
      <c r="EO103" s="46">
        <v>0</v>
      </c>
      <c r="EP103" s="46">
        <v>0</v>
      </c>
      <c r="EQ103" s="46">
        <v>0</v>
      </c>
      <c r="ER103" s="46">
        <v>0</v>
      </c>
      <c r="ES103" s="46">
        <v>0</v>
      </c>
      <c r="ET103" s="46">
        <v>0</v>
      </c>
      <c r="EU103" s="46">
        <v>0</v>
      </c>
      <c r="EV103" s="46">
        <v>0</v>
      </c>
      <c r="EW103" s="46">
        <v>0</v>
      </c>
      <c r="EX103" s="46">
        <v>0</v>
      </c>
      <c r="EY103" s="46">
        <v>0</v>
      </c>
      <c r="EZ103" s="46">
        <v>0</v>
      </c>
      <c r="FA103" s="46">
        <v>0</v>
      </c>
      <c r="FB103" s="46">
        <v>0</v>
      </c>
      <c r="FC103" s="46">
        <v>0</v>
      </c>
      <c r="FD103" s="46">
        <v>0</v>
      </c>
      <c r="FE103" s="46">
        <v>0</v>
      </c>
      <c r="FK103" s="46">
        <v>240</v>
      </c>
      <c r="FL103" s="46">
        <v>200</v>
      </c>
      <c r="FM103" s="46">
        <v>160</v>
      </c>
      <c r="FN103" s="46">
        <v>160</v>
      </c>
      <c r="FO103" s="46">
        <v>760</v>
      </c>
      <c r="FP103" s="46">
        <v>0</v>
      </c>
      <c r="FQ103" s="46">
        <v>0</v>
      </c>
      <c r="FR103" s="46">
        <v>0</v>
      </c>
      <c r="FS103" s="46">
        <v>0</v>
      </c>
      <c r="FT103" s="46">
        <v>0</v>
      </c>
      <c r="FZ103" s="46">
        <v>0</v>
      </c>
      <c r="GA103" s="46">
        <v>0</v>
      </c>
      <c r="GB103" s="46">
        <v>0</v>
      </c>
      <c r="GC103" s="46">
        <v>0</v>
      </c>
      <c r="GD103" s="46">
        <v>0</v>
      </c>
    </row>
    <row r="104" spans="1:186">
      <c r="A104" s="133" t="s">
        <v>540</v>
      </c>
      <c r="B104" s="124" t="s">
        <v>647</v>
      </c>
      <c r="C104" s="74">
        <v>490</v>
      </c>
      <c r="D104" s="74" t="s">
        <v>482</v>
      </c>
      <c r="E104" s="46">
        <v>50</v>
      </c>
      <c r="G104" s="46">
        <v>20</v>
      </c>
      <c r="H104" s="46">
        <v>20</v>
      </c>
      <c r="I104" s="46">
        <v>20</v>
      </c>
      <c r="J104" s="80">
        <v>20</v>
      </c>
      <c r="K104" s="80">
        <v>80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80">
        <v>0</v>
      </c>
      <c r="V104" s="80">
        <v>0</v>
      </c>
      <c r="W104" s="80">
        <v>0</v>
      </c>
      <c r="X104" s="80">
        <v>0</v>
      </c>
      <c r="Y104" s="80">
        <v>0</v>
      </c>
      <c r="Z104" s="80">
        <v>0</v>
      </c>
      <c r="AA104" s="80">
        <v>0</v>
      </c>
      <c r="AB104" s="80">
        <v>0</v>
      </c>
      <c r="AC104" s="80">
        <v>0</v>
      </c>
      <c r="AD104" s="80">
        <v>0</v>
      </c>
      <c r="AE104" s="80">
        <v>0</v>
      </c>
      <c r="AF104" s="80">
        <v>0</v>
      </c>
      <c r="AG104" s="80">
        <v>0</v>
      </c>
      <c r="AH104" s="80">
        <v>0</v>
      </c>
      <c r="AI104" s="80">
        <v>0</v>
      </c>
      <c r="AJ104" s="80">
        <v>0</v>
      </c>
      <c r="AK104" s="80">
        <v>0</v>
      </c>
      <c r="AL104" s="80">
        <v>0</v>
      </c>
      <c r="AM104" s="80">
        <v>0</v>
      </c>
      <c r="AN104" s="80">
        <v>0</v>
      </c>
      <c r="AO104" s="80">
        <v>0</v>
      </c>
      <c r="AP104" s="80">
        <v>0</v>
      </c>
      <c r="AQ104" s="80">
        <v>0</v>
      </c>
      <c r="AR104" s="80">
        <v>0</v>
      </c>
      <c r="AS104" s="80">
        <v>0</v>
      </c>
      <c r="AT104" s="80">
        <v>0</v>
      </c>
      <c r="AU104" s="80">
        <v>0</v>
      </c>
      <c r="AV104" s="80">
        <v>0</v>
      </c>
      <c r="AW104" s="80">
        <v>0</v>
      </c>
      <c r="AX104" s="80">
        <v>0</v>
      </c>
      <c r="AY104" s="80">
        <v>0</v>
      </c>
      <c r="AZ104" s="80"/>
      <c r="BA104" s="80"/>
      <c r="BB104" s="80"/>
      <c r="BC104" s="80"/>
      <c r="BD104" s="80"/>
      <c r="BE104" s="80">
        <v>20</v>
      </c>
      <c r="BF104" s="80">
        <v>20</v>
      </c>
      <c r="BG104" s="80">
        <v>20</v>
      </c>
      <c r="BH104" s="80">
        <v>20</v>
      </c>
      <c r="BI104" s="80">
        <v>80</v>
      </c>
      <c r="BJ104" s="80">
        <v>20</v>
      </c>
      <c r="BK104" s="80">
        <v>20</v>
      </c>
      <c r="BL104" s="80">
        <v>20</v>
      </c>
      <c r="BM104" s="80">
        <v>20</v>
      </c>
      <c r="BN104" s="80">
        <v>80</v>
      </c>
      <c r="BO104" s="80">
        <v>0</v>
      </c>
      <c r="BP104" s="80">
        <v>0</v>
      </c>
      <c r="BQ104" s="80">
        <v>0</v>
      </c>
      <c r="BR104" s="80">
        <v>0</v>
      </c>
      <c r="BS104" s="80">
        <v>0</v>
      </c>
      <c r="BT104" s="80">
        <v>0</v>
      </c>
      <c r="BU104" s="80">
        <v>0</v>
      </c>
      <c r="BV104" s="80">
        <v>0</v>
      </c>
      <c r="BW104" s="80">
        <v>0</v>
      </c>
      <c r="BX104" s="80">
        <v>0</v>
      </c>
      <c r="BY104" s="80">
        <v>0</v>
      </c>
      <c r="BZ104" s="80">
        <v>0</v>
      </c>
      <c r="CA104" s="80">
        <v>0</v>
      </c>
      <c r="CB104" s="80">
        <v>0</v>
      </c>
      <c r="CC104" s="80">
        <v>0</v>
      </c>
      <c r="CD104" s="80">
        <v>0</v>
      </c>
      <c r="CE104" s="80">
        <v>0</v>
      </c>
      <c r="CF104" s="80">
        <v>0</v>
      </c>
      <c r="CG104" s="80">
        <v>0</v>
      </c>
      <c r="CH104" s="80">
        <v>0</v>
      </c>
      <c r="CI104" s="80">
        <v>0</v>
      </c>
      <c r="CJ104" s="80">
        <v>0</v>
      </c>
      <c r="CK104" s="80">
        <v>0</v>
      </c>
      <c r="CL104" s="80">
        <v>0</v>
      </c>
      <c r="CM104" s="80">
        <v>0</v>
      </c>
      <c r="CN104" s="80">
        <v>0</v>
      </c>
      <c r="CO104" s="80">
        <v>0</v>
      </c>
      <c r="CP104" s="80">
        <v>0</v>
      </c>
      <c r="CQ104" s="80">
        <v>0</v>
      </c>
      <c r="CR104" s="80">
        <v>0</v>
      </c>
      <c r="CS104" s="80">
        <v>0</v>
      </c>
      <c r="CT104" s="80">
        <v>0</v>
      </c>
      <c r="CU104" s="80">
        <v>0</v>
      </c>
      <c r="CV104" s="80">
        <v>0</v>
      </c>
      <c r="CW104" s="80">
        <v>0</v>
      </c>
      <c r="CX104" s="80">
        <v>0</v>
      </c>
      <c r="CY104" s="80">
        <v>0</v>
      </c>
      <c r="CZ104" s="80">
        <v>0</v>
      </c>
      <c r="DA104" s="80">
        <v>0</v>
      </c>
      <c r="DB104" s="80">
        <v>0</v>
      </c>
      <c r="DC104" s="80"/>
      <c r="DD104" s="80"/>
      <c r="DE104" s="80"/>
      <c r="DF104" s="80"/>
      <c r="DG104" s="80"/>
      <c r="DH104" s="80">
        <v>20</v>
      </c>
      <c r="DI104" s="80">
        <v>20</v>
      </c>
      <c r="DJ104" s="80">
        <v>20</v>
      </c>
      <c r="DK104" s="80">
        <v>20</v>
      </c>
      <c r="DL104" s="80">
        <v>80</v>
      </c>
      <c r="DM104" s="80">
        <v>20</v>
      </c>
      <c r="DN104" s="98">
        <v>20</v>
      </c>
      <c r="DO104" s="80">
        <v>20</v>
      </c>
      <c r="DP104" s="80">
        <v>20</v>
      </c>
      <c r="DQ104" s="80">
        <v>80</v>
      </c>
      <c r="DR104" s="80">
        <v>0</v>
      </c>
      <c r="DS104" s="80">
        <v>0</v>
      </c>
      <c r="DT104" s="80">
        <v>0</v>
      </c>
      <c r="DU104" s="80">
        <v>0</v>
      </c>
      <c r="DV104" s="80">
        <v>0</v>
      </c>
      <c r="DW104" s="80">
        <v>0</v>
      </c>
      <c r="DX104" s="80">
        <v>0</v>
      </c>
      <c r="DY104" s="80">
        <v>0</v>
      </c>
      <c r="DZ104" s="80">
        <v>0</v>
      </c>
      <c r="EA104" s="80">
        <v>0</v>
      </c>
      <c r="EB104" s="80">
        <v>0</v>
      </c>
      <c r="EC104" s="80">
        <v>0</v>
      </c>
      <c r="ED104" s="80">
        <v>0</v>
      </c>
      <c r="EE104" s="80">
        <v>0</v>
      </c>
      <c r="EF104" s="46">
        <v>0</v>
      </c>
      <c r="EG104" s="46">
        <v>0</v>
      </c>
      <c r="EH104" s="46">
        <v>0</v>
      </c>
      <c r="EI104" s="46">
        <v>0</v>
      </c>
      <c r="EJ104" s="46">
        <v>0</v>
      </c>
      <c r="EK104" s="46">
        <v>0</v>
      </c>
      <c r="EL104" s="46">
        <v>0</v>
      </c>
      <c r="EM104" s="46">
        <v>0</v>
      </c>
      <c r="EN104" s="46">
        <v>0</v>
      </c>
      <c r="EO104" s="46">
        <v>0</v>
      </c>
      <c r="EP104" s="46">
        <v>0</v>
      </c>
      <c r="EQ104" s="46">
        <v>0</v>
      </c>
      <c r="ER104" s="46">
        <v>0</v>
      </c>
      <c r="ES104" s="46">
        <v>0</v>
      </c>
      <c r="ET104" s="46">
        <v>0</v>
      </c>
      <c r="EU104" s="46">
        <v>0</v>
      </c>
      <c r="EV104" s="46">
        <v>0</v>
      </c>
      <c r="EW104" s="46">
        <v>0</v>
      </c>
      <c r="EX104" s="46">
        <v>0</v>
      </c>
      <c r="EY104" s="46">
        <v>0</v>
      </c>
      <c r="EZ104" s="46">
        <v>0</v>
      </c>
      <c r="FA104" s="46">
        <v>0</v>
      </c>
      <c r="FB104" s="46">
        <v>0</v>
      </c>
      <c r="FC104" s="46">
        <v>0</v>
      </c>
      <c r="FD104" s="46">
        <v>0</v>
      </c>
      <c r="FE104" s="46">
        <v>0</v>
      </c>
      <c r="FK104" s="46">
        <v>20</v>
      </c>
      <c r="FL104" s="46">
        <v>20</v>
      </c>
      <c r="FM104" s="46">
        <v>20</v>
      </c>
      <c r="FN104" s="46">
        <v>20</v>
      </c>
      <c r="FO104" s="46">
        <v>80</v>
      </c>
      <c r="FP104" s="46">
        <v>0</v>
      </c>
      <c r="FQ104" s="46">
        <v>0</v>
      </c>
      <c r="FR104" s="46">
        <v>0</v>
      </c>
      <c r="FS104" s="46">
        <v>0</v>
      </c>
      <c r="FT104" s="46">
        <v>0</v>
      </c>
      <c r="FZ104" s="46">
        <v>0</v>
      </c>
      <c r="GA104" s="46">
        <v>0</v>
      </c>
      <c r="GB104" s="46">
        <v>0</v>
      </c>
      <c r="GC104" s="46">
        <v>0</v>
      </c>
      <c r="GD104" s="46">
        <v>0</v>
      </c>
    </row>
    <row r="105" spans="1:186" ht="15" customHeight="1">
      <c r="A105" s="133" t="s">
        <v>542</v>
      </c>
      <c r="B105" s="124" t="s">
        <v>648</v>
      </c>
      <c r="C105" s="74">
        <v>490</v>
      </c>
      <c r="D105" s="74" t="s">
        <v>482</v>
      </c>
      <c r="E105" s="46">
        <v>50</v>
      </c>
      <c r="G105" s="46">
        <v>0</v>
      </c>
      <c r="H105" s="46">
        <v>0</v>
      </c>
      <c r="I105" s="46">
        <v>0</v>
      </c>
      <c r="J105" s="80">
        <v>0</v>
      </c>
      <c r="K105" s="80">
        <v>0</v>
      </c>
      <c r="L105" s="80">
        <v>0</v>
      </c>
      <c r="M105" s="80">
        <v>0</v>
      </c>
      <c r="N105" s="80">
        <v>0</v>
      </c>
      <c r="O105" s="80">
        <v>0</v>
      </c>
      <c r="P105" s="80">
        <v>0</v>
      </c>
      <c r="Q105" s="80">
        <v>0</v>
      </c>
      <c r="R105" s="80">
        <v>0</v>
      </c>
      <c r="S105" s="80">
        <v>0</v>
      </c>
      <c r="T105" s="80">
        <v>0</v>
      </c>
      <c r="U105" s="80">
        <v>0</v>
      </c>
      <c r="V105" s="80">
        <v>0</v>
      </c>
      <c r="W105" s="80">
        <v>0</v>
      </c>
      <c r="X105" s="80">
        <v>0</v>
      </c>
      <c r="Y105" s="80">
        <v>0</v>
      </c>
      <c r="Z105" s="80">
        <v>0</v>
      </c>
      <c r="AA105" s="80">
        <v>0</v>
      </c>
      <c r="AB105" s="80">
        <v>0</v>
      </c>
      <c r="AC105" s="80">
        <v>0</v>
      </c>
      <c r="AD105" s="80">
        <v>0</v>
      </c>
      <c r="AE105" s="80">
        <v>0</v>
      </c>
      <c r="AF105" s="80">
        <v>0</v>
      </c>
      <c r="AG105" s="80">
        <v>0</v>
      </c>
      <c r="AH105" s="80">
        <v>0</v>
      </c>
      <c r="AI105" s="80">
        <v>0</v>
      </c>
      <c r="AJ105" s="80">
        <v>0</v>
      </c>
      <c r="AK105" s="80">
        <v>0</v>
      </c>
      <c r="AL105" s="80">
        <v>0</v>
      </c>
      <c r="AM105" s="80">
        <v>0</v>
      </c>
      <c r="AN105" s="80">
        <v>0</v>
      </c>
      <c r="AO105" s="80">
        <v>0</v>
      </c>
      <c r="AP105" s="80">
        <v>0</v>
      </c>
      <c r="AQ105" s="80">
        <v>0</v>
      </c>
      <c r="AR105" s="80">
        <v>0</v>
      </c>
      <c r="AS105" s="80">
        <v>0</v>
      </c>
      <c r="AT105" s="80">
        <v>0</v>
      </c>
      <c r="AU105" s="80">
        <v>0</v>
      </c>
      <c r="AV105" s="80">
        <v>0</v>
      </c>
      <c r="AW105" s="80">
        <v>0</v>
      </c>
      <c r="AX105" s="80">
        <v>0</v>
      </c>
      <c r="AY105" s="80">
        <v>0</v>
      </c>
      <c r="AZ105" s="80"/>
      <c r="BA105" s="80"/>
      <c r="BB105" s="80"/>
      <c r="BC105" s="80"/>
      <c r="BD105" s="80"/>
      <c r="BE105" s="80">
        <v>0</v>
      </c>
      <c r="BF105" s="80">
        <v>0</v>
      </c>
      <c r="BG105" s="80">
        <v>0</v>
      </c>
      <c r="BH105" s="80">
        <v>0</v>
      </c>
      <c r="BI105" s="80">
        <v>0</v>
      </c>
      <c r="BJ105" s="80">
        <v>0</v>
      </c>
      <c r="BK105" s="80">
        <v>0</v>
      </c>
      <c r="BL105" s="80">
        <v>0</v>
      </c>
      <c r="BM105" s="80">
        <v>0</v>
      </c>
      <c r="BN105" s="80">
        <v>0</v>
      </c>
      <c r="BO105" s="80">
        <v>0</v>
      </c>
      <c r="BP105" s="80">
        <v>0</v>
      </c>
      <c r="BQ105" s="80">
        <v>0</v>
      </c>
      <c r="BR105" s="80">
        <v>0</v>
      </c>
      <c r="BS105" s="80">
        <v>0</v>
      </c>
      <c r="BT105" s="80">
        <v>0</v>
      </c>
      <c r="BU105" s="80">
        <v>0</v>
      </c>
      <c r="BV105" s="80">
        <v>0</v>
      </c>
      <c r="BW105" s="80">
        <v>0</v>
      </c>
      <c r="BX105" s="80">
        <v>0</v>
      </c>
      <c r="BY105" s="80">
        <v>0</v>
      </c>
      <c r="BZ105" s="80">
        <v>0</v>
      </c>
      <c r="CA105" s="80">
        <v>0</v>
      </c>
      <c r="CB105" s="80">
        <v>0</v>
      </c>
      <c r="CC105" s="80">
        <v>0</v>
      </c>
      <c r="CD105" s="80">
        <v>0</v>
      </c>
      <c r="CE105" s="80">
        <v>0</v>
      </c>
      <c r="CF105" s="80">
        <v>0</v>
      </c>
      <c r="CG105" s="80">
        <v>0</v>
      </c>
      <c r="CH105" s="80">
        <v>0</v>
      </c>
      <c r="CI105" s="80">
        <v>0</v>
      </c>
      <c r="CJ105" s="80">
        <v>0</v>
      </c>
      <c r="CK105" s="80">
        <v>0</v>
      </c>
      <c r="CL105" s="80">
        <v>0</v>
      </c>
      <c r="CM105" s="80">
        <v>0</v>
      </c>
      <c r="CN105" s="80">
        <v>0</v>
      </c>
      <c r="CO105" s="80">
        <v>0</v>
      </c>
      <c r="CP105" s="80">
        <v>0</v>
      </c>
      <c r="CQ105" s="80">
        <v>0</v>
      </c>
      <c r="CR105" s="80">
        <v>0</v>
      </c>
      <c r="CS105" s="80">
        <v>0</v>
      </c>
      <c r="CT105" s="80">
        <v>0</v>
      </c>
      <c r="CU105" s="80">
        <v>0</v>
      </c>
      <c r="CV105" s="80">
        <v>0</v>
      </c>
      <c r="CW105" s="80">
        <v>0</v>
      </c>
      <c r="CX105" s="80">
        <v>0</v>
      </c>
      <c r="CY105" s="80">
        <v>0</v>
      </c>
      <c r="CZ105" s="80">
        <v>0</v>
      </c>
      <c r="DA105" s="80">
        <v>0</v>
      </c>
      <c r="DB105" s="80">
        <v>0</v>
      </c>
      <c r="DC105" s="80"/>
      <c r="DD105" s="80"/>
      <c r="DE105" s="80"/>
      <c r="DF105" s="80"/>
      <c r="DG105" s="80"/>
      <c r="DH105" s="80">
        <v>0</v>
      </c>
      <c r="DI105" s="80">
        <v>0</v>
      </c>
      <c r="DJ105" s="80">
        <v>0</v>
      </c>
      <c r="DK105" s="80">
        <v>0</v>
      </c>
      <c r="DL105" s="80">
        <v>0</v>
      </c>
      <c r="DM105" s="80">
        <v>0</v>
      </c>
      <c r="DN105" s="98">
        <v>0</v>
      </c>
      <c r="DO105" s="80">
        <v>0</v>
      </c>
      <c r="DP105" s="80">
        <v>0</v>
      </c>
      <c r="DQ105" s="80">
        <v>0</v>
      </c>
      <c r="DR105" s="80">
        <v>0</v>
      </c>
      <c r="DS105" s="80">
        <v>0</v>
      </c>
      <c r="DT105" s="80">
        <v>0</v>
      </c>
      <c r="DU105" s="80">
        <v>0</v>
      </c>
      <c r="DV105" s="80">
        <v>0</v>
      </c>
      <c r="DW105" s="80">
        <v>0</v>
      </c>
      <c r="DX105" s="80">
        <v>0</v>
      </c>
      <c r="DY105" s="80">
        <v>0</v>
      </c>
      <c r="DZ105" s="80">
        <v>0</v>
      </c>
      <c r="EA105" s="80">
        <v>0</v>
      </c>
      <c r="EB105" s="80">
        <v>0</v>
      </c>
      <c r="EC105" s="80">
        <v>0</v>
      </c>
      <c r="ED105" s="80">
        <v>0</v>
      </c>
      <c r="EE105" s="80">
        <v>0</v>
      </c>
      <c r="EF105" s="46">
        <v>0</v>
      </c>
      <c r="EG105" s="46">
        <v>0</v>
      </c>
      <c r="EH105" s="46">
        <v>0</v>
      </c>
      <c r="EI105" s="46">
        <v>0</v>
      </c>
      <c r="EJ105" s="46">
        <v>0</v>
      </c>
      <c r="EK105" s="46">
        <v>0</v>
      </c>
      <c r="EL105" s="46">
        <v>0</v>
      </c>
      <c r="EM105" s="46">
        <v>0</v>
      </c>
      <c r="EN105" s="46">
        <v>0</v>
      </c>
      <c r="EO105" s="46">
        <v>0</v>
      </c>
      <c r="EP105" s="46">
        <v>0</v>
      </c>
      <c r="EQ105" s="46">
        <v>0</v>
      </c>
      <c r="ER105" s="46">
        <v>0</v>
      </c>
      <c r="ES105" s="46">
        <v>0</v>
      </c>
      <c r="ET105" s="46">
        <v>0</v>
      </c>
      <c r="EU105" s="46">
        <v>0</v>
      </c>
      <c r="EV105" s="46">
        <v>0</v>
      </c>
      <c r="EW105" s="46">
        <v>0</v>
      </c>
      <c r="EX105" s="46">
        <v>0</v>
      </c>
      <c r="EY105" s="46">
        <v>0</v>
      </c>
      <c r="EZ105" s="46">
        <v>0</v>
      </c>
      <c r="FA105" s="46">
        <v>0</v>
      </c>
      <c r="FB105" s="46">
        <v>0</v>
      </c>
      <c r="FC105" s="46">
        <v>0</v>
      </c>
      <c r="FD105" s="46">
        <v>0</v>
      </c>
      <c r="FE105" s="46">
        <v>0</v>
      </c>
      <c r="FK105" s="46">
        <v>0</v>
      </c>
      <c r="FL105" s="46">
        <v>0</v>
      </c>
      <c r="FM105" s="46">
        <v>0</v>
      </c>
      <c r="FN105" s="46">
        <v>0</v>
      </c>
      <c r="FO105" s="46">
        <v>0</v>
      </c>
      <c r="FP105" s="46">
        <v>0</v>
      </c>
      <c r="FQ105" s="46">
        <v>0</v>
      </c>
      <c r="FR105" s="46">
        <v>0</v>
      </c>
      <c r="FS105" s="46">
        <v>0</v>
      </c>
      <c r="FT105" s="46">
        <v>0</v>
      </c>
      <c r="FZ105" s="46">
        <v>0</v>
      </c>
      <c r="GA105" s="46">
        <v>0</v>
      </c>
      <c r="GB105" s="46">
        <v>0</v>
      </c>
      <c r="GC105" s="46">
        <v>0</v>
      </c>
      <c r="GD105" s="46">
        <v>0</v>
      </c>
    </row>
    <row r="106" spans="1:186">
      <c r="A106" s="133" t="s">
        <v>1009</v>
      </c>
      <c r="B106" s="124" t="s">
        <v>1010</v>
      </c>
      <c r="C106" s="74">
        <v>490</v>
      </c>
      <c r="D106" s="74" t="s">
        <v>482</v>
      </c>
      <c r="G106" s="46">
        <v>0</v>
      </c>
      <c r="H106" s="46">
        <v>0</v>
      </c>
      <c r="I106" s="46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0</v>
      </c>
      <c r="Z106" s="80">
        <v>0</v>
      </c>
      <c r="AA106" s="80">
        <v>0</v>
      </c>
      <c r="AB106" s="80">
        <v>0</v>
      </c>
      <c r="AC106" s="80">
        <v>0</v>
      </c>
      <c r="AD106" s="80">
        <v>0</v>
      </c>
      <c r="AE106" s="80">
        <v>0</v>
      </c>
      <c r="AF106" s="80">
        <v>0</v>
      </c>
      <c r="AG106" s="80">
        <v>0</v>
      </c>
      <c r="AH106" s="80">
        <v>0</v>
      </c>
      <c r="AI106" s="80">
        <v>0</v>
      </c>
      <c r="AJ106" s="80">
        <v>0</v>
      </c>
      <c r="AK106" s="80">
        <v>0</v>
      </c>
      <c r="AL106" s="80">
        <v>0</v>
      </c>
      <c r="AM106" s="80">
        <v>0</v>
      </c>
      <c r="AN106" s="80">
        <v>0</v>
      </c>
      <c r="AO106" s="80">
        <v>0</v>
      </c>
      <c r="AP106" s="80">
        <v>0</v>
      </c>
      <c r="AQ106" s="80">
        <v>0</v>
      </c>
      <c r="AR106" s="80">
        <v>0</v>
      </c>
      <c r="AS106" s="80">
        <v>0</v>
      </c>
      <c r="AT106" s="80">
        <v>0</v>
      </c>
      <c r="AU106" s="80">
        <v>0</v>
      </c>
      <c r="AV106" s="80">
        <v>0</v>
      </c>
      <c r="AW106" s="80">
        <v>0</v>
      </c>
      <c r="AX106" s="80">
        <v>0</v>
      </c>
      <c r="AY106" s="80">
        <v>0</v>
      </c>
      <c r="AZ106" s="80"/>
      <c r="BA106" s="80"/>
      <c r="BB106" s="80"/>
      <c r="BC106" s="80"/>
      <c r="BD106" s="80"/>
      <c r="BE106" s="80">
        <v>0</v>
      </c>
      <c r="BF106" s="80">
        <v>0</v>
      </c>
      <c r="BG106" s="80">
        <v>0</v>
      </c>
      <c r="BH106" s="80">
        <v>0</v>
      </c>
      <c r="BI106" s="80">
        <v>0</v>
      </c>
      <c r="BJ106" s="80">
        <v>0</v>
      </c>
      <c r="BK106" s="80">
        <v>0</v>
      </c>
      <c r="BL106" s="80">
        <v>0</v>
      </c>
      <c r="BM106" s="80">
        <v>0</v>
      </c>
      <c r="BN106" s="80">
        <v>0</v>
      </c>
      <c r="BO106" s="80">
        <v>0</v>
      </c>
      <c r="BP106" s="80">
        <v>0</v>
      </c>
      <c r="BQ106" s="80">
        <v>0</v>
      </c>
      <c r="BR106" s="80">
        <v>0</v>
      </c>
      <c r="BS106" s="80">
        <v>0</v>
      </c>
      <c r="BT106" s="80">
        <v>0</v>
      </c>
      <c r="BU106" s="80">
        <v>0</v>
      </c>
      <c r="BV106" s="80">
        <v>0</v>
      </c>
      <c r="BW106" s="80">
        <v>0</v>
      </c>
      <c r="BX106" s="80">
        <v>0</v>
      </c>
      <c r="BY106" s="80">
        <v>0</v>
      </c>
      <c r="BZ106" s="80">
        <v>0</v>
      </c>
      <c r="CA106" s="80">
        <v>0</v>
      </c>
      <c r="CB106" s="80">
        <v>0</v>
      </c>
      <c r="CC106" s="80">
        <v>0</v>
      </c>
      <c r="CD106" s="80">
        <v>0</v>
      </c>
      <c r="CE106" s="80">
        <v>0</v>
      </c>
      <c r="CF106" s="80">
        <v>0</v>
      </c>
      <c r="CG106" s="80">
        <v>0</v>
      </c>
      <c r="CH106" s="80">
        <v>0</v>
      </c>
      <c r="CI106" s="80">
        <v>0</v>
      </c>
      <c r="CJ106" s="80">
        <v>0</v>
      </c>
      <c r="CK106" s="80">
        <v>0</v>
      </c>
      <c r="CL106" s="80">
        <v>0</v>
      </c>
      <c r="CM106" s="80">
        <v>0</v>
      </c>
      <c r="CN106" s="80">
        <v>0</v>
      </c>
      <c r="CO106" s="80">
        <v>0</v>
      </c>
      <c r="CP106" s="80">
        <v>0</v>
      </c>
      <c r="CQ106" s="80">
        <v>0</v>
      </c>
      <c r="CR106" s="80">
        <v>0</v>
      </c>
      <c r="CS106" s="80">
        <v>0</v>
      </c>
      <c r="CT106" s="80">
        <v>0</v>
      </c>
      <c r="CU106" s="80">
        <v>0</v>
      </c>
      <c r="CV106" s="80">
        <v>0</v>
      </c>
      <c r="CW106" s="80">
        <v>0</v>
      </c>
      <c r="CX106" s="80">
        <v>0</v>
      </c>
      <c r="CY106" s="80">
        <v>0</v>
      </c>
      <c r="CZ106" s="80">
        <v>0</v>
      </c>
      <c r="DA106" s="80">
        <v>0</v>
      </c>
      <c r="DB106" s="80">
        <v>0</v>
      </c>
      <c r="DC106" s="80"/>
      <c r="DD106" s="80"/>
      <c r="DE106" s="80"/>
      <c r="DF106" s="80"/>
      <c r="DG106" s="80"/>
      <c r="DH106" s="80">
        <v>0</v>
      </c>
      <c r="DI106" s="80">
        <v>0</v>
      </c>
      <c r="DJ106" s="80">
        <v>0</v>
      </c>
      <c r="DK106" s="80">
        <v>0</v>
      </c>
      <c r="DL106" s="80">
        <v>0</v>
      </c>
      <c r="DM106" s="80">
        <v>0</v>
      </c>
      <c r="DN106" s="98">
        <v>0</v>
      </c>
      <c r="DO106" s="80">
        <v>0</v>
      </c>
      <c r="DP106" s="80">
        <v>0</v>
      </c>
      <c r="DQ106" s="80">
        <v>0</v>
      </c>
      <c r="DR106" s="80">
        <v>0</v>
      </c>
      <c r="DS106" s="80">
        <v>0</v>
      </c>
      <c r="DT106" s="80">
        <v>0</v>
      </c>
      <c r="DU106" s="80">
        <v>0</v>
      </c>
      <c r="DV106" s="80">
        <v>0</v>
      </c>
      <c r="DW106" s="80">
        <v>0</v>
      </c>
      <c r="DX106" s="80">
        <v>0</v>
      </c>
      <c r="DY106" s="80">
        <v>0</v>
      </c>
      <c r="DZ106" s="80">
        <v>0</v>
      </c>
      <c r="EA106" s="80">
        <v>0</v>
      </c>
      <c r="EB106" s="80">
        <v>0</v>
      </c>
      <c r="EC106" s="80">
        <v>0</v>
      </c>
      <c r="ED106" s="80">
        <v>0</v>
      </c>
      <c r="EE106" s="80">
        <v>0</v>
      </c>
      <c r="EF106" s="46">
        <v>0</v>
      </c>
      <c r="EG106" s="46">
        <v>0</v>
      </c>
      <c r="EH106" s="46">
        <v>0</v>
      </c>
      <c r="EI106" s="46">
        <v>0</v>
      </c>
      <c r="EJ106" s="46">
        <v>0</v>
      </c>
      <c r="EK106" s="46">
        <v>0</v>
      </c>
      <c r="EL106" s="46">
        <v>0</v>
      </c>
      <c r="EM106" s="46">
        <v>0</v>
      </c>
      <c r="EN106" s="46">
        <v>0</v>
      </c>
      <c r="EO106" s="46">
        <v>0</v>
      </c>
      <c r="EP106" s="46">
        <v>0</v>
      </c>
      <c r="EQ106" s="46">
        <v>0</v>
      </c>
      <c r="ER106" s="46">
        <v>0</v>
      </c>
      <c r="ES106" s="46">
        <v>0</v>
      </c>
      <c r="ET106" s="46">
        <v>0</v>
      </c>
      <c r="EU106" s="46">
        <v>0</v>
      </c>
      <c r="EV106" s="46">
        <v>0</v>
      </c>
      <c r="EW106" s="46">
        <v>0</v>
      </c>
      <c r="EX106" s="46">
        <v>0</v>
      </c>
      <c r="EY106" s="46">
        <v>0</v>
      </c>
      <c r="EZ106" s="46">
        <v>0</v>
      </c>
      <c r="FA106" s="46">
        <v>0</v>
      </c>
      <c r="FB106" s="46">
        <v>0</v>
      </c>
      <c r="FC106" s="46">
        <v>0</v>
      </c>
      <c r="FD106" s="46">
        <v>0</v>
      </c>
      <c r="FE106" s="46">
        <v>0</v>
      </c>
      <c r="FK106" s="46">
        <v>0</v>
      </c>
      <c r="FL106" s="46">
        <v>0</v>
      </c>
      <c r="FM106" s="46">
        <v>0</v>
      </c>
      <c r="FN106" s="46">
        <v>0</v>
      </c>
      <c r="FO106" s="46">
        <v>0</v>
      </c>
      <c r="FP106" s="46">
        <v>0</v>
      </c>
      <c r="FQ106" s="46">
        <v>0</v>
      </c>
      <c r="FR106" s="46">
        <v>0</v>
      </c>
      <c r="FS106" s="46">
        <v>0</v>
      </c>
      <c r="FT106" s="46">
        <v>0</v>
      </c>
      <c r="FZ106" s="46">
        <v>0</v>
      </c>
      <c r="GA106" s="46">
        <v>0</v>
      </c>
      <c r="GB106" s="46">
        <v>0</v>
      </c>
      <c r="GC106" s="46">
        <v>0</v>
      </c>
      <c r="GD106" s="46">
        <v>0</v>
      </c>
    </row>
    <row r="107" spans="1:186">
      <c r="A107" s="133" t="s">
        <v>542</v>
      </c>
      <c r="B107" s="124" t="s">
        <v>1011</v>
      </c>
      <c r="C107" s="74">
        <v>490</v>
      </c>
      <c r="D107" s="74" t="s">
        <v>482</v>
      </c>
      <c r="G107" s="46">
        <v>0</v>
      </c>
      <c r="H107" s="46">
        <v>0</v>
      </c>
      <c r="I107" s="46">
        <v>0</v>
      </c>
      <c r="J107" s="80">
        <v>0</v>
      </c>
      <c r="K107" s="80">
        <v>0</v>
      </c>
      <c r="L107" s="80">
        <v>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0</v>
      </c>
      <c r="X107" s="80">
        <v>0</v>
      </c>
      <c r="Y107" s="80">
        <v>0</v>
      </c>
      <c r="Z107" s="80">
        <v>0</v>
      </c>
      <c r="AA107" s="80">
        <v>0</v>
      </c>
      <c r="AB107" s="80">
        <v>0</v>
      </c>
      <c r="AC107" s="80">
        <v>0</v>
      </c>
      <c r="AD107" s="80">
        <v>0</v>
      </c>
      <c r="AE107" s="80">
        <v>0</v>
      </c>
      <c r="AF107" s="80">
        <v>0</v>
      </c>
      <c r="AG107" s="80">
        <v>0</v>
      </c>
      <c r="AH107" s="80">
        <v>0</v>
      </c>
      <c r="AI107" s="80">
        <v>0</v>
      </c>
      <c r="AJ107" s="80">
        <v>0</v>
      </c>
      <c r="AK107" s="80">
        <v>0</v>
      </c>
      <c r="AL107" s="80">
        <v>0</v>
      </c>
      <c r="AM107" s="80">
        <v>0</v>
      </c>
      <c r="AN107" s="80">
        <v>0</v>
      </c>
      <c r="AO107" s="80">
        <v>0</v>
      </c>
      <c r="AP107" s="80">
        <v>0</v>
      </c>
      <c r="AQ107" s="80">
        <v>0</v>
      </c>
      <c r="AR107" s="80">
        <v>0</v>
      </c>
      <c r="AS107" s="80">
        <v>0</v>
      </c>
      <c r="AT107" s="80">
        <v>0</v>
      </c>
      <c r="AU107" s="80">
        <v>0</v>
      </c>
      <c r="AV107" s="80">
        <v>0</v>
      </c>
      <c r="AW107" s="80">
        <v>0</v>
      </c>
      <c r="AX107" s="80">
        <v>0</v>
      </c>
      <c r="AY107" s="80">
        <v>0</v>
      </c>
      <c r="AZ107" s="80"/>
      <c r="BA107" s="80"/>
      <c r="BB107" s="80"/>
      <c r="BC107" s="80"/>
      <c r="BD107" s="80"/>
      <c r="BE107" s="80">
        <v>0</v>
      </c>
      <c r="BF107" s="80">
        <v>0</v>
      </c>
      <c r="BG107" s="80">
        <v>0</v>
      </c>
      <c r="BH107" s="80">
        <v>0</v>
      </c>
      <c r="BI107" s="80">
        <v>0</v>
      </c>
      <c r="BJ107" s="80">
        <v>0</v>
      </c>
      <c r="BK107" s="80">
        <v>0</v>
      </c>
      <c r="BL107" s="80">
        <v>0</v>
      </c>
      <c r="BM107" s="80">
        <v>0</v>
      </c>
      <c r="BN107" s="80">
        <v>0</v>
      </c>
      <c r="BO107" s="80">
        <v>0</v>
      </c>
      <c r="BP107" s="80">
        <v>0</v>
      </c>
      <c r="BQ107" s="80">
        <v>0</v>
      </c>
      <c r="BR107" s="80">
        <v>0</v>
      </c>
      <c r="BS107" s="80">
        <v>0</v>
      </c>
      <c r="BT107" s="80">
        <v>0</v>
      </c>
      <c r="BU107" s="80">
        <v>0</v>
      </c>
      <c r="BV107" s="80">
        <v>0</v>
      </c>
      <c r="BW107" s="80">
        <v>0</v>
      </c>
      <c r="BX107" s="80">
        <v>0</v>
      </c>
      <c r="BY107" s="80">
        <v>0</v>
      </c>
      <c r="BZ107" s="80">
        <v>0</v>
      </c>
      <c r="CA107" s="80">
        <v>0</v>
      </c>
      <c r="CB107" s="80">
        <v>0</v>
      </c>
      <c r="CC107" s="80">
        <v>0</v>
      </c>
      <c r="CD107" s="80">
        <v>0</v>
      </c>
      <c r="CE107" s="80">
        <v>0</v>
      </c>
      <c r="CF107" s="80">
        <v>0</v>
      </c>
      <c r="CG107" s="80">
        <v>0</v>
      </c>
      <c r="CH107" s="80">
        <v>0</v>
      </c>
      <c r="CI107" s="80">
        <v>0</v>
      </c>
      <c r="CJ107" s="80">
        <v>0</v>
      </c>
      <c r="CK107" s="80">
        <v>0</v>
      </c>
      <c r="CL107" s="80">
        <v>0</v>
      </c>
      <c r="CM107" s="80">
        <v>0</v>
      </c>
      <c r="CN107" s="80">
        <v>0</v>
      </c>
      <c r="CO107" s="80">
        <v>0</v>
      </c>
      <c r="CP107" s="80">
        <v>0</v>
      </c>
      <c r="CQ107" s="80">
        <v>0</v>
      </c>
      <c r="CR107" s="80">
        <v>0</v>
      </c>
      <c r="CS107" s="80">
        <v>0</v>
      </c>
      <c r="CT107" s="80">
        <v>0</v>
      </c>
      <c r="CU107" s="80">
        <v>0</v>
      </c>
      <c r="CV107" s="80">
        <v>0</v>
      </c>
      <c r="CW107" s="80">
        <v>0</v>
      </c>
      <c r="CX107" s="80">
        <v>0</v>
      </c>
      <c r="CY107" s="80">
        <v>0</v>
      </c>
      <c r="CZ107" s="80">
        <v>0</v>
      </c>
      <c r="DA107" s="80">
        <v>0</v>
      </c>
      <c r="DB107" s="80">
        <v>0</v>
      </c>
      <c r="DC107" s="80"/>
      <c r="DD107" s="80"/>
      <c r="DE107" s="80"/>
      <c r="DF107" s="80"/>
      <c r="DG107" s="80"/>
      <c r="DH107" s="80">
        <v>0</v>
      </c>
      <c r="DI107" s="80">
        <v>0</v>
      </c>
      <c r="DJ107" s="80">
        <v>0</v>
      </c>
      <c r="DK107" s="80">
        <v>0</v>
      </c>
      <c r="DL107" s="80">
        <v>0</v>
      </c>
      <c r="DM107" s="80">
        <v>0</v>
      </c>
      <c r="DN107" s="98">
        <v>0</v>
      </c>
      <c r="DO107" s="80">
        <v>0</v>
      </c>
      <c r="DP107" s="80">
        <v>0</v>
      </c>
      <c r="DQ107" s="80">
        <v>0</v>
      </c>
      <c r="DR107" s="80">
        <v>0</v>
      </c>
      <c r="DS107" s="80">
        <v>0</v>
      </c>
      <c r="DT107" s="80">
        <v>0</v>
      </c>
      <c r="DU107" s="80">
        <v>0</v>
      </c>
      <c r="DV107" s="80">
        <v>0</v>
      </c>
      <c r="DW107" s="80">
        <v>0</v>
      </c>
      <c r="DX107" s="80">
        <v>0</v>
      </c>
      <c r="DY107" s="80">
        <v>0</v>
      </c>
      <c r="DZ107" s="80">
        <v>0</v>
      </c>
      <c r="EA107" s="80">
        <v>0</v>
      </c>
      <c r="EB107" s="80">
        <v>0</v>
      </c>
      <c r="EC107" s="80">
        <v>0</v>
      </c>
      <c r="ED107" s="80">
        <v>0</v>
      </c>
      <c r="EE107" s="80">
        <v>0</v>
      </c>
      <c r="EF107" s="46">
        <v>0</v>
      </c>
      <c r="EG107" s="46">
        <v>0</v>
      </c>
      <c r="EH107" s="46">
        <v>0</v>
      </c>
      <c r="EI107" s="46">
        <v>0</v>
      </c>
      <c r="EJ107" s="46">
        <v>0</v>
      </c>
      <c r="EK107" s="46">
        <v>0</v>
      </c>
      <c r="EL107" s="46">
        <v>0</v>
      </c>
      <c r="EM107" s="46">
        <v>0</v>
      </c>
      <c r="EN107" s="46">
        <v>0</v>
      </c>
      <c r="EO107" s="46">
        <v>0</v>
      </c>
      <c r="EP107" s="46">
        <v>0</v>
      </c>
      <c r="EQ107" s="46">
        <v>0</v>
      </c>
      <c r="ER107" s="46">
        <v>0</v>
      </c>
      <c r="ES107" s="46">
        <v>0</v>
      </c>
      <c r="ET107" s="46">
        <v>0</v>
      </c>
      <c r="EU107" s="46">
        <v>0</v>
      </c>
      <c r="EV107" s="46">
        <v>0</v>
      </c>
      <c r="EW107" s="46">
        <v>0</v>
      </c>
      <c r="EX107" s="46">
        <v>0</v>
      </c>
      <c r="EY107" s="46">
        <v>0</v>
      </c>
      <c r="EZ107" s="46">
        <v>0</v>
      </c>
      <c r="FA107" s="46">
        <v>0</v>
      </c>
      <c r="FB107" s="46">
        <v>0</v>
      </c>
      <c r="FC107" s="46">
        <v>0</v>
      </c>
      <c r="FD107" s="46">
        <v>0</v>
      </c>
      <c r="FE107" s="46">
        <v>0</v>
      </c>
      <c r="FK107" s="46">
        <v>0</v>
      </c>
      <c r="FL107" s="46">
        <v>0</v>
      </c>
      <c r="FM107" s="46">
        <v>0</v>
      </c>
      <c r="FN107" s="46">
        <v>0</v>
      </c>
      <c r="FO107" s="46">
        <v>0</v>
      </c>
      <c r="FP107" s="46">
        <v>49</v>
      </c>
      <c r="FQ107" s="46">
        <v>34</v>
      </c>
      <c r="FR107" s="46">
        <v>35</v>
      </c>
      <c r="FS107" s="46">
        <v>24</v>
      </c>
      <c r="FT107" s="46">
        <v>142</v>
      </c>
      <c r="FZ107" s="46">
        <v>0</v>
      </c>
      <c r="GA107" s="46">
        <v>0</v>
      </c>
      <c r="GB107" s="46">
        <v>0</v>
      </c>
      <c r="GC107" s="46">
        <v>0</v>
      </c>
      <c r="GD107" s="46">
        <v>0</v>
      </c>
    </row>
    <row r="108" spans="1:186">
      <c r="A108" s="133"/>
      <c r="G108" s="46">
        <v>20</v>
      </c>
      <c r="H108" s="46">
        <v>20</v>
      </c>
      <c r="I108" s="46">
        <v>20</v>
      </c>
      <c r="J108" s="80">
        <v>20</v>
      </c>
      <c r="K108" s="80">
        <v>80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0</v>
      </c>
      <c r="Y108" s="80">
        <v>0</v>
      </c>
      <c r="Z108" s="80">
        <v>0</v>
      </c>
      <c r="AA108" s="80">
        <v>0</v>
      </c>
      <c r="AB108" s="80">
        <v>0</v>
      </c>
      <c r="AC108" s="80">
        <v>0</v>
      </c>
      <c r="AD108" s="80">
        <v>0</v>
      </c>
      <c r="AE108" s="80">
        <v>0</v>
      </c>
      <c r="AF108" s="80">
        <v>0</v>
      </c>
      <c r="AG108" s="80">
        <v>0</v>
      </c>
      <c r="AH108" s="80">
        <v>0</v>
      </c>
      <c r="AI108" s="80">
        <v>0</v>
      </c>
      <c r="AJ108" s="80">
        <v>0</v>
      </c>
      <c r="AK108" s="80">
        <v>0</v>
      </c>
      <c r="AL108" s="80">
        <v>0</v>
      </c>
      <c r="AM108" s="80">
        <v>0</v>
      </c>
      <c r="AN108" s="80">
        <v>0</v>
      </c>
      <c r="AO108" s="80">
        <v>0</v>
      </c>
      <c r="AP108" s="80">
        <v>0</v>
      </c>
      <c r="AQ108" s="80">
        <v>0</v>
      </c>
      <c r="AR108" s="80">
        <v>0</v>
      </c>
      <c r="AS108" s="80">
        <v>0</v>
      </c>
      <c r="AT108" s="80">
        <v>0</v>
      </c>
      <c r="AU108" s="80">
        <v>0</v>
      </c>
      <c r="AV108" s="80">
        <v>0</v>
      </c>
      <c r="AW108" s="80">
        <v>0</v>
      </c>
      <c r="AX108" s="80">
        <v>0</v>
      </c>
      <c r="AY108" s="80">
        <v>0</v>
      </c>
      <c r="AZ108" s="80"/>
      <c r="BA108" s="80"/>
      <c r="BB108" s="80"/>
      <c r="BC108" s="80"/>
      <c r="BD108" s="80"/>
      <c r="BE108" s="80">
        <v>20</v>
      </c>
      <c r="BF108" s="80">
        <v>20</v>
      </c>
      <c r="BG108" s="80">
        <v>20</v>
      </c>
      <c r="BH108" s="80">
        <v>20</v>
      </c>
      <c r="BI108" s="80">
        <v>80</v>
      </c>
      <c r="BJ108" s="80">
        <v>20</v>
      </c>
      <c r="BK108" s="80">
        <v>20</v>
      </c>
      <c r="BL108" s="80">
        <v>20</v>
      </c>
      <c r="BM108" s="80">
        <v>20</v>
      </c>
      <c r="BN108" s="80">
        <v>80</v>
      </c>
      <c r="BO108" s="80">
        <v>0</v>
      </c>
      <c r="BP108" s="80">
        <v>0</v>
      </c>
      <c r="BQ108" s="80">
        <v>0</v>
      </c>
      <c r="BR108" s="80">
        <v>0</v>
      </c>
      <c r="BS108" s="80">
        <v>0</v>
      </c>
      <c r="BT108" s="80">
        <v>0</v>
      </c>
      <c r="BU108" s="80">
        <v>0</v>
      </c>
      <c r="BV108" s="80">
        <v>0</v>
      </c>
      <c r="BW108" s="80">
        <v>0</v>
      </c>
      <c r="BX108" s="80">
        <v>0</v>
      </c>
      <c r="BY108" s="80">
        <v>0</v>
      </c>
      <c r="BZ108" s="80">
        <v>0</v>
      </c>
      <c r="CA108" s="80">
        <v>0</v>
      </c>
      <c r="CB108" s="80">
        <v>0</v>
      </c>
      <c r="CC108" s="80">
        <v>0</v>
      </c>
      <c r="CD108" s="80">
        <v>0</v>
      </c>
      <c r="CE108" s="80">
        <v>0</v>
      </c>
      <c r="CF108" s="80">
        <v>0</v>
      </c>
      <c r="CG108" s="80">
        <v>0</v>
      </c>
      <c r="CH108" s="80">
        <v>0</v>
      </c>
      <c r="CI108" s="80">
        <v>0</v>
      </c>
      <c r="CJ108" s="80">
        <v>0</v>
      </c>
      <c r="CK108" s="80">
        <v>0</v>
      </c>
      <c r="CL108" s="80">
        <v>0</v>
      </c>
      <c r="CM108" s="80">
        <v>0</v>
      </c>
      <c r="CN108" s="80">
        <v>0</v>
      </c>
      <c r="CO108" s="80">
        <v>0</v>
      </c>
      <c r="CP108" s="80">
        <v>0</v>
      </c>
      <c r="CQ108" s="80">
        <v>0</v>
      </c>
      <c r="CR108" s="80">
        <v>0</v>
      </c>
      <c r="CS108" s="80">
        <v>0</v>
      </c>
      <c r="CT108" s="80">
        <v>0</v>
      </c>
      <c r="CU108" s="80">
        <v>0</v>
      </c>
      <c r="CV108" s="80">
        <v>0</v>
      </c>
      <c r="CW108" s="80">
        <v>0</v>
      </c>
      <c r="CX108" s="80">
        <v>0</v>
      </c>
      <c r="CY108" s="80">
        <v>0</v>
      </c>
      <c r="CZ108" s="80">
        <v>0</v>
      </c>
      <c r="DA108" s="80">
        <v>0</v>
      </c>
      <c r="DB108" s="80">
        <v>0</v>
      </c>
      <c r="DC108" s="80"/>
      <c r="DD108" s="80"/>
      <c r="DE108" s="80"/>
      <c r="DF108" s="80"/>
      <c r="DG108" s="80"/>
      <c r="DH108" s="80">
        <v>20</v>
      </c>
      <c r="DI108" s="80">
        <v>20</v>
      </c>
      <c r="DJ108" s="80">
        <v>20</v>
      </c>
      <c r="DK108" s="80">
        <v>20</v>
      </c>
      <c r="DL108" s="80">
        <v>80</v>
      </c>
      <c r="DM108" s="80">
        <v>20</v>
      </c>
      <c r="DN108" s="98">
        <v>20</v>
      </c>
      <c r="DO108" s="80">
        <v>20</v>
      </c>
      <c r="DP108" s="80">
        <v>20</v>
      </c>
      <c r="DQ108" s="80">
        <v>80</v>
      </c>
      <c r="DR108" s="80">
        <v>0</v>
      </c>
      <c r="DS108" s="80">
        <v>0</v>
      </c>
      <c r="DT108" s="80">
        <v>0</v>
      </c>
      <c r="DU108" s="80">
        <v>0</v>
      </c>
      <c r="DV108" s="80">
        <v>0</v>
      </c>
      <c r="DW108" s="80">
        <v>0</v>
      </c>
      <c r="DX108" s="80">
        <v>0</v>
      </c>
      <c r="DY108" s="80">
        <v>0</v>
      </c>
      <c r="DZ108" s="80">
        <v>0</v>
      </c>
      <c r="EA108" s="80">
        <v>0</v>
      </c>
      <c r="EB108" s="80">
        <v>0</v>
      </c>
      <c r="EC108" s="80">
        <v>0</v>
      </c>
      <c r="ED108" s="80">
        <v>0</v>
      </c>
      <c r="EE108" s="80">
        <v>0</v>
      </c>
      <c r="EF108" s="46">
        <v>0</v>
      </c>
      <c r="EG108" s="46">
        <v>0</v>
      </c>
      <c r="EH108" s="46">
        <v>0</v>
      </c>
      <c r="EI108" s="46">
        <v>0</v>
      </c>
      <c r="EJ108" s="46">
        <v>0</v>
      </c>
      <c r="EK108" s="46">
        <v>0</v>
      </c>
      <c r="EL108" s="46">
        <v>0</v>
      </c>
      <c r="EM108" s="46">
        <v>0</v>
      </c>
      <c r="EN108" s="46">
        <v>0</v>
      </c>
      <c r="EO108" s="46">
        <v>0</v>
      </c>
      <c r="EP108" s="46">
        <v>0</v>
      </c>
      <c r="EQ108" s="46">
        <v>0</v>
      </c>
      <c r="ER108" s="46">
        <v>0</v>
      </c>
      <c r="ES108" s="46">
        <v>0</v>
      </c>
      <c r="ET108" s="46">
        <v>0</v>
      </c>
      <c r="EU108" s="46">
        <v>0</v>
      </c>
      <c r="EV108" s="46">
        <v>0</v>
      </c>
      <c r="EW108" s="46">
        <v>0</v>
      </c>
      <c r="EX108" s="46">
        <v>0</v>
      </c>
      <c r="EY108" s="46">
        <v>0</v>
      </c>
      <c r="EZ108" s="46">
        <v>0</v>
      </c>
      <c r="FA108" s="46">
        <v>0</v>
      </c>
      <c r="FB108" s="46">
        <v>0</v>
      </c>
      <c r="FC108" s="46">
        <v>0</v>
      </c>
      <c r="FD108" s="46">
        <v>0</v>
      </c>
      <c r="FE108" s="46">
        <v>0</v>
      </c>
      <c r="FK108" s="46">
        <v>20</v>
      </c>
      <c r="FL108" s="46">
        <v>20</v>
      </c>
      <c r="FM108" s="46">
        <v>20</v>
      </c>
      <c r="FN108" s="46">
        <v>20</v>
      </c>
      <c r="FO108" s="46">
        <v>80</v>
      </c>
      <c r="FP108" s="46">
        <v>39</v>
      </c>
      <c r="FQ108" s="46">
        <v>17</v>
      </c>
      <c r="FR108" s="46">
        <v>19</v>
      </c>
      <c r="FS108" s="46">
        <v>12</v>
      </c>
      <c r="FT108" s="46">
        <v>87</v>
      </c>
      <c r="FZ108" s="46">
        <v>0</v>
      </c>
      <c r="GA108" s="46">
        <v>0</v>
      </c>
      <c r="GB108" s="46">
        <v>0</v>
      </c>
      <c r="GC108" s="46">
        <v>0</v>
      </c>
      <c r="GD108" s="46">
        <v>0</v>
      </c>
    </row>
    <row r="109" spans="1:186">
      <c r="A109" s="133" t="s">
        <v>649</v>
      </c>
      <c r="B109" s="124" t="s">
        <v>650</v>
      </c>
      <c r="C109" s="74">
        <v>515</v>
      </c>
      <c r="D109" s="74" t="s">
        <v>461</v>
      </c>
      <c r="E109" s="46">
        <v>50</v>
      </c>
      <c r="G109" s="46">
        <v>10974.382722775246</v>
      </c>
      <c r="H109" s="46">
        <v>11226</v>
      </c>
      <c r="I109" s="46">
        <v>8824.3827227752463</v>
      </c>
      <c r="J109" s="80">
        <v>9030</v>
      </c>
      <c r="K109" s="80">
        <v>40054.765445550496</v>
      </c>
      <c r="L109" s="80">
        <v>10000</v>
      </c>
      <c r="M109" s="80">
        <v>10000</v>
      </c>
      <c r="N109" s="80">
        <v>8000</v>
      </c>
      <c r="O109" s="80">
        <v>8000</v>
      </c>
      <c r="P109" s="80">
        <v>36000</v>
      </c>
      <c r="Q109" s="80">
        <v>370</v>
      </c>
      <c r="R109" s="80">
        <v>450</v>
      </c>
      <c r="S109" s="80">
        <v>300</v>
      </c>
      <c r="T109" s="80">
        <v>310</v>
      </c>
      <c r="U109" s="80">
        <v>1430</v>
      </c>
      <c r="V109" s="80">
        <v>0</v>
      </c>
      <c r="W109" s="80">
        <v>0</v>
      </c>
      <c r="X109" s="80">
        <v>0</v>
      </c>
      <c r="Y109" s="80">
        <v>0</v>
      </c>
      <c r="Z109" s="80">
        <v>0</v>
      </c>
      <c r="AA109" s="80">
        <v>180.38272277524615</v>
      </c>
      <c r="AB109" s="80">
        <v>321</v>
      </c>
      <c r="AC109" s="80">
        <v>180.38272277524615</v>
      </c>
      <c r="AD109" s="80">
        <v>321</v>
      </c>
      <c r="AE109" s="80">
        <v>1002.7654455504924</v>
      </c>
      <c r="AF109" s="80">
        <v>237</v>
      </c>
      <c r="AG109" s="80">
        <v>237</v>
      </c>
      <c r="AH109" s="80">
        <v>158</v>
      </c>
      <c r="AI109" s="80">
        <v>158</v>
      </c>
      <c r="AJ109" s="80">
        <v>790</v>
      </c>
      <c r="AK109" s="80">
        <v>68</v>
      </c>
      <c r="AL109" s="80">
        <v>137</v>
      </c>
      <c r="AM109" s="80">
        <v>68</v>
      </c>
      <c r="AN109" s="80">
        <v>137</v>
      </c>
      <c r="AO109" s="80">
        <v>410</v>
      </c>
      <c r="AP109" s="80">
        <v>47</v>
      </c>
      <c r="AQ109" s="80">
        <v>47</v>
      </c>
      <c r="AR109" s="80">
        <v>70</v>
      </c>
      <c r="AS109" s="80">
        <v>70</v>
      </c>
      <c r="AT109" s="80">
        <v>234</v>
      </c>
      <c r="AU109" s="80">
        <v>72</v>
      </c>
      <c r="AV109" s="80">
        <v>34</v>
      </c>
      <c r="AW109" s="80">
        <v>48</v>
      </c>
      <c r="AX109" s="80">
        <v>34</v>
      </c>
      <c r="AY109" s="80">
        <v>188</v>
      </c>
      <c r="AZ109" s="80"/>
      <c r="BA109" s="80"/>
      <c r="BB109" s="80"/>
      <c r="BC109" s="80"/>
      <c r="BD109" s="80"/>
      <c r="BE109" s="80">
        <v>0</v>
      </c>
      <c r="BF109" s="80">
        <v>0</v>
      </c>
      <c r="BG109" s="80">
        <v>0</v>
      </c>
      <c r="BH109" s="80">
        <v>0</v>
      </c>
      <c r="BI109" s="80">
        <v>0</v>
      </c>
      <c r="BJ109" s="80">
        <v>8076</v>
      </c>
      <c r="BK109" s="80">
        <v>8121.4625581975306</v>
      </c>
      <c r="BL109" s="80">
        <v>10831.462558197531</v>
      </c>
      <c r="BM109" s="80">
        <v>11138</v>
      </c>
      <c r="BN109" s="80">
        <v>38166.925116395061</v>
      </c>
      <c r="BO109" s="80">
        <v>7000</v>
      </c>
      <c r="BP109" s="80">
        <v>7000</v>
      </c>
      <c r="BQ109" s="80">
        <v>10000</v>
      </c>
      <c r="BR109" s="80">
        <v>10000</v>
      </c>
      <c r="BS109" s="80">
        <v>34000</v>
      </c>
      <c r="BT109" s="80">
        <v>270</v>
      </c>
      <c r="BU109" s="80">
        <v>340</v>
      </c>
      <c r="BV109" s="80">
        <v>220</v>
      </c>
      <c r="BW109" s="80">
        <v>230</v>
      </c>
      <c r="BX109" s="80">
        <v>1060</v>
      </c>
      <c r="BY109" s="80">
        <v>0</v>
      </c>
      <c r="BZ109" s="80">
        <v>0</v>
      </c>
      <c r="CA109" s="80">
        <v>0</v>
      </c>
      <c r="CB109" s="80">
        <v>0</v>
      </c>
      <c r="CC109" s="80">
        <v>0</v>
      </c>
      <c r="CD109" s="80">
        <v>335</v>
      </c>
      <c r="CE109" s="80">
        <v>186.46255819753074</v>
      </c>
      <c r="CF109" s="80">
        <v>186.46255819753074</v>
      </c>
      <c r="CG109" s="80">
        <v>335</v>
      </c>
      <c r="CH109" s="80">
        <v>1042.9251163950614</v>
      </c>
      <c r="CI109" s="80">
        <v>210</v>
      </c>
      <c r="CJ109" s="80">
        <v>210</v>
      </c>
      <c r="CK109" s="80">
        <v>140</v>
      </c>
      <c r="CL109" s="80">
        <v>140</v>
      </c>
      <c r="CM109" s="80">
        <v>700</v>
      </c>
      <c r="CN109" s="80">
        <v>151</v>
      </c>
      <c r="CO109" s="80">
        <v>302</v>
      </c>
      <c r="CP109" s="80">
        <v>151</v>
      </c>
      <c r="CQ109" s="80">
        <v>302</v>
      </c>
      <c r="CR109" s="80">
        <v>906</v>
      </c>
      <c r="CS109" s="80">
        <v>47</v>
      </c>
      <c r="CT109" s="80">
        <v>47</v>
      </c>
      <c r="CU109" s="80">
        <v>95</v>
      </c>
      <c r="CV109" s="80">
        <v>95</v>
      </c>
      <c r="CW109" s="80">
        <v>284</v>
      </c>
      <c r="CX109" s="80">
        <v>63</v>
      </c>
      <c r="CY109" s="80">
        <v>36</v>
      </c>
      <c r="CZ109" s="80">
        <v>39</v>
      </c>
      <c r="DA109" s="80">
        <v>36</v>
      </c>
      <c r="DB109" s="80">
        <v>174</v>
      </c>
      <c r="DC109" s="80"/>
      <c r="DD109" s="80"/>
      <c r="DE109" s="80"/>
      <c r="DF109" s="80"/>
      <c r="DG109" s="80"/>
      <c r="DH109" s="80">
        <v>0</v>
      </c>
      <c r="DI109" s="80">
        <v>0</v>
      </c>
      <c r="DJ109" s="80">
        <v>0</v>
      </c>
      <c r="DK109" s="80">
        <v>0</v>
      </c>
      <c r="DL109" s="80">
        <v>0</v>
      </c>
      <c r="DM109" s="80">
        <v>10836.224329224911</v>
      </c>
      <c r="DN109" s="98">
        <v>10970.224329224911</v>
      </c>
      <c r="DO109" s="80">
        <v>7850</v>
      </c>
      <c r="DP109" s="80">
        <v>5835.2243292249104</v>
      </c>
      <c r="DQ109" s="80">
        <v>35491.672987674734</v>
      </c>
      <c r="DR109" s="80">
        <v>10000</v>
      </c>
      <c r="DS109" s="80">
        <v>10000</v>
      </c>
      <c r="DT109" s="80">
        <v>7000</v>
      </c>
      <c r="DU109" s="80">
        <v>5000</v>
      </c>
      <c r="DV109" s="80">
        <v>32000</v>
      </c>
      <c r="DW109" s="80">
        <v>327</v>
      </c>
      <c r="DX109" s="80">
        <v>403</v>
      </c>
      <c r="DY109" s="80">
        <v>263</v>
      </c>
      <c r="DZ109" s="80">
        <v>279</v>
      </c>
      <c r="EA109" s="80">
        <v>1272</v>
      </c>
      <c r="EB109" s="80">
        <v>0</v>
      </c>
      <c r="EC109" s="80">
        <v>0</v>
      </c>
      <c r="ED109" s="80">
        <v>0</v>
      </c>
      <c r="EE109" s="80">
        <v>0</v>
      </c>
      <c r="EF109" s="46">
        <v>0</v>
      </c>
      <c r="EG109" s="46">
        <v>211.22432922491049</v>
      </c>
      <c r="EH109" s="46">
        <v>211.22432922491049</v>
      </c>
      <c r="EI109" s="46">
        <v>322</v>
      </c>
      <c r="EJ109" s="46">
        <v>211.22432922491049</v>
      </c>
      <c r="EK109" s="46">
        <v>955.67298767473153</v>
      </c>
      <c r="EL109" s="46">
        <v>104</v>
      </c>
      <c r="EM109" s="46">
        <v>104</v>
      </c>
      <c r="EN109" s="46">
        <v>70</v>
      </c>
      <c r="EO109" s="46">
        <v>70</v>
      </c>
      <c r="EP109" s="46">
        <v>348</v>
      </c>
      <c r="EQ109" s="46">
        <v>85</v>
      </c>
      <c r="ER109" s="46">
        <v>169</v>
      </c>
      <c r="ES109" s="46">
        <v>85</v>
      </c>
      <c r="ET109" s="46">
        <v>169</v>
      </c>
      <c r="EU109" s="46">
        <v>508</v>
      </c>
      <c r="EV109" s="46">
        <v>47</v>
      </c>
      <c r="EW109" s="46">
        <v>47</v>
      </c>
      <c r="EX109" s="46">
        <v>70</v>
      </c>
      <c r="EY109" s="46">
        <v>70</v>
      </c>
      <c r="EZ109" s="46">
        <v>234</v>
      </c>
      <c r="FA109" s="46">
        <v>62</v>
      </c>
      <c r="FB109" s="46">
        <v>36</v>
      </c>
      <c r="FC109" s="46">
        <v>40</v>
      </c>
      <c r="FD109" s="46">
        <v>36</v>
      </c>
      <c r="FE109" s="46">
        <v>174</v>
      </c>
      <c r="FK109" s="46">
        <v>0</v>
      </c>
      <c r="FL109" s="46">
        <v>0</v>
      </c>
      <c r="FM109" s="46">
        <v>0</v>
      </c>
      <c r="FN109" s="46">
        <v>0</v>
      </c>
      <c r="FO109" s="46">
        <v>0</v>
      </c>
      <c r="FP109" s="46">
        <v>21</v>
      </c>
      <c r="FQ109" s="46">
        <v>15</v>
      </c>
      <c r="FR109" s="46">
        <v>17</v>
      </c>
      <c r="FS109" s="46">
        <v>15</v>
      </c>
      <c r="FT109" s="46">
        <v>68</v>
      </c>
      <c r="FZ109" s="46">
        <v>0</v>
      </c>
      <c r="GA109" s="46">
        <v>0</v>
      </c>
      <c r="GB109" s="46">
        <v>0</v>
      </c>
      <c r="GC109" s="46">
        <v>0</v>
      </c>
      <c r="GD109" s="46">
        <v>0</v>
      </c>
    </row>
    <row r="110" spans="1:186">
      <c r="A110" s="133" t="s">
        <v>651</v>
      </c>
      <c r="B110" s="124" t="s">
        <v>1012</v>
      </c>
      <c r="C110" s="74">
        <v>515</v>
      </c>
      <c r="D110" s="74" t="s">
        <v>461</v>
      </c>
      <c r="E110" s="46">
        <v>50</v>
      </c>
      <c r="G110" s="46">
        <v>459.54584865332527</v>
      </c>
      <c r="H110" s="46">
        <v>542</v>
      </c>
      <c r="I110" s="46">
        <v>383.54584865332527</v>
      </c>
      <c r="J110" s="80">
        <v>441</v>
      </c>
      <c r="K110" s="80">
        <v>1826.0916973066505</v>
      </c>
      <c r="L110" s="80">
        <v>0</v>
      </c>
      <c r="M110" s="80">
        <v>0</v>
      </c>
      <c r="N110" s="80">
        <v>0</v>
      </c>
      <c r="O110" s="80">
        <v>0</v>
      </c>
      <c r="P110" s="80">
        <v>0</v>
      </c>
      <c r="Q110" s="80">
        <v>170</v>
      </c>
      <c r="R110" s="80">
        <v>210</v>
      </c>
      <c r="S110" s="80">
        <v>140</v>
      </c>
      <c r="T110" s="80">
        <v>140</v>
      </c>
      <c r="U110" s="80">
        <v>660</v>
      </c>
      <c r="V110" s="80">
        <v>0</v>
      </c>
      <c r="W110" s="80">
        <v>0</v>
      </c>
      <c r="X110" s="80">
        <v>0</v>
      </c>
      <c r="Y110" s="80">
        <v>0</v>
      </c>
      <c r="Z110" s="80">
        <v>0</v>
      </c>
      <c r="AA110" s="80">
        <v>120.54584865332529</v>
      </c>
      <c r="AB110" s="80">
        <v>181</v>
      </c>
      <c r="AC110" s="80">
        <v>120.54584865332529</v>
      </c>
      <c r="AD110" s="80">
        <v>181</v>
      </c>
      <c r="AE110" s="80">
        <v>603.09169730665053</v>
      </c>
      <c r="AF110" s="80">
        <v>95</v>
      </c>
      <c r="AG110" s="80">
        <v>95</v>
      </c>
      <c r="AH110" s="80">
        <v>64</v>
      </c>
      <c r="AI110" s="80">
        <v>64</v>
      </c>
      <c r="AJ110" s="80">
        <v>318</v>
      </c>
      <c r="AK110" s="80">
        <v>5</v>
      </c>
      <c r="AL110" s="80">
        <v>9</v>
      </c>
      <c r="AM110" s="80">
        <v>5</v>
      </c>
      <c r="AN110" s="80">
        <v>9</v>
      </c>
      <c r="AO110" s="80">
        <v>28</v>
      </c>
      <c r="AP110" s="80">
        <v>20</v>
      </c>
      <c r="AQ110" s="80">
        <v>20</v>
      </c>
      <c r="AR110" s="80">
        <v>30</v>
      </c>
      <c r="AS110" s="80">
        <v>30</v>
      </c>
      <c r="AT110" s="80">
        <v>100</v>
      </c>
      <c r="AU110" s="80">
        <v>49</v>
      </c>
      <c r="AV110" s="80">
        <v>27</v>
      </c>
      <c r="AW110" s="80">
        <v>24</v>
      </c>
      <c r="AX110" s="80">
        <v>17</v>
      </c>
      <c r="AY110" s="80">
        <v>117</v>
      </c>
      <c r="AZ110" s="80"/>
      <c r="BA110" s="80"/>
      <c r="BB110" s="80"/>
      <c r="BC110" s="80"/>
      <c r="BD110" s="80"/>
      <c r="BE110" s="80">
        <v>0</v>
      </c>
      <c r="BF110" s="80">
        <v>0</v>
      </c>
      <c r="BG110" s="80">
        <v>0</v>
      </c>
      <c r="BH110" s="80">
        <v>0</v>
      </c>
      <c r="BI110" s="80">
        <v>0</v>
      </c>
      <c r="BJ110" s="80">
        <v>600</v>
      </c>
      <c r="BK110" s="80">
        <v>618.60887037389784</v>
      </c>
      <c r="BL110" s="80">
        <v>455.60887037389784</v>
      </c>
      <c r="BM110" s="80">
        <v>597</v>
      </c>
      <c r="BN110" s="80">
        <v>2271.2177407477957</v>
      </c>
      <c r="BO110" s="80">
        <v>0</v>
      </c>
      <c r="BP110" s="80">
        <v>0</v>
      </c>
      <c r="BQ110" s="80">
        <v>0</v>
      </c>
      <c r="BR110" s="80">
        <v>0</v>
      </c>
      <c r="BS110" s="80">
        <v>0</v>
      </c>
      <c r="BT110" s="80">
        <v>190</v>
      </c>
      <c r="BU110" s="80">
        <v>230</v>
      </c>
      <c r="BV110" s="80">
        <v>150</v>
      </c>
      <c r="BW110" s="80">
        <v>160</v>
      </c>
      <c r="BX110" s="80">
        <v>730</v>
      </c>
      <c r="BY110" s="80">
        <v>0</v>
      </c>
      <c r="BZ110" s="80">
        <v>0</v>
      </c>
      <c r="CA110" s="80">
        <v>0</v>
      </c>
      <c r="CB110" s="80">
        <v>0</v>
      </c>
      <c r="CC110" s="80">
        <v>0</v>
      </c>
      <c r="CD110" s="80">
        <v>191</v>
      </c>
      <c r="CE110" s="80">
        <v>124.60887037389786</v>
      </c>
      <c r="CF110" s="80">
        <v>124.60887037389786</v>
      </c>
      <c r="CG110" s="80">
        <v>191</v>
      </c>
      <c r="CH110" s="80">
        <v>631.21774074779569</v>
      </c>
      <c r="CI110" s="80">
        <v>83</v>
      </c>
      <c r="CJ110" s="80">
        <v>83</v>
      </c>
      <c r="CK110" s="80">
        <v>55</v>
      </c>
      <c r="CL110" s="80">
        <v>55</v>
      </c>
      <c r="CM110" s="80">
        <v>276</v>
      </c>
      <c r="CN110" s="80">
        <v>72</v>
      </c>
      <c r="CO110" s="80">
        <v>144</v>
      </c>
      <c r="CP110" s="80">
        <v>72</v>
      </c>
      <c r="CQ110" s="80">
        <v>144</v>
      </c>
      <c r="CR110" s="80">
        <v>432</v>
      </c>
      <c r="CS110" s="80">
        <v>20</v>
      </c>
      <c r="CT110" s="80">
        <v>20</v>
      </c>
      <c r="CU110" s="80">
        <v>30</v>
      </c>
      <c r="CV110" s="80">
        <v>30</v>
      </c>
      <c r="CW110" s="80">
        <v>100</v>
      </c>
      <c r="CX110" s="80">
        <v>44</v>
      </c>
      <c r="CY110" s="80">
        <v>17</v>
      </c>
      <c r="CZ110" s="80">
        <v>24</v>
      </c>
      <c r="DA110" s="80">
        <v>17</v>
      </c>
      <c r="DB110" s="80">
        <v>102</v>
      </c>
      <c r="DC110" s="80"/>
      <c r="DD110" s="80"/>
      <c r="DE110" s="80"/>
      <c r="DF110" s="80"/>
      <c r="DG110" s="80"/>
      <c r="DH110" s="80">
        <v>0</v>
      </c>
      <c r="DI110" s="80">
        <v>0</v>
      </c>
      <c r="DJ110" s="80">
        <v>0</v>
      </c>
      <c r="DK110" s="80">
        <v>0</v>
      </c>
      <c r="DL110" s="80">
        <v>0</v>
      </c>
      <c r="DM110" s="80">
        <v>478.15662315604197</v>
      </c>
      <c r="DN110" s="98">
        <v>524.15662315604197</v>
      </c>
      <c r="DO110" s="80">
        <v>453</v>
      </c>
      <c r="DP110" s="80">
        <v>440.15662315604197</v>
      </c>
      <c r="DQ110" s="80">
        <v>1895.469869468126</v>
      </c>
      <c r="DR110" s="80">
        <v>0</v>
      </c>
      <c r="DS110" s="80">
        <v>0</v>
      </c>
      <c r="DT110" s="80">
        <v>0</v>
      </c>
      <c r="DU110" s="80">
        <v>0</v>
      </c>
      <c r="DV110" s="80">
        <v>0</v>
      </c>
      <c r="DW110" s="80">
        <v>210</v>
      </c>
      <c r="DX110" s="80">
        <v>259</v>
      </c>
      <c r="DY110" s="80">
        <v>169</v>
      </c>
      <c r="DZ110" s="80">
        <v>179</v>
      </c>
      <c r="EA110" s="80">
        <v>817</v>
      </c>
      <c r="EB110" s="80">
        <v>0</v>
      </c>
      <c r="EC110" s="80">
        <v>0</v>
      </c>
      <c r="ED110" s="80">
        <v>0</v>
      </c>
      <c r="EE110" s="80">
        <v>0</v>
      </c>
      <c r="EF110" s="46">
        <v>0</v>
      </c>
      <c r="EG110" s="46">
        <v>141.15662315604197</v>
      </c>
      <c r="EH110" s="46">
        <v>141.15662315604197</v>
      </c>
      <c r="EI110" s="46">
        <v>182</v>
      </c>
      <c r="EJ110" s="46">
        <v>141.15662315604197</v>
      </c>
      <c r="EK110" s="46">
        <v>605.46986946812592</v>
      </c>
      <c r="EL110" s="46">
        <v>41</v>
      </c>
      <c r="EM110" s="46">
        <v>41</v>
      </c>
      <c r="EN110" s="46">
        <v>27</v>
      </c>
      <c r="EO110" s="46">
        <v>27</v>
      </c>
      <c r="EP110" s="46">
        <v>136</v>
      </c>
      <c r="EQ110" s="46">
        <v>23</v>
      </c>
      <c r="ER110" s="46">
        <v>46</v>
      </c>
      <c r="ES110" s="46">
        <v>23</v>
      </c>
      <c r="ET110" s="46">
        <v>46</v>
      </c>
      <c r="EU110" s="46">
        <v>138</v>
      </c>
      <c r="EV110" s="46">
        <v>20</v>
      </c>
      <c r="EW110" s="46">
        <v>20</v>
      </c>
      <c r="EX110" s="46">
        <v>30</v>
      </c>
      <c r="EY110" s="46">
        <v>30</v>
      </c>
      <c r="EZ110" s="46">
        <v>100</v>
      </c>
      <c r="FA110" s="46">
        <v>43</v>
      </c>
      <c r="FB110" s="46">
        <v>17</v>
      </c>
      <c r="FC110" s="46">
        <v>22</v>
      </c>
      <c r="FD110" s="46">
        <v>17</v>
      </c>
      <c r="FE110" s="46">
        <v>99</v>
      </c>
      <c r="FK110" s="46">
        <v>0</v>
      </c>
      <c r="FL110" s="46">
        <v>0</v>
      </c>
      <c r="FM110" s="46">
        <v>0</v>
      </c>
      <c r="FN110" s="46">
        <v>0</v>
      </c>
      <c r="FO110" s="46">
        <v>0</v>
      </c>
      <c r="FP110" s="46">
        <v>109</v>
      </c>
      <c r="FQ110" s="46">
        <v>66</v>
      </c>
      <c r="FR110" s="46">
        <v>71</v>
      </c>
      <c r="FS110" s="46">
        <v>51</v>
      </c>
      <c r="FT110" s="46">
        <v>297</v>
      </c>
      <c r="FZ110" s="46">
        <v>0</v>
      </c>
      <c r="GA110" s="46">
        <v>0</v>
      </c>
      <c r="GB110" s="46">
        <v>0</v>
      </c>
      <c r="GC110" s="46">
        <v>0</v>
      </c>
      <c r="GD110" s="46">
        <v>0</v>
      </c>
    </row>
    <row r="111" spans="1:186">
      <c r="A111" s="133" t="s">
        <v>652</v>
      </c>
      <c r="B111" s="124" t="s">
        <v>1013</v>
      </c>
      <c r="C111" s="74">
        <v>515</v>
      </c>
      <c r="D111" s="74" t="s">
        <v>461</v>
      </c>
      <c r="E111" s="46">
        <v>50</v>
      </c>
      <c r="G111" s="46">
        <v>459</v>
      </c>
      <c r="H111" s="46">
        <v>542</v>
      </c>
      <c r="I111" s="46">
        <v>382</v>
      </c>
      <c r="J111" s="80">
        <v>424</v>
      </c>
      <c r="K111" s="80">
        <v>1807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250</v>
      </c>
      <c r="R111" s="80">
        <v>300</v>
      </c>
      <c r="S111" s="80">
        <v>200</v>
      </c>
      <c r="T111" s="80">
        <v>210</v>
      </c>
      <c r="U111" s="80">
        <v>960</v>
      </c>
      <c r="V111" s="80">
        <v>0</v>
      </c>
      <c r="W111" s="80">
        <v>0</v>
      </c>
      <c r="X111" s="80">
        <v>0</v>
      </c>
      <c r="Y111" s="80">
        <v>0</v>
      </c>
      <c r="Z111" s="80">
        <v>0</v>
      </c>
      <c r="AA111" s="80">
        <v>0</v>
      </c>
      <c r="AB111" s="80">
        <v>0</v>
      </c>
      <c r="AC111" s="80">
        <v>0</v>
      </c>
      <c r="AD111" s="80">
        <v>0</v>
      </c>
      <c r="AE111" s="80">
        <v>0</v>
      </c>
      <c r="AF111" s="80">
        <v>120</v>
      </c>
      <c r="AG111" s="80">
        <v>120</v>
      </c>
      <c r="AH111" s="80">
        <v>80</v>
      </c>
      <c r="AI111" s="80">
        <v>80</v>
      </c>
      <c r="AJ111" s="80">
        <v>400</v>
      </c>
      <c r="AK111" s="80">
        <v>40</v>
      </c>
      <c r="AL111" s="80">
        <v>79</v>
      </c>
      <c r="AM111" s="80">
        <v>40</v>
      </c>
      <c r="AN111" s="80">
        <v>79</v>
      </c>
      <c r="AO111" s="80">
        <v>238</v>
      </c>
      <c r="AP111" s="80">
        <v>23</v>
      </c>
      <c r="AQ111" s="80">
        <v>23</v>
      </c>
      <c r="AR111" s="80">
        <v>35</v>
      </c>
      <c r="AS111" s="80">
        <v>35</v>
      </c>
      <c r="AT111" s="80">
        <v>116</v>
      </c>
      <c r="AU111" s="80">
        <v>26</v>
      </c>
      <c r="AV111" s="80">
        <v>20</v>
      </c>
      <c r="AW111" s="80">
        <v>27</v>
      </c>
      <c r="AX111" s="80">
        <v>20</v>
      </c>
      <c r="AY111" s="80">
        <v>93</v>
      </c>
      <c r="AZ111" s="80"/>
      <c r="BA111" s="80"/>
      <c r="BB111" s="80"/>
      <c r="BC111" s="80"/>
      <c r="BD111" s="80"/>
      <c r="BE111" s="80">
        <v>0</v>
      </c>
      <c r="BF111" s="80">
        <v>0</v>
      </c>
      <c r="BG111" s="80">
        <v>0</v>
      </c>
      <c r="BH111" s="80">
        <v>0</v>
      </c>
      <c r="BI111" s="80">
        <v>0</v>
      </c>
      <c r="BJ111" s="80">
        <v>500</v>
      </c>
      <c r="BK111" s="80">
        <v>651</v>
      </c>
      <c r="BL111" s="80">
        <v>423</v>
      </c>
      <c r="BM111" s="80">
        <v>528</v>
      </c>
      <c r="BN111" s="80">
        <v>2102</v>
      </c>
      <c r="BO111" s="80">
        <v>0</v>
      </c>
      <c r="BP111" s="80">
        <v>0</v>
      </c>
      <c r="BQ111" s="80">
        <v>0</v>
      </c>
      <c r="BR111" s="80">
        <v>0</v>
      </c>
      <c r="BS111" s="80">
        <v>0</v>
      </c>
      <c r="BT111" s="80">
        <v>250</v>
      </c>
      <c r="BU111" s="80">
        <v>310</v>
      </c>
      <c r="BV111" s="80">
        <v>200</v>
      </c>
      <c r="BW111" s="80">
        <v>210</v>
      </c>
      <c r="BX111" s="80">
        <v>970</v>
      </c>
      <c r="BY111" s="80">
        <v>0</v>
      </c>
      <c r="BZ111" s="80">
        <v>0</v>
      </c>
      <c r="CA111" s="80">
        <v>0</v>
      </c>
      <c r="CB111" s="80">
        <v>0</v>
      </c>
      <c r="CC111" s="80">
        <v>0</v>
      </c>
      <c r="CD111" s="80">
        <v>0</v>
      </c>
      <c r="CE111" s="80">
        <v>0</v>
      </c>
      <c r="CF111" s="80">
        <v>0</v>
      </c>
      <c r="CG111" s="80">
        <v>0</v>
      </c>
      <c r="CH111" s="80">
        <v>0</v>
      </c>
      <c r="CI111" s="80">
        <v>100</v>
      </c>
      <c r="CJ111" s="80">
        <v>100</v>
      </c>
      <c r="CK111" s="80">
        <v>65</v>
      </c>
      <c r="CL111" s="80">
        <v>65</v>
      </c>
      <c r="CM111" s="80">
        <v>330</v>
      </c>
      <c r="CN111" s="80">
        <v>101</v>
      </c>
      <c r="CO111" s="80">
        <v>203</v>
      </c>
      <c r="CP111" s="80">
        <v>101</v>
      </c>
      <c r="CQ111" s="80">
        <v>203</v>
      </c>
      <c r="CR111" s="80">
        <v>608</v>
      </c>
      <c r="CS111" s="80">
        <v>23</v>
      </c>
      <c r="CT111" s="80">
        <v>23</v>
      </c>
      <c r="CU111" s="80">
        <v>35</v>
      </c>
      <c r="CV111" s="80">
        <v>35</v>
      </c>
      <c r="CW111" s="80">
        <v>116</v>
      </c>
      <c r="CX111" s="80">
        <v>26</v>
      </c>
      <c r="CY111" s="80">
        <v>15</v>
      </c>
      <c r="CZ111" s="80">
        <v>22</v>
      </c>
      <c r="DA111" s="80">
        <v>15</v>
      </c>
      <c r="DB111" s="80">
        <v>78</v>
      </c>
      <c r="DC111" s="80"/>
      <c r="DD111" s="80"/>
      <c r="DE111" s="80"/>
      <c r="DF111" s="80"/>
      <c r="DG111" s="80"/>
      <c r="DH111" s="80">
        <v>0</v>
      </c>
      <c r="DI111" s="80">
        <v>0</v>
      </c>
      <c r="DJ111" s="80">
        <v>0</v>
      </c>
      <c r="DK111" s="80">
        <v>0</v>
      </c>
      <c r="DL111" s="80">
        <v>0</v>
      </c>
      <c r="DM111" s="80">
        <v>438</v>
      </c>
      <c r="DN111" s="98">
        <v>549</v>
      </c>
      <c r="DO111" s="80">
        <v>373</v>
      </c>
      <c r="DP111" s="80">
        <v>435</v>
      </c>
      <c r="DQ111" s="80">
        <v>1795</v>
      </c>
      <c r="DR111" s="80">
        <v>0</v>
      </c>
      <c r="DS111" s="80">
        <v>0</v>
      </c>
      <c r="DT111" s="80">
        <v>0</v>
      </c>
      <c r="DU111" s="80">
        <v>0</v>
      </c>
      <c r="DV111" s="80">
        <v>0</v>
      </c>
      <c r="DW111" s="80">
        <v>286</v>
      </c>
      <c r="DX111" s="80">
        <v>353</v>
      </c>
      <c r="DY111" s="80">
        <v>231</v>
      </c>
      <c r="DZ111" s="80">
        <v>244</v>
      </c>
      <c r="EA111" s="80">
        <v>1114</v>
      </c>
      <c r="EB111" s="80">
        <v>0</v>
      </c>
      <c r="EC111" s="80">
        <v>0</v>
      </c>
      <c r="ED111" s="80">
        <v>0</v>
      </c>
      <c r="EE111" s="80">
        <v>0</v>
      </c>
      <c r="EF111" s="46">
        <v>0</v>
      </c>
      <c r="EG111" s="46">
        <v>0</v>
      </c>
      <c r="EH111" s="46">
        <v>0</v>
      </c>
      <c r="EI111" s="46">
        <v>0</v>
      </c>
      <c r="EJ111" s="46">
        <v>0</v>
      </c>
      <c r="EK111" s="46">
        <v>0</v>
      </c>
      <c r="EL111" s="46">
        <v>50</v>
      </c>
      <c r="EM111" s="46">
        <v>50</v>
      </c>
      <c r="EN111" s="46">
        <v>33</v>
      </c>
      <c r="EO111" s="46">
        <v>33</v>
      </c>
      <c r="EP111" s="46">
        <v>166</v>
      </c>
      <c r="EQ111" s="46">
        <v>54</v>
      </c>
      <c r="ER111" s="46">
        <v>108</v>
      </c>
      <c r="ES111" s="46">
        <v>54</v>
      </c>
      <c r="ET111" s="46">
        <v>108</v>
      </c>
      <c r="EU111" s="46">
        <v>324</v>
      </c>
      <c r="EV111" s="46">
        <v>23</v>
      </c>
      <c r="EW111" s="46">
        <v>23</v>
      </c>
      <c r="EX111" s="46">
        <v>35</v>
      </c>
      <c r="EY111" s="46">
        <v>35</v>
      </c>
      <c r="EZ111" s="46">
        <v>116</v>
      </c>
      <c r="FA111" s="46">
        <v>25</v>
      </c>
      <c r="FB111" s="46">
        <v>15</v>
      </c>
      <c r="FC111" s="46">
        <v>20</v>
      </c>
      <c r="FD111" s="46">
        <v>15</v>
      </c>
      <c r="FE111" s="46">
        <v>75</v>
      </c>
      <c r="FK111" s="46">
        <v>0</v>
      </c>
      <c r="FL111" s="46">
        <v>0</v>
      </c>
      <c r="FM111" s="46">
        <v>0</v>
      </c>
      <c r="FN111" s="46">
        <v>0</v>
      </c>
      <c r="FO111" s="46">
        <v>0</v>
      </c>
      <c r="FP111" s="46">
        <v>76</v>
      </c>
      <c r="FQ111" s="46">
        <v>70</v>
      </c>
      <c r="FR111" s="46">
        <v>71</v>
      </c>
      <c r="FS111" s="46">
        <v>70</v>
      </c>
      <c r="FT111" s="46">
        <v>287</v>
      </c>
      <c r="FZ111" s="46">
        <v>0</v>
      </c>
      <c r="GA111" s="46">
        <v>0</v>
      </c>
      <c r="GB111" s="46">
        <v>0</v>
      </c>
      <c r="GC111" s="46">
        <v>0</v>
      </c>
      <c r="GD111" s="46">
        <v>0</v>
      </c>
    </row>
    <row r="112" spans="1:186">
      <c r="A112" s="133"/>
      <c r="G112" s="46">
        <v>11892.928571428571</v>
      </c>
      <c r="H112" s="46">
        <v>12310</v>
      </c>
      <c r="I112" s="46">
        <v>9589.9285714285706</v>
      </c>
      <c r="J112" s="80">
        <v>9895</v>
      </c>
      <c r="K112" s="80">
        <v>43687.857142857145</v>
      </c>
      <c r="L112" s="80">
        <v>10000</v>
      </c>
      <c r="M112" s="80">
        <v>10000</v>
      </c>
      <c r="N112" s="80">
        <v>8000</v>
      </c>
      <c r="O112" s="80">
        <v>8000</v>
      </c>
      <c r="P112" s="80">
        <v>36000</v>
      </c>
      <c r="Q112" s="80">
        <v>790</v>
      </c>
      <c r="R112" s="80">
        <v>960</v>
      </c>
      <c r="S112" s="80">
        <v>640</v>
      </c>
      <c r="T112" s="80">
        <v>660</v>
      </c>
      <c r="U112" s="80">
        <v>3050</v>
      </c>
      <c r="V112" s="80">
        <v>0</v>
      </c>
      <c r="W112" s="80">
        <v>0</v>
      </c>
      <c r="X112" s="80">
        <v>0</v>
      </c>
      <c r="Y112" s="80">
        <v>0</v>
      </c>
      <c r="Z112" s="80">
        <v>0</v>
      </c>
      <c r="AA112" s="80">
        <v>300.92857142857144</v>
      </c>
      <c r="AB112" s="80">
        <v>502</v>
      </c>
      <c r="AC112" s="80">
        <v>300.92857142857144</v>
      </c>
      <c r="AD112" s="80">
        <v>502</v>
      </c>
      <c r="AE112" s="80">
        <v>1605.8571428571429</v>
      </c>
      <c r="AF112" s="80">
        <v>452</v>
      </c>
      <c r="AG112" s="80">
        <v>452</v>
      </c>
      <c r="AH112" s="80">
        <v>302</v>
      </c>
      <c r="AI112" s="80">
        <v>302</v>
      </c>
      <c r="AJ112" s="80">
        <v>1508</v>
      </c>
      <c r="AK112" s="80">
        <v>113</v>
      </c>
      <c r="AL112" s="80">
        <v>225</v>
      </c>
      <c r="AM112" s="80">
        <v>113</v>
      </c>
      <c r="AN112" s="80">
        <v>225</v>
      </c>
      <c r="AO112" s="80">
        <v>676</v>
      </c>
      <c r="AP112" s="80">
        <v>90</v>
      </c>
      <c r="AQ112" s="80">
        <v>90</v>
      </c>
      <c r="AR112" s="80">
        <v>135</v>
      </c>
      <c r="AS112" s="80">
        <v>135</v>
      </c>
      <c r="AT112" s="80">
        <v>450</v>
      </c>
      <c r="AU112" s="80">
        <v>147</v>
      </c>
      <c r="AV112" s="80">
        <v>81</v>
      </c>
      <c r="AW112" s="80">
        <v>99</v>
      </c>
      <c r="AX112" s="80">
        <v>71</v>
      </c>
      <c r="AY112" s="80">
        <v>398</v>
      </c>
      <c r="AZ112" s="80"/>
      <c r="BA112" s="80"/>
      <c r="BB112" s="80"/>
      <c r="BC112" s="80"/>
      <c r="BD112" s="80"/>
      <c r="BE112" s="80">
        <v>0</v>
      </c>
      <c r="BF112" s="80">
        <v>0</v>
      </c>
      <c r="BG112" s="80">
        <v>0</v>
      </c>
      <c r="BH112" s="80">
        <v>0</v>
      </c>
      <c r="BI112" s="80">
        <v>0</v>
      </c>
      <c r="BJ112" s="80">
        <v>9176</v>
      </c>
      <c r="BK112" s="80">
        <v>9391.0714285714275</v>
      </c>
      <c r="BL112" s="80">
        <v>11710.071428571429</v>
      </c>
      <c r="BM112" s="80">
        <v>12263</v>
      </c>
      <c r="BN112" s="80">
        <v>42540.142857142855</v>
      </c>
      <c r="BO112" s="80">
        <v>7000</v>
      </c>
      <c r="BP112" s="80">
        <v>7000</v>
      </c>
      <c r="BQ112" s="80">
        <v>10000</v>
      </c>
      <c r="BR112" s="80">
        <v>10000</v>
      </c>
      <c r="BS112" s="80">
        <v>34000</v>
      </c>
      <c r="BT112" s="80">
        <v>710</v>
      </c>
      <c r="BU112" s="80">
        <v>880</v>
      </c>
      <c r="BV112" s="80">
        <v>570</v>
      </c>
      <c r="BW112" s="80">
        <v>600</v>
      </c>
      <c r="BX112" s="80">
        <v>2760</v>
      </c>
      <c r="BY112" s="80">
        <v>0</v>
      </c>
      <c r="BZ112" s="80">
        <v>0</v>
      </c>
      <c r="CA112" s="80">
        <v>0</v>
      </c>
      <c r="CB112" s="80">
        <v>0</v>
      </c>
      <c r="CC112" s="80">
        <v>0</v>
      </c>
      <c r="CD112" s="80">
        <v>526</v>
      </c>
      <c r="CE112" s="80">
        <v>311.07142857142861</v>
      </c>
      <c r="CF112" s="80">
        <v>311.07142857142861</v>
      </c>
      <c r="CG112" s="80">
        <v>526</v>
      </c>
      <c r="CH112" s="80">
        <v>1674.1428571428571</v>
      </c>
      <c r="CI112" s="80">
        <v>393</v>
      </c>
      <c r="CJ112" s="80">
        <v>393</v>
      </c>
      <c r="CK112" s="80">
        <v>260</v>
      </c>
      <c r="CL112" s="80">
        <v>260</v>
      </c>
      <c r="CM112" s="80">
        <v>1306</v>
      </c>
      <c r="CN112" s="80">
        <v>324</v>
      </c>
      <c r="CO112" s="80">
        <v>649</v>
      </c>
      <c r="CP112" s="80">
        <v>324</v>
      </c>
      <c r="CQ112" s="80">
        <v>649</v>
      </c>
      <c r="CR112" s="80">
        <v>1946</v>
      </c>
      <c r="CS112" s="80">
        <v>90</v>
      </c>
      <c r="CT112" s="80">
        <v>90</v>
      </c>
      <c r="CU112" s="80">
        <v>160</v>
      </c>
      <c r="CV112" s="80">
        <v>160</v>
      </c>
      <c r="CW112" s="80">
        <v>500</v>
      </c>
      <c r="CX112" s="80">
        <v>133</v>
      </c>
      <c r="CY112" s="80">
        <v>68</v>
      </c>
      <c r="CZ112" s="80">
        <v>85</v>
      </c>
      <c r="DA112" s="80">
        <v>68</v>
      </c>
      <c r="DB112" s="80">
        <v>354</v>
      </c>
      <c r="DC112" s="80"/>
      <c r="DD112" s="80"/>
      <c r="DE112" s="80"/>
      <c r="DF112" s="80"/>
      <c r="DG112" s="80"/>
      <c r="DH112" s="80">
        <v>0</v>
      </c>
      <c r="DI112" s="80">
        <v>0</v>
      </c>
      <c r="DJ112" s="80">
        <v>0</v>
      </c>
      <c r="DK112" s="80">
        <v>0</v>
      </c>
      <c r="DL112" s="80">
        <v>0</v>
      </c>
      <c r="DM112" s="80">
        <v>11752.380952380952</v>
      </c>
      <c r="DN112" s="98">
        <v>12043.380952380952</v>
      </c>
      <c r="DO112" s="80">
        <v>8676</v>
      </c>
      <c r="DP112" s="80">
        <v>6710.3809523809523</v>
      </c>
      <c r="DQ112" s="80">
        <v>39182.142857142862</v>
      </c>
      <c r="DR112" s="80">
        <v>10000</v>
      </c>
      <c r="DS112" s="80">
        <v>10000</v>
      </c>
      <c r="DT112" s="80">
        <v>7000</v>
      </c>
      <c r="DU112" s="80">
        <v>5000</v>
      </c>
      <c r="DV112" s="80">
        <v>32000</v>
      </c>
      <c r="DW112" s="80">
        <v>823</v>
      </c>
      <c r="DX112" s="80">
        <v>1015</v>
      </c>
      <c r="DY112" s="80">
        <v>663</v>
      </c>
      <c r="DZ112" s="80">
        <v>702</v>
      </c>
      <c r="EA112" s="80">
        <v>3203</v>
      </c>
      <c r="EB112" s="80">
        <v>0</v>
      </c>
      <c r="EC112" s="80">
        <v>0</v>
      </c>
      <c r="ED112" s="80">
        <v>0</v>
      </c>
      <c r="EE112" s="80">
        <v>0</v>
      </c>
      <c r="EF112" s="46">
        <v>0</v>
      </c>
      <c r="EG112" s="46">
        <v>352.38095238095246</v>
      </c>
      <c r="EH112" s="46">
        <v>352.38095238095246</v>
      </c>
      <c r="EI112" s="46">
        <v>504</v>
      </c>
      <c r="EJ112" s="46">
        <v>352.38095238095246</v>
      </c>
      <c r="EK112" s="46">
        <v>1561.1428571428573</v>
      </c>
      <c r="EL112" s="46">
        <v>195</v>
      </c>
      <c r="EM112" s="46">
        <v>195</v>
      </c>
      <c r="EN112" s="46">
        <v>130</v>
      </c>
      <c r="EO112" s="46">
        <v>130</v>
      </c>
      <c r="EP112" s="46">
        <v>650</v>
      </c>
      <c r="EQ112" s="46">
        <v>162</v>
      </c>
      <c r="ER112" s="46">
        <v>323</v>
      </c>
      <c r="ES112" s="46">
        <v>162</v>
      </c>
      <c r="ET112" s="46">
        <v>323</v>
      </c>
      <c r="EU112" s="46">
        <v>970</v>
      </c>
      <c r="EV112" s="46">
        <v>90</v>
      </c>
      <c r="EW112" s="46">
        <v>90</v>
      </c>
      <c r="EX112" s="46">
        <v>135</v>
      </c>
      <c r="EY112" s="46">
        <v>135</v>
      </c>
      <c r="EZ112" s="46">
        <v>450</v>
      </c>
      <c r="FA112" s="46">
        <v>130</v>
      </c>
      <c r="FB112" s="46">
        <v>68</v>
      </c>
      <c r="FC112" s="46">
        <v>82</v>
      </c>
      <c r="FD112" s="46">
        <v>68</v>
      </c>
      <c r="FE112" s="46">
        <v>348</v>
      </c>
      <c r="FK112" s="46">
        <v>0</v>
      </c>
      <c r="FL112" s="46">
        <v>0</v>
      </c>
      <c r="FM112" s="46">
        <v>0</v>
      </c>
      <c r="FN112" s="46">
        <v>0</v>
      </c>
      <c r="FO112" s="46">
        <v>0</v>
      </c>
      <c r="FP112" s="46">
        <v>38</v>
      </c>
      <c r="FQ112" s="46">
        <v>22</v>
      </c>
      <c r="FR112" s="46">
        <v>22</v>
      </c>
      <c r="FS112" s="46">
        <v>17</v>
      </c>
      <c r="FT112" s="46">
        <v>99</v>
      </c>
      <c r="FZ112" s="46">
        <v>0</v>
      </c>
      <c r="GA112" s="46">
        <v>0</v>
      </c>
      <c r="GB112" s="46">
        <v>0</v>
      </c>
      <c r="GC112" s="46">
        <v>0</v>
      </c>
      <c r="GD112" s="46">
        <v>0</v>
      </c>
    </row>
    <row r="113" spans="1:186">
      <c r="A113" s="133" t="s">
        <v>543</v>
      </c>
      <c r="B113" s="124" t="s">
        <v>653</v>
      </c>
      <c r="C113" s="74" t="s">
        <v>589</v>
      </c>
      <c r="D113" s="74" t="s">
        <v>482</v>
      </c>
      <c r="E113" s="46">
        <v>70</v>
      </c>
      <c r="G113" s="46">
        <v>39680.737709494213</v>
      </c>
      <c r="H113" s="46">
        <v>41663.220183486235</v>
      </c>
      <c r="I113" s="46">
        <v>53381.847801237338</v>
      </c>
      <c r="J113" s="80">
        <v>55284.33027522936</v>
      </c>
      <c r="K113" s="80">
        <v>190010.13596944715</v>
      </c>
      <c r="L113" s="80">
        <v>30000</v>
      </c>
      <c r="M113" s="80">
        <v>30000</v>
      </c>
      <c r="N113" s="80">
        <v>45000</v>
      </c>
      <c r="O113" s="80">
        <v>45000</v>
      </c>
      <c r="P113" s="80">
        <v>150000</v>
      </c>
      <c r="Q113" s="80">
        <v>330</v>
      </c>
      <c r="R113" s="80">
        <v>410</v>
      </c>
      <c r="S113" s="80">
        <v>270</v>
      </c>
      <c r="T113" s="80">
        <v>280</v>
      </c>
      <c r="U113" s="80">
        <v>1290</v>
      </c>
      <c r="V113" s="80">
        <v>7000</v>
      </c>
      <c r="W113" s="80">
        <v>7000</v>
      </c>
      <c r="X113" s="80">
        <v>6000</v>
      </c>
      <c r="Y113" s="80">
        <v>6000</v>
      </c>
      <c r="Z113" s="80">
        <v>26000</v>
      </c>
      <c r="AA113" s="80">
        <v>1181.5175260079786</v>
      </c>
      <c r="AB113" s="80">
        <v>2900</v>
      </c>
      <c r="AC113" s="80">
        <v>1181.5175260079786</v>
      </c>
      <c r="AD113" s="80">
        <v>2900</v>
      </c>
      <c r="AE113" s="80">
        <v>8163.0350520159573</v>
      </c>
      <c r="AF113" s="80">
        <v>812</v>
      </c>
      <c r="AG113" s="80">
        <v>812</v>
      </c>
      <c r="AH113" s="80">
        <v>541</v>
      </c>
      <c r="AI113" s="80">
        <v>541</v>
      </c>
      <c r="AJ113" s="80">
        <v>2706</v>
      </c>
      <c r="AK113" s="80">
        <v>186</v>
      </c>
      <c r="AL113" s="80">
        <v>371</v>
      </c>
      <c r="AM113" s="80">
        <v>186</v>
      </c>
      <c r="AN113" s="80">
        <v>371</v>
      </c>
      <c r="AO113" s="80">
        <v>1114</v>
      </c>
      <c r="AP113" s="80">
        <v>64.22018348623854</v>
      </c>
      <c r="AQ113" s="80">
        <v>64.22018348623854</v>
      </c>
      <c r="AR113" s="80">
        <v>96.330275229357795</v>
      </c>
      <c r="AS113" s="80">
        <v>96.330275229357795</v>
      </c>
      <c r="AT113" s="80">
        <v>321.10091743119267</v>
      </c>
      <c r="AU113" s="80">
        <v>77</v>
      </c>
      <c r="AV113" s="80">
        <v>76</v>
      </c>
      <c r="AW113" s="80">
        <v>77</v>
      </c>
      <c r="AX113" s="80">
        <v>66</v>
      </c>
      <c r="AY113" s="80">
        <v>296</v>
      </c>
      <c r="AZ113" s="80"/>
      <c r="BA113" s="80"/>
      <c r="BB113" s="80"/>
      <c r="BC113" s="80"/>
      <c r="BD113" s="80"/>
      <c r="BE113" s="80">
        <v>30</v>
      </c>
      <c r="BF113" s="80">
        <v>30</v>
      </c>
      <c r="BG113" s="80">
        <v>30</v>
      </c>
      <c r="BH113" s="80">
        <v>30</v>
      </c>
      <c r="BI113" s="80">
        <v>120</v>
      </c>
      <c r="BJ113" s="80">
        <v>55963.594938557799</v>
      </c>
      <c r="BK113" s="80">
        <v>49848.981385251704</v>
      </c>
      <c r="BL113" s="80">
        <v>47857.47431182766</v>
      </c>
      <c r="BM113" s="80">
        <v>48930.087865133755</v>
      </c>
      <c r="BN113" s="80">
        <v>202600.1385007709</v>
      </c>
      <c r="BO113" s="80">
        <v>45000</v>
      </c>
      <c r="BP113" s="80">
        <v>40000</v>
      </c>
      <c r="BQ113" s="80">
        <v>40000</v>
      </c>
      <c r="BR113" s="80">
        <v>40000</v>
      </c>
      <c r="BS113" s="80">
        <v>165000</v>
      </c>
      <c r="BT113" s="80">
        <v>280</v>
      </c>
      <c r="BU113" s="80">
        <v>350</v>
      </c>
      <c r="BV113" s="80">
        <v>230</v>
      </c>
      <c r="BW113" s="80">
        <v>240</v>
      </c>
      <c r="BX113" s="80">
        <v>1100</v>
      </c>
      <c r="BY113" s="80">
        <v>6000</v>
      </c>
      <c r="BZ113" s="80">
        <v>6000</v>
      </c>
      <c r="CA113" s="80">
        <v>5000</v>
      </c>
      <c r="CB113" s="80">
        <v>4000</v>
      </c>
      <c r="CC113" s="80">
        <v>21000</v>
      </c>
      <c r="CD113" s="80">
        <v>2850.0737182856706</v>
      </c>
      <c r="CE113" s="80">
        <v>1221.4601649795732</v>
      </c>
      <c r="CF113" s="80">
        <v>1221.4601649795732</v>
      </c>
      <c r="CG113" s="80">
        <v>2850.0737182856706</v>
      </c>
      <c r="CH113" s="80">
        <v>8143.0677665304866</v>
      </c>
      <c r="CI113" s="80">
        <v>1189.8033303638731</v>
      </c>
      <c r="CJ113" s="80">
        <v>1189.8033303638731</v>
      </c>
      <c r="CK113" s="80">
        <v>793.20222024258214</v>
      </c>
      <c r="CL113" s="80">
        <v>793.20222024258214</v>
      </c>
      <c r="CM113" s="80">
        <v>3966.0111012129109</v>
      </c>
      <c r="CN113" s="80">
        <v>444</v>
      </c>
      <c r="CO113" s="80">
        <v>889</v>
      </c>
      <c r="CP113" s="80">
        <v>444</v>
      </c>
      <c r="CQ113" s="80">
        <v>889</v>
      </c>
      <c r="CR113" s="80">
        <v>2666</v>
      </c>
      <c r="CS113" s="80">
        <v>92.717889908256879</v>
      </c>
      <c r="CT113" s="80">
        <v>92.717889908256879</v>
      </c>
      <c r="CU113" s="80">
        <v>61.811926605504588</v>
      </c>
      <c r="CV113" s="80">
        <v>61.811926605504588</v>
      </c>
      <c r="CW113" s="80">
        <v>309.05963302752292</v>
      </c>
      <c r="CX113" s="80">
        <v>77</v>
      </c>
      <c r="CY113" s="80">
        <v>76</v>
      </c>
      <c r="CZ113" s="80">
        <v>77</v>
      </c>
      <c r="DA113" s="80">
        <v>66</v>
      </c>
      <c r="DB113" s="80">
        <v>296</v>
      </c>
      <c r="DC113" s="80"/>
      <c r="DD113" s="80"/>
      <c r="DE113" s="80"/>
      <c r="DF113" s="80"/>
      <c r="DG113" s="80"/>
      <c r="DH113" s="80">
        <v>30</v>
      </c>
      <c r="DI113" s="80">
        <v>30</v>
      </c>
      <c r="DJ113" s="80">
        <v>30</v>
      </c>
      <c r="DK113" s="80">
        <v>30</v>
      </c>
      <c r="DL113" s="80">
        <v>120</v>
      </c>
      <c r="DM113" s="80">
        <v>48616.453937583428</v>
      </c>
      <c r="DN113" s="98">
        <v>38909.453937583428</v>
      </c>
      <c r="DO113" s="80">
        <v>48778.816132047599</v>
      </c>
      <c r="DP113" s="80">
        <v>51592.181001803612</v>
      </c>
      <c r="DQ113" s="80">
        <v>187896.90500901805</v>
      </c>
      <c r="DR113" s="80">
        <v>40000</v>
      </c>
      <c r="DS113" s="80">
        <v>30000</v>
      </c>
      <c r="DT113" s="80">
        <v>40000</v>
      </c>
      <c r="DU113" s="80">
        <v>45000</v>
      </c>
      <c r="DV113" s="80">
        <v>155000</v>
      </c>
      <c r="DW113" s="80">
        <v>318</v>
      </c>
      <c r="DX113" s="80">
        <v>393</v>
      </c>
      <c r="DY113" s="80">
        <v>257</v>
      </c>
      <c r="DZ113" s="80">
        <v>272</v>
      </c>
      <c r="EA113" s="80">
        <v>1240</v>
      </c>
      <c r="EB113" s="80">
        <v>6000</v>
      </c>
      <c r="EC113" s="80">
        <v>6000</v>
      </c>
      <c r="ED113" s="80">
        <v>5000</v>
      </c>
      <c r="EE113" s="80">
        <v>4000</v>
      </c>
      <c r="EF113" s="46">
        <v>21000</v>
      </c>
      <c r="EG113" s="46">
        <v>1414.6351302439828</v>
      </c>
      <c r="EH113" s="46">
        <v>1414.6351302439828</v>
      </c>
      <c r="EI113" s="46">
        <v>2829.2702604879655</v>
      </c>
      <c r="EJ113" s="46">
        <v>1414.6351302439828</v>
      </c>
      <c r="EK113" s="46">
        <v>7073.1756512199136</v>
      </c>
      <c r="EL113" s="46">
        <v>500</v>
      </c>
      <c r="EM113" s="46">
        <v>500</v>
      </c>
      <c r="EN113" s="46">
        <v>330</v>
      </c>
      <c r="EO113" s="46">
        <v>330</v>
      </c>
      <c r="EP113" s="46">
        <v>1660</v>
      </c>
      <c r="EQ113" s="46">
        <v>218</v>
      </c>
      <c r="ER113" s="46">
        <v>437</v>
      </c>
      <c r="ES113" s="46">
        <v>218</v>
      </c>
      <c r="ET113" s="46">
        <v>437</v>
      </c>
      <c r="EU113" s="46">
        <v>1310</v>
      </c>
      <c r="EV113" s="46">
        <v>63.818807339449535</v>
      </c>
      <c r="EW113" s="46">
        <v>63.818807339449535</v>
      </c>
      <c r="EX113" s="46">
        <v>42.545871559633028</v>
      </c>
      <c r="EY113" s="46">
        <v>42.545871559633028</v>
      </c>
      <c r="EZ113" s="46">
        <v>212.72935779816515</v>
      </c>
      <c r="FA113" s="46">
        <v>72</v>
      </c>
      <c r="FB113" s="46">
        <v>71</v>
      </c>
      <c r="FC113" s="46">
        <v>72</v>
      </c>
      <c r="FD113" s="46">
        <v>66</v>
      </c>
      <c r="FE113" s="46">
        <v>281</v>
      </c>
      <c r="FK113" s="46">
        <v>30</v>
      </c>
      <c r="FL113" s="46">
        <v>30</v>
      </c>
      <c r="FM113" s="46">
        <v>30</v>
      </c>
      <c r="FN113" s="46">
        <v>30</v>
      </c>
      <c r="FO113" s="46">
        <v>120</v>
      </c>
      <c r="FP113" s="46">
        <v>16</v>
      </c>
      <c r="FQ113" s="46">
        <v>20</v>
      </c>
      <c r="FR113" s="46">
        <v>21</v>
      </c>
      <c r="FS113" s="46">
        <v>15</v>
      </c>
      <c r="FT113" s="46">
        <v>72</v>
      </c>
      <c r="FZ113" s="46">
        <v>0</v>
      </c>
      <c r="GA113" s="46">
        <v>0</v>
      </c>
      <c r="GB113" s="46">
        <v>0</v>
      </c>
      <c r="GC113" s="46">
        <v>0</v>
      </c>
      <c r="GD113" s="46">
        <v>0</v>
      </c>
    </row>
    <row r="114" spans="1:186">
      <c r="A114" s="133" t="s">
        <v>544</v>
      </c>
      <c r="B114" s="124" t="s">
        <v>654</v>
      </c>
      <c r="C114" s="74" t="s">
        <v>589</v>
      </c>
      <c r="D114" s="74" t="s">
        <v>482</v>
      </c>
      <c r="E114" s="46">
        <v>70</v>
      </c>
      <c r="G114" s="46">
        <v>1923.4659144137518</v>
      </c>
      <c r="H114" s="46">
        <v>1950</v>
      </c>
      <c r="I114" s="46">
        <v>1001.4659144137519</v>
      </c>
      <c r="J114" s="80">
        <v>1250</v>
      </c>
      <c r="K114" s="80">
        <v>6124.9318288275035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80">
        <v>0</v>
      </c>
      <c r="V114" s="80">
        <v>1700</v>
      </c>
      <c r="W114" s="80">
        <v>1500</v>
      </c>
      <c r="X114" s="80">
        <v>800</v>
      </c>
      <c r="Y114" s="80">
        <v>800</v>
      </c>
      <c r="Z114" s="80">
        <v>4800</v>
      </c>
      <c r="AA114" s="80">
        <v>153.46591441375188</v>
      </c>
      <c r="AB114" s="80">
        <v>400</v>
      </c>
      <c r="AC114" s="80">
        <v>153.46591441375188</v>
      </c>
      <c r="AD114" s="80">
        <v>400</v>
      </c>
      <c r="AE114" s="80">
        <v>1106.9318288275038</v>
      </c>
      <c r="AF114" s="80">
        <v>0</v>
      </c>
      <c r="AG114" s="80">
        <v>0</v>
      </c>
      <c r="AH114" s="80">
        <v>0</v>
      </c>
      <c r="AI114" s="80">
        <v>0</v>
      </c>
      <c r="AJ114" s="80">
        <v>0</v>
      </c>
      <c r="AK114" s="80">
        <v>14</v>
      </c>
      <c r="AL114" s="80">
        <v>28</v>
      </c>
      <c r="AM114" s="80">
        <v>14</v>
      </c>
      <c r="AN114" s="80">
        <v>28</v>
      </c>
      <c r="AO114" s="80">
        <v>84</v>
      </c>
      <c r="AP114" s="80">
        <v>0</v>
      </c>
      <c r="AQ114" s="80">
        <v>0</v>
      </c>
      <c r="AR114" s="80">
        <v>0</v>
      </c>
      <c r="AS114" s="80">
        <v>0</v>
      </c>
      <c r="AT114" s="80">
        <v>0</v>
      </c>
      <c r="AU114" s="80">
        <v>41</v>
      </c>
      <c r="AV114" s="80">
        <v>7</v>
      </c>
      <c r="AW114" s="80">
        <v>19</v>
      </c>
      <c r="AX114" s="80">
        <v>7</v>
      </c>
      <c r="AY114" s="80">
        <v>74</v>
      </c>
      <c r="AZ114" s="80"/>
      <c r="BA114" s="80"/>
      <c r="BB114" s="80"/>
      <c r="BC114" s="80"/>
      <c r="BD114" s="80"/>
      <c r="BE114" s="80">
        <v>15</v>
      </c>
      <c r="BF114" s="80">
        <v>15</v>
      </c>
      <c r="BG114" s="80">
        <v>15</v>
      </c>
      <c r="BH114" s="80">
        <v>15</v>
      </c>
      <c r="BI114" s="80">
        <v>60</v>
      </c>
      <c r="BJ114" s="80">
        <v>2018.1927053093573</v>
      </c>
      <c r="BK114" s="80">
        <v>1564.6540165611532</v>
      </c>
      <c r="BL114" s="80">
        <v>1084.6540165611532</v>
      </c>
      <c r="BM114" s="80">
        <v>1076.1927053093573</v>
      </c>
      <c r="BN114" s="80">
        <v>5743.69344374102</v>
      </c>
      <c r="BO114" s="80">
        <v>0</v>
      </c>
      <c r="BP114" s="80">
        <v>0</v>
      </c>
      <c r="BQ114" s="80">
        <v>0</v>
      </c>
      <c r="BR114" s="80">
        <v>0</v>
      </c>
      <c r="BS114" s="80">
        <v>0</v>
      </c>
      <c r="BT114" s="80">
        <v>0</v>
      </c>
      <c r="BU114" s="80">
        <v>0</v>
      </c>
      <c r="BV114" s="80">
        <v>0</v>
      </c>
      <c r="BW114" s="80">
        <v>0</v>
      </c>
      <c r="BX114" s="80">
        <v>0</v>
      </c>
      <c r="BY114" s="80">
        <v>1500</v>
      </c>
      <c r="BZ114" s="80">
        <v>1200</v>
      </c>
      <c r="CA114" s="80">
        <v>800</v>
      </c>
      <c r="CB114" s="80">
        <v>500</v>
      </c>
      <c r="CC114" s="80">
        <v>4000</v>
      </c>
      <c r="CD114" s="80">
        <v>370.19270530935717</v>
      </c>
      <c r="CE114" s="80">
        <v>158.65401656115307</v>
      </c>
      <c r="CF114" s="80">
        <v>158.65401656115307</v>
      </c>
      <c r="CG114" s="80">
        <v>370.19270530935717</v>
      </c>
      <c r="CH114" s="80">
        <v>1057.6934437410205</v>
      </c>
      <c r="CI114" s="80">
        <v>0</v>
      </c>
      <c r="CJ114" s="80">
        <v>0</v>
      </c>
      <c r="CK114" s="80">
        <v>0</v>
      </c>
      <c r="CL114" s="80">
        <v>0</v>
      </c>
      <c r="CM114" s="80">
        <v>0</v>
      </c>
      <c r="CN114" s="80">
        <v>92</v>
      </c>
      <c r="CO114" s="80">
        <v>184</v>
      </c>
      <c r="CP114" s="80">
        <v>92</v>
      </c>
      <c r="CQ114" s="80">
        <v>184</v>
      </c>
      <c r="CR114" s="80">
        <v>552</v>
      </c>
      <c r="CS114" s="80">
        <v>0</v>
      </c>
      <c r="CT114" s="80">
        <v>0</v>
      </c>
      <c r="CU114" s="80">
        <v>0</v>
      </c>
      <c r="CV114" s="80">
        <v>0</v>
      </c>
      <c r="CW114" s="80">
        <v>0</v>
      </c>
      <c r="CX114" s="80">
        <v>41</v>
      </c>
      <c r="CY114" s="80">
        <v>7</v>
      </c>
      <c r="CZ114" s="80">
        <v>19</v>
      </c>
      <c r="DA114" s="80">
        <v>7</v>
      </c>
      <c r="DB114" s="80">
        <v>74</v>
      </c>
      <c r="DC114" s="80"/>
      <c r="DD114" s="80"/>
      <c r="DE114" s="80"/>
      <c r="DF114" s="80"/>
      <c r="DG114" s="80"/>
      <c r="DH114" s="80">
        <v>15</v>
      </c>
      <c r="DI114" s="80">
        <v>15</v>
      </c>
      <c r="DJ114" s="80">
        <v>15</v>
      </c>
      <c r="DK114" s="80">
        <v>15</v>
      </c>
      <c r="DL114" s="80">
        <v>60</v>
      </c>
      <c r="DM114" s="80">
        <v>1763.7452843871263</v>
      </c>
      <c r="DN114" s="98">
        <v>1452.7452843871263</v>
      </c>
      <c r="DO114" s="80">
        <v>1225.4905687742523</v>
      </c>
      <c r="DP114" s="80">
        <v>752.74528438712616</v>
      </c>
      <c r="DQ114" s="80">
        <v>5194.7264219356312</v>
      </c>
      <c r="DR114" s="80">
        <v>0</v>
      </c>
      <c r="DS114" s="80">
        <v>0</v>
      </c>
      <c r="DT114" s="80">
        <v>0</v>
      </c>
      <c r="DU114" s="80">
        <v>0</v>
      </c>
      <c r="DV114" s="80">
        <v>0</v>
      </c>
      <c r="DW114" s="80">
        <v>0</v>
      </c>
      <c r="DX114" s="80">
        <v>0</v>
      </c>
      <c r="DY114" s="80">
        <v>0</v>
      </c>
      <c r="DZ114" s="80">
        <v>0</v>
      </c>
      <c r="EA114" s="80">
        <v>0</v>
      </c>
      <c r="EB114" s="80">
        <v>1500</v>
      </c>
      <c r="EC114" s="80">
        <v>1200</v>
      </c>
      <c r="ED114" s="80">
        <v>800</v>
      </c>
      <c r="EE114" s="80">
        <v>500</v>
      </c>
      <c r="EF114" s="46">
        <v>4000</v>
      </c>
      <c r="EG114" s="46">
        <v>183.74528438712619</v>
      </c>
      <c r="EH114" s="46">
        <v>183.74528438712619</v>
      </c>
      <c r="EI114" s="46">
        <v>367.49056877425238</v>
      </c>
      <c r="EJ114" s="46">
        <v>183.74528438712619</v>
      </c>
      <c r="EK114" s="46">
        <v>918.72642193563092</v>
      </c>
      <c r="EL114" s="46">
        <v>0</v>
      </c>
      <c r="EM114" s="46">
        <v>0</v>
      </c>
      <c r="EN114" s="46">
        <v>0</v>
      </c>
      <c r="EO114" s="46">
        <v>0</v>
      </c>
      <c r="EP114" s="46">
        <v>0</v>
      </c>
      <c r="EQ114" s="46">
        <v>24</v>
      </c>
      <c r="ER114" s="46">
        <v>47</v>
      </c>
      <c r="ES114" s="46">
        <v>24</v>
      </c>
      <c r="ET114" s="46">
        <v>47</v>
      </c>
      <c r="EU114" s="46">
        <v>142</v>
      </c>
      <c r="EV114" s="46">
        <v>0</v>
      </c>
      <c r="EW114" s="46">
        <v>0</v>
      </c>
      <c r="EX114" s="46">
        <v>0</v>
      </c>
      <c r="EY114" s="46">
        <v>0</v>
      </c>
      <c r="EZ114" s="46">
        <v>0</v>
      </c>
      <c r="FA114" s="46">
        <v>41</v>
      </c>
      <c r="FB114" s="46">
        <v>7</v>
      </c>
      <c r="FC114" s="46">
        <v>19</v>
      </c>
      <c r="FD114" s="46">
        <v>7</v>
      </c>
      <c r="FE114" s="46">
        <v>74</v>
      </c>
      <c r="FK114" s="46">
        <v>15</v>
      </c>
      <c r="FL114" s="46">
        <v>15</v>
      </c>
      <c r="FM114" s="46">
        <v>15</v>
      </c>
      <c r="FN114" s="46">
        <v>15</v>
      </c>
      <c r="FO114" s="46">
        <v>60</v>
      </c>
      <c r="FP114" s="46">
        <v>39</v>
      </c>
      <c r="FQ114" s="46">
        <v>22</v>
      </c>
      <c r="FR114" s="46">
        <v>23</v>
      </c>
      <c r="FS114" s="46">
        <v>12</v>
      </c>
      <c r="FT114" s="46">
        <v>96</v>
      </c>
      <c r="FZ114" s="46">
        <v>0</v>
      </c>
      <c r="GA114" s="46">
        <v>0</v>
      </c>
      <c r="GB114" s="46">
        <v>0</v>
      </c>
      <c r="GC114" s="46">
        <v>0</v>
      </c>
      <c r="GD114" s="46">
        <v>0</v>
      </c>
    </row>
    <row r="115" spans="1:186">
      <c r="A115" s="133" t="s">
        <v>545</v>
      </c>
      <c r="B115" s="124" t="s">
        <v>655</v>
      </c>
      <c r="C115" s="74" t="s">
        <v>589</v>
      </c>
      <c r="D115" s="74" t="s">
        <v>482</v>
      </c>
      <c r="E115" s="46">
        <v>70</v>
      </c>
      <c r="G115" s="46">
        <v>11905.580075546004</v>
      </c>
      <c r="H115" s="46">
        <v>8989.4128440366967</v>
      </c>
      <c r="I115" s="46">
        <v>11184.792168950888</v>
      </c>
      <c r="J115" s="80">
        <v>11569.62493744158</v>
      </c>
      <c r="K115" s="80">
        <v>43649.410025975165</v>
      </c>
      <c r="L115" s="80">
        <v>10000</v>
      </c>
      <c r="M115" s="80">
        <v>7000</v>
      </c>
      <c r="N115" s="80">
        <v>10000</v>
      </c>
      <c r="O115" s="80">
        <v>10000</v>
      </c>
      <c r="P115" s="80">
        <v>37000</v>
      </c>
      <c r="Q115" s="80">
        <v>0</v>
      </c>
      <c r="R115" s="80">
        <v>0</v>
      </c>
      <c r="S115" s="80">
        <v>0</v>
      </c>
      <c r="T115" s="80">
        <v>0</v>
      </c>
      <c r="U115" s="80">
        <v>0</v>
      </c>
      <c r="V115" s="80">
        <v>1500</v>
      </c>
      <c r="W115" s="80">
        <v>1200</v>
      </c>
      <c r="X115" s="80">
        <v>800</v>
      </c>
      <c r="Y115" s="80">
        <v>800</v>
      </c>
      <c r="Z115" s="80">
        <v>4300</v>
      </c>
      <c r="AA115" s="80">
        <v>193.1672315093081</v>
      </c>
      <c r="AB115" s="80">
        <v>500</v>
      </c>
      <c r="AC115" s="80">
        <v>193.1672315093081</v>
      </c>
      <c r="AD115" s="80">
        <v>500</v>
      </c>
      <c r="AE115" s="80">
        <v>1386.3344630186161</v>
      </c>
      <c r="AF115" s="80">
        <v>82</v>
      </c>
      <c r="AG115" s="80">
        <v>82</v>
      </c>
      <c r="AH115" s="80">
        <v>54.505671386534551</v>
      </c>
      <c r="AI115" s="80">
        <v>54.505671386534551</v>
      </c>
      <c r="AJ115" s="80">
        <v>273.01134277306909</v>
      </c>
      <c r="AK115" s="80">
        <v>83</v>
      </c>
      <c r="AL115" s="80">
        <v>167</v>
      </c>
      <c r="AM115" s="80">
        <v>83</v>
      </c>
      <c r="AN115" s="80">
        <v>167</v>
      </c>
      <c r="AO115" s="80">
        <v>500</v>
      </c>
      <c r="AP115" s="80">
        <v>15.412844036697249</v>
      </c>
      <c r="AQ115" s="80">
        <v>15.412844036697249</v>
      </c>
      <c r="AR115" s="80">
        <v>23.119266055045873</v>
      </c>
      <c r="AS115" s="80">
        <v>23.119266055045873</v>
      </c>
      <c r="AT115" s="80">
        <v>77.064220183486242</v>
      </c>
      <c r="AU115" s="80">
        <v>22</v>
      </c>
      <c r="AV115" s="80">
        <v>15</v>
      </c>
      <c r="AW115" s="80">
        <v>21</v>
      </c>
      <c r="AX115" s="80">
        <v>15</v>
      </c>
      <c r="AY115" s="80">
        <v>73</v>
      </c>
      <c r="AZ115" s="80"/>
      <c r="BA115" s="80"/>
      <c r="BB115" s="80"/>
      <c r="BC115" s="80"/>
      <c r="BD115" s="80"/>
      <c r="BE115" s="80">
        <v>10</v>
      </c>
      <c r="BF115" s="80">
        <v>10</v>
      </c>
      <c r="BG115" s="80">
        <v>10</v>
      </c>
      <c r="BH115" s="80">
        <v>10</v>
      </c>
      <c r="BI115" s="80">
        <v>40</v>
      </c>
      <c r="BJ115" s="80">
        <v>12096.953035800549</v>
      </c>
      <c r="BK115" s="80">
        <v>11484.689722421183</v>
      </c>
      <c r="BL115" s="80">
        <v>11184.025643292296</v>
      </c>
      <c r="BM115" s="80">
        <v>6505.2889566716622</v>
      </c>
      <c r="BN115" s="80">
        <v>41270.957358185689</v>
      </c>
      <c r="BO115" s="80">
        <v>10000</v>
      </c>
      <c r="BP115" s="80">
        <v>10000</v>
      </c>
      <c r="BQ115" s="80">
        <v>10000</v>
      </c>
      <c r="BR115" s="80">
        <v>5000</v>
      </c>
      <c r="BS115" s="80">
        <v>35000</v>
      </c>
      <c r="BT115" s="80">
        <v>0</v>
      </c>
      <c r="BU115" s="80">
        <v>0</v>
      </c>
      <c r="BV115" s="80">
        <v>0</v>
      </c>
      <c r="BW115" s="80">
        <v>0</v>
      </c>
      <c r="BX115" s="80">
        <v>0</v>
      </c>
      <c r="BY115" s="80">
        <v>1400</v>
      </c>
      <c r="BZ115" s="80">
        <v>1000</v>
      </c>
      <c r="CA115" s="80">
        <v>800</v>
      </c>
      <c r="CB115" s="80">
        <v>800</v>
      </c>
      <c r="CC115" s="80">
        <v>4000</v>
      </c>
      <c r="CD115" s="80">
        <v>465.96079841389093</v>
      </c>
      <c r="CE115" s="80">
        <v>199.6974850345247</v>
      </c>
      <c r="CF115" s="80">
        <v>199.6974850345247</v>
      </c>
      <c r="CG115" s="80">
        <v>465.96079841389093</v>
      </c>
      <c r="CH115" s="80">
        <v>1331.3165668968313</v>
      </c>
      <c r="CI115" s="80">
        <v>114.73994380867538</v>
      </c>
      <c r="CJ115" s="80">
        <v>114.73994380867538</v>
      </c>
      <c r="CK115" s="80">
        <v>76.493295872450261</v>
      </c>
      <c r="CL115" s="80">
        <v>76.493295872450261</v>
      </c>
      <c r="CM115" s="80">
        <v>382.46647936225133</v>
      </c>
      <c r="CN115" s="80">
        <v>62</v>
      </c>
      <c r="CO115" s="80">
        <v>123</v>
      </c>
      <c r="CP115" s="80">
        <v>62</v>
      </c>
      <c r="CQ115" s="80">
        <v>123</v>
      </c>
      <c r="CR115" s="80">
        <v>370</v>
      </c>
      <c r="CS115" s="80">
        <v>22.252293577981654</v>
      </c>
      <c r="CT115" s="80">
        <v>22.252293577981654</v>
      </c>
      <c r="CU115" s="80">
        <v>14.834862385321102</v>
      </c>
      <c r="CV115" s="80">
        <v>14.834862385321102</v>
      </c>
      <c r="CW115" s="80">
        <v>74.174311926605512</v>
      </c>
      <c r="CX115" s="80">
        <v>22</v>
      </c>
      <c r="CY115" s="80">
        <v>15</v>
      </c>
      <c r="CZ115" s="80">
        <v>21</v>
      </c>
      <c r="DA115" s="80">
        <v>15</v>
      </c>
      <c r="DB115" s="80">
        <v>73</v>
      </c>
      <c r="DC115" s="80"/>
      <c r="DD115" s="80"/>
      <c r="DE115" s="80"/>
      <c r="DF115" s="80"/>
      <c r="DG115" s="80"/>
      <c r="DH115" s="80">
        <v>10</v>
      </c>
      <c r="DI115" s="80">
        <v>10</v>
      </c>
      <c r="DJ115" s="80">
        <v>10</v>
      </c>
      <c r="DK115" s="80">
        <v>10</v>
      </c>
      <c r="DL115" s="80">
        <v>40</v>
      </c>
      <c r="DM115" s="80">
        <v>6797.5963261128882</v>
      </c>
      <c r="DN115" s="98">
        <v>6460.5963261128882</v>
      </c>
      <c r="DO115" s="80">
        <v>11404.770633877153</v>
      </c>
      <c r="DP115" s="80">
        <v>11237.490821525733</v>
      </c>
      <c r="DQ115" s="80">
        <v>35900.454107628662</v>
      </c>
      <c r="DR115" s="80">
        <v>5000</v>
      </c>
      <c r="DS115" s="80">
        <v>5000</v>
      </c>
      <c r="DT115" s="80">
        <v>10000</v>
      </c>
      <c r="DU115" s="80">
        <v>10000</v>
      </c>
      <c r="DV115" s="80">
        <v>30000</v>
      </c>
      <c r="DW115" s="80">
        <v>0</v>
      </c>
      <c r="DX115" s="80">
        <v>0</v>
      </c>
      <c r="DY115" s="80">
        <v>0</v>
      </c>
      <c r="DZ115" s="80">
        <v>0</v>
      </c>
      <c r="EA115" s="80">
        <v>0</v>
      </c>
      <c r="EB115" s="80">
        <v>1400</v>
      </c>
      <c r="EC115" s="80">
        <v>1000</v>
      </c>
      <c r="ED115" s="80">
        <v>800</v>
      </c>
      <c r="EE115" s="80">
        <v>800</v>
      </c>
      <c r="EF115" s="46">
        <v>4000</v>
      </c>
      <c r="EG115" s="46">
        <v>231.27981235142033</v>
      </c>
      <c r="EH115" s="46">
        <v>231.27981235142033</v>
      </c>
      <c r="EI115" s="46">
        <v>462.55962470284067</v>
      </c>
      <c r="EJ115" s="46">
        <v>231.27981235142033</v>
      </c>
      <c r="EK115" s="46">
        <v>1156.3990617571017</v>
      </c>
      <c r="EL115" s="46">
        <v>50</v>
      </c>
      <c r="EM115" s="46">
        <v>50</v>
      </c>
      <c r="EN115" s="46">
        <v>32</v>
      </c>
      <c r="EO115" s="46">
        <v>32</v>
      </c>
      <c r="EP115" s="46">
        <v>164</v>
      </c>
      <c r="EQ115" s="46">
        <v>69</v>
      </c>
      <c r="ER115" s="46">
        <v>139</v>
      </c>
      <c r="ES115" s="46">
        <v>69</v>
      </c>
      <c r="ET115" s="46">
        <v>139</v>
      </c>
      <c r="EU115" s="46">
        <v>416</v>
      </c>
      <c r="EV115" s="46">
        <v>15.31651376146789</v>
      </c>
      <c r="EW115" s="46">
        <v>15.31651376146789</v>
      </c>
      <c r="EX115" s="46">
        <v>10.211009174311927</v>
      </c>
      <c r="EY115" s="46">
        <v>10.211009174311927</v>
      </c>
      <c r="EZ115" s="46">
        <v>51.055045871559635</v>
      </c>
      <c r="FA115" s="46">
        <v>22</v>
      </c>
      <c r="FB115" s="46">
        <v>15</v>
      </c>
      <c r="FC115" s="46">
        <v>21</v>
      </c>
      <c r="FD115" s="46">
        <v>15</v>
      </c>
      <c r="FE115" s="46">
        <v>73</v>
      </c>
      <c r="FK115" s="46">
        <v>10</v>
      </c>
      <c r="FL115" s="46">
        <v>10</v>
      </c>
      <c r="FM115" s="46">
        <v>10</v>
      </c>
      <c r="FN115" s="46">
        <v>10</v>
      </c>
      <c r="FO115" s="46">
        <v>40</v>
      </c>
      <c r="FP115" s="46">
        <v>77</v>
      </c>
      <c r="FQ115" s="46">
        <v>32</v>
      </c>
      <c r="FR115" s="46">
        <v>28</v>
      </c>
      <c r="FS115" s="46">
        <v>27</v>
      </c>
      <c r="FT115" s="46">
        <v>164</v>
      </c>
      <c r="FZ115" s="46">
        <v>0</v>
      </c>
      <c r="GA115" s="46">
        <v>0</v>
      </c>
      <c r="GB115" s="46">
        <v>0</v>
      </c>
      <c r="GC115" s="46">
        <v>0</v>
      </c>
      <c r="GD115" s="46">
        <v>0</v>
      </c>
    </row>
    <row r="116" spans="1:186">
      <c r="A116" s="133" t="s">
        <v>546</v>
      </c>
      <c r="B116" s="124" t="s">
        <v>656</v>
      </c>
      <c r="C116" s="74" t="s">
        <v>589</v>
      </c>
      <c r="D116" s="74" t="s">
        <v>482</v>
      </c>
      <c r="E116" s="46">
        <v>70</v>
      </c>
      <c r="G116" s="46">
        <v>2085.1393267062545</v>
      </c>
      <c r="H116" s="46">
        <v>2007</v>
      </c>
      <c r="I116" s="46">
        <v>1226.828670535635</v>
      </c>
      <c r="J116" s="80">
        <v>1465.6893438293805</v>
      </c>
      <c r="K116" s="80">
        <v>6784.6573410712699</v>
      </c>
      <c r="L116" s="80">
        <v>0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1800</v>
      </c>
      <c r="W116" s="80">
        <v>1500</v>
      </c>
      <c r="X116" s="80">
        <v>1000</v>
      </c>
      <c r="Y116" s="80">
        <v>1000</v>
      </c>
      <c r="Z116" s="80">
        <v>5300</v>
      </c>
      <c r="AA116" s="80">
        <v>150.13932670625454</v>
      </c>
      <c r="AB116" s="80">
        <v>400</v>
      </c>
      <c r="AC116" s="80">
        <v>150.13932670625454</v>
      </c>
      <c r="AD116" s="80">
        <v>400</v>
      </c>
      <c r="AE116" s="80">
        <v>1100.2786534125091</v>
      </c>
      <c r="AF116" s="80">
        <v>48</v>
      </c>
      <c r="AG116" s="80">
        <v>48</v>
      </c>
      <c r="AH116" s="80">
        <v>31.689343829380547</v>
      </c>
      <c r="AI116" s="80">
        <v>31.689343829380547</v>
      </c>
      <c r="AJ116" s="80">
        <v>159.37868765876109</v>
      </c>
      <c r="AK116" s="80">
        <v>6</v>
      </c>
      <c r="AL116" s="80">
        <v>12</v>
      </c>
      <c r="AM116" s="80">
        <v>6</v>
      </c>
      <c r="AN116" s="80">
        <v>12</v>
      </c>
      <c r="AO116" s="80">
        <v>36</v>
      </c>
      <c r="AP116" s="80">
        <v>0</v>
      </c>
      <c r="AQ116" s="80">
        <v>0</v>
      </c>
      <c r="AR116" s="80">
        <v>0</v>
      </c>
      <c r="AS116" s="80">
        <v>0</v>
      </c>
      <c r="AT116" s="80">
        <v>0</v>
      </c>
      <c r="AU116" s="80">
        <v>41</v>
      </c>
      <c r="AV116" s="80">
        <v>7</v>
      </c>
      <c r="AW116" s="80">
        <v>19</v>
      </c>
      <c r="AX116" s="80">
        <v>2</v>
      </c>
      <c r="AY116" s="80">
        <v>69</v>
      </c>
      <c r="AZ116" s="80"/>
      <c r="BA116" s="80"/>
      <c r="BB116" s="80"/>
      <c r="BC116" s="80"/>
      <c r="BD116" s="80"/>
      <c r="BE116" s="80">
        <v>40</v>
      </c>
      <c r="BF116" s="80">
        <v>40</v>
      </c>
      <c r="BG116" s="80">
        <v>20</v>
      </c>
      <c r="BH116" s="80">
        <v>20</v>
      </c>
      <c r="BI116" s="80">
        <v>120</v>
      </c>
      <c r="BJ116" s="80">
        <v>2222.0099671045477</v>
      </c>
      <c r="BK116" s="80">
        <v>1791.0566744316748</v>
      </c>
      <c r="BL116" s="80">
        <v>1150.7761061226681</v>
      </c>
      <c r="BM116" s="80">
        <v>1349.7293987955413</v>
      </c>
      <c r="BN116" s="80">
        <v>6513.5721464544313</v>
      </c>
      <c r="BO116" s="80">
        <v>0</v>
      </c>
      <c r="BP116" s="80">
        <v>0</v>
      </c>
      <c r="BQ116" s="80">
        <v>0</v>
      </c>
      <c r="BR116" s="80">
        <v>0</v>
      </c>
      <c r="BS116" s="80">
        <v>0</v>
      </c>
      <c r="BT116" s="80">
        <v>0</v>
      </c>
      <c r="BU116" s="80">
        <v>0</v>
      </c>
      <c r="BV116" s="80">
        <v>0</v>
      </c>
      <c r="BW116" s="80">
        <v>0</v>
      </c>
      <c r="BX116" s="80">
        <v>0</v>
      </c>
      <c r="BY116" s="80">
        <v>1700</v>
      </c>
      <c r="BZ116" s="80">
        <v>1500</v>
      </c>
      <c r="CA116" s="80">
        <v>900</v>
      </c>
      <c r="CB116" s="80">
        <v>900</v>
      </c>
      <c r="CC116" s="80">
        <v>5000</v>
      </c>
      <c r="CD116" s="80">
        <v>362.16826217752816</v>
      </c>
      <c r="CE116" s="80">
        <v>155.21496950465493</v>
      </c>
      <c r="CF116" s="80">
        <v>155.21496950465493</v>
      </c>
      <c r="CG116" s="80">
        <v>362.16826217752816</v>
      </c>
      <c r="CH116" s="80">
        <v>1034.7664633643662</v>
      </c>
      <c r="CI116" s="80">
        <v>69.841704927019805</v>
      </c>
      <c r="CJ116" s="80">
        <v>69.841704927019805</v>
      </c>
      <c r="CK116" s="80">
        <v>46.561136618013208</v>
      </c>
      <c r="CL116" s="80">
        <v>46.561136618013208</v>
      </c>
      <c r="CM116" s="80">
        <v>232.80568309006605</v>
      </c>
      <c r="CN116" s="80">
        <v>10</v>
      </c>
      <c r="CO116" s="80">
        <v>19</v>
      </c>
      <c r="CP116" s="80">
        <v>10</v>
      </c>
      <c r="CQ116" s="80">
        <v>19</v>
      </c>
      <c r="CR116" s="80">
        <v>58</v>
      </c>
      <c r="CS116" s="80">
        <v>0</v>
      </c>
      <c r="CT116" s="80">
        <v>0</v>
      </c>
      <c r="CU116" s="80">
        <v>0</v>
      </c>
      <c r="CV116" s="80">
        <v>0</v>
      </c>
      <c r="CW116" s="80">
        <v>0</v>
      </c>
      <c r="CX116" s="80">
        <v>40</v>
      </c>
      <c r="CY116" s="80">
        <v>7</v>
      </c>
      <c r="CZ116" s="80">
        <v>19</v>
      </c>
      <c r="DA116" s="80">
        <v>2</v>
      </c>
      <c r="DB116" s="80">
        <v>68</v>
      </c>
      <c r="DC116" s="80"/>
      <c r="DD116" s="80"/>
      <c r="DE116" s="80"/>
      <c r="DF116" s="80"/>
      <c r="DG116" s="80"/>
      <c r="DH116" s="80">
        <v>40</v>
      </c>
      <c r="DI116" s="80">
        <v>40</v>
      </c>
      <c r="DJ116" s="80">
        <v>20</v>
      </c>
      <c r="DK116" s="80">
        <v>20</v>
      </c>
      <c r="DL116" s="80">
        <v>120</v>
      </c>
      <c r="DM116" s="80">
        <v>2000.7623491100139</v>
      </c>
      <c r="DN116" s="98">
        <v>1777.7623491100139</v>
      </c>
      <c r="DO116" s="80">
        <v>1329.5246982200279</v>
      </c>
      <c r="DP116" s="80">
        <v>1142.7623491100139</v>
      </c>
      <c r="DQ116" s="80">
        <v>6250.8117455500696</v>
      </c>
      <c r="DR116" s="80">
        <v>0</v>
      </c>
      <c r="DS116" s="80">
        <v>0</v>
      </c>
      <c r="DT116" s="80">
        <v>0</v>
      </c>
      <c r="DU116" s="80">
        <v>0</v>
      </c>
      <c r="DV116" s="80">
        <v>0</v>
      </c>
      <c r="DW116" s="80">
        <v>0</v>
      </c>
      <c r="DX116" s="80">
        <v>0</v>
      </c>
      <c r="DY116" s="80">
        <v>0</v>
      </c>
      <c r="DZ116" s="80">
        <v>0</v>
      </c>
      <c r="EA116" s="80">
        <v>0</v>
      </c>
      <c r="EB116" s="80">
        <v>1700</v>
      </c>
      <c r="EC116" s="80">
        <v>1500</v>
      </c>
      <c r="ED116" s="80">
        <v>900</v>
      </c>
      <c r="EE116" s="80">
        <v>900</v>
      </c>
      <c r="EF116" s="46">
        <v>5000</v>
      </c>
      <c r="EG116" s="46">
        <v>179.76234911001399</v>
      </c>
      <c r="EH116" s="46">
        <v>179.76234911001399</v>
      </c>
      <c r="EI116" s="46">
        <v>359.52469822002797</v>
      </c>
      <c r="EJ116" s="46">
        <v>179.76234911001399</v>
      </c>
      <c r="EK116" s="46">
        <v>898.81174555006987</v>
      </c>
      <c r="EL116" s="46">
        <v>30</v>
      </c>
      <c r="EM116" s="46">
        <v>30</v>
      </c>
      <c r="EN116" s="46">
        <v>20</v>
      </c>
      <c r="EO116" s="46">
        <v>20</v>
      </c>
      <c r="EP116" s="46">
        <v>100</v>
      </c>
      <c r="EQ116" s="46">
        <v>11</v>
      </c>
      <c r="ER116" s="46">
        <v>21</v>
      </c>
      <c r="ES116" s="46">
        <v>11</v>
      </c>
      <c r="ET116" s="46">
        <v>21</v>
      </c>
      <c r="EU116" s="46">
        <v>64</v>
      </c>
      <c r="EV116" s="46">
        <v>0</v>
      </c>
      <c r="EW116" s="46">
        <v>0</v>
      </c>
      <c r="EX116" s="46">
        <v>0</v>
      </c>
      <c r="EY116" s="46">
        <v>0</v>
      </c>
      <c r="EZ116" s="46">
        <v>0</v>
      </c>
      <c r="FA116" s="46">
        <v>40</v>
      </c>
      <c r="FB116" s="46">
        <v>7</v>
      </c>
      <c r="FC116" s="46">
        <v>19</v>
      </c>
      <c r="FD116" s="46">
        <v>2</v>
      </c>
      <c r="FE116" s="46">
        <v>68</v>
      </c>
      <c r="FK116" s="46">
        <v>40</v>
      </c>
      <c r="FL116" s="46">
        <v>40</v>
      </c>
      <c r="FM116" s="46">
        <v>20</v>
      </c>
      <c r="FN116" s="46">
        <v>20</v>
      </c>
      <c r="FO116" s="46">
        <v>120</v>
      </c>
      <c r="FP116" s="46">
        <v>62</v>
      </c>
      <c r="FQ116" s="46">
        <v>22</v>
      </c>
      <c r="FR116" s="46">
        <v>23</v>
      </c>
      <c r="FS116" s="46">
        <v>17</v>
      </c>
      <c r="FT116" s="46">
        <v>124</v>
      </c>
      <c r="FZ116" s="46">
        <v>0</v>
      </c>
      <c r="GA116" s="46">
        <v>0</v>
      </c>
      <c r="GB116" s="46">
        <v>0</v>
      </c>
      <c r="GC116" s="46">
        <v>0</v>
      </c>
      <c r="GD116" s="46">
        <v>0</v>
      </c>
    </row>
    <row r="117" spans="1:186">
      <c r="A117" s="133" t="s">
        <v>547</v>
      </c>
      <c r="B117" s="124" t="s">
        <v>658</v>
      </c>
      <c r="C117" s="74" t="s">
        <v>589</v>
      </c>
      <c r="D117" s="74" t="s">
        <v>482</v>
      </c>
      <c r="E117" s="46">
        <v>70</v>
      </c>
      <c r="G117" s="46">
        <v>424.35414074078545</v>
      </c>
      <c r="H117" s="46">
        <v>678.39449541284398</v>
      </c>
      <c r="I117" s="46">
        <v>353.57066613137033</v>
      </c>
      <c r="J117" s="80">
        <v>653.61102080342891</v>
      </c>
      <c r="K117" s="80">
        <v>2109.9303230884284</v>
      </c>
      <c r="L117" s="80">
        <v>0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0</v>
      </c>
      <c r="X117" s="80">
        <v>0</v>
      </c>
      <c r="Y117" s="80">
        <v>0</v>
      </c>
      <c r="Z117" s="80">
        <v>0</v>
      </c>
      <c r="AA117" s="80">
        <v>172.95964532794144</v>
      </c>
      <c r="AB117" s="80">
        <v>450</v>
      </c>
      <c r="AC117" s="80">
        <v>172.95964532794144</v>
      </c>
      <c r="AD117" s="80">
        <v>450</v>
      </c>
      <c r="AE117" s="80">
        <v>1245.9192906558828</v>
      </c>
      <c r="AF117" s="80">
        <v>110</v>
      </c>
      <c r="AG117" s="80">
        <v>110</v>
      </c>
      <c r="AH117" s="80">
        <v>73.519277684162873</v>
      </c>
      <c r="AI117" s="80">
        <v>73.519277684162873</v>
      </c>
      <c r="AJ117" s="80">
        <v>367.03855536832577</v>
      </c>
      <c r="AK117" s="80">
        <v>24</v>
      </c>
      <c r="AL117" s="80">
        <v>48</v>
      </c>
      <c r="AM117" s="80">
        <v>24</v>
      </c>
      <c r="AN117" s="80">
        <v>48</v>
      </c>
      <c r="AO117" s="80">
        <v>144</v>
      </c>
      <c r="AP117" s="80">
        <v>33.394495412844037</v>
      </c>
      <c r="AQ117" s="80">
        <v>33.394495412844037</v>
      </c>
      <c r="AR117" s="80">
        <v>50.091743119266056</v>
      </c>
      <c r="AS117" s="80">
        <v>50.091743119266056</v>
      </c>
      <c r="AT117" s="80">
        <v>166.97247706422019</v>
      </c>
      <c r="AU117" s="80">
        <v>84</v>
      </c>
      <c r="AV117" s="80">
        <v>37</v>
      </c>
      <c r="AW117" s="80">
        <v>33</v>
      </c>
      <c r="AX117" s="80">
        <v>32</v>
      </c>
      <c r="AY117" s="80">
        <v>186</v>
      </c>
      <c r="AZ117" s="80"/>
      <c r="BA117" s="80"/>
      <c r="BB117" s="80"/>
      <c r="BC117" s="80"/>
      <c r="BD117" s="80"/>
      <c r="BE117" s="80">
        <v>0</v>
      </c>
      <c r="BF117" s="80">
        <v>0</v>
      </c>
      <c r="BG117" s="80">
        <v>0</v>
      </c>
      <c r="BH117" s="80">
        <v>0</v>
      </c>
      <c r="BI117" s="80">
        <v>0</v>
      </c>
      <c r="BJ117" s="80">
        <v>770.58421147441175</v>
      </c>
      <c r="BK117" s="80">
        <v>563.17520241989951</v>
      </c>
      <c r="BL117" s="80">
        <v>427.38572054356109</v>
      </c>
      <c r="BM117" s="80">
        <v>734.79472959807333</v>
      </c>
      <c r="BN117" s="80">
        <v>2495.9398640359459</v>
      </c>
      <c r="BO117" s="80">
        <v>0</v>
      </c>
      <c r="BP117" s="80">
        <v>0</v>
      </c>
      <c r="BQ117" s="80">
        <v>0</v>
      </c>
      <c r="BR117" s="80">
        <v>0</v>
      </c>
      <c r="BS117" s="80">
        <v>0</v>
      </c>
      <c r="BT117" s="80">
        <v>0</v>
      </c>
      <c r="BU117" s="80">
        <v>0</v>
      </c>
      <c r="BV117" s="80">
        <v>0</v>
      </c>
      <c r="BW117" s="80">
        <v>0</v>
      </c>
      <c r="BX117" s="80">
        <v>0</v>
      </c>
      <c r="BY117" s="80">
        <v>0</v>
      </c>
      <c r="BZ117" s="80">
        <v>0</v>
      </c>
      <c r="CA117" s="80">
        <v>0</v>
      </c>
      <c r="CB117" s="80">
        <v>0</v>
      </c>
      <c r="CC117" s="80">
        <v>0</v>
      </c>
      <c r="CD117" s="80">
        <v>417.2157658453965</v>
      </c>
      <c r="CE117" s="80">
        <v>178.80675679088424</v>
      </c>
      <c r="CF117" s="80">
        <v>178.80675679088424</v>
      </c>
      <c r="CG117" s="80">
        <v>417.2157658453965</v>
      </c>
      <c r="CH117" s="80">
        <v>1192.0450452725615</v>
      </c>
      <c r="CI117" s="80">
        <v>152.1551428767217</v>
      </c>
      <c r="CJ117" s="80">
        <v>152.1551428767217</v>
      </c>
      <c r="CK117" s="80">
        <v>101.43676191781448</v>
      </c>
      <c r="CL117" s="80">
        <v>101.43676191781448</v>
      </c>
      <c r="CM117" s="80">
        <v>507.18380958907233</v>
      </c>
      <c r="CN117" s="80">
        <v>76</v>
      </c>
      <c r="CO117" s="80">
        <v>152</v>
      </c>
      <c r="CP117" s="80">
        <v>76</v>
      </c>
      <c r="CQ117" s="80">
        <v>152</v>
      </c>
      <c r="CR117" s="80">
        <v>456</v>
      </c>
      <c r="CS117" s="80">
        <v>48.213302752293579</v>
      </c>
      <c r="CT117" s="80">
        <v>48.213302752293579</v>
      </c>
      <c r="CU117" s="80">
        <v>32.142201834862384</v>
      </c>
      <c r="CV117" s="80">
        <v>32.142201834862384</v>
      </c>
      <c r="CW117" s="80">
        <v>160.71100917431193</v>
      </c>
      <c r="CX117" s="80">
        <v>77</v>
      </c>
      <c r="CY117" s="80">
        <v>32</v>
      </c>
      <c r="CZ117" s="80">
        <v>39</v>
      </c>
      <c r="DA117" s="80">
        <v>32</v>
      </c>
      <c r="DB117" s="80">
        <v>180</v>
      </c>
      <c r="DC117" s="80"/>
      <c r="DD117" s="80"/>
      <c r="DE117" s="80"/>
      <c r="DF117" s="80"/>
      <c r="DG117" s="80"/>
      <c r="DH117" s="80">
        <v>0</v>
      </c>
      <c r="DI117" s="80">
        <v>0</v>
      </c>
      <c r="DJ117" s="80">
        <v>0</v>
      </c>
      <c r="DK117" s="80">
        <v>0</v>
      </c>
      <c r="DL117" s="80">
        <v>0</v>
      </c>
      <c r="DM117" s="80">
        <v>403.27097746240406</v>
      </c>
      <c r="DN117" s="98">
        <v>368.27097746240406</v>
      </c>
      <c r="DO117" s="80">
        <v>534.29424850278974</v>
      </c>
      <c r="DP117" s="80">
        <v>336.20905085689947</v>
      </c>
      <c r="DQ117" s="80">
        <v>1642.0452542844973</v>
      </c>
      <c r="DR117" s="80">
        <v>0</v>
      </c>
      <c r="DS117" s="80">
        <v>0</v>
      </c>
      <c r="DT117" s="80">
        <v>0</v>
      </c>
      <c r="DU117" s="80">
        <v>0</v>
      </c>
      <c r="DV117" s="80">
        <v>0</v>
      </c>
      <c r="DW117" s="80">
        <v>0</v>
      </c>
      <c r="DX117" s="80">
        <v>0</v>
      </c>
      <c r="DY117" s="80">
        <v>0</v>
      </c>
      <c r="DZ117" s="80">
        <v>0</v>
      </c>
      <c r="EA117" s="80">
        <v>0</v>
      </c>
      <c r="EB117" s="80">
        <v>0</v>
      </c>
      <c r="EC117" s="80">
        <v>0</v>
      </c>
      <c r="ED117" s="80">
        <v>0</v>
      </c>
      <c r="EE117" s="80">
        <v>0</v>
      </c>
      <c r="EF117" s="46">
        <v>0</v>
      </c>
      <c r="EG117" s="46">
        <v>207.08519764589025</v>
      </c>
      <c r="EH117" s="46">
        <v>207.08519764589025</v>
      </c>
      <c r="EI117" s="46">
        <v>414.17039529178049</v>
      </c>
      <c r="EJ117" s="46">
        <v>207.08519764589025</v>
      </c>
      <c r="EK117" s="46">
        <v>1035.4259882294511</v>
      </c>
      <c r="EL117" s="46">
        <v>63</v>
      </c>
      <c r="EM117" s="46">
        <v>63</v>
      </c>
      <c r="EN117" s="46">
        <v>42</v>
      </c>
      <c r="EO117" s="46">
        <v>42</v>
      </c>
      <c r="EP117" s="46">
        <v>210</v>
      </c>
      <c r="EQ117" s="46">
        <v>17</v>
      </c>
      <c r="ER117" s="46">
        <v>33</v>
      </c>
      <c r="ES117" s="46">
        <v>17</v>
      </c>
      <c r="ET117" s="46">
        <v>33</v>
      </c>
      <c r="EU117" s="46">
        <v>100</v>
      </c>
      <c r="EV117" s="46">
        <v>33.185779816513758</v>
      </c>
      <c r="EW117" s="46">
        <v>33.185779816513758</v>
      </c>
      <c r="EX117" s="46">
        <v>22.123853211009177</v>
      </c>
      <c r="EY117" s="46">
        <v>22.123853211009177</v>
      </c>
      <c r="EZ117" s="46">
        <v>110.61926605504587</v>
      </c>
      <c r="FA117" s="46">
        <v>83</v>
      </c>
      <c r="FB117" s="46">
        <v>32</v>
      </c>
      <c r="FC117" s="46">
        <v>39</v>
      </c>
      <c r="FD117" s="46">
        <v>32</v>
      </c>
      <c r="FE117" s="46">
        <v>186</v>
      </c>
      <c r="FK117" s="46">
        <v>0</v>
      </c>
      <c r="FL117" s="46">
        <v>0</v>
      </c>
      <c r="FM117" s="46">
        <v>0</v>
      </c>
      <c r="FN117" s="46">
        <v>0</v>
      </c>
      <c r="FO117" s="46">
        <v>0</v>
      </c>
      <c r="FP117" s="46">
        <v>34</v>
      </c>
      <c r="FQ117" s="46">
        <v>17</v>
      </c>
      <c r="FR117" s="46">
        <v>18</v>
      </c>
      <c r="FS117" s="46">
        <v>12</v>
      </c>
      <c r="FT117" s="46">
        <v>81</v>
      </c>
      <c r="FZ117" s="46">
        <v>0</v>
      </c>
      <c r="GA117" s="46">
        <v>0</v>
      </c>
      <c r="GB117" s="46">
        <v>0</v>
      </c>
      <c r="GC117" s="46">
        <v>0</v>
      </c>
      <c r="GD117" s="46">
        <v>0</v>
      </c>
    </row>
    <row r="118" spans="1:186">
      <c r="A118" s="133" t="s">
        <v>549</v>
      </c>
      <c r="B118" s="124" t="s">
        <v>659</v>
      </c>
      <c r="C118" s="74" t="s">
        <v>589</v>
      </c>
      <c r="D118" s="74" t="s">
        <v>482</v>
      </c>
      <c r="E118" s="46">
        <v>70</v>
      </c>
      <c r="G118" s="46">
        <v>12065.697369679483</v>
      </c>
      <c r="H118" s="46">
        <v>11859</v>
      </c>
      <c r="I118" s="46">
        <v>11383.330024793791</v>
      </c>
      <c r="J118" s="80">
        <v>11331.632655114308</v>
      </c>
      <c r="K118" s="80">
        <v>46639.660049587583</v>
      </c>
      <c r="L118" s="80">
        <v>10000</v>
      </c>
      <c r="M118" s="80">
        <v>10000</v>
      </c>
      <c r="N118" s="80">
        <v>10000</v>
      </c>
      <c r="O118" s="80">
        <v>10000</v>
      </c>
      <c r="P118" s="80">
        <v>40000</v>
      </c>
      <c r="Q118" s="80">
        <v>0</v>
      </c>
      <c r="R118" s="80">
        <v>0</v>
      </c>
      <c r="S118" s="80">
        <v>0</v>
      </c>
      <c r="T118" s="80">
        <v>0</v>
      </c>
      <c r="U118" s="80">
        <v>0</v>
      </c>
      <c r="V118" s="80">
        <v>1800</v>
      </c>
      <c r="W118" s="80">
        <v>1500</v>
      </c>
      <c r="X118" s="80">
        <v>1200</v>
      </c>
      <c r="Y118" s="80">
        <v>1000</v>
      </c>
      <c r="Z118" s="80">
        <v>5500</v>
      </c>
      <c r="AA118" s="80">
        <v>72.697369679483003</v>
      </c>
      <c r="AB118" s="80">
        <v>200</v>
      </c>
      <c r="AC118" s="80">
        <v>72.697369679483003</v>
      </c>
      <c r="AD118" s="80">
        <v>200</v>
      </c>
      <c r="AE118" s="80">
        <v>545.39473935896604</v>
      </c>
      <c r="AF118" s="80">
        <v>68</v>
      </c>
      <c r="AG118" s="80">
        <v>68</v>
      </c>
      <c r="AH118" s="80">
        <v>45.632655114307994</v>
      </c>
      <c r="AI118" s="80">
        <v>45.632655114307994</v>
      </c>
      <c r="AJ118" s="80">
        <v>227.26531022861599</v>
      </c>
      <c r="AK118" s="80">
        <v>27</v>
      </c>
      <c r="AL118" s="80">
        <v>54</v>
      </c>
      <c r="AM118" s="80">
        <v>27</v>
      </c>
      <c r="AN118" s="80">
        <v>54</v>
      </c>
      <c r="AO118" s="80">
        <v>162</v>
      </c>
      <c r="AP118" s="80">
        <v>0</v>
      </c>
      <c r="AQ118" s="80">
        <v>0</v>
      </c>
      <c r="AR118" s="80">
        <v>0</v>
      </c>
      <c r="AS118" s="80">
        <v>0</v>
      </c>
      <c r="AT118" s="80">
        <v>0</v>
      </c>
      <c r="AU118" s="80">
        <v>68</v>
      </c>
      <c r="AV118" s="80">
        <v>17</v>
      </c>
      <c r="AW118" s="80">
        <v>23</v>
      </c>
      <c r="AX118" s="80">
        <v>17</v>
      </c>
      <c r="AY118" s="80">
        <v>125</v>
      </c>
      <c r="AZ118" s="80"/>
      <c r="BA118" s="80"/>
      <c r="BB118" s="80"/>
      <c r="BC118" s="80"/>
      <c r="BD118" s="80"/>
      <c r="BE118" s="80">
        <v>30</v>
      </c>
      <c r="BF118" s="80">
        <v>20</v>
      </c>
      <c r="BG118" s="80">
        <v>15</v>
      </c>
      <c r="BH118" s="80">
        <v>15</v>
      </c>
      <c r="BI118" s="80">
        <v>80</v>
      </c>
      <c r="BJ118" s="80">
        <v>11956.641167447693</v>
      </c>
      <c r="BK118" s="80">
        <v>11603.43451037868</v>
      </c>
      <c r="BL118" s="80">
        <v>11270.008004519706</v>
      </c>
      <c r="BM118" s="80">
        <v>6266.2146615887195</v>
      </c>
      <c r="BN118" s="80">
        <v>41096.298343934803</v>
      </c>
      <c r="BO118" s="80">
        <v>10000</v>
      </c>
      <c r="BP118" s="80">
        <v>10000</v>
      </c>
      <c r="BQ118" s="80">
        <v>10000</v>
      </c>
      <c r="BR118" s="80">
        <v>5000</v>
      </c>
      <c r="BS118" s="80">
        <v>35000</v>
      </c>
      <c r="BT118" s="80">
        <v>0</v>
      </c>
      <c r="BU118" s="80">
        <v>0</v>
      </c>
      <c r="BV118" s="80">
        <v>0</v>
      </c>
      <c r="BW118" s="80">
        <v>0</v>
      </c>
      <c r="BX118" s="80">
        <v>0</v>
      </c>
      <c r="BY118" s="80">
        <v>1500</v>
      </c>
      <c r="BZ118" s="80">
        <v>1200</v>
      </c>
      <c r="CA118" s="80">
        <v>1000</v>
      </c>
      <c r="CB118" s="80">
        <v>800</v>
      </c>
      <c r="CC118" s="80">
        <v>4500</v>
      </c>
      <c r="CD118" s="80">
        <v>175.36164987077217</v>
      </c>
      <c r="CE118" s="80">
        <v>75.154992801759505</v>
      </c>
      <c r="CF118" s="80">
        <v>75.154992801759505</v>
      </c>
      <c r="CG118" s="80">
        <v>175.36164987077217</v>
      </c>
      <c r="CH118" s="80">
        <v>501.03328534506335</v>
      </c>
      <c r="CI118" s="80">
        <v>97.279517576920441</v>
      </c>
      <c r="CJ118" s="80">
        <v>97.279517576920441</v>
      </c>
      <c r="CK118" s="80">
        <v>64.853011717946956</v>
      </c>
      <c r="CL118" s="80">
        <v>64.853011717946956</v>
      </c>
      <c r="CM118" s="80">
        <v>324.26505858973479</v>
      </c>
      <c r="CN118" s="80">
        <v>97</v>
      </c>
      <c r="CO118" s="80">
        <v>194</v>
      </c>
      <c r="CP118" s="80">
        <v>97</v>
      </c>
      <c r="CQ118" s="80">
        <v>194</v>
      </c>
      <c r="CR118" s="80">
        <v>582</v>
      </c>
      <c r="CS118" s="80">
        <v>0</v>
      </c>
      <c r="CT118" s="80">
        <v>0</v>
      </c>
      <c r="CU118" s="80">
        <v>0</v>
      </c>
      <c r="CV118" s="80">
        <v>0</v>
      </c>
      <c r="CW118" s="80">
        <v>0</v>
      </c>
      <c r="CX118" s="80">
        <v>57</v>
      </c>
      <c r="CY118" s="80">
        <v>17</v>
      </c>
      <c r="CZ118" s="80">
        <v>18</v>
      </c>
      <c r="DA118" s="80">
        <v>17</v>
      </c>
      <c r="DB118" s="80">
        <v>109</v>
      </c>
      <c r="DC118" s="80"/>
      <c r="DD118" s="80"/>
      <c r="DE118" s="80"/>
      <c r="DF118" s="80"/>
      <c r="DG118" s="80"/>
      <c r="DH118" s="80">
        <v>30</v>
      </c>
      <c r="DI118" s="80">
        <v>20</v>
      </c>
      <c r="DJ118" s="80">
        <v>15</v>
      </c>
      <c r="DK118" s="80">
        <v>15</v>
      </c>
      <c r="DL118" s="80">
        <v>80</v>
      </c>
      <c r="DM118" s="80">
        <v>6755.0408189139598</v>
      </c>
      <c r="DN118" s="98">
        <v>6432.0408189139598</v>
      </c>
      <c r="DO118" s="80">
        <v>11268.08163782792</v>
      </c>
      <c r="DP118" s="80">
        <v>11013.04081891396</v>
      </c>
      <c r="DQ118" s="80">
        <v>35468.204094569795</v>
      </c>
      <c r="DR118" s="80">
        <v>5000</v>
      </c>
      <c r="DS118" s="80">
        <v>5000</v>
      </c>
      <c r="DT118" s="80">
        <v>10000</v>
      </c>
      <c r="DU118" s="80">
        <v>10000</v>
      </c>
      <c r="DV118" s="80">
        <v>30000</v>
      </c>
      <c r="DW118" s="80">
        <v>0</v>
      </c>
      <c r="DX118" s="80">
        <v>0</v>
      </c>
      <c r="DY118" s="80">
        <v>0</v>
      </c>
      <c r="DZ118" s="80">
        <v>0</v>
      </c>
      <c r="EA118" s="80">
        <v>0</v>
      </c>
      <c r="EB118" s="80">
        <v>1500</v>
      </c>
      <c r="EC118" s="80">
        <v>1200</v>
      </c>
      <c r="ED118" s="80">
        <v>1000</v>
      </c>
      <c r="EE118" s="80">
        <v>800</v>
      </c>
      <c r="EF118" s="46">
        <v>4500</v>
      </c>
      <c r="EG118" s="46">
        <v>87.040818913959924</v>
      </c>
      <c r="EH118" s="46">
        <v>87.040818913959924</v>
      </c>
      <c r="EI118" s="46">
        <v>174.08163782791985</v>
      </c>
      <c r="EJ118" s="46">
        <v>87.040818913959924</v>
      </c>
      <c r="EK118" s="46">
        <v>435.20409456979962</v>
      </c>
      <c r="EL118" s="46">
        <v>41</v>
      </c>
      <c r="EM118" s="46">
        <v>41</v>
      </c>
      <c r="EN118" s="46">
        <v>27</v>
      </c>
      <c r="EO118" s="46">
        <v>27</v>
      </c>
      <c r="EP118" s="46">
        <v>136</v>
      </c>
      <c r="EQ118" s="46">
        <v>34</v>
      </c>
      <c r="ER118" s="46">
        <v>67</v>
      </c>
      <c r="ES118" s="46">
        <v>34</v>
      </c>
      <c r="ET118" s="46">
        <v>67</v>
      </c>
      <c r="EU118" s="46">
        <v>202</v>
      </c>
      <c r="EV118" s="46">
        <v>0</v>
      </c>
      <c r="EW118" s="46">
        <v>0</v>
      </c>
      <c r="EX118" s="46">
        <v>0</v>
      </c>
      <c r="EY118" s="46">
        <v>0</v>
      </c>
      <c r="EZ118" s="46">
        <v>0</v>
      </c>
      <c r="FA118" s="46">
        <v>63</v>
      </c>
      <c r="FB118" s="46">
        <v>17</v>
      </c>
      <c r="FC118" s="46">
        <v>18</v>
      </c>
      <c r="FD118" s="46">
        <v>17</v>
      </c>
      <c r="FE118" s="46">
        <v>115</v>
      </c>
      <c r="FK118" s="46">
        <v>30</v>
      </c>
      <c r="FL118" s="46">
        <v>20</v>
      </c>
      <c r="FM118" s="46">
        <v>15</v>
      </c>
      <c r="FN118" s="46">
        <v>15</v>
      </c>
      <c r="FO118" s="46">
        <v>80</v>
      </c>
      <c r="FP118" s="46">
        <v>54</v>
      </c>
      <c r="FQ118" s="46">
        <v>12</v>
      </c>
      <c r="FR118" s="46">
        <v>15</v>
      </c>
      <c r="FS118" s="46">
        <v>7</v>
      </c>
      <c r="FT118" s="46">
        <v>88</v>
      </c>
      <c r="FZ118" s="46">
        <v>0</v>
      </c>
      <c r="GA118" s="46">
        <v>0</v>
      </c>
      <c r="GB118" s="46">
        <v>0</v>
      </c>
      <c r="GC118" s="46">
        <v>0</v>
      </c>
      <c r="GD118" s="46">
        <v>0</v>
      </c>
    </row>
    <row r="119" spans="1:186">
      <c r="A119" s="133" t="s">
        <v>548</v>
      </c>
      <c r="B119" s="124" t="s">
        <v>1014</v>
      </c>
      <c r="C119" s="74" t="s">
        <v>589</v>
      </c>
      <c r="D119" s="74" t="s">
        <v>482</v>
      </c>
      <c r="E119" s="46">
        <v>70</v>
      </c>
      <c r="G119" s="46">
        <v>1863.2855838914168</v>
      </c>
      <c r="H119" s="46">
        <v>2165</v>
      </c>
      <c r="I119" s="46">
        <v>1386.1789718846765</v>
      </c>
      <c r="J119" s="80">
        <v>1920.8933879932597</v>
      </c>
      <c r="K119" s="80">
        <v>7335.3579437693534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1200</v>
      </c>
      <c r="W119" s="80">
        <v>1000</v>
      </c>
      <c r="X119" s="80">
        <v>800</v>
      </c>
      <c r="Y119" s="80">
        <v>800</v>
      </c>
      <c r="Z119" s="80">
        <v>3800</v>
      </c>
      <c r="AA119" s="80">
        <v>336.28558389141671</v>
      </c>
      <c r="AB119" s="80">
        <v>800</v>
      </c>
      <c r="AC119" s="80">
        <v>336.28558389141671</v>
      </c>
      <c r="AD119" s="80">
        <v>800</v>
      </c>
      <c r="AE119" s="80">
        <v>2272.5711677828335</v>
      </c>
      <c r="AF119" s="80">
        <v>148</v>
      </c>
      <c r="AG119" s="80">
        <v>148</v>
      </c>
      <c r="AH119" s="80">
        <v>98.893387993259736</v>
      </c>
      <c r="AI119" s="80">
        <v>98.893387993259736</v>
      </c>
      <c r="AJ119" s="80">
        <v>493.7867759865195</v>
      </c>
      <c r="AK119" s="80">
        <v>73</v>
      </c>
      <c r="AL119" s="80">
        <v>145</v>
      </c>
      <c r="AM119" s="80">
        <v>73</v>
      </c>
      <c r="AN119" s="80">
        <v>145</v>
      </c>
      <c r="AO119" s="80">
        <v>436</v>
      </c>
      <c r="AP119" s="80">
        <v>20</v>
      </c>
      <c r="AQ119" s="80">
        <v>20</v>
      </c>
      <c r="AR119" s="80">
        <v>30</v>
      </c>
      <c r="AS119" s="80">
        <v>30</v>
      </c>
      <c r="AT119" s="80">
        <v>100</v>
      </c>
      <c r="AU119" s="80">
        <v>41</v>
      </c>
      <c r="AV119" s="80">
        <v>17</v>
      </c>
      <c r="AW119" s="80">
        <v>18</v>
      </c>
      <c r="AX119" s="80">
        <v>17</v>
      </c>
      <c r="AY119" s="80">
        <v>93</v>
      </c>
      <c r="AZ119" s="80"/>
      <c r="BA119" s="80"/>
      <c r="BB119" s="80"/>
      <c r="BC119" s="80"/>
      <c r="BD119" s="80"/>
      <c r="BE119" s="80">
        <v>45</v>
      </c>
      <c r="BF119" s="80">
        <v>35</v>
      </c>
      <c r="BG119" s="80">
        <v>30</v>
      </c>
      <c r="BH119" s="80">
        <v>30</v>
      </c>
      <c r="BI119" s="80">
        <v>140</v>
      </c>
      <c r="BJ119" s="80">
        <v>2309.508381101009</v>
      </c>
      <c r="BK119" s="80">
        <v>1991.9695442650691</v>
      </c>
      <c r="BL119" s="80">
        <v>1532.8644053856976</v>
      </c>
      <c r="BM119" s="80">
        <v>2070.4032422216378</v>
      </c>
      <c r="BN119" s="80">
        <v>7904.7455729734138</v>
      </c>
      <c r="BO119" s="80">
        <v>0</v>
      </c>
      <c r="BP119" s="80">
        <v>0</v>
      </c>
      <c r="BQ119" s="80">
        <v>0</v>
      </c>
      <c r="BR119" s="80">
        <v>0</v>
      </c>
      <c r="BS119" s="80">
        <v>0</v>
      </c>
      <c r="BT119" s="80">
        <v>0</v>
      </c>
      <c r="BU119" s="80">
        <v>0</v>
      </c>
      <c r="BV119" s="80">
        <v>0</v>
      </c>
      <c r="BW119" s="80">
        <v>0</v>
      </c>
      <c r="BX119" s="80">
        <v>0</v>
      </c>
      <c r="BY119" s="80">
        <v>1000</v>
      </c>
      <c r="BZ119" s="80">
        <v>1000</v>
      </c>
      <c r="CA119" s="80">
        <v>800</v>
      </c>
      <c r="CB119" s="80">
        <v>700</v>
      </c>
      <c r="CC119" s="80">
        <v>3500</v>
      </c>
      <c r="CD119" s="80">
        <v>811.19296446289513</v>
      </c>
      <c r="CE119" s="80">
        <v>347.65412762695507</v>
      </c>
      <c r="CF119" s="80">
        <v>347.65412762695507</v>
      </c>
      <c r="CG119" s="80">
        <v>811.19296446289513</v>
      </c>
      <c r="CH119" s="80">
        <v>2317.6941841797006</v>
      </c>
      <c r="CI119" s="80">
        <v>211.44041663811416</v>
      </c>
      <c r="CJ119" s="80">
        <v>211.44041663811416</v>
      </c>
      <c r="CK119" s="80">
        <v>140.96027775874276</v>
      </c>
      <c r="CL119" s="80">
        <v>140.96027775874276</v>
      </c>
      <c r="CM119" s="80">
        <v>704.80138879371384</v>
      </c>
      <c r="CN119" s="80">
        <v>176</v>
      </c>
      <c r="CO119" s="80">
        <v>352</v>
      </c>
      <c r="CP119" s="80">
        <v>176</v>
      </c>
      <c r="CQ119" s="80">
        <v>352</v>
      </c>
      <c r="CR119" s="80">
        <v>1056</v>
      </c>
      <c r="CS119" s="80">
        <v>28.875</v>
      </c>
      <c r="CT119" s="80">
        <v>28.875</v>
      </c>
      <c r="CU119" s="80">
        <v>19.25</v>
      </c>
      <c r="CV119" s="80">
        <v>19.25</v>
      </c>
      <c r="CW119" s="80">
        <v>96.25</v>
      </c>
      <c r="CX119" s="80">
        <v>37</v>
      </c>
      <c r="CY119" s="80">
        <v>17</v>
      </c>
      <c r="CZ119" s="80">
        <v>19</v>
      </c>
      <c r="DA119" s="80">
        <v>17</v>
      </c>
      <c r="DB119" s="80">
        <v>90</v>
      </c>
      <c r="DC119" s="80"/>
      <c r="DD119" s="80"/>
      <c r="DE119" s="80"/>
      <c r="DF119" s="80"/>
      <c r="DG119" s="80"/>
      <c r="DH119" s="80">
        <v>45</v>
      </c>
      <c r="DI119" s="80">
        <v>35</v>
      </c>
      <c r="DJ119" s="80">
        <v>30</v>
      </c>
      <c r="DK119" s="80">
        <v>30</v>
      </c>
      <c r="DL119" s="80">
        <v>140</v>
      </c>
      <c r="DM119" s="80">
        <v>1677.5109239669846</v>
      </c>
      <c r="DN119" s="98">
        <v>1726.5109239669846</v>
      </c>
      <c r="DO119" s="80">
        <v>1807.521847933969</v>
      </c>
      <c r="DP119" s="80">
        <v>1384.8859239669846</v>
      </c>
      <c r="DQ119" s="80">
        <v>6596.429619834923</v>
      </c>
      <c r="DR119" s="80">
        <v>0</v>
      </c>
      <c r="DS119" s="80">
        <v>0</v>
      </c>
      <c r="DT119" s="80">
        <v>0</v>
      </c>
      <c r="DU119" s="80">
        <v>0</v>
      </c>
      <c r="DV119" s="80">
        <v>0</v>
      </c>
      <c r="DW119" s="80">
        <v>0</v>
      </c>
      <c r="DX119" s="80">
        <v>0</v>
      </c>
      <c r="DY119" s="80">
        <v>0</v>
      </c>
      <c r="DZ119" s="80">
        <v>0</v>
      </c>
      <c r="EA119" s="80">
        <v>0</v>
      </c>
      <c r="EB119" s="80">
        <v>1000</v>
      </c>
      <c r="EC119" s="80">
        <v>1000</v>
      </c>
      <c r="ED119" s="80">
        <v>800</v>
      </c>
      <c r="EE119" s="80">
        <v>700</v>
      </c>
      <c r="EF119" s="46">
        <v>3500</v>
      </c>
      <c r="EG119" s="46">
        <v>402.63592396698448</v>
      </c>
      <c r="EH119" s="46">
        <v>402.63592396698448</v>
      </c>
      <c r="EI119" s="46">
        <v>805.27184793396896</v>
      </c>
      <c r="EJ119" s="46">
        <v>402.63592396698448</v>
      </c>
      <c r="EK119" s="46">
        <v>2013.1796198349225</v>
      </c>
      <c r="EL119" s="46">
        <v>88</v>
      </c>
      <c r="EM119" s="46">
        <v>88</v>
      </c>
      <c r="EN119" s="46">
        <v>58</v>
      </c>
      <c r="EO119" s="46">
        <v>58</v>
      </c>
      <c r="EP119" s="46">
        <v>292</v>
      </c>
      <c r="EQ119" s="46">
        <v>82</v>
      </c>
      <c r="ER119" s="46">
        <v>164</v>
      </c>
      <c r="ES119" s="46">
        <v>82</v>
      </c>
      <c r="ET119" s="46">
        <v>164</v>
      </c>
      <c r="EU119" s="46">
        <v>492</v>
      </c>
      <c r="EV119" s="46">
        <v>19.875</v>
      </c>
      <c r="EW119" s="46">
        <v>19.875</v>
      </c>
      <c r="EX119" s="46">
        <v>13.25</v>
      </c>
      <c r="EY119" s="46">
        <v>13.25</v>
      </c>
      <c r="EZ119" s="46">
        <v>66.25</v>
      </c>
      <c r="FA119" s="46">
        <v>40</v>
      </c>
      <c r="FB119" s="46">
        <v>17</v>
      </c>
      <c r="FC119" s="46">
        <v>19</v>
      </c>
      <c r="FD119" s="46">
        <v>17</v>
      </c>
      <c r="FE119" s="46">
        <v>93</v>
      </c>
      <c r="FK119" s="46">
        <v>45</v>
      </c>
      <c r="FL119" s="46">
        <v>35</v>
      </c>
      <c r="FM119" s="46">
        <v>30</v>
      </c>
      <c r="FN119" s="46">
        <v>30</v>
      </c>
      <c r="FO119" s="46">
        <v>140</v>
      </c>
      <c r="FP119" s="46">
        <v>396</v>
      </c>
      <c r="FQ119" s="46">
        <v>217</v>
      </c>
      <c r="FR119" s="46">
        <v>221</v>
      </c>
      <c r="FS119" s="46">
        <v>177</v>
      </c>
      <c r="FT119" s="46">
        <v>1011</v>
      </c>
      <c r="FZ119" s="46">
        <v>0</v>
      </c>
      <c r="GA119" s="46">
        <v>0</v>
      </c>
      <c r="GB119" s="46">
        <v>0</v>
      </c>
      <c r="GC119" s="46">
        <v>0</v>
      </c>
      <c r="GD119" s="46">
        <v>0</v>
      </c>
    </row>
    <row r="120" spans="1:186">
      <c r="A120" s="133" t="s">
        <v>550</v>
      </c>
      <c r="B120" s="124" t="s">
        <v>1015</v>
      </c>
      <c r="C120" s="74" t="s">
        <v>589</v>
      </c>
      <c r="D120" s="74" t="s">
        <v>482</v>
      </c>
      <c r="E120" s="46">
        <v>70</v>
      </c>
      <c r="G120" s="46">
        <v>16812.168450956658</v>
      </c>
      <c r="H120" s="46">
        <v>16691.972477064221</v>
      </c>
      <c r="I120" s="46">
        <v>11054.160360875303</v>
      </c>
      <c r="J120" s="80">
        <v>11277.964386982865</v>
      </c>
      <c r="K120" s="80">
        <v>55836.265675879047</v>
      </c>
      <c r="L120" s="80">
        <v>15000</v>
      </c>
      <c r="M120" s="80">
        <v>15000</v>
      </c>
      <c r="N120" s="80">
        <v>10000</v>
      </c>
      <c r="O120" s="80">
        <v>10000</v>
      </c>
      <c r="P120" s="80">
        <v>50000</v>
      </c>
      <c r="Q120" s="80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1500</v>
      </c>
      <c r="W120" s="80">
        <v>1200</v>
      </c>
      <c r="X120" s="80">
        <v>800</v>
      </c>
      <c r="Y120" s="80">
        <v>800</v>
      </c>
      <c r="Z120" s="80">
        <v>4300</v>
      </c>
      <c r="AA120" s="80">
        <v>106.19597389243721</v>
      </c>
      <c r="AB120" s="80">
        <v>300</v>
      </c>
      <c r="AC120" s="80">
        <v>106.19597389243721</v>
      </c>
      <c r="AD120" s="80">
        <v>300</v>
      </c>
      <c r="AE120" s="80">
        <v>812.39194778487445</v>
      </c>
      <c r="AF120" s="80">
        <v>82</v>
      </c>
      <c r="AG120" s="80">
        <v>82</v>
      </c>
      <c r="AH120" s="80">
        <v>54.505671386534551</v>
      </c>
      <c r="AI120" s="80">
        <v>54.505671386534551</v>
      </c>
      <c r="AJ120" s="80">
        <v>273.01134277306909</v>
      </c>
      <c r="AK120" s="80">
        <v>33</v>
      </c>
      <c r="AL120" s="80">
        <v>66</v>
      </c>
      <c r="AM120" s="80">
        <v>33</v>
      </c>
      <c r="AN120" s="80">
        <v>66</v>
      </c>
      <c r="AO120" s="80">
        <v>198</v>
      </c>
      <c r="AP120" s="80">
        <v>26.972477064220183</v>
      </c>
      <c r="AQ120" s="80">
        <v>26.972477064220183</v>
      </c>
      <c r="AR120" s="80">
        <v>40.458715596330272</v>
      </c>
      <c r="AS120" s="80">
        <v>40.458715596330272</v>
      </c>
      <c r="AT120" s="80">
        <v>134.8623853211009</v>
      </c>
      <c r="AU120" s="80">
        <v>64</v>
      </c>
      <c r="AV120" s="80">
        <v>17</v>
      </c>
      <c r="AW120" s="80">
        <v>20</v>
      </c>
      <c r="AX120" s="80">
        <v>17</v>
      </c>
      <c r="AY120" s="80">
        <v>118</v>
      </c>
      <c r="AZ120" s="80"/>
      <c r="BA120" s="80"/>
      <c r="BB120" s="80"/>
      <c r="BC120" s="80"/>
      <c r="BD120" s="80"/>
      <c r="BE120" s="80">
        <v>0</v>
      </c>
      <c r="BF120" s="80">
        <v>0</v>
      </c>
      <c r="BG120" s="80">
        <v>0</v>
      </c>
      <c r="BH120" s="80">
        <v>0</v>
      </c>
      <c r="BI120" s="80">
        <v>0</v>
      </c>
      <c r="BJ120" s="80">
        <v>11883.848926537967</v>
      </c>
      <c r="BK120" s="80">
        <v>11606.467515699211</v>
      </c>
      <c r="BL120" s="80">
        <v>11148.240363175828</v>
      </c>
      <c r="BM120" s="80">
        <v>11401.621774014584</v>
      </c>
      <c r="BN120" s="80">
        <v>46040.178579427593</v>
      </c>
      <c r="BO120" s="80">
        <v>10000</v>
      </c>
      <c r="BP120" s="80">
        <v>10000</v>
      </c>
      <c r="BQ120" s="80">
        <v>10000</v>
      </c>
      <c r="BR120" s="80">
        <v>10000</v>
      </c>
      <c r="BS120" s="80">
        <v>40000</v>
      </c>
      <c r="BT120" s="80">
        <v>0</v>
      </c>
      <c r="BU120" s="80">
        <v>0</v>
      </c>
      <c r="BV120" s="80">
        <v>0</v>
      </c>
      <c r="BW120" s="80">
        <v>0</v>
      </c>
      <c r="BX120" s="80">
        <v>0</v>
      </c>
      <c r="BY120" s="80">
        <v>1300</v>
      </c>
      <c r="BZ120" s="80">
        <v>1100</v>
      </c>
      <c r="CA120" s="80">
        <v>800</v>
      </c>
      <c r="CB120" s="80">
        <v>800</v>
      </c>
      <c r="CC120" s="80">
        <v>4000</v>
      </c>
      <c r="CD120" s="80">
        <v>256.16746896782189</v>
      </c>
      <c r="CE120" s="80">
        <v>109.78605812906652</v>
      </c>
      <c r="CF120" s="80">
        <v>109.78605812906652</v>
      </c>
      <c r="CG120" s="80">
        <v>256.16746896782189</v>
      </c>
      <c r="CH120" s="80">
        <v>731.90705419377684</v>
      </c>
      <c r="CI120" s="80">
        <v>114.73994380867538</v>
      </c>
      <c r="CJ120" s="80">
        <v>114.73994380867538</v>
      </c>
      <c r="CK120" s="80">
        <v>76.493295872450261</v>
      </c>
      <c r="CL120" s="80">
        <v>76.493295872450261</v>
      </c>
      <c r="CM120" s="80">
        <v>382.46647936225133</v>
      </c>
      <c r="CN120" s="80">
        <v>116</v>
      </c>
      <c r="CO120" s="80">
        <v>231</v>
      </c>
      <c r="CP120" s="80">
        <v>116</v>
      </c>
      <c r="CQ120" s="80">
        <v>231</v>
      </c>
      <c r="CR120" s="80">
        <v>694</v>
      </c>
      <c r="CS120" s="80">
        <v>38.941513761467888</v>
      </c>
      <c r="CT120" s="80">
        <v>38.941513761467888</v>
      </c>
      <c r="CU120" s="80">
        <v>25.961009174311926</v>
      </c>
      <c r="CV120" s="80">
        <v>25.961009174311926</v>
      </c>
      <c r="CW120" s="80">
        <v>129.80504587155963</v>
      </c>
      <c r="CX120" s="80">
        <v>58</v>
      </c>
      <c r="CY120" s="80">
        <v>12</v>
      </c>
      <c r="CZ120" s="80">
        <v>20</v>
      </c>
      <c r="DA120" s="80">
        <v>12</v>
      </c>
      <c r="DB120" s="80">
        <v>102</v>
      </c>
      <c r="DC120" s="80"/>
      <c r="DD120" s="80"/>
      <c r="DE120" s="80"/>
      <c r="DF120" s="80"/>
      <c r="DG120" s="80"/>
      <c r="DH120" s="80">
        <v>0</v>
      </c>
      <c r="DI120" s="80">
        <v>0</v>
      </c>
      <c r="DJ120" s="80">
        <v>0</v>
      </c>
      <c r="DK120" s="80">
        <v>0</v>
      </c>
      <c r="DL120" s="80">
        <v>0</v>
      </c>
      <c r="DM120" s="80">
        <v>11620.952715796524</v>
      </c>
      <c r="DN120" s="98">
        <v>11424.952715796524</v>
      </c>
      <c r="DO120" s="80">
        <v>16179.166899482956</v>
      </c>
      <c r="DP120" s="80">
        <v>16100.018082769002</v>
      </c>
      <c r="DQ120" s="80">
        <v>55325.090413845013</v>
      </c>
      <c r="DR120" s="80">
        <v>10000</v>
      </c>
      <c r="DS120" s="80">
        <v>10000</v>
      </c>
      <c r="DT120" s="80">
        <v>15000</v>
      </c>
      <c r="DU120" s="80">
        <v>15000</v>
      </c>
      <c r="DV120" s="80">
        <v>50000</v>
      </c>
      <c r="DW120" s="80">
        <v>0</v>
      </c>
      <c r="DX120" s="80">
        <v>0</v>
      </c>
      <c r="DY120" s="80">
        <v>0</v>
      </c>
      <c r="DZ120" s="80">
        <v>0</v>
      </c>
      <c r="EA120" s="80">
        <v>0</v>
      </c>
      <c r="EB120" s="80">
        <v>1300</v>
      </c>
      <c r="EC120" s="80">
        <v>1100</v>
      </c>
      <c r="ED120" s="80">
        <v>800</v>
      </c>
      <c r="EE120" s="80">
        <v>800</v>
      </c>
      <c r="EF120" s="46">
        <v>4000</v>
      </c>
      <c r="EG120" s="46">
        <v>127.1488167139554</v>
      </c>
      <c r="EH120" s="46">
        <v>127.1488167139554</v>
      </c>
      <c r="EI120" s="46">
        <v>254.2976334279108</v>
      </c>
      <c r="EJ120" s="46">
        <v>127.1488167139554</v>
      </c>
      <c r="EK120" s="46">
        <v>635.74408356977699</v>
      </c>
      <c r="EL120" s="46">
        <v>47</v>
      </c>
      <c r="EM120" s="46">
        <v>47</v>
      </c>
      <c r="EN120" s="46">
        <v>31</v>
      </c>
      <c r="EO120" s="46">
        <v>31</v>
      </c>
      <c r="EP120" s="46">
        <v>156</v>
      </c>
      <c r="EQ120" s="46">
        <v>56</v>
      </c>
      <c r="ER120" s="46">
        <v>112</v>
      </c>
      <c r="ES120" s="46">
        <v>56</v>
      </c>
      <c r="ET120" s="46">
        <v>112</v>
      </c>
      <c r="EU120" s="46">
        <v>336</v>
      </c>
      <c r="EV120" s="46">
        <v>26.803899082568805</v>
      </c>
      <c r="EW120" s="46">
        <v>26.803899082568805</v>
      </c>
      <c r="EX120" s="46">
        <v>17.86926605504587</v>
      </c>
      <c r="EY120" s="46">
        <v>17.86926605504587</v>
      </c>
      <c r="EZ120" s="46">
        <v>89.346330275229349</v>
      </c>
      <c r="FA120" s="46">
        <v>64</v>
      </c>
      <c r="FB120" s="46">
        <v>12</v>
      </c>
      <c r="FC120" s="46">
        <v>20</v>
      </c>
      <c r="FD120" s="46">
        <v>12</v>
      </c>
      <c r="FE120" s="46">
        <v>108</v>
      </c>
      <c r="FK120" s="46">
        <v>0</v>
      </c>
      <c r="FL120" s="46">
        <v>0</v>
      </c>
      <c r="FM120" s="46">
        <v>0</v>
      </c>
      <c r="FN120" s="46">
        <v>0</v>
      </c>
      <c r="FO120" s="46">
        <v>0</v>
      </c>
      <c r="FP120" s="46">
        <v>76</v>
      </c>
      <c r="FQ120" s="46">
        <v>55</v>
      </c>
      <c r="FR120" s="46">
        <v>61</v>
      </c>
      <c r="FS120" s="46">
        <v>45</v>
      </c>
      <c r="FT120" s="46">
        <v>237</v>
      </c>
      <c r="FZ120" s="46">
        <v>0</v>
      </c>
      <c r="GA120" s="46">
        <v>0</v>
      </c>
      <c r="GB120" s="46">
        <v>0</v>
      </c>
      <c r="GC120" s="46">
        <v>0</v>
      </c>
      <c r="GD120" s="46">
        <v>0</v>
      </c>
    </row>
    <row r="121" spans="1:186" ht="15" customHeight="1">
      <c r="A121" s="133"/>
      <c r="G121" s="46">
        <v>86760.428571428565</v>
      </c>
      <c r="H121" s="46">
        <v>86004</v>
      </c>
      <c r="I121" s="46">
        <v>90972.174578822742</v>
      </c>
      <c r="J121" s="80">
        <v>94753.746007394177</v>
      </c>
      <c r="K121" s="80">
        <v>358490.34915764548</v>
      </c>
      <c r="L121" s="80">
        <v>65000</v>
      </c>
      <c r="M121" s="80">
        <v>62000</v>
      </c>
      <c r="N121" s="80">
        <v>75000</v>
      </c>
      <c r="O121" s="80">
        <v>75000</v>
      </c>
      <c r="P121" s="80">
        <v>277000</v>
      </c>
      <c r="Q121" s="80">
        <v>330</v>
      </c>
      <c r="R121" s="80">
        <v>410</v>
      </c>
      <c r="S121" s="80">
        <v>270</v>
      </c>
      <c r="T121" s="80">
        <v>280</v>
      </c>
      <c r="U121" s="80">
        <v>1290</v>
      </c>
      <c r="V121" s="80">
        <v>16500</v>
      </c>
      <c r="W121" s="80">
        <v>14900</v>
      </c>
      <c r="X121" s="80">
        <v>11400</v>
      </c>
      <c r="Y121" s="80">
        <v>11200</v>
      </c>
      <c r="Z121" s="80">
        <v>54000</v>
      </c>
      <c r="AA121" s="80">
        <v>2366.4285714285711</v>
      </c>
      <c r="AB121" s="80">
        <v>5950</v>
      </c>
      <c r="AC121" s="80">
        <v>2366.4285714285711</v>
      </c>
      <c r="AD121" s="80">
        <v>5950</v>
      </c>
      <c r="AE121" s="80">
        <v>16632.857142857145</v>
      </c>
      <c r="AF121" s="80">
        <v>1350</v>
      </c>
      <c r="AG121" s="80">
        <v>1350</v>
      </c>
      <c r="AH121" s="80">
        <v>899.7460073941802</v>
      </c>
      <c r="AI121" s="80">
        <v>899.7460073941802</v>
      </c>
      <c r="AJ121" s="80">
        <v>4499.4920147883604</v>
      </c>
      <c r="AK121" s="80">
        <v>446</v>
      </c>
      <c r="AL121" s="80">
        <v>891</v>
      </c>
      <c r="AM121" s="80">
        <v>446</v>
      </c>
      <c r="AN121" s="80">
        <v>891</v>
      </c>
      <c r="AO121" s="80">
        <v>2674</v>
      </c>
      <c r="AP121" s="80">
        <v>160</v>
      </c>
      <c r="AQ121" s="80">
        <v>160</v>
      </c>
      <c r="AR121" s="80">
        <v>240</v>
      </c>
      <c r="AS121" s="80">
        <v>240</v>
      </c>
      <c r="AT121" s="80">
        <v>800</v>
      </c>
      <c r="AU121" s="80">
        <v>438</v>
      </c>
      <c r="AV121" s="80">
        <v>193</v>
      </c>
      <c r="AW121" s="80">
        <v>230</v>
      </c>
      <c r="AX121" s="80">
        <v>173</v>
      </c>
      <c r="AY121" s="80">
        <v>1034</v>
      </c>
      <c r="AZ121" s="80"/>
      <c r="BA121" s="80"/>
      <c r="BB121" s="80"/>
      <c r="BC121" s="80"/>
      <c r="BD121" s="80"/>
      <c r="BE121" s="80">
        <v>170</v>
      </c>
      <c r="BF121" s="80">
        <v>150</v>
      </c>
      <c r="BG121" s="80">
        <v>120</v>
      </c>
      <c r="BH121" s="80">
        <v>120</v>
      </c>
      <c r="BI121" s="80">
        <v>560</v>
      </c>
      <c r="BJ121" s="80">
        <v>99221.333333333328</v>
      </c>
      <c r="BK121" s="80">
        <v>90454.428571428565</v>
      </c>
      <c r="BL121" s="80">
        <v>85655.428571428565</v>
      </c>
      <c r="BM121" s="80">
        <v>78334.333333333328</v>
      </c>
      <c r="BN121" s="80">
        <v>353665.52380952379</v>
      </c>
      <c r="BO121" s="80">
        <v>75000</v>
      </c>
      <c r="BP121" s="80">
        <v>70000</v>
      </c>
      <c r="BQ121" s="80">
        <v>70000</v>
      </c>
      <c r="BR121" s="80">
        <v>60000</v>
      </c>
      <c r="BS121" s="80">
        <v>275000</v>
      </c>
      <c r="BT121" s="80">
        <v>280</v>
      </c>
      <c r="BU121" s="80">
        <v>350</v>
      </c>
      <c r="BV121" s="80">
        <v>230</v>
      </c>
      <c r="BW121" s="80">
        <v>240</v>
      </c>
      <c r="BX121" s="80">
        <v>1100</v>
      </c>
      <c r="BY121" s="80">
        <v>14400</v>
      </c>
      <c r="BZ121" s="80">
        <v>13000</v>
      </c>
      <c r="CA121" s="80">
        <v>10100</v>
      </c>
      <c r="CB121" s="80">
        <v>8500</v>
      </c>
      <c r="CC121" s="80">
        <v>46000</v>
      </c>
      <c r="CD121" s="80">
        <v>5708.333333333333</v>
      </c>
      <c r="CE121" s="80">
        <v>2446.4285714285716</v>
      </c>
      <c r="CF121" s="80">
        <v>2446.4285714285716</v>
      </c>
      <c r="CG121" s="80">
        <v>5708.333333333333</v>
      </c>
      <c r="CH121" s="80">
        <v>16309.523809523806</v>
      </c>
      <c r="CI121" s="80">
        <v>1949.9999999999998</v>
      </c>
      <c r="CJ121" s="80">
        <v>1949.9999999999998</v>
      </c>
      <c r="CK121" s="80">
        <v>1300</v>
      </c>
      <c r="CL121" s="80">
        <v>1300</v>
      </c>
      <c r="CM121" s="80">
        <v>6500.0000000000009</v>
      </c>
      <c r="CN121" s="80">
        <v>1073</v>
      </c>
      <c r="CO121" s="80">
        <v>2144</v>
      </c>
      <c r="CP121" s="80">
        <v>1073</v>
      </c>
      <c r="CQ121" s="80">
        <v>2144</v>
      </c>
      <c r="CR121" s="80">
        <v>6434</v>
      </c>
      <c r="CS121" s="80">
        <v>231</v>
      </c>
      <c r="CT121" s="80">
        <v>231</v>
      </c>
      <c r="CU121" s="80">
        <v>154</v>
      </c>
      <c r="CV121" s="80">
        <v>154</v>
      </c>
      <c r="CW121" s="80">
        <v>770</v>
      </c>
      <c r="CX121" s="80">
        <v>409</v>
      </c>
      <c r="CY121" s="80">
        <v>183</v>
      </c>
      <c r="CZ121" s="80">
        <v>232</v>
      </c>
      <c r="DA121" s="80">
        <v>168</v>
      </c>
      <c r="DB121" s="80">
        <v>992</v>
      </c>
      <c r="DC121" s="80"/>
      <c r="DD121" s="80"/>
      <c r="DE121" s="80"/>
      <c r="DF121" s="80"/>
      <c r="DG121" s="80"/>
      <c r="DH121" s="80">
        <v>170</v>
      </c>
      <c r="DI121" s="80">
        <v>150</v>
      </c>
      <c r="DJ121" s="80">
        <v>120</v>
      </c>
      <c r="DK121" s="80">
        <v>120</v>
      </c>
      <c r="DL121" s="80">
        <v>560</v>
      </c>
      <c r="DM121" s="80">
        <v>79635.333333333328</v>
      </c>
      <c r="DN121" s="98">
        <v>68552.333333333328</v>
      </c>
      <c r="DO121" s="80">
        <v>92527.666666666672</v>
      </c>
      <c r="DP121" s="80">
        <v>93559.333333333328</v>
      </c>
      <c r="DQ121" s="80">
        <v>334274.66666666669</v>
      </c>
      <c r="DR121" s="80">
        <v>60000</v>
      </c>
      <c r="DS121" s="80">
        <v>50000</v>
      </c>
      <c r="DT121" s="80">
        <v>75000</v>
      </c>
      <c r="DU121" s="80">
        <v>80000</v>
      </c>
      <c r="DV121" s="80">
        <v>265000</v>
      </c>
      <c r="DW121" s="80">
        <v>318</v>
      </c>
      <c r="DX121" s="80">
        <v>393</v>
      </c>
      <c r="DY121" s="80">
        <v>257</v>
      </c>
      <c r="DZ121" s="80">
        <v>272</v>
      </c>
      <c r="EA121" s="80">
        <v>1240</v>
      </c>
      <c r="EB121" s="80">
        <v>14400</v>
      </c>
      <c r="EC121" s="80">
        <v>13000</v>
      </c>
      <c r="ED121" s="80">
        <v>10100</v>
      </c>
      <c r="EE121" s="80">
        <v>8500</v>
      </c>
      <c r="EF121" s="46">
        <v>46000</v>
      </c>
      <c r="EG121" s="46">
        <v>2833.3333333333335</v>
      </c>
      <c r="EH121" s="46">
        <v>2833.3333333333335</v>
      </c>
      <c r="EI121" s="46">
        <v>5666.666666666667</v>
      </c>
      <c r="EJ121" s="46">
        <v>2833.3333333333335</v>
      </c>
      <c r="EK121" s="46">
        <v>14166.666666666666</v>
      </c>
      <c r="EL121" s="46">
        <v>819</v>
      </c>
      <c r="EM121" s="46">
        <v>819</v>
      </c>
      <c r="EN121" s="46">
        <v>540</v>
      </c>
      <c r="EO121" s="46">
        <v>540</v>
      </c>
      <c r="EP121" s="46">
        <v>2718</v>
      </c>
      <c r="EQ121" s="46">
        <v>511</v>
      </c>
      <c r="ER121" s="46">
        <v>1020</v>
      </c>
      <c r="ES121" s="46">
        <v>511</v>
      </c>
      <c r="ET121" s="46">
        <v>1020</v>
      </c>
      <c r="EU121" s="46">
        <v>3062</v>
      </c>
      <c r="EV121" s="46">
        <v>159</v>
      </c>
      <c r="EW121" s="46">
        <v>159</v>
      </c>
      <c r="EX121" s="46">
        <v>106</v>
      </c>
      <c r="EY121" s="46">
        <v>106</v>
      </c>
      <c r="EZ121" s="46">
        <v>530</v>
      </c>
      <c r="FA121" s="46">
        <v>425</v>
      </c>
      <c r="FB121" s="46">
        <v>178</v>
      </c>
      <c r="FC121" s="46">
        <v>227</v>
      </c>
      <c r="FD121" s="46">
        <v>168</v>
      </c>
      <c r="FE121" s="46">
        <v>998</v>
      </c>
      <c r="FK121" s="46">
        <v>170</v>
      </c>
      <c r="FL121" s="46">
        <v>150</v>
      </c>
      <c r="FM121" s="46">
        <v>120</v>
      </c>
      <c r="FN121" s="46">
        <v>120</v>
      </c>
      <c r="FO121" s="46">
        <v>560</v>
      </c>
      <c r="FP121" s="46">
        <v>16</v>
      </c>
      <c r="FQ121" s="46">
        <v>10</v>
      </c>
      <c r="FR121" s="46">
        <v>11</v>
      </c>
      <c r="FS121" s="46">
        <v>10</v>
      </c>
      <c r="FT121" s="46">
        <v>47</v>
      </c>
      <c r="FZ121" s="46">
        <v>0</v>
      </c>
      <c r="GA121" s="46">
        <v>0</v>
      </c>
      <c r="GB121" s="46">
        <v>0</v>
      </c>
      <c r="GC121" s="46">
        <v>0</v>
      </c>
      <c r="GD121" s="46">
        <v>0</v>
      </c>
    </row>
    <row r="122" spans="1:186">
      <c r="A122" s="133" t="s">
        <v>551</v>
      </c>
      <c r="B122" s="124" t="s">
        <v>660</v>
      </c>
      <c r="C122" s="74" t="s">
        <v>598</v>
      </c>
      <c r="D122" s="74" t="s">
        <v>482</v>
      </c>
      <c r="E122" s="46">
        <v>40</v>
      </c>
      <c r="G122" s="46">
        <v>14537.052500905545</v>
      </c>
      <c r="H122" s="46">
        <v>20534.657649505232</v>
      </c>
      <c r="I122" s="46">
        <v>12236.852954420285</v>
      </c>
      <c r="J122" s="80">
        <v>16005.45810301997</v>
      </c>
      <c r="K122" s="80">
        <v>63314.02120785103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11390</v>
      </c>
      <c r="R122" s="80">
        <v>14070</v>
      </c>
      <c r="S122" s="80">
        <v>9280</v>
      </c>
      <c r="T122" s="80">
        <v>9740</v>
      </c>
      <c r="U122" s="80">
        <v>44480</v>
      </c>
      <c r="V122" s="80">
        <v>0</v>
      </c>
      <c r="W122" s="80">
        <v>0</v>
      </c>
      <c r="X122" s="80">
        <v>0</v>
      </c>
      <c r="Y122" s="80">
        <v>0</v>
      </c>
      <c r="Z122" s="80">
        <v>0</v>
      </c>
      <c r="AA122" s="80">
        <v>2487.4538614497633</v>
      </c>
      <c r="AB122" s="80">
        <v>5804.0590100494474</v>
      </c>
      <c r="AC122" s="80">
        <v>2487.4538614497633</v>
      </c>
      <c r="AD122" s="80">
        <v>5804.0590100494474</v>
      </c>
      <c r="AE122" s="80">
        <v>16583.025742998419</v>
      </c>
      <c r="AF122" s="80">
        <v>450</v>
      </c>
      <c r="AG122" s="80">
        <v>450</v>
      </c>
      <c r="AH122" s="80">
        <v>300</v>
      </c>
      <c r="AI122" s="80">
        <v>300</v>
      </c>
      <c r="AJ122" s="80">
        <v>1500</v>
      </c>
      <c r="AK122" s="80">
        <v>19</v>
      </c>
      <c r="AL122" s="80">
        <v>39</v>
      </c>
      <c r="AM122" s="80">
        <v>19</v>
      </c>
      <c r="AN122" s="80">
        <v>39</v>
      </c>
      <c r="AO122" s="80">
        <v>116</v>
      </c>
      <c r="AP122" s="80">
        <v>96.598639455782305</v>
      </c>
      <c r="AQ122" s="80">
        <v>96.598639455782305</v>
      </c>
      <c r="AR122" s="80">
        <v>64.399092970521551</v>
      </c>
      <c r="AS122" s="80">
        <v>64.399092970521551</v>
      </c>
      <c r="AT122" s="80">
        <v>321.99546485260771</v>
      </c>
      <c r="AU122" s="80">
        <v>94</v>
      </c>
      <c r="AV122" s="80">
        <v>75</v>
      </c>
      <c r="AW122" s="80">
        <v>86</v>
      </c>
      <c r="AX122" s="80">
        <v>58</v>
      </c>
      <c r="AY122" s="80">
        <v>313</v>
      </c>
      <c r="AZ122" s="80"/>
      <c r="BA122" s="80"/>
      <c r="BB122" s="80"/>
      <c r="BC122" s="80"/>
      <c r="BD122" s="80"/>
      <c r="BE122" s="80">
        <v>0</v>
      </c>
      <c r="BF122" s="80">
        <v>0</v>
      </c>
      <c r="BG122" s="80">
        <v>0</v>
      </c>
      <c r="BH122" s="80">
        <v>0</v>
      </c>
      <c r="BI122" s="80">
        <v>0</v>
      </c>
      <c r="BJ122" s="80">
        <v>15862.296628410786</v>
      </c>
      <c r="BK122" s="80">
        <v>15442.897777579356</v>
      </c>
      <c r="BL122" s="80">
        <v>10906.197097307248</v>
      </c>
      <c r="BM122" s="80">
        <v>14400.595948138678</v>
      </c>
      <c r="BN122" s="80">
        <v>56611.987451436071</v>
      </c>
      <c r="BO122" s="80">
        <v>0</v>
      </c>
      <c r="BP122" s="80">
        <v>0</v>
      </c>
      <c r="BQ122" s="80">
        <v>0</v>
      </c>
      <c r="BR122" s="80">
        <v>0</v>
      </c>
      <c r="BS122" s="80">
        <v>0</v>
      </c>
      <c r="BT122" s="80">
        <v>10080</v>
      </c>
      <c r="BU122" s="80">
        <v>12440</v>
      </c>
      <c r="BV122" s="80">
        <v>8120</v>
      </c>
      <c r="BW122" s="80">
        <v>8600</v>
      </c>
      <c r="BX122" s="80">
        <v>39240</v>
      </c>
      <c r="BY122" s="80">
        <v>0</v>
      </c>
      <c r="BZ122" s="80">
        <v>0</v>
      </c>
      <c r="CA122" s="80">
        <v>0</v>
      </c>
      <c r="CB122" s="80">
        <v>0</v>
      </c>
      <c r="CC122" s="80">
        <v>0</v>
      </c>
      <c r="CD122" s="80">
        <v>5061.6979889550039</v>
      </c>
      <c r="CE122" s="80">
        <v>2169.2991381235729</v>
      </c>
      <c r="CF122" s="80">
        <v>2169.2991381235729</v>
      </c>
      <c r="CG122" s="80">
        <v>5061.6979889550039</v>
      </c>
      <c r="CH122" s="80">
        <v>14461.994254157155</v>
      </c>
      <c r="CI122" s="80">
        <v>405</v>
      </c>
      <c r="CJ122" s="80">
        <v>405</v>
      </c>
      <c r="CK122" s="80">
        <v>270</v>
      </c>
      <c r="CL122" s="80">
        <v>270</v>
      </c>
      <c r="CM122" s="80">
        <v>1350</v>
      </c>
      <c r="CN122" s="80">
        <v>136</v>
      </c>
      <c r="CO122" s="80">
        <v>272</v>
      </c>
      <c r="CP122" s="80">
        <v>136</v>
      </c>
      <c r="CQ122" s="80">
        <v>272</v>
      </c>
      <c r="CR122" s="80">
        <v>816</v>
      </c>
      <c r="CS122" s="80">
        <v>96.598639455782319</v>
      </c>
      <c r="CT122" s="80">
        <v>96.598639455782319</v>
      </c>
      <c r="CU122" s="80">
        <v>144.89795918367346</v>
      </c>
      <c r="CV122" s="80">
        <v>144.89795918367346</v>
      </c>
      <c r="CW122" s="80">
        <v>482.99319727891157</v>
      </c>
      <c r="CX122" s="80">
        <v>83</v>
      </c>
      <c r="CY122" s="80">
        <v>60</v>
      </c>
      <c r="CZ122" s="80">
        <v>66</v>
      </c>
      <c r="DA122" s="80">
        <v>52</v>
      </c>
      <c r="DB122" s="80">
        <v>261</v>
      </c>
      <c r="DC122" s="80"/>
      <c r="DD122" s="80"/>
      <c r="DE122" s="80"/>
      <c r="DF122" s="80"/>
      <c r="DG122" s="80"/>
      <c r="DH122" s="80">
        <v>0</v>
      </c>
      <c r="DI122" s="80">
        <v>0</v>
      </c>
      <c r="DJ122" s="80">
        <v>0</v>
      </c>
      <c r="DK122" s="80">
        <v>0</v>
      </c>
      <c r="DL122" s="80">
        <v>0</v>
      </c>
      <c r="DM122" s="80">
        <v>13577.301715357755</v>
      </c>
      <c r="DN122" s="98">
        <v>16081.301715357755</v>
      </c>
      <c r="DO122" s="80">
        <v>14031.538914586477</v>
      </c>
      <c r="DP122" s="80">
        <v>12040.366231486787</v>
      </c>
      <c r="DQ122" s="80">
        <v>55730.508576788779</v>
      </c>
      <c r="DR122" s="80">
        <v>0</v>
      </c>
      <c r="DS122" s="80">
        <v>0</v>
      </c>
      <c r="DT122" s="80">
        <v>0</v>
      </c>
      <c r="DU122" s="80">
        <v>0</v>
      </c>
      <c r="DV122" s="80">
        <v>0</v>
      </c>
      <c r="DW122" s="80">
        <v>10674</v>
      </c>
      <c r="DX122" s="80">
        <v>13171</v>
      </c>
      <c r="DY122" s="80">
        <v>8599</v>
      </c>
      <c r="DZ122" s="80">
        <v>9104</v>
      </c>
      <c r="EA122" s="80">
        <v>41548</v>
      </c>
      <c r="EB122" s="80">
        <v>0</v>
      </c>
      <c r="EC122" s="80">
        <v>0</v>
      </c>
      <c r="ED122" s="80">
        <v>0</v>
      </c>
      <c r="EE122" s="80">
        <v>0</v>
      </c>
      <c r="EF122" s="46">
        <v>0</v>
      </c>
      <c r="EG122" s="46">
        <v>2507.1726830996899</v>
      </c>
      <c r="EH122" s="46">
        <v>2507.1726830996899</v>
      </c>
      <c r="EI122" s="46">
        <v>5014.3453661993799</v>
      </c>
      <c r="EJ122" s="46">
        <v>2507.1726830996899</v>
      </c>
      <c r="EK122" s="46">
        <v>12535.86341549845</v>
      </c>
      <c r="EL122" s="46">
        <v>225</v>
      </c>
      <c r="EM122" s="46">
        <v>225</v>
      </c>
      <c r="EN122" s="46">
        <v>225</v>
      </c>
      <c r="EO122" s="46">
        <v>225</v>
      </c>
      <c r="EP122" s="46">
        <v>900</v>
      </c>
      <c r="EQ122" s="46">
        <v>25</v>
      </c>
      <c r="ER122" s="46">
        <v>50</v>
      </c>
      <c r="ES122" s="46">
        <v>25</v>
      </c>
      <c r="ET122" s="46">
        <v>50</v>
      </c>
      <c r="EU122" s="46">
        <v>150</v>
      </c>
      <c r="EV122" s="46">
        <v>68.129032258064512</v>
      </c>
      <c r="EW122" s="46">
        <v>68.129032258064512</v>
      </c>
      <c r="EX122" s="46">
        <v>102.19354838709677</v>
      </c>
      <c r="EY122" s="46">
        <v>102.19354838709677</v>
      </c>
      <c r="EZ122" s="46">
        <v>340.64516129032256</v>
      </c>
      <c r="FA122" s="46">
        <v>78</v>
      </c>
      <c r="FB122" s="46">
        <v>60</v>
      </c>
      <c r="FC122" s="46">
        <v>66</v>
      </c>
      <c r="FD122" s="46">
        <v>52</v>
      </c>
      <c r="FE122" s="46">
        <v>256</v>
      </c>
      <c r="FK122" s="46">
        <v>0</v>
      </c>
      <c r="FL122" s="46">
        <v>0</v>
      </c>
      <c r="FM122" s="46">
        <v>0</v>
      </c>
      <c r="FN122" s="46">
        <v>0</v>
      </c>
      <c r="FO122" s="46">
        <v>0</v>
      </c>
      <c r="FP122" s="46">
        <v>11</v>
      </c>
      <c r="FQ122" s="46">
        <v>5</v>
      </c>
      <c r="FR122" s="46">
        <v>6</v>
      </c>
      <c r="FS122" s="46">
        <v>5</v>
      </c>
      <c r="FT122" s="46">
        <v>27</v>
      </c>
      <c r="FZ122" s="46">
        <v>0</v>
      </c>
      <c r="GA122" s="46">
        <v>0</v>
      </c>
      <c r="GB122" s="46">
        <v>0</v>
      </c>
      <c r="GC122" s="46">
        <v>0</v>
      </c>
      <c r="GD122" s="46">
        <v>0</v>
      </c>
    </row>
    <row r="123" spans="1:186">
      <c r="A123" s="133" t="s">
        <v>552</v>
      </c>
      <c r="B123" s="124" t="s">
        <v>661</v>
      </c>
      <c r="C123" s="74" t="s">
        <v>598</v>
      </c>
      <c r="D123" s="74" t="s">
        <v>482</v>
      </c>
      <c r="E123" s="46">
        <v>40</v>
      </c>
      <c r="G123" s="46">
        <v>1486.0634896221814</v>
      </c>
      <c r="H123" s="46">
        <v>1992.7671900708042</v>
      </c>
      <c r="I123" s="46">
        <v>1236.3015848602768</v>
      </c>
      <c r="J123" s="80">
        <v>1488.0052853088996</v>
      </c>
      <c r="K123" s="80">
        <v>6203.1375498621619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1300</v>
      </c>
      <c r="R123" s="80">
        <v>1610</v>
      </c>
      <c r="S123" s="80">
        <v>1060</v>
      </c>
      <c r="T123" s="80">
        <v>1110</v>
      </c>
      <c r="U123" s="80">
        <v>5080</v>
      </c>
      <c r="V123" s="80">
        <v>0</v>
      </c>
      <c r="W123" s="80">
        <v>0</v>
      </c>
      <c r="X123" s="80">
        <v>0</v>
      </c>
      <c r="Y123" s="80">
        <v>0</v>
      </c>
      <c r="Z123" s="80">
        <v>0</v>
      </c>
      <c r="AA123" s="80">
        <v>155.77777533646713</v>
      </c>
      <c r="AB123" s="80">
        <v>363.48147578508997</v>
      </c>
      <c r="AC123" s="80">
        <v>155.77777533646713</v>
      </c>
      <c r="AD123" s="80">
        <v>363.48147578508997</v>
      </c>
      <c r="AE123" s="80">
        <v>1038.5185022431142</v>
      </c>
      <c r="AF123" s="80">
        <v>0</v>
      </c>
      <c r="AG123" s="80">
        <v>0</v>
      </c>
      <c r="AH123" s="80">
        <v>0</v>
      </c>
      <c r="AI123" s="80">
        <v>0</v>
      </c>
      <c r="AJ123" s="80">
        <v>0</v>
      </c>
      <c r="AK123" s="80">
        <v>0</v>
      </c>
      <c r="AL123" s="80">
        <v>0</v>
      </c>
      <c r="AM123" s="80">
        <v>0</v>
      </c>
      <c r="AN123" s="80">
        <v>0</v>
      </c>
      <c r="AO123" s="80">
        <v>0</v>
      </c>
      <c r="AP123" s="80">
        <v>14.285714285714283</v>
      </c>
      <c r="AQ123" s="80">
        <v>14.285714285714283</v>
      </c>
      <c r="AR123" s="80">
        <v>9.5238095238095237</v>
      </c>
      <c r="AS123" s="80">
        <v>9.5238095238095237</v>
      </c>
      <c r="AT123" s="80">
        <v>47.619047619047613</v>
      </c>
      <c r="AU123" s="80">
        <v>16</v>
      </c>
      <c r="AV123" s="80">
        <v>5</v>
      </c>
      <c r="AW123" s="80">
        <v>11</v>
      </c>
      <c r="AX123" s="80">
        <v>5</v>
      </c>
      <c r="AY123" s="80">
        <v>37</v>
      </c>
      <c r="AZ123" s="80"/>
      <c r="BA123" s="80"/>
      <c r="BB123" s="80"/>
      <c r="BC123" s="80"/>
      <c r="BD123" s="80"/>
      <c r="BE123" s="80">
        <v>0</v>
      </c>
      <c r="BF123" s="80">
        <v>0</v>
      </c>
      <c r="BG123" s="80">
        <v>0</v>
      </c>
      <c r="BH123" s="80">
        <v>0</v>
      </c>
      <c r="BI123" s="80">
        <v>0</v>
      </c>
      <c r="BJ123" s="80">
        <v>1387.2765394682638</v>
      </c>
      <c r="BK123" s="80">
        <v>1435.1389250782354</v>
      </c>
      <c r="BL123" s="80">
        <v>998.28178222109273</v>
      </c>
      <c r="BM123" s="80">
        <v>1223.4193966111209</v>
      </c>
      <c r="BN123" s="80">
        <v>5044.116643378713</v>
      </c>
      <c r="BO123" s="80">
        <v>0</v>
      </c>
      <c r="BP123" s="80">
        <v>0</v>
      </c>
      <c r="BQ123" s="80">
        <v>0</v>
      </c>
      <c r="BR123" s="80">
        <v>0</v>
      </c>
      <c r="BS123" s="80">
        <v>0</v>
      </c>
      <c r="BT123" s="80">
        <v>1040</v>
      </c>
      <c r="BU123" s="80">
        <v>1280</v>
      </c>
      <c r="BV123" s="80">
        <v>830</v>
      </c>
      <c r="BW123" s="80">
        <v>880</v>
      </c>
      <c r="BX123" s="80">
        <v>4030</v>
      </c>
      <c r="BY123" s="80">
        <v>0</v>
      </c>
      <c r="BZ123" s="80">
        <v>0</v>
      </c>
      <c r="CA123" s="80">
        <v>0</v>
      </c>
      <c r="CB123" s="80">
        <v>0</v>
      </c>
      <c r="CC123" s="80">
        <v>0</v>
      </c>
      <c r="CD123" s="80">
        <v>316.99082518254966</v>
      </c>
      <c r="CE123" s="80">
        <v>135.85321079252128</v>
      </c>
      <c r="CF123" s="80">
        <v>135.85321079252128</v>
      </c>
      <c r="CG123" s="80">
        <v>316.99082518254966</v>
      </c>
      <c r="CH123" s="80">
        <v>905.68807195014188</v>
      </c>
      <c r="CI123" s="80">
        <v>0</v>
      </c>
      <c r="CJ123" s="80">
        <v>0</v>
      </c>
      <c r="CK123" s="80">
        <v>0</v>
      </c>
      <c r="CL123" s="80">
        <v>0</v>
      </c>
      <c r="CM123" s="80">
        <v>0</v>
      </c>
      <c r="CN123" s="80">
        <v>0</v>
      </c>
      <c r="CO123" s="80">
        <v>0</v>
      </c>
      <c r="CP123" s="80">
        <v>0</v>
      </c>
      <c r="CQ123" s="80">
        <v>0</v>
      </c>
      <c r="CR123" s="80">
        <v>0</v>
      </c>
      <c r="CS123" s="80">
        <v>14.285714285714286</v>
      </c>
      <c r="CT123" s="80">
        <v>14.285714285714286</v>
      </c>
      <c r="CU123" s="80">
        <v>21.428571428571427</v>
      </c>
      <c r="CV123" s="80">
        <v>21.428571428571427</v>
      </c>
      <c r="CW123" s="80">
        <v>71.428571428571431</v>
      </c>
      <c r="CX123" s="80">
        <v>16</v>
      </c>
      <c r="CY123" s="80">
        <v>5</v>
      </c>
      <c r="CZ123" s="80">
        <v>11</v>
      </c>
      <c r="DA123" s="80">
        <v>5</v>
      </c>
      <c r="DB123" s="80">
        <v>37</v>
      </c>
      <c r="DC123" s="80"/>
      <c r="DD123" s="80"/>
      <c r="DE123" s="80"/>
      <c r="DF123" s="80"/>
      <c r="DG123" s="80"/>
      <c r="DH123" s="80">
        <v>0</v>
      </c>
      <c r="DI123" s="80">
        <v>0</v>
      </c>
      <c r="DJ123" s="80">
        <v>0</v>
      </c>
      <c r="DK123" s="80">
        <v>0</v>
      </c>
      <c r="DL123" s="80">
        <v>0</v>
      </c>
      <c r="DM123" s="80">
        <v>1153.4965452571055</v>
      </c>
      <c r="DN123" s="98">
        <v>1368.4965452571055</v>
      </c>
      <c r="DO123" s="80">
        <v>1126.2511550303398</v>
      </c>
      <c r="DP123" s="80">
        <v>1008.2384807409763</v>
      </c>
      <c r="DQ123" s="80">
        <v>4656.482726285527</v>
      </c>
      <c r="DR123" s="80">
        <v>0</v>
      </c>
      <c r="DS123" s="80">
        <v>0</v>
      </c>
      <c r="DT123" s="80">
        <v>0</v>
      </c>
      <c r="DU123" s="80">
        <v>0</v>
      </c>
      <c r="DV123" s="80">
        <v>0</v>
      </c>
      <c r="DW123" s="80">
        <v>965</v>
      </c>
      <c r="DX123" s="80">
        <v>1191</v>
      </c>
      <c r="DY123" s="80">
        <v>778</v>
      </c>
      <c r="DZ123" s="80">
        <v>823</v>
      </c>
      <c r="EA123" s="80">
        <v>3757</v>
      </c>
      <c r="EB123" s="80">
        <v>0</v>
      </c>
      <c r="EC123" s="80">
        <v>0</v>
      </c>
      <c r="ED123" s="80">
        <v>0</v>
      </c>
      <c r="EE123" s="80">
        <v>0</v>
      </c>
      <c r="EF123" s="46">
        <v>0</v>
      </c>
      <c r="EG123" s="46">
        <v>157.01267428936342</v>
      </c>
      <c r="EH123" s="46">
        <v>157.01267428936342</v>
      </c>
      <c r="EI123" s="46">
        <v>314.02534857872683</v>
      </c>
      <c r="EJ123" s="46">
        <v>157.01267428936342</v>
      </c>
      <c r="EK123" s="46">
        <v>785.06337144681709</v>
      </c>
      <c r="EL123" s="46">
        <v>0</v>
      </c>
      <c r="EM123" s="46">
        <v>0</v>
      </c>
      <c r="EN123" s="46">
        <v>0</v>
      </c>
      <c r="EO123" s="46">
        <v>0</v>
      </c>
      <c r="EP123" s="46">
        <v>0</v>
      </c>
      <c r="EQ123" s="46">
        <v>0</v>
      </c>
      <c r="ER123" s="46">
        <v>0</v>
      </c>
      <c r="ES123" s="46">
        <v>0</v>
      </c>
      <c r="ET123" s="46">
        <v>0</v>
      </c>
      <c r="EU123" s="46">
        <v>0</v>
      </c>
      <c r="EV123" s="46">
        <v>15.483870967741936</v>
      </c>
      <c r="EW123" s="46">
        <v>15.483870967741936</v>
      </c>
      <c r="EX123" s="46">
        <v>23.225806451612904</v>
      </c>
      <c r="EY123" s="46">
        <v>23.225806451612904</v>
      </c>
      <c r="EZ123" s="46">
        <v>77.41935483870968</v>
      </c>
      <c r="FA123" s="46">
        <v>16</v>
      </c>
      <c r="FB123" s="46">
        <v>5</v>
      </c>
      <c r="FC123" s="46">
        <v>11</v>
      </c>
      <c r="FD123" s="46">
        <v>5</v>
      </c>
      <c r="FE123" s="46">
        <v>37</v>
      </c>
      <c r="FK123" s="46">
        <v>0</v>
      </c>
      <c r="FL123" s="46">
        <v>0</v>
      </c>
      <c r="FM123" s="46">
        <v>0</v>
      </c>
      <c r="FN123" s="46">
        <v>0</v>
      </c>
      <c r="FO123" s="46">
        <v>0</v>
      </c>
      <c r="FP123" s="46">
        <v>16</v>
      </c>
      <c r="FQ123" s="46">
        <v>10</v>
      </c>
      <c r="FR123" s="46">
        <v>10</v>
      </c>
      <c r="FS123" s="46">
        <v>5</v>
      </c>
      <c r="FT123" s="46">
        <v>41</v>
      </c>
      <c r="FZ123" s="46">
        <v>0</v>
      </c>
      <c r="GA123" s="46">
        <v>0</v>
      </c>
      <c r="GB123" s="46">
        <v>0</v>
      </c>
      <c r="GC123" s="46">
        <v>0</v>
      </c>
      <c r="GD123" s="46">
        <v>0</v>
      </c>
    </row>
    <row r="124" spans="1:186">
      <c r="A124" s="133" t="s">
        <v>553</v>
      </c>
      <c r="B124" s="124" t="s">
        <v>662</v>
      </c>
      <c r="C124" s="74" t="s">
        <v>598</v>
      </c>
      <c r="D124" s="74" t="s">
        <v>482</v>
      </c>
      <c r="E124" s="46">
        <v>40</v>
      </c>
      <c r="G124" s="46">
        <v>1956.9256176656168</v>
      </c>
      <c r="H124" s="46">
        <v>2768.3910670701125</v>
      </c>
      <c r="I124" s="46">
        <v>1653.4834407948686</v>
      </c>
      <c r="J124" s="80">
        <v>2150.9488901993641</v>
      </c>
      <c r="K124" s="80">
        <v>8529.7490157299617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1600</v>
      </c>
      <c r="R124" s="80">
        <v>1980</v>
      </c>
      <c r="S124" s="80">
        <v>1310</v>
      </c>
      <c r="T124" s="80">
        <v>1370</v>
      </c>
      <c r="U124" s="80">
        <v>6260</v>
      </c>
      <c r="V124" s="80">
        <v>0</v>
      </c>
      <c r="W124" s="80">
        <v>0</v>
      </c>
      <c r="X124" s="80">
        <v>0</v>
      </c>
      <c r="Y124" s="80">
        <v>0</v>
      </c>
      <c r="Z124" s="80">
        <v>0</v>
      </c>
      <c r="AA124" s="80">
        <v>326.59908705337193</v>
      </c>
      <c r="AB124" s="80">
        <v>762.0645364578678</v>
      </c>
      <c r="AC124" s="80">
        <v>326.59908705337193</v>
      </c>
      <c r="AD124" s="80">
        <v>762.0645364578678</v>
      </c>
      <c r="AE124" s="80">
        <v>2177.3272470224792</v>
      </c>
      <c r="AF124" s="80">
        <v>0</v>
      </c>
      <c r="AG124" s="80">
        <v>0</v>
      </c>
      <c r="AH124" s="80">
        <v>0</v>
      </c>
      <c r="AI124" s="80">
        <v>0</v>
      </c>
      <c r="AJ124" s="80">
        <v>0</v>
      </c>
      <c r="AK124" s="80">
        <v>0</v>
      </c>
      <c r="AL124" s="80">
        <v>0</v>
      </c>
      <c r="AM124" s="80">
        <v>0</v>
      </c>
      <c r="AN124" s="80">
        <v>0</v>
      </c>
      <c r="AO124" s="80">
        <v>0</v>
      </c>
      <c r="AP124" s="80">
        <v>16.326530612244895</v>
      </c>
      <c r="AQ124" s="80">
        <v>16.326530612244895</v>
      </c>
      <c r="AR124" s="80">
        <v>10.884353741496598</v>
      </c>
      <c r="AS124" s="80">
        <v>10.884353741496598</v>
      </c>
      <c r="AT124" s="80">
        <v>54.421768707482983</v>
      </c>
      <c r="AU124" s="80">
        <v>14</v>
      </c>
      <c r="AV124" s="80">
        <v>10</v>
      </c>
      <c r="AW124" s="80">
        <v>6</v>
      </c>
      <c r="AX124" s="80">
        <v>8</v>
      </c>
      <c r="AY124" s="80">
        <v>38</v>
      </c>
      <c r="AZ124" s="80"/>
      <c r="BA124" s="80"/>
      <c r="BB124" s="80"/>
      <c r="BC124" s="80"/>
      <c r="BD124" s="80"/>
      <c r="BE124" s="80">
        <v>0</v>
      </c>
      <c r="BF124" s="80">
        <v>0</v>
      </c>
      <c r="BG124" s="80">
        <v>0</v>
      </c>
      <c r="BH124" s="80">
        <v>0</v>
      </c>
      <c r="BI124" s="80">
        <v>0</v>
      </c>
      <c r="BJ124" s="80">
        <v>2023.9201408708445</v>
      </c>
      <c r="BK124" s="80">
        <v>1946.1523635802162</v>
      </c>
      <c r="BL124" s="80">
        <v>1385.3156288863386</v>
      </c>
      <c r="BM124" s="80">
        <v>1836.0834061769669</v>
      </c>
      <c r="BN124" s="80">
        <v>7191.4715395143667</v>
      </c>
      <c r="BO124" s="80">
        <v>0</v>
      </c>
      <c r="BP124" s="80">
        <v>0</v>
      </c>
      <c r="BQ124" s="80">
        <v>0</v>
      </c>
      <c r="BR124" s="80">
        <v>0</v>
      </c>
      <c r="BS124" s="80">
        <v>0</v>
      </c>
      <c r="BT124" s="80">
        <v>1330</v>
      </c>
      <c r="BU124" s="80">
        <v>1640</v>
      </c>
      <c r="BV124" s="80">
        <v>1070</v>
      </c>
      <c r="BW124" s="80">
        <v>1140</v>
      </c>
      <c r="BX124" s="80">
        <v>5180</v>
      </c>
      <c r="BY124" s="80">
        <v>0</v>
      </c>
      <c r="BZ124" s="80">
        <v>0</v>
      </c>
      <c r="CA124" s="80">
        <v>0</v>
      </c>
      <c r="CB124" s="80">
        <v>0</v>
      </c>
      <c r="CC124" s="80">
        <v>0</v>
      </c>
      <c r="CD124" s="80">
        <v>664.5936102585996</v>
      </c>
      <c r="CE124" s="80">
        <v>284.82583296797128</v>
      </c>
      <c r="CF124" s="80">
        <v>284.82583296797128</v>
      </c>
      <c r="CG124" s="80">
        <v>664.5936102585996</v>
      </c>
      <c r="CH124" s="80">
        <v>1898.8388864531416</v>
      </c>
      <c r="CI124" s="80">
        <v>0</v>
      </c>
      <c r="CJ124" s="80">
        <v>0</v>
      </c>
      <c r="CK124" s="80">
        <v>0</v>
      </c>
      <c r="CL124" s="80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0">
        <v>0</v>
      </c>
      <c r="CS124" s="80">
        <v>16.326530612244898</v>
      </c>
      <c r="CT124" s="80">
        <v>16.326530612244898</v>
      </c>
      <c r="CU124" s="80">
        <v>24.489795918367346</v>
      </c>
      <c r="CV124" s="80">
        <v>24.489795918367346</v>
      </c>
      <c r="CW124" s="80">
        <v>81.632653061224488</v>
      </c>
      <c r="CX124" s="80">
        <v>13</v>
      </c>
      <c r="CY124" s="80">
        <v>5</v>
      </c>
      <c r="CZ124" s="80">
        <v>6</v>
      </c>
      <c r="DA124" s="80">
        <v>7</v>
      </c>
      <c r="DB124" s="80">
        <v>31</v>
      </c>
      <c r="DC124" s="80"/>
      <c r="DD124" s="80"/>
      <c r="DE124" s="80"/>
      <c r="DF124" s="80"/>
      <c r="DG124" s="80"/>
      <c r="DH124" s="80">
        <v>0</v>
      </c>
      <c r="DI124" s="80">
        <v>0</v>
      </c>
      <c r="DJ124" s="80">
        <v>0</v>
      </c>
      <c r="DK124" s="80">
        <v>0</v>
      </c>
      <c r="DL124" s="80">
        <v>0</v>
      </c>
      <c r="DM124" s="80">
        <v>1678.6720107261481</v>
      </c>
      <c r="DN124" s="98">
        <v>1979.6720107261481</v>
      </c>
      <c r="DO124" s="80">
        <v>1751.6020859684252</v>
      </c>
      <c r="DP124" s="80">
        <v>1486.413946210019</v>
      </c>
      <c r="DQ124" s="80">
        <v>6896.3600536307404</v>
      </c>
      <c r="DR124" s="80">
        <v>0</v>
      </c>
      <c r="DS124" s="80">
        <v>0</v>
      </c>
      <c r="DT124" s="80">
        <v>0</v>
      </c>
      <c r="DU124" s="80">
        <v>0</v>
      </c>
      <c r="DV124" s="80">
        <v>0</v>
      </c>
      <c r="DW124" s="80">
        <v>1321</v>
      </c>
      <c r="DX124" s="80">
        <v>1630</v>
      </c>
      <c r="DY124" s="80">
        <v>1064</v>
      </c>
      <c r="DZ124" s="80">
        <v>1127</v>
      </c>
      <c r="EA124" s="80">
        <v>5142</v>
      </c>
      <c r="EB124" s="80">
        <v>0</v>
      </c>
      <c r="EC124" s="80">
        <v>0</v>
      </c>
      <c r="ED124" s="80">
        <v>0</v>
      </c>
      <c r="EE124" s="80">
        <v>0</v>
      </c>
      <c r="EF124" s="46">
        <v>0</v>
      </c>
      <c r="EG124" s="46">
        <v>329.18813975840612</v>
      </c>
      <c r="EH124" s="46">
        <v>329.18813975840612</v>
      </c>
      <c r="EI124" s="46">
        <v>658.37627951681225</v>
      </c>
      <c r="EJ124" s="46">
        <v>329.18813975840612</v>
      </c>
      <c r="EK124" s="46">
        <v>1645.9406987920306</v>
      </c>
      <c r="EL124" s="46">
        <v>0</v>
      </c>
      <c r="EM124" s="46">
        <v>0</v>
      </c>
      <c r="EN124" s="46">
        <v>0</v>
      </c>
      <c r="EO124" s="46">
        <v>0</v>
      </c>
      <c r="EP124" s="46">
        <v>0</v>
      </c>
      <c r="EQ124" s="46">
        <v>0</v>
      </c>
      <c r="ER124" s="46">
        <v>0</v>
      </c>
      <c r="ES124" s="46">
        <v>0</v>
      </c>
      <c r="ET124" s="46">
        <v>0</v>
      </c>
      <c r="EU124" s="46">
        <v>0</v>
      </c>
      <c r="EV124" s="46">
        <v>15.483870967741936</v>
      </c>
      <c r="EW124" s="46">
        <v>15.483870967741936</v>
      </c>
      <c r="EX124" s="46">
        <v>23.225806451612904</v>
      </c>
      <c r="EY124" s="46">
        <v>23.225806451612904</v>
      </c>
      <c r="EZ124" s="46">
        <v>77.41935483870968</v>
      </c>
      <c r="FA124" s="46">
        <v>13</v>
      </c>
      <c r="FB124" s="46">
        <v>5</v>
      </c>
      <c r="FC124" s="46">
        <v>6</v>
      </c>
      <c r="FD124" s="46">
        <v>7</v>
      </c>
      <c r="FE124" s="46">
        <v>31</v>
      </c>
      <c r="FK124" s="46">
        <v>0</v>
      </c>
      <c r="FL124" s="46">
        <v>0</v>
      </c>
      <c r="FM124" s="46">
        <v>0</v>
      </c>
      <c r="FN124" s="46">
        <v>0</v>
      </c>
      <c r="FO124" s="46">
        <v>0</v>
      </c>
      <c r="FP124" s="46">
        <v>6</v>
      </c>
      <c r="FQ124" s="46">
        <v>5</v>
      </c>
      <c r="FR124" s="46">
        <v>6</v>
      </c>
      <c r="FS124" s="46">
        <v>5</v>
      </c>
      <c r="FT124" s="46">
        <v>22</v>
      </c>
      <c r="FZ124" s="46">
        <v>0</v>
      </c>
      <c r="GA124" s="46">
        <v>0</v>
      </c>
      <c r="GB124" s="46">
        <v>0</v>
      </c>
      <c r="GC124" s="46">
        <v>0</v>
      </c>
      <c r="GD124" s="46">
        <v>0</v>
      </c>
    </row>
    <row r="125" spans="1:186">
      <c r="A125" s="133" t="s">
        <v>554</v>
      </c>
      <c r="B125" s="124" t="s">
        <v>663</v>
      </c>
      <c r="C125" s="74" t="s">
        <v>598</v>
      </c>
      <c r="D125" s="74" t="s">
        <v>482</v>
      </c>
      <c r="E125" s="46">
        <v>40</v>
      </c>
      <c r="G125" s="46">
        <v>2172.3734637193274</v>
      </c>
      <c r="H125" s="46">
        <v>3202.9553155718545</v>
      </c>
      <c r="I125" s="46">
        <v>1865.4777721093501</v>
      </c>
      <c r="J125" s="80">
        <v>2562.0596239618772</v>
      </c>
      <c r="K125" s="80">
        <v>9802.8661753624092</v>
      </c>
      <c r="L125" s="80">
        <v>0</v>
      </c>
      <c r="M125" s="80">
        <v>0</v>
      </c>
      <c r="N125" s="80">
        <v>0</v>
      </c>
      <c r="O125" s="80">
        <v>0</v>
      </c>
      <c r="P125" s="80">
        <v>0</v>
      </c>
      <c r="Q125" s="80">
        <v>1650</v>
      </c>
      <c r="R125" s="80">
        <v>2040</v>
      </c>
      <c r="S125" s="80">
        <v>1350</v>
      </c>
      <c r="T125" s="80">
        <v>1410</v>
      </c>
      <c r="U125" s="80">
        <v>6450</v>
      </c>
      <c r="V125" s="80">
        <v>0</v>
      </c>
      <c r="W125" s="80">
        <v>0</v>
      </c>
      <c r="X125" s="80">
        <v>0</v>
      </c>
      <c r="Y125" s="80">
        <v>0</v>
      </c>
      <c r="Z125" s="80">
        <v>0</v>
      </c>
      <c r="AA125" s="80">
        <v>488.68638888939546</v>
      </c>
      <c r="AB125" s="80">
        <v>1140.2682407419227</v>
      </c>
      <c r="AC125" s="80">
        <v>488.68638888939546</v>
      </c>
      <c r="AD125" s="80">
        <v>1140.2682407419227</v>
      </c>
      <c r="AE125" s="80">
        <v>3257.9092592626366</v>
      </c>
      <c r="AF125" s="80">
        <v>0</v>
      </c>
      <c r="AG125" s="80">
        <v>0</v>
      </c>
      <c r="AH125" s="80">
        <v>0</v>
      </c>
      <c r="AI125" s="80">
        <v>0</v>
      </c>
      <c r="AJ125" s="80">
        <v>0</v>
      </c>
      <c r="AK125" s="80">
        <v>0</v>
      </c>
      <c r="AL125" s="80">
        <v>0</v>
      </c>
      <c r="AM125" s="80">
        <v>0</v>
      </c>
      <c r="AN125" s="80">
        <v>0</v>
      </c>
      <c r="AO125" s="80">
        <v>0</v>
      </c>
      <c r="AP125" s="80">
        <v>17.687074829931973</v>
      </c>
      <c r="AQ125" s="80">
        <v>17.687074829931973</v>
      </c>
      <c r="AR125" s="80">
        <v>11.79138321995465</v>
      </c>
      <c r="AS125" s="80">
        <v>11.79138321995465</v>
      </c>
      <c r="AT125" s="80">
        <v>58.956916099773252</v>
      </c>
      <c r="AU125" s="80">
        <v>16</v>
      </c>
      <c r="AV125" s="80">
        <v>5</v>
      </c>
      <c r="AW125" s="80">
        <v>15</v>
      </c>
      <c r="AX125" s="80">
        <v>0</v>
      </c>
      <c r="AY125" s="80">
        <v>36</v>
      </c>
      <c r="AZ125" s="80"/>
      <c r="BA125" s="80"/>
      <c r="BB125" s="80"/>
      <c r="BC125" s="80"/>
      <c r="BD125" s="80"/>
      <c r="BE125" s="80">
        <v>0</v>
      </c>
      <c r="BF125" s="80">
        <v>0</v>
      </c>
      <c r="BG125" s="80">
        <v>0</v>
      </c>
      <c r="BH125" s="80">
        <v>0</v>
      </c>
      <c r="BI125" s="80">
        <v>0</v>
      </c>
      <c r="BJ125" s="80">
        <v>2468.1107102614883</v>
      </c>
      <c r="BK125" s="80">
        <v>2218.8686328720273</v>
      </c>
      <c r="BL125" s="80">
        <v>1622.7121702869936</v>
      </c>
      <c r="BM125" s="80">
        <v>2240.9542476764541</v>
      </c>
      <c r="BN125" s="80">
        <v>8550.6457610969628</v>
      </c>
      <c r="BO125" s="80">
        <v>0</v>
      </c>
      <c r="BP125" s="80">
        <v>0</v>
      </c>
      <c r="BQ125" s="80">
        <v>0</v>
      </c>
      <c r="BR125" s="80">
        <v>0</v>
      </c>
      <c r="BS125" s="80">
        <v>0</v>
      </c>
      <c r="BT125" s="80">
        <v>1440</v>
      </c>
      <c r="BU125" s="80">
        <v>1770</v>
      </c>
      <c r="BV125" s="80">
        <v>1160</v>
      </c>
      <c r="BW125" s="80">
        <v>1220</v>
      </c>
      <c r="BX125" s="80">
        <v>5590</v>
      </c>
      <c r="BY125" s="80">
        <v>0</v>
      </c>
      <c r="BZ125" s="80">
        <v>0</v>
      </c>
      <c r="CA125" s="80">
        <v>0</v>
      </c>
      <c r="CB125" s="80">
        <v>0</v>
      </c>
      <c r="CC125" s="80">
        <v>0</v>
      </c>
      <c r="CD125" s="80">
        <v>994.42363543155602</v>
      </c>
      <c r="CE125" s="80">
        <v>426.18155804209545</v>
      </c>
      <c r="CF125" s="80">
        <v>426.18155804209545</v>
      </c>
      <c r="CG125" s="80">
        <v>994.42363543155602</v>
      </c>
      <c r="CH125" s="80">
        <v>2841.210386947303</v>
      </c>
      <c r="CI125" s="80">
        <v>0</v>
      </c>
      <c r="CJ125" s="80">
        <v>0</v>
      </c>
      <c r="CK125" s="80">
        <v>0</v>
      </c>
      <c r="CL125" s="80">
        <v>0</v>
      </c>
      <c r="CM125" s="80">
        <v>0</v>
      </c>
      <c r="CN125" s="80">
        <v>0</v>
      </c>
      <c r="CO125" s="80">
        <v>0</v>
      </c>
      <c r="CP125" s="80">
        <v>0</v>
      </c>
      <c r="CQ125" s="80">
        <v>0</v>
      </c>
      <c r="CR125" s="80">
        <v>0</v>
      </c>
      <c r="CS125" s="80">
        <v>17.687074829931973</v>
      </c>
      <c r="CT125" s="80">
        <v>17.687074829931973</v>
      </c>
      <c r="CU125" s="80">
        <v>26.530612244897959</v>
      </c>
      <c r="CV125" s="80">
        <v>26.530612244897959</v>
      </c>
      <c r="CW125" s="80">
        <v>88.435374149659864</v>
      </c>
      <c r="CX125" s="80">
        <v>16</v>
      </c>
      <c r="CY125" s="80">
        <v>5</v>
      </c>
      <c r="CZ125" s="80">
        <v>10</v>
      </c>
      <c r="DA125" s="80">
        <v>0</v>
      </c>
      <c r="DB125" s="80">
        <v>31</v>
      </c>
      <c r="DC125" s="80"/>
      <c r="DD125" s="80"/>
      <c r="DE125" s="80"/>
      <c r="DF125" s="80"/>
      <c r="DG125" s="80"/>
      <c r="DH125" s="80">
        <v>0</v>
      </c>
      <c r="DI125" s="80">
        <v>0</v>
      </c>
      <c r="DJ125" s="80">
        <v>0</v>
      </c>
      <c r="DK125" s="80">
        <v>0</v>
      </c>
      <c r="DL125" s="80">
        <v>0</v>
      </c>
      <c r="DM125" s="80">
        <v>1918.04422909717</v>
      </c>
      <c r="DN125" s="98">
        <v>2233.04422909717</v>
      </c>
      <c r="DO125" s="80">
        <v>2141.3465227104689</v>
      </c>
      <c r="DP125" s="80">
        <v>1704.786164581041</v>
      </c>
      <c r="DQ125" s="80">
        <v>7997.2211454858498</v>
      </c>
      <c r="DR125" s="80">
        <v>0</v>
      </c>
      <c r="DS125" s="80">
        <v>0</v>
      </c>
      <c r="DT125" s="80">
        <v>0</v>
      </c>
      <c r="DU125" s="80">
        <v>0</v>
      </c>
      <c r="DV125" s="80">
        <v>0</v>
      </c>
      <c r="DW125" s="80">
        <v>1394</v>
      </c>
      <c r="DX125" s="80">
        <v>1720</v>
      </c>
      <c r="DY125" s="80">
        <v>1123</v>
      </c>
      <c r="DZ125" s="80">
        <v>1189</v>
      </c>
      <c r="EA125" s="80">
        <v>5426</v>
      </c>
      <c r="EB125" s="80">
        <v>0</v>
      </c>
      <c r="EC125" s="80">
        <v>0</v>
      </c>
      <c r="ED125" s="80">
        <v>0</v>
      </c>
      <c r="EE125" s="80">
        <v>0</v>
      </c>
      <c r="EF125" s="46">
        <v>0</v>
      </c>
      <c r="EG125" s="46">
        <v>492.56035812942804</v>
      </c>
      <c r="EH125" s="46">
        <v>492.56035812942804</v>
      </c>
      <c r="EI125" s="46">
        <v>985.12071625885608</v>
      </c>
      <c r="EJ125" s="46">
        <v>492.56035812942804</v>
      </c>
      <c r="EK125" s="46">
        <v>2462.80179064714</v>
      </c>
      <c r="EL125" s="46">
        <v>0</v>
      </c>
      <c r="EM125" s="46">
        <v>0</v>
      </c>
      <c r="EN125" s="46">
        <v>0</v>
      </c>
      <c r="EO125" s="46">
        <v>0</v>
      </c>
      <c r="EP125" s="46">
        <v>0</v>
      </c>
      <c r="EQ125" s="46">
        <v>0</v>
      </c>
      <c r="ER125" s="46">
        <v>0</v>
      </c>
      <c r="ES125" s="46">
        <v>0</v>
      </c>
      <c r="ET125" s="46">
        <v>0</v>
      </c>
      <c r="EU125" s="46">
        <v>0</v>
      </c>
      <c r="EV125" s="46">
        <v>15.483870967741936</v>
      </c>
      <c r="EW125" s="46">
        <v>15.483870967741936</v>
      </c>
      <c r="EX125" s="46">
        <v>23.225806451612904</v>
      </c>
      <c r="EY125" s="46">
        <v>23.225806451612904</v>
      </c>
      <c r="EZ125" s="46">
        <v>77.41935483870968</v>
      </c>
      <c r="FA125" s="46">
        <v>16</v>
      </c>
      <c r="FB125" s="46">
        <v>5</v>
      </c>
      <c r="FC125" s="46">
        <v>10</v>
      </c>
      <c r="FD125" s="46">
        <v>0</v>
      </c>
      <c r="FE125" s="46">
        <v>31</v>
      </c>
      <c r="FK125" s="46">
        <v>0</v>
      </c>
      <c r="FL125" s="46">
        <v>0</v>
      </c>
      <c r="FM125" s="46">
        <v>0</v>
      </c>
      <c r="FN125" s="46">
        <v>0</v>
      </c>
      <c r="FO125" s="46">
        <v>0</v>
      </c>
      <c r="FP125" s="46">
        <v>0</v>
      </c>
      <c r="FQ125" s="46">
        <v>0</v>
      </c>
      <c r="FR125" s="46">
        <v>0</v>
      </c>
      <c r="FS125" s="46">
        <v>0</v>
      </c>
      <c r="FT125" s="46">
        <v>0</v>
      </c>
      <c r="FZ125" s="46">
        <v>0</v>
      </c>
      <c r="GA125" s="46">
        <v>0</v>
      </c>
      <c r="GB125" s="46">
        <v>0</v>
      </c>
      <c r="GC125" s="46">
        <v>0</v>
      </c>
      <c r="GD125" s="46">
        <v>0</v>
      </c>
    </row>
    <row r="126" spans="1:186">
      <c r="A126" s="133" t="s">
        <v>555</v>
      </c>
      <c r="B126" s="124" t="s">
        <v>664</v>
      </c>
      <c r="C126" s="74" t="s">
        <v>598</v>
      </c>
      <c r="D126" s="74" t="s">
        <v>482</v>
      </c>
      <c r="E126" s="46">
        <v>40</v>
      </c>
      <c r="G126" s="46">
        <v>123.67464085040308</v>
      </c>
      <c r="H126" s="46">
        <v>268.10023908177948</v>
      </c>
      <c r="I126" s="46">
        <v>119.13949345811282</v>
      </c>
      <c r="J126" s="80">
        <v>263.56509168948924</v>
      </c>
      <c r="K126" s="80">
        <v>774.47946507978463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0">
        <v>0</v>
      </c>
      <c r="Y126" s="80">
        <v>0</v>
      </c>
      <c r="Z126" s="80">
        <v>0</v>
      </c>
      <c r="AA126" s="80">
        <v>109.06919867353233</v>
      </c>
      <c r="AB126" s="80">
        <v>254.49479690490875</v>
      </c>
      <c r="AC126" s="80">
        <v>109.06919867353233</v>
      </c>
      <c r="AD126" s="80">
        <v>254.49479690490875</v>
      </c>
      <c r="AE126" s="80">
        <v>727.12799115688222</v>
      </c>
      <c r="AF126" s="80">
        <v>0</v>
      </c>
      <c r="AG126" s="80">
        <v>0</v>
      </c>
      <c r="AH126" s="80">
        <v>0</v>
      </c>
      <c r="AI126" s="80">
        <v>0</v>
      </c>
      <c r="AJ126" s="80">
        <v>0</v>
      </c>
      <c r="AK126" s="80">
        <v>0</v>
      </c>
      <c r="AL126" s="80">
        <v>0</v>
      </c>
      <c r="AM126" s="80">
        <v>0</v>
      </c>
      <c r="AN126" s="80">
        <v>0</v>
      </c>
      <c r="AO126" s="80">
        <v>0</v>
      </c>
      <c r="AP126" s="80">
        <v>13.605442176870747</v>
      </c>
      <c r="AQ126" s="80">
        <v>13.605442176870747</v>
      </c>
      <c r="AR126" s="80">
        <v>9.0702947845804989</v>
      </c>
      <c r="AS126" s="80">
        <v>9.0702947845804989</v>
      </c>
      <c r="AT126" s="80">
        <v>45.351473922902493</v>
      </c>
      <c r="AU126" s="80">
        <v>1</v>
      </c>
      <c r="AV126" s="80">
        <v>0</v>
      </c>
      <c r="AW126" s="80">
        <v>1</v>
      </c>
      <c r="AX126" s="80">
        <v>0</v>
      </c>
      <c r="AY126" s="80">
        <v>2</v>
      </c>
      <c r="AZ126" s="80"/>
      <c r="BA126" s="80"/>
      <c r="BB126" s="80"/>
      <c r="BC126" s="80"/>
      <c r="BD126" s="80"/>
      <c r="BE126" s="80">
        <v>0</v>
      </c>
      <c r="BF126" s="80">
        <v>0</v>
      </c>
      <c r="BG126" s="80">
        <v>0</v>
      </c>
      <c r="BH126" s="80">
        <v>0</v>
      </c>
      <c r="BI126" s="80">
        <v>0</v>
      </c>
      <c r="BJ126" s="80">
        <v>236.5493954452084</v>
      </c>
      <c r="BK126" s="80">
        <v>108.72427929187261</v>
      </c>
      <c r="BL126" s="80">
        <v>116.52700038030797</v>
      </c>
      <c r="BM126" s="80">
        <v>242.35211653364377</v>
      </c>
      <c r="BN126" s="80">
        <v>704.15279165103277</v>
      </c>
      <c r="BO126" s="80">
        <v>0</v>
      </c>
      <c r="BP126" s="80">
        <v>0</v>
      </c>
      <c r="BQ126" s="80">
        <v>0</v>
      </c>
      <c r="BR126" s="80">
        <v>0</v>
      </c>
      <c r="BS126" s="80">
        <v>0</v>
      </c>
      <c r="BT126" s="80">
        <v>0</v>
      </c>
      <c r="BU126" s="80">
        <v>0</v>
      </c>
      <c r="BV126" s="80">
        <v>0</v>
      </c>
      <c r="BW126" s="80">
        <v>0</v>
      </c>
      <c r="BX126" s="80">
        <v>0</v>
      </c>
      <c r="BY126" s="80">
        <v>0</v>
      </c>
      <c r="BZ126" s="80">
        <v>0</v>
      </c>
      <c r="CA126" s="80">
        <v>0</v>
      </c>
      <c r="CB126" s="80">
        <v>0</v>
      </c>
      <c r="CC126" s="80">
        <v>0</v>
      </c>
      <c r="CD126" s="80">
        <v>221.94395326833765</v>
      </c>
      <c r="CE126" s="80">
        <v>95.118837115001853</v>
      </c>
      <c r="CF126" s="80">
        <v>95.118837115001853</v>
      </c>
      <c r="CG126" s="80">
        <v>221.94395326833765</v>
      </c>
      <c r="CH126" s="80">
        <v>634.12558076667904</v>
      </c>
      <c r="CI126" s="80">
        <v>0</v>
      </c>
      <c r="CJ126" s="80">
        <v>0</v>
      </c>
      <c r="CK126" s="80">
        <v>0</v>
      </c>
      <c r="CL126" s="80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0">
        <v>0</v>
      </c>
      <c r="CS126" s="80">
        <v>13.605442176870747</v>
      </c>
      <c r="CT126" s="80">
        <v>13.605442176870747</v>
      </c>
      <c r="CU126" s="80">
        <v>20.408163265306118</v>
      </c>
      <c r="CV126" s="80">
        <v>20.408163265306118</v>
      </c>
      <c r="CW126" s="80">
        <v>68.027210884353735</v>
      </c>
      <c r="CX126" s="80">
        <v>1</v>
      </c>
      <c r="CY126" s="80">
        <v>0</v>
      </c>
      <c r="CZ126" s="80">
        <v>1</v>
      </c>
      <c r="DA126" s="80">
        <v>0</v>
      </c>
      <c r="DB126" s="80">
        <v>2</v>
      </c>
      <c r="DC126" s="80"/>
      <c r="DD126" s="80"/>
      <c r="DE126" s="80"/>
      <c r="DF126" s="80"/>
      <c r="DG126" s="80"/>
      <c r="DH126" s="80">
        <v>0</v>
      </c>
      <c r="DI126" s="80">
        <v>0</v>
      </c>
      <c r="DJ126" s="80">
        <v>0</v>
      </c>
      <c r="DK126" s="80">
        <v>0</v>
      </c>
      <c r="DL126" s="80">
        <v>0</v>
      </c>
      <c r="DM126" s="80">
        <v>123.32092096278579</v>
      </c>
      <c r="DN126" s="98">
        <v>122.32092096278579</v>
      </c>
      <c r="DO126" s="80">
        <v>239.44829353847481</v>
      </c>
      <c r="DP126" s="80">
        <v>128.51446934988257</v>
      </c>
      <c r="DQ126" s="80">
        <v>613.60460481392897</v>
      </c>
      <c r="DR126" s="80">
        <v>0</v>
      </c>
      <c r="DS126" s="80">
        <v>0</v>
      </c>
      <c r="DT126" s="80">
        <v>0</v>
      </c>
      <c r="DU126" s="80">
        <v>0</v>
      </c>
      <c r="DV126" s="80">
        <v>0</v>
      </c>
      <c r="DW126" s="80">
        <v>0</v>
      </c>
      <c r="DX126" s="80">
        <v>0</v>
      </c>
      <c r="DY126" s="80">
        <v>0</v>
      </c>
      <c r="DZ126" s="80">
        <v>0</v>
      </c>
      <c r="EA126" s="80">
        <v>0</v>
      </c>
      <c r="EB126" s="80">
        <v>0</v>
      </c>
      <c r="EC126" s="80">
        <v>0</v>
      </c>
      <c r="ED126" s="80">
        <v>0</v>
      </c>
      <c r="EE126" s="80">
        <v>0</v>
      </c>
      <c r="EF126" s="46">
        <v>0</v>
      </c>
      <c r="EG126" s="46">
        <v>109.93382418859224</v>
      </c>
      <c r="EH126" s="46">
        <v>109.93382418859224</v>
      </c>
      <c r="EI126" s="46">
        <v>219.86764837718448</v>
      </c>
      <c r="EJ126" s="46">
        <v>109.93382418859224</v>
      </c>
      <c r="EK126" s="46">
        <v>549.66912094296117</v>
      </c>
      <c r="EL126" s="46">
        <v>0</v>
      </c>
      <c r="EM126" s="46">
        <v>0</v>
      </c>
      <c r="EN126" s="46">
        <v>0</v>
      </c>
      <c r="EO126" s="46">
        <v>0</v>
      </c>
      <c r="EP126" s="46">
        <v>0</v>
      </c>
      <c r="EQ126" s="46">
        <v>0</v>
      </c>
      <c r="ER126" s="46">
        <v>0</v>
      </c>
      <c r="ES126" s="46">
        <v>0</v>
      </c>
      <c r="ET126" s="46">
        <v>0</v>
      </c>
      <c r="EU126" s="46">
        <v>0</v>
      </c>
      <c r="EV126" s="46">
        <v>12.38709677419355</v>
      </c>
      <c r="EW126" s="46">
        <v>12.38709677419355</v>
      </c>
      <c r="EX126" s="46">
        <v>18.580645161290324</v>
      </c>
      <c r="EY126" s="46">
        <v>18.580645161290324</v>
      </c>
      <c r="EZ126" s="46">
        <v>61.935483870967744</v>
      </c>
      <c r="FA126" s="46">
        <v>1</v>
      </c>
      <c r="FB126" s="46">
        <v>0</v>
      </c>
      <c r="FC126" s="46">
        <v>1</v>
      </c>
      <c r="FD126" s="46">
        <v>0</v>
      </c>
      <c r="FE126" s="46">
        <v>2</v>
      </c>
      <c r="FK126" s="46">
        <v>0</v>
      </c>
      <c r="FL126" s="46">
        <v>0</v>
      </c>
      <c r="FM126" s="46">
        <v>0</v>
      </c>
      <c r="FN126" s="46">
        <v>0</v>
      </c>
      <c r="FO126" s="46">
        <v>0</v>
      </c>
      <c r="FP126" s="46">
        <v>0</v>
      </c>
      <c r="FQ126" s="46">
        <v>0</v>
      </c>
      <c r="FR126" s="46">
        <v>0</v>
      </c>
      <c r="FS126" s="46">
        <v>0</v>
      </c>
      <c r="FT126" s="46">
        <v>0</v>
      </c>
      <c r="FZ126" s="46">
        <v>0</v>
      </c>
      <c r="GA126" s="46">
        <v>0</v>
      </c>
      <c r="GB126" s="46">
        <v>0</v>
      </c>
      <c r="GC126" s="46">
        <v>0</v>
      </c>
      <c r="GD126" s="46">
        <v>0</v>
      </c>
    </row>
    <row r="127" spans="1:186">
      <c r="A127" s="133" t="s">
        <v>665</v>
      </c>
      <c r="B127" s="124" t="s">
        <v>666</v>
      </c>
      <c r="C127" s="74" t="s">
        <v>598</v>
      </c>
      <c r="D127" s="74" t="s">
        <v>667</v>
      </c>
      <c r="E127" s="46">
        <v>40</v>
      </c>
      <c r="G127" s="46">
        <v>86490</v>
      </c>
      <c r="H127" s="46">
        <v>85590</v>
      </c>
      <c r="I127" s="46">
        <v>84380</v>
      </c>
      <c r="J127" s="80">
        <v>64400</v>
      </c>
      <c r="K127" s="80">
        <v>320860</v>
      </c>
      <c r="L127" s="80">
        <v>80000</v>
      </c>
      <c r="M127" s="80">
        <v>80000</v>
      </c>
      <c r="N127" s="80">
        <v>80000</v>
      </c>
      <c r="O127" s="80">
        <v>60000</v>
      </c>
      <c r="P127" s="80">
        <v>300000</v>
      </c>
      <c r="Q127" s="80">
        <v>410</v>
      </c>
      <c r="R127" s="80">
        <v>510</v>
      </c>
      <c r="S127" s="80">
        <v>330</v>
      </c>
      <c r="T127" s="80">
        <v>350</v>
      </c>
      <c r="U127" s="80">
        <v>1600</v>
      </c>
      <c r="V127" s="80">
        <v>6000</v>
      </c>
      <c r="W127" s="80">
        <v>5000</v>
      </c>
      <c r="X127" s="80">
        <v>4000</v>
      </c>
      <c r="Y127" s="80">
        <v>4000</v>
      </c>
      <c r="Z127" s="80">
        <v>19000</v>
      </c>
      <c r="AA127" s="80">
        <v>0</v>
      </c>
      <c r="AB127" s="80">
        <v>0</v>
      </c>
      <c r="AC127" s="80">
        <v>0</v>
      </c>
      <c r="AD127" s="80">
        <v>0</v>
      </c>
      <c r="AE127" s="80">
        <v>0</v>
      </c>
      <c r="AF127" s="80">
        <v>0</v>
      </c>
      <c r="AG127" s="80">
        <v>0</v>
      </c>
      <c r="AH127" s="80">
        <v>0</v>
      </c>
      <c r="AI127" s="80">
        <v>0</v>
      </c>
      <c r="AJ127" s="80">
        <v>0</v>
      </c>
      <c r="AK127" s="80">
        <v>0</v>
      </c>
      <c r="AL127" s="80">
        <v>0</v>
      </c>
      <c r="AM127" s="80">
        <v>0</v>
      </c>
      <c r="AN127" s="80">
        <v>0</v>
      </c>
      <c r="AO127" s="80">
        <v>0</v>
      </c>
      <c r="AP127" s="80">
        <v>0</v>
      </c>
      <c r="AQ127" s="80">
        <v>0</v>
      </c>
      <c r="AR127" s="80">
        <v>0</v>
      </c>
      <c r="AS127" s="80">
        <v>0</v>
      </c>
      <c r="AT127" s="80">
        <v>0</v>
      </c>
      <c r="AU127" s="80">
        <v>0</v>
      </c>
      <c r="AV127" s="80">
        <v>0</v>
      </c>
      <c r="AW127" s="80">
        <v>0</v>
      </c>
      <c r="AX127" s="80">
        <v>0</v>
      </c>
      <c r="AY127" s="80">
        <v>0</v>
      </c>
      <c r="AZ127" s="80"/>
      <c r="BA127" s="80"/>
      <c r="BB127" s="80"/>
      <c r="BC127" s="80"/>
      <c r="BD127" s="80"/>
      <c r="BE127" s="80">
        <v>80</v>
      </c>
      <c r="BF127" s="80">
        <v>80</v>
      </c>
      <c r="BG127" s="80">
        <v>50</v>
      </c>
      <c r="BH127" s="80">
        <v>50</v>
      </c>
      <c r="BI127" s="80">
        <v>260</v>
      </c>
      <c r="BJ127" s="80">
        <v>60390</v>
      </c>
      <c r="BK127" s="80">
        <v>65460</v>
      </c>
      <c r="BL127" s="80">
        <v>69300</v>
      </c>
      <c r="BM127" s="80">
        <v>84320</v>
      </c>
      <c r="BN127" s="80">
        <v>279470</v>
      </c>
      <c r="BO127" s="80">
        <v>55000</v>
      </c>
      <c r="BP127" s="80">
        <v>60000</v>
      </c>
      <c r="BQ127" s="80">
        <v>65000</v>
      </c>
      <c r="BR127" s="80">
        <v>80000</v>
      </c>
      <c r="BS127" s="80">
        <v>260000</v>
      </c>
      <c r="BT127" s="80">
        <v>310</v>
      </c>
      <c r="BU127" s="80">
        <v>380</v>
      </c>
      <c r="BV127" s="80">
        <v>250</v>
      </c>
      <c r="BW127" s="80">
        <v>270</v>
      </c>
      <c r="BX127" s="80">
        <v>1210</v>
      </c>
      <c r="BY127" s="80">
        <v>5000</v>
      </c>
      <c r="BZ127" s="80">
        <v>5000</v>
      </c>
      <c r="CA127" s="80">
        <v>4000</v>
      </c>
      <c r="CB127" s="80">
        <v>4000</v>
      </c>
      <c r="CC127" s="80">
        <v>18000</v>
      </c>
      <c r="CD127" s="80">
        <v>0</v>
      </c>
      <c r="CE127" s="80">
        <v>0</v>
      </c>
      <c r="CF127" s="80">
        <v>0</v>
      </c>
      <c r="CG127" s="80">
        <v>0</v>
      </c>
      <c r="CH127" s="80">
        <v>0</v>
      </c>
      <c r="CI127" s="80">
        <v>0</v>
      </c>
      <c r="CJ127" s="80">
        <v>0</v>
      </c>
      <c r="CK127" s="80">
        <v>0</v>
      </c>
      <c r="CL127" s="80">
        <v>0</v>
      </c>
      <c r="CM127" s="80">
        <v>0</v>
      </c>
      <c r="CN127" s="80">
        <v>0</v>
      </c>
      <c r="CO127" s="80">
        <v>0</v>
      </c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0</v>
      </c>
      <c r="CW127" s="80">
        <v>0</v>
      </c>
      <c r="CX127" s="80">
        <v>0</v>
      </c>
      <c r="CY127" s="80">
        <v>0</v>
      </c>
      <c r="CZ127" s="80">
        <v>0</v>
      </c>
      <c r="DA127" s="80">
        <v>0</v>
      </c>
      <c r="DB127" s="80">
        <v>0</v>
      </c>
      <c r="DC127" s="80"/>
      <c r="DD127" s="80"/>
      <c r="DE127" s="80"/>
      <c r="DF127" s="80"/>
      <c r="DG127" s="80"/>
      <c r="DH127" s="80">
        <v>80</v>
      </c>
      <c r="DI127" s="80">
        <v>80</v>
      </c>
      <c r="DJ127" s="80">
        <v>50</v>
      </c>
      <c r="DK127" s="80">
        <v>50</v>
      </c>
      <c r="DL127" s="80">
        <v>260</v>
      </c>
      <c r="DM127" s="80">
        <v>85700</v>
      </c>
      <c r="DN127" s="98">
        <v>85845</v>
      </c>
      <c r="DO127" s="80">
        <v>74549</v>
      </c>
      <c r="DP127" s="80">
        <v>64579</v>
      </c>
      <c r="DQ127" s="80">
        <v>310673</v>
      </c>
      <c r="DR127" s="80">
        <v>80000</v>
      </c>
      <c r="DS127" s="80">
        <v>80000</v>
      </c>
      <c r="DT127" s="80">
        <v>70000</v>
      </c>
      <c r="DU127" s="80">
        <v>60000</v>
      </c>
      <c r="DV127" s="80">
        <v>290000</v>
      </c>
      <c r="DW127" s="80">
        <v>620</v>
      </c>
      <c r="DX127" s="80">
        <v>765</v>
      </c>
      <c r="DY127" s="80">
        <v>499</v>
      </c>
      <c r="DZ127" s="80">
        <v>529</v>
      </c>
      <c r="EA127" s="80">
        <v>2413</v>
      </c>
      <c r="EB127" s="80">
        <v>5000</v>
      </c>
      <c r="EC127" s="80">
        <v>5000</v>
      </c>
      <c r="ED127" s="80">
        <v>4000</v>
      </c>
      <c r="EE127" s="80">
        <v>4000</v>
      </c>
      <c r="EF127" s="46">
        <v>18000</v>
      </c>
      <c r="EG127" s="46">
        <v>0</v>
      </c>
      <c r="EH127" s="46">
        <v>0</v>
      </c>
      <c r="EI127" s="46">
        <v>0</v>
      </c>
      <c r="EJ127" s="46">
        <v>0</v>
      </c>
      <c r="EK127" s="46">
        <v>0</v>
      </c>
      <c r="EL127" s="46">
        <v>0</v>
      </c>
      <c r="EM127" s="46">
        <v>0</v>
      </c>
      <c r="EN127" s="46">
        <v>0</v>
      </c>
      <c r="EO127" s="46">
        <v>0</v>
      </c>
      <c r="EP127" s="46">
        <v>0</v>
      </c>
      <c r="EQ127" s="46">
        <v>0</v>
      </c>
      <c r="ER127" s="46">
        <v>0</v>
      </c>
      <c r="ES127" s="46">
        <v>0</v>
      </c>
      <c r="ET127" s="46">
        <v>0</v>
      </c>
      <c r="EU127" s="46">
        <v>0</v>
      </c>
      <c r="EV127" s="46">
        <v>0</v>
      </c>
      <c r="EW127" s="46">
        <v>0</v>
      </c>
      <c r="EX127" s="46">
        <v>0</v>
      </c>
      <c r="EY127" s="46">
        <v>0</v>
      </c>
      <c r="EZ127" s="46">
        <v>0</v>
      </c>
      <c r="FA127" s="46">
        <v>0</v>
      </c>
      <c r="FB127" s="46">
        <v>0</v>
      </c>
      <c r="FC127" s="46">
        <v>0</v>
      </c>
      <c r="FD127" s="46">
        <v>0</v>
      </c>
      <c r="FE127" s="46">
        <v>0</v>
      </c>
      <c r="FK127" s="46">
        <v>80</v>
      </c>
      <c r="FL127" s="46">
        <v>80</v>
      </c>
      <c r="FM127" s="46">
        <v>50</v>
      </c>
      <c r="FN127" s="46">
        <v>50</v>
      </c>
      <c r="FO127" s="46">
        <v>260</v>
      </c>
      <c r="FP127" s="46">
        <v>10</v>
      </c>
      <c r="FQ127" s="46">
        <v>10</v>
      </c>
      <c r="FR127" s="46">
        <v>11</v>
      </c>
      <c r="FS127" s="46">
        <v>10</v>
      </c>
      <c r="FT127" s="46">
        <v>41</v>
      </c>
      <c r="FZ127" s="46">
        <v>0</v>
      </c>
      <c r="GA127" s="46">
        <v>0</v>
      </c>
      <c r="GB127" s="46">
        <v>0</v>
      </c>
      <c r="GC127" s="46">
        <v>0</v>
      </c>
      <c r="GD127" s="46">
        <v>0</v>
      </c>
    </row>
    <row r="128" spans="1:186">
      <c r="A128" s="133" t="s">
        <v>668</v>
      </c>
      <c r="B128" s="124" t="s">
        <v>669</v>
      </c>
      <c r="C128" s="74" t="s">
        <v>598</v>
      </c>
      <c r="D128" s="74" t="s">
        <v>667</v>
      </c>
      <c r="E128" s="46">
        <v>40</v>
      </c>
      <c r="G128" s="46">
        <v>20000</v>
      </c>
      <c r="H128" s="46">
        <v>15000</v>
      </c>
      <c r="I128" s="46">
        <v>15000</v>
      </c>
      <c r="J128" s="80">
        <v>10000</v>
      </c>
      <c r="K128" s="80">
        <v>60000</v>
      </c>
      <c r="L128" s="80">
        <v>20000</v>
      </c>
      <c r="M128" s="80">
        <v>15000</v>
      </c>
      <c r="N128" s="80">
        <v>15000</v>
      </c>
      <c r="O128" s="80">
        <v>10000</v>
      </c>
      <c r="P128" s="80">
        <v>60000</v>
      </c>
      <c r="Q128" s="80">
        <v>0</v>
      </c>
      <c r="R128" s="80">
        <v>0</v>
      </c>
      <c r="S128" s="80">
        <v>0</v>
      </c>
      <c r="T128" s="80">
        <v>0</v>
      </c>
      <c r="U128" s="80">
        <v>0</v>
      </c>
      <c r="V128" s="80">
        <v>0</v>
      </c>
      <c r="W128" s="80">
        <v>0</v>
      </c>
      <c r="X128" s="80">
        <v>0</v>
      </c>
      <c r="Y128" s="80">
        <v>0</v>
      </c>
      <c r="Z128" s="80">
        <v>0</v>
      </c>
      <c r="AA128" s="80">
        <v>0</v>
      </c>
      <c r="AB128" s="80">
        <v>0</v>
      </c>
      <c r="AC128" s="80">
        <v>0</v>
      </c>
      <c r="AD128" s="80">
        <v>0</v>
      </c>
      <c r="AE128" s="80">
        <v>0</v>
      </c>
      <c r="AF128" s="80">
        <v>0</v>
      </c>
      <c r="AG128" s="80">
        <v>0</v>
      </c>
      <c r="AH128" s="80">
        <v>0</v>
      </c>
      <c r="AI128" s="80">
        <v>0</v>
      </c>
      <c r="AJ128" s="80">
        <v>0</v>
      </c>
      <c r="AK128" s="80">
        <v>0</v>
      </c>
      <c r="AL128" s="80">
        <v>0</v>
      </c>
      <c r="AM128" s="80">
        <v>0</v>
      </c>
      <c r="AN128" s="80">
        <v>0</v>
      </c>
      <c r="AO128" s="80">
        <v>0</v>
      </c>
      <c r="AP128" s="80">
        <v>0</v>
      </c>
      <c r="AQ128" s="80">
        <v>0</v>
      </c>
      <c r="AR128" s="80">
        <v>0</v>
      </c>
      <c r="AS128" s="80">
        <v>0</v>
      </c>
      <c r="AT128" s="80">
        <v>0</v>
      </c>
      <c r="AU128" s="80">
        <v>0</v>
      </c>
      <c r="AV128" s="80">
        <v>0</v>
      </c>
      <c r="AW128" s="80">
        <v>0</v>
      </c>
      <c r="AX128" s="80">
        <v>0</v>
      </c>
      <c r="AY128" s="80">
        <v>0</v>
      </c>
      <c r="AZ128" s="80"/>
      <c r="BA128" s="80"/>
      <c r="BB128" s="80"/>
      <c r="BC128" s="80"/>
      <c r="BD128" s="80"/>
      <c r="BE128" s="80">
        <v>0</v>
      </c>
      <c r="BF128" s="80">
        <v>0</v>
      </c>
      <c r="BG128" s="80">
        <v>0</v>
      </c>
      <c r="BH128" s="80">
        <v>0</v>
      </c>
      <c r="BI128" s="80">
        <v>0</v>
      </c>
      <c r="BJ128" s="80">
        <v>15000</v>
      </c>
      <c r="BK128" s="80">
        <v>10000</v>
      </c>
      <c r="BL128" s="80">
        <v>15000</v>
      </c>
      <c r="BM128" s="80">
        <v>15000</v>
      </c>
      <c r="BN128" s="80">
        <v>55000</v>
      </c>
      <c r="BO128" s="80">
        <v>15000</v>
      </c>
      <c r="BP128" s="80">
        <v>10000</v>
      </c>
      <c r="BQ128" s="80">
        <v>15000</v>
      </c>
      <c r="BR128" s="80">
        <v>15000</v>
      </c>
      <c r="BS128" s="80">
        <v>55000</v>
      </c>
      <c r="BT128" s="80">
        <v>0</v>
      </c>
      <c r="BU128" s="80">
        <v>0</v>
      </c>
      <c r="BV128" s="80">
        <v>0</v>
      </c>
      <c r="BW128" s="80">
        <v>0</v>
      </c>
      <c r="BX128" s="80">
        <v>0</v>
      </c>
      <c r="BY128" s="80">
        <v>0</v>
      </c>
      <c r="BZ128" s="80">
        <v>0</v>
      </c>
      <c r="CA128" s="80">
        <v>0</v>
      </c>
      <c r="CB128" s="80">
        <v>0</v>
      </c>
      <c r="CC128" s="80">
        <v>0</v>
      </c>
      <c r="CD128" s="80">
        <v>0</v>
      </c>
      <c r="CE128" s="80">
        <v>0</v>
      </c>
      <c r="CF128" s="80">
        <v>0</v>
      </c>
      <c r="CG128" s="80">
        <v>0</v>
      </c>
      <c r="CH128" s="80">
        <v>0</v>
      </c>
      <c r="CI128" s="80">
        <v>0</v>
      </c>
      <c r="CJ128" s="80">
        <v>0</v>
      </c>
      <c r="CK128" s="80">
        <v>0</v>
      </c>
      <c r="CL128" s="80">
        <v>0</v>
      </c>
      <c r="CM128" s="80">
        <v>0</v>
      </c>
      <c r="CN128" s="80">
        <v>0</v>
      </c>
      <c r="CO128" s="80">
        <v>0</v>
      </c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0</v>
      </c>
      <c r="CX128" s="80">
        <v>0</v>
      </c>
      <c r="CY128" s="80">
        <v>0</v>
      </c>
      <c r="CZ128" s="80">
        <v>0</v>
      </c>
      <c r="DA128" s="80">
        <v>0</v>
      </c>
      <c r="DB128" s="80">
        <v>0</v>
      </c>
      <c r="DC128" s="80"/>
      <c r="DD128" s="80"/>
      <c r="DE128" s="80"/>
      <c r="DF128" s="80"/>
      <c r="DG128" s="80"/>
      <c r="DH128" s="80">
        <v>0</v>
      </c>
      <c r="DI128" s="80">
        <v>0</v>
      </c>
      <c r="DJ128" s="80">
        <v>0</v>
      </c>
      <c r="DK128" s="80">
        <v>0</v>
      </c>
      <c r="DL128" s="80">
        <v>0</v>
      </c>
      <c r="DM128" s="80">
        <v>15000</v>
      </c>
      <c r="DN128" s="98">
        <v>15000</v>
      </c>
      <c r="DO128" s="80">
        <v>15000</v>
      </c>
      <c r="DP128" s="80">
        <v>15000</v>
      </c>
      <c r="DQ128" s="80">
        <v>60000</v>
      </c>
      <c r="DR128" s="80">
        <v>15000</v>
      </c>
      <c r="DS128" s="80">
        <v>15000</v>
      </c>
      <c r="DT128" s="80">
        <v>15000</v>
      </c>
      <c r="DU128" s="80">
        <v>15000</v>
      </c>
      <c r="DV128" s="80">
        <v>60000</v>
      </c>
      <c r="DW128" s="80">
        <v>0</v>
      </c>
      <c r="DX128" s="80">
        <v>0</v>
      </c>
      <c r="DY128" s="80">
        <v>0</v>
      </c>
      <c r="DZ128" s="80">
        <v>0</v>
      </c>
      <c r="EA128" s="80">
        <v>0</v>
      </c>
      <c r="EB128" s="80">
        <v>0</v>
      </c>
      <c r="EC128" s="80">
        <v>0</v>
      </c>
      <c r="ED128" s="80">
        <v>0</v>
      </c>
      <c r="EE128" s="80">
        <v>0</v>
      </c>
      <c r="EF128" s="46">
        <v>0</v>
      </c>
      <c r="EG128" s="46">
        <v>0</v>
      </c>
      <c r="EH128" s="46">
        <v>0</v>
      </c>
      <c r="EI128" s="46">
        <v>0</v>
      </c>
      <c r="EJ128" s="46">
        <v>0</v>
      </c>
      <c r="EK128" s="46">
        <v>0</v>
      </c>
      <c r="EL128" s="46">
        <v>0</v>
      </c>
      <c r="EM128" s="46">
        <v>0</v>
      </c>
      <c r="EN128" s="46">
        <v>0</v>
      </c>
      <c r="EO128" s="46">
        <v>0</v>
      </c>
      <c r="EP128" s="46">
        <v>0</v>
      </c>
      <c r="EQ128" s="46">
        <v>0</v>
      </c>
      <c r="ER128" s="46">
        <v>0</v>
      </c>
      <c r="ES128" s="46">
        <v>0</v>
      </c>
      <c r="ET128" s="46">
        <v>0</v>
      </c>
      <c r="EU128" s="46">
        <v>0</v>
      </c>
      <c r="EV128" s="46">
        <v>0</v>
      </c>
      <c r="EW128" s="46">
        <v>0</v>
      </c>
      <c r="EX128" s="46">
        <v>0</v>
      </c>
      <c r="EY128" s="46">
        <v>0</v>
      </c>
      <c r="EZ128" s="46">
        <v>0</v>
      </c>
      <c r="FA128" s="46">
        <v>0</v>
      </c>
      <c r="FB128" s="46">
        <v>0</v>
      </c>
      <c r="FC128" s="46">
        <v>0</v>
      </c>
      <c r="FD128" s="46">
        <v>0</v>
      </c>
      <c r="FE128" s="46">
        <v>0</v>
      </c>
      <c r="FK128" s="46">
        <v>0</v>
      </c>
      <c r="FL128" s="46">
        <v>0</v>
      </c>
      <c r="FM128" s="46">
        <v>0</v>
      </c>
      <c r="FN128" s="46">
        <v>0</v>
      </c>
      <c r="FO128" s="46">
        <v>0</v>
      </c>
      <c r="FP128" s="46">
        <v>0</v>
      </c>
      <c r="FQ128" s="46">
        <v>0</v>
      </c>
      <c r="FR128" s="46">
        <v>0</v>
      </c>
      <c r="FS128" s="46">
        <v>0</v>
      </c>
      <c r="FT128" s="46">
        <v>0</v>
      </c>
      <c r="FZ128" s="46">
        <v>0</v>
      </c>
      <c r="GA128" s="46">
        <v>0</v>
      </c>
      <c r="GB128" s="46">
        <v>0</v>
      </c>
      <c r="GC128" s="46">
        <v>0</v>
      </c>
      <c r="GD128" s="46">
        <v>0</v>
      </c>
    </row>
    <row r="129" spans="1:186">
      <c r="A129" s="133" t="s">
        <v>557</v>
      </c>
      <c r="B129" s="124" t="s">
        <v>670</v>
      </c>
      <c r="C129" s="74" t="s">
        <v>598</v>
      </c>
      <c r="D129" s="74" t="s">
        <v>482</v>
      </c>
      <c r="E129" s="46">
        <v>40</v>
      </c>
      <c r="G129" s="46">
        <v>4366.6216693517254</v>
      </c>
      <c r="H129" s="46">
        <v>6258.1376366506247</v>
      </c>
      <c r="I129" s="46">
        <v>3705.3767713925417</v>
      </c>
      <c r="J129" s="80">
        <v>4915.8927386914411</v>
      </c>
      <c r="K129" s="80">
        <v>19246.028816086331</v>
      </c>
      <c r="L129" s="80">
        <v>0</v>
      </c>
      <c r="M129" s="80">
        <v>0</v>
      </c>
      <c r="N129" s="80">
        <v>0</v>
      </c>
      <c r="O129" s="80">
        <v>0</v>
      </c>
      <c r="P129" s="80">
        <v>0</v>
      </c>
      <c r="Q129" s="80">
        <v>3510</v>
      </c>
      <c r="R129" s="80">
        <v>4330</v>
      </c>
      <c r="S129" s="80">
        <v>2860</v>
      </c>
      <c r="T129" s="80">
        <v>3000</v>
      </c>
      <c r="U129" s="80">
        <v>13700</v>
      </c>
      <c r="V129" s="80">
        <v>0</v>
      </c>
      <c r="W129" s="80">
        <v>0</v>
      </c>
      <c r="X129" s="80">
        <v>0</v>
      </c>
      <c r="Y129" s="80">
        <v>0</v>
      </c>
      <c r="Z129" s="80">
        <v>0</v>
      </c>
      <c r="AA129" s="80">
        <v>799.88697547417451</v>
      </c>
      <c r="AB129" s="80">
        <v>1866.4029427730736</v>
      </c>
      <c r="AC129" s="80">
        <v>799.88697547417451</v>
      </c>
      <c r="AD129" s="80">
        <v>1866.4029427730736</v>
      </c>
      <c r="AE129" s="80">
        <v>5332.5798364944967</v>
      </c>
      <c r="AF129" s="80">
        <v>0</v>
      </c>
      <c r="AG129" s="80">
        <v>0</v>
      </c>
      <c r="AH129" s="80">
        <v>0</v>
      </c>
      <c r="AI129" s="80">
        <v>0</v>
      </c>
      <c r="AJ129" s="80">
        <v>0</v>
      </c>
      <c r="AK129" s="80">
        <v>0</v>
      </c>
      <c r="AL129" s="80">
        <v>0</v>
      </c>
      <c r="AM129" s="80">
        <v>0</v>
      </c>
      <c r="AN129" s="80">
        <v>0</v>
      </c>
      <c r="AO129" s="80">
        <v>0</v>
      </c>
      <c r="AP129" s="80">
        <v>36.734693877551017</v>
      </c>
      <c r="AQ129" s="80">
        <v>36.734693877551017</v>
      </c>
      <c r="AR129" s="80">
        <v>24.489795918367349</v>
      </c>
      <c r="AS129" s="80">
        <v>24.489795918367349</v>
      </c>
      <c r="AT129" s="80">
        <v>122.44897959183673</v>
      </c>
      <c r="AU129" s="80">
        <v>20</v>
      </c>
      <c r="AV129" s="80">
        <v>25</v>
      </c>
      <c r="AW129" s="80">
        <v>21</v>
      </c>
      <c r="AX129" s="80">
        <v>25</v>
      </c>
      <c r="AY129" s="80">
        <v>91</v>
      </c>
      <c r="AZ129" s="80"/>
      <c r="BA129" s="80"/>
      <c r="BB129" s="80"/>
      <c r="BC129" s="80"/>
      <c r="BD129" s="80"/>
      <c r="BE129" s="80">
        <v>0</v>
      </c>
      <c r="BF129" s="80">
        <v>0</v>
      </c>
      <c r="BG129" s="80">
        <v>0</v>
      </c>
      <c r="BH129" s="80">
        <v>0</v>
      </c>
      <c r="BI129" s="80">
        <v>0</v>
      </c>
      <c r="BJ129" s="80">
        <v>5084.4176663726366</v>
      </c>
      <c r="BK129" s="80">
        <v>4949.313110661159</v>
      </c>
      <c r="BL129" s="80">
        <v>3513.6804575999349</v>
      </c>
      <c r="BM129" s="80">
        <v>4597.7850133114125</v>
      </c>
      <c r="BN129" s="80">
        <v>18145.196247945143</v>
      </c>
      <c r="BO129" s="80">
        <v>0</v>
      </c>
      <c r="BP129" s="80">
        <v>0</v>
      </c>
      <c r="BQ129" s="80">
        <v>0</v>
      </c>
      <c r="BR129" s="80">
        <v>0</v>
      </c>
      <c r="BS129" s="80">
        <v>0</v>
      </c>
      <c r="BT129" s="80">
        <v>3400</v>
      </c>
      <c r="BU129" s="80">
        <v>4200</v>
      </c>
      <c r="BV129" s="80">
        <v>2740</v>
      </c>
      <c r="BW129" s="80">
        <v>2900</v>
      </c>
      <c r="BX129" s="80">
        <v>13240</v>
      </c>
      <c r="BY129" s="80">
        <v>0</v>
      </c>
      <c r="BZ129" s="80">
        <v>0</v>
      </c>
      <c r="CA129" s="80">
        <v>0</v>
      </c>
      <c r="CB129" s="80">
        <v>0</v>
      </c>
      <c r="CC129" s="80">
        <v>0</v>
      </c>
      <c r="CD129" s="80">
        <v>1627.6829724950853</v>
      </c>
      <c r="CE129" s="80">
        <v>697.57841678360808</v>
      </c>
      <c r="CF129" s="80">
        <v>697.57841678360808</v>
      </c>
      <c r="CG129" s="80">
        <v>1627.6829724950853</v>
      </c>
      <c r="CH129" s="80">
        <v>4650.522778557387</v>
      </c>
      <c r="CI129" s="80">
        <v>0</v>
      </c>
      <c r="CJ129" s="80">
        <v>0</v>
      </c>
      <c r="CK129" s="80">
        <v>0</v>
      </c>
      <c r="CL129" s="80">
        <v>0</v>
      </c>
      <c r="CM129" s="80">
        <v>0</v>
      </c>
      <c r="CN129" s="80">
        <v>0</v>
      </c>
      <c r="CO129" s="80">
        <v>0</v>
      </c>
      <c r="CP129" s="80">
        <v>0</v>
      </c>
      <c r="CQ129" s="80">
        <v>0</v>
      </c>
      <c r="CR129" s="80">
        <v>0</v>
      </c>
      <c r="CS129" s="80">
        <v>36.734693877551017</v>
      </c>
      <c r="CT129" s="80">
        <v>36.734693877551017</v>
      </c>
      <c r="CU129" s="80">
        <v>55.102040816326529</v>
      </c>
      <c r="CV129" s="80">
        <v>55.102040816326529</v>
      </c>
      <c r="CW129" s="80">
        <v>183.67346938775509</v>
      </c>
      <c r="CX129" s="80">
        <v>20</v>
      </c>
      <c r="CY129" s="80">
        <v>15</v>
      </c>
      <c r="CZ129" s="80">
        <v>21</v>
      </c>
      <c r="DA129" s="80">
        <v>15</v>
      </c>
      <c r="DB129" s="80">
        <v>71</v>
      </c>
      <c r="DC129" s="80"/>
      <c r="DD129" s="80"/>
      <c r="DE129" s="80"/>
      <c r="DF129" s="80"/>
      <c r="DG129" s="80"/>
      <c r="DH129" s="80">
        <v>0</v>
      </c>
      <c r="DI129" s="80">
        <v>0</v>
      </c>
      <c r="DJ129" s="80">
        <v>0</v>
      </c>
      <c r="DK129" s="80">
        <v>0</v>
      </c>
      <c r="DL129" s="80">
        <v>0</v>
      </c>
      <c r="DM129" s="80">
        <v>4105.4537351607069</v>
      </c>
      <c r="DN129" s="98">
        <v>4862.4537351607078</v>
      </c>
      <c r="DO129" s="80">
        <v>4291.2945670956087</v>
      </c>
      <c r="DP129" s="80">
        <v>3633.0666383865141</v>
      </c>
      <c r="DQ129" s="80">
        <v>16892.268675803538</v>
      </c>
      <c r="DR129" s="80">
        <v>0</v>
      </c>
      <c r="DS129" s="80">
        <v>0</v>
      </c>
      <c r="DT129" s="80">
        <v>0</v>
      </c>
      <c r="DU129" s="80">
        <v>0</v>
      </c>
      <c r="DV129" s="80">
        <v>0</v>
      </c>
      <c r="DW129" s="80">
        <v>3256</v>
      </c>
      <c r="DX129" s="80">
        <v>4018</v>
      </c>
      <c r="DY129" s="80">
        <v>2623</v>
      </c>
      <c r="DZ129" s="80">
        <v>2777</v>
      </c>
      <c r="EA129" s="80">
        <v>12674</v>
      </c>
      <c r="EB129" s="80">
        <v>0</v>
      </c>
      <c r="EC129" s="80">
        <v>0</v>
      </c>
      <c r="ED129" s="80">
        <v>0</v>
      </c>
      <c r="EE129" s="80">
        <v>0</v>
      </c>
      <c r="EF129" s="46">
        <v>0</v>
      </c>
      <c r="EG129" s="46">
        <v>806.22792870909461</v>
      </c>
      <c r="EH129" s="46">
        <v>806.22792870909461</v>
      </c>
      <c r="EI129" s="46">
        <v>1612.4558574181892</v>
      </c>
      <c r="EJ129" s="46">
        <v>806.22792870909461</v>
      </c>
      <c r="EK129" s="46">
        <v>4031.1396435454731</v>
      </c>
      <c r="EL129" s="46">
        <v>0</v>
      </c>
      <c r="EM129" s="46">
        <v>0</v>
      </c>
      <c r="EN129" s="46">
        <v>0</v>
      </c>
      <c r="EO129" s="46">
        <v>0</v>
      </c>
      <c r="EP129" s="46">
        <v>0</v>
      </c>
      <c r="EQ129" s="46">
        <v>0</v>
      </c>
      <c r="ER129" s="46">
        <v>0</v>
      </c>
      <c r="ES129" s="46">
        <v>0</v>
      </c>
      <c r="ET129" s="46">
        <v>0</v>
      </c>
      <c r="EU129" s="46">
        <v>0</v>
      </c>
      <c r="EV129" s="46">
        <v>23.225806451612904</v>
      </c>
      <c r="EW129" s="46">
        <v>23.225806451612904</v>
      </c>
      <c r="EX129" s="46">
        <v>34.838709677419352</v>
      </c>
      <c r="EY129" s="46">
        <v>34.838709677419352</v>
      </c>
      <c r="EZ129" s="46">
        <v>116.12903225806451</v>
      </c>
      <c r="FA129" s="46">
        <v>20</v>
      </c>
      <c r="FB129" s="46">
        <v>15</v>
      </c>
      <c r="FC129" s="46">
        <v>21</v>
      </c>
      <c r="FD129" s="46">
        <v>15</v>
      </c>
      <c r="FE129" s="46">
        <v>71</v>
      </c>
      <c r="FK129" s="46">
        <v>0</v>
      </c>
      <c r="FL129" s="46">
        <v>0</v>
      </c>
      <c r="FM129" s="46">
        <v>0</v>
      </c>
      <c r="FN129" s="46">
        <v>0</v>
      </c>
      <c r="FO129" s="46">
        <v>0</v>
      </c>
      <c r="FP129" s="46">
        <v>0</v>
      </c>
      <c r="FQ129" s="46">
        <v>0</v>
      </c>
      <c r="FR129" s="46">
        <v>0</v>
      </c>
      <c r="FS129" s="46">
        <v>0</v>
      </c>
      <c r="FT129" s="46">
        <v>0</v>
      </c>
      <c r="FZ129" s="46">
        <v>0</v>
      </c>
      <c r="GA129" s="46">
        <v>0</v>
      </c>
      <c r="GB129" s="46">
        <v>0</v>
      </c>
      <c r="GC129" s="46">
        <v>0</v>
      </c>
      <c r="GD129" s="46">
        <v>0</v>
      </c>
    </row>
    <row r="130" spans="1:186">
      <c r="A130" s="133" t="s">
        <v>1314</v>
      </c>
      <c r="B130" s="124" t="s">
        <v>1315</v>
      </c>
      <c r="C130" s="74" t="s">
        <v>598</v>
      </c>
      <c r="D130" s="74" t="s">
        <v>667</v>
      </c>
      <c r="E130" s="46">
        <v>40</v>
      </c>
      <c r="G130" s="46">
        <v>6000</v>
      </c>
      <c r="H130" s="46">
        <v>5000</v>
      </c>
      <c r="I130" s="46">
        <v>5000</v>
      </c>
      <c r="J130" s="80">
        <v>4000</v>
      </c>
      <c r="K130" s="80">
        <v>20000</v>
      </c>
      <c r="L130" s="80">
        <v>6000</v>
      </c>
      <c r="M130" s="80">
        <v>5000</v>
      </c>
      <c r="N130" s="80">
        <v>5000</v>
      </c>
      <c r="O130" s="80">
        <v>4000</v>
      </c>
      <c r="P130" s="80">
        <v>20000</v>
      </c>
      <c r="Q130" s="80">
        <v>0</v>
      </c>
      <c r="R130" s="80">
        <v>0</v>
      </c>
      <c r="S130" s="80">
        <v>0</v>
      </c>
      <c r="T130" s="80">
        <v>0</v>
      </c>
      <c r="U130" s="80">
        <v>0</v>
      </c>
      <c r="V130" s="80">
        <v>0</v>
      </c>
      <c r="W130" s="80">
        <v>0</v>
      </c>
      <c r="X130" s="80">
        <v>0</v>
      </c>
      <c r="Y130" s="80">
        <v>0</v>
      </c>
      <c r="Z130" s="80">
        <v>0</v>
      </c>
      <c r="AA130" s="80">
        <v>0</v>
      </c>
      <c r="AB130" s="80">
        <v>0</v>
      </c>
      <c r="AC130" s="80">
        <v>0</v>
      </c>
      <c r="AD130" s="80">
        <v>0</v>
      </c>
      <c r="AE130" s="80">
        <v>0</v>
      </c>
      <c r="AF130" s="80">
        <v>0</v>
      </c>
      <c r="AG130" s="80">
        <v>0</v>
      </c>
      <c r="AH130" s="80">
        <v>0</v>
      </c>
      <c r="AI130" s="80">
        <v>0</v>
      </c>
      <c r="AJ130" s="80">
        <v>0</v>
      </c>
      <c r="AK130" s="80">
        <v>0</v>
      </c>
      <c r="AL130" s="80">
        <v>0</v>
      </c>
      <c r="AM130" s="80">
        <v>0</v>
      </c>
      <c r="AN130" s="80">
        <v>0</v>
      </c>
      <c r="AO130" s="80">
        <v>0</v>
      </c>
      <c r="AP130" s="80">
        <v>0</v>
      </c>
      <c r="AQ130" s="80">
        <v>0</v>
      </c>
      <c r="AR130" s="80">
        <v>0</v>
      </c>
      <c r="AS130" s="80">
        <v>0</v>
      </c>
      <c r="AT130" s="80">
        <v>0</v>
      </c>
      <c r="AU130" s="80">
        <v>0</v>
      </c>
      <c r="AV130" s="80">
        <v>0</v>
      </c>
      <c r="AW130" s="80">
        <v>0</v>
      </c>
      <c r="AX130" s="80">
        <v>0</v>
      </c>
      <c r="AY130" s="80">
        <v>0</v>
      </c>
      <c r="AZ130" s="80"/>
      <c r="BA130" s="80"/>
      <c r="BB130" s="80"/>
      <c r="BC130" s="80"/>
      <c r="BD130" s="80"/>
      <c r="BE130" s="80">
        <v>0</v>
      </c>
      <c r="BF130" s="80">
        <v>0</v>
      </c>
      <c r="BG130" s="80">
        <v>0</v>
      </c>
      <c r="BH130" s="80">
        <v>0</v>
      </c>
      <c r="BI130" s="80">
        <v>0</v>
      </c>
      <c r="BJ130" s="80">
        <v>4000</v>
      </c>
      <c r="BK130" s="80">
        <v>4000</v>
      </c>
      <c r="BL130" s="80">
        <v>8000</v>
      </c>
      <c r="BM130" s="80">
        <v>8000</v>
      </c>
      <c r="BN130" s="80">
        <v>24000</v>
      </c>
      <c r="BO130" s="80">
        <v>4000</v>
      </c>
      <c r="BP130" s="80">
        <v>4000</v>
      </c>
      <c r="BQ130" s="80">
        <v>8000</v>
      </c>
      <c r="BR130" s="80">
        <v>8000</v>
      </c>
      <c r="BS130" s="80">
        <v>24000</v>
      </c>
      <c r="BT130" s="80">
        <v>0</v>
      </c>
      <c r="BU130" s="80">
        <v>0</v>
      </c>
      <c r="BV130" s="80">
        <v>0</v>
      </c>
      <c r="BW130" s="80">
        <v>0</v>
      </c>
      <c r="BX130" s="80">
        <v>0</v>
      </c>
      <c r="BY130" s="80">
        <v>0</v>
      </c>
      <c r="BZ130" s="80">
        <v>0</v>
      </c>
      <c r="CA130" s="80">
        <v>0</v>
      </c>
      <c r="CB130" s="80">
        <v>0</v>
      </c>
      <c r="CC130" s="80">
        <v>0</v>
      </c>
      <c r="CD130" s="80">
        <v>0</v>
      </c>
      <c r="CE130" s="80">
        <v>0</v>
      </c>
      <c r="CF130" s="80">
        <v>0</v>
      </c>
      <c r="CG130" s="80">
        <v>0</v>
      </c>
      <c r="CH130" s="80">
        <v>0</v>
      </c>
      <c r="CI130" s="80">
        <v>0</v>
      </c>
      <c r="CJ130" s="80">
        <v>0</v>
      </c>
      <c r="CK130" s="80">
        <v>0</v>
      </c>
      <c r="CL130" s="80">
        <v>0</v>
      </c>
      <c r="CM130" s="80">
        <v>0</v>
      </c>
      <c r="CN130" s="80">
        <v>0</v>
      </c>
      <c r="CO130" s="80">
        <v>0</v>
      </c>
      <c r="CP130" s="80">
        <v>0</v>
      </c>
      <c r="CQ130" s="80">
        <v>0</v>
      </c>
      <c r="CR130" s="80">
        <v>0</v>
      </c>
      <c r="CS130" s="80">
        <v>0</v>
      </c>
      <c r="CT130" s="80">
        <v>0</v>
      </c>
      <c r="CU130" s="80">
        <v>0</v>
      </c>
      <c r="CV130" s="80">
        <v>0</v>
      </c>
      <c r="CW130" s="80">
        <v>0</v>
      </c>
      <c r="CX130" s="80">
        <v>0</v>
      </c>
      <c r="CY130" s="80">
        <v>0</v>
      </c>
      <c r="CZ130" s="80">
        <v>0</v>
      </c>
      <c r="DA130" s="80">
        <v>0</v>
      </c>
      <c r="DB130" s="80">
        <v>0</v>
      </c>
      <c r="DC130" s="80"/>
      <c r="DD130" s="80"/>
      <c r="DE130" s="80"/>
      <c r="DF130" s="80"/>
      <c r="DG130" s="80"/>
      <c r="DH130" s="80">
        <v>0</v>
      </c>
      <c r="DI130" s="80">
        <v>0</v>
      </c>
      <c r="DJ130" s="80">
        <v>0</v>
      </c>
      <c r="DK130" s="80">
        <v>0</v>
      </c>
      <c r="DL130" s="80">
        <v>0</v>
      </c>
      <c r="DM130" s="80">
        <v>8000</v>
      </c>
      <c r="DN130" s="98">
        <v>8000</v>
      </c>
      <c r="DO130" s="80">
        <v>8000</v>
      </c>
      <c r="DP130" s="80">
        <v>8000</v>
      </c>
      <c r="DQ130" s="80">
        <v>32000</v>
      </c>
      <c r="DR130" s="80">
        <v>8000</v>
      </c>
      <c r="DS130" s="80">
        <v>8000</v>
      </c>
      <c r="DT130" s="80">
        <v>8000</v>
      </c>
      <c r="DU130" s="80">
        <v>8000</v>
      </c>
      <c r="DV130" s="80">
        <v>32000</v>
      </c>
      <c r="DW130" s="80">
        <v>0</v>
      </c>
      <c r="DX130" s="80">
        <v>0</v>
      </c>
      <c r="DY130" s="80">
        <v>0</v>
      </c>
      <c r="DZ130" s="80">
        <v>0</v>
      </c>
      <c r="EA130" s="80">
        <v>0</v>
      </c>
      <c r="EB130" s="80">
        <v>0</v>
      </c>
      <c r="EC130" s="80">
        <v>0</v>
      </c>
      <c r="ED130" s="80">
        <v>0</v>
      </c>
      <c r="EE130" s="80">
        <v>0</v>
      </c>
      <c r="EF130" s="46">
        <v>0</v>
      </c>
      <c r="EG130" s="46">
        <v>0</v>
      </c>
      <c r="EH130" s="46">
        <v>0</v>
      </c>
      <c r="EI130" s="46">
        <v>0</v>
      </c>
      <c r="EJ130" s="46">
        <v>0</v>
      </c>
      <c r="EK130" s="46">
        <v>0</v>
      </c>
      <c r="EL130" s="46">
        <v>0</v>
      </c>
      <c r="EM130" s="46">
        <v>0</v>
      </c>
      <c r="EN130" s="46">
        <v>0</v>
      </c>
      <c r="EO130" s="46">
        <v>0</v>
      </c>
      <c r="EP130" s="46">
        <v>0</v>
      </c>
      <c r="EQ130" s="46">
        <v>0</v>
      </c>
      <c r="ER130" s="46">
        <v>0</v>
      </c>
      <c r="ES130" s="46">
        <v>0</v>
      </c>
      <c r="ET130" s="46">
        <v>0</v>
      </c>
      <c r="EU130" s="46">
        <v>0</v>
      </c>
      <c r="EV130" s="46">
        <v>0</v>
      </c>
      <c r="EW130" s="46">
        <v>0</v>
      </c>
      <c r="EX130" s="46">
        <v>0</v>
      </c>
      <c r="EY130" s="46">
        <v>0</v>
      </c>
      <c r="EZ130" s="46">
        <v>0</v>
      </c>
      <c r="FA130" s="46">
        <v>0</v>
      </c>
      <c r="FB130" s="46">
        <v>0</v>
      </c>
      <c r="FC130" s="46">
        <v>0</v>
      </c>
      <c r="FD130" s="46">
        <v>0</v>
      </c>
      <c r="FE130" s="46">
        <v>0</v>
      </c>
      <c r="FK130" s="46">
        <v>0</v>
      </c>
      <c r="FL130" s="46">
        <v>0</v>
      </c>
      <c r="FM130" s="46">
        <v>0</v>
      </c>
      <c r="FN130" s="46">
        <v>0</v>
      </c>
      <c r="FO130" s="46">
        <v>0</v>
      </c>
      <c r="FP130" s="46">
        <v>0</v>
      </c>
      <c r="FQ130" s="46">
        <v>0</v>
      </c>
      <c r="FR130" s="46">
        <v>0</v>
      </c>
      <c r="FS130" s="46">
        <v>0</v>
      </c>
      <c r="FT130" s="46">
        <v>0</v>
      </c>
      <c r="FZ130" s="46">
        <v>0</v>
      </c>
      <c r="GA130" s="46">
        <v>0</v>
      </c>
      <c r="GB130" s="46">
        <v>0</v>
      </c>
      <c r="GC130" s="46">
        <v>0</v>
      </c>
      <c r="GD130" s="46">
        <v>0</v>
      </c>
    </row>
    <row r="131" spans="1:186">
      <c r="A131" s="133" t="s">
        <v>558</v>
      </c>
      <c r="B131" s="124" t="s">
        <v>671</v>
      </c>
      <c r="C131" s="74" t="s">
        <v>598</v>
      </c>
      <c r="D131" s="74" t="s">
        <v>482</v>
      </c>
      <c r="E131" s="46">
        <v>40</v>
      </c>
      <c r="G131" s="46">
        <v>1728.3673469387754</v>
      </c>
      <c r="H131" s="46">
        <v>2128.3673469387754</v>
      </c>
      <c r="I131" s="46">
        <v>1402.2448979591836</v>
      </c>
      <c r="J131" s="80">
        <v>1472.2448979591836</v>
      </c>
      <c r="K131" s="80">
        <v>6731.2244897959181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1710</v>
      </c>
      <c r="R131" s="80">
        <v>2110</v>
      </c>
      <c r="S131" s="80">
        <v>1390</v>
      </c>
      <c r="T131" s="80">
        <v>1460</v>
      </c>
      <c r="U131" s="80">
        <v>6670</v>
      </c>
      <c r="V131" s="80">
        <v>0</v>
      </c>
      <c r="W131" s="80">
        <v>0</v>
      </c>
      <c r="X131" s="80">
        <v>0</v>
      </c>
      <c r="Y131" s="80">
        <v>0</v>
      </c>
      <c r="Z131" s="80">
        <v>0</v>
      </c>
      <c r="AA131" s="80">
        <v>0</v>
      </c>
      <c r="AB131" s="80">
        <v>0</v>
      </c>
      <c r="AC131" s="80">
        <v>0</v>
      </c>
      <c r="AD131" s="80">
        <v>0</v>
      </c>
      <c r="AE131" s="80">
        <v>0</v>
      </c>
      <c r="AF131" s="80">
        <v>0</v>
      </c>
      <c r="AG131" s="80">
        <v>0</v>
      </c>
      <c r="AH131" s="80">
        <v>0</v>
      </c>
      <c r="AI131" s="80">
        <v>0</v>
      </c>
      <c r="AJ131" s="80">
        <v>0</v>
      </c>
      <c r="AK131" s="80">
        <v>0</v>
      </c>
      <c r="AL131" s="80">
        <v>0</v>
      </c>
      <c r="AM131" s="80">
        <v>0</v>
      </c>
      <c r="AN131" s="80">
        <v>0</v>
      </c>
      <c r="AO131" s="80">
        <v>0</v>
      </c>
      <c r="AP131" s="80">
        <v>18.367346938775508</v>
      </c>
      <c r="AQ131" s="80">
        <v>18.367346938775508</v>
      </c>
      <c r="AR131" s="80">
        <v>12.244897959183675</v>
      </c>
      <c r="AS131" s="80">
        <v>12.244897959183675</v>
      </c>
      <c r="AT131" s="80">
        <v>61.224489795918366</v>
      </c>
      <c r="AU131" s="80">
        <v>0</v>
      </c>
      <c r="AV131" s="80">
        <v>0</v>
      </c>
      <c r="AW131" s="80">
        <v>0</v>
      </c>
      <c r="AX131" s="80">
        <v>0</v>
      </c>
      <c r="AY131" s="80">
        <v>0</v>
      </c>
      <c r="AZ131" s="80"/>
      <c r="BA131" s="80"/>
      <c r="BB131" s="80"/>
      <c r="BC131" s="80"/>
      <c r="BD131" s="80"/>
      <c r="BE131" s="80">
        <v>0</v>
      </c>
      <c r="BF131" s="80">
        <v>0</v>
      </c>
      <c r="BG131" s="80">
        <v>0</v>
      </c>
      <c r="BH131" s="80">
        <v>0</v>
      </c>
      <c r="BI131" s="80">
        <v>0</v>
      </c>
      <c r="BJ131" s="80">
        <v>1698.3673469387754</v>
      </c>
      <c r="BK131" s="80">
        <v>2098.3673469387754</v>
      </c>
      <c r="BL131" s="80">
        <v>1377.5510204081634</v>
      </c>
      <c r="BM131" s="80">
        <v>1467.5510204081634</v>
      </c>
      <c r="BN131" s="80">
        <v>6641.8367346938776</v>
      </c>
      <c r="BO131" s="80">
        <v>0</v>
      </c>
      <c r="BP131" s="80">
        <v>0</v>
      </c>
      <c r="BQ131" s="80">
        <v>0</v>
      </c>
      <c r="BR131" s="80">
        <v>0</v>
      </c>
      <c r="BS131" s="80">
        <v>0</v>
      </c>
      <c r="BT131" s="80">
        <v>1680</v>
      </c>
      <c r="BU131" s="80">
        <v>2080</v>
      </c>
      <c r="BV131" s="80">
        <v>1350</v>
      </c>
      <c r="BW131" s="80">
        <v>1440</v>
      </c>
      <c r="BX131" s="80">
        <v>6550</v>
      </c>
      <c r="BY131" s="80">
        <v>0</v>
      </c>
      <c r="BZ131" s="80">
        <v>0</v>
      </c>
      <c r="CA131" s="80">
        <v>0</v>
      </c>
      <c r="CB131" s="80">
        <v>0</v>
      </c>
      <c r="CC131" s="80">
        <v>0</v>
      </c>
      <c r="CD131" s="80">
        <v>0</v>
      </c>
      <c r="CE131" s="80">
        <v>0</v>
      </c>
      <c r="CF131" s="80">
        <v>0</v>
      </c>
      <c r="CG131" s="80">
        <v>0</v>
      </c>
      <c r="CH131" s="80">
        <v>0</v>
      </c>
      <c r="CI131" s="80">
        <v>0</v>
      </c>
      <c r="CJ131" s="80">
        <v>0</v>
      </c>
      <c r="CK131" s="80">
        <v>0</v>
      </c>
      <c r="CL131" s="80">
        <v>0</v>
      </c>
      <c r="CM131" s="80">
        <v>0</v>
      </c>
      <c r="CN131" s="80">
        <v>0</v>
      </c>
      <c r="CO131" s="80">
        <v>0</v>
      </c>
      <c r="CP131" s="80">
        <v>0</v>
      </c>
      <c r="CQ131" s="80">
        <v>0</v>
      </c>
      <c r="CR131" s="80">
        <v>0</v>
      </c>
      <c r="CS131" s="80">
        <v>18.367346938775508</v>
      </c>
      <c r="CT131" s="80">
        <v>18.367346938775508</v>
      </c>
      <c r="CU131" s="80">
        <v>27.551020408163264</v>
      </c>
      <c r="CV131" s="80">
        <v>27.551020408163264</v>
      </c>
      <c r="CW131" s="80">
        <v>91.836734693877546</v>
      </c>
      <c r="CX131" s="80">
        <v>0</v>
      </c>
      <c r="CY131" s="80">
        <v>0</v>
      </c>
      <c r="CZ131" s="80">
        <v>0</v>
      </c>
      <c r="DA131" s="80">
        <v>0</v>
      </c>
      <c r="DB131" s="80">
        <v>0</v>
      </c>
      <c r="DC131" s="80"/>
      <c r="DD131" s="80"/>
      <c r="DE131" s="80"/>
      <c r="DF131" s="80"/>
      <c r="DG131" s="80"/>
      <c r="DH131" s="80">
        <v>0</v>
      </c>
      <c r="DI131" s="80">
        <v>0</v>
      </c>
      <c r="DJ131" s="80">
        <v>0</v>
      </c>
      <c r="DK131" s="80">
        <v>0</v>
      </c>
      <c r="DL131" s="80">
        <v>0</v>
      </c>
      <c r="DM131" s="80">
        <v>1811.2056541268232</v>
      </c>
      <c r="DN131" s="98">
        <v>2160.2056541268234</v>
      </c>
      <c r="DO131" s="80">
        <v>1836.9919534149369</v>
      </c>
      <c r="DP131" s="80">
        <v>1597.625008965533</v>
      </c>
      <c r="DQ131" s="80">
        <v>7406.0282706341168</v>
      </c>
      <c r="DR131" s="80">
        <v>0</v>
      </c>
      <c r="DS131" s="80">
        <v>0</v>
      </c>
      <c r="DT131" s="80">
        <v>0</v>
      </c>
      <c r="DU131" s="80">
        <v>0</v>
      </c>
      <c r="DV131" s="80">
        <v>0</v>
      </c>
      <c r="DW131" s="80">
        <v>1490</v>
      </c>
      <c r="DX131" s="80">
        <v>1839</v>
      </c>
      <c r="DY131" s="80">
        <v>1200</v>
      </c>
      <c r="DZ131" s="80">
        <v>1271</v>
      </c>
      <c r="EA131" s="80">
        <v>5800</v>
      </c>
      <c r="EB131" s="80">
        <v>0</v>
      </c>
      <c r="EC131" s="80">
        <v>0</v>
      </c>
      <c r="ED131" s="80">
        <v>0</v>
      </c>
      <c r="EE131" s="80">
        <v>0</v>
      </c>
      <c r="EF131" s="46">
        <v>0</v>
      </c>
      <c r="EG131" s="46">
        <v>310.36694444940389</v>
      </c>
      <c r="EH131" s="46">
        <v>310.36694444940389</v>
      </c>
      <c r="EI131" s="46">
        <v>620.73388889880778</v>
      </c>
      <c r="EJ131" s="46">
        <v>310.36694444940389</v>
      </c>
      <c r="EK131" s="46">
        <v>1551.8347222470195</v>
      </c>
      <c r="EL131" s="46">
        <v>0</v>
      </c>
      <c r="EM131" s="46">
        <v>0</v>
      </c>
      <c r="EN131" s="46">
        <v>0</v>
      </c>
      <c r="EO131" s="46">
        <v>0</v>
      </c>
      <c r="EP131" s="46">
        <v>0</v>
      </c>
      <c r="EQ131" s="46">
        <v>0</v>
      </c>
      <c r="ER131" s="46">
        <v>0</v>
      </c>
      <c r="ES131" s="46">
        <v>0</v>
      </c>
      <c r="ET131" s="46">
        <v>0</v>
      </c>
      <c r="EU131" s="46">
        <v>0</v>
      </c>
      <c r="EV131" s="46">
        <v>10.838709677419354</v>
      </c>
      <c r="EW131" s="46">
        <v>10.838709677419354</v>
      </c>
      <c r="EX131" s="46">
        <v>16.258064516129028</v>
      </c>
      <c r="EY131" s="46">
        <v>16.258064516129028</v>
      </c>
      <c r="EZ131" s="46">
        <v>54.193548387096769</v>
      </c>
      <c r="FA131" s="46">
        <v>0</v>
      </c>
      <c r="FB131" s="46">
        <v>0</v>
      </c>
      <c r="FC131" s="46">
        <v>0</v>
      </c>
      <c r="FD131" s="46">
        <v>0</v>
      </c>
      <c r="FE131" s="46">
        <v>0</v>
      </c>
      <c r="FK131" s="46">
        <v>0</v>
      </c>
      <c r="FL131" s="46">
        <v>0</v>
      </c>
      <c r="FM131" s="46">
        <v>0</v>
      </c>
      <c r="FN131" s="46">
        <v>0</v>
      </c>
      <c r="FO131" s="46">
        <v>0</v>
      </c>
      <c r="FP131" s="46">
        <v>0</v>
      </c>
      <c r="FQ131" s="46">
        <v>0</v>
      </c>
      <c r="FR131" s="46">
        <v>0</v>
      </c>
      <c r="FS131" s="46">
        <v>0</v>
      </c>
      <c r="FT131" s="46">
        <v>0</v>
      </c>
      <c r="FZ131" s="46">
        <v>0</v>
      </c>
      <c r="GA131" s="46">
        <v>0</v>
      </c>
      <c r="GB131" s="46">
        <v>0</v>
      </c>
      <c r="GC131" s="46">
        <v>0</v>
      </c>
      <c r="GD131" s="46">
        <v>0</v>
      </c>
    </row>
    <row r="132" spans="1:186">
      <c r="A132" s="133" t="s">
        <v>672</v>
      </c>
      <c r="B132" s="124" t="s">
        <v>1016</v>
      </c>
      <c r="C132" s="74" t="s">
        <v>598</v>
      </c>
      <c r="D132" s="74" t="s">
        <v>482</v>
      </c>
      <c r="E132" s="46">
        <v>40</v>
      </c>
      <c r="G132" s="46">
        <v>1346.0551714592505</v>
      </c>
      <c r="H132" s="46">
        <v>1996.6230644706773</v>
      </c>
      <c r="I132" s="46">
        <v>1158.345420892357</v>
      </c>
      <c r="J132" s="80">
        <v>1608.9133139037838</v>
      </c>
      <c r="K132" s="80">
        <v>6109.9369707260685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1000</v>
      </c>
      <c r="R132" s="80">
        <v>1240</v>
      </c>
      <c r="S132" s="80">
        <v>820</v>
      </c>
      <c r="T132" s="80">
        <v>860</v>
      </c>
      <c r="U132" s="80">
        <v>3920</v>
      </c>
      <c r="V132" s="80">
        <v>0</v>
      </c>
      <c r="W132" s="80">
        <v>0</v>
      </c>
      <c r="X132" s="80">
        <v>0</v>
      </c>
      <c r="Y132" s="80">
        <v>0</v>
      </c>
      <c r="Z132" s="80">
        <v>0</v>
      </c>
      <c r="AA132" s="80">
        <v>307.9259197585701</v>
      </c>
      <c r="AB132" s="80">
        <v>718.49381276999691</v>
      </c>
      <c r="AC132" s="80">
        <v>307.9259197585701</v>
      </c>
      <c r="AD132" s="80">
        <v>718.49381276999691</v>
      </c>
      <c r="AE132" s="80">
        <v>2052.839465057134</v>
      </c>
      <c r="AF132" s="80">
        <v>15</v>
      </c>
      <c r="AG132" s="80">
        <v>15</v>
      </c>
      <c r="AH132" s="80">
        <v>15</v>
      </c>
      <c r="AI132" s="80">
        <v>15</v>
      </c>
      <c r="AJ132" s="80">
        <v>60</v>
      </c>
      <c r="AK132" s="80">
        <v>0</v>
      </c>
      <c r="AL132" s="80">
        <v>0</v>
      </c>
      <c r="AM132" s="80">
        <v>0</v>
      </c>
      <c r="AN132" s="80">
        <v>0</v>
      </c>
      <c r="AO132" s="80">
        <v>0</v>
      </c>
      <c r="AP132" s="80">
        <v>23.129251700680268</v>
      </c>
      <c r="AQ132" s="80">
        <v>23.129251700680268</v>
      </c>
      <c r="AR132" s="80">
        <v>15.419501133786847</v>
      </c>
      <c r="AS132" s="80">
        <v>15.419501133786847</v>
      </c>
      <c r="AT132" s="80">
        <v>77.097505668934232</v>
      </c>
      <c r="AU132" s="80">
        <v>0</v>
      </c>
      <c r="AV132" s="80">
        <v>0</v>
      </c>
      <c r="AW132" s="80">
        <v>0</v>
      </c>
      <c r="AX132" s="80">
        <v>0</v>
      </c>
      <c r="AY132" s="80">
        <v>0</v>
      </c>
      <c r="AZ132" s="80"/>
      <c r="BA132" s="80"/>
      <c r="BB132" s="80"/>
      <c r="BC132" s="80"/>
      <c r="BD132" s="80"/>
      <c r="BE132" s="80">
        <v>0</v>
      </c>
      <c r="BF132" s="80">
        <v>0</v>
      </c>
      <c r="BG132" s="80">
        <v>0</v>
      </c>
      <c r="BH132" s="80">
        <v>0</v>
      </c>
      <c r="BI132" s="80">
        <v>0</v>
      </c>
      <c r="BJ132" s="80">
        <v>1514.724998035713</v>
      </c>
      <c r="BK132" s="80">
        <v>1356.6702858442657</v>
      </c>
      <c r="BL132" s="80">
        <v>998.2349116946059</v>
      </c>
      <c r="BM132" s="80">
        <v>1406.2896238860533</v>
      </c>
      <c r="BN132" s="80">
        <v>5275.9198194606379</v>
      </c>
      <c r="BO132" s="80">
        <v>0</v>
      </c>
      <c r="BP132" s="80">
        <v>0</v>
      </c>
      <c r="BQ132" s="80">
        <v>0</v>
      </c>
      <c r="BR132" s="80">
        <v>0</v>
      </c>
      <c r="BS132" s="80">
        <v>0</v>
      </c>
      <c r="BT132" s="80">
        <v>850</v>
      </c>
      <c r="BU132" s="80">
        <v>1050</v>
      </c>
      <c r="BV132" s="80">
        <v>680</v>
      </c>
      <c r="BW132" s="80">
        <v>730</v>
      </c>
      <c r="BX132" s="80">
        <v>3310</v>
      </c>
      <c r="BY132" s="80">
        <v>0</v>
      </c>
      <c r="BZ132" s="80">
        <v>0</v>
      </c>
      <c r="CA132" s="80">
        <v>0</v>
      </c>
      <c r="CB132" s="80">
        <v>0</v>
      </c>
      <c r="CC132" s="80">
        <v>0</v>
      </c>
      <c r="CD132" s="80">
        <v>626.59574633503291</v>
      </c>
      <c r="CE132" s="80">
        <v>268.54103414358553</v>
      </c>
      <c r="CF132" s="80">
        <v>268.54103414358553</v>
      </c>
      <c r="CG132" s="80">
        <v>626.59574633503291</v>
      </c>
      <c r="CH132" s="80">
        <v>1790.2735609572369</v>
      </c>
      <c r="CI132" s="80">
        <v>15</v>
      </c>
      <c r="CJ132" s="80">
        <v>15</v>
      </c>
      <c r="CK132" s="80">
        <v>15</v>
      </c>
      <c r="CL132" s="80">
        <v>15</v>
      </c>
      <c r="CM132" s="80">
        <v>60</v>
      </c>
      <c r="CN132" s="80">
        <v>0</v>
      </c>
      <c r="CO132" s="80">
        <v>0</v>
      </c>
      <c r="CP132" s="80">
        <v>0</v>
      </c>
      <c r="CQ132" s="80">
        <v>0</v>
      </c>
      <c r="CR132" s="80">
        <v>0</v>
      </c>
      <c r="CS132" s="80">
        <v>23.129251700680271</v>
      </c>
      <c r="CT132" s="80">
        <v>23.129251700680271</v>
      </c>
      <c r="CU132" s="80">
        <v>34.693877551020407</v>
      </c>
      <c r="CV132" s="80">
        <v>34.693877551020407</v>
      </c>
      <c r="CW132" s="80">
        <v>115.64625850340136</v>
      </c>
      <c r="CX132" s="80">
        <v>0</v>
      </c>
      <c r="CY132" s="80">
        <v>0</v>
      </c>
      <c r="CZ132" s="80">
        <v>0</v>
      </c>
      <c r="DA132" s="80">
        <v>0</v>
      </c>
      <c r="DB132" s="80">
        <v>0</v>
      </c>
      <c r="DC132" s="80"/>
      <c r="DD132" s="80"/>
      <c r="DE132" s="80"/>
      <c r="DF132" s="80"/>
      <c r="DG132" s="80"/>
      <c r="DH132" s="80">
        <v>0</v>
      </c>
      <c r="DI132" s="80">
        <v>0</v>
      </c>
      <c r="DJ132" s="80">
        <v>0</v>
      </c>
      <c r="DK132" s="80">
        <v>0</v>
      </c>
      <c r="DL132" s="80">
        <v>0</v>
      </c>
      <c r="DM132" s="80">
        <v>950.51676553273853</v>
      </c>
      <c r="DN132" s="98">
        <v>1125.5167655327384</v>
      </c>
      <c r="DO132" s="80">
        <v>987.29159558160609</v>
      </c>
      <c r="DP132" s="80">
        <v>847.25870101660951</v>
      </c>
      <c r="DQ132" s="80">
        <v>3910.5838276636923</v>
      </c>
      <c r="DR132" s="80">
        <v>0</v>
      </c>
      <c r="DS132" s="80">
        <v>0</v>
      </c>
      <c r="DT132" s="80">
        <v>0</v>
      </c>
      <c r="DU132" s="80">
        <v>0</v>
      </c>
      <c r="DV132" s="80">
        <v>0</v>
      </c>
      <c r="DW132" s="80">
        <v>752</v>
      </c>
      <c r="DX132" s="80">
        <v>927</v>
      </c>
      <c r="DY132" s="80">
        <v>605</v>
      </c>
      <c r="DZ132" s="80">
        <v>641</v>
      </c>
      <c r="EA132" s="80">
        <v>2925</v>
      </c>
      <c r="EB132" s="80">
        <v>0</v>
      </c>
      <c r="EC132" s="80">
        <v>0</v>
      </c>
      <c r="ED132" s="80">
        <v>0</v>
      </c>
      <c r="EE132" s="80">
        <v>0</v>
      </c>
      <c r="EF132" s="46">
        <v>0</v>
      </c>
      <c r="EG132" s="46">
        <v>176.03289456499655</v>
      </c>
      <c r="EH132" s="46">
        <v>176.03289456499655</v>
      </c>
      <c r="EI132" s="46">
        <v>352.06578912999311</v>
      </c>
      <c r="EJ132" s="46">
        <v>176.03289456499655</v>
      </c>
      <c r="EK132" s="46">
        <v>880.16447282498279</v>
      </c>
      <c r="EL132" s="46">
        <v>7</v>
      </c>
      <c r="EM132" s="46">
        <v>7</v>
      </c>
      <c r="EN132" s="46">
        <v>7</v>
      </c>
      <c r="EO132" s="46">
        <v>7</v>
      </c>
      <c r="EP132" s="46">
        <v>28</v>
      </c>
      <c r="EQ132" s="46">
        <v>0</v>
      </c>
      <c r="ER132" s="46">
        <v>0</v>
      </c>
      <c r="ES132" s="46">
        <v>0</v>
      </c>
      <c r="ET132" s="46">
        <v>0</v>
      </c>
      <c r="EU132" s="46">
        <v>0</v>
      </c>
      <c r="EV132" s="46">
        <v>15.483870967741936</v>
      </c>
      <c r="EW132" s="46">
        <v>15.483870967741936</v>
      </c>
      <c r="EX132" s="46">
        <v>23.225806451612904</v>
      </c>
      <c r="EY132" s="46">
        <v>23.225806451612904</v>
      </c>
      <c r="EZ132" s="46">
        <v>77.41935483870968</v>
      </c>
      <c r="FA132" s="46">
        <v>0</v>
      </c>
      <c r="FB132" s="46">
        <v>0</v>
      </c>
      <c r="FC132" s="46">
        <v>0</v>
      </c>
      <c r="FD132" s="46">
        <v>0</v>
      </c>
      <c r="FE132" s="46">
        <v>0</v>
      </c>
      <c r="FK132" s="46">
        <v>0</v>
      </c>
      <c r="FL132" s="46">
        <v>0</v>
      </c>
      <c r="FM132" s="46">
        <v>0</v>
      </c>
      <c r="FN132" s="46">
        <v>0</v>
      </c>
      <c r="FO132" s="46">
        <v>0</v>
      </c>
      <c r="FP132" s="46">
        <v>0</v>
      </c>
      <c r="FQ132" s="46">
        <v>0</v>
      </c>
      <c r="FR132" s="46">
        <v>0</v>
      </c>
      <c r="FS132" s="46">
        <v>0</v>
      </c>
      <c r="FT132" s="46">
        <v>0</v>
      </c>
      <c r="FZ132" s="46">
        <v>0</v>
      </c>
      <c r="GA132" s="46">
        <v>0</v>
      </c>
      <c r="GB132" s="46">
        <v>0</v>
      </c>
      <c r="GC132" s="46">
        <v>0</v>
      </c>
      <c r="GD132" s="46">
        <v>0</v>
      </c>
    </row>
    <row r="133" spans="1:186">
      <c r="A133" s="133" t="s">
        <v>673</v>
      </c>
      <c r="B133" s="124" t="s">
        <v>1017</v>
      </c>
      <c r="C133" s="74" t="s">
        <v>598</v>
      </c>
      <c r="D133" s="74" t="s">
        <v>482</v>
      </c>
      <c r="E133" s="46">
        <v>40</v>
      </c>
      <c r="G133" s="46">
        <v>1304.818470301012</v>
      </c>
      <c r="H133" s="46">
        <v>1797.68300666608</v>
      </c>
      <c r="I133" s="46">
        <v>1096.4284476252751</v>
      </c>
      <c r="J133" s="80">
        <v>1379.2929839903431</v>
      </c>
      <c r="K133" s="80">
        <v>5578.2229085827094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1090</v>
      </c>
      <c r="R133" s="80">
        <v>1350</v>
      </c>
      <c r="S133" s="80">
        <v>890</v>
      </c>
      <c r="T133" s="80">
        <v>940</v>
      </c>
      <c r="U133" s="80">
        <v>4270</v>
      </c>
      <c r="V133" s="80">
        <v>0</v>
      </c>
      <c r="W133" s="80">
        <v>0</v>
      </c>
      <c r="X133" s="80">
        <v>0</v>
      </c>
      <c r="Y133" s="80">
        <v>0</v>
      </c>
      <c r="Z133" s="80">
        <v>0</v>
      </c>
      <c r="AA133" s="80">
        <v>174.64840227380105</v>
      </c>
      <c r="AB133" s="80">
        <v>407.51293863886912</v>
      </c>
      <c r="AC133" s="80">
        <v>174.64840227380105</v>
      </c>
      <c r="AD133" s="80">
        <v>407.51293863886912</v>
      </c>
      <c r="AE133" s="80">
        <v>1164.3226818253404</v>
      </c>
      <c r="AF133" s="80">
        <v>15</v>
      </c>
      <c r="AG133" s="80">
        <v>15</v>
      </c>
      <c r="AH133" s="80">
        <v>15</v>
      </c>
      <c r="AI133" s="80">
        <v>15</v>
      </c>
      <c r="AJ133" s="80">
        <v>60</v>
      </c>
      <c r="AK133" s="80">
        <v>0</v>
      </c>
      <c r="AL133" s="80">
        <v>0</v>
      </c>
      <c r="AM133" s="80">
        <v>0</v>
      </c>
      <c r="AN133" s="80">
        <v>0</v>
      </c>
      <c r="AO133" s="80">
        <v>0</v>
      </c>
      <c r="AP133" s="80">
        <v>25.170068027210885</v>
      </c>
      <c r="AQ133" s="80">
        <v>25.170068027210885</v>
      </c>
      <c r="AR133" s="80">
        <v>16.780045351473927</v>
      </c>
      <c r="AS133" s="80">
        <v>16.780045351473927</v>
      </c>
      <c r="AT133" s="80">
        <v>83.900226757369623</v>
      </c>
      <c r="AU133" s="80">
        <v>0</v>
      </c>
      <c r="AV133" s="80">
        <v>0</v>
      </c>
      <c r="AW133" s="80">
        <v>0</v>
      </c>
      <c r="AX133" s="80">
        <v>0</v>
      </c>
      <c r="AY133" s="80">
        <v>0</v>
      </c>
      <c r="AZ133" s="80"/>
      <c r="BA133" s="80"/>
      <c r="BB133" s="80"/>
      <c r="BC133" s="80"/>
      <c r="BD133" s="80"/>
      <c r="BE133" s="80">
        <v>0</v>
      </c>
      <c r="BF133" s="80">
        <v>0</v>
      </c>
      <c r="BG133" s="80">
        <v>0</v>
      </c>
      <c r="BH133" s="80">
        <v>0</v>
      </c>
      <c r="BI133" s="80">
        <v>0</v>
      </c>
      <c r="BJ133" s="80">
        <v>1275.5605660235319</v>
      </c>
      <c r="BK133" s="80">
        <v>1272.4802814542056</v>
      </c>
      <c r="BL133" s="80">
        <v>915.06531546781116</v>
      </c>
      <c r="BM133" s="80">
        <v>1158.1456000371375</v>
      </c>
      <c r="BN133" s="80">
        <v>4621.2517629826862</v>
      </c>
      <c r="BO133" s="80">
        <v>0</v>
      </c>
      <c r="BP133" s="80">
        <v>0</v>
      </c>
      <c r="BQ133" s="80">
        <v>0</v>
      </c>
      <c r="BR133" s="80">
        <v>0</v>
      </c>
      <c r="BS133" s="80">
        <v>0</v>
      </c>
      <c r="BT133" s="80">
        <v>880</v>
      </c>
      <c r="BU133" s="80">
        <v>1080</v>
      </c>
      <c r="BV133" s="80">
        <v>710</v>
      </c>
      <c r="BW133" s="80">
        <v>750</v>
      </c>
      <c r="BX133" s="80">
        <v>3420</v>
      </c>
      <c r="BY133" s="80">
        <v>0</v>
      </c>
      <c r="BZ133" s="80">
        <v>0</v>
      </c>
      <c r="CA133" s="80">
        <v>0</v>
      </c>
      <c r="CB133" s="80">
        <v>0</v>
      </c>
      <c r="CC133" s="80">
        <v>0</v>
      </c>
      <c r="CD133" s="80">
        <v>355.39049799632102</v>
      </c>
      <c r="CE133" s="80">
        <v>152.31021342699472</v>
      </c>
      <c r="CF133" s="80">
        <v>152.31021342699472</v>
      </c>
      <c r="CG133" s="80">
        <v>355.39049799632102</v>
      </c>
      <c r="CH133" s="80">
        <v>1015.4014228466315</v>
      </c>
      <c r="CI133" s="80">
        <v>15</v>
      </c>
      <c r="CJ133" s="80">
        <v>15</v>
      </c>
      <c r="CK133" s="80">
        <v>15</v>
      </c>
      <c r="CL133" s="80">
        <v>15</v>
      </c>
      <c r="CM133" s="80">
        <v>60</v>
      </c>
      <c r="CN133" s="80">
        <v>0</v>
      </c>
      <c r="CO133" s="80">
        <v>0</v>
      </c>
      <c r="CP133" s="80">
        <v>0</v>
      </c>
      <c r="CQ133" s="80">
        <v>0</v>
      </c>
      <c r="CR133" s="80">
        <v>0</v>
      </c>
      <c r="CS133" s="80">
        <v>25.170068027210888</v>
      </c>
      <c r="CT133" s="80">
        <v>25.170068027210888</v>
      </c>
      <c r="CU133" s="80">
        <v>37.755102040816325</v>
      </c>
      <c r="CV133" s="80">
        <v>37.755102040816325</v>
      </c>
      <c r="CW133" s="80">
        <v>125.85034013605443</v>
      </c>
      <c r="CX133" s="80">
        <v>0</v>
      </c>
      <c r="CY133" s="80">
        <v>0</v>
      </c>
      <c r="CZ133" s="80">
        <v>0</v>
      </c>
      <c r="DA133" s="80">
        <v>0</v>
      </c>
      <c r="DB133" s="80">
        <v>0</v>
      </c>
      <c r="DC133" s="80"/>
      <c r="DD133" s="80"/>
      <c r="DE133" s="80"/>
      <c r="DF133" s="80"/>
      <c r="DG133" s="80"/>
      <c r="DH133" s="80">
        <v>0</v>
      </c>
      <c r="DI133" s="80">
        <v>0</v>
      </c>
      <c r="DJ133" s="80">
        <v>0</v>
      </c>
      <c r="DK133" s="80">
        <v>0</v>
      </c>
      <c r="DL133" s="80">
        <v>0</v>
      </c>
      <c r="DM133" s="80">
        <v>794.58064516129036</v>
      </c>
      <c r="DN133" s="98">
        <v>974.58064516129036</v>
      </c>
      <c r="DO133" s="80">
        <v>654.87096774193549</v>
      </c>
      <c r="DP133" s="80">
        <v>690.87096774193549</v>
      </c>
      <c r="DQ133" s="80">
        <v>3114.9032258064517</v>
      </c>
      <c r="DR133" s="80">
        <v>0</v>
      </c>
      <c r="DS133" s="80">
        <v>0</v>
      </c>
      <c r="DT133" s="80">
        <v>0</v>
      </c>
      <c r="DU133" s="80">
        <v>0</v>
      </c>
      <c r="DV133" s="80">
        <v>0</v>
      </c>
      <c r="DW133" s="80">
        <v>769</v>
      </c>
      <c r="DX133" s="80">
        <v>949</v>
      </c>
      <c r="DY133" s="80">
        <v>620</v>
      </c>
      <c r="DZ133" s="80">
        <v>656</v>
      </c>
      <c r="EA133" s="80">
        <v>2994</v>
      </c>
      <c r="EB133" s="80">
        <v>0</v>
      </c>
      <c r="EC133" s="80">
        <v>0</v>
      </c>
      <c r="ED133" s="80">
        <v>0</v>
      </c>
      <c r="EE133" s="80">
        <v>0</v>
      </c>
      <c r="EF133" s="46">
        <v>0</v>
      </c>
      <c r="EG133" s="46">
        <v>0</v>
      </c>
      <c r="EH133" s="46">
        <v>0</v>
      </c>
      <c r="EI133" s="46">
        <v>0</v>
      </c>
      <c r="EJ133" s="46">
        <v>0</v>
      </c>
      <c r="EK133" s="46">
        <v>0</v>
      </c>
      <c r="EL133" s="46">
        <v>7</v>
      </c>
      <c r="EM133" s="46">
        <v>7</v>
      </c>
      <c r="EN133" s="46">
        <v>7</v>
      </c>
      <c r="EO133" s="46">
        <v>7</v>
      </c>
      <c r="EP133" s="46">
        <v>28</v>
      </c>
      <c r="EQ133" s="46">
        <v>0</v>
      </c>
      <c r="ER133" s="46">
        <v>0</v>
      </c>
      <c r="ES133" s="46">
        <v>0</v>
      </c>
      <c r="ET133" s="46">
        <v>0</v>
      </c>
      <c r="EU133" s="46">
        <v>0</v>
      </c>
      <c r="EV133" s="46">
        <v>18.580645161290324</v>
      </c>
      <c r="EW133" s="46">
        <v>18.580645161290324</v>
      </c>
      <c r="EX133" s="46">
        <v>27.870967741935484</v>
      </c>
      <c r="EY133" s="46">
        <v>27.870967741935484</v>
      </c>
      <c r="EZ133" s="46">
        <v>92.903225806451616</v>
      </c>
      <c r="FA133" s="46">
        <v>0</v>
      </c>
      <c r="FB133" s="46">
        <v>0</v>
      </c>
      <c r="FC133" s="46">
        <v>0</v>
      </c>
      <c r="FD133" s="46">
        <v>0</v>
      </c>
      <c r="FE133" s="46">
        <v>0</v>
      </c>
      <c r="FK133" s="46">
        <v>0</v>
      </c>
      <c r="FL133" s="46">
        <v>0</v>
      </c>
      <c r="FM133" s="46">
        <v>0</v>
      </c>
      <c r="FN133" s="46">
        <v>0</v>
      </c>
      <c r="FO133" s="46">
        <v>0</v>
      </c>
      <c r="FP133" s="46">
        <v>11</v>
      </c>
      <c r="FQ133" s="46">
        <v>10</v>
      </c>
      <c r="FR133" s="46">
        <v>11</v>
      </c>
      <c r="FS133" s="46">
        <v>10</v>
      </c>
      <c r="FT133" s="46">
        <v>42</v>
      </c>
      <c r="FZ133" s="46">
        <v>0</v>
      </c>
      <c r="GA133" s="46">
        <v>0</v>
      </c>
      <c r="GB133" s="46">
        <v>0</v>
      </c>
      <c r="GC133" s="46">
        <v>0</v>
      </c>
      <c r="GD133" s="46">
        <v>0</v>
      </c>
    </row>
    <row r="134" spans="1:186">
      <c r="A134" s="46" t="s">
        <v>674</v>
      </c>
      <c r="B134" s="124" t="s">
        <v>1018</v>
      </c>
      <c r="C134" s="74" t="s">
        <v>598</v>
      </c>
      <c r="D134" s="74" t="s">
        <v>482</v>
      </c>
      <c r="E134" s="46">
        <v>40</v>
      </c>
      <c r="G134" s="46">
        <v>1040</v>
      </c>
      <c r="H134" s="46">
        <v>1280</v>
      </c>
      <c r="I134" s="46">
        <v>850</v>
      </c>
      <c r="J134" s="80">
        <v>890</v>
      </c>
      <c r="K134" s="80">
        <v>4060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1040</v>
      </c>
      <c r="R134" s="80">
        <v>1280</v>
      </c>
      <c r="S134" s="80">
        <v>850</v>
      </c>
      <c r="T134" s="80">
        <v>890</v>
      </c>
      <c r="U134" s="80">
        <v>4060</v>
      </c>
      <c r="V134" s="80">
        <v>0</v>
      </c>
      <c r="W134" s="80">
        <v>0</v>
      </c>
      <c r="X134" s="80">
        <v>0</v>
      </c>
      <c r="Y134" s="80">
        <v>0</v>
      </c>
      <c r="Z134" s="80">
        <v>0</v>
      </c>
      <c r="AA134" s="80">
        <v>0</v>
      </c>
      <c r="AB134" s="80">
        <v>0</v>
      </c>
      <c r="AC134" s="80">
        <v>0</v>
      </c>
      <c r="AD134" s="80">
        <v>0</v>
      </c>
      <c r="AE134" s="80">
        <v>0</v>
      </c>
      <c r="AF134" s="80">
        <v>0</v>
      </c>
      <c r="AG134" s="80">
        <v>0</v>
      </c>
      <c r="AH134" s="80">
        <v>0</v>
      </c>
      <c r="AI134" s="80">
        <v>0</v>
      </c>
      <c r="AJ134" s="80">
        <v>0</v>
      </c>
      <c r="AK134" s="80">
        <v>0</v>
      </c>
      <c r="AL134" s="80">
        <v>0</v>
      </c>
      <c r="AM134" s="80">
        <v>0</v>
      </c>
      <c r="AN134" s="80">
        <v>0</v>
      </c>
      <c r="AO134" s="80">
        <v>0</v>
      </c>
      <c r="AP134" s="80">
        <v>0</v>
      </c>
      <c r="AQ134" s="80">
        <v>0</v>
      </c>
      <c r="AR134" s="80">
        <v>0</v>
      </c>
      <c r="AS134" s="80">
        <v>0</v>
      </c>
      <c r="AT134" s="80">
        <v>0</v>
      </c>
      <c r="AU134" s="80">
        <v>0</v>
      </c>
      <c r="AV134" s="80">
        <v>0</v>
      </c>
      <c r="AW134" s="80">
        <v>0</v>
      </c>
      <c r="AX134" s="80">
        <v>0</v>
      </c>
      <c r="AY134" s="80">
        <v>0</v>
      </c>
      <c r="AZ134" s="80"/>
      <c r="BA134" s="80"/>
      <c r="BB134" s="80"/>
      <c r="BC134" s="80"/>
      <c r="BD134" s="80"/>
      <c r="BE134" s="80">
        <v>0</v>
      </c>
      <c r="BF134" s="80">
        <v>0</v>
      </c>
      <c r="BG134" s="80">
        <v>0</v>
      </c>
      <c r="BH134" s="80">
        <v>0</v>
      </c>
      <c r="BI134" s="80">
        <v>0</v>
      </c>
      <c r="BJ134" s="80">
        <v>810</v>
      </c>
      <c r="BK134" s="80">
        <v>1010</v>
      </c>
      <c r="BL134" s="80">
        <v>660</v>
      </c>
      <c r="BM134" s="80">
        <v>690</v>
      </c>
      <c r="BN134" s="80">
        <v>3170</v>
      </c>
      <c r="BO134" s="80">
        <v>0</v>
      </c>
      <c r="BP134" s="80">
        <v>0</v>
      </c>
      <c r="BQ134" s="80">
        <v>0</v>
      </c>
      <c r="BR134" s="80">
        <v>0</v>
      </c>
      <c r="BS134" s="80">
        <v>0</v>
      </c>
      <c r="BT134" s="80">
        <v>810</v>
      </c>
      <c r="BU134" s="80">
        <v>1010</v>
      </c>
      <c r="BV134" s="80">
        <v>660</v>
      </c>
      <c r="BW134" s="80">
        <v>690</v>
      </c>
      <c r="BX134" s="80">
        <v>3170</v>
      </c>
      <c r="BY134" s="80">
        <v>0</v>
      </c>
      <c r="BZ134" s="80">
        <v>0</v>
      </c>
      <c r="CA134" s="80">
        <v>0</v>
      </c>
      <c r="CB134" s="80">
        <v>0</v>
      </c>
      <c r="CC134" s="80">
        <v>0</v>
      </c>
      <c r="CD134" s="80">
        <v>0</v>
      </c>
      <c r="CE134" s="80">
        <v>0</v>
      </c>
      <c r="CF134" s="80">
        <v>0</v>
      </c>
      <c r="CG134" s="80">
        <v>0</v>
      </c>
      <c r="CH134" s="80">
        <v>0</v>
      </c>
      <c r="CI134" s="80">
        <v>0</v>
      </c>
      <c r="CJ134" s="80">
        <v>0</v>
      </c>
      <c r="CK134" s="80">
        <v>0</v>
      </c>
      <c r="CL134" s="80">
        <v>0</v>
      </c>
      <c r="CM134" s="80">
        <v>0</v>
      </c>
      <c r="CN134" s="80">
        <v>0</v>
      </c>
      <c r="CO134" s="80">
        <v>0</v>
      </c>
      <c r="CP134" s="80">
        <v>0</v>
      </c>
      <c r="CQ134" s="80">
        <v>0</v>
      </c>
      <c r="CR134" s="80">
        <v>0</v>
      </c>
      <c r="CS134" s="80">
        <v>0</v>
      </c>
      <c r="CT134" s="80">
        <v>0</v>
      </c>
      <c r="CU134" s="80">
        <v>0</v>
      </c>
      <c r="CV134" s="80">
        <v>0</v>
      </c>
      <c r="CW134" s="80">
        <v>0</v>
      </c>
      <c r="CX134" s="80">
        <v>0</v>
      </c>
      <c r="CY134" s="80">
        <v>0</v>
      </c>
      <c r="CZ134" s="80">
        <v>0</v>
      </c>
      <c r="DA134" s="80">
        <v>0</v>
      </c>
      <c r="DB134" s="80">
        <v>0</v>
      </c>
      <c r="DC134" s="80"/>
      <c r="DD134" s="80"/>
      <c r="DE134" s="80"/>
      <c r="DF134" s="80"/>
      <c r="DG134" s="80"/>
      <c r="DH134" s="80">
        <v>0</v>
      </c>
      <c r="DI134" s="80">
        <v>0</v>
      </c>
      <c r="DJ134" s="80">
        <v>0</v>
      </c>
      <c r="DK134" s="80">
        <v>0</v>
      </c>
      <c r="DL134" s="80">
        <v>0</v>
      </c>
      <c r="DM134" s="80">
        <v>796</v>
      </c>
      <c r="DN134" s="98">
        <v>983</v>
      </c>
      <c r="DO134" s="80">
        <v>642</v>
      </c>
      <c r="DP134" s="80">
        <v>679</v>
      </c>
      <c r="DQ134" s="80">
        <v>3100</v>
      </c>
      <c r="DR134" s="80">
        <v>0</v>
      </c>
      <c r="DS134" s="80">
        <v>0</v>
      </c>
      <c r="DT134" s="80">
        <v>0</v>
      </c>
      <c r="DU134" s="80">
        <v>0</v>
      </c>
      <c r="DV134" s="80">
        <v>0</v>
      </c>
      <c r="DW134" s="80">
        <v>796</v>
      </c>
      <c r="DX134" s="80">
        <v>983</v>
      </c>
      <c r="DY134" s="80">
        <v>642</v>
      </c>
      <c r="DZ134" s="80">
        <v>679</v>
      </c>
      <c r="EA134" s="80">
        <v>3100</v>
      </c>
      <c r="EB134" s="80">
        <v>0</v>
      </c>
      <c r="EC134" s="80">
        <v>0</v>
      </c>
      <c r="ED134" s="80">
        <v>0</v>
      </c>
      <c r="EE134" s="80">
        <v>0</v>
      </c>
      <c r="EF134" s="46">
        <v>0</v>
      </c>
      <c r="EG134" s="46">
        <v>0</v>
      </c>
      <c r="EH134" s="46">
        <v>0</v>
      </c>
      <c r="EI134" s="46">
        <v>0</v>
      </c>
      <c r="EJ134" s="46">
        <v>0</v>
      </c>
      <c r="EK134" s="46">
        <v>0</v>
      </c>
      <c r="EL134" s="46">
        <v>0</v>
      </c>
      <c r="EM134" s="46">
        <v>0</v>
      </c>
      <c r="EN134" s="46">
        <v>0</v>
      </c>
      <c r="EO134" s="46">
        <v>0</v>
      </c>
      <c r="EP134" s="46">
        <v>0</v>
      </c>
      <c r="EQ134" s="46">
        <v>0</v>
      </c>
      <c r="ER134" s="46">
        <v>0</v>
      </c>
      <c r="ES134" s="46">
        <v>0</v>
      </c>
      <c r="ET134" s="46">
        <v>0</v>
      </c>
      <c r="EU134" s="46">
        <v>0</v>
      </c>
      <c r="EV134" s="46">
        <v>0</v>
      </c>
      <c r="EW134" s="46">
        <v>0</v>
      </c>
      <c r="EX134" s="46">
        <v>0</v>
      </c>
      <c r="EY134" s="46">
        <v>0</v>
      </c>
      <c r="EZ134" s="46">
        <v>0</v>
      </c>
      <c r="FA134" s="46">
        <v>0</v>
      </c>
      <c r="FB134" s="46">
        <v>0</v>
      </c>
      <c r="FC134" s="46">
        <v>0</v>
      </c>
      <c r="FD134" s="46">
        <v>0</v>
      </c>
      <c r="FE134" s="46">
        <v>0</v>
      </c>
      <c r="FK134" s="46">
        <v>0</v>
      </c>
      <c r="FL134" s="46">
        <v>0</v>
      </c>
      <c r="FM134" s="46">
        <v>0</v>
      </c>
      <c r="FN134" s="46">
        <v>0</v>
      </c>
      <c r="FO134" s="46">
        <v>0</v>
      </c>
      <c r="FP134" s="46">
        <v>6</v>
      </c>
      <c r="FQ134" s="46">
        <v>5</v>
      </c>
      <c r="FR134" s="46">
        <v>6</v>
      </c>
      <c r="FS134" s="46">
        <v>5</v>
      </c>
      <c r="FT134" s="46">
        <v>22</v>
      </c>
      <c r="FZ134" s="46">
        <v>0</v>
      </c>
      <c r="GA134" s="46">
        <v>0</v>
      </c>
      <c r="GB134" s="46">
        <v>0</v>
      </c>
      <c r="GC134" s="46">
        <v>0</v>
      </c>
      <c r="GD134" s="46">
        <v>0</v>
      </c>
    </row>
    <row r="135" spans="1:186" ht="15" customHeight="1">
      <c r="A135" s="133" t="s">
        <v>957</v>
      </c>
      <c r="B135" s="124" t="s">
        <v>1019</v>
      </c>
      <c r="C135" s="74" t="s">
        <v>598</v>
      </c>
      <c r="D135" s="74" t="s">
        <v>482</v>
      </c>
      <c r="E135" s="46">
        <v>40</v>
      </c>
      <c r="G135" s="46">
        <v>1230</v>
      </c>
      <c r="H135" s="46">
        <v>1520</v>
      </c>
      <c r="I135" s="46">
        <v>1000</v>
      </c>
      <c r="J135" s="80">
        <v>1050</v>
      </c>
      <c r="K135" s="80">
        <v>4800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1230</v>
      </c>
      <c r="R135" s="80">
        <v>1520</v>
      </c>
      <c r="S135" s="80">
        <v>1000</v>
      </c>
      <c r="T135" s="80">
        <v>1050</v>
      </c>
      <c r="U135" s="80">
        <v>4800</v>
      </c>
      <c r="V135" s="80">
        <v>0</v>
      </c>
      <c r="W135" s="80">
        <v>0</v>
      </c>
      <c r="X135" s="80">
        <v>0</v>
      </c>
      <c r="Y135" s="80">
        <v>0</v>
      </c>
      <c r="Z135" s="80">
        <v>0</v>
      </c>
      <c r="AA135" s="80">
        <v>0</v>
      </c>
      <c r="AB135" s="80">
        <v>0</v>
      </c>
      <c r="AC135" s="80">
        <v>0</v>
      </c>
      <c r="AD135" s="80">
        <v>0</v>
      </c>
      <c r="AE135" s="80">
        <v>0</v>
      </c>
      <c r="AF135" s="80">
        <v>0</v>
      </c>
      <c r="AG135" s="80">
        <v>0</v>
      </c>
      <c r="AH135" s="80">
        <v>0</v>
      </c>
      <c r="AI135" s="80">
        <v>0</v>
      </c>
      <c r="AJ135" s="80">
        <v>0</v>
      </c>
      <c r="AK135" s="80">
        <v>0</v>
      </c>
      <c r="AL135" s="80">
        <v>0</v>
      </c>
      <c r="AM135" s="80">
        <v>0</v>
      </c>
      <c r="AN135" s="80">
        <v>0</v>
      </c>
      <c r="AO135" s="80">
        <v>0</v>
      </c>
      <c r="AP135" s="80">
        <v>0</v>
      </c>
      <c r="AQ135" s="80">
        <v>0</v>
      </c>
      <c r="AR135" s="80">
        <v>0</v>
      </c>
      <c r="AS135" s="80">
        <v>0</v>
      </c>
      <c r="AT135" s="80">
        <v>0</v>
      </c>
      <c r="AU135" s="80">
        <v>0</v>
      </c>
      <c r="AV135" s="80">
        <v>0</v>
      </c>
      <c r="AW135" s="80">
        <v>0</v>
      </c>
      <c r="AX135" s="80">
        <v>0</v>
      </c>
      <c r="AY135" s="80">
        <v>0</v>
      </c>
      <c r="AZ135" s="80"/>
      <c r="BA135" s="80"/>
      <c r="BB135" s="80"/>
      <c r="BC135" s="80"/>
      <c r="BD135" s="80"/>
      <c r="BE135" s="80">
        <v>0</v>
      </c>
      <c r="BF135" s="80">
        <v>0</v>
      </c>
      <c r="BG135" s="80">
        <v>0</v>
      </c>
      <c r="BH135" s="80">
        <v>0</v>
      </c>
      <c r="BI135" s="80">
        <v>0</v>
      </c>
      <c r="BJ135" s="80">
        <v>1150</v>
      </c>
      <c r="BK135" s="80">
        <v>1420</v>
      </c>
      <c r="BL135" s="80">
        <v>930</v>
      </c>
      <c r="BM135" s="80">
        <v>980</v>
      </c>
      <c r="BN135" s="80">
        <v>4480</v>
      </c>
      <c r="BO135" s="80">
        <v>0</v>
      </c>
      <c r="BP135" s="80">
        <v>0</v>
      </c>
      <c r="BQ135" s="80">
        <v>0</v>
      </c>
      <c r="BR135" s="80">
        <v>0</v>
      </c>
      <c r="BS135" s="80">
        <v>0</v>
      </c>
      <c r="BT135" s="80">
        <v>1150</v>
      </c>
      <c r="BU135" s="80">
        <v>1420</v>
      </c>
      <c r="BV135" s="80">
        <v>930</v>
      </c>
      <c r="BW135" s="80">
        <v>980</v>
      </c>
      <c r="BX135" s="80">
        <v>4480</v>
      </c>
      <c r="BY135" s="80">
        <v>0</v>
      </c>
      <c r="BZ135" s="80">
        <v>0</v>
      </c>
      <c r="CA135" s="80">
        <v>0</v>
      </c>
      <c r="CB135" s="80">
        <v>0</v>
      </c>
      <c r="CC135" s="80">
        <v>0</v>
      </c>
      <c r="CD135" s="80">
        <v>0</v>
      </c>
      <c r="CE135" s="80">
        <v>0</v>
      </c>
      <c r="CF135" s="80">
        <v>0</v>
      </c>
      <c r="CG135" s="80">
        <v>0</v>
      </c>
      <c r="CH135" s="80">
        <v>0</v>
      </c>
      <c r="CI135" s="80">
        <v>0</v>
      </c>
      <c r="CJ135" s="80">
        <v>0</v>
      </c>
      <c r="CK135" s="80">
        <v>0</v>
      </c>
      <c r="CL135" s="80">
        <v>0</v>
      </c>
      <c r="CM135" s="80">
        <v>0</v>
      </c>
      <c r="CN135" s="80">
        <v>0</v>
      </c>
      <c r="CO135" s="80">
        <v>0</v>
      </c>
      <c r="CP135" s="80">
        <v>0</v>
      </c>
      <c r="CQ135" s="80">
        <v>0</v>
      </c>
      <c r="CR135" s="80">
        <v>0</v>
      </c>
      <c r="CS135" s="80">
        <v>0</v>
      </c>
      <c r="CT135" s="80">
        <v>0</v>
      </c>
      <c r="CU135" s="80">
        <v>0</v>
      </c>
      <c r="CV135" s="80">
        <v>0</v>
      </c>
      <c r="CW135" s="80">
        <v>0</v>
      </c>
      <c r="CX135" s="80">
        <v>0</v>
      </c>
      <c r="CY135" s="80">
        <v>0</v>
      </c>
      <c r="CZ135" s="80">
        <v>0</v>
      </c>
      <c r="DA135" s="80">
        <v>0</v>
      </c>
      <c r="DB135" s="80">
        <v>0</v>
      </c>
      <c r="DC135" s="80"/>
      <c r="DD135" s="80"/>
      <c r="DE135" s="80"/>
      <c r="DF135" s="80"/>
      <c r="DG135" s="80"/>
      <c r="DH135" s="80">
        <v>0</v>
      </c>
      <c r="DI135" s="80">
        <v>0</v>
      </c>
      <c r="DJ135" s="80">
        <v>0</v>
      </c>
      <c r="DK135" s="80">
        <v>0</v>
      </c>
      <c r="DL135" s="80">
        <v>0</v>
      </c>
      <c r="DM135" s="80">
        <v>1009</v>
      </c>
      <c r="DN135" s="98">
        <v>1245</v>
      </c>
      <c r="DO135" s="80">
        <v>813</v>
      </c>
      <c r="DP135" s="80">
        <v>861</v>
      </c>
      <c r="DQ135" s="80">
        <v>3928</v>
      </c>
      <c r="DR135" s="80">
        <v>0</v>
      </c>
      <c r="DS135" s="80">
        <v>0</v>
      </c>
      <c r="DT135" s="80">
        <v>0</v>
      </c>
      <c r="DU135" s="80">
        <v>0</v>
      </c>
      <c r="DV135" s="80">
        <v>0</v>
      </c>
      <c r="DW135" s="80">
        <v>1009</v>
      </c>
      <c r="DX135" s="80">
        <v>1245</v>
      </c>
      <c r="DY135" s="80">
        <v>813</v>
      </c>
      <c r="DZ135" s="80">
        <v>861</v>
      </c>
      <c r="EA135" s="80">
        <v>3928</v>
      </c>
      <c r="EB135" s="80">
        <v>0</v>
      </c>
      <c r="EC135" s="80">
        <v>0</v>
      </c>
      <c r="ED135" s="80">
        <v>0</v>
      </c>
      <c r="EE135" s="80">
        <v>0</v>
      </c>
      <c r="EF135" s="46">
        <v>0</v>
      </c>
      <c r="EG135" s="46">
        <v>0</v>
      </c>
      <c r="EH135" s="46">
        <v>0</v>
      </c>
      <c r="EI135" s="46">
        <v>0</v>
      </c>
      <c r="EJ135" s="46">
        <v>0</v>
      </c>
      <c r="EK135" s="46">
        <v>0</v>
      </c>
      <c r="EL135" s="46">
        <v>0</v>
      </c>
      <c r="EM135" s="46">
        <v>0</v>
      </c>
      <c r="EN135" s="46">
        <v>0</v>
      </c>
      <c r="EO135" s="46">
        <v>0</v>
      </c>
      <c r="EP135" s="46">
        <v>0</v>
      </c>
      <c r="EQ135" s="46">
        <v>0</v>
      </c>
      <c r="ER135" s="46">
        <v>0</v>
      </c>
      <c r="ES135" s="46">
        <v>0</v>
      </c>
      <c r="ET135" s="46">
        <v>0</v>
      </c>
      <c r="EU135" s="46">
        <v>0</v>
      </c>
      <c r="EV135" s="46">
        <v>0</v>
      </c>
      <c r="EW135" s="46">
        <v>0</v>
      </c>
      <c r="EX135" s="46">
        <v>0</v>
      </c>
      <c r="EY135" s="46">
        <v>0</v>
      </c>
      <c r="EZ135" s="46">
        <v>0</v>
      </c>
      <c r="FA135" s="46">
        <v>0</v>
      </c>
      <c r="FB135" s="46">
        <v>0</v>
      </c>
      <c r="FC135" s="46">
        <v>0</v>
      </c>
      <c r="FD135" s="46">
        <v>0</v>
      </c>
      <c r="FE135" s="46">
        <v>0</v>
      </c>
      <c r="FK135" s="46">
        <v>0</v>
      </c>
      <c r="FL135" s="46">
        <v>0</v>
      </c>
      <c r="FM135" s="46">
        <v>0</v>
      </c>
      <c r="FN135" s="46">
        <v>0</v>
      </c>
      <c r="FO135" s="46">
        <v>0</v>
      </c>
      <c r="FP135" s="46">
        <v>152</v>
      </c>
      <c r="FQ135" s="46">
        <v>110</v>
      </c>
      <c r="FR135" s="46">
        <v>122</v>
      </c>
      <c r="FS135" s="46">
        <v>95</v>
      </c>
      <c r="FT135" s="46">
        <v>479</v>
      </c>
      <c r="FZ135" s="46">
        <v>0</v>
      </c>
      <c r="GA135" s="46">
        <v>0</v>
      </c>
      <c r="GB135" s="46">
        <v>0</v>
      </c>
      <c r="GC135" s="46">
        <v>0</v>
      </c>
      <c r="GD135" s="46">
        <v>0</v>
      </c>
    </row>
    <row r="136" spans="1:186" ht="15" customHeight="1">
      <c r="A136" s="46" t="s">
        <v>556</v>
      </c>
      <c r="B136" s="124" t="s">
        <v>929</v>
      </c>
      <c r="C136" s="74" t="s">
        <v>598</v>
      </c>
      <c r="D136" s="74" t="s">
        <v>482</v>
      </c>
      <c r="E136" s="46">
        <v>40</v>
      </c>
      <c r="G136" s="46">
        <v>6151.3303758241782</v>
      </c>
      <c r="H136" s="46">
        <v>8611.1790401883882</v>
      </c>
      <c r="I136" s="46">
        <v>5189.765749973838</v>
      </c>
      <c r="J136" s="80">
        <v>6629.6144143380479</v>
      </c>
      <c r="K136" s="80">
        <v>26581.889580324452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5180</v>
      </c>
      <c r="R136" s="80">
        <v>6400</v>
      </c>
      <c r="S136" s="80">
        <v>4230</v>
      </c>
      <c r="T136" s="80">
        <v>4430</v>
      </c>
      <c r="U136" s="80">
        <v>20240</v>
      </c>
      <c r="V136" s="80">
        <v>0</v>
      </c>
      <c r="W136" s="80">
        <v>0</v>
      </c>
      <c r="X136" s="80">
        <v>0</v>
      </c>
      <c r="Y136" s="80">
        <v>0</v>
      </c>
      <c r="Z136" s="80">
        <v>0</v>
      </c>
      <c r="AA136" s="80">
        <v>930.6364982731576</v>
      </c>
      <c r="AB136" s="80">
        <v>2171.4851626373675</v>
      </c>
      <c r="AC136" s="80">
        <v>930.6364982731576</v>
      </c>
      <c r="AD136" s="80">
        <v>2171.4851626373675</v>
      </c>
      <c r="AE136" s="80">
        <v>6204.2433218210499</v>
      </c>
      <c r="AF136" s="80">
        <v>0</v>
      </c>
      <c r="AG136" s="80">
        <v>0</v>
      </c>
      <c r="AH136" s="80">
        <v>0</v>
      </c>
      <c r="AI136" s="80">
        <v>0</v>
      </c>
      <c r="AJ136" s="80">
        <v>0</v>
      </c>
      <c r="AK136" s="80">
        <v>0</v>
      </c>
      <c r="AL136" s="80">
        <v>0</v>
      </c>
      <c r="AM136" s="80">
        <v>0</v>
      </c>
      <c r="AN136" s="80">
        <v>0</v>
      </c>
      <c r="AO136" s="80">
        <v>0</v>
      </c>
      <c r="AP136" s="80">
        <v>34.693877551020407</v>
      </c>
      <c r="AQ136" s="80">
        <v>34.693877551020407</v>
      </c>
      <c r="AR136" s="80">
        <v>23.129251700680275</v>
      </c>
      <c r="AS136" s="80">
        <v>23.129251700680275</v>
      </c>
      <c r="AT136" s="80">
        <v>115.64625850340136</v>
      </c>
      <c r="AU136" s="80">
        <v>6</v>
      </c>
      <c r="AV136" s="80">
        <v>5</v>
      </c>
      <c r="AW136" s="80">
        <v>6</v>
      </c>
      <c r="AX136" s="80">
        <v>5</v>
      </c>
      <c r="AY136" s="80">
        <v>22</v>
      </c>
      <c r="AZ136" s="80"/>
      <c r="BA136" s="80"/>
      <c r="BB136" s="80"/>
      <c r="BC136" s="80"/>
      <c r="BD136" s="80"/>
      <c r="BE136" s="80">
        <v>0</v>
      </c>
      <c r="BF136" s="80">
        <v>0</v>
      </c>
      <c r="BG136" s="80">
        <v>0</v>
      </c>
      <c r="BH136" s="80">
        <v>0</v>
      </c>
      <c r="BI136" s="80">
        <v>0</v>
      </c>
      <c r="BJ136" s="80">
        <v>7154.437904228922</v>
      </c>
      <c r="BK136" s="80">
        <v>7301.2984604129779</v>
      </c>
      <c r="BL136" s="80">
        <v>5079.6453991884882</v>
      </c>
      <c r="BM136" s="80">
        <v>6400.7848430044323</v>
      </c>
      <c r="BN136" s="80">
        <v>25936.16660683482</v>
      </c>
      <c r="BO136" s="80">
        <v>0</v>
      </c>
      <c r="BP136" s="80">
        <v>0</v>
      </c>
      <c r="BQ136" s="80">
        <v>0</v>
      </c>
      <c r="BR136" s="80">
        <v>0</v>
      </c>
      <c r="BS136" s="80">
        <v>0</v>
      </c>
      <c r="BT136" s="80">
        <v>5220</v>
      </c>
      <c r="BU136" s="80">
        <v>6450</v>
      </c>
      <c r="BV136" s="80">
        <v>4210</v>
      </c>
      <c r="BW136" s="80">
        <v>4450</v>
      </c>
      <c r="BX136" s="80">
        <v>20330</v>
      </c>
      <c r="BY136" s="80">
        <v>0</v>
      </c>
      <c r="BZ136" s="80">
        <v>0</v>
      </c>
      <c r="CA136" s="80">
        <v>0</v>
      </c>
      <c r="CB136" s="80">
        <v>0</v>
      </c>
      <c r="CC136" s="80">
        <v>0</v>
      </c>
      <c r="CD136" s="80">
        <v>1893.7440266779008</v>
      </c>
      <c r="CE136" s="80">
        <v>811.60458286195751</v>
      </c>
      <c r="CF136" s="80">
        <v>811.60458286195751</v>
      </c>
      <c r="CG136" s="80">
        <v>1893.7440266779008</v>
      </c>
      <c r="CH136" s="80">
        <v>5410.6972190797169</v>
      </c>
      <c r="CI136" s="80">
        <v>0</v>
      </c>
      <c r="CJ136" s="80">
        <v>0</v>
      </c>
      <c r="CK136" s="80">
        <v>0</v>
      </c>
      <c r="CL136" s="80">
        <v>0</v>
      </c>
      <c r="CM136" s="80">
        <v>0</v>
      </c>
      <c r="CN136" s="80">
        <v>0</v>
      </c>
      <c r="CO136" s="80">
        <v>0</v>
      </c>
      <c r="CP136" s="80">
        <v>0</v>
      </c>
      <c r="CQ136" s="80">
        <v>0</v>
      </c>
      <c r="CR136" s="80">
        <v>0</v>
      </c>
      <c r="CS136" s="80">
        <v>34.693877551020414</v>
      </c>
      <c r="CT136" s="80">
        <v>34.693877551020414</v>
      </c>
      <c r="CU136" s="80">
        <v>52.04081632653061</v>
      </c>
      <c r="CV136" s="80">
        <v>52.04081632653061</v>
      </c>
      <c r="CW136" s="80">
        <v>173.46938775510205</v>
      </c>
      <c r="CX136" s="80">
        <v>6</v>
      </c>
      <c r="CY136" s="80">
        <v>5</v>
      </c>
      <c r="CZ136" s="80">
        <v>6</v>
      </c>
      <c r="DA136" s="80">
        <v>5</v>
      </c>
      <c r="DB136" s="80">
        <v>22</v>
      </c>
      <c r="DC136" s="80"/>
      <c r="DD136" s="80"/>
      <c r="DE136" s="80"/>
      <c r="DF136" s="80"/>
      <c r="DG136" s="80"/>
      <c r="DH136" s="80">
        <v>0</v>
      </c>
      <c r="DI136" s="80">
        <v>0</v>
      </c>
      <c r="DJ136" s="80">
        <v>0</v>
      </c>
      <c r="DK136" s="80">
        <v>0</v>
      </c>
      <c r="DL136" s="80">
        <v>0</v>
      </c>
      <c r="DM136" s="80">
        <v>5561.2397501579353</v>
      </c>
      <c r="DN136" s="98">
        <v>6635.2397501579353</v>
      </c>
      <c r="DO136" s="80">
        <v>5617.8665970900638</v>
      </c>
      <c r="DP136" s="80">
        <v>4896.8526533837421</v>
      </c>
      <c r="DQ136" s="80">
        <v>22711.198750789677</v>
      </c>
      <c r="DR136" s="80">
        <v>0</v>
      </c>
      <c r="DS136" s="80">
        <v>0</v>
      </c>
      <c r="DT136" s="80">
        <v>0</v>
      </c>
      <c r="DU136" s="80">
        <v>0</v>
      </c>
      <c r="DV136" s="80">
        <v>0</v>
      </c>
      <c r="DW136" s="80">
        <v>4594</v>
      </c>
      <c r="DX136" s="80">
        <v>5669</v>
      </c>
      <c r="DY136" s="80">
        <v>3701</v>
      </c>
      <c r="DZ136" s="80">
        <v>3919</v>
      </c>
      <c r="EA136" s="80">
        <v>17883</v>
      </c>
      <c r="EB136" s="80">
        <v>0</v>
      </c>
      <c r="EC136" s="80">
        <v>0</v>
      </c>
      <c r="ED136" s="80">
        <v>0</v>
      </c>
      <c r="EE136" s="80">
        <v>0</v>
      </c>
      <c r="EF136" s="46">
        <v>0</v>
      </c>
      <c r="EG136" s="46">
        <v>938.01394370632215</v>
      </c>
      <c r="EH136" s="46">
        <v>938.01394370632215</v>
      </c>
      <c r="EI136" s="46">
        <v>1876.0278874126443</v>
      </c>
      <c r="EJ136" s="46">
        <v>938.01394370632215</v>
      </c>
      <c r="EK136" s="46">
        <v>4690.0697185316112</v>
      </c>
      <c r="EL136" s="46">
        <v>0</v>
      </c>
      <c r="EM136" s="46">
        <v>0</v>
      </c>
      <c r="EN136" s="46">
        <v>0</v>
      </c>
      <c r="EO136" s="46">
        <v>0</v>
      </c>
      <c r="EP136" s="46">
        <v>0</v>
      </c>
      <c r="EQ136" s="46">
        <v>0</v>
      </c>
      <c r="ER136" s="46">
        <v>0</v>
      </c>
      <c r="ES136" s="46">
        <v>0</v>
      </c>
      <c r="ET136" s="46">
        <v>0</v>
      </c>
      <c r="EU136" s="46">
        <v>0</v>
      </c>
      <c r="EV136" s="46">
        <v>23.225806451612904</v>
      </c>
      <c r="EW136" s="46">
        <v>23.225806451612904</v>
      </c>
      <c r="EX136" s="46">
        <v>34.838709677419352</v>
      </c>
      <c r="EY136" s="46">
        <v>34.838709677419352</v>
      </c>
      <c r="EZ136" s="46">
        <v>116.12903225806451</v>
      </c>
      <c r="FA136" s="46">
        <v>6</v>
      </c>
      <c r="FB136" s="46">
        <v>5</v>
      </c>
      <c r="FC136" s="46">
        <v>6</v>
      </c>
      <c r="FD136" s="46">
        <v>5</v>
      </c>
      <c r="FE136" s="46">
        <v>22</v>
      </c>
      <c r="FK136" s="46">
        <v>0</v>
      </c>
      <c r="FL136" s="46">
        <v>0</v>
      </c>
      <c r="FM136" s="46">
        <v>0</v>
      </c>
      <c r="FN136" s="46">
        <v>0</v>
      </c>
      <c r="FO136" s="46">
        <v>0</v>
      </c>
      <c r="FP136" s="46">
        <v>848</v>
      </c>
      <c r="FQ136" s="46">
        <v>538</v>
      </c>
      <c r="FR136" s="46">
        <v>590</v>
      </c>
      <c r="FS136" s="46">
        <v>461</v>
      </c>
      <c r="FT136" s="46">
        <v>2437</v>
      </c>
      <c r="FZ136" s="46">
        <v>0</v>
      </c>
      <c r="GA136" s="46">
        <v>0</v>
      </c>
      <c r="GB136" s="46">
        <v>0</v>
      </c>
      <c r="GC136" s="46">
        <v>0</v>
      </c>
      <c r="GD136" s="46">
        <v>0</v>
      </c>
    </row>
    <row r="137" spans="1:186">
      <c r="A137" s="46" t="s">
        <v>603</v>
      </c>
      <c r="B137" s="124" t="s">
        <v>930</v>
      </c>
      <c r="C137" s="74" t="s">
        <v>598</v>
      </c>
      <c r="D137" s="74" t="s">
        <v>482</v>
      </c>
      <c r="E137" s="46">
        <v>40</v>
      </c>
      <c r="G137" s="46">
        <v>4976.8158928177663</v>
      </c>
      <c r="H137" s="46">
        <v>6949.2370832414545</v>
      </c>
      <c r="I137" s="46">
        <v>4026.8158928177663</v>
      </c>
      <c r="J137" s="80">
        <v>5249.2370832414545</v>
      </c>
      <c r="K137" s="80">
        <v>21202.105952118443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4250</v>
      </c>
      <c r="R137" s="80">
        <v>5300</v>
      </c>
      <c r="S137" s="80">
        <v>3300</v>
      </c>
      <c r="T137" s="80">
        <v>3600</v>
      </c>
      <c r="U137" s="80">
        <v>16450</v>
      </c>
      <c r="V137" s="80">
        <v>0</v>
      </c>
      <c r="W137" s="80">
        <v>0</v>
      </c>
      <c r="X137" s="80">
        <v>0</v>
      </c>
      <c r="Y137" s="80">
        <v>0</v>
      </c>
      <c r="Z137" s="80">
        <v>0</v>
      </c>
      <c r="AA137" s="80">
        <v>691.81589281776633</v>
      </c>
      <c r="AB137" s="80">
        <v>1614.2370832414547</v>
      </c>
      <c r="AC137" s="80">
        <v>691.81589281776633</v>
      </c>
      <c r="AD137" s="80">
        <v>1614.2370832414547</v>
      </c>
      <c r="AE137" s="80">
        <v>4612.1059521184416</v>
      </c>
      <c r="AF137" s="80">
        <v>15</v>
      </c>
      <c r="AG137" s="80">
        <v>15</v>
      </c>
      <c r="AH137" s="80">
        <v>15</v>
      </c>
      <c r="AI137" s="80">
        <v>15</v>
      </c>
      <c r="AJ137" s="80">
        <v>60</v>
      </c>
      <c r="AK137" s="80">
        <v>0</v>
      </c>
      <c r="AL137" s="80">
        <v>0</v>
      </c>
      <c r="AM137" s="80">
        <v>0</v>
      </c>
      <c r="AN137" s="80">
        <v>0</v>
      </c>
      <c r="AO137" s="80">
        <v>0</v>
      </c>
      <c r="AP137" s="80">
        <v>20</v>
      </c>
      <c r="AQ137" s="80">
        <v>20</v>
      </c>
      <c r="AR137" s="80">
        <v>20</v>
      </c>
      <c r="AS137" s="80">
        <v>20</v>
      </c>
      <c r="AT137" s="80">
        <v>80</v>
      </c>
      <c r="AU137" s="80">
        <v>0</v>
      </c>
      <c r="AV137" s="80">
        <v>0</v>
      </c>
      <c r="AW137" s="80">
        <v>0</v>
      </c>
      <c r="AX137" s="80">
        <v>0</v>
      </c>
      <c r="AY137" s="80">
        <v>0</v>
      </c>
      <c r="AZ137" s="80"/>
      <c r="BA137" s="80"/>
      <c r="BB137" s="80"/>
      <c r="BC137" s="80"/>
      <c r="BD137" s="80"/>
      <c r="BE137" s="80">
        <v>0</v>
      </c>
      <c r="BF137" s="80">
        <v>0</v>
      </c>
      <c r="BG137" s="80">
        <v>0</v>
      </c>
      <c r="BH137" s="80">
        <v>0</v>
      </c>
      <c r="BI137" s="80">
        <v>0</v>
      </c>
      <c r="BJ137" s="80">
        <v>5832.770076732947</v>
      </c>
      <c r="BK137" s="80">
        <v>6058.3300328855485</v>
      </c>
      <c r="BL137" s="80">
        <v>4178.3300328855485</v>
      </c>
      <c r="BM137" s="80">
        <v>5182.770076732947</v>
      </c>
      <c r="BN137" s="80">
        <v>21252.200219236991</v>
      </c>
      <c r="BO137" s="80">
        <v>0</v>
      </c>
      <c r="BP137" s="80">
        <v>0</v>
      </c>
      <c r="BQ137" s="80">
        <v>0</v>
      </c>
      <c r="BR137" s="80">
        <v>0</v>
      </c>
      <c r="BS137" s="80">
        <v>0</v>
      </c>
      <c r="BT137" s="80">
        <v>4390</v>
      </c>
      <c r="BU137" s="80">
        <v>5420</v>
      </c>
      <c r="BV137" s="80">
        <v>3540</v>
      </c>
      <c r="BW137" s="80">
        <v>3740</v>
      </c>
      <c r="BX137" s="80">
        <v>17090</v>
      </c>
      <c r="BY137" s="80">
        <v>0</v>
      </c>
      <c r="BZ137" s="80">
        <v>0</v>
      </c>
      <c r="CA137" s="80">
        <v>0</v>
      </c>
      <c r="CB137" s="80">
        <v>0</v>
      </c>
      <c r="CC137" s="80">
        <v>0</v>
      </c>
      <c r="CD137" s="80">
        <v>1407.7700767329468</v>
      </c>
      <c r="CE137" s="80">
        <v>603.33003288554858</v>
      </c>
      <c r="CF137" s="80">
        <v>603.33003288554858</v>
      </c>
      <c r="CG137" s="80">
        <v>1407.7700767329468</v>
      </c>
      <c r="CH137" s="80">
        <v>4022.200219236991</v>
      </c>
      <c r="CI137" s="80">
        <v>15</v>
      </c>
      <c r="CJ137" s="80">
        <v>15</v>
      </c>
      <c r="CK137" s="80">
        <v>15</v>
      </c>
      <c r="CL137" s="80">
        <v>15</v>
      </c>
      <c r="CM137" s="80">
        <v>60</v>
      </c>
      <c r="CN137" s="80">
        <v>0</v>
      </c>
      <c r="CO137" s="80">
        <v>0</v>
      </c>
      <c r="CP137" s="80">
        <v>0</v>
      </c>
      <c r="CQ137" s="80">
        <v>0</v>
      </c>
      <c r="CR137" s="80">
        <v>0</v>
      </c>
      <c r="CS137" s="80">
        <v>20</v>
      </c>
      <c r="CT137" s="80">
        <v>20</v>
      </c>
      <c r="CU137" s="80">
        <v>20</v>
      </c>
      <c r="CV137" s="80">
        <v>20</v>
      </c>
      <c r="CW137" s="80">
        <v>80</v>
      </c>
      <c r="CX137" s="80">
        <v>0</v>
      </c>
      <c r="CY137" s="80">
        <v>0</v>
      </c>
      <c r="CZ137" s="80">
        <v>0</v>
      </c>
      <c r="DA137" s="80">
        <v>0</v>
      </c>
      <c r="DB137" s="80">
        <v>0</v>
      </c>
      <c r="DC137" s="80"/>
      <c r="DD137" s="80"/>
      <c r="DE137" s="80"/>
      <c r="DF137" s="80"/>
      <c r="DG137" s="80"/>
      <c r="DH137" s="80">
        <v>0</v>
      </c>
      <c r="DI137" s="80">
        <v>0</v>
      </c>
      <c r="DJ137" s="80">
        <v>0</v>
      </c>
      <c r="DK137" s="80">
        <v>0</v>
      </c>
      <c r="DL137" s="80">
        <v>0</v>
      </c>
      <c r="DM137" s="80">
        <v>4937.3001329142271</v>
      </c>
      <c r="DN137" s="98">
        <v>5923.3001329142271</v>
      </c>
      <c r="DO137" s="80">
        <v>4814.6002658284533</v>
      </c>
      <c r="DP137" s="80">
        <v>4317.3001329142271</v>
      </c>
      <c r="DQ137" s="80">
        <v>19992.500664571136</v>
      </c>
      <c r="DR137" s="80">
        <v>0</v>
      </c>
      <c r="DS137" s="80">
        <v>0</v>
      </c>
      <c r="DT137" s="80">
        <v>0</v>
      </c>
      <c r="DU137" s="80">
        <v>0</v>
      </c>
      <c r="DV137" s="80">
        <v>0</v>
      </c>
      <c r="DW137" s="80">
        <v>4215</v>
      </c>
      <c r="DX137" s="80">
        <v>5201</v>
      </c>
      <c r="DY137" s="80">
        <v>3395</v>
      </c>
      <c r="DZ137" s="80">
        <v>3595</v>
      </c>
      <c r="EA137" s="80">
        <v>16406</v>
      </c>
      <c r="EB137" s="80">
        <v>0</v>
      </c>
      <c r="EC137" s="80">
        <v>0</v>
      </c>
      <c r="ED137" s="80">
        <v>0</v>
      </c>
      <c r="EE137" s="80">
        <v>0</v>
      </c>
      <c r="EF137" s="46">
        <v>0</v>
      </c>
      <c r="EG137" s="46">
        <v>697.30013291422677</v>
      </c>
      <c r="EH137" s="46">
        <v>697.30013291422677</v>
      </c>
      <c r="EI137" s="46">
        <v>1394.6002658284535</v>
      </c>
      <c r="EJ137" s="46">
        <v>697.30013291422677</v>
      </c>
      <c r="EK137" s="46">
        <v>3486.5006645711337</v>
      </c>
      <c r="EL137" s="46">
        <v>15</v>
      </c>
      <c r="EM137" s="46">
        <v>15</v>
      </c>
      <c r="EN137" s="46">
        <v>15</v>
      </c>
      <c r="EO137" s="46">
        <v>15</v>
      </c>
      <c r="EP137" s="46">
        <v>60</v>
      </c>
      <c r="EQ137" s="46">
        <v>0</v>
      </c>
      <c r="ER137" s="46">
        <v>0</v>
      </c>
      <c r="ES137" s="46">
        <v>0</v>
      </c>
      <c r="ET137" s="46">
        <v>0</v>
      </c>
      <c r="EU137" s="46">
        <v>0</v>
      </c>
      <c r="EV137" s="46">
        <v>10</v>
      </c>
      <c r="EW137" s="46">
        <v>10</v>
      </c>
      <c r="EX137" s="46">
        <v>10</v>
      </c>
      <c r="EY137" s="46">
        <v>10</v>
      </c>
      <c r="EZ137" s="46">
        <v>40</v>
      </c>
      <c r="FA137" s="46">
        <v>0</v>
      </c>
      <c r="FB137" s="46">
        <v>0</v>
      </c>
      <c r="FC137" s="46">
        <v>0</v>
      </c>
      <c r="FD137" s="46">
        <v>0</v>
      </c>
      <c r="FE137" s="46">
        <v>0</v>
      </c>
      <c r="FK137" s="46">
        <v>0</v>
      </c>
      <c r="FL137" s="46">
        <v>0</v>
      </c>
      <c r="FM137" s="46">
        <v>0</v>
      </c>
      <c r="FN137" s="46">
        <v>0</v>
      </c>
      <c r="FO137" s="46">
        <v>0</v>
      </c>
      <c r="FP137" s="46">
        <v>55</v>
      </c>
      <c r="FQ137" s="46">
        <v>50</v>
      </c>
      <c r="FR137" s="46">
        <v>20</v>
      </c>
      <c r="FS137" s="46">
        <v>20</v>
      </c>
      <c r="FT137" s="46">
        <v>145</v>
      </c>
      <c r="FZ137" s="46">
        <v>0</v>
      </c>
      <c r="GA137" s="46">
        <v>0</v>
      </c>
      <c r="GB137" s="46">
        <v>0</v>
      </c>
      <c r="GC137" s="46">
        <v>0</v>
      </c>
      <c r="GD137" s="46">
        <v>0</v>
      </c>
    </row>
    <row r="138" spans="1:186" ht="15" customHeight="1">
      <c r="A138" s="133" t="s">
        <v>1316</v>
      </c>
      <c r="B138" s="124" t="s">
        <v>1317</v>
      </c>
      <c r="C138" s="74" t="s">
        <v>598</v>
      </c>
      <c r="D138" s="74" t="s">
        <v>667</v>
      </c>
      <c r="E138" s="46">
        <v>40</v>
      </c>
      <c r="G138" s="46">
        <v>6000</v>
      </c>
      <c r="H138" s="46">
        <v>5000</v>
      </c>
      <c r="I138" s="46">
        <v>5000</v>
      </c>
      <c r="J138" s="80">
        <v>4000</v>
      </c>
      <c r="K138" s="80">
        <v>20000</v>
      </c>
      <c r="L138" s="80">
        <v>6000</v>
      </c>
      <c r="M138" s="80">
        <v>5000</v>
      </c>
      <c r="N138" s="80">
        <v>5000</v>
      </c>
      <c r="O138" s="80">
        <v>4000</v>
      </c>
      <c r="P138" s="80">
        <v>20000</v>
      </c>
      <c r="Q138" s="80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  <c r="W138" s="80">
        <v>0</v>
      </c>
      <c r="X138" s="80">
        <v>0</v>
      </c>
      <c r="Y138" s="80">
        <v>0</v>
      </c>
      <c r="Z138" s="80">
        <v>0</v>
      </c>
      <c r="AA138" s="80">
        <v>0</v>
      </c>
      <c r="AB138" s="80">
        <v>0</v>
      </c>
      <c r="AC138" s="80">
        <v>0</v>
      </c>
      <c r="AD138" s="80">
        <v>0</v>
      </c>
      <c r="AE138" s="80">
        <v>0</v>
      </c>
      <c r="AF138" s="80">
        <v>0</v>
      </c>
      <c r="AG138" s="80">
        <v>0</v>
      </c>
      <c r="AH138" s="80">
        <v>0</v>
      </c>
      <c r="AI138" s="80">
        <v>0</v>
      </c>
      <c r="AJ138" s="80">
        <v>0</v>
      </c>
      <c r="AK138" s="80">
        <v>0</v>
      </c>
      <c r="AL138" s="80">
        <v>0</v>
      </c>
      <c r="AM138" s="80">
        <v>0</v>
      </c>
      <c r="AN138" s="80">
        <v>0</v>
      </c>
      <c r="AO138" s="80">
        <v>0</v>
      </c>
      <c r="AP138" s="80">
        <v>0</v>
      </c>
      <c r="AQ138" s="80">
        <v>0</v>
      </c>
      <c r="AR138" s="80">
        <v>0</v>
      </c>
      <c r="AS138" s="80">
        <v>0</v>
      </c>
      <c r="AT138" s="80">
        <v>0</v>
      </c>
      <c r="AU138" s="80">
        <v>0</v>
      </c>
      <c r="AV138" s="80">
        <v>0</v>
      </c>
      <c r="AW138" s="80">
        <v>0</v>
      </c>
      <c r="AX138" s="80">
        <v>0</v>
      </c>
      <c r="AY138" s="80">
        <v>0</v>
      </c>
      <c r="AZ138" s="80"/>
      <c r="BA138" s="80"/>
      <c r="BB138" s="80"/>
      <c r="BC138" s="80"/>
      <c r="BD138" s="80"/>
      <c r="BE138" s="80">
        <v>0</v>
      </c>
      <c r="BF138" s="80">
        <v>0</v>
      </c>
      <c r="BG138" s="80">
        <v>0</v>
      </c>
      <c r="BH138" s="80">
        <v>0</v>
      </c>
      <c r="BI138" s="80">
        <v>0</v>
      </c>
      <c r="BJ138" s="80">
        <v>4000</v>
      </c>
      <c r="BK138" s="80">
        <v>4000</v>
      </c>
      <c r="BL138" s="80">
        <v>8000</v>
      </c>
      <c r="BM138" s="80">
        <v>8000</v>
      </c>
      <c r="BN138" s="80">
        <v>24000</v>
      </c>
      <c r="BO138" s="80">
        <v>4000</v>
      </c>
      <c r="BP138" s="80">
        <v>4000</v>
      </c>
      <c r="BQ138" s="80">
        <v>8000</v>
      </c>
      <c r="BR138" s="80">
        <v>8000</v>
      </c>
      <c r="BS138" s="80">
        <v>24000</v>
      </c>
      <c r="BT138" s="80">
        <v>0</v>
      </c>
      <c r="BU138" s="80">
        <v>0</v>
      </c>
      <c r="BV138" s="80">
        <v>0</v>
      </c>
      <c r="BW138" s="80">
        <v>0</v>
      </c>
      <c r="BX138" s="80">
        <v>0</v>
      </c>
      <c r="BY138" s="80">
        <v>0</v>
      </c>
      <c r="BZ138" s="80">
        <v>0</v>
      </c>
      <c r="CA138" s="80">
        <v>0</v>
      </c>
      <c r="CB138" s="80">
        <v>0</v>
      </c>
      <c r="CC138" s="80">
        <v>0</v>
      </c>
      <c r="CD138" s="80">
        <v>0</v>
      </c>
      <c r="CE138" s="80">
        <v>0</v>
      </c>
      <c r="CF138" s="80">
        <v>0</v>
      </c>
      <c r="CG138" s="80">
        <v>0</v>
      </c>
      <c r="CH138" s="80">
        <v>0</v>
      </c>
      <c r="CI138" s="80">
        <v>0</v>
      </c>
      <c r="CJ138" s="80">
        <v>0</v>
      </c>
      <c r="CK138" s="80">
        <v>0</v>
      </c>
      <c r="CL138" s="80">
        <v>0</v>
      </c>
      <c r="CM138" s="80">
        <v>0</v>
      </c>
      <c r="CN138" s="80">
        <v>0</v>
      </c>
      <c r="CO138" s="80">
        <v>0</v>
      </c>
      <c r="CP138" s="80">
        <v>0</v>
      </c>
      <c r="CQ138" s="80">
        <v>0</v>
      </c>
      <c r="CR138" s="80">
        <v>0</v>
      </c>
      <c r="CS138" s="80">
        <v>0</v>
      </c>
      <c r="CT138" s="80">
        <v>0</v>
      </c>
      <c r="CU138" s="80">
        <v>0</v>
      </c>
      <c r="CV138" s="80">
        <v>0</v>
      </c>
      <c r="CW138" s="80">
        <v>0</v>
      </c>
      <c r="CX138" s="80">
        <v>0</v>
      </c>
      <c r="CY138" s="80">
        <v>0</v>
      </c>
      <c r="CZ138" s="80">
        <v>0</v>
      </c>
      <c r="DA138" s="80">
        <v>0</v>
      </c>
      <c r="DB138" s="80">
        <v>0</v>
      </c>
      <c r="DC138" s="80"/>
      <c r="DD138" s="80"/>
      <c r="DE138" s="80"/>
      <c r="DF138" s="80"/>
      <c r="DG138" s="80"/>
      <c r="DH138" s="80">
        <v>0</v>
      </c>
      <c r="DI138" s="80">
        <v>0</v>
      </c>
      <c r="DJ138" s="80">
        <v>0</v>
      </c>
      <c r="DK138" s="80">
        <v>0</v>
      </c>
      <c r="DL138" s="80">
        <v>0</v>
      </c>
      <c r="DM138" s="80">
        <v>8000</v>
      </c>
      <c r="DN138" s="98">
        <v>8000</v>
      </c>
      <c r="DO138" s="80">
        <v>8000</v>
      </c>
      <c r="DP138" s="80">
        <v>8000</v>
      </c>
      <c r="DQ138" s="80">
        <v>32000</v>
      </c>
      <c r="DR138" s="80">
        <v>8000</v>
      </c>
      <c r="DS138" s="80">
        <v>8000</v>
      </c>
      <c r="DT138" s="80">
        <v>8000</v>
      </c>
      <c r="DU138" s="80">
        <v>8000</v>
      </c>
      <c r="DV138" s="80">
        <v>32000</v>
      </c>
      <c r="DW138" s="80">
        <v>0</v>
      </c>
      <c r="DX138" s="80">
        <v>0</v>
      </c>
      <c r="DY138" s="80">
        <v>0</v>
      </c>
      <c r="DZ138" s="80">
        <v>0</v>
      </c>
      <c r="EA138" s="80">
        <v>0</v>
      </c>
      <c r="EB138" s="80">
        <v>0</v>
      </c>
      <c r="EC138" s="80">
        <v>0</v>
      </c>
      <c r="ED138" s="80">
        <v>0</v>
      </c>
      <c r="EE138" s="80">
        <v>0</v>
      </c>
      <c r="EF138" s="46">
        <v>0</v>
      </c>
      <c r="EG138" s="46">
        <v>0</v>
      </c>
      <c r="EH138" s="46">
        <v>0</v>
      </c>
      <c r="EI138" s="46">
        <v>0</v>
      </c>
      <c r="EJ138" s="46">
        <v>0</v>
      </c>
      <c r="EK138" s="46">
        <v>0</v>
      </c>
      <c r="EL138" s="46">
        <v>0</v>
      </c>
      <c r="EM138" s="46">
        <v>0</v>
      </c>
      <c r="EN138" s="46">
        <v>0</v>
      </c>
      <c r="EO138" s="46">
        <v>0</v>
      </c>
      <c r="EP138" s="46">
        <v>0</v>
      </c>
      <c r="EQ138" s="46">
        <v>0</v>
      </c>
      <c r="ER138" s="46">
        <v>0</v>
      </c>
      <c r="ES138" s="46">
        <v>0</v>
      </c>
      <c r="ET138" s="46">
        <v>0</v>
      </c>
      <c r="EU138" s="46">
        <v>0</v>
      </c>
      <c r="EV138" s="46">
        <v>0</v>
      </c>
      <c r="EW138" s="46">
        <v>0</v>
      </c>
      <c r="EX138" s="46">
        <v>0</v>
      </c>
      <c r="EY138" s="46">
        <v>0</v>
      </c>
      <c r="EZ138" s="46">
        <v>0</v>
      </c>
      <c r="FA138" s="46">
        <v>0</v>
      </c>
      <c r="FB138" s="46">
        <v>0</v>
      </c>
      <c r="FC138" s="46">
        <v>0</v>
      </c>
      <c r="FD138" s="46">
        <v>0</v>
      </c>
      <c r="FE138" s="46">
        <v>0</v>
      </c>
      <c r="FK138" s="46">
        <v>0</v>
      </c>
      <c r="FL138" s="46">
        <v>0</v>
      </c>
      <c r="FM138" s="46">
        <v>0</v>
      </c>
      <c r="FN138" s="46">
        <v>0</v>
      </c>
      <c r="FO138" s="46">
        <v>0</v>
      </c>
      <c r="FP138" s="46">
        <v>0</v>
      </c>
      <c r="FQ138" s="46">
        <v>0</v>
      </c>
      <c r="FR138" s="46">
        <v>0</v>
      </c>
      <c r="FS138" s="46">
        <v>0</v>
      </c>
      <c r="FT138" s="46">
        <v>0</v>
      </c>
      <c r="FZ138" s="46">
        <v>0</v>
      </c>
      <c r="GA138" s="46">
        <v>0</v>
      </c>
      <c r="GB138" s="46">
        <v>0</v>
      </c>
      <c r="GC138" s="46">
        <v>0</v>
      </c>
      <c r="GD138" s="46">
        <v>0</v>
      </c>
    </row>
    <row r="139" spans="1:186" ht="15" customHeight="1">
      <c r="A139" s="133"/>
      <c r="G139" s="46">
        <v>160910.0986394558</v>
      </c>
      <c r="H139" s="46">
        <v>169898.0986394558</v>
      </c>
      <c r="I139" s="46">
        <v>144920.23242630388</v>
      </c>
      <c r="J139" s="80">
        <v>128065.23242630386</v>
      </c>
      <c r="K139" s="80">
        <v>603793.66213151917</v>
      </c>
      <c r="L139" s="80">
        <v>112000</v>
      </c>
      <c r="M139" s="80">
        <v>105000</v>
      </c>
      <c r="N139" s="80">
        <v>105000</v>
      </c>
      <c r="O139" s="80">
        <v>78000</v>
      </c>
      <c r="P139" s="80">
        <v>400000</v>
      </c>
      <c r="Q139" s="80">
        <v>35360</v>
      </c>
      <c r="R139" s="80">
        <v>43740</v>
      </c>
      <c r="S139" s="80">
        <v>28670</v>
      </c>
      <c r="T139" s="80">
        <v>30210</v>
      </c>
      <c r="U139" s="80">
        <v>137980</v>
      </c>
      <c r="V139" s="80">
        <v>6000</v>
      </c>
      <c r="W139" s="80">
        <v>5000</v>
      </c>
      <c r="X139" s="80">
        <v>4000</v>
      </c>
      <c r="Y139" s="80">
        <v>4000</v>
      </c>
      <c r="Z139" s="80">
        <v>19000</v>
      </c>
      <c r="AA139" s="80">
        <v>6472.4999999999991</v>
      </c>
      <c r="AB139" s="80">
        <v>15102.499999999996</v>
      </c>
      <c r="AC139" s="80">
        <v>6472.4999999999991</v>
      </c>
      <c r="AD139" s="80">
        <v>15102.499999999996</v>
      </c>
      <c r="AE139" s="80">
        <v>43149.999999999993</v>
      </c>
      <c r="AF139" s="80">
        <v>495</v>
      </c>
      <c r="AG139" s="80">
        <v>495</v>
      </c>
      <c r="AH139" s="80">
        <v>345</v>
      </c>
      <c r="AI139" s="80">
        <v>345</v>
      </c>
      <c r="AJ139" s="80">
        <v>1680</v>
      </c>
      <c r="AK139" s="80">
        <v>19</v>
      </c>
      <c r="AL139" s="80">
        <v>39</v>
      </c>
      <c r="AM139" s="80">
        <v>19</v>
      </c>
      <c r="AN139" s="80">
        <v>39</v>
      </c>
      <c r="AO139" s="80">
        <v>116</v>
      </c>
      <c r="AP139" s="80">
        <v>316.59863945578229</v>
      </c>
      <c r="AQ139" s="80">
        <v>316.59863945578229</v>
      </c>
      <c r="AR139" s="80">
        <v>217.73242630385488</v>
      </c>
      <c r="AS139" s="80">
        <v>217.73242630385488</v>
      </c>
      <c r="AT139" s="80">
        <v>1068.6621315192742</v>
      </c>
      <c r="AU139" s="80">
        <v>167</v>
      </c>
      <c r="AV139" s="80">
        <v>125</v>
      </c>
      <c r="AW139" s="80">
        <v>146</v>
      </c>
      <c r="AX139" s="80">
        <v>101</v>
      </c>
      <c r="AY139" s="80">
        <v>539</v>
      </c>
      <c r="AZ139" s="80"/>
      <c r="BA139" s="80"/>
      <c r="BB139" s="80"/>
      <c r="BC139" s="80"/>
      <c r="BD139" s="80"/>
      <c r="BE139" s="80">
        <v>80</v>
      </c>
      <c r="BF139" s="80">
        <v>80</v>
      </c>
      <c r="BG139" s="80">
        <v>50</v>
      </c>
      <c r="BH139" s="80">
        <v>50</v>
      </c>
      <c r="BI139" s="80">
        <v>260</v>
      </c>
      <c r="BJ139" s="80">
        <v>129888.43197278911</v>
      </c>
      <c r="BK139" s="80">
        <v>130078.24149659862</v>
      </c>
      <c r="BL139" s="80">
        <v>132981.54081632657</v>
      </c>
      <c r="BM139" s="80">
        <v>157146.73129251698</v>
      </c>
      <c r="BN139" s="80">
        <v>550094.94557823136</v>
      </c>
      <c r="BO139" s="80">
        <v>78000</v>
      </c>
      <c r="BP139" s="80">
        <v>78000</v>
      </c>
      <c r="BQ139" s="80">
        <v>96000</v>
      </c>
      <c r="BR139" s="80">
        <v>111000</v>
      </c>
      <c r="BS139" s="80">
        <v>363000</v>
      </c>
      <c r="BT139" s="80">
        <v>32580</v>
      </c>
      <c r="BU139" s="80">
        <v>40220</v>
      </c>
      <c r="BV139" s="80">
        <v>26250</v>
      </c>
      <c r="BW139" s="80">
        <v>27790</v>
      </c>
      <c r="BX139" s="80">
        <v>126840</v>
      </c>
      <c r="BY139" s="80">
        <v>5000</v>
      </c>
      <c r="BZ139" s="80">
        <v>5000</v>
      </c>
      <c r="CA139" s="80">
        <v>4000</v>
      </c>
      <c r="CB139" s="80">
        <v>4000</v>
      </c>
      <c r="CC139" s="80">
        <v>18000</v>
      </c>
      <c r="CD139" s="80">
        <v>13170.833333333334</v>
      </c>
      <c r="CE139" s="80">
        <v>5644.642857142856</v>
      </c>
      <c r="CF139" s="80">
        <v>5644.642857142856</v>
      </c>
      <c r="CG139" s="80">
        <v>13170.833333333334</v>
      </c>
      <c r="CH139" s="80">
        <v>37630.952380952389</v>
      </c>
      <c r="CI139" s="80">
        <v>450</v>
      </c>
      <c r="CJ139" s="80">
        <v>450</v>
      </c>
      <c r="CK139" s="80">
        <v>315</v>
      </c>
      <c r="CL139" s="80">
        <v>315</v>
      </c>
      <c r="CM139" s="80">
        <v>1530</v>
      </c>
      <c r="CN139" s="80">
        <v>136</v>
      </c>
      <c r="CO139" s="80">
        <v>272</v>
      </c>
      <c r="CP139" s="80">
        <v>136</v>
      </c>
      <c r="CQ139" s="80">
        <v>272</v>
      </c>
      <c r="CR139" s="80">
        <v>816</v>
      </c>
      <c r="CS139" s="80">
        <v>316.59863945578235</v>
      </c>
      <c r="CT139" s="80">
        <v>316.59863945578235</v>
      </c>
      <c r="CU139" s="80">
        <v>464.89795918367344</v>
      </c>
      <c r="CV139" s="80">
        <v>464.89795918367344</v>
      </c>
      <c r="CW139" s="80">
        <v>1562.9931972789118</v>
      </c>
      <c r="CX139" s="80">
        <v>155</v>
      </c>
      <c r="CY139" s="80">
        <v>95</v>
      </c>
      <c r="CZ139" s="80">
        <v>121</v>
      </c>
      <c r="DA139" s="80">
        <v>84</v>
      </c>
      <c r="DB139" s="80">
        <v>455</v>
      </c>
      <c r="DC139" s="80"/>
      <c r="DD139" s="80"/>
      <c r="DE139" s="80"/>
      <c r="DF139" s="80"/>
      <c r="DG139" s="80"/>
      <c r="DH139" s="80">
        <v>80</v>
      </c>
      <c r="DI139" s="80">
        <v>80</v>
      </c>
      <c r="DJ139" s="80">
        <v>50</v>
      </c>
      <c r="DK139" s="80">
        <v>50</v>
      </c>
      <c r="DL139" s="80">
        <v>260</v>
      </c>
      <c r="DM139" s="80">
        <v>155116.13210445465</v>
      </c>
      <c r="DN139" s="98">
        <v>162539.13210445465</v>
      </c>
      <c r="DO139" s="80">
        <v>144497.10291858681</v>
      </c>
      <c r="DP139" s="80">
        <v>129470.29339477727</v>
      </c>
      <c r="DQ139" s="80">
        <v>591622.66052227339</v>
      </c>
      <c r="DR139" s="80">
        <v>111000</v>
      </c>
      <c r="DS139" s="80">
        <v>111000</v>
      </c>
      <c r="DT139" s="80">
        <v>101000</v>
      </c>
      <c r="DU139" s="80">
        <v>91000</v>
      </c>
      <c r="DV139" s="80">
        <v>414000</v>
      </c>
      <c r="DW139" s="80">
        <v>31855</v>
      </c>
      <c r="DX139" s="80">
        <v>39308</v>
      </c>
      <c r="DY139" s="80">
        <v>25662</v>
      </c>
      <c r="DZ139" s="80">
        <v>27171</v>
      </c>
      <c r="EA139" s="80">
        <v>123996</v>
      </c>
      <c r="EB139" s="80">
        <v>5000</v>
      </c>
      <c r="EC139" s="80">
        <v>5000</v>
      </c>
      <c r="ED139" s="80">
        <v>4000</v>
      </c>
      <c r="EE139" s="80">
        <v>4000</v>
      </c>
      <c r="EF139" s="46">
        <v>18000</v>
      </c>
      <c r="EG139" s="46">
        <v>6523.8095238095239</v>
      </c>
      <c r="EH139" s="46">
        <v>6523.8095238095239</v>
      </c>
      <c r="EI139" s="46">
        <v>13047.619047619048</v>
      </c>
      <c r="EJ139" s="46">
        <v>6523.8095238095239</v>
      </c>
      <c r="EK139" s="46">
        <v>32619.047619047618</v>
      </c>
      <c r="EL139" s="46">
        <v>254</v>
      </c>
      <c r="EM139" s="46">
        <v>254</v>
      </c>
      <c r="EN139" s="46">
        <v>254</v>
      </c>
      <c r="EO139" s="46">
        <v>254</v>
      </c>
      <c r="EP139" s="46">
        <v>1016</v>
      </c>
      <c r="EQ139" s="46">
        <v>25</v>
      </c>
      <c r="ER139" s="46">
        <v>50</v>
      </c>
      <c r="ES139" s="46">
        <v>25</v>
      </c>
      <c r="ET139" s="46">
        <v>50</v>
      </c>
      <c r="EU139" s="46">
        <v>150</v>
      </c>
      <c r="EV139" s="46">
        <v>228.32258064516128</v>
      </c>
      <c r="EW139" s="46">
        <v>228.32258064516128</v>
      </c>
      <c r="EX139" s="46">
        <v>337.48387096774189</v>
      </c>
      <c r="EY139" s="46">
        <v>337.48387096774189</v>
      </c>
      <c r="EZ139" s="46">
        <v>1131.6129032258063</v>
      </c>
      <c r="FA139" s="46">
        <v>150</v>
      </c>
      <c r="FB139" s="46">
        <v>95</v>
      </c>
      <c r="FC139" s="46">
        <v>121</v>
      </c>
      <c r="FD139" s="46">
        <v>84</v>
      </c>
      <c r="FE139" s="46">
        <v>450</v>
      </c>
      <c r="FK139" s="46">
        <v>80</v>
      </c>
      <c r="FL139" s="46">
        <v>80</v>
      </c>
      <c r="FM139" s="46">
        <v>50</v>
      </c>
      <c r="FN139" s="46">
        <v>50</v>
      </c>
      <c r="FO139" s="46">
        <v>260</v>
      </c>
      <c r="FP139" s="46">
        <v>55</v>
      </c>
      <c r="FQ139" s="46">
        <v>50</v>
      </c>
      <c r="FR139" s="46">
        <v>20</v>
      </c>
      <c r="FS139" s="46">
        <v>20</v>
      </c>
      <c r="FT139" s="46">
        <v>145</v>
      </c>
      <c r="FZ139" s="46">
        <v>0</v>
      </c>
      <c r="GA139" s="46">
        <v>0</v>
      </c>
      <c r="GB139" s="46">
        <v>0</v>
      </c>
      <c r="GC139" s="46">
        <v>0</v>
      </c>
      <c r="GD139" s="46">
        <v>0</v>
      </c>
    </row>
    <row r="140" spans="1:186">
      <c r="A140" s="133"/>
      <c r="F140" s="46" t="s">
        <v>675</v>
      </c>
      <c r="G140" s="46">
        <v>294385.20440489677</v>
      </c>
      <c r="H140" s="46">
        <v>307844.51209215133</v>
      </c>
      <c r="I140" s="46">
        <v>304835.44271941227</v>
      </c>
      <c r="J140" s="80">
        <v>291401.56176703132</v>
      </c>
      <c r="K140" s="80">
        <v>1198466.7209834915</v>
      </c>
      <c r="L140" s="80">
        <v>192500</v>
      </c>
      <c r="M140" s="80">
        <v>187000</v>
      </c>
      <c r="N140" s="80">
        <v>226000</v>
      </c>
      <c r="O140" s="80">
        <v>199000</v>
      </c>
      <c r="P140" s="80">
        <v>804500</v>
      </c>
      <c r="Q140" s="80">
        <v>43660</v>
      </c>
      <c r="R140" s="80">
        <v>53830</v>
      </c>
      <c r="S140" s="80">
        <v>35340</v>
      </c>
      <c r="T140" s="80">
        <v>37540</v>
      </c>
      <c r="U140" s="80">
        <v>170370</v>
      </c>
      <c r="V140" s="80">
        <v>41600</v>
      </c>
      <c r="W140" s="80">
        <v>37500</v>
      </c>
      <c r="X140" s="80">
        <v>29200</v>
      </c>
      <c r="Y140" s="80">
        <v>27000</v>
      </c>
      <c r="Z140" s="80">
        <v>135300</v>
      </c>
      <c r="AA140" s="80">
        <v>10445.105765440938</v>
      </c>
      <c r="AB140" s="80">
        <v>23012.41345269552</v>
      </c>
      <c r="AC140" s="80">
        <v>9566.4642857142844</v>
      </c>
      <c r="AD140" s="80">
        <v>22495.583333333328</v>
      </c>
      <c r="AE140" s="80">
        <v>65519.56683718408</v>
      </c>
      <c r="AF140" s="80">
        <v>2763</v>
      </c>
      <c r="AG140" s="80">
        <v>2763</v>
      </c>
      <c r="AH140" s="80">
        <v>1912.7460073941802</v>
      </c>
      <c r="AI140" s="80">
        <v>1912.7460073941802</v>
      </c>
      <c r="AJ140" s="80">
        <v>9351.4920147883604</v>
      </c>
      <c r="AK140" s="80">
        <v>799</v>
      </c>
      <c r="AL140" s="80">
        <v>1592</v>
      </c>
      <c r="AM140" s="80">
        <v>799</v>
      </c>
      <c r="AN140" s="80">
        <v>1592</v>
      </c>
      <c r="AO140" s="80">
        <v>4782</v>
      </c>
      <c r="AP140" s="80">
        <v>888.09863945578229</v>
      </c>
      <c r="AQ140" s="80">
        <v>888.09863945578229</v>
      </c>
      <c r="AR140" s="80">
        <v>807.23242630385494</v>
      </c>
      <c r="AS140" s="80">
        <v>807.23242630385494</v>
      </c>
      <c r="AT140" s="80">
        <v>3390.6621315192742</v>
      </c>
      <c r="AU140" s="80">
        <v>1120</v>
      </c>
      <c r="AV140" s="80">
        <v>729</v>
      </c>
      <c r="AW140" s="80">
        <v>810</v>
      </c>
      <c r="AX140" s="80">
        <v>654</v>
      </c>
      <c r="AY140" s="80">
        <v>3313</v>
      </c>
      <c r="AZ140" s="80"/>
      <c r="BA140" s="80"/>
      <c r="BB140" s="80"/>
      <c r="BC140" s="80"/>
      <c r="BD140" s="80"/>
      <c r="BE140" s="80">
        <v>610</v>
      </c>
      <c r="BF140" s="80">
        <v>530</v>
      </c>
      <c r="BG140" s="80">
        <v>400</v>
      </c>
      <c r="BH140" s="80">
        <v>400</v>
      </c>
      <c r="BI140" s="80">
        <v>1940</v>
      </c>
      <c r="BJ140" s="80">
        <v>285175.18197278911</v>
      </c>
      <c r="BK140" s="80">
        <v>255128.63435374148</v>
      </c>
      <c r="BL140" s="80">
        <v>249649.43367346938</v>
      </c>
      <c r="BM140" s="80">
        <v>266484.98129251704</v>
      </c>
      <c r="BN140" s="80">
        <v>1056438.2312925172</v>
      </c>
      <c r="BO140" s="80">
        <v>183000</v>
      </c>
      <c r="BP140" s="80">
        <v>157000</v>
      </c>
      <c r="BQ140" s="80">
        <v>177800</v>
      </c>
      <c r="BR140" s="80">
        <v>182700</v>
      </c>
      <c r="BS140" s="80">
        <v>700500</v>
      </c>
      <c r="BT140" s="80">
        <v>38450</v>
      </c>
      <c r="BU140" s="80">
        <v>47460</v>
      </c>
      <c r="BV140" s="80">
        <v>30980</v>
      </c>
      <c r="BW140" s="80">
        <v>32780</v>
      </c>
      <c r="BX140" s="80">
        <v>149670</v>
      </c>
      <c r="BY140" s="80">
        <v>35600</v>
      </c>
      <c r="BZ140" s="80">
        <v>32700</v>
      </c>
      <c r="CA140" s="80">
        <v>25500</v>
      </c>
      <c r="CB140" s="80">
        <v>22500</v>
      </c>
      <c r="CC140" s="80">
        <v>116300</v>
      </c>
      <c r="CD140" s="80">
        <v>20313.583333333336</v>
      </c>
      <c r="CE140" s="80">
        <v>8859.0357142857119</v>
      </c>
      <c r="CF140" s="80">
        <v>8828.0357142857119</v>
      </c>
      <c r="CG140" s="80">
        <v>20344.583333333336</v>
      </c>
      <c r="CH140" s="80">
        <v>58345.238095238106</v>
      </c>
      <c r="CI140" s="80">
        <v>3483</v>
      </c>
      <c r="CJ140" s="80">
        <v>3483</v>
      </c>
      <c r="CK140" s="80">
        <v>2565</v>
      </c>
      <c r="CL140" s="80">
        <v>2565</v>
      </c>
      <c r="CM140" s="80">
        <v>12096</v>
      </c>
      <c r="CN140" s="80">
        <v>1815</v>
      </c>
      <c r="CO140" s="80">
        <v>3628</v>
      </c>
      <c r="CP140" s="80">
        <v>1815</v>
      </c>
      <c r="CQ140" s="80">
        <v>3628</v>
      </c>
      <c r="CR140" s="80">
        <v>10886</v>
      </c>
      <c r="CS140" s="80">
        <v>878.5986394557824</v>
      </c>
      <c r="CT140" s="80">
        <v>878.5986394557824</v>
      </c>
      <c r="CU140" s="80">
        <v>1023.3979591836735</v>
      </c>
      <c r="CV140" s="80">
        <v>1023.3979591836735</v>
      </c>
      <c r="CW140" s="80">
        <v>3803.9931972789118</v>
      </c>
      <c r="CX140" s="80">
        <v>1025</v>
      </c>
      <c r="CY140" s="80">
        <v>590</v>
      </c>
      <c r="CZ140" s="80">
        <v>738</v>
      </c>
      <c r="DA140" s="80">
        <v>544</v>
      </c>
      <c r="DB140" s="80">
        <v>2897</v>
      </c>
      <c r="DC140" s="80"/>
      <c r="DD140" s="80"/>
      <c r="DE140" s="80"/>
      <c r="DF140" s="80"/>
      <c r="DG140" s="80"/>
      <c r="DH140" s="80">
        <v>610</v>
      </c>
      <c r="DI140" s="80">
        <v>530</v>
      </c>
      <c r="DJ140" s="80">
        <v>400</v>
      </c>
      <c r="DK140" s="80">
        <v>400</v>
      </c>
      <c r="DL140" s="80">
        <v>1940</v>
      </c>
      <c r="DM140" s="80">
        <v>273947.32258064515</v>
      </c>
      <c r="DN140" s="98">
        <v>270529.32258064515</v>
      </c>
      <c r="DO140" s="80">
        <v>267968.72196620586</v>
      </c>
      <c r="DP140" s="80">
        <v>250601.48387096773</v>
      </c>
      <c r="DQ140" s="80">
        <v>1063046.850998464</v>
      </c>
      <c r="DR140" s="80">
        <v>184500</v>
      </c>
      <c r="DS140" s="80">
        <v>174500</v>
      </c>
      <c r="DT140" s="80">
        <v>187000</v>
      </c>
      <c r="DU140" s="80">
        <v>180000</v>
      </c>
      <c r="DV140" s="80">
        <v>726000</v>
      </c>
      <c r="DW140" s="80">
        <v>38939</v>
      </c>
      <c r="DX140" s="80">
        <v>48049</v>
      </c>
      <c r="DY140" s="80">
        <v>31372</v>
      </c>
      <c r="DZ140" s="80">
        <v>33212</v>
      </c>
      <c r="EA140" s="80">
        <v>151572</v>
      </c>
      <c r="EB140" s="80">
        <v>35600</v>
      </c>
      <c r="EC140" s="80">
        <v>32700</v>
      </c>
      <c r="ED140" s="80">
        <v>25500</v>
      </c>
      <c r="EE140" s="80">
        <v>22500</v>
      </c>
      <c r="EF140" s="46">
        <v>116300</v>
      </c>
      <c r="EG140" s="46">
        <v>10194</v>
      </c>
      <c r="EH140" s="46">
        <v>10225</v>
      </c>
      <c r="EI140" s="46">
        <v>20123.238095238095</v>
      </c>
      <c r="EJ140" s="46">
        <v>10225</v>
      </c>
      <c r="EK140" s="46">
        <v>50767.238095238092</v>
      </c>
      <c r="EL140" s="46">
        <v>1517</v>
      </c>
      <c r="EM140" s="46">
        <v>1517</v>
      </c>
      <c r="EN140" s="46">
        <v>1106</v>
      </c>
      <c r="EO140" s="46">
        <v>1106</v>
      </c>
      <c r="EP140" s="46">
        <v>5246</v>
      </c>
      <c r="EQ140" s="46">
        <v>888</v>
      </c>
      <c r="ER140" s="46">
        <v>1773</v>
      </c>
      <c r="ES140" s="46">
        <v>888</v>
      </c>
      <c r="ET140" s="46">
        <v>1773</v>
      </c>
      <c r="EU140" s="46">
        <v>5322</v>
      </c>
      <c r="EV140" s="46">
        <v>655.32258064516122</v>
      </c>
      <c r="EW140" s="46">
        <v>655.32258064516122</v>
      </c>
      <c r="EX140" s="46">
        <v>846.48387096774195</v>
      </c>
      <c r="EY140" s="46">
        <v>846.48387096774195</v>
      </c>
      <c r="EZ140" s="46">
        <v>3003.6129032258063</v>
      </c>
      <c r="FA140" s="46">
        <v>1044</v>
      </c>
      <c r="FB140" s="46">
        <v>580</v>
      </c>
      <c r="FC140" s="46">
        <v>733</v>
      </c>
      <c r="FD140" s="46">
        <v>539</v>
      </c>
      <c r="FE140" s="46">
        <v>2896</v>
      </c>
      <c r="FK140" s="46">
        <v>610</v>
      </c>
      <c r="FL140" s="46">
        <v>530</v>
      </c>
      <c r="FM140" s="46">
        <v>400</v>
      </c>
      <c r="FN140" s="46">
        <v>400</v>
      </c>
      <c r="FO140" s="46">
        <v>1940</v>
      </c>
      <c r="FP140" s="46">
        <v>11</v>
      </c>
      <c r="FQ140" s="46">
        <v>9</v>
      </c>
      <c r="FR140" s="46">
        <v>11</v>
      </c>
      <c r="FS140" s="46">
        <v>9</v>
      </c>
      <c r="FT140" s="46">
        <v>40</v>
      </c>
      <c r="FZ140" s="46">
        <v>0</v>
      </c>
      <c r="GA140" s="46">
        <v>0</v>
      </c>
      <c r="GB140" s="46">
        <v>0</v>
      </c>
      <c r="GC140" s="46">
        <v>0</v>
      </c>
      <c r="GD140" s="46">
        <v>0</v>
      </c>
    </row>
    <row r="141" spans="1:186" ht="15" customHeight="1">
      <c r="A141" s="133" t="s">
        <v>564</v>
      </c>
      <c r="B141" s="124" t="s">
        <v>676</v>
      </c>
      <c r="C141" s="74">
        <v>150</v>
      </c>
      <c r="D141" s="74" t="s">
        <v>677</v>
      </c>
      <c r="E141" s="46">
        <v>70</v>
      </c>
      <c r="G141" s="46">
        <v>542.28571428571422</v>
      </c>
      <c r="H141" s="46">
        <v>725.66666666666663</v>
      </c>
      <c r="I141" s="46">
        <v>478.28571428571428</v>
      </c>
      <c r="J141" s="80">
        <v>667.66666666666663</v>
      </c>
      <c r="K141" s="80">
        <v>2413.9047619047615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  <c r="W141" s="80">
        <v>0</v>
      </c>
      <c r="X141" s="80">
        <v>0</v>
      </c>
      <c r="Y141" s="80">
        <v>0</v>
      </c>
      <c r="Z141" s="80">
        <v>0</v>
      </c>
      <c r="AA141" s="80">
        <v>144.28571428571428</v>
      </c>
      <c r="AB141" s="80">
        <v>336.66666666666663</v>
      </c>
      <c r="AC141" s="80">
        <v>144.28571428571428</v>
      </c>
      <c r="AD141" s="80">
        <v>336.66666666666663</v>
      </c>
      <c r="AE141" s="80">
        <v>961.90476190476181</v>
      </c>
      <c r="AF141" s="80">
        <v>235</v>
      </c>
      <c r="AG141" s="80">
        <v>235</v>
      </c>
      <c r="AH141" s="80">
        <v>155</v>
      </c>
      <c r="AI141" s="80">
        <v>155</v>
      </c>
      <c r="AJ141" s="80">
        <v>780</v>
      </c>
      <c r="AK141" s="80">
        <v>0</v>
      </c>
      <c r="AL141" s="80">
        <v>0</v>
      </c>
      <c r="AM141" s="80">
        <v>0</v>
      </c>
      <c r="AN141" s="80">
        <v>0</v>
      </c>
      <c r="AO141" s="80">
        <v>0</v>
      </c>
      <c r="AP141" s="80">
        <v>104</v>
      </c>
      <c r="AQ141" s="80">
        <v>104</v>
      </c>
      <c r="AR141" s="80">
        <v>156</v>
      </c>
      <c r="AS141" s="80">
        <v>156</v>
      </c>
      <c r="AT141" s="80">
        <v>520</v>
      </c>
      <c r="AU141" s="80">
        <v>59</v>
      </c>
      <c r="AV141" s="80">
        <v>50</v>
      </c>
      <c r="AW141" s="80">
        <v>23</v>
      </c>
      <c r="AX141" s="80">
        <v>20</v>
      </c>
      <c r="AY141" s="80">
        <v>152</v>
      </c>
      <c r="AZ141" s="80"/>
      <c r="BA141" s="80"/>
      <c r="BB141" s="80"/>
      <c r="BC141" s="80"/>
      <c r="BD141" s="80"/>
      <c r="BE141" s="80">
        <v>0</v>
      </c>
      <c r="BF141" s="80">
        <v>0</v>
      </c>
      <c r="BG141" s="80">
        <v>0</v>
      </c>
      <c r="BH141" s="80">
        <v>0</v>
      </c>
      <c r="BI141" s="80">
        <v>0</v>
      </c>
      <c r="BJ141" s="80">
        <v>611.33333333333326</v>
      </c>
      <c r="BK141" s="80">
        <v>419.57142857142856</v>
      </c>
      <c r="BL141" s="80">
        <v>432.57142857142856</v>
      </c>
      <c r="BM141" s="80">
        <v>552.33333333333326</v>
      </c>
      <c r="BN141" s="80">
        <v>2015.8095238095236</v>
      </c>
      <c r="BO141" s="80">
        <v>0</v>
      </c>
      <c r="BP141" s="80">
        <v>0</v>
      </c>
      <c r="BQ141" s="80">
        <v>0</v>
      </c>
      <c r="BR141" s="80">
        <v>0</v>
      </c>
      <c r="BS141" s="80">
        <v>0</v>
      </c>
      <c r="BT141" s="80">
        <v>0</v>
      </c>
      <c r="BU141" s="80">
        <v>0</v>
      </c>
      <c r="BV141" s="80">
        <v>0</v>
      </c>
      <c r="BW141" s="80">
        <v>0</v>
      </c>
      <c r="BX141" s="80">
        <v>0</v>
      </c>
      <c r="BY141" s="80">
        <v>0</v>
      </c>
      <c r="BZ141" s="80">
        <v>0</v>
      </c>
      <c r="CA141" s="80">
        <v>0</v>
      </c>
      <c r="CB141" s="80">
        <v>0</v>
      </c>
      <c r="CC141" s="80">
        <v>0</v>
      </c>
      <c r="CD141" s="80">
        <v>267.33333333333331</v>
      </c>
      <c r="CE141" s="80">
        <v>114.57142857142857</v>
      </c>
      <c r="CF141" s="80">
        <v>114.57142857142857</v>
      </c>
      <c r="CG141" s="80">
        <v>267.33333333333331</v>
      </c>
      <c r="CH141" s="80">
        <v>763.80952380952374</v>
      </c>
      <c r="CI141" s="80">
        <v>195</v>
      </c>
      <c r="CJ141" s="80">
        <v>195</v>
      </c>
      <c r="CK141" s="80">
        <v>130</v>
      </c>
      <c r="CL141" s="80">
        <v>130</v>
      </c>
      <c r="CM141" s="80">
        <v>650</v>
      </c>
      <c r="CN141" s="80">
        <v>0</v>
      </c>
      <c r="CO141" s="80">
        <v>0</v>
      </c>
      <c r="CP141" s="80">
        <v>0</v>
      </c>
      <c r="CQ141" s="80">
        <v>0</v>
      </c>
      <c r="CR141" s="80">
        <v>0</v>
      </c>
      <c r="CS141" s="80">
        <v>90</v>
      </c>
      <c r="CT141" s="80">
        <v>90</v>
      </c>
      <c r="CU141" s="80">
        <v>135</v>
      </c>
      <c r="CV141" s="80">
        <v>135</v>
      </c>
      <c r="CW141" s="80">
        <v>450</v>
      </c>
      <c r="CX141" s="80">
        <v>59</v>
      </c>
      <c r="CY141" s="80">
        <v>20</v>
      </c>
      <c r="CZ141" s="80">
        <v>53</v>
      </c>
      <c r="DA141" s="80">
        <v>20</v>
      </c>
      <c r="DB141" s="80">
        <v>152</v>
      </c>
      <c r="DC141" s="80"/>
      <c r="DD141" s="80"/>
      <c r="DE141" s="80"/>
      <c r="DF141" s="80"/>
      <c r="DG141" s="80"/>
      <c r="DH141" s="80">
        <v>0</v>
      </c>
      <c r="DI141" s="80">
        <v>0</v>
      </c>
      <c r="DJ141" s="80">
        <v>0</v>
      </c>
      <c r="DK141" s="80">
        <v>0</v>
      </c>
      <c r="DL141" s="80">
        <v>0</v>
      </c>
      <c r="DM141" s="80">
        <v>386.85714285714289</v>
      </c>
      <c r="DN141" s="98">
        <v>362.85714285714289</v>
      </c>
      <c r="DO141" s="80">
        <v>538.71428571428578</v>
      </c>
      <c r="DP141" s="80">
        <v>352.85714285714289</v>
      </c>
      <c r="DQ141" s="80">
        <v>1641.2857142857144</v>
      </c>
      <c r="DR141" s="80">
        <v>0</v>
      </c>
      <c r="DS141" s="80">
        <v>0</v>
      </c>
      <c r="DT141" s="80">
        <v>0</v>
      </c>
      <c r="DU141" s="80">
        <v>0</v>
      </c>
      <c r="DV141" s="80">
        <v>0</v>
      </c>
      <c r="DW141" s="80">
        <v>0</v>
      </c>
      <c r="DX141" s="80">
        <v>0</v>
      </c>
      <c r="DY141" s="80">
        <v>0</v>
      </c>
      <c r="DZ141" s="80">
        <v>0</v>
      </c>
      <c r="EA141" s="80">
        <v>0</v>
      </c>
      <c r="EB141" s="80">
        <v>0</v>
      </c>
      <c r="EC141" s="80">
        <v>0</v>
      </c>
      <c r="ED141" s="80">
        <v>0</v>
      </c>
      <c r="EE141" s="80">
        <v>0</v>
      </c>
      <c r="EF141" s="46">
        <v>0</v>
      </c>
      <c r="EG141" s="46">
        <v>142.85714285714286</v>
      </c>
      <c r="EH141" s="46">
        <v>142.85714285714286</v>
      </c>
      <c r="EI141" s="46">
        <v>285.71428571428572</v>
      </c>
      <c r="EJ141" s="46">
        <v>142.85714285714286</v>
      </c>
      <c r="EK141" s="46">
        <v>714.28571428571433</v>
      </c>
      <c r="EL141" s="46">
        <v>90</v>
      </c>
      <c r="EM141" s="46">
        <v>100</v>
      </c>
      <c r="EN141" s="46">
        <v>100</v>
      </c>
      <c r="EO141" s="46">
        <v>100</v>
      </c>
      <c r="EP141" s="46">
        <v>390</v>
      </c>
      <c r="EQ141" s="46">
        <v>0</v>
      </c>
      <c r="ER141" s="46">
        <v>0</v>
      </c>
      <c r="ES141" s="46">
        <v>0</v>
      </c>
      <c r="ET141" s="46">
        <v>0</v>
      </c>
      <c r="EU141" s="46">
        <v>0</v>
      </c>
      <c r="EV141" s="46">
        <v>100</v>
      </c>
      <c r="EW141" s="46">
        <v>100</v>
      </c>
      <c r="EX141" s="46">
        <v>100</v>
      </c>
      <c r="EY141" s="46">
        <v>90</v>
      </c>
      <c r="EZ141" s="46">
        <v>390</v>
      </c>
      <c r="FA141" s="46">
        <v>54</v>
      </c>
      <c r="FB141" s="46">
        <v>20</v>
      </c>
      <c r="FC141" s="46">
        <v>53</v>
      </c>
      <c r="FD141" s="46">
        <v>20</v>
      </c>
      <c r="FE141" s="46">
        <v>147</v>
      </c>
      <c r="FK141" s="46">
        <v>0</v>
      </c>
      <c r="FL141" s="46">
        <v>0</v>
      </c>
      <c r="FM141" s="46">
        <v>0</v>
      </c>
      <c r="FN141" s="46">
        <v>0</v>
      </c>
      <c r="FO141" s="46">
        <v>0</v>
      </c>
      <c r="FP141" s="46">
        <v>11</v>
      </c>
      <c r="FQ141" s="46">
        <v>9</v>
      </c>
      <c r="FR141" s="46">
        <v>11</v>
      </c>
      <c r="FS141" s="46">
        <v>9</v>
      </c>
      <c r="FT141" s="46">
        <v>40</v>
      </c>
      <c r="FZ141" s="46">
        <v>0</v>
      </c>
      <c r="GA141" s="46">
        <v>0</v>
      </c>
      <c r="GB141" s="46">
        <v>0</v>
      </c>
      <c r="GC141" s="46">
        <v>0</v>
      </c>
      <c r="GD141" s="46">
        <v>0</v>
      </c>
    </row>
    <row r="142" spans="1:186">
      <c r="A142" s="133" t="s">
        <v>1043</v>
      </c>
      <c r="B142" s="124" t="s">
        <v>1020</v>
      </c>
      <c r="C142" s="74">
        <v>150</v>
      </c>
      <c r="D142" s="74" t="s">
        <v>677</v>
      </c>
      <c r="E142" s="46">
        <v>70</v>
      </c>
      <c r="G142" s="46">
        <v>2450</v>
      </c>
      <c r="H142" s="46">
        <v>2560</v>
      </c>
      <c r="I142" s="46">
        <v>2360</v>
      </c>
      <c r="J142" s="80">
        <v>2385</v>
      </c>
      <c r="K142" s="80">
        <v>9755</v>
      </c>
      <c r="L142" s="80">
        <v>2000</v>
      </c>
      <c r="M142" s="80">
        <v>2000</v>
      </c>
      <c r="N142" s="80">
        <v>2000</v>
      </c>
      <c r="O142" s="80">
        <v>2000</v>
      </c>
      <c r="P142" s="80">
        <v>8000</v>
      </c>
      <c r="Q142" s="80">
        <v>450</v>
      </c>
      <c r="R142" s="80">
        <v>560</v>
      </c>
      <c r="S142" s="80">
        <v>360</v>
      </c>
      <c r="T142" s="80">
        <v>385</v>
      </c>
      <c r="U142" s="80">
        <v>1755</v>
      </c>
      <c r="V142" s="80">
        <v>0</v>
      </c>
      <c r="W142" s="80">
        <v>0</v>
      </c>
      <c r="X142" s="80">
        <v>0</v>
      </c>
      <c r="Y142" s="80">
        <v>0</v>
      </c>
      <c r="Z142" s="80">
        <v>0</v>
      </c>
      <c r="AA142" s="80">
        <v>0</v>
      </c>
      <c r="AB142" s="80">
        <v>0</v>
      </c>
      <c r="AC142" s="80">
        <v>0</v>
      </c>
      <c r="AD142" s="80">
        <v>0</v>
      </c>
      <c r="AE142" s="80">
        <v>0</v>
      </c>
      <c r="AF142" s="80">
        <v>0</v>
      </c>
      <c r="AG142" s="80">
        <v>0</v>
      </c>
      <c r="AH142" s="80">
        <v>0</v>
      </c>
      <c r="AI142" s="80">
        <v>0</v>
      </c>
      <c r="AJ142" s="80">
        <v>0</v>
      </c>
      <c r="AK142" s="80">
        <v>0</v>
      </c>
      <c r="AL142" s="80">
        <v>0</v>
      </c>
      <c r="AM142" s="80">
        <v>0</v>
      </c>
      <c r="AN142" s="80">
        <v>0</v>
      </c>
      <c r="AO142" s="80">
        <v>0</v>
      </c>
      <c r="AP142" s="80">
        <v>0</v>
      </c>
      <c r="AQ142" s="80">
        <v>0</v>
      </c>
      <c r="AR142" s="80">
        <v>0</v>
      </c>
      <c r="AS142" s="80">
        <v>0</v>
      </c>
      <c r="AT142" s="80">
        <v>0</v>
      </c>
      <c r="AU142" s="80">
        <v>0</v>
      </c>
      <c r="AV142" s="80">
        <v>0</v>
      </c>
      <c r="AW142" s="80">
        <v>0</v>
      </c>
      <c r="AX142" s="80">
        <v>0</v>
      </c>
      <c r="AY142" s="80">
        <v>0</v>
      </c>
      <c r="AZ142" s="80"/>
      <c r="BA142" s="80"/>
      <c r="BB142" s="80"/>
      <c r="BC142" s="80"/>
      <c r="BD142" s="80"/>
      <c r="BE142" s="80">
        <v>0</v>
      </c>
      <c r="BF142" s="80">
        <v>0</v>
      </c>
      <c r="BG142" s="80">
        <v>0</v>
      </c>
      <c r="BH142" s="80">
        <v>0</v>
      </c>
      <c r="BI142" s="80">
        <v>0</v>
      </c>
      <c r="BJ142" s="80">
        <v>2405</v>
      </c>
      <c r="BK142" s="80">
        <v>2500</v>
      </c>
      <c r="BL142" s="80">
        <v>2326</v>
      </c>
      <c r="BM142" s="80">
        <v>1345</v>
      </c>
      <c r="BN142" s="80">
        <v>8576</v>
      </c>
      <c r="BO142" s="80">
        <v>2000</v>
      </c>
      <c r="BP142" s="80">
        <v>2000</v>
      </c>
      <c r="BQ142" s="80">
        <v>2000</v>
      </c>
      <c r="BR142" s="80">
        <v>1000</v>
      </c>
      <c r="BS142" s="80">
        <v>7000</v>
      </c>
      <c r="BT142" s="80">
        <v>405</v>
      </c>
      <c r="BU142" s="80">
        <v>500</v>
      </c>
      <c r="BV142" s="80">
        <v>326</v>
      </c>
      <c r="BW142" s="80">
        <v>345</v>
      </c>
      <c r="BX142" s="80">
        <v>1576</v>
      </c>
      <c r="BY142" s="80">
        <v>0</v>
      </c>
      <c r="BZ142" s="80">
        <v>0</v>
      </c>
      <c r="CA142" s="80">
        <v>0</v>
      </c>
      <c r="CB142" s="80">
        <v>0</v>
      </c>
      <c r="CC142" s="80">
        <v>0</v>
      </c>
      <c r="CD142" s="80">
        <v>0</v>
      </c>
      <c r="CE142" s="80">
        <v>0</v>
      </c>
      <c r="CF142" s="80">
        <v>0</v>
      </c>
      <c r="CG142" s="80">
        <v>0</v>
      </c>
      <c r="CH142" s="80">
        <v>0</v>
      </c>
      <c r="CI142" s="80">
        <v>0</v>
      </c>
      <c r="CJ142" s="80">
        <v>0</v>
      </c>
      <c r="CK142" s="80">
        <v>0</v>
      </c>
      <c r="CL142" s="80">
        <v>0</v>
      </c>
      <c r="CM142" s="80">
        <v>0</v>
      </c>
      <c r="CN142" s="80">
        <v>0</v>
      </c>
      <c r="CO142" s="80">
        <v>0</v>
      </c>
      <c r="CP142" s="80">
        <v>0</v>
      </c>
      <c r="CQ142" s="80">
        <v>0</v>
      </c>
      <c r="CR142" s="80">
        <v>0</v>
      </c>
      <c r="CS142" s="80">
        <v>0</v>
      </c>
      <c r="CT142" s="80">
        <v>0</v>
      </c>
      <c r="CU142" s="80">
        <v>0</v>
      </c>
      <c r="CV142" s="80">
        <v>0</v>
      </c>
      <c r="CW142" s="80">
        <v>0</v>
      </c>
      <c r="CX142" s="80">
        <v>0</v>
      </c>
      <c r="CY142" s="80">
        <v>0</v>
      </c>
      <c r="CZ142" s="80">
        <v>0</v>
      </c>
      <c r="DA142" s="80">
        <v>0</v>
      </c>
      <c r="DB142" s="80">
        <v>0</v>
      </c>
      <c r="DC142" s="80"/>
      <c r="DD142" s="80"/>
      <c r="DE142" s="80"/>
      <c r="DF142" s="80"/>
      <c r="DG142" s="80"/>
      <c r="DH142" s="80">
        <v>0</v>
      </c>
      <c r="DI142" s="80">
        <v>0</v>
      </c>
      <c r="DJ142" s="80">
        <v>0</v>
      </c>
      <c r="DK142" s="80">
        <v>0</v>
      </c>
      <c r="DL142" s="80">
        <v>0</v>
      </c>
      <c r="DM142" s="80">
        <v>2400</v>
      </c>
      <c r="DN142" s="98">
        <v>1950</v>
      </c>
      <c r="DO142" s="80">
        <v>1820</v>
      </c>
      <c r="DP142" s="80">
        <v>1830</v>
      </c>
      <c r="DQ142" s="80">
        <v>8000</v>
      </c>
      <c r="DR142" s="80">
        <v>2000</v>
      </c>
      <c r="DS142" s="80">
        <v>1500</v>
      </c>
      <c r="DT142" s="80">
        <v>1500</v>
      </c>
      <c r="DU142" s="80">
        <v>1500</v>
      </c>
      <c r="DV142" s="80">
        <v>6500</v>
      </c>
      <c r="DW142" s="80">
        <v>400</v>
      </c>
      <c r="DX142" s="80">
        <v>450</v>
      </c>
      <c r="DY142" s="80">
        <v>320</v>
      </c>
      <c r="DZ142" s="80">
        <v>330</v>
      </c>
      <c r="EA142" s="80">
        <v>1500</v>
      </c>
      <c r="EB142" s="80">
        <v>0</v>
      </c>
      <c r="EC142" s="80">
        <v>0</v>
      </c>
      <c r="ED142" s="80">
        <v>0</v>
      </c>
      <c r="EE142" s="80">
        <v>0</v>
      </c>
      <c r="EF142" s="46">
        <v>0</v>
      </c>
      <c r="EG142" s="46">
        <v>0</v>
      </c>
      <c r="EH142" s="46">
        <v>0</v>
      </c>
      <c r="EI142" s="46">
        <v>0</v>
      </c>
      <c r="EJ142" s="46">
        <v>0</v>
      </c>
      <c r="EK142" s="46">
        <v>0</v>
      </c>
      <c r="EL142" s="46">
        <v>0</v>
      </c>
      <c r="EM142" s="46">
        <v>0</v>
      </c>
      <c r="EN142" s="46">
        <v>0</v>
      </c>
      <c r="EO142" s="46">
        <v>0</v>
      </c>
      <c r="EP142" s="46">
        <v>0</v>
      </c>
      <c r="EQ142" s="46">
        <v>0</v>
      </c>
      <c r="ER142" s="46">
        <v>0</v>
      </c>
      <c r="ES142" s="46">
        <v>0</v>
      </c>
      <c r="ET142" s="46">
        <v>0</v>
      </c>
      <c r="EU142" s="46">
        <v>0</v>
      </c>
      <c r="EV142" s="46">
        <v>0</v>
      </c>
      <c r="EW142" s="46">
        <v>0</v>
      </c>
      <c r="EX142" s="46">
        <v>0</v>
      </c>
      <c r="EY142" s="46">
        <v>0</v>
      </c>
      <c r="EZ142" s="46">
        <v>0</v>
      </c>
      <c r="FA142" s="46">
        <v>0</v>
      </c>
      <c r="FB142" s="46">
        <v>0</v>
      </c>
      <c r="FC142" s="46">
        <v>0</v>
      </c>
      <c r="FD142" s="46">
        <v>0</v>
      </c>
      <c r="FE142" s="46">
        <v>0</v>
      </c>
      <c r="FK142" s="46">
        <v>0</v>
      </c>
      <c r="FL142" s="46">
        <v>0</v>
      </c>
      <c r="FM142" s="46">
        <v>0</v>
      </c>
      <c r="FN142" s="46">
        <v>0</v>
      </c>
      <c r="FO142" s="46">
        <v>0</v>
      </c>
      <c r="FP142" s="46">
        <v>0</v>
      </c>
      <c r="FQ142" s="46">
        <v>0</v>
      </c>
      <c r="FR142" s="46">
        <v>0</v>
      </c>
      <c r="FS142" s="46">
        <v>0</v>
      </c>
      <c r="FT142" s="46">
        <v>0</v>
      </c>
      <c r="FU142" s="46">
        <v>0</v>
      </c>
      <c r="FV142" s="46">
        <v>0</v>
      </c>
      <c r="FW142" s="46">
        <v>0</v>
      </c>
      <c r="FX142" s="46">
        <v>0</v>
      </c>
      <c r="FY142" s="46">
        <v>0</v>
      </c>
      <c r="FZ142" s="46">
        <v>0</v>
      </c>
      <c r="GA142" s="46">
        <v>0</v>
      </c>
      <c r="GB142" s="46">
        <v>0</v>
      </c>
      <c r="GC142" s="46">
        <v>0</v>
      </c>
      <c r="GD142" s="46">
        <v>0</v>
      </c>
    </row>
    <row r="143" spans="1:186" ht="15" customHeight="1">
      <c r="A143" s="133"/>
      <c r="G143" s="46">
        <v>2992.2857142857142</v>
      </c>
      <c r="H143" s="46">
        <v>3285.6666666666665</v>
      </c>
      <c r="I143" s="46">
        <v>2838.2857142857142</v>
      </c>
      <c r="J143" s="80">
        <v>3052.6666666666665</v>
      </c>
      <c r="K143" s="80">
        <v>12168.904761904761</v>
      </c>
      <c r="L143" s="80">
        <v>2000</v>
      </c>
      <c r="M143" s="80">
        <v>2000</v>
      </c>
      <c r="N143" s="80">
        <v>2000</v>
      </c>
      <c r="O143" s="80">
        <v>2000</v>
      </c>
      <c r="P143" s="80">
        <v>8000</v>
      </c>
      <c r="Q143" s="80">
        <v>450</v>
      </c>
      <c r="R143" s="80">
        <v>560</v>
      </c>
      <c r="S143" s="80">
        <v>360</v>
      </c>
      <c r="T143" s="80">
        <v>385</v>
      </c>
      <c r="U143" s="80">
        <v>1755</v>
      </c>
      <c r="V143" s="80">
        <v>0</v>
      </c>
      <c r="W143" s="80">
        <v>0</v>
      </c>
      <c r="X143" s="80">
        <v>0</v>
      </c>
      <c r="Y143" s="80">
        <v>0</v>
      </c>
      <c r="Z143" s="80">
        <v>0</v>
      </c>
      <c r="AA143" s="80">
        <v>144.28571428571428</v>
      </c>
      <c r="AB143" s="80">
        <v>336.66666666666663</v>
      </c>
      <c r="AC143" s="80">
        <v>144.28571428571428</v>
      </c>
      <c r="AD143" s="80">
        <v>336.66666666666663</v>
      </c>
      <c r="AE143" s="80">
        <v>961.90476190476181</v>
      </c>
      <c r="AF143" s="80">
        <v>235</v>
      </c>
      <c r="AG143" s="80">
        <v>235</v>
      </c>
      <c r="AH143" s="80">
        <v>155</v>
      </c>
      <c r="AI143" s="80">
        <v>155</v>
      </c>
      <c r="AJ143" s="80">
        <v>780</v>
      </c>
      <c r="AK143" s="80">
        <v>0</v>
      </c>
      <c r="AL143" s="80">
        <v>0</v>
      </c>
      <c r="AM143" s="80">
        <v>0</v>
      </c>
      <c r="AN143" s="80">
        <v>0</v>
      </c>
      <c r="AO143" s="80">
        <v>0</v>
      </c>
      <c r="AP143" s="80">
        <v>104</v>
      </c>
      <c r="AQ143" s="80">
        <v>104</v>
      </c>
      <c r="AR143" s="80">
        <v>156</v>
      </c>
      <c r="AS143" s="80">
        <v>156</v>
      </c>
      <c r="AT143" s="80">
        <v>520</v>
      </c>
      <c r="AU143" s="80">
        <v>59</v>
      </c>
      <c r="AV143" s="80">
        <v>50</v>
      </c>
      <c r="AW143" s="80">
        <v>23</v>
      </c>
      <c r="AX143" s="80">
        <v>20</v>
      </c>
      <c r="AY143" s="80">
        <v>152</v>
      </c>
      <c r="AZ143" s="80"/>
      <c r="BA143" s="80"/>
      <c r="BB143" s="80"/>
      <c r="BC143" s="80"/>
      <c r="BD143" s="80"/>
      <c r="BE143" s="80">
        <v>0</v>
      </c>
      <c r="BF143" s="80">
        <v>0</v>
      </c>
      <c r="BG143" s="80">
        <v>0</v>
      </c>
      <c r="BH143" s="80">
        <v>0</v>
      </c>
      <c r="BI143" s="80">
        <v>0</v>
      </c>
      <c r="BJ143" s="80">
        <v>3016.3333333333335</v>
      </c>
      <c r="BK143" s="80">
        <v>2919.5714285714284</v>
      </c>
      <c r="BL143" s="80">
        <v>2758.5714285714284</v>
      </c>
      <c r="BM143" s="80">
        <v>1897.3333333333333</v>
      </c>
      <c r="BN143" s="80">
        <v>10591.809523809523</v>
      </c>
      <c r="BO143" s="80">
        <v>2000</v>
      </c>
      <c r="BP143" s="80">
        <v>2000</v>
      </c>
      <c r="BQ143" s="80">
        <v>2000</v>
      </c>
      <c r="BR143" s="80">
        <v>1000</v>
      </c>
      <c r="BS143" s="80">
        <v>7000</v>
      </c>
      <c r="BT143" s="80">
        <v>405</v>
      </c>
      <c r="BU143" s="80">
        <v>500</v>
      </c>
      <c r="BV143" s="80">
        <v>326</v>
      </c>
      <c r="BW143" s="80">
        <v>345</v>
      </c>
      <c r="BX143" s="80">
        <v>1576</v>
      </c>
      <c r="BY143" s="80">
        <v>0</v>
      </c>
      <c r="BZ143" s="80">
        <v>0</v>
      </c>
      <c r="CA143" s="80">
        <v>0</v>
      </c>
      <c r="CB143" s="80">
        <v>0</v>
      </c>
      <c r="CC143" s="80">
        <v>0</v>
      </c>
      <c r="CD143" s="80">
        <v>267.33333333333331</v>
      </c>
      <c r="CE143" s="80">
        <v>114.57142857142857</v>
      </c>
      <c r="CF143" s="80">
        <v>114.57142857142857</v>
      </c>
      <c r="CG143" s="80">
        <v>267.33333333333331</v>
      </c>
      <c r="CH143" s="80">
        <v>763.80952380952374</v>
      </c>
      <c r="CI143" s="80">
        <v>195</v>
      </c>
      <c r="CJ143" s="80">
        <v>195</v>
      </c>
      <c r="CK143" s="80">
        <v>130</v>
      </c>
      <c r="CL143" s="80">
        <v>130</v>
      </c>
      <c r="CM143" s="80">
        <v>650</v>
      </c>
      <c r="CN143" s="80">
        <v>0</v>
      </c>
      <c r="CO143" s="80">
        <v>0</v>
      </c>
      <c r="CP143" s="80">
        <v>0</v>
      </c>
      <c r="CQ143" s="80">
        <v>0</v>
      </c>
      <c r="CR143" s="80">
        <v>0</v>
      </c>
      <c r="CS143" s="80">
        <v>90</v>
      </c>
      <c r="CT143" s="80">
        <v>90</v>
      </c>
      <c r="CU143" s="80">
        <v>135</v>
      </c>
      <c r="CV143" s="80">
        <v>135</v>
      </c>
      <c r="CW143" s="80">
        <v>450</v>
      </c>
      <c r="CX143" s="80">
        <v>59</v>
      </c>
      <c r="CY143" s="80">
        <v>20</v>
      </c>
      <c r="CZ143" s="80">
        <v>53</v>
      </c>
      <c r="DA143" s="80">
        <v>20</v>
      </c>
      <c r="DB143" s="80">
        <v>152</v>
      </c>
      <c r="DC143" s="80"/>
      <c r="DD143" s="80"/>
      <c r="DE143" s="80"/>
      <c r="DF143" s="80"/>
      <c r="DG143" s="80"/>
      <c r="DH143" s="80">
        <v>0</v>
      </c>
      <c r="DI143" s="80">
        <v>0</v>
      </c>
      <c r="DJ143" s="80">
        <v>0</v>
      </c>
      <c r="DK143" s="80">
        <v>0</v>
      </c>
      <c r="DL143" s="80">
        <v>0</v>
      </c>
      <c r="DM143" s="80">
        <v>2786.8571428571427</v>
      </c>
      <c r="DN143" s="98">
        <v>2312.8571428571427</v>
      </c>
      <c r="DO143" s="80">
        <v>2358.7142857142858</v>
      </c>
      <c r="DP143" s="80">
        <v>2182.8571428571431</v>
      </c>
      <c r="DQ143" s="80">
        <v>9641.2857142857138</v>
      </c>
      <c r="DR143" s="80">
        <v>2000</v>
      </c>
      <c r="DS143" s="80">
        <v>1500</v>
      </c>
      <c r="DT143" s="80">
        <v>1500</v>
      </c>
      <c r="DU143" s="80">
        <v>1500</v>
      </c>
      <c r="DV143" s="80">
        <v>6500</v>
      </c>
      <c r="DW143" s="80">
        <v>400</v>
      </c>
      <c r="DX143" s="80">
        <v>450</v>
      </c>
      <c r="DY143" s="80">
        <v>320</v>
      </c>
      <c r="DZ143" s="80">
        <v>330</v>
      </c>
      <c r="EA143" s="80">
        <v>1500</v>
      </c>
      <c r="EB143" s="80">
        <v>0</v>
      </c>
      <c r="EC143" s="80">
        <v>0</v>
      </c>
      <c r="ED143" s="80">
        <v>0</v>
      </c>
      <c r="EE143" s="80">
        <v>0</v>
      </c>
      <c r="EF143" s="46">
        <v>0</v>
      </c>
      <c r="EG143" s="46">
        <v>142.85714285714286</v>
      </c>
      <c r="EH143" s="46">
        <v>142.85714285714286</v>
      </c>
      <c r="EI143" s="46">
        <v>285.71428571428572</v>
      </c>
      <c r="EJ143" s="46">
        <v>142.85714285714286</v>
      </c>
      <c r="EK143" s="46">
        <v>714.28571428571433</v>
      </c>
      <c r="EL143" s="46">
        <v>90</v>
      </c>
      <c r="EM143" s="46">
        <v>100</v>
      </c>
      <c r="EN143" s="46">
        <v>100</v>
      </c>
      <c r="EO143" s="46">
        <v>100</v>
      </c>
      <c r="EP143" s="46">
        <v>390</v>
      </c>
      <c r="EQ143" s="46">
        <v>0</v>
      </c>
      <c r="ER143" s="46">
        <v>0</v>
      </c>
      <c r="ES143" s="46">
        <v>0</v>
      </c>
      <c r="ET143" s="46">
        <v>0</v>
      </c>
      <c r="EU143" s="46">
        <v>0</v>
      </c>
      <c r="EV143" s="46">
        <v>100</v>
      </c>
      <c r="EW143" s="46">
        <v>100</v>
      </c>
      <c r="EX143" s="46">
        <v>100</v>
      </c>
      <c r="EY143" s="46">
        <v>90</v>
      </c>
      <c r="EZ143" s="46">
        <v>390</v>
      </c>
      <c r="FA143" s="46">
        <v>54</v>
      </c>
      <c r="FB143" s="46">
        <v>20</v>
      </c>
      <c r="FC143" s="46">
        <v>53</v>
      </c>
      <c r="FD143" s="46">
        <v>20</v>
      </c>
      <c r="FE143" s="46">
        <v>147</v>
      </c>
      <c r="FK143" s="46">
        <v>0</v>
      </c>
      <c r="FL143" s="46">
        <v>0</v>
      </c>
      <c r="FM143" s="46">
        <v>0</v>
      </c>
      <c r="FN143" s="46">
        <v>0</v>
      </c>
      <c r="FO143" s="46">
        <v>0</v>
      </c>
      <c r="FP143" s="46">
        <v>0</v>
      </c>
      <c r="FQ143" s="46">
        <v>0</v>
      </c>
      <c r="FR143" s="46">
        <v>0</v>
      </c>
      <c r="FS143" s="46">
        <v>0</v>
      </c>
      <c r="FT143" s="46">
        <v>0</v>
      </c>
      <c r="FU143" s="46">
        <v>0</v>
      </c>
      <c r="FV143" s="46">
        <v>0</v>
      </c>
      <c r="FW143" s="46">
        <v>0</v>
      </c>
      <c r="FX143" s="46">
        <v>0</v>
      </c>
      <c r="FY143" s="46">
        <v>0</v>
      </c>
      <c r="FZ143" s="46">
        <v>0</v>
      </c>
      <c r="GA143" s="46">
        <v>0</v>
      </c>
      <c r="GB143" s="46">
        <v>0</v>
      </c>
      <c r="GC143" s="46">
        <v>0</v>
      </c>
      <c r="GD143" s="46">
        <v>0</v>
      </c>
    </row>
    <row r="144" spans="1:186">
      <c r="A144" s="133">
        <v>319900232</v>
      </c>
      <c r="B144" s="124" t="s">
        <v>678</v>
      </c>
      <c r="C144" s="74">
        <v>150</v>
      </c>
      <c r="D144" s="74" t="s">
        <v>677</v>
      </c>
      <c r="E144" s="46">
        <v>70</v>
      </c>
      <c r="G144" s="46">
        <v>383.03571428571428</v>
      </c>
      <c r="H144" s="46">
        <v>775.08333333333326</v>
      </c>
      <c r="I144" s="46">
        <v>383.03571428571428</v>
      </c>
      <c r="J144" s="80">
        <v>775.08333333333326</v>
      </c>
      <c r="K144" s="80">
        <v>2316.238095238095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0</v>
      </c>
      <c r="U144" s="80">
        <v>0</v>
      </c>
      <c r="V144" s="80">
        <v>0</v>
      </c>
      <c r="W144" s="80">
        <v>0</v>
      </c>
      <c r="X144" s="80">
        <v>0</v>
      </c>
      <c r="Y144" s="80">
        <v>0</v>
      </c>
      <c r="Z144" s="80">
        <v>0</v>
      </c>
      <c r="AA144" s="80">
        <v>144.03571428571428</v>
      </c>
      <c r="AB144" s="80">
        <v>336.08333333333331</v>
      </c>
      <c r="AC144" s="80">
        <v>144.03571428571428</v>
      </c>
      <c r="AD144" s="80">
        <v>336.08333333333331</v>
      </c>
      <c r="AE144" s="80">
        <v>960.23809523809518</v>
      </c>
      <c r="AF144" s="80">
        <v>0</v>
      </c>
      <c r="AG144" s="80">
        <v>0</v>
      </c>
      <c r="AH144" s="80">
        <v>0</v>
      </c>
      <c r="AI144" s="80">
        <v>0</v>
      </c>
      <c r="AJ144" s="80">
        <v>0</v>
      </c>
      <c r="AK144" s="80">
        <v>205</v>
      </c>
      <c r="AL144" s="80">
        <v>410</v>
      </c>
      <c r="AM144" s="80">
        <v>205</v>
      </c>
      <c r="AN144" s="80">
        <v>410</v>
      </c>
      <c r="AO144" s="80">
        <v>1230</v>
      </c>
      <c r="AP144" s="80">
        <v>20</v>
      </c>
      <c r="AQ144" s="80">
        <v>20</v>
      </c>
      <c r="AR144" s="80">
        <v>20</v>
      </c>
      <c r="AS144" s="80">
        <v>20</v>
      </c>
      <c r="AT144" s="80">
        <v>80</v>
      </c>
      <c r="AU144" s="80">
        <v>14</v>
      </c>
      <c r="AV144" s="80">
        <v>9</v>
      </c>
      <c r="AW144" s="80">
        <v>14</v>
      </c>
      <c r="AX144" s="80">
        <v>9</v>
      </c>
      <c r="AY144" s="80">
        <v>46</v>
      </c>
      <c r="AZ144" s="80"/>
      <c r="BA144" s="80"/>
      <c r="BB144" s="80"/>
      <c r="BC144" s="80"/>
      <c r="BD144" s="80"/>
      <c r="BE144" s="80">
        <v>0</v>
      </c>
      <c r="BF144" s="80">
        <v>0</v>
      </c>
      <c r="BG144" s="80">
        <v>0</v>
      </c>
      <c r="BH144" s="80">
        <v>0</v>
      </c>
      <c r="BI144" s="80">
        <v>0</v>
      </c>
      <c r="BJ144" s="80">
        <v>407.41666666666669</v>
      </c>
      <c r="BK144" s="80">
        <v>235.89285714285714</v>
      </c>
      <c r="BL144" s="80">
        <v>208.89285714285714</v>
      </c>
      <c r="BM144" s="80">
        <v>434.41666666666669</v>
      </c>
      <c r="BN144" s="80">
        <v>1286.6190476190477</v>
      </c>
      <c r="BO144" s="80">
        <v>0</v>
      </c>
      <c r="BP144" s="80">
        <v>0</v>
      </c>
      <c r="BQ144" s="80">
        <v>0</v>
      </c>
      <c r="BR144" s="80">
        <v>0</v>
      </c>
      <c r="BS144" s="80">
        <v>0</v>
      </c>
      <c r="BT144" s="80">
        <v>0</v>
      </c>
      <c r="BU144" s="80">
        <v>0</v>
      </c>
      <c r="BV144" s="80">
        <v>0</v>
      </c>
      <c r="BW144" s="80">
        <v>0</v>
      </c>
      <c r="BX144" s="80">
        <v>0</v>
      </c>
      <c r="BY144" s="80">
        <v>0</v>
      </c>
      <c r="BZ144" s="80">
        <v>0</v>
      </c>
      <c r="CA144" s="80">
        <v>0</v>
      </c>
      <c r="CB144" s="80">
        <v>0</v>
      </c>
      <c r="CC144" s="80">
        <v>0</v>
      </c>
      <c r="CD144" s="80">
        <v>347.41666666666669</v>
      </c>
      <c r="CE144" s="80">
        <v>148.89285714285714</v>
      </c>
      <c r="CF144" s="80">
        <v>148.89285714285714</v>
      </c>
      <c r="CG144" s="80">
        <v>347.41666666666669</v>
      </c>
      <c r="CH144" s="80">
        <v>992.61904761904771</v>
      </c>
      <c r="CI144" s="80">
        <v>0</v>
      </c>
      <c r="CJ144" s="80">
        <v>0</v>
      </c>
      <c r="CK144" s="80">
        <v>0</v>
      </c>
      <c r="CL144" s="80">
        <v>0</v>
      </c>
      <c r="CM144" s="80">
        <v>0</v>
      </c>
      <c r="CN144" s="80">
        <v>28</v>
      </c>
      <c r="CO144" s="80">
        <v>56</v>
      </c>
      <c r="CP144" s="80">
        <v>28</v>
      </c>
      <c r="CQ144" s="80">
        <v>56</v>
      </c>
      <c r="CR144" s="80">
        <v>168</v>
      </c>
      <c r="CS144" s="80">
        <v>20</v>
      </c>
      <c r="CT144" s="80">
        <v>20</v>
      </c>
      <c r="CU144" s="80">
        <v>20</v>
      </c>
      <c r="CV144" s="80">
        <v>20</v>
      </c>
      <c r="CW144" s="80">
        <v>80</v>
      </c>
      <c r="CX144" s="80">
        <v>12</v>
      </c>
      <c r="CY144" s="80">
        <v>11</v>
      </c>
      <c r="CZ144" s="80">
        <v>12</v>
      </c>
      <c r="DA144" s="80">
        <v>11</v>
      </c>
      <c r="DB144" s="80">
        <v>46</v>
      </c>
      <c r="DC144" s="80"/>
      <c r="DD144" s="80"/>
      <c r="DE144" s="80"/>
      <c r="DF144" s="80"/>
      <c r="DG144" s="80"/>
      <c r="DH144" s="80">
        <v>0</v>
      </c>
      <c r="DI144" s="80">
        <v>0</v>
      </c>
      <c r="DJ144" s="80">
        <v>0</v>
      </c>
      <c r="DK144" s="80">
        <v>0</v>
      </c>
      <c r="DL144" s="80">
        <v>0</v>
      </c>
      <c r="DM144" s="80">
        <v>218.80952380952382</v>
      </c>
      <c r="DN144" s="98">
        <v>260.80952380952385</v>
      </c>
      <c r="DO144" s="80">
        <v>362.61904761904765</v>
      </c>
      <c r="DP144" s="80">
        <v>260.80952380952385</v>
      </c>
      <c r="DQ144" s="80">
        <v>1103.0476190476193</v>
      </c>
      <c r="DR144" s="80">
        <v>0</v>
      </c>
      <c r="DS144" s="80">
        <v>0</v>
      </c>
      <c r="DT144" s="80">
        <v>0</v>
      </c>
      <c r="DU144" s="80">
        <v>0</v>
      </c>
      <c r="DV144" s="80">
        <v>0</v>
      </c>
      <c r="DW144" s="80">
        <v>0</v>
      </c>
      <c r="DX144" s="80">
        <v>0</v>
      </c>
      <c r="DY144" s="80">
        <v>0</v>
      </c>
      <c r="DZ144" s="80">
        <v>0</v>
      </c>
      <c r="EA144" s="80">
        <v>0</v>
      </c>
      <c r="EB144" s="80">
        <v>0</v>
      </c>
      <c r="EC144" s="80">
        <v>0</v>
      </c>
      <c r="ED144" s="80">
        <v>0</v>
      </c>
      <c r="EE144" s="80">
        <v>0</v>
      </c>
      <c r="EF144" s="46">
        <v>0</v>
      </c>
      <c r="EG144" s="46">
        <v>143.80952380952382</v>
      </c>
      <c r="EH144" s="46">
        <v>143.80952380952382</v>
      </c>
      <c r="EI144" s="46">
        <v>287.61904761904765</v>
      </c>
      <c r="EJ144" s="46">
        <v>143.80952380952382</v>
      </c>
      <c r="EK144" s="46">
        <v>719.04761904761915</v>
      </c>
      <c r="EL144" s="46">
        <v>0</v>
      </c>
      <c r="EM144" s="46">
        <v>0</v>
      </c>
      <c r="EN144" s="46">
        <v>0</v>
      </c>
      <c r="EO144" s="46">
        <v>0</v>
      </c>
      <c r="EP144" s="46">
        <v>0</v>
      </c>
      <c r="EQ144" s="46">
        <v>43</v>
      </c>
      <c r="ER144" s="46">
        <v>86</v>
      </c>
      <c r="ES144" s="46">
        <v>43</v>
      </c>
      <c r="ET144" s="46">
        <v>86</v>
      </c>
      <c r="EU144" s="46">
        <v>258</v>
      </c>
      <c r="EV144" s="46">
        <v>20</v>
      </c>
      <c r="EW144" s="46">
        <v>20</v>
      </c>
      <c r="EX144" s="46">
        <v>20</v>
      </c>
      <c r="EY144" s="46">
        <v>20</v>
      </c>
      <c r="EZ144" s="46">
        <v>80</v>
      </c>
      <c r="FA144" s="46">
        <v>12</v>
      </c>
      <c r="FB144" s="46">
        <v>11</v>
      </c>
      <c r="FC144" s="46">
        <v>12</v>
      </c>
      <c r="FD144" s="46">
        <v>11</v>
      </c>
      <c r="FE144" s="46">
        <v>46</v>
      </c>
      <c r="FK144" s="46">
        <v>0</v>
      </c>
      <c r="FL144" s="46">
        <v>0</v>
      </c>
      <c r="FM144" s="46">
        <v>0</v>
      </c>
      <c r="FN144" s="46">
        <v>0</v>
      </c>
      <c r="FO144" s="46">
        <v>0</v>
      </c>
      <c r="FP144" s="46">
        <v>0</v>
      </c>
      <c r="FQ144" s="46">
        <v>0</v>
      </c>
      <c r="FR144" s="46">
        <v>0</v>
      </c>
      <c r="FS144" s="46">
        <v>0</v>
      </c>
      <c r="FT144" s="46">
        <v>0</v>
      </c>
      <c r="FU144" s="46">
        <v>0</v>
      </c>
      <c r="FV144" s="46">
        <v>0</v>
      </c>
      <c r="FW144" s="46">
        <v>0</v>
      </c>
      <c r="FX144" s="46">
        <v>0</v>
      </c>
      <c r="FY144" s="46">
        <v>0</v>
      </c>
      <c r="FZ144" s="46">
        <v>0</v>
      </c>
      <c r="GA144" s="46">
        <v>0</v>
      </c>
      <c r="GB144" s="46">
        <v>0</v>
      </c>
      <c r="GC144" s="46">
        <v>0</v>
      </c>
      <c r="GD144" s="46">
        <v>0</v>
      </c>
    </row>
    <row r="145" spans="1:186">
      <c r="A145" s="133"/>
      <c r="F145" s="46" t="s">
        <v>679</v>
      </c>
      <c r="G145" s="46">
        <v>383.03571428571428</v>
      </c>
      <c r="H145" s="46">
        <v>775.08333333333326</v>
      </c>
      <c r="I145" s="46">
        <v>383.03571428571428</v>
      </c>
      <c r="J145" s="80">
        <v>775.08333333333326</v>
      </c>
      <c r="K145" s="80">
        <v>2316.238095238095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0</v>
      </c>
      <c r="S145" s="80">
        <v>0</v>
      </c>
      <c r="T145" s="80">
        <v>0</v>
      </c>
      <c r="U145" s="80">
        <v>0</v>
      </c>
      <c r="V145" s="80">
        <v>0</v>
      </c>
      <c r="W145" s="80">
        <v>0</v>
      </c>
      <c r="X145" s="80">
        <v>0</v>
      </c>
      <c r="Y145" s="80">
        <v>0</v>
      </c>
      <c r="Z145" s="80">
        <v>0</v>
      </c>
      <c r="AA145" s="80">
        <v>144.03571428571428</v>
      </c>
      <c r="AB145" s="80">
        <v>336.08333333333331</v>
      </c>
      <c r="AC145" s="80">
        <v>144.03571428571428</v>
      </c>
      <c r="AD145" s="80">
        <v>336.08333333333331</v>
      </c>
      <c r="AE145" s="80">
        <v>960.23809523809518</v>
      </c>
      <c r="AF145" s="80">
        <v>0</v>
      </c>
      <c r="AG145" s="80">
        <v>0</v>
      </c>
      <c r="AH145" s="80">
        <v>0</v>
      </c>
      <c r="AI145" s="80">
        <v>0</v>
      </c>
      <c r="AJ145" s="80">
        <v>0</v>
      </c>
      <c r="AK145" s="80">
        <v>205</v>
      </c>
      <c r="AL145" s="80">
        <v>410</v>
      </c>
      <c r="AM145" s="80">
        <v>205</v>
      </c>
      <c r="AN145" s="80">
        <v>410</v>
      </c>
      <c r="AO145" s="80">
        <v>1230</v>
      </c>
      <c r="AP145" s="80">
        <v>20</v>
      </c>
      <c r="AQ145" s="80">
        <v>20</v>
      </c>
      <c r="AR145" s="80">
        <v>20</v>
      </c>
      <c r="AS145" s="80">
        <v>20</v>
      </c>
      <c r="AT145" s="80">
        <v>80</v>
      </c>
      <c r="AU145" s="80">
        <v>14</v>
      </c>
      <c r="AV145" s="80">
        <v>9</v>
      </c>
      <c r="AW145" s="80">
        <v>14</v>
      </c>
      <c r="AX145" s="80">
        <v>9</v>
      </c>
      <c r="AY145" s="80">
        <v>46</v>
      </c>
      <c r="AZ145" s="80"/>
      <c r="BA145" s="80"/>
      <c r="BB145" s="80"/>
      <c r="BC145" s="80"/>
      <c r="BD145" s="80"/>
      <c r="BE145" s="80">
        <v>0</v>
      </c>
      <c r="BF145" s="80">
        <v>0</v>
      </c>
      <c r="BG145" s="80">
        <v>0</v>
      </c>
      <c r="BH145" s="80">
        <v>0</v>
      </c>
      <c r="BI145" s="80">
        <v>0</v>
      </c>
      <c r="BJ145" s="80">
        <v>407.41666666666669</v>
      </c>
      <c r="BK145" s="80">
        <v>235.89285714285714</v>
      </c>
      <c r="BL145" s="80">
        <v>208.89285714285714</v>
      </c>
      <c r="BM145" s="80">
        <v>434.41666666666669</v>
      </c>
      <c r="BN145" s="80">
        <v>1286.6190476190477</v>
      </c>
      <c r="BO145" s="80">
        <v>0</v>
      </c>
      <c r="BP145" s="80">
        <v>0</v>
      </c>
      <c r="BQ145" s="80">
        <v>0</v>
      </c>
      <c r="BR145" s="80">
        <v>0</v>
      </c>
      <c r="BS145" s="80">
        <v>0</v>
      </c>
      <c r="BT145" s="80">
        <v>0</v>
      </c>
      <c r="BU145" s="80">
        <v>0</v>
      </c>
      <c r="BV145" s="80">
        <v>0</v>
      </c>
      <c r="BW145" s="80">
        <v>0</v>
      </c>
      <c r="BX145" s="80">
        <v>0</v>
      </c>
      <c r="BY145" s="80">
        <v>0</v>
      </c>
      <c r="BZ145" s="80">
        <v>0</v>
      </c>
      <c r="CA145" s="80">
        <v>0</v>
      </c>
      <c r="CB145" s="80">
        <v>0</v>
      </c>
      <c r="CC145" s="80">
        <v>0</v>
      </c>
      <c r="CD145" s="80">
        <v>347.41666666666669</v>
      </c>
      <c r="CE145" s="80">
        <v>148.89285714285714</v>
      </c>
      <c r="CF145" s="80">
        <v>148.89285714285714</v>
      </c>
      <c r="CG145" s="80">
        <v>347.41666666666669</v>
      </c>
      <c r="CH145" s="80">
        <v>992.61904761904771</v>
      </c>
      <c r="CI145" s="80">
        <v>0</v>
      </c>
      <c r="CJ145" s="80">
        <v>0</v>
      </c>
      <c r="CK145" s="80">
        <v>0</v>
      </c>
      <c r="CL145" s="80">
        <v>0</v>
      </c>
      <c r="CM145" s="80">
        <v>0</v>
      </c>
      <c r="CN145" s="80">
        <v>28</v>
      </c>
      <c r="CO145" s="80">
        <v>56</v>
      </c>
      <c r="CP145" s="80">
        <v>28</v>
      </c>
      <c r="CQ145" s="80">
        <v>56</v>
      </c>
      <c r="CR145" s="80">
        <v>168</v>
      </c>
      <c r="CS145" s="80">
        <v>20</v>
      </c>
      <c r="CT145" s="80">
        <v>20</v>
      </c>
      <c r="CU145" s="80">
        <v>20</v>
      </c>
      <c r="CV145" s="80">
        <v>20</v>
      </c>
      <c r="CW145" s="80">
        <v>80</v>
      </c>
      <c r="CX145" s="80">
        <v>12</v>
      </c>
      <c r="CY145" s="80">
        <v>11</v>
      </c>
      <c r="CZ145" s="80">
        <v>12</v>
      </c>
      <c r="DA145" s="80">
        <v>11</v>
      </c>
      <c r="DB145" s="80">
        <v>46</v>
      </c>
      <c r="DC145" s="80"/>
      <c r="DD145" s="80"/>
      <c r="DE145" s="80"/>
      <c r="DF145" s="80"/>
      <c r="DG145" s="80"/>
      <c r="DH145" s="80">
        <v>0</v>
      </c>
      <c r="DI145" s="80">
        <v>0</v>
      </c>
      <c r="DJ145" s="80">
        <v>0</v>
      </c>
      <c r="DK145" s="80">
        <v>0</v>
      </c>
      <c r="DL145" s="80">
        <v>0</v>
      </c>
      <c r="DM145" s="80">
        <v>218.80952380952382</v>
      </c>
      <c r="DN145" s="98">
        <v>260.80952380952385</v>
      </c>
      <c r="DO145" s="80">
        <v>362.61904761904765</v>
      </c>
      <c r="DP145" s="80">
        <v>260.80952380952385</v>
      </c>
      <c r="DQ145" s="80">
        <v>1103.0476190476193</v>
      </c>
      <c r="DR145" s="80">
        <v>0</v>
      </c>
      <c r="DS145" s="80">
        <v>0</v>
      </c>
      <c r="DT145" s="80">
        <v>0</v>
      </c>
      <c r="DU145" s="80">
        <v>0</v>
      </c>
      <c r="DV145" s="80">
        <v>0</v>
      </c>
      <c r="DW145" s="80">
        <v>0</v>
      </c>
      <c r="DX145" s="80">
        <v>0</v>
      </c>
      <c r="DY145" s="80">
        <v>0</v>
      </c>
      <c r="DZ145" s="80">
        <v>0</v>
      </c>
      <c r="EA145" s="80">
        <v>0</v>
      </c>
      <c r="EB145" s="80">
        <v>0</v>
      </c>
      <c r="EC145" s="80">
        <v>0</v>
      </c>
      <c r="ED145" s="80">
        <v>0</v>
      </c>
      <c r="EE145" s="80">
        <v>0</v>
      </c>
      <c r="EF145" s="46">
        <v>0</v>
      </c>
      <c r="EG145" s="46">
        <v>143.80952380952382</v>
      </c>
      <c r="EH145" s="46">
        <v>143.80952380952382</v>
      </c>
      <c r="EI145" s="46">
        <v>287.61904761904765</v>
      </c>
      <c r="EJ145" s="46">
        <v>143.80952380952382</v>
      </c>
      <c r="EK145" s="46">
        <v>719.04761904761915</v>
      </c>
      <c r="EL145" s="46">
        <v>0</v>
      </c>
      <c r="EM145" s="46">
        <v>0</v>
      </c>
      <c r="EN145" s="46">
        <v>0</v>
      </c>
      <c r="EO145" s="46">
        <v>0</v>
      </c>
      <c r="EP145" s="46">
        <v>0</v>
      </c>
      <c r="EQ145" s="46">
        <v>43</v>
      </c>
      <c r="ER145" s="46">
        <v>86</v>
      </c>
      <c r="ES145" s="46">
        <v>43</v>
      </c>
      <c r="ET145" s="46">
        <v>86</v>
      </c>
      <c r="EU145" s="46">
        <v>258</v>
      </c>
      <c r="EV145" s="46">
        <v>20</v>
      </c>
      <c r="EW145" s="46">
        <v>20</v>
      </c>
      <c r="EX145" s="46">
        <v>20</v>
      </c>
      <c r="EY145" s="46">
        <v>20</v>
      </c>
      <c r="EZ145" s="46">
        <v>80</v>
      </c>
      <c r="FA145" s="46">
        <v>12</v>
      </c>
      <c r="FB145" s="46">
        <v>11</v>
      </c>
      <c r="FC145" s="46">
        <v>12</v>
      </c>
      <c r="FD145" s="46">
        <v>11</v>
      </c>
      <c r="FE145" s="46">
        <v>46</v>
      </c>
      <c r="FK145" s="46">
        <v>0</v>
      </c>
      <c r="FL145" s="46">
        <v>0</v>
      </c>
      <c r="FM145" s="46">
        <v>0</v>
      </c>
      <c r="FN145" s="46">
        <v>0</v>
      </c>
      <c r="FO145" s="46">
        <v>0</v>
      </c>
      <c r="FP145" s="46">
        <v>1</v>
      </c>
      <c r="FQ145" s="46">
        <v>1</v>
      </c>
      <c r="FR145" s="46">
        <v>1</v>
      </c>
      <c r="FS145" s="46">
        <v>1</v>
      </c>
      <c r="FT145" s="46">
        <v>4</v>
      </c>
      <c r="FU145" s="46">
        <v>0</v>
      </c>
      <c r="FV145" s="46">
        <v>0</v>
      </c>
      <c r="FW145" s="46">
        <v>0</v>
      </c>
      <c r="FX145" s="46">
        <v>0</v>
      </c>
      <c r="FY145" s="46">
        <v>0</v>
      </c>
      <c r="FZ145" s="46">
        <v>0</v>
      </c>
      <c r="GA145" s="46">
        <v>0</v>
      </c>
      <c r="GB145" s="46">
        <v>0</v>
      </c>
      <c r="GC145" s="46">
        <v>0</v>
      </c>
      <c r="GD145" s="46">
        <v>0</v>
      </c>
    </row>
    <row r="146" spans="1:186">
      <c r="A146" s="46">
        <v>310003569</v>
      </c>
      <c r="B146" s="124" t="s">
        <v>487</v>
      </c>
      <c r="C146" s="74">
        <v>150</v>
      </c>
      <c r="G146" s="46">
        <v>0</v>
      </c>
      <c r="H146" s="46">
        <v>0</v>
      </c>
      <c r="I146" s="46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0</v>
      </c>
      <c r="T146" s="80">
        <v>0</v>
      </c>
      <c r="U146" s="80">
        <v>0</v>
      </c>
      <c r="V146" s="80">
        <v>0</v>
      </c>
      <c r="W146" s="80">
        <v>0</v>
      </c>
      <c r="X146" s="80">
        <v>0</v>
      </c>
      <c r="Y146" s="80">
        <v>0</v>
      </c>
      <c r="Z146" s="80">
        <v>0</v>
      </c>
      <c r="AA146" s="80">
        <v>0</v>
      </c>
      <c r="AB146" s="80">
        <v>0</v>
      </c>
      <c r="AC146" s="80">
        <v>0</v>
      </c>
      <c r="AD146" s="80">
        <v>0</v>
      </c>
      <c r="AE146" s="80">
        <v>0</v>
      </c>
      <c r="AF146" s="80">
        <v>0</v>
      </c>
      <c r="AG146" s="80">
        <v>0</v>
      </c>
      <c r="AH146" s="80">
        <v>0</v>
      </c>
      <c r="AI146" s="80">
        <v>0</v>
      </c>
      <c r="AJ146" s="80">
        <v>0</v>
      </c>
      <c r="AK146" s="80">
        <v>0</v>
      </c>
      <c r="AL146" s="80">
        <v>0</v>
      </c>
      <c r="AM146" s="80">
        <v>0</v>
      </c>
      <c r="AN146" s="80">
        <v>0</v>
      </c>
      <c r="AO146" s="80">
        <v>0</v>
      </c>
      <c r="AP146" s="80">
        <v>0</v>
      </c>
      <c r="AQ146" s="80">
        <v>0</v>
      </c>
      <c r="AR146" s="80">
        <v>0</v>
      </c>
      <c r="AS146" s="80">
        <v>0</v>
      </c>
      <c r="AT146" s="80">
        <v>0</v>
      </c>
      <c r="AU146" s="80">
        <v>0</v>
      </c>
      <c r="AV146" s="80">
        <v>0</v>
      </c>
      <c r="AW146" s="80">
        <v>0</v>
      </c>
      <c r="AX146" s="80">
        <v>0</v>
      </c>
      <c r="AY146" s="80">
        <v>0</v>
      </c>
      <c r="AZ146" s="80">
        <v>0</v>
      </c>
      <c r="BA146" s="80">
        <v>0</v>
      </c>
      <c r="BB146" s="80">
        <v>0</v>
      </c>
      <c r="BC146" s="80">
        <v>0</v>
      </c>
      <c r="BD146" s="80">
        <v>0</v>
      </c>
      <c r="BE146" s="80">
        <v>0</v>
      </c>
      <c r="BF146" s="80">
        <v>0</v>
      </c>
      <c r="BG146" s="80">
        <v>0</v>
      </c>
      <c r="BH146" s="80">
        <v>0</v>
      </c>
      <c r="BI146" s="80">
        <v>0</v>
      </c>
      <c r="BJ146" s="80">
        <v>0</v>
      </c>
      <c r="BK146" s="80">
        <v>0</v>
      </c>
      <c r="BL146" s="80">
        <v>0</v>
      </c>
      <c r="BM146" s="80">
        <v>0</v>
      </c>
      <c r="BN146" s="80">
        <v>0</v>
      </c>
      <c r="BO146" s="80">
        <v>0</v>
      </c>
      <c r="BP146" s="80">
        <v>0</v>
      </c>
      <c r="BQ146" s="80">
        <v>0</v>
      </c>
      <c r="BR146" s="80">
        <v>0</v>
      </c>
      <c r="BS146" s="80">
        <v>0</v>
      </c>
      <c r="BT146" s="80">
        <v>0</v>
      </c>
      <c r="BU146" s="80">
        <v>0</v>
      </c>
      <c r="BV146" s="80">
        <v>0</v>
      </c>
      <c r="BW146" s="80">
        <v>0</v>
      </c>
      <c r="BX146" s="80">
        <v>0</v>
      </c>
      <c r="BY146" s="80">
        <v>0</v>
      </c>
      <c r="BZ146" s="80">
        <v>0</v>
      </c>
      <c r="CA146" s="80">
        <v>0</v>
      </c>
      <c r="CB146" s="80">
        <v>0</v>
      </c>
      <c r="CC146" s="80">
        <v>0</v>
      </c>
      <c r="CD146" s="80">
        <v>0</v>
      </c>
      <c r="CE146" s="80">
        <v>0</v>
      </c>
      <c r="CF146" s="80">
        <v>0</v>
      </c>
      <c r="CG146" s="80">
        <v>0</v>
      </c>
      <c r="CH146" s="80">
        <v>0</v>
      </c>
      <c r="CI146" s="80">
        <v>0</v>
      </c>
      <c r="CJ146" s="80">
        <v>0</v>
      </c>
      <c r="CK146" s="80">
        <v>0</v>
      </c>
      <c r="CL146" s="80">
        <v>0</v>
      </c>
      <c r="CM146" s="80">
        <v>0</v>
      </c>
      <c r="CN146" s="80">
        <v>0</v>
      </c>
      <c r="CO146" s="80">
        <v>0</v>
      </c>
      <c r="CP146" s="80">
        <v>0</v>
      </c>
      <c r="CQ146" s="80">
        <v>0</v>
      </c>
      <c r="CR146" s="80">
        <v>0</v>
      </c>
      <c r="CS146" s="80">
        <v>0</v>
      </c>
      <c r="CT146" s="80">
        <v>0</v>
      </c>
      <c r="CU146" s="80">
        <v>0</v>
      </c>
      <c r="CV146" s="80">
        <v>0</v>
      </c>
      <c r="CW146" s="80">
        <v>0</v>
      </c>
      <c r="CX146" s="80">
        <v>0</v>
      </c>
      <c r="CY146" s="80">
        <v>0</v>
      </c>
      <c r="CZ146" s="80">
        <v>0</v>
      </c>
      <c r="DA146" s="80">
        <v>0</v>
      </c>
      <c r="DB146" s="80">
        <v>0</v>
      </c>
      <c r="DC146" s="80">
        <v>0</v>
      </c>
      <c r="DD146" s="80">
        <v>0</v>
      </c>
      <c r="DE146" s="80">
        <v>0</v>
      </c>
      <c r="DF146" s="80">
        <v>0</v>
      </c>
      <c r="DG146" s="80">
        <v>0</v>
      </c>
      <c r="DH146" s="80">
        <v>0</v>
      </c>
      <c r="DI146" s="80">
        <v>0</v>
      </c>
      <c r="DJ146" s="80">
        <v>0</v>
      </c>
      <c r="DK146" s="80">
        <v>0</v>
      </c>
      <c r="DL146" s="80">
        <v>0</v>
      </c>
      <c r="DM146" s="80">
        <v>0</v>
      </c>
      <c r="DN146" s="98">
        <v>0</v>
      </c>
      <c r="DO146" s="80">
        <v>0</v>
      </c>
      <c r="DP146" s="80">
        <v>0</v>
      </c>
      <c r="DQ146" s="80">
        <v>0</v>
      </c>
      <c r="DR146" s="80">
        <v>0</v>
      </c>
      <c r="DS146" s="80">
        <v>0</v>
      </c>
      <c r="DT146" s="80">
        <v>0</v>
      </c>
      <c r="DU146" s="80">
        <v>0</v>
      </c>
      <c r="DV146" s="80">
        <v>0</v>
      </c>
      <c r="DW146" s="80">
        <v>0</v>
      </c>
      <c r="DX146" s="80">
        <v>0</v>
      </c>
      <c r="DY146" s="80">
        <v>0</v>
      </c>
      <c r="DZ146" s="80">
        <v>0</v>
      </c>
      <c r="EA146" s="80">
        <v>0</v>
      </c>
      <c r="EB146" s="80">
        <v>0</v>
      </c>
      <c r="EC146" s="80">
        <v>0</v>
      </c>
      <c r="ED146" s="80">
        <v>0</v>
      </c>
      <c r="EE146" s="80">
        <v>0</v>
      </c>
      <c r="EF146" s="46">
        <v>0</v>
      </c>
      <c r="EG146" s="46">
        <v>0</v>
      </c>
      <c r="EH146" s="46">
        <v>0</v>
      </c>
      <c r="EI146" s="46">
        <v>0</v>
      </c>
      <c r="EJ146" s="46">
        <v>0</v>
      </c>
      <c r="EK146" s="46">
        <v>0</v>
      </c>
      <c r="EL146" s="46">
        <v>0</v>
      </c>
      <c r="EM146" s="46">
        <v>0</v>
      </c>
      <c r="EN146" s="46">
        <v>0</v>
      </c>
      <c r="EO146" s="46">
        <v>0</v>
      </c>
      <c r="EP146" s="46">
        <v>0</v>
      </c>
      <c r="EQ146" s="46">
        <v>0</v>
      </c>
      <c r="ER146" s="46">
        <v>0</v>
      </c>
      <c r="ES146" s="46">
        <v>0</v>
      </c>
      <c r="ET146" s="46">
        <v>0</v>
      </c>
      <c r="EU146" s="46">
        <v>0</v>
      </c>
      <c r="EV146" s="46">
        <v>0</v>
      </c>
      <c r="EW146" s="46">
        <v>0</v>
      </c>
      <c r="EX146" s="46">
        <v>0</v>
      </c>
      <c r="EY146" s="46">
        <v>0</v>
      </c>
      <c r="EZ146" s="46">
        <v>0</v>
      </c>
      <c r="FA146" s="46">
        <v>0</v>
      </c>
      <c r="FB146" s="46">
        <v>0</v>
      </c>
      <c r="FC146" s="46">
        <v>0</v>
      </c>
      <c r="FD146" s="46">
        <v>0</v>
      </c>
      <c r="FE146" s="46">
        <v>0</v>
      </c>
      <c r="FF146" s="46">
        <v>0</v>
      </c>
      <c r="FG146" s="46">
        <v>0</v>
      </c>
      <c r="FH146" s="46">
        <v>0</v>
      </c>
      <c r="FI146" s="46">
        <v>0</v>
      </c>
      <c r="FJ146" s="46">
        <v>0</v>
      </c>
      <c r="FK146" s="46">
        <v>0</v>
      </c>
      <c r="FL146" s="46">
        <v>0</v>
      </c>
      <c r="FM146" s="46">
        <v>0</v>
      </c>
      <c r="FN146" s="46">
        <v>0</v>
      </c>
      <c r="FO146" s="46">
        <v>0</v>
      </c>
      <c r="FP146" s="46">
        <v>1</v>
      </c>
      <c r="FQ146" s="46">
        <v>1</v>
      </c>
      <c r="FR146" s="46">
        <v>1</v>
      </c>
      <c r="FS146" s="46">
        <v>1</v>
      </c>
      <c r="FT146" s="46">
        <v>4</v>
      </c>
      <c r="FU146" s="46">
        <v>0</v>
      </c>
      <c r="FV146" s="46">
        <v>0</v>
      </c>
      <c r="FW146" s="46">
        <v>0</v>
      </c>
      <c r="FX146" s="46">
        <v>0</v>
      </c>
      <c r="FY146" s="46">
        <v>0</v>
      </c>
      <c r="FZ146" s="46">
        <v>0</v>
      </c>
      <c r="GA146" s="46">
        <v>0</v>
      </c>
      <c r="GB146" s="46">
        <v>0</v>
      </c>
      <c r="GC146" s="46">
        <v>0</v>
      </c>
      <c r="GD146" s="46">
        <v>0</v>
      </c>
    </row>
    <row r="147" spans="1:186">
      <c r="A147" s="46">
        <v>310003570</v>
      </c>
      <c r="B147" s="124" t="s">
        <v>489</v>
      </c>
      <c r="C147" s="74">
        <v>150</v>
      </c>
      <c r="G147" s="46">
        <v>0</v>
      </c>
      <c r="H147" s="46">
        <v>0</v>
      </c>
      <c r="I147" s="46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80">
        <v>0</v>
      </c>
      <c r="U147" s="80">
        <v>0</v>
      </c>
      <c r="V147" s="80">
        <v>0</v>
      </c>
      <c r="W147" s="80">
        <v>0</v>
      </c>
      <c r="X147" s="80">
        <v>0</v>
      </c>
      <c r="Y147" s="80">
        <v>0</v>
      </c>
      <c r="Z147" s="80">
        <v>0</v>
      </c>
      <c r="AA147" s="80">
        <v>0</v>
      </c>
      <c r="AB147" s="80">
        <v>0</v>
      </c>
      <c r="AC147" s="80">
        <v>0</v>
      </c>
      <c r="AD147" s="80">
        <v>0</v>
      </c>
      <c r="AE147" s="80">
        <v>0</v>
      </c>
      <c r="AF147" s="80">
        <v>0</v>
      </c>
      <c r="AG147" s="80">
        <v>0</v>
      </c>
      <c r="AH147" s="80">
        <v>0</v>
      </c>
      <c r="AI147" s="80">
        <v>0</v>
      </c>
      <c r="AJ147" s="80">
        <v>0</v>
      </c>
      <c r="AK147" s="80">
        <v>0</v>
      </c>
      <c r="AL147" s="80">
        <v>0</v>
      </c>
      <c r="AM147" s="80">
        <v>0</v>
      </c>
      <c r="AN147" s="80">
        <v>0</v>
      </c>
      <c r="AO147" s="80">
        <v>0</v>
      </c>
      <c r="AP147" s="80">
        <v>0</v>
      </c>
      <c r="AQ147" s="80">
        <v>0</v>
      </c>
      <c r="AR147" s="80">
        <v>0</v>
      </c>
      <c r="AS147" s="80">
        <v>0</v>
      </c>
      <c r="AT147" s="80">
        <v>0</v>
      </c>
      <c r="AU147" s="80">
        <v>0</v>
      </c>
      <c r="AV147" s="80">
        <v>0</v>
      </c>
      <c r="AW147" s="80">
        <v>0</v>
      </c>
      <c r="AX147" s="80">
        <v>0</v>
      </c>
      <c r="AY147" s="80">
        <v>0</v>
      </c>
      <c r="AZ147" s="80">
        <v>0</v>
      </c>
      <c r="BA147" s="80">
        <v>0</v>
      </c>
      <c r="BB147" s="80">
        <v>0</v>
      </c>
      <c r="BC147" s="80">
        <v>0</v>
      </c>
      <c r="BD147" s="80">
        <v>0</v>
      </c>
      <c r="BE147" s="80">
        <v>0</v>
      </c>
      <c r="BF147" s="80">
        <v>0</v>
      </c>
      <c r="BG147" s="80">
        <v>0</v>
      </c>
      <c r="BH147" s="80">
        <v>0</v>
      </c>
      <c r="BI147" s="80">
        <v>0</v>
      </c>
      <c r="BJ147" s="80">
        <v>0</v>
      </c>
      <c r="BK147" s="80">
        <v>0</v>
      </c>
      <c r="BL147" s="80">
        <v>0</v>
      </c>
      <c r="BM147" s="80">
        <v>0</v>
      </c>
      <c r="BN147" s="80">
        <v>0</v>
      </c>
      <c r="BO147" s="80">
        <v>0</v>
      </c>
      <c r="BP147" s="80">
        <v>0</v>
      </c>
      <c r="BQ147" s="80">
        <v>0</v>
      </c>
      <c r="BR147" s="80">
        <v>0</v>
      </c>
      <c r="BS147" s="80">
        <v>0</v>
      </c>
      <c r="BT147" s="80">
        <v>0</v>
      </c>
      <c r="BU147" s="80">
        <v>0</v>
      </c>
      <c r="BV147" s="80">
        <v>0</v>
      </c>
      <c r="BW147" s="80">
        <v>0</v>
      </c>
      <c r="BX147" s="80">
        <v>0</v>
      </c>
      <c r="BY147" s="80">
        <v>0</v>
      </c>
      <c r="BZ147" s="80">
        <v>0</v>
      </c>
      <c r="CA147" s="80">
        <v>0</v>
      </c>
      <c r="CB147" s="80">
        <v>0</v>
      </c>
      <c r="CC147" s="80">
        <v>0</v>
      </c>
      <c r="CD147" s="80">
        <v>0</v>
      </c>
      <c r="CE147" s="80">
        <v>0</v>
      </c>
      <c r="CF147" s="80">
        <v>0</v>
      </c>
      <c r="CG147" s="80">
        <v>0</v>
      </c>
      <c r="CH147" s="80">
        <v>0</v>
      </c>
      <c r="CI147" s="80">
        <v>0</v>
      </c>
      <c r="CJ147" s="80">
        <v>0</v>
      </c>
      <c r="CK147" s="80">
        <v>0</v>
      </c>
      <c r="CL147" s="80">
        <v>0</v>
      </c>
      <c r="CM147" s="80">
        <v>0</v>
      </c>
      <c r="CN147" s="80">
        <v>0</v>
      </c>
      <c r="CO147" s="80">
        <v>0</v>
      </c>
      <c r="CP147" s="80">
        <v>0</v>
      </c>
      <c r="CQ147" s="80">
        <v>0</v>
      </c>
      <c r="CR147" s="80">
        <v>0</v>
      </c>
      <c r="CS147" s="80">
        <v>0</v>
      </c>
      <c r="CT147" s="80">
        <v>0</v>
      </c>
      <c r="CU147" s="80">
        <v>0</v>
      </c>
      <c r="CV147" s="80">
        <v>0</v>
      </c>
      <c r="CW147" s="80">
        <v>0</v>
      </c>
      <c r="CX147" s="80">
        <v>0</v>
      </c>
      <c r="CY147" s="80">
        <v>0</v>
      </c>
      <c r="CZ147" s="80">
        <v>0</v>
      </c>
      <c r="DA147" s="80">
        <v>0</v>
      </c>
      <c r="DB147" s="80">
        <v>0</v>
      </c>
      <c r="DC147" s="80">
        <v>0</v>
      </c>
      <c r="DD147" s="80">
        <v>0</v>
      </c>
      <c r="DE147" s="80">
        <v>0</v>
      </c>
      <c r="DF147" s="80">
        <v>0</v>
      </c>
      <c r="DG147" s="80">
        <v>0</v>
      </c>
      <c r="DH147" s="80">
        <v>0</v>
      </c>
      <c r="DI147" s="80">
        <v>0</v>
      </c>
      <c r="DJ147" s="80">
        <v>0</v>
      </c>
      <c r="DK147" s="80">
        <v>0</v>
      </c>
      <c r="DL147" s="80">
        <v>0</v>
      </c>
      <c r="DM147" s="80">
        <v>0</v>
      </c>
      <c r="DN147" s="98">
        <v>0</v>
      </c>
      <c r="DO147" s="80">
        <v>0</v>
      </c>
      <c r="DP147" s="80">
        <v>0</v>
      </c>
      <c r="DQ147" s="80">
        <v>0</v>
      </c>
      <c r="DR147" s="80">
        <v>0</v>
      </c>
      <c r="DS147" s="80">
        <v>0</v>
      </c>
      <c r="DT147" s="80">
        <v>0</v>
      </c>
      <c r="DU147" s="80">
        <v>0</v>
      </c>
      <c r="DV147" s="80">
        <v>0</v>
      </c>
      <c r="DW147" s="80">
        <v>0</v>
      </c>
      <c r="DX147" s="80">
        <v>0</v>
      </c>
      <c r="DY147" s="80">
        <v>0</v>
      </c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46">
        <v>0</v>
      </c>
      <c r="EG147" s="46">
        <v>0</v>
      </c>
      <c r="EH147" s="46">
        <v>0</v>
      </c>
      <c r="EI147" s="46">
        <v>0</v>
      </c>
      <c r="EJ147" s="46">
        <v>0</v>
      </c>
      <c r="EK147" s="46">
        <v>0</v>
      </c>
      <c r="EL147" s="46">
        <v>0</v>
      </c>
      <c r="EM147" s="46">
        <v>0</v>
      </c>
      <c r="EN147" s="46">
        <v>0</v>
      </c>
      <c r="EO147" s="46">
        <v>0</v>
      </c>
      <c r="EP147" s="46">
        <v>0</v>
      </c>
      <c r="EQ147" s="46">
        <v>0</v>
      </c>
      <c r="ER147" s="46">
        <v>0</v>
      </c>
      <c r="ES147" s="46">
        <v>0</v>
      </c>
      <c r="ET147" s="46">
        <v>0</v>
      </c>
      <c r="EU147" s="46">
        <v>0</v>
      </c>
      <c r="EV147" s="46">
        <v>0</v>
      </c>
      <c r="EW147" s="46">
        <v>0</v>
      </c>
      <c r="EX147" s="46">
        <v>0</v>
      </c>
      <c r="EY147" s="46">
        <v>0</v>
      </c>
      <c r="EZ147" s="46">
        <v>0</v>
      </c>
      <c r="FA147" s="46">
        <v>0</v>
      </c>
      <c r="FB147" s="46">
        <v>0</v>
      </c>
      <c r="FC147" s="46">
        <v>0</v>
      </c>
      <c r="FD147" s="46">
        <v>0</v>
      </c>
      <c r="FE147" s="46">
        <v>0</v>
      </c>
      <c r="FF147" s="46">
        <v>0</v>
      </c>
      <c r="FG147" s="46">
        <v>0</v>
      </c>
      <c r="FH147" s="46">
        <v>0</v>
      </c>
      <c r="FI147" s="46">
        <v>0</v>
      </c>
      <c r="FJ147" s="46">
        <v>0</v>
      </c>
      <c r="FK147" s="46">
        <v>0</v>
      </c>
      <c r="FL147" s="46">
        <v>0</v>
      </c>
      <c r="FM147" s="46">
        <v>0</v>
      </c>
      <c r="FN147" s="46">
        <v>0</v>
      </c>
      <c r="FO147" s="46">
        <v>0</v>
      </c>
      <c r="FP147" s="46">
        <v>2</v>
      </c>
      <c r="FQ147" s="46">
        <v>2</v>
      </c>
      <c r="FR147" s="46">
        <v>2</v>
      </c>
      <c r="FS147" s="46">
        <v>2</v>
      </c>
      <c r="FT147" s="46">
        <v>8</v>
      </c>
      <c r="FU147" s="46">
        <v>0</v>
      </c>
      <c r="FV147" s="46">
        <v>0</v>
      </c>
      <c r="FW147" s="46">
        <v>0</v>
      </c>
      <c r="FX147" s="46">
        <v>0</v>
      </c>
      <c r="FY147" s="46">
        <v>0</v>
      </c>
      <c r="FZ147" s="46">
        <v>0</v>
      </c>
      <c r="GA147" s="46">
        <v>0</v>
      </c>
      <c r="GB147" s="46">
        <v>0</v>
      </c>
      <c r="GC147" s="46">
        <v>0</v>
      </c>
      <c r="GD147" s="46">
        <v>0</v>
      </c>
    </row>
    <row r="148" spans="1:186" ht="15" customHeight="1">
      <c r="F148" s="46" t="s">
        <v>1021</v>
      </c>
      <c r="G148" s="46">
        <v>0</v>
      </c>
      <c r="H148" s="46">
        <v>0</v>
      </c>
      <c r="I148" s="46">
        <v>0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0</v>
      </c>
      <c r="X148" s="80">
        <v>0</v>
      </c>
      <c r="Y148" s="80">
        <v>0</v>
      </c>
      <c r="Z148" s="80">
        <v>0</v>
      </c>
      <c r="AA148" s="80">
        <v>0</v>
      </c>
      <c r="AB148" s="80">
        <v>0</v>
      </c>
      <c r="AC148" s="80">
        <v>0</v>
      </c>
      <c r="AD148" s="80">
        <v>0</v>
      </c>
      <c r="AE148" s="80">
        <v>0</v>
      </c>
      <c r="AF148" s="80">
        <v>0</v>
      </c>
      <c r="AG148" s="80">
        <v>0</v>
      </c>
      <c r="AH148" s="80">
        <v>0</v>
      </c>
      <c r="AI148" s="80">
        <v>0</v>
      </c>
      <c r="AJ148" s="80">
        <v>0</v>
      </c>
      <c r="AK148" s="80">
        <v>0</v>
      </c>
      <c r="AL148" s="80">
        <v>0</v>
      </c>
      <c r="AM148" s="80">
        <v>0</v>
      </c>
      <c r="AN148" s="80">
        <v>0</v>
      </c>
      <c r="AO148" s="80">
        <v>0</v>
      </c>
      <c r="AP148" s="80">
        <v>0</v>
      </c>
      <c r="AQ148" s="80">
        <v>0</v>
      </c>
      <c r="AR148" s="80">
        <v>0</v>
      </c>
      <c r="AS148" s="80">
        <v>0</v>
      </c>
      <c r="AT148" s="80">
        <v>0</v>
      </c>
      <c r="AU148" s="80">
        <v>0</v>
      </c>
      <c r="AV148" s="80">
        <v>0</v>
      </c>
      <c r="AW148" s="80">
        <v>0</v>
      </c>
      <c r="AX148" s="80">
        <v>0</v>
      </c>
      <c r="AY148" s="80">
        <v>0</v>
      </c>
      <c r="AZ148" s="80">
        <v>0</v>
      </c>
      <c r="BA148" s="80">
        <v>0</v>
      </c>
      <c r="BB148" s="80">
        <v>0</v>
      </c>
      <c r="BC148" s="80">
        <v>0</v>
      </c>
      <c r="BD148" s="80">
        <v>0</v>
      </c>
      <c r="BE148" s="80">
        <v>0</v>
      </c>
      <c r="BF148" s="80">
        <v>0</v>
      </c>
      <c r="BG148" s="80">
        <v>0</v>
      </c>
      <c r="BH148" s="80">
        <v>0</v>
      </c>
      <c r="BI148" s="80">
        <v>0</v>
      </c>
      <c r="BJ148" s="80">
        <v>0</v>
      </c>
      <c r="BK148" s="80">
        <v>0</v>
      </c>
      <c r="BL148" s="80">
        <v>0</v>
      </c>
      <c r="BM148" s="80">
        <v>0</v>
      </c>
      <c r="BN148" s="80">
        <v>0</v>
      </c>
      <c r="BO148" s="80">
        <v>0</v>
      </c>
      <c r="BP148" s="80">
        <v>0</v>
      </c>
      <c r="BQ148" s="80">
        <v>0</v>
      </c>
      <c r="BR148" s="80">
        <v>0</v>
      </c>
      <c r="BS148" s="80">
        <v>0</v>
      </c>
      <c r="BT148" s="80">
        <v>0</v>
      </c>
      <c r="BU148" s="80">
        <v>0</v>
      </c>
      <c r="BV148" s="80">
        <v>0</v>
      </c>
      <c r="BW148" s="80">
        <v>0</v>
      </c>
      <c r="BX148" s="80">
        <v>0</v>
      </c>
      <c r="BY148" s="80">
        <v>0</v>
      </c>
      <c r="BZ148" s="80">
        <v>0</v>
      </c>
      <c r="CA148" s="80">
        <v>0</v>
      </c>
      <c r="CB148" s="80">
        <v>0</v>
      </c>
      <c r="CC148" s="80">
        <v>0</v>
      </c>
      <c r="CD148" s="80">
        <v>0</v>
      </c>
      <c r="CE148" s="80">
        <v>0</v>
      </c>
      <c r="CF148" s="80">
        <v>0</v>
      </c>
      <c r="CG148" s="80">
        <v>0</v>
      </c>
      <c r="CH148" s="80">
        <v>0</v>
      </c>
      <c r="CI148" s="80">
        <v>0</v>
      </c>
      <c r="CJ148" s="80">
        <v>0</v>
      </c>
      <c r="CK148" s="80">
        <v>0</v>
      </c>
      <c r="CL148" s="80">
        <v>0</v>
      </c>
      <c r="CM148" s="80">
        <v>0</v>
      </c>
      <c r="CN148" s="80">
        <v>0</v>
      </c>
      <c r="CO148" s="80">
        <v>0</v>
      </c>
      <c r="CP148" s="80">
        <v>0</v>
      </c>
      <c r="CQ148" s="80">
        <v>0</v>
      </c>
      <c r="CR148" s="80">
        <v>0</v>
      </c>
      <c r="CS148" s="80">
        <v>0</v>
      </c>
      <c r="CT148" s="80">
        <v>0</v>
      </c>
      <c r="CU148" s="80">
        <v>0</v>
      </c>
      <c r="CV148" s="80">
        <v>0</v>
      </c>
      <c r="CW148" s="80">
        <v>0</v>
      </c>
      <c r="CX148" s="80">
        <v>0</v>
      </c>
      <c r="CY148" s="80">
        <v>0</v>
      </c>
      <c r="CZ148" s="80">
        <v>0</v>
      </c>
      <c r="DA148" s="80">
        <v>0</v>
      </c>
      <c r="DB148" s="80">
        <v>0</v>
      </c>
      <c r="DC148" s="80">
        <v>0</v>
      </c>
      <c r="DD148" s="80">
        <v>0</v>
      </c>
      <c r="DE148" s="80">
        <v>0</v>
      </c>
      <c r="DF148" s="80">
        <v>0</v>
      </c>
      <c r="DG148" s="80">
        <v>0</v>
      </c>
      <c r="DH148" s="80">
        <v>0</v>
      </c>
      <c r="DI148" s="80">
        <v>0</v>
      </c>
      <c r="DJ148" s="80">
        <v>0</v>
      </c>
      <c r="DK148" s="80">
        <v>0</v>
      </c>
      <c r="DL148" s="80">
        <v>0</v>
      </c>
      <c r="DM148" s="80">
        <v>0</v>
      </c>
      <c r="DN148" s="98">
        <v>0</v>
      </c>
      <c r="DO148" s="80">
        <v>0</v>
      </c>
      <c r="DP148" s="80">
        <v>0</v>
      </c>
      <c r="DQ148" s="80">
        <v>0</v>
      </c>
      <c r="DR148" s="80">
        <v>0</v>
      </c>
      <c r="DS148" s="80">
        <v>0</v>
      </c>
      <c r="DT148" s="80">
        <v>0</v>
      </c>
      <c r="DU148" s="80">
        <v>0</v>
      </c>
      <c r="DV148" s="80">
        <v>0</v>
      </c>
      <c r="DW148" s="80">
        <v>0</v>
      </c>
      <c r="DX148" s="80">
        <v>0</v>
      </c>
      <c r="DY148" s="80">
        <v>0</v>
      </c>
      <c r="DZ148" s="80">
        <v>0</v>
      </c>
      <c r="EA148" s="80">
        <v>0</v>
      </c>
      <c r="EB148" s="80">
        <v>0</v>
      </c>
      <c r="EC148" s="80">
        <v>0</v>
      </c>
      <c r="ED148" s="80">
        <v>0</v>
      </c>
      <c r="EE148" s="80">
        <v>0</v>
      </c>
      <c r="EF148" s="46">
        <v>0</v>
      </c>
      <c r="EG148" s="46">
        <v>0</v>
      </c>
      <c r="EH148" s="46">
        <v>0</v>
      </c>
      <c r="EI148" s="46">
        <v>0</v>
      </c>
      <c r="EJ148" s="46">
        <v>0</v>
      </c>
      <c r="EK148" s="46">
        <v>0</v>
      </c>
      <c r="EL148" s="46">
        <v>0</v>
      </c>
      <c r="EM148" s="46">
        <v>0</v>
      </c>
      <c r="EN148" s="46">
        <v>0</v>
      </c>
      <c r="EO148" s="46">
        <v>0</v>
      </c>
      <c r="EP148" s="46">
        <v>0</v>
      </c>
      <c r="EQ148" s="46">
        <v>0</v>
      </c>
      <c r="ER148" s="46">
        <v>0</v>
      </c>
      <c r="ES148" s="46">
        <v>0</v>
      </c>
      <c r="ET148" s="46">
        <v>0</v>
      </c>
      <c r="EU148" s="46">
        <v>0</v>
      </c>
      <c r="EV148" s="46">
        <v>0</v>
      </c>
      <c r="EW148" s="46">
        <v>0</v>
      </c>
      <c r="EX148" s="46">
        <v>0</v>
      </c>
      <c r="EY148" s="46">
        <v>0</v>
      </c>
      <c r="EZ148" s="46">
        <v>0</v>
      </c>
      <c r="FA148" s="46">
        <v>0</v>
      </c>
      <c r="FB148" s="46">
        <v>0</v>
      </c>
      <c r="FC148" s="46">
        <v>0</v>
      </c>
      <c r="FD148" s="46">
        <v>0</v>
      </c>
      <c r="FE148" s="46">
        <v>0</v>
      </c>
      <c r="FF148" s="46">
        <v>0</v>
      </c>
      <c r="FG148" s="46">
        <v>0</v>
      </c>
      <c r="FH148" s="46">
        <v>0</v>
      </c>
      <c r="FI148" s="46">
        <v>0</v>
      </c>
      <c r="FJ148" s="46">
        <v>0</v>
      </c>
      <c r="FK148" s="46">
        <v>0</v>
      </c>
      <c r="FL148" s="46">
        <v>0</v>
      </c>
      <c r="FM148" s="46">
        <v>0</v>
      </c>
      <c r="FN148" s="46">
        <v>0</v>
      </c>
      <c r="FO148" s="46">
        <v>0</v>
      </c>
      <c r="FP148" s="46">
        <v>1800</v>
      </c>
      <c r="FQ148" s="46">
        <v>1700</v>
      </c>
      <c r="FR148" s="46">
        <v>1800</v>
      </c>
      <c r="FS148" s="46">
        <v>1700</v>
      </c>
      <c r="FT148" s="46">
        <v>7000</v>
      </c>
      <c r="FZ148" s="46">
        <v>0</v>
      </c>
      <c r="GA148" s="46">
        <v>0</v>
      </c>
      <c r="GB148" s="46">
        <v>0</v>
      </c>
      <c r="GC148" s="46">
        <v>0</v>
      </c>
      <c r="GD148" s="46">
        <v>0</v>
      </c>
    </row>
    <row r="149" spans="1:186">
      <c r="A149" s="46">
        <v>310004050</v>
      </c>
      <c r="B149" s="124" t="s">
        <v>1022</v>
      </c>
      <c r="G149" s="46">
        <v>138</v>
      </c>
      <c r="H149" s="46">
        <v>100.21666666666667</v>
      </c>
      <c r="I149" s="46">
        <v>55</v>
      </c>
      <c r="J149" s="80">
        <v>64.216666666666669</v>
      </c>
      <c r="K149" s="80">
        <v>357.43333333333339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52</v>
      </c>
      <c r="R149" s="80">
        <v>64</v>
      </c>
      <c r="S149" s="80">
        <v>41</v>
      </c>
      <c r="T149" s="80">
        <v>43</v>
      </c>
      <c r="U149" s="80">
        <v>200</v>
      </c>
      <c r="V149" s="80">
        <v>0</v>
      </c>
      <c r="W149" s="80">
        <v>0</v>
      </c>
      <c r="X149" s="80">
        <v>0</v>
      </c>
      <c r="Y149" s="80">
        <v>0</v>
      </c>
      <c r="Z149" s="80">
        <v>0</v>
      </c>
      <c r="AA149" s="80">
        <v>60</v>
      </c>
      <c r="AB149" s="80">
        <v>10.216666666666667</v>
      </c>
      <c r="AC149" s="80">
        <v>5</v>
      </c>
      <c r="AD149" s="80">
        <v>10.216666666666667</v>
      </c>
      <c r="AE149" s="80">
        <v>85.433333333333337</v>
      </c>
      <c r="AF149" s="80">
        <v>0</v>
      </c>
      <c r="AG149" s="80">
        <v>0</v>
      </c>
      <c r="AH149" s="80">
        <v>0</v>
      </c>
      <c r="AI149" s="80">
        <v>0</v>
      </c>
      <c r="AJ149" s="80">
        <v>0</v>
      </c>
      <c r="AK149" s="80">
        <v>0</v>
      </c>
      <c r="AL149" s="80">
        <v>0</v>
      </c>
      <c r="AM149" s="80">
        <v>0</v>
      </c>
      <c r="AN149" s="80">
        <v>0</v>
      </c>
      <c r="AO149" s="80">
        <v>0</v>
      </c>
      <c r="AP149" s="80">
        <v>20</v>
      </c>
      <c r="AQ149" s="80">
        <v>20</v>
      </c>
      <c r="AR149" s="80">
        <v>5</v>
      </c>
      <c r="AS149" s="80">
        <v>5</v>
      </c>
      <c r="AT149" s="80">
        <v>50</v>
      </c>
      <c r="AU149" s="80">
        <v>6</v>
      </c>
      <c r="AV149" s="80">
        <v>6</v>
      </c>
      <c r="AW149" s="80">
        <v>4</v>
      </c>
      <c r="AX149" s="80">
        <v>6</v>
      </c>
      <c r="AY149" s="80">
        <v>22</v>
      </c>
      <c r="AZ149" s="80">
        <v>0</v>
      </c>
      <c r="BA149" s="80">
        <v>0</v>
      </c>
      <c r="BB149" s="80">
        <v>0</v>
      </c>
      <c r="BC149" s="80">
        <v>0</v>
      </c>
      <c r="BD149" s="80">
        <v>0</v>
      </c>
      <c r="BE149" s="80">
        <v>0</v>
      </c>
      <c r="BF149" s="80">
        <v>0</v>
      </c>
      <c r="BG149" s="80">
        <v>0</v>
      </c>
      <c r="BH149" s="80">
        <v>0</v>
      </c>
      <c r="BI149" s="80">
        <v>0</v>
      </c>
      <c r="BJ149" s="80">
        <v>52</v>
      </c>
      <c r="BK149" s="80">
        <v>47</v>
      </c>
      <c r="BL149" s="80">
        <v>37</v>
      </c>
      <c r="BM149" s="80">
        <v>42</v>
      </c>
      <c r="BN149" s="80">
        <v>178</v>
      </c>
      <c r="BO149" s="80">
        <v>0</v>
      </c>
      <c r="BP149" s="80">
        <v>0</v>
      </c>
      <c r="BQ149" s="80">
        <v>0</v>
      </c>
      <c r="BR149" s="80">
        <v>0</v>
      </c>
      <c r="BS149" s="80">
        <v>0</v>
      </c>
      <c r="BT149" s="80">
        <v>30</v>
      </c>
      <c r="BU149" s="80">
        <v>30</v>
      </c>
      <c r="BV149" s="80">
        <v>20</v>
      </c>
      <c r="BW149" s="80">
        <v>20</v>
      </c>
      <c r="BX149" s="80">
        <v>100</v>
      </c>
      <c r="BY149" s="80">
        <v>0</v>
      </c>
      <c r="BZ149" s="80">
        <v>0</v>
      </c>
      <c r="CA149" s="80">
        <v>0</v>
      </c>
      <c r="CB149" s="80">
        <v>0</v>
      </c>
      <c r="CC149" s="80">
        <v>0</v>
      </c>
      <c r="CD149" s="80">
        <v>10</v>
      </c>
      <c r="CE149" s="80">
        <v>5</v>
      </c>
      <c r="CF149" s="80">
        <v>5</v>
      </c>
      <c r="CG149" s="80">
        <v>10</v>
      </c>
      <c r="CH149" s="80">
        <v>30</v>
      </c>
      <c r="CI149" s="80">
        <v>0</v>
      </c>
      <c r="CJ149" s="80">
        <v>0</v>
      </c>
      <c r="CK149" s="80">
        <v>0</v>
      </c>
      <c r="CL149" s="80">
        <v>0</v>
      </c>
      <c r="CM149" s="80">
        <v>0</v>
      </c>
      <c r="CN149" s="80">
        <v>0</v>
      </c>
      <c r="CO149" s="80">
        <v>0</v>
      </c>
      <c r="CP149" s="80">
        <v>0</v>
      </c>
      <c r="CQ149" s="80">
        <v>0</v>
      </c>
      <c r="CR149" s="80">
        <v>0</v>
      </c>
      <c r="CS149" s="80">
        <v>8</v>
      </c>
      <c r="CT149" s="80">
        <v>8</v>
      </c>
      <c r="CU149" s="80">
        <v>8</v>
      </c>
      <c r="CV149" s="80">
        <v>8</v>
      </c>
      <c r="CW149" s="80">
        <v>32</v>
      </c>
      <c r="CX149" s="80">
        <v>4</v>
      </c>
      <c r="CY149" s="80">
        <v>4</v>
      </c>
      <c r="CZ149" s="80">
        <v>4</v>
      </c>
      <c r="DA149" s="80">
        <v>4</v>
      </c>
      <c r="DB149" s="80">
        <v>16</v>
      </c>
      <c r="DC149" s="80">
        <v>0</v>
      </c>
      <c r="DD149" s="80">
        <v>0</v>
      </c>
      <c r="DE149" s="80">
        <v>0</v>
      </c>
      <c r="DF149" s="80">
        <v>0</v>
      </c>
      <c r="DG149" s="80">
        <v>0</v>
      </c>
      <c r="DH149" s="80">
        <v>0</v>
      </c>
      <c r="DI149" s="80">
        <v>0</v>
      </c>
      <c r="DJ149" s="80">
        <v>0</v>
      </c>
      <c r="DK149" s="80">
        <v>0</v>
      </c>
      <c r="DL149" s="80">
        <v>0</v>
      </c>
      <c r="DM149" s="80">
        <v>39.142857142857146</v>
      </c>
      <c r="DN149" s="98">
        <v>47.142857142857146</v>
      </c>
      <c r="DO149" s="80">
        <v>40.285714285714292</v>
      </c>
      <c r="DP149" s="80">
        <v>37.142857142857146</v>
      </c>
      <c r="DQ149" s="80">
        <v>163.71428571428572</v>
      </c>
      <c r="DR149" s="80">
        <v>0</v>
      </c>
      <c r="DS149" s="80">
        <v>0</v>
      </c>
      <c r="DT149" s="80">
        <v>0</v>
      </c>
      <c r="DU149" s="80">
        <v>0</v>
      </c>
      <c r="DV149" s="80">
        <v>0</v>
      </c>
      <c r="DW149" s="80">
        <v>22</v>
      </c>
      <c r="DX149" s="80">
        <v>30</v>
      </c>
      <c r="DY149" s="80">
        <v>18</v>
      </c>
      <c r="DZ149" s="80">
        <v>20</v>
      </c>
      <c r="EA149" s="80">
        <v>90</v>
      </c>
      <c r="EB149" s="80">
        <v>0</v>
      </c>
      <c r="EC149" s="80">
        <v>0</v>
      </c>
      <c r="ED149" s="80">
        <v>0</v>
      </c>
      <c r="EE149" s="80">
        <v>0</v>
      </c>
      <c r="EF149" s="46">
        <v>0</v>
      </c>
      <c r="EG149" s="46">
        <v>5.1428571428571441</v>
      </c>
      <c r="EH149" s="46">
        <v>5.1428571428571441</v>
      </c>
      <c r="EI149" s="46">
        <v>10.285714285714288</v>
      </c>
      <c r="EJ149" s="46">
        <v>5.1428571428571441</v>
      </c>
      <c r="EK149" s="46">
        <v>25.714285714285722</v>
      </c>
      <c r="EL149" s="46">
        <v>0</v>
      </c>
      <c r="EM149" s="46">
        <v>0</v>
      </c>
      <c r="EN149" s="46">
        <v>0</v>
      </c>
      <c r="EO149" s="46">
        <v>0</v>
      </c>
      <c r="EP149" s="46">
        <v>0</v>
      </c>
      <c r="EQ149" s="46">
        <v>0</v>
      </c>
      <c r="ER149" s="46">
        <v>0</v>
      </c>
      <c r="ES149" s="46">
        <v>0</v>
      </c>
      <c r="ET149" s="46">
        <v>0</v>
      </c>
      <c r="EU149" s="46">
        <v>0</v>
      </c>
      <c r="EV149" s="46">
        <v>8</v>
      </c>
      <c r="EW149" s="46">
        <v>8</v>
      </c>
      <c r="EX149" s="46">
        <v>8</v>
      </c>
      <c r="EY149" s="46">
        <v>8</v>
      </c>
      <c r="EZ149" s="46">
        <v>32</v>
      </c>
      <c r="FA149" s="46">
        <v>4</v>
      </c>
      <c r="FB149" s="46">
        <v>4</v>
      </c>
      <c r="FC149" s="46">
        <v>4</v>
      </c>
      <c r="FD149" s="46">
        <v>4</v>
      </c>
      <c r="FE149" s="46">
        <v>16</v>
      </c>
      <c r="FF149" s="46">
        <v>0</v>
      </c>
      <c r="FG149" s="46">
        <v>0</v>
      </c>
      <c r="FH149" s="46">
        <v>0</v>
      </c>
      <c r="FI149" s="46">
        <v>0</v>
      </c>
      <c r="FJ149" s="46">
        <v>0</v>
      </c>
      <c r="FK149" s="46">
        <v>0</v>
      </c>
      <c r="FL149" s="46">
        <v>0</v>
      </c>
      <c r="FM149" s="46">
        <v>0</v>
      </c>
      <c r="FN149" s="46">
        <v>0</v>
      </c>
      <c r="FO149" s="46">
        <v>0</v>
      </c>
      <c r="FP149" s="46">
        <v>4200</v>
      </c>
      <c r="FQ149" s="46">
        <v>3680</v>
      </c>
      <c r="FR149" s="46">
        <v>3160</v>
      </c>
      <c r="FS149" s="46">
        <v>3160</v>
      </c>
      <c r="FT149" s="46">
        <v>14200</v>
      </c>
      <c r="FZ149" s="46">
        <v>0</v>
      </c>
      <c r="GA149" s="46">
        <v>0</v>
      </c>
      <c r="GB149" s="46">
        <v>0</v>
      </c>
      <c r="GC149" s="46">
        <v>0</v>
      </c>
      <c r="GD149" s="46">
        <v>0</v>
      </c>
    </row>
    <row r="150" spans="1:186">
      <c r="A150" s="46">
        <v>310004051</v>
      </c>
      <c r="B150" s="124" t="s">
        <v>1023</v>
      </c>
      <c r="G150" s="46">
        <v>334</v>
      </c>
      <c r="H150" s="46">
        <v>192</v>
      </c>
      <c r="I150" s="46">
        <v>101</v>
      </c>
      <c r="J150" s="80">
        <v>130</v>
      </c>
      <c r="K150" s="80">
        <v>757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78</v>
      </c>
      <c r="R150" s="80">
        <v>96</v>
      </c>
      <c r="S150" s="80">
        <v>62</v>
      </c>
      <c r="T150" s="80">
        <v>64</v>
      </c>
      <c r="U150" s="80">
        <v>300</v>
      </c>
      <c r="V150" s="80">
        <v>0</v>
      </c>
      <c r="W150" s="80">
        <v>0</v>
      </c>
      <c r="X150" s="80">
        <v>0</v>
      </c>
      <c r="Y150" s="80">
        <v>0</v>
      </c>
      <c r="Z150" s="80">
        <v>0</v>
      </c>
      <c r="AA150" s="80">
        <v>180</v>
      </c>
      <c r="AB150" s="80">
        <v>20</v>
      </c>
      <c r="AC150" s="80">
        <v>15</v>
      </c>
      <c r="AD150" s="80">
        <v>40</v>
      </c>
      <c r="AE150" s="80">
        <v>255</v>
      </c>
      <c r="AF150" s="80">
        <v>0</v>
      </c>
      <c r="AG150" s="80">
        <v>0</v>
      </c>
      <c r="AH150" s="80">
        <v>0</v>
      </c>
      <c r="AI150" s="80">
        <v>0</v>
      </c>
      <c r="AJ150" s="80">
        <v>0</v>
      </c>
      <c r="AK150" s="80">
        <v>0</v>
      </c>
      <c r="AL150" s="80">
        <v>0</v>
      </c>
      <c r="AM150" s="80">
        <v>0</v>
      </c>
      <c r="AN150" s="80">
        <v>0</v>
      </c>
      <c r="AO150" s="80">
        <v>0</v>
      </c>
      <c r="AP150" s="80">
        <v>70</v>
      </c>
      <c r="AQ150" s="80">
        <v>70</v>
      </c>
      <c r="AR150" s="80">
        <v>20</v>
      </c>
      <c r="AS150" s="80">
        <v>20</v>
      </c>
      <c r="AT150" s="80">
        <v>180</v>
      </c>
      <c r="AU150" s="80">
        <v>6</v>
      </c>
      <c r="AV150" s="80">
        <v>6</v>
      </c>
      <c r="AW150" s="80">
        <v>4</v>
      </c>
      <c r="AX150" s="80">
        <v>6</v>
      </c>
      <c r="AY150" s="80">
        <v>22</v>
      </c>
      <c r="AZ150" s="80">
        <v>0</v>
      </c>
      <c r="BA150" s="80">
        <v>0</v>
      </c>
      <c r="BB150" s="80">
        <v>0</v>
      </c>
      <c r="BC150" s="80">
        <v>0</v>
      </c>
      <c r="BD150" s="80">
        <v>0</v>
      </c>
      <c r="BE150" s="80">
        <v>0</v>
      </c>
      <c r="BF150" s="80">
        <v>0</v>
      </c>
      <c r="BG150" s="80">
        <v>0</v>
      </c>
      <c r="BH150" s="80">
        <v>0</v>
      </c>
      <c r="BI150" s="80">
        <v>0</v>
      </c>
      <c r="BJ150" s="80">
        <v>124</v>
      </c>
      <c r="BK150" s="80">
        <v>119</v>
      </c>
      <c r="BL150" s="80">
        <v>89</v>
      </c>
      <c r="BM150" s="80">
        <v>114</v>
      </c>
      <c r="BN150" s="80">
        <v>446</v>
      </c>
      <c r="BO150" s="80">
        <v>0</v>
      </c>
      <c r="BP150" s="80">
        <v>0</v>
      </c>
      <c r="BQ150" s="80">
        <v>0</v>
      </c>
      <c r="BR150" s="80">
        <v>0</v>
      </c>
      <c r="BS150" s="80">
        <v>0</v>
      </c>
      <c r="BT150" s="80">
        <v>60</v>
      </c>
      <c r="BU150" s="80">
        <v>80</v>
      </c>
      <c r="BV150" s="80">
        <v>50</v>
      </c>
      <c r="BW150" s="80">
        <v>50</v>
      </c>
      <c r="BX150" s="80">
        <v>240</v>
      </c>
      <c r="BY150" s="80">
        <v>0</v>
      </c>
      <c r="BZ150" s="80">
        <v>0</v>
      </c>
      <c r="CA150" s="80">
        <v>0</v>
      </c>
      <c r="CB150" s="80">
        <v>0</v>
      </c>
      <c r="CC150" s="80">
        <v>0</v>
      </c>
      <c r="CD150" s="80">
        <v>40</v>
      </c>
      <c r="CE150" s="80">
        <v>15</v>
      </c>
      <c r="CF150" s="80">
        <v>15</v>
      </c>
      <c r="CG150" s="80">
        <v>40</v>
      </c>
      <c r="CH150" s="80">
        <v>110</v>
      </c>
      <c r="CI150" s="80">
        <v>0</v>
      </c>
      <c r="CJ150" s="80">
        <v>0</v>
      </c>
      <c r="CK150" s="80">
        <v>0</v>
      </c>
      <c r="CL150" s="80">
        <v>0</v>
      </c>
      <c r="CM150" s="80">
        <v>0</v>
      </c>
      <c r="CN150" s="80">
        <v>0</v>
      </c>
      <c r="CO150" s="80">
        <v>0</v>
      </c>
      <c r="CP150" s="80">
        <v>0</v>
      </c>
      <c r="CQ150" s="80">
        <v>0</v>
      </c>
      <c r="CR150" s="80">
        <v>0</v>
      </c>
      <c r="CS150" s="80">
        <v>20</v>
      </c>
      <c r="CT150" s="80">
        <v>20</v>
      </c>
      <c r="CU150" s="80">
        <v>20</v>
      </c>
      <c r="CV150" s="80">
        <v>20</v>
      </c>
      <c r="CW150" s="80">
        <v>80</v>
      </c>
      <c r="CX150" s="80">
        <v>4</v>
      </c>
      <c r="CY150" s="80">
        <v>4</v>
      </c>
      <c r="CZ150" s="80">
        <v>4</v>
      </c>
      <c r="DA150" s="80">
        <v>4</v>
      </c>
      <c r="DB150" s="80">
        <v>16</v>
      </c>
      <c r="DC150" s="80">
        <v>0</v>
      </c>
      <c r="DD150" s="80">
        <v>0</v>
      </c>
      <c r="DE150" s="80">
        <v>0</v>
      </c>
      <c r="DF150" s="80">
        <v>0</v>
      </c>
      <c r="DG150" s="80">
        <v>0</v>
      </c>
      <c r="DH150" s="80">
        <v>0</v>
      </c>
      <c r="DI150" s="80">
        <v>0</v>
      </c>
      <c r="DJ150" s="80">
        <v>0</v>
      </c>
      <c r="DK150" s="80">
        <v>0</v>
      </c>
      <c r="DL150" s="80">
        <v>0</v>
      </c>
      <c r="DM150" s="80">
        <v>94.571428571428584</v>
      </c>
      <c r="DN150" s="98">
        <v>119.57142857142858</v>
      </c>
      <c r="DO150" s="80">
        <v>110.14285714285715</v>
      </c>
      <c r="DP150" s="80">
        <v>94.571428571428584</v>
      </c>
      <c r="DQ150" s="80">
        <v>418.85714285714289</v>
      </c>
      <c r="DR150" s="80">
        <v>0</v>
      </c>
      <c r="DS150" s="80">
        <v>0</v>
      </c>
      <c r="DT150" s="80">
        <v>0</v>
      </c>
      <c r="DU150" s="80">
        <v>0</v>
      </c>
      <c r="DV150" s="80">
        <v>0</v>
      </c>
      <c r="DW150" s="80">
        <v>50</v>
      </c>
      <c r="DX150" s="80">
        <v>75</v>
      </c>
      <c r="DY150" s="80">
        <v>45</v>
      </c>
      <c r="DZ150" s="80">
        <v>50</v>
      </c>
      <c r="EA150" s="80">
        <v>220</v>
      </c>
      <c r="EB150" s="80">
        <v>0</v>
      </c>
      <c r="EC150" s="80">
        <v>0</v>
      </c>
      <c r="ED150" s="80">
        <v>0</v>
      </c>
      <c r="EE150" s="80">
        <v>0</v>
      </c>
      <c r="EF150" s="46">
        <v>0</v>
      </c>
      <c r="EG150" s="46">
        <v>20.571428571428577</v>
      </c>
      <c r="EH150" s="46">
        <v>20.571428571428577</v>
      </c>
      <c r="EI150" s="46">
        <v>41.142857142857153</v>
      </c>
      <c r="EJ150" s="46">
        <v>20.571428571428577</v>
      </c>
      <c r="EK150" s="46">
        <v>102.85714285714289</v>
      </c>
      <c r="EL150" s="46">
        <v>0</v>
      </c>
      <c r="EM150" s="46">
        <v>0</v>
      </c>
      <c r="EN150" s="46">
        <v>0</v>
      </c>
      <c r="EO150" s="46">
        <v>0</v>
      </c>
      <c r="EP150" s="46">
        <v>0</v>
      </c>
      <c r="EQ150" s="46">
        <v>0</v>
      </c>
      <c r="ER150" s="46">
        <v>0</v>
      </c>
      <c r="ES150" s="46">
        <v>0</v>
      </c>
      <c r="ET150" s="46">
        <v>0</v>
      </c>
      <c r="EU150" s="46">
        <v>0</v>
      </c>
      <c r="EV150" s="46">
        <v>20</v>
      </c>
      <c r="EW150" s="46">
        <v>20</v>
      </c>
      <c r="EX150" s="46">
        <v>20</v>
      </c>
      <c r="EY150" s="46">
        <v>20</v>
      </c>
      <c r="EZ150" s="46">
        <v>80</v>
      </c>
      <c r="FA150" s="46">
        <v>4</v>
      </c>
      <c r="FB150" s="46">
        <v>4</v>
      </c>
      <c r="FC150" s="46">
        <v>4</v>
      </c>
      <c r="FD150" s="46">
        <v>4</v>
      </c>
      <c r="FE150" s="46">
        <v>16</v>
      </c>
      <c r="FF150" s="46">
        <v>0</v>
      </c>
      <c r="FG150" s="46">
        <v>0</v>
      </c>
      <c r="FH150" s="46">
        <v>0</v>
      </c>
      <c r="FI150" s="46">
        <v>0</v>
      </c>
      <c r="FJ150" s="46">
        <v>0</v>
      </c>
      <c r="FK150" s="46">
        <v>0</v>
      </c>
      <c r="FL150" s="46">
        <v>0</v>
      </c>
      <c r="FM150" s="46">
        <v>0</v>
      </c>
      <c r="FN150" s="46">
        <v>0</v>
      </c>
      <c r="FO150" s="46">
        <v>0</v>
      </c>
      <c r="FP150" s="46">
        <v>0</v>
      </c>
      <c r="FQ150" s="46">
        <v>0</v>
      </c>
      <c r="FR150" s="46">
        <v>0</v>
      </c>
      <c r="FS150" s="46">
        <v>0</v>
      </c>
      <c r="FT150" s="46">
        <v>0</v>
      </c>
      <c r="FZ150" s="46">
        <v>0</v>
      </c>
      <c r="GA150" s="46">
        <v>0</v>
      </c>
      <c r="GB150" s="46">
        <v>0</v>
      </c>
      <c r="GC150" s="46">
        <v>0</v>
      </c>
      <c r="GD150" s="46">
        <v>0</v>
      </c>
    </row>
    <row r="151" spans="1:186">
      <c r="A151" s="133"/>
      <c r="B151" s="124" t="s">
        <v>985</v>
      </c>
      <c r="F151" s="46" t="s">
        <v>1024</v>
      </c>
      <c r="G151" s="46">
        <v>472</v>
      </c>
      <c r="H151" s="46">
        <v>292.2166666666667</v>
      </c>
      <c r="I151" s="46">
        <v>156</v>
      </c>
      <c r="J151" s="80">
        <v>194.21666666666667</v>
      </c>
      <c r="K151" s="80">
        <v>1114.4333333333334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130</v>
      </c>
      <c r="R151" s="80">
        <v>160</v>
      </c>
      <c r="S151" s="80">
        <v>103</v>
      </c>
      <c r="T151" s="80">
        <v>107</v>
      </c>
      <c r="U151" s="80">
        <v>500</v>
      </c>
      <c r="V151" s="80">
        <v>0</v>
      </c>
      <c r="W151" s="80">
        <v>0</v>
      </c>
      <c r="X151" s="80">
        <v>0</v>
      </c>
      <c r="Y151" s="80">
        <v>0</v>
      </c>
      <c r="Z151" s="80">
        <v>0</v>
      </c>
      <c r="AA151" s="80">
        <v>240</v>
      </c>
      <c r="AB151" s="80">
        <v>30.216666666666669</v>
      </c>
      <c r="AC151" s="80">
        <v>20</v>
      </c>
      <c r="AD151" s="80">
        <v>50.216666666666669</v>
      </c>
      <c r="AE151" s="80">
        <v>340.43333333333334</v>
      </c>
      <c r="AF151" s="80">
        <v>0</v>
      </c>
      <c r="AG151" s="80">
        <v>0</v>
      </c>
      <c r="AH151" s="80">
        <v>0</v>
      </c>
      <c r="AI151" s="80">
        <v>0</v>
      </c>
      <c r="AJ151" s="80">
        <v>0</v>
      </c>
      <c r="AK151" s="80">
        <v>0</v>
      </c>
      <c r="AL151" s="80">
        <v>0</v>
      </c>
      <c r="AM151" s="80">
        <v>0</v>
      </c>
      <c r="AN151" s="80">
        <v>0</v>
      </c>
      <c r="AO151" s="80">
        <v>0</v>
      </c>
      <c r="AP151" s="80">
        <v>90</v>
      </c>
      <c r="AQ151" s="80">
        <v>90</v>
      </c>
      <c r="AR151" s="80">
        <v>25</v>
      </c>
      <c r="AS151" s="80">
        <v>25</v>
      </c>
      <c r="AT151" s="80">
        <v>230</v>
      </c>
      <c r="AU151" s="80">
        <v>12</v>
      </c>
      <c r="AV151" s="80">
        <v>12</v>
      </c>
      <c r="AW151" s="80">
        <v>8</v>
      </c>
      <c r="AX151" s="80">
        <v>12</v>
      </c>
      <c r="AY151" s="80">
        <v>44</v>
      </c>
      <c r="AZ151" s="80">
        <v>0</v>
      </c>
      <c r="BA151" s="80">
        <v>0</v>
      </c>
      <c r="BB151" s="80">
        <v>0</v>
      </c>
      <c r="BC151" s="80">
        <v>0</v>
      </c>
      <c r="BD151" s="80">
        <v>0</v>
      </c>
      <c r="BE151" s="80">
        <v>0</v>
      </c>
      <c r="BF151" s="80">
        <v>0</v>
      </c>
      <c r="BG151" s="80">
        <v>0</v>
      </c>
      <c r="BH151" s="80">
        <v>0</v>
      </c>
      <c r="BI151" s="80">
        <v>0</v>
      </c>
      <c r="BJ151" s="80">
        <v>176</v>
      </c>
      <c r="BK151" s="80">
        <v>166</v>
      </c>
      <c r="BL151" s="80">
        <v>126</v>
      </c>
      <c r="BM151" s="80">
        <v>156</v>
      </c>
      <c r="BN151" s="80">
        <v>624</v>
      </c>
      <c r="BO151" s="80">
        <v>0</v>
      </c>
      <c r="BP151" s="80">
        <v>0</v>
      </c>
      <c r="BQ151" s="80">
        <v>0</v>
      </c>
      <c r="BR151" s="80">
        <v>0</v>
      </c>
      <c r="BS151" s="80">
        <v>0</v>
      </c>
      <c r="BT151" s="80">
        <v>90</v>
      </c>
      <c r="BU151" s="80">
        <v>110</v>
      </c>
      <c r="BV151" s="80">
        <v>70</v>
      </c>
      <c r="BW151" s="80">
        <v>70</v>
      </c>
      <c r="BX151" s="80">
        <v>340</v>
      </c>
      <c r="BY151" s="80">
        <v>0</v>
      </c>
      <c r="BZ151" s="80">
        <v>0</v>
      </c>
      <c r="CA151" s="80">
        <v>0</v>
      </c>
      <c r="CB151" s="80">
        <v>0</v>
      </c>
      <c r="CC151" s="80">
        <v>0</v>
      </c>
      <c r="CD151" s="80">
        <v>50</v>
      </c>
      <c r="CE151" s="80">
        <v>20</v>
      </c>
      <c r="CF151" s="80">
        <v>20</v>
      </c>
      <c r="CG151" s="80">
        <v>50</v>
      </c>
      <c r="CH151" s="80">
        <v>140</v>
      </c>
      <c r="CI151" s="80">
        <v>0</v>
      </c>
      <c r="CJ151" s="80">
        <v>0</v>
      </c>
      <c r="CK151" s="80">
        <v>0</v>
      </c>
      <c r="CL151" s="80">
        <v>0</v>
      </c>
      <c r="CM151" s="80">
        <v>0</v>
      </c>
      <c r="CN151" s="80">
        <v>0</v>
      </c>
      <c r="CO151" s="80">
        <v>0</v>
      </c>
      <c r="CP151" s="80">
        <v>0</v>
      </c>
      <c r="CQ151" s="80">
        <v>0</v>
      </c>
      <c r="CR151" s="80">
        <v>0</v>
      </c>
      <c r="CS151" s="80">
        <v>28</v>
      </c>
      <c r="CT151" s="80">
        <v>28</v>
      </c>
      <c r="CU151" s="80">
        <v>28</v>
      </c>
      <c r="CV151" s="80">
        <v>28</v>
      </c>
      <c r="CW151" s="80">
        <v>112</v>
      </c>
      <c r="CX151" s="80">
        <v>8</v>
      </c>
      <c r="CY151" s="80">
        <v>8</v>
      </c>
      <c r="CZ151" s="80">
        <v>8</v>
      </c>
      <c r="DA151" s="80">
        <v>8</v>
      </c>
      <c r="DB151" s="80">
        <v>32</v>
      </c>
      <c r="DC151" s="80">
        <v>0</v>
      </c>
      <c r="DD151" s="80">
        <v>0</v>
      </c>
      <c r="DE151" s="80">
        <v>0</v>
      </c>
      <c r="DF151" s="80">
        <v>0</v>
      </c>
      <c r="DG151" s="80">
        <v>0</v>
      </c>
      <c r="DH151" s="80">
        <v>0</v>
      </c>
      <c r="DI151" s="80">
        <v>0</v>
      </c>
      <c r="DJ151" s="80">
        <v>0</v>
      </c>
      <c r="DK151" s="80">
        <v>0</v>
      </c>
      <c r="DL151" s="80">
        <v>0</v>
      </c>
      <c r="DM151" s="80">
        <v>133.71428571428572</v>
      </c>
      <c r="DN151" s="98">
        <v>166.71428571428572</v>
      </c>
      <c r="DO151" s="80">
        <v>150.42857142857144</v>
      </c>
      <c r="DP151" s="80">
        <v>131.71428571428572</v>
      </c>
      <c r="DQ151" s="80">
        <v>582.57142857142867</v>
      </c>
      <c r="DR151" s="80">
        <v>0</v>
      </c>
      <c r="DS151" s="80">
        <v>0</v>
      </c>
      <c r="DT151" s="80">
        <v>0</v>
      </c>
      <c r="DU151" s="80">
        <v>0</v>
      </c>
      <c r="DV151" s="80">
        <v>0</v>
      </c>
      <c r="DW151" s="80">
        <v>72</v>
      </c>
      <c r="DX151" s="80">
        <v>105</v>
      </c>
      <c r="DY151" s="80">
        <v>63</v>
      </c>
      <c r="DZ151" s="80">
        <v>70</v>
      </c>
      <c r="EA151" s="80">
        <v>310</v>
      </c>
      <c r="EB151" s="80">
        <v>0</v>
      </c>
      <c r="EC151" s="80">
        <v>0</v>
      </c>
      <c r="ED151" s="80">
        <v>0</v>
      </c>
      <c r="EE151" s="80">
        <v>0</v>
      </c>
      <c r="EF151" s="46">
        <v>0</v>
      </c>
      <c r="EG151" s="46">
        <v>25.714285714285722</v>
      </c>
      <c r="EH151" s="46">
        <v>25.714285714285722</v>
      </c>
      <c r="EI151" s="46">
        <v>51.428571428571445</v>
      </c>
      <c r="EJ151" s="46">
        <v>25.714285714285722</v>
      </c>
      <c r="EK151" s="46">
        <v>128.57142857142861</v>
      </c>
      <c r="EL151" s="46">
        <v>0</v>
      </c>
      <c r="EM151" s="46">
        <v>0</v>
      </c>
      <c r="EN151" s="46">
        <v>0</v>
      </c>
      <c r="EO151" s="46">
        <v>0</v>
      </c>
      <c r="EP151" s="46">
        <v>0</v>
      </c>
      <c r="EQ151" s="46">
        <v>0</v>
      </c>
      <c r="ER151" s="46">
        <v>0</v>
      </c>
      <c r="ES151" s="46">
        <v>0</v>
      </c>
      <c r="ET151" s="46">
        <v>0</v>
      </c>
      <c r="EU151" s="46">
        <v>0</v>
      </c>
      <c r="EV151" s="46">
        <v>28</v>
      </c>
      <c r="EW151" s="46">
        <v>28</v>
      </c>
      <c r="EX151" s="46">
        <v>28</v>
      </c>
      <c r="EY151" s="46">
        <v>28</v>
      </c>
      <c r="EZ151" s="46">
        <v>112</v>
      </c>
      <c r="FA151" s="46">
        <v>8</v>
      </c>
      <c r="FB151" s="46">
        <v>8</v>
      </c>
      <c r="FC151" s="46">
        <v>8</v>
      </c>
      <c r="FD151" s="46">
        <v>8</v>
      </c>
      <c r="FE151" s="46">
        <v>32</v>
      </c>
      <c r="FF151" s="46">
        <v>0</v>
      </c>
      <c r="FG151" s="46">
        <v>0</v>
      </c>
      <c r="FH151" s="46">
        <v>0</v>
      </c>
      <c r="FI151" s="46">
        <v>0</v>
      </c>
      <c r="FJ151" s="46">
        <v>0</v>
      </c>
      <c r="FK151" s="46">
        <v>0</v>
      </c>
      <c r="FL151" s="46">
        <v>0</v>
      </c>
      <c r="FM151" s="46">
        <v>0</v>
      </c>
      <c r="FN151" s="46">
        <v>0</v>
      </c>
      <c r="FO151" s="46">
        <v>0</v>
      </c>
      <c r="FP151" s="46">
        <v>4640</v>
      </c>
      <c r="FQ151" s="46">
        <v>4040</v>
      </c>
      <c r="FR151" s="46">
        <v>3540</v>
      </c>
      <c r="FS151" s="46">
        <v>3540</v>
      </c>
      <c r="FT151" s="46">
        <v>15760</v>
      </c>
      <c r="FZ151" s="46">
        <v>0</v>
      </c>
      <c r="GA151" s="46">
        <v>0</v>
      </c>
      <c r="GB151" s="46">
        <v>0</v>
      </c>
      <c r="GC151" s="46">
        <v>0</v>
      </c>
      <c r="GD151" s="46">
        <v>0</v>
      </c>
    </row>
    <row r="152" spans="1:186">
      <c r="A152" s="133" t="s">
        <v>562</v>
      </c>
      <c r="B152" s="124" t="s">
        <v>606</v>
      </c>
      <c r="C152" s="74">
        <v>350</v>
      </c>
      <c r="D152" s="74" t="s">
        <v>482</v>
      </c>
      <c r="E152" s="46">
        <v>200</v>
      </c>
      <c r="G152" s="46">
        <v>74606.010714285716</v>
      </c>
      <c r="H152" s="46">
        <v>85360.691666666666</v>
      </c>
      <c r="I152" s="46">
        <v>61476.010714285716</v>
      </c>
      <c r="J152" s="80">
        <v>68035.691666666666</v>
      </c>
      <c r="K152" s="80">
        <v>289478.40476190473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16390</v>
      </c>
      <c r="R152" s="80">
        <v>20250</v>
      </c>
      <c r="S152" s="80">
        <v>13360</v>
      </c>
      <c r="T152" s="80">
        <v>14020</v>
      </c>
      <c r="U152" s="80">
        <v>64020</v>
      </c>
      <c r="V152" s="80">
        <v>50000</v>
      </c>
      <c r="W152" s="80">
        <v>50000</v>
      </c>
      <c r="X152" s="80">
        <v>40000</v>
      </c>
      <c r="Y152" s="80">
        <v>40000</v>
      </c>
      <c r="Z152" s="80">
        <v>180000</v>
      </c>
      <c r="AA152" s="80">
        <v>4961.0107142857141</v>
      </c>
      <c r="AB152" s="80">
        <v>11575.691666666666</v>
      </c>
      <c r="AC152" s="80">
        <v>4961.0107142857141</v>
      </c>
      <c r="AD152" s="80">
        <v>11575.691666666666</v>
      </c>
      <c r="AE152" s="80">
        <v>33073.404761904763</v>
      </c>
      <c r="AF152" s="80">
        <v>0</v>
      </c>
      <c r="AG152" s="80">
        <v>0</v>
      </c>
      <c r="AH152" s="80">
        <v>0</v>
      </c>
      <c r="AI152" s="80">
        <v>0</v>
      </c>
      <c r="AJ152" s="80">
        <v>0</v>
      </c>
      <c r="AK152" s="80">
        <v>280</v>
      </c>
      <c r="AL152" s="80">
        <v>560</v>
      </c>
      <c r="AM152" s="80">
        <v>280</v>
      </c>
      <c r="AN152" s="80">
        <v>560</v>
      </c>
      <c r="AO152" s="80">
        <v>1680</v>
      </c>
      <c r="AP152" s="80">
        <v>0</v>
      </c>
      <c r="AQ152" s="80">
        <v>0</v>
      </c>
      <c r="AR152" s="80">
        <v>0</v>
      </c>
      <c r="AS152" s="80">
        <v>0</v>
      </c>
      <c r="AT152" s="80">
        <v>0</v>
      </c>
      <c r="AU152" s="80">
        <v>2475</v>
      </c>
      <c r="AV152" s="80">
        <v>2475</v>
      </c>
      <c r="AW152" s="80">
        <v>2475</v>
      </c>
      <c r="AX152" s="80">
        <v>1480</v>
      </c>
      <c r="AY152" s="80">
        <v>8905</v>
      </c>
      <c r="AZ152" s="80"/>
      <c r="BA152" s="80"/>
      <c r="BB152" s="80"/>
      <c r="BC152" s="80"/>
      <c r="BD152" s="80"/>
      <c r="BE152" s="80">
        <v>500</v>
      </c>
      <c r="BF152" s="80">
        <v>500</v>
      </c>
      <c r="BG152" s="80">
        <v>400</v>
      </c>
      <c r="BH152" s="80">
        <v>400</v>
      </c>
      <c r="BI152" s="80">
        <v>1800</v>
      </c>
      <c r="BJ152" s="80">
        <v>76541.333333333328</v>
      </c>
      <c r="BK152" s="80">
        <v>73301.428571428565</v>
      </c>
      <c r="BL152" s="80">
        <v>57719.428571428572</v>
      </c>
      <c r="BM152" s="80">
        <v>64133.333333333328</v>
      </c>
      <c r="BN152" s="80">
        <v>271695.52380952379</v>
      </c>
      <c r="BO152" s="80">
        <v>0</v>
      </c>
      <c r="BP152" s="80">
        <v>0</v>
      </c>
      <c r="BQ152" s="80">
        <v>0</v>
      </c>
      <c r="BR152" s="80">
        <v>0</v>
      </c>
      <c r="BS152" s="80">
        <v>0</v>
      </c>
      <c r="BT152" s="80">
        <v>12650</v>
      </c>
      <c r="BU152" s="80">
        <v>15620</v>
      </c>
      <c r="BV152" s="80">
        <v>10190</v>
      </c>
      <c r="BW152" s="80">
        <v>10790</v>
      </c>
      <c r="BX152" s="80">
        <v>49250</v>
      </c>
      <c r="BY152" s="80">
        <v>50000</v>
      </c>
      <c r="BZ152" s="80">
        <v>50000</v>
      </c>
      <c r="CA152" s="80">
        <v>40000</v>
      </c>
      <c r="CB152" s="80">
        <v>40000</v>
      </c>
      <c r="CC152" s="80">
        <v>180000</v>
      </c>
      <c r="CD152" s="80">
        <v>10958.333333333332</v>
      </c>
      <c r="CE152" s="80">
        <v>4696.4285714285716</v>
      </c>
      <c r="CF152" s="80">
        <v>4696.4285714285716</v>
      </c>
      <c r="CG152" s="80">
        <v>10958.333333333332</v>
      </c>
      <c r="CH152" s="80">
        <v>31309.523809523809</v>
      </c>
      <c r="CI152" s="80">
        <v>0</v>
      </c>
      <c r="CJ152" s="80">
        <v>0</v>
      </c>
      <c r="CK152" s="80">
        <v>0</v>
      </c>
      <c r="CL152" s="80">
        <v>0</v>
      </c>
      <c r="CM152" s="80">
        <v>0</v>
      </c>
      <c r="CN152" s="80">
        <v>53</v>
      </c>
      <c r="CO152" s="80">
        <v>105</v>
      </c>
      <c r="CP152" s="80">
        <v>53</v>
      </c>
      <c r="CQ152" s="80">
        <v>105</v>
      </c>
      <c r="CR152" s="80">
        <v>316</v>
      </c>
      <c r="CS152" s="80">
        <v>0</v>
      </c>
      <c r="CT152" s="80">
        <v>0</v>
      </c>
      <c r="CU152" s="80">
        <v>0</v>
      </c>
      <c r="CV152" s="80">
        <v>0</v>
      </c>
      <c r="CW152" s="80">
        <v>0</v>
      </c>
      <c r="CX152" s="80">
        <v>2380</v>
      </c>
      <c r="CY152" s="80">
        <v>2380</v>
      </c>
      <c r="CZ152" s="80">
        <v>2380</v>
      </c>
      <c r="DA152" s="80">
        <v>1880</v>
      </c>
      <c r="DB152" s="80">
        <v>9020</v>
      </c>
      <c r="DC152" s="80"/>
      <c r="DD152" s="80"/>
      <c r="DE152" s="80"/>
      <c r="DF152" s="80"/>
      <c r="DG152" s="80"/>
      <c r="DH152" s="80">
        <v>500</v>
      </c>
      <c r="DI152" s="80">
        <v>500</v>
      </c>
      <c r="DJ152" s="80">
        <v>400</v>
      </c>
      <c r="DK152" s="80">
        <v>400</v>
      </c>
      <c r="DL152" s="80">
        <v>1800</v>
      </c>
      <c r="DM152" s="80">
        <v>71552.71428571429</v>
      </c>
      <c r="DN152" s="98">
        <v>74671.71428571429</v>
      </c>
      <c r="DO152" s="80">
        <v>64884.428571428572</v>
      </c>
      <c r="DP152" s="80">
        <v>59262.71428571429</v>
      </c>
      <c r="DQ152" s="80">
        <v>270371.57142857148</v>
      </c>
      <c r="DR152" s="80">
        <v>0</v>
      </c>
      <c r="DS152" s="80">
        <v>0</v>
      </c>
      <c r="DT152" s="80">
        <v>0</v>
      </c>
      <c r="DU152" s="80">
        <v>0</v>
      </c>
      <c r="DV152" s="80">
        <v>0</v>
      </c>
      <c r="DW152" s="80">
        <v>12621</v>
      </c>
      <c r="DX152" s="80">
        <v>15573</v>
      </c>
      <c r="DY152" s="80">
        <v>10167</v>
      </c>
      <c r="DZ152" s="80">
        <v>10764</v>
      </c>
      <c r="EA152" s="80">
        <v>49125</v>
      </c>
      <c r="EB152" s="80">
        <v>50000</v>
      </c>
      <c r="EC152" s="80">
        <v>50000</v>
      </c>
      <c r="ED152" s="80">
        <v>40000</v>
      </c>
      <c r="EE152" s="80">
        <v>40000</v>
      </c>
      <c r="EF152" s="46">
        <v>180000</v>
      </c>
      <c r="EG152" s="46">
        <v>5885.7142857142862</v>
      </c>
      <c r="EH152" s="46">
        <v>5885.7142857142862</v>
      </c>
      <c r="EI152" s="46">
        <v>11771.428571428572</v>
      </c>
      <c r="EJ152" s="46">
        <v>5885.7142857142862</v>
      </c>
      <c r="EK152" s="46">
        <v>29428.571428571431</v>
      </c>
      <c r="EL152" s="46">
        <v>0</v>
      </c>
      <c r="EM152" s="46">
        <v>0</v>
      </c>
      <c r="EN152" s="46">
        <v>0</v>
      </c>
      <c r="EO152" s="46">
        <v>0</v>
      </c>
      <c r="EP152" s="46">
        <v>0</v>
      </c>
      <c r="EQ152" s="46">
        <v>166</v>
      </c>
      <c r="ER152" s="46">
        <v>333</v>
      </c>
      <c r="ES152" s="46">
        <v>166</v>
      </c>
      <c r="ET152" s="46">
        <v>333</v>
      </c>
      <c r="EU152" s="46">
        <v>998</v>
      </c>
      <c r="EV152" s="46">
        <v>0</v>
      </c>
      <c r="EW152" s="46">
        <v>0</v>
      </c>
      <c r="EX152" s="46">
        <v>0</v>
      </c>
      <c r="EY152" s="46">
        <v>0</v>
      </c>
      <c r="EZ152" s="46">
        <v>0</v>
      </c>
      <c r="FA152" s="46">
        <v>2380</v>
      </c>
      <c r="FB152" s="46">
        <v>2380</v>
      </c>
      <c r="FC152" s="46">
        <v>2380</v>
      </c>
      <c r="FD152" s="46">
        <v>1880</v>
      </c>
      <c r="FE152" s="46">
        <v>9020</v>
      </c>
      <c r="FK152" s="46">
        <v>500</v>
      </c>
      <c r="FL152" s="46">
        <v>500</v>
      </c>
      <c r="FM152" s="46">
        <v>400</v>
      </c>
      <c r="FN152" s="46">
        <v>400</v>
      </c>
      <c r="FO152" s="46">
        <v>1800</v>
      </c>
      <c r="FP152" s="46">
        <v>0</v>
      </c>
      <c r="FQ152" s="46">
        <v>0</v>
      </c>
      <c r="FR152" s="46">
        <v>0</v>
      </c>
      <c r="FS152" s="46">
        <v>0</v>
      </c>
      <c r="FT152" s="46">
        <v>0</v>
      </c>
      <c r="FZ152" s="46">
        <v>0</v>
      </c>
      <c r="GA152" s="46">
        <v>0</v>
      </c>
      <c r="GB152" s="46">
        <v>0</v>
      </c>
      <c r="GC152" s="46">
        <v>0</v>
      </c>
      <c r="GD152" s="46">
        <v>0</v>
      </c>
    </row>
    <row r="153" spans="1:186" ht="15" customHeight="1">
      <c r="A153" s="46" t="s">
        <v>563</v>
      </c>
      <c r="B153" s="124" t="s">
        <v>607</v>
      </c>
      <c r="C153" s="74">
        <v>600</v>
      </c>
      <c r="D153" s="74" t="s">
        <v>482</v>
      </c>
      <c r="E153" s="46">
        <v>125</v>
      </c>
      <c r="G153" s="46">
        <v>457359.64285714284</v>
      </c>
      <c r="H153" s="46">
        <v>520435</v>
      </c>
      <c r="I153" s="46">
        <v>415709.64285714284</v>
      </c>
      <c r="J153" s="80">
        <v>499185</v>
      </c>
      <c r="K153" s="80">
        <v>1892689.2857142857</v>
      </c>
      <c r="L153" s="80">
        <v>230000</v>
      </c>
      <c r="M153" s="80">
        <v>230000</v>
      </c>
      <c r="N153" s="80">
        <v>230000</v>
      </c>
      <c r="O153" s="80">
        <v>230000</v>
      </c>
      <c r="P153" s="80">
        <v>920000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140000</v>
      </c>
      <c r="W153" s="80">
        <v>120000</v>
      </c>
      <c r="X153" s="80">
        <v>100000</v>
      </c>
      <c r="Y153" s="80">
        <v>100000</v>
      </c>
      <c r="Z153" s="80">
        <v>460000</v>
      </c>
      <c r="AA153" s="80">
        <v>57679.642857142862</v>
      </c>
      <c r="AB153" s="80">
        <v>135000</v>
      </c>
      <c r="AC153" s="80">
        <v>57679.642857142862</v>
      </c>
      <c r="AD153" s="80">
        <v>135000</v>
      </c>
      <c r="AE153" s="80">
        <v>385359.28571428574</v>
      </c>
      <c r="AF153" s="80">
        <v>6000</v>
      </c>
      <c r="AG153" s="80">
        <v>6000</v>
      </c>
      <c r="AH153" s="80">
        <v>6000</v>
      </c>
      <c r="AI153" s="80">
        <v>6000</v>
      </c>
      <c r="AJ153" s="80">
        <v>24000</v>
      </c>
      <c r="AK153" s="80">
        <v>7030</v>
      </c>
      <c r="AL153" s="80">
        <v>14060</v>
      </c>
      <c r="AM153" s="80">
        <v>7030</v>
      </c>
      <c r="AN153" s="80">
        <v>14060</v>
      </c>
      <c r="AO153" s="80">
        <v>42180</v>
      </c>
      <c r="AP153" s="80">
        <v>10500</v>
      </c>
      <c r="AQ153" s="80">
        <v>10500</v>
      </c>
      <c r="AR153" s="80">
        <v>9000</v>
      </c>
      <c r="AS153" s="80">
        <v>9000</v>
      </c>
      <c r="AT153" s="80">
        <v>39000</v>
      </c>
      <c r="AU153" s="80">
        <v>5150</v>
      </c>
      <c r="AV153" s="80">
        <v>3875</v>
      </c>
      <c r="AW153" s="80">
        <v>5200</v>
      </c>
      <c r="AX153" s="80">
        <v>4325</v>
      </c>
      <c r="AY153" s="80">
        <v>18550</v>
      </c>
      <c r="AZ153" s="80"/>
      <c r="BA153" s="80"/>
      <c r="BB153" s="80"/>
      <c r="BC153" s="80"/>
      <c r="BD153" s="80"/>
      <c r="BE153" s="80">
        <v>1000</v>
      </c>
      <c r="BF153" s="80">
        <v>1000</v>
      </c>
      <c r="BG153" s="80">
        <v>800</v>
      </c>
      <c r="BH153" s="80">
        <v>800</v>
      </c>
      <c r="BI153" s="80">
        <v>3600</v>
      </c>
      <c r="BJ153" s="80">
        <v>513547</v>
      </c>
      <c r="BK153" s="80">
        <v>448468</v>
      </c>
      <c r="BL153" s="80">
        <v>426997</v>
      </c>
      <c r="BM153" s="80">
        <v>499818</v>
      </c>
      <c r="BN153" s="80">
        <v>1888830</v>
      </c>
      <c r="BO153" s="80">
        <v>230000</v>
      </c>
      <c r="BP153" s="80">
        <v>250000</v>
      </c>
      <c r="BQ153" s="80">
        <v>250000</v>
      </c>
      <c r="BR153" s="80">
        <v>250000</v>
      </c>
      <c r="BS153" s="80">
        <v>980000</v>
      </c>
      <c r="BT153" s="80">
        <v>0</v>
      </c>
      <c r="BU153" s="80">
        <v>0</v>
      </c>
      <c r="BV153" s="80">
        <v>0</v>
      </c>
      <c r="BW153" s="80">
        <v>0</v>
      </c>
      <c r="BX153" s="80">
        <v>0</v>
      </c>
      <c r="BY153" s="80">
        <v>140000</v>
      </c>
      <c r="BZ153" s="80">
        <v>120000</v>
      </c>
      <c r="CA153" s="80">
        <v>100000</v>
      </c>
      <c r="CB153" s="80">
        <v>100000</v>
      </c>
      <c r="CC153" s="80">
        <v>460000</v>
      </c>
      <c r="CD153" s="80">
        <v>120000</v>
      </c>
      <c r="CE153" s="80">
        <v>50000</v>
      </c>
      <c r="CF153" s="80">
        <v>50000</v>
      </c>
      <c r="CG153" s="80">
        <v>118000</v>
      </c>
      <c r="CH153" s="80">
        <v>338000</v>
      </c>
      <c r="CI153" s="80">
        <v>5500</v>
      </c>
      <c r="CJ153" s="80">
        <v>6000</v>
      </c>
      <c r="CK153" s="80">
        <v>5500</v>
      </c>
      <c r="CL153" s="80">
        <v>6000</v>
      </c>
      <c r="CM153" s="80">
        <v>23000</v>
      </c>
      <c r="CN153" s="80">
        <v>4972</v>
      </c>
      <c r="CO153" s="80">
        <v>9943</v>
      </c>
      <c r="CP153" s="80">
        <v>4972</v>
      </c>
      <c r="CQ153" s="80">
        <v>9943</v>
      </c>
      <c r="CR153" s="80">
        <v>29830</v>
      </c>
      <c r="CS153" s="80">
        <v>7200</v>
      </c>
      <c r="CT153" s="80">
        <v>7200</v>
      </c>
      <c r="CU153" s="80">
        <v>10800</v>
      </c>
      <c r="CV153" s="80">
        <v>10800</v>
      </c>
      <c r="CW153" s="80">
        <v>36000</v>
      </c>
      <c r="CX153" s="80">
        <v>4875</v>
      </c>
      <c r="CY153" s="80">
        <v>4325</v>
      </c>
      <c r="CZ153" s="80">
        <v>4925</v>
      </c>
      <c r="DA153" s="80">
        <v>4275</v>
      </c>
      <c r="DB153" s="80">
        <v>18400</v>
      </c>
      <c r="DC153" s="80"/>
      <c r="DD153" s="80"/>
      <c r="DE153" s="80"/>
      <c r="DF153" s="80"/>
      <c r="DG153" s="80"/>
      <c r="DH153" s="80">
        <v>1000</v>
      </c>
      <c r="DI153" s="80">
        <v>1000</v>
      </c>
      <c r="DJ153" s="80">
        <v>800</v>
      </c>
      <c r="DK153" s="80">
        <v>800</v>
      </c>
      <c r="DL153" s="80">
        <v>3600</v>
      </c>
      <c r="DM153" s="80">
        <v>464142.23809523811</v>
      </c>
      <c r="DN153" s="98">
        <v>451163.23809523811</v>
      </c>
      <c r="DO153" s="80">
        <v>489387.47619047621</v>
      </c>
      <c r="DP153" s="80">
        <v>428213.23809523811</v>
      </c>
      <c r="DQ153" s="80">
        <v>1832906.1904761905</v>
      </c>
      <c r="DR153" s="80">
        <v>230000</v>
      </c>
      <c r="DS153" s="80">
        <v>230000</v>
      </c>
      <c r="DT153" s="80">
        <v>230000</v>
      </c>
      <c r="DU153" s="80">
        <v>230000</v>
      </c>
      <c r="DV153" s="80">
        <v>920000</v>
      </c>
      <c r="DW153" s="80">
        <v>0</v>
      </c>
      <c r="DX153" s="80">
        <v>0</v>
      </c>
      <c r="DY153" s="80">
        <v>0</v>
      </c>
      <c r="DZ153" s="80">
        <v>0</v>
      </c>
      <c r="EA153" s="80">
        <v>0</v>
      </c>
      <c r="EB153" s="80">
        <v>140000</v>
      </c>
      <c r="EC153" s="80">
        <v>120000</v>
      </c>
      <c r="ED153" s="80">
        <v>100000</v>
      </c>
      <c r="EE153" s="80">
        <v>100000</v>
      </c>
      <c r="EF153" s="46">
        <v>460000</v>
      </c>
      <c r="EG153" s="46">
        <v>68095.238095238092</v>
      </c>
      <c r="EH153" s="46">
        <v>68095.238095238092</v>
      </c>
      <c r="EI153" s="46">
        <v>136190.47619047618</v>
      </c>
      <c r="EJ153" s="46">
        <v>68095.238095238092</v>
      </c>
      <c r="EK153" s="46">
        <v>340476.19047619047</v>
      </c>
      <c r="EL153" s="46">
        <v>4500</v>
      </c>
      <c r="EM153" s="46">
        <v>4500</v>
      </c>
      <c r="EN153" s="46">
        <v>4500</v>
      </c>
      <c r="EO153" s="46">
        <v>4500</v>
      </c>
      <c r="EP153" s="46">
        <v>18000</v>
      </c>
      <c r="EQ153" s="46">
        <v>7572</v>
      </c>
      <c r="ER153" s="46">
        <v>15143</v>
      </c>
      <c r="ES153" s="46">
        <v>7572</v>
      </c>
      <c r="ET153" s="46">
        <v>15143</v>
      </c>
      <c r="EU153" s="46">
        <v>45430</v>
      </c>
      <c r="EV153" s="46">
        <v>8100</v>
      </c>
      <c r="EW153" s="46">
        <v>8100</v>
      </c>
      <c r="EX153" s="46">
        <v>5400</v>
      </c>
      <c r="EY153" s="46">
        <v>5400</v>
      </c>
      <c r="EZ153" s="46">
        <v>27000</v>
      </c>
      <c r="FA153" s="46">
        <v>4875</v>
      </c>
      <c r="FB153" s="46">
        <v>4325</v>
      </c>
      <c r="FC153" s="46">
        <v>4925</v>
      </c>
      <c r="FD153" s="46">
        <v>4275</v>
      </c>
      <c r="FE153" s="46">
        <v>18400</v>
      </c>
      <c r="FK153" s="46">
        <v>1000</v>
      </c>
      <c r="FL153" s="46">
        <v>1000</v>
      </c>
      <c r="FM153" s="46">
        <v>800</v>
      </c>
      <c r="FN153" s="46">
        <v>800</v>
      </c>
      <c r="FO153" s="46">
        <v>3600</v>
      </c>
      <c r="FP153" s="46">
        <v>0</v>
      </c>
      <c r="FQ153" s="46">
        <v>0</v>
      </c>
      <c r="FR153" s="46">
        <v>0</v>
      </c>
      <c r="FS153" s="46">
        <v>0</v>
      </c>
      <c r="FT153" s="46">
        <v>0</v>
      </c>
      <c r="FZ153" s="46">
        <v>0</v>
      </c>
      <c r="GA153" s="46">
        <v>0</v>
      </c>
      <c r="GB153" s="46">
        <v>0</v>
      </c>
      <c r="GC153" s="46">
        <v>0</v>
      </c>
      <c r="GD153" s="46">
        <v>0</v>
      </c>
    </row>
    <row r="154" spans="1:186" ht="15.6" customHeight="1">
      <c r="A154" s="46" t="s">
        <v>560</v>
      </c>
      <c r="B154" s="124" t="s">
        <v>680</v>
      </c>
      <c r="C154" s="74">
        <v>1000</v>
      </c>
      <c r="D154" s="74" t="s">
        <v>462</v>
      </c>
      <c r="E154" s="46">
        <v>136</v>
      </c>
      <c r="G154" s="46">
        <v>5982.4880952380954</v>
      </c>
      <c r="H154" s="46">
        <v>13288.805555555555</v>
      </c>
      <c r="I154" s="46">
        <v>5982.4880952380954</v>
      </c>
      <c r="J154" s="80">
        <v>13288.805555555555</v>
      </c>
      <c r="K154" s="80">
        <v>38542.5873015873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80">
        <v>0</v>
      </c>
      <c r="V154" s="80">
        <v>0</v>
      </c>
      <c r="W154" s="80">
        <v>0</v>
      </c>
      <c r="X154" s="80">
        <v>0</v>
      </c>
      <c r="Y154" s="80">
        <v>0</v>
      </c>
      <c r="Z154" s="80">
        <v>0</v>
      </c>
      <c r="AA154" s="80">
        <v>4001.488095238095</v>
      </c>
      <c r="AB154" s="80">
        <v>9336.8055555555547</v>
      </c>
      <c r="AC154" s="80">
        <v>4001.488095238095</v>
      </c>
      <c r="AD154" s="80">
        <v>9336.8055555555547</v>
      </c>
      <c r="AE154" s="80">
        <v>26676.5873015873</v>
      </c>
      <c r="AF154" s="80">
        <v>0</v>
      </c>
      <c r="AG154" s="80">
        <v>0</v>
      </c>
      <c r="AH154" s="80">
        <v>0</v>
      </c>
      <c r="AI154" s="80">
        <v>0</v>
      </c>
      <c r="AJ154" s="80">
        <v>0</v>
      </c>
      <c r="AK154" s="80">
        <v>1971</v>
      </c>
      <c r="AL154" s="80">
        <v>3942</v>
      </c>
      <c r="AM154" s="80">
        <v>1971</v>
      </c>
      <c r="AN154" s="80">
        <v>3942</v>
      </c>
      <c r="AO154" s="80">
        <v>11826</v>
      </c>
      <c r="AP154" s="80">
        <v>0</v>
      </c>
      <c r="AQ154" s="80">
        <v>0</v>
      </c>
      <c r="AR154" s="80">
        <v>0</v>
      </c>
      <c r="AS154" s="80">
        <v>0</v>
      </c>
      <c r="AT154" s="80">
        <v>0</v>
      </c>
      <c r="AU154" s="80">
        <v>10</v>
      </c>
      <c r="AV154" s="80">
        <v>10</v>
      </c>
      <c r="AW154" s="80">
        <v>10</v>
      </c>
      <c r="AX154" s="80">
        <v>10</v>
      </c>
      <c r="AY154" s="80">
        <v>40</v>
      </c>
      <c r="AZ154" s="80"/>
      <c r="BA154" s="80"/>
      <c r="BB154" s="80"/>
      <c r="BC154" s="80"/>
      <c r="BD154" s="80"/>
      <c r="BE154" s="80">
        <v>0</v>
      </c>
      <c r="BF154" s="80">
        <v>0</v>
      </c>
      <c r="BG154" s="80">
        <v>0</v>
      </c>
      <c r="BH154" s="80">
        <v>0</v>
      </c>
      <c r="BI154" s="80">
        <v>0</v>
      </c>
      <c r="BJ154" s="80">
        <v>12352</v>
      </c>
      <c r="BK154" s="80">
        <v>9489.4285714285725</v>
      </c>
      <c r="BL154" s="80">
        <v>6823.4285714285716</v>
      </c>
      <c r="BM154" s="80">
        <v>15018</v>
      </c>
      <c r="BN154" s="80">
        <v>43682.857142857145</v>
      </c>
      <c r="BO154" s="80">
        <v>0</v>
      </c>
      <c r="BP154" s="80">
        <v>0</v>
      </c>
      <c r="BQ154" s="80">
        <v>0</v>
      </c>
      <c r="BR154" s="80">
        <v>0</v>
      </c>
      <c r="BS154" s="80">
        <v>0</v>
      </c>
      <c r="BT154" s="80">
        <v>0</v>
      </c>
      <c r="BU154" s="80">
        <v>0</v>
      </c>
      <c r="BV154" s="80">
        <v>0</v>
      </c>
      <c r="BW154" s="80">
        <v>0</v>
      </c>
      <c r="BX154" s="80">
        <v>0</v>
      </c>
      <c r="BY154" s="80">
        <v>0</v>
      </c>
      <c r="BZ154" s="80">
        <v>0</v>
      </c>
      <c r="CA154" s="80">
        <v>0</v>
      </c>
      <c r="CB154" s="80">
        <v>0</v>
      </c>
      <c r="CC154" s="80">
        <v>0</v>
      </c>
      <c r="CD154" s="80">
        <v>9675</v>
      </c>
      <c r="CE154" s="80">
        <v>4146.4285714285716</v>
      </c>
      <c r="CF154" s="80">
        <v>4146.4285714285716</v>
      </c>
      <c r="CG154" s="80">
        <v>9675</v>
      </c>
      <c r="CH154" s="80">
        <v>27642.857142857145</v>
      </c>
      <c r="CI154" s="80">
        <v>0</v>
      </c>
      <c r="CJ154" s="80">
        <v>0</v>
      </c>
      <c r="CK154" s="80">
        <v>0</v>
      </c>
      <c r="CL154" s="80">
        <v>0</v>
      </c>
      <c r="CM154" s="80">
        <v>0</v>
      </c>
      <c r="CN154" s="80">
        <v>2667</v>
      </c>
      <c r="CO154" s="80">
        <v>5333</v>
      </c>
      <c r="CP154" s="80">
        <v>2667</v>
      </c>
      <c r="CQ154" s="80">
        <v>5333</v>
      </c>
      <c r="CR154" s="80">
        <v>16000</v>
      </c>
      <c r="CS154" s="80">
        <v>0</v>
      </c>
      <c r="CT154" s="80">
        <v>0</v>
      </c>
      <c r="CU154" s="80">
        <v>0</v>
      </c>
      <c r="CV154" s="80">
        <v>0</v>
      </c>
      <c r="CW154" s="80">
        <v>0</v>
      </c>
      <c r="CX154" s="80">
        <v>10</v>
      </c>
      <c r="CY154" s="80">
        <v>10</v>
      </c>
      <c r="CZ154" s="80">
        <v>10</v>
      </c>
      <c r="DA154" s="80">
        <v>10</v>
      </c>
      <c r="DB154" s="80">
        <v>40</v>
      </c>
      <c r="DC154" s="80"/>
      <c r="DD154" s="80"/>
      <c r="DE154" s="80"/>
      <c r="DF154" s="80"/>
      <c r="DG154" s="80"/>
      <c r="DH154" s="80">
        <v>0</v>
      </c>
      <c r="DI154" s="80">
        <v>0</v>
      </c>
      <c r="DJ154" s="80">
        <v>0</v>
      </c>
      <c r="DK154" s="80">
        <v>0</v>
      </c>
      <c r="DL154" s="80">
        <v>0</v>
      </c>
      <c r="DM154" s="80">
        <v>8071.8571428571431</v>
      </c>
      <c r="DN154" s="98">
        <v>10989.857142857143</v>
      </c>
      <c r="DO154" s="80">
        <v>13214.714285714286</v>
      </c>
      <c r="DP154" s="80">
        <v>10989.857142857143</v>
      </c>
      <c r="DQ154" s="80">
        <v>43266.285714285717</v>
      </c>
      <c r="DR154" s="80">
        <v>0</v>
      </c>
      <c r="DS154" s="80">
        <v>0</v>
      </c>
      <c r="DT154" s="80">
        <v>0</v>
      </c>
      <c r="DU154" s="80">
        <v>0</v>
      </c>
      <c r="DV154" s="80">
        <v>0</v>
      </c>
      <c r="DW154" s="80">
        <v>0</v>
      </c>
      <c r="DX154" s="80">
        <v>0</v>
      </c>
      <c r="DY154" s="80">
        <v>0</v>
      </c>
      <c r="DZ154" s="80">
        <v>0</v>
      </c>
      <c r="EA154" s="80">
        <v>0</v>
      </c>
      <c r="EB154" s="80">
        <v>0</v>
      </c>
      <c r="EC154" s="80">
        <v>0</v>
      </c>
      <c r="ED154" s="80">
        <v>0</v>
      </c>
      <c r="EE154" s="80">
        <v>0</v>
      </c>
      <c r="EF154" s="46">
        <v>0</v>
      </c>
      <c r="EG154" s="46">
        <v>5142.8571428571431</v>
      </c>
      <c r="EH154" s="46">
        <v>5142.8571428571431</v>
      </c>
      <c r="EI154" s="46">
        <v>10285.714285714286</v>
      </c>
      <c r="EJ154" s="46">
        <v>5142.8571428571431</v>
      </c>
      <c r="EK154" s="46">
        <v>25714.285714285717</v>
      </c>
      <c r="EL154" s="46">
        <v>0</v>
      </c>
      <c r="EM154" s="46">
        <v>0</v>
      </c>
      <c r="EN154" s="46">
        <v>0</v>
      </c>
      <c r="EO154" s="46">
        <v>0</v>
      </c>
      <c r="EP154" s="46">
        <v>0</v>
      </c>
      <c r="EQ154" s="46">
        <v>2919</v>
      </c>
      <c r="ER154" s="46">
        <v>5837</v>
      </c>
      <c r="ES154" s="46">
        <v>2919</v>
      </c>
      <c r="ET154" s="46">
        <v>5837</v>
      </c>
      <c r="EU154" s="46">
        <v>17512</v>
      </c>
      <c r="EV154" s="46">
        <v>0</v>
      </c>
      <c r="EW154" s="46">
        <v>0</v>
      </c>
      <c r="EX154" s="46">
        <v>0</v>
      </c>
      <c r="EY154" s="46">
        <v>0</v>
      </c>
      <c r="EZ154" s="46">
        <v>0</v>
      </c>
      <c r="FA154" s="46">
        <v>10</v>
      </c>
      <c r="FB154" s="46">
        <v>10</v>
      </c>
      <c r="FC154" s="46">
        <v>10</v>
      </c>
      <c r="FD154" s="46">
        <v>10</v>
      </c>
      <c r="FE154" s="46">
        <v>40</v>
      </c>
      <c r="FK154" s="46">
        <v>0</v>
      </c>
      <c r="FL154" s="46">
        <v>0</v>
      </c>
      <c r="FM154" s="46">
        <v>0</v>
      </c>
      <c r="FN154" s="46">
        <v>0</v>
      </c>
      <c r="FO154" s="46">
        <v>0</v>
      </c>
      <c r="FP154" s="46">
        <v>10640</v>
      </c>
      <c r="FQ154" s="46">
        <v>9420</v>
      </c>
      <c r="FR154" s="46">
        <v>8500</v>
      </c>
      <c r="FS154" s="46">
        <v>8400</v>
      </c>
      <c r="FT154" s="46">
        <v>36960</v>
      </c>
      <c r="FZ154" s="46">
        <v>0</v>
      </c>
      <c r="GA154" s="46">
        <v>0</v>
      </c>
      <c r="GB154" s="46">
        <v>0</v>
      </c>
      <c r="GC154" s="46">
        <v>0</v>
      </c>
      <c r="GD154" s="46">
        <v>0</v>
      </c>
    </row>
    <row r="155" spans="1:186">
      <c r="A155" s="46" t="s">
        <v>561</v>
      </c>
      <c r="B155" s="124" t="s">
        <v>608</v>
      </c>
      <c r="C155" s="74">
        <v>1500</v>
      </c>
      <c r="D155" s="74" t="s">
        <v>462</v>
      </c>
      <c r="E155" s="46">
        <v>100</v>
      </c>
      <c r="G155" s="46">
        <v>434693.14285714284</v>
      </c>
      <c r="H155" s="46">
        <v>508557.66666666663</v>
      </c>
      <c r="I155" s="46">
        <v>392793.14285714284</v>
      </c>
      <c r="J155" s="80">
        <v>476257.66666666663</v>
      </c>
      <c r="K155" s="80">
        <v>1812301.6190476189</v>
      </c>
      <c r="L155" s="80">
        <v>250000</v>
      </c>
      <c r="M155" s="80">
        <v>250000</v>
      </c>
      <c r="N155" s="80">
        <v>250000</v>
      </c>
      <c r="O155" s="80">
        <v>250000</v>
      </c>
      <c r="P155" s="80">
        <v>1000000</v>
      </c>
      <c r="Q155" s="80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100000</v>
      </c>
      <c r="W155" s="80">
        <v>90000</v>
      </c>
      <c r="X155" s="80">
        <v>60000</v>
      </c>
      <c r="Y155" s="80">
        <v>60000</v>
      </c>
      <c r="Z155" s="80">
        <v>310000</v>
      </c>
      <c r="AA155" s="80">
        <v>55807.142857142855</v>
      </c>
      <c r="AB155" s="80">
        <v>130216.66666666666</v>
      </c>
      <c r="AC155" s="80">
        <v>55807.142857142855</v>
      </c>
      <c r="AD155" s="80">
        <v>130216.66666666666</v>
      </c>
      <c r="AE155" s="80">
        <v>372047.61904761905</v>
      </c>
      <c r="AF155" s="80">
        <v>4500</v>
      </c>
      <c r="AG155" s="80">
        <v>8500</v>
      </c>
      <c r="AH155" s="80">
        <v>4500</v>
      </c>
      <c r="AI155" s="80">
        <v>8500</v>
      </c>
      <c r="AJ155" s="80">
        <v>26000</v>
      </c>
      <c r="AK155" s="80">
        <v>6211</v>
      </c>
      <c r="AL155" s="80">
        <v>12421</v>
      </c>
      <c r="AM155" s="80">
        <v>6211</v>
      </c>
      <c r="AN155" s="80">
        <v>12421</v>
      </c>
      <c r="AO155" s="80">
        <v>37264</v>
      </c>
      <c r="AP155" s="80">
        <v>12000</v>
      </c>
      <c r="AQ155" s="80">
        <v>12000</v>
      </c>
      <c r="AR155" s="80">
        <v>10500</v>
      </c>
      <c r="AS155" s="80">
        <v>10500</v>
      </c>
      <c r="AT155" s="80">
        <v>45000</v>
      </c>
      <c r="AU155" s="80">
        <v>5375</v>
      </c>
      <c r="AV155" s="80">
        <v>4620</v>
      </c>
      <c r="AW155" s="80">
        <v>5275</v>
      </c>
      <c r="AX155" s="80">
        <v>4120</v>
      </c>
      <c r="AY155" s="80">
        <v>19390</v>
      </c>
      <c r="AZ155" s="80"/>
      <c r="BA155" s="80"/>
      <c r="BB155" s="80"/>
      <c r="BC155" s="80"/>
      <c r="BD155" s="80"/>
      <c r="BE155" s="80">
        <v>800</v>
      </c>
      <c r="BF155" s="80">
        <v>800</v>
      </c>
      <c r="BG155" s="80">
        <v>500</v>
      </c>
      <c r="BH155" s="80">
        <v>500</v>
      </c>
      <c r="BI155" s="80">
        <v>2600</v>
      </c>
      <c r="BJ155" s="80">
        <v>476414.66666666663</v>
      </c>
      <c r="BK155" s="80">
        <v>404629.14285714284</v>
      </c>
      <c r="BL155" s="80">
        <v>702305.14285714284</v>
      </c>
      <c r="BM155" s="80">
        <v>781638.66666666663</v>
      </c>
      <c r="BN155" s="80">
        <v>2364987.6190476189</v>
      </c>
      <c r="BO155" s="80">
        <v>240000</v>
      </c>
      <c r="BP155" s="80">
        <v>240000</v>
      </c>
      <c r="BQ155" s="80">
        <v>550000</v>
      </c>
      <c r="BR155" s="80">
        <v>550000</v>
      </c>
      <c r="BS155" s="80">
        <v>1580000</v>
      </c>
      <c r="BT155" s="80">
        <v>0</v>
      </c>
      <c r="BU155" s="80">
        <v>0</v>
      </c>
      <c r="BV155" s="80">
        <v>0</v>
      </c>
      <c r="BW155" s="80">
        <v>0</v>
      </c>
      <c r="BX155" s="80">
        <v>0</v>
      </c>
      <c r="BY155" s="80">
        <v>90000</v>
      </c>
      <c r="BZ155" s="80">
        <v>80000</v>
      </c>
      <c r="CA155" s="80">
        <v>70000</v>
      </c>
      <c r="CB155" s="80">
        <v>70000</v>
      </c>
      <c r="CC155" s="80">
        <v>310000</v>
      </c>
      <c r="CD155" s="80">
        <v>123916.66666666666</v>
      </c>
      <c r="CE155" s="80">
        <v>53107.142857142855</v>
      </c>
      <c r="CF155" s="80">
        <v>53107.142857142855</v>
      </c>
      <c r="CG155" s="80">
        <v>123916.66666666666</v>
      </c>
      <c r="CH155" s="80">
        <v>354047.61904761905</v>
      </c>
      <c r="CI155" s="80">
        <v>4500</v>
      </c>
      <c r="CJ155" s="80">
        <v>8500</v>
      </c>
      <c r="CK155" s="80">
        <v>4500</v>
      </c>
      <c r="CL155" s="80">
        <v>8500</v>
      </c>
      <c r="CM155" s="80">
        <v>26000</v>
      </c>
      <c r="CN155" s="80">
        <v>5828</v>
      </c>
      <c r="CO155" s="80">
        <v>11657</v>
      </c>
      <c r="CP155" s="80">
        <v>5828</v>
      </c>
      <c r="CQ155" s="80">
        <v>11657</v>
      </c>
      <c r="CR155" s="80">
        <v>34970</v>
      </c>
      <c r="CS155" s="80">
        <v>6000</v>
      </c>
      <c r="CT155" s="80">
        <v>6000</v>
      </c>
      <c r="CU155" s="80">
        <v>13000</v>
      </c>
      <c r="CV155" s="80">
        <v>13000</v>
      </c>
      <c r="CW155" s="80">
        <v>38000</v>
      </c>
      <c r="CX155" s="80">
        <v>5370</v>
      </c>
      <c r="CY155" s="80">
        <v>4565</v>
      </c>
      <c r="CZ155" s="80">
        <v>5370</v>
      </c>
      <c r="DA155" s="80">
        <v>4065</v>
      </c>
      <c r="DB155" s="80">
        <v>19370</v>
      </c>
      <c r="DC155" s="80"/>
      <c r="DD155" s="80"/>
      <c r="DE155" s="80"/>
      <c r="DF155" s="80"/>
      <c r="DG155" s="80"/>
      <c r="DH155" s="80">
        <v>800</v>
      </c>
      <c r="DI155" s="80">
        <v>800</v>
      </c>
      <c r="DJ155" s="80">
        <v>500</v>
      </c>
      <c r="DK155" s="80">
        <v>500</v>
      </c>
      <c r="DL155" s="80">
        <v>2600</v>
      </c>
      <c r="DM155" s="80">
        <v>424619.33333333331</v>
      </c>
      <c r="DN155" s="98">
        <v>410631.33333333331</v>
      </c>
      <c r="DO155" s="80">
        <v>444052.66666666663</v>
      </c>
      <c r="DP155" s="80">
        <v>406231.33333333331</v>
      </c>
      <c r="DQ155" s="80">
        <v>1685534.6666666665</v>
      </c>
      <c r="DR155" s="80">
        <v>250000</v>
      </c>
      <c r="DS155" s="80">
        <v>240000</v>
      </c>
      <c r="DT155" s="80">
        <v>240000</v>
      </c>
      <c r="DU155" s="80">
        <v>250000</v>
      </c>
      <c r="DV155" s="80">
        <v>980000</v>
      </c>
      <c r="DW155" s="80">
        <v>0</v>
      </c>
      <c r="DX155" s="80">
        <v>0</v>
      </c>
      <c r="DY155" s="80">
        <v>0</v>
      </c>
      <c r="DZ155" s="80">
        <v>0</v>
      </c>
      <c r="EA155" s="80">
        <v>0</v>
      </c>
      <c r="EB155" s="80">
        <v>90000</v>
      </c>
      <c r="EC155" s="80">
        <v>80000</v>
      </c>
      <c r="ED155" s="80">
        <v>70000</v>
      </c>
      <c r="EE155" s="80">
        <v>70000</v>
      </c>
      <c r="EF155" s="46">
        <v>310000</v>
      </c>
      <c r="EG155" s="46">
        <v>53333.333333333328</v>
      </c>
      <c r="EH155" s="46">
        <v>53333.333333333328</v>
      </c>
      <c r="EI155" s="46">
        <v>106666.66666666666</v>
      </c>
      <c r="EJ155" s="46">
        <v>53333.333333333328</v>
      </c>
      <c r="EK155" s="46">
        <v>266666.66666666663</v>
      </c>
      <c r="EL155" s="46">
        <v>7500</v>
      </c>
      <c r="EM155" s="46">
        <v>7500</v>
      </c>
      <c r="EN155" s="46">
        <v>7500</v>
      </c>
      <c r="EO155" s="46">
        <v>7500</v>
      </c>
      <c r="EP155" s="46">
        <v>30000</v>
      </c>
      <c r="EQ155" s="46">
        <v>6816</v>
      </c>
      <c r="ER155" s="46">
        <v>13633</v>
      </c>
      <c r="ES155" s="46">
        <v>6816</v>
      </c>
      <c r="ET155" s="46">
        <v>13633</v>
      </c>
      <c r="EU155" s="46">
        <v>40898</v>
      </c>
      <c r="EV155" s="46">
        <v>10800</v>
      </c>
      <c r="EW155" s="46">
        <v>10800</v>
      </c>
      <c r="EX155" s="46">
        <v>7200</v>
      </c>
      <c r="EY155" s="46">
        <v>7200</v>
      </c>
      <c r="EZ155" s="46">
        <v>36000</v>
      </c>
      <c r="FA155" s="46">
        <v>5370</v>
      </c>
      <c r="FB155" s="46">
        <v>4565</v>
      </c>
      <c r="FC155" s="46">
        <v>5370</v>
      </c>
      <c r="FD155" s="46">
        <v>4065</v>
      </c>
      <c r="FE155" s="46">
        <v>19370</v>
      </c>
      <c r="FK155" s="46">
        <v>800</v>
      </c>
      <c r="FL155" s="46">
        <v>800</v>
      </c>
      <c r="FM155" s="46">
        <v>500</v>
      </c>
      <c r="FN155" s="46">
        <v>500</v>
      </c>
      <c r="FO155" s="46">
        <v>2600</v>
      </c>
      <c r="FP155" s="46">
        <v>110</v>
      </c>
      <c r="FQ155" s="46">
        <v>110</v>
      </c>
      <c r="FR155" s="46">
        <v>110</v>
      </c>
      <c r="FS155" s="46">
        <v>60</v>
      </c>
      <c r="FT155" s="46">
        <v>390</v>
      </c>
      <c r="FU155" s="46">
        <v>0</v>
      </c>
      <c r="FV155" s="46">
        <v>0</v>
      </c>
      <c r="FW155" s="46">
        <v>0</v>
      </c>
      <c r="FX155" s="46">
        <v>0</v>
      </c>
      <c r="FY155" s="46">
        <v>0</v>
      </c>
      <c r="FZ155" s="46">
        <v>0</v>
      </c>
      <c r="GA155" s="46">
        <v>0</v>
      </c>
      <c r="GB155" s="46">
        <v>0</v>
      </c>
      <c r="GC155" s="46">
        <v>0</v>
      </c>
      <c r="GD155" s="46">
        <v>0</v>
      </c>
    </row>
    <row r="156" spans="1:186">
      <c r="A156" s="46" t="s">
        <v>1070</v>
      </c>
      <c r="B156" s="124" t="s">
        <v>1071</v>
      </c>
      <c r="C156" s="74">
        <v>600</v>
      </c>
      <c r="D156" s="74" t="s">
        <v>1044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</v>
      </c>
      <c r="AS156" s="46">
        <v>0</v>
      </c>
      <c r="AT156" s="46">
        <v>0</v>
      </c>
      <c r="AU156" s="46">
        <v>0</v>
      </c>
      <c r="AV156" s="46">
        <v>0</v>
      </c>
      <c r="AW156" s="46">
        <v>0</v>
      </c>
      <c r="AX156" s="46">
        <v>0</v>
      </c>
      <c r="AY156" s="46">
        <v>0</v>
      </c>
      <c r="BE156" s="46">
        <v>0</v>
      </c>
      <c r="BF156" s="46">
        <v>0</v>
      </c>
      <c r="BG156" s="46">
        <v>0</v>
      </c>
      <c r="BH156" s="46">
        <v>0</v>
      </c>
      <c r="BI156" s="46">
        <v>0</v>
      </c>
      <c r="BJ156" s="46">
        <v>0</v>
      </c>
      <c r="BK156" s="46">
        <v>0</v>
      </c>
      <c r="BL156" s="46">
        <v>0</v>
      </c>
      <c r="BM156" s="46">
        <v>0</v>
      </c>
      <c r="BN156" s="46">
        <v>0</v>
      </c>
      <c r="BO156" s="46">
        <v>0</v>
      </c>
      <c r="BP156" s="46">
        <v>0</v>
      </c>
      <c r="BQ156" s="46">
        <v>0</v>
      </c>
      <c r="BR156" s="46">
        <v>0</v>
      </c>
      <c r="BS156" s="46">
        <v>0</v>
      </c>
      <c r="BT156" s="46">
        <v>0</v>
      </c>
      <c r="BU156" s="46">
        <v>0</v>
      </c>
      <c r="BV156" s="46">
        <v>0</v>
      </c>
      <c r="BW156" s="46">
        <v>0</v>
      </c>
      <c r="BX156" s="46">
        <v>0</v>
      </c>
      <c r="BY156" s="46">
        <v>0</v>
      </c>
      <c r="BZ156" s="46">
        <v>0</v>
      </c>
      <c r="CA156" s="46">
        <v>0</v>
      </c>
      <c r="CB156" s="46">
        <v>0</v>
      </c>
      <c r="CC156" s="46">
        <v>0</v>
      </c>
      <c r="CD156" s="46">
        <v>0</v>
      </c>
      <c r="CE156" s="46">
        <v>0</v>
      </c>
      <c r="CF156" s="46">
        <v>0</v>
      </c>
      <c r="CG156" s="46">
        <v>0</v>
      </c>
      <c r="CH156" s="46">
        <v>0</v>
      </c>
      <c r="CI156" s="46">
        <v>0</v>
      </c>
      <c r="CJ156" s="46">
        <v>0</v>
      </c>
      <c r="CK156" s="46">
        <v>0</v>
      </c>
      <c r="CL156" s="46">
        <v>0</v>
      </c>
      <c r="CM156" s="46">
        <v>0</v>
      </c>
      <c r="CN156" s="46">
        <v>0</v>
      </c>
      <c r="CO156" s="46">
        <v>0</v>
      </c>
      <c r="CP156" s="46">
        <v>0</v>
      </c>
      <c r="CQ156" s="46">
        <v>0</v>
      </c>
      <c r="CR156" s="46">
        <v>0</v>
      </c>
      <c r="CS156" s="46">
        <v>0</v>
      </c>
      <c r="CT156" s="46">
        <v>0</v>
      </c>
      <c r="CU156" s="46">
        <v>0</v>
      </c>
      <c r="CV156" s="46">
        <v>0</v>
      </c>
      <c r="CW156" s="46">
        <v>0</v>
      </c>
      <c r="CX156" s="46">
        <v>0</v>
      </c>
      <c r="CY156" s="46">
        <v>0</v>
      </c>
      <c r="CZ156" s="46">
        <v>0</v>
      </c>
      <c r="DA156" s="46">
        <v>0</v>
      </c>
      <c r="DB156" s="46">
        <v>0</v>
      </c>
      <c r="DH156" s="46">
        <v>0</v>
      </c>
      <c r="DI156" s="46">
        <v>0</v>
      </c>
      <c r="DJ156" s="46">
        <v>0</v>
      </c>
      <c r="DK156" s="46">
        <v>0</v>
      </c>
      <c r="DL156" s="46">
        <v>0</v>
      </c>
      <c r="DM156" s="46">
        <v>0</v>
      </c>
      <c r="DN156" s="46">
        <v>0</v>
      </c>
      <c r="DO156" s="46">
        <v>0</v>
      </c>
      <c r="DP156" s="46">
        <v>0</v>
      </c>
      <c r="DQ156" s="46">
        <v>0</v>
      </c>
      <c r="DR156" s="46">
        <v>0</v>
      </c>
      <c r="DS156" s="46">
        <v>0</v>
      </c>
      <c r="DT156" s="46">
        <v>0</v>
      </c>
      <c r="DU156" s="46">
        <v>0</v>
      </c>
      <c r="DV156" s="46">
        <v>0</v>
      </c>
      <c r="DW156" s="46">
        <v>0</v>
      </c>
      <c r="DX156" s="46">
        <v>0</v>
      </c>
      <c r="DY156" s="46">
        <v>0</v>
      </c>
      <c r="DZ156" s="46">
        <v>0</v>
      </c>
      <c r="EA156" s="46">
        <v>0</v>
      </c>
      <c r="EB156" s="46">
        <v>0</v>
      </c>
      <c r="EC156" s="46">
        <v>0</v>
      </c>
      <c r="ED156" s="46">
        <v>0</v>
      </c>
      <c r="EE156" s="46">
        <v>0</v>
      </c>
      <c r="EF156" s="46">
        <v>0</v>
      </c>
      <c r="EG156" s="46">
        <v>0</v>
      </c>
      <c r="EH156" s="46">
        <v>0</v>
      </c>
      <c r="EI156" s="46">
        <v>0</v>
      </c>
      <c r="EJ156" s="46">
        <v>0</v>
      </c>
      <c r="EK156" s="46">
        <v>0</v>
      </c>
      <c r="EL156" s="46">
        <v>0</v>
      </c>
      <c r="EM156" s="46">
        <v>0</v>
      </c>
      <c r="EN156" s="46">
        <v>0</v>
      </c>
      <c r="EO156" s="46">
        <v>0</v>
      </c>
      <c r="EP156" s="46">
        <v>0</v>
      </c>
      <c r="EQ156" s="46">
        <v>0</v>
      </c>
      <c r="ER156" s="46">
        <v>0</v>
      </c>
      <c r="ES156" s="46">
        <v>0</v>
      </c>
      <c r="ET156" s="46">
        <v>0</v>
      </c>
      <c r="EU156" s="46">
        <v>0</v>
      </c>
      <c r="EV156" s="46">
        <v>0</v>
      </c>
      <c r="EW156" s="46">
        <v>0</v>
      </c>
      <c r="EX156" s="46">
        <v>0</v>
      </c>
      <c r="EY156" s="46">
        <v>0</v>
      </c>
      <c r="EZ156" s="46">
        <v>0</v>
      </c>
      <c r="FA156" s="46">
        <v>0</v>
      </c>
      <c r="FB156" s="46">
        <v>0</v>
      </c>
      <c r="FC156" s="46">
        <v>0</v>
      </c>
      <c r="FD156" s="46">
        <v>0</v>
      </c>
      <c r="FE156" s="46">
        <v>0</v>
      </c>
      <c r="FK156" s="46">
        <v>0</v>
      </c>
      <c r="FL156" s="46">
        <v>0</v>
      </c>
      <c r="FM156" s="46">
        <v>0</v>
      </c>
      <c r="FN156" s="46">
        <v>0</v>
      </c>
      <c r="FO156" s="46">
        <v>0</v>
      </c>
      <c r="FP156" s="46">
        <v>365</v>
      </c>
      <c r="FQ156" s="46">
        <v>210</v>
      </c>
      <c r="FR156" s="46">
        <v>260</v>
      </c>
      <c r="FS156" s="46">
        <v>210</v>
      </c>
      <c r="FT156" s="46">
        <v>1045</v>
      </c>
      <c r="FU156" s="46">
        <v>0</v>
      </c>
      <c r="FV156" s="46">
        <v>0</v>
      </c>
      <c r="FW156" s="46">
        <v>0</v>
      </c>
      <c r="FX156" s="46">
        <v>0</v>
      </c>
      <c r="FY156" s="46">
        <v>0</v>
      </c>
      <c r="FZ156" s="46">
        <v>0</v>
      </c>
      <c r="GA156" s="46">
        <v>0</v>
      </c>
      <c r="GB156" s="46">
        <v>0</v>
      </c>
      <c r="GC156" s="46">
        <v>0</v>
      </c>
      <c r="GD156" s="46">
        <v>0</v>
      </c>
    </row>
    <row r="157" spans="1:186">
      <c r="A157" s="46" t="s">
        <v>1072</v>
      </c>
      <c r="B157" s="124" t="s">
        <v>1073</v>
      </c>
      <c r="C157" s="74">
        <v>1500</v>
      </c>
      <c r="D157" s="74" t="s">
        <v>1045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v>0</v>
      </c>
      <c r="AS157" s="46">
        <v>0</v>
      </c>
      <c r="AT157" s="46">
        <v>0</v>
      </c>
      <c r="AU157" s="46">
        <v>0</v>
      </c>
      <c r="AV157" s="46">
        <v>0</v>
      </c>
      <c r="AW157" s="46">
        <v>0</v>
      </c>
      <c r="AX157" s="46">
        <v>0</v>
      </c>
      <c r="AY157" s="46">
        <v>0</v>
      </c>
      <c r="BE157" s="46">
        <v>0</v>
      </c>
      <c r="BF157" s="46">
        <v>0</v>
      </c>
      <c r="BG157" s="46">
        <v>0</v>
      </c>
      <c r="BH157" s="46">
        <v>0</v>
      </c>
      <c r="BI157" s="46">
        <v>0</v>
      </c>
      <c r="BJ157" s="46">
        <v>0</v>
      </c>
      <c r="BK157" s="46">
        <v>0</v>
      </c>
      <c r="BL157" s="46">
        <v>0</v>
      </c>
      <c r="BM157" s="46">
        <v>0</v>
      </c>
      <c r="BN157" s="46">
        <v>0</v>
      </c>
      <c r="BO157" s="46">
        <v>0</v>
      </c>
      <c r="BP157" s="46">
        <v>0</v>
      </c>
      <c r="BQ157" s="46">
        <v>0</v>
      </c>
      <c r="BR157" s="46">
        <v>0</v>
      </c>
      <c r="BS157" s="46">
        <v>0</v>
      </c>
      <c r="BT157" s="46">
        <v>0</v>
      </c>
      <c r="BU157" s="46">
        <v>0</v>
      </c>
      <c r="BV157" s="46">
        <v>0</v>
      </c>
      <c r="BW157" s="46">
        <v>0</v>
      </c>
      <c r="BX157" s="46">
        <v>0</v>
      </c>
      <c r="BY157" s="46">
        <v>0</v>
      </c>
      <c r="BZ157" s="46">
        <v>0</v>
      </c>
      <c r="CA157" s="46">
        <v>0</v>
      </c>
      <c r="CB157" s="46">
        <v>0</v>
      </c>
      <c r="CC157" s="46">
        <v>0</v>
      </c>
      <c r="CD157" s="46">
        <v>0</v>
      </c>
      <c r="CE157" s="46">
        <v>0</v>
      </c>
      <c r="CF157" s="46">
        <v>0</v>
      </c>
      <c r="CG157" s="46">
        <v>0</v>
      </c>
      <c r="CH157" s="46">
        <v>0</v>
      </c>
      <c r="CI157" s="46">
        <v>0</v>
      </c>
      <c r="CJ157" s="46">
        <v>0</v>
      </c>
      <c r="CK157" s="46">
        <v>0</v>
      </c>
      <c r="CL157" s="46">
        <v>0</v>
      </c>
      <c r="CM157" s="46">
        <v>0</v>
      </c>
      <c r="CN157" s="46">
        <v>0</v>
      </c>
      <c r="CO157" s="46">
        <v>0</v>
      </c>
      <c r="CP157" s="46">
        <v>0</v>
      </c>
      <c r="CQ157" s="46">
        <v>0</v>
      </c>
      <c r="CR157" s="46">
        <v>0</v>
      </c>
      <c r="CS157" s="46">
        <v>0</v>
      </c>
      <c r="CT157" s="46">
        <v>0</v>
      </c>
      <c r="CU157" s="46">
        <v>0</v>
      </c>
      <c r="CV157" s="46">
        <v>0</v>
      </c>
      <c r="CW157" s="46">
        <v>0</v>
      </c>
      <c r="CX157" s="46">
        <v>0</v>
      </c>
      <c r="CY157" s="46">
        <v>0</v>
      </c>
      <c r="CZ157" s="46">
        <v>0</v>
      </c>
      <c r="DA157" s="46">
        <v>0</v>
      </c>
      <c r="DB157" s="46">
        <v>0</v>
      </c>
      <c r="DH157" s="46">
        <v>0</v>
      </c>
      <c r="DI157" s="46">
        <v>0</v>
      </c>
      <c r="DJ157" s="46">
        <v>0</v>
      </c>
      <c r="DK157" s="46">
        <v>0</v>
      </c>
      <c r="DL157" s="46">
        <v>0</v>
      </c>
      <c r="DM157" s="46">
        <v>0</v>
      </c>
      <c r="DN157" s="46">
        <v>0</v>
      </c>
      <c r="DO157" s="46">
        <v>0</v>
      </c>
      <c r="DP157" s="46">
        <v>0</v>
      </c>
      <c r="DQ157" s="46">
        <v>0</v>
      </c>
      <c r="DR157" s="46">
        <v>0</v>
      </c>
      <c r="DS157" s="46">
        <v>0</v>
      </c>
      <c r="DT157" s="46">
        <v>0</v>
      </c>
      <c r="DU157" s="46">
        <v>0</v>
      </c>
      <c r="DV157" s="46">
        <v>0</v>
      </c>
      <c r="DW157" s="46">
        <v>0</v>
      </c>
      <c r="DX157" s="46">
        <v>0</v>
      </c>
      <c r="DY157" s="46">
        <v>0</v>
      </c>
      <c r="DZ157" s="46">
        <v>0</v>
      </c>
      <c r="EA157" s="46">
        <v>0</v>
      </c>
      <c r="EB157" s="46">
        <v>0</v>
      </c>
      <c r="EC157" s="46">
        <v>0</v>
      </c>
      <c r="ED157" s="46">
        <v>0</v>
      </c>
      <c r="EE157" s="46">
        <v>0</v>
      </c>
      <c r="EF157" s="46">
        <v>0</v>
      </c>
      <c r="EG157" s="46">
        <v>0</v>
      </c>
      <c r="EH157" s="46">
        <v>0</v>
      </c>
      <c r="EI157" s="46">
        <v>0</v>
      </c>
      <c r="EJ157" s="46">
        <v>0</v>
      </c>
      <c r="EK157" s="46">
        <v>0</v>
      </c>
      <c r="EL157" s="46">
        <v>0</v>
      </c>
      <c r="EM157" s="46">
        <v>0</v>
      </c>
      <c r="EN157" s="46">
        <v>0</v>
      </c>
      <c r="EO157" s="46">
        <v>0</v>
      </c>
      <c r="EP157" s="46">
        <v>0</v>
      </c>
      <c r="EQ157" s="46">
        <v>0</v>
      </c>
      <c r="ER157" s="46">
        <v>0</v>
      </c>
      <c r="ES157" s="46">
        <v>0</v>
      </c>
      <c r="ET157" s="46">
        <v>0</v>
      </c>
      <c r="EU157" s="46">
        <v>0</v>
      </c>
      <c r="EV157" s="46">
        <v>0</v>
      </c>
      <c r="EW157" s="46">
        <v>0</v>
      </c>
      <c r="EX157" s="46">
        <v>0</v>
      </c>
      <c r="EY157" s="46">
        <v>0</v>
      </c>
      <c r="EZ157" s="46">
        <v>0</v>
      </c>
      <c r="FA157" s="46">
        <v>0</v>
      </c>
      <c r="FB157" s="46">
        <v>0</v>
      </c>
      <c r="FC157" s="46">
        <v>0</v>
      </c>
      <c r="FD157" s="46">
        <v>0</v>
      </c>
      <c r="FE157" s="46">
        <v>0</v>
      </c>
      <c r="FK157" s="46">
        <v>0</v>
      </c>
      <c r="FL157" s="46">
        <v>0</v>
      </c>
      <c r="FM157" s="46">
        <v>0</v>
      </c>
      <c r="FN157" s="46">
        <v>0</v>
      </c>
      <c r="FO157" s="46">
        <v>0</v>
      </c>
      <c r="FP157" s="46">
        <v>441</v>
      </c>
      <c r="FQ157" s="46">
        <v>387</v>
      </c>
      <c r="FR157" s="46">
        <v>287</v>
      </c>
      <c r="FS157" s="46">
        <v>325</v>
      </c>
      <c r="FT157" s="46">
        <v>1440</v>
      </c>
      <c r="FU157" s="46">
        <v>0</v>
      </c>
      <c r="FV157" s="46">
        <v>0</v>
      </c>
      <c r="FW157" s="46">
        <v>0</v>
      </c>
      <c r="FX157" s="46">
        <v>0</v>
      </c>
      <c r="FY157" s="46">
        <v>0</v>
      </c>
      <c r="FZ157" s="46">
        <v>0</v>
      </c>
      <c r="GA157" s="46">
        <v>0</v>
      </c>
      <c r="GB157" s="46">
        <v>0</v>
      </c>
      <c r="GC157" s="46">
        <v>0</v>
      </c>
      <c r="GD157" s="46">
        <v>0</v>
      </c>
    </row>
    <row r="158" spans="1:186">
      <c r="F158" s="46" t="s">
        <v>681</v>
      </c>
      <c r="G158" s="46">
        <v>972641.28452380956</v>
      </c>
      <c r="H158" s="46">
        <v>1127642.1638888889</v>
      </c>
      <c r="I158" s="46">
        <v>875961.28452380956</v>
      </c>
      <c r="J158" s="46">
        <v>1056767.1638888889</v>
      </c>
      <c r="K158" s="46">
        <v>4033011.8968253965</v>
      </c>
      <c r="L158" s="46">
        <v>480000</v>
      </c>
      <c r="M158" s="46">
        <v>480000</v>
      </c>
      <c r="N158" s="46">
        <v>480000</v>
      </c>
      <c r="O158" s="46">
        <v>480000</v>
      </c>
      <c r="P158" s="46">
        <v>1920000</v>
      </c>
      <c r="Q158" s="46">
        <v>16390</v>
      </c>
      <c r="R158" s="46">
        <v>20250</v>
      </c>
      <c r="S158" s="46">
        <v>13360</v>
      </c>
      <c r="T158" s="46">
        <v>14020</v>
      </c>
      <c r="U158" s="46">
        <v>64020</v>
      </c>
      <c r="V158" s="46">
        <v>290000</v>
      </c>
      <c r="W158" s="46">
        <v>260000</v>
      </c>
      <c r="X158" s="46">
        <v>200000</v>
      </c>
      <c r="Y158" s="46">
        <v>200000</v>
      </c>
      <c r="Z158" s="46">
        <v>950000</v>
      </c>
      <c r="AA158" s="46">
        <v>122449.28452380953</v>
      </c>
      <c r="AB158" s="46">
        <v>286129.1638888889</v>
      </c>
      <c r="AC158" s="46">
        <v>122449.28452380953</v>
      </c>
      <c r="AD158" s="46">
        <v>286129.1638888889</v>
      </c>
      <c r="AE158" s="46">
        <v>817156.89682539692</v>
      </c>
      <c r="AF158" s="46">
        <v>10500</v>
      </c>
      <c r="AG158" s="46">
        <v>14500</v>
      </c>
      <c r="AH158" s="46">
        <v>10500</v>
      </c>
      <c r="AI158" s="46">
        <v>14500</v>
      </c>
      <c r="AJ158" s="46">
        <v>50000</v>
      </c>
      <c r="AK158" s="46">
        <v>15492</v>
      </c>
      <c r="AL158" s="46">
        <v>30983</v>
      </c>
      <c r="AM158" s="46">
        <v>15492</v>
      </c>
      <c r="AN158" s="46">
        <v>30983</v>
      </c>
      <c r="AO158" s="46">
        <v>92950</v>
      </c>
      <c r="AP158" s="46">
        <v>22500</v>
      </c>
      <c r="AQ158" s="46">
        <v>22500</v>
      </c>
      <c r="AR158" s="46">
        <v>19500</v>
      </c>
      <c r="AS158" s="46">
        <v>19500</v>
      </c>
      <c r="AT158" s="46">
        <v>84000</v>
      </c>
      <c r="AU158" s="46">
        <v>13010</v>
      </c>
      <c r="AV158" s="46">
        <v>10980</v>
      </c>
      <c r="AW158" s="46">
        <v>12960</v>
      </c>
      <c r="AX158" s="46">
        <v>9935</v>
      </c>
      <c r="AY158" s="46">
        <v>46885</v>
      </c>
      <c r="BE158" s="46">
        <v>2300</v>
      </c>
      <c r="BF158" s="46">
        <v>2300</v>
      </c>
      <c r="BG158" s="46">
        <v>1700</v>
      </c>
      <c r="BH158" s="46">
        <v>1700</v>
      </c>
      <c r="BI158" s="46">
        <v>8000</v>
      </c>
      <c r="BJ158" s="46">
        <v>1078855</v>
      </c>
      <c r="BK158" s="46">
        <v>935888</v>
      </c>
      <c r="BL158" s="46">
        <v>1193845</v>
      </c>
      <c r="BM158" s="46">
        <v>1360608</v>
      </c>
      <c r="BN158" s="46">
        <v>4569196</v>
      </c>
      <c r="BO158" s="46">
        <v>470000</v>
      </c>
      <c r="BP158" s="46">
        <v>490000</v>
      </c>
      <c r="BQ158" s="46">
        <v>800000</v>
      </c>
      <c r="BR158" s="46">
        <v>800000</v>
      </c>
      <c r="BS158" s="46">
        <v>2560000</v>
      </c>
      <c r="BT158" s="46">
        <v>12650</v>
      </c>
      <c r="BU158" s="46">
        <v>15620</v>
      </c>
      <c r="BV158" s="46">
        <v>10190</v>
      </c>
      <c r="BW158" s="46">
        <v>10790</v>
      </c>
      <c r="BX158" s="46">
        <v>49250</v>
      </c>
      <c r="BY158" s="46">
        <v>280000</v>
      </c>
      <c r="BZ158" s="46">
        <v>250000</v>
      </c>
      <c r="CA158" s="46">
        <v>210000</v>
      </c>
      <c r="CB158" s="46">
        <v>210000</v>
      </c>
      <c r="CC158" s="46">
        <v>950000</v>
      </c>
      <c r="CD158" s="46">
        <v>264550</v>
      </c>
      <c r="CE158" s="46">
        <v>111950</v>
      </c>
      <c r="CF158" s="46">
        <v>111950</v>
      </c>
      <c r="CG158" s="46">
        <v>262550</v>
      </c>
      <c r="CH158" s="46">
        <v>751000</v>
      </c>
      <c r="CI158" s="46">
        <v>10000</v>
      </c>
      <c r="CJ158" s="46">
        <v>14500</v>
      </c>
      <c r="CK158" s="46">
        <v>10000</v>
      </c>
      <c r="CL158" s="46">
        <v>14500</v>
      </c>
      <c r="CM158" s="46">
        <v>49000</v>
      </c>
      <c r="CN158" s="46">
        <v>13520</v>
      </c>
      <c r="CO158" s="46">
        <v>27038</v>
      </c>
      <c r="CP158" s="46">
        <v>13520</v>
      </c>
      <c r="CQ158" s="46">
        <v>27038</v>
      </c>
      <c r="CR158" s="46">
        <v>81116</v>
      </c>
      <c r="CS158" s="46">
        <v>13200</v>
      </c>
      <c r="CT158" s="46">
        <v>13200</v>
      </c>
      <c r="CU158" s="46">
        <v>23800</v>
      </c>
      <c r="CV158" s="46">
        <v>23800</v>
      </c>
      <c r="CW158" s="46">
        <v>74000</v>
      </c>
      <c r="CX158" s="46">
        <v>12635</v>
      </c>
      <c r="CY158" s="46">
        <v>11280</v>
      </c>
      <c r="CZ158" s="46">
        <v>12685</v>
      </c>
      <c r="DA158" s="46">
        <v>10230</v>
      </c>
      <c r="DB158" s="46">
        <v>46830</v>
      </c>
      <c r="DH158" s="46">
        <v>2300</v>
      </c>
      <c r="DI158" s="46">
        <v>2300</v>
      </c>
      <c r="DJ158" s="46">
        <v>1700</v>
      </c>
      <c r="DK158" s="46">
        <v>1700</v>
      </c>
      <c r="DL158" s="46">
        <v>8000</v>
      </c>
      <c r="DM158" s="46">
        <v>968386.14285714284</v>
      </c>
      <c r="DN158" s="46">
        <v>947456.14285714284</v>
      </c>
      <c r="DO158" s="46">
        <v>1011539.2857142857</v>
      </c>
      <c r="DP158" s="46">
        <v>904697.14285714284</v>
      </c>
      <c r="DQ158" s="46">
        <v>3832078.7142857146</v>
      </c>
      <c r="DR158" s="46">
        <v>480000</v>
      </c>
      <c r="DS158" s="46">
        <v>470000</v>
      </c>
      <c r="DT158" s="46">
        <v>470000</v>
      </c>
      <c r="DU158" s="46">
        <v>480000</v>
      </c>
      <c r="DV158" s="46">
        <v>1900000</v>
      </c>
      <c r="DW158" s="46">
        <v>12621</v>
      </c>
      <c r="DX158" s="46">
        <v>15573</v>
      </c>
      <c r="DY158" s="46">
        <v>10167</v>
      </c>
      <c r="DZ158" s="46">
        <v>10764</v>
      </c>
      <c r="EA158" s="46">
        <v>49125</v>
      </c>
      <c r="EB158" s="46">
        <v>280000</v>
      </c>
      <c r="EC158" s="46">
        <v>250000</v>
      </c>
      <c r="ED158" s="46">
        <v>210000</v>
      </c>
      <c r="EE158" s="46">
        <v>210000</v>
      </c>
      <c r="EF158" s="46">
        <v>950000</v>
      </c>
      <c r="EG158" s="46">
        <v>132457.14285714284</v>
      </c>
      <c r="EH158" s="46">
        <v>132457.14285714284</v>
      </c>
      <c r="EI158" s="46">
        <v>264914.28571428568</v>
      </c>
      <c r="EJ158" s="46">
        <v>132457.14285714284</v>
      </c>
      <c r="EK158" s="46">
        <v>662285.71428571432</v>
      </c>
      <c r="EL158" s="46">
        <v>12000</v>
      </c>
      <c r="EM158" s="46">
        <v>12000</v>
      </c>
      <c r="EN158" s="46">
        <v>12000</v>
      </c>
      <c r="EO158" s="46">
        <v>12000</v>
      </c>
      <c r="EP158" s="46">
        <v>48000</v>
      </c>
      <c r="EQ158" s="46">
        <v>17473</v>
      </c>
      <c r="ER158" s="46">
        <v>34946</v>
      </c>
      <c r="ES158" s="46">
        <v>17473</v>
      </c>
      <c r="ET158" s="46">
        <v>34946</v>
      </c>
      <c r="EU158" s="46">
        <v>104838</v>
      </c>
      <c r="EV158" s="46">
        <v>18900</v>
      </c>
      <c r="EW158" s="46">
        <v>18900</v>
      </c>
      <c r="EX158" s="46">
        <v>12600</v>
      </c>
      <c r="EY158" s="46">
        <v>12600</v>
      </c>
      <c r="EZ158" s="46">
        <v>63000</v>
      </c>
      <c r="FA158" s="46">
        <v>12635</v>
      </c>
      <c r="FB158" s="46">
        <v>11280</v>
      </c>
      <c r="FC158" s="46">
        <v>12685</v>
      </c>
      <c r="FD158" s="46">
        <v>10230</v>
      </c>
      <c r="FE158" s="46">
        <v>46830</v>
      </c>
      <c r="FK158" s="46">
        <v>2300</v>
      </c>
      <c r="FL158" s="46">
        <v>2300</v>
      </c>
      <c r="FM158" s="46">
        <v>1700</v>
      </c>
      <c r="FN158" s="46">
        <v>1700</v>
      </c>
      <c r="FO158" s="46">
        <v>8000</v>
      </c>
      <c r="FP158" s="46">
        <v>80</v>
      </c>
      <c r="FQ158" s="46">
        <v>44</v>
      </c>
      <c r="FR158" s="46">
        <v>44</v>
      </c>
      <c r="FS158" s="46">
        <v>60</v>
      </c>
      <c r="FT158" s="46">
        <v>228</v>
      </c>
      <c r="FU158" s="46">
        <v>0</v>
      </c>
      <c r="FV158" s="46">
        <v>0</v>
      </c>
      <c r="FW158" s="46">
        <v>0</v>
      </c>
      <c r="FX158" s="46">
        <v>0</v>
      </c>
      <c r="FY158" s="46">
        <v>0</v>
      </c>
      <c r="FZ158" s="46">
        <v>0</v>
      </c>
      <c r="GA158" s="46">
        <v>0</v>
      </c>
      <c r="GB158" s="46">
        <v>0</v>
      </c>
      <c r="GC158" s="46">
        <v>0</v>
      </c>
      <c r="GD158" s="46">
        <v>0</v>
      </c>
    </row>
    <row r="159" spans="1:186">
      <c r="A159" s="46">
        <v>310000887</v>
      </c>
      <c r="B159" s="124" t="s">
        <v>243</v>
      </c>
      <c r="C159" s="74">
        <v>350</v>
      </c>
      <c r="D159" s="74" t="s">
        <v>482</v>
      </c>
      <c r="E159" s="46">
        <v>200</v>
      </c>
      <c r="G159" s="46">
        <v>400.92857142857139</v>
      </c>
      <c r="H159" s="46">
        <v>802.16666666666663</v>
      </c>
      <c r="I159" s="46">
        <v>400.92857142857139</v>
      </c>
      <c r="J159" s="46">
        <v>752.16666666666663</v>
      </c>
      <c r="K159" s="46">
        <v>2356.1904761904761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300.92857142857139</v>
      </c>
      <c r="AB159" s="46">
        <v>702.16666666666663</v>
      </c>
      <c r="AC159" s="46">
        <v>300.92857142857139</v>
      </c>
      <c r="AD159" s="46">
        <v>702.16666666666663</v>
      </c>
      <c r="AE159" s="46">
        <v>2006.1904761904761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v>0</v>
      </c>
      <c r="AS159" s="46">
        <v>0</v>
      </c>
      <c r="AT159" s="46">
        <v>0</v>
      </c>
      <c r="AU159" s="46">
        <v>100</v>
      </c>
      <c r="AV159" s="46">
        <v>100</v>
      </c>
      <c r="AW159" s="46">
        <v>100</v>
      </c>
      <c r="AX159" s="46">
        <v>50</v>
      </c>
      <c r="AY159" s="46">
        <v>350</v>
      </c>
      <c r="AZ159" s="46">
        <v>0</v>
      </c>
      <c r="BA159" s="46">
        <v>0</v>
      </c>
      <c r="BB159" s="46">
        <v>0</v>
      </c>
      <c r="BC159" s="46">
        <v>0</v>
      </c>
      <c r="BD159" s="46">
        <v>0</v>
      </c>
      <c r="BE159" s="46">
        <v>0</v>
      </c>
      <c r="BF159" s="46">
        <v>0</v>
      </c>
      <c r="BG159" s="46">
        <v>0</v>
      </c>
      <c r="BH159" s="46">
        <v>0</v>
      </c>
      <c r="BI159" s="46">
        <v>0</v>
      </c>
      <c r="BJ159" s="46">
        <v>723.5</v>
      </c>
      <c r="BK159" s="46">
        <v>367.21428571428572</v>
      </c>
      <c r="BL159" s="46">
        <v>367.21428571428572</v>
      </c>
      <c r="BM159" s="46">
        <v>673.5</v>
      </c>
      <c r="BN159" s="46">
        <v>2131.4285714285716</v>
      </c>
      <c r="BO159" s="46">
        <v>0</v>
      </c>
      <c r="BP159" s="46">
        <v>0</v>
      </c>
      <c r="BQ159" s="46">
        <v>0</v>
      </c>
      <c r="BR159" s="46">
        <v>0</v>
      </c>
      <c r="BS159" s="46">
        <v>0</v>
      </c>
      <c r="BT159" s="46">
        <v>0</v>
      </c>
      <c r="BU159" s="46">
        <v>0</v>
      </c>
      <c r="BV159" s="46">
        <v>0</v>
      </c>
      <c r="BW159" s="46">
        <v>0</v>
      </c>
      <c r="BX159" s="46">
        <v>0</v>
      </c>
      <c r="BY159" s="46">
        <v>0</v>
      </c>
      <c r="BZ159" s="46">
        <v>0</v>
      </c>
      <c r="CA159" s="46">
        <v>0</v>
      </c>
      <c r="CB159" s="46">
        <v>0</v>
      </c>
      <c r="CC159" s="46">
        <v>0</v>
      </c>
      <c r="CD159" s="46">
        <v>623.5</v>
      </c>
      <c r="CE159" s="46">
        <v>267.21428571428572</v>
      </c>
      <c r="CF159" s="46">
        <v>267.21428571428572</v>
      </c>
      <c r="CG159" s="46">
        <v>623.5</v>
      </c>
      <c r="CH159" s="46">
        <v>1781.4285714285716</v>
      </c>
      <c r="CI159" s="46">
        <v>0</v>
      </c>
      <c r="CJ159" s="46">
        <v>0</v>
      </c>
      <c r="CK159" s="46">
        <v>0</v>
      </c>
      <c r="CL159" s="46">
        <v>0</v>
      </c>
      <c r="CM159" s="46">
        <v>0</v>
      </c>
      <c r="CN159" s="46">
        <v>0</v>
      </c>
      <c r="CO159" s="46">
        <v>0</v>
      </c>
      <c r="CP159" s="46">
        <v>0</v>
      </c>
      <c r="CQ159" s="46">
        <v>0</v>
      </c>
      <c r="CR159" s="46">
        <v>0</v>
      </c>
      <c r="CS159" s="46">
        <v>0</v>
      </c>
      <c r="CT159" s="46">
        <v>0</v>
      </c>
      <c r="CU159" s="46">
        <v>0</v>
      </c>
      <c r="CV159" s="46">
        <v>0</v>
      </c>
      <c r="CW159" s="46">
        <v>0</v>
      </c>
      <c r="CX159" s="46">
        <v>100</v>
      </c>
      <c r="CY159" s="46">
        <v>100</v>
      </c>
      <c r="CZ159" s="46">
        <v>100</v>
      </c>
      <c r="DA159" s="46">
        <v>50</v>
      </c>
      <c r="DB159" s="46">
        <v>350</v>
      </c>
      <c r="DC159" s="46">
        <v>0</v>
      </c>
      <c r="DD159" s="46">
        <v>0</v>
      </c>
      <c r="DE159" s="46">
        <v>0</v>
      </c>
      <c r="DF159" s="46">
        <v>0</v>
      </c>
      <c r="DG159" s="46">
        <v>0</v>
      </c>
      <c r="DH159" s="46">
        <v>0</v>
      </c>
      <c r="DI159" s="46">
        <v>0</v>
      </c>
      <c r="DJ159" s="46">
        <v>0</v>
      </c>
      <c r="DK159" s="46">
        <v>0</v>
      </c>
      <c r="DL159" s="46">
        <v>0</v>
      </c>
      <c r="DM159" s="46">
        <v>395.23809523809524</v>
      </c>
      <c r="DN159" s="46">
        <v>395.23809523809524</v>
      </c>
      <c r="DO159" s="46">
        <v>690.47619047619048</v>
      </c>
      <c r="DP159" s="46">
        <v>345.23809523809524</v>
      </c>
      <c r="DQ159" s="46">
        <v>1826.1904761904761</v>
      </c>
      <c r="DR159" s="46">
        <v>0</v>
      </c>
      <c r="DS159" s="46">
        <v>0</v>
      </c>
      <c r="DT159" s="46">
        <v>0</v>
      </c>
      <c r="DU159" s="46">
        <v>0</v>
      </c>
      <c r="DV159" s="46">
        <v>0</v>
      </c>
      <c r="DW159" s="46">
        <v>0</v>
      </c>
      <c r="DX159" s="46">
        <v>0</v>
      </c>
      <c r="DY159" s="46">
        <v>0</v>
      </c>
      <c r="DZ159" s="46">
        <v>0</v>
      </c>
      <c r="EA159" s="46">
        <v>0</v>
      </c>
      <c r="EB159" s="46">
        <v>0</v>
      </c>
      <c r="EC159" s="46">
        <v>0</v>
      </c>
      <c r="ED159" s="46">
        <v>0</v>
      </c>
      <c r="EE159" s="46">
        <v>0</v>
      </c>
      <c r="EF159" s="46">
        <v>0</v>
      </c>
      <c r="EG159" s="46">
        <v>295.23809523809524</v>
      </c>
      <c r="EH159" s="46">
        <v>295.23809523809524</v>
      </c>
      <c r="EI159" s="46">
        <v>590.47619047619048</v>
      </c>
      <c r="EJ159" s="46">
        <v>295.23809523809524</v>
      </c>
      <c r="EK159" s="46">
        <v>1476.1904761904761</v>
      </c>
      <c r="EL159" s="46">
        <v>0</v>
      </c>
      <c r="EM159" s="46">
        <v>0</v>
      </c>
      <c r="EN159" s="46">
        <v>0</v>
      </c>
      <c r="EO159" s="46">
        <v>0</v>
      </c>
      <c r="EP159" s="46">
        <v>0</v>
      </c>
      <c r="EQ159" s="46">
        <v>0</v>
      </c>
      <c r="ER159" s="46">
        <v>0</v>
      </c>
      <c r="ES159" s="46">
        <v>0</v>
      </c>
      <c r="ET159" s="46">
        <v>0</v>
      </c>
      <c r="EU159" s="46">
        <v>0</v>
      </c>
      <c r="EV159" s="46">
        <v>0</v>
      </c>
      <c r="EW159" s="46">
        <v>0</v>
      </c>
      <c r="EX159" s="46">
        <v>0</v>
      </c>
      <c r="EY159" s="46">
        <v>0</v>
      </c>
      <c r="EZ159" s="46">
        <v>0</v>
      </c>
      <c r="FA159" s="46">
        <v>100</v>
      </c>
      <c r="FB159" s="46">
        <v>100</v>
      </c>
      <c r="FC159" s="46">
        <v>100</v>
      </c>
      <c r="FD159" s="46">
        <v>50</v>
      </c>
      <c r="FE159" s="46">
        <v>350</v>
      </c>
      <c r="FK159" s="46">
        <v>0</v>
      </c>
      <c r="FL159" s="46">
        <v>0</v>
      </c>
      <c r="FM159" s="46">
        <v>0</v>
      </c>
      <c r="FN159" s="46">
        <v>0</v>
      </c>
      <c r="FO159" s="46">
        <v>0</v>
      </c>
      <c r="FP159" s="46">
        <v>100</v>
      </c>
      <c r="FQ159" s="46">
        <v>78</v>
      </c>
      <c r="FR159" s="46">
        <v>68</v>
      </c>
      <c r="FS159" s="46">
        <v>90</v>
      </c>
      <c r="FT159" s="46">
        <v>336</v>
      </c>
      <c r="FU159" s="46">
        <v>0</v>
      </c>
      <c r="FV159" s="46">
        <v>0</v>
      </c>
      <c r="FW159" s="46">
        <v>0</v>
      </c>
      <c r="FX159" s="46">
        <v>0</v>
      </c>
      <c r="FY159" s="46">
        <v>0</v>
      </c>
      <c r="FZ159" s="46">
        <v>0</v>
      </c>
      <c r="GA159" s="46">
        <v>0</v>
      </c>
      <c r="GB159" s="46">
        <v>0</v>
      </c>
      <c r="GC159" s="46">
        <v>0</v>
      </c>
      <c r="GD159" s="46">
        <v>0</v>
      </c>
    </row>
    <row r="160" spans="1:186">
      <c r="A160" s="46">
        <v>310000686</v>
      </c>
      <c r="B160" s="124" t="s">
        <v>244</v>
      </c>
      <c r="C160" s="74">
        <v>600</v>
      </c>
      <c r="D160" s="74" t="s">
        <v>482</v>
      </c>
      <c r="E160" s="46">
        <v>150</v>
      </c>
      <c r="G160" s="46">
        <v>48530.714285714283</v>
      </c>
      <c r="H160" s="46">
        <v>56403.333333333336</v>
      </c>
      <c r="I160" s="46">
        <v>168525.71428571429</v>
      </c>
      <c r="J160" s="46">
        <v>170403.33333333334</v>
      </c>
      <c r="K160" s="46">
        <v>443863.09523809527</v>
      </c>
      <c r="L160" s="46">
        <v>40000</v>
      </c>
      <c r="M160" s="46">
        <v>45000</v>
      </c>
      <c r="N160" s="46">
        <v>160000</v>
      </c>
      <c r="O160" s="46">
        <v>160000</v>
      </c>
      <c r="P160" s="46">
        <v>405000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6000</v>
      </c>
      <c r="W160" s="46">
        <v>6000</v>
      </c>
      <c r="X160" s="46">
        <v>6000</v>
      </c>
      <c r="Y160" s="46">
        <v>5000</v>
      </c>
      <c r="Z160" s="46">
        <v>23000</v>
      </c>
      <c r="AA160" s="46">
        <v>2015.7142857142858</v>
      </c>
      <c r="AB160" s="46">
        <v>4703.333333333333</v>
      </c>
      <c r="AC160" s="46">
        <v>2015.7142857142858</v>
      </c>
      <c r="AD160" s="46">
        <v>4703.333333333333</v>
      </c>
      <c r="AE160" s="46">
        <v>13438.095238095237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210</v>
      </c>
      <c r="AL160" s="46">
        <v>420</v>
      </c>
      <c r="AM160" s="46">
        <v>210</v>
      </c>
      <c r="AN160" s="46">
        <v>420</v>
      </c>
      <c r="AO160" s="46">
        <v>1260</v>
      </c>
      <c r="AP160" s="46">
        <v>0</v>
      </c>
      <c r="AQ160" s="46">
        <v>0</v>
      </c>
      <c r="AR160" s="46">
        <v>0</v>
      </c>
      <c r="AS160" s="46">
        <v>0</v>
      </c>
      <c r="AT160" s="46">
        <v>0</v>
      </c>
      <c r="AU160" s="46">
        <v>305</v>
      </c>
      <c r="AV160" s="46">
        <v>280</v>
      </c>
      <c r="AW160" s="46">
        <v>300</v>
      </c>
      <c r="AX160" s="46">
        <v>280</v>
      </c>
      <c r="AY160" s="46">
        <v>1165</v>
      </c>
      <c r="AZ160" s="46">
        <v>0</v>
      </c>
      <c r="BA160" s="46">
        <v>0</v>
      </c>
      <c r="BB160" s="46">
        <v>0</v>
      </c>
      <c r="BC160" s="46">
        <v>0</v>
      </c>
      <c r="BD160" s="46">
        <v>0</v>
      </c>
      <c r="BE160" s="46">
        <v>0</v>
      </c>
      <c r="BF160" s="46">
        <v>0</v>
      </c>
      <c r="BG160" s="46">
        <v>0</v>
      </c>
      <c r="BH160" s="46">
        <v>0</v>
      </c>
      <c r="BI160" s="46">
        <v>0</v>
      </c>
      <c r="BJ160" s="46">
        <v>161461.66666666666</v>
      </c>
      <c r="BK160" s="46">
        <v>158848.57142857142</v>
      </c>
      <c r="BL160" s="46">
        <v>157658.57142857142</v>
      </c>
      <c r="BM160" s="46">
        <v>30646.666666666664</v>
      </c>
      <c r="BN160" s="46">
        <v>508615.47619047621</v>
      </c>
      <c r="BO160" s="46">
        <v>150000</v>
      </c>
      <c r="BP160" s="46">
        <v>150000</v>
      </c>
      <c r="BQ160" s="46">
        <v>150000</v>
      </c>
      <c r="BR160" s="46">
        <v>20000</v>
      </c>
      <c r="BS160" s="46">
        <v>470000</v>
      </c>
      <c r="BT160" s="46">
        <v>0</v>
      </c>
      <c r="BU160" s="46">
        <v>0</v>
      </c>
      <c r="BV160" s="46">
        <v>0</v>
      </c>
      <c r="BW160" s="46">
        <v>0</v>
      </c>
      <c r="BX160" s="46">
        <v>0</v>
      </c>
      <c r="BY160" s="46">
        <v>6000</v>
      </c>
      <c r="BZ160" s="46">
        <v>6000</v>
      </c>
      <c r="CA160" s="46">
        <v>5000</v>
      </c>
      <c r="CB160" s="46">
        <v>5000</v>
      </c>
      <c r="CC160" s="46">
        <v>22000</v>
      </c>
      <c r="CD160" s="46">
        <v>4896.6666666666661</v>
      </c>
      <c r="CE160" s="46">
        <v>2098.5714285714284</v>
      </c>
      <c r="CF160" s="46">
        <v>2098.5714285714284</v>
      </c>
      <c r="CG160" s="46">
        <v>4896.6666666666661</v>
      </c>
      <c r="CH160" s="46">
        <v>13990.476190476189</v>
      </c>
      <c r="CI160" s="46">
        <v>0</v>
      </c>
      <c r="CJ160" s="46">
        <v>0</v>
      </c>
      <c r="CK160" s="46">
        <v>0</v>
      </c>
      <c r="CL160" s="46">
        <v>0</v>
      </c>
      <c r="CM160" s="46">
        <v>0</v>
      </c>
      <c r="CN160" s="46">
        <v>210</v>
      </c>
      <c r="CO160" s="46">
        <v>420</v>
      </c>
      <c r="CP160" s="46">
        <v>210</v>
      </c>
      <c r="CQ160" s="46">
        <v>420</v>
      </c>
      <c r="CR160" s="46">
        <v>1260</v>
      </c>
      <c r="CS160" s="46">
        <v>0</v>
      </c>
      <c r="CT160" s="46">
        <v>0</v>
      </c>
      <c r="CU160" s="46">
        <v>0</v>
      </c>
      <c r="CV160" s="46">
        <v>0</v>
      </c>
      <c r="CW160" s="46">
        <v>0</v>
      </c>
      <c r="CX160" s="46">
        <v>355</v>
      </c>
      <c r="CY160" s="46">
        <v>330</v>
      </c>
      <c r="CZ160" s="46">
        <v>350</v>
      </c>
      <c r="DA160" s="46">
        <v>330</v>
      </c>
      <c r="DB160" s="46">
        <v>1365</v>
      </c>
      <c r="DC160" s="46">
        <v>0</v>
      </c>
      <c r="DD160" s="46">
        <v>0</v>
      </c>
      <c r="DE160" s="46">
        <v>0</v>
      </c>
      <c r="DF160" s="46">
        <v>0</v>
      </c>
      <c r="DG160" s="46">
        <v>0</v>
      </c>
      <c r="DH160" s="46">
        <v>0</v>
      </c>
      <c r="DI160" s="46">
        <v>0</v>
      </c>
      <c r="DJ160" s="46">
        <v>0</v>
      </c>
      <c r="DK160" s="46">
        <v>0</v>
      </c>
      <c r="DL160" s="46">
        <v>0</v>
      </c>
      <c r="DM160" s="46">
        <v>28377.619047619046</v>
      </c>
      <c r="DN160" s="46">
        <v>28527.619047619046</v>
      </c>
      <c r="DO160" s="46">
        <v>29220.238095238095</v>
      </c>
      <c r="DP160" s="46">
        <v>27527.619047619046</v>
      </c>
      <c r="DQ160" s="46">
        <v>113653.09523809524</v>
      </c>
      <c r="DR160" s="46">
        <v>20000</v>
      </c>
      <c r="DS160" s="46">
        <v>20000</v>
      </c>
      <c r="DT160" s="46">
        <v>20000</v>
      </c>
      <c r="DU160" s="46">
        <v>20000</v>
      </c>
      <c r="DV160" s="46">
        <v>80000</v>
      </c>
      <c r="DW160" s="46">
        <v>0</v>
      </c>
      <c r="DX160" s="46">
        <v>0</v>
      </c>
      <c r="DY160" s="46">
        <v>0</v>
      </c>
      <c r="DZ160" s="46">
        <v>0</v>
      </c>
      <c r="EA160" s="46">
        <v>0</v>
      </c>
      <c r="EB160" s="46">
        <v>6000</v>
      </c>
      <c r="EC160" s="46">
        <v>6000</v>
      </c>
      <c r="ED160" s="46">
        <v>5000</v>
      </c>
      <c r="EE160" s="46">
        <v>5000</v>
      </c>
      <c r="EF160" s="46">
        <v>22000</v>
      </c>
      <c r="EG160" s="46">
        <v>1847.6190476190477</v>
      </c>
      <c r="EH160" s="46">
        <v>1847.6190476190477</v>
      </c>
      <c r="EI160" s="46">
        <v>3695.2380952380954</v>
      </c>
      <c r="EJ160" s="46">
        <v>1847.6190476190477</v>
      </c>
      <c r="EK160" s="46">
        <v>9238.0952380952385</v>
      </c>
      <c r="EL160" s="46">
        <v>0</v>
      </c>
      <c r="EM160" s="46">
        <v>0</v>
      </c>
      <c r="EN160" s="46">
        <v>0</v>
      </c>
      <c r="EO160" s="46">
        <v>0</v>
      </c>
      <c r="EP160" s="46">
        <v>0</v>
      </c>
      <c r="EQ160" s="46">
        <v>175</v>
      </c>
      <c r="ER160" s="46">
        <v>350</v>
      </c>
      <c r="ES160" s="46">
        <v>175</v>
      </c>
      <c r="ET160" s="46">
        <v>350</v>
      </c>
      <c r="EU160" s="46">
        <v>1050</v>
      </c>
      <c r="EV160" s="46">
        <v>0</v>
      </c>
      <c r="EW160" s="46">
        <v>0</v>
      </c>
      <c r="EX160" s="46">
        <v>0</v>
      </c>
      <c r="EY160" s="46">
        <v>0</v>
      </c>
      <c r="EZ160" s="46">
        <v>0</v>
      </c>
      <c r="FA160" s="46">
        <v>355</v>
      </c>
      <c r="FB160" s="46">
        <v>330</v>
      </c>
      <c r="FC160" s="46">
        <v>350</v>
      </c>
      <c r="FD160" s="46">
        <v>330</v>
      </c>
      <c r="FE160" s="46">
        <v>1365</v>
      </c>
      <c r="FF160" s="46">
        <v>0</v>
      </c>
      <c r="FG160" s="46">
        <v>0</v>
      </c>
      <c r="FH160" s="46">
        <v>0</v>
      </c>
      <c r="FI160" s="46">
        <v>0</v>
      </c>
      <c r="FJ160" s="46">
        <v>0</v>
      </c>
      <c r="FK160" s="46">
        <v>0</v>
      </c>
      <c r="FL160" s="46">
        <v>0</v>
      </c>
      <c r="FM160" s="46">
        <v>0</v>
      </c>
      <c r="FN160" s="46">
        <v>0</v>
      </c>
      <c r="FO160" s="46">
        <v>0</v>
      </c>
      <c r="FP160" s="46">
        <v>1096</v>
      </c>
      <c r="FQ160" s="46">
        <v>829</v>
      </c>
      <c r="FR160" s="46">
        <v>769</v>
      </c>
      <c r="FS160" s="46">
        <v>745</v>
      </c>
      <c r="FT160" s="46">
        <v>3439</v>
      </c>
      <c r="FU160" s="46">
        <v>0</v>
      </c>
      <c r="FV160" s="46">
        <v>0</v>
      </c>
      <c r="FW160" s="46">
        <v>0</v>
      </c>
      <c r="FX160" s="46">
        <v>0</v>
      </c>
      <c r="FY160" s="46">
        <v>0</v>
      </c>
      <c r="FZ160" s="46">
        <v>0</v>
      </c>
      <c r="GA160" s="46">
        <v>0</v>
      </c>
      <c r="GB160" s="46">
        <v>0</v>
      </c>
      <c r="GC160" s="46">
        <v>0</v>
      </c>
      <c r="GD160" s="46">
        <v>0</v>
      </c>
    </row>
    <row r="161" spans="1:186">
      <c r="A161" s="46">
        <v>310000688</v>
      </c>
      <c r="B161" s="124" t="s">
        <v>245</v>
      </c>
      <c r="C161" s="74">
        <v>1500</v>
      </c>
      <c r="D161" s="74" t="s">
        <v>494</v>
      </c>
      <c r="E161" s="46">
        <v>100</v>
      </c>
      <c r="G161" s="46">
        <v>1472.1071428571427</v>
      </c>
      <c r="H161" s="46">
        <v>2899.2499999999995</v>
      </c>
      <c r="I161" s="46">
        <v>1428.1071428571427</v>
      </c>
      <c r="J161" s="46">
        <v>2937.2499999999995</v>
      </c>
      <c r="K161" s="46">
        <v>8736.7142857142844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960.10714285714278</v>
      </c>
      <c r="AB161" s="46">
        <v>2240.2499999999995</v>
      </c>
      <c r="AC161" s="46">
        <v>960.10714285714278</v>
      </c>
      <c r="AD161" s="46">
        <v>2240.2499999999995</v>
      </c>
      <c r="AE161" s="46">
        <v>6400.7142857142844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191</v>
      </c>
      <c r="AL161" s="46">
        <v>382</v>
      </c>
      <c r="AM161" s="46">
        <v>191</v>
      </c>
      <c r="AN161" s="46">
        <v>382</v>
      </c>
      <c r="AO161" s="46">
        <v>1146</v>
      </c>
      <c r="AP161" s="46">
        <v>0</v>
      </c>
      <c r="AQ161" s="46">
        <v>0</v>
      </c>
      <c r="AR161" s="46">
        <v>0</v>
      </c>
      <c r="AS161" s="46">
        <v>0</v>
      </c>
      <c r="AT161" s="46">
        <v>0</v>
      </c>
      <c r="AU161" s="46">
        <v>321</v>
      </c>
      <c r="AV161" s="46">
        <v>277</v>
      </c>
      <c r="AW161" s="46">
        <v>277</v>
      </c>
      <c r="AX161" s="46">
        <v>315</v>
      </c>
      <c r="AY161" s="46">
        <v>1190</v>
      </c>
      <c r="AZ161" s="46">
        <v>0</v>
      </c>
      <c r="BA161" s="46">
        <v>0</v>
      </c>
      <c r="BB161" s="46">
        <v>0</v>
      </c>
      <c r="BC161" s="46">
        <v>0</v>
      </c>
      <c r="BD161" s="46">
        <v>0</v>
      </c>
      <c r="BE161" s="46">
        <v>0</v>
      </c>
      <c r="BF161" s="46">
        <v>0</v>
      </c>
      <c r="BG161" s="46">
        <v>0</v>
      </c>
      <c r="BH161" s="46">
        <v>0</v>
      </c>
      <c r="BI161" s="46">
        <v>0</v>
      </c>
      <c r="BJ161" s="46">
        <v>2960.75</v>
      </c>
      <c r="BK161" s="46">
        <v>1820.6071428571429</v>
      </c>
      <c r="BL161" s="46">
        <v>1494.6071428571429</v>
      </c>
      <c r="BM161" s="46">
        <v>3080.75</v>
      </c>
      <c r="BN161" s="46">
        <v>9356.7142857142862</v>
      </c>
      <c r="BO161" s="46">
        <v>0</v>
      </c>
      <c r="BP161" s="46">
        <v>0</v>
      </c>
      <c r="BQ161" s="46">
        <v>0</v>
      </c>
      <c r="BR161" s="46">
        <v>0</v>
      </c>
      <c r="BS161" s="46">
        <v>0</v>
      </c>
      <c r="BT161" s="46">
        <v>0</v>
      </c>
      <c r="BU161" s="46">
        <v>0</v>
      </c>
      <c r="BV161" s="46">
        <v>0</v>
      </c>
      <c r="BW161" s="46">
        <v>0</v>
      </c>
      <c r="BX161" s="46">
        <v>0</v>
      </c>
      <c r="BY161" s="46">
        <v>0</v>
      </c>
      <c r="BZ161" s="46">
        <v>0</v>
      </c>
      <c r="CA161" s="46">
        <v>0</v>
      </c>
      <c r="CB161" s="46">
        <v>0</v>
      </c>
      <c r="CC161" s="46">
        <v>0</v>
      </c>
      <c r="CD161" s="46">
        <v>2313.75</v>
      </c>
      <c r="CE161" s="46">
        <v>991.60714285714289</v>
      </c>
      <c r="CF161" s="46">
        <v>991.60714285714289</v>
      </c>
      <c r="CG161" s="46">
        <v>2313.75</v>
      </c>
      <c r="CH161" s="46">
        <v>6610.7142857142862</v>
      </c>
      <c r="CI161" s="46">
        <v>0</v>
      </c>
      <c r="CJ161" s="46">
        <v>0</v>
      </c>
      <c r="CK161" s="46">
        <v>0</v>
      </c>
      <c r="CL161" s="46">
        <v>0</v>
      </c>
      <c r="CM161" s="46">
        <v>0</v>
      </c>
      <c r="CN161" s="46">
        <v>226</v>
      </c>
      <c r="CO161" s="46">
        <v>452</v>
      </c>
      <c r="CP161" s="46">
        <v>226</v>
      </c>
      <c r="CQ161" s="46">
        <v>452</v>
      </c>
      <c r="CR161" s="46">
        <v>1356</v>
      </c>
      <c r="CS161" s="46">
        <v>0</v>
      </c>
      <c r="CT161" s="46">
        <v>0</v>
      </c>
      <c r="CU161" s="46">
        <v>0</v>
      </c>
      <c r="CV161" s="46">
        <v>0</v>
      </c>
      <c r="CW161" s="46">
        <v>0</v>
      </c>
      <c r="CX161" s="46">
        <v>421</v>
      </c>
      <c r="CY161" s="46">
        <v>377</v>
      </c>
      <c r="CZ161" s="46">
        <v>277</v>
      </c>
      <c r="DA161" s="46">
        <v>315</v>
      </c>
      <c r="DB161" s="46">
        <v>1390</v>
      </c>
      <c r="DC161" s="46">
        <v>0</v>
      </c>
      <c r="DD161" s="46">
        <v>0</v>
      </c>
      <c r="DE161" s="46">
        <v>0</v>
      </c>
      <c r="DF161" s="46">
        <v>0</v>
      </c>
      <c r="DG161" s="46">
        <v>0</v>
      </c>
      <c r="DH161" s="46">
        <v>0</v>
      </c>
      <c r="DI161" s="46">
        <v>0</v>
      </c>
      <c r="DJ161" s="46">
        <v>0</v>
      </c>
      <c r="DK161" s="46">
        <v>0</v>
      </c>
      <c r="DL161" s="46">
        <v>0</v>
      </c>
      <c r="DM161" s="46">
        <v>1540.5714285714287</v>
      </c>
      <c r="DN161" s="46">
        <v>1687.5714285714287</v>
      </c>
      <c r="DO161" s="46">
        <v>2325.1428571428573</v>
      </c>
      <c r="DP161" s="46">
        <v>1625.5714285714287</v>
      </c>
      <c r="DQ161" s="46">
        <v>7178.8571428571431</v>
      </c>
      <c r="DR161" s="46">
        <v>0</v>
      </c>
      <c r="DS161" s="46">
        <v>0</v>
      </c>
      <c r="DT161" s="46">
        <v>0</v>
      </c>
      <c r="DU161" s="46">
        <v>0</v>
      </c>
      <c r="DV161" s="46">
        <v>0</v>
      </c>
      <c r="DW161" s="46">
        <v>0</v>
      </c>
      <c r="DX161" s="46">
        <v>0</v>
      </c>
      <c r="DY161" s="46">
        <v>0</v>
      </c>
      <c r="DZ161" s="46">
        <v>0</v>
      </c>
      <c r="EA161" s="46">
        <v>0</v>
      </c>
      <c r="EB161" s="46">
        <v>0</v>
      </c>
      <c r="EC161" s="46">
        <v>0</v>
      </c>
      <c r="ED161" s="46">
        <v>0</v>
      </c>
      <c r="EE161" s="46">
        <v>0</v>
      </c>
      <c r="EF161" s="46">
        <v>0</v>
      </c>
      <c r="EG161" s="46">
        <v>928.57142857142867</v>
      </c>
      <c r="EH161" s="46">
        <v>928.57142857142867</v>
      </c>
      <c r="EI161" s="46">
        <v>1857.1428571428573</v>
      </c>
      <c r="EJ161" s="46">
        <v>928.57142857142867</v>
      </c>
      <c r="EK161" s="46">
        <v>4642.8571428571431</v>
      </c>
      <c r="EL161" s="46">
        <v>0</v>
      </c>
      <c r="EM161" s="46">
        <v>0</v>
      </c>
      <c r="EN161" s="46">
        <v>0</v>
      </c>
      <c r="EO161" s="46">
        <v>0</v>
      </c>
      <c r="EP161" s="46">
        <v>0</v>
      </c>
      <c r="EQ161" s="46">
        <v>191</v>
      </c>
      <c r="ER161" s="46">
        <v>382</v>
      </c>
      <c r="ES161" s="46">
        <v>191</v>
      </c>
      <c r="ET161" s="46">
        <v>382</v>
      </c>
      <c r="EU161" s="46">
        <v>1146</v>
      </c>
      <c r="EV161" s="46">
        <v>0</v>
      </c>
      <c r="EW161" s="46">
        <v>0</v>
      </c>
      <c r="EX161" s="46">
        <v>0</v>
      </c>
      <c r="EY161" s="46">
        <v>0</v>
      </c>
      <c r="EZ161" s="46">
        <v>0</v>
      </c>
      <c r="FA161" s="46">
        <v>421</v>
      </c>
      <c r="FB161" s="46">
        <v>377</v>
      </c>
      <c r="FC161" s="46">
        <v>277</v>
      </c>
      <c r="FD161" s="46">
        <v>315</v>
      </c>
      <c r="FE161" s="46">
        <v>1390</v>
      </c>
      <c r="FF161" s="46">
        <v>0</v>
      </c>
      <c r="FG161" s="46">
        <v>0</v>
      </c>
      <c r="FH161" s="46">
        <v>0</v>
      </c>
      <c r="FI161" s="46">
        <v>0</v>
      </c>
      <c r="FJ161" s="46">
        <v>0</v>
      </c>
      <c r="FK161" s="46">
        <v>0</v>
      </c>
      <c r="FL161" s="46">
        <v>0</v>
      </c>
      <c r="FM161" s="46">
        <v>0</v>
      </c>
      <c r="FN161" s="46">
        <v>0</v>
      </c>
      <c r="FO161" s="46">
        <v>0</v>
      </c>
      <c r="FP161" s="46">
        <v>13891</v>
      </c>
      <c r="FQ161" s="46">
        <v>11827</v>
      </c>
      <c r="FR161" s="46">
        <v>10910</v>
      </c>
      <c r="FS161" s="46">
        <v>10551</v>
      </c>
      <c r="FT161" s="46">
        <v>47179</v>
      </c>
      <c r="FU161" s="46">
        <v>14822</v>
      </c>
      <c r="FV161" s="46">
        <v>16348</v>
      </c>
      <c r="FW161" s="46">
        <v>16980</v>
      </c>
      <c r="FX161" s="46">
        <v>18664</v>
      </c>
      <c r="FY161" s="46">
        <v>66814</v>
      </c>
      <c r="FZ161" s="46">
        <v>0</v>
      </c>
      <c r="GA161" s="46">
        <v>0</v>
      </c>
      <c r="GB161" s="46">
        <v>0</v>
      </c>
      <c r="GC161" s="46">
        <v>0</v>
      </c>
      <c r="GD161" s="46">
        <v>0</v>
      </c>
    </row>
    <row r="162" spans="1:186">
      <c r="A162" s="46">
        <v>310002393</v>
      </c>
      <c r="B162" s="124" t="s">
        <v>246</v>
      </c>
      <c r="C162" s="74">
        <v>460</v>
      </c>
      <c r="D162" s="74" t="s">
        <v>482</v>
      </c>
      <c r="E162" s="46">
        <v>125</v>
      </c>
      <c r="G162" s="46">
        <v>932.57142857142856</v>
      </c>
      <c r="H162" s="46">
        <v>1698.3333333333333</v>
      </c>
      <c r="I162" s="46">
        <v>906.57142857142856</v>
      </c>
      <c r="J162" s="46">
        <v>1714.3333333333333</v>
      </c>
      <c r="K162" s="46">
        <v>5251.8095238095239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537.57142857142856</v>
      </c>
      <c r="AB162" s="46">
        <v>1254.3333333333333</v>
      </c>
      <c r="AC162" s="46">
        <v>537.57142857142856</v>
      </c>
      <c r="AD162" s="46">
        <v>1254.3333333333333</v>
      </c>
      <c r="AE162" s="46">
        <v>3583.8095238095239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75</v>
      </c>
      <c r="AL162" s="46">
        <v>150</v>
      </c>
      <c r="AM162" s="46">
        <v>75</v>
      </c>
      <c r="AN162" s="46">
        <v>150</v>
      </c>
      <c r="AO162" s="46">
        <v>450</v>
      </c>
      <c r="AP162" s="46">
        <v>250</v>
      </c>
      <c r="AQ162" s="46">
        <v>250</v>
      </c>
      <c r="AR162" s="46">
        <v>250</v>
      </c>
      <c r="AS162" s="46">
        <v>250</v>
      </c>
      <c r="AT162" s="46">
        <v>1000</v>
      </c>
      <c r="AU162" s="46">
        <v>70</v>
      </c>
      <c r="AV162" s="46">
        <v>44</v>
      </c>
      <c r="AW162" s="46">
        <v>44</v>
      </c>
      <c r="AX162" s="46">
        <v>60</v>
      </c>
      <c r="AY162" s="46">
        <v>218</v>
      </c>
      <c r="AZ162" s="46">
        <v>0</v>
      </c>
      <c r="BA162" s="46">
        <v>0</v>
      </c>
      <c r="BB162" s="46">
        <v>0</v>
      </c>
      <c r="BC162" s="46">
        <v>0</v>
      </c>
      <c r="BD162" s="46">
        <v>0</v>
      </c>
      <c r="BE162" s="46">
        <v>0</v>
      </c>
      <c r="BF162" s="46">
        <v>0</v>
      </c>
      <c r="BG162" s="46">
        <v>0</v>
      </c>
      <c r="BH162" s="46">
        <v>0</v>
      </c>
      <c r="BI162" s="46">
        <v>0</v>
      </c>
      <c r="BJ162" s="46">
        <v>1740.9999999999998</v>
      </c>
      <c r="BK162" s="46">
        <v>1069.2857142857142</v>
      </c>
      <c r="BL162" s="46">
        <v>1119.2857142857142</v>
      </c>
      <c r="BM162" s="46">
        <v>1940.9999999999998</v>
      </c>
      <c r="BN162" s="46">
        <v>5870.5714285714275</v>
      </c>
      <c r="BO162" s="46">
        <v>0</v>
      </c>
      <c r="BP162" s="46">
        <v>0</v>
      </c>
      <c r="BQ162" s="46">
        <v>0</v>
      </c>
      <c r="BR162" s="46">
        <v>0</v>
      </c>
      <c r="BS162" s="46">
        <v>0</v>
      </c>
      <c r="BT162" s="46">
        <v>0</v>
      </c>
      <c r="BU162" s="46">
        <v>0</v>
      </c>
      <c r="BV162" s="46">
        <v>0</v>
      </c>
      <c r="BW162" s="46">
        <v>0</v>
      </c>
      <c r="BX162" s="46">
        <v>0</v>
      </c>
      <c r="BY162" s="46">
        <v>0</v>
      </c>
      <c r="BZ162" s="46">
        <v>0</v>
      </c>
      <c r="CA162" s="46">
        <v>0</v>
      </c>
      <c r="CB162" s="46">
        <v>0</v>
      </c>
      <c r="CC162" s="46">
        <v>0</v>
      </c>
      <c r="CD162" s="46">
        <v>1269.9999999999998</v>
      </c>
      <c r="CE162" s="46">
        <v>544.28571428571422</v>
      </c>
      <c r="CF162" s="46">
        <v>544.28571428571422</v>
      </c>
      <c r="CG162" s="46">
        <v>1269.9999999999998</v>
      </c>
      <c r="CH162" s="46">
        <v>3628.5714285714284</v>
      </c>
      <c r="CI162" s="46">
        <v>0</v>
      </c>
      <c r="CJ162" s="46">
        <v>0</v>
      </c>
      <c r="CK162" s="46">
        <v>0</v>
      </c>
      <c r="CL162" s="46">
        <v>0</v>
      </c>
      <c r="CM162" s="46">
        <v>0</v>
      </c>
      <c r="CN162" s="46">
        <v>81</v>
      </c>
      <c r="CO162" s="46">
        <v>161</v>
      </c>
      <c r="CP162" s="46">
        <v>81</v>
      </c>
      <c r="CQ162" s="46">
        <v>161</v>
      </c>
      <c r="CR162" s="46">
        <v>484</v>
      </c>
      <c r="CS162" s="46">
        <v>320</v>
      </c>
      <c r="CT162" s="46">
        <v>320</v>
      </c>
      <c r="CU162" s="46">
        <v>450</v>
      </c>
      <c r="CV162" s="46">
        <v>450</v>
      </c>
      <c r="CW162" s="46">
        <v>1540</v>
      </c>
      <c r="CX162" s="46">
        <v>70</v>
      </c>
      <c r="CY162" s="46">
        <v>44</v>
      </c>
      <c r="CZ162" s="46">
        <v>44</v>
      </c>
      <c r="DA162" s="46">
        <v>60</v>
      </c>
      <c r="DB162" s="46">
        <v>218</v>
      </c>
      <c r="DC162" s="46">
        <v>0</v>
      </c>
      <c r="DD162" s="46">
        <v>0</v>
      </c>
      <c r="DE162" s="46">
        <v>0</v>
      </c>
      <c r="DF162" s="46">
        <v>0</v>
      </c>
      <c r="DG162" s="46">
        <v>0</v>
      </c>
      <c r="DH162" s="46">
        <v>0</v>
      </c>
      <c r="DI162" s="46">
        <v>0</v>
      </c>
      <c r="DJ162" s="46">
        <v>0</v>
      </c>
      <c r="DK162" s="46">
        <v>0</v>
      </c>
      <c r="DL162" s="46">
        <v>0</v>
      </c>
      <c r="DM162" s="46">
        <v>931.85714285714278</v>
      </c>
      <c r="DN162" s="46">
        <v>973.85714285714278</v>
      </c>
      <c r="DO162" s="46">
        <v>1448.7142857142856</v>
      </c>
      <c r="DP162" s="46">
        <v>989.85714285714278</v>
      </c>
      <c r="DQ162" s="46">
        <v>4344.2857142857138</v>
      </c>
      <c r="DR162" s="46">
        <v>0</v>
      </c>
      <c r="DS162" s="46">
        <v>0</v>
      </c>
      <c r="DT162" s="46">
        <v>0</v>
      </c>
      <c r="DU162" s="46">
        <v>0</v>
      </c>
      <c r="DV162" s="46">
        <v>0</v>
      </c>
      <c r="DW162" s="46">
        <v>0</v>
      </c>
      <c r="DX162" s="46">
        <v>0</v>
      </c>
      <c r="DY162" s="46">
        <v>0</v>
      </c>
      <c r="DZ162" s="46">
        <v>0</v>
      </c>
      <c r="EA162" s="46">
        <v>0</v>
      </c>
      <c r="EB162" s="46">
        <v>0</v>
      </c>
      <c r="EC162" s="46">
        <v>0</v>
      </c>
      <c r="ED162" s="46">
        <v>0</v>
      </c>
      <c r="EE162" s="46">
        <v>0</v>
      </c>
      <c r="EF162" s="46">
        <v>0</v>
      </c>
      <c r="EG162" s="46">
        <v>542.85714285714278</v>
      </c>
      <c r="EH162" s="46">
        <v>542.85714285714278</v>
      </c>
      <c r="EI162" s="46">
        <v>1085.7142857142856</v>
      </c>
      <c r="EJ162" s="46">
        <v>542.85714285714278</v>
      </c>
      <c r="EK162" s="46">
        <v>2714.2857142857138</v>
      </c>
      <c r="EL162" s="46">
        <v>0</v>
      </c>
      <c r="EM162" s="46">
        <v>0</v>
      </c>
      <c r="EN162" s="46">
        <v>0</v>
      </c>
      <c r="EO162" s="46">
        <v>0</v>
      </c>
      <c r="EP162" s="46">
        <v>0</v>
      </c>
      <c r="EQ162" s="46">
        <v>69</v>
      </c>
      <c r="ER162" s="46">
        <v>137</v>
      </c>
      <c r="ES162" s="46">
        <v>69</v>
      </c>
      <c r="ET162" s="46">
        <v>137</v>
      </c>
      <c r="EU162" s="46">
        <v>412</v>
      </c>
      <c r="EV162" s="46">
        <v>250</v>
      </c>
      <c r="EW162" s="46">
        <v>250</v>
      </c>
      <c r="EX162" s="46">
        <v>250</v>
      </c>
      <c r="EY162" s="46">
        <v>250</v>
      </c>
      <c r="EZ162" s="46">
        <v>1000</v>
      </c>
      <c r="FA162" s="46">
        <v>70</v>
      </c>
      <c r="FB162" s="46">
        <v>44</v>
      </c>
      <c r="FC162" s="46">
        <v>44</v>
      </c>
      <c r="FD162" s="46">
        <v>60</v>
      </c>
      <c r="FE162" s="46">
        <v>218</v>
      </c>
      <c r="FF162" s="46">
        <v>0</v>
      </c>
      <c r="FG162" s="46">
        <v>0</v>
      </c>
      <c r="FH162" s="46">
        <v>0</v>
      </c>
      <c r="FI162" s="46">
        <v>0</v>
      </c>
      <c r="FJ162" s="46">
        <v>0</v>
      </c>
      <c r="FK162" s="46">
        <v>0</v>
      </c>
      <c r="FL162" s="46">
        <v>0</v>
      </c>
      <c r="FM162" s="46">
        <v>0</v>
      </c>
      <c r="FN162" s="46">
        <v>0</v>
      </c>
      <c r="FO162" s="46">
        <v>0</v>
      </c>
    </row>
    <row r="163" spans="1:186">
      <c r="A163" s="46">
        <v>310002857</v>
      </c>
      <c r="B163" s="124" t="s">
        <v>264</v>
      </c>
      <c r="C163" s="74">
        <v>1000</v>
      </c>
      <c r="D163" s="74" t="s">
        <v>494</v>
      </c>
      <c r="E163" s="46">
        <v>148</v>
      </c>
      <c r="G163" s="46">
        <v>100</v>
      </c>
      <c r="H163" s="46">
        <v>78</v>
      </c>
      <c r="I163" s="46">
        <v>68</v>
      </c>
      <c r="J163" s="46">
        <v>90</v>
      </c>
      <c r="K163" s="46">
        <v>336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0</v>
      </c>
      <c r="AS163" s="46">
        <v>0</v>
      </c>
      <c r="AT163" s="46">
        <v>0</v>
      </c>
      <c r="AU163" s="46">
        <v>100</v>
      </c>
      <c r="AV163" s="46">
        <v>78</v>
      </c>
      <c r="AW163" s="46">
        <v>68</v>
      </c>
      <c r="AX163" s="46">
        <v>90</v>
      </c>
      <c r="AY163" s="46">
        <v>336</v>
      </c>
      <c r="AZ163" s="46">
        <v>0</v>
      </c>
      <c r="BA163" s="46">
        <v>0</v>
      </c>
      <c r="BB163" s="46">
        <v>0</v>
      </c>
      <c r="BC163" s="46">
        <v>0</v>
      </c>
      <c r="BD163" s="46">
        <v>0</v>
      </c>
      <c r="BE163" s="46">
        <v>0</v>
      </c>
      <c r="BF163" s="46">
        <v>0</v>
      </c>
      <c r="BG163" s="46">
        <v>0</v>
      </c>
      <c r="BH163" s="46">
        <v>0</v>
      </c>
      <c r="BI163" s="46">
        <v>0</v>
      </c>
      <c r="BJ163" s="46">
        <v>100</v>
      </c>
      <c r="BK163" s="46">
        <v>78</v>
      </c>
      <c r="BL163" s="46">
        <v>68</v>
      </c>
      <c r="BM163" s="46">
        <v>90</v>
      </c>
      <c r="BN163" s="46">
        <v>336</v>
      </c>
      <c r="BO163" s="46">
        <v>0</v>
      </c>
      <c r="BP163" s="46">
        <v>0</v>
      </c>
      <c r="BQ163" s="46">
        <v>0</v>
      </c>
      <c r="BR163" s="46">
        <v>0</v>
      </c>
      <c r="BS163" s="46">
        <v>0</v>
      </c>
      <c r="BT163" s="46">
        <v>0</v>
      </c>
      <c r="BU163" s="46">
        <v>0</v>
      </c>
      <c r="BV163" s="46">
        <v>0</v>
      </c>
      <c r="BW163" s="46">
        <v>0</v>
      </c>
      <c r="BX163" s="46">
        <v>0</v>
      </c>
      <c r="BY163" s="46">
        <v>0</v>
      </c>
      <c r="BZ163" s="46">
        <v>0</v>
      </c>
      <c r="CA163" s="46">
        <v>0</v>
      </c>
      <c r="CB163" s="46">
        <v>0</v>
      </c>
      <c r="CC163" s="46">
        <v>0</v>
      </c>
      <c r="CD163" s="46">
        <v>0</v>
      </c>
      <c r="CE163" s="46">
        <v>0</v>
      </c>
      <c r="CF163" s="46">
        <v>0</v>
      </c>
      <c r="CG163" s="46">
        <v>0</v>
      </c>
      <c r="CH163" s="46">
        <v>0</v>
      </c>
      <c r="CI163" s="46">
        <v>0</v>
      </c>
      <c r="CJ163" s="46">
        <v>0</v>
      </c>
      <c r="CK163" s="46">
        <v>0</v>
      </c>
      <c r="CL163" s="46">
        <v>0</v>
      </c>
      <c r="CM163" s="46">
        <v>0</v>
      </c>
      <c r="CN163" s="46">
        <v>0</v>
      </c>
      <c r="CO163" s="46">
        <v>0</v>
      </c>
      <c r="CP163" s="46">
        <v>0</v>
      </c>
      <c r="CQ163" s="46">
        <v>0</v>
      </c>
      <c r="CR163" s="46">
        <v>0</v>
      </c>
      <c r="CS163" s="46">
        <v>0</v>
      </c>
      <c r="CT163" s="46">
        <v>0</v>
      </c>
      <c r="CU163" s="46">
        <v>0</v>
      </c>
      <c r="CV163" s="46">
        <v>0</v>
      </c>
      <c r="CW163" s="46">
        <v>0</v>
      </c>
      <c r="CX163" s="46">
        <v>100</v>
      </c>
      <c r="CY163" s="46">
        <v>78</v>
      </c>
      <c r="CZ163" s="46">
        <v>68</v>
      </c>
      <c r="DA163" s="46">
        <v>90</v>
      </c>
      <c r="DB163" s="46">
        <v>336</v>
      </c>
      <c r="DC163" s="46">
        <v>0</v>
      </c>
      <c r="DD163" s="46">
        <v>0</v>
      </c>
      <c r="DE163" s="46">
        <v>0</v>
      </c>
      <c r="DF163" s="46">
        <v>0</v>
      </c>
      <c r="DG163" s="46">
        <v>0</v>
      </c>
      <c r="DH163" s="46">
        <v>0</v>
      </c>
      <c r="DI163" s="46">
        <v>0</v>
      </c>
      <c r="DJ163" s="46">
        <v>0</v>
      </c>
      <c r="DK163" s="46">
        <v>0</v>
      </c>
      <c r="DL163" s="46">
        <v>0</v>
      </c>
      <c r="DM163" s="46">
        <v>100</v>
      </c>
      <c r="DN163" s="46">
        <v>78</v>
      </c>
      <c r="DO163" s="46">
        <v>68</v>
      </c>
      <c r="DP163" s="46">
        <v>90</v>
      </c>
      <c r="DQ163" s="46">
        <v>336</v>
      </c>
      <c r="DR163" s="46">
        <v>0</v>
      </c>
      <c r="DS163" s="46">
        <v>0</v>
      </c>
      <c r="DT163" s="46">
        <v>0</v>
      </c>
      <c r="DU163" s="46">
        <v>0</v>
      </c>
      <c r="DV163" s="46">
        <v>0</v>
      </c>
      <c r="DW163" s="46">
        <v>0</v>
      </c>
      <c r="DX163" s="46">
        <v>0</v>
      </c>
      <c r="DY163" s="46">
        <v>0</v>
      </c>
      <c r="DZ163" s="46">
        <v>0</v>
      </c>
      <c r="EA163" s="46">
        <v>0</v>
      </c>
      <c r="EB163" s="46">
        <v>0</v>
      </c>
      <c r="EC163" s="46">
        <v>0</v>
      </c>
      <c r="ED163" s="46">
        <v>0</v>
      </c>
      <c r="EE163" s="46">
        <v>0</v>
      </c>
      <c r="EF163" s="46">
        <v>0</v>
      </c>
      <c r="EG163" s="46">
        <v>0</v>
      </c>
      <c r="EH163" s="46">
        <v>0</v>
      </c>
      <c r="EI163" s="46">
        <v>0</v>
      </c>
      <c r="EJ163" s="46">
        <v>0</v>
      </c>
      <c r="EK163" s="46">
        <v>0</v>
      </c>
      <c r="EL163" s="46">
        <v>0</v>
      </c>
      <c r="EM163" s="46">
        <v>0</v>
      </c>
      <c r="EN163" s="46">
        <v>0</v>
      </c>
      <c r="EO163" s="46">
        <v>0</v>
      </c>
      <c r="EP163" s="46">
        <v>0</v>
      </c>
      <c r="EQ163" s="46">
        <v>0</v>
      </c>
      <c r="ER163" s="46">
        <v>0</v>
      </c>
      <c r="ES163" s="46">
        <v>0</v>
      </c>
      <c r="ET163" s="46">
        <v>0</v>
      </c>
      <c r="EU163" s="46">
        <v>0</v>
      </c>
      <c r="EV163" s="46">
        <v>0</v>
      </c>
      <c r="EW163" s="46">
        <v>0</v>
      </c>
      <c r="EX163" s="46">
        <v>0</v>
      </c>
      <c r="EY163" s="46">
        <v>0</v>
      </c>
      <c r="EZ163" s="46">
        <v>0</v>
      </c>
      <c r="FA163" s="46">
        <v>100</v>
      </c>
      <c r="FB163" s="46">
        <v>78</v>
      </c>
      <c r="FC163" s="46">
        <v>68</v>
      </c>
      <c r="FD163" s="46">
        <v>90</v>
      </c>
      <c r="FE163" s="46">
        <v>336</v>
      </c>
      <c r="FF163" s="46">
        <v>0</v>
      </c>
      <c r="FG163" s="46">
        <v>0</v>
      </c>
      <c r="FH163" s="46">
        <v>0</v>
      </c>
      <c r="FI163" s="46">
        <v>0</v>
      </c>
      <c r="FJ163" s="46">
        <v>0</v>
      </c>
      <c r="FK163" s="46">
        <v>0</v>
      </c>
      <c r="FL163" s="46">
        <v>0</v>
      </c>
      <c r="FM163" s="46">
        <v>0</v>
      </c>
      <c r="FN163" s="46">
        <v>0</v>
      </c>
      <c r="FO163" s="46">
        <v>0</v>
      </c>
    </row>
    <row r="164" spans="1:186">
      <c r="A164" s="46">
        <v>310003328</v>
      </c>
      <c r="B164" s="124" t="s">
        <v>1075</v>
      </c>
      <c r="C164" s="74">
        <v>350</v>
      </c>
      <c r="G164" s="46">
        <v>5</v>
      </c>
      <c r="H164" s="46">
        <v>2</v>
      </c>
      <c r="I164" s="46">
        <v>2</v>
      </c>
      <c r="J164" s="46">
        <v>2</v>
      </c>
      <c r="K164" s="46">
        <v>11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  <c r="AS164" s="46">
        <v>0</v>
      </c>
      <c r="AT164" s="46">
        <v>0</v>
      </c>
      <c r="AU164" s="46">
        <v>5</v>
      </c>
      <c r="AV164" s="46">
        <v>2</v>
      </c>
      <c r="AW164" s="46">
        <v>2</v>
      </c>
      <c r="AX164" s="46">
        <v>2</v>
      </c>
      <c r="AY164" s="46">
        <v>11</v>
      </c>
      <c r="AZ164" s="46">
        <v>0</v>
      </c>
      <c r="BA164" s="46">
        <v>0</v>
      </c>
      <c r="BB164" s="46">
        <v>0</v>
      </c>
      <c r="BC164" s="46">
        <v>0</v>
      </c>
      <c r="BD164" s="46">
        <v>0</v>
      </c>
      <c r="BE164" s="46">
        <v>0</v>
      </c>
      <c r="BF164" s="46">
        <v>0</v>
      </c>
      <c r="BG164" s="46">
        <v>0</v>
      </c>
      <c r="BH164" s="46">
        <v>0</v>
      </c>
      <c r="BI164" s="46">
        <v>0</v>
      </c>
      <c r="BJ164" s="46">
        <v>5</v>
      </c>
      <c r="BK164" s="46">
        <v>2</v>
      </c>
      <c r="BL164" s="46">
        <v>2</v>
      </c>
      <c r="BM164" s="46">
        <v>2</v>
      </c>
      <c r="BN164" s="46">
        <v>11</v>
      </c>
      <c r="BO164" s="46">
        <v>0</v>
      </c>
      <c r="BP164" s="46">
        <v>0</v>
      </c>
      <c r="BQ164" s="46">
        <v>0</v>
      </c>
      <c r="BR164" s="46">
        <v>0</v>
      </c>
      <c r="BS164" s="46">
        <v>0</v>
      </c>
      <c r="BT164" s="46">
        <v>0</v>
      </c>
      <c r="BU164" s="46">
        <v>0</v>
      </c>
      <c r="BV164" s="46">
        <v>0</v>
      </c>
      <c r="BW164" s="46">
        <v>0</v>
      </c>
      <c r="BX164" s="46">
        <v>0</v>
      </c>
      <c r="BY164" s="46">
        <v>0</v>
      </c>
      <c r="BZ164" s="46">
        <v>0</v>
      </c>
      <c r="CA164" s="46">
        <v>0</v>
      </c>
      <c r="CB164" s="46">
        <v>0</v>
      </c>
      <c r="CC164" s="46">
        <v>0</v>
      </c>
      <c r="CD164" s="46">
        <v>0</v>
      </c>
      <c r="CE164" s="46">
        <v>0</v>
      </c>
      <c r="CF164" s="46">
        <v>0</v>
      </c>
      <c r="CG164" s="46">
        <v>0</v>
      </c>
      <c r="CH164" s="46">
        <v>0</v>
      </c>
      <c r="CI164" s="46">
        <v>0</v>
      </c>
      <c r="CJ164" s="46">
        <v>0</v>
      </c>
      <c r="CK164" s="46">
        <v>0</v>
      </c>
      <c r="CL164" s="46">
        <v>0</v>
      </c>
      <c r="CM164" s="46">
        <v>0</v>
      </c>
      <c r="CN164" s="46">
        <v>0</v>
      </c>
      <c r="CO164" s="46">
        <v>0</v>
      </c>
      <c r="CP164" s="46">
        <v>0</v>
      </c>
      <c r="CQ164" s="46">
        <v>0</v>
      </c>
      <c r="CR164" s="46">
        <v>0</v>
      </c>
      <c r="CS164" s="46">
        <v>0</v>
      </c>
      <c r="CT164" s="46">
        <v>0</v>
      </c>
      <c r="CU164" s="46">
        <v>0</v>
      </c>
      <c r="CV164" s="46">
        <v>0</v>
      </c>
      <c r="CW164" s="46">
        <v>0</v>
      </c>
      <c r="CX164" s="46">
        <v>5</v>
      </c>
      <c r="CY164" s="46">
        <v>2</v>
      </c>
      <c r="CZ164" s="46">
        <v>2</v>
      </c>
      <c r="DA164" s="46">
        <v>2</v>
      </c>
      <c r="DB164" s="46">
        <v>11</v>
      </c>
      <c r="DC164" s="46">
        <v>0</v>
      </c>
      <c r="DD164" s="46">
        <v>0</v>
      </c>
      <c r="DE164" s="46">
        <v>0</v>
      </c>
      <c r="DF164" s="46">
        <v>0</v>
      </c>
      <c r="DG164" s="46">
        <v>0</v>
      </c>
      <c r="DH164" s="46">
        <v>0</v>
      </c>
      <c r="DI164" s="46">
        <v>0</v>
      </c>
      <c r="DJ164" s="46">
        <v>0</v>
      </c>
      <c r="DK164" s="46">
        <v>0</v>
      </c>
      <c r="DL164" s="46">
        <v>0</v>
      </c>
      <c r="DM164" s="46">
        <v>5</v>
      </c>
      <c r="DN164" s="46">
        <v>2</v>
      </c>
      <c r="DO164" s="46">
        <v>2</v>
      </c>
      <c r="DP164" s="46">
        <v>2</v>
      </c>
      <c r="DQ164" s="46">
        <v>11</v>
      </c>
      <c r="DR164" s="46">
        <v>0</v>
      </c>
      <c r="DS164" s="46">
        <v>0</v>
      </c>
      <c r="DT164" s="46">
        <v>0</v>
      </c>
      <c r="DU164" s="46">
        <v>0</v>
      </c>
      <c r="DV164" s="46">
        <v>0</v>
      </c>
      <c r="DW164" s="46">
        <v>0</v>
      </c>
      <c r="DX164" s="46">
        <v>0</v>
      </c>
      <c r="DY164" s="46">
        <v>0</v>
      </c>
      <c r="DZ164" s="46">
        <v>0</v>
      </c>
      <c r="EA164" s="46">
        <v>0</v>
      </c>
      <c r="EB164" s="46">
        <v>0</v>
      </c>
      <c r="EC164" s="46">
        <v>0</v>
      </c>
      <c r="ED164" s="46">
        <v>0</v>
      </c>
      <c r="EE164" s="46">
        <v>0</v>
      </c>
      <c r="EF164" s="46">
        <v>0</v>
      </c>
      <c r="EG164" s="46">
        <v>0</v>
      </c>
      <c r="EH164" s="46">
        <v>0</v>
      </c>
      <c r="EI164" s="46">
        <v>0</v>
      </c>
      <c r="EJ164" s="46">
        <v>0</v>
      </c>
      <c r="EK164" s="46">
        <v>0</v>
      </c>
      <c r="EL164" s="46">
        <v>0</v>
      </c>
      <c r="EM164" s="46">
        <v>0</v>
      </c>
      <c r="EN164" s="46">
        <v>0</v>
      </c>
      <c r="EO164" s="46">
        <v>0</v>
      </c>
      <c r="EP164" s="46">
        <v>0</v>
      </c>
      <c r="EQ164" s="46">
        <v>0</v>
      </c>
      <c r="ER164" s="46">
        <v>0</v>
      </c>
      <c r="ES164" s="46">
        <v>0</v>
      </c>
      <c r="ET164" s="46">
        <v>0</v>
      </c>
      <c r="EU164" s="46">
        <v>0</v>
      </c>
      <c r="EV164" s="46">
        <v>0</v>
      </c>
      <c r="EW164" s="46">
        <v>0</v>
      </c>
      <c r="EX164" s="46">
        <v>0</v>
      </c>
      <c r="EY164" s="46">
        <v>0</v>
      </c>
      <c r="EZ164" s="46">
        <v>0</v>
      </c>
      <c r="FA164" s="46">
        <v>5</v>
      </c>
      <c r="FB164" s="46">
        <v>2</v>
      </c>
      <c r="FC164" s="46">
        <v>2</v>
      </c>
      <c r="FD164" s="46">
        <v>2</v>
      </c>
      <c r="FE164" s="46">
        <v>11</v>
      </c>
      <c r="FF164" s="46">
        <v>0</v>
      </c>
      <c r="FG164" s="46">
        <v>0</v>
      </c>
      <c r="FH164" s="46">
        <v>0</v>
      </c>
      <c r="FI164" s="46">
        <v>0</v>
      </c>
      <c r="FJ164" s="46">
        <v>0</v>
      </c>
      <c r="FK164" s="46">
        <v>0</v>
      </c>
      <c r="FL164" s="46">
        <v>0</v>
      </c>
      <c r="FM164" s="46">
        <v>0</v>
      </c>
      <c r="FN164" s="46">
        <v>0</v>
      </c>
      <c r="FO164" s="46">
        <v>0</v>
      </c>
    </row>
    <row r="165" spans="1:186">
      <c r="A165" s="46">
        <v>310003329</v>
      </c>
      <c r="B165" s="124" t="s">
        <v>1076</v>
      </c>
      <c r="C165" s="74">
        <v>700</v>
      </c>
      <c r="G165" s="46">
        <v>5</v>
      </c>
      <c r="H165" s="46">
        <v>2</v>
      </c>
      <c r="I165" s="46">
        <v>2</v>
      </c>
      <c r="J165" s="46">
        <v>2</v>
      </c>
      <c r="K165" s="46">
        <v>11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0</v>
      </c>
      <c r="AS165" s="46">
        <v>0</v>
      </c>
      <c r="AT165" s="46">
        <v>0</v>
      </c>
      <c r="AU165" s="46">
        <v>5</v>
      </c>
      <c r="AV165" s="46">
        <v>2</v>
      </c>
      <c r="AW165" s="46">
        <v>2</v>
      </c>
      <c r="AX165" s="46">
        <v>2</v>
      </c>
      <c r="AY165" s="46">
        <v>11</v>
      </c>
      <c r="AZ165" s="46">
        <v>0</v>
      </c>
      <c r="BA165" s="46">
        <v>0</v>
      </c>
      <c r="BB165" s="46">
        <v>0</v>
      </c>
      <c r="BC165" s="46">
        <v>0</v>
      </c>
      <c r="BD165" s="46">
        <v>0</v>
      </c>
      <c r="BE165" s="46">
        <v>0</v>
      </c>
      <c r="BF165" s="46">
        <v>0</v>
      </c>
      <c r="BG165" s="46">
        <v>0</v>
      </c>
      <c r="BH165" s="46">
        <v>0</v>
      </c>
      <c r="BI165" s="46">
        <v>0</v>
      </c>
      <c r="BJ165" s="46">
        <v>5</v>
      </c>
      <c r="BK165" s="46">
        <v>2</v>
      </c>
      <c r="BL165" s="46">
        <v>2</v>
      </c>
      <c r="BM165" s="46">
        <v>2</v>
      </c>
      <c r="BN165" s="46">
        <v>11</v>
      </c>
      <c r="BO165" s="46">
        <v>0</v>
      </c>
      <c r="BP165" s="46">
        <v>0</v>
      </c>
      <c r="BQ165" s="46">
        <v>0</v>
      </c>
      <c r="BR165" s="46">
        <v>0</v>
      </c>
      <c r="BS165" s="46">
        <v>0</v>
      </c>
      <c r="BT165" s="46">
        <v>0</v>
      </c>
      <c r="BU165" s="46">
        <v>0</v>
      </c>
      <c r="BV165" s="46">
        <v>0</v>
      </c>
      <c r="BW165" s="46">
        <v>0</v>
      </c>
      <c r="BX165" s="46">
        <v>0</v>
      </c>
      <c r="BY165" s="46">
        <v>0</v>
      </c>
      <c r="BZ165" s="46">
        <v>0</v>
      </c>
      <c r="CA165" s="46">
        <v>0</v>
      </c>
      <c r="CB165" s="46">
        <v>0</v>
      </c>
      <c r="CC165" s="46">
        <v>0</v>
      </c>
      <c r="CD165" s="46">
        <v>0</v>
      </c>
      <c r="CE165" s="46">
        <v>0</v>
      </c>
      <c r="CF165" s="46">
        <v>0</v>
      </c>
      <c r="CG165" s="46">
        <v>0</v>
      </c>
      <c r="CH165" s="46">
        <v>0</v>
      </c>
      <c r="CI165" s="46">
        <v>0</v>
      </c>
      <c r="CJ165" s="46">
        <v>0</v>
      </c>
      <c r="CK165" s="46">
        <v>0</v>
      </c>
      <c r="CL165" s="46">
        <v>0</v>
      </c>
      <c r="CM165" s="46">
        <v>0</v>
      </c>
      <c r="CN165" s="46">
        <v>0</v>
      </c>
      <c r="CO165" s="46">
        <v>0</v>
      </c>
      <c r="CP165" s="46">
        <v>0</v>
      </c>
      <c r="CQ165" s="46">
        <v>0</v>
      </c>
      <c r="CR165" s="46">
        <v>0</v>
      </c>
      <c r="CS165" s="46">
        <v>0</v>
      </c>
      <c r="CT165" s="46">
        <v>0</v>
      </c>
      <c r="CU165" s="46">
        <v>0</v>
      </c>
      <c r="CV165" s="46">
        <v>0</v>
      </c>
      <c r="CW165" s="46">
        <v>0</v>
      </c>
      <c r="CX165" s="46">
        <v>5</v>
      </c>
      <c r="CY165" s="46">
        <v>2</v>
      </c>
      <c r="CZ165" s="46">
        <v>2</v>
      </c>
      <c r="DA165" s="46">
        <v>2</v>
      </c>
      <c r="DB165" s="46">
        <v>11</v>
      </c>
      <c r="DC165" s="46">
        <v>0</v>
      </c>
      <c r="DD165" s="46">
        <v>0</v>
      </c>
      <c r="DE165" s="46">
        <v>0</v>
      </c>
      <c r="DF165" s="46">
        <v>0</v>
      </c>
      <c r="DG165" s="46">
        <v>0</v>
      </c>
      <c r="DH165" s="46">
        <v>0</v>
      </c>
      <c r="DI165" s="46">
        <v>0</v>
      </c>
      <c r="DJ165" s="46">
        <v>0</v>
      </c>
      <c r="DK165" s="46">
        <v>0</v>
      </c>
      <c r="DL165" s="46">
        <v>0</v>
      </c>
      <c r="DM165" s="46">
        <v>5</v>
      </c>
      <c r="DN165" s="46">
        <v>2</v>
      </c>
      <c r="DO165" s="46">
        <v>2</v>
      </c>
      <c r="DP165" s="46">
        <v>2</v>
      </c>
      <c r="DQ165" s="46">
        <v>11</v>
      </c>
      <c r="DR165" s="46">
        <v>0</v>
      </c>
      <c r="DS165" s="46">
        <v>0</v>
      </c>
      <c r="DT165" s="46">
        <v>0</v>
      </c>
      <c r="DU165" s="46">
        <v>0</v>
      </c>
      <c r="DV165" s="46">
        <v>0</v>
      </c>
      <c r="DW165" s="46">
        <v>0</v>
      </c>
      <c r="DX165" s="46">
        <v>0</v>
      </c>
      <c r="DY165" s="46">
        <v>0</v>
      </c>
      <c r="DZ165" s="46">
        <v>0</v>
      </c>
      <c r="EA165" s="46">
        <v>0</v>
      </c>
      <c r="EB165" s="46">
        <v>0</v>
      </c>
      <c r="EC165" s="46">
        <v>0</v>
      </c>
      <c r="ED165" s="46">
        <v>0</v>
      </c>
      <c r="EE165" s="46">
        <v>0</v>
      </c>
      <c r="EF165" s="46">
        <v>0</v>
      </c>
      <c r="EG165" s="46">
        <v>0</v>
      </c>
      <c r="EH165" s="46">
        <v>0</v>
      </c>
      <c r="EI165" s="46">
        <v>0</v>
      </c>
      <c r="EJ165" s="46">
        <v>0</v>
      </c>
      <c r="EK165" s="46">
        <v>0</v>
      </c>
      <c r="EL165" s="46">
        <v>0</v>
      </c>
      <c r="EM165" s="46">
        <v>0</v>
      </c>
      <c r="EN165" s="46">
        <v>0</v>
      </c>
      <c r="EO165" s="46">
        <v>0</v>
      </c>
      <c r="EP165" s="46">
        <v>0</v>
      </c>
      <c r="EQ165" s="46">
        <v>0</v>
      </c>
      <c r="ER165" s="46">
        <v>0</v>
      </c>
      <c r="ES165" s="46">
        <v>0</v>
      </c>
      <c r="ET165" s="46">
        <v>0</v>
      </c>
      <c r="EU165" s="46">
        <v>0</v>
      </c>
      <c r="EV165" s="46">
        <v>0</v>
      </c>
      <c r="EW165" s="46">
        <v>0</v>
      </c>
      <c r="EX165" s="46">
        <v>0</v>
      </c>
      <c r="EY165" s="46">
        <v>0</v>
      </c>
      <c r="EZ165" s="46">
        <v>0</v>
      </c>
      <c r="FA165" s="46">
        <v>5</v>
      </c>
      <c r="FB165" s="46">
        <v>2</v>
      </c>
      <c r="FC165" s="46">
        <v>2</v>
      </c>
      <c r="FD165" s="46">
        <v>2</v>
      </c>
      <c r="FE165" s="46">
        <v>11</v>
      </c>
      <c r="FF165" s="46">
        <v>0</v>
      </c>
      <c r="FG165" s="46">
        <v>0</v>
      </c>
      <c r="FH165" s="46">
        <v>0</v>
      </c>
      <c r="FI165" s="46">
        <v>0</v>
      </c>
      <c r="FJ165" s="46">
        <v>0</v>
      </c>
      <c r="FK165" s="46">
        <v>0</v>
      </c>
      <c r="FL165" s="46">
        <v>0</v>
      </c>
      <c r="FM165" s="46">
        <v>0</v>
      </c>
      <c r="FN165" s="46">
        <v>0</v>
      </c>
      <c r="FO165" s="46">
        <v>0</v>
      </c>
    </row>
    <row r="166" spans="1:186">
      <c r="A166" s="46">
        <v>310003330</v>
      </c>
      <c r="B166" s="124" t="s">
        <v>1077</v>
      </c>
      <c r="C166" s="74">
        <v>350</v>
      </c>
      <c r="G166" s="46">
        <v>5</v>
      </c>
      <c r="H166" s="46">
        <v>2</v>
      </c>
      <c r="I166" s="46">
        <v>2</v>
      </c>
      <c r="J166" s="46">
        <v>2</v>
      </c>
      <c r="K166" s="46">
        <v>11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v>0</v>
      </c>
      <c r="AP166" s="46">
        <v>0</v>
      </c>
      <c r="AQ166" s="46">
        <v>0</v>
      </c>
      <c r="AR166" s="46">
        <v>0</v>
      </c>
      <c r="AS166" s="46">
        <v>0</v>
      </c>
      <c r="AT166" s="46">
        <v>0</v>
      </c>
      <c r="AU166" s="46">
        <v>5</v>
      </c>
      <c r="AV166" s="46">
        <v>2</v>
      </c>
      <c r="AW166" s="46">
        <v>2</v>
      </c>
      <c r="AX166" s="46">
        <v>2</v>
      </c>
      <c r="AY166" s="46">
        <v>11</v>
      </c>
      <c r="AZ166" s="46">
        <v>0</v>
      </c>
      <c r="BA166" s="46">
        <v>0</v>
      </c>
      <c r="BB166" s="46">
        <v>0</v>
      </c>
      <c r="BC166" s="46">
        <v>0</v>
      </c>
      <c r="BD166" s="46">
        <v>0</v>
      </c>
      <c r="BE166" s="46">
        <v>0</v>
      </c>
      <c r="BF166" s="46">
        <v>0</v>
      </c>
      <c r="BG166" s="46">
        <v>0</v>
      </c>
      <c r="BH166" s="46">
        <v>0</v>
      </c>
      <c r="BI166" s="46">
        <v>0</v>
      </c>
      <c r="BJ166" s="46">
        <v>5</v>
      </c>
      <c r="BK166" s="46">
        <v>2</v>
      </c>
      <c r="BL166" s="46">
        <v>2</v>
      </c>
      <c r="BM166" s="46">
        <v>2</v>
      </c>
      <c r="BN166" s="46">
        <v>11</v>
      </c>
      <c r="BO166" s="46">
        <v>0</v>
      </c>
      <c r="BP166" s="46">
        <v>0</v>
      </c>
      <c r="BQ166" s="46">
        <v>0</v>
      </c>
      <c r="BR166" s="46">
        <v>0</v>
      </c>
      <c r="BS166" s="46">
        <v>0</v>
      </c>
      <c r="BT166" s="46">
        <v>0</v>
      </c>
      <c r="BU166" s="46">
        <v>0</v>
      </c>
      <c r="BV166" s="46">
        <v>0</v>
      </c>
      <c r="BW166" s="46">
        <v>0</v>
      </c>
      <c r="BX166" s="46">
        <v>0</v>
      </c>
      <c r="BY166" s="46">
        <v>0</v>
      </c>
      <c r="BZ166" s="46">
        <v>0</v>
      </c>
      <c r="CA166" s="46">
        <v>0</v>
      </c>
      <c r="CB166" s="46">
        <v>0</v>
      </c>
      <c r="CC166" s="46">
        <v>0</v>
      </c>
      <c r="CD166" s="46">
        <v>0</v>
      </c>
      <c r="CE166" s="46">
        <v>0</v>
      </c>
      <c r="CF166" s="46">
        <v>0</v>
      </c>
      <c r="CG166" s="46">
        <v>0</v>
      </c>
      <c r="CH166" s="46">
        <v>0</v>
      </c>
      <c r="CI166" s="46">
        <v>0</v>
      </c>
      <c r="CJ166" s="46">
        <v>0</v>
      </c>
      <c r="CK166" s="46">
        <v>0</v>
      </c>
      <c r="CL166" s="46">
        <v>0</v>
      </c>
      <c r="CM166" s="46">
        <v>0</v>
      </c>
      <c r="CN166" s="46">
        <v>0</v>
      </c>
      <c r="CO166" s="46">
        <v>0</v>
      </c>
      <c r="CP166" s="46">
        <v>0</v>
      </c>
      <c r="CQ166" s="46">
        <v>0</v>
      </c>
      <c r="CR166" s="46">
        <v>0</v>
      </c>
      <c r="CS166" s="46">
        <v>0</v>
      </c>
      <c r="CT166" s="46">
        <v>0</v>
      </c>
      <c r="CU166" s="46">
        <v>0</v>
      </c>
      <c r="CV166" s="46">
        <v>0</v>
      </c>
      <c r="CW166" s="46">
        <v>0</v>
      </c>
      <c r="CX166" s="46">
        <v>5</v>
      </c>
      <c r="CY166" s="46">
        <v>2</v>
      </c>
      <c r="CZ166" s="46">
        <v>2</v>
      </c>
      <c r="DA166" s="46">
        <v>2</v>
      </c>
      <c r="DB166" s="46">
        <v>11</v>
      </c>
      <c r="DC166" s="46">
        <v>0</v>
      </c>
      <c r="DD166" s="46">
        <v>0</v>
      </c>
      <c r="DE166" s="46">
        <v>0</v>
      </c>
      <c r="DF166" s="46">
        <v>0</v>
      </c>
      <c r="DG166" s="46">
        <v>0</v>
      </c>
      <c r="DH166" s="46">
        <v>0</v>
      </c>
      <c r="DI166" s="46">
        <v>0</v>
      </c>
      <c r="DJ166" s="46">
        <v>0</v>
      </c>
      <c r="DK166" s="46">
        <v>0</v>
      </c>
      <c r="DL166" s="46">
        <v>0</v>
      </c>
      <c r="DM166" s="46">
        <v>5</v>
      </c>
      <c r="DN166" s="46">
        <v>2</v>
      </c>
      <c r="DO166" s="46">
        <v>2</v>
      </c>
      <c r="DP166" s="46">
        <v>2</v>
      </c>
      <c r="DQ166" s="46">
        <v>11</v>
      </c>
      <c r="DR166" s="46">
        <v>0</v>
      </c>
      <c r="DS166" s="46">
        <v>0</v>
      </c>
      <c r="DT166" s="46">
        <v>0</v>
      </c>
      <c r="DU166" s="46">
        <v>0</v>
      </c>
      <c r="DV166" s="46">
        <v>0</v>
      </c>
      <c r="DW166" s="46">
        <v>0</v>
      </c>
      <c r="DX166" s="46">
        <v>0</v>
      </c>
      <c r="DY166" s="46">
        <v>0</v>
      </c>
      <c r="DZ166" s="46">
        <v>0</v>
      </c>
      <c r="EA166" s="46">
        <v>0</v>
      </c>
      <c r="EB166" s="46">
        <v>0</v>
      </c>
      <c r="EC166" s="46">
        <v>0</v>
      </c>
      <c r="ED166" s="46">
        <v>0</v>
      </c>
      <c r="EE166" s="46">
        <v>0</v>
      </c>
      <c r="EF166" s="46">
        <v>0</v>
      </c>
      <c r="EG166" s="46">
        <v>0</v>
      </c>
      <c r="EH166" s="46">
        <v>0</v>
      </c>
      <c r="EI166" s="46">
        <v>0</v>
      </c>
      <c r="EJ166" s="46">
        <v>0</v>
      </c>
      <c r="EK166" s="46">
        <v>0</v>
      </c>
      <c r="EL166" s="46">
        <v>0</v>
      </c>
      <c r="EM166" s="46">
        <v>0</v>
      </c>
      <c r="EN166" s="46">
        <v>0</v>
      </c>
      <c r="EO166" s="46">
        <v>0</v>
      </c>
      <c r="EP166" s="46">
        <v>0</v>
      </c>
      <c r="EQ166" s="46">
        <v>0</v>
      </c>
      <c r="ER166" s="46">
        <v>0</v>
      </c>
      <c r="ES166" s="46">
        <v>0</v>
      </c>
      <c r="ET166" s="46">
        <v>0</v>
      </c>
      <c r="EU166" s="46">
        <v>0</v>
      </c>
      <c r="EV166" s="46">
        <v>0</v>
      </c>
      <c r="EW166" s="46">
        <v>0</v>
      </c>
      <c r="EX166" s="46">
        <v>0</v>
      </c>
      <c r="EY166" s="46">
        <v>0</v>
      </c>
      <c r="EZ166" s="46">
        <v>0</v>
      </c>
      <c r="FA166" s="46">
        <v>5</v>
      </c>
      <c r="FB166" s="46">
        <v>2</v>
      </c>
      <c r="FC166" s="46">
        <v>2</v>
      </c>
      <c r="FD166" s="46">
        <v>2</v>
      </c>
      <c r="FE166" s="46">
        <v>11</v>
      </c>
      <c r="FF166" s="46">
        <v>0</v>
      </c>
      <c r="FG166" s="46">
        <v>0</v>
      </c>
      <c r="FH166" s="46">
        <v>0</v>
      </c>
      <c r="FI166" s="46">
        <v>0</v>
      </c>
      <c r="FJ166" s="46">
        <v>0</v>
      </c>
      <c r="FK166" s="46">
        <v>0</v>
      </c>
      <c r="FL166" s="46">
        <v>0</v>
      </c>
      <c r="FM166" s="46">
        <v>0</v>
      </c>
      <c r="FN166" s="46">
        <v>0</v>
      </c>
      <c r="FO166" s="46">
        <v>0</v>
      </c>
    </row>
    <row r="167" spans="1:186">
      <c r="A167" s="46">
        <v>310003331</v>
      </c>
      <c r="B167" s="124" t="s">
        <v>1078</v>
      </c>
      <c r="C167" s="74">
        <v>700</v>
      </c>
      <c r="G167" s="46">
        <v>5</v>
      </c>
      <c r="H167" s="46">
        <v>2</v>
      </c>
      <c r="I167" s="46">
        <v>2</v>
      </c>
      <c r="J167" s="46">
        <v>2</v>
      </c>
      <c r="K167" s="46">
        <v>11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  <c r="AS167" s="46">
        <v>0</v>
      </c>
      <c r="AT167" s="46">
        <v>0</v>
      </c>
      <c r="AU167" s="46">
        <v>5</v>
      </c>
      <c r="AV167" s="46">
        <v>2</v>
      </c>
      <c r="AW167" s="46">
        <v>2</v>
      </c>
      <c r="AX167" s="46">
        <v>2</v>
      </c>
      <c r="AY167" s="46">
        <v>11</v>
      </c>
      <c r="AZ167" s="46">
        <v>0</v>
      </c>
      <c r="BA167" s="46">
        <v>0</v>
      </c>
      <c r="BB167" s="46">
        <v>0</v>
      </c>
      <c r="BC167" s="46">
        <v>0</v>
      </c>
      <c r="BD167" s="46">
        <v>0</v>
      </c>
      <c r="BE167" s="46">
        <v>0</v>
      </c>
      <c r="BF167" s="46">
        <v>0</v>
      </c>
      <c r="BG167" s="46">
        <v>0</v>
      </c>
      <c r="BH167" s="46">
        <v>0</v>
      </c>
      <c r="BI167" s="46">
        <v>0</v>
      </c>
      <c r="BJ167" s="46">
        <v>5</v>
      </c>
      <c r="BK167" s="46">
        <v>2</v>
      </c>
      <c r="BL167" s="46">
        <v>2</v>
      </c>
      <c r="BM167" s="46">
        <v>2</v>
      </c>
      <c r="BN167" s="46">
        <v>11</v>
      </c>
      <c r="BO167" s="46">
        <v>0</v>
      </c>
      <c r="BP167" s="46">
        <v>0</v>
      </c>
      <c r="BQ167" s="46">
        <v>0</v>
      </c>
      <c r="BR167" s="46">
        <v>0</v>
      </c>
      <c r="BS167" s="46">
        <v>0</v>
      </c>
      <c r="BT167" s="46">
        <v>0</v>
      </c>
      <c r="BU167" s="46">
        <v>0</v>
      </c>
      <c r="BV167" s="46">
        <v>0</v>
      </c>
      <c r="BW167" s="46">
        <v>0</v>
      </c>
      <c r="BX167" s="46">
        <v>0</v>
      </c>
      <c r="BY167" s="46">
        <v>0</v>
      </c>
      <c r="BZ167" s="46">
        <v>0</v>
      </c>
      <c r="CA167" s="46">
        <v>0</v>
      </c>
      <c r="CB167" s="46">
        <v>0</v>
      </c>
      <c r="CC167" s="46">
        <v>0</v>
      </c>
      <c r="CD167" s="46">
        <v>0</v>
      </c>
      <c r="CE167" s="46">
        <v>0</v>
      </c>
      <c r="CF167" s="46">
        <v>0</v>
      </c>
      <c r="CG167" s="46">
        <v>0</v>
      </c>
      <c r="CH167" s="46">
        <v>0</v>
      </c>
      <c r="CI167" s="46">
        <v>0</v>
      </c>
      <c r="CJ167" s="46">
        <v>0</v>
      </c>
      <c r="CK167" s="46">
        <v>0</v>
      </c>
      <c r="CL167" s="46">
        <v>0</v>
      </c>
      <c r="CM167" s="46">
        <v>0</v>
      </c>
      <c r="CN167" s="46">
        <v>0</v>
      </c>
      <c r="CO167" s="46">
        <v>0</v>
      </c>
      <c r="CP167" s="46">
        <v>0</v>
      </c>
      <c r="CQ167" s="46">
        <v>0</v>
      </c>
      <c r="CR167" s="46">
        <v>0</v>
      </c>
      <c r="CS167" s="46">
        <v>0</v>
      </c>
      <c r="CT167" s="46">
        <v>0</v>
      </c>
      <c r="CU167" s="46">
        <v>0</v>
      </c>
      <c r="CV167" s="46">
        <v>0</v>
      </c>
      <c r="CW167" s="46">
        <v>0</v>
      </c>
      <c r="CX167" s="46">
        <v>5</v>
      </c>
      <c r="CY167" s="46">
        <v>2</v>
      </c>
      <c r="CZ167" s="46">
        <v>2</v>
      </c>
      <c r="DA167" s="46">
        <v>2</v>
      </c>
      <c r="DB167" s="46">
        <v>11</v>
      </c>
      <c r="DC167" s="46">
        <v>0</v>
      </c>
      <c r="DD167" s="46">
        <v>0</v>
      </c>
      <c r="DE167" s="46">
        <v>0</v>
      </c>
      <c r="DF167" s="46">
        <v>0</v>
      </c>
      <c r="DG167" s="46">
        <v>0</v>
      </c>
      <c r="DH167" s="46">
        <v>0</v>
      </c>
      <c r="DI167" s="46">
        <v>0</v>
      </c>
      <c r="DJ167" s="46">
        <v>0</v>
      </c>
      <c r="DK167" s="46">
        <v>0</v>
      </c>
      <c r="DL167" s="46">
        <v>0</v>
      </c>
      <c r="DM167" s="46">
        <v>5</v>
      </c>
      <c r="DN167" s="46">
        <v>2</v>
      </c>
      <c r="DO167" s="46">
        <v>2</v>
      </c>
      <c r="DP167" s="46">
        <v>2</v>
      </c>
      <c r="DQ167" s="46">
        <v>11</v>
      </c>
      <c r="DR167" s="46">
        <v>0</v>
      </c>
      <c r="DS167" s="46">
        <v>0</v>
      </c>
      <c r="DT167" s="46">
        <v>0</v>
      </c>
      <c r="DU167" s="46">
        <v>0</v>
      </c>
      <c r="DV167" s="46">
        <v>0</v>
      </c>
      <c r="DW167" s="46">
        <v>0</v>
      </c>
      <c r="DX167" s="46">
        <v>0</v>
      </c>
      <c r="DY167" s="46">
        <v>0</v>
      </c>
      <c r="DZ167" s="46">
        <v>0</v>
      </c>
      <c r="EA167" s="46">
        <v>0</v>
      </c>
      <c r="EB167" s="46">
        <v>0</v>
      </c>
      <c r="EC167" s="46">
        <v>0</v>
      </c>
      <c r="ED167" s="46">
        <v>0</v>
      </c>
      <c r="EE167" s="46">
        <v>0</v>
      </c>
      <c r="EF167" s="46">
        <v>0</v>
      </c>
      <c r="EG167" s="46">
        <v>0</v>
      </c>
      <c r="EH167" s="46">
        <v>0</v>
      </c>
      <c r="EI167" s="46">
        <v>0</v>
      </c>
      <c r="EJ167" s="46">
        <v>0</v>
      </c>
      <c r="EK167" s="46">
        <v>0</v>
      </c>
      <c r="EL167" s="46">
        <v>0</v>
      </c>
      <c r="EM167" s="46">
        <v>0</v>
      </c>
      <c r="EN167" s="46">
        <v>0</v>
      </c>
      <c r="EO167" s="46">
        <v>0</v>
      </c>
      <c r="EP167" s="46">
        <v>0</v>
      </c>
      <c r="EQ167" s="46">
        <v>0</v>
      </c>
      <c r="ER167" s="46">
        <v>0</v>
      </c>
      <c r="ES167" s="46">
        <v>0</v>
      </c>
      <c r="ET167" s="46">
        <v>0</v>
      </c>
      <c r="EU167" s="46">
        <v>0</v>
      </c>
      <c r="EV167" s="46">
        <v>0</v>
      </c>
      <c r="EW167" s="46">
        <v>0</v>
      </c>
      <c r="EX167" s="46">
        <v>0</v>
      </c>
      <c r="EY167" s="46">
        <v>0</v>
      </c>
      <c r="EZ167" s="46">
        <v>0</v>
      </c>
      <c r="FA167" s="46">
        <v>5</v>
      </c>
      <c r="FB167" s="46">
        <v>2</v>
      </c>
      <c r="FC167" s="46">
        <v>2</v>
      </c>
      <c r="FD167" s="46">
        <v>2</v>
      </c>
      <c r="FE167" s="46">
        <v>11</v>
      </c>
      <c r="FF167" s="46">
        <v>0</v>
      </c>
      <c r="FG167" s="46">
        <v>0</v>
      </c>
      <c r="FH167" s="46">
        <v>0</v>
      </c>
      <c r="FI167" s="46">
        <v>0</v>
      </c>
      <c r="FJ167" s="46">
        <v>0</v>
      </c>
      <c r="FK167" s="46">
        <v>0</v>
      </c>
      <c r="FL167" s="46">
        <v>0</v>
      </c>
      <c r="FM167" s="46">
        <v>0</v>
      </c>
      <c r="FN167" s="46">
        <v>0</v>
      </c>
      <c r="FO167" s="46">
        <v>0</v>
      </c>
    </row>
    <row r="168" spans="1:186">
      <c r="F168" s="46" t="s">
        <v>493</v>
      </c>
      <c r="G168" s="46">
        <v>51456.321428571428</v>
      </c>
      <c r="H168" s="46">
        <v>61889.083333333336</v>
      </c>
      <c r="I168" s="46">
        <v>171337.32142857142</v>
      </c>
      <c r="J168" s="46">
        <v>175905.08333333334</v>
      </c>
      <c r="K168" s="46">
        <v>460587.80952380953</v>
      </c>
      <c r="L168" s="46">
        <v>40000</v>
      </c>
      <c r="M168" s="46">
        <v>45000</v>
      </c>
      <c r="N168" s="46">
        <v>160000</v>
      </c>
      <c r="O168" s="46">
        <v>160000</v>
      </c>
      <c r="P168" s="46">
        <v>405000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6000</v>
      </c>
      <c r="W168" s="46">
        <v>6000</v>
      </c>
      <c r="X168" s="46">
        <v>6000</v>
      </c>
      <c r="Y168" s="46">
        <v>5000</v>
      </c>
      <c r="Z168" s="46">
        <v>23000</v>
      </c>
      <c r="AA168" s="46">
        <v>3814.3214285714284</v>
      </c>
      <c r="AB168" s="46">
        <v>8900.0833333333339</v>
      </c>
      <c r="AC168" s="46">
        <v>3814.3214285714284</v>
      </c>
      <c r="AD168" s="46">
        <v>8900.0833333333339</v>
      </c>
      <c r="AE168" s="46">
        <v>25428.809523809523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476</v>
      </c>
      <c r="AL168" s="46">
        <v>952</v>
      </c>
      <c r="AM168" s="46">
        <v>476</v>
      </c>
      <c r="AN168" s="46">
        <v>952</v>
      </c>
      <c r="AO168" s="46">
        <v>2856</v>
      </c>
      <c r="AP168" s="46">
        <v>250</v>
      </c>
      <c r="AQ168" s="46">
        <v>250</v>
      </c>
      <c r="AR168" s="46">
        <v>250</v>
      </c>
      <c r="AS168" s="46">
        <v>250</v>
      </c>
      <c r="AT168" s="46">
        <v>1000</v>
      </c>
      <c r="AU168" s="46">
        <v>916</v>
      </c>
      <c r="AV168" s="46">
        <v>787</v>
      </c>
      <c r="AW168" s="46">
        <v>797</v>
      </c>
      <c r="AX168" s="46">
        <v>803</v>
      </c>
      <c r="AY168" s="46">
        <v>3303</v>
      </c>
      <c r="AZ168" s="46">
        <v>0</v>
      </c>
      <c r="BA168" s="46">
        <v>0</v>
      </c>
      <c r="BB168" s="46">
        <v>0</v>
      </c>
      <c r="BC168" s="46">
        <v>0</v>
      </c>
      <c r="BD168" s="46">
        <v>0</v>
      </c>
      <c r="BE168" s="46">
        <v>0</v>
      </c>
      <c r="BF168" s="46">
        <v>0</v>
      </c>
      <c r="BG168" s="46">
        <v>0</v>
      </c>
      <c r="BH168" s="46">
        <v>0</v>
      </c>
      <c r="BI168" s="46">
        <v>0</v>
      </c>
      <c r="BJ168" s="46">
        <v>166986.91666666666</v>
      </c>
      <c r="BK168" s="46">
        <v>162183.67857142858</v>
      </c>
      <c r="BL168" s="46">
        <v>160707.67857142858</v>
      </c>
      <c r="BM168" s="46">
        <v>36431.916666666664</v>
      </c>
      <c r="BN168" s="46">
        <v>526354.19047619053</v>
      </c>
      <c r="BO168" s="46">
        <v>150000</v>
      </c>
      <c r="BP168" s="46">
        <v>150000</v>
      </c>
      <c r="BQ168" s="46">
        <v>150000</v>
      </c>
      <c r="BR168" s="46">
        <v>20000</v>
      </c>
      <c r="BS168" s="46">
        <v>470000</v>
      </c>
      <c r="BT168" s="46">
        <v>0</v>
      </c>
      <c r="BU168" s="46">
        <v>0</v>
      </c>
      <c r="BV168" s="46">
        <v>0</v>
      </c>
      <c r="BW168" s="46">
        <v>0</v>
      </c>
      <c r="BX168" s="46">
        <v>0</v>
      </c>
      <c r="BY168" s="46">
        <v>6000</v>
      </c>
      <c r="BZ168" s="46">
        <v>6000</v>
      </c>
      <c r="CA168" s="46">
        <v>5000</v>
      </c>
      <c r="CB168" s="46">
        <v>5000</v>
      </c>
      <c r="CC168" s="46">
        <v>22000</v>
      </c>
      <c r="CD168" s="46">
        <v>9103.9166666666661</v>
      </c>
      <c r="CE168" s="46">
        <v>3901.6785714285711</v>
      </c>
      <c r="CF168" s="46">
        <v>3901.6785714285711</v>
      </c>
      <c r="CG168" s="46">
        <v>9103.9166666666661</v>
      </c>
      <c r="CH168" s="46">
        <v>26011.190476190473</v>
      </c>
      <c r="CI168" s="46">
        <v>0</v>
      </c>
      <c r="CJ168" s="46">
        <v>0</v>
      </c>
      <c r="CK168" s="46">
        <v>0</v>
      </c>
      <c r="CL168" s="46">
        <v>0</v>
      </c>
      <c r="CM168" s="46">
        <v>0</v>
      </c>
      <c r="CN168" s="46">
        <v>517</v>
      </c>
      <c r="CO168" s="46">
        <v>1033</v>
      </c>
      <c r="CP168" s="46">
        <v>517</v>
      </c>
      <c r="CQ168" s="46">
        <v>1033</v>
      </c>
      <c r="CR168" s="46">
        <v>3100</v>
      </c>
      <c r="CS168" s="46">
        <v>320</v>
      </c>
      <c r="CT168" s="46">
        <v>320</v>
      </c>
      <c r="CU168" s="46">
        <v>450</v>
      </c>
      <c r="CV168" s="46">
        <v>450</v>
      </c>
      <c r="CW168" s="46">
        <v>1540</v>
      </c>
      <c r="CX168" s="46">
        <v>1046</v>
      </c>
      <c r="CY168" s="46">
        <v>929</v>
      </c>
      <c r="CZ168" s="46">
        <v>839</v>
      </c>
      <c r="DA168" s="46">
        <v>845</v>
      </c>
      <c r="DB168" s="46">
        <v>3659</v>
      </c>
      <c r="DC168" s="46">
        <v>0</v>
      </c>
      <c r="DD168" s="46">
        <v>0</v>
      </c>
      <c r="DE168" s="46">
        <v>0</v>
      </c>
      <c r="DF168" s="46">
        <v>0</v>
      </c>
      <c r="DG168" s="46">
        <v>0</v>
      </c>
      <c r="DH168" s="46">
        <v>0</v>
      </c>
      <c r="DI168" s="46">
        <v>0</v>
      </c>
      <c r="DJ168" s="46">
        <v>0</v>
      </c>
      <c r="DK168" s="46">
        <v>0</v>
      </c>
      <c r="DL168" s="46">
        <v>0</v>
      </c>
      <c r="DM168" s="46">
        <v>31345.285714285714</v>
      </c>
      <c r="DN168" s="46">
        <v>31662.285714285714</v>
      </c>
      <c r="DO168" s="46">
        <v>33752.571428571428</v>
      </c>
      <c r="DP168" s="46">
        <v>30578.285714285714</v>
      </c>
      <c r="DQ168" s="46">
        <v>127382.42857142857</v>
      </c>
      <c r="DR168" s="46">
        <v>20000</v>
      </c>
      <c r="DS168" s="46">
        <v>20000</v>
      </c>
      <c r="DT168" s="46">
        <v>20000</v>
      </c>
      <c r="DU168" s="46">
        <v>20000</v>
      </c>
      <c r="DV168" s="46">
        <v>80000</v>
      </c>
      <c r="DW168" s="46">
        <v>0</v>
      </c>
      <c r="DX168" s="46">
        <v>0</v>
      </c>
      <c r="DY168" s="46">
        <v>0</v>
      </c>
      <c r="DZ168" s="46">
        <v>0</v>
      </c>
      <c r="EA168" s="46">
        <v>0</v>
      </c>
      <c r="EB168" s="46">
        <v>6000</v>
      </c>
      <c r="EC168" s="46">
        <v>6000</v>
      </c>
      <c r="ED168" s="46">
        <v>5000</v>
      </c>
      <c r="EE168" s="46">
        <v>5000</v>
      </c>
      <c r="EF168" s="46">
        <v>22000</v>
      </c>
      <c r="EG168" s="46">
        <v>3614.2857142857142</v>
      </c>
      <c r="EH168" s="46">
        <v>3614.2857142857142</v>
      </c>
      <c r="EI168" s="46">
        <v>7228.5714285714284</v>
      </c>
      <c r="EJ168" s="46">
        <v>3614.2857142857142</v>
      </c>
      <c r="EK168" s="46">
        <v>18071.428571428572</v>
      </c>
      <c r="EL168" s="46">
        <v>0</v>
      </c>
      <c r="EM168" s="46">
        <v>0</v>
      </c>
      <c r="EN168" s="46">
        <v>0</v>
      </c>
      <c r="EO168" s="46">
        <v>0</v>
      </c>
      <c r="EP168" s="46">
        <v>0</v>
      </c>
      <c r="EQ168" s="46">
        <v>435</v>
      </c>
      <c r="ER168" s="46">
        <v>869</v>
      </c>
      <c r="ES168" s="46">
        <v>435</v>
      </c>
      <c r="ET168" s="46">
        <v>869</v>
      </c>
      <c r="EU168" s="46">
        <v>2608</v>
      </c>
      <c r="EV168" s="46">
        <v>250</v>
      </c>
      <c r="EW168" s="46">
        <v>250</v>
      </c>
      <c r="EX168" s="46">
        <v>250</v>
      </c>
      <c r="EY168" s="46">
        <v>250</v>
      </c>
      <c r="EZ168" s="46">
        <v>1000</v>
      </c>
      <c r="FA168" s="46">
        <v>1046</v>
      </c>
      <c r="FB168" s="46">
        <v>929</v>
      </c>
      <c r="FC168" s="46">
        <v>839</v>
      </c>
      <c r="FD168" s="46">
        <v>845</v>
      </c>
      <c r="FE168" s="46">
        <v>3659</v>
      </c>
      <c r="FF168" s="46">
        <v>0</v>
      </c>
      <c r="FG168" s="46">
        <v>0</v>
      </c>
      <c r="FH168" s="46">
        <v>0</v>
      </c>
      <c r="FI168" s="46">
        <v>0</v>
      </c>
      <c r="FJ168" s="46">
        <v>0</v>
      </c>
      <c r="FK168" s="46">
        <v>0</v>
      </c>
      <c r="FL168" s="46">
        <v>0</v>
      </c>
      <c r="FM168" s="46">
        <v>0</v>
      </c>
      <c r="FN168" s="46">
        <v>0</v>
      </c>
      <c r="FO168" s="46">
        <v>0</v>
      </c>
    </row>
    <row r="169" spans="1:186">
      <c r="G169" s="46">
        <v>1715381.4224916701</v>
      </c>
      <c r="H169" s="46">
        <v>1892911.7259810402</v>
      </c>
      <c r="I169" s="46">
        <v>1726374.6608061858</v>
      </c>
      <c r="J169" s="46">
        <v>1910320.7756559204</v>
      </c>
      <c r="K169" s="46">
        <v>7244988.5849348158</v>
      </c>
      <c r="L169" s="46">
        <v>943500</v>
      </c>
      <c r="M169" s="46">
        <v>923300</v>
      </c>
      <c r="N169" s="46">
        <v>1096000</v>
      </c>
      <c r="O169" s="46">
        <v>1076000</v>
      </c>
      <c r="P169" s="46">
        <v>4038800</v>
      </c>
      <c r="Q169" s="46">
        <v>87908</v>
      </c>
      <c r="R169" s="46">
        <v>108495</v>
      </c>
      <c r="S169" s="46">
        <v>71383</v>
      </c>
      <c r="T169" s="46">
        <v>75375</v>
      </c>
      <c r="U169" s="46">
        <v>343161</v>
      </c>
      <c r="V169" s="46">
        <v>441200</v>
      </c>
      <c r="W169" s="46">
        <v>403800</v>
      </c>
      <c r="X169" s="46">
        <v>325800</v>
      </c>
      <c r="Y169" s="46">
        <v>310822</v>
      </c>
      <c r="Z169" s="46">
        <v>1481622</v>
      </c>
      <c r="AA169" s="46">
        <v>144755.32385221435</v>
      </c>
      <c r="AB169" s="46">
        <v>339070.12734158442</v>
      </c>
      <c r="AC169" s="46">
        <v>143755.68237248767</v>
      </c>
      <c r="AD169" s="46">
        <v>338574.2972222222</v>
      </c>
      <c r="AE169" s="46">
        <v>966155.43078850873</v>
      </c>
      <c r="AF169" s="46">
        <v>16188</v>
      </c>
      <c r="AG169" s="46">
        <v>20188</v>
      </c>
      <c r="AH169" s="46">
        <v>15359.74600739418</v>
      </c>
      <c r="AI169" s="46">
        <v>19359.74600739418</v>
      </c>
      <c r="AJ169" s="46">
        <v>71095.492014788353</v>
      </c>
      <c r="AK169" s="46">
        <v>19651</v>
      </c>
      <c r="AL169" s="46">
        <v>39278.5</v>
      </c>
      <c r="AM169" s="46">
        <v>19651</v>
      </c>
      <c r="AN169" s="46">
        <v>39278.5</v>
      </c>
      <c r="AO169" s="46">
        <v>117859</v>
      </c>
      <c r="AP169" s="46">
        <v>25857.098639455784</v>
      </c>
      <c r="AQ169" s="46">
        <v>25967.098639455784</v>
      </c>
      <c r="AR169" s="46">
        <v>22538.232426303854</v>
      </c>
      <c r="AS169" s="46">
        <v>22538.232426303854</v>
      </c>
      <c r="AT169" s="46">
        <v>96900.662131519275</v>
      </c>
      <c r="AU169" s="46">
        <v>16562</v>
      </c>
      <c r="AV169" s="46">
        <v>13785</v>
      </c>
      <c r="AW169" s="46">
        <v>15883</v>
      </c>
      <c r="AX169" s="46">
        <v>12601</v>
      </c>
      <c r="AY169" s="46">
        <v>58831</v>
      </c>
      <c r="AZ169" s="46">
        <v>15780</v>
      </c>
      <c r="BA169" s="46">
        <v>15228</v>
      </c>
      <c r="BB169" s="46">
        <v>12954</v>
      </c>
      <c r="BC169" s="46">
        <v>12792</v>
      </c>
      <c r="BD169" s="46">
        <v>56754</v>
      </c>
      <c r="BE169" s="46">
        <v>3980</v>
      </c>
      <c r="BF169" s="46">
        <v>3800</v>
      </c>
      <c r="BG169" s="46">
        <v>3050</v>
      </c>
      <c r="BH169" s="46">
        <v>2980</v>
      </c>
      <c r="BI169" s="46">
        <v>13810</v>
      </c>
      <c r="BJ169" s="46">
        <v>1910794.4444870176</v>
      </c>
      <c r="BK169" s="46">
        <v>1709755.8507150279</v>
      </c>
      <c r="BL169" s="46">
        <v>1924548.6500347557</v>
      </c>
      <c r="BM169" s="46">
        <v>1962736.2438067454</v>
      </c>
      <c r="BN169" s="46">
        <v>7507879.189043547</v>
      </c>
      <c r="BO169" s="46">
        <v>1031000</v>
      </c>
      <c r="BP169" s="46">
        <v>998000</v>
      </c>
      <c r="BQ169" s="46">
        <v>1322800</v>
      </c>
      <c r="BR169" s="46">
        <v>1176700</v>
      </c>
      <c r="BS169" s="46">
        <v>4528500</v>
      </c>
      <c r="BT169" s="46">
        <v>68297</v>
      </c>
      <c r="BU169" s="46">
        <v>84274</v>
      </c>
      <c r="BV169" s="46">
        <v>55020</v>
      </c>
      <c r="BW169" s="46">
        <v>58251</v>
      </c>
      <c r="BX169" s="46">
        <v>265842</v>
      </c>
      <c r="BY169" s="46">
        <v>416200</v>
      </c>
      <c r="BZ169" s="46">
        <v>389000</v>
      </c>
      <c r="CA169" s="46">
        <v>326100</v>
      </c>
      <c r="CB169" s="46">
        <v>309822</v>
      </c>
      <c r="CC169" s="46">
        <v>1441122</v>
      </c>
      <c r="CD169" s="46">
        <v>311246.84584756166</v>
      </c>
      <c r="CE169" s="46">
        <v>135819.25207557212</v>
      </c>
      <c r="CF169" s="46">
        <v>132150.25207557209</v>
      </c>
      <c r="CG169" s="46">
        <v>309315.84584756166</v>
      </c>
      <c r="CH169" s="46">
        <v>888532.19584626739</v>
      </c>
      <c r="CI169" s="46">
        <v>15745</v>
      </c>
      <c r="CJ169" s="46">
        <v>20355</v>
      </c>
      <c r="CK169" s="46">
        <v>14515</v>
      </c>
      <c r="CL169" s="46">
        <v>19015</v>
      </c>
      <c r="CM169" s="46">
        <v>69630</v>
      </c>
      <c r="CN169" s="46">
        <v>18836</v>
      </c>
      <c r="CO169" s="46">
        <v>37634</v>
      </c>
      <c r="CP169" s="46">
        <v>18836</v>
      </c>
      <c r="CQ169" s="46">
        <v>37634</v>
      </c>
      <c r="CR169" s="46">
        <v>112940</v>
      </c>
      <c r="CS169" s="46">
        <v>16126.598639455782</v>
      </c>
      <c r="CT169" s="46">
        <v>16126.598639455782</v>
      </c>
      <c r="CU169" s="46">
        <v>26736.397959183672</v>
      </c>
      <c r="CV169" s="46">
        <v>26736.397959183672</v>
      </c>
      <c r="CW169" s="46">
        <v>85725.993197278905</v>
      </c>
      <c r="CX169" s="46">
        <v>15851</v>
      </c>
      <c r="CY169" s="46">
        <v>13731</v>
      </c>
      <c r="CZ169" s="46">
        <v>15291</v>
      </c>
      <c r="DA169" s="46">
        <v>12540</v>
      </c>
      <c r="DB169" s="46">
        <v>57413</v>
      </c>
      <c r="DC169" s="46">
        <v>13512</v>
      </c>
      <c r="DD169" s="46">
        <v>11046</v>
      </c>
      <c r="DE169" s="46">
        <v>10070</v>
      </c>
      <c r="DF169" s="46">
        <v>9762</v>
      </c>
      <c r="DG169" s="46">
        <v>44390</v>
      </c>
      <c r="DH169" s="46">
        <v>3980</v>
      </c>
      <c r="DI169" s="46">
        <v>3770</v>
      </c>
      <c r="DJ169" s="46">
        <v>3030</v>
      </c>
      <c r="DK169" s="46">
        <v>2960</v>
      </c>
      <c r="DL169" s="46">
        <v>13740</v>
      </c>
      <c r="DM169" s="46">
        <v>1583497.9531204251</v>
      </c>
      <c r="DN169" s="46">
        <v>1547896.4531204251</v>
      </c>
      <c r="DO169" s="46">
        <v>1615168.9830457661</v>
      </c>
      <c r="DP169" s="46">
        <v>1444317.6144107478</v>
      </c>
      <c r="DQ169" s="46">
        <v>6190925.0036973646</v>
      </c>
      <c r="DR169" s="46">
        <v>852500</v>
      </c>
      <c r="DS169" s="46">
        <v>825000</v>
      </c>
      <c r="DT169" s="46">
        <v>857500</v>
      </c>
      <c r="DU169" s="46">
        <v>837500</v>
      </c>
      <c r="DV169" s="46">
        <v>3372500</v>
      </c>
      <c r="DW169" s="46">
        <v>74312</v>
      </c>
      <c r="DX169" s="46">
        <v>91659</v>
      </c>
      <c r="DY169" s="46">
        <v>59869</v>
      </c>
      <c r="DZ169" s="46">
        <v>63382</v>
      </c>
      <c r="EA169" s="46">
        <v>289222</v>
      </c>
      <c r="EB169" s="46">
        <v>416700</v>
      </c>
      <c r="EC169" s="46">
        <v>371500</v>
      </c>
      <c r="ED169" s="46">
        <v>311100</v>
      </c>
      <c r="EE169" s="46">
        <v>292322</v>
      </c>
      <c r="EF169" s="46">
        <v>1391622</v>
      </c>
      <c r="EG169" s="46">
        <v>154069.6305397801</v>
      </c>
      <c r="EH169" s="46">
        <v>154137.6305397801</v>
      </c>
      <c r="EI169" s="46">
        <v>307771.49917479831</v>
      </c>
      <c r="EJ169" s="46">
        <v>154138.6305397801</v>
      </c>
      <c r="EK169" s="46">
        <v>770117.39079413866</v>
      </c>
      <c r="EL169" s="46">
        <v>15234</v>
      </c>
      <c r="EM169" s="46">
        <v>15244</v>
      </c>
      <c r="EN169" s="46">
        <v>15096</v>
      </c>
      <c r="EO169" s="46">
        <v>15096</v>
      </c>
      <c r="EP169" s="46">
        <v>60670</v>
      </c>
      <c r="EQ169" s="46">
        <v>21070</v>
      </c>
      <c r="ER169" s="46">
        <v>42105.5</v>
      </c>
      <c r="ES169" s="46">
        <v>21070</v>
      </c>
      <c r="ET169" s="46">
        <v>42105.5</v>
      </c>
      <c r="EU169" s="46">
        <v>126351</v>
      </c>
      <c r="EV169" s="46">
        <v>21025.322580645163</v>
      </c>
      <c r="EW169" s="46">
        <v>21025.322580645163</v>
      </c>
      <c r="EX169" s="46">
        <v>14804.483870967742</v>
      </c>
      <c r="EY169" s="46">
        <v>14794.483870967742</v>
      </c>
      <c r="EZ169" s="46">
        <v>71649.612903225803</v>
      </c>
      <c r="FA169" s="46">
        <v>15903</v>
      </c>
      <c r="FB169" s="46">
        <v>13713</v>
      </c>
      <c r="FC169" s="46">
        <v>15324</v>
      </c>
      <c r="FD169" s="46">
        <v>12537</v>
      </c>
      <c r="FE169" s="46">
        <v>57477</v>
      </c>
      <c r="FF169" s="46">
        <v>8734</v>
      </c>
      <c r="FG169" s="46">
        <v>9652</v>
      </c>
      <c r="FH169" s="46">
        <v>9564</v>
      </c>
      <c r="FI169" s="46">
        <v>9402</v>
      </c>
      <c r="FJ169" s="46">
        <v>37352</v>
      </c>
      <c r="FK169" s="46">
        <v>3950</v>
      </c>
      <c r="FL169" s="46">
        <v>3860</v>
      </c>
      <c r="FM169" s="46">
        <v>3070</v>
      </c>
      <c r="FN169" s="46">
        <v>3040</v>
      </c>
      <c r="FO169" s="46">
        <v>13920</v>
      </c>
    </row>
  </sheetData>
  <autoFilter ref="A6:GU6" xr:uid="{8DB8BA13-E106-4280-B7E5-3E621CA4858B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7DCBF-74A0-4867-87D0-3B4BCA44142B}">
  <sheetPr>
    <tabColor rgb="FFC00000"/>
  </sheetPr>
  <dimension ref="A1:N236"/>
  <sheetViews>
    <sheetView showGridLines="0" zoomScale="70" zoomScaleNormal="70" workbookViewId="0">
      <pane ySplit="3" topLeftCell="A4" activePane="bottomLeft" state="frozen"/>
      <selection activeCell="M30" sqref="M30"/>
      <selection pane="bottomLeft" activeCell="D3" sqref="D3"/>
    </sheetView>
  </sheetViews>
  <sheetFormatPr defaultRowHeight="15"/>
  <cols>
    <col min="1" max="1" width="2.5703125" style="1" customWidth="1"/>
    <col min="2" max="2" width="14.28515625" style="44" bestFit="1" customWidth="1"/>
    <col min="3" max="3" width="49.28515625" style="43" customWidth="1"/>
    <col min="4" max="4" width="12.28515625" style="43" bestFit="1" customWidth="1"/>
    <col min="5" max="5" width="13.7109375" style="44" bestFit="1" customWidth="1"/>
    <col min="6" max="6" width="6.7109375" style="44" bestFit="1" customWidth="1"/>
    <col min="7" max="7" width="14.42578125" style="43" bestFit="1" customWidth="1"/>
    <col min="8" max="8" width="13.28515625" style="43" bestFit="1" customWidth="1"/>
    <col min="9" max="9" width="10.5703125" style="43" bestFit="1" customWidth="1"/>
    <col min="10" max="10" width="10.7109375" style="43" bestFit="1" customWidth="1"/>
    <col min="11" max="11" width="11" style="45" bestFit="1" customWidth="1"/>
    <col min="12" max="12" width="10.7109375" style="43" bestFit="1" customWidth="1"/>
    <col min="13" max="13" width="17" style="10" bestFit="1" customWidth="1"/>
    <col min="14" max="14" width="9.28515625" bestFit="1" customWidth="1"/>
  </cols>
  <sheetData>
    <row r="1" spans="1:13">
      <c r="B1" s="42" t="s">
        <v>682</v>
      </c>
    </row>
    <row r="2" spans="1:13" ht="7.15" customHeight="1"/>
    <row r="3" spans="1:13">
      <c r="A3" s="3"/>
      <c r="B3" s="281" t="s">
        <v>683</v>
      </c>
      <c r="C3" s="281" t="s">
        <v>104</v>
      </c>
      <c r="D3" s="281" t="s">
        <v>684</v>
      </c>
      <c r="E3" s="281" t="s">
        <v>685</v>
      </c>
      <c r="F3" s="281" t="s">
        <v>686</v>
      </c>
      <c r="G3" s="281" t="s">
        <v>687</v>
      </c>
      <c r="H3" s="281" t="s">
        <v>688</v>
      </c>
      <c r="I3" s="281" t="s">
        <v>689</v>
      </c>
      <c r="J3" s="281" t="s">
        <v>690</v>
      </c>
      <c r="K3" s="281" t="s">
        <v>691</v>
      </c>
      <c r="L3" s="281" t="s">
        <v>692</v>
      </c>
      <c r="M3" s="49" t="s">
        <v>693</v>
      </c>
    </row>
    <row r="4" spans="1:13">
      <c r="B4" s="44" t="s">
        <v>694</v>
      </c>
      <c r="C4" s="43" t="s">
        <v>695</v>
      </c>
      <c r="D4" s="43" t="s">
        <v>696</v>
      </c>
      <c r="E4" s="44">
        <v>250</v>
      </c>
      <c r="F4" s="44">
        <v>24</v>
      </c>
      <c r="G4" s="43">
        <v>91</v>
      </c>
      <c r="H4" s="43">
        <v>91</v>
      </c>
      <c r="I4" s="43">
        <f>(E4*F4)/1000</f>
        <v>6</v>
      </c>
      <c r="J4" s="43" t="s">
        <v>696</v>
      </c>
      <c r="K4" s="45" t="s">
        <v>697</v>
      </c>
      <c r="L4" s="43" t="s">
        <v>146</v>
      </c>
      <c r="M4" s="48" t="s">
        <v>153</v>
      </c>
    </row>
    <row r="5" spans="1:13">
      <c r="B5" s="44" t="s">
        <v>698</v>
      </c>
      <c r="C5" s="43" t="s">
        <v>699</v>
      </c>
      <c r="D5" s="43" t="s">
        <v>696</v>
      </c>
      <c r="E5" s="44">
        <v>250</v>
      </c>
      <c r="F5" s="44">
        <v>24</v>
      </c>
      <c r="G5" s="43">
        <v>91</v>
      </c>
      <c r="H5" s="43">
        <v>91</v>
      </c>
      <c r="I5" s="43">
        <f t="shared" ref="I5:I28" si="0">(E5*F5)/1000</f>
        <v>6</v>
      </c>
      <c r="J5" s="43" t="s">
        <v>696</v>
      </c>
      <c r="K5" s="45" t="s">
        <v>697</v>
      </c>
      <c r="L5" s="43" t="s">
        <v>146</v>
      </c>
      <c r="M5" s="48" t="s">
        <v>153</v>
      </c>
    </row>
    <row r="6" spans="1:13">
      <c r="B6" s="44" t="s">
        <v>700</v>
      </c>
      <c r="C6" s="43" t="s">
        <v>701</v>
      </c>
      <c r="D6" s="43" t="s">
        <v>696</v>
      </c>
      <c r="E6" s="44">
        <v>502</v>
      </c>
      <c r="F6" s="44">
        <v>12</v>
      </c>
      <c r="G6" s="43">
        <v>110</v>
      </c>
      <c r="H6" s="43">
        <v>110</v>
      </c>
      <c r="I6" s="43">
        <f t="shared" si="0"/>
        <v>6.024</v>
      </c>
      <c r="J6" s="43" t="s">
        <v>696</v>
      </c>
      <c r="K6" s="45" t="s">
        <v>702</v>
      </c>
      <c r="L6" s="43" t="s">
        <v>146</v>
      </c>
      <c r="M6" s="48" t="s">
        <v>153</v>
      </c>
    </row>
    <row r="7" spans="1:13">
      <c r="B7" s="44" t="s">
        <v>703</v>
      </c>
      <c r="C7" s="43" t="s">
        <v>704</v>
      </c>
      <c r="D7" s="43" t="s">
        <v>696</v>
      </c>
      <c r="E7" s="44">
        <v>502</v>
      </c>
      <c r="F7" s="44">
        <v>12</v>
      </c>
      <c r="G7" s="43">
        <v>110</v>
      </c>
      <c r="H7" s="43">
        <v>110</v>
      </c>
      <c r="I7" s="43">
        <f t="shared" si="0"/>
        <v>6.024</v>
      </c>
      <c r="J7" s="43" t="s">
        <v>696</v>
      </c>
      <c r="K7" s="45" t="s">
        <v>702</v>
      </c>
      <c r="L7" s="43" t="s">
        <v>146</v>
      </c>
      <c r="M7" s="48" t="s">
        <v>153</v>
      </c>
    </row>
    <row r="8" spans="1:13">
      <c r="B8" s="44" t="s">
        <v>705</v>
      </c>
      <c r="C8" s="43" t="s">
        <v>706</v>
      </c>
      <c r="D8" s="43" t="s">
        <v>696</v>
      </c>
      <c r="E8" s="44">
        <v>502</v>
      </c>
      <c r="F8" s="44">
        <v>12</v>
      </c>
      <c r="G8" s="43">
        <v>110</v>
      </c>
      <c r="H8" s="43">
        <v>110</v>
      </c>
      <c r="I8" s="43">
        <f t="shared" si="0"/>
        <v>6.024</v>
      </c>
      <c r="J8" s="43" t="s">
        <v>696</v>
      </c>
      <c r="K8" s="45" t="s">
        <v>702</v>
      </c>
      <c r="L8" s="43" t="s">
        <v>146</v>
      </c>
      <c r="M8" s="48" t="s">
        <v>153</v>
      </c>
    </row>
    <row r="9" spans="1:13">
      <c r="B9" s="44" t="s">
        <v>707</v>
      </c>
      <c r="C9" s="43" t="s">
        <v>708</v>
      </c>
      <c r="D9" s="43" t="s">
        <v>696</v>
      </c>
      <c r="E9" s="44">
        <v>505</v>
      </c>
      <c r="F9" s="44">
        <v>12</v>
      </c>
      <c r="G9" s="43">
        <v>132</v>
      </c>
      <c r="H9" s="43">
        <v>132</v>
      </c>
      <c r="I9" s="43">
        <f t="shared" si="0"/>
        <v>6.06</v>
      </c>
      <c r="J9" s="43" t="s">
        <v>696</v>
      </c>
      <c r="K9" s="45" t="s">
        <v>702</v>
      </c>
      <c r="L9" s="43" t="s">
        <v>146</v>
      </c>
      <c r="M9" s="48" t="s">
        <v>153</v>
      </c>
    </row>
    <row r="10" spans="1:13">
      <c r="B10" s="44" t="s">
        <v>709</v>
      </c>
      <c r="C10" s="43" t="s">
        <v>710</v>
      </c>
      <c r="D10" s="43" t="s">
        <v>696</v>
      </c>
      <c r="E10" s="44">
        <v>505</v>
      </c>
      <c r="F10" s="44">
        <v>12</v>
      </c>
      <c r="G10" s="43">
        <v>132</v>
      </c>
      <c r="H10" s="43">
        <v>132</v>
      </c>
      <c r="I10" s="43">
        <f t="shared" si="0"/>
        <v>6.06</v>
      </c>
      <c r="J10" s="43" t="s">
        <v>696</v>
      </c>
      <c r="K10" s="45" t="s">
        <v>702</v>
      </c>
      <c r="L10" s="43" t="s">
        <v>146</v>
      </c>
      <c r="M10" s="48" t="s">
        <v>153</v>
      </c>
    </row>
    <row r="11" spans="1:13">
      <c r="B11" s="44" t="s">
        <v>711</v>
      </c>
      <c r="C11" s="43" t="s">
        <v>712</v>
      </c>
      <c r="D11" s="43" t="s">
        <v>696</v>
      </c>
      <c r="E11" s="44">
        <v>502</v>
      </c>
      <c r="F11" s="44">
        <v>12</v>
      </c>
      <c r="G11" s="43">
        <v>110</v>
      </c>
      <c r="H11" s="43">
        <v>110</v>
      </c>
      <c r="I11" s="43">
        <f t="shared" si="0"/>
        <v>6.024</v>
      </c>
      <c r="J11" s="43" t="s">
        <v>696</v>
      </c>
      <c r="K11" s="45" t="s">
        <v>702</v>
      </c>
      <c r="L11" s="43" t="s">
        <v>146</v>
      </c>
      <c r="M11" s="48" t="s">
        <v>153</v>
      </c>
    </row>
    <row r="12" spans="1:13">
      <c r="B12" s="44" t="s">
        <v>255</v>
      </c>
      <c r="C12" s="43" t="s">
        <v>713</v>
      </c>
      <c r="D12" s="43" t="s">
        <v>696</v>
      </c>
      <c r="E12" s="44">
        <v>502</v>
      </c>
      <c r="F12" s="44">
        <v>12</v>
      </c>
      <c r="G12" s="43">
        <v>110</v>
      </c>
      <c r="H12" s="43">
        <v>110</v>
      </c>
      <c r="I12" s="43">
        <f t="shared" si="0"/>
        <v>6.024</v>
      </c>
      <c r="J12" s="43" t="s">
        <v>696</v>
      </c>
      <c r="K12" s="45" t="s">
        <v>702</v>
      </c>
      <c r="L12" s="43" t="s">
        <v>146</v>
      </c>
      <c r="M12" s="48" t="s">
        <v>153</v>
      </c>
    </row>
    <row r="13" spans="1:13">
      <c r="B13" s="44" t="s">
        <v>714</v>
      </c>
      <c r="C13" s="43" t="s">
        <v>715</v>
      </c>
      <c r="D13" s="43" t="s">
        <v>696</v>
      </c>
      <c r="E13" s="44">
        <v>502</v>
      </c>
      <c r="F13" s="44">
        <v>12</v>
      </c>
      <c r="G13" s="43">
        <v>110</v>
      </c>
      <c r="H13" s="43">
        <v>110</v>
      </c>
      <c r="I13" s="43">
        <f t="shared" si="0"/>
        <v>6.024</v>
      </c>
      <c r="J13" s="43" t="s">
        <v>696</v>
      </c>
      <c r="K13" s="45" t="s">
        <v>702</v>
      </c>
      <c r="L13" s="43" t="s">
        <v>146</v>
      </c>
      <c r="M13" s="48" t="s">
        <v>153</v>
      </c>
    </row>
    <row r="14" spans="1:13">
      <c r="B14" s="44" t="s">
        <v>716</v>
      </c>
      <c r="C14" s="43" t="s">
        <v>717</v>
      </c>
      <c r="D14" s="43" t="s">
        <v>696</v>
      </c>
      <c r="E14" s="44">
        <v>502</v>
      </c>
      <c r="F14" s="44">
        <v>12</v>
      </c>
      <c r="G14" s="43">
        <v>110</v>
      </c>
      <c r="H14" s="43">
        <v>110</v>
      </c>
      <c r="I14" s="43">
        <f t="shared" si="0"/>
        <v>6.024</v>
      </c>
      <c r="J14" s="43" t="s">
        <v>696</v>
      </c>
      <c r="K14" s="45" t="s">
        <v>702</v>
      </c>
      <c r="L14" s="43" t="s">
        <v>146</v>
      </c>
      <c r="M14" s="48" t="s">
        <v>153</v>
      </c>
    </row>
    <row r="15" spans="1:13">
      <c r="B15" s="44" t="s">
        <v>718</v>
      </c>
      <c r="C15" s="43" t="s">
        <v>719</v>
      </c>
      <c r="D15" s="43" t="s">
        <v>696</v>
      </c>
      <c r="E15" s="44">
        <v>445</v>
      </c>
      <c r="F15" s="44">
        <v>12</v>
      </c>
      <c r="G15" s="43">
        <v>144</v>
      </c>
      <c r="H15" s="43">
        <v>144</v>
      </c>
      <c r="I15" s="43">
        <f t="shared" si="0"/>
        <v>5.34</v>
      </c>
      <c r="J15" s="43" t="s">
        <v>696</v>
      </c>
      <c r="K15" s="45" t="s">
        <v>697</v>
      </c>
      <c r="L15" s="43" t="s">
        <v>146</v>
      </c>
      <c r="M15" s="48" t="s">
        <v>153</v>
      </c>
    </row>
    <row r="16" spans="1:13">
      <c r="B16" s="44" t="s">
        <v>720</v>
      </c>
      <c r="C16" s="43" t="s">
        <v>721</v>
      </c>
      <c r="D16" s="43" t="s">
        <v>696</v>
      </c>
      <c r="E16" s="44">
        <v>445</v>
      </c>
      <c r="F16" s="44">
        <v>12</v>
      </c>
      <c r="G16" s="43">
        <v>144</v>
      </c>
      <c r="H16" s="43">
        <v>144</v>
      </c>
      <c r="I16" s="43">
        <f t="shared" si="0"/>
        <v>5.34</v>
      </c>
      <c r="J16" s="43" t="s">
        <v>696</v>
      </c>
      <c r="K16" s="45" t="s">
        <v>697</v>
      </c>
      <c r="L16" s="43" t="s">
        <v>146</v>
      </c>
      <c r="M16" s="48" t="s">
        <v>153</v>
      </c>
    </row>
    <row r="17" spans="2:13">
      <c r="B17" s="44" t="s">
        <v>722</v>
      </c>
      <c r="C17" s="43" t="s">
        <v>723</v>
      </c>
      <c r="D17" s="43" t="s">
        <v>696</v>
      </c>
      <c r="E17" s="44">
        <v>445</v>
      </c>
      <c r="F17" s="44">
        <v>12</v>
      </c>
      <c r="G17" s="43">
        <v>144</v>
      </c>
      <c r="H17" s="43">
        <v>144</v>
      </c>
      <c r="I17" s="43">
        <f t="shared" si="0"/>
        <v>5.34</v>
      </c>
      <c r="J17" s="43" t="s">
        <v>696</v>
      </c>
      <c r="K17" s="45" t="s">
        <v>697</v>
      </c>
      <c r="L17" s="43" t="s">
        <v>146</v>
      </c>
      <c r="M17" s="48" t="s">
        <v>153</v>
      </c>
    </row>
    <row r="18" spans="2:13">
      <c r="B18" s="44" t="s">
        <v>724</v>
      </c>
      <c r="C18" s="43" t="s">
        <v>725</v>
      </c>
      <c r="D18" s="43" t="s">
        <v>696</v>
      </c>
      <c r="E18" s="44">
        <v>445</v>
      </c>
      <c r="F18" s="44">
        <v>12</v>
      </c>
      <c r="G18" s="43">
        <v>144</v>
      </c>
      <c r="H18" s="43">
        <v>144</v>
      </c>
      <c r="I18" s="43">
        <f t="shared" si="0"/>
        <v>5.34</v>
      </c>
      <c r="J18" s="43" t="s">
        <v>696</v>
      </c>
      <c r="K18" s="45" t="s">
        <v>697</v>
      </c>
      <c r="L18" s="43" t="s">
        <v>146</v>
      </c>
      <c r="M18" s="48" t="s">
        <v>153</v>
      </c>
    </row>
    <row r="19" spans="2:13">
      <c r="B19" s="44" t="s">
        <v>726</v>
      </c>
      <c r="C19" s="43" t="s">
        <v>727</v>
      </c>
      <c r="D19" s="43" t="s">
        <v>696</v>
      </c>
      <c r="E19" s="44">
        <v>445</v>
      </c>
      <c r="F19" s="44">
        <v>12</v>
      </c>
      <c r="G19" s="43">
        <v>144</v>
      </c>
      <c r="H19" s="43">
        <v>144</v>
      </c>
      <c r="I19" s="43">
        <f t="shared" si="0"/>
        <v>5.34</v>
      </c>
      <c r="J19" s="43" t="s">
        <v>696</v>
      </c>
      <c r="K19" s="45" t="s">
        <v>697</v>
      </c>
      <c r="L19" s="43" t="s">
        <v>146</v>
      </c>
      <c r="M19" s="48" t="s">
        <v>153</v>
      </c>
    </row>
    <row r="20" spans="2:13">
      <c r="B20" s="44" t="s">
        <v>728</v>
      </c>
      <c r="C20" s="43" t="s">
        <v>729</v>
      </c>
      <c r="D20" s="43" t="s">
        <v>696</v>
      </c>
      <c r="E20" s="44">
        <v>445</v>
      </c>
      <c r="F20" s="44">
        <v>12</v>
      </c>
      <c r="G20" s="43">
        <v>144</v>
      </c>
      <c r="H20" s="43">
        <v>144</v>
      </c>
      <c r="I20" s="43">
        <f t="shared" si="0"/>
        <v>5.34</v>
      </c>
      <c r="J20" s="43" t="s">
        <v>696</v>
      </c>
      <c r="K20" s="45" t="s">
        <v>697</v>
      </c>
      <c r="L20" s="43" t="s">
        <v>146</v>
      </c>
      <c r="M20" s="48" t="s">
        <v>153</v>
      </c>
    </row>
    <row r="21" spans="2:13">
      <c r="B21" s="44" t="s">
        <v>247</v>
      </c>
      <c r="C21" s="43" t="s">
        <v>730</v>
      </c>
      <c r="D21" s="43" t="s">
        <v>696</v>
      </c>
      <c r="E21" s="44">
        <v>370</v>
      </c>
      <c r="F21" s="44">
        <v>12</v>
      </c>
      <c r="G21" s="43">
        <v>144</v>
      </c>
      <c r="H21" s="43">
        <v>144</v>
      </c>
      <c r="I21" s="43">
        <f t="shared" si="0"/>
        <v>4.4400000000000004</v>
      </c>
      <c r="J21" s="43" t="s">
        <v>696</v>
      </c>
      <c r="K21" s="45" t="s">
        <v>702</v>
      </c>
      <c r="L21" s="43" t="s">
        <v>146</v>
      </c>
      <c r="M21" s="48" t="s">
        <v>153</v>
      </c>
    </row>
    <row r="22" spans="2:13">
      <c r="B22" s="44" t="s">
        <v>249</v>
      </c>
      <c r="C22" s="43" t="s">
        <v>731</v>
      </c>
      <c r="D22" s="43" t="s">
        <v>696</v>
      </c>
      <c r="E22" s="44">
        <v>370</v>
      </c>
      <c r="F22" s="44">
        <v>12</v>
      </c>
      <c r="G22" s="43">
        <v>144</v>
      </c>
      <c r="H22" s="43">
        <v>144</v>
      </c>
      <c r="I22" s="43">
        <f t="shared" si="0"/>
        <v>4.4400000000000004</v>
      </c>
      <c r="J22" s="43" t="s">
        <v>696</v>
      </c>
      <c r="K22" s="45" t="s">
        <v>702</v>
      </c>
      <c r="L22" s="43" t="s">
        <v>146</v>
      </c>
      <c r="M22" s="48" t="s">
        <v>153</v>
      </c>
    </row>
    <row r="23" spans="2:13">
      <c r="B23" s="44" t="s">
        <v>251</v>
      </c>
      <c r="C23" s="43" t="s">
        <v>732</v>
      </c>
      <c r="D23" s="43" t="s">
        <v>696</v>
      </c>
      <c r="E23" s="44">
        <v>370</v>
      </c>
      <c r="F23" s="44">
        <v>12</v>
      </c>
      <c r="G23" s="43">
        <v>144</v>
      </c>
      <c r="H23" s="43">
        <v>144</v>
      </c>
      <c r="I23" s="43">
        <f t="shared" si="0"/>
        <v>4.4400000000000004</v>
      </c>
      <c r="J23" s="43" t="s">
        <v>696</v>
      </c>
      <c r="K23" s="45" t="s">
        <v>702</v>
      </c>
      <c r="L23" s="43" t="s">
        <v>146</v>
      </c>
      <c r="M23" s="48" t="s">
        <v>153</v>
      </c>
    </row>
    <row r="24" spans="2:13">
      <c r="B24" s="44" t="s">
        <v>253</v>
      </c>
      <c r="C24" s="43" t="s">
        <v>733</v>
      </c>
      <c r="D24" s="43" t="s">
        <v>696</v>
      </c>
      <c r="E24" s="44">
        <v>370</v>
      </c>
      <c r="F24" s="44">
        <v>12</v>
      </c>
      <c r="G24" s="43">
        <v>144</v>
      </c>
      <c r="H24" s="43">
        <v>144</v>
      </c>
      <c r="I24" s="43">
        <f t="shared" si="0"/>
        <v>4.4400000000000004</v>
      </c>
      <c r="J24" s="43" t="s">
        <v>696</v>
      </c>
      <c r="K24" s="45" t="s">
        <v>702</v>
      </c>
      <c r="L24" s="43" t="s">
        <v>146</v>
      </c>
      <c r="M24" s="48" t="s">
        <v>153</v>
      </c>
    </row>
    <row r="25" spans="2:13">
      <c r="B25" s="44" t="s">
        <v>734</v>
      </c>
      <c r="C25" s="43" t="s">
        <v>735</v>
      </c>
      <c r="D25" s="43" t="s">
        <v>696</v>
      </c>
      <c r="E25" s="44">
        <v>250</v>
      </c>
      <c r="F25" s="44">
        <v>24</v>
      </c>
      <c r="G25" s="43">
        <v>130</v>
      </c>
      <c r="H25" s="43">
        <v>130</v>
      </c>
      <c r="I25" s="43">
        <f t="shared" si="0"/>
        <v>6</v>
      </c>
      <c r="J25" s="43" t="s">
        <v>696</v>
      </c>
      <c r="K25" s="45" t="s">
        <v>697</v>
      </c>
      <c r="L25" s="43" t="s">
        <v>146</v>
      </c>
      <c r="M25" s="48" t="s">
        <v>153</v>
      </c>
    </row>
    <row r="26" spans="2:13">
      <c r="B26" s="44" t="s">
        <v>736</v>
      </c>
      <c r="C26" s="43" t="s">
        <v>737</v>
      </c>
      <c r="D26" s="43" t="s">
        <v>696</v>
      </c>
      <c r="E26" s="44">
        <v>250</v>
      </c>
      <c r="F26" s="44">
        <v>24</v>
      </c>
      <c r="G26" s="43">
        <v>130</v>
      </c>
      <c r="H26" s="43">
        <v>130</v>
      </c>
      <c r="I26" s="43">
        <f t="shared" si="0"/>
        <v>6</v>
      </c>
      <c r="J26" s="43" t="s">
        <v>696</v>
      </c>
      <c r="K26" s="45" t="s">
        <v>697</v>
      </c>
      <c r="L26" s="43" t="s">
        <v>146</v>
      </c>
      <c r="M26" s="48" t="s">
        <v>153</v>
      </c>
    </row>
    <row r="27" spans="2:13">
      <c r="B27" s="44" t="s">
        <v>738</v>
      </c>
      <c r="C27" s="43" t="s">
        <v>739</v>
      </c>
      <c r="D27" s="43" t="s">
        <v>696</v>
      </c>
      <c r="E27" s="44">
        <v>250</v>
      </c>
      <c r="F27" s="44">
        <v>24</v>
      </c>
      <c r="G27" s="43">
        <v>130</v>
      </c>
      <c r="H27" s="43">
        <v>130</v>
      </c>
      <c r="I27" s="43">
        <f t="shared" si="0"/>
        <v>6</v>
      </c>
      <c r="J27" s="43" t="s">
        <v>696</v>
      </c>
      <c r="K27" s="45" t="s">
        <v>697</v>
      </c>
      <c r="L27" s="43" t="s">
        <v>146</v>
      </c>
      <c r="M27" s="48" t="s">
        <v>153</v>
      </c>
    </row>
    <row r="28" spans="2:13">
      <c r="B28" s="44" t="s">
        <v>740</v>
      </c>
      <c r="C28" s="43" t="s">
        <v>741</v>
      </c>
      <c r="D28" s="43" t="s">
        <v>696</v>
      </c>
      <c r="E28" s="44">
        <v>250</v>
      </c>
      <c r="F28" s="44">
        <v>24</v>
      </c>
      <c r="G28" s="43">
        <v>130</v>
      </c>
      <c r="H28" s="43">
        <v>130</v>
      </c>
      <c r="I28" s="43">
        <f t="shared" si="0"/>
        <v>6</v>
      </c>
      <c r="J28" s="43" t="s">
        <v>696</v>
      </c>
      <c r="K28" s="45" t="s">
        <v>697</v>
      </c>
      <c r="L28" s="43" t="s">
        <v>146</v>
      </c>
      <c r="M28" s="48" t="s">
        <v>153</v>
      </c>
    </row>
    <row r="29" spans="2:13">
      <c r="B29" s="44" t="s">
        <v>742</v>
      </c>
      <c r="C29" s="43" t="s">
        <v>743</v>
      </c>
      <c r="D29" s="43" t="s">
        <v>143</v>
      </c>
      <c r="E29" s="44">
        <v>250</v>
      </c>
      <c r="F29" s="44">
        <v>36</v>
      </c>
      <c r="G29" s="43">
        <v>91</v>
      </c>
      <c r="H29" s="43">
        <v>91</v>
      </c>
      <c r="I29" s="43">
        <f t="shared" ref="I29:I72" si="1">(E29*F29)/1000</f>
        <v>9</v>
      </c>
      <c r="J29" s="43" t="s">
        <v>744</v>
      </c>
      <c r="K29" s="45" t="s">
        <v>697</v>
      </c>
      <c r="L29" s="43" t="s">
        <v>143</v>
      </c>
      <c r="M29" s="50" t="s">
        <v>147</v>
      </c>
    </row>
    <row r="30" spans="2:13">
      <c r="B30" s="44" t="s">
        <v>745</v>
      </c>
      <c r="C30" s="43" t="s">
        <v>746</v>
      </c>
      <c r="D30" s="43" t="s">
        <v>143</v>
      </c>
      <c r="E30" s="44">
        <v>250</v>
      </c>
      <c r="F30" s="44">
        <v>36</v>
      </c>
      <c r="G30" s="43">
        <v>91</v>
      </c>
      <c r="H30" s="43">
        <v>91</v>
      </c>
      <c r="I30" s="43">
        <f t="shared" si="1"/>
        <v>9</v>
      </c>
      <c r="J30" s="43" t="s">
        <v>744</v>
      </c>
      <c r="K30" s="45" t="s">
        <v>697</v>
      </c>
      <c r="L30" s="43" t="s">
        <v>143</v>
      </c>
      <c r="M30" s="50" t="s">
        <v>147</v>
      </c>
    </row>
    <row r="31" spans="2:13">
      <c r="B31" s="44" t="s">
        <v>747</v>
      </c>
      <c r="C31" s="43" t="s">
        <v>748</v>
      </c>
      <c r="D31" s="43" t="s">
        <v>143</v>
      </c>
      <c r="E31" s="44">
        <v>250</v>
      </c>
      <c r="F31" s="44">
        <v>36</v>
      </c>
      <c r="G31" s="43">
        <v>91</v>
      </c>
      <c r="H31" s="43">
        <v>91</v>
      </c>
      <c r="I31" s="43">
        <f t="shared" si="1"/>
        <v>9</v>
      </c>
      <c r="J31" s="43" t="s">
        <v>744</v>
      </c>
      <c r="K31" s="45" t="s">
        <v>697</v>
      </c>
      <c r="L31" s="43" t="s">
        <v>143</v>
      </c>
      <c r="M31" s="50" t="s">
        <v>147</v>
      </c>
    </row>
    <row r="32" spans="2:13">
      <c r="B32" s="44" t="s">
        <v>749</v>
      </c>
      <c r="C32" s="43" t="s">
        <v>750</v>
      </c>
      <c r="D32" s="43" t="s">
        <v>143</v>
      </c>
      <c r="E32" s="44">
        <v>250</v>
      </c>
      <c r="F32" s="44">
        <v>36</v>
      </c>
      <c r="G32" s="43">
        <v>91</v>
      </c>
      <c r="H32" s="43">
        <v>91</v>
      </c>
      <c r="I32" s="43">
        <f t="shared" si="1"/>
        <v>9</v>
      </c>
      <c r="J32" s="43" t="s">
        <v>744</v>
      </c>
      <c r="K32" s="45" t="s">
        <v>697</v>
      </c>
      <c r="L32" s="43" t="s">
        <v>143</v>
      </c>
      <c r="M32" s="50" t="s">
        <v>147</v>
      </c>
    </row>
    <row r="33" spans="2:13">
      <c r="B33" s="44">
        <v>310001973</v>
      </c>
      <c r="C33" s="43" t="s">
        <v>743</v>
      </c>
      <c r="D33" s="43" t="s">
        <v>143</v>
      </c>
      <c r="E33" s="44">
        <v>250</v>
      </c>
      <c r="F33" s="44">
        <v>36</v>
      </c>
      <c r="G33" s="43">
        <v>91</v>
      </c>
      <c r="H33" s="43">
        <v>91</v>
      </c>
      <c r="I33" s="43">
        <f t="shared" si="1"/>
        <v>9</v>
      </c>
      <c r="J33" s="43" t="s">
        <v>744</v>
      </c>
      <c r="K33" s="45" t="s">
        <v>697</v>
      </c>
      <c r="L33" s="43" t="s">
        <v>143</v>
      </c>
      <c r="M33" s="50" t="s">
        <v>147</v>
      </c>
    </row>
    <row r="34" spans="2:13">
      <c r="B34" s="44">
        <v>310001977</v>
      </c>
      <c r="C34" s="43" t="s">
        <v>748</v>
      </c>
      <c r="D34" s="43" t="s">
        <v>143</v>
      </c>
      <c r="E34" s="44">
        <v>250</v>
      </c>
      <c r="F34" s="44">
        <v>36</v>
      </c>
      <c r="G34" s="43">
        <v>91</v>
      </c>
      <c r="H34" s="43">
        <v>91</v>
      </c>
      <c r="I34" s="43">
        <f t="shared" si="1"/>
        <v>9</v>
      </c>
      <c r="J34" s="43" t="s">
        <v>744</v>
      </c>
      <c r="K34" s="45" t="s">
        <v>697</v>
      </c>
      <c r="L34" s="43" t="s">
        <v>143</v>
      </c>
      <c r="M34" s="50" t="s">
        <v>147</v>
      </c>
    </row>
    <row r="35" spans="2:13">
      <c r="B35" s="44" t="s">
        <v>751</v>
      </c>
      <c r="C35" s="43" t="s">
        <v>752</v>
      </c>
      <c r="D35" s="43" t="s">
        <v>143</v>
      </c>
      <c r="E35" s="44">
        <v>380</v>
      </c>
      <c r="F35" s="44">
        <v>24</v>
      </c>
      <c r="G35" s="43">
        <v>72</v>
      </c>
      <c r="H35" s="43">
        <v>72</v>
      </c>
      <c r="I35" s="43">
        <f t="shared" si="1"/>
        <v>9.1199999999999992</v>
      </c>
      <c r="J35" s="43" t="s">
        <v>744</v>
      </c>
      <c r="K35" s="45" t="s">
        <v>697</v>
      </c>
      <c r="L35" s="43" t="s">
        <v>143</v>
      </c>
      <c r="M35" s="50" t="s">
        <v>147</v>
      </c>
    </row>
    <row r="36" spans="2:13">
      <c r="B36" s="44" t="s">
        <v>753</v>
      </c>
      <c r="C36" s="43" t="s">
        <v>754</v>
      </c>
      <c r="D36" s="43" t="s">
        <v>143</v>
      </c>
      <c r="E36" s="44">
        <v>380</v>
      </c>
      <c r="F36" s="44">
        <v>24</v>
      </c>
      <c r="G36" s="43">
        <v>72</v>
      </c>
      <c r="H36" s="43">
        <v>72</v>
      </c>
      <c r="I36" s="43">
        <f t="shared" si="1"/>
        <v>9.1199999999999992</v>
      </c>
      <c r="J36" s="43" t="s">
        <v>744</v>
      </c>
      <c r="K36" s="45" t="s">
        <v>697</v>
      </c>
      <c r="L36" s="43" t="s">
        <v>143</v>
      </c>
      <c r="M36" s="50" t="s">
        <v>147</v>
      </c>
    </row>
    <row r="37" spans="2:13">
      <c r="B37" s="44">
        <v>310001978</v>
      </c>
      <c r="C37" s="43" t="s">
        <v>754</v>
      </c>
      <c r="D37" s="43" t="s">
        <v>143</v>
      </c>
      <c r="E37" s="44">
        <v>380</v>
      </c>
      <c r="F37" s="44">
        <v>24</v>
      </c>
      <c r="G37" s="43">
        <v>72</v>
      </c>
      <c r="H37" s="43">
        <v>72</v>
      </c>
      <c r="I37" s="43">
        <f t="shared" si="1"/>
        <v>9.1199999999999992</v>
      </c>
      <c r="J37" s="43" t="s">
        <v>744</v>
      </c>
      <c r="K37" s="45" t="s">
        <v>697</v>
      </c>
      <c r="L37" s="43" t="s">
        <v>143</v>
      </c>
      <c r="M37" s="50" t="s">
        <v>147</v>
      </c>
    </row>
    <row r="38" spans="2:13">
      <c r="B38" s="44">
        <v>310002329</v>
      </c>
      <c r="C38" s="43" t="s">
        <v>182</v>
      </c>
      <c r="D38" s="43" t="s">
        <v>143</v>
      </c>
      <c r="E38" s="44">
        <v>500</v>
      </c>
      <c r="F38" s="44">
        <v>24</v>
      </c>
      <c r="G38" s="43">
        <v>54</v>
      </c>
      <c r="H38" s="43">
        <v>54</v>
      </c>
      <c r="I38" s="43">
        <f t="shared" si="1"/>
        <v>12</v>
      </c>
      <c r="J38" s="43" t="s">
        <v>755</v>
      </c>
      <c r="K38" s="45" t="s">
        <v>702</v>
      </c>
      <c r="L38" s="43" t="s">
        <v>143</v>
      </c>
      <c r="M38" s="50" t="s">
        <v>147</v>
      </c>
    </row>
    <row r="39" spans="2:13">
      <c r="B39" s="44" t="s">
        <v>756</v>
      </c>
      <c r="C39" s="43" t="s">
        <v>757</v>
      </c>
      <c r="D39" s="43" t="s">
        <v>143</v>
      </c>
      <c r="E39" s="44">
        <v>1000</v>
      </c>
      <c r="F39" s="44">
        <v>12</v>
      </c>
      <c r="G39" s="43">
        <v>55</v>
      </c>
      <c r="H39" s="43">
        <v>55</v>
      </c>
      <c r="I39" s="43">
        <f t="shared" si="1"/>
        <v>12</v>
      </c>
      <c r="J39" s="43" t="s">
        <v>758</v>
      </c>
      <c r="K39" s="45" t="s">
        <v>697</v>
      </c>
      <c r="L39" s="43" t="s">
        <v>143</v>
      </c>
      <c r="M39" s="50" t="s">
        <v>147</v>
      </c>
    </row>
    <row r="40" spans="2:13">
      <c r="B40" s="44" t="s">
        <v>759</v>
      </c>
      <c r="C40" s="43" t="s">
        <v>760</v>
      </c>
      <c r="D40" s="43" t="s">
        <v>143</v>
      </c>
      <c r="E40" s="44">
        <v>270</v>
      </c>
      <c r="F40" s="44">
        <v>24</v>
      </c>
      <c r="G40" s="43">
        <v>91</v>
      </c>
      <c r="H40" s="43">
        <v>91</v>
      </c>
      <c r="I40" s="43">
        <f t="shared" si="1"/>
        <v>6.48</v>
      </c>
      <c r="J40" s="43" t="s">
        <v>761</v>
      </c>
      <c r="K40" s="45" t="s">
        <v>697</v>
      </c>
      <c r="L40" s="43" t="s">
        <v>143</v>
      </c>
      <c r="M40" s="50">
        <v>0</v>
      </c>
    </row>
    <row r="41" spans="2:13">
      <c r="B41" s="44" t="s">
        <v>762</v>
      </c>
      <c r="C41" s="43" t="s">
        <v>763</v>
      </c>
      <c r="D41" s="43" t="s">
        <v>143</v>
      </c>
      <c r="E41" s="44">
        <v>270</v>
      </c>
      <c r="F41" s="44">
        <v>24</v>
      </c>
      <c r="G41" s="43">
        <v>91</v>
      </c>
      <c r="H41" s="43">
        <v>91</v>
      </c>
      <c r="I41" s="43">
        <f t="shared" si="1"/>
        <v>6.48</v>
      </c>
      <c r="J41" s="43" t="s">
        <v>764</v>
      </c>
      <c r="K41" s="45">
        <v>0</v>
      </c>
      <c r="L41" s="43" t="s">
        <v>143</v>
      </c>
      <c r="M41" s="50">
        <v>0</v>
      </c>
    </row>
    <row r="42" spans="2:13">
      <c r="B42" s="44" t="s">
        <v>473</v>
      </c>
      <c r="C42" s="43" t="s">
        <v>177</v>
      </c>
      <c r="D42" s="43" t="s">
        <v>143</v>
      </c>
      <c r="E42" s="44">
        <v>500</v>
      </c>
      <c r="F42" s="44">
        <v>24</v>
      </c>
      <c r="G42" s="43">
        <v>54</v>
      </c>
      <c r="H42" s="43">
        <v>54</v>
      </c>
      <c r="I42" s="43">
        <f t="shared" si="1"/>
        <v>12</v>
      </c>
      <c r="J42" s="43" t="s">
        <v>761</v>
      </c>
      <c r="K42" s="45" t="s">
        <v>697</v>
      </c>
      <c r="L42" s="43" t="s">
        <v>143</v>
      </c>
      <c r="M42" s="50" t="s">
        <v>147</v>
      </c>
    </row>
    <row r="43" spans="2:13">
      <c r="B43" s="44" t="s">
        <v>765</v>
      </c>
      <c r="C43" s="43" t="s">
        <v>766</v>
      </c>
      <c r="D43" s="43" t="s">
        <v>143</v>
      </c>
      <c r="E43" s="44">
        <v>500</v>
      </c>
      <c r="F43" s="44">
        <v>24</v>
      </c>
      <c r="G43" s="43">
        <v>54</v>
      </c>
      <c r="H43" s="43">
        <v>54</v>
      </c>
      <c r="I43" s="43">
        <f t="shared" si="1"/>
        <v>12</v>
      </c>
      <c r="J43" s="43" t="s">
        <v>761</v>
      </c>
      <c r="K43" s="45" t="s">
        <v>697</v>
      </c>
      <c r="L43" s="43" t="s">
        <v>143</v>
      </c>
      <c r="M43" s="50" t="s">
        <v>147</v>
      </c>
    </row>
    <row r="44" spans="2:13">
      <c r="B44" s="44" t="s">
        <v>767</v>
      </c>
      <c r="C44" s="43" t="s">
        <v>768</v>
      </c>
      <c r="D44" s="43" t="s">
        <v>143</v>
      </c>
      <c r="E44" s="44">
        <v>500</v>
      </c>
      <c r="F44" s="44">
        <v>24</v>
      </c>
      <c r="G44" s="43">
        <v>54</v>
      </c>
      <c r="H44" s="43">
        <v>54</v>
      </c>
      <c r="I44" s="43">
        <f t="shared" si="1"/>
        <v>12</v>
      </c>
      <c r="J44" s="43" t="s">
        <v>761</v>
      </c>
      <c r="K44" s="45" t="s">
        <v>697</v>
      </c>
      <c r="L44" s="43" t="s">
        <v>143</v>
      </c>
      <c r="M44" s="50" t="s">
        <v>147</v>
      </c>
    </row>
    <row r="45" spans="2:13">
      <c r="B45" s="44" t="s">
        <v>769</v>
      </c>
      <c r="C45" s="43" t="s">
        <v>770</v>
      </c>
      <c r="D45" s="43" t="s">
        <v>143</v>
      </c>
      <c r="E45" s="44">
        <v>500</v>
      </c>
      <c r="F45" s="44">
        <v>24</v>
      </c>
      <c r="G45" s="43">
        <v>54</v>
      </c>
      <c r="H45" s="43">
        <v>54</v>
      </c>
      <c r="I45" s="43">
        <f t="shared" si="1"/>
        <v>12</v>
      </c>
      <c r="J45" s="43" t="s">
        <v>761</v>
      </c>
      <c r="K45" s="45" t="s">
        <v>697</v>
      </c>
      <c r="L45" s="43" t="s">
        <v>143</v>
      </c>
      <c r="M45" s="50" t="s">
        <v>147</v>
      </c>
    </row>
    <row r="46" spans="2:13">
      <c r="B46" s="44">
        <v>310001984</v>
      </c>
      <c r="C46" s="43" t="s">
        <v>162</v>
      </c>
      <c r="D46" s="43" t="s">
        <v>143</v>
      </c>
      <c r="E46" s="44">
        <v>500</v>
      </c>
      <c r="F46" s="44">
        <v>24</v>
      </c>
      <c r="G46" s="43">
        <v>54</v>
      </c>
      <c r="H46" s="43">
        <v>54</v>
      </c>
      <c r="I46" s="43">
        <f t="shared" si="1"/>
        <v>12</v>
      </c>
      <c r="J46" s="43" t="s">
        <v>758</v>
      </c>
      <c r="K46" s="45" t="s">
        <v>702</v>
      </c>
      <c r="L46" s="43" t="s">
        <v>143</v>
      </c>
      <c r="M46" s="50" t="s">
        <v>147</v>
      </c>
    </row>
    <row r="47" spans="2:13">
      <c r="B47" s="44">
        <v>310001993</v>
      </c>
      <c r="C47" s="43" t="s">
        <v>165</v>
      </c>
      <c r="D47" s="43" t="s">
        <v>143</v>
      </c>
      <c r="E47" s="44">
        <v>500</v>
      </c>
      <c r="F47" s="44">
        <v>24</v>
      </c>
      <c r="G47" s="43">
        <v>54</v>
      </c>
      <c r="H47" s="43">
        <v>54</v>
      </c>
      <c r="I47" s="43">
        <f t="shared" si="1"/>
        <v>12</v>
      </c>
      <c r="J47" s="43" t="s">
        <v>761</v>
      </c>
      <c r="K47" s="45" t="s">
        <v>702</v>
      </c>
      <c r="L47" s="43" t="s">
        <v>143</v>
      </c>
      <c r="M47" s="50" t="s">
        <v>147</v>
      </c>
    </row>
    <row r="48" spans="2:13">
      <c r="B48" s="44">
        <v>310001994</v>
      </c>
      <c r="C48" s="43" t="s">
        <v>166</v>
      </c>
      <c r="D48" s="43" t="s">
        <v>143</v>
      </c>
      <c r="E48" s="44">
        <v>500</v>
      </c>
      <c r="F48" s="44">
        <v>24</v>
      </c>
      <c r="G48" s="43">
        <v>54</v>
      </c>
      <c r="H48" s="43">
        <v>54</v>
      </c>
      <c r="I48" s="43">
        <f t="shared" si="1"/>
        <v>12</v>
      </c>
      <c r="J48" s="43" t="s">
        <v>761</v>
      </c>
      <c r="K48" s="45" t="s">
        <v>771</v>
      </c>
      <c r="L48" s="43" t="s">
        <v>143</v>
      </c>
      <c r="M48" s="50" t="s">
        <v>147</v>
      </c>
    </row>
    <row r="49" spans="2:13">
      <c r="B49" s="44">
        <v>310002000</v>
      </c>
      <c r="C49" s="43" t="s">
        <v>171</v>
      </c>
      <c r="D49" s="43" t="s">
        <v>143</v>
      </c>
      <c r="E49" s="44">
        <v>500</v>
      </c>
      <c r="F49" s="44">
        <v>24</v>
      </c>
      <c r="G49" s="43">
        <v>54</v>
      </c>
      <c r="H49" s="43">
        <v>54</v>
      </c>
      <c r="I49" s="43">
        <f t="shared" si="1"/>
        <v>12</v>
      </c>
      <c r="J49" s="43" t="s">
        <v>761</v>
      </c>
      <c r="K49" s="45" t="s">
        <v>771</v>
      </c>
      <c r="L49" s="43" t="s">
        <v>143</v>
      </c>
      <c r="M49" s="50" t="s">
        <v>147</v>
      </c>
    </row>
    <row r="50" spans="2:13">
      <c r="B50" s="44">
        <v>310002001</v>
      </c>
      <c r="C50" s="43" t="s">
        <v>172</v>
      </c>
      <c r="D50" s="43" t="s">
        <v>143</v>
      </c>
      <c r="E50" s="44">
        <v>500</v>
      </c>
      <c r="F50" s="44">
        <v>24</v>
      </c>
      <c r="G50" s="43">
        <v>54</v>
      </c>
      <c r="H50" s="43">
        <v>54</v>
      </c>
      <c r="I50" s="43">
        <f t="shared" si="1"/>
        <v>12</v>
      </c>
      <c r="J50" s="43" t="s">
        <v>761</v>
      </c>
      <c r="K50" s="45" t="s">
        <v>702</v>
      </c>
      <c r="L50" s="43" t="s">
        <v>143</v>
      </c>
      <c r="M50" s="50" t="s">
        <v>147</v>
      </c>
    </row>
    <row r="51" spans="2:13">
      <c r="B51" s="44">
        <v>310002015</v>
      </c>
      <c r="C51" s="43" t="s">
        <v>177</v>
      </c>
      <c r="D51" s="43" t="s">
        <v>143</v>
      </c>
      <c r="E51" s="44">
        <v>500</v>
      </c>
      <c r="F51" s="44">
        <v>24</v>
      </c>
      <c r="G51" s="43">
        <v>54</v>
      </c>
      <c r="H51" s="43">
        <v>54</v>
      </c>
      <c r="I51" s="43">
        <f t="shared" si="1"/>
        <v>12</v>
      </c>
      <c r="J51" s="43" t="s">
        <v>761</v>
      </c>
      <c r="K51" s="45" t="s">
        <v>771</v>
      </c>
      <c r="L51" s="43" t="s">
        <v>143</v>
      </c>
      <c r="M51" s="50" t="s">
        <v>147</v>
      </c>
    </row>
    <row r="52" spans="2:13">
      <c r="B52" s="44">
        <v>310002016</v>
      </c>
      <c r="C52" s="43" t="s">
        <v>178</v>
      </c>
      <c r="D52" s="43" t="s">
        <v>143</v>
      </c>
      <c r="E52" s="44">
        <v>500</v>
      </c>
      <c r="F52" s="44">
        <v>24</v>
      </c>
      <c r="G52" s="43">
        <v>54</v>
      </c>
      <c r="H52" s="43">
        <v>54</v>
      </c>
      <c r="I52" s="43">
        <f t="shared" si="1"/>
        <v>12</v>
      </c>
      <c r="J52" s="43" t="s">
        <v>761</v>
      </c>
      <c r="K52" s="45" t="s">
        <v>702</v>
      </c>
      <c r="L52" s="43" t="s">
        <v>143</v>
      </c>
      <c r="M52" s="50" t="s">
        <v>147</v>
      </c>
    </row>
    <row r="53" spans="2:13">
      <c r="B53" s="44">
        <v>310002021</v>
      </c>
      <c r="C53" s="43" t="s">
        <v>772</v>
      </c>
      <c r="D53" s="43" t="s">
        <v>143</v>
      </c>
      <c r="E53" s="44">
        <v>500</v>
      </c>
      <c r="F53" s="44">
        <v>24</v>
      </c>
      <c r="G53" s="43">
        <v>54</v>
      </c>
      <c r="H53" s="43">
        <v>54</v>
      </c>
      <c r="I53" s="43">
        <f t="shared" si="1"/>
        <v>12</v>
      </c>
      <c r="J53" s="43" t="s">
        <v>764</v>
      </c>
      <c r="K53" s="45" t="s">
        <v>697</v>
      </c>
      <c r="L53" s="43" t="s">
        <v>143</v>
      </c>
      <c r="M53" s="50" t="s">
        <v>147</v>
      </c>
    </row>
    <row r="54" spans="2:13">
      <c r="B54" s="44">
        <v>310002022</v>
      </c>
      <c r="C54" s="43" t="s">
        <v>773</v>
      </c>
      <c r="D54" s="43" t="s">
        <v>143</v>
      </c>
      <c r="E54" s="44">
        <v>500</v>
      </c>
      <c r="F54" s="44">
        <v>24</v>
      </c>
      <c r="G54" s="43">
        <v>54</v>
      </c>
      <c r="H54" s="43">
        <v>54</v>
      </c>
      <c r="I54" s="43">
        <f t="shared" si="1"/>
        <v>12</v>
      </c>
      <c r="J54" s="43" t="s">
        <v>761</v>
      </c>
      <c r="K54" s="45" t="s">
        <v>702</v>
      </c>
      <c r="L54" s="43" t="s">
        <v>143</v>
      </c>
      <c r="M54" s="50" t="s">
        <v>147</v>
      </c>
    </row>
    <row r="55" spans="2:13">
      <c r="B55" s="44">
        <v>310002099</v>
      </c>
      <c r="C55" s="43" t="s">
        <v>179</v>
      </c>
      <c r="D55" s="43" t="s">
        <v>143</v>
      </c>
      <c r="E55" s="44">
        <v>500</v>
      </c>
      <c r="F55" s="44">
        <v>24</v>
      </c>
      <c r="G55" s="43">
        <v>54</v>
      </c>
      <c r="H55" s="43">
        <v>54</v>
      </c>
      <c r="I55" s="43">
        <f t="shared" si="1"/>
        <v>12</v>
      </c>
      <c r="J55" s="43" t="s">
        <v>758</v>
      </c>
      <c r="K55" s="45" t="s">
        <v>702</v>
      </c>
      <c r="L55" s="43" t="s">
        <v>143</v>
      </c>
      <c r="M55" s="50" t="s">
        <v>147</v>
      </c>
    </row>
    <row r="56" spans="2:13">
      <c r="B56" s="44">
        <v>310002100</v>
      </c>
      <c r="C56" s="43" t="s">
        <v>774</v>
      </c>
      <c r="D56" s="43" t="s">
        <v>143</v>
      </c>
      <c r="E56" s="44">
        <v>500</v>
      </c>
      <c r="F56" s="44">
        <v>24</v>
      </c>
      <c r="G56" s="43">
        <v>54</v>
      </c>
      <c r="H56" s="43">
        <v>54</v>
      </c>
      <c r="I56" s="43">
        <f t="shared" si="1"/>
        <v>12</v>
      </c>
      <c r="J56" s="43" t="s">
        <v>761</v>
      </c>
      <c r="K56" s="45" t="s">
        <v>702</v>
      </c>
      <c r="L56" s="43" t="s">
        <v>143</v>
      </c>
      <c r="M56" s="50" t="s">
        <v>147</v>
      </c>
    </row>
    <row r="57" spans="2:13">
      <c r="B57" s="44">
        <v>310002311</v>
      </c>
      <c r="C57" s="43" t="s">
        <v>775</v>
      </c>
      <c r="D57" s="43" t="s">
        <v>143</v>
      </c>
      <c r="E57" s="44">
        <v>500</v>
      </c>
      <c r="F57" s="44">
        <v>24</v>
      </c>
      <c r="G57" s="43">
        <v>54</v>
      </c>
      <c r="H57" s="43">
        <v>54</v>
      </c>
      <c r="I57" s="43">
        <f t="shared" si="1"/>
        <v>12</v>
      </c>
      <c r="J57" s="43" t="s">
        <v>761</v>
      </c>
      <c r="K57" s="45" t="s">
        <v>697</v>
      </c>
      <c r="L57" s="43" t="s">
        <v>143</v>
      </c>
      <c r="M57" s="50" t="s">
        <v>147</v>
      </c>
    </row>
    <row r="58" spans="2:13">
      <c r="B58" s="44">
        <v>310002312</v>
      </c>
      <c r="C58" s="43" t="s">
        <v>776</v>
      </c>
      <c r="D58" s="43" t="s">
        <v>143</v>
      </c>
      <c r="E58" s="44">
        <v>500</v>
      </c>
      <c r="F58" s="44">
        <v>24</v>
      </c>
      <c r="G58" s="43">
        <v>54</v>
      </c>
      <c r="H58" s="43">
        <v>54</v>
      </c>
      <c r="I58" s="107">
        <f t="shared" si="1"/>
        <v>12</v>
      </c>
      <c r="J58" s="43" t="s">
        <v>761</v>
      </c>
      <c r="K58" s="45" t="s">
        <v>697</v>
      </c>
      <c r="L58" s="43" t="s">
        <v>143</v>
      </c>
      <c r="M58" s="50" t="s">
        <v>147</v>
      </c>
    </row>
    <row r="59" spans="2:13">
      <c r="B59" s="44">
        <v>310002381</v>
      </c>
      <c r="C59" s="43" t="s">
        <v>777</v>
      </c>
      <c r="D59" s="43" t="s">
        <v>143</v>
      </c>
      <c r="E59" s="44">
        <v>500</v>
      </c>
      <c r="F59" s="44">
        <v>24</v>
      </c>
      <c r="G59" s="43">
        <v>54</v>
      </c>
      <c r="H59" s="43">
        <v>54</v>
      </c>
      <c r="I59" s="43">
        <f t="shared" si="1"/>
        <v>12</v>
      </c>
      <c r="J59" s="43" t="s">
        <v>761</v>
      </c>
      <c r="K59" s="45" t="s">
        <v>697</v>
      </c>
      <c r="L59" s="43" t="s">
        <v>143</v>
      </c>
      <c r="M59" s="50" t="s">
        <v>147</v>
      </c>
    </row>
    <row r="60" spans="2:13">
      <c r="B60" s="44">
        <v>310002531</v>
      </c>
      <c r="C60" s="43" t="s">
        <v>183</v>
      </c>
      <c r="D60" s="43" t="s">
        <v>143</v>
      </c>
      <c r="E60" s="44">
        <v>350</v>
      </c>
      <c r="F60" s="44">
        <v>24</v>
      </c>
      <c r="G60" s="43">
        <v>72</v>
      </c>
      <c r="H60" s="43">
        <v>72</v>
      </c>
      <c r="I60" s="43">
        <f t="shared" si="1"/>
        <v>8.4</v>
      </c>
      <c r="J60" s="43" t="s">
        <v>755</v>
      </c>
      <c r="K60" s="45" t="s">
        <v>771</v>
      </c>
      <c r="L60" s="43" t="s">
        <v>143</v>
      </c>
      <c r="M60" s="50" t="s">
        <v>152</v>
      </c>
    </row>
    <row r="61" spans="2:13">
      <c r="B61" s="44">
        <v>310002532</v>
      </c>
      <c r="C61" s="43" t="s">
        <v>184</v>
      </c>
      <c r="D61" s="43" t="s">
        <v>143</v>
      </c>
      <c r="E61" s="44">
        <v>350</v>
      </c>
      <c r="F61" s="44">
        <v>24</v>
      </c>
      <c r="G61" s="43">
        <v>72</v>
      </c>
      <c r="H61" s="43">
        <v>72</v>
      </c>
      <c r="I61" s="43">
        <f t="shared" si="1"/>
        <v>8.4</v>
      </c>
      <c r="J61" s="43" t="s">
        <v>755</v>
      </c>
      <c r="K61" s="45" t="s">
        <v>697</v>
      </c>
      <c r="L61" s="43" t="s">
        <v>143</v>
      </c>
      <c r="M61" s="50" t="s">
        <v>152</v>
      </c>
    </row>
    <row r="62" spans="2:13">
      <c r="B62" s="44">
        <v>310002641</v>
      </c>
      <c r="C62" s="43" t="s">
        <v>185</v>
      </c>
      <c r="D62" s="43" t="s">
        <v>143</v>
      </c>
      <c r="E62" s="44">
        <v>350</v>
      </c>
      <c r="F62" s="44">
        <v>24</v>
      </c>
      <c r="G62" s="43">
        <v>72</v>
      </c>
      <c r="H62" s="43">
        <v>72</v>
      </c>
      <c r="I62" s="43">
        <f t="shared" si="1"/>
        <v>8.4</v>
      </c>
      <c r="J62" s="43" t="s">
        <v>761</v>
      </c>
      <c r="K62" s="45" t="s">
        <v>771</v>
      </c>
      <c r="L62" s="43" t="s">
        <v>143</v>
      </c>
      <c r="M62" s="50" t="s">
        <v>152</v>
      </c>
    </row>
    <row r="63" spans="2:13">
      <c r="B63" s="44">
        <v>310002642</v>
      </c>
      <c r="C63" s="43" t="s">
        <v>186</v>
      </c>
      <c r="D63" s="43" t="s">
        <v>143</v>
      </c>
      <c r="E63" s="44">
        <v>350</v>
      </c>
      <c r="F63" s="44">
        <v>24</v>
      </c>
      <c r="G63" s="43">
        <v>72</v>
      </c>
      <c r="H63" s="43">
        <v>72</v>
      </c>
      <c r="I63" s="43">
        <f t="shared" si="1"/>
        <v>8.4</v>
      </c>
      <c r="J63" s="43" t="s">
        <v>761</v>
      </c>
      <c r="K63" s="45" t="s">
        <v>697</v>
      </c>
      <c r="L63" s="43" t="s">
        <v>143</v>
      </c>
      <c r="M63" s="50" t="s">
        <v>152</v>
      </c>
    </row>
    <row r="64" spans="2:13">
      <c r="B64" s="44">
        <v>310002643</v>
      </c>
      <c r="C64" s="43" t="s">
        <v>187</v>
      </c>
      <c r="D64" s="43" t="s">
        <v>143</v>
      </c>
      <c r="E64" s="44">
        <v>350</v>
      </c>
      <c r="F64" s="44">
        <v>24</v>
      </c>
      <c r="G64" s="43">
        <v>72</v>
      </c>
      <c r="H64" s="43">
        <v>72</v>
      </c>
      <c r="I64" s="43">
        <f t="shared" si="1"/>
        <v>8.4</v>
      </c>
      <c r="J64" s="43" t="s">
        <v>761</v>
      </c>
      <c r="K64" s="45" t="s">
        <v>771</v>
      </c>
      <c r="L64" s="43" t="s">
        <v>143</v>
      </c>
      <c r="M64" s="50" t="s">
        <v>152</v>
      </c>
    </row>
    <row r="65" spans="2:13">
      <c r="B65" s="44">
        <v>310002644</v>
      </c>
      <c r="C65" s="43" t="s">
        <v>188</v>
      </c>
      <c r="D65" s="43" t="s">
        <v>143</v>
      </c>
      <c r="E65" s="44">
        <v>350</v>
      </c>
      <c r="F65" s="44">
        <v>24</v>
      </c>
      <c r="G65" s="43">
        <v>72</v>
      </c>
      <c r="H65" s="43">
        <v>72</v>
      </c>
      <c r="I65" s="43">
        <f t="shared" si="1"/>
        <v>8.4</v>
      </c>
      <c r="J65" s="43" t="s">
        <v>761</v>
      </c>
      <c r="K65" s="45" t="s">
        <v>697</v>
      </c>
      <c r="L65" s="43" t="s">
        <v>143</v>
      </c>
      <c r="M65" s="50" t="s">
        <v>152</v>
      </c>
    </row>
    <row r="66" spans="2:13">
      <c r="B66" s="44">
        <v>310002645</v>
      </c>
      <c r="C66" s="43" t="s">
        <v>189</v>
      </c>
      <c r="D66" s="43" t="s">
        <v>143</v>
      </c>
      <c r="E66" s="44">
        <v>350</v>
      </c>
      <c r="F66" s="44">
        <v>24</v>
      </c>
      <c r="G66" s="43">
        <v>72</v>
      </c>
      <c r="H66" s="43">
        <v>72</v>
      </c>
      <c r="I66" s="43">
        <f t="shared" si="1"/>
        <v>8.4</v>
      </c>
      <c r="J66" s="43" t="s">
        <v>761</v>
      </c>
      <c r="K66" s="45" t="s">
        <v>771</v>
      </c>
      <c r="L66" s="43" t="s">
        <v>143</v>
      </c>
      <c r="M66" s="50" t="s">
        <v>152</v>
      </c>
    </row>
    <row r="67" spans="2:13">
      <c r="B67" s="44">
        <v>310002646</v>
      </c>
      <c r="C67" s="43" t="s">
        <v>190</v>
      </c>
      <c r="D67" s="43" t="s">
        <v>143</v>
      </c>
      <c r="E67" s="44">
        <v>350</v>
      </c>
      <c r="F67" s="44">
        <v>24</v>
      </c>
      <c r="G67" s="43">
        <v>72</v>
      </c>
      <c r="H67" s="43">
        <v>72</v>
      </c>
      <c r="I67" s="43">
        <f t="shared" si="1"/>
        <v>8.4</v>
      </c>
      <c r="J67" s="43" t="s">
        <v>761</v>
      </c>
      <c r="K67" s="45" t="s">
        <v>697</v>
      </c>
      <c r="L67" s="43" t="s">
        <v>143</v>
      </c>
      <c r="M67" s="50" t="s">
        <v>152</v>
      </c>
    </row>
    <row r="68" spans="2:13">
      <c r="B68" s="44" t="s">
        <v>778</v>
      </c>
      <c r="C68" s="43" t="s">
        <v>779</v>
      </c>
      <c r="D68" s="43" t="s">
        <v>143</v>
      </c>
      <c r="E68" s="44">
        <v>320</v>
      </c>
      <c r="F68" s="44">
        <v>24</v>
      </c>
      <c r="G68" s="43">
        <v>100</v>
      </c>
      <c r="H68" s="43">
        <v>100</v>
      </c>
      <c r="I68" s="43">
        <f t="shared" si="1"/>
        <v>7.68</v>
      </c>
      <c r="J68" s="43" t="s">
        <v>761</v>
      </c>
      <c r="K68" s="45" t="s">
        <v>697</v>
      </c>
      <c r="L68" s="43" t="s">
        <v>143</v>
      </c>
      <c r="M68" s="50" t="s">
        <v>154</v>
      </c>
    </row>
    <row r="69" spans="2:13">
      <c r="B69" s="44" t="s">
        <v>780</v>
      </c>
      <c r="C69" s="43" t="s">
        <v>781</v>
      </c>
      <c r="D69" s="43" t="s">
        <v>143</v>
      </c>
      <c r="E69" s="44">
        <v>320</v>
      </c>
      <c r="F69" s="44">
        <v>24</v>
      </c>
      <c r="G69" s="43">
        <v>100</v>
      </c>
      <c r="H69" s="43">
        <v>100</v>
      </c>
      <c r="I69" s="43">
        <f t="shared" si="1"/>
        <v>7.68</v>
      </c>
      <c r="J69" s="43" t="s">
        <v>761</v>
      </c>
      <c r="K69" s="45" t="s">
        <v>697</v>
      </c>
      <c r="L69" s="43" t="s">
        <v>143</v>
      </c>
      <c r="M69" s="50" t="s">
        <v>154</v>
      </c>
    </row>
    <row r="70" spans="2:13">
      <c r="B70" s="44">
        <v>310001198</v>
      </c>
      <c r="C70" s="43" t="s">
        <v>160</v>
      </c>
      <c r="D70" s="43" t="s">
        <v>143</v>
      </c>
      <c r="E70" s="44">
        <v>320</v>
      </c>
      <c r="F70" s="44">
        <v>24</v>
      </c>
      <c r="G70" s="43">
        <v>104</v>
      </c>
      <c r="H70" s="43">
        <v>104</v>
      </c>
      <c r="I70" s="43">
        <f t="shared" si="1"/>
        <v>7.68</v>
      </c>
      <c r="J70" s="43" t="s">
        <v>782</v>
      </c>
      <c r="K70" s="45" t="s">
        <v>771</v>
      </c>
      <c r="L70" s="43" t="s">
        <v>143</v>
      </c>
      <c r="M70" s="50" t="s">
        <v>154</v>
      </c>
    </row>
    <row r="71" spans="2:13">
      <c r="B71" s="44">
        <v>310001229</v>
      </c>
      <c r="C71" s="43" t="s">
        <v>161</v>
      </c>
      <c r="D71" s="43" t="s">
        <v>143</v>
      </c>
      <c r="E71" s="44">
        <v>320</v>
      </c>
      <c r="F71" s="44">
        <v>24</v>
      </c>
      <c r="G71" s="43">
        <v>104</v>
      </c>
      <c r="H71" s="43">
        <v>104</v>
      </c>
      <c r="I71" s="43">
        <f t="shared" si="1"/>
        <v>7.68</v>
      </c>
      <c r="J71" s="43" t="s">
        <v>782</v>
      </c>
      <c r="K71" s="45" t="s">
        <v>771</v>
      </c>
      <c r="L71" s="43" t="s">
        <v>143</v>
      </c>
      <c r="M71" s="50" t="s">
        <v>154</v>
      </c>
    </row>
    <row r="72" spans="2:13">
      <c r="B72" s="44">
        <v>310001707</v>
      </c>
      <c r="C72" s="43" t="s">
        <v>783</v>
      </c>
      <c r="D72" s="43" t="s">
        <v>143</v>
      </c>
      <c r="E72" s="44">
        <v>320</v>
      </c>
      <c r="F72" s="44">
        <v>24</v>
      </c>
      <c r="G72" s="43">
        <v>104</v>
      </c>
      <c r="H72" s="43">
        <v>104</v>
      </c>
      <c r="I72" s="43">
        <f t="shared" si="1"/>
        <v>7.68</v>
      </c>
      <c r="J72" s="43" t="s">
        <v>782</v>
      </c>
      <c r="K72" s="45" t="s">
        <v>771</v>
      </c>
      <c r="L72" s="43" t="s">
        <v>143</v>
      </c>
      <c r="M72" s="50" t="s">
        <v>154</v>
      </c>
    </row>
    <row r="73" spans="2:13">
      <c r="B73" s="44">
        <v>310001714</v>
      </c>
      <c r="C73" s="43" t="s">
        <v>784</v>
      </c>
      <c r="D73" s="43" t="s">
        <v>143</v>
      </c>
      <c r="E73" s="44">
        <v>320</v>
      </c>
      <c r="F73" s="44">
        <v>24</v>
      </c>
      <c r="G73" s="43">
        <v>104</v>
      </c>
      <c r="H73" s="43">
        <v>104</v>
      </c>
      <c r="I73" s="43">
        <f t="shared" ref="I73:I130" si="2">(E73*F73)/1000</f>
        <v>7.68</v>
      </c>
      <c r="J73" s="43" t="s">
        <v>782</v>
      </c>
      <c r="K73" s="45" t="s">
        <v>697</v>
      </c>
      <c r="L73" s="43" t="s">
        <v>143</v>
      </c>
      <c r="M73" s="50" t="s">
        <v>154</v>
      </c>
    </row>
    <row r="74" spans="2:13">
      <c r="B74" s="44" t="s">
        <v>785</v>
      </c>
      <c r="C74" s="43" t="s">
        <v>786</v>
      </c>
      <c r="D74" s="43" t="s">
        <v>143</v>
      </c>
      <c r="E74" s="44">
        <v>250</v>
      </c>
      <c r="F74" s="44">
        <v>36</v>
      </c>
      <c r="G74" s="43">
        <v>91</v>
      </c>
      <c r="H74" s="43">
        <v>91</v>
      </c>
      <c r="I74" s="43">
        <f t="shared" si="2"/>
        <v>9</v>
      </c>
      <c r="J74" s="43" t="s">
        <v>761</v>
      </c>
      <c r="K74" s="45" t="s">
        <v>697</v>
      </c>
      <c r="L74" s="43" t="s">
        <v>143</v>
      </c>
      <c r="M74" s="50" t="s">
        <v>147</v>
      </c>
    </row>
    <row r="75" spans="2:13">
      <c r="B75" s="44" t="s">
        <v>787</v>
      </c>
      <c r="C75" s="43" t="s">
        <v>788</v>
      </c>
      <c r="D75" s="43" t="s">
        <v>143</v>
      </c>
      <c r="E75" s="44">
        <v>250</v>
      </c>
      <c r="F75" s="44">
        <v>36</v>
      </c>
      <c r="G75" s="43">
        <v>91</v>
      </c>
      <c r="H75" s="43">
        <v>91</v>
      </c>
      <c r="I75" s="43">
        <f t="shared" si="2"/>
        <v>9</v>
      </c>
      <c r="J75" s="43" t="s">
        <v>761</v>
      </c>
      <c r="K75" s="45" t="s">
        <v>697</v>
      </c>
      <c r="L75" s="43" t="s">
        <v>143</v>
      </c>
      <c r="M75" s="50" t="s">
        <v>147</v>
      </c>
    </row>
    <row r="76" spans="2:13">
      <c r="B76" s="44" t="s">
        <v>789</v>
      </c>
      <c r="C76" s="43" t="s">
        <v>790</v>
      </c>
      <c r="D76" s="43" t="s">
        <v>143</v>
      </c>
      <c r="E76" s="44">
        <v>250</v>
      </c>
      <c r="F76" s="44">
        <v>36</v>
      </c>
      <c r="G76" s="43">
        <v>91</v>
      </c>
      <c r="H76" s="43">
        <v>91</v>
      </c>
      <c r="I76" s="43">
        <f t="shared" si="2"/>
        <v>9</v>
      </c>
      <c r="J76" s="43" t="s">
        <v>761</v>
      </c>
      <c r="K76" s="45" t="s">
        <v>697</v>
      </c>
      <c r="L76" s="43" t="s">
        <v>143</v>
      </c>
      <c r="M76" s="50" t="s">
        <v>147</v>
      </c>
    </row>
    <row r="77" spans="2:13">
      <c r="B77" s="44" t="s">
        <v>791</v>
      </c>
      <c r="C77" s="43" t="s">
        <v>792</v>
      </c>
      <c r="D77" s="43" t="s">
        <v>143</v>
      </c>
      <c r="E77" s="44">
        <v>250</v>
      </c>
      <c r="F77" s="44">
        <v>36</v>
      </c>
      <c r="G77" s="43">
        <v>91</v>
      </c>
      <c r="H77" s="43">
        <v>91</v>
      </c>
      <c r="I77" s="43">
        <f t="shared" si="2"/>
        <v>9</v>
      </c>
      <c r="J77" s="43" t="s">
        <v>758</v>
      </c>
      <c r="K77" s="45" t="s">
        <v>697</v>
      </c>
      <c r="L77" s="43" t="s">
        <v>143</v>
      </c>
      <c r="M77" s="50" t="s">
        <v>147</v>
      </c>
    </row>
    <row r="78" spans="2:13">
      <c r="B78" s="44" t="s">
        <v>793</v>
      </c>
      <c r="C78" s="43" t="s">
        <v>794</v>
      </c>
      <c r="D78" s="43" t="s">
        <v>143</v>
      </c>
      <c r="E78" s="44">
        <v>250</v>
      </c>
      <c r="F78" s="44">
        <v>36</v>
      </c>
      <c r="G78" s="43">
        <v>91</v>
      </c>
      <c r="H78" s="43">
        <v>91</v>
      </c>
      <c r="I78" s="43">
        <f t="shared" si="2"/>
        <v>9</v>
      </c>
      <c r="J78" s="43" t="s">
        <v>761</v>
      </c>
      <c r="K78" s="45" t="s">
        <v>697</v>
      </c>
      <c r="L78" s="43" t="s">
        <v>143</v>
      </c>
      <c r="M78" s="50" t="s">
        <v>147</v>
      </c>
    </row>
    <row r="79" spans="2:13">
      <c r="B79" s="44" t="s">
        <v>795</v>
      </c>
      <c r="C79" s="43" t="s">
        <v>796</v>
      </c>
      <c r="D79" s="43" t="s">
        <v>143</v>
      </c>
      <c r="E79" s="44">
        <v>250</v>
      </c>
      <c r="F79" s="44">
        <v>36</v>
      </c>
      <c r="G79" s="43">
        <v>91</v>
      </c>
      <c r="H79" s="43">
        <v>91</v>
      </c>
      <c r="I79" s="43">
        <f t="shared" si="2"/>
        <v>9</v>
      </c>
      <c r="J79" s="43" t="s">
        <v>761</v>
      </c>
      <c r="K79" s="45" t="s">
        <v>697</v>
      </c>
      <c r="L79" s="43" t="s">
        <v>143</v>
      </c>
      <c r="M79" s="50" t="s">
        <v>147</v>
      </c>
    </row>
    <row r="80" spans="2:13">
      <c r="B80" s="44">
        <v>310001989</v>
      </c>
      <c r="C80" s="43" t="s">
        <v>788</v>
      </c>
      <c r="D80" s="43" t="s">
        <v>143</v>
      </c>
      <c r="E80" s="44">
        <v>250</v>
      </c>
      <c r="F80" s="44">
        <v>36</v>
      </c>
      <c r="G80" s="43">
        <v>91</v>
      </c>
      <c r="H80" s="43">
        <v>91</v>
      </c>
      <c r="I80" s="43">
        <f t="shared" si="2"/>
        <v>9</v>
      </c>
      <c r="J80" s="43" t="s">
        <v>761</v>
      </c>
      <c r="K80" s="45" t="s">
        <v>771</v>
      </c>
      <c r="L80" s="43" t="s">
        <v>143</v>
      </c>
      <c r="M80" s="50" t="s">
        <v>147</v>
      </c>
    </row>
    <row r="81" spans="2:13">
      <c r="B81" s="44">
        <v>310001990</v>
      </c>
      <c r="C81" s="43" t="s">
        <v>797</v>
      </c>
      <c r="D81" s="43" t="s">
        <v>143</v>
      </c>
      <c r="E81" s="44">
        <v>250</v>
      </c>
      <c r="F81" s="44">
        <v>36</v>
      </c>
      <c r="G81" s="43">
        <v>91</v>
      </c>
      <c r="H81" s="43">
        <v>91</v>
      </c>
      <c r="I81" s="43">
        <f t="shared" si="2"/>
        <v>9</v>
      </c>
      <c r="J81" s="43" t="s">
        <v>761</v>
      </c>
      <c r="K81" s="45" t="s">
        <v>702</v>
      </c>
      <c r="L81" s="43" t="s">
        <v>143</v>
      </c>
      <c r="M81" s="50" t="s">
        <v>147</v>
      </c>
    </row>
    <row r="82" spans="2:13">
      <c r="B82" s="44">
        <v>310001997</v>
      </c>
      <c r="C82" s="43" t="s">
        <v>798</v>
      </c>
      <c r="D82" s="43" t="s">
        <v>143</v>
      </c>
      <c r="E82" s="44">
        <v>250</v>
      </c>
      <c r="F82" s="44">
        <v>36</v>
      </c>
      <c r="G82" s="43">
        <v>91</v>
      </c>
      <c r="H82" s="43">
        <v>91</v>
      </c>
      <c r="I82" s="43">
        <f t="shared" si="2"/>
        <v>9</v>
      </c>
      <c r="J82" s="43" t="s">
        <v>761</v>
      </c>
      <c r="K82" s="45" t="s">
        <v>771</v>
      </c>
      <c r="L82" s="43" t="s">
        <v>143</v>
      </c>
      <c r="M82" s="50" t="s">
        <v>147</v>
      </c>
    </row>
    <row r="83" spans="2:13">
      <c r="B83" s="44">
        <v>310002004</v>
      </c>
      <c r="C83" s="43" t="s">
        <v>799</v>
      </c>
      <c r="D83" s="43" t="s">
        <v>143</v>
      </c>
      <c r="E83" s="44">
        <v>250</v>
      </c>
      <c r="F83" s="44">
        <v>36</v>
      </c>
      <c r="G83" s="43">
        <v>91</v>
      </c>
      <c r="H83" s="43">
        <v>91</v>
      </c>
      <c r="I83" s="43">
        <f t="shared" si="2"/>
        <v>9</v>
      </c>
      <c r="J83" s="43" t="s">
        <v>761</v>
      </c>
      <c r="K83" s="45" t="s">
        <v>702</v>
      </c>
      <c r="L83" s="43" t="s">
        <v>143</v>
      </c>
      <c r="M83" s="50" t="s">
        <v>147</v>
      </c>
    </row>
    <row r="84" spans="2:13">
      <c r="B84" s="44">
        <v>310002005</v>
      </c>
      <c r="C84" s="43" t="s">
        <v>800</v>
      </c>
      <c r="D84" s="43" t="s">
        <v>143</v>
      </c>
      <c r="E84" s="44">
        <v>250</v>
      </c>
      <c r="F84" s="44">
        <v>36</v>
      </c>
      <c r="G84" s="43">
        <v>91</v>
      </c>
      <c r="H84" s="43">
        <v>91</v>
      </c>
      <c r="I84" s="43">
        <f t="shared" si="2"/>
        <v>9</v>
      </c>
      <c r="J84" s="43" t="s">
        <v>761</v>
      </c>
      <c r="K84" s="45" t="s">
        <v>697</v>
      </c>
      <c r="L84" s="43" t="s">
        <v>143</v>
      </c>
      <c r="M84" s="50" t="s">
        <v>147</v>
      </c>
    </row>
    <row r="85" spans="2:13">
      <c r="B85" s="44">
        <v>310002006</v>
      </c>
      <c r="C85" s="43" t="s">
        <v>801</v>
      </c>
      <c r="D85" s="43" t="s">
        <v>143</v>
      </c>
      <c r="E85" s="44">
        <v>250</v>
      </c>
      <c r="F85" s="44">
        <v>36</v>
      </c>
      <c r="G85" s="43">
        <v>91</v>
      </c>
      <c r="H85" s="43">
        <v>91</v>
      </c>
      <c r="I85" s="43">
        <f t="shared" si="2"/>
        <v>9</v>
      </c>
      <c r="J85" s="43" t="s">
        <v>761</v>
      </c>
      <c r="K85" s="45" t="s">
        <v>771</v>
      </c>
      <c r="L85" s="43" t="s">
        <v>143</v>
      </c>
      <c r="M85" s="50" t="s">
        <v>147</v>
      </c>
    </row>
    <row r="86" spans="2:13">
      <c r="B86" s="44">
        <v>310002011</v>
      </c>
      <c r="C86" s="43" t="s">
        <v>786</v>
      </c>
      <c r="D86" s="43" t="s">
        <v>143</v>
      </c>
      <c r="E86" s="44">
        <v>250</v>
      </c>
      <c r="F86" s="44">
        <v>36</v>
      </c>
      <c r="G86" s="43">
        <v>91</v>
      </c>
      <c r="H86" s="43">
        <v>91</v>
      </c>
      <c r="I86" s="43">
        <f t="shared" si="2"/>
        <v>9</v>
      </c>
      <c r="J86" s="43" t="s">
        <v>761</v>
      </c>
      <c r="K86" s="45" t="s">
        <v>771</v>
      </c>
      <c r="L86" s="43" t="s">
        <v>143</v>
      </c>
      <c r="M86" s="50" t="s">
        <v>147</v>
      </c>
    </row>
    <row r="87" spans="2:13">
      <c r="B87" s="44">
        <v>310002012</v>
      </c>
      <c r="C87" s="43" t="s">
        <v>802</v>
      </c>
      <c r="D87" s="43" t="s">
        <v>143</v>
      </c>
      <c r="E87" s="44">
        <v>250</v>
      </c>
      <c r="F87" s="44">
        <v>36</v>
      </c>
      <c r="G87" s="43">
        <v>91</v>
      </c>
      <c r="H87" s="43">
        <v>91</v>
      </c>
      <c r="I87" s="43">
        <f t="shared" si="2"/>
        <v>9</v>
      </c>
      <c r="J87" s="43" t="s">
        <v>761</v>
      </c>
      <c r="K87" s="45" t="s">
        <v>702</v>
      </c>
      <c r="L87" s="43" t="s">
        <v>143</v>
      </c>
      <c r="M87" s="50" t="s">
        <v>147</v>
      </c>
    </row>
    <row r="88" spans="2:13">
      <c r="B88" s="44">
        <v>310002017</v>
      </c>
      <c r="C88" s="43" t="s">
        <v>790</v>
      </c>
      <c r="D88" s="43" t="s">
        <v>143</v>
      </c>
      <c r="E88" s="44">
        <v>250</v>
      </c>
      <c r="F88" s="44">
        <v>36</v>
      </c>
      <c r="G88" s="43">
        <v>91</v>
      </c>
      <c r="H88" s="43">
        <v>91</v>
      </c>
      <c r="I88" s="43">
        <f t="shared" si="2"/>
        <v>9</v>
      </c>
      <c r="J88" s="43" t="s">
        <v>761</v>
      </c>
      <c r="K88" s="45" t="s">
        <v>702</v>
      </c>
      <c r="L88" s="43" t="s">
        <v>143</v>
      </c>
      <c r="M88" s="50" t="s">
        <v>147</v>
      </c>
    </row>
    <row r="89" spans="2:13">
      <c r="B89" s="44">
        <v>310002018</v>
      </c>
      <c r="C89" s="43" t="s">
        <v>803</v>
      </c>
      <c r="D89" s="43" t="s">
        <v>143</v>
      </c>
      <c r="E89" s="44">
        <v>250</v>
      </c>
      <c r="F89" s="44">
        <v>36</v>
      </c>
      <c r="G89" s="43">
        <v>91</v>
      </c>
      <c r="H89" s="43">
        <v>91</v>
      </c>
      <c r="I89" s="43">
        <f t="shared" si="2"/>
        <v>9</v>
      </c>
      <c r="J89" s="43" t="s">
        <v>761</v>
      </c>
      <c r="K89" s="45" t="s">
        <v>697</v>
      </c>
      <c r="L89" s="43" t="s">
        <v>143</v>
      </c>
      <c r="M89" s="50" t="s">
        <v>147</v>
      </c>
    </row>
    <row r="90" spans="2:13">
      <c r="B90" s="44">
        <v>310001968</v>
      </c>
      <c r="C90" s="43" t="s">
        <v>804</v>
      </c>
      <c r="D90" s="43" t="s">
        <v>143</v>
      </c>
      <c r="E90" s="44">
        <v>400</v>
      </c>
      <c r="F90" s="44">
        <v>24</v>
      </c>
      <c r="G90" s="43">
        <v>72</v>
      </c>
      <c r="H90" s="43">
        <v>72</v>
      </c>
      <c r="I90" s="43">
        <f t="shared" si="2"/>
        <v>9.6</v>
      </c>
      <c r="J90" s="43" t="s">
        <v>755</v>
      </c>
      <c r="K90" s="45" t="s">
        <v>697</v>
      </c>
      <c r="L90" s="43" t="s">
        <v>143</v>
      </c>
      <c r="M90" s="50" t="s">
        <v>152</v>
      </c>
    </row>
    <row r="91" spans="2:13">
      <c r="B91" s="44">
        <v>310001969</v>
      </c>
      <c r="C91" s="43" t="s">
        <v>805</v>
      </c>
      <c r="D91" s="43" t="s">
        <v>143</v>
      </c>
      <c r="E91" s="44">
        <v>400</v>
      </c>
      <c r="F91" s="44">
        <v>24</v>
      </c>
      <c r="G91" s="43">
        <v>72</v>
      </c>
      <c r="H91" s="43">
        <v>72</v>
      </c>
      <c r="I91" s="43">
        <f t="shared" si="2"/>
        <v>9.6</v>
      </c>
      <c r="J91" s="43" t="s">
        <v>755</v>
      </c>
      <c r="K91" s="45" t="s">
        <v>697</v>
      </c>
      <c r="L91" s="43" t="s">
        <v>143</v>
      </c>
      <c r="M91" s="50" t="s">
        <v>152</v>
      </c>
    </row>
    <row r="92" spans="2:13">
      <c r="B92" s="44">
        <v>310001970</v>
      </c>
      <c r="C92" s="43" t="s">
        <v>806</v>
      </c>
      <c r="D92" s="43" t="s">
        <v>143</v>
      </c>
      <c r="E92" s="44">
        <v>400</v>
      </c>
      <c r="F92" s="44">
        <v>24</v>
      </c>
      <c r="G92" s="43">
        <v>72</v>
      </c>
      <c r="H92" s="43">
        <v>72</v>
      </c>
      <c r="I92" s="43">
        <f t="shared" si="2"/>
        <v>9.6</v>
      </c>
      <c r="J92" s="43" t="s">
        <v>755</v>
      </c>
      <c r="K92" s="45" t="s">
        <v>697</v>
      </c>
      <c r="L92" s="43" t="s">
        <v>143</v>
      </c>
      <c r="M92" s="50" t="s">
        <v>152</v>
      </c>
    </row>
    <row r="93" spans="2:13">
      <c r="B93" s="44">
        <v>310001971</v>
      </c>
      <c r="C93" s="43" t="s">
        <v>807</v>
      </c>
      <c r="D93" s="43" t="s">
        <v>143</v>
      </c>
      <c r="E93" s="44">
        <v>400</v>
      </c>
      <c r="F93" s="44">
        <v>24</v>
      </c>
      <c r="G93" s="43">
        <v>72</v>
      </c>
      <c r="H93" s="43">
        <v>72</v>
      </c>
      <c r="I93" s="43">
        <f t="shared" si="2"/>
        <v>9.6</v>
      </c>
      <c r="J93" s="43" t="s">
        <v>755</v>
      </c>
      <c r="K93" s="45" t="s">
        <v>702</v>
      </c>
      <c r="L93" s="43" t="s">
        <v>143</v>
      </c>
      <c r="M93" s="50" t="s">
        <v>152</v>
      </c>
    </row>
    <row r="94" spans="2:13">
      <c r="B94" s="44" t="s">
        <v>808</v>
      </c>
      <c r="C94" s="43" t="s">
        <v>809</v>
      </c>
      <c r="D94" s="43" t="s">
        <v>143</v>
      </c>
      <c r="E94" s="44">
        <v>380</v>
      </c>
      <c r="F94" s="44">
        <v>24</v>
      </c>
      <c r="G94" s="43">
        <v>72</v>
      </c>
      <c r="H94" s="43">
        <v>72</v>
      </c>
      <c r="I94" s="43">
        <f t="shared" si="2"/>
        <v>9.1199999999999992</v>
      </c>
      <c r="J94" s="43" t="s">
        <v>761</v>
      </c>
      <c r="K94" s="45" t="s">
        <v>697</v>
      </c>
      <c r="L94" s="43" t="s">
        <v>143</v>
      </c>
      <c r="M94" s="50" t="s">
        <v>147</v>
      </c>
    </row>
    <row r="95" spans="2:13">
      <c r="B95" s="44" t="s">
        <v>810</v>
      </c>
      <c r="C95" s="43" t="s">
        <v>811</v>
      </c>
      <c r="D95" s="43" t="s">
        <v>143</v>
      </c>
      <c r="E95" s="44">
        <v>380</v>
      </c>
      <c r="F95" s="44">
        <v>24</v>
      </c>
      <c r="G95" s="43">
        <v>72</v>
      </c>
      <c r="H95" s="43">
        <v>72</v>
      </c>
      <c r="I95" s="43">
        <f t="shared" si="2"/>
        <v>9.1199999999999992</v>
      </c>
      <c r="J95" s="43" t="s">
        <v>761</v>
      </c>
      <c r="K95" s="45" t="s">
        <v>697</v>
      </c>
      <c r="L95" s="43" t="s">
        <v>143</v>
      </c>
      <c r="M95" s="50" t="s">
        <v>147</v>
      </c>
    </row>
    <row r="96" spans="2:13">
      <c r="B96" s="44" t="s">
        <v>812</v>
      </c>
      <c r="C96" s="43" t="s">
        <v>813</v>
      </c>
      <c r="D96" s="43" t="s">
        <v>143</v>
      </c>
      <c r="E96" s="44">
        <v>380</v>
      </c>
      <c r="F96" s="44">
        <v>24</v>
      </c>
      <c r="G96" s="43">
        <v>72</v>
      </c>
      <c r="H96" s="43">
        <v>72</v>
      </c>
      <c r="I96" s="43">
        <f t="shared" si="2"/>
        <v>9.1199999999999992</v>
      </c>
      <c r="J96" s="43" t="s">
        <v>761</v>
      </c>
      <c r="K96" s="45" t="s">
        <v>697</v>
      </c>
      <c r="L96" s="43" t="s">
        <v>143</v>
      </c>
      <c r="M96" s="50" t="s">
        <v>147</v>
      </c>
    </row>
    <row r="97" spans="2:13">
      <c r="B97" s="44" t="s">
        <v>619</v>
      </c>
      <c r="C97" s="43" t="s">
        <v>814</v>
      </c>
      <c r="D97" s="43" t="s">
        <v>143</v>
      </c>
      <c r="E97" s="44">
        <v>380</v>
      </c>
      <c r="F97" s="44">
        <v>24</v>
      </c>
      <c r="G97" s="43">
        <v>72</v>
      </c>
      <c r="H97" s="43">
        <v>72</v>
      </c>
      <c r="I97" s="43">
        <f t="shared" si="2"/>
        <v>9.1199999999999992</v>
      </c>
      <c r="J97" s="43" t="s">
        <v>761</v>
      </c>
      <c r="K97" s="45" t="s">
        <v>697</v>
      </c>
      <c r="L97" s="43" t="s">
        <v>143</v>
      </c>
      <c r="M97" s="50" t="s">
        <v>147</v>
      </c>
    </row>
    <row r="98" spans="2:13">
      <c r="B98" s="44" t="s">
        <v>815</v>
      </c>
      <c r="C98" s="43" t="s">
        <v>816</v>
      </c>
      <c r="D98" s="43" t="s">
        <v>143</v>
      </c>
      <c r="E98" s="44">
        <v>380</v>
      </c>
      <c r="F98" s="44">
        <v>24</v>
      </c>
      <c r="G98" s="43">
        <v>72</v>
      </c>
      <c r="H98" s="43">
        <v>72</v>
      </c>
      <c r="I98" s="43">
        <f t="shared" si="2"/>
        <v>9.1199999999999992</v>
      </c>
      <c r="J98" s="43" t="s">
        <v>761</v>
      </c>
      <c r="K98" s="45" t="s">
        <v>697</v>
      </c>
      <c r="L98" s="43" t="s">
        <v>143</v>
      </c>
      <c r="M98" s="50" t="s">
        <v>147</v>
      </c>
    </row>
    <row r="99" spans="2:13">
      <c r="B99" s="44" t="s">
        <v>817</v>
      </c>
      <c r="C99" s="43" t="s">
        <v>818</v>
      </c>
      <c r="D99" s="43" t="s">
        <v>143</v>
      </c>
      <c r="E99" s="44">
        <v>380</v>
      </c>
      <c r="F99" s="44">
        <v>24</v>
      </c>
      <c r="G99" s="43">
        <v>72</v>
      </c>
      <c r="H99" s="43">
        <v>72</v>
      </c>
      <c r="I99" s="43">
        <f t="shared" si="2"/>
        <v>9.1199999999999992</v>
      </c>
      <c r="J99" s="43" t="s">
        <v>744</v>
      </c>
      <c r="K99" s="45" t="s">
        <v>697</v>
      </c>
      <c r="L99" s="43" t="s">
        <v>143</v>
      </c>
      <c r="M99" s="50" t="s">
        <v>147</v>
      </c>
    </row>
    <row r="100" spans="2:13">
      <c r="B100" s="44">
        <v>310001974</v>
      </c>
      <c r="C100" s="43" t="s">
        <v>752</v>
      </c>
      <c r="D100" s="43" t="s">
        <v>143</v>
      </c>
      <c r="E100" s="44">
        <v>380</v>
      </c>
      <c r="F100" s="44">
        <v>24</v>
      </c>
      <c r="G100" s="43">
        <v>72</v>
      </c>
      <c r="H100" s="43">
        <v>72</v>
      </c>
      <c r="I100" s="43">
        <f t="shared" si="2"/>
        <v>9.1199999999999992</v>
      </c>
      <c r="J100" s="43" t="s">
        <v>744</v>
      </c>
      <c r="K100" s="45" t="s">
        <v>697</v>
      </c>
      <c r="L100" s="43" t="s">
        <v>143</v>
      </c>
      <c r="M100" s="50" t="s">
        <v>147</v>
      </c>
    </row>
    <row r="101" spans="2:13">
      <c r="B101" s="44">
        <v>310001975</v>
      </c>
      <c r="C101" s="43" t="s">
        <v>819</v>
      </c>
      <c r="D101" s="43" t="s">
        <v>143</v>
      </c>
      <c r="E101" s="44">
        <v>380</v>
      </c>
      <c r="F101" s="44">
        <v>24</v>
      </c>
      <c r="G101" s="43">
        <v>72</v>
      </c>
      <c r="H101" s="43">
        <v>72</v>
      </c>
      <c r="I101" s="43">
        <f t="shared" si="2"/>
        <v>9.1199999999999992</v>
      </c>
      <c r="J101" s="43" t="s">
        <v>744</v>
      </c>
      <c r="K101" s="45" t="s">
        <v>697</v>
      </c>
      <c r="L101" s="43" t="s">
        <v>143</v>
      </c>
      <c r="M101" s="50" t="s">
        <v>147</v>
      </c>
    </row>
    <row r="102" spans="2:13">
      <c r="B102" s="44">
        <v>310001980</v>
      </c>
      <c r="C102" s="43" t="s">
        <v>818</v>
      </c>
      <c r="D102" s="43" t="s">
        <v>143</v>
      </c>
      <c r="E102" s="44">
        <v>380</v>
      </c>
      <c r="F102" s="44">
        <v>24</v>
      </c>
      <c r="G102" s="43">
        <v>72</v>
      </c>
      <c r="H102" s="43">
        <v>72</v>
      </c>
      <c r="I102" s="43">
        <f t="shared" si="2"/>
        <v>9.1199999999999992</v>
      </c>
      <c r="J102" s="43" t="s">
        <v>744</v>
      </c>
      <c r="K102" s="45" t="s">
        <v>697</v>
      </c>
      <c r="L102" s="43" t="s">
        <v>143</v>
      </c>
      <c r="M102" s="50" t="s">
        <v>147</v>
      </c>
    </row>
    <row r="103" spans="2:13">
      <c r="B103" s="44">
        <v>310001981</v>
      </c>
      <c r="C103" s="43" t="s">
        <v>820</v>
      </c>
      <c r="D103" s="43" t="s">
        <v>143</v>
      </c>
      <c r="E103" s="44">
        <v>380</v>
      </c>
      <c r="F103" s="44">
        <v>24</v>
      </c>
      <c r="G103" s="43">
        <v>72</v>
      </c>
      <c r="H103" s="43">
        <v>72</v>
      </c>
      <c r="I103" s="43">
        <f t="shared" si="2"/>
        <v>9.1199999999999992</v>
      </c>
      <c r="J103" s="43" t="s">
        <v>744</v>
      </c>
      <c r="K103" s="45" t="s">
        <v>697</v>
      </c>
      <c r="L103" s="43" t="s">
        <v>143</v>
      </c>
      <c r="M103" s="50" t="s">
        <v>147</v>
      </c>
    </row>
    <row r="104" spans="2:13">
      <c r="B104" s="44">
        <v>310001982</v>
      </c>
      <c r="C104" s="43" t="s">
        <v>821</v>
      </c>
      <c r="D104" s="43" t="s">
        <v>143</v>
      </c>
      <c r="E104" s="44">
        <v>380</v>
      </c>
      <c r="F104" s="44">
        <v>24</v>
      </c>
      <c r="G104" s="43">
        <v>72</v>
      </c>
      <c r="H104" s="43">
        <v>72</v>
      </c>
      <c r="I104" s="43">
        <f t="shared" si="2"/>
        <v>9.1199999999999992</v>
      </c>
      <c r="J104" s="43" t="s">
        <v>758</v>
      </c>
      <c r="K104" s="45" t="s">
        <v>697</v>
      </c>
      <c r="L104" s="43" t="s">
        <v>143</v>
      </c>
      <c r="M104" s="50" t="s">
        <v>147</v>
      </c>
    </row>
    <row r="105" spans="2:13">
      <c r="B105" s="44">
        <v>310001991</v>
      </c>
      <c r="C105" s="43" t="s">
        <v>163</v>
      </c>
      <c r="D105" s="43" t="s">
        <v>143</v>
      </c>
      <c r="E105" s="44">
        <v>380</v>
      </c>
      <c r="F105" s="44">
        <v>24</v>
      </c>
      <c r="G105" s="43">
        <v>72</v>
      </c>
      <c r="H105" s="43">
        <v>72</v>
      </c>
      <c r="I105" s="43">
        <f t="shared" si="2"/>
        <v>9.1199999999999992</v>
      </c>
      <c r="J105" s="43" t="s">
        <v>761</v>
      </c>
      <c r="K105" s="45" t="s">
        <v>697</v>
      </c>
      <c r="L105" s="43" t="s">
        <v>143</v>
      </c>
      <c r="M105" s="50" t="s">
        <v>147</v>
      </c>
    </row>
    <row r="106" spans="2:13">
      <c r="B106" s="44">
        <v>310001992</v>
      </c>
      <c r="C106" s="43" t="s">
        <v>164</v>
      </c>
      <c r="D106" s="43" t="s">
        <v>143</v>
      </c>
      <c r="E106" s="44">
        <v>380</v>
      </c>
      <c r="F106" s="44">
        <v>24</v>
      </c>
      <c r="G106" s="43">
        <v>72</v>
      </c>
      <c r="H106" s="43">
        <v>72</v>
      </c>
      <c r="I106" s="43">
        <f t="shared" si="2"/>
        <v>9.1199999999999992</v>
      </c>
      <c r="J106" s="43" t="s">
        <v>761</v>
      </c>
      <c r="K106" s="45" t="s">
        <v>771</v>
      </c>
      <c r="L106" s="43" t="s">
        <v>143</v>
      </c>
      <c r="M106" s="50" t="s">
        <v>147</v>
      </c>
    </row>
    <row r="107" spans="2:13">
      <c r="B107" s="44">
        <v>310001998</v>
      </c>
      <c r="C107" s="43" t="s">
        <v>169</v>
      </c>
      <c r="D107" s="43" t="s">
        <v>143</v>
      </c>
      <c r="E107" s="44">
        <v>380</v>
      </c>
      <c r="F107" s="44">
        <v>24</v>
      </c>
      <c r="G107" s="43">
        <v>72</v>
      </c>
      <c r="H107" s="43">
        <v>72</v>
      </c>
      <c r="I107" s="43">
        <f t="shared" si="2"/>
        <v>9.1199999999999992</v>
      </c>
      <c r="J107" s="43" t="s">
        <v>761</v>
      </c>
      <c r="K107" s="45" t="s">
        <v>771</v>
      </c>
      <c r="L107" s="43" t="s">
        <v>143</v>
      </c>
      <c r="M107" s="50" t="s">
        <v>147</v>
      </c>
    </row>
    <row r="108" spans="2:13">
      <c r="B108" s="44">
        <v>310001999</v>
      </c>
      <c r="C108" s="43" t="s">
        <v>170</v>
      </c>
      <c r="D108" s="43" t="s">
        <v>143</v>
      </c>
      <c r="E108" s="44">
        <v>380</v>
      </c>
      <c r="F108" s="44">
        <v>24</v>
      </c>
      <c r="G108" s="43">
        <v>72</v>
      </c>
      <c r="H108" s="43">
        <v>72</v>
      </c>
      <c r="I108" s="43">
        <f t="shared" si="2"/>
        <v>9.1199999999999992</v>
      </c>
      <c r="J108" s="43" t="s">
        <v>761</v>
      </c>
      <c r="K108" s="45" t="s">
        <v>697</v>
      </c>
      <c r="L108" s="43" t="s">
        <v>143</v>
      </c>
      <c r="M108" s="50" t="s">
        <v>147</v>
      </c>
    </row>
    <row r="109" spans="2:13">
      <c r="B109" s="44">
        <v>310002007</v>
      </c>
      <c r="C109" s="43" t="s">
        <v>822</v>
      </c>
      <c r="D109" s="43" t="s">
        <v>143</v>
      </c>
      <c r="E109" s="44">
        <v>380</v>
      </c>
      <c r="F109" s="44">
        <v>24</v>
      </c>
      <c r="G109" s="43">
        <v>72</v>
      </c>
      <c r="H109" s="43">
        <v>72</v>
      </c>
      <c r="I109" s="43">
        <f t="shared" si="2"/>
        <v>9.1199999999999992</v>
      </c>
      <c r="J109" s="43" t="s">
        <v>761</v>
      </c>
      <c r="K109" s="45" t="s">
        <v>771</v>
      </c>
      <c r="L109" s="43" t="s">
        <v>143</v>
      </c>
      <c r="M109" s="50" t="s">
        <v>147</v>
      </c>
    </row>
    <row r="110" spans="2:13">
      <c r="B110" s="44">
        <v>310002008</v>
      </c>
      <c r="C110" s="43" t="s">
        <v>823</v>
      </c>
      <c r="D110" s="43" t="s">
        <v>143</v>
      </c>
      <c r="E110" s="44">
        <v>380</v>
      </c>
      <c r="F110" s="44">
        <v>24</v>
      </c>
      <c r="G110" s="43">
        <v>72</v>
      </c>
      <c r="H110" s="43">
        <v>72</v>
      </c>
      <c r="I110" s="43">
        <f t="shared" si="2"/>
        <v>9.1199999999999992</v>
      </c>
      <c r="J110" s="43" t="s">
        <v>761</v>
      </c>
      <c r="K110" s="45" t="s">
        <v>697</v>
      </c>
      <c r="L110" s="43" t="s">
        <v>143</v>
      </c>
      <c r="M110" s="50" t="s">
        <v>147</v>
      </c>
    </row>
    <row r="111" spans="2:13">
      <c r="B111" s="44">
        <v>310002013</v>
      </c>
      <c r="C111" s="43" t="s">
        <v>175</v>
      </c>
      <c r="D111" s="43" t="s">
        <v>143</v>
      </c>
      <c r="E111" s="44">
        <v>380</v>
      </c>
      <c r="F111" s="44">
        <v>24</v>
      </c>
      <c r="G111" s="43">
        <v>72</v>
      </c>
      <c r="H111" s="43">
        <v>72</v>
      </c>
      <c r="I111" s="43">
        <f t="shared" si="2"/>
        <v>9.1199999999999992</v>
      </c>
      <c r="J111" s="43" t="s">
        <v>761</v>
      </c>
      <c r="K111" s="45" t="s">
        <v>697</v>
      </c>
      <c r="L111" s="43" t="s">
        <v>143</v>
      </c>
      <c r="M111" s="50" t="s">
        <v>147</v>
      </c>
    </row>
    <row r="112" spans="2:13">
      <c r="B112" s="44">
        <v>310002014</v>
      </c>
      <c r="C112" s="43" t="s">
        <v>176</v>
      </c>
      <c r="D112" s="43" t="s">
        <v>143</v>
      </c>
      <c r="E112" s="44">
        <v>380</v>
      </c>
      <c r="F112" s="44">
        <v>24</v>
      </c>
      <c r="G112" s="43">
        <v>72</v>
      </c>
      <c r="H112" s="43">
        <v>72</v>
      </c>
      <c r="I112" s="43">
        <f t="shared" si="2"/>
        <v>9.1199999999999992</v>
      </c>
      <c r="J112" s="43" t="s">
        <v>761</v>
      </c>
      <c r="K112" s="45" t="s">
        <v>771</v>
      </c>
      <c r="L112" s="43" t="s">
        <v>143</v>
      </c>
      <c r="M112" s="50" t="s">
        <v>147</v>
      </c>
    </row>
    <row r="113" spans="2:13">
      <c r="B113" s="44">
        <v>310002019</v>
      </c>
      <c r="C113" s="43" t="s">
        <v>824</v>
      </c>
      <c r="D113" s="43" t="s">
        <v>143</v>
      </c>
      <c r="E113" s="44">
        <v>380</v>
      </c>
      <c r="F113" s="44">
        <v>24</v>
      </c>
      <c r="G113" s="43">
        <v>72</v>
      </c>
      <c r="H113" s="43">
        <v>72</v>
      </c>
      <c r="I113" s="43">
        <f t="shared" si="2"/>
        <v>9.1199999999999992</v>
      </c>
      <c r="J113" s="43" t="s">
        <v>761</v>
      </c>
      <c r="K113" s="45" t="s">
        <v>697</v>
      </c>
      <c r="L113" s="43" t="s">
        <v>143</v>
      </c>
      <c r="M113" s="50" t="s">
        <v>147</v>
      </c>
    </row>
    <row r="114" spans="2:13">
      <c r="B114" s="44">
        <v>310002020</v>
      </c>
      <c r="C114" s="43" t="s">
        <v>825</v>
      </c>
      <c r="D114" s="43" t="s">
        <v>143</v>
      </c>
      <c r="E114" s="44">
        <v>380</v>
      </c>
      <c r="F114" s="44">
        <v>24</v>
      </c>
      <c r="G114" s="43">
        <v>72</v>
      </c>
      <c r="H114" s="43">
        <v>72</v>
      </c>
      <c r="I114" s="43">
        <f t="shared" si="2"/>
        <v>9.1199999999999992</v>
      </c>
      <c r="J114" s="43" t="s">
        <v>761</v>
      </c>
      <c r="K114" s="45" t="s">
        <v>697</v>
      </c>
      <c r="L114" s="43" t="s">
        <v>143</v>
      </c>
      <c r="M114" s="50" t="s">
        <v>147</v>
      </c>
    </row>
    <row r="115" spans="2:13">
      <c r="B115" s="44">
        <v>310002062</v>
      </c>
      <c r="C115" s="43" t="s">
        <v>826</v>
      </c>
      <c r="D115" s="43" t="s">
        <v>143</v>
      </c>
      <c r="E115" s="44">
        <v>380</v>
      </c>
      <c r="F115" s="44">
        <v>24</v>
      </c>
      <c r="G115" s="43">
        <v>72</v>
      </c>
      <c r="H115" s="43">
        <v>72</v>
      </c>
      <c r="I115" s="43">
        <f t="shared" si="2"/>
        <v>9.1199999999999992</v>
      </c>
      <c r="J115" s="43" t="s">
        <v>761</v>
      </c>
      <c r="K115" s="45" t="s">
        <v>771</v>
      </c>
      <c r="L115" s="43" t="s">
        <v>143</v>
      </c>
      <c r="M115" s="50" t="s">
        <v>147</v>
      </c>
    </row>
    <row r="116" spans="2:13">
      <c r="B116" s="44">
        <v>310002063</v>
      </c>
      <c r="C116" s="43" t="s">
        <v>827</v>
      </c>
      <c r="D116" s="43" t="s">
        <v>143</v>
      </c>
      <c r="E116" s="44">
        <v>380</v>
      </c>
      <c r="F116" s="44">
        <v>24</v>
      </c>
      <c r="G116" s="43">
        <v>72</v>
      </c>
      <c r="H116" s="43">
        <v>72</v>
      </c>
      <c r="I116" s="43">
        <f t="shared" si="2"/>
        <v>9.1199999999999992</v>
      </c>
      <c r="J116" s="43" t="s">
        <v>761</v>
      </c>
      <c r="K116" s="45" t="s">
        <v>697</v>
      </c>
      <c r="L116" s="43" t="s">
        <v>143</v>
      </c>
      <c r="M116" s="50" t="s">
        <v>147</v>
      </c>
    </row>
    <row r="117" spans="2:13">
      <c r="B117" s="44">
        <v>310002142</v>
      </c>
      <c r="C117" s="43" t="s">
        <v>180</v>
      </c>
      <c r="D117" s="43" t="s">
        <v>143</v>
      </c>
      <c r="E117" s="44">
        <v>380</v>
      </c>
      <c r="F117" s="44">
        <v>24</v>
      </c>
      <c r="G117" s="43">
        <v>72</v>
      </c>
      <c r="H117" s="43">
        <v>72</v>
      </c>
      <c r="I117" s="43">
        <f t="shared" si="2"/>
        <v>9.1199999999999992</v>
      </c>
      <c r="J117" s="43" t="s">
        <v>761</v>
      </c>
      <c r="K117" s="45" t="s">
        <v>771</v>
      </c>
      <c r="L117" s="43" t="s">
        <v>143</v>
      </c>
      <c r="M117" s="50" t="s">
        <v>147</v>
      </c>
    </row>
    <row r="118" spans="2:13">
      <c r="B118" s="44">
        <v>310002143</v>
      </c>
      <c r="C118" s="43" t="s">
        <v>181</v>
      </c>
      <c r="D118" s="43" t="s">
        <v>143</v>
      </c>
      <c r="E118" s="44">
        <v>380</v>
      </c>
      <c r="F118" s="44">
        <v>24</v>
      </c>
      <c r="G118" s="43">
        <v>72</v>
      </c>
      <c r="H118" s="43">
        <v>72</v>
      </c>
      <c r="I118" s="43">
        <f t="shared" si="2"/>
        <v>9.1199999999999992</v>
      </c>
      <c r="J118" s="43" t="s">
        <v>761</v>
      </c>
      <c r="K118" s="45" t="s">
        <v>697</v>
      </c>
      <c r="L118" s="43" t="s">
        <v>143</v>
      </c>
      <c r="M118" s="50" t="s">
        <v>147</v>
      </c>
    </row>
    <row r="119" spans="2:13">
      <c r="B119" s="44">
        <v>310002309</v>
      </c>
      <c r="C119" s="43" t="s">
        <v>828</v>
      </c>
      <c r="D119" s="43" t="s">
        <v>143</v>
      </c>
      <c r="E119" s="44">
        <v>380</v>
      </c>
      <c r="F119" s="44">
        <v>24</v>
      </c>
      <c r="G119" s="43">
        <v>72</v>
      </c>
      <c r="H119" s="43">
        <v>72</v>
      </c>
      <c r="I119" s="43">
        <f t="shared" si="2"/>
        <v>9.1199999999999992</v>
      </c>
      <c r="J119" s="43" t="s">
        <v>761</v>
      </c>
      <c r="K119" s="45" t="s">
        <v>771</v>
      </c>
      <c r="L119" s="43" t="s">
        <v>143</v>
      </c>
      <c r="M119" s="50" t="s">
        <v>147</v>
      </c>
    </row>
    <row r="120" spans="2:13">
      <c r="B120" s="44">
        <v>310002310</v>
      </c>
      <c r="C120" s="43" t="s">
        <v>829</v>
      </c>
      <c r="D120" s="43" t="s">
        <v>143</v>
      </c>
      <c r="E120" s="44">
        <v>380</v>
      </c>
      <c r="F120" s="44">
        <v>24</v>
      </c>
      <c r="G120" s="43">
        <v>72</v>
      </c>
      <c r="H120" s="43">
        <v>72</v>
      </c>
      <c r="I120" s="43">
        <f t="shared" si="2"/>
        <v>9.1199999999999992</v>
      </c>
      <c r="J120" s="43" t="s">
        <v>761</v>
      </c>
      <c r="K120" s="45" t="s">
        <v>702</v>
      </c>
      <c r="L120" s="43" t="s">
        <v>143</v>
      </c>
      <c r="M120" s="50" t="s">
        <v>147</v>
      </c>
    </row>
    <row r="121" spans="2:13">
      <c r="B121" s="44">
        <v>310002496</v>
      </c>
      <c r="C121" s="43" t="s">
        <v>830</v>
      </c>
      <c r="D121" s="43" t="s">
        <v>143</v>
      </c>
      <c r="E121" s="44">
        <v>380</v>
      </c>
      <c r="F121" s="44">
        <v>24</v>
      </c>
      <c r="G121" s="43">
        <v>72</v>
      </c>
      <c r="H121" s="43">
        <v>72</v>
      </c>
      <c r="I121" s="43">
        <f t="shared" si="2"/>
        <v>9.1199999999999992</v>
      </c>
      <c r="J121" s="43" t="s">
        <v>761</v>
      </c>
      <c r="K121" s="45" t="s">
        <v>702</v>
      </c>
      <c r="L121" s="43" t="s">
        <v>143</v>
      </c>
      <c r="M121" s="50" t="s">
        <v>147</v>
      </c>
    </row>
    <row r="122" spans="2:13">
      <c r="B122" s="44">
        <v>310002497</v>
      </c>
      <c r="C122" s="43" t="s">
        <v>831</v>
      </c>
      <c r="D122" s="43" t="s">
        <v>143</v>
      </c>
      <c r="E122" s="44">
        <v>380</v>
      </c>
      <c r="F122" s="44">
        <v>24</v>
      </c>
      <c r="G122" s="43">
        <v>72</v>
      </c>
      <c r="H122" s="43">
        <v>72</v>
      </c>
      <c r="I122" s="43">
        <f t="shared" si="2"/>
        <v>9.1199999999999992</v>
      </c>
      <c r="J122" s="43" t="s">
        <v>761</v>
      </c>
      <c r="K122" s="45" t="s">
        <v>697</v>
      </c>
      <c r="L122" s="43" t="s">
        <v>143</v>
      </c>
      <c r="M122" s="50" t="s">
        <v>147</v>
      </c>
    </row>
    <row r="123" spans="2:13">
      <c r="B123" s="44" t="s">
        <v>832</v>
      </c>
      <c r="C123" s="43" t="s">
        <v>833</v>
      </c>
      <c r="D123" s="43" t="s">
        <v>143</v>
      </c>
      <c r="E123" s="44">
        <v>800</v>
      </c>
      <c r="F123" s="44">
        <v>12</v>
      </c>
      <c r="G123" s="43">
        <v>70</v>
      </c>
      <c r="H123" s="43">
        <v>70</v>
      </c>
      <c r="I123" s="43">
        <f t="shared" si="2"/>
        <v>9.6</v>
      </c>
      <c r="J123" s="43" t="s">
        <v>761</v>
      </c>
      <c r="K123" s="45" t="s">
        <v>697</v>
      </c>
      <c r="L123" s="43" t="s">
        <v>143</v>
      </c>
      <c r="M123" s="50" t="s">
        <v>147</v>
      </c>
    </row>
    <row r="124" spans="2:13">
      <c r="B124" s="44" t="s">
        <v>834</v>
      </c>
      <c r="C124" s="43" t="s">
        <v>835</v>
      </c>
      <c r="D124" s="43" t="s">
        <v>143</v>
      </c>
      <c r="E124" s="44">
        <v>800</v>
      </c>
      <c r="F124" s="44">
        <v>12</v>
      </c>
      <c r="G124" s="43">
        <v>70</v>
      </c>
      <c r="H124" s="43">
        <v>70</v>
      </c>
      <c r="I124" s="43">
        <f t="shared" si="2"/>
        <v>9.6</v>
      </c>
      <c r="J124" s="43" t="s">
        <v>761</v>
      </c>
      <c r="K124" s="45" t="s">
        <v>697</v>
      </c>
      <c r="L124" s="43" t="s">
        <v>143</v>
      </c>
      <c r="M124" s="50" t="s">
        <v>147</v>
      </c>
    </row>
    <row r="125" spans="2:13">
      <c r="B125" s="44">
        <v>310001995</v>
      </c>
      <c r="C125" s="43" t="s">
        <v>167</v>
      </c>
      <c r="D125" s="43" t="s">
        <v>143</v>
      </c>
      <c r="E125" s="44">
        <v>800</v>
      </c>
      <c r="F125" s="44">
        <v>12</v>
      </c>
      <c r="G125" s="43">
        <v>70</v>
      </c>
      <c r="H125" s="43">
        <v>70</v>
      </c>
      <c r="I125" s="43">
        <f t="shared" si="2"/>
        <v>9.6</v>
      </c>
      <c r="J125" s="43" t="s">
        <v>761</v>
      </c>
      <c r="K125" s="45" t="s">
        <v>702</v>
      </c>
      <c r="L125" s="43" t="s">
        <v>143</v>
      </c>
      <c r="M125" s="50" t="s">
        <v>147</v>
      </c>
    </row>
    <row r="126" spans="2:13">
      <c r="B126" s="44">
        <v>310001996</v>
      </c>
      <c r="C126" s="43" t="s">
        <v>168</v>
      </c>
      <c r="D126" s="43" t="s">
        <v>143</v>
      </c>
      <c r="E126" s="44">
        <v>800</v>
      </c>
      <c r="F126" s="44">
        <v>12</v>
      </c>
      <c r="G126" s="43">
        <v>70</v>
      </c>
      <c r="H126" s="43">
        <v>70</v>
      </c>
      <c r="I126" s="43">
        <f t="shared" si="2"/>
        <v>9.6</v>
      </c>
      <c r="J126" s="43" t="s">
        <v>761</v>
      </c>
      <c r="K126" s="45" t="s">
        <v>702</v>
      </c>
      <c r="L126" s="43" t="s">
        <v>143</v>
      </c>
      <c r="M126" s="50" t="s">
        <v>147</v>
      </c>
    </row>
    <row r="127" spans="2:13">
      <c r="B127" s="44">
        <v>310002002</v>
      </c>
      <c r="C127" s="43" t="s">
        <v>173</v>
      </c>
      <c r="D127" s="43" t="s">
        <v>143</v>
      </c>
      <c r="E127" s="44">
        <v>800</v>
      </c>
      <c r="F127" s="44">
        <v>12</v>
      </c>
      <c r="G127" s="43">
        <v>70</v>
      </c>
      <c r="H127" s="43">
        <v>70</v>
      </c>
      <c r="I127" s="43">
        <f t="shared" si="2"/>
        <v>9.6</v>
      </c>
      <c r="J127" s="43" t="s">
        <v>761</v>
      </c>
      <c r="K127" s="45" t="s">
        <v>702</v>
      </c>
      <c r="L127" s="43" t="s">
        <v>143</v>
      </c>
      <c r="M127" s="50" t="s">
        <v>147</v>
      </c>
    </row>
    <row r="128" spans="2:13">
      <c r="B128" s="44">
        <v>310002003</v>
      </c>
      <c r="C128" s="43" t="s">
        <v>174</v>
      </c>
      <c r="D128" s="43" t="s">
        <v>143</v>
      </c>
      <c r="E128" s="44">
        <v>800</v>
      </c>
      <c r="F128" s="44">
        <v>12</v>
      </c>
      <c r="G128" s="43">
        <v>70</v>
      </c>
      <c r="H128" s="43">
        <v>70</v>
      </c>
      <c r="I128" s="43">
        <f t="shared" si="2"/>
        <v>9.6</v>
      </c>
      <c r="J128" s="43" t="s">
        <v>761</v>
      </c>
      <c r="K128" s="45" t="s">
        <v>702</v>
      </c>
      <c r="L128" s="43" t="s">
        <v>143</v>
      </c>
      <c r="M128" s="50" t="s">
        <v>147</v>
      </c>
    </row>
    <row r="129" spans="2:13">
      <c r="B129" s="44">
        <v>310002009</v>
      </c>
      <c r="C129" s="43" t="s">
        <v>836</v>
      </c>
      <c r="D129" s="43" t="s">
        <v>143</v>
      </c>
      <c r="E129" s="44">
        <v>800</v>
      </c>
      <c r="F129" s="44">
        <v>12</v>
      </c>
      <c r="G129" s="43">
        <v>70</v>
      </c>
      <c r="H129" s="43">
        <v>70</v>
      </c>
      <c r="I129" s="43">
        <f t="shared" si="2"/>
        <v>9.6</v>
      </c>
      <c r="J129" s="43" t="s">
        <v>761</v>
      </c>
      <c r="K129" s="45" t="s">
        <v>697</v>
      </c>
      <c r="L129" s="43" t="s">
        <v>143</v>
      </c>
      <c r="M129" s="50" t="s">
        <v>147</v>
      </c>
    </row>
    <row r="130" spans="2:13">
      <c r="B130" s="44">
        <v>310002010</v>
      </c>
      <c r="C130" s="43" t="s">
        <v>837</v>
      </c>
      <c r="D130" s="43" t="s">
        <v>143</v>
      </c>
      <c r="E130" s="44">
        <v>800</v>
      </c>
      <c r="F130" s="44">
        <v>12</v>
      </c>
      <c r="G130" s="43">
        <v>70</v>
      </c>
      <c r="H130" s="43">
        <v>70</v>
      </c>
      <c r="I130" s="43">
        <f t="shared" si="2"/>
        <v>9.6</v>
      </c>
      <c r="J130" s="43" t="s">
        <v>761</v>
      </c>
      <c r="K130" s="45" t="s">
        <v>697</v>
      </c>
      <c r="L130" s="43" t="s">
        <v>143</v>
      </c>
      <c r="M130" s="50" t="s">
        <v>147</v>
      </c>
    </row>
    <row r="131" spans="2:13">
      <c r="B131" s="44" t="s">
        <v>838</v>
      </c>
      <c r="C131" s="43" t="s">
        <v>839</v>
      </c>
      <c r="D131" s="43" t="s">
        <v>143</v>
      </c>
      <c r="E131" s="44">
        <v>320</v>
      </c>
      <c r="F131" s="44">
        <v>24</v>
      </c>
      <c r="G131" s="43">
        <v>104</v>
      </c>
      <c r="H131" s="43">
        <v>104</v>
      </c>
      <c r="I131" s="43">
        <f>(E131*F131)/1000</f>
        <v>7.68</v>
      </c>
      <c r="J131" s="43" t="s">
        <v>782</v>
      </c>
      <c r="K131" s="45" t="s">
        <v>697</v>
      </c>
      <c r="L131" s="43" t="s">
        <v>143</v>
      </c>
      <c r="M131" s="50" t="s">
        <v>154</v>
      </c>
    </row>
    <row r="132" spans="2:13">
      <c r="B132" s="44" t="s">
        <v>840</v>
      </c>
      <c r="C132" s="43" t="s">
        <v>841</v>
      </c>
      <c r="D132" s="43" t="s">
        <v>143</v>
      </c>
      <c r="E132" s="44">
        <v>320</v>
      </c>
      <c r="F132" s="44">
        <v>24</v>
      </c>
      <c r="G132" s="43">
        <v>104</v>
      </c>
      <c r="H132" s="43">
        <v>104</v>
      </c>
      <c r="I132" s="43">
        <f>(E132*F132)/1000</f>
        <v>7.68</v>
      </c>
      <c r="J132" s="43" t="s">
        <v>782</v>
      </c>
      <c r="K132" s="45" t="s">
        <v>697</v>
      </c>
      <c r="L132" s="43" t="s">
        <v>143</v>
      </c>
      <c r="M132" s="50" t="s">
        <v>154</v>
      </c>
    </row>
    <row r="133" spans="2:13">
      <c r="B133" s="44" t="s">
        <v>842</v>
      </c>
      <c r="C133" s="43" t="s">
        <v>843</v>
      </c>
      <c r="D133" s="43" t="s">
        <v>143</v>
      </c>
      <c r="E133" s="44">
        <v>320</v>
      </c>
      <c r="F133" s="44">
        <v>24</v>
      </c>
      <c r="G133" s="43">
        <v>104</v>
      </c>
      <c r="H133" s="43">
        <v>104</v>
      </c>
      <c r="I133" s="43">
        <f>(E133*F133)/1000</f>
        <v>7.68</v>
      </c>
      <c r="J133" s="43" t="s">
        <v>782</v>
      </c>
      <c r="K133" s="45" t="s">
        <v>697</v>
      </c>
      <c r="L133" s="43" t="s">
        <v>143</v>
      </c>
      <c r="M133" s="50" t="s">
        <v>154</v>
      </c>
    </row>
    <row r="134" spans="2:13">
      <c r="B134" s="44" t="s">
        <v>561</v>
      </c>
      <c r="C134" s="43" t="s">
        <v>844</v>
      </c>
      <c r="D134" s="43" t="s">
        <v>845</v>
      </c>
      <c r="E134" s="44">
        <v>350</v>
      </c>
      <c r="F134" s="44">
        <v>12</v>
      </c>
      <c r="G134" s="43">
        <v>200</v>
      </c>
      <c r="H134" s="43">
        <v>200</v>
      </c>
      <c r="I134" s="43">
        <f t="shared" ref="I134:I155" si="3">(E134*F134)/1000</f>
        <v>4.2</v>
      </c>
      <c r="J134" s="43" t="s">
        <v>846</v>
      </c>
      <c r="K134" s="45" t="s">
        <v>697</v>
      </c>
      <c r="L134" s="43" t="s">
        <v>847</v>
      </c>
      <c r="M134" s="50">
        <v>0</v>
      </c>
    </row>
    <row r="135" spans="2:13">
      <c r="B135" s="44" t="s">
        <v>562</v>
      </c>
      <c r="C135" s="43" t="s">
        <v>848</v>
      </c>
      <c r="D135" s="43" t="s">
        <v>845</v>
      </c>
      <c r="E135" s="44">
        <v>350</v>
      </c>
      <c r="F135" s="44">
        <v>12</v>
      </c>
      <c r="G135" s="43">
        <v>200</v>
      </c>
      <c r="H135" s="43">
        <v>200</v>
      </c>
      <c r="I135" s="43">
        <f t="shared" si="3"/>
        <v>4.2</v>
      </c>
      <c r="J135" s="43" t="s">
        <v>846</v>
      </c>
      <c r="K135" s="45" t="s">
        <v>697</v>
      </c>
      <c r="L135" s="43" t="s">
        <v>847</v>
      </c>
      <c r="M135" s="50">
        <v>0</v>
      </c>
    </row>
    <row r="136" spans="2:13">
      <c r="B136" s="44" t="s">
        <v>563</v>
      </c>
      <c r="C136" s="43" t="s">
        <v>849</v>
      </c>
      <c r="D136" s="43" t="s">
        <v>845</v>
      </c>
      <c r="E136" s="44">
        <v>350</v>
      </c>
      <c r="F136" s="44">
        <v>12</v>
      </c>
      <c r="G136" s="43">
        <v>200</v>
      </c>
      <c r="H136" s="43">
        <v>200</v>
      </c>
      <c r="I136" s="43">
        <f t="shared" si="3"/>
        <v>4.2</v>
      </c>
      <c r="J136" s="43" t="s">
        <v>846</v>
      </c>
      <c r="K136" s="45" t="s">
        <v>697</v>
      </c>
      <c r="L136" s="43" t="s">
        <v>847</v>
      </c>
      <c r="M136" s="50">
        <v>0</v>
      </c>
    </row>
    <row r="137" spans="2:13">
      <c r="B137" s="44">
        <v>310000686</v>
      </c>
      <c r="C137" s="43" t="s">
        <v>850</v>
      </c>
      <c r="D137" s="43" t="s">
        <v>845</v>
      </c>
      <c r="E137" s="44">
        <v>600</v>
      </c>
      <c r="F137" s="44">
        <v>12</v>
      </c>
      <c r="G137" s="43">
        <v>150</v>
      </c>
      <c r="H137" s="43">
        <v>125</v>
      </c>
      <c r="I137" s="43">
        <f t="shared" si="3"/>
        <v>7.2</v>
      </c>
      <c r="J137" s="43" t="s">
        <v>851</v>
      </c>
      <c r="K137" s="45" t="s">
        <v>852</v>
      </c>
      <c r="L137" s="43" t="s">
        <v>853</v>
      </c>
      <c r="M137" s="50">
        <v>0</v>
      </c>
    </row>
    <row r="138" spans="2:13">
      <c r="B138" s="44">
        <v>310002301</v>
      </c>
      <c r="C138" s="43" t="s">
        <v>854</v>
      </c>
      <c r="D138" s="43" t="s">
        <v>845</v>
      </c>
      <c r="E138" s="44">
        <v>600</v>
      </c>
      <c r="F138" s="44">
        <v>12</v>
      </c>
      <c r="G138" s="43">
        <v>150</v>
      </c>
      <c r="H138" s="43">
        <v>150</v>
      </c>
      <c r="I138" s="43">
        <f t="shared" si="3"/>
        <v>7.2</v>
      </c>
      <c r="J138" s="43" t="s">
        <v>855</v>
      </c>
      <c r="K138" s="45" t="s">
        <v>697</v>
      </c>
      <c r="L138" s="43" t="s">
        <v>847</v>
      </c>
      <c r="M138" s="50">
        <v>0</v>
      </c>
    </row>
    <row r="139" spans="2:13">
      <c r="B139" s="44">
        <v>310002303</v>
      </c>
      <c r="C139" s="43" t="s">
        <v>856</v>
      </c>
      <c r="D139" s="43" t="s">
        <v>845</v>
      </c>
      <c r="E139" s="44">
        <v>600</v>
      </c>
      <c r="F139" s="44">
        <v>12</v>
      </c>
      <c r="G139" s="43">
        <v>150</v>
      </c>
      <c r="H139" s="43">
        <v>150</v>
      </c>
      <c r="I139" s="43">
        <f t="shared" si="3"/>
        <v>7.2</v>
      </c>
      <c r="J139" s="43" t="s">
        <v>855</v>
      </c>
      <c r="K139" s="45" t="s">
        <v>697</v>
      </c>
      <c r="L139" s="43" t="s">
        <v>847</v>
      </c>
      <c r="M139" s="50">
        <v>0</v>
      </c>
    </row>
    <row r="140" spans="2:13">
      <c r="B140" s="44">
        <v>310002302</v>
      </c>
      <c r="C140" s="43" t="s">
        <v>857</v>
      </c>
      <c r="D140" s="43" t="s">
        <v>845</v>
      </c>
      <c r="E140" s="44">
        <v>600</v>
      </c>
      <c r="F140" s="44">
        <v>12</v>
      </c>
      <c r="G140" s="43">
        <v>150</v>
      </c>
      <c r="H140" s="43">
        <v>150</v>
      </c>
      <c r="I140" s="43">
        <f t="shared" si="3"/>
        <v>7.2</v>
      </c>
      <c r="J140" s="43" t="s">
        <v>855</v>
      </c>
      <c r="K140" s="45" t="s">
        <v>697</v>
      </c>
      <c r="L140" s="43" t="s">
        <v>847</v>
      </c>
      <c r="M140" s="50">
        <v>0</v>
      </c>
    </row>
    <row r="141" spans="2:13">
      <c r="B141" s="44">
        <v>310001026</v>
      </c>
      <c r="C141" s="43" t="s">
        <v>858</v>
      </c>
      <c r="D141" s="43" t="s">
        <v>845</v>
      </c>
      <c r="E141" s="44">
        <v>600</v>
      </c>
      <c r="F141" s="44">
        <v>12</v>
      </c>
      <c r="G141" s="43">
        <v>150</v>
      </c>
      <c r="H141" s="43">
        <v>150</v>
      </c>
      <c r="I141" s="43">
        <f t="shared" si="3"/>
        <v>7.2</v>
      </c>
      <c r="J141" s="43" t="s">
        <v>855</v>
      </c>
      <c r="K141" s="45" t="s">
        <v>697</v>
      </c>
      <c r="L141" s="43" t="s">
        <v>847</v>
      </c>
      <c r="M141" s="50">
        <v>0</v>
      </c>
    </row>
    <row r="142" spans="2:13">
      <c r="B142" s="44">
        <v>310000688</v>
      </c>
      <c r="C142" s="43" t="s">
        <v>859</v>
      </c>
      <c r="D142" s="43" t="s">
        <v>845</v>
      </c>
      <c r="E142" s="44">
        <v>1500</v>
      </c>
      <c r="F142" s="44">
        <v>6</v>
      </c>
      <c r="G142" s="43">
        <v>100</v>
      </c>
      <c r="H142" s="43">
        <v>100</v>
      </c>
      <c r="I142" s="43">
        <f t="shared" si="3"/>
        <v>9</v>
      </c>
      <c r="J142" s="43" t="s">
        <v>851</v>
      </c>
      <c r="K142" s="45" t="s">
        <v>771</v>
      </c>
      <c r="L142" s="43" t="s">
        <v>853</v>
      </c>
      <c r="M142" s="50">
        <v>0</v>
      </c>
    </row>
    <row r="143" spans="2:13">
      <c r="B143" s="44">
        <v>310000887</v>
      </c>
      <c r="C143" s="43" t="s">
        <v>860</v>
      </c>
      <c r="D143" s="43" t="s">
        <v>845</v>
      </c>
      <c r="E143" s="44">
        <v>350</v>
      </c>
      <c r="F143" s="44">
        <v>12</v>
      </c>
      <c r="G143" s="43">
        <v>200</v>
      </c>
      <c r="H143" s="43">
        <v>200</v>
      </c>
      <c r="I143" s="43">
        <f t="shared" si="3"/>
        <v>4.2</v>
      </c>
      <c r="J143" s="43" t="s">
        <v>851</v>
      </c>
      <c r="K143" s="45" t="s">
        <v>702</v>
      </c>
      <c r="L143" s="43" t="s">
        <v>853</v>
      </c>
      <c r="M143" s="50">
        <v>0</v>
      </c>
    </row>
    <row r="144" spans="2:13">
      <c r="B144" s="44">
        <v>310001202</v>
      </c>
      <c r="C144" s="43" t="s">
        <v>861</v>
      </c>
      <c r="D144" s="43" t="s">
        <v>845</v>
      </c>
      <c r="E144" s="44">
        <v>350</v>
      </c>
      <c r="F144" s="44">
        <v>12</v>
      </c>
      <c r="G144" s="43">
        <v>200</v>
      </c>
      <c r="H144" s="43">
        <v>200</v>
      </c>
      <c r="I144" s="43">
        <f t="shared" si="3"/>
        <v>4.2</v>
      </c>
      <c r="J144" s="43" t="s">
        <v>862</v>
      </c>
      <c r="K144" s="45" t="s">
        <v>697</v>
      </c>
      <c r="L144" s="43" t="s">
        <v>847</v>
      </c>
      <c r="M144" s="50">
        <v>0</v>
      </c>
    </row>
    <row r="145" spans="2:13">
      <c r="B145" s="44">
        <v>310002295</v>
      </c>
      <c r="C145" s="43" t="s">
        <v>863</v>
      </c>
      <c r="D145" s="43" t="s">
        <v>845</v>
      </c>
      <c r="E145" s="44">
        <v>350</v>
      </c>
      <c r="F145" s="44">
        <v>12</v>
      </c>
      <c r="G145" s="43">
        <v>200</v>
      </c>
      <c r="H145" s="43">
        <v>200</v>
      </c>
      <c r="I145" s="43">
        <f t="shared" si="3"/>
        <v>4.2</v>
      </c>
      <c r="J145" s="43" t="s">
        <v>855</v>
      </c>
      <c r="K145" s="45" t="s">
        <v>697</v>
      </c>
      <c r="L145" s="43" t="s">
        <v>847</v>
      </c>
      <c r="M145" s="50">
        <v>0</v>
      </c>
    </row>
    <row r="146" spans="2:13">
      <c r="B146" s="44">
        <v>310002296</v>
      </c>
      <c r="C146" s="43" t="s">
        <v>864</v>
      </c>
      <c r="D146" s="43" t="s">
        <v>845</v>
      </c>
      <c r="E146" s="44">
        <v>350</v>
      </c>
      <c r="F146" s="44">
        <v>12</v>
      </c>
      <c r="G146" s="43">
        <v>200</v>
      </c>
      <c r="H146" s="43">
        <v>200</v>
      </c>
      <c r="I146" s="43">
        <f t="shared" si="3"/>
        <v>4.2</v>
      </c>
      <c r="J146" s="43" t="s">
        <v>855</v>
      </c>
      <c r="K146" s="45" t="s">
        <v>697</v>
      </c>
      <c r="L146" s="43" t="s">
        <v>847</v>
      </c>
      <c r="M146" s="50">
        <v>0</v>
      </c>
    </row>
    <row r="147" spans="2:13">
      <c r="B147" s="44">
        <v>310002298</v>
      </c>
      <c r="C147" s="43" t="s">
        <v>865</v>
      </c>
      <c r="D147" s="43" t="s">
        <v>845</v>
      </c>
      <c r="E147" s="44">
        <v>350</v>
      </c>
      <c r="F147" s="44">
        <v>12</v>
      </c>
      <c r="G147" s="43">
        <v>200</v>
      </c>
      <c r="H147" s="43">
        <v>200</v>
      </c>
      <c r="I147" s="43">
        <f t="shared" si="3"/>
        <v>4.2</v>
      </c>
      <c r="J147" s="43" t="s">
        <v>855</v>
      </c>
      <c r="K147" s="45" t="s">
        <v>697</v>
      </c>
      <c r="L147" s="43" t="s">
        <v>847</v>
      </c>
      <c r="M147" s="50">
        <v>0</v>
      </c>
    </row>
    <row r="148" spans="2:13">
      <c r="B148" s="44">
        <v>310002297</v>
      </c>
      <c r="C148" s="43" t="s">
        <v>866</v>
      </c>
      <c r="D148" s="43" t="s">
        <v>845</v>
      </c>
      <c r="E148" s="44">
        <v>350</v>
      </c>
      <c r="F148" s="44">
        <v>12</v>
      </c>
      <c r="G148" s="43">
        <v>200</v>
      </c>
      <c r="H148" s="43">
        <v>200</v>
      </c>
      <c r="I148" s="43">
        <f t="shared" si="3"/>
        <v>4.2</v>
      </c>
      <c r="J148" s="43" t="s">
        <v>855</v>
      </c>
      <c r="K148" s="45" t="s">
        <v>697</v>
      </c>
      <c r="L148" s="43" t="s">
        <v>847</v>
      </c>
      <c r="M148" s="50">
        <v>0</v>
      </c>
    </row>
    <row r="149" spans="2:13">
      <c r="B149" s="44">
        <v>310002393</v>
      </c>
      <c r="C149" s="43" t="s">
        <v>867</v>
      </c>
      <c r="D149" s="43" t="s">
        <v>845</v>
      </c>
      <c r="E149" s="44">
        <v>460</v>
      </c>
      <c r="F149" s="44">
        <v>12</v>
      </c>
      <c r="G149" s="43">
        <v>150</v>
      </c>
      <c r="H149" s="43">
        <v>150</v>
      </c>
      <c r="I149" s="43">
        <f t="shared" si="3"/>
        <v>5.52</v>
      </c>
      <c r="J149" s="43" t="s">
        <v>851</v>
      </c>
      <c r="K149" s="45" t="s">
        <v>852</v>
      </c>
      <c r="L149" s="43" t="s">
        <v>853</v>
      </c>
      <c r="M149" s="50">
        <v>0</v>
      </c>
    </row>
    <row r="150" spans="2:13">
      <c r="B150" s="44">
        <v>310000008</v>
      </c>
      <c r="C150" s="43" t="s">
        <v>263</v>
      </c>
      <c r="D150" s="43" t="s">
        <v>845</v>
      </c>
      <c r="E150" s="44">
        <v>18900</v>
      </c>
      <c r="F150" s="44">
        <v>1</v>
      </c>
      <c r="G150" s="43">
        <v>18</v>
      </c>
      <c r="H150" s="43">
        <v>18</v>
      </c>
      <c r="I150" s="43">
        <f t="shared" si="3"/>
        <v>18.899999999999999</v>
      </c>
      <c r="J150" s="43" t="s">
        <v>851</v>
      </c>
      <c r="K150" s="45" t="s">
        <v>702</v>
      </c>
      <c r="L150" s="43" t="s">
        <v>853</v>
      </c>
      <c r="M150" s="50">
        <v>0</v>
      </c>
    </row>
    <row r="151" spans="2:13">
      <c r="B151" s="44">
        <v>310000006</v>
      </c>
      <c r="C151" s="43" t="s">
        <v>262</v>
      </c>
      <c r="D151" s="43" t="s">
        <v>845</v>
      </c>
      <c r="E151" s="44">
        <v>500</v>
      </c>
      <c r="F151" s="44">
        <v>24</v>
      </c>
      <c r="G151" s="43">
        <v>40</v>
      </c>
      <c r="H151" s="43">
        <v>40</v>
      </c>
      <c r="I151" s="43">
        <f t="shared" si="3"/>
        <v>12</v>
      </c>
      <c r="J151" s="43" t="s">
        <v>851</v>
      </c>
      <c r="K151" s="45" t="s">
        <v>771</v>
      </c>
      <c r="L151" s="43" t="s">
        <v>853</v>
      </c>
      <c r="M151" s="50">
        <v>0</v>
      </c>
    </row>
    <row r="152" spans="2:13">
      <c r="B152" s="44">
        <v>310001126</v>
      </c>
      <c r="C152" s="43" t="s">
        <v>868</v>
      </c>
      <c r="D152" s="43" t="s">
        <v>845</v>
      </c>
      <c r="E152" s="44">
        <v>350</v>
      </c>
      <c r="F152" s="44">
        <v>12</v>
      </c>
      <c r="G152" s="43">
        <v>200</v>
      </c>
      <c r="H152" s="43">
        <v>200</v>
      </c>
      <c r="I152" s="43">
        <f t="shared" si="3"/>
        <v>4.2</v>
      </c>
      <c r="J152" s="43" t="s">
        <v>855</v>
      </c>
      <c r="K152" s="45" t="s">
        <v>697</v>
      </c>
      <c r="L152" s="43" t="s">
        <v>847</v>
      </c>
      <c r="M152" s="50">
        <v>0</v>
      </c>
    </row>
    <row r="153" spans="2:13">
      <c r="B153" s="44">
        <v>310000977</v>
      </c>
      <c r="C153" s="43" t="s">
        <v>869</v>
      </c>
      <c r="D153" s="43" t="s">
        <v>845</v>
      </c>
      <c r="E153" s="44">
        <v>600</v>
      </c>
      <c r="F153" s="44">
        <v>12</v>
      </c>
      <c r="G153" s="43">
        <v>150</v>
      </c>
      <c r="H153" s="43">
        <v>150</v>
      </c>
      <c r="I153" s="43">
        <f t="shared" si="3"/>
        <v>7.2</v>
      </c>
      <c r="J153" s="43" t="s">
        <v>855</v>
      </c>
      <c r="K153" s="45" t="s">
        <v>697</v>
      </c>
      <c r="L153" s="43" t="s">
        <v>847</v>
      </c>
      <c r="M153" s="50">
        <v>0</v>
      </c>
    </row>
    <row r="154" spans="2:13">
      <c r="B154" s="44" t="s">
        <v>870</v>
      </c>
      <c r="C154" s="43" t="s">
        <v>871</v>
      </c>
      <c r="D154" s="43" t="s">
        <v>143</v>
      </c>
      <c r="E154" s="44">
        <v>350</v>
      </c>
      <c r="F154" s="44">
        <v>24</v>
      </c>
      <c r="G154" s="43">
        <v>72</v>
      </c>
      <c r="H154" s="43">
        <v>72</v>
      </c>
      <c r="I154" s="43">
        <f t="shared" si="3"/>
        <v>8.4</v>
      </c>
      <c r="J154" s="43" t="s">
        <v>872</v>
      </c>
      <c r="K154" s="45" t="s">
        <v>697</v>
      </c>
      <c r="L154" s="43" t="s">
        <v>143</v>
      </c>
      <c r="M154" s="50" t="s">
        <v>152</v>
      </c>
    </row>
    <row r="155" spans="2:13">
      <c r="B155" s="44" t="s">
        <v>873</v>
      </c>
      <c r="C155" s="43" t="s">
        <v>874</v>
      </c>
      <c r="D155" s="43" t="s">
        <v>143</v>
      </c>
      <c r="E155" s="44">
        <v>350</v>
      </c>
      <c r="F155" s="44">
        <v>24</v>
      </c>
      <c r="G155" s="43">
        <v>72</v>
      </c>
      <c r="H155" s="43">
        <v>72</v>
      </c>
      <c r="I155" s="43">
        <f t="shared" si="3"/>
        <v>8.4</v>
      </c>
      <c r="J155" s="43" t="s">
        <v>872</v>
      </c>
      <c r="K155" s="45" t="s">
        <v>697</v>
      </c>
      <c r="L155" s="43" t="s">
        <v>143</v>
      </c>
      <c r="M155" s="50" t="s">
        <v>152</v>
      </c>
    </row>
    <row r="156" spans="2:13">
      <c r="B156" s="44" t="s">
        <v>875</v>
      </c>
      <c r="C156" s="43" t="s">
        <v>876</v>
      </c>
      <c r="D156" s="43" t="s">
        <v>143</v>
      </c>
      <c r="E156" s="44">
        <v>350</v>
      </c>
      <c r="F156" s="44">
        <v>24</v>
      </c>
      <c r="G156" s="43">
        <v>72</v>
      </c>
      <c r="H156" s="43">
        <v>72</v>
      </c>
      <c r="I156" s="43">
        <f t="shared" ref="I156:I164" si="4">(E156*F156)/1000</f>
        <v>8.4</v>
      </c>
      <c r="J156" s="43" t="s">
        <v>872</v>
      </c>
      <c r="K156" s="45" t="s">
        <v>697</v>
      </c>
      <c r="L156" s="43" t="s">
        <v>143</v>
      </c>
      <c r="M156" s="50" t="s">
        <v>152</v>
      </c>
    </row>
    <row r="157" spans="2:13">
      <c r="B157" s="44" t="s">
        <v>877</v>
      </c>
      <c r="C157" s="43" t="s">
        <v>878</v>
      </c>
      <c r="D157" s="43" t="s">
        <v>143</v>
      </c>
      <c r="E157" s="44">
        <v>350</v>
      </c>
      <c r="F157" s="44">
        <v>24</v>
      </c>
      <c r="G157" s="43">
        <v>72</v>
      </c>
      <c r="H157" s="43">
        <v>72</v>
      </c>
      <c r="I157" s="43">
        <f t="shared" si="4"/>
        <v>8.4</v>
      </c>
      <c r="J157" s="43" t="s">
        <v>872</v>
      </c>
      <c r="K157" s="45" t="s">
        <v>697</v>
      </c>
      <c r="L157" s="43" t="s">
        <v>143</v>
      </c>
      <c r="M157" s="50" t="s">
        <v>152</v>
      </c>
    </row>
    <row r="158" spans="2:13">
      <c r="B158" s="44">
        <v>310002144</v>
      </c>
      <c r="C158" s="43" t="s">
        <v>874</v>
      </c>
      <c r="D158" s="43" t="s">
        <v>143</v>
      </c>
      <c r="E158" s="44">
        <v>350</v>
      </c>
      <c r="F158" s="44">
        <v>24</v>
      </c>
      <c r="G158" s="43">
        <v>72</v>
      </c>
      <c r="H158" s="43">
        <v>72</v>
      </c>
      <c r="I158" s="43">
        <f t="shared" si="4"/>
        <v>8.4</v>
      </c>
      <c r="J158" s="43" t="s">
        <v>872</v>
      </c>
      <c r="K158" s="45" t="s">
        <v>697</v>
      </c>
      <c r="L158" s="43" t="s">
        <v>143</v>
      </c>
      <c r="M158" s="50" t="s">
        <v>152</v>
      </c>
    </row>
    <row r="159" spans="2:13">
      <c r="B159" s="44">
        <v>310002145</v>
      </c>
      <c r="C159" s="43" t="s">
        <v>879</v>
      </c>
      <c r="D159" s="43" t="s">
        <v>143</v>
      </c>
      <c r="E159" s="44">
        <v>350</v>
      </c>
      <c r="F159" s="44">
        <v>24</v>
      </c>
      <c r="G159" s="43">
        <v>72</v>
      </c>
      <c r="H159" s="43">
        <v>72</v>
      </c>
      <c r="I159" s="43">
        <f t="shared" si="4"/>
        <v>8.4</v>
      </c>
      <c r="J159" s="43" t="s">
        <v>872</v>
      </c>
      <c r="K159" s="45" t="s">
        <v>697</v>
      </c>
      <c r="L159" s="43" t="s">
        <v>143</v>
      </c>
      <c r="M159" s="50" t="s">
        <v>152</v>
      </c>
    </row>
    <row r="160" spans="2:13">
      <c r="B160" s="44">
        <v>310002146</v>
      </c>
      <c r="C160" s="43" t="s">
        <v>880</v>
      </c>
      <c r="D160" s="43" t="s">
        <v>143</v>
      </c>
      <c r="E160" s="44">
        <v>350</v>
      </c>
      <c r="F160" s="44">
        <v>24</v>
      </c>
      <c r="G160" s="43">
        <v>72</v>
      </c>
      <c r="H160" s="43">
        <v>72</v>
      </c>
      <c r="I160" s="43">
        <f t="shared" si="4"/>
        <v>8.4</v>
      </c>
      <c r="J160" s="43" t="s">
        <v>872</v>
      </c>
      <c r="K160" s="45" t="s">
        <v>697</v>
      </c>
      <c r="L160" s="43" t="s">
        <v>143</v>
      </c>
      <c r="M160" s="50" t="s">
        <v>152</v>
      </c>
    </row>
    <row r="161" spans="2:13">
      <c r="B161" s="44">
        <v>310001985</v>
      </c>
      <c r="C161" s="43" t="s">
        <v>881</v>
      </c>
      <c r="D161" s="43" t="s">
        <v>143</v>
      </c>
      <c r="E161" s="44">
        <v>380</v>
      </c>
      <c r="F161" s="44">
        <v>24</v>
      </c>
      <c r="G161" s="43">
        <v>72</v>
      </c>
      <c r="H161" s="43">
        <v>72</v>
      </c>
      <c r="I161" s="43">
        <f t="shared" si="4"/>
        <v>9.1199999999999992</v>
      </c>
      <c r="J161" s="43" t="s">
        <v>872</v>
      </c>
      <c r="K161" s="45" t="s">
        <v>702</v>
      </c>
      <c r="L161" s="43" t="s">
        <v>143</v>
      </c>
      <c r="M161" s="50" t="s">
        <v>147</v>
      </c>
    </row>
    <row r="162" spans="2:13">
      <c r="B162" s="44">
        <v>310001986</v>
      </c>
      <c r="C162" s="43" t="s">
        <v>882</v>
      </c>
      <c r="D162" s="43" t="s">
        <v>143</v>
      </c>
      <c r="E162" s="44">
        <v>380</v>
      </c>
      <c r="F162" s="44">
        <v>24</v>
      </c>
      <c r="G162" s="43">
        <v>72</v>
      </c>
      <c r="H162" s="43">
        <v>72</v>
      </c>
      <c r="I162" s="43">
        <f t="shared" si="4"/>
        <v>9.1199999999999992</v>
      </c>
      <c r="J162" s="43" t="s">
        <v>872</v>
      </c>
      <c r="K162" s="45" t="s">
        <v>697</v>
      </c>
      <c r="L162" s="43" t="s">
        <v>143</v>
      </c>
      <c r="M162" s="50" t="s">
        <v>147</v>
      </c>
    </row>
    <row r="163" spans="2:13">
      <c r="B163" s="44">
        <v>310001987</v>
      </c>
      <c r="C163" s="43" t="s">
        <v>883</v>
      </c>
      <c r="D163" s="43" t="s">
        <v>143</v>
      </c>
      <c r="E163" s="44">
        <v>380</v>
      </c>
      <c r="F163" s="44">
        <v>24</v>
      </c>
      <c r="G163" s="43">
        <v>72</v>
      </c>
      <c r="H163" s="43">
        <v>72</v>
      </c>
      <c r="I163" s="43">
        <f t="shared" si="4"/>
        <v>9.1199999999999992</v>
      </c>
      <c r="J163" s="43" t="s">
        <v>872</v>
      </c>
      <c r="K163" s="45" t="s">
        <v>771</v>
      </c>
      <c r="L163" s="43" t="s">
        <v>143</v>
      </c>
      <c r="M163" s="50" t="s">
        <v>147</v>
      </c>
    </row>
    <row r="164" spans="2:13">
      <c r="B164" s="44">
        <v>310001988</v>
      </c>
      <c r="C164" s="43" t="s">
        <v>884</v>
      </c>
      <c r="D164" s="43" t="s">
        <v>143</v>
      </c>
      <c r="E164" s="44">
        <v>380</v>
      </c>
      <c r="F164" s="44">
        <v>24</v>
      </c>
      <c r="G164" s="43">
        <v>72</v>
      </c>
      <c r="H164" s="43">
        <v>72</v>
      </c>
      <c r="I164" s="43">
        <f t="shared" si="4"/>
        <v>9.1199999999999992</v>
      </c>
      <c r="J164" s="43" t="s">
        <v>872</v>
      </c>
      <c r="K164" s="45" t="s">
        <v>697</v>
      </c>
      <c r="L164" s="43" t="s">
        <v>143</v>
      </c>
      <c r="M164" s="50" t="s">
        <v>147</v>
      </c>
    </row>
    <row r="165" spans="2:13">
      <c r="B165" s="44">
        <v>310002314</v>
      </c>
      <c r="C165" s="43" t="s">
        <v>885</v>
      </c>
      <c r="D165" s="43" t="s">
        <v>144</v>
      </c>
      <c r="E165" s="44">
        <v>280</v>
      </c>
      <c r="F165" s="44">
        <v>0</v>
      </c>
      <c r="G165" s="43">
        <v>0</v>
      </c>
      <c r="H165" s="43">
        <v>84</v>
      </c>
      <c r="I165" s="43">
        <f>(E165*F165)/1000</f>
        <v>0</v>
      </c>
      <c r="J165" s="43" t="s">
        <v>886</v>
      </c>
      <c r="K165" s="45">
        <v>0</v>
      </c>
      <c r="L165" s="43" t="s">
        <v>847</v>
      </c>
      <c r="M165" s="50">
        <v>0</v>
      </c>
    </row>
    <row r="166" spans="2:13">
      <c r="B166" s="44">
        <v>310001156</v>
      </c>
      <c r="C166" s="43" t="s">
        <v>887</v>
      </c>
      <c r="D166" s="43" t="s">
        <v>845</v>
      </c>
      <c r="E166" s="44">
        <v>600</v>
      </c>
      <c r="F166" s="44">
        <v>12</v>
      </c>
      <c r="G166" s="43">
        <v>150</v>
      </c>
      <c r="H166" s="43">
        <v>125</v>
      </c>
      <c r="I166" s="43">
        <f>(E166*F166)/1000</f>
        <v>7.2</v>
      </c>
      <c r="J166" s="43" t="s">
        <v>855</v>
      </c>
      <c r="K166" s="45" t="s">
        <v>697</v>
      </c>
      <c r="L166" s="43" t="s">
        <v>847</v>
      </c>
      <c r="M166" s="50">
        <v>0</v>
      </c>
    </row>
    <row r="167" spans="2:13">
      <c r="B167" s="44">
        <v>310001241</v>
      </c>
      <c r="C167" s="43" t="s">
        <v>888</v>
      </c>
      <c r="D167" s="43" t="s">
        <v>845</v>
      </c>
      <c r="E167" s="44">
        <v>600</v>
      </c>
      <c r="F167" s="44">
        <v>12</v>
      </c>
      <c r="G167" s="43">
        <v>150</v>
      </c>
      <c r="H167" s="43">
        <v>125</v>
      </c>
      <c r="I167" s="43">
        <f>(E167*F167)/1000</f>
        <v>7.2</v>
      </c>
      <c r="J167" s="43" t="s">
        <v>855</v>
      </c>
      <c r="K167" s="45" t="s">
        <v>697</v>
      </c>
      <c r="L167" s="43" t="s">
        <v>847</v>
      </c>
      <c r="M167" s="50">
        <v>0</v>
      </c>
    </row>
    <row r="168" spans="2:13">
      <c r="B168" s="44">
        <v>310002315</v>
      </c>
      <c r="C168" s="43" t="s">
        <v>889</v>
      </c>
      <c r="D168" s="43" t="s">
        <v>845</v>
      </c>
      <c r="E168" s="44">
        <v>600</v>
      </c>
      <c r="F168" s="44">
        <v>12</v>
      </c>
      <c r="G168" s="43">
        <v>150</v>
      </c>
      <c r="H168" s="43">
        <v>125</v>
      </c>
      <c r="I168" s="43">
        <f t="shared" ref="I168:I181" si="5">(E168*F168)/1000</f>
        <v>7.2</v>
      </c>
      <c r="J168" s="43" t="s">
        <v>855</v>
      </c>
      <c r="K168" s="45" t="s">
        <v>697</v>
      </c>
      <c r="L168" s="43" t="s">
        <v>847</v>
      </c>
      <c r="M168" s="50">
        <v>0</v>
      </c>
    </row>
    <row r="169" spans="2:13">
      <c r="B169" s="44" t="s">
        <v>890</v>
      </c>
      <c r="C169" s="43" t="s">
        <v>891</v>
      </c>
      <c r="D169" s="43" t="s">
        <v>845</v>
      </c>
      <c r="E169" s="44">
        <v>220</v>
      </c>
      <c r="F169" s="44">
        <v>48</v>
      </c>
      <c r="G169" s="43">
        <v>50</v>
      </c>
      <c r="H169" s="43">
        <v>50</v>
      </c>
      <c r="I169" s="43">
        <f t="shared" si="5"/>
        <v>10.56</v>
      </c>
      <c r="J169" s="43" t="s">
        <v>855</v>
      </c>
      <c r="K169" s="45" t="s">
        <v>697</v>
      </c>
      <c r="L169" s="43" t="s">
        <v>847</v>
      </c>
      <c r="M169" s="50">
        <v>0</v>
      </c>
    </row>
    <row r="170" spans="2:13">
      <c r="B170" s="44" t="s">
        <v>892</v>
      </c>
      <c r="C170" s="43" t="s">
        <v>893</v>
      </c>
      <c r="D170" s="43" t="s">
        <v>143</v>
      </c>
      <c r="E170" s="44">
        <v>250</v>
      </c>
      <c r="F170" s="44">
        <v>36</v>
      </c>
      <c r="G170" s="43">
        <v>84</v>
      </c>
      <c r="H170" s="43">
        <v>84</v>
      </c>
      <c r="I170" s="43">
        <f t="shared" si="5"/>
        <v>9</v>
      </c>
      <c r="J170" s="43" t="s">
        <v>761</v>
      </c>
      <c r="K170" s="45" t="s">
        <v>697</v>
      </c>
      <c r="L170" s="43" t="s">
        <v>143</v>
      </c>
      <c r="M170" s="50" t="s">
        <v>147</v>
      </c>
    </row>
    <row r="171" spans="2:13">
      <c r="B171" s="44" t="s">
        <v>894</v>
      </c>
      <c r="C171" s="43" t="s">
        <v>895</v>
      </c>
      <c r="D171" s="43" t="s">
        <v>143</v>
      </c>
      <c r="E171" s="44">
        <v>250</v>
      </c>
      <c r="F171" s="44">
        <v>36</v>
      </c>
      <c r="G171" s="43">
        <v>84</v>
      </c>
      <c r="H171" s="43">
        <v>84</v>
      </c>
      <c r="I171" s="43">
        <f t="shared" si="5"/>
        <v>9</v>
      </c>
      <c r="J171" s="43" t="s">
        <v>761</v>
      </c>
      <c r="K171" s="45" t="s">
        <v>697</v>
      </c>
      <c r="L171" s="43" t="s">
        <v>143</v>
      </c>
      <c r="M171" s="50" t="s">
        <v>147</v>
      </c>
    </row>
    <row r="172" spans="2:13">
      <c r="B172" s="44" t="s">
        <v>896</v>
      </c>
      <c r="C172" s="43" t="s">
        <v>897</v>
      </c>
      <c r="D172" s="43" t="s">
        <v>143</v>
      </c>
      <c r="E172" s="44">
        <v>250</v>
      </c>
      <c r="F172" s="44">
        <v>36</v>
      </c>
      <c r="G172" s="43">
        <v>84</v>
      </c>
      <c r="H172" s="43">
        <v>84</v>
      </c>
      <c r="I172" s="43">
        <f t="shared" si="5"/>
        <v>9</v>
      </c>
      <c r="J172" s="43" t="s">
        <v>761</v>
      </c>
      <c r="K172" s="45" t="s">
        <v>697</v>
      </c>
      <c r="L172" s="43" t="s">
        <v>143</v>
      </c>
      <c r="M172" s="50" t="s">
        <v>147</v>
      </c>
    </row>
    <row r="173" spans="2:13">
      <c r="B173" s="44">
        <v>310002770</v>
      </c>
      <c r="C173" s="43" t="s">
        <v>898</v>
      </c>
      <c r="D173" s="43" t="s">
        <v>845</v>
      </c>
      <c r="E173" s="44">
        <v>500</v>
      </c>
      <c r="F173" s="44">
        <v>24</v>
      </c>
      <c r="G173" s="43">
        <v>30</v>
      </c>
      <c r="H173" s="43">
        <v>30</v>
      </c>
      <c r="I173" s="43">
        <f t="shared" si="5"/>
        <v>12</v>
      </c>
      <c r="J173" s="43" t="s">
        <v>855</v>
      </c>
      <c r="K173" s="45" t="s">
        <v>697</v>
      </c>
      <c r="L173" s="43" t="s">
        <v>847</v>
      </c>
      <c r="M173" s="50">
        <v>0</v>
      </c>
    </row>
    <row r="174" spans="2:13">
      <c r="B174" s="44">
        <v>310002771</v>
      </c>
      <c r="C174" s="43" t="s">
        <v>899</v>
      </c>
      <c r="D174" s="43" t="s">
        <v>845</v>
      </c>
      <c r="E174" s="44">
        <v>500</v>
      </c>
      <c r="F174" s="44">
        <v>24</v>
      </c>
      <c r="G174" s="43">
        <v>30</v>
      </c>
      <c r="H174" s="43">
        <v>30</v>
      </c>
      <c r="I174" s="106">
        <f t="shared" si="5"/>
        <v>12</v>
      </c>
      <c r="J174" s="43" t="s">
        <v>855</v>
      </c>
      <c r="K174" s="45" t="s">
        <v>697</v>
      </c>
      <c r="L174" s="43" t="s">
        <v>847</v>
      </c>
      <c r="M174" s="50">
        <v>0</v>
      </c>
    </row>
    <row r="175" spans="2:13">
      <c r="B175" s="44">
        <v>310002857</v>
      </c>
      <c r="C175" s="43" t="s">
        <v>265</v>
      </c>
      <c r="D175" s="43" t="s">
        <v>845</v>
      </c>
      <c r="E175" s="44">
        <v>1000</v>
      </c>
      <c r="F175" s="44">
        <v>6</v>
      </c>
      <c r="G175" s="43">
        <v>112</v>
      </c>
      <c r="H175" s="43">
        <v>112</v>
      </c>
      <c r="I175" s="43">
        <f t="shared" si="5"/>
        <v>6</v>
      </c>
      <c r="J175" s="43" t="s">
        <v>851</v>
      </c>
      <c r="K175" s="45" t="s">
        <v>697</v>
      </c>
      <c r="L175" s="43" t="s">
        <v>853</v>
      </c>
      <c r="M175" s="50">
        <v>0</v>
      </c>
    </row>
    <row r="176" spans="2:13">
      <c r="B176" s="44">
        <v>310002879</v>
      </c>
      <c r="C176" s="43" t="s">
        <v>191</v>
      </c>
      <c r="D176" s="43" t="s">
        <v>143</v>
      </c>
      <c r="E176" s="44">
        <v>380</v>
      </c>
      <c r="F176" s="44">
        <v>24</v>
      </c>
      <c r="G176" s="43">
        <v>72</v>
      </c>
      <c r="H176" s="43">
        <v>72</v>
      </c>
      <c r="I176" s="43">
        <f t="shared" si="5"/>
        <v>9.1199999999999992</v>
      </c>
      <c r="J176" s="43" t="s">
        <v>761</v>
      </c>
      <c r="K176" s="45" t="s">
        <v>702</v>
      </c>
      <c r="L176" s="43" t="s">
        <v>143</v>
      </c>
      <c r="M176" s="50" t="s">
        <v>147</v>
      </c>
    </row>
    <row r="177" spans="2:13">
      <c r="B177" s="44">
        <v>310002880</v>
      </c>
      <c r="C177" s="43" t="s">
        <v>900</v>
      </c>
      <c r="D177" s="43" t="s">
        <v>143</v>
      </c>
      <c r="E177" s="44">
        <v>350</v>
      </c>
      <c r="F177" s="44">
        <v>24</v>
      </c>
      <c r="G177" s="43">
        <v>72</v>
      </c>
      <c r="H177" s="43">
        <v>72</v>
      </c>
      <c r="I177" s="43">
        <f t="shared" si="5"/>
        <v>8.4</v>
      </c>
      <c r="J177" s="43" t="s">
        <v>761</v>
      </c>
      <c r="K177" s="45" t="s">
        <v>702</v>
      </c>
      <c r="L177" s="43" t="s">
        <v>143</v>
      </c>
      <c r="M177" s="50" t="s">
        <v>152</v>
      </c>
    </row>
    <row r="178" spans="2:13">
      <c r="B178" s="44">
        <v>310002881</v>
      </c>
      <c r="C178" s="43" t="s">
        <v>901</v>
      </c>
      <c r="D178" s="43" t="s">
        <v>143</v>
      </c>
      <c r="E178" s="44">
        <v>350</v>
      </c>
      <c r="F178" s="44">
        <v>24</v>
      </c>
      <c r="G178" s="43">
        <v>72</v>
      </c>
      <c r="H178" s="43">
        <v>72</v>
      </c>
      <c r="I178" s="43">
        <f t="shared" si="5"/>
        <v>8.4</v>
      </c>
      <c r="J178" s="43" t="s">
        <v>761</v>
      </c>
      <c r="K178" s="45" t="s">
        <v>702</v>
      </c>
      <c r="L178" s="43" t="s">
        <v>143</v>
      </c>
      <c r="M178" s="50" t="s">
        <v>152</v>
      </c>
    </row>
    <row r="179" spans="2:13">
      <c r="B179" s="44">
        <v>310002904</v>
      </c>
      <c r="C179" s="43" t="s">
        <v>192</v>
      </c>
      <c r="D179" s="43" t="s">
        <v>143</v>
      </c>
      <c r="E179" s="44">
        <v>400</v>
      </c>
      <c r="F179" s="44">
        <v>24</v>
      </c>
      <c r="G179" s="43">
        <v>60</v>
      </c>
      <c r="H179" s="43">
        <v>60</v>
      </c>
      <c r="I179" s="43">
        <f t="shared" si="5"/>
        <v>9.6</v>
      </c>
      <c r="J179" s="43" t="s">
        <v>902</v>
      </c>
      <c r="L179" s="43" t="s">
        <v>143</v>
      </c>
      <c r="M179" s="50" t="s">
        <v>152</v>
      </c>
    </row>
    <row r="180" spans="2:13">
      <c r="B180" s="44">
        <v>310002905</v>
      </c>
      <c r="C180" s="43" t="s">
        <v>193</v>
      </c>
      <c r="D180" s="43" t="s">
        <v>143</v>
      </c>
      <c r="E180" s="44">
        <v>400</v>
      </c>
      <c r="F180" s="44">
        <v>24</v>
      </c>
      <c r="G180" s="43">
        <v>60</v>
      </c>
      <c r="H180" s="43">
        <v>60</v>
      </c>
      <c r="I180" s="43">
        <f t="shared" si="5"/>
        <v>9.6</v>
      </c>
      <c r="J180" s="43" t="s">
        <v>902</v>
      </c>
      <c r="L180" s="43" t="s">
        <v>143</v>
      </c>
      <c r="M180" s="50" t="s">
        <v>152</v>
      </c>
    </row>
    <row r="181" spans="2:13">
      <c r="B181" s="44">
        <v>310002906</v>
      </c>
      <c r="C181" s="43" t="s">
        <v>194</v>
      </c>
      <c r="D181" s="43" t="s">
        <v>143</v>
      </c>
      <c r="E181" s="44">
        <v>400</v>
      </c>
      <c r="F181" s="44">
        <v>24</v>
      </c>
      <c r="G181" s="43">
        <v>60</v>
      </c>
      <c r="H181" s="43">
        <v>60</v>
      </c>
      <c r="I181" s="43">
        <f t="shared" si="5"/>
        <v>9.6</v>
      </c>
      <c r="J181" s="43" t="s">
        <v>902</v>
      </c>
      <c r="L181" s="43" t="s">
        <v>143</v>
      </c>
      <c r="M181" s="50" t="s">
        <v>152</v>
      </c>
    </row>
    <row r="182" spans="2:13">
      <c r="B182" s="44">
        <v>310002949</v>
      </c>
      <c r="C182" s="43" t="s">
        <v>195</v>
      </c>
      <c r="D182" s="43" t="s">
        <v>143</v>
      </c>
      <c r="E182" s="44">
        <v>180</v>
      </c>
      <c r="F182" s="44">
        <v>36</v>
      </c>
      <c r="G182" s="43">
        <v>88</v>
      </c>
      <c r="H182" s="43">
        <v>88</v>
      </c>
      <c r="I182" s="43">
        <f t="shared" ref="I182:I187" si="6">36*0.18</f>
        <v>6.4799999999999995</v>
      </c>
      <c r="J182" s="43" t="s">
        <v>761</v>
      </c>
      <c r="L182" s="43" t="s">
        <v>143</v>
      </c>
      <c r="M182" s="50" t="s">
        <v>147</v>
      </c>
    </row>
    <row r="183" spans="2:13">
      <c r="B183" s="44">
        <v>310002950</v>
      </c>
      <c r="C183" s="43" t="s">
        <v>196</v>
      </c>
      <c r="D183" s="43" t="s">
        <v>143</v>
      </c>
      <c r="E183" s="44">
        <v>180</v>
      </c>
      <c r="F183" s="44">
        <v>36</v>
      </c>
      <c r="G183" s="43">
        <v>88</v>
      </c>
      <c r="H183" s="43">
        <v>88</v>
      </c>
      <c r="I183" s="43">
        <f t="shared" si="6"/>
        <v>6.4799999999999995</v>
      </c>
      <c r="J183" s="43" t="s">
        <v>761</v>
      </c>
      <c r="L183" s="43" t="s">
        <v>143</v>
      </c>
      <c r="M183" s="50" t="s">
        <v>147</v>
      </c>
    </row>
    <row r="184" spans="2:13">
      <c r="B184" s="44">
        <v>310002951</v>
      </c>
      <c r="C184" s="43" t="s">
        <v>197</v>
      </c>
      <c r="D184" s="43" t="s">
        <v>143</v>
      </c>
      <c r="E184" s="44">
        <v>180</v>
      </c>
      <c r="F184" s="44">
        <v>36</v>
      </c>
      <c r="G184" s="43">
        <v>88</v>
      </c>
      <c r="H184" s="43">
        <v>88</v>
      </c>
      <c r="I184" s="43">
        <f t="shared" si="6"/>
        <v>6.4799999999999995</v>
      </c>
      <c r="J184" s="43" t="s">
        <v>761</v>
      </c>
      <c r="L184" s="43" t="s">
        <v>143</v>
      </c>
      <c r="M184" s="50" t="s">
        <v>147</v>
      </c>
    </row>
    <row r="185" spans="2:13">
      <c r="B185" s="44">
        <v>310002952</v>
      </c>
      <c r="C185" s="43" t="s">
        <v>198</v>
      </c>
      <c r="D185" s="43" t="s">
        <v>143</v>
      </c>
      <c r="E185" s="44">
        <v>180</v>
      </c>
      <c r="F185" s="44">
        <v>36</v>
      </c>
      <c r="G185" s="43">
        <v>88</v>
      </c>
      <c r="H185" s="43">
        <v>88</v>
      </c>
      <c r="I185" s="43">
        <f t="shared" si="6"/>
        <v>6.4799999999999995</v>
      </c>
      <c r="J185" s="43" t="s">
        <v>761</v>
      </c>
      <c r="L185" s="43" t="s">
        <v>143</v>
      </c>
      <c r="M185" s="50" t="s">
        <v>147</v>
      </c>
    </row>
    <row r="186" spans="2:13">
      <c r="B186" s="44">
        <v>310002953</v>
      </c>
      <c r="C186" s="43" t="s">
        <v>199</v>
      </c>
      <c r="D186" s="43" t="s">
        <v>143</v>
      </c>
      <c r="E186" s="44">
        <v>180</v>
      </c>
      <c r="F186" s="44">
        <v>36</v>
      </c>
      <c r="G186" s="43">
        <v>88</v>
      </c>
      <c r="H186" s="43">
        <v>88</v>
      </c>
      <c r="I186" s="43">
        <f t="shared" si="6"/>
        <v>6.4799999999999995</v>
      </c>
      <c r="J186" s="43" t="s">
        <v>761</v>
      </c>
      <c r="L186" s="43" t="s">
        <v>143</v>
      </c>
      <c r="M186" s="50" t="s">
        <v>147</v>
      </c>
    </row>
    <row r="187" spans="2:13">
      <c r="B187" s="44">
        <v>310002954</v>
      </c>
      <c r="C187" s="43" t="s">
        <v>200</v>
      </c>
      <c r="D187" s="43" t="s">
        <v>143</v>
      </c>
      <c r="E187" s="44">
        <v>180</v>
      </c>
      <c r="F187" s="44">
        <v>36</v>
      </c>
      <c r="G187" s="43">
        <v>88</v>
      </c>
      <c r="H187" s="43">
        <v>88</v>
      </c>
      <c r="I187" s="43">
        <f t="shared" si="6"/>
        <v>6.4799999999999995</v>
      </c>
      <c r="J187" s="43" t="s">
        <v>761</v>
      </c>
      <c r="L187" s="43" t="s">
        <v>143</v>
      </c>
      <c r="M187" s="50" t="s">
        <v>147</v>
      </c>
    </row>
    <row r="188" spans="2:13">
      <c r="B188" s="44">
        <v>310002976</v>
      </c>
      <c r="C188" s="43" t="s">
        <v>903</v>
      </c>
      <c r="D188" s="43" t="s">
        <v>143</v>
      </c>
      <c r="E188" s="44">
        <v>350</v>
      </c>
      <c r="F188" s="44">
        <v>24</v>
      </c>
      <c r="G188" s="43">
        <v>72</v>
      </c>
      <c r="H188" s="43">
        <v>72</v>
      </c>
      <c r="I188" s="43">
        <v>8.3999999999999986</v>
      </c>
      <c r="J188" s="43" t="s">
        <v>761</v>
      </c>
      <c r="L188" s="43" t="s">
        <v>143</v>
      </c>
      <c r="M188" s="50" t="s">
        <v>152</v>
      </c>
    </row>
    <row r="189" spans="2:13">
      <c r="B189" s="44">
        <v>310002977</v>
      </c>
      <c r="C189" s="43" t="s">
        <v>904</v>
      </c>
      <c r="D189" s="43" t="s">
        <v>143</v>
      </c>
      <c r="E189" s="44">
        <v>350</v>
      </c>
      <c r="F189" s="44">
        <v>24</v>
      </c>
      <c r="G189" s="43">
        <v>72</v>
      </c>
      <c r="H189" s="43">
        <v>72</v>
      </c>
      <c r="I189" s="43">
        <v>8.3999999999999986</v>
      </c>
      <c r="J189" s="43" t="s">
        <v>761</v>
      </c>
      <c r="L189" s="43" t="s">
        <v>143</v>
      </c>
      <c r="M189" s="50" t="s">
        <v>152</v>
      </c>
    </row>
    <row r="190" spans="2:13">
      <c r="B190" s="44">
        <v>310003078</v>
      </c>
      <c r="C190" s="43" t="s">
        <v>201</v>
      </c>
      <c r="D190" s="43" t="s">
        <v>143</v>
      </c>
      <c r="E190" s="44">
        <v>400</v>
      </c>
      <c r="F190" s="44">
        <v>24</v>
      </c>
      <c r="G190" s="43">
        <v>60</v>
      </c>
      <c r="H190" s="43">
        <v>60</v>
      </c>
      <c r="I190" s="43">
        <v>9.6000000000000014</v>
      </c>
      <c r="J190" s="43" t="s">
        <v>902</v>
      </c>
      <c r="L190" s="43" t="s">
        <v>143</v>
      </c>
      <c r="M190" s="50" t="s">
        <v>152</v>
      </c>
    </row>
    <row r="191" spans="2:13">
      <c r="B191" s="44">
        <v>310003079</v>
      </c>
      <c r="C191" s="43" t="s">
        <v>202</v>
      </c>
      <c r="D191" s="43" t="s">
        <v>143</v>
      </c>
      <c r="E191" s="44">
        <v>180</v>
      </c>
      <c r="F191" s="44">
        <v>36</v>
      </c>
      <c r="G191" s="43">
        <v>88</v>
      </c>
      <c r="H191" s="43">
        <v>88</v>
      </c>
      <c r="I191" s="43">
        <v>6.4799999999999995</v>
      </c>
      <c r="J191" s="43" t="s">
        <v>761</v>
      </c>
      <c r="L191" s="43" t="s">
        <v>143</v>
      </c>
      <c r="M191" s="50" t="s">
        <v>147</v>
      </c>
    </row>
    <row r="192" spans="2:13">
      <c r="B192" s="44">
        <v>310003080</v>
      </c>
      <c r="C192" s="43" t="s">
        <v>203</v>
      </c>
      <c r="D192" s="43" t="s">
        <v>143</v>
      </c>
      <c r="E192" s="44">
        <v>180</v>
      </c>
      <c r="F192" s="44">
        <v>36</v>
      </c>
      <c r="G192" s="43">
        <v>88</v>
      </c>
      <c r="H192" s="43">
        <v>88</v>
      </c>
      <c r="I192" s="43">
        <v>6.4799999999999995</v>
      </c>
      <c r="J192" s="43" t="s">
        <v>761</v>
      </c>
      <c r="L192" s="43" t="s">
        <v>143</v>
      </c>
      <c r="M192" s="50" t="s">
        <v>147</v>
      </c>
    </row>
    <row r="193" spans="2:14">
      <c r="B193" s="44">
        <v>310003155</v>
      </c>
      <c r="C193" s="43" t="s">
        <v>204</v>
      </c>
      <c r="D193" s="43" t="s">
        <v>143</v>
      </c>
      <c r="E193" s="44">
        <v>350</v>
      </c>
      <c r="F193" s="44">
        <v>24</v>
      </c>
      <c r="G193" s="43">
        <v>72</v>
      </c>
      <c r="H193" s="43">
        <v>72</v>
      </c>
      <c r="I193" s="43">
        <v>8.3999999999999986</v>
      </c>
      <c r="J193" s="43" t="s">
        <v>761</v>
      </c>
      <c r="L193" s="43" t="s">
        <v>143</v>
      </c>
      <c r="M193" s="50" t="s">
        <v>147</v>
      </c>
    </row>
    <row r="194" spans="2:14">
      <c r="B194" s="44">
        <v>310003261</v>
      </c>
      <c r="C194" s="43" t="s">
        <v>75</v>
      </c>
      <c r="D194" s="43" t="s">
        <v>143</v>
      </c>
      <c r="E194" s="44">
        <v>380</v>
      </c>
      <c r="F194" s="44">
        <v>24</v>
      </c>
      <c r="G194" s="43">
        <v>72</v>
      </c>
      <c r="H194" s="43">
        <v>72</v>
      </c>
      <c r="I194" s="43">
        <f>0.38*24</f>
        <v>9.120000000000001</v>
      </c>
      <c r="J194" s="43" t="s">
        <v>761</v>
      </c>
      <c r="L194" s="43" t="s">
        <v>143</v>
      </c>
      <c r="M194" s="50" t="s">
        <v>147</v>
      </c>
    </row>
    <row r="195" spans="2:14">
      <c r="B195" s="44">
        <v>310003262</v>
      </c>
      <c r="C195" s="43" t="s">
        <v>77</v>
      </c>
      <c r="D195" s="43" t="s">
        <v>143</v>
      </c>
      <c r="E195" s="44">
        <v>380</v>
      </c>
      <c r="F195" s="44">
        <v>24</v>
      </c>
      <c r="G195" s="43">
        <v>72</v>
      </c>
      <c r="H195" s="43">
        <v>72</v>
      </c>
      <c r="I195" s="43">
        <f>0.38*24</f>
        <v>9.120000000000001</v>
      </c>
      <c r="J195" s="43" t="s">
        <v>761</v>
      </c>
      <c r="L195" s="43" t="s">
        <v>143</v>
      </c>
      <c r="M195" s="50" t="s">
        <v>147</v>
      </c>
    </row>
    <row r="196" spans="2:14">
      <c r="B196" s="44">
        <v>310003263</v>
      </c>
      <c r="C196" s="43" t="s">
        <v>79</v>
      </c>
      <c r="D196" s="43" t="s">
        <v>143</v>
      </c>
      <c r="E196" s="44">
        <v>350</v>
      </c>
      <c r="F196" s="44">
        <v>24</v>
      </c>
      <c r="G196" s="43">
        <v>72</v>
      </c>
      <c r="H196" s="43">
        <v>72</v>
      </c>
      <c r="I196" s="43">
        <f>0.35*24</f>
        <v>8.3999999999999986</v>
      </c>
      <c r="J196" s="43" t="s">
        <v>761</v>
      </c>
      <c r="L196" s="43" t="s">
        <v>143</v>
      </c>
      <c r="M196" s="50" t="s">
        <v>147</v>
      </c>
    </row>
    <row r="197" spans="2:14">
      <c r="B197" s="44">
        <v>310003164</v>
      </c>
      <c r="C197" s="43" t="s">
        <v>81</v>
      </c>
      <c r="D197" s="43" t="s">
        <v>143</v>
      </c>
      <c r="E197" s="44">
        <v>400</v>
      </c>
      <c r="F197" s="44">
        <v>24</v>
      </c>
      <c r="G197" s="43">
        <v>60</v>
      </c>
      <c r="H197" s="43">
        <v>60</v>
      </c>
      <c r="I197" s="43">
        <f>0.4*24</f>
        <v>9.6000000000000014</v>
      </c>
      <c r="J197" s="43" t="s">
        <v>902</v>
      </c>
      <c r="L197" s="43" t="s">
        <v>143</v>
      </c>
      <c r="M197" s="50" t="s">
        <v>152</v>
      </c>
    </row>
    <row r="198" spans="2:14">
      <c r="B198" s="44">
        <v>310003165</v>
      </c>
      <c r="C198" s="43" t="s">
        <v>83</v>
      </c>
      <c r="D198" s="43" t="s">
        <v>143</v>
      </c>
      <c r="E198" s="44">
        <v>400</v>
      </c>
      <c r="F198" s="44">
        <v>24</v>
      </c>
      <c r="G198" s="43">
        <v>60</v>
      </c>
      <c r="H198" s="43">
        <v>60</v>
      </c>
      <c r="I198" s="43">
        <f>0.4*24</f>
        <v>9.6000000000000014</v>
      </c>
      <c r="J198" s="43" t="s">
        <v>902</v>
      </c>
      <c r="L198" s="43" t="s">
        <v>143</v>
      </c>
      <c r="M198" s="50" t="s">
        <v>152</v>
      </c>
    </row>
    <row r="199" spans="2:14">
      <c r="B199" s="44">
        <v>310003341</v>
      </c>
      <c r="C199" s="43" t="s">
        <v>85</v>
      </c>
      <c r="D199" s="43" t="s">
        <v>143</v>
      </c>
      <c r="E199" s="44">
        <v>400</v>
      </c>
      <c r="F199" s="44">
        <v>24</v>
      </c>
      <c r="G199" s="43">
        <v>60</v>
      </c>
      <c r="H199" s="43">
        <v>60</v>
      </c>
      <c r="I199" s="43">
        <v>9.6000000000000014</v>
      </c>
      <c r="J199" s="43" t="s">
        <v>902</v>
      </c>
      <c r="L199" s="43" t="s">
        <v>143</v>
      </c>
      <c r="M199" s="50" t="s">
        <v>152</v>
      </c>
    </row>
    <row r="200" spans="2:14">
      <c r="B200" s="44">
        <v>310003340</v>
      </c>
      <c r="C200" s="43" t="s">
        <v>87</v>
      </c>
      <c r="D200" s="43" t="s">
        <v>143</v>
      </c>
      <c r="E200" s="44">
        <v>400</v>
      </c>
      <c r="F200" s="44">
        <v>24</v>
      </c>
      <c r="G200" s="43">
        <v>60</v>
      </c>
      <c r="H200" s="43">
        <v>60</v>
      </c>
      <c r="I200" s="43">
        <v>9.6000000000000014</v>
      </c>
      <c r="J200" s="43" t="s">
        <v>902</v>
      </c>
      <c r="L200" s="43" t="s">
        <v>143</v>
      </c>
      <c r="M200" s="50" t="s">
        <v>152</v>
      </c>
    </row>
    <row r="201" spans="2:14">
      <c r="B201" s="44">
        <v>310003416</v>
      </c>
      <c r="C201" s="43" t="s">
        <v>205</v>
      </c>
      <c r="D201" s="43" t="s">
        <v>143</v>
      </c>
      <c r="E201" s="44">
        <v>380</v>
      </c>
      <c r="F201" s="44">
        <v>24</v>
      </c>
      <c r="G201" s="43">
        <v>72</v>
      </c>
      <c r="H201" s="43">
        <v>72</v>
      </c>
      <c r="I201" s="43">
        <v>9.120000000000001</v>
      </c>
      <c r="J201" s="43" t="s">
        <v>905</v>
      </c>
      <c r="L201" s="43" t="s">
        <v>143</v>
      </c>
      <c r="M201" s="50" t="s">
        <v>152</v>
      </c>
      <c r="N201" s="43" t="s">
        <v>906</v>
      </c>
    </row>
    <row r="202" spans="2:14">
      <c r="B202" s="44">
        <v>310003417</v>
      </c>
      <c r="C202" s="43" t="s">
        <v>206</v>
      </c>
      <c r="D202" s="43" t="s">
        <v>143</v>
      </c>
      <c r="E202" s="44">
        <v>380</v>
      </c>
      <c r="F202" s="44">
        <v>24</v>
      </c>
      <c r="G202" s="43">
        <v>72</v>
      </c>
      <c r="H202" s="43">
        <v>72</v>
      </c>
      <c r="I202" s="43">
        <v>9.120000000000001</v>
      </c>
      <c r="J202" s="43" t="s">
        <v>905</v>
      </c>
      <c r="L202" s="43" t="s">
        <v>143</v>
      </c>
      <c r="M202" s="50" t="s">
        <v>152</v>
      </c>
      <c r="N202" s="43" t="s">
        <v>906</v>
      </c>
    </row>
    <row r="203" spans="2:14">
      <c r="B203" s="44">
        <v>310003569</v>
      </c>
      <c r="C203" s="43" t="s">
        <v>907</v>
      </c>
      <c r="D203" s="43" t="s">
        <v>908</v>
      </c>
      <c r="E203" s="44">
        <v>150</v>
      </c>
      <c r="F203" s="44">
        <v>30</v>
      </c>
      <c r="G203" s="43">
        <v>110</v>
      </c>
      <c r="H203" s="43">
        <v>110</v>
      </c>
      <c r="I203" s="43">
        <v>4.5</v>
      </c>
      <c r="J203" s="43" t="s">
        <v>908</v>
      </c>
      <c r="K203" s="66"/>
      <c r="L203" s="43" t="s">
        <v>908</v>
      </c>
      <c r="M203" s="50" t="s">
        <v>941</v>
      </c>
    </row>
    <row r="204" spans="2:14">
      <c r="B204" s="44">
        <v>310003570</v>
      </c>
      <c r="C204" s="43" t="s">
        <v>909</v>
      </c>
      <c r="D204" s="43" t="s">
        <v>908</v>
      </c>
      <c r="E204" s="44">
        <v>150</v>
      </c>
      <c r="F204" s="44">
        <v>30</v>
      </c>
      <c r="G204" s="43">
        <v>110</v>
      </c>
      <c r="H204" s="43">
        <v>110</v>
      </c>
      <c r="I204" s="43">
        <v>4.5</v>
      </c>
      <c r="J204" s="43" t="s">
        <v>908</v>
      </c>
      <c r="K204" s="66"/>
      <c r="L204" s="43" t="s">
        <v>908</v>
      </c>
      <c r="M204" s="50" t="s">
        <v>941</v>
      </c>
    </row>
    <row r="205" spans="2:14">
      <c r="B205" s="67">
        <v>310003602</v>
      </c>
      <c r="C205" s="68" t="s">
        <v>207</v>
      </c>
      <c r="D205" s="68" t="s">
        <v>143</v>
      </c>
      <c r="E205" s="67">
        <v>400</v>
      </c>
      <c r="F205" s="67">
        <v>24</v>
      </c>
      <c r="G205" s="69">
        <v>60</v>
      </c>
      <c r="H205" s="69">
        <v>60</v>
      </c>
      <c r="I205" s="69">
        <v>9.6000000000000014</v>
      </c>
      <c r="J205" s="69" t="s">
        <v>902</v>
      </c>
      <c r="L205" s="43" t="s">
        <v>143</v>
      </c>
      <c r="M205" s="50" t="s">
        <v>152</v>
      </c>
    </row>
    <row r="206" spans="2:14">
      <c r="B206" s="67">
        <v>310003603</v>
      </c>
      <c r="C206" s="68" t="s">
        <v>208</v>
      </c>
      <c r="D206" s="68" t="s">
        <v>143</v>
      </c>
      <c r="E206" s="67">
        <v>400</v>
      </c>
      <c r="F206" s="67">
        <v>24</v>
      </c>
      <c r="G206" s="69">
        <v>60</v>
      </c>
      <c r="H206" s="69">
        <v>60</v>
      </c>
      <c r="I206" s="69">
        <v>9.6000000000000014</v>
      </c>
      <c r="J206" s="69" t="s">
        <v>902</v>
      </c>
      <c r="L206" s="43" t="s">
        <v>143</v>
      </c>
      <c r="M206" s="50" t="s">
        <v>152</v>
      </c>
    </row>
    <row r="207" spans="2:14">
      <c r="B207" s="67">
        <v>310003571</v>
      </c>
      <c r="C207" s="68" t="s">
        <v>209</v>
      </c>
      <c r="D207" s="68" t="s">
        <v>143</v>
      </c>
      <c r="E207" s="67">
        <v>380</v>
      </c>
      <c r="F207" s="67">
        <v>24</v>
      </c>
      <c r="G207" s="69">
        <v>72</v>
      </c>
      <c r="H207" s="69">
        <v>72</v>
      </c>
      <c r="I207" s="69">
        <v>9.1199999999999992</v>
      </c>
      <c r="J207" s="69" t="s">
        <v>761</v>
      </c>
      <c r="L207" s="43" t="s">
        <v>143</v>
      </c>
      <c r="M207" s="50" t="s">
        <v>152</v>
      </c>
    </row>
    <row r="208" spans="2:14">
      <c r="B208" s="67">
        <v>310003572</v>
      </c>
      <c r="C208" s="68" t="s">
        <v>210</v>
      </c>
      <c r="D208" s="68" t="s">
        <v>143</v>
      </c>
      <c r="E208" s="67">
        <v>350</v>
      </c>
      <c r="F208" s="67">
        <v>24</v>
      </c>
      <c r="G208" s="69">
        <v>72</v>
      </c>
      <c r="H208" s="69">
        <v>72</v>
      </c>
      <c r="I208" s="69">
        <v>8.3999999999999986</v>
      </c>
      <c r="J208" s="69" t="s">
        <v>761</v>
      </c>
      <c r="L208" s="43" t="s">
        <v>143</v>
      </c>
      <c r="M208" s="50" t="s">
        <v>147</v>
      </c>
    </row>
    <row r="209" spans="2:13">
      <c r="B209" s="67">
        <v>310003573</v>
      </c>
      <c r="C209" s="68" t="s">
        <v>211</v>
      </c>
      <c r="D209" s="68" t="s">
        <v>143</v>
      </c>
      <c r="E209" s="67">
        <v>350</v>
      </c>
      <c r="F209" s="67">
        <v>24</v>
      </c>
      <c r="G209" s="69">
        <v>72</v>
      </c>
      <c r="H209" s="69">
        <v>72</v>
      </c>
      <c r="I209" s="69">
        <v>8.3999999999999986</v>
      </c>
      <c r="J209" s="69" t="s">
        <v>761</v>
      </c>
      <c r="L209" s="43" t="s">
        <v>143</v>
      </c>
      <c r="M209" s="50" t="s">
        <v>147</v>
      </c>
    </row>
    <row r="210" spans="2:13">
      <c r="B210" s="67">
        <v>310003574</v>
      </c>
      <c r="C210" s="68" t="s">
        <v>212</v>
      </c>
      <c r="D210" s="68" t="s">
        <v>143</v>
      </c>
      <c r="E210" s="67">
        <v>380</v>
      </c>
      <c r="F210" s="67">
        <v>24</v>
      </c>
      <c r="G210" s="69">
        <v>72</v>
      </c>
      <c r="H210" s="69">
        <v>72</v>
      </c>
      <c r="I210" s="69">
        <v>9.1199999999999992</v>
      </c>
      <c r="J210" s="69" t="s">
        <v>761</v>
      </c>
      <c r="L210" s="43" t="s">
        <v>143</v>
      </c>
      <c r="M210" s="50" t="s">
        <v>152</v>
      </c>
    </row>
    <row r="211" spans="2:13">
      <c r="B211" s="67">
        <v>310003576</v>
      </c>
      <c r="C211" s="68" t="s">
        <v>213</v>
      </c>
      <c r="D211" s="68" t="s">
        <v>143</v>
      </c>
      <c r="E211" s="67">
        <v>350</v>
      </c>
      <c r="F211" s="67">
        <v>24</v>
      </c>
      <c r="G211" s="69">
        <v>72</v>
      </c>
      <c r="H211" s="69">
        <v>72</v>
      </c>
      <c r="I211" s="69">
        <v>8.3999999999999986</v>
      </c>
      <c r="J211" s="69" t="s">
        <v>761</v>
      </c>
      <c r="L211" s="43" t="s">
        <v>143</v>
      </c>
      <c r="M211" s="50" t="s">
        <v>147</v>
      </c>
    </row>
    <row r="212" spans="2:13">
      <c r="B212" s="44">
        <v>310003574</v>
      </c>
      <c r="C212" s="43" t="s">
        <v>272</v>
      </c>
      <c r="D212" s="43" t="s">
        <v>143</v>
      </c>
      <c r="E212" s="44">
        <v>380</v>
      </c>
      <c r="F212" s="44">
        <v>24</v>
      </c>
      <c r="G212" s="43">
        <v>72</v>
      </c>
      <c r="H212" s="43">
        <v>72</v>
      </c>
      <c r="I212" s="43">
        <v>9.1199999999999992</v>
      </c>
      <c r="J212" s="43" t="s">
        <v>761</v>
      </c>
      <c r="L212" s="43" t="s">
        <v>143</v>
      </c>
      <c r="M212" s="50" t="s">
        <v>147</v>
      </c>
    </row>
    <row r="213" spans="2:13">
      <c r="B213" s="44">
        <v>310003572</v>
      </c>
      <c r="C213" s="43" t="s">
        <v>910</v>
      </c>
      <c r="D213" s="43" t="s">
        <v>143</v>
      </c>
      <c r="E213" s="44">
        <v>350</v>
      </c>
      <c r="F213" s="44">
        <v>24</v>
      </c>
      <c r="G213" s="43">
        <v>72</v>
      </c>
      <c r="H213" s="43">
        <v>72</v>
      </c>
      <c r="I213" s="43">
        <v>8.4</v>
      </c>
      <c r="J213" s="43" t="s">
        <v>761</v>
      </c>
      <c r="L213" s="43" t="s">
        <v>143</v>
      </c>
      <c r="M213" s="50" t="s">
        <v>147</v>
      </c>
    </row>
    <row r="214" spans="2:13">
      <c r="B214" s="44">
        <v>310003602</v>
      </c>
      <c r="C214" s="43" t="s">
        <v>267</v>
      </c>
      <c r="D214" s="43" t="s">
        <v>143</v>
      </c>
      <c r="E214" s="44">
        <v>400</v>
      </c>
      <c r="F214" s="44">
        <v>24</v>
      </c>
      <c r="G214" s="43">
        <v>60</v>
      </c>
      <c r="H214" s="43">
        <v>60</v>
      </c>
      <c r="I214" s="43">
        <v>9.6</v>
      </c>
      <c r="J214" s="43" t="s">
        <v>902</v>
      </c>
      <c r="L214" s="43" t="s">
        <v>143</v>
      </c>
      <c r="M214" s="50" t="s">
        <v>152</v>
      </c>
    </row>
    <row r="215" spans="2:13">
      <c r="B215" s="44">
        <v>310003603</v>
      </c>
      <c r="C215" s="43" t="s">
        <v>269</v>
      </c>
      <c r="D215" s="43" t="s">
        <v>143</v>
      </c>
      <c r="E215" s="44">
        <v>400</v>
      </c>
      <c r="F215" s="44">
        <v>24</v>
      </c>
      <c r="G215" s="43">
        <v>60</v>
      </c>
      <c r="H215" s="43">
        <v>60</v>
      </c>
      <c r="I215" s="43">
        <v>9.6</v>
      </c>
      <c r="J215" s="43" t="s">
        <v>902</v>
      </c>
      <c r="L215" s="43" t="s">
        <v>143</v>
      </c>
      <c r="M215" s="50" t="s">
        <v>152</v>
      </c>
    </row>
    <row r="216" spans="2:13">
      <c r="B216" s="44">
        <v>310003649</v>
      </c>
      <c r="C216" s="43" t="s">
        <v>184</v>
      </c>
      <c r="D216" s="43" t="s">
        <v>143</v>
      </c>
      <c r="E216" s="44">
        <v>350</v>
      </c>
      <c r="F216" s="44">
        <v>24</v>
      </c>
      <c r="G216" s="43">
        <v>72</v>
      </c>
      <c r="H216" s="43">
        <v>72</v>
      </c>
      <c r="I216" s="43">
        <v>8.3999999999999986</v>
      </c>
      <c r="J216" s="43" t="s">
        <v>755</v>
      </c>
      <c r="L216" s="43" t="s">
        <v>143</v>
      </c>
      <c r="M216" s="50" t="s">
        <v>147</v>
      </c>
    </row>
    <row r="217" spans="2:13">
      <c r="B217" s="44">
        <v>310003727</v>
      </c>
      <c r="C217" s="43" t="s">
        <v>276</v>
      </c>
      <c r="D217" s="43" t="s">
        <v>143</v>
      </c>
      <c r="E217" s="44">
        <v>320</v>
      </c>
      <c r="F217" s="44">
        <v>24</v>
      </c>
      <c r="G217" s="43">
        <v>104</v>
      </c>
      <c r="H217" s="43">
        <v>104</v>
      </c>
      <c r="I217" s="43">
        <v>7.68</v>
      </c>
      <c r="J217" s="43" t="s">
        <v>782</v>
      </c>
      <c r="K217" s="45" t="s">
        <v>771</v>
      </c>
      <c r="L217" s="43" t="s">
        <v>143</v>
      </c>
      <c r="M217" s="50" t="s">
        <v>154</v>
      </c>
    </row>
    <row r="218" spans="2:13">
      <c r="B218" s="44">
        <v>310003728</v>
      </c>
      <c r="C218" s="43" t="s">
        <v>277</v>
      </c>
      <c r="D218" s="43" t="s">
        <v>143</v>
      </c>
      <c r="E218" s="44">
        <v>320</v>
      </c>
      <c r="F218" s="44">
        <v>24</v>
      </c>
      <c r="G218" s="43">
        <v>104</v>
      </c>
      <c r="H218" s="43">
        <v>104</v>
      </c>
      <c r="I218" s="43">
        <v>7.68</v>
      </c>
      <c r="J218" s="43" t="s">
        <v>782</v>
      </c>
      <c r="K218" s="45" t="s">
        <v>771</v>
      </c>
      <c r="L218" s="43" t="s">
        <v>143</v>
      </c>
      <c r="M218" s="50" t="s">
        <v>154</v>
      </c>
    </row>
    <row r="219" spans="2:13">
      <c r="B219" s="44">
        <v>310003722</v>
      </c>
      <c r="C219" s="43" t="s">
        <v>216</v>
      </c>
      <c r="D219" s="43" t="s">
        <v>143</v>
      </c>
      <c r="E219" s="44">
        <v>400</v>
      </c>
      <c r="F219" s="44">
        <v>24</v>
      </c>
      <c r="G219" s="43">
        <v>60</v>
      </c>
      <c r="H219" s="43">
        <v>60</v>
      </c>
      <c r="I219" s="43">
        <v>9.6</v>
      </c>
      <c r="J219" s="43" t="s">
        <v>902</v>
      </c>
      <c r="L219" s="43" t="s">
        <v>143</v>
      </c>
      <c r="M219" s="50" t="s">
        <v>152</v>
      </c>
    </row>
    <row r="220" spans="2:13">
      <c r="B220" s="44">
        <v>310003724</v>
      </c>
      <c r="C220" s="43" t="s">
        <v>217</v>
      </c>
      <c r="D220" s="43" t="s">
        <v>143</v>
      </c>
      <c r="E220" s="44">
        <v>400</v>
      </c>
      <c r="F220" s="44">
        <v>24</v>
      </c>
      <c r="G220" s="43">
        <v>60</v>
      </c>
      <c r="H220" s="43">
        <v>60</v>
      </c>
      <c r="I220" s="43">
        <v>9.6</v>
      </c>
      <c r="J220" s="43" t="s">
        <v>902</v>
      </c>
      <c r="L220" s="43" t="s">
        <v>143</v>
      </c>
      <c r="M220" s="50" t="s">
        <v>152</v>
      </c>
    </row>
    <row r="221" spans="2:13">
      <c r="B221" s="44">
        <v>310003725</v>
      </c>
      <c r="C221" s="43" t="s">
        <v>218</v>
      </c>
      <c r="D221" s="43" t="s">
        <v>143</v>
      </c>
      <c r="E221" s="44">
        <v>400</v>
      </c>
      <c r="F221" s="44">
        <v>24</v>
      </c>
      <c r="G221" s="43">
        <v>60</v>
      </c>
      <c r="H221" s="43">
        <v>60</v>
      </c>
      <c r="I221" s="43">
        <v>9.6</v>
      </c>
      <c r="J221" s="43" t="s">
        <v>902</v>
      </c>
      <c r="L221" s="43" t="s">
        <v>143</v>
      </c>
      <c r="M221" s="50" t="s">
        <v>152</v>
      </c>
    </row>
    <row r="222" spans="2:13">
      <c r="B222" s="44">
        <v>310003649</v>
      </c>
      <c r="C222" s="43" t="s">
        <v>219</v>
      </c>
      <c r="D222" s="43" t="s">
        <v>143</v>
      </c>
      <c r="E222" s="44">
        <v>350</v>
      </c>
      <c r="F222" s="44">
        <v>24</v>
      </c>
      <c r="G222" s="43">
        <v>72</v>
      </c>
      <c r="H222" s="43">
        <v>72</v>
      </c>
      <c r="I222" s="43">
        <v>8.4</v>
      </c>
      <c r="J222" s="43" t="s">
        <v>755</v>
      </c>
      <c r="L222" s="43" t="s">
        <v>143</v>
      </c>
      <c r="M222" s="50" t="s">
        <v>147</v>
      </c>
    </row>
    <row r="223" spans="2:13">
      <c r="B223" s="44">
        <v>310003714</v>
      </c>
      <c r="C223" s="43" t="s">
        <v>221</v>
      </c>
      <c r="D223" s="43" t="s">
        <v>143</v>
      </c>
      <c r="E223" s="44">
        <v>500</v>
      </c>
      <c r="F223" s="44">
        <v>24</v>
      </c>
      <c r="G223" s="43">
        <v>54</v>
      </c>
      <c r="H223" s="43">
        <v>54</v>
      </c>
      <c r="I223" s="43">
        <f>(E223*F223)/1000</f>
        <v>12</v>
      </c>
      <c r="J223" s="43" t="s">
        <v>755</v>
      </c>
      <c r="L223" s="43" t="s">
        <v>143</v>
      </c>
      <c r="M223" s="50" t="s">
        <v>147</v>
      </c>
    </row>
    <row r="224" spans="2:13">
      <c r="B224" s="44">
        <v>310003711</v>
      </c>
      <c r="C224" s="43" t="s">
        <v>281</v>
      </c>
      <c r="D224" s="43" t="s">
        <v>143</v>
      </c>
      <c r="E224" s="44">
        <v>350</v>
      </c>
      <c r="F224" s="44">
        <v>24</v>
      </c>
      <c r="G224" s="43">
        <v>72</v>
      </c>
      <c r="H224" s="43">
        <v>72</v>
      </c>
      <c r="I224" s="43">
        <v>8.4</v>
      </c>
      <c r="J224" s="43" t="s">
        <v>755</v>
      </c>
      <c r="L224" s="43" t="s">
        <v>143</v>
      </c>
      <c r="M224" s="50" t="s">
        <v>147</v>
      </c>
    </row>
    <row r="225" spans="2:13">
      <c r="B225" s="44">
        <v>310003703</v>
      </c>
      <c r="C225" s="43" t="s">
        <v>283</v>
      </c>
      <c r="D225" s="43" t="s">
        <v>143</v>
      </c>
      <c r="E225" s="44">
        <v>400</v>
      </c>
      <c r="F225" s="44">
        <v>24</v>
      </c>
      <c r="G225" s="43">
        <v>60</v>
      </c>
      <c r="H225" s="43">
        <v>60</v>
      </c>
      <c r="I225" s="43">
        <v>9.6</v>
      </c>
      <c r="J225" s="43" t="s">
        <v>902</v>
      </c>
      <c r="L225" s="43" t="s">
        <v>143</v>
      </c>
      <c r="M225" s="50" t="s">
        <v>152</v>
      </c>
    </row>
    <row r="226" spans="2:13">
      <c r="B226" s="44">
        <v>310003704</v>
      </c>
      <c r="C226" s="43" t="s">
        <v>284</v>
      </c>
      <c r="D226" s="43" t="s">
        <v>143</v>
      </c>
      <c r="E226" s="44">
        <v>400</v>
      </c>
      <c r="F226" s="44">
        <v>24</v>
      </c>
      <c r="G226" s="43">
        <v>60</v>
      </c>
      <c r="H226" s="43">
        <v>60</v>
      </c>
      <c r="I226" s="43">
        <v>9.6</v>
      </c>
      <c r="J226" s="43" t="s">
        <v>902</v>
      </c>
      <c r="L226" s="43" t="s">
        <v>143</v>
      </c>
      <c r="M226" s="50" t="s">
        <v>152</v>
      </c>
    </row>
    <row r="227" spans="2:13">
      <c r="B227" s="44">
        <v>310004069</v>
      </c>
      <c r="C227" s="43" t="s">
        <v>285</v>
      </c>
      <c r="D227" s="43" t="s">
        <v>143</v>
      </c>
      <c r="E227" s="44">
        <v>380</v>
      </c>
      <c r="F227" s="44">
        <v>24</v>
      </c>
      <c r="G227" s="43">
        <v>72</v>
      </c>
      <c r="H227" s="43">
        <v>72</v>
      </c>
      <c r="I227" s="43">
        <v>9.1199999999999992</v>
      </c>
      <c r="J227" s="43" t="s">
        <v>761</v>
      </c>
      <c r="L227" s="43" t="s">
        <v>143</v>
      </c>
      <c r="M227" s="50" t="s">
        <v>152</v>
      </c>
    </row>
    <row r="228" spans="2:13">
      <c r="B228" s="44">
        <v>310004070</v>
      </c>
      <c r="C228" s="43" t="s">
        <v>286</v>
      </c>
      <c r="D228" s="43" t="s">
        <v>143</v>
      </c>
      <c r="E228" s="44">
        <v>350</v>
      </c>
      <c r="F228" s="44">
        <v>24</v>
      </c>
      <c r="G228" s="43">
        <v>72</v>
      </c>
      <c r="H228" s="43">
        <v>72</v>
      </c>
      <c r="I228" s="43">
        <v>8.4</v>
      </c>
      <c r="J228" s="43" t="s">
        <v>761</v>
      </c>
      <c r="L228" s="43" t="s">
        <v>143</v>
      </c>
      <c r="M228" s="50" t="s">
        <v>152</v>
      </c>
    </row>
    <row r="229" spans="2:13">
      <c r="B229" s="44">
        <v>310004209</v>
      </c>
      <c r="C229" s="43" t="s">
        <v>236</v>
      </c>
      <c r="D229" s="43" t="s">
        <v>143</v>
      </c>
      <c r="E229" s="44">
        <v>475</v>
      </c>
      <c r="F229" s="44">
        <v>24</v>
      </c>
      <c r="G229" s="43">
        <v>54</v>
      </c>
      <c r="H229" s="43">
        <v>54</v>
      </c>
      <c r="I229" s="107">
        <v>11.4</v>
      </c>
      <c r="J229" s="43" t="s">
        <v>755</v>
      </c>
      <c r="L229" s="43" t="s">
        <v>143</v>
      </c>
      <c r="M229" s="50" t="s">
        <v>147</v>
      </c>
    </row>
    <row r="230" spans="2:13">
      <c r="B230" s="44">
        <v>310004072</v>
      </c>
      <c r="C230" s="43" t="s">
        <v>932</v>
      </c>
      <c r="D230" s="43" t="s">
        <v>143</v>
      </c>
      <c r="E230" s="44">
        <v>380</v>
      </c>
      <c r="F230" s="44">
        <v>24</v>
      </c>
      <c r="G230" s="43">
        <v>72</v>
      </c>
      <c r="H230" s="43">
        <v>72</v>
      </c>
      <c r="I230" s="43">
        <v>9.1199999999999992</v>
      </c>
      <c r="J230" s="43" t="s">
        <v>761</v>
      </c>
      <c r="L230" s="43" t="s">
        <v>143</v>
      </c>
      <c r="M230" s="50" t="s">
        <v>152</v>
      </c>
    </row>
    <row r="231" spans="2:13">
      <c r="B231" s="111">
        <v>310004338</v>
      </c>
      <c r="C231" s="112" t="s">
        <v>1030</v>
      </c>
      <c r="D231" s="112" t="s">
        <v>143</v>
      </c>
      <c r="E231" s="111">
        <v>350</v>
      </c>
      <c r="F231" s="111">
        <v>24</v>
      </c>
      <c r="G231" s="5">
        <v>72</v>
      </c>
      <c r="H231" s="5">
        <v>72</v>
      </c>
      <c r="I231" s="5">
        <v>8.4</v>
      </c>
      <c r="J231" s="5" t="s">
        <v>761</v>
      </c>
      <c r="K231" s="113"/>
      <c r="L231" s="112" t="s">
        <v>143</v>
      </c>
      <c r="M231" s="114" t="s">
        <v>152</v>
      </c>
    </row>
    <row r="232" spans="2:13">
      <c r="B232" s="111">
        <v>310004339</v>
      </c>
      <c r="C232" s="112" t="s">
        <v>1031</v>
      </c>
      <c r="D232" s="112" t="s">
        <v>143</v>
      </c>
      <c r="E232" s="111">
        <v>380</v>
      </c>
      <c r="F232" s="111">
        <v>24</v>
      </c>
      <c r="G232" s="5">
        <v>72</v>
      </c>
      <c r="H232" s="5">
        <v>72</v>
      </c>
      <c r="I232" s="5">
        <v>9.1199999999999992</v>
      </c>
      <c r="J232" s="5" t="s">
        <v>761</v>
      </c>
      <c r="K232" s="113"/>
      <c r="L232" s="112" t="s">
        <v>143</v>
      </c>
      <c r="M232" s="114" t="s">
        <v>152</v>
      </c>
    </row>
    <row r="233" spans="2:13">
      <c r="B233" s="44">
        <v>310004556</v>
      </c>
      <c r="C233" s="43" t="s">
        <v>1118</v>
      </c>
      <c r="D233" s="43" t="s">
        <v>143</v>
      </c>
      <c r="E233" s="44">
        <v>350</v>
      </c>
      <c r="F233" s="44">
        <v>24</v>
      </c>
      <c r="G233" s="43">
        <v>30</v>
      </c>
      <c r="H233" s="43">
        <v>30</v>
      </c>
      <c r="I233" s="43">
        <v>8.4</v>
      </c>
      <c r="L233" s="43" t="s">
        <v>143</v>
      </c>
      <c r="M233" s="10" t="s">
        <v>152</v>
      </c>
    </row>
    <row r="234" spans="2:13">
      <c r="B234" s="44">
        <v>310004568</v>
      </c>
      <c r="C234" s="43" t="s">
        <v>1120</v>
      </c>
      <c r="D234" s="43" t="s">
        <v>143</v>
      </c>
      <c r="E234" s="44">
        <v>350</v>
      </c>
      <c r="F234" s="44">
        <v>24</v>
      </c>
      <c r="G234" s="43">
        <v>30</v>
      </c>
      <c r="H234" s="43">
        <v>30</v>
      </c>
      <c r="I234" s="43">
        <v>8.4</v>
      </c>
      <c r="L234" s="43" t="s">
        <v>143</v>
      </c>
      <c r="M234" s="10" t="s">
        <v>152</v>
      </c>
    </row>
    <row r="235" spans="2:13">
      <c r="B235" s="44">
        <v>310004566</v>
      </c>
      <c r="C235" s="43" t="s">
        <v>1122</v>
      </c>
      <c r="D235" s="43" t="s">
        <v>143</v>
      </c>
      <c r="E235" s="44">
        <v>350</v>
      </c>
      <c r="F235" s="44">
        <v>24</v>
      </c>
      <c r="G235" s="43">
        <v>30</v>
      </c>
      <c r="H235" s="43">
        <v>30</v>
      </c>
      <c r="I235" s="43">
        <v>8.4</v>
      </c>
      <c r="L235" s="43" t="s">
        <v>143</v>
      </c>
      <c r="M235" s="10" t="s">
        <v>152</v>
      </c>
    </row>
    <row r="236" spans="2:13">
      <c r="B236" s="44">
        <v>310004569</v>
      </c>
      <c r="C236" s="43" t="s">
        <v>1124</v>
      </c>
      <c r="D236" s="43" t="s">
        <v>143</v>
      </c>
      <c r="E236" s="44">
        <v>350</v>
      </c>
      <c r="F236" s="44">
        <v>24</v>
      </c>
      <c r="G236" s="43">
        <v>30</v>
      </c>
      <c r="H236" s="43">
        <v>30</v>
      </c>
      <c r="I236" s="43">
        <v>8.4</v>
      </c>
      <c r="L236" s="43" t="s">
        <v>143</v>
      </c>
      <c r="M236" s="10" t="s">
        <v>152</v>
      </c>
    </row>
  </sheetData>
  <autoFilter ref="A3:M232" xr:uid="{62519944-D461-4188-83A6-A45C06700FE6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A5D51C7C8590409D4175B77AF89EC9" ma:contentTypeVersion="2" ma:contentTypeDescription="Create a new document." ma:contentTypeScope="" ma:versionID="c7f69a8f8215c820e83fc27ad5e1964e">
  <xsd:schema xmlns:xsd="http://www.w3.org/2001/XMLSchema" xmlns:xs="http://www.w3.org/2001/XMLSchema" xmlns:p="http://schemas.microsoft.com/office/2006/metadata/properties" xmlns:ns2="ee4a6d39-6e0b-4177-a3ad-cf631b1ed03d" targetNamespace="http://schemas.microsoft.com/office/2006/metadata/properties" ma:root="true" ma:fieldsID="692df0ec673868cef0fd7cadb9e3bb28" ns2:_="">
    <xsd:import namespace="ee4a6d39-6e0b-4177-a3ad-cf631b1ed03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4a6d39-6e0b-4177-a3ad-cf631b1ed0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610570-6D5E-47C8-A66E-FEE4B71519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4a6d39-6e0b-4177-a3ad-cf631b1ed0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7A42B5-401B-4FC5-8300-D23CC51E38D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EE688E2-0047-4C2D-9247-952AE551B55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Loading FST VS Plan Load</vt:lpstr>
      <vt:lpstr>FST for CVD Report</vt:lpstr>
      <vt:lpstr>FST for Monitor</vt:lpstr>
      <vt:lpstr>Sheet1</vt:lpstr>
      <vt:lpstr>PV_Loading M+3</vt:lpstr>
      <vt:lpstr>Loading for Est.Inven</vt:lpstr>
      <vt:lpstr>Loading M+3</vt:lpstr>
      <vt:lpstr>Loading Apr</vt:lpstr>
      <vt:lpstr>Loading May</vt:lpstr>
      <vt:lpstr>Loading Jun</vt:lpstr>
      <vt:lpstr>FST M</vt:lpstr>
      <vt:lpstr>FST M+1</vt:lpstr>
      <vt:lpstr>FST M+2</vt:lpstr>
      <vt:lpstr>FSTAll</vt:lpstr>
      <vt:lpstr>Text_LoadSC</vt:lpstr>
      <vt:lpstr>FST TT</vt:lpstr>
      <vt:lpstr>FST OMT</vt:lpstr>
      <vt:lpstr>FST CV</vt:lpstr>
      <vt:lpstr>FST MT</vt:lpstr>
      <vt:lpstr>Master_Item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Palirat Bunkon</dc:creator>
  <cp:keywords/>
  <dc:description/>
  <cp:lastModifiedBy>Khwansiri Ruenwongsa</cp:lastModifiedBy>
  <cp:revision/>
  <dcterms:created xsi:type="dcterms:W3CDTF">2019-03-04T08:34:16Z</dcterms:created>
  <dcterms:modified xsi:type="dcterms:W3CDTF">2024-03-26T07:33:04Z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0x010100DBA5D51C7C8590409D4175B77AF89EC9</vt:lpwstr>
  </property>
</Properties>
</file>